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C:\Users\johnm\OneDrive\Documents\Gutenberg\16-Coop Program\2022 (Winter)\Model Reviews\"/>
    </mc:Choice>
  </mc:AlternateContent>
  <xr:revisionPtr revIDLastSave="0" documentId="8_{FC7ED5F4-ABC2-4325-8D12-2E079A74FA31}" xr6:coauthVersionLast="47" xr6:coauthVersionMax="47" xr10:uidLastSave="{00000000-0000-0000-0000-000000000000}"/>
  <bookViews>
    <workbookView xWindow="2544" yWindow="2544" windowWidth="30960" windowHeight="11952" xr2:uid="{00000000-000D-0000-FFFF-FFFF00000000}"/>
  </bookViews>
  <sheets>
    <sheet name="ERP Model" sheetId="30" r:id="rId1"/>
    <sheet name="ERP Model Thesis" sheetId="48" r:id="rId2"/>
    <sheet name="Volatility" sheetId="33" r:id="rId3"/>
    <sheet name="Fed Funds Expectations" sheetId="41" r:id="rId4"/>
    <sheet name="Interest Rates-10yr" sheetId="32" r:id="rId5"/>
    <sheet name="Interest Rates-Fed Funds" sheetId="44" r:id="rId6"/>
    <sheet name="S&amp;P500" sheetId="36" r:id="rId7"/>
    <sheet name="FOMC Expectations" sheetId="43" r:id="rId8"/>
    <sheet name="Term Structure" sheetId="39" r:id="rId9"/>
    <sheet name="CPI" sheetId="45" r:id="rId10"/>
    <sheet name="PCE" sheetId="46" r:id="rId11"/>
    <sheet name="Unemployment" sheetId="47" r:id="rId12"/>
    <sheet name="Economic Data" sheetId="40" state="hidden" r:id="rId13"/>
  </sheets>
  <externalReferences>
    <externalReference r:id="rId14"/>
    <externalReference r:id="rId15"/>
    <externalReference r:id="rId16"/>
  </externalReferences>
  <definedNames>
    <definedName name="__FDS_HYPERLINK_TOGGLE_STATE__" hidden="1">"ON"</definedName>
    <definedName name="_xlnm._FilterDatabase" localSheetId="12" hidden="1">'Economic Data'!$A$11:$B$11</definedName>
    <definedName name="_xlnm._FilterDatabase" localSheetId="4" hidden="1">'Interest Rates-10yr'!$A$9:$D$15239</definedName>
    <definedName name="_xlnm._FilterDatabase" localSheetId="5" hidden="1">'Interest Rates-Fed Funds'!$A$9:$H$22279</definedName>
    <definedName name="_xlnm._FilterDatabase" localSheetId="6" hidden="1">'S&amp;P500'!$A$3:$WVQ$4300</definedName>
    <definedName name="_xlnm._FilterDatabase" localSheetId="2" hidden="1">Volatility!$A$11:$D$8323</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12">'Economic Data'!$AD$5:$AR$18</definedName>
    <definedName name="_xlnm.Print_Area" localSheetId="0">'ERP Model'!$B$8:$T$82</definedName>
    <definedName name="SPWS_WBID">"A9EF4D1B-1F9B-4EF3-B1B3-BD977E2191EF"</definedName>
    <definedName name="SPWS_WSID" localSheetId="0" hidden="1">"A6696A5E-25CA-4A57-A16A-4DB31A72C3CD"</definedName>
    <definedName name="TREAS1" localSheetId="5">'Interest Rates-Fed Funds'!#REF!</definedName>
    <definedName name="TREAS1">'Interest Rates-10yr'!#REF!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30" l="1"/>
  <c r="K15" i="30" l="1"/>
  <c r="P10" i="30"/>
  <c r="P11" i="30"/>
  <c r="P12" i="30"/>
  <c r="P13" i="30"/>
  <c r="P14" i="30"/>
  <c r="P15" i="30"/>
  <c r="P16" i="30"/>
  <c r="D4106" i="33"/>
  <c r="M10" i="30"/>
  <c r="M11" i="30"/>
  <c r="M12" i="30"/>
  <c r="M13" i="30"/>
  <c r="M14" i="30"/>
  <c r="M15" i="30"/>
  <c r="K10" i="30"/>
  <c r="K11" i="30"/>
  <c r="K12" i="30"/>
  <c r="K13" i="30"/>
  <c r="G58" i="41"/>
  <c r="G48" i="41"/>
  <c r="G39" i="41"/>
  <c r="G31" i="41"/>
  <c r="G23" i="41"/>
  <c r="G16" i="41"/>
  <c r="G10" i="41"/>
  <c r="B61" i="41"/>
  <c r="D39" i="41"/>
  <c r="B30" i="41"/>
  <c r="B22" i="41"/>
  <c r="B15" i="41"/>
  <c r="B14" i="41"/>
  <c r="B13" i="41"/>
  <c r="B9" i="41"/>
  <c r="B8" i="41"/>
  <c r="F132" i="45"/>
  <c r="G132" i="45"/>
  <c r="E10" i="46"/>
  <c r="E82" i="30"/>
  <c r="E73" i="30"/>
  <c r="E72" i="30"/>
  <c r="E12" i="30"/>
  <c r="E79" i="30"/>
  <c r="E78" i="30"/>
  <c r="E77" i="30"/>
  <c r="E76" i="30"/>
  <c r="E75" i="30"/>
  <c r="E132" i="45"/>
  <c r="M3553" i="39"/>
  <c r="N3553" i="39"/>
  <c r="M3554" i="39"/>
  <c r="N3554" i="39"/>
  <c r="M3555" i="39"/>
  <c r="N3555" i="39"/>
  <c r="M3556" i="39"/>
  <c r="N3556" i="39"/>
  <c r="M3557" i="39"/>
  <c r="N3557" i="39"/>
  <c r="M3558" i="39"/>
  <c r="N3558" i="39"/>
  <c r="M3559" i="39"/>
  <c r="N3559" i="39"/>
  <c r="M3560" i="39"/>
  <c r="N3560" i="39"/>
  <c r="M3561" i="39"/>
  <c r="N3561" i="39"/>
  <c r="M3562" i="39"/>
  <c r="N3562" i="39"/>
  <c r="M3563" i="39"/>
  <c r="N3563" i="39"/>
  <c r="M3564" i="39"/>
  <c r="N3564" i="39"/>
  <c r="M3565" i="39"/>
  <c r="N3565" i="39"/>
  <c r="M3566" i="39"/>
  <c r="N3566" i="39"/>
  <c r="M3567" i="39"/>
  <c r="N3567" i="39"/>
  <c r="M3568" i="39"/>
  <c r="N3568" i="39"/>
  <c r="M3569" i="39"/>
  <c r="N3569" i="39"/>
  <c r="M3570" i="39"/>
  <c r="N3570" i="39"/>
  <c r="M3571" i="39"/>
  <c r="N3571" i="39"/>
  <c r="M3572" i="39"/>
  <c r="N3572" i="39"/>
  <c r="M3573" i="39"/>
  <c r="N3573" i="39"/>
  <c r="M3574" i="39"/>
  <c r="N3574" i="39"/>
  <c r="M3575" i="39"/>
  <c r="N3575" i="39"/>
  <c r="M3576" i="39"/>
  <c r="N3576" i="39"/>
  <c r="M3577" i="39"/>
  <c r="N3577" i="39"/>
  <c r="M3578" i="39"/>
  <c r="N3578" i="39"/>
  <c r="M3579" i="39"/>
  <c r="N3579" i="39"/>
  <c r="M3580" i="39"/>
  <c r="N3580" i="39"/>
  <c r="M3581" i="39"/>
  <c r="N3581" i="39"/>
  <c r="M3582" i="39"/>
  <c r="N3582" i="39"/>
  <c r="M3583" i="39"/>
  <c r="N3583" i="39"/>
  <c r="M3584" i="39"/>
  <c r="N3584" i="39"/>
  <c r="M3585" i="39"/>
  <c r="N3585" i="39"/>
  <c r="M3586" i="39"/>
  <c r="N3586" i="39"/>
  <c r="M3587" i="39"/>
  <c r="N3587" i="39"/>
  <c r="M3588" i="39"/>
  <c r="N3588" i="39"/>
  <c r="M3589" i="39"/>
  <c r="N3589" i="39"/>
  <c r="M3590" i="39"/>
  <c r="N3590" i="39"/>
  <c r="M3591" i="39"/>
  <c r="N3591" i="39"/>
  <c r="M3592" i="39"/>
  <c r="N3592" i="39"/>
  <c r="M3593" i="39"/>
  <c r="N3593" i="39"/>
  <c r="M3594" i="39"/>
  <c r="N3594" i="39"/>
  <c r="M3595" i="39"/>
  <c r="N3595" i="39"/>
  <c r="M3596" i="39"/>
  <c r="N3596" i="39"/>
  <c r="M3597" i="39"/>
  <c r="N3597" i="39"/>
  <c r="M3598" i="39"/>
  <c r="N3598" i="39"/>
  <c r="M3599" i="39"/>
  <c r="N3599" i="39"/>
  <c r="M3600" i="39"/>
  <c r="N3600" i="39"/>
  <c r="M3601" i="39"/>
  <c r="N3601" i="39"/>
  <c r="M3602" i="39"/>
  <c r="N3602" i="39"/>
  <c r="M3603" i="39"/>
  <c r="N3603" i="39"/>
  <c r="M3604" i="39"/>
  <c r="N3604" i="39"/>
  <c r="M3605" i="39"/>
  <c r="N3605" i="39"/>
  <c r="M3606" i="39"/>
  <c r="N3606" i="39"/>
  <c r="M3607" i="39"/>
  <c r="N3607" i="39"/>
  <c r="M3608" i="39"/>
  <c r="N3608" i="39"/>
  <c r="M3609" i="39"/>
  <c r="N3609" i="39"/>
  <c r="M3610" i="39"/>
  <c r="N3610" i="39"/>
  <c r="M3611" i="39"/>
  <c r="N3611" i="39"/>
  <c r="M3612" i="39"/>
  <c r="N3612" i="39"/>
  <c r="M3613" i="39"/>
  <c r="N3613" i="39"/>
  <c r="M3614" i="39"/>
  <c r="N3614" i="39"/>
  <c r="M3615" i="39"/>
  <c r="N3615" i="39"/>
  <c r="M3616" i="39"/>
  <c r="N3616" i="39"/>
  <c r="M3617" i="39"/>
  <c r="N3617" i="39"/>
  <c r="M3618" i="39"/>
  <c r="N3618" i="39"/>
  <c r="M3619" i="39"/>
  <c r="N3619" i="39"/>
  <c r="M3620" i="39"/>
  <c r="N3620" i="39"/>
  <c r="M3621" i="39"/>
  <c r="N3621" i="39"/>
  <c r="M3622" i="39"/>
  <c r="N3622" i="39"/>
  <c r="M3623" i="39"/>
  <c r="N3623" i="39"/>
  <c r="M3624" i="39"/>
  <c r="N3624" i="39"/>
  <c r="M3625" i="39"/>
  <c r="N3625" i="39"/>
  <c r="M3626" i="39"/>
  <c r="N3626" i="39"/>
  <c r="M3627" i="39"/>
  <c r="N3627" i="39"/>
  <c r="M3628" i="39"/>
  <c r="N3628" i="39"/>
  <c r="M3629" i="39"/>
  <c r="N3629" i="39"/>
  <c r="M3630" i="39"/>
  <c r="N3630" i="39"/>
  <c r="M3631" i="39"/>
  <c r="N3631" i="39"/>
  <c r="M3632" i="39"/>
  <c r="N3632" i="39"/>
  <c r="M3633" i="39"/>
  <c r="N3633" i="39"/>
  <c r="M3634" i="39"/>
  <c r="N3634" i="39"/>
  <c r="M3635" i="39"/>
  <c r="N3635" i="39"/>
  <c r="M3636" i="39"/>
  <c r="N3636" i="39"/>
  <c r="M3637" i="39"/>
  <c r="N3637" i="39"/>
  <c r="M3638" i="39"/>
  <c r="N3638" i="39"/>
  <c r="M3639" i="39"/>
  <c r="N3639" i="39"/>
  <c r="M3640" i="39"/>
  <c r="N3640" i="39"/>
  <c r="M3641" i="39"/>
  <c r="N3641" i="39"/>
  <c r="M3642" i="39"/>
  <c r="N3642" i="39"/>
  <c r="M3643" i="39"/>
  <c r="N3643" i="39"/>
  <c r="M3644" i="39"/>
  <c r="N3644" i="39"/>
  <c r="M3645" i="39"/>
  <c r="N3645" i="39"/>
  <c r="M3646" i="39"/>
  <c r="N3646" i="39"/>
  <c r="M3647" i="39"/>
  <c r="N3647" i="39"/>
  <c r="M3648" i="39"/>
  <c r="N3648" i="39"/>
  <c r="M3649" i="39"/>
  <c r="N3649" i="39"/>
  <c r="M3650" i="39"/>
  <c r="N3650" i="39"/>
  <c r="M3651" i="39"/>
  <c r="N3651" i="39"/>
  <c r="M3652" i="39"/>
  <c r="N3652" i="39"/>
  <c r="M3653" i="39"/>
  <c r="N3653" i="39"/>
  <c r="M3654" i="39"/>
  <c r="N3654" i="39"/>
  <c r="M3655" i="39"/>
  <c r="N3655" i="39"/>
  <c r="M3656" i="39"/>
  <c r="N3656" i="39"/>
  <c r="M3657" i="39"/>
  <c r="N3657" i="39"/>
  <c r="M3658" i="39"/>
  <c r="N3658" i="39"/>
  <c r="M3659" i="39"/>
  <c r="N3659" i="39"/>
  <c r="M3660" i="39"/>
  <c r="N3660" i="39"/>
  <c r="M3661" i="39"/>
  <c r="N3661" i="39"/>
  <c r="M3662" i="39"/>
  <c r="N3662" i="39"/>
  <c r="M3663" i="39"/>
  <c r="N3663" i="39"/>
  <c r="M3664" i="39"/>
  <c r="N3664" i="39"/>
  <c r="M3665" i="39"/>
  <c r="N3665" i="39"/>
  <c r="M3666" i="39"/>
  <c r="N3666" i="39"/>
  <c r="M3667" i="39"/>
  <c r="N3667" i="39"/>
  <c r="M3668" i="39"/>
  <c r="N3668" i="39"/>
  <c r="M3669" i="39"/>
  <c r="N3669" i="39"/>
  <c r="M3670" i="39"/>
  <c r="N3670" i="39"/>
  <c r="M3671" i="39"/>
  <c r="N3671" i="39"/>
  <c r="M3672" i="39"/>
  <c r="N3672" i="39"/>
  <c r="M3673" i="39"/>
  <c r="N3673" i="39"/>
  <c r="M3674" i="39"/>
  <c r="N3674" i="39"/>
  <c r="M3675" i="39"/>
  <c r="N3675" i="39"/>
  <c r="M3676" i="39"/>
  <c r="N3676" i="39"/>
  <c r="M3677" i="39"/>
  <c r="N3677" i="39"/>
  <c r="M3678" i="39"/>
  <c r="N3678" i="39"/>
  <c r="M3679" i="39"/>
  <c r="N3679" i="39"/>
  <c r="M3680" i="39"/>
  <c r="N3680" i="39"/>
  <c r="M3681" i="39"/>
  <c r="N3681" i="39"/>
  <c r="M3682" i="39"/>
  <c r="N3682" i="39"/>
  <c r="M3683" i="39"/>
  <c r="N3683" i="39"/>
  <c r="M3684" i="39"/>
  <c r="N3684" i="39"/>
  <c r="M3685" i="39"/>
  <c r="N3685" i="39"/>
  <c r="M3686" i="39"/>
  <c r="N3686" i="39"/>
  <c r="M3687" i="39"/>
  <c r="N3687" i="39"/>
  <c r="M3688" i="39"/>
  <c r="N3688" i="39"/>
  <c r="M3689" i="39"/>
  <c r="N3689" i="39"/>
  <c r="M3690" i="39"/>
  <c r="N3690" i="39"/>
  <c r="M3691" i="39"/>
  <c r="N3691" i="39"/>
  <c r="M3692" i="39"/>
  <c r="N3692" i="39"/>
  <c r="M3693" i="39"/>
  <c r="N3693" i="39"/>
  <c r="M3694" i="39"/>
  <c r="N3694" i="39"/>
  <c r="M3695" i="39"/>
  <c r="N3695" i="39"/>
  <c r="M3696" i="39"/>
  <c r="N3696" i="39"/>
  <c r="M3697" i="39"/>
  <c r="N3697" i="39"/>
  <c r="M3698" i="39"/>
  <c r="N3698" i="39"/>
  <c r="M3699" i="39"/>
  <c r="N3699" i="39"/>
  <c r="M3700" i="39"/>
  <c r="N3700" i="39"/>
  <c r="M3701" i="39"/>
  <c r="N3701" i="39"/>
  <c r="M3702" i="39"/>
  <c r="N3702" i="39"/>
  <c r="M3703" i="39"/>
  <c r="N3703" i="39"/>
  <c r="M3704" i="39"/>
  <c r="N3704" i="39"/>
  <c r="M3705" i="39"/>
  <c r="N3705" i="39"/>
  <c r="M3706" i="39"/>
  <c r="N3706" i="39"/>
  <c r="M3707" i="39"/>
  <c r="N3707" i="39"/>
  <c r="M3708" i="39"/>
  <c r="N3708" i="39"/>
  <c r="M3709" i="39"/>
  <c r="N3709" i="39"/>
  <c r="M3710" i="39"/>
  <c r="N3710" i="39"/>
  <c r="M3711" i="39"/>
  <c r="N3711" i="39"/>
  <c r="M3712" i="39"/>
  <c r="N3712" i="39"/>
  <c r="M3713" i="39"/>
  <c r="N3713" i="39"/>
  <c r="M3714" i="39"/>
  <c r="N3714" i="39"/>
  <c r="M3715" i="39"/>
  <c r="N3715" i="39"/>
  <c r="M3716" i="39"/>
  <c r="N3716" i="39"/>
  <c r="M3717" i="39"/>
  <c r="N3717" i="39"/>
  <c r="M3718" i="39"/>
  <c r="N3718" i="39"/>
  <c r="M3719" i="39"/>
  <c r="N3719" i="39"/>
  <c r="M3720" i="39"/>
  <c r="N3720" i="39"/>
  <c r="M3721" i="39"/>
  <c r="N3721" i="39"/>
  <c r="M3722" i="39"/>
  <c r="N3722" i="39"/>
  <c r="M3723" i="39"/>
  <c r="N3723" i="39"/>
  <c r="M3724" i="39"/>
  <c r="N3724" i="39"/>
  <c r="M3725" i="39"/>
  <c r="N3725" i="39"/>
  <c r="M3726" i="39"/>
  <c r="N3726" i="39"/>
  <c r="M3727" i="39"/>
  <c r="N3727" i="39"/>
  <c r="M3728" i="39"/>
  <c r="N3728" i="39"/>
  <c r="M3729" i="39"/>
  <c r="N3729" i="39"/>
  <c r="M3730" i="39"/>
  <c r="N3730" i="39"/>
  <c r="M3731" i="39"/>
  <c r="N3731" i="39"/>
  <c r="M3732" i="39"/>
  <c r="N3732" i="39"/>
  <c r="M3733" i="39"/>
  <c r="N3733" i="39"/>
  <c r="M3734" i="39"/>
  <c r="N3734" i="39"/>
  <c r="M3735" i="39"/>
  <c r="N3735" i="39"/>
  <c r="M3736" i="39"/>
  <c r="N3736" i="39"/>
  <c r="M3737" i="39"/>
  <c r="N3737" i="39"/>
  <c r="M3738" i="39"/>
  <c r="N3738" i="39"/>
  <c r="M3739" i="39"/>
  <c r="N3739" i="39"/>
  <c r="M3740" i="39"/>
  <c r="N3740" i="39"/>
  <c r="M3741" i="39"/>
  <c r="N3741" i="39"/>
  <c r="M3742" i="39"/>
  <c r="N3742" i="39"/>
  <c r="M3743" i="39"/>
  <c r="N3743" i="39"/>
  <c r="M3744" i="39"/>
  <c r="N3744" i="39"/>
  <c r="M3745" i="39"/>
  <c r="N3745" i="39"/>
  <c r="M3746" i="39"/>
  <c r="N3746" i="39"/>
  <c r="M3747" i="39"/>
  <c r="N3747" i="39"/>
  <c r="M3748" i="39"/>
  <c r="N3748" i="39"/>
  <c r="M3749" i="39"/>
  <c r="N3749" i="39"/>
  <c r="M3750" i="39"/>
  <c r="N3750" i="39"/>
  <c r="M3751" i="39"/>
  <c r="N3751" i="39"/>
  <c r="M3752" i="39"/>
  <c r="N3752" i="39"/>
  <c r="M3753" i="39"/>
  <c r="N3753" i="39"/>
  <c r="M3754" i="39"/>
  <c r="N3754" i="39"/>
  <c r="M3755" i="39"/>
  <c r="N3755" i="39"/>
  <c r="M3756" i="39"/>
  <c r="N3756" i="39"/>
  <c r="M3757" i="39"/>
  <c r="N3757" i="39"/>
  <c r="M3758" i="39"/>
  <c r="N3758" i="39"/>
  <c r="M3759" i="39"/>
  <c r="N3759" i="39"/>
  <c r="M3760" i="39"/>
  <c r="N3760" i="39"/>
  <c r="M3761" i="39"/>
  <c r="N3761" i="39"/>
  <c r="M3762" i="39"/>
  <c r="N3762" i="39"/>
  <c r="M3763" i="39"/>
  <c r="N3763" i="39"/>
  <c r="M3764" i="39"/>
  <c r="N3764" i="39"/>
  <c r="M3766" i="39"/>
  <c r="N3766" i="39"/>
  <c r="M3767" i="39"/>
  <c r="N3767" i="39"/>
  <c r="M3768" i="39"/>
  <c r="N3768" i="39"/>
  <c r="M3769" i="39"/>
  <c r="N3769" i="39"/>
  <c r="M3770" i="39"/>
  <c r="N3770" i="39"/>
  <c r="M3771" i="39"/>
  <c r="N3771" i="39"/>
  <c r="M3772" i="39"/>
  <c r="N3772" i="39"/>
  <c r="M3773" i="39"/>
  <c r="N3773" i="39"/>
  <c r="M3774" i="39"/>
  <c r="N3774" i="39"/>
  <c r="M3775" i="39"/>
  <c r="N3775" i="39"/>
  <c r="M3776" i="39"/>
  <c r="N3776" i="39"/>
  <c r="M3777" i="39"/>
  <c r="N3777" i="39"/>
  <c r="M3778" i="39"/>
  <c r="N3778" i="39"/>
  <c r="M3779" i="39"/>
  <c r="N3779" i="39"/>
  <c r="M3780" i="39"/>
  <c r="N3780" i="39"/>
  <c r="M3781" i="39"/>
  <c r="N3781" i="39"/>
  <c r="M3782" i="39"/>
  <c r="N3782" i="39"/>
  <c r="M3783" i="39"/>
  <c r="N3783" i="39"/>
  <c r="M3784" i="39"/>
  <c r="N3784" i="39"/>
  <c r="M3785" i="39"/>
  <c r="N3785" i="39"/>
  <c r="M3786" i="39"/>
  <c r="N3786" i="39"/>
  <c r="M3787" i="39"/>
  <c r="N3787" i="39"/>
  <c r="M3788" i="39"/>
  <c r="N3788" i="39"/>
  <c r="M3789" i="39"/>
  <c r="N3789" i="39"/>
  <c r="M3790" i="39"/>
  <c r="N3790" i="39"/>
  <c r="M3791" i="39"/>
  <c r="N3791" i="39"/>
  <c r="M3792" i="39"/>
  <c r="N3792" i="39"/>
  <c r="M3793" i="39"/>
  <c r="N3793" i="39"/>
  <c r="M3794" i="39"/>
  <c r="N3794" i="39"/>
  <c r="M3795" i="39"/>
  <c r="N3795" i="39"/>
  <c r="M3796" i="39"/>
  <c r="N3796" i="39"/>
  <c r="M3797" i="39"/>
  <c r="N3797" i="39"/>
  <c r="M3798" i="39"/>
  <c r="N3798" i="39"/>
  <c r="M3799" i="39"/>
  <c r="N3799" i="39"/>
  <c r="M3800" i="39"/>
  <c r="N3800" i="39"/>
  <c r="M3801" i="39"/>
  <c r="N3801" i="39"/>
  <c r="M3802" i="39"/>
  <c r="N3802" i="39"/>
  <c r="M3803" i="39"/>
  <c r="N3803" i="39"/>
  <c r="M3804" i="39"/>
  <c r="N3804" i="39"/>
  <c r="M3805" i="39"/>
  <c r="N3805" i="39"/>
  <c r="M3806" i="39"/>
  <c r="N3806" i="39"/>
  <c r="M3807" i="39"/>
  <c r="N3807" i="39"/>
  <c r="M3808" i="39"/>
  <c r="N3808" i="39"/>
  <c r="M3809" i="39"/>
  <c r="N3809" i="39"/>
  <c r="M3810" i="39"/>
  <c r="N3810" i="39"/>
  <c r="M3811" i="39"/>
  <c r="N3811" i="39"/>
  <c r="M3812" i="39"/>
  <c r="N3812" i="39"/>
  <c r="M3813" i="39"/>
  <c r="N3813" i="39"/>
  <c r="M3814" i="39"/>
  <c r="N3814" i="39"/>
  <c r="M3815" i="39"/>
  <c r="N3815" i="39"/>
  <c r="M3816" i="39"/>
  <c r="N3816" i="39"/>
  <c r="M3817" i="39"/>
  <c r="N3817" i="39"/>
  <c r="M3818" i="39"/>
  <c r="N3818" i="39"/>
  <c r="M3819" i="39"/>
  <c r="N3819" i="39"/>
  <c r="M3820" i="39"/>
  <c r="N3820" i="39"/>
  <c r="M3821" i="39"/>
  <c r="N3821" i="39"/>
  <c r="M3822" i="39"/>
  <c r="N3822" i="39"/>
  <c r="M3823" i="39"/>
  <c r="N3823" i="39"/>
  <c r="M3824" i="39"/>
  <c r="N3824" i="39"/>
  <c r="M3825" i="39"/>
  <c r="N3825" i="39"/>
  <c r="M3826" i="39"/>
  <c r="N3826" i="39"/>
  <c r="M3827" i="39"/>
  <c r="N3827" i="39"/>
  <c r="M3828" i="39"/>
  <c r="N3828" i="39"/>
  <c r="M3829" i="39"/>
  <c r="N3829" i="39"/>
  <c r="M3830" i="39"/>
  <c r="N3830" i="39"/>
  <c r="M3831" i="39"/>
  <c r="N3831" i="39"/>
  <c r="M3832" i="39"/>
  <c r="N3832" i="39"/>
  <c r="M3833" i="39"/>
  <c r="N3833" i="39"/>
  <c r="M3834" i="39"/>
  <c r="N3834" i="39"/>
  <c r="M3835" i="39"/>
  <c r="N3835" i="39"/>
  <c r="M3836" i="39"/>
  <c r="N3836" i="39"/>
  <c r="M3837" i="39"/>
  <c r="N3837" i="39"/>
  <c r="M3838" i="39"/>
  <c r="N3838" i="39"/>
  <c r="M3839" i="39"/>
  <c r="N3839" i="39"/>
  <c r="M3840" i="39"/>
  <c r="N3840" i="39"/>
  <c r="M3841" i="39"/>
  <c r="N3841" i="39"/>
  <c r="M3842" i="39"/>
  <c r="N3842" i="39"/>
  <c r="M3843" i="39"/>
  <c r="N3843" i="39"/>
  <c r="M3844" i="39"/>
  <c r="N3844" i="39"/>
  <c r="M3845" i="39"/>
  <c r="N3845" i="39"/>
  <c r="M3846" i="39"/>
  <c r="N3846" i="39"/>
  <c r="M3847" i="39"/>
  <c r="N3847" i="39"/>
  <c r="M3848" i="39"/>
  <c r="N3848" i="39"/>
  <c r="M3849" i="39"/>
  <c r="N3849" i="39"/>
  <c r="M3850" i="39"/>
  <c r="N3850" i="39"/>
  <c r="M3851" i="39"/>
  <c r="N3851" i="39"/>
  <c r="M3852" i="39"/>
  <c r="N3852" i="39"/>
  <c r="M3853" i="39"/>
  <c r="N3853" i="39"/>
  <c r="M3854" i="39"/>
  <c r="N3854" i="39"/>
  <c r="M3855" i="39"/>
  <c r="N3855" i="39"/>
  <c r="M3856" i="39"/>
  <c r="N3856" i="39"/>
  <c r="M3857" i="39"/>
  <c r="N3857" i="39"/>
  <c r="M3858" i="39"/>
  <c r="N3858" i="39"/>
  <c r="M3859" i="39"/>
  <c r="N3859" i="39"/>
  <c r="M3860" i="39"/>
  <c r="N3860" i="39"/>
  <c r="M3861" i="39"/>
  <c r="N3861" i="39"/>
  <c r="M3862" i="39"/>
  <c r="N3862" i="39"/>
  <c r="M3863" i="39"/>
  <c r="N3863" i="39"/>
  <c r="M3864" i="39"/>
  <c r="N3864" i="39"/>
  <c r="M3865" i="39"/>
  <c r="N3865" i="39"/>
  <c r="M3866" i="39"/>
  <c r="N3866" i="39"/>
  <c r="M3867" i="39"/>
  <c r="N3867" i="39"/>
  <c r="M3868" i="39"/>
  <c r="N3868" i="39"/>
  <c r="M3869" i="39"/>
  <c r="N3869" i="39"/>
  <c r="M3870" i="39"/>
  <c r="N3870" i="39"/>
  <c r="M3871" i="39"/>
  <c r="N3871" i="39"/>
  <c r="M3872" i="39"/>
  <c r="N3872" i="39"/>
  <c r="M3873" i="39"/>
  <c r="N3873" i="39"/>
  <c r="M3874" i="39"/>
  <c r="N3874" i="39"/>
  <c r="M3875" i="39"/>
  <c r="N3875" i="39"/>
  <c r="M3876" i="39"/>
  <c r="N3876" i="39"/>
  <c r="M3877" i="39"/>
  <c r="N3877" i="39"/>
  <c r="M3878" i="39"/>
  <c r="N3878" i="39"/>
  <c r="M3879" i="39"/>
  <c r="N3879" i="39"/>
  <c r="M3880" i="39"/>
  <c r="N3880" i="39"/>
  <c r="M3881" i="39"/>
  <c r="N3881" i="39"/>
  <c r="M3882" i="39"/>
  <c r="N3882" i="39"/>
  <c r="M3883" i="39"/>
  <c r="N3883" i="39"/>
  <c r="M3884" i="39"/>
  <c r="N3884" i="39"/>
  <c r="M3885" i="39"/>
  <c r="N3885" i="39"/>
  <c r="M3886" i="39"/>
  <c r="N3886" i="39"/>
  <c r="M3887" i="39"/>
  <c r="N3887" i="39"/>
  <c r="M3888" i="39"/>
  <c r="N3888" i="39"/>
  <c r="M3889" i="39"/>
  <c r="N3889" i="39"/>
  <c r="M3890" i="39"/>
  <c r="N3890" i="39"/>
  <c r="M3891" i="39"/>
  <c r="N3891" i="39"/>
  <c r="M3892" i="39"/>
  <c r="N3892" i="39"/>
  <c r="M3893" i="39"/>
  <c r="N3893" i="39"/>
  <c r="M3894" i="39"/>
  <c r="N3894" i="39"/>
  <c r="M3895" i="39"/>
  <c r="N3895" i="39"/>
  <c r="M3896" i="39"/>
  <c r="N3896" i="39"/>
  <c r="M3897" i="39"/>
  <c r="N3897" i="39"/>
  <c r="M3898" i="39"/>
  <c r="N3898" i="39"/>
  <c r="M3899" i="39"/>
  <c r="N3899" i="39"/>
  <c r="M3900" i="39"/>
  <c r="N3900" i="39"/>
  <c r="M3901" i="39"/>
  <c r="N3901" i="39"/>
  <c r="M3902" i="39"/>
  <c r="N3902" i="39"/>
  <c r="M3903" i="39"/>
  <c r="N3903" i="39"/>
  <c r="M3904" i="39"/>
  <c r="N3904" i="39"/>
  <c r="M3905" i="39"/>
  <c r="N3905" i="39"/>
  <c r="M3906" i="39"/>
  <c r="N3906" i="39"/>
  <c r="M3907" i="39"/>
  <c r="N3907" i="39"/>
  <c r="M3908" i="39"/>
  <c r="N3908" i="39"/>
  <c r="M3909" i="39"/>
  <c r="N3909" i="39"/>
  <c r="M3910" i="39"/>
  <c r="N3910" i="39"/>
  <c r="M3911" i="39"/>
  <c r="N3911" i="39"/>
  <c r="M3912" i="39"/>
  <c r="N3912" i="39"/>
  <c r="M3913" i="39"/>
  <c r="N3913" i="39"/>
  <c r="M3914" i="39"/>
  <c r="N3914" i="39"/>
  <c r="M3915" i="39"/>
  <c r="N3915" i="39"/>
  <c r="M3916" i="39"/>
  <c r="N3916" i="39"/>
  <c r="M3917" i="39"/>
  <c r="N3917" i="39"/>
  <c r="M3918" i="39"/>
  <c r="N3918" i="39"/>
  <c r="M3919" i="39"/>
  <c r="N3919" i="39"/>
  <c r="M3920" i="39"/>
  <c r="N3920" i="39"/>
  <c r="M3921" i="39"/>
  <c r="N3921" i="39"/>
  <c r="M3922" i="39"/>
  <c r="N3922" i="39"/>
  <c r="M3923" i="39"/>
  <c r="N3923" i="39"/>
  <c r="M3924" i="39"/>
  <c r="N3924" i="39"/>
  <c r="M3925" i="39"/>
  <c r="N3925" i="39"/>
  <c r="M3926" i="39"/>
  <c r="N3926" i="39"/>
  <c r="M3927" i="39"/>
  <c r="N3927" i="39"/>
  <c r="M3928" i="39"/>
  <c r="N3928" i="39"/>
  <c r="M3929" i="39"/>
  <c r="N3929" i="39"/>
  <c r="M3930" i="39"/>
  <c r="N3930" i="39"/>
  <c r="M3931" i="39"/>
  <c r="N3931" i="39"/>
  <c r="M3932" i="39"/>
  <c r="N3932" i="39"/>
  <c r="M3933" i="39"/>
  <c r="N3933" i="39"/>
  <c r="M3934" i="39"/>
  <c r="N3934" i="39"/>
  <c r="M3935" i="39"/>
  <c r="N3935" i="39"/>
  <c r="M3936" i="39"/>
  <c r="N3936" i="39"/>
  <c r="M3937" i="39"/>
  <c r="N3937" i="39"/>
  <c r="M3938" i="39"/>
  <c r="N3938" i="39"/>
  <c r="M3939" i="39"/>
  <c r="N3939" i="39"/>
  <c r="M3940" i="39"/>
  <c r="N3940" i="39"/>
  <c r="M3941" i="39"/>
  <c r="N3941" i="39"/>
  <c r="M3942" i="39"/>
  <c r="N3942" i="39"/>
  <c r="M3943" i="39"/>
  <c r="N3943" i="39"/>
  <c r="M3944" i="39"/>
  <c r="N3944" i="39"/>
  <c r="M3945" i="39"/>
  <c r="N3945" i="39"/>
  <c r="M3946" i="39"/>
  <c r="N3946" i="39"/>
  <c r="M3947" i="39"/>
  <c r="N3947" i="39"/>
  <c r="M3948" i="39"/>
  <c r="N3948" i="39"/>
  <c r="M3949" i="39"/>
  <c r="N3949" i="39"/>
  <c r="M3950" i="39"/>
  <c r="N3950" i="39"/>
  <c r="M3951" i="39"/>
  <c r="N3951" i="39"/>
  <c r="M3952" i="39"/>
  <c r="N3952" i="39"/>
  <c r="M3953" i="39"/>
  <c r="N3953" i="39"/>
  <c r="M3954" i="39"/>
  <c r="N3954" i="39"/>
  <c r="M3955" i="39"/>
  <c r="N3955" i="39"/>
  <c r="M3956" i="39"/>
  <c r="N3956" i="39"/>
  <c r="M3957" i="39"/>
  <c r="N3957" i="39"/>
  <c r="M3958" i="39"/>
  <c r="N3958" i="39"/>
  <c r="M3959" i="39"/>
  <c r="N3959" i="39"/>
  <c r="M3960" i="39"/>
  <c r="N3960" i="39"/>
  <c r="M3961" i="39"/>
  <c r="N3961" i="39"/>
  <c r="M3962" i="39"/>
  <c r="N3962" i="39"/>
  <c r="M3963" i="39"/>
  <c r="N3963" i="39"/>
  <c r="M3964" i="39"/>
  <c r="N3964" i="39"/>
  <c r="M3965" i="39"/>
  <c r="N3965" i="39"/>
  <c r="M3966" i="39"/>
  <c r="N3966" i="39"/>
  <c r="M3967" i="39"/>
  <c r="N3967" i="39"/>
  <c r="M3968" i="39"/>
  <c r="N3968" i="39"/>
  <c r="M3969" i="39"/>
  <c r="N3969" i="39"/>
  <c r="M3970" i="39"/>
  <c r="N3970" i="39"/>
  <c r="M3971" i="39"/>
  <c r="N3971" i="39"/>
  <c r="M3972" i="39"/>
  <c r="N3972" i="39"/>
  <c r="M3973" i="39"/>
  <c r="N3973" i="39"/>
  <c r="M3974" i="39"/>
  <c r="N3974" i="39"/>
  <c r="M3975" i="39"/>
  <c r="N3975" i="39"/>
  <c r="M3976" i="39"/>
  <c r="N3976" i="39"/>
  <c r="M3977" i="39"/>
  <c r="N3977" i="39"/>
  <c r="M3978" i="39"/>
  <c r="N3978" i="39"/>
  <c r="M3979" i="39"/>
  <c r="N3979" i="39"/>
  <c r="M3980" i="39"/>
  <c r="N3980" i="39"/>
  <c r="M3981" i="39"/>
  <c r="N3981" i="39"/>
  <c r="M3982" i="39"/>
  <c r="N3982" i="39"/>
  <c r="M3983" i="39"/>
  <c r="N3983" i="39"/>
  <c r="M3984" i="39"/>
  <c r="N3984" i="39"/>
  <c r="M3985" i="39"/>
  <c r="N3985" i="39"/>
  <c r="M3986" i="39"/>
  <c r="N3986" i="39"/>
  <c r="M3987" i="39"/>
  <c r="N3987" i="39"/>
  <c r="M3988" i="39"/>
  <c r="N3988" i="39"/>
  <c r="M3989" i="39"/>
  <c r="N3989" i="39"/>
  <c r="M3990" i="39"/>
  <c r="N3990" i="39"/>
  <c r="M3991" i="39"/>
  <c r="N3991" i="39"/>
  <c r="M3992" i="39"/>
  <c r="N3992" i="39"/>
  <c r="M3993" i="39"/>
  <c r="N3993" i="39"/>
  <c r="M3994" i="39"/>
  <c r="N3994" i="39"/>
  <c r="M3995" i="39"/>
  <c r="N3995" i="39"/>
  <c r="M3996" i="39"/>
  <c r="N3996" i="39"/>
  <c r="M3997" i="39"/>
  <c r="N3997" i="39"/>
  <c r="M3998" i="39"/>
  <c r="N3998" i="39"/>
  <c r="M3999" i="39"/>
  <c r="N3999" i="39"/>
  <c r="M4000" i="39"/>
  <c r="N4000" i="39"/>
  <c r="M4001" i="39"/>
  <c r="N4001" i="39"/>
  <c r="M4002" i="39"/>
  <c r="N4002" i="39"/>
  <c r="M4003" i="39"/>
  <c r="N4003" i="39"/>
  <c r="M4004" i="39"/>
  <c r="N4004" i="39"/>
  <c r="M4005" i="39"/>
  <c r="N4005" i="39"/>
  <c r="M4006" i="39"/>
  <c r="N4006" i="39"/>
  <c r="N3765" i="39"/>
  <c r="M3765" i="39"/>
  <c r="D6" i="46"/>
  <c r="D10" i="46"/>
  <c r="D7" i="46"/>
  <c r="D8" i="46"/>
  <c r="D9" i="46"/>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109" i="45"/>
  <c r="C110" i="45"/>
  <c r="C111" i="45"/>
  <c r="C112" i="45"/>
  <c r="C113" i="45"/>
  <c r="C114" i="45"/>
  <c r="C115" i="45"/>
  <c r="C116" i="45"/>
  <c r="C117" i="45"/>
  <c r="C118" i="45"/>
  <c r="C119" i="45"/>
  <c r="C120" i="45"/>
  <c r="C121" i="45"/>
  <c r="C122" i="45"/>
  <c r="C123" i="45"/>
  <c r="C124" i="45"/>
  <c r="C125" i="45"/>
  <c r="C126" i="45"/>
  <c r="C127" i="45"/>
  <c r="C128" i="45"/>
  <c r="C129" i="45"/>
  <c r="C130" i="45"/>
  <c r="C131" i="45"/>
  <c r="C132" i="45"/>
  <c r="D12" i="30" l="1"/>
  <c r="D13" i="30"/>
  <c r="D14" i="30"/>
  <c r="D15" i="30"/>
  <c r="D16" i="30"/>
  <c r="D17" i="30"/>
  <c r="F15239" i="32"/>
  <c r="F14995" i="32"/>
  <c r="F14744" i="32"/>
  <c r="F14493" i="32"/>
  <c r="F14243" i="32"/>
  <c r="F13994" i="32"/>
  <c r="F13744" i="32"/>
  <c r="K18" i="30"/>
  <c r="K30" i="30"/>
  <c r="K32" i="30"/>
  <c r="K46" i="30"/>
  <c r="K47" i="30"/>
  <c r="K48" i="30"/>
  <c r="K62" i="30"/>
  <c r="K63" i="30"/>
  <c r="K64" i="30"/>
  <c r="K78" i="30"/>
  <c r="K79" i="30"/>
  <c r="K80" i="30"/>
  <c r="K83" i="30"/>
  <c r="K84" i="30"/>
  <c r="K85" i="30"/>
  <c r="K86" i="30"/>
  <c r="K87" i="30"/>
  <c r="H18" i="30"/>
  <c r="H19" i="30"/>
  <c r="H20" i="30"/>
  <c r="H21" i="30"/>
  <c r="H22" i="30"/>
  <c r="H23" i="30"/>
  <c r="P22" i="30"/>
  <c r="P23" i="30"/>
  <c r="F4300" i="36"/>
  <c r="P18" i="30" s="1"/>
  <c r="F4241" i="36"/>
  <c r="P19" i="30" s="1"/>
  <c r="F4177" i="36"/>
  <c r="P20" i="30" s="1"/>
  <c r="F3989" i="36"/>
  <c r="F4053" i="36"/>
  <c r="F4115" i="36"/>
  <c r="P21" i="30" s="1"/>
  <c r="G22279" i="44"/>
  <c r="G22196" i="44"/>
  <c r="K19" i="30" s="1"/>
  <c r="G22104" i="44"/>
  <c r="K20" i="30" s="1"/>
  <c r="G22013" i="44"/>
  <c r="K21" i="30" s="1"/>
  <c r="G21923" i="44"/>
  <c r="K22" i="30" s="1"/>
  <c r="G21831" i="44"/>
  <c r="K23" i="30" s="1"/>
  <c r="G21739" i="44"/>
  <c r="K24" i="30" s="1"/>
  <c r="G21648" i="44"/>
  <c r="K25" i="30" s="1"/>
  <c r="G21558" i="44"/>
  <c r="K26" i="30" s="1"/>
  <c r="G21466" i="44"/>
  <c r="K27" i="30" s="1"/>
  <c r="G21374" i="44"/>
  <c r="K28" i="30" s="1"/>
  <c r="G21283" i="44"/>
  <c r="K29" i="30" s="1"/>
  <c r="G21192" i="44"/>
  <c r="G21008" i="44"/>
  <c r="G20917" i="44"/>
  <c r="K33" i="30" s="1"/>
  <c r="G20827" i="44"/>
  <c r="K34" i="30" s="1"/>
  <c r="G20735" i="44"/>
  <c r="K35" i="30" s="1"/>
  <c r="G20643" i="44"/>
  <c r="K36" i="30" s="1"/>
  <c r="G20552" i="44"/>
  <c r="K37" i="30" s="1"/>
  <c r="G20462" i="44"/>
  <c r="K38" i="30" s="1"/>
  <c r="G20370" i="44"/>
  <c r="K39" i="30" s="1"/>
  <c r="G20278" i="44"/>
  <c r="K40" i="30" s="1"/>
  <c r="G20187" i="44"/>
  <c r="K41" i="30" s="1"/>
  <c r="G20097" i="44"/>
  <c r="K42" i="30" s="1"/>
  <c r="G20005" i="44"/>
  <c r="K43" i="30" s="1"/>
  <c r="G19913" i="44"/>
  <c r="K44" i="30" s="1"/>
  <c r="G19822" i="44"/>
  <c r="K45" i="30" s="1"/>
  <c r="G19731" i="44"/>
  <c r="G19639" i="44"/>
  <c r="G19547" i="44"/>
  <c r="G19456" i="44"/>
  <c r="K49" i="30" s="1"/>
  <c r="G19366" i="44"/>
  <c r="K50" i="30" s="1"/>
  <c r="G19274" i="44"/>
  <c r="K51" i="30" s="1"/>
  <c r="G19182" i="44"/>
  <c r="K52" i="30" s="1"/>
  <c r="G19091" i="44"/>
  <c r="K53" i="30" s="1"/>
  <c r="G19001" i="44"/>
  <c r="K54" i="30" s="1"/>
  <c r="G18909" i="44"/>
  <c r="K55" i="30" s="1"/>
  <c r="G18817" i="44"/>
  <c r="K56" i="30" s="1"/>
  <c r="G18726" i="44"/>
  <c r="K57" i="30" s="1"/>
  <c r="G18636" i="44"/>
  <c r="K58" i="30" s="1"/>
  <c r="G18544" i="44"/>
  <c r="K59" i="30" s="1"/>
  <c r="G18452" i="44"/>
  <c r="K60" i="30" s="1"/>
  <c r="G18361" i="44"/>
  <c r="K61" i="30" s="1"/>
  <c r="G18270" i="44"/>
  <c r="G18178" i="44"/>
  <c r="G18086" i="44"/>
  <c r="G17995" i="44"/>
  <c r="K65" i="30" s="1"/>
  <c r="G17905" i="44"/>
  <c r="K66" i="30" s="1"/>
  <c r="G17813" i="44"/>
  <c r="K67" i="30" s="1"/>
  <c r="G17721" i="44"/>
  <c r="K68" i="30" s="1"/>
  <c r="G17630" i="44"/>
  <c r="K69" i="30" s="1"/>
  <c r="G17540" i="44"/>
  <c r="K70" i="30" s="1"/>
  <c r="G17448" i="44"/>
  <c r="K71" i="30" s="1"/>
  <c r="G17356" i="44"/>
  <c r="K72" i="30" s="1"/>
  <c r="G17265" i="44"/>
  <c r="K73" i="30" s="1"/>
  <c r="G17175" i="44"/>
  <c r="K74" i="30" s="1"/>
  <c r="G17083" i="44"/>
  <c r="K75" i="30" s="1"/>
  <c r="G16991" i="44"/>
  <c r="K76" i="30" s="1"/>
  <c r="G16900" i="44"/>
  <c r="K77" i="30" s="1"/>
  <c r="G16809" i="44"/>
  <c r="G16717" i="44"/>
  <c r="G16625" i="44"/>
  <c r="G16534" i="44"/>
  <c r="K81" i="30" s="1"/>
  <c r="G16444" i="44"/>
  <c r="K82" i="30" s="1"/>
  <c r="G16352" i="44"/>
  <c r="G16260" i="44"/>
  <c r="G16169" i="44"/>
  <c r="G16079" i="44"/>
  <c r="G15987" i="44"/>
  <c r="G15895" i="44"/>
  <c r="K88" i="30" s="1"/>
  <c r="G15804" i="44"/>
  <c r="K89" i="30" s="1"/>
  <c r="D15239" i="32"/>
  <c r="L18" i="30" s="1"/>
  <c r="D15183" i="32"/>
  <c r="L19" i="30" s="1"/>
  <c r="D15119" i="32"/>
  <c r="L20" i="30" s="1"/>
  <c r="D15057" i="32"/>
  <c r="L21" i="30" s="1"/>
  <c r="D14995" i="32"/>
  <c r="L22" i="30" s="1"/>
  <c r="D14933" i="32"/>
  <c r="L23" i="30" s="1"/>
  <c r="D14869" i="32"/>
  <c r="L24" i="30" s="1"/>
  <c r="D14805" i="32"/>
  <c r="L25" i="30" s="1"/>
  <c r="D14744" i="32"/>
  <c r="L26" i="30" s="1"/>
  <c r="D14682" i="32"/>
  <c r="L27" i="30" s="1"/>
  <c r="D14618" i="32"/>
  <c r="L28" i="30" s="1"/>
  <c r="D14555" i="32"/>
  <c r="L29" i="30" s="1"/>
  <c r="D14493" i="32"/>
  <c r="L30" i="30" s="1"/>
  <c r="D14431" i="32"/>
  <c r="L31" i="30" s="1"/>
  <c r="D14367" i="32"/>
  <c r="L32" i="30" s="1"/>
  <c r="D14304" i="32"/>
  <c r="L33" i="30" s="1"/>
  <c r="D14243" i="32"/>
  <c r="L34" i="30" s="1"/>
  <c r="D14182" i="32"/>
  <c r="L35" i="30" s="1"/>
  <c r="D14119" i="32"/>
  <c r="L36" i="30" s="1"/>
  <c r="D14055" i="32"/>
  <c r="L37" i="30" s="1"/>
  <c r="D13994" i="32"/>
  <c r="L38" i="30" s="1"/>
  <c r="D13932" i="32"/>
  <c r="L39" i="30" s="1"/>
  <c r="D13869" i="32"/>
  <c r="L40" i="30" s="1"/>
  <c r="D13806" i="32"/>
  <c r="L41" i="30" s="1"/>
  <c r="D13744" i="32"/>
  <c r="L42" i="30" s="1"/>
  <c r="D13683" i="32"/>
  <c r="L43" i="30" s="1"/>
  <c r="D13619" i="32"/>
  <c r="L44" i="30" s="1"/>
  <c r="D13555" i="32"/>
  <c r="L45" i="30" s="1"/>
  <c r="D13494" i="32"/>
  <c r="L46" i="30" s="1"/>
  <c r="D13432" i="32"/>
  <c r="L47" i="30" s="1"/>
  <c r="D13368" i="32"/>
  <c r="L48" i="30" s="1"/>
  <c r="D13304" i="32"/>
  <c r="L49" i="30" s="1"/>
  <c r="D13243" i="32"/>
  <c r="L50" i="30" s="1"/>
  <c r="D13181" i="32"/>
  <c r="L51" i="30" s="1"/>
  <c r="D13117" i="32"/>
  <c r="L52" i="30" s="1"/>
  <c r="D13054" i="32"/>
  <c r="L53" i="30" s="1"/>
  <c r="D12993" i="32"/>
  <c r="L54" i="30" s="1"/>
  <c r="D12931" i="32"/>
  <c r="L55" i="30" s="1"/>
  <c r="D12867" i="32"/>
  <c r="L56" i="30" s="1"/>
  <c r="D12803" i="32"/>
  <c r="L57" i="30" s="1"/>
  <c r="D12743" i="32"/>
  <c r="L58" i="30" s="1"/>
  <c r="D12682" i="32"/>
  <c r="L59" i="30" s="1"/>
  <c r="D12619" i="32"/>
  <c r="L60" i="30" s="1"/>
  <c r="D12555" i="32"/>
  <c r="L61" i="30" s="1"/>
  <c r="D12493" i="32"/>
  <c r="L62" i="30" s="1"/>
  <c r="D12432" i="32"/>
  <c r="L63" i="30" s="1"/>
  <c r="D12368" i="32"/>
  <c r="L64" i="30" s="1"/>
  <c r="D12305" i="32"/>
  <c r="L65" i="30" s="1"/>
  <c r="D12243" i="32"/>
  <c r="L66" i="30" s="1"/>
  <c r="D12181" i="32"/>
  <c r="L67" i="30" s="1"/>
  <c r="D12117" i="32"/>
  <c r="L68" i="30" s="1"/>
  <c r="D12053" i="32"/>
  <c r="L69" i="30" s="1"/>
  <c r="D11992" i="32"/>
  <c r="L70" i="30" s="1"/>
  <c r="D11930" i="32"/>
  <c r="L71" i="30" s="1"/>
  <c r="D11866" i="32"/>
  <c r="L72" i="30" s="1"/>
  <c r="D11803" i="32"/>
  <c r="L73" i="30" s="1"/>
  <c r="D11742" i="32"/>
  <c r="L74" i="30" s="1"/>
  <c r="D11680" i="32"/>
  <c r="L75" i="30" s="1"/>
  <c r="D11616" i="32"/>
  <c r="L76" i="30" s="1"/>
  <c r="D11552" i="32"/>
  <c r="L77" i="30" s="1"/>
  <c r="D11491" i="32"/>
  <c r="L78" i="30" s="1"/>
  <c r="D11429" i="32"/>
  <c r="L79" i="30" s="1"/>
  <c r="D11366" i="32"/>
  <c r="L80" i="30" s="1"/>
  <c r="D11302" i="32"/>
  <c r="L81" i="30" s="1"/>
  <c r="D11240" i="32"/>
  <c r="L82" i="30" s="1"/>
  <c r="D11178" i="32"/>
  <c r="L83" i="30" s="1"/>
  <c r="D11115" i="32"/>
  <c r="L84" i="30" s="1"/>
  <c r="D11052" i="32"/>
  <c r="L85" i="30" s="1"/>
  <c r="D10990" i="32"/>
  <c r="L86" i="30" s="1"/>
  <c r="M86" i="30" s="1"/>
  <c r="D10929" i="32"/>
  <c r="L87" i="30" s="1"/>
  <c r="M87" i="30" s="1"/>
  <c r="D10865" i="32"/>
  <c r="L88" i="30" s="1"/>
  <c r="D10801" i="32"/>
  <c r="L89" i="30" s="1"/>
  <c r="C31" i="44"/>
  <c r="C32" i="44"/>
  <c r="C33" i="44"/>
  <c r="C34" i="44"/>
  <c r="C35" i="44"/>
  <c r="C36" i="44" s="1"/>
  <c r="C37" i="44"/>
  <c r="C38" i="44"/>
  <c r="C39" i="44"/>
  <c r="C40" i="44"/>
  <c r="C41" i="44"/>
  <c r="C42" i="44"/>
  <c r="C43" i="44" s="1"/>
  <c r="C44" i="44"/>
  <c r="C45" i="44"/>
  <c r="C46" i="44"/>
  <c r="C47" i="44"/>
  <c r="C48" i="44"/>
  <c r="C49" i="44"/>
  <c r="C50" i="44" s="1"/>
  <c r="C51" i="44" s="1"/>
  <c r="C52" i="44"/>
  <c r="C53" i="44"/>
  <c r="C54" i="44"/>
  <c r="C55" i="44"/>
  <c r="C56" i="44" s="1"/>
  <c r="C57" i="44" s="1"/>
  <c r="C58" i="44"/>
  <c r="C59" i="44"/>
  <c r="C60" i="44"/>
  <c r="C61" i="44"/>
  <c r="C62" i="44"/>
  <c r="C63" i="44" s="1"/>
  <c r="C64" i="44" s="1"/>
  <c r="C65" i="44"/>
  <c r="C66" i="44"/>
  <c r="C67" i="44"/>
  <c r="C68" i="44"/>
  <c r="C69" i="44"/>
  <c r="C70" i="44" s="1"/>
  <c r="C71" i="44" s="1"/>
  <c r="C72" i="44"/>
  <c r="C73" i="44"/>
  <c r="C74" i="44"/>
  <c r="C75" i="44"/>
  <c r="C76" i="44"/>
  <c r="C77" i="44"/>
  <c r="C78" i="44" s="1"/>
  <c r="C79" i="44"/>
  <c r="C80" i="44"/>
  <c r="C81" i="44"/>
  <c r="C82" i="44"/>
  <c r="C83" i="44"/>
  <c r="C84" i="44" s="1"/>
  <c r="C85" i="44" s="1"/>
  <c r="C86" i="44"/>
  <c r="C87" i="44"/>
  <c r="C88" i="44"/>
  <c r="C89" i="44"/>
  <c r="C90" i="44"/>
  <c r="C91" i="44" s="1"/>
  <c r="C92" i="44" s="1"/>
  <c r="C93" i="44"/>
  <c r="C94" i="44"/>
  <c r="C95" i="44"/>
  <c r="C96" i="44"/>
  <c r="C97" i="44"/>
  <c r="C98" i="44"/>
  <c r="C99" i="44" s="1"/>
  <c r="C100" i="44"/>
  <c r="C101" i="44"/>
  <c r="C102" i="44"/>
  <c r="C103" i="44"/>
  <c r="C104" i="44"/>
  <c r="C105" i="44" s="1"/>
  <c r="C106" i="44" s="1"/>
  <c r="C107" i="44"/>
  <c r="C108" i="44"/>
  <c r="C109" i="44"/>
  <c r="C110" i="44"/>
  <c r="C111" i="44"/>
  <c r="C112" i="44" s="1"/>
  <c r="C113" i="44" s="1"/>
  <c r="C114" i="44"/>
  <c r="C115" i="44"/>
  <c r="C116" i="44"/>
  <c r="C117" i="44"/>
  <c r="C118" i="44" s="1"/>
  <c r="C119" i="44" s="1"/>
  <c r="C120" i="44" s="1"/>
  <c r="C121" i="44"/>
  <c r="C122" i="44"/>
  <c r="C123" i="44"/>
  <c r="C124" i="44"/>
  <c r="C125" i="44"/>
  <c r="C126" i="44" s="1"/>
  <c r="C127" i="44" s="1"/>
  <c r="C128" i="44"/>
  <c r="C129" i="44"/>
  <c r="C130" i="44"/>
  <c r="C131" i="44"/>
  <c r="C132" i="44"/>
  <c r="C133" i="44" s="1"/>
  <c r="C134" i="44" s="1"/>
  <c r="C135" i="44"/>
  <c r="C136" i="44"/>
  <c r="C137" i="44"/>
  <c r="C138" i="44"/>
  <c r="C139" i="44"/>
  <c r="C140" i="44"/>
  <c r="C141" i="44" s="1"/>
  <c r="C142" i="44"/>
  <c r="C143" i="44"/>
  <c r="C144" i="44"/>
  <c r="C145" i="44"/>
  <c r="C146" i="44"/>
  <c r="C147" i="44" s="1"/>
  <c r="C148" i="44" s="1"/>
  <c r="C149" i="44"/>
  <c r="C150" i="44"/>
  <c r="C151" i="44"/>
  <c r="C152" i="44"/>
  <c r="C153" i="44"/>
  <c r="C154" i="44" s="1"/>
  <c r="C155" i="44" s="1"/>
  <c r="C156" i="44"/>
  <c r="C157" i="44"/>
  <c r="C158" i="44" s="1"/>
  <c r="C159" i="44"/>
  <c r="C160" i="44"/>
  <c r="C161" i="44" s="1"/>
  <c r="C162" i="44" s="1"/>
  <c r="C163" i="44"/>
  <c r="C164" i="44"/>
  <c r="C165" i="44"/>
  <c r="C166" i="44"/>
  <c r="C167" i="44"/>
  <c r="C168" i="44" s="1"/>
  <c r="C169" i="44" s="1"/>
  <c r="C170" i="44"/>
  <c r="C171" i="44"/>
  <c r="C172" i="44"/>
  <c r="C173" i="44"/>
  <c r="C174" i="44"/>
  <c r="C175" i="44" s="1"/>
  <c r="C176" i="44" s="1"/>
  <c r="C177" i="44"/>
  <c r="C178" i="44"/>
  <c r="C179" i="44"/>
  <c r="C180" i="44"/>
  <c r="C181" i="44"/>
  <c r="C182" i="44" s="1"/>
  <c r="C183" i="44" s="1"/>
  <c r="C184" i="44"/>
  <c r="C185" i="44"/>
  <c r="C186" i="44"/>
  <c r="C187" i="44"/>
  <c r="C188" i="44"/>
  <c r="C189" i="44" s="1"/>
  <c r="C190" i="44" s="1"/>
  <c r="C191" i="44"/>
  <c r="C192" i="44"/>
  <c r="C193" i="44" s="1"/>
  <c r="C194" i="44"/>
  <c r="C195" i="44"/>
  <c r="C196" i="44" s="1"/>
  <c r="C197" i="44" s="1"/>
  <c r="C198" i="44"/>
  <c r="C199" i="44"/>
  <c r="C200" i="44"/>
  <c r="C201" i="44"/>
  <c r="C202" i="44"/>
  <c r="C203" i="44" s="1"/>
  <c r="C204" i="44" s="1"/>
  <c r="C205" i="44"/>
  <c r="C206" i="44"/>
  <c r="C207" i="44"/>
  <c r="C208" i="44"/>
  <c r="C209" i="44"/>
  <c r="C210" i="44" s="1"/>
  <c r="C211" i="44" s="1"/>
  <c r="C212" i="44"/>
  <c r="C213" i="44"/>
  <c r="C214" i="44"/>
  <c r="C215" i="44"/>
  <c r="C216" i="44"/>
  <c r="C217" i="44" s="1"/>
  <c r="C218" i="44" s="1"/>
  <c r="C219" i="44"/>
  <c r="C220" i="44"/>
  <c r="C221" i="44"/>
  <c r="C222" i="44"/>
  <c r="C223" i="44"/>
  <c r="C224" i="44" s="1"/>
  <c r="C225" i="44" s="1"/>
  <c r="C226" i="44"/>
  <c r="C227" i="44"/>
  <c r="C228" i="44"/>
  <c r="C229" i="44"/>
  <c r="C230" i="44"/>
  <c r="C231" i="44" s="1"/>
  <c r="C232" i="44" s="1"/>
  <c r="C233" i="44"/>
  <c r="C234" i="44"/>
  <c r="C235" i="44"/>
  <c r="C236" i="44"/>
  <c r="C237" i="44"/>
  <c r="C238" i="44" s="1"/>
  <c r="C239" i="44" s="1"/>
  <c r="C240" i="44"/>
  <c r="C241" i="44"/>
  <c r="C242" i="44"/>
  <c r="C243" i="44"/>
  <c r="C244" i="44"/>
  <c r="C245" i="44" s="1"/>
  <c r="C246" i="44" s="1"/>
  <c r="C247" i="44"/>
  <c r="C248" i="44"/>
  <c r="C249" i="44"/>
  <c r="C250" i="44"/>
  <c r="C251" i="44"/>
  <c r="C252" i="44" s="1"/>
  <c r="C253" i="44" s="1"/>
  <c r="C254" i="44" s="1"/>
  <c r="C255" i="44"/>
  <c r="C256" i="44"/>
  <c r="C257" i="44"/>
  <c r="C258" i="44"/>
  <c r="C259" i="44" s="1"/>
  <c r="C260" i="44" s="1"/>
  <c r="C261" i="44"/>
  <c r="C262" i="44"/>
  <c r="C263" i="44"/>
  <c r="C264" i="44"/>
  <c r="C265" i="44"/>
  <c r="C266" i="44" s="1"/>
  <c r="C267" i="44" s="1"/>
  <c r="C268" i="44"/>
  <c r="C269" i="44"/>
  <c r="C270" i="44"/>
  <c r="C271" i="44"/>
  <c r="C272" i="44"/>
  <c r="C273" i="44" s="1"/>
  <c r="C274" i="44" s="1"/>
  <c r="C275" i="44"/>
  <c r="C276" i="44"/>
  <c r="C277" i="44"/>
  <c r="C278" i="44"/>
  <c r="C279" i="44"/>
  <c r="C280" i="44" s="1"/>
  <c r="C281" i="44" s="1"/>
  <c r="C282" i="44"/>
  <c r="C283" i="44"/>
  <c r="C284" i="44"/>
  <c r="C285" i="44"/>
  <c r="C286" i="44"/>
  <c r="C287" i="44" s="1"/>
  <c r="C288" i="44" s="1"/>
  <c r="C289" i="44"/>
  <c r="C290" i="44"/>
  <c r="C291" i="44"/>
  <c r="C292" i="44"/>
  <c r="C293" i="44" s="1"/>
  <c r="C294" i="44" s="1"/>
  <c r="C295" i="44" s="1"/>
  <c r="C296" i="44"/>
  <c r="C297" i="44"/>
  <c r="C298" i="44"/>
  <c r="C299" i="44"/>
  <c r="C300" i="44"/>
  <c r="C301" i="44" s="1"/>
  <c r="C302" i="44" s="1"/>
  <c r="C303" i="44"/>
  <c r="C304" i="44"/>
  <c r="C305" i="44"/>
  <c r="C306" i="44"/>
  <c r="C307" i="44"/>
  <c r="C308" i="44" s="1"/>
  <c r="C309" i="44" s="1"/>
  <c r="C310" i="44"/>
  <c r="C311" i="44"/>
  <c r="C312" i="44"/>
  <c r="C313" i="44"/>
  <c r="C314" i="44"/>
  <c r="C315" i="44" s="1"/>
  <c r="C316" i="44" s="1"/>
  <c r="C317" i="44"/>
  <c r="C318" i="44" s="1"/>
  <c r="C319" i="44"/>
  <c r="C320" i="44"/>
  <c r="C321" i="44"/>
  <c r="C322" i="44" s="1"/>
  <c r="C323" i="44" s="1"/>
  <c r="C324" i="44" s="1"/>
  <c r="C325" i="44"/>
  <c r="C326" i="44"/>
  <c r="C327" i="44"/>
  <c r="C328" i="44"/>
  <c r="C329" i="44" s="1"/>
  <c r="C330" i="44" s="1"/>
  <c r="C331" i="44"/>
  <c r="C332" i="44"/>
  <c r="C333" i="44"/>
  <c r="C334" i="44" s="1"/>
  <c r="C335" i="44"/>
  <c r="C336" i="44" s="1"/>
  <c r="C337" i="44" s="1"/>
  <c r="C338" i="44"/>
  <c r="C339" i="44"/>
  <c r="C340" i="44"/>
  <c r="C341" i="44"/>
  <c r="C342" i="44"/>
  <c r="C343" i="44" s="1"/>
  <c r="C344" i="44" s="1"/>
  <c r="C345" i="44"/>
  <c r="C346" i="44"/>
  <c r="C347" i="44"/>
  <c r="C348" i="44"/>
  <c r="C349" i="44"/>
  <c r="C350" i="44" s="1"/>
  <c r="C351" i="44" s="1"/>
  <c r="C352" i="44"/>
  <c r="C353" i="44"/>
  <c r="C354" i="44"/>
  <c r="C355" i="44"/>
  <c r="C356" i="44"/>
  <c r="C357" i="44" s="1"/>
  <c r="C358" i="44" s="1"/>
  <c r="C359" i="44"/>
  <c r="C360" i="44"/>
  <c r="C361" i="44"/>
  <c r="C362" i="44"/>
  <c r="C363" i="44"/>
  <c r="C364" i="44" s="1"/>
  <c r="C365" i="44" s="1"/>
  <c r="C366" i="44"/>
  <c r="C367" i="44" s="1"/>
  <c r="C368" i="44"/>
  <c r="C369" i="44"/>
  <c r="C370" i="44"/>
  <c r="C371" i="44" s="1"/>
  <c r="C372" i="44" s="1"/>
  <c r="C373" i="44"/>
  <c r="C374" i="44" s="1"/>
  <c r="C375" i="44"/>
  <c r="C376" i="44"/>
  <c r="C377" i="44"/>
  <c r="C378" i="44" s="1"/>
  <c r="C379" i="44" s="1"/>
  <c r="C380" i="44"/>
  <c r="C381" i="44"/>
  <c r="C382" i="44"/>
  <c r="C383" i="44"/>
  <c r="C384" i="44"/>
  <c r="C385" i="44" s="1"/>
  <c r="C386" i="44" s="1"/>
  <c r="C387" i="44"/>
  <c r="C388" i="44"/>
  <c r="C389" i="44"/>
  <c r="C390" i="44"/>
  <c r="C391" i="44"/>
  <c r="C392" i="44" s="1"/>
  <c r="C393" i="44" s="1"/>
  <c r="C394" i="44"/>
  <c r="C395" i="44"/>
  <c r="C396" i="44"/>
  <c r="C397" i="44"/>
  <c r="C398" i="44"/>
  <c r="C399" i="44" s="1"/>
  <c r="C400" i="44" s="1"/>
  <c r="C401" i="44"/>
  <c r="C402" i="44"/>
  <c r="C403" i="44"/>
  <c r="C404" i="44"/>
  <c r="C405" i="44"/>
  <c r="C406" i="44" s="1"/>
  <c r="C407" i="44" s="1"/>
  <c r="C408" i="44"/>
  <c r="C409" i="44"/>
  <c r="C410" i="44"/>
  <c r="C411" i="44"/>
  <c r="C412" i="44"/>
  <c r="C413" i="44" s="1"/>
  <c r="C414" i="44" s="1"/>
  <c r="C415" i="44"/>
  <c r="C416" i="44" s="1"/>
  <c r="C417" i="44"/>
  <c r="C418" i="44"/>
  <c r="C419" i="44"/>
  <c r="C420" i="44" s="1"/>
  <c r="C421" i="44" s="1"/>
  <c r="C422" i="44"/>
  <c r="C423" i="44"/>
  <c r="C424" i="44"/>
  <c r="C425" i="44"/>
  <c r="C426" i="44" s="1"/>
  <c r="C427" i="44" s="1"/>
  <c r="C428" i="44" s="1"/>
  <c r="C429" i="44"/>
  <c r="C430" i="44"/>
  <c r="C431" i="44"/>
  <c r="C432" i="44"/>
  <c r="C433" i="44"/>
  <c r="C434" i="44" s="1"/>
  <c r="C435" i="44" s="1"/>
  <c r="C436" i="44"/>
  <c r="C437" i="44"/>
  <c r="C438" i="44"/>
  <c r="C439" i="44"/>
  <c r="C440" i="44"/>
  <c r="C441" i="44" s="1"/>
  <c r="C442" i="44" s="1"/>
  <c r="C443" i="44"/>
  <c r="C444" i="44"/>
  <c r="C445" i="44"/>
  <c r="C446" i="44"/>
  <c r="C447" i="44"/>
  <c r="C448" i="44" s="1"/>
  <c r="C449" i="44" s="1"/>
  <c r="C450" i="44"/>
  <c r="C451" i="44"/>
  <c r="C452" i="44"/>
  <c r="C453" i="44"/>
  <c r="C454" i="44"/>
  <c r="C455" i="44" s="1"/>
  <c r="C456" i="44" s="1"/>
  <c r="C457" i="44"/>
  <c r="C458" i="44"/>
  <c r="C459" i="44"/>
  <c r="C460" i="44"/>
  <c r="C461" i="44"/>
  <c r="C462" i="44" s="1"/>
  <c r="C463" i="44" s="1"/>
  <c r="C464" i="44"/>
  <c r="C465" i="44"/>
  <c r="C466" i="44"/>
  <c r="C467" i="44"/>
  <c r="C468" i="44"/>
  <c r="C469" i="44" s="1"/>
  <c r="C470" i="44" s="1"/>
  <c r="C471" i="44"/>
  <c r="C472" i="44"/>
  <c r="C473" i="44"/>
  <c r="C474" i="44"/>
  <c r="C475" i="44" s="1"/>
  <c r="C476" i="44" s="1"/>
  <c r="C477" i="44" s="1"/>
  <c r="C478" i="44"/>
  <c r="C479" i="44"/>
  <c r="C480" i="44"/>
  <c r="C481" i="44"/>
  <c r="C482" i="44"/>
  <c r="C483" i="44" s="1"/>
  <c r="C484" i="44" s="1"/>
  <c r="C485" i="44"/>
  <c r="C486" i="44"/>
  <c r="C487" i="44"/>
  <c r="C488" i="44"/>
  <c r="C489" i="44"/>
  <c r="C490" i="44" s="1"/>
  <c r="C491" i="44" s="1"/>
  <c r="C492" i="44"/>
  <c r="C493" i="44"/>
  <c r="C494" i="44"/>
  <c r="C495" i="44"/>
  <c r="C496" i="44"/>
  <c r="C497" i="44" s="1"/>
  <c r="C498" i="44" s="1"/>
  <c r="C499" i="44"/>
  <c r="C500" i="44"/>
  <c r="C501" i="44"/>
  <c r="C502" i="44"/>
  <c r="C503" i="44"/>
  <c r="C504" i="44" s="1"/>
  <c r="C505" i="44" s="1"/>
  <c r="C506" i="44"/>
  <c r="C507" i="44"/>
  <c r="C508" i="44"/>
  <c r="C509" i="44"/>
  <c r="C510" i="44"/>
  <c r="C511" i="44" s="1"/>
  <c r="C512" i="44" s="1"/>
  <c r="C513" i="44"/>
  <c r="C514" i="44"/>
  <c r="C515" i="44"/>
  <c r="C516" i="44"/>
  <c r="C517" i="44"/>
  <c r="C518" i="44" s="1"/>
  <c r="C519" i="44" s="1"/>
  <c r="C520" i="44"/>
  <c r="C521" i="44"/>
  <c r="C522" i="44"/>
  <c r="C523" i="44" s="1"/>
  <c r="C524" i="44"/>
  <c r="C525" i="44" s="1"/>
  <c r="C526" i="44" s="1"/>
  <c r="C527" i="44"/>
  <c r="C528" i="44"/>
  <c r="C529" i="44"/>
  <c r="C530" i="44"/>
  <c r="C531" i="44"/>
  <c r="C532" i="44" s="1"/>
  <c r="C533" i="44" s="1"/>
  <c r="C534" i="44"/>
  <c r="C535" i="44"/>
  <c r="C536" i="44"/>
  <c r="C537" i="44"/>
  <c r="C538" i="44"/>
  <c r="C539" i="44" s="1"/>
  <c r="C540" i="44" s="1"/>
  <c r="C541" i="44"/>
  <c r="C542" i="44"/>
  <c r="C543" i="44"/>
  <c r="C544" i="44"/>
  <c r="C545" i="44"/>
  <c r="C546" i="44" s="1"/>
  <c r="C547" i="44" s="1"/>
  <c r="C548" i="44"/>
  <c r="C549" i="44"/>
  <c r="C550" i="44"/>
  <c r="C551" i="44"/>
  <c r="C552" i="44"/>
  <c r="C553" i="44" s="1"/>
  <c r="C554" i="44" s="1"/>
  <c r="C555" i="44"/>
  <c r="C556" i="44"/>
  <c r="C557" i="44"/>
  <c r="C558" i="44" s="1"/>
  <c r="C559" i="44"/>
  <c r="C560" i="44" s="1"/>
  <c r="C561" i="44" s="1"/>
  <c r="C562" i="44"/>
  <c r="C563" i="44"/>
  <c r="C564" i="44"/>
  <c r="C565" i="44"/>
  <c r="C566" i="44"/>
  <c r="C567" i="44" s="1"/>
  <c r="C568" i="44" s="1"/>
  <c r="C569" i="44"/>
  <c r="C570" i="44"/>
  <c r="C571" i="44"/>
  <c r="C572" i="44"/>
  <c r="C573" i="44"/>
  <c r="C574" i="44" s="1"/>
  <c r="C575" i="44" s="1"/>
  <c r="C576" i="44"/>
  <c r="C577" i="44"/>
  <c r="C578" i="44"/>
  <c r="C579" i="44"/>
  <c r="C580" i="44"/>
  <c r="C581" i="44" s="1"/>
  <c r="C582" i="44" s="1"/>
  <c r="C583" i="44"/>
  <c r="C584" i="44"/>
  <c r="C585" i="44"/>
  <c r="C586" i="44"/>
  <c r="C587" i="44"/>
  <c r="C588" i="44" s="1"/>
  <c r="C589" i="44" s="1"/>
  <c r="C590" i="44"/>
  <c r="C591" i="44"/>
  <c r="C592" i="44"/>
  <c r="C593" i="44"/>
  <c r="C594" i="44"/>
  <c r="C595" i="44" s="1"/>
  <c r="C596" i="44" s="1"/>
  <c r="C597" i="44"/>
  <c r="C598" i="44"/>
  <c r="C599" i="44"/>
  <c r="C600" i="44"/>
  <c r="C601" i="44"/>
  <c r="C602" i="44" s="1"/>
  <c r="C603" i="44" s="1"/>
  <c r="C604" i="44"/>
  <c r="C605" i="44"/>
  <c r="C606" i="44"/>
  <c r="C607" i="44"/>
  <c r="C608" i="44"/>
  <c r="C609" i="44" s="1"/>
  <c r="C610" i="44" s="1"/>
  <c r="C611" i="44"/>
  <c r="C612" i="44"/>
  <c r="C613" i="44"/>
  <c r="C614" i="44"/>
  <c r="C615" i="44"/>
  <c r="C616" i="44" s="1"/>
  <c r="C617" i="44" s="1"/>
  <c r="C618" i="44" s="1"/>
  <c r="C619" i="44"/>
  <c r="C620" i="44"/>
  <c r="C621" i="44"/>
  <c r="C622" i="44"/>
  <c r="C623" i="44" s="1"/>
  <c r="C624" i="44" s="1"/>
  <c r="C625" i="44"/>
  <c r="C626" i="44"/>
  <c r="C627" i="44"/>
  <c r="C628" i="44"/>
  <c r="C629" i="44"/>
  <c r="C630" i="44" s="1"/>
  <c r="C631" i="44" s="1"/>
  <c r="C632" i="44"/>
  <c r="C633" i="44"/>
  <c r="C634" i="44"/>
  <c r="C635" i="44"/>
  <c r="C636" i="44"/>
  <c r="C637" i="44" s="1"/>
  <c r="C638" i="44" s="1"/>
  <c r="C639" i="44"/>
  <c r="C640" i="44"/>
  <c r="C641" i="44"/>
  <c r="C642" i="44"/>
  <c r="C643" i="44"/>
  <c r="C644" i="44" s="1"/>
  <c r="C645" i="44" s="1"/>
  <c r="C646" i="44"/>
  <c r="C647" i="44"/>
  <c r="C648" i="44"/>
  <c r="C649" i="44"/>
  <c r="C650" i="44"/>
  <c r="C651" i="44" s="1"/>
  <c r="C652" i="44" s="1"/>
  <c r="C653" i="44"/>
  <c r="C654" i="44"/>
  <c r="C655" i="44"/>
  <c r="C656" i="44"/>
  <c r="C657" i="44"/>
  <c r="C658" i="44" s="1"/>
  <c r="C659" i="44" s="1"/>
  <c r="C660" i="44"/>
  <c r="C661" i="44"/>
  <c r="C662" i="44"/>
  <c r="C663" i="44"/>
  <c r="C664" i="44"/>
  <c r="C665" i="44" s="1"/>
  <c r="C666" i="44" s="1"/>
  <c r="C667" i="44"/>
  <c r="C668" i="44"/>
  <c r="C669" i="44"/>
  <c r="C670" i="44"/>
  <c r="C671" i="44"/>
  <c r="C672" i="44" s="1"/>
  <c r="C673" i="44" s="1"/>
  <c r="C674" i="44"/>
  <c r="C675" i="44"/>
  <c r="C676" i="44"/>
  <c r="C677" i="44"/>
  <c r="C678" i="44"/>
  <c r="C679" i="44" s="1"/>
  <c r="C680" i="44" s="1"/>
  <c r="C681" i="44"/>
  <c r="C682" i="44" s="1"/>
  <c r="C683" i="44"/>
  <c r="C684" i="44"/>
  <c r="C685" i="44"/>
  <c r="C686" i="44" s="1"/>
  <c r="C687" i="44" s="1"/>
  <c r="C688" i="44" s="1"/>
  <c r="C689" i="44"/>
  <c r="C690" i="44"/>
  <c r="C691" i="44"/>
  <c r="C692" i="44"/>
  <c r="C693" i="44" s="1"/>
  <c r="C694" i="44" s="1"/>
  <c r="C695" i="44"/>
  <c r="C696" i="44"/>
  <c r="C697" i="44"/>
  <c r="C698" i="44"/>
  <c r="C699" i="44"/>
  <c r="C700" i="44" s="1"/>
  <c r="C701" i="44" s="1"/>
  <c r="C702" i="44" s="1"/>
  <c r="C703" i="44"/>
  <c r="C704" i="44"/>
  <c r="C705" i="44" s="1"/>
  <c r="C706" i="44"/>
  <c r="C707" i="44" s="1"/>
  <c r="C708" i="44" s="1"/>
  <c r="C709" i="44"/>
  <c r="C710" i="44"/>
  <c r="C711" i="44"/>
  <c r="C712" i="44"/>
  <c r="C713" i="44"/>
  <c r="C714" i="44" s="1"/>
  <c r="C715" i="44" s="1"/>
  <c r="C716" i="44"/>
  <c r="C717" i="44"/>
  <c r="C718" i="44"/>
  <c r="C719" i="44"/>
  <c r="C720" i="44"/>
  <c r="C721" i="44" s="1"/>
  <c r="C722" i="44" s="1"/>
  <c r="C723" i="44"/>
  <c r="C724" i="44"/>
  <c r="C725" i="44"/>
  <c r="C726" i="44"/>
  <c r="C727" i="44"/>
  <c r="C728" i="44" s="1"/>
  <c r="C729" i="44" s="1"/>
  <c r="C730" i="44"/>
  <c r="C731" i="44"/>
  <c r="C732" i="44" s="1"/>
  <c r="C733" i="44"/>
  <c r="C734" i="44"/>
  <c r="C735" i="44" s="1"/>
  <c r="C736" i="44" s="1"/>
  <c r="C737" i="44"/>
  <c r="C738" i="44"/>
  <c r="C739" i="44" s="1"/>
  <c r="C740" i="44"/>
  <c r="C741" i="44"/>
  <c r="C742" i="44" s="1"/>
  <c r="C743" i="44" s="1"/>
  <c r="C744" i="44"/>
  <c r="C745" i="44"/>
  <c r="C746" i="44"/>
  <c r="C747" i="44"/>
  <c r="C748" i="44"/>
  <c r="C749" i="44" s="1"/>
  <c r="C750" i="44" s="1"/>
  <c r="C751" i="44"/>
  <c r="C752" i="44"/>
  <c r="C753" i="44"/>
  <c r="C754" i="44"/>
  <c r="C755" i="44"/>
  <c r="C756" i="44" s="1"/>
  <c r="C757" i="44" s="1"/>
  <c r="C758" i="44"/>
  <c r="C759" i="44"/>
  <c r="C760" i="44"/>
  <c r="C761" i="44"/>
  <c r="C762" i="44"/>
  <c r="C763" i="44" s="1"/>
  <c r="C764" i="44" s="1"/>
  <c r="C765" i="44"/>
  <c r="C766" i="44"/>
  <c r="C767" i="44"/>
  <c r="C768" i="44"/>
  <c r="C769" i="44"/>
  <c r="C770" i="44" s="1"/>
  <c r="C771" i="44" s="1"/>
  <c r="C772" i="44"/>
  <c r="C773" i="44"/>
  <c r="C774" i="44"/>
  <c r="C775" i="44"/>
  <c r="C776" i="44"/>
  <c r="C777" i="44" s="1"/>
  <c r="C778" i="44" s="1"/>
  <c r="C779" i="44"/>
  <c r="C780" i="44"/>
  <c r="C781" i="44" s="1"/>
  <c r="C782" i="44"/>
  <c r="C783" i="44"/>
  <c r="C784" i="44" s="1"/>
  <c r="C785" i="44" s="1"/>
  <c r="C786" i="44"/>
  <c r="C787" i="44"/>
  <c r="C788" i="44"/>
  <c r="C789" i="44"/>
  <c r="C790" i="44" s="1"/>
  <c r="C791" i="44" s="1"/>
  <c r="C792" i="44" s="1"/>
  <c r="C793" i="44"/>
  <c r="C794" i="44"/>
  <c r="C795" i="44"/>
  <c r="C796" i="44"/>
  <c r="C797" i="44"/>
  <c r="C798" i="44" s="1"/>
  <c r="C799" i="44" s="1"/>
  <c r="C800" i="44"/>
  <c r="C801" i="44"/>
  <c r="C802" i="44"/>
  <c r="C803" i="44"/>
  <c r="C804" i="44"/>
  <c r="C805" i="44" s="1"/>
  <c r="C806" i="44" s="1"/>
  <c r="C807" i="44"/>
  <c r="C808" i="44"/>
  <c r="C809" i="44"/>
  <c r="C810" i="44"/>
  <c r="C811" i="44"/>
  <c r="C812" i="44" s="1"/>
  <c r="C813" i="44" s="1"/>
  <c r="C814" i="44"/>
  <c r="C815" i="44"/>
  <c r="C816" i="44"/>
  <c r="C817" i="44"/>
  <c r="C818" i="44"/>
  <c r="C819" i="44" s="1"/>
  <c r="C820" i="44" s="1"/>
  <c r="C821" i="44"/>
  <c r="C822" i="44"/>
  <c r="C823" i="44"/>
  <c r="C824" i="44"/>
  <c r="C825" i="44" s="1"/>
  <c r="C826" i="44" s="1"/>
  <c r="C827" i="44" s="1"/>
  <c r="C828" i="44"/>
  <c r="C829" i="44"/>
  <c r="C830" i="44"/>
  <c r="C831" i="44"/>
  <c r="C832" i="44"/>
  <c r="C833" i="44" s="1"/>
  <c r="C834" i="44" s="1"/>
  <c r="C835" i="44"/>
  <c r="C836" i="44"/>
  <c r="C837" i="44"/>
  <c r="C838" i="44"/>
  <c r="C839" i="44"/>
  <c r="C840" i="44" s="1"/>
  <c r="C841" i="44" s="1"/>
  <c r="C842" i="44"/>
  <c r="C843" i="44"/>
  <c r="C844" i="44"/>
  <c r="C845" i="44"/>
  <c r="C846" i="44"/>
  <c r="C847" i="44" s="1"/>
  <c r="C848" i="44" s="1"/>
  <c r="C849" i="44"/>
  <c r="C850" i="44"/>
  <c r="C851" i="44"/>
  <c r="C852" i="44"/>
  <c r="C853" i="44"/>
  <c r="C854" i="44" s="1"/>
  <c r="C855" i="44" s="1"/>
  <c r="C856" i="44"/>
  <c r="C857" i="44"/>
  <c r="C858" i="44"/>
  <c r="C859" i="44"/>
  <c r="C860" i="44"/>
  <c r="C861" i="44" s="1"/>
  <c r="C862" i="44" s="1"/>
  <c r="C863" i="44"/>
  <c r="C864" i="44"/>
  <c r="C865" i="44"/>
  <c r="C866" i="44"/>
  <c r="C867" i="44"/>
  <c r="C868" i="44" s="1"/>
  <c r="C869" i="44" s="1"/>
  <c r="C870" i="44"/>
  <c r="C871" i="44"/>
  <c r="C872" i="44"/>
  <c r="C873" i="44"/>
  <c r="C874" i="44"/>
  <c r="C875" i="44" s="1"/>
  <c r="C876" i="44" s="1"/>
  <c r="C877" i="44"/>
  <c r="C878" i="44"/>
  <c r="C879" i="44"/>
  <c r="C880" i="44"/>
  <c r="C881" i="44"/>
  <c r="C882" i="44" s="1"/>
  <c r="C883" i="44" s="1"/>
  <c r="C884" i="44"/>
  <c r="C885" i="44"/>
  <c r="C886" i="44"/>
  <c r="C887" i="44"/>
  <c r="C888" i="44" s="1"/>
  <c r="C889" i="44" s="1"/>
  <c r="C890" i="44" s="1"/>
  <c r="C891" i="44"/>
  <c r="C892" i="44"/>
  <c r="C893" i="44"/>
  <c r="C894" i="44"/>
  <c r="C895" i="44"/>
  <c r="C896" i="44" s="1"/>
  <c r="C897" i="44" s="1"/>
  <c r="C898" i="44"/>
  <c r="C899" i="44"/>
  <c r="C900" i="44"/>
  <c r="C901" i="44"/>
  <c r="C902" i="44"/>
  <c r="C903" i="44" s="1"/>
  <c r="C904" i="44" s="1"/>
  <c r="C905" i="44"/>
  <c r="C906" i="44"/>
  <c r="C907" i="44"/>
  <c r="C908" i="44"/>
  <c r="C909" i="44"/>
  <c r="C910" i="44" s="1"/>
  <c r="C911" i="44" s="1"/>
  <c r="C912" i="44"/>
  <c r="C913" i="44"/>
  <c r="C914" i="44"/>
  <c r="C915" i="44"/>
  <c r="C916" i="44"/>
  <c r="C917" i="44" s="1"/>
  <c r="C918" i="44"/>
  <c r="C919" i="44"/>
  <c r="C920" i="44"/>
  <c r="C921" i="44"/>
  <c r="C922" i="44"/>
  <c r="C923" i="44" s="1"/>
  <c r="C924" i="44" s="1"/>
  <c r="C925" i="44" s="1"/>
  <c r="C926" i="44"/>
  <c r="C927" i="44"/>
  <c r="C928" i="44"/>
  <c r="C929" i="44"/>
  <c r="C930" i="44"/>
  <c r="C931" i="44" s="1"/>
  <c r="C932" i="44" s="1"/>
  <c r="C933" i="44"/>
  <c r="C934" i="44"/>
  <c r="C935" i="44"/>
  <c r="C936" i="44"/>
  <c r="C937" i="44"/>
  <c r="C938" i="44" s="1"/>
  <c r="C939" i="44" s="1"/>
  <c r="C940" i="44"/>
  <c r="C941" i="44"/>
  <c r="C942" i="44"/>
  <c r="C943" i="44"/>
  <c r="C944" i="44"/>
  <c r="C945" i="44" s="1"/>
  <c r="C946" i="44" s="1"/>
  <c r="C947" i="44"/>
  <c r="C948" i="44"/>
  <c r="C949" i="44"/>
  <c r="C950" i="44"/>
  <c r="C951" i="44"/>
  <c r="C952" i="44" s="1"/>
  <c r="C953" i="44" s="1"/>
  <c r="C954" i="44"/>
  <c r="C955" i="44"/>
  <c r="C956" i="44"/>
  <c r="C957" i="44"/>
  <c r="C958" i="44"/>
  <c r="C959" i="44" s="1"/>
  <c r="C960" i="44" s="1"/>
  <c r="C961" i="44"/>
  <c r="C962" i="44"/>
  <c r="C963" i="44"/>
  <c r="C964" i="44"/>
  <c r="C965" i="44"/>
  <c r="C966" i="44" s="1"/>
  <c r="C967" i="44" s="1"/>
  <c r="C968" i="44"/>
  <c r="C969" i="44"/>
  <c r="C970" i="44"/>
  <c r="C971" i="44"/>
  <c r="C972" i="44"/>
  <c r="C973" i="44" s="1"/>
  <c r="C974" i="44" s="1"/>
  <c r="C975" i="44"/>
  <c r="C976" i="44"/>
  <c r="C977" i="44"/>
  <c r="C978" i="44"/>
  <c r="C979" i="44"/>
  <c r="C980" i="44" s="1"/>
  <c r="C981" i="44" s="1"/>
  <c r="C982" i="44"/>
  <c r="C983" i="44"/>
  <c r="C984" i="44"/>
  <c r="C985" i="44"/>
  <c r="C986" i="44"/>
  <c r="C987" i="44" s="1"/>
  <c r="C988" i="44" s="1"/>
  <c r="C989" i="44" s="1"/>
  <c r="C990" i="44"/>
  <c r="C991" i="44"/>
  <c r="C992" i="44"/>
  <c r="C993" i="44"/>
  <c r="C994" i="44" s="1"/>
  <c r="C995" i="44" s="1"/>
  <c r="C996" i="44"/>
  <c r="C997" i="44"/>
  <c r="C998" i="44"/>
  <c r="C999" i="44"/>
  <c r="C1000" i="44"/>
  <c r="C1001" i="44" s="1"/>
  <c r="C1002" i="44" s="1"/>
  <c r="C1003" i="44"/>
  <c r="C1004" i="44"/>
  <c r="C1005" i="44"/>
  <c r="C1006" i="44"/>
  <c r="C1007" i="44"/>
  <c r="C1008" i="44"/>
  <c r="C1009" i="44" s="1"/>
  <c r="C1010" i="44"/>
  <c r="C1011" i="44"/>
  <c r="C1012" i="44"/>
  <c r="C1013" i="44"/>
  <c r="C1014" i="44"/>
  <c r="C1015" i="44" s="1"/>
  <c r="C1016" i="44" s="1"/>
  <c r="C1017" i="44"/>
  <c r="C1018" i="44"/>
  <c r="C1019" i="44"/>
  <c r="C1020" i="44"/>
  <c r="C1021" i="44"/>
  <c r="C1022" i="44" s="1"/>
  <c r="C1023" i="44" s="1"/>
  <c r="C1024" i="44" s="1"/>
  <c r="C1025" i="44"/>
  <c r="C1026" i="44"/>
  <c r="C1027" i="44"/>
  <c r="C1028" i="44"/>
  <c r="C1029" i="44" s="1"/>
  <c r="C1030" i="44" s="1"/>
  <c r="C1031" i="44"/>
  <c r="C1032" i="44"/>
  <c r="C1033" i="44"/>
  <c r="C1034" i="44"/>
  <c r="C1035" i="44"/>
  <c r="C1036" i="44" s="1"/>
  <c r="C1037" i="44" s="1"/>
  <c r="C1038" i="44"/>
  <c r="C1039" i="44"/>
  <c r="C1040" i="44"/>
  <c r="C1041" i="44"/>
  <c r="C1042" i="44"/>
  <c r="C1043" i="44" s="1"/>
  <c r="C1044" i="44" s="1"/>
  <c r="C1045" i="44"/>
  <c r="C1046" i="44" s="1"/>
  <c r="C1047" i="44"/>
  <c r="C1048" i="44"/>
  <c r="C1049" i="44"/>
  <c r="C1050" i="44" s="1"/>
  <c r="C1051" i="44" s="1"/>
  <c r="C1052" i="44"/>
  <c r="C1053" i="44"/>
  <c r="C1054" i="44" s="1"/>
  <c r="C1055" i="44"/>
  <c r="C1056" i="44"/>
  <c r="C1057" i="44" s="1"/>
  <c r="C1058" i="44" s="1"/>
  <c r="C1059" i="44"/>
  <c r="C1060" i="44"/>
  <c r="C1061" i="44"/>
  <c r="C1062" i="44"/>
  <c r="C1063" i="44"/>
  <c r="C1064" i="44" s="1"/>
  <c r="C1065" i="44" s="1"/>
  <c r="C1066" i="44"/>
  <c r="C1067" i="44"/>
  <c r="C1068" i="44"/>
  <c r="C1069" i="44" s="1"/>
  <c r="C1070" i="44"/>
  <c r="C1071" i="44" s="1"/>
  <c r="C1072" i="44" s="1"/>
  <c r="C1073" i="44"/>
  <c r="C1074" i="44"/>
  <c r="C1075" i="44"/>
  <c r="C1076" i="44"/>
  <c r="C1077" i="44"/>
  <c r="C1078" i="44" s="1"/>
  <c r="C1079" i="44" s="1"/>
  <c r="C1080" i="44"/>
  <c r="C1081" i="44"/>
  <c r="C1082" i="44"/>
  <c r="C1083" i="44"/>
  <c r="C1084" i="44"/>
  <c r="C1085" i="44" s="1"/>
  <c r="C1086" i="44" s="1"/>
  <c r="C1087" i="44"/>
  <c r="C1088" i="44"/>
  <c r="C1089" i="44"/>
  <c r="C1090" i="44"/>
  <c r="C1091" i="44"/>
  <c r="C1092" i="44" s="1"/>
  <c r="C1093" i="44" s="1"/>
  <c r="C1094" i="44"/>
  <c r="C1095" i="44"/>
  <c r="C1096" i="44"/>
  <c r="C1097" i="44"/>
  <c r="C1098" i="44" s="1"/>
  <c r="C1099" i="44" s="1"/>
  <c r="C1100" i="44" s="1"/>
  <c r="C1101" i="44"/>
  <c r="C1102" i="44"/>
  <c r="C1103" i="44"/>
  <c r="C1104" i="44"/>
  <c r="C1105" i="44" s="1"/>
  <c r="C1106" i="44" s="1"/>
  <c r="C1107" i="44" s="1"/>
  <c r="C1108" i="44"/>
  <c r="C1109" i="44"/>
  <c r="C1110" i="44"/>
  <c r="C1111" i="44"/>
  <c r="C1112" i="44"/>
  <c r="C1113" i="44" s="1"/>
  <c r="C1114" i="44" s="1"/>
  <c r="C1115" i="44"/>
  <c r="C1116" i="44"/>
  <c r="C1117" i="44"/>
  <c r="C1118" i="44"/>
  <c r="C1119" i="44"/>
  <c r="C1120" i="44" s="1"/>
  <c r="C1121" i="44" s="1"/>
  <c r="C1122" i="44"/>
  <c r="C1123" i="44"/>
  <c r="C1124" i="44"/>
  <c r="C1125" i="44"/>
  <c r="C1126" i="44"/>
  <c r="C1127" i="44" s="1"/>
  <c r="C1128" i="44" s="1"/>
  <c r="C1129" i="44"/>
  <c r="C1130" i="44"/>
  <c r="C1131" i="44"/>
  <c r="C1132" i="44"/>
  <c r="C1133" i="44"/>
  <c r="C1134" i="44" s="1"/>
  <c r="C1135" i="44" s="1"/>
  <c r="C1136" i="44"/>
  <c r="C1137" i="44"/>
  <c r="C1138" i="44"/>
  <c r="C1139" i="44"/>
  <c r="C1140" i="44"/>
  <c r="C1141" i="44" s="1"/>
  <c r="C1142" i="44" s="1"/>
  <c r="C1143" i="44"/>
  <c r="C1144" i="44"/>
  <c r="C1145" i="44"/>
  <c r="C1146" i="44"/>
  <c r="C1147" i="44" s="1"/>
  <c r="C1148" i="44" s="1"/>
  <c r="C1149" i="44" s="1"/>
  <c r="C1150" i="44"/>
  <c r="C1151" i="44"/>
  <c r="C1152" i="44"/>
  <c r="C1153" i="44"/>
  <c r="C1154" i="44"/>
  <c r="C1155" i="44" s="1"/>
  <c r="C1156" i="44" s="1"/>
  <c r="C1157" i="44" s="1"/>
  <c r="C1158" i="44"/>
  <c r="C1159" i="44"/>
  <c r="C1160" i="44"/>
  <c r="C1161" i="44"/>
  <c r="C1162" i="44" s="1"/>
  <c r="C1163" i="44" s="1"/>
  <c r="C1164" i="44"/>
  <c r="C1165" i="44"/>
  <c r="C1166" i="44"/>
  <c r="C1167" i="44"/>
  <c r="C1168" i="44"/>
  <c r="C1169" i="44" s="1"/>
  <c r="C1170" i="44" s="1"/>
  <c r="C1171" i="44"/>
  <c r="C1172" i="44"/>
  <c r="C1173" i="44"/>
  <c r="C1174" i="44"/>
  <c r="C1175" i="44"/>
  <c r="C1176" i="44" s="1"/>
  <c r="C1177" i="44" s="1"/>
  <c r="C1178" i="44"/>
  <c r="C1179" i="44"/>
  <c r="C1180" i="44"/>
  <c r="C1181" i="44"/>
  <c r="C1182" i="44"/>
  <c r="C1183" i="44" s="1"/>
  <c r="C1184" i="44" s="1"/>
  <c r="C1185" i="44"/>
  <c r="C1186" i="44"/>
  <c r="C1187" i="44"/>
  <c r="C1188" i="44"/>
  <c r="C1189" i="44"/>
  <c r="C1190" i="44" s="1"/>
  <c r="C1191" i="44" s="1"/>
  <c r="C1192" i="44"/>
  <c r="C1193" i="44"/>
  <c r="C1194" i="44"/>
  <c r="C1195" i="44"/>
  <c r="C1196" i="44"/>
  <c r="C1197" i="44" s="1"/>
  <c r="C1198" i="44" s="1"/>
  <c r="C1199" i="44"/>
  <c r="C1200" i="44"/>
  <c r="C1201" i="44"/>
  <c r="C1202" i="44"/>
  <c r="C1203" i="44"/>
  <c r="C1204" i="44" s="1"/>
  <c r="C1205" i="44" s="1"/>
  <c r="C1206" i="44"/>
  <c r="C1207" i="44"/>
  <c r="C1208" i="44"/>
  <c r="C1209" i="44"/>
  <c r="C1210" i="44" s="1"/>
  <c r="C1211" i="44" s="1"/>
  <c r="C1212" i="44" s="1"/>
  <c r="C1213" i="44"/>
  <c r="C1214" i="44"/>
  <c r="C1215" i="44"/>
  <c r="C1216" i="44"/>
  <c r="C1217" i="44"/>
  <c r="C1218" i="44" s="1"/>
  <c r="C1219" i="44" s="1"/>
  <c r="C1220" i="44"/>
  <c r="C1221" i="44"/>
  <c r="C1222" i="44"/>
  <c r="C1223" i="44"/>
  <c r="C1224" i="44"/>
  <c r="C1225" i="44" s="1"/>
  <c r="C1226" i="44" s="1"/>
  <c r="C1227" i="44"/>
  <c r="C1228" i="44"/>
  <c r="C1229" i="44"/>
  <c r="C1230" i="44"/>
  <c r="C1231" i="44"/>
  <c r="C1232" i="44" s="1"/>
  <c r="C1233" i="44" s="1"/>
  <c r="C1234" i="44"/>
  <c r="C1235" i="44"/>
  <c r="C1236" i="44"/>
  <c r="C1237" i="44"/>
  <c r="C1238" i="44"/>
  <c r="C1239" i="44" s="1"/>
  <c r="C1240" i="44" s="1"/>
  <c r="C1241" i="44"/>
  <c r="C1242" i="44"/>
  <c r="C1243" i="44"/>
  <c r="C1244" i="44"/>
  <c r="C1245" i="44"/>
  <c r="C1246" i="44" s="1"/>
  <c r="C1247" i="44" s="1"/>
  <c r="C1248" i="44"/>
  <c r="C1249" i="44"/>
  <c r="C1250" i="44"/>
  <c r="C1251" i="44"/>
  <c r="C1252" i="44"/>
  <c r="C1253" i="44" s="1"/>
  <c r="C1254" i="44" s="1"/>
  <c r="C1255" i="44" s="1"/>
  <c r="C1256" i="44"/>
  <c r="C1257" i="44"/>
  <c r="C1258" i="44"/>
  <c r="C1259" i="44"/>
  <c r="C1260" i="44" s="1"/>
  <c r="C1261" i="44" s="1"/>
  <c r="C1262" i="44"/>
  <c r="C1263" i="44"/>
  <c r="C1264" i="44"/>
  <c r="C1265" i="44"/>
  <c r="C1266" i="44"/>
  <c r="C1267" i="44" s="1"/>
  <c r="C1268" i="44" s="1"/>
  <c r="C1269" i="44"/>
  <c r="C1270" i="44"/>
  <c r="C1271" i="44"/>
  <c r="C1272" i="44"/>
  <c r="C1273" i="44"/>
  <c r="C1274" i="44" s="1"/>
  <c r="C1275" i="44" s="1"/>
  <c r="C1276" i="44"/>
  <c r="C1277" i="44"/>
  <c r="C1278" i="44"/>
  <c r="C1279" i="44"/>
  <c r="C1280" i="44"/>
  <c r="C1281" i="44" s="1"/>
  <c r="C1282" i="44" s="1"/>
  <c r="C1283" i="44"/>
  <c r="C1284" i="44"/>
  <c r="C1285" i="44"/>
  <c r="C1286" i="44"/>
  <c r="C1287" i="44"/>
  <c r="C1288" i="44" s="1"/>
  <c r="C1289" i="44" s="1"/>
  <c r="C1290" i="44" s="1"/>
  <c r="C1291" i="44"/>
  <c r="C1292" i="44"/>
  <c r="C1293" i="44"/>
  <c r="C1294" i="44"/>
  <c r="C1295" i="44" s="1"/>
  <c r="C1296" i="44" s="1"/>
  <c r="C1297" i="44"/>
  <c r="C1298" i="44"/>
  <c r="C1299" i="44"/>
  <c r="C1300" i="44"/>
  <c r="C1301" i="44"/>
  <c r="C1302" i="44" s="1"/>
  <c r="C1303" i="44" s="1"/>
  <c r="C1304" i="44"/>
  <c r="C1305" i="44"/>
  <c r="C1306" i="44"/>
  <c r="C1307" i="44"/>
  <c r="C1308" i="44"/>
  <c r="C1309" i="44" s="1"/>
  <c r="C1310" i="44" s="1"/>
  <c r="C1311" i="44"/>
  <c r="C1312" i="44"/>
  <c r="C1313" i="44"/>
  <c r="C1314" i="44"/>
  <c r="C1315" i="44"/>
  <c r="C1316" i="44" s="1"/>
  <c r="C1317" i="44" s="1"/>
  <c r="C1318" i="44"/>
  <c r="C1319" i="44"/>
  <c r="C1320" i="44"/>
  <c r="C1321" i="44"/>
  <c r="C1322" i="44"/>
  <c r="C1323" i="44" s="1"/>
  <c r="C1324" i="44" s="1"/>
  <c r="C1325" i="44"/>
  <c r="C1326" i="44"/>
  <c r="C1327" i="44"/>
  <c r="C1328" i="44"/>
  <c r="C1329" i="44"/>
  <c r="C1330" i="44" s="1"/>
  <c r="C1331" i="44" s="1"/>
  <c r="C1332" i="44"/>
  <c r="C1333" i="44"/>
  <c r="C1334" i="44"/>
  <c r="C1335" i="44"/>
  <c r="C1336" i="44"/>
  <c r="C1337" i="44" s="1"/>
  <c r="C1338" i="44" s="1"/>
  <c r="C1339" i="44"/>
  <c r="C1340" i="44"/>
  <c r="C1341" i="44"/>
  <c r="C1342" i="44"/>
  <c r="C1343" i="44"/>
  <c r="C1344" i="44" s="1"/>
  <c r="C1345" i="44" s="1"/>
  <c r="C1346" i="44"/>
  <c r="C1347" i="44"/>
  <c r="C1348" i="44"/>
  <c r="C1349" i="44"/>
  <c r="C1350" i="44"/>
  <c r="C1351" i="44" s="1"/>
  <c r="C1352" i="44" s="1"/>
  <c r="C1353" i="44" s="1"/>
  <c r="C1354" i="44"/>
  <c r="C1355" i="44"/>
  <c r="C1356" i="44"/>
  <c r="C1357" i="44"/>
  <c r="C1358" i="44" s="1"/>
  <c r="C1359" i="44" s="1"/>
  <c r="C1360" i="44"/>
  <c r="C1361" i="44"/>
  <c r="C1362" i="44"/>
  <c r="C1363" i="44"/>
  <c r="C1364" i="44"/>
  <c r="C1365" i="44" s="1"/>
  <c r="C1366" i="44" s="1"/>
  <c r="C1367" i="44"/>
  <c r="C1368" i="44"/>
  <c r="C1369" i="44"/>
  <c r="C1370" i="44"/>
  <c r="C1371" i="44"/>
  <c r="C1372" i="44" s="1"/>
  <c r="C1373" i="44" s="1"/>
  <c r="C1374" i="44"/>
  <c r="C1375" i="44"/>
  <c r="C1376" i="44"/>
  <c r="C1377" i="44"/>
  <c r="C1378" i="44"/>
  <c r="C1379" i="44" s="1"/>
  <c r="C1380" i="44" s="1"/>
  <c r="C1381" i="44"/>
  <c r="C1382" i="44"/>
  <c r="C1383" i="44"/>
  <c r="C1384" i="44"/>
  <c r="C1385" i="44"/>
  <c r="C1386" i="44" s="1"/>
  <c r="C1387" i="44" s="1"/>
  <c r="C1388" i="44"/>
  <c r="C1389" i="44" s="1"/>
  <c r="C1390" i="44"/>
  <c r="C1391" i="44"/>
  <c r="C1392" i="44"/>
  <c r="C1393" i="44" s="1"/>
  <c r="C1394" i="44" s="1"/>
  <c r="C1395" i="44"/>
  <c r="C1396" i="44"/>
  <c r="C1397" i="44"/>
  <c r="C1398" i="44"/>
  <c r="C1399" i="44"/>
  <c r="C1400" i="44" s="1"/>
  <c r="C1401" i="44" s="1"/>
  <c r="C1402" i="44"/>
  <c r="C1403" i="44"/>
  <c r="C1404" i="44"/>
  <c r="C1405" i="44"/>
  <c r="C1406" i="44"/>
  <c r="C1407" i="44" s="1"/>
  <c r="C1408" i="44" s="1"/>
  <c r="C1409" i="44"/>
  <c r="C1410" i="44" s="1"/>
  <c r="C1411" i="44"/>
  <c r="C1412" i="44"/>
  <c r="C1413" i="44"/>
  <c r="C1414" i="44" s="1"/>
  <c r="C1415" i="44" s="1"/>
  <c r="C1416" i="44"/>
  <c r="C1417" i="44"/>
  <c r="C1418" i="44"/>
  <c r="C1419" i="44" s="1"/>
  <c r="C1420" i="44"/>
  <c r="C1421" i="44" s="1"/>
  <c r="C1422" i="44" s="1"/>
  <c r="C1423" i="44"/>
  <c r="C1424" i="44"/>
  <c r="C1425" i="44"/>
  <c r="C1426" i="44"/>
  <c r="C1427" i="44"/>
  <c r="C1428" i="44" s="1"/>
  <c r="C1429" i="44" s="1"/>
  <c r="C1430" i="44"/>
  <c r="C1431" i="44"/>
  <c r="C1432" i="44"/>
  <c r="C1433" i="44" s="1"/>
  <c r="C1434" i="44"/>
  <c r="C1435" i="44" s="1"/>
  <c r="C1436" i="44" s="1"/>
  <c r="C1437" i="44"/>
  <c r="C1438" i="44"/>
  <c r="C1439" i="44"/>
  <c r="C1440" i="44"/>
  <c r="C1441" i="44"/>
  <c r="C1442" i="44" s="1"/>
  <c r="C1443" i="44" s="1"/>
  <c r="C1444" i="44"/>
  <c r="C1445" i="44"/>
  <c r="C1446" i="44"/>
  <c r="C1447" i="44"/>
  <c r="C1448" i="44"/>
  <c r="C1449" i="44" s="1"/>
  <c r="C1450" i="44" s="1"/>
  <c r="C1451" i="44"/>
  <c r="C1452" i="44"/>
  <c r="C1453" i="44"/>
  <c r="C1454" i="44"/>
  <c r="C1455" i="44"/>
  <c r="C1456" i="44" s="1"/>
  <c r="C1457" i="44" s="1"/>
  <c r="C1458" i="44"/>
  <c r="C1459" i="44"/>
  <c r="C1460" i="44"/>
  <c r="C1461" i="44"/>
  <c r="C1462" i="44" s="1"/>
  <c r="C1463" i="44" s="1"/>
  <c r="C1464" i="44" s="1"/>
  <c r="C1465" i="44"/>
  <c r="C1466" i="44"/>
  <c r="C1467" i="44"/>
  <c r="C1468" i="44"/>
  <c r="C1469" i="44"/>
  <c r="C1470" i="44" s="1"/>
  <c r="C1471" i="44" s="1"/>
  <c r="C1472" i="44"/>
  <c r="C1473" i="44"/>
  <c r="C1474" i="44"/>
  <c r="C1475" i="44"/>
  <c r="C1476" i="44"/>
  <c r="C1477" i="44" s="1"/>
  <c r="C1478" i="44" s="1"/>
  <c r="C1479" i="44"/>
  <c r="C1480" i="44"/>
  <c r="C1481" i="44"/>
  <c r="C1482" i="44"/>
  <c r="C1483" i="44"/>
  <c r="C1484" i="44" s="1"/>
  <c r="C1485" i="44" s="1"/>
  <c r="C1486" i="44"/>
  <c r="C1487" i="44"/>
  <c r="C1488" i="44"/>
  <c r="C1489" i="44"/>
  <c r="C1490" i="44"/>
  <c r="C1491" i="44" s="1"/>
  <c r="C1492" i="44" s="1"/>
  <c r="C1493" i="44"/>
  <c r="C1494" i="44"/>
  <c r="C1495" i="44"/>
  <c r="C1496" i="44"/>
  <c r="C1497" i="44"/>
  <c r="C1498" i="44" s="1"/>
  <c r="C1499" i="44" s="1"/>
  <c r="C1500" i="44"/>
  <c r="C1501" i="44"/>
  <c r="C1502" i="44"/>
  <c r="C1503" i="44"/>
  <c r="C1504" i="44"/>
  <c r="C1505" i="44" s="1"/>
  <c r="C1506" i="44" s="1"/>
  <c r="C1507" i="44"/>
  <c r="C1508" i="44"/>
  <c r="C1509" i="44"/>
  <c r="C1510" i="44"/>
  <c r="C1511" i="44"/>
  <c r="C1512" i="44" s="1"/>
  <c r="C1513" i="44" s="1"/>
  <c r="C1514" i="44"/>
  <c r="C1515" i="44"/>
  <c r="C1516" i="44"/>
  <c r="C1517" i="44"/>
  <c r="C1518" i="44"/>
  <c r="C1519" i="44" s="1"/>
  <c r="C1520" i="44" s="1"/>
  <c r="C1521" i="44"/>
  <c r="C1522" i="44" s="1"/>
  <c r="C1523" i="44"/>
  <c r="C1524" i="44"/>
  <c r="C1525" i="44"/>
  <c r="C1526" i="44" s="1"/>
  <c r="C1527" i="44" s="1"/>
  <c r="C1528" i="44"/>
  <c r="C1529" i="44"/>
  <c r="C1530" i="44"/>
  <c r="C1531" i="44"/>
  <c r="C1532" i="44"/>
  <c r="C1533" i="44" s="1"/>
  <c r="C1534" i="44" s="1"/>
  <c r="C1535" i="44"/>
  <c r="C1536" i="44"/>
  <c r="C1537" i="44"/>
  <c r="C1538" i="44"/>
  <c r="C1539" i="44"/>
  <c r="C1540" i="44" s="1"/>
  <c r="C1541" i="44" s="1"/>
  <c r="C1542" i="44"/>
  <c r="C1543" i="44"/>
  <c r="C1544" i="44"/>
  <c r="C1545" i="44"/>
  <c r="C1546" i="44"/>
  <c r="C1547" i="44" s="1"/>
  <c r="C1548" i="44" s="1"/>
  <c r="C1549" i="44"/>
  <c r="C1550" i="44"/>
  <c r="C1551" i="44"/>
  <c r="C1552" i="44"/>
  <c r="C1553" i="44"/>
  <c r="C1554" i="44" s="1"/>
  <c r="C1555" i="44" s="1"/>
  <c r="C1556" i="44"/>
  <c r="C1557" i="44"/>
  <c r="C1558" i="44"/>
  <c r="C1559" i="44"/>
  <c r="C1560" i="44"/>
  <c r="C1561" i="44" s="1"/>
  <c r="C1562" i="44" s="1"/>
  <c r="C1563" i="44"/>
  <c r="C1564" i="44"/>
  <c r="C1565" i="44"/>
  <c r="C1566" i="44"/>
  <c r="C1567" i="44" s="1"/>
  <c r="C1568" i="44" s="1"/>
  <c r="C1569" i="44" s="1"/>
  <c r="C1570" i="44"/>
  <c r="C1571" i="44"/>
  <c r="C1572" i="44"/>
  <c r="C1573" i="44"/>
  <c r="C1574" i="44"/>
  <c r="C1575" i="44" s="1"/>
  <c r="C1576" i="44" s="1"/>
  <c r="C1577" i="44"/>
  <c r="C1578" i="44"/>
  <c r="C1579" i="44"/>
  <c r="C1580" i="44"/>
  <c r="C1581" i="44"/>
  <c r="C1582" i="44" s="1"/>
  <c r="C1583" i="44" s="1"/>
  <c r="C1584" i="44"/>
  <c r="C1585" i="44"/>
  <c r="C1586" i="44"/>
  <c r="C1587" i="44"/>
  <c r="C1588" i="44"/>
  <c r="C1589" i="44" s="1"/>
  <c r="C1590" i="44" s="1"/>
  <c r="C1591" i="44"/>
  <c r="C1592" i="44"/>
  <c r="C1593" i="44"/>
  <c r="C1594" i="44"/>
  <c r="C1595" i="44"/>
  <c r="C1596" i="44" s="1"/>
  <c r="C1597" i="44" s="1"/>
  <c r="C1598" i="44"/>
  <c r="C1599" i="44"/>
  <c r="C1600" i="44"/>
  <c r="C1601" i="44"/>
  <c r="C1602" i="44"/>
  <c r="C1603" i="44" s="1"/>
  <c r="C1604" i="44" s="1"/>
  <c r="C1605" i="44"/>
  <c r="C1606" i="44"/>
  <c r="C1607" i="44"/>
  <c r="C1608" i="44"/>
  <c r="C1609" i="44"/>
  <c r="C1610" i="44" s="1"/>
  <c r="C1611" i="44" s="1"/>
  <c r="C1612" i="44"/>
  <c r="C1613" i="44"/>
  <c r="C1614" i="44"/>
  <c r="C1615" i="44"/>
  <c r="C1616" i="44"/>
  <c r="C1617" i="44" s="1"/>
  <c r="C1618" i="44" s="1"/>
  <c r="C1619" i="44" s="1"/>
  <c r="C1620" i="44"/>
  <c r="C1621" i="44"/>
  <c r="C1622" i="44"/>
  <c r="C1623" i="44"/>
  <c r="C1624" i="44" s="1"/>
  <c r="C1625" i="44" s="1"/>
  <c r="C1626" i="44"/>
  <c r="C1627" i="44"/>
  <c r="C1628" i="44"/>
  <c r="C1629" i="44"/>
  <c r="C1630" i="44"/>
  <c r="C1631" i="44" s="1"/>
  <c r="C1632" i="44" s="1"/>
  <c r="C1633" i="44"/>
  <c r="C1634" i="44"/>
  <c r="C1635" i="44"/>
  <c r="C1636" i="44"/>
  <c r="C1637" i="44"/>
  <c r="C1638" i="44" s="1"/>
  <c r="C1639" i="44" s="1"/>
  <c r="C1640" i="44"/>
  <c r="C1641" i="44"/>
  <c r="C1642" i="44"/>
  <c r="C1643" i="44"/>
  <c r="C1644" i="44"/>
  <c r="C1645" i="44" s="1"/>
  <c r="C1646" i="44" s="1"/>
  <c r="C1647" i="44"/>
  <c r="C1648" i="44"/>
  <c r="C1649" i="44"/>
  <c r="C1650" i="44"/>
  <c r="C1651" i="44"/>
  <c r="C1652" i="44" s="1"/>
  <c r="C1653" i="44" s="1"/>
  <c r="C1654" i="44" s="1"/>
  <c r="C1655" i="44"/>
  <c r="C1656" i="44"/>
  <c r="C1657" i="44"/>
  <c r="C1658" i="44"/>
  <c r="C1659" i="44" s="1"/>
  <c r="C1660" i="44" s="1"/>
  <c r="C1661" i="44"/>
  <c r="C1662" i="44"/>
  <c r="C1663" i="44"/>
  <c r="C1664" i="44"/>
  <c r="C1665" i="44"/>
  <c r="C1666" i="44" s="1"/>
  <c r="C1667" i="44" s="1"/>
  <c r="C1668" i="44"/>
  <c r="C1669" i="44"/>
  <c r="C1670" i="44"/>
  <c r="C1671" i="44"/>
  <c r="C1672" i="44"/>
  <c r="C1673" i="44" s="1"/>
  <c r="C1674" i="44" s="1"/>
  <c r="C1675" i="44"/>
  <c r="C1676" i="44"/>
  <c r="C1677" i="44"/>
  <c r="C1678" i="44"/>
  <c r="C1679" i="44"/>
  <c r="C1680" i="44" s="1"/>
  <c r="C1681" i="44" s="1"/>
  <c r="C1682" i="44"/>
  <c r="C1683" i="44"/>
  <c r="C1684" i="44"/>
  <c r="C1685" i="44"/>
  <c r="C1686" i="44"/>
  <c r="C1687" i="44" s="1"/>
  <c r="C1688" i="44" s="1"/>
  <c r="C1689" i="44"/>
  <c r="C1690" i="44"/>
  <c r="C1691" i="44"/>
  <c r="C1692" i="44"/>
  <c r="C1693" i="44"/>
  <c r="C1694" i="44" s="1"/>
  <c r="C1695" i="44" s="1"/>
  <c r="C1696" i="44"/>
  <c r="C1697" i="44"/>
  <c r="C1698" i="44"/>
  <c r="C1699" i="44"/>
  <c r="C1700" i="44"/>
  <c r="C1701" i="44" s="1"/>
  <c r="C1702" i="44" s="1"/>
  <c r="C1703" i="44"/>
  <c r="C1704" i="44"/>
  <c r="C1705" i="44"/>
  <c r="C1706" i="44"/>
  <c r="C1707" i="44"/>
  <c r="C1708" i="44" s="1"/>
  <c r="C1709" i="44" s="1"/>
  <c r="C1710" i="44"/>
  <c r="C1711" i="44"/>
  <c r="C1712" i="44"/>
  <c r="C1713" i="44"/>
  <c r="C1714" i="44"/>
  <c r="C1715" i="44" s="1"/>
  <c r="C1716" i="44" s="1"/>
  <c r="C1717" i="44" s="1"/>
  <c r="C1718" i="44"/>
  <c r="C1719" i="44"/>
  <c r="C1720" i="44"/>
  <c r="C1721" i="44"/>
  <c r="C1722" i="44" s="1"/>
  <c r="C1723" i="44" s="1"/>
  <c r="C1724" i="44"/>
  <c r="C1725" i="44"/>
  <c r="C1726" i="44"/>
  <c r="C1727" i="44"/>
  <c r="C1728" i="44"/>
  <c r="C1729" i="44" s="1"/>
  <c r="C1730" i="44" s="1"/>
  <c r="C1731" i="44"/>
  <c r="C1732" i="44"/>
  <c r="C1733" i="44"/>
  <c r="C1734" i="44"/>
  <c r="C1735" i="44"/>
  <c r="C1736" i="44" s="1"/>
  <c r="C1737" i="44" s="1"/>
  <c r="C1738" i="44"/>
  <c r="C1739" i="44"/>
  <c r="C1740" i="44"/>
  <c r="C1741" i="44"/>
  <c r="C1742" i="44"/>
  <c r="C1743" i="44" s="1"/>
  <c r="C1744" i="44" s="1"/>
  <c r="C1745" i="44"/>
  <c r="C1746" i="44"/>
  <c r="C1747" i="44"/>
  <c r="C1748" i="44"/>
  <c r="C1749" i="44"/>
  <c r="C1750" i="44" s="1"/>
  <c r="C1751" i="44" s="1"/>
  <c r="C1752" i="44"/>
  <c r="C1753" i="44"/>
  <c r="C1754" i="44" s="1"/>
  <c r="C1755" i="44"/>
  <c r="C1756" i="44"/>
  <c r="C1757" i="44" s="1"/>
  <c r="C1758" i="44" s="1"/>
  <c r="C1759" i="44"/>
  <c r="C1760" i="44"/>
  <c r="C1761" i="44"/>
  <c r="C1762" i="44"/>
  <c r="C1763" i="44"/>
  <c r="C1764" i="44" s="1"/>
  <c r="C1765" i="44" s="1"/>
  <c r="C1766" i="44"/>
  <c r="C1767" i="44"/>
  <c r="C1768" i="44"/>
  <c r="C1769" i="44"/>
  <c r="C1770" i="44"/>
  <c r="C1771" i="44" s="1"/>
  <c r="C1772" i="44" s="1"/>
  <c r="C1773" i="44"/>
  <c r="C1774" i="44"/>
  <c r="C1775" i="44"/>
  <c r="C1776" i="44"/>
  <c r="C1777" i="44"/>
  <c r="C1778" i="44" s="1"/>
  <c r="C1779" i="44" s="1"/>
  <c r="C1780" i="44"/>
  <c r="C1781" i="44" s="1"/>
  <c r="C1782" i="44"/>
  <c r="C1783" i="44"/>
  <c r="C1784" i="44" s="1"/>
  <c r="C1785" i="44" s="1"/>
  <c r="C1786" i="44" s="1"/>
  <c r="C1787" i="44"/>
  <c r="C1788" i="44"/>
  <c r="C1789" i="44"/>
  <c r="C1790" i="44"/>
  <c r="C1791" i="44"/>
  <c r="C1792" i="44" s="1"/>
  <c r="C1793" i="44" s="1"/>
  <c r="C1794" i="44"/>
  <c r="C1795" i="44"/>
  <c r="C1796" i="44"/>
  <c r="C1797" i="44" s="1"/>
  <c r="C1798" i="44"/>
  <c r="C1799" i="44" s="1"/>
  <c r="C1800" i="44" s="1"/>
  <c r="C1801" i="44"/>
  <c r="C1802" i="44"/>
  <c r="C1803" i="44"/>
  <c r="C1804" i="44"/>
  <c r="C1805" i="44"/>
  <c r="C1806" i="44" s="1"/>
  <c r="C1807" i="44" s="1"/>
  <c r="C1808" i="44"/>
  <c r="C1809" i="44"/>
  <c r="C1810" i="44"/>
  <c r="C1811" i="44"/>
  <c r="C1812" i="44"/>
  <c r="C1813" i="44" s="1"/>
  <c r="C1814" i="44" s="1"/>
  <c r="C1815" i="44"/>
  <c r="C1816" i="44"/>
  <c r="C1817" i="44"/>
  <c r="C1818" i="44"/>
  <c r="C1819" i="44"/>
  <c r="C1820" i="44" s="1"/>
  <c r="C1821" i="44" s="1"/>
  <c r="C1822" i="44"/>
  <c r="C1823" i="44"/>
  <c r="C1824" i="44"/>
  <c r="C1825" i="44"/>
  <c r="C1826" i="44"/>
  <c r="C1827" i="44" s="1"/>
  <c r="C1828" i="44" s="1"/>
  <c r="C1829" i="44" s="1"/>
  <c r="C1830" i="44"/>
  <c r="C1831" i="44"/>
  <c r="C1832" i="44"/>
  <c r="C1833" i="44"/>
  <c r="C1834" i="44" s="1"/>
  <c r="C1835" i="44" s="1"/>
  <c r="C1836" i="44" s="1"/>
  <c r="C1837" i="44"/>
  <c r="C1838" i="44"/>
  <c r="C1839" i="44"/>
  <c r="C1840" i="44"/>
  <c r="C1841" i="44" s="1"/>
  <c r="C1842" i="44" s="1"/>
  <c r="C1843" i="44"/>
  <c r="C1844" i="44"/>
  <c r="C1845" i="44"/>
  <c r="C1846" i="44"/>
  <c r="C1847" i="44"/>
  <c r="C1848" i="44" s="1"/>
  <c r="C1849" i="44" s="1"/>
  <c r="C1850" i="44"/>
  <c r="C1851" i="44"/>
  <c r="C1852" i="44"/>
  <c r="C1853" i="44"/>
  <c r="C1854" i="44"/>
  <c r="C1855" i="44" s="1"/>
  <c r="C1856" i="44" s="1"/>
  <c r="C1857" i="44"/>
  <c r="C1858" i="44"/>
  <c r="C1859" i="44"/>
  <c r="C1860" i="44"/>
  <c r="C1861" i="44"/>
  <c r="C1862" i="44" s="1"/>
  <c r="C1863" i="44" s="1"/>
  <c r="C1864" i="44"/>
  <c r="C1865" i="44"/>
  <c r="C1866" i="44"/>
  <c r="C1867" i="44"/>
  <c r="C1868" i="44"/>
  <c r="C1869" i="44" s="1"/>
  <c r="C1870" i="44" s="1"/>
  <c r="C1871" i="44"/>
  <c r="C1872" i="44"/>
  <c r="C1873" i="44"/>
  <c r="C1874" i="44"/>
  <c r="C1875" i="44"/>
  <c r="C1876" i="44" s="1"/>
  <c r="C1877" i="44" s="1"/>
  <c r="C1878" i="44" s="1"/>
  <c r="C1879" i="44"/>
  <c r="C1880" i="44"/>
  <c r="C1881" i="44"/>
  <c r="C1882" i="44"/>
  <c r="C1883" i="44" s="1"/>
  <c r="C1884" i="44" s="1"/>
  <c r="C1885" i="44"/>
  <c r="C1886" i="44"/>
  <c r="C1887" i="44" s="1"/>
  <c r="C1888" i="44"/>
  <c r="C1889" i="44"/>
  <c r="C1890" i="44" s="1"/>
  <c r="C1891" i="44" s="1"/>
  <c r="C1892" i="44"/>
  <c r="C1893" i="44"/>
  <c r="C1894" i="44"/>
  <c r="C1895" i="44"/>
  <c r="C1896" i="44"/>
  <c r="C1897" i="44" s="1"/>
  <c r="C1898" i="44" s="1"/>
  <c r="C1899" i="44"/>
  <c r="C1900" i="44"/>
  <c r="C1901" i="44"/>
  <c r="C1902" i="44"/>
  <c r="C1903" i="44"/>
  <c r="C1904" i="44" s="1"/>
  <c r="C1905" i="44" s="1"/>
  <c r="C1906" i="44"/>
  <c r="C1907" i="44"/>
  <c r="C1908" i="44"/>
  <c r="C1909" i="44"/>
  <c r="C1910" i="44"/>
  <c r="C1911" i="44" s="1"/>
  <c r="C1912" i="44" s="1"/>
  <c r="C1913" i="44"/>
  <c r="C1914" i="44"/>
  <c r="C1915" i="44"/>
  <c r="C1916" i="44"/>
  <c r="C1917" i="44" s="1"/>
  <c r="C1918" i="44" s="1"/>
  <c r="C1919" i="44" s="1"/>
  <c r="C1920" i="44"/>
  <c r="C1921" i="44"/>
  <c r="C1922" i="44"/>
  <c r="C1923" i="44"/>
  <c r="C1924" i="44"/>
  <c r="C1925" i="44" s="1"/>
  <c r="C1926" i="44" s="1"/>
  <c r="C1927" i="44"/>
  <c r="C1928" i="44"/>
  <c r="C1929" i="44"/>
  <c r="C1930" i="44"/>
  <c r="C1931" i="44"/>
  <c r="C1932" i="44" s="1"/>
  <c r="C1933" i="44" s="1"/>
  <c r="C1934" i="44"/>
  <c r="C1935" i="44"/>
  <c r="C1936" i="44"/>
  <c r="C1937" i="44"/>
  <c r="C1938" i="44"/>
  <c r="C1939" i="44" s="1"/>
  <c r="C1940" i="44" s="1"/>
  <c r="C1941" i="44"/>
  <c r="C1942" i="44"/>
  <c r="C1943" i="44"/>
  <c r="C1944" i="44"/>
  <c r="C1945" i="44"/>
  <c r="C1946" i="44" s="1"/>
  <c r="C1947" i="44" s="1"/>
  <c r="C1948" i="44"/>
  <c r="C1949" i="44"/>
  <c r="C1950" i="44"/>
  <c r="C1951" i="44"/>
  <c r="C1952" i="44"/>
  <c r="C1953" i="44" s="1"/>
  <c r="C1954" i="44" s="1"/>
  <c r="C1955" i="44"/>
  <c r="C1956" i="44"/>
  <c r="C1957" i="44"/>
  <c r="C1958" i="44"/>
  <c r="C1959" i="44"/>
  <c r="C1960" i="44" s="1"/>
  <c r="C1961" i="44" s="1"/>
  <c r="C1962" i="44"/>
  <c r="C1963" i="44"/>
  <c r="C1964" i="44"/>
  <c r="C1965" i="44"/>
  <c r="C1966" i="44"/>
  <c r="C1967" i="44" s="1"/>
  <c r="C1968" i="44" s="1"/>
  <c r="C1969" i="44"/>
  <c r="C1970" i="44"/>
  <c r="C1971" i="44"/>
  <c r="C1972" i="44"/>
  <c r="C1973" i="44"/>
  <c r="C1974" i="44" s="1"/>
  <c r="C1975" i="44" s="1"/>
  <c r="C1976" i="44"/>
  <c r="C1977" i="44"/>
  <c r="C1978" i="44"/>
  <c r="C1979" i="44"/>
  <c r="C1980" i="44"/>
  <c r="C1981" i="44" s="1"/>
  <c r="C1982" i="44" s="1"/>
  <c r="C1983" i="44"/>
  <c r="C1984" i="44" s="1"/>
  <c r="C1985" i="44"/>
  <c r="C1986" i="44"/>
  <c r="C1987" i="44"/>
  <c r="C1988" i="44" s="1"/>
  <c r="C1989" i="44" s="1"/>
  <c r="C1990" i="44"/>
  <c r="C1991" i="44"/>
  <c r="C1992" i="44"/>
  <c r="C1993" i="44"/>
  <c r="C1994" i="44"/>
  <c r="C1995" i="44" s="1"/>
  <c r="C1996" i="44" s="1"/>
  <c r="C1997" i="44"/>
  <c r="C1998" i="44"/>
  <c r="C1999" i="44"/>
  <c r="C2000" i="44"/>
  <c r="C2001" i="44"/>
  <c r="C2002" i="44" s="1"/>
  <c r="C2003" i="44" s="1"/>
  <c r="C2004" i="44"/>
  <c r="C2005" i="44"/>
  <c r="C2006" i="44"/>
  <c r="C2007" i="44"/>
  <c r="C2008" i="44"/>
  <c r="C2009" i="44" s="1"/>
  <c r="C2010" i="44" s="1"/>
  <c r="C2011" i="44"/>
  <c r="C2012" i="44"/>
  <c r="C2013" i="44"/>
  <c r="C2014" i="44"/>
  <c r="C2015" i="44"/>
  <c r="C2016" i="44" s="1"/>
  <c r="C2017" i="44" s="1"/>
  <c r="C2018" i="44"/>
  <c r="C2019" i="44" s="1"/>
  <c r="C2020" i="44"/>
  <c r="C2021" i="44"/>
  <c r="C2022" i="44"/>
  <c r="C2023" i="44" s="1"/>
  <c r="C2024" i="44" s="1"/>
  <c r="C2025" i="44"/>
  <c r="C2026" i="44"/>
  <c r="C2027" i="44"/>
  <c r="C2028" i="44"/>
  <c r="C2029" i="44"/>
  <c r="C2030" i="44" s="1"/>
  <c r="C2031" i="44" s="1"/>
  <c r="C2032" i="44"/>
  <c r="C2033" i="44"/>
  <c r="C2034" i="44"/>
  <c r="C2035" i="44"/>
  <c r="C2036" i="44"/>
  <c r="C2037" i="44" s="1"/>
  <c r="C2038" i="44" s="1"/>
  <c r="C2039" i="44"/>
  <c r="C2040" i="44"/>
  <c r="C2041" i="44"/>
  <c r="C2042" i="44"/>
  <c r="C2043" i="44"/>
  <c r="C2044" i="44" s="1"/>
  <c r="C2045" i="44" s="1"/>
  <c r="C2046" i="44"/>
  <c r="C2047" i="44"/>
  <c r="C2048" i="44"/>
  <c r="C2049" i="44"/>
  <c r="C2050" i="44"/>
  <c r="C2051" i="44" s="1"/>
  <c r="C2052" i="44" s="1"/>
  <c r="C2053" i="44"/>
  <c r="C2054" i="44"/>
  <c r="C2055" i="44"/>
  <c r="C2056" i="44"/>
  <c r="C2057" i="44"/>
  <c r="C2058" i="44" s="1"/>
  <c r="C2059" i="44" s="1"/>
  <c r="C2060" i="44"/>
  <c r="C2061" i="44"/>
  <c r="C2062" i="44"/>
  <c r="C2063" i="44"/>
  <c r="C2064" i="44"/>
  <c r="C2065" i="44" s="1"/>
  <c r="C2066" i="44" s="1"/>
  <c r="C2067" i="44"/>
  <c r="C2068" i="44"/>
  <c r="C2069" i="44"/>
  <c r="C2070" i="44"/>
  <c r="C2071" i="44"/>
  <c r="C2072" i="44" s="1"/>
  <c r="C2073" i="44" s="1"/>
  <c r="C2074" i="44"/>
  <c r="C2075" i="44"/>
  <c r="C2076" i="44"/>
  <c r="C2077" i="44"/>
  <c r="C2078" i="44"/>
  <c r="C2079" i="44" s="1"/>
  <c r="C2080" i="44" s="1"/>
  <c r="C2081" i="44" s="1"/>
  <c r="C2082" i="44"/>
  <c r="C2083" i="44"/>
  <c r="C2084" i="44"/>
  <c r="C2085" i="44"/>
  <c r="C2086" i="44" s="1"/>
  <c r="C2087" i="44" s="1"/>
  <c r="C2088" i="44"/>
  <c r="C2089" i="44"/>
  <c r="C2090" i="44"/>
  <c r="C2091" i="44"/>
  <c r="C2092" i="44"/>
  <c r="C2093" i="44" s="1"/>
  <c r="C2094" i="44" s="1"/>
  <c r="C2095" i="44"/>
  <c r="C2096" i="44"/>
  <c r="C2097" i="44"/>
  <c r="C2098" i="44"/>
  <c r="C2099" i="44"/>
  <c r="C2100" i="44" s="1"/>
  <c r="C2101" i="44" s="1"/>
  <c r="C2102" i="44"/>
  <c r="C2103" i="44"/>
  <c r="C2104" i="44"/>
  <c r="C2105" i="44"/>
  <c r="C2106" i="44"/>
  <c r="C2107" i="44" s="1"/>
  <c r="C2108" i="44" s="1"/>
  <c r="C2109" i="44"/>
  <c r="C2110" i="44"/>
  <c r="C2111" i="44"/>
  <c r="C2112" i="44"/>
  <c r="C2113" i="44"/>
  <c r="C2114" i="44" s="1"/>
  <c r="C2115" i="44" s="1"/>
  <c r="C2116" i="44"/>
  <c r="C2117" i="44"/>
  <c r="C2118" i="44"/>
  <c r="C2119" i="44" s="1"/>
  <c r="C2120" i="44"/>
  <c r="C2121" i="44" s="1"/>
  <c r="C2122" i="44" s="1"/>
  <c r="C2123" i="44"/>
  <c r="C2124" i="44"/>
  <c r="C2125" i="44"/>
  <c r="C2126" i="44"/>
  <c r="C2127" i="44"/>
  <c r="C2128" i="44" s="1"/>
  <c r="C2129" i="44" s="1"/>
  <c r="C2130" i="44"/>
  <c r="C2131" i="44"/>
  <c r="C2132" i="44"/>
  <c r="C2133" i="44"/>
  <c r="C2134" i="44"/>
  <c r="C2135" i="44" s="1"/>
  <c r="C2136" i="44" s="1"/>
  <c r="C2137" i="44"/>
  <c r="C2138" i="44"/>
  <c r="C2139" i="44"/>
  <c r="C2140" i="44"/>
  <c r="C2141" i="44"/>
  <c r="C2142" i="44" s="1"/>
  <c r="C2143" i="44" s="1"/>
  <c r="C2144" i="44"/>
  <c r="C2145" i="44" s="1"/>
  <c r="C2146" i="44"/>
  <c r="C2147" i="44"/>
  <c r="C2148" i="44"/>
  <c r="C2149" i="44" s="1"/>
  <c r="C2150" i="44" s="1"/>
  <c r="C2151" i="44"/>
  <c r="C2152" i="44"/>
  <c r="C2153" i="44"/>
  <c r="C2154" i="44"/>
  <c r="C2155" i="44"/>
  <c r="C2156" i="44" s="1"/>
  <c r="C2157" i="44" s="1"/>
  <c r="C2158" i="44"/>
  <c r="C2159" i="44"/>
  <c r="C2160" i="44"/>
  <c r="C2161" i="44" s="1"/>
  <c r="C2162" i="44"/>
  <c r="C2163" i="44" s="1"/>
  <c r="C2164" i="44" s="1"/>
  <c r="C2165" i="44"/>
  <c r="C2166" i="44"/>
  <c r="C2167" i="44"/>
  <c r="C2168" i="44"/>
  <c r="C2169" i="44"/>
  <c r="C2170" i="44" s="1"/>
  <c r="C2171" i="44" s="1"/>
  <c r="C2172" i="44"/>
  <c r="C2173" i="44"/>
  <c r="C2174" i="44"/>
  <c r="C2175" i="44"/>
  <c r="C2176" i="44"/>
  <c r="C2177" i="44" s="1"/>
  <c r="C2178" i="44" s="1"/>
  <c r="C2179" i="44"/>
  <c r="C2180" i="44"/>
  <c r="C2181" i="44"/>
  <c r="C2182" i="44"/>
  <c r="C2183" i="44"/>
  <c r="C2184" i="44" s="1"/>
  <c r="C2185" i="44" s="1"/>
  <c r="C2186" i="44"/>
  <c r="C2187" i="44"/>
  <c r="C2188" i="44"/>
  <c r="C2189" i="44"/>
  <c r="C2190" i="44"/>
  <c r="C2191" i="44" s="1"/>
  <c r="C2192" i="44" s="1"/>
  <c r="C2193" i="44" s="1"/>
  <c r="C2194" i="44"/>
  <c r="C2195" i="44"/>
  <c r="C2196" i="44"/>
  <c r="C2197" i="44"/>
  <c r="C2198" i="44" s="1"/>
  <c r="C2199" i="44" s="1"/>
  <c r="C2200" i="44" s="1"/>
  <c r="C2201" i="44"/>
  <c r="C2202" i="44"/>
  <c r="C2203" i="44"/>
  <c r="C2204" i="44"/>
  <c r="C2205" i="44" s="1"/>
  <c r="C2206" i="44" s="1"/>
  <c r="C2207" i="44"/>
  <c r="C2208" i="44"/>
  <c r="C2209" i="44"/>
  <c r="C2210" i="44"/>
  <c r="C2211" i="44"/>
  <c r="C2212" i="44" s="1"/>
  <c r="C2213" i="44" s="1"/>
  <c r="C2214" i="44"/>
  <c r="C2215" i="44"/>
  <c r="C2216" i="44"/>
  <c r="C2217" i="44"/>
  <c r="C2218" i="44"/>
  <c r="C2219" i="44" s="1"/>
  <c r="C2220" i="44" s="1"/>
  <c r="C2221" i="44"/>
  <c r="C2222" i="44"/>
  <c r="C2223" i="44"/>
  <c r="C2224" i="44"/>
  <c r="C2225" i="44"/>
  <c r="C2226" i="44" s="1"/>
  <c r="C2227" i="44" s="1"/>
  <c r="C2228" i="44"/>
  <c r="C2229" i="44"/>
  <c r="C2230" i="44"/>
  <c r="C2231" i="44"/>
  <c r="C2232" i="44"/>
  <c r="C2233" i="44" s="1"/>
  <c r="C2234" i="44" s="1"/>
  <c r="C2235" i="44"/>
  <c r="C2236" i="44"/>
  <c r="C2237" i="44"/>
  <c r="C2238" i="44"/>
  <c r="C2239" i="44"/>
  <c r="C2240" i="44" s="1"/>
  <c r="C2241" i="44" s="1"/>
  <c r="C2242" i="44" s="1"/>
  <c r="C2243" i="44"/>
  <c r="C2244" i="44"/>
  <c r="C2245" i="44"/>
  <c r="C2246" i="44"/>
  <c r="C2247" i="44" s="1"/>
  <c r="C2248" i="44" s="1"/>
  <c r="C2249" i="44"/>
  <c r="C2250" i="44"/>
  <c r="C2251" i="44"/>
  <c r="C2252" i="44" s="1"/>
  <c r="C2253" i="44"/>
  <c r="C2254" i="44" s="1"/>
  <c r="C2255" i="44" s="1"/>
  <c r="C2256" i="44"/>
  <c r="C2257" i="44"/>
  <c r="C2258" i="44"/>
  <c r="C2259" i="44"/>
  <c r="C2260" i="44"/>
  <c r="C2261" i="44" s="1"/>
  <c r="C2262" i="44" s="1"/>
  <c r="C2263" i="44"/>
  <c r="C2264" i="44"/>
  <c r="C2265" i="44"/>
  <c r="C2266" i="44"/>
  <c r="C2267" i="44"/>
  <c r="C2268" i="44" s="1"/>
  <c r="C2269" i="44" s="1"/>
  <c r="C2270" i="44"/>
  <c r="C2271" i="44"/>
  <c r="C2272" i="44"/>
  <c r="C2273" i="44"/>
  <c r="C2274" i="44"/>
  <c r="C2275" i="44" s="1"/>
  <c r="C2276" i="44" s="1"/>
  <c r="C2277" i="44"/>
  <c r="C2278" i="44"/>
  <c r="C2279" i="44"/>
  <c r="C2280" i="44"/>
  <c r="C2281" i="44"/>
  <c r="C2282" i="44" s="1"/>
  <c r="C2283" i="44" s="1"/>
  <c r="C2284" i="44"/>
  <c r="C2285" i="44"/>
  <c r="C2286" i="44"/>
  <c r="C2287" i="44"/>
  <c r="C2288" i="44"/>
  <c r="C2289" i="44" s="1"/>
  <c r="C2290" i="44" s="1"/>
  <c r="C2291" i="44"/>
  <c r="C2292" i="44"/>
  <c r="C2293" i="44"/>
  <c r="C2294" i="44"/>
  <c r="C2295" i="44"/>
  <c r="C2296" i="44" s="1"/>
  <c r="C2297" i="44" s="1"/>
  <c r="C2298" i="44"/>
  <c r="C2299" i="44" s="1"/>
  <c r="C2300" i="44"/>
  <c r="C2301" i="44"/>
  <c r="C2302" i="44" s="1"/>
  <c r="C2303" i="44" s="1"/>
  <c r="C2304" i="44" s="1"/>
  <c r="C2305" i="44"/>
  <c r="C2306" i="44"/>
  <c r="C2307" i="44"/>
  <c r="C2308" i="44"/>
  <c r="C2309" i="44"/>
  <c r="C2310" i="44" s="1"/>
  <c r="C2311" i="44" s="1"/>
  <c r="C2312" i="44"/>
  <c r="C2313" i="44"/>
  <c r="C2314" i="44"/>
  <c r="C2315" i="44"/>
  <c r="C2316" i="44"/>
  <c r="C2317" i="44" s="1"/>
  <c r="C2318" i="44" s="1"/>
  <c r="C2319" i="44"/>
  <c r="C2320" i="44"/>
  <c r="C2321" i="44"/>
  <c r="C2322" i="44"/>
  <c r="C2323" i="44"/>
  <c r="C2324" i="44" s="1"/>
  <c r="C2325" i="44" s="1"/>
  <c r="C2326" i="44"/>
  <c r="C2327" i="44"/>
  <c r="C2328" i="44"/>
  <c r="C2329" i="44"/>
  <c r="C2330" i="44"/>
  <c r="C2331" i="44" s="1"/>
  <c r="C2332" i="44" s="1"/>
  <c r="C2333" i="44"/>
  <c r="C2334" i="44"/>
  <c r="C2335" i="44"/>
  <c r="C2336" i="44"/>
  <c r="C2337" i="44"/>
  <c r="C2338" i="44" s="1"/>
  <c r="C2339" i="44" s="1"/>
  <c r="C2340" i="44"/>
  <c r="C2341" i="44"/>
  <c r="C2342" i="44"/>
  <c r="C2343" i="44"/>
  <c r="C2344" i="44"/>
  <c r="C2345" i="44" s="1"/>
  <c r="C2346" i="44" s="1"/>
  <c r="C2347" i="44"/>
  <c r="C2348" i="44"/>
  <c r="C2349" i="44"/>
  <c r="C2350" i="44" s="1"/>
  <c r="C2351" i="44"/>
  <c r="C2352" i="44" s="1"/>
  <c r="C2353" i="44" s="1"/>
  <c r="C2354" i="44"/>
  <c r="C2355" i="44"/>
  <c r="C2356" i="44"/>
  <c r="C2357" i="44"/>
  <c r="C2358" i="44"/>
  <c r="C2359" i="44" s="1"/>
  <c r="C2360" i="44" s="1"/>
  <c r="C2361" i="44"/>
  <c r="C2362" i="44"/>
  <c r="C2363" i="44"/>
  <c r="C2364" i="44"/>
  <c r="C2365" i="44"/>
  <c r="C2366" i="44" s="1"/>
  <c r="C2367" i="44" s="1"/>
  <c r="C2368" i="44"/>
  <c r="C2369" i="44"/>
  <c r="C2370" i="44"/>
  <c r="C2371" i="44"/>
  <c r="C2372" i="44"/>
  <c r="C2373" i="44" s="1"/>
  <c r="C2374" i="44" s="1"/>
  <c r="C2375" i="44"/>
  <c r="C2376" i="44"/>
  <c r="C2377" i="44"/>
  <c r="C2378" i="44"/>
  <c r="C2379" i="44"/>
  <c r="C2380" i="44" s="1"/>
  <c r="C2381" i="44" s="1"/>
  <c r="C2382" i="44"/>
  <c r="C2383" i="44"/>
  <c r="C2384" i="44"/>
  <c r="C2385" i="44" s="1"/>
  <c r="C2386" i="44"/>
  <c r="C2387" i="44" s="1"/>
  <c r="C2388" i="44" s="1"/>
  <c r="C2389" i="44"/>
  <c r="C2390" i="44"/>
  <c r="C2391" i="44"/>
  <c r="C2392" i="44"/>
  <c r="C2393" i="44"/>
  <c r="C2394" i="44" s="1"/>
  <c r="C2395" i="44" s="1"/>
  <c r="C2396" i="44"/>
  <c r="C2397" i="44"/>
  <c r="C2398" i="44"/>
  <c r="C2399" i="44"/>
  <c r="C2400" i="44"/>
  <c r="C2401" i="44" s="1"/>
  <c r="C2402" i="44" s="1"/>
  <c r="C2403" i="44"/>
  <c r="C2404" i="44"/>
  <c r="C2405" i="44"/>
  <c r="C2406" i="44"/>
  <c r="C2407" i="44"/>
  <c r="C2408" i="44" s="1"/>
  <c r="C2409" i="44" s="1"/>
  <c r="C2410" i="44"/>
  <c r="C2411" i="44"/>
  <c r="C2412" i="44"/>
  <c r="C2413" i="44"/>
  <c r="C2414" i="44"/>
  <c r="C2415" i="44" s="1"/>
  <c r="C2416" i="44" s="1"/>
  <c r="C2417" i="44"/>
  <c r="C2418" i="44"/>
  <c r="C2419" i="44"/>
  <c r="C2420" i="44"/>
  <c r="C2421" i="44"/>
  <c r="C2422" i="44" s="1"/>
  <c r="C2423" i="44" s="1"/>
  <c r="C2424" i="44"/>
  <c r="C2425" i="44"/>
  <c r="C2426" i="44"/>
  <c r="C2427" i="44"/>
  <c r="C2428" i="44"/>
  <c r="C2429" i="44" s="1"/>
  <c r="C2430" i="44" s="1"/>
  <c r="C2431" i="44"/>
  <c r="C2432" i="44"/>
  <c r="C2433" i="44"/>
  <c r="C2434" i="44"/>
  <c r="C2435" i="44"/>
  <c r="C2436" i="44" s="1"/>
  <c r="C2437" i="44" s="1"/>
  <c r="C2438" i="44"/>
  <c r="C2439" i="44"/>
  <c r="C2440" i="44"/>
  <c r="C2441" i="44"/>
  <c r="C2442" i="44"/>
  <c r="C2443" i="44" s="1"/>
  <c r="C2444" i="44" s="1"/>
  <c r="C2445" i="44" s="1"/>
  <c r="C2446" i="44"/>
  <c r="C2447" i="44"/>
  <c r="C2448" i="44"/>
  <c r="C2449" i="44"/>
  <c r="C2450" i="44" s="1"/>
  <c r="C2451" i="44" s="1"/>
  <c r="C2452" i="44"/>
  <c r="C2453" i="44"/>
  <c r="C2454" i="44"/>
  <c r="C2455" i="44"/>
  <c r="C2456" i="44"/>
  <c r="C2457" i="44" s="1"/>
  <c r="C2458" i="44" s="1"/>
  <c r="C2459" i="44"/>
  <c r="C2460" i="44"/>
  <c r="C2461" i="44"/>
  <c r="C2462" i="44"/>
  <c r="C2463" i="44"/>
  <c r="C2464" i="44" s="1"/>
  <c r="C2465" i="44" s="1"/>
  <c r="C2466" i="44"/>
  <c r="C2467" i="44"/>
  <c r="C2468" i="44"/>
  <c r="C2469" i="44"/>
  <c r="C2470" i="44"/>
  <c r="C2471" i="44" s="1"/>
  <c r="C2472" i="44" s="1"/>
  <c r="C2473" i="44"/>
  <c r="C2474" i="44"/>
  <c r="C2475" i="44"/>
  <c r="C2476" i="44"/>
  <c r="C2477" i="44"/>
  <c r="C2478" i="44" s="1"/>
  <c r="C2479" i="44" s="1"/>
  <c r="C2480" i="44"/>
  <c r="C2481" i="44"/>
  <c r="C2482" i="44"/>
  <c r="C2483" i="44"/>
  <c r="C2484" i="44"/>
  <c r="C2485" i="44" s="1"/>
  <c r="C2486" i="44" s="1"/>
  <c r="C2487" i="44"/>
  <c r="C2488" i="44"/>
  <c r="C2489" i="44"/>
  <c r="C2490" i="44"/>
  <c r="C2491" i="44"/>
  <c r="C2492" i="44" s="1"/>
  <c r="C2493" i="44" s="1"/>
  <c r="C2494" i="44"/>
  <c r="C2495" i="44"/>
  <c r="C2496" i="44"/>
  <c r="C2497" i="44"/>
  <c r="C2498" i="44"/>
  <c r="C2499" i="44" s="1"/>
  <c r="C2500" i="44" s="1"/>
  <c r="C2501" i="44"/>
  <c r="C2502" i="44"/>
  <c r="C2503" i="44"/>
  <c r="C2504" i="44"/>
  <c r="C2505" i="44"/>
  <c r="C2506" i="44" s="1"/>
  <c r="C2507" i="44" s="1"/>
  <c r="C2508" i="44"/>
  <c r="C2509" i="44" s="1"/>
  <c r="C2510" i="44"/>
  <c r="C2511" i="44"/>
  <c r="C2512" i="44"/>
  <c r="C2513" i="44" s="1"/>
  <c r="C2514" i="44" s="1"/>
  <c r="C2515" i="44" s="1"/>
  <c r="C2516" i="44"/>
  <c r="C2517" i="44"/>
  <c r="C2518" i="44"/>
  <c r="C2519" i="44"/>
  <c r="C2520" i="44" s="1"/>
  <c r="C2521" i="44" s="1"/>
  <c r="C2522" i="44"/>
  <c r="C2523" i="44"/>
  <c r="C2524" i="44"/>
  <c r="C2525" i="44"/>
  <c r="C2526" i="44"/>
  <c r="C2527" i="44" s="1"/>
  <c r="C2528" i="44" s="1"/>
  <c r="C2529" i="44"/>
  <c r="C2530" i="44"/>
  <c r="C2531" i="44"/>
  <c r="C2532" i="44" s="1"/>
  <c r="C2533" i="44"/>
  <c r="C2534" i="44" s="1"/>
  <c r="C2535" i="44" s="1"/>
  <c r="C2536" i="44"/>
  <c r="C2537" i="44"/>
  <c r="C2538" i="44"/>
  <c r="C2539" i="44"/>
  <c r="C2540" i="44"/>
  <c r="C2541" i="44" s="1"/>
  <c r="C2542" i="44" s="1"/>
  <c r="C2543" i="44"/>
  <c r="C2544" i="44"/>
  <c r="C2545" i="44"/>
  <c r="C2546" i="44"/>
  <c r="C2547" i="44"/>
  <c r="C2548" i="44" s="1"/>
  <c r="C2549" i="44" s="1"/>
  <c r="C2550" i="44"/>
  <c r="C2551" i="44"/>
  <c r="C2552" i="44"/>
  <c r="C2553" i="44"/>
  <c r="C2554" i="44"/>
  <c r="C2555" i="44" s="1"/>
  <c r="C2556" i="44" s="1"/>
  <c r="C2557" i="44"/>
  <c r="C2558" i="44"/>
  <c r="C2559" i="44" s="1"/>
  <c r="C2560" i="44"/>
  <c r="C2561" i="44"/>
  <c r="C2562" i="44" s="1"/>
  <c r="C2563" i="44" s="1"/>
  <c r="C2564" i="44"/>
  <c r="C2565" i="44"/>
  <c r="C2566" i="44" s="1"/>
  <c r="C2567" i="44"/>
  <c r="C2568" i="44"/>
  <c r="C2569" i="44" s="1"/>
  <c r="C2570" i="44" s="1"/>
  <c r="C2571" i="44"/>
  <c r="C2572" i="44"/>
  <c r="C2573" i="44"/>
  <c r="C2574" i="44"/>
  <c r="C2575" i="44"/>
  <c r="C2576" i="44" s="1"/>
  <c r="C2577" i="44" s="1"/>
  <c r="C2578" i="44"/>
  <c r="C2579" i="44"/>
  <c r="C2580" i="44"/>
  <c r="C2581" i="44"/>
  <c r="C2582" i="44"/>
  <c r="C2583" i="44" s="1"/>
  <c r="C2584" i="44" s="1"/>
  <c r="C2585" i="44"/>
  <c r="C2586" i="44"/>
  <c r="C2587" i="44"/>
  <c r="C2588" i="44"/>
  <c r="C2589" i="44"/>
  <c r="C2590" i="44" s="1"/>
  <c r="C2591" i="44" s="1"/>
  <c r="C2592" i="44"/>
  <c r="C2593" i="44"/>
  <c r="C2594" i="44"/>
  <c r="C2595" i="44"/>
  <c r="C2596" i="44"/>
  <c r="C2597" i="44" s="1"/>
  <c r="C2598" i="44" s="1"/>
  <c r="C2599" i="44"/>
  <c r="C2600" i="44"/>
  <c r="C2601" i="44"/>
  <c r="C2602" i="44"/>
  <c r="C2603" i="44"/>
  <c r="C2604" i="44" s="1"/>
  <c r="C2605" i="44" s="1"/>
  <c r="C2606" i="44"/>
  <c r="C2607" i="44"/>
  <c r="C2608" i="44" s="1"/>
  <c r="C2609" i="44"/>
  <c r="C2610" i="44"/>
  <c r="C2611" i="44" s="1"/>
  <c r="C2612" i="44" s="1"/>
  <c r="C2613" i="44"/>
  <c r="C2614" i="44"/>
  <c r="C2615" i="44"/>
  <c r="C2616" i="44"/>
  <c r="C2617" i="44"/>
  <c r="C2618" i="44" s="1"/>
  <c r="C2619" i="44" s="1"/>
  <c r="C2620" i="44"/>
  <c r="C2621" i="44"/>
  <c r="C2622" i="44"/>
  <c r="C2623" i="44"/>
  <c r="C2624" i="44"/>
  <c r="C2625" i="44" s="1"/>
  <c r="C2626" i="44" s="1"/>
  <c r="C2627" i="44"/>
  <c r="C2628" i="44"/>
  <c r="C2629" i="44"/>
  <c r="C2630" i="44"/>
  <c r="C2631" i="44"/>
  <c r="C2632" i="44" s="1"/>
  <c r="C2633" i="44" s="1"/>
  <c r="C2634" i="44"/>
  <c r="C2635" i="44"/>
  <c r="C2636" i="44"/>
  <c r="C2637" i="44"/>
  <c r="C2638" i="44"/>
  <c r="C2639" i="44" s="1"/>
  <c r="C2640" i="44" s="1"/>
  <c r="C2641" i="44"/>
  <c r="C2642" i="44"/>
  <c r="C2643" i="44"/>
  <c r="C2644" i="44"/>
  <c r="C2645" i="44"/>
  <c r="C2646" i="44" s="1"/>
  <c r="C2647" i="44" s="1"/>
  <c r="C2648" i="44"/>
  <c r="C2649" i="44"/>
  <c r="C2650" i="44"/>
  <c r="C2651" i="44"/>
  <c r="C2652" i="44"/>
  <c r="C2653" i="44" s="1"/>
  <c r="C2654" i="44" s="1"/>
  <c r="C2655" i="44" s="1"/>
  <c r="C2656" i="44"/>
  <c r="C2657" i="44"/>
  <c r="C2658" i="44"/>
  <c r="C2659" i="44" s="1"/>
  <c r="C2660" i="44" s="1"/>
  <c r="C2661" i="44" s="1"/>
  <c r="C2662" i="44"/>
  <c r="C2663" i="44"/>
  <c r="C2664" i="44"/>
  <c r="C2665" i="44"/>
  <c r="C2666" i="44"/>
  <c r="C2667" i="44" s="1"/>
  <c r="C2668" i="44" s="1"/>
  <c r="C2669" i="44"/>
  <c r="C2670" i="44"/>
  <c r="C2671" i="44"/>
  <c r="C2672" i="44"/>
  <c r="C2673" i="44"/>
  <c r="C2674" i="44" s="1"/>
  <c r="C2675" i="44" s="1"/>
  <c r="C2676" i="44"/>
  <c r="C2677" i="44"/>
  <c r="C2678" i="44"/>
  <c r="C2679" i="44"/>
  <c r="C2680" i="44"/>
  <c r="C2681" i="44" s="1"/>
  <c r="C2682" i="44" s="1"/>
  <c r="C2683" i="44"/>
  <c r="C2684" i="44"/>
  <c r="C2685" i="44"/>
  <c r="C2686" i="44"/>
  <c r="C2687" i="44"/>
  <c r="C2688" i="44" s="1"/>
  <c r="C2689" i="44" s="1"/>
  <c r="C2690" i="44"/>
  <c r="C2691" i="44"/>
  <c r="C2692" i="44"/>
  <c r="C2693" i="44"/>
  <c r="C2694" i="44"/>
  <c r="C2695" i="44" s="1"/>
  <c r="C2696" i="44" s="1"/>
  <c r="C2697" i="44"/>
  <c r="C2698" i="44"/>
  <c r="C2699" i="44"/>
  <c r="C2700" i="44"/>
  <c r="C2701" i="44"/>
  <c r="C2702" i="44" s="1"/>
  <c r="C2703" i="44" s="1"/>
  <c r="C2704" i="44"/>
  <c r="C2705" i="44"/>
  <c r="C2706" i="44"/>
  <c r="C2707" i="44"/>
  <c r="C2708" i="44"/>
  <c r="C2709" i="44" s="1"/>
  <c r="C2710" i="44" s="1"/>
  <c r="C2711" i="44"/>
  <c r="C2712" i="44"/>
  <c r="C2713" i="44"/>
  <c r="C2714" i="44"/>
  <c r="C2715" i="44" s="1"/>
  <c r="C2716" i="44" s="1"/>
  <c r="C2717" i="44" s="1"/>
  <c r="C2718" i="44"/>
  <c r="C2719" i="44"/>
  <c r="C2720" i="44"/>
  <c r="C2721" i="44"/>
  <c r="C2722" i="44"/>
  <c r="C2723" i="44" s="1"/>
  <c r="C2724" i="44" s="1"/>
  <c r="C2725" i="44"/>
  <c r="C2726" i="44"/>
  <c r="C2727" i="44"/>
  <c r="C2728" i="44"/>
  <c r="C2729" i="44"/>
  <c r="C2730" i="44" s="1"/>
  <c r="C2731" i="44" s="1"/>
  <c r="C2732" i="44"/>
  <c r="C2733" i="44"/>
  <c r="C2734" i="44"/>
  <c r="C2735" i="44"/>
  <c r="C2736" i="44"/>
  <c r="C2737" i="44" s="1"/>
  <c r="C2738" i="44" s="1"/>
  <c r="C2739" i="44"/>
  <c r="C2740" i="44"/>
  <c r="C2741" i="44"/>
  <c r="C2742" i="44"/>
  <c r="C2743" i="44"/>
  <c r="C2744" i="44" s="1"/>
  <c r="C2745" i="44" s="1"/>
  <c r="C2746" i="44"/>
  <c r="C2747" i="44"/>
  <c r="C2748" i="44"/>
  <c r="C2749" i="44"/>
  <c r="C2750" i="44" s="1"/>
  <c r="C2751" i="44" s="1"/>
  <c r="C2752" i="44" s="1"/>
  <c r="C2753" i="44"/>
  <c r="C2754" i="44"/>
  <c r="C2755" i="44"/>
  <c r="C2756" i="44"/>
  <c r="C2757" i="44"/>
  <c r="C2758" i="44" s="1"/>
  <c r="C2759" i="44" s="1"/>
  <c r="C2760" i="44"/>
  <c r="C2761" i="44"/>
  <c r="C2762" i="44"/>
  <c r="C2763" i="44"/>
  <c r="C2764" i="44"/>
  <c r="C2765" i="44" s="1"/>
  <c r="C2766" i="44" s="1"/>
  <c r="C2767" i="44" s="1"/>
  <c r="C2768" i="44"/>
  <c r="C2769" i="44"/>
  <c r="C2770" i="44"/>
  <c r="C2771" i="44"/>
  <c r="C2772" i="44" s="1"/>
  <c r="C2773" i="44" s="1"/>
  <c r="C2774" i="44"/>
  <c r="C2775" i="44"/>
  <c r="C2776" i="44"/>
  <c r="C2777" i="44"/>
  <c r="C2778" i="44"/>
  <c r="C2779" i="44" s="1"/>
  <c r="C2780" i="44" s="1"/>
  <c r="C2781" i="44"/>
  <c r="C2782" i="44"/>
  <c r="C2783" i="44"/>
  <c r="C2784" i="44"/>
  <c r="C2785" i="44"/>
  <c r="C2786" i="44" s="1"/>
  <c r="C2787" i="44" s="1"/>
  <c r="C2788" i="44"/>
  <c r="C2789" i="44"/>
  <c r="C2790" i="44"/>
  <c r="C2791" i="44"/>
  <c r="C2792" i="44"/>
  <c r="C2793" i="44" s="1"/>
  <c r="C2794" i="44" s="1"/>
  <c r="C2795" i="44"/>
  <c r="C2796" i="44"/>
  <c r="C2797" i="44"/>
  <c r="C2798" i="44"/>
  <c r="C2799" i="44"/>
  <c r="C2800" i="44" s="1"/>
  <c r="C2801" i="44" s="1"/>
  <c r="C2802" i="44"/>
  <c r="C2803" i="44"/>
  <c r="C2804" i="44"/>
  <c r="C2805" i="44"/>
  <c r="C2806" i="44"/>
  <c r="C2807" i="44" s="1"/>
  <c r="C2808" i="44" s="1"/>
  <c r="C2809" i="44" s="1"/>
  <c r="C2810" i="44"/>
  <c r="C2811" i="44"/>
  <c r="C2812" i="44"/>
  <c r="C2813" i="44"/>
  <c r="C2814" i="44" s="1"/>
  <c r="C2815" i="44" s="1"/>
  <c r="C2816" i="44"/>
  <c r="C2817" i="44"/>
  <c r="C2818" i="44"/>
  <c r="C2819" i="44"/>
  <c r="C2820" i="44"/>
  <c r="C2821" i="44" s="1"/>
  <c r="C2822" i="44" s="1"/>
  <c r="C2823" i="44"/>
  <c r="C2824" i="44"/>
  <c r="C2825" i="44"/>
  <c r="C2826" i="44"/>
  <c r="C2827" i="44"/>
  <c r="C2828" i="44" s="1"/>
  <c r="C2829" i="44" s="1"/>
  <c r="C2830" i="44"/>
  <c r="C2831" i="44"/>
  <c r="C2832" i="44"/>
  <c r="C2833" i="44"/>
  <c r="C2834" i="44"/>
  <c r="C2835" i="44" s="1"/>
  <c r="C2836" i="44" s="1"/>
  <c r="C2837" i="44"/>
  <c r="C2838" i="44"/>
  <c r="C2839" i="44"/>
  <c r="C2840" i="44"/>
  <c r="C2841" i="44"/>
  <c r="C2842" i="44" s="1"/>
  <c r="C2843" i="44" s="1"/>
  <c r="C2844" i="44"/>
  <c r="C2845" i="44"/>
  <c r="C2846" i="44"/>
  <c r="C2847" i="44"/>
  <c r="C2848" i="44"/>
  <c r="C2849" i="44" s="1"/>
  <c r="C2850" i="44" s="1"/>
  <c r="C2851" i="44" s="1"/>
  <c r="C2852" i="44"/>
  <c r="C2853" i="44"/>
  <c r="C2854" i="44"/>
  <c r="C2855" i="44"/>
  <c r="C2856" i="44" s="1"/>
  <c r="C2857" i="44" s="1"/>
  <c r="C2858" i="44"/>
  <c r="C2859" i="44"/>
  <c r="C2860" i="44"/>
  <c r="C2861" i="44"/>
  <c r="C2862" i="44"/>
  <c r="C2863" i="44" s="1"/>
  <c r="C2864" i="44" s="1"/>
  <c r="C2865" i="44"/>
  <c r="C2866" i="44"/>
  <c r="C2867" i="44"/>
  <c r="C2868" i="44"/>
  <c r="C2869" i="44"/>
  <c r="C2870" i="44" s="1"/>
  <c r="C2871" i="44" s="1"/>
  <c r="C2872" i="44"/>
  <c r="C2873" i="44" s="1"/>
  <c r="C2874" i="44"/>
  <c r="C2875" i="44"/>
  <c r="C2876" i="44"/>
  <c r="C2877" i="44" s="1"/>
  <c r="C2878" i="44" s="1"/>
  <c r="C2879" i="44"/>
  <c r="C2880" i="44" s="1"/>
  <c r="C2881" i="44"/>
  <c r="C2882" i="44"/>
  <c r="C2883" i="44"/>
  <c r="C2884" i="44" s="1"/>
  <c r="C2885" i="44" s="1"/>
  <c r="C2886" i="44"/>
  <c r="C2887" i="44"/>
  <c r="C2888" i="44"/>
  <c r="C2889" i="44"/>
  <c r="C2890" i="44"/>
  <c r="C2891" i="44" s="1"/>
  <c r="C2892" i="44" s="1"/>
  <c r="C2893" i="44"/>
  <c r="C2894" i="44"/>
  <c r="C2895" i="44"/>
  <c r="C2896" i="44" s="1"/>
  <c r="C2897" i="44"/>
  <c r="C2898" i="44" s="1"/>
  <c r="C2899" i="44" s="1"/>
  <c r="C2900" i="44"/>
  <c r="C2901" i="44"/>
  <c r="C2902" i="44"/>
  <c r="C2903" i="44"/>
  <c r="C2904" i="44"/>
  <c r="C2905" i="44" s="1"/>
  <c r="C2906" i="44" s="1"/>
  <c r="C2907" i="44"/>
  <c r="C2908" i="44"/>
  <c r="C2909" i="44"/>
  <c r="C2910" i="44"/>
  <c r="C2911" i="44"/>
  <c r="C2912" i="44" s="1"/>
  <c r="C2913" i="44" s="1"/>
  <c r="C2914" i="44"/>
  <c r="C2915" i="44"/>
  <c r="C2916" i="44"/>
  <c r="C2917" i="44"/>
  <c r="C2918" i="44"/>
  <c r="C2919" i="44" s="1"/>
  <c r="C2920" i="44" s="1"/>
  <c r="C2921" i="44"/>
  <c r="C2922" i="44"/>
  <c r="C2923" i="44"/>
  <c r="C2924" i="44" s="1"/>
  <c r="C2925" i="44"/>
  <c r="C2926" i="44" s="1"/>
  <c r="C2927" i="44" s="1"/>
  <c r="C2928" i="44"/>
  <c r="C2929" i="44"/>
  <c r="C2930" i="44"/>
  <c r="C2931" i="44" s="1"/>
  <c r="C2932" i="44"/>
  <c r="C2933" i="44" s="1"/>
  <c r="C2934" i="44" s="1"/>
  <c r="C2935" i="44"/>
  <c r="C2936" i="44"/>
  <c r="C2937" i="44"/>
  <c r="C2938" i="44"/>
  <c r="C2939" i="44"/>
  <c r="C2940" i="44" s="1"/>
  <c r="C2941" i="44" s="1"/>
  <c r="C2942" i="44"/>
  <c r="C2943" i="44"/>
  <c r="C2944" i="44"/>
  <c r="C2945" i="44"/>
  <c r="C2946" i="44"/>
  <c r="C2947" i="44" s="1"/>
  <c r="C2948" i="44" s="1"/>
  <c r="C2949" i="44"/>
  <c r="C2950" i="44"/>
  <c r="C2951" i="44"/>
  <c r="C2952" i="44"/>
  <c r="C2953" i="44"/>
  <c r="C2954" i="44" s="1"/>
  <c r="C2955" i="44" s="1"/>
  <c r="C2956" i="44"/>
  <c r="C2957" i="44"/>
  <c r="C2958" i="44"/>
  <c r="C2959" i="44"/>
  <c r="C2960" i="44"/>
  <c r="C2961" i="44" s="1"/>
  <c r="C2962" i="44" s="1"/>
  <c r="C2963" i="44"/>
  <c r="C2964" i="44"/>
  <c r="C2965" i="44"/>
  <c r="C2966" i="44"/>
  <c r="C2967" i="44"/>
  <c r="C2968" i="44" s="1"/>
  <c r="C2969" i="44" s="1"/>
  <c r="C2970" i="44"/>
  <c r="C2971" i="44"/>
  <c r="C2972" i="44"/>
  <c r="C2973" i="44" s="1"/>
  <c r="C2974" i="44"/>
  <c r="C2975" i="44" s="1"/>
  <c r="C2976" i="44" s="1"/>
  <c r="C2977" i="44"/>
  <c r="C2978" i="44"/>
  <c r="C2979" i="44"/>
  <c r="C2980" i="44"/>
  <c r="C2981" i="44"/>
  <c r="C2982" i="44" s="1"/>
  <c r="C2983" i="44" s="1"/>
  <c r="C2984" i="44" s="1"/>
  <c r="C2985" i="44"/>
  <c r="C2986" i="44"/>
  <c r="C2987" i="44"/>
  <c r="C2988" i="44"/>
  <c r="C2989" i="44" s="1"/>
  <c r="C2990" i="44" s="1"/>
  <c r="C2991" i="44"/>
  <c r="C2992" i="44"/>
  <c r="C2993" i="44"/>
  <c r="C2994" i="44"/>
  <c r="C2995" i="44"/>
  <c r="C2996" i="44" s="1"/>
  <c r="C2997" i="44" s="1"/>
  <c r="C2998" i="44"/>
  <c r="C2999" i="44"/>
  <c r="C3000" i="44"/>
  <c r="C3001" i="44"/>
  <c r="C3002" i="44"/>
  <c r="C3003" i="44" s="1"/>
  <c r="C3004" i="44" s="1"/>
  <c r="C3005" i="44"/>
  <c r="C3006" i="44"/>
  <c r="C3007" i="44"/>
  <c r="C3008" i="44"/>
  <c r="C3009" i="44"/>
  <c r="C3010" i="44" s="1"/>
  <c r="C3011" i="44" s="1"/>
  <c r="C3012" i="44"/>
  <c r="C3013" i="44"/>
  <c r="C3014" i="44"/>
  <c r="C3015" i="44"/>
  <c r="C3016" i="44" s="1"/>
  <c r="C3017" i="44" s="1"/>
  <c r="C3018" i="44" s="1"/>
  <c r="C3019" i="44"/>
  <c r="C3020" i="44"/>
  <c r="C3021" i="44"/>
  <c r="C3022" i="44"/>
  <c r="C3023" i="44"/>
  <c r="C3024" i="44" s="1"/>
  <c r="C3025" i="44" s="1"/>
  <c r="C3026" i="44"/>
  <c r="C3027" i="44"/>
  <c r="C3028" i="44"/>
  <c r="C3029" i="44"/>
  <c r="C3030" i="44"/>
  <c r="C3031" i="44" s="1"/>
  <c r="C3032" i="44" s="1"/>
  <c r="C3033" i="44"/>
  <c r="C3034" i="44"/>
  <c r="C3035" i="44"/>
  <c r="C3036" i="44"/>
  <c r="C3037" i="44"/>
  <c r="C3038" i="44" s="1"/>
  <c r="C3039" i="44" s="1"/>
  <c r="C3040" i="44"/>
  <c r="C3041" i="44"/>
  <c r="C3042" i="44"/>
  <c r="C3043" i="44"/>
  <c r="C3044" i="44"/>
  <c r="C3045" i="44" s="1"/>
  <c r="C3046" i="44" s="1"/>
  <c r="C3047" i="44"/>
  <c r="C3048" i="44"/>
  <c r="C3049" i="44"/>
  <c r="C3050" i="44"/>
  <c r="C3051" i="44"/>
  <c r="C3052" i="44" s="1"/>
  <c r="C3053" i="44" s="1"/>
  <c r="C3054" i="44"/>
  <c r="C3055" i="44"/>
  <c r="C3056" i="44"/>
  <c r="C3057" i="44"/>
  <c r="C3058" i="44"/>
  <c r="C3059" i="44" s="1"/>
  <c r="C3060" i="44" s="1"/>
  <c r="C3061" i="44"/>
  <c r="C3062" i="44"/>
  <c r="C3063" i="44"/>
  <c r="C3064" i="44"/>
  <c r="C3065" i="44"/>
  <c r="C3066" i="44" s="1"/>
  <c r="C3067" i="44" s="1"/>
  <c r="C3068" i="44"/>
  <c r="C3069" i="44"/>
  <c r="C3070" i="44"/>
  <c r="C3071" i="44"/>
  <c r="C3072" i="44"/>
  <c r="C3073" i="44" s="1"/>
  <c r="C3074" i="44" s="1"/>
  <c r="C3075" i="44"/>
  <c r="C3076" i="44"/>
  <c r="C3077" i="44"/>
  <c r="C3078" i="44"/>
  <c r="C3079" i="44"/>
  <c r="C3080" i="44" s="1"/>
  <c r="C3081" i="44" s="1"/>
  <c r="C3082" i="44"/>
  <c r="C3083" i="44"/>
  <c r="C3084" i="44"/>
  <c r="C3085" i="44"/>
  <c r="C3086" i="44"/>
  <c r="C3087" i="44" s="1"/>
  <c r="C3088" i="44" s="1"/>
  <c r="C3089" i="44"/>
  <c r="C3090" i="44"/>
  <c r="C3091" i="44"/>
  <c r="C3092" i="44"/>
  <c r="C3093" i="44"/>
  <c r="C3094" i="44" s="1"/>
  <c r="C3095" i="44" s="1"/>
  <c r="C3096" i="44"/>
  <c r="C3097" i="44"/>
  <c r="C3098" i="44"/>
  <c r="C3099" i="44"/>
  <c r="C3100" i="44"/>
  <c r="C3101" i="44" s="1"/>
  <c r="C3102" i="44" s="1"/>
  <c r="C3103" i="44"/>
  <c r="C3104" i="44"/>
  <c r="C3105" i="44"/>
  <c r="C3106" i="44"/>
  <c r="C3107" i="44"/>
  <c r="C3108" i="44" s="1"/>
  <c r="C3109" i="44" s="1"/>
  <c r="C3110" i="44"/>
  <c r="C3111" i="44"/>
  <c r="C3112" i="44"/>
  <c r="C3113" i="44"/>
  <c r="C3114" i="44" s="1"/>
  <c r="C3115" i="44" s="1"/>
  <c r="C3116" i="44" s="1"/>
  <c r="C3117" i="44"/>
  <c r="C3118" i="44"/>
  <c r="C3119" i="44"/>
  <c r="C3120" i="44"/>
  <c r="C3121" i="44"/>
  <c r="C3122" i="44" s="1"/>
  <c r="C3123" i="44" s="1"/>
  <c r="C3124" i="44"/>
  <c r="C3125" i="44"/>
  <c r="C3126" i="44"/>
  <c r="C3127" i="44"/>
  <c r="C3128" i="44"/>
  <c r="C3129" i="44" s="1"/>
  <c r="C3130" i="44" s="1"/>
  <c r="C3131" i="44"/>
  <c r="C3132" i="44"/>
  <c r="C3133" i="44"/>
  <c r="C3134" i="44"/>
  <c r="C3135" i="44"/>
  <c r="C3136" i="44" s="1"/>
  <c r="C3137" i="44" s="1"/>
  <c r="C3138" i="44"/>
  <c r="C3139" i="44"/>
  <c r="C3140" i="44"/>
  <c r="C3141" i="44"/>
  <c r="C3142" i="44"/>
  <c r="C3143" i="44" s="1"/>
  <c r="C3144" i="44" s="1"/>
  <c r="C3145" i="44"/>
  <c r="C3146" i="44"/>
  <c r="C3147" i="44"/>
  <c r="C3148" i="44"/>
  <c r="C3149" i="44"/>
  <c r="C3150" i="44" s="1"/>
  <c r="C3151" i="44" s="1"/>
  <c r="C3152" i="44"/>
  <c r="C3153" i="44"/>
  <c r="C3154" i="44"/>
  <c r="C3155" i="44"/>
  <c r="C3156" i="44"/>
  <c r="C3157" i="44" s="1"/>
  <c r="C3158" i="44" s="1"/>
  <c r="C3159" i="44"/>
  <c r="C3160" i="44"/>
  <c r="C3161" i="44"/>
  <c r="C3162" i="44"/>
  <c r="C3163" i="44"/>
  <c r="C3164" i="44" s="1"/>
  <c r="C3165" i="44" s="1"/>
  <c r="C3166" i="44"/>
  <c r="C3167" i="44"/>
  <c r="C3168" i="44"/>
  <c r="C3169" i="44"/>
  <c r="C3170" i="44"/>
  <c r="C3171" i="44" s="1"/>
  <c r="C3172" i="44" s="1"/>
  <c r="C3173" i="44"/>
  <c r="C3174" i="44"/>
  <c r="C3175" i="44"/>
  <c r="C3176" i="44"/>
  <c r="C3177" i="44"/>
  <c r="C3178" i="44" s="1"/>
  <c r="C3179" i="44" s="1"/>
  <c r="C3180" i="44" s="1"/>
  <c r="C3181" i="44"/>
  <c r="C3182" i="44"/>
  <c r="C3183" i="44"/>
  <c r="C3184" i="44"/>
  <c r="C3185" i="44" s="1"/>
  <c r="C3186" i="44" s="1"/>
  <c r="C3187" i="44"/>
  <c r="C3188" i="44"/>
  <c r="C3189" i="44"/>
  <c r="C3190" i="44"/>
  <c r="C3191" i="44"/>
  <c r="C3192" i="44" s="1"/>
  <c r="C3193" i="44" s="1"/>
  <c r="C3194" i="44"/>
  <c r="C3195" i="44"/>
  <c r="C3196" i="44"/>
  <c r="C3197" i="44"/>
  <c r="C3198" i="44"/>
  <c r="C3199" i="44" s="1"/>
  <c r="C3200" i="44" s="1"/>
  <c r="C3201" i="44"/>
  <c r="C3202" i="44"/>
  <c r="C3203" i="44"/>
  <c r="C3204" i="44"/>
  <c r="C3205" i="44"/>
  <c r="C3206" i="44" s="1"/>
  <c r="C3207" i="44" s="1"/>
  <c r="C3208" i="44"/>
  <c r="C3209" i="44"/>
  <c r="C3210" i="44"/>
  <c r="C3211" i="44"/>
  <c r="C3212" i="44"/>
  <c r="C3213" i="44" s="1"/>
  <c r="C3214" i="44" s="1"/>
  <c r="C3215" i="44" s="1"/>
  <c r="C3216" i="44"/>
  <c r="C3217" i="44"/>
  <c r="C3218" i="44"/>
  <c r="C3219" i="44"/>
  <c r="C3220" i="44" s="1"/>
  <c r="C3221" i="44" s="1"/>
  <c r="C3222" i="44"/>
  <c r="C3223" i="44"/>
  <c r="C3224" i="44"/>
  <c r="C3225" i="44"/>
  <c r="C3226" i="44"/>
  <c r="C3227" i="44" s="1"/>
  <c r="C3228" i="44" s="1"/>
  <c r="C3229" i="44"/>
  <c r="C3230" i="44"/>
  <c r="C3231" i="44"/>
  <c r="C3232" i="44"/>
  <c r="C3233" i="44"/>
  <c r="C3234" i="44" s="1"/>
  <c r="C3235" i="44" s="1"/>
  <c r="C3236" i="44"/>
  <c r="C3237" i="44" s="1"/>
  <c r="C3238" i="44"/>
  <c r="C3239" i="44"/>
  <c r="C3240" i="44"/>
  <c r="C3241" i="44" s="1"/>
  <c r="C3242" i="44" s="1"/>
  <c r="C3243" i="44"/>
  <c r="C3244" i="44"/>
  <c r="C3245" i="44" s="1"/>
  <c r="C3246" i="44"/>
  <c r="C3247" i="44"/>
  <c r="C3248" i="44" s="1"/>
  <c r="C3249" i="44" s="1"/>
  <c r="C3250" i="44"/>
  <c r="C3251" i="44"/>
  <c r="C3252" i="44"/>
  <c r="C3253" i="44"/>
  <c r="C3254" i="44"/>
  <c r="C3255" i="44" s="1"/>
  <c r="C3256" i="44" s="1"/>
  <c r="C3257" i="44"/>
  <c r="C3258" i="44"/>
  <c r="C3259" i="44"/>
  <c r="C3260" i="44" s="1"/>
  <c r="C3261" i="44"/>
  <c r="C3262" i="44" s="1"/>
  <c r="C3263" i="44" s="1"/>
  <c r="C3264" i="44"/>
  <c r="C3265" i="44"/>
  <c r="C3266" i="44"/>
  <c r="C3267" i="44"/>
  <c r="C3268" i="44"/>
  <c r="C3269" i="44" s="1"/>
  <c r="C3270" i="44" s="1"/>
  <c r="C3271" i="44"/>
  <c r="C3272" i="44"/>
  <c r="C3273" i="44"/>
  <c r="C3274" i="44"/>
  <c r="C3275" i="44"/>
  <c r="C3276" i="44" s="1"/>
  <c r="C3277" i="44" s="1"/>
  <c r="C3278" i="44"/>
  <c r="C3279" i="44"/>
  <c r="C3280" i="44"/>
  <c r="C3281" i="44"/>
  <c r="C3282" i="44"/>
  <c r="C3283" i="44" s="1"/>
  <c r="C3284" i="44" s="1"/>
  <c r="C3285" i="44"/>
  <c r="C3286" i="44"/>
  <c r="C3287" i="44"/>
  <c r="C3288" i="44"/>
  <c r="C3289" i="44" s="1"/>
  <c r="C3290" i="44" s="1"/>
  <c r="C3291" i="44" s="1"/>
  <c r="C3292" i="44"/>
  <c r="C3293" i="44"/>
  <c r="C3294" i="44"/>
  <c r="C3295" i="44"/>
  <c r="C3296" i="44" s="1"/>
  <c r="C3297" i="44" s="1"/>
  <c r="C3298" i="44" s="1"/>
  <c r="C3299" i="44"/>
  <c r="C3300" i="44"/>
  <c r="C3301" i="44"/>
  <c r="C3302" i="44"/>
  <c r="C3303" i="44"/>
  <c r="C3304" i="44" s="1"/>
  <c r="C3305" i="44" s="1"/>
  <c r="C3306" i="44"/>
  <c r="C3307" i="44"/>
  <c r="C3308" i="44"/>
  <c r="C3309" i="44"/>
  <c r="C3310" i="44"/>
  <c r="C3311" i="44" s="1"/>
  <c r="C3312" i="44" s="1"/>
  <c r="C3313" i="44"/>
  <c r="C3314" i="44"/>
  <c r="C3315" i="44"/>
  <c r="C3316" i="44"/>
  <c r="C3317" i="44"/>
  <c r="C3318" i="44" s="1"/>
  <c r="C3319" i="44" s="1"/>
  <c r="C3320" i="44"/>
  <c r="C3321" i="44"/>
  <c r="C3322" i="44"/>
  <c r="C3323" i="44"/>
  <c r="C3324" i="44"/>
  <c r="C3325" i="44" s="1"/>
  <c r="C3326" i="44" s="1"/>
  <c r="C3327" i="44"/>
  <c r="C3328" i="44"/>
  <c r="C3329" i="44"/>
  <c r="C3330" i="44"/>
  <c r="C3331" i="44"/>
  <c r="C3332" i="44" s="1"/>
  <c r="C3333" i="44" s="1"/>
  <c r="C3334" i="44"/>
  <c r="C3335" i="44"/>
  <c r="C3336" i="44"/>
  <c r="C3337" i="44"/>
  <c r="C3338" i="44" s="1"/>
  <c r="C3339" i="44" s="1"/>
  <c r="C3340" i="44" s="1"/>
  <c r="C3341" i="44" s="1"/>
  <c r="C3342" i="44"/>
  <c r="C3343" i="44"/>
  <c r="C3344" i="44"/>
  <c r="C3345" i="44"/>
  <c r="C3346" i="44" s="1"/>
  <c r="C3347" i="44" s="1"/>
  <c r="C3348" i="44"/>
  <c r="C3349" i="44"/>
  <c r="C3350" i="44"/>
  <c r="C3351" i="44"/>
  <c r="C3352" i="44"/>
  <c r="C3353" i="44" s="1"/>
  <c r="C3354" i="44" s="1"/>
  <c r="C3355" i="44"/>
  <c r="C3356" i="44"/>
  <c r="C3357" i="44"/>
  <c r="C3358" i="44"/>
  <c r="C3359" i="44"/>
  <c r="C3360" i="44" s="1"/>
  <c r="C3361" i="44" s="1"/>
  <c r="C3362" i="44"/>
  <c r="C3363" i="44"/>
  <c r="C3364" i="44"/>
  <c r="C3365" i="44"/>
  <c r="C3366" i="44"/>
  <c r="C3367" i="44" s="1"/>
  <c r="C3368" i="44" s="1"/>
  <c r="C3369" i="44"/>
  <c r="C3370" i="44"/>
  <c r="C3371" i="44"/>
  <c r="C3372" i="44"/>
  <c r="C3373" i="44"/>
  <c r="C3374" i="44" s="1"/>
  <c r="C3375" i="44" s="1"/>
  <c r="C3376" i="44"/>
  <c r="C3377" i="44"/>
  <c r="C3378" i="44"/>
  <c r="C3379" i="44"/>
  <c r="C3380" i="44"/>
  <c r="C3381" i="44" s="1"/>
  <c r="C3382" i="44" s="1"/>
  <c r="C3383" i="44"/>
  <c r="C3384" i="44"/>
  <c r="C3385" i="44"/>
  <c r="C3386" i="44"/>
  <c r="C3387" i="44"/>
  <c r="C3388" i="44" s="1"/>
  <c r="C3389" i="44" s="1"/>
  <c r="C3390" i="44"/>
  <c r="C3391" i="44"/>
  <c r="C3392" i="44"/>
  <c r="C3393" i="44"/>
  <c r="C3394" i="44" s="1"/>
  <c r="C3395" i="44" s="1"/>
  <c r="C3396" i="44" s="1"/>
  <c r="C3397" i="44"/>
  <c r="C3398" i="44"/>
  <c r="C3399" i="44"/>
  <c r="C3400" i="44"/>
  <c r="C3401" i="44"/>
  <c r="C3402" i="44" s="1"/>
  <c r="C3403" i="44" s="1"/>
  <c r="C3404" i="44"/>
  <c r="C3405" i="44"/>
  <c r="C3406" i="44"/>
  <c r="C3407" i="44"/>
  <c r="C3408" i="44"/>
  <c r="C3409" i="44" s="1"/>
  <c r="C3410" i="44" s="1"/>
  <c r="C3411" i="44"/>
  <c r="C3412" i="44"/>
  <c r="C3413" i="44"/>
  <c r="C3414" i="44"/>
  <c r="C3415" i="44"/>
  <c r="C3416" i="44" s="1"/>
  <c r="C3417" i="44" s="1"/>
  <c r="C3418" i="44"/>
  <c r="C3419" i="44"/>
  <c r="C3420" i="44"/>
  <c r="C3421" i="44"/>
  <c r="C3422" i="44"/>
  <c r="C3423" i="44" s="1"/>
  <c r="C3424" i="44" s="1"/>
  <c r="C3425" i="44"/>
  <c r="C3426" i="44"/>
  <c r="C3427" i="44"/>
  <c r="C3428" i="44"/>
  <c r="C3429" i="44"/>
  <c r="C3430" i="44" s="1"/>
  <c r="C3431" i="44" s="1"/>
  <c r="C3432" i="44"/>
  <c r="C3433" i="44"/>
  <c r="C3434" i="44"/>
  <c r="C3435" i="44"/>
  <c r="C3436" i="44"/>
  <c r="C3437" i="44" s="1"/>
  <c r="C3438" i="44" s="1"/>
  <c r="C3439" i="44"/>
  <c r="C3440" i="44"/>
  <c r="C3441" i="44"/>
  <c r="C3442" i="44"/>
  <c r="C3443" i="44"/>
  <c r="C3444" i="44" s="1"/>
  <c r="C3445" i="44" s="1"/>
  <c r="C3446" i="44" s="1"/>
  <c r="C3447" i="44"/>
  <c r="C3448" i="44"/>
  <c r="C3449" i="44"/>
  <c r="C3450" i="44"/>
  <c r="C3451" i="44" s="1"/>
  <c r="C3452" i="44" s="1"/>
  <c r="C3453" i="44"/>
  <c r="C3454" i="44"/>
  <c r="C3455" i="44"/>
  <c r="C3456" i="44"/>
  <c r="C3457" i="44"/>
  <c r="C3458" i="44" s="1"/>
  <c r="C3459" i="44" s="1"/>
  <c r="C3460" i="44"/>
  <c r="C3461" i="44"/>
  <c r="C3462" i="44"/>
  <c r="C3463" i="44"/>
  <c r="C3464" i="44"/>
  <c r="C3465" i="44" s="1"/>
  <c r="C3466" i="44" s="1"/>
  <c r="C3467" i="44"/>
  <c r="C3468" i="44"/>
  <c r="C3469" i="44"/>
  <c r="C3470" i="44"/>
  <c r="C3471" i="44"/>
  <c r="C3472" i="44" s="1"/>
  <c r="C3473" i="44" s="1"/>
  <c r="C3474" i="44"/>
  <c r="C3475" i="44"/>
  <c r="C3476" i="44"/>
  <c r="C3477" i="44"/>
  <c r="C3478" i="44"/>
  <c r="C3479" i="44" s="1"/>
  <c r="C3480" i="44" s="1"/>
  <c r="C3481" i="44" s="1"/>
  <c r="C3482" i="44"/>
  <c r="C3483" i="44"/>
  <c r="C3484" i="44"/>
  <c r="C3485" i="44"/>
  <c r="C3486" i="44" s="1"/>
  <c r="C3487" i="44" s="1"/>
  <c r="C3488" i="44"/>
  <c r="C3489" i="44"/>
  <c r="C3490" i="44"/>
  <c r="C3491" i="44"/>
  <c r="C3492" i="44"/>
  <c r="C3493" i="44" s="1"/>
  <c r="C3494" i="44" s="1"/>
  <c r="C3495" i="44"/>
  <c r="C3496" i="44"/>
  <c r="C3497" i="44"/>
  <c r="C3498" i="44"/>
  <c r="C3499" i="44"/>
  <c r="C3500" i="44" s="1"/>
  <c r="C3501" i="44" s="1"/>
  <c r="C3502" i="44"/>
  <c r="C3503" i="44"/>
  <c r="C3504" i="44"/>
  <c r="C3505" i="44"/>
  <c r="C3506" i="44"/>
  <c r="C3507" i="44" s="1"/>
  <c r="C3508" i="44" s="1"/>
  <c r="C3509" i="44"/>
  <c r="C3510" i="44"/>
  <c r="C3511" i="44"/>
  <c r="C3512" i="44"/>
  <c r="C3513" i="44"/>
  <c r="C3514" i="44" s="1"/>
  <c r="C3515" i="44" s="1"/>
  <c r="C3516" i="44"/>
  <c r="C3517" i="44"/>
  <c r="C3518" i="44"/>
  <c r="C3519" i="44"/>
  <c r="C3520" i="44"/>
  <c r="C3521" i="44" s="1"/>
  <c r="C3522" i="44" s="1"/>
  <c r="C3523" i="44"/>
  <c r="C3524" i="44"/>
  <c r="C3525" i="44"/>
  <c r="C3526" i="44"/>
  <c r="C3527" i="44"/>
  <c r="C3528" i="44" s="1"/>
  <c r="C3529" i="44" s="1"/>
  <c r="C3530" i="44"/>
  <c r="C3531" i="44"/>
  <c r="C3532" i="44"/>
  <c r="C3533" i="44"/>
  <c r="C3534" i="44"/>
  <c r="C3535" i="44" s="1"/>
  <c r="C3536" i="44" s="1"/>
  <c r="C3537" i="44"/>
  <c r="C3538" i="44"/>
  <c r="C3539" i="44"/>
  <c r="C3540" i="44"/>
  <c r="C3541" i="44"/>
  <c r="C3542" i="44" s="1"/>
  <c r="C3543" i="44" s="1"/>
  <c r="C3544" i="44" s="1"/>
  <c r="C3545" i="44"/>
  <c r="C3546" i="44"/>
  <c r="C3547" i="44"/>
  <c r="C3548" i="44"/>
  <c r="C3549" i="44" s="1"/>
  <c r="C3550" i="44" s="1"/>
  <c r="C3551" i="44"/>
  <c r="C3552" i="44"/>
  <c r="C3553" i="44"/>
  <c r="C3554" i="44"/>
  <c r="C3555" i="44"/>
  <c r="C3556" i="44" s="1"/>
  <c r="C3557" i="44" s="1"/>
  <c r="C3558" i="44"/>
  <c r="C3559" i="44"/>
  <c r="C3560" i="44"/>
  <c r="C3561" i="44"/>
  <c r="C3562" i="44"/>
  <c r="C3563" i="44" s="1"/>
  <c r="C3564" i="44" s="1"/>
  <c r="C3565" i="44"/>
  <c r="C3566" i="44"/>
  <c r="C3567" i="44"/>
  <c r="C3568" i="44"/>
  <c r="C3569" i="44"/>
  <c r="C3570" i="44" s="1"/>
  <c r="C3571" i="44" s="1"/>
  <c r="C3572" i="44"/>
  <c r="C3573" i="44"/>
  <c r="C3574" i="44"/>
  <c r="C3575" i="44"/>
  <c r="C3576" i="44"/>
  <c r="C3577" i="44" s="1"/>
  <c r="C3578" i="44" s="1"/>
  <c r="C3579" i="44" s="1"/>
  <c r="C3580" i="44"/>
  <c r="C3581" i="44"/>
  <c r="C3582" i="44"/>
  <c r="C3583" i="44"/>
  <c r="C3584" i="44" s="1"/>
  <c r="C3585" i="44" s="1"/>
  <c r="C3586" i="44"/>
  <c r="C3587" i="44"/>
  <c r="C3588" i="44"/>
  <c r="C3589" i="44"/>
  <c r="C3590" i="44"/>
  <c r="C3591" i="44" s="1"/>
  <c r="C3592" i="44" s="1"/>
  <c r="C3593" i="44" s="1"/>
  <c r="C3594" i="44"/>
  <c r="C3595" i="44"/>
  <c r="C3596" i="44"/>
  <c r="C3597" i="44"/>
  <c r="C3598" i="44" s="1"/>
  <c r="C3599" i="44" s="1"/>
  <c r="C3600" i="44"/>
  <c r="C3601" i="44" s="1"/>
  <c r="C3602" i="44"/>
  <c r="C3603" i="44"/>
  <c r="C3604" i="44"/>
  <c r="C3605" i="44" s="1"/>
  <c r="C3606" i="44" s="1"/>
  <c r="C3607" i="44"/>
  <c r="C3608" i="44"/>
  <c r="C3609" i="44"/>
  <c r="C3610" i="44"/>
  <c r="C3611" i="44"/>
  <c r="C3612" i="44" s="1"/>
  <c r="C3613" i="44" s="1"/>
  <c r="C3614" i="44"/>
  <c r="C3615" i="44"/>
  <c r="C3616" i="44"/>
  <c r="C3617" i="44"/>
  <c r="C3618" i="44"/>
  <c r="C3619" i="44" s="1"/>
  <c r="C3620" i="44" s="1"/>
  <c r="C3621" i="44"/>
  <c r="C3622" i="44"/>
  <c r="C3623" i="44"/>
  <c r="C3624" i="44" s="1"/>
  <c r="C3625" i="44"/>
  <c r="C3626" i="44" s="1"/>
  <c r="C3627" i="44" s="1"/>
  <c r="C3628" i="44"/>
  <c r="C3629" i="44"/>
  <c r="C3630" i="44"/>
  <c r="C3631" i="44"/>
  <c r="C3632" i="44"/>
  <c r="C3633" i="44" s="1"/>
  <c r="C3634" i="44" s="1"/>
  <c r="C3635" i="44"/>
  <c r="C3636" i="44"/>
  <c r="C3637" i="44"/>
  <c r="C3638" i="44"/>
  <c r="C3639" i="44"/>
  <c r="C3640" i="44" s="1"/>
  <c r="C3641" i="44" s="1"/>
  <c r="C3642" i="44"/>
  <c r="C3643" i="44"/>
  <c r="C3644" i="44"/>
  <c r="C3645" i="44"/>
  <c r="C3646" i="44"/>
  <c r="C3647" i="44" s="1"/>
  <c r="C3648" i="44" s="1"/>
  <c r="C3649" i="44"/>
  <c r="C3650" i="44"/>
  <c r="C3651" i="44"/>
  <c r="C3652" i="44"/>
  <c r="C3653" i="44" s="1"/>
  <c r="C3654" i="44" s="1"/>
  <c r="C3655" i="44" s="1"/>
  <c r="C3656" i="44"/>
  <c r="C3657" i="44"/>
  <c r="C3658" i="44"/>
  <c r="C3659" i="44"/>
  <c r="C3660" i="44"/>
  <c r="C3661" i="44" s="1"/>
  <c r="C3662" i="44" s="1"/>
  <c r="C3663" i="44"/>
  <c r="C3664" i="44"/>
  <c r="C3665" i="44"/>
  <c r="C3666" i="44"/>
  <c r="C3667" i="44"/>
  <c r="C3668" i="44" s="1"/>
  <c r="C3669" i="44" s="1"/>
  <c r="C3670" i="44"/>
  <c r="C3671" i="44"/>
  <c r="C3672" i="44"/>
  <c r="C3673" i="44"/>
  <c r="C3674" i="44"/>
  <c r="C3675" i="44" s="1"/>
  <c r="C3676" i="44" s="1"/>
  <c r="C3677" i="44"/>
  <c r="C3678" i="44"/>
  <c r="C3679" i="44"/>
  <c r="C3680" i="44"/>
  <c r="C3681" i="44"/>
  <c r="C3682" i="44" s="1"/>
  <c r="C3683" i="44" s="1"/>
  <c r="C3684" i="44"/>
  <c r="C3685" i="44"/>
  <c r="C3686" i="44"/>
  <c r="C3687" i="44"/>
  <c r="C3688" i="44"/>
  <c r="C3689" i="44" s="1"/>
  <c r="C3690" i="44" s="1"/>
  <c r="C3691" i="44"/>
  <c r="C3692" i="44"/>
  <c r="C3693" i="44"/>
  <c r="C3694" i="44"/>
  <c r="C3695" i="44"/>
  <c r="C3696" i="44" s="1"/>
  <c r="C3697" i="44" s="1"/>
  <c r="C3698" i="44"/>
  <c r="C3699" i="44"/>
  <c r="C3700" i="44"/>
  <c r="C3701" i="44"/>
  <c r="C3702" i="44"/>
  <c r="C3703" i="44" s="1"/>
  <c r="C3704" i="44" s="1"/>
  <c r="C3705" i="44"/>
  <c r="C3706" i="44"/>
  <c r="C3707" i="44"/>
  <c r="C3708" i="44"/>
  <c r="C3709" i="44"/>
  <c r="C3710" i="44" s="1"/>
  <c r="C3711" i="44" s="1"/>
  <c r="C3712" i="44" s="1"/>
  <c r="C3713" i="44"/>
  <c r="C3714" i="44"/>
  <c r="C3715" i="44"/>
  <c r="C3716" i="44"/>
  <c r="C3717" i="44" s="1"/>
  <c r="C3718" i="44" s="1"/>
  <c r="C3719" i="44"/>
  <c r="C3720" i="44"/>
  <c r="C3721" i="44"/>
  <c r="C3722" i="44"/>
  <c r="C3723" i="44"/>
  <c r="C3724" i="44" s="1"/>
  <c r="C3725" i="44" s="1"/>
  <c r="C3726" i="44"/>
  <c r="C3727" i="44"/>
  <c r="C3728" i="44"/>
  <c r="C3729" i="44"/>
  <c r="C3730" i="44"/>
  <c r="C3731" i="44" s="1"/>
  <c r="C3732" i="44" s="1"/>
  <c r="C3733" i="44"/>
  <c r="C3734" i="44"/>
  <c r="C3735" i="44"/>
  <c r="C3736" i="44"/>
  <c r="C3737" i="44"/>
  <c r="C3738" i="44" s="1"/>
  <c r="C3739" i="44" s="1"/>
  <c r="C3740" i="44"/>
  <c r="C3741" i="44"/>
  <c r="C3742" i="44"/>
  <c r="C3743" i="44"/>
  <c r="C3744" i="44"/>
  <c r="C3745" i="44" s="1"/>
  <c r="C3746" i="44" s="1"/>
  <c r="C3747" i="44"/>
  <c r="C3748" i="44"/>
  <c r="C3749" i="44"/>
  <c r="C3750" i="44"/>
  <c r="C3751" i="44" s="1"/>
  <c r="C3752" i="44" s="1"/>
  <c r="C3753" i="44" s="1"/>
  <c r="C3754" i="44"/>
  <c r="C3755" i="44"/>
  <c r="C3756" i="44"/>
  <c r="C3757" i="44"/>
  <c r="C3758" i="44"/>
  <c r="C3759" i="44" s="1"/>
  <c r="C3760" i="44" s="1"/>
  <c r="C3761" i="44"/>
  <c r="C3762" i="44"/>
  <c r="C3763" i="44"/>
  <c r="C3764" i="44"/>
  <c r="C3765" i="44"/>
  <c r="C3766" i="44" s="1"/>
  <c r="C3767" i="44" s="1"/>
  <c r="C3768" i="44"/>
  <c r="C3769" i="44"/>
  <c r="C3770" i="44"/>
  <c r="C3771" i="44"/>
  <c r="C3772" i="44"/>
  <c r="C3773" i="44" s="1"/>
  <c r="C3774" i="44" s="1"/>
  <c r="C3775" i="44"/>
  <c r="C3776" i="44"/>
  <c r="C3777" i="44"/>
  <c r="C3778" i="44"/>
  <c r="C3779" i="44"/>
  <c r="C3780" i="44" s="1"/>
  <c r="C3781" i="44" s="1"/>
  <c r="C3782" i="44"/>
  <c r="C3783" i="44"/>
  <c r="C3784" i="44"/>
  <c r="C3785" i="44"/>
  <c r="C3786" i="44"/>
  <c r="C3787" i="44" s="1"/>
  <c r="C3788" i="44" s="1"/>
  <c r="C3789" i="44"/>
  <c r="C3790" i="44"/>
  <c r="C3791" i="44"/>
  <c r="C3792" i="44"/>
  <c r="C3793" i="44"/>
  <c r="C3794" i="44" s="1"/>
  <c r="C3795" i="44" s="1"/>
  <c r="C3796" i="44"/>
  <c r="C3797" i="44"/>
  <c r="C3798" i="44"/>
  <c r="C3799" i="44"/>
  <c r="C3800" i="44"/>
  <c r="C3801" i="44" s="1"/>
  <c r="C3802" i="44" s="1"/>
  <c r="C3803" i="44"/>
  <c r="C3804" i="44"/>
  <c r="C3805" i="44"/>
  <c r="C3806" i="44"/>
  <c r="C3807" i="44"/>
  <c r="C3808" i="44" s="1"/>
  <c r="C3809" i="44" s="1"/>
  <c r="C3810" i="44" s="1"/>
  <c r="C3811" i="44"/>
  <c r="C3812" i="44"/>
  <c r="C3813" i="44"/>
  <c r="C3814" i="44"/>
  <c r="C3815" i="44" s="1"/>
  <c r="C3816" i="44" s="1"/>
  <c r="C3817" i="44"/>
  <c r="C3818" i="44"/>
  <c r="C3819" i="44"/>
  <c r="C3820" i="44"/>
  <c r="C3821" i="44"/>
  <c r="C3822" i="44" s="1"/>
  <c r="C3823" i="44" s="1"/>
  <c r="C3824" i="44"/>
  <c r="C3825" i="44"/>
  <c r="C3826" i="44"/>
  <c r="C3827" i="44"/>
  <c r="C3828" i="44"/>
  <c r="C3829" i="44" s="1"/>
  <c r="C3830" i="44" s="1"/>
  <c r="C3831" i="44"/>
  <c r="C3832" i="44"/>
  <c r="C3833" i="44"/>
  <c r="C3834" i="44"/>
  <c r="C3835" i="44"/>
  <c r="C3836" i="44" s="1"/>
  <c r="C3837" i="44" s="1"/>
  <c r="C3838" i="44"/>
  <c r="C3839" i="44"/>
  <c r="C3840" i="44"/>
  <c r="C3841" i="44"/>
  <c r="C3842" i="44"/>
  <c r="C3843" i="44" s="1"/>
  <c r="C3844" i="44" s="1"/>
  <c r="C3845" i="44"/>
  <c r="C3846" i="44" s="1"/>
  <c r="C3847" i="44"/>
  <c r="C3848" i="44"/>
  <c r="C3849" i="44"/>
  <c r="C3850" i="44" s="1"/>
  <c r="C3851" i="44" s="1"/>
  <c r="C3852" i="44"/>
  <c r="C3853" i="44"/>
  <c r="C3854" i="44"/>
  <c r="C3855" i="44"/>
  <c r="C3856" i="44"/>
  <c r="C3857" i="44" s="1"/>
  <c r="C3858" i="44" s="1"/>
  <c r="C3859" i="44"/>
  <c r="C3860" i="44"/>
  <c r="C3861" i="44"/>
  <c r="C3862" i="44"/>
  <c r="C3863" i="44"/>
  <c r="C3864" i="44" s="1"/>
  <c r="C3865" i="44" s="1"/>
  <c r="C3866" i="44"/>
  <c r="C3867" i="44"/>
  <c r="C3868" i="44"/>
  <c r="C3869" i="44"/>
  <c r="C3870" i="44"/>
  <c r="C3871" i="44" s="1"/>
  <c r="C3872" i="44" s="1"/>
  <c r="C3873" i="44"/>
  <c r="C3874" i="44"/>
  <c r="C3875" i="44"/>
  <c r="C3876" i="44"/>
  <c r="C3877" i="44"/>
  <c r="C3878" i="44" s="1"/>
  <c r="C3879" i="44" s="1"/>
  <c r="C3880" i="44"/>
  <c r="C3881" i="44"/>
  <c r="C3882" i="44"/>
  <c r="C3883" i="44"/>
  <c r="C3884" i="44"/>
  <c r="C3885" i="44" s="1"/>
  <c r="C3886" i="44" s="1"/>
  <c r="C3887" i="44"/>
  <c r="C3888" i="44"/>
  <c r="C3889" i="44"/>
  <c r="C3890" i="44"/>
  <c r="C3891" i="44"/>
  <c r="C3892" i="44" s="1"/>
  <c r="C3893" i="44" s="1"/>
  <c r="C3894" i="44"/>
  <c r="C3895" i="44"/>
  <c r="C3896" i="44"/>
  <c r="C3897" i="44"/>
  <c r="C3898" i="44"/>
  <c r="C3899" i="44" s="1"/>
  <c r="C3900" i="44" s="1"/>
  <c r="C3901" i="44"/>
  <c r="C3902" i="44"/>
  <c r="C3903" i="44"/>
  <c r="C3904" i="44"/>
  <c r="C3905" i="44"/>
  <c r="C3906" i="44" s="1"/>
  <c r="C3907" i="44" s="1"/>
  <c r="C3908" i="44" s="1"/>
  <c r="C3909" i="44"/>
  <c r="C3910" i="44"/>
  <c r="C3911" i="44"/>
  <c r="C3912" i="44"/>
  <c r="C3913" i="44" s="1"/>
  <c r="C3914" i="44" s="1"/>
  <c r="C3915" i="44"/>
  <c r="C3916" i="44"/>
  <c r="C3917" i="44"/>
  <c r="C3918" i="44"/>
  <c r="C3919" i="44"/>
  <c r="C3920" i="44" s="1"/>
  <c r="C3921" i="44" s="1"/>
  <c r="C3922" i="44"/>
  <c r="C3923" i="44"/>
  <c r="C3924" i="44"/>
  <c r="C3925" i="44"/>
  <c r="C3926" i="44"/>
  <c r="C3927" i="44" s="1"/>
  <c r="C3928" i="44" s="1"/>
  <c r="C3929" i="44"/>
  <c r="C3930" i="44"/>
  <c r="C3931" i="44"/>
  <c r="C3932" i="44"/>
  <c r="C3933" i="44"/>
  <c r="C3934" i="44" s="1"/>
  <c r="C3935" i="44" s="1"/>
  <c r="C3936" i="44"/>
  <c r="C3937" i="44"/>
  <c r="C3938" i="44"/>
  <c r="C3939" i="44"/>
  <c r="C3940" i="44"/>
  <c r="C3941" i="44" s="1"/>
  <c r="C3942" i="44" s="1"/>
  <c r="C3943" i="44" s="1"/>
  <c r="C3944" i="44"/>
  <c r="C3945" i="44"/>
  <c r="C3946" i="44"/>
  <c r="C3947" i="44"/>
  <c r="C3948" i="44" s="1"/>
  <c r="C3949" i="44" s="1"/>
  <c r="C3950" i="44"/>
  <c r="C3951" i="44"/>
  <c r="C3952" i="44"/>
  <c r="C3953" i="44"/>
  <c r="C3954" i="44"/>
  <c r="C3955" i="44" s="1"/>
  <c r="C3956" i="44" s="1"/>
  <c r="C3957" i="44" s="1"/>
  <c r="C3958" i="44"/>
  <c r="C3959" i="44"/>
  <c r="C3960" i="44"/>
  <c r="C3961" i="44"/>
  <c r="C3962" i="44" s="1"/>
  <c r="C3963" i="44" s="1"/>
  <c r="C3964" i="44"/>
  <c r="C3965" i="44"/>
  <c r="C3966" i="44"/>
  <c r="C3967" i="44"/>
  <c r="C3968" i="44"/>
  <c r="C3969" i="44" s="1"/>
  <c r="C3970" i="44" s="1"/>
  <c r="C3971" i="44"/>
  <c r="C3972" i="44" s="1"/>
  <c r="C3973" i="44"/>
  <c r="C3974" i="44"/>
  <c r="C3975" i="44"/>
  <c r="C3976" i="44" s="1"/>
  <c r="C3977" i="44" s="1"/>
  <c r="C3978" i="44"/>
  <c r="C3979" i="44"/>
  <c r="C3980" i="44"/>
  <c r="C3981" i="44"/>
  <c r="C3982" i="44"/>
  <c r="C3983" i="44" s="1"/>
  <c r="C3984" i="44" s="1"/>
  <c r="C3985" i="44"/>
  <c r="C3986" i="44"/>
  <c r="C3987" i="44"/>
  <c r="C3988" i="44" s="1"/>
  <c r="C3989" i="44"/>
  <c r="C3990" i="44" s="1"/>
  <c r="C3991" i="44" s="1"/>
  <c r="C3992" i="44"/>
  <c r="C3993" i="44"/>
  <c r="C3994" i="44"/>
  <c r="C3995" i="44"/>
  <c r="C3996" i="44"/>
  <c r="C3997" i="44" s="1"/>
  <c r="C3998" i="44" s="1"/>
  <c r="C3999" i="44"/>
  <c r="C4000" i="44"/>
  <c r="C4001" i="44"/>
  <c r="C4002" i="44"/>
  <c r="C4003" i="44"/>
  <c r="C4004" i="44" s="1"/>
  <c r="C4005" i="44" s="1"/>
  <c r="C4006" i="44"/>
  <c r="C4007" i="44"/>
  <c r="C4008" i="44"/>
  <c r="C4009" i="44"/>
  <c r="C4010" i="44"/>
  <c r="C4011" i="44" s="1"/>
  <c r="C4012" i="44" s="1"/>
  <c r="C4013" i="44"/>
  <c r="C4014" i="44"/>
  <c r="C4015" i="44"/>
  <c r="C4016" i="44"/>
  <c r="C4017" i="44"/>
  <c r="C4018" i="44" s="1"/>
  <c r="C4019" i="44" s="1"/>
  <c r="C4020" i="44" s="1"/>
  <c r="C4021" i="44"/>
  <c r="C4022" i="44"/>
  <c r="C4023" i="44"/>
  <c r="C4024" i="44"/>
  <c r="C4025" i="44" s="1"/>
  <c r="C4026" i="44" s="1"/>
  <c r="C4027" i="44" s="1"/>
  <c r="C4028" i="44"/>
  <c r="C4029" i="44"/>
  <c r="C4030" i="44"/>
  <c r="C4031" i="44"/>
  <c r="C4032" i="44" s="1"/>
  <c r="C4033" i="44" s="1"/>
  <c r="C4034" i="44"/>
  <c r="C4035" i="44"/>
  <c r="C4036" i="44"/>
  <c r="C4037" i="44"/>
  <c r="C4038" i="44"/>
  <c r="C4039" i="44" s="1"/>
  <c r="C4040" i="44" s="1"/>
  <c r="C4041" i="44"/>
  <c r="C4042" i="44"/>
  <c r="C4043" i="44"/>
  <c r="C4044" i="44"/>
  <c r="C4045" i="44"/>
  <c r="C4046" i="44" s="1"/>
  <c r="C4047" i="44" s="1"/>
  <c r="C4048" i="44"/>
  <c r="C4049" i="44"/>
  <c r="C4050" i="44"/>
  <c r="C4051" i="44"/>
  <c r="C4052" i="44"/>
  <c r="C4053" i="44" s="1"/>
  <c r="C4054" i="44" s="1"/>
  <c r="C4055" i="44"/>
  <c r="C4056" i="44"/>
  <c r="C4057" i="44"/>
  <c r="C4058" i="44"/>
  <c r="C4059" i="44"/>
  <c r="C4060" i="44" s="1"/>
  <c r="C4061" i="44" s="1"/>
  <c r="C4062" i="44"/>
  <c r="C4063" i="44"/>
  <c r="C4064" i="44"/>
  <c r="C4065" i="44"/>
  <c r="C4066" i="44"/>
  <c r="C4067" i="44" s="1"/>
  <c r="C4068" i="44" s="1"/>
  <c r="C4069" i="44" s="1"/>
  <c r="C4070" i="44"/>
  <c r="C4071" i="44"/>
  <c r="C4072" i="44"/>
  <c r="C4073" i="44"/>
  <c r="C4074" i="44" s="1"/>
  <c r="C4075" i="44" s="1"/>
  <c r="C4076" i="44" s="1"/>
  <c r="C4077" i="44"/>
  <c r="C4078" i="44"/>
  <c r="C4079" i="44"/>
  <c r="C4080" i="44"/>
  <c r="C4081" i="44" s="1"/>
  <c r="C4082" i="44" s="1"/>
  <c r="C4083" i="44"/>
  <c r="C4084" i="44"/>
  <c r="C4085" i="44"/>
  <c r="C4086" i="44"/>
  <c r="C4087" i="44"/>
  <c r="C4088" i="44" s="1"/>
  <c r="C4089" i="44" s="1"/>
  <c r="C4090" i="44"/>
  <c r="C4091" i="44"/>
  <c r="C4092" i="44"/>
  <c r="C4093" i="44"/>
  <c r="C4094" i="44"/>
  <c r="C4095" i="44" s="1"/>
  <c r="C4096" i="44" s="1"/>
  <c r="C4097" i="44"/>
  <c r="C4098" i="44"/>
  <c r="C4099" i="44"/>
  <c r="C4100" i="44"/>
  <c r="C4101" i="44"/>
  <c r="C4102" i="44" s="1"/>
  <c r="C4103" i="44" s="1"/>
  <c r="C4104" i="44"/>
  <c r="C4105" i="44"/>
  <c r="C4106" i="44"/>
  <c r="C4107" i="44"/>
  <c r="C4108" i="44"/>
  <c r="C4109" i="44" s="1"/>
  <c r="C4110" i="44" s="1"/>
  <c r="C4111" i="44"/>
  <c r="C4112" i="44"/>
  <c r="C4113" i="44"/>
  <c r="C4114" i="44"/>
  <c r="C4115" i="44"/>
  <c r="C4116" i="44" s="1"/>
  <c r="C4117" i="44" s="1"/>
  <c r="C4118" i="44"/>
  <c r="C4119" i="44"/>
  <c r="C4120" i="44"/>
  <c r="C4121" i="44"/>
  <c r="C4122" i="44"/>
  <c r="C4123" i="44" s="1"/>
  <c r="C4124" i="44" s="1"/>
  <c r="C4125" i="44"/>
  <c r="C4126" i="44"/>
  <c r="C4127" i="44"/>
  <c r="C4128" i="44"/>
  <c r="C4129" i="44"/>
  <c r="C4130" i="44" s="1"/>
  <c r="C4131" i="44" s="1"/>
  <c r="C4132" i="44"/>
  <c r="C4133" i="44"/>
  <c r="C4134" i="44"/>
  <c r="C4135" i="44"/>
  <c r="C4136" i="44" s="1"/>
  <c r="C4137" i="44" s="1"/>
  <c r="C4138" i="44" s="1"/>
  <c r="C4139" i="44"/>
  <c r="C4140" i="44"/>
  <c r="C4141" i="44"/>
  <c r="C4142" i="44"/>
  <c r="C4143" i="44"/>
  <c r="C4144" i="44" s="1"/>
  <c r="C4145" i="44" s="1"/>
  <c r="C4146" i="44"/>
  <c r="C4147" i="44"/>
  <c r="C4148" i="44"/>
  <c r="C4149" i="44"/>
  <c r="C4150" i="44"/>
  <c r="C4151" i="44" s="1"/>
  <c r="C4152" i="44" s="1"/>
  <c r="C4153" i="44"/>
  <c r="C4154" i="44"/>
  <c r="C4155" i="44"/>
  <c r="C4156" i="44"/>
  <c r="C4157" i="44"/>
  <c r="C4158" i="44" s="1"/>
  <c r="C4159" i="44" s="1"/>
  <c r="C4160" i="44"/>
  <c r="C4161" i="44"/>
  <c r="C4162" i="44"/>
  <c r="C4163" i="44"/>
  <c r="C4164" i="44"/>
  <c r="C4165" i="44" s="1"/>
  <c r="C4166" i="44" s="1"/>
  <c r="C4167" i="44"/>
  <c r="C4168" i="44"/>
  <c r="C4169" i="44"/>
  <c r="C4170" i="44"/>
  <c r="C4171" i="44"/>
  <c r="C4172" i="44" s="1"/>
  <c r="C4173" i="44" s="1"/>
  <c r="C4174" i="44" s="1"/>
  <c r="C4175" i="44"/>
  <c r="C4176" i="44"/>
  <c r="C4177" i="44"/>
  <c r="C4178" i="44"/>
  <c r="C4179" i="44" s="1"/>
  <c r="C4180" i="44" s="1"/>
  <c r="C4181" i="44"/>
  <c r="C4182" i="44"/>
  <c r="C4183" i="44"/>
  <c r="C4184" i="44"/>
  <c r="C4185" i="44"/>
  <c r="C4186" i="44" s="1"/>
  <c r="C4187" i="44" s="1"/>
  <c r="C4188" i="44"/>
  <c r="C4189" i="44"/>
  <c r="C4190" i="44"/>
  <c r="C4191" i="44"/>
  <c r="C4192" i="44"/>
  <c r="C4193" i="44" s="1"/>
  <c r="C4194" i="44" s="1"/>
  <c r="C4195" i="44"/>
  <c r="C4196" i="44"/>
  <c r="C4197" i="44"/>
  <c r="C4198" i="44"/>
  <c r="C4199" i="44"/>
  <c r="C4200" i="44" s="1"/>
  <c r="C4201" i="44" s="1"/>
  <c r="C4202" i="44"/>
  <c r="C4203" i="44"/>
  <c r="C4204" i="44"/>
  <c r="C4205" i="44"/>
  <c r="C4206" i="44"/>
  <c r="C4207" i="44" s="1"/>
  <c r="C4208" i="44" s="1"/>
  <c r="C4209" i="44"/>
  <c r="C4210" i="44"/>
  <c r="C4211" i="44" s="1"/>
  <c r="C4212" i="44"/>
  <c r="C4213" i="44"/>
  <c r="C4214" i="44" s="1"/>
  <c r="C4215" i="44" s="1"/>
  <c r="C4216" i="44"/>
  <c r="C4217" i="44"/>
  <c r="C4218" i="44"/>
  <c r="C4219" i="44"/>
  <c r="C4220" i="44"/>
  <c r="C4221" i="44" s="1"/>
  <c r="C4222" i="44" s="1"/>
  <c r="C4223" i="44"/>
  <c r="C4224" i="44"/>
  <c r="C4225" i="44"/>
  <c r="C4226" i="44"/>
  <c r="C4227" i="44"/>
  <c r="C4228" i="44" s="1"/>
  <c r="C4229" i="44" s="1"/>
  <c r="C4230" i="44"/>
  <c r="C4231" i="44"/>
  <c r="C4232" i="44"/>
  <c r="C4233" i="44"/>
  <c r="C4234" i="44"/>
  <c r="C4235" i="44" s="1"/>
  <c r="C4236" i="44" s="1"/>
  <c r="C4237" i="44"/>
  <c r="C4238" i="44"/>
  <c r="C4239" i="44"/>
  <c r="C4240" i="44"/>
  <c r="C4241" i="44"/>
  <c r="C4242" i="44" s="1"/>
  <c r="C4243" i="44" s="1"/>
  <c r="C4244" i="44"/>
  <c r="C4245" i="44"/>
  <c r="C4246" i="44"/>
  <c r="C4247" i="44"/>
  <c r="C4248" i="44"/>
  <c r="C4249" i="44" s="1"/>
  <c r="C4250" i="44" s="1"/>
  <c r="C4251" i="44"/>
  <c r="C4252" i="44"/>
  <c r="C4253" i="44"/>
  <c r="C4254" i="44"/>
  <c r="C4255" i="44"/>
  <c r="C4256" i="44" s="1"/>
  <c r="C4257" i="44" s="1"/>
  <c r="C4258" i="44"/>
  <c r="C4259" i="44"/>
  <c r="C4260" i="44"/>
  <c r="C4261" i="44"/>
  <c r="C4262" i="44"/>
  <c r="C4263" i="44" s="1"/>
  <c r="C4264" i="44" s="1"/>
  <c r="C4265" i="44"/>
  <c r="C4266" i="44"/>
  <c r="C4267" i="44"/>
  <c r="C4268" i="44"/>
  <c r="C4269" i="44"/>
  <c r="C4270" i="44" s="1"/>
  <c r="C4271" i="44" s="1"/>
  <c r="C4272" i="44" s="1"/>
  <c r="C4273" i="44"/>
  <c r="C4274" i="44"/>
  <c r="C4275" i="44"/>
  <c r="C4276" i="44"/>
  <c r="C4277" i="44" s="1"/>
  <c r="C4278" i="44" s="1"/>
  <c r="C4279" i="44"/>
  <c r="C4280" i="44"/>
  <c r="C4281" i="44"/>
  <c r="C4282" i="44"/>
  <c r="C4283" i="44"/>
  <c r="C4284" i="44" s="1"/>
  <c r="C4285" i="44" s="1"/>
  <c r="C4286" i="44"/>
  <c r="C4287" i="44"/>
  <c r="C4288" i="44"/>
  <c r="C4289" i="44"/>
  <c r="C4290" i="44"/>
  <c r="C4291" i="44" s="1"/>
  <c r="C4292" i="44" s="1"/>
  <c r="C4293" i="44"/>
  <c r="C4294" i="44"/>
  <c r="C4295" i="44"/>
  <c r="C4296" i="44"/>
  <c r="C4297" i="44"/>
  <c r="C4298" i="44" s="1"/>
  <c r="C4299" i="44" s="1"/>
  <c r="C4300" i="44"/>
  <c r="C4301" i="44"/>
  <c r="C4302" i="44"/>
  <c r="C4303" i="44"/>
  <c r="C4304" i="44"/>
  <c r="C4305" i="44" s="1"/>
  <c r="C4306" i="44" s="1"/>
  <c r="C4307" i="44" s="1"/>
  <c r="C4308" i="44"/>
  <c r="C4309" i="44"/>
  <c r="C4310" i="44"/>
  <c r="C4311" i="44"/>
  <c r="C4312" i="44" s="1"/>
  <c r="C4313" i="44" s="1"/>
  <c r="C4314" i="44"/>
  <c r="C4315" i="44"/>
  <c r="C4316" i="44"/>
  <c r="C4317" i="44"/>
  <c r="C4318" i="44"/>
  <c r="C4319" i="44" s="1"/>
  <c r="C4320" i="44" s="1"/>
  <c r="C4321" i="44" s="1"/>
  <c r="C4322" i="44"/>
  <c r="C4323" i="44"/>
  <c r="C4324" i="44"/>
  <c r="C4325" i="44"/>
  <c r="C4326" i="44" s="1"/>
  <c r="C4327" i="44" s="1"/>
  <c r="C4328" i="44"/>
  <c r="C4329" i="44"/>
  <c r="C4330" i="44"/>
  <c r="C4331" i="44"/>
  <c r="C4332" i="44"/>
  <c r="C4333" i="44" s="1"/>
  <c r="C4334" i="44" s="1"/>
  <c r="C4335" i="44"/>
  <c r="C4336" i="44" s="1"/>
  <c r="C4337" i="44"/>
  <c r="C4338" i="44"/>
  <c r="C4339" i="44"/>
  <c r="C4340" i="44" s="1"/>
  <c r="C4341" i="44" s="1"/>
  <c r="C4342" i="44"/>
  <c r="C4343" i="44"/>
  <c r="C4344" i="44"/>
  <c r="C4345" i="44"/>
  <c r="C4346" i="44"/>
  <c r="C4347" i="44" s="1"/>
  <c r="C4348" i="44" s="1"/>
  <c r="C4349" i="44"/>
  <c r="C4350" i="44"/>
  <c r="C4351" i="44"/>
  <c r="C4352" i="44" s="1"/>
  <c r="C4353" i="44"/>
  <c r="C4354" i="44" s="1"/>
  <c r="C4355" i="44" s="1"/>
  <c r="C4356" i="44"/>
  <c r="C4357" i="44"/>
  <c r="C4358" i="44"/>
  <c r="C4359" i="44"/>
  <c r="C4360" i="44"/>
  <c r="C4361" i="44" s="1"/>
  <c r="C4362" i="44" s="1"/>
  <c r="C4363" i="44"/>
  <c r="C4364" i="44"/>
  <c r="C4365" i="44"/>
  <c r="C4366" i="44"/>
  <c r="C4367" i="44"/>
  <c r="C4368" i="44" s="1"/>
  <c r="C4369" i="44" s="1"/>
  <c r="C4370" i="44"/>
  <c r="C4371" i="44"/>
  <c r="C4372" i="44"/>
  <c r="C4373" i="44"/>
  <c r="C4374" i="44"/>
  <c r="C4375" i="44" s="1"/>
  <c r="C4376" i="44" s="1"/>
  <c r="C4377" i="44"/>
  <c r="C4378" i="44"/>
  <c r="C4379" i="44"/>
  <c r="C4380" i="44"/>
  <c r="C4381" i="44"/>
  <c r="C4382" i="44" s="1"/>
  <c r="C4383" i="44" s="1"/>
  <c r="C4384" i="44" s="1"/>
  <c r="C4385" i="44" s="1"/>
  <c r="C4386" i="44"/>
  <c r="C4387" i="44"/>
  <c r="C4388" i="44"/>
  <c r="C4389" i="44" s="1"/>
  <c r="C4390" i="44" s="1"/>
  <c r="C4391" i="44"/>
  <c r="C4392" i="44" s="1"/>
  <c r="C4393" i="44"/>
  <c r="C4394" i="44"/>
  <c r="C4395" i="44"/>
  <c r="C4396" i="44" s="1"/>
  <c r="C4397" i="44" s="1"/>
  <c r="C4398" i="44"/>
  <c r="C4399" i="44"/>
  <c r="C4400" i="44"/>
  <c r="C4401" i="44"/>
  <c r="C4402" i="44"/>
  <c r="C4403" i="44" s="1"/>
  <c r="C4404" i="44" s="1"/>
  <c r="C4405" i="44"/>
  <c r="C4406" i="44"/>
  <c r="C4407" i="44"/>
  <c r="C4408" i="44"/>
  <c r="C4409" i="44"/>
  <c r="C4410" i="44" s="1"/>
  <c r="C4411" i="44" s="1"/>
  <c r="C4412" i="44"/>
  <c r="C4413" i="44"/>
  <c r="C4414" i="44"/>
  <c r="C4415" i="44"/>
  <c r="C4416" i="44"/>
  <c r="C4417" i="44" s="1"/>
  <c r="C4418" i="44" s="1"/>
  <c r="C4419" i="44"/>
  <c r="C4420" i="44"/>
  <c r="C4421" i="44"/>
  <c r="C4422" i="44"/>
  <c r="C4423" i="44"/>
  <c r="C4424" i="44" s="1"/>
  <c r="C4425" i="44" s="1"/>
  <c r="C4426" i="44"/>
  <c r="C4427" i="44"/>
  <c r="C4428" i="44"/>
  <c r="C4429" i="44"/>
  <c r="C4430" i="44"/>
  <c r="C4431" i="44" s="1"/>
  <c r="C4432" i="44" s="1"/>
  <c r="C4433" i="44"/>
  <c r="C4434" i="44" s="1"/>
  <c r="C4435" i="44"/>
  <c r="C4436" i="44"/>
  <c r="C4437" i="44"/>
  <c r="C4438" i="44" s="1"/>
  <c r="C4439" i="44" s="1"/>
  <c r="C4440" i="44" s="1"/>
  <c r="C4441" i="44"/>
  <c r="C4442" i="44"/>
  <c r="C4443" i="44"/>
  <c r="C4444" i="44"/>
  <c r="C4445" i="44" s="1"/>
  <c r="C4446" i="44" s="1"/>
  <c r="C4447" i="44"/>
  <c r="C4448" i="44"/>
  <c r="C4449" i="44"/>
  <c r="C4450" i="44"/>
  <c r="C4451" i="44"/>
  <c r="C4452" i="44" s="1"/>
  <c r="C4453" i="44" s="1"/>
  <c r="C4454" i="44"/>
  <c r="C4455" i="44"/>
  <c r="C4456" i="44"/>
  <c r="C4457" i="44"/>
  <c r="C4458" i="44"/>
  <c r="C4459" i="44" s="1"/>
  <c r="C4460" i="44" s="1"/>
  <c r="C4461" i="44"/>
  <c r="C4462" i="44"/>
  <c r="C4463" i="44"/>
  <c r="C4464" i="44"/>
  <c r="C4465" i="44"/>
  <c r="C4466" i="44" s="1"/>
  <c r="C4467" i="44" s="1"/>
  <c r="C4468" i="44"/>
  <c r="C4469" i="44"/>
  <c r="C4470" i="44"/>
  <c r="C4471" i="44"/>
  <c r="C4472" i="44"/>
  <c r="C4473" i="44" s="1"/>
  <c r="C4474" i="44" s="1"/>
  <c r="C4475" i="44"/>
  <c r="C4476" i="44"/>
  <c r="C4477" i="44"/>
  <c r="C4478" i="44"/>
  <c r="C4479" i="44"/>
  <c r="C4480" i="44" s="1"/>
  <c r="C4481" i="44" s="1"/>
  <c r="C4482" i="44"/>
  <c r="C4483" i="44"/>
  <c r="C4484" i="44"/>
  <c r="C4485" i="44"/>
  <c r="C4486" i="44"/>
  <c r="C4487" i="44" s="1"/>
  <c r="C4488" i="44" s="1"/>
  <c r="C4489" i="44"/>
  <c r="C4490" i="44"/>
  <c r="C4491" i="44"/>
  <c r="C4492" i="44"/>
  <c r="C4493" i="44" s="1"/>
  <c r="C4494" i="44" s="1"/>
  <c r="C4495" i="44" s="1"/>
  <c r="C4496" i="44"/>
  <c r="C4497" i="44"/>
  <c r="C4498" i="44"/>
  <c r="C4499" i="44"/>
  <c r="C4500" i="44"/>
  <c r="C4501" i="44" s="1"/>
  <c r="C4502" i="44" s="1"/>
  <c r="C4503" i="44"/>
  <c r="C4504" i="44"/>
  <c r="C4505" i="44"/>
  <c r="C4506" i="44"/>
  <c r="C4507" i="44"/>
  <c r="C4508" i="44" s="1"/>
  <c r="C4509" i="44" s="1"/>
  <c r="C4510" i="44"/>
  <c r="C4511" i="44"/>
  <c r="C4512" i="44"/>
  <c r="C4513" i="44"/>
  <c r="C4514" i="44"/>
  <c r="C4515" i="44" s="1"/>
  <c r="C4516" i="44" s="1"/>
  <c r="C4517" i="44"/>
  <c r="C4518" i="44"/>
  <c r="C4519" i="44"/>
  <c r="C4520" i="44"/>
  <c r="C4521" i="44"/>
  <c r="C4522" i="44" s="1"/>
  <c r="C4523" i="44" s="1"/>
  <c r="C4524" i="44"/>
  <c r="C4525" i="44"/>
  <c r="C4526" i="44"/>
  <c r="C4527" i="44"/>
  <c r="C4528" i="44"/>
  <c r="C4529" i="44" s="1"/>
  <c r="C4530" i="44" s="1"/>
  <c r="C4531" i="44"/>
  <c r="C4532" i="44"/>
  <c r="C4533" i="44"/>
  <c r="C4534" i="44"/>
  <c r="C4535" i="44"/>
  <c r="C4536" i="44" s="1"/>
  <c r="C4537" i="44" s="1"/>
  <c r="C4538" i="44" s="1"/>
  <c r="C4539" i="44"/>
  <c r="C4540" i="44"/>
  <c r="C4541" i="44"/>
  <c r="C4542" i="44"/>
  <c r="C4543" i="44"/>
  <c r="C4544" i="44" s="1"/>
  <c r="C4545" i="44"/>
  <c r="C4546" i="44"/>
  <c r="C4547" i="44"/>
  <c r="C4548" i="44"/>
  <c r="C4549" i="44"/>
  <c r="C4550" i="44" s="1"/>
  <c r="C4551" i="44" s="1"/>
  <c r="C4552" i="44"/>
  <c r="C4553" i="44"/>
  <c r="C4554" i="44"/>
  <c r="C4555" i="44"/>
  <c r="C4556" i="44"/>
  <c r="C4557" i="44" s="1"/>
  <c r="C4558" i="44" s="1"/>
  <c r="C4559" i="44"/>
  <c r="C4560" i="44"/>
  <c r="C4561" i="44"/>
  <c r="C4562" i="44"/>
  <c r="C4563" i="44"/>
  <c r="C4564" i="44" s="1"/>
  <c r="C4565" i="44"/>
  <c r="C4566" i="44"/>
  <c r="C4567" i="44"/>
  <c r="C4568" i="44"/>
  <c r="C4569" i="44"/>
  <c r="C4570" i="44"/>
  <c r="C4571" i="44" s="1"/>
  <c r="C4572" i="44" s="1"/>
  <c r="C4573" i="44"/>
  <c r="C4574" i="44"/>
  <c r="C4575" i="44"/>
  <c r="C4576" i="44" s="1"/>
  <c r="C4577" i="44"/>
  <c r="C4578" i="44" s="1"/>
  <c r="C4579" i="44" s="1"/>
  <c r="C4580" i="44"/>
  <c r="C4581" i="44"/>
  <c r="C4582" i="44"/>
  <c r="C4583" i="44"/>
  <c r="C4584" i="44"/>
  <c r="C4585" i="44" s="1"/>
  <c r="C4586" i="44" s="1"/>
  <c r="C4587" i="44"/>
  <c r="C4588" i="44"/>
  <c r="C4589" i="44"/>
  <c r="C4590" i="44"/>
  <c r="C4591" i="44"/>
  <c r="C4592" i="44" s="1"/>
  <c r="C4593" i="44" s="1"/>
  <c r="C4594" i="44"/>
  <c r="C4595" i="44"/>
  <c r="C4596" i="44"/>
  <c r="C4597" i="44"/>
  <c r="C4598" i="44"/>
  <c r="C4599" i="44" s="1"/>
  <c r="C4600" i="44" s="1"/>
  <c r="C4601" i="44"/>
  <c r="C4602" i="44"/>
  <c r="C4603" i="44"/>
  <c r="C4604" i="44"/>
  <c r="C4605" i="44"/>
  <c r="C4606" i="44" s="1"/>
  <c r="C4607" i="44" s="1"/>
  <c r="C4608" i="44"/>
  <c r="C4609" i="44"/>
  <c r="C4610" i="44"/>
  <c r="C4611" i="44"/>
  <c r="C4612" i="44"/>
  <c r="C4613" i="44" s="1"/>
  <c r="C4614" i="44" s="1"/>
  <c r="C4615" i="44"/>
  <c r="C4616" i="44"/>
  <c r="C4617" i="44"/>
  <c r="C4618" i="44"/>
  <c r="C4619" i="44"/>
  <c r="C4620" i="44" s="1"/>
  <c r="C4621" i="44" s="1"/>
  <c r="C4622" i="44"/>
  <c r="C4623" i="44"/>
  <c r="C4624" i="44"/>
  <c r="C4625" i="44"/>
  <c r="C4626" i="44"/>
  <c r="C4627" i="44" s="1"/>
  <c r="C4628" i="44" s="1"/>
  <c r="C4629" i="44"/>
  <c r="C4630" i="44"/>
  <c r="C4631" i="44"/>
  <c r="C4632" i="44"/>
  <c r="C4633" i="44"/>
  <c r="C4634" i="44" s="1"/>
  <c r="C4635" i="44" s="1"/>
  <c r="C4636" i="44" s="1"/>
  <c r="C4637" i="44"/>
  <c r="C4638" i="44"/>
  <c r="C4639" i="44"/>
  <c r="C4640" i="44"/>
  <c r="C4641" i="44" s="1"/>
  <c r="C4642" i="44" s="1"/>
  <c r="C4643" i="44"/>
  <c r="C4644" i="44"/>
  <c r="C4645" i="44"/>
  <c r="C4646" i="44"/>
  <c r="C4647" i="44"/>
  <c r="C4648" i="44" s="1"/>
  <c r="C4649" i="44" s="1"/>
  <c r="C4650" i="44"/>
  <c r="C4651" i="44"/>
  <c r="C4652" i="44"/>
  <c r="C4653" i="44"/>
  <c r="C4654" i="44"/>
  <c r="C4655" i="44" s="1"/>
  <c r="C4656" i="44" s="1"/>
  <c r="C4657" i="44"/>
  <c r="C4658" i="44"/>
  <c r="C4659" i="44"/>
  <c r="C4660" i="44"/>
  <c r="C4661" i="44"/>
  <c r="C4662" i="44" s="1"/>
  <c r="C4663" i="44" s="1"/>
  <c r="C4664" i="44"/>
  <c r="C4665" i="44"/>
  <c r="C4666" i="44"/>
  <c r="C4667" i="44"/>
  <c r="C4668" i="44"/>
  <c r="C4669" i="44" s="1"/>
  <c r="C4670" i="44" s="1"/>
  <c r="C4671" i="44"/>
  <c r="C4672" i="44"/>
  <c r="C4673" i="44"/>
  <c r="C4674" i="44"/>
  <c r="C4675" i="44"/>
  <c r="C4676" i="44" s="1"/>
  <c r="C4677" i="44" s="1"/>
  <c r="C4678" i="44" s="1"/>
  <c r="C4679" i="44"/>
  <c r="C4680" i="44"/>
  <c r="C4681" i="44"/>
  <c r="C4682" i="44"/>
  <c r="C4683" i="44" s="1"/>
  <c r="C4684" i="44" s="1"/>
  <c r="C4685" i="44"/>
  <c r="C4686" i="44"/>
  <c r="C4687" i="44"/>
  <c r="C4688" i="44"/>
  <c r="C4689" i="44"/>
  <c r="C4690" i="44" s="1"/>
  <c r="C4691" i="44" s="1"/>
  <c r="C4692" i="44"/>
  <c r="C4693" i="44"/>
  <c r="C4694" i="44"/>
  <c r="C4695" i="44"/>
  <c r="C4696" i="44"/>
  <c r="C4697" i="44" s="1"/>
  <c r="C4698" i="44" s="1"/>
  <c r="C4699" i="44"/>
  <c r="C4700" i="44" s="1"/>
  <c r="C4701" i="44"/>
  <c r="C4702" i="44"/>
  <c r="C4703" i="44"/>
  <c r="C4704" i="44" s="1"/>
  <c r="C4705" i="44" s="1"/>
  <c r="C4706" i="44" s="1"/>
  <c r="C4707" i="44"/>
  <c r="C4708" i="44"/>
  <c r="C4709" i="44"/>
  <c r="C4710" i="44"/>
  <c r="C4711" i="44" s="1"/>
  <c r="C4712" i="44" s="1"/>
  <c r="C4713" i="44"/>
  <c r="C4714" i="44"/>
  <c r="C4715" i="44"/>
  <c r="C4716" i="44"/>
  <c r="C4717" i="44"/>
  <c r="C4718" i="44" s="1"/>
  <c r="C4719" i="44" s="1"/>
  <c r="C4720" i="44"/>
  <c r="C4721" i="44"/>
  <c r="C4722" i="44"/>
  <c r="C4723" i="44" s="1"/>
  <c r="C4724" i="44"/>
  <c r="C4725" i="44" s="1"/>
  <c r="C4726" i="44" s="1"/>
  <c r="C4727" i="44"/>
  <c r="C4728" i="44"/>
  <c r="C4729" i="44"/>
  <c r="C4730" i="44"/>
  <c r="C4731" i="44"/>
  <c r="C4732" i="44" s="1"/>
  <c r="C4733" i="44" s="1"/>
  <c r="C4734" i="44"/>
  <c r="C4735" i="44"/>
  <c r="C4736" i="44"/>
  <c r="C4737" i="44"/>
  <c r="C4738" i="44"/>
  <c r="C4739" i="44" s="1"/>
  <c r="C4740" i="44" s="1"/>
  <c r="C4741" i="44"/>
  <c r="C4742" i="44"/>
  <c r="C4743" i="44"/>
  <c r="C4744" i="44"/>
  <c r="C4745" i="44"/>
  <c r="C4746" i="44" s="1"/>
  <c r="C4747" i="44" s="1"/>
  <c r="C4748" i="44"/>
  <c r="C4749" i="44"/>
  <c r="C4750" i="44" s="1"/>
  <c r="C4751" i="44"/>
  <c r="C4752" i="44"/>
  <c r="C4753" i="44" s="1"/>
  <c r="C4754" i="44" s="1"/>
  <c r="C4755" i="44"/>
  <c r="C4756" i="44"/>
  <c r="C4757" i="44" s="1"/>
  <c r="C4758" i="44"/>
  <c r="C4759" i="44"/>
  <c r="C4760" i="44" s="1"/>
  <c r="C4761" i="44" s="1"/>
  <c r="C4762" i="44"/>
  <c r="C4763" i="44"/>
  <c r="C4764" i="44"/>
  <c r="C4765" i="44"/>
  <c r="C4766" i="44"/>
  <c r="C4767" i="44" s="1"/>
  <c r="C4768" i="44" s="1"/>
  <c r="C4769" i="44"/>
  <c r="C4770" i="44"/>
  <c r="C4771" i="44"/>
  <c r="C4772" i="44"/>
  <c r="C4773" i="44"/>
  <c r="C4774" i="44" s="1"/>
  <c r="C4775" i="44" s="1"/>
  <c r="C4776" i="44"/>
  <c r="C4777" i="44"/>
  <c r="C4778" i="44"/>
  <c r="C4779" i="44"/>
  <c r="C4780" i="44"/>
  <c r="C4781" i="44" s="1"/>
  <c r="C4782" i="44" s="1"/>
  <c r="C4783" i="44"/>
  <c r="C4784" i="44"/>
  <c r="C4785" i="44"/>
  <c r="C4786" i="44"/>
  <c r="C4787" i="44"/>
  <c r="C4788" i="44" s="1"/>
  <c r="C4789" i="44" s="1"/>
  <c r="C4790" i="44"/>
  <c r="C4791" i="44"/>
  <c r="C4792" i="44"/>
  <c r="C4793" i="44"/>
  <c r="C4794" i="44"/>
  <c r="C4795" i="44" s="1"/>
  <c r="C4796" i="44" s="1"/>
  <c r="C4797" i="44"/>
  <c r="C4798" i="44"/>
  <c r="C4799" i="44" s="1"/>
  <c r="C4800" i="44"/>
  <c r="C4801" i="44"/>
  <c r="C4802" i="44" s="1"/>
  <c r="C4803" i="44" s="1"/>
  <c r="C4804" i="44" s="1"/>
  <c r="C4805" i="44"/>
  <c r="C4806" i="44"/>
  <c r="C4807" i="44"/>
  <c r="C4808" i="44"/>
  <c r="C4809" i="44" s="1"/>
  <c r="C4810" i="44" s="1"/>
  <c r="C4811" i="44"/>
  <c r="C4812" i="44"/>
  <c r="C4813" i="44"/>
  <c r="C4814" i="44"/>
  <c r="C4815" i="44"/>
  <c r="C4816" i="44" s="1"/>
  <c r="C4817" i="44" s="1"/>
  <c r="C4818" i="44"/>
  <c r="C4819" i="44"/>
  <c r="C4820" i="44"/>
  <c r="C4821" i="44"/>
  <c r="C4822" i="44"/>
  <c r="C4823" i="44" s="1"/>
  <c r="C4824" i="44" s="1"/>
  <c r="C4825" i="44"/>
  <c r="C4826" i="44"/>
  <c r="C4827" i="44"/>
  <c r="C4828" i="44"/>
  <c r="C4829" i="44"/>
  <c r="C4830" i="44" s="1"/>
  <c r="C4831" i="44" s="1"/>
  <c r="C4832" i="44"/>
  <c r="C4833" i="44"/>
  <c r="C4834" i="44"/>
  <c r="C4835" i="44"/>
  <c r="C4836" i="44"/>
  <c r="C4837" i="44" s="1"/>
  <c r="C4838" i="44" s="1"/>
  <c r="C4839" i="44"/>
  <c r="C4840" i="44"/>
  <c r="C4841" i="44"/>
  <c r="C4842" i="44"/>
  <c r="C4843" i="44" s="1"/>
  <c r="C4844" i="44" s="1"/>
  <c r="C4845" i="44" s="1"/>
  <c r="C4846" i="44"/>
  <c r="C4847" i="44"/>
  <c r="C4848" i="44"/>
  <c r="C4849" i="44"/>
  <c r="C4850" i="44"/>
  <c r="C4851" i="44" s="1"/>
  <c r="C4852" i="44" s="1"/>
  <c r="C4853" i="44"/>
  <c r="C4854" i="44"/>
  <c r="C4855" i="44"/>
  <c r="C4856" i="44"/>
  <c r="C4857" i="44"/>
  <c r="C4858" i="44" s="1"/>
  <c r="C4859" i="44" s="1"/>
  <c r="C4860" i="44"/>
  <c r="C4861" i="44"/>
  <c r="C4862" i="44"/>
  <c r="C4863" i="44"/>
  <c r="C4864" i="44"/>
  <c r="C4865" i="44" s="1"/>
  <c r="C4866" i="44" s="1"/>
  <c r="C4867" i="44"/>
  <c r="C4868" i="44"/>
  <c r="C4869" i="44"/>
  <c r="C4870" i="44"/>
  <c r="C4871" i="44"/>
  <c r="C4872" i="44" s="1"/>
  <c r="C4873" i="44" s="1"/>
  <c r="C4874" i="44"/>
  <c r="C4875" i="44"/>
  <c r="C4876" i="44"/>
  <c r="C4877" i="44"/>
  <c r="C4878" i="44"/>
  <c r="C4879" i="44" s="1"/>
  <c r="C4880" i="44" s="1"/>
  <c r="C4881" i="44"/>
  <c r="C4882" i="44"/>
  <c r="C4883" i="44"/>
  <c r="C4884" i="44"/>
  <c r="C4885" i="44"/>
  <c r="C4886" i="44" s="1"/>
  <c r="C4887" i="44" s="1"/>
  <c r="C4888" i="44"/>
  <c r="C4889" i="44"/>
  <c r="C4890" i="44"/>
  <c r="C4891" i="44"/>
  <c r="C4892" i="44"/>
  <c r="C4893" i="44" s="1"/>
  <c r="C4894" i="44" s="1"/>
  <c r="C4895" i="44"/>
  <c r="C4896" i="44"/>
  <c r="C4897" i="44"/>
  <c r="C4898" i="44"/>
  <c r="C4899" i="44"/>
  <c r="C4900" i="44" s="1"/>
  <c r="C4901" i="44" s="1"/>
  <c r="C4902" i="44" s="1"/>
  <c r="C4903" i="44"/>
  <c r="C4904" i="44"/>
  <c r="C4905" i="44"/>
  <c r="C4906" i="44"/>
  <c r="C4907" i="44" s="1"/>
  <c r="C4908" i="44" s="1"/>
  <c r="C4909" i="44"/>
  <c r="C4910" i="44"/>
  <c r="C4911" i="44"/>
  <c r="C4912" i="44"/>
  <c r="C4913" i="44"/>
  <c r="C4914" i="44" s="1"/>
  <c r="C4915" i="44" s="1"/>
  <c r="C4916" i="44"/>
  <c r="C4917" i="44"/>
  <c r="C4918" i="44"/>
  <c r="C4919" i="44"/>
  <c r="C4920" i="44"/>
  <c r="C4921" i="44" s="1"/>
  <c r="C4922" i="44" s="1"/>
  <c r="C4923" i="44"/>
  <c r="C4924" i="44"/>
  <c r="C4925" i="44"/>
  <c r="C4926" i="44"/>
  <c r="C4927" i="44"/>
  <c r="C4928" i="44" s="1"/>
  <c r="C4929" i="44" s="1"/>
  <c r="C4930" i="44"/>
  <c r="C4931" i="44"/>
  <c r="C4932" i="44"/>
  <c r="C4933" i="44"/>
  <c r="C4934" i="44"/>
  <c r="C4935" i="44" s="1"/>
  <c r="C4936" i="44" s="1"/>
  <c r="C4937" i="44"/>
  <c r="C4938" i="44"/>
  <c r="C4939" i="44"/>
  <c r="C4940" i="44"/>
  <c r="C4941" i="44" s="1"/>
  <c r="C4942" i="44" s="1"/>
  <c r="C4943" i="44" s="1"/>
  <c r="C4944" i="44"/>
  <c r="C4945" i="44"/>
  <c r="C4946" i="44"/>
  <c r="C4947" i="44"/>
  <c r="C4948" i="44"/>
  <c r="C4949" i="44" s="1"/>
  <c r="C4950" i="44" s="1"/>
  <c r="C4951" i="44"/>
  <c r="C4952" i="44"/>
  <c r="C4953" i="44"/>
  <c r="C4954" i="44"/>
  <c r="C4955" i="44"/>
  <c r="C4956" i="44" s="1"/>
  <c r="C4957" i="44" s="1"/>
  <c r="C4958" i="44"/>
  <c r="C4959" i="44"/>
  <c r="C4960" i="44"/>
  <c r="C4961" i="44"/>
  <c r="C4962" i="44"/>
  <c r="C4963" i="44" s="1"/>
  <c r="C4964" i="44" s="1"/>
  <c r="C4965" i="44"/>
  <c r="C4966" i="44"/>
  <c r="C4967" i="44"/>
  <c r="C4968" i="44"/>
  <c r="C4969" i="44"/>
  <c r="C4970" i="44" s="1"/>
  <c r="C4971" i="44" s="1"/>
  <c r="C4972" i="44"/>
  <c r="C4973" i="44"/>
  <c r="C4974" i="44"/>
  <c r="C4975" i="44"/>
  <c r="C4976" i="44"/>
  <c r="C4977" i="44" s="1"/>
  <c r="C4978" i="44" s="1"/>
  <c r="C4979" i="44"/>
  <c r="C4980" i="44"/>
  <c r="C4981" i="44"/>
  <c r="C4982" i="44"/>
  <c r="C4983" i="44"/>
  <c r="C4984" i="44" s="1"/>
  <c r="C4985" i="44" s="1"/>
  <c r="C4986" i="44"/>
  <c r="C4987" i="44"/>
  <c r="C4988" i="44"/>
  <c r="C4989" i="44"/>
  <c r="C4990" i="44"/>
  <c r="C4991" i="44" s="1"/>
  <c r="C4992" i="44" s="1"/>
  <c r="C4993" i="44"/>
  <c r="C4994" i="44"/>
  <c r="C4995" i="44"/>
  <c r="C4996" i="44"/>
  <c r="C4997" i="44"/>
  <c r="C4998" i="44" s="1"/>
  <c r="C4999" i="44" s="1"/>
  <c r="C5000" i="44" s="1"/>
  <c r="C5001" i="44"/>
  <c r="C5002" i="44"/>
  <c r="C5003" i="44"/>
  <c r="C5004" i="44"/>
  <c r="C5005" i="44" s="1"/>
  <c r="C5006" i="44" s="1"/>
  <c r="C5007" i="44"/>
  <c r="C5008" i="44"/>
  <c r="C5009" i="44"/>
  <c r="C5010" i="44"/>
  <c r="C5011" i="44"/>
  <c r="C5012" i="44" s="1"/>
  <c r="C5013" i="44" s="1"/>
  <c r="C5014" i="44"/>
  <c r="C5015" i="44"/>
  <c r="C5016" i="44"/>
  <c r="C5017" i="44"/>
  <c r="C5018" i="44"/>
  <c r="C5019" i="44" s="1"/>
  <c r="C5020" i="44" s="1"/>
  <c r="C5021" i="44"/>
  <c r="C5022" i="44"/>
  <c r="C5023" i="44"/>
  <c r="C5024" i="44"/>
  <c r="C5025" i="44"/>
  <c r="C5026" i="44" s="1"/>
  <c r="C5027" i="44" s="1"/>
  <c r="C5028" i="44"/>
  <c r="C5029" i="44"/>
  <c r="C5030" i="44"/>
  <c r="C5031" i="44"/>
  <c r="C5032" i="44"/>
  <c r="C5033" i="44" s="1"/>
  <c r="C5034" i="44" s="1"/>
  <c r="C5035" i="44"/>
  <c r="C5036" i="44"/>
  <c r="C5037" i="44"/>
  <c r="C5038" i="44"/>
  <c r="C5039" i="44"/>
  <c r="C5040" i="44" s="1"/>
  <c r="C5041" i="44" s="1"/>
  <c r="C5042" i="44" s="1"/>
  <c r="C5043" i="44"/>
  <c r="C5044" i="44"/>
  <c r="C5045" i="44"/>
  <c r="C5046" i="44"/>
  <c r="C5047" i="44" s="1"/>
  <c r="C5048" i="44" s="1"/>
  <c r="C5049" i="44"/>
  <c r="C5050" i="44"/>
  <c r="C5051" i="44"/>
  <c r="C5052" i="44"/>
  <c r="C5053" i="44"/>
  <c r="C5054" i="44" s="1"/>
  <c r="C5055" i="44" s="1"/>
  <c r="C5056" i="44"/>
  <c r="C5057" i="44"/>
  <c r="C5058" i="44"/>
  <c r="C5059" i="44"/>
  <c r="C5060" i="44"/>
  <c r="C5061" i="44" s="1"/>
  <c r="C5062" i="44" s="1"/>
  <c r="C5063" i="44"/>
  <c r="C5064" i="44" s="1"/>
  <c r="C5065" i="44"/>
  <c r="C5066" i="44"/>
  <c r="C5067" i="44"/>
  <c r="C5068" i="44" s="1"/>
  <c r="C5069" i="44" s="1"/>
  <c r="C5070" i="44"/>
  <c r="C5071" i="44" s="1"/>
  <c r="C5072" i="44"/>
  <c r="C5073" i="44"/>
  <c r="C5074" i="44"/>
  <c r="C5075" i="44" s="1"/>
  <c r="C5076" i="44" s="1"/>
  <c r="C5077" i="44"/>
  <c r="C5078" i="44"/>
  <c r="C5079" i="44"/>
  <c r="C5080" i="44"/>
  <c r="C5081" i="44"/>
  <c r="C5082" i="44" s="1"/>
  <c r="C5083" i="44" s="1"/>
  <c r="C5084" i="44"/>
  <c r="C5085" i="44"/>
  <c r="C5086" i="44"/>
  <c r="C5087" i="44" s="1"/>
  <c r="C5088" i="44"/>
  <c r="C5089" i="44" s="1"/>
  <c r="C5090" i="44" s="1"/>
  <c r="C5091" i="44"/>
  <c r="C5092" i="44"/>
  <c r="C5093" i="44"/>
  <c r="C5094" i="44"/>
  <c r="C5095" i="44"/>
  <c r="C5096" i="44" s="1"/>
  <c r="C5097" i="44" s="1"/>
  <c r="C5098" i="44"/>
  <c r="C5099" i="44"/>
  <c r="C5100" i="44"/>
  <c r="C5101" i="44"/>
  <c r="C5102" i="44"/>
  <c r="C5103" i="44" s="1"/>
  <c r="C5104" i="44" s="1"/>
  <c r="C5105" i="44"/>
  <c r="C5106" i="44"/>
  <c r="C5107" i="44"/>
  <c r="C5108" i="44"/>
  <c r="C5109" i="44"/>
  <c r="C5110" i="44" s="1"/>
  <c r="C5111" i="44" s="1"/>
  <c r="C5112" i="44"/>
  <c r="C5113" i="44"/>
  <c r="C5114" i="44"/>
  <c r="C5115" i="44" s="1"/>
  <c r="C5116" i="44"/>
  <c r="C5117" i="44" s="1"/>
  <c r="C5118" i="44" s="1"/>
  <c r="C5119" i="44"/>
  <c r="C5120" i="44"/>
  <c r="C5121" i="44"/>
  <c r="C5122" i="44" s="1"/>
  <c r="C5123" i="44"/>
  <c r="C5124" i="44" s="1"/>
  <c r="C5125" i="44" s="1"/>
  <c r="C5126" i="44"/>
  <c r="C5127" i="44"/>
  <c r="C5128" i="44"/>
  <c r="C5129" i="44"/>
  <c r="C5130" i="44"/>
  <c r="C5131" i="44" s="1"/>
  <c r="C5132" i="44" s="1"/>
  <c r="C5133" i="44"/>
  <c r="C5134" i="44"/>
  <c r="C5135" i="44"/>
  <c r="C5136" i="44"/>
  <c r="C5137" i="44"/>
  <c r="C5138" i="44" s="1"/>
  <c r="C5139" i="44" s="1"/>
  <c r="C5140" i="44"/>
  <c r="C5141" i="44"/>
  <c r="C5142" i="44"/>
  <c r="C5143" i="44"/>
  <c r="C5144" i="44"/>
  <c r="C5145" i="44" s="1"/>
  <c r="C5146" i="44" s="1"/>
  <c r="C5147" i="44"/>
  <c r="C5148" i="44"/>
  <c r="C5149" i="44"/>
  <c r="C5150" i="44"/>
  <c r="C5151" i="44"/>
  <c r="C5152" i="44" s="1"/>
  <c r="C5153" i="44" s="1"/>
  <c r="C5154" i="44"/>
  <c r="C5155" i="44"/>
  <c r="C5156" i="44"/>
  <c r="C5157" i="44"/>
  <c r="C5158" i="44"/>
  <c r="C5159" i="44" s="1"/>
  <c r="C5160" i="44" s="1"/>
  <c r="C5161" i="44"/>
  <c r="C5162" i="44"/>
  <c r="C5163" i="44"/>
  <c r="C5164" i="44" s="1"/>
  <c r="C5165" i="44"/>
  <c r="C5166" i="44" s="1"/>
  <c r="C5167" i="44" s="1"/>
  <c r="C5168" i="44" s="1"/>
  <c r="C5169" i="44"/>
  <c r="C5170" i="44"/>
  <c r="C5171" i="44"/>
  <c r="C5172" i="44"/>
  <c r="C5173" i="44" s="1"/>
  <c r="C5174" i="44" s="1"/>
  <c r="C5175" i="44"/>
  <c r="C5176" i="44"/>
  <c r="C5177" i="44"/>
  <c r="C5178" i="44"/>
  <c r="C5179" i="44"/>
  <c r="C5180" i="44" s="1"/>
  <c r="C5181" i="44" s="1"/>
  <c r="C5182" i="44"/>
  <c r="C5183" i="44"/>
  <c r="C5184" i="44"/>
  <c r="C5185" i="44"/>
  <c r="C5186" i="44"/>
  <c r="C5187" i="44" s="1"/>
  <c r="C5188" i="44" s="1"/>
  <c r="C5189" i="44"/>
  <c r="C5190" i="44"/>
  <c r="C5191" i="44"/>
  <c r="C5192" i="44"/>
  <c r="C5193" i="44"/>
  <c r="C5194" i="44" s="1"/>
  <c r="C5195" i="44" s="1"/>
  <c r="C5196" i="44"/>
  <c r="C5197" i="44"/>
  <c r="C5198" i="44"/>
  <c r="C5199" i="44"/>
  <c r="C5200" i="44"/>
  <c r="C5201" i="44" s="1"/>
  <c r="C5202" i="44" s="1"/>
  <c r="C5203" i="44"/>
  <c r="C5204" i="44"/>
  <c r="C5205" i="44"/>
  <c r="C5206" i="44"/>
  <c r="C5207" i="44"/>
  <c r="C5208" i="44" s="1"/>
  <c r="C5209" i="44" s="1"/>
  <c r="C5210" i="44"/>
  <c r="C5211" i="44"/>
  <c r="C5212" i="44"/>
  <c r="C5213" i="44"/>
  <c r="C5214" i="44"/>
  <c r="C5215" i="44" s="1"/>
  <c r="C5216" i="44" s="1"/>
  <c r="C5217" i="44"/>
  <c r="C5218" i="44"/>
  <c r="C5219" i="44"/>
  <c r="C5220" i="44"/>
  <c r="C5221" i="44"/>
  <c r="C5222" i="44" s="1"/>
  <c r="C5223" i="44" s="1"/>
  <c r="C5224" i="44"/>
  <c r="C5225" i="44"/>
  <c r="C5226" i="44"/>
  <c r="C5227" i="44"/>
  <c r="C5228" i="44" s="1"/>
  <c r="C5229" i="44" s="1"/>
  <c r="C5230" i="44" s="1"/>
  <c r="C5231" i="44"/>
  <c r="C5232" i="44"/>
  <c r="C5233" i="44"/>
  <c r="C5234" i="44"/>
  <c r="C5235" i="44"/>
  <c r="C5236" i="44" s="1"/>
  <c r="C5237" i="44" s="1"/>
  <c r="C5238" i="44"/>
  <c r="C5239" i="44"/>
  <c r="C5240" i="44"/>
  <c r="C5241" i="44"/>
  <c r="C5242" i="44"/>
  <c r="C5243" i="44" s="1"/>
  <c r="C5244" i="44" s="1"/>
  <c r="C5245" i="44"/>
  <c r="C5246" i="44"/>
  <c r="C5247" i="44"/>
  <c r="C5248" i="44"/>
  <c r="C5249" i="44"/>
  <c r="C5250" i="44" s="1"/>
  <c r="C5251" i="44" s="1"/>
  <c r="C5252" i="44"/>
  <c r="C5253" i="44"/>
  <c r="C5254" i="44"/>
  <c r="C5255" i="44"/>
  <c r="C5256" i="44"/>
  <c r="C5257" i="44" s="1"/>
  <c r="C5258" i="44" s="1"/>
  <c r="C5259" i="44"/>
  <c r="C5260" i="44"/>
  <c r="C5261" i="44"/>
  <c r="C5262" i="44"/>
  <c r="C5263" i="44"/>
  <c r="C5264" i="44" s="1"/>
  <c r="C5265" i="44" s="1"/>
  <c r="C5266" i="44"/>
  <c r="C5267" i="44"/>
  <c r="C5268" i="44"/>
  <c r="C5269" i="44"/>
  <c r="C5270" i="44"/>
  <c r="C5271" i="44" s="1"/>
  <c r="C5272" i="44" s="1"/>
  <c r="C5273" i="44" s="1"/>
  <c r="C5274" i="44"/>
  <c r="C5275" i="44"/>
  <c r="C5276" i="44"/>
  <c r="C5277" i="44"/>
  <c r="C5278" i="44" s="1"/>
  <c r="C5279" i="44" s="1"/>
  <c r="C5280" i="44"/>
  <c r="C5281" i="44"/>
  <c r="C5282" i="44"/>
  <c r="C5283" i="44"/>
  <c r="C5284" i="44"/>
  <c r="C5285" i="44" s="1"/>
  <c r="C5286" i="44" s="1"/>
  <c r="C5287" i="44"/>
  <c r="C5288" i="44"/>
  <c r="C5289" i="44"/>
  <c r="C5290" i="44"/>
  <c r="C5291" i="44"/>
  <c r="C5292" i="44" s="1"/>
  <c r="C5293" i="44" s="1"/>
  <c r="C5294" i="44"/>
  <c r="C5295" i="44"/>
  <c r="C5296" i="44"/>
  <c r="C5297" i="44"/>
  <c r="C5298" i="44"/>
  <c r="C5299" i="44" s="1"/>
  <c r="C5300" i="44" s="1"/>
  <c r="C5301" i="44"/>
  <c r="C5302" i="44"/>
  <c r="C5303" i="44"/>
  <c r="C5304" i="44"/>
  <c r="C5305" i="44"/>
  <c r="C5306" i="44" s="1"/>
  <c r="C5307" i="44" s="1"/>
  <c r="C5308" i="44" s="1"/>
  <c r="C5309" i="44"/>
  <c r="C5310" i="44"/>
  <c r="C5311" i="44"/>
  <c r="C5312" i="44"/>
  <c r="C5313" i="44" s="1"/>
  <c r="C5314" i="44" s="1"/>
  <c r="C5315" i="44"/>
  <c r="C5316" i="44"/>
  <c r="C5317" i="44"/>
  <c r="C5318" i="44"/>
  <c r="C5319" i="44"/>
  <c r="C5320" i="44" s="1"/>
  <c r="C5321" i="44" s="1"/>
  <c r="C5322" i="44"/>
  <c r="C5323" i="44"/>
  <c r="C5324" i="44"/>
  <c r="C5325" i="44"/>
  <c r="C5326" i="44"/>
  <c r="C5327" i="44" s="1"/>
  <c r="C5328" i="44" s="1"/>
  <c r="C5329" i="44"/>
  <c r="C5330" i="44"/>
  <c r="C5331" i="44"/>
  <c r="C5332" i="44"/>
  <c r="C5333" i="44"/>
  <c r="C5334" i="44" s="1"/>
  <c r="C5335" i="44" s="1"/>
  <c r="C5336" i="44"/>
  <c r="C5337" i="44"/>
  <c r="C5338" i="44"/>
  <c r="C5339" i="44"/>
  <c r="C5340" i="44"/>
  <c r="C5341" i="44" s="1"/>
  <c r="C5342" i="44" s="1"/>
  <c r="C5343" i="44"/>
  <c r="C5344" i="44"/>
  <c r="C5345" i="44"/>
  <c r="C5346" i="44"/>
  <c r="C5347" i="44"/>
  <c r="C5348" i="44" s="1"/>
  <c r="C5349" i="44" s="1"/>
  <c r="C5350" i="44"/>
  <c r="C5351" i="44"/>
  <c r="C5352" i="44"/>
  <c r="C5353" i="44"/>
  <c r="C5354" i="44"/>
  <c r="C5355" i="44" s="1"/>
  <c r="C5356" i="44" s="1"/>
  <c r="C5357" i="44"/>
  <c r="C5358" i="44"/>
  <c r="C5359" i="44"/>
  <c r="C5360" i="44"/>
  <c r="C5361" i="44"/>
  <c r="C5362" i="44" s="1"/>
  <c r="C5363" i="44" s="1"/>
  <c r="C5364" i="44"/>
  <c r="C5365" i="44"/>
  <c r="C5366" i="44"/>
  <c r="C5367" i="44"/>
  <c r="C5368" i="44"/>
  <c r="C5369" i="44" s="1"/>
  <c r="C5370" i="44" s="1"/>
  <c r="C5371" i="44" s="1"/>
  <c r="C5372" i="44"/>
  <c r="C5373" i="44"/>
  <c r="C5374" i="44"/>
  <c r="C5375" i="44"/>
  <c r="C5376" i="44" s="1"/>
  <c r="C5377" i="44" s="1"/>
  <c r="C5378" i="44"/>
  <c r="C5379" i="44"/>
  <c r="C5380" i="44"/>
  <c r="C5381" i="44"/>
  <c r="C5382" i="44"/>
  <c r="C5383" i="44" s="1"/>
  <c r="C5384" i="44" s="1"/>
  <c r="C5385" i="44"/>
  <c r="C5386" i="44"/>
  <c r="C5387" i="44"/>
  <c r="C5388" i="44"/>
  <c r="C5389" i="44"/>
  <c r="C5390" i="44" s="1"/>
  <c r="C5391" i="44" s="1"/>
  <c r="C5392" i="44"/>
  <c r="C5393" i="44"/>
  <c r="C5394" i="44"/>
  <c r="C5395" i="44"/>
  <c r="C5396" i="44"/>
  <c r="C5397" i="44" s="1"/>
  <c r="C5398" i="44" s="1"/>
  <c r="C5399" i="44"/>
  <c r="C5400" i="44"/>
  <c r="C5401" i="44"/>
  <c r="C5402" i="44"/>
  <c r="C5403" i="44"/>
  <c r="C5404" i="44" s="1"/>
  <c r="C5405" i="44" s="1"/>
  <c r="C5406" i="44" s="1"/>
  <c r="C5407" i="44"/>
  <c r="C5408" i="44"/>
  <c r="C5409" i="44"/>
  <c r="C5410" i="44"/>
  <c r="C5411" i="44" s="1"/>
  <c r="C5412" i="44" s="1"/>
  <c r="C5413" i="44"/>
  <c r="C5414" i="44"/>
  <c r="C5415" i="44"/>
  <c r="C5416" i="44"/>
  <c r="C5417" i="44"/>
  <c r="C5418" i="44" s="1"/>
  <c r="C5419" i="44" s="1"/>
  <c r="C5420" i="44"/>
  <c r="C5421" i="44"/>
  <c r="C5422" i="44"/>
  <c r="C5423" i="44"/>
  <c r="C5424" i="44"/>
  <c r="C5425" i="44" s="1"/>
  <c r="C5426" i="44" s="1"/>
  <c r="C5427" i="44"/>
  <c r="C5428" i="44" s="1"/>
  <c r="C5429" i="44"/>
  <c r="C5430" i="44"/>
  <c r="C5431" i="44"/>
  <c r="C5432" i="44" s="1"/>
  <c r="C5433" i="44" s="1"/>
  <c r="C5434" i="44"/>
  <c r="C5435" i="44"/>
  <c r="C5436" i="44"/>
  <c r="C5437" i="44" s="1"/>
  <c r="C5438" i="44"/>
  <c r="C5439" i="44" s="1"/>
  <c r="C5440" i="44" s="1"/>
  <c r="C5441" i="44"/>
  <c r="C5442" i="44"/>
  <c r="C5443" i="44"/>
  <c r="C5444" i="44"/>
  <c r="C5445" i="44"/>
  <c r="C5446" i="44" s="1"/>
  <c r="C5447" i="44" s="1"/>
  <c r="C5448" i="44"/>
  <c r="C5449" i="44"/>
  <c r="C5450" i="44"/>
  <c r="C5451" i="44" s="1"/>
  <c r="C5452" i="44"/>
  <c r="C5453" i="44" s="1"/>
  <c r="C5454" i="44" s="1"/>
  <c r="C5455" i="44"/>
  <c r="C5456" i="44"/>
  <c r="C5457" i="44"/>
  <c r="C5458" i="44"/>
  <c r="C5459" i="44"/>
  <c r="C5460" i="44" s="1"/>
  <c r="C5461" i="44" s="1"/>
  <c r="C5462" i="44"/>
  <c r="C5463" i="44"/>
  <c r="C5464" i="44"/>
  <c r="C5465" i="44"/>
  <c r="C5466" i="44"/>
  <c r="C5467" i="44" s="1"/>
  <c r="C5468" i="44" s="1"/>
  <c r="C5469" i="44"/>
  <c r="C5470" i="44"/>
  <c r="C5471" i="44"/>
  <c r="C5472" i="44"/>
  <c r="C5473" i="44"/>
  <c r="C5474" i="44" s="1"/>
  <c r="C5475" i="44" s="1"/>
  <c r="C5476" i="44"/>
  <c r="C5477" i="44"/>
  <c r="C5478" i="44"/>
  <c r="C5479" i="44"/>
  <c r="C5480" i="44" s="1"/>
  <c r="C5481" i="44" s="1"/>
  <c r="C5482" i="44" s="1"/>
  <c r="C5483" i="44"/>
  <c r="C5484" i="44"/>
  <c r="C5485" i="44"/>
  <c r="C5486" i="44"/>
  <c r="C5487" i="44"/>
  <c r="C5488" i="44" s="1"/>
  <c r="C5489" i="44" s="1"/>
  <c r="C5490" i="44"/>
  <c r="C5491" i="44"/>
  <c r="C5492" i="44"/>
  <c r="C5493" i="44"/>
  <c r="C5494" i="44"/>
  <c r="C5495" i="44" s="1"/>
  <c r="C5496" i="44" s="1"/>
  <c r="C5497" i="44"/>
  <c r="C5498" i="44"/>
  <c r="C5499" i="44"/>
  <c r="C5500" i="44"/>
  <c r="C5501" i="44"/>
  <c r="C5502" i="44" s="1"/>
  <c r="C5503" i="44" s="1"/>
  <c r="C5504" i="44"/>
  <c r="C5505" i="44"/>
  <c r="C5506" i="44"/>
  <c r="C5507" i="44"/>
  <c r="C5508" i="44"/>
  <c r="C5509" i="44" s="1"/>
  <c r="C5510" i="44" s="1"/>
  <c r="C5511" i="44"/>
  <c r="C5512" i="44"/>
  <c r="C5513" i="44"/>
  <c r="C5514" i="44"/>
  <c r="C5515" i="44"/>
  <c r="C5516" i="44" s="1"/>
  <c r="C5517" i="44" s="1"/>
  <c r="C5518" i="44"/>
  <c r="C5519" i="44"/>
  <c r="C5520" i="44"/>
  <c r="C5521" i="44"/>
  <c r="C5522" i="44"/>
  <c r="C5523" i="44" s="1"/>
  <c r="C5524" i="44" s="1"/>
  <c r="C5525" i="44"/>
  <c r="C5526" i="44"/>
  <c r="C5527" i="44"/>
  <c r="C5528" i="44"/>
  <c r="C5529" i="44"/>
  <c r="C5530" i="44" s="1"/>
  <c r="C5531" i="44" s="1"/>
  <c r="C5532" i="44"/>
  <c r="C5533" i="44"/>
  <c r="C5534" i="44"/>
  <c r="C5535" i="44"/>
  <c r="C5536" i="44"/>
  <c r="C5537" i="44" s="1"/>
  <c r="C5538" i="44" s="1"/>
  <c r="C5539" i="44" s="1"/>
  <c r="C5540" i="44"/>
  <c r="C5541" i="44"/>
  <c r="C5542" i="44"/>
  <c r="C5543" i="44"/>
  <c r="C5544" i="44" s="1"/>
  <c r="C5545" i="44" s="1"/>
  <c r="C5546" i="44"/>
  <c r="C5547" i="44"/>
  <c r="C5548" i="44"/>
  <c r="C5549" i="44"/>
  <c r="C5550" i="44"/>
  <c r="C5551" i="44" s="1"/>
  <c r="C5552" i="44" s="1"/>
  <c r="C5553" i="44"/>
  <c r="C5554" i="44"/>
  <c r="C5555" i="44"/>
  <c r="C5556" i="44"/>
  <c r="C5557" i="44"/>
  <c r="C5558" i="44" s="1"/>
  <c r="C5559" i="44" s="1"/>
  <c r="C5560" i="44"/>
  <c r="C5561" i="44"/>
  <c r="C5562" i="44"/>
  <c r="C5563" i="44"/>
  <c r="C5564" i="44"/>
  <c r="C5565" i="44" s="1"/>
  <c r="C5566" i="44" s="1"/>
  <c r="C5567" i="44"/>
  <c r="C5568" i="44"/>
  <c r="C5569" i="44"/>
  <c r="C5570" i="44"/>
  <c r="C5571" i="44"/>
  <c r="C5572" i="44" s="1"/>
  <c r="C5573" i="44" s="1"/>
  <c r="C5574" i="44"/>
  <c r="C5575" i="44"/>
  <c r="C5576" i="44"/>
  <c r="C5577" i="44"/>
  <c r="C5578" i="44"/>
  <c r="C5579" i="44" s="1"/>
  <c r="C5580" i="44" s="1"/>
  <c r="C5581" i="44"/>
  <c r="C5582" i="44"/>
  <c r="C5583" i="44"/>
  <c r="C5584" i="44"/>
  <c r="C5585" i="44" s="1"/>
  <c r="C5586" i="44" s="1"/>
  <c r="C5587" i="44" s="1"/>
  <c r="C5588" i="44"/>
  <c r="C5589" i="44"/>
  <c r="C5590" i="44"/>
  <c r="C5591" i="44"/>
  <c r="C5592" i="44"/>
  <c r="C5593" i="44" s="1"/>
  <c r="C5594" i="44" s="1"/>
  <c r="C5595" i="44"/>
  <c r="C5596" i="44"/>
  <c r="C5597" i="44"/>
  <c r="C5598" i="44"/>
  <c r="C5599" i="44"/>
  <c r="C5600" i="44" s="1"/>
  <c r="C5601" i="44" s="1"/>
  <c r="C5602" i="44"/>
  <c r="C5603" i="44"/>
  <c r="C5604" i="44"/>
  <c r="C5605" i="44"/>
  <c r="C5606" i="44"/>
  <c r="C5607" i="44" s="1"/>
  <c r="C5608" i="44" s="1"/>
  <c r="C5609" i="44"/>
  <c r="C5610" i="44"/>
  <c r="C5611" i="44"/>
  <c r="C5612" i="44"/>
  <c r="C5613" i="44"/>
  <c r="C5614" i="44" s="1"/>
  <c r="C5615" i="44" s="1"/>
  <c r="C5616" i="44"/>
  <c r="C5617" i="44"/>
  <c r="C5618" i="44"/>
  <c r="C5619" i="44"/>
  <c r="C5620" i="44"/>
  <c r="C5621" i="44" s="1"/>
  <c r="C5622" i="44" s="1"/>
  <c r="C5623" i="44"/>
  <c r="C5624" i="44"/>
  <c r="C5625" i="44"/>
  <c r="C5626" i="44"/>
  <c r="C5627" i="44"/>
  <c r="C5628" i="44" s="1"/>
  <c r="C5629" i="44" s="1"/>
  <c r="C5630" i="44"/>
  <c r="C5631" i="44"/>
  <c r="C5632" i="44"/>
  <c r="C5633" i="44"/>
  <c r="C5634" i="44"/>
  <c r="C5635" i="44" s="1"/>
  <c r="C5636" i="44" s="1"/>
  <c r="C5637" i="44" s="1"/>
  <c r="C5638" i="44"/>
  <c r="C5639" i="44"/>
  <c r="C5640" i="44"/>
  <c r="C5641" i="44"/>
  <c r="C5642" i="44" s="1"/>
  <c r="C5643" i="44" s="1"/>
  <c r="C5644" i="44"/>
  <c r="C5645" i="44"/>
  <c r="C5646" i="44"/>
  <c r="C5647" i="44"/>
  <c r="C5648" i="44"/>
  <c r="C5649" i="44" s="1"/>
  <c r="C5650" i="44" s="1"/>
  <c r="C5651" i="44"/>
  <c r="C5652" i="44"/>
  <c r="C5653" i="44"/>
  <c r="C5654" i="44"/>
  <c r="C5655" i="44"/>
  <c r="C5656" i="44" s="1"/>
  <c r="C5657" i="44" s="1"/>
  <c r="C5658" i="44"/>
  <c r="C5659" i="44"/>
  <c r="C5660" i="44"/>
  <c r="C5661" i="44"/>
  <c r="C5662" i="44"/>
  <c r="C5663" i="44" s="1"/>
  <c r="C5664" i="44" s="1"/>
  <c r="C5665" i="44"/>
  <c r="C5666" i="44"/>
  <c r="C5667" i="44"/>
  <c r="C5668" i="44"/>
  <c r="C5669" i="44"/>
  <c r="C5670" i="44" s="1"/>
  <c r="C5671" i="44" s="1"/>
  <c r="C5672" i="44" s="1"/>
  <c r="C5673" i="44"/>
  <c r="C5674" i="44"/>
  <c r="C5675" i="44"/>
  <c r="C5676" i="44"/>
  <c r="C5677" i="44" s="1"/>
  <c r="C5678" i="44" s="1"/>
  <c r="C5679" i="44"/>
  <c r="C5680" i="44"/>
  <c r="C5681" i="44"/>
  <c r="C5682" i="44" s="1"/>
  <c r="C5683" i="44"/>
  <c r="C5684" i="44" s="1"/>
  <c r="C5685" i="44" s="1"/>
  <c r="C5686" i="44"/>
  <c r="C5687" i="44"/>
  <c r="C5688" i="44"/>
  <c r="C5689" i="44"/>
  <c r="C5690" i="44"/>
  <c r="C5691" i="44" s="1"/>
  <c r="C5692" i="44" s="1"/>
  <c r="C5693" i="44"/>
  <c r="C5694" i="44"/>
  <c r="C5695" i="44"/>
  <c r="C5696" i="44"/>
  <c r="C5697" i="44"/>
  <c r="C5698" i="44" s="1"/>
  <c r="C5699" i="44" s="1"/>
  <c r="C5700" i="44"/>
  <c r="C5701" i="44"/>
  <c r="C5702" i="44"/>
  <c r="C5703" i="44"/>
  <c r="C5704" i="44"/>
  <c r="C5705" i="44" s="1"/>
  <c r="C5706" i="44" s="1"/>
  <c r="C5707" i="44"/>
  <c r="C5708" i="44"/>
  <c r="C5709" i="44"/>
  <c r="C5710" i="44"/>
  <c r="C5711" i="44"/>
  <c r="C5712" i="44" s="1"/>
  <c r="C5713" i="44" s="1"/>
  <c r="C5714" i="44"/>
  <c r="C5715" i="44"/>
  <c r="C5716" i="44"/>
  <c r="C5717" i="44"/>
  <c r="C5718" i="44"/>
  <c r="C5719" i="44" s="1"/>
  <c r="C5720" i="44" s="1"/>
  <c r="C5721" i="44"/>
  <c r="C5722" i="44"/>
  <c r="C5723" i="44"/>
  <c r="C5724" i="44"/>
  <c r="C5725" i="44"/>
  <c r="C5726" i="44" s="1"/>
  <c r="C5727" i="44" s="1"/>
  <c r="C5728" i="44"/>
  <c r="C5729" i="44"/>
  <c r="C5730" i="44"/>
  <c r="C5731" i="44"/>
  <c r="C5732" i="44"/>
  <c r="C5733" i="44" s="1"/>
  <c r="C5734" i="44" s="1"/>
  <c r="C5735" i="44" s="1"/>
  <c r="C5736" i="44"/>
  <c r="C5737" i="44"/>
  <c r="C5738" i="44"/>
  <c r="C5739" i="44"/>
  <c r="C5740" i="44" s="1"/>
  <c r="C5741" i="44" s="1"/>
  <c r="C5742" i="44"/>
  <c r="C5743" i="44"/>
  <c r="C5744" i="44"/>
  <c r="C5745" i="44"/>
  <c r="C5746" i="44"/>
  <c r="C5747" i="44" s="1"/>
  <c r="C5748" i="44" s="1"/>
  <c r="C5749" i="44"/>
  <c r="C5750" i="44"/>
  <c r="C5751" i="44"/>
  <c r="C5752" i="44"/>
  <c r="C5753" i="44"/>
  <c r="C5754" i="44" s="1"/>
  <c r="C5755" i="44" s="1"/>
  <c r="C5756" i="44"/>
  <c r="C5757" i="44"/>
  <c r="C5758" i="44"/>
  <c r="C5759" i="44"/>
  <c r="C5760" i="44"/>
  <c r="C5761" i="44" s="1"/>
  <c r="C5762" i="44" s="1"/>
  <c r="C5763" i="44"/>
  <c r="C5764" i="44"/>
  <c r="C5765" i="44"/>
  <c r="C5766" i="44"/>
  <c r="C5767" i="44"/>
  <c r="C5768" i="44" s="1"/>
  <c r="C5769" i="44" s="1"/>
  <c r="C5770" i="44" s="1"/>
  <c r="C5771" i="44"/>
  <c r="C5772" i="44"/>
  <c r="C5773" i="44"/>
  <c r="C5774" i="44"/>
  <c r="C5775" i="44" s="1"/>
  <c r="C5776" i="44" s="1"/>
  <c r="C5777" i="44"/>
  <c r="C5778" i="44"/>
  <c r="C5779" i="44"/>
  <c r="C5780" i="44"/>
  <c r="C5781" i="44"/>
  <c r="C5782" i="44" s="1"/>
  <c r="C5783" i="44" s="1"/>
  <c r="C5784" i="44"/>
  <c r="C5785" i="44"/>
  <c r="C5786" i="44"/>
  <c r="C5787" i="44"/>
  <c r="C5788" i="44"/>
  <c r="C5789" i="44" s="1"/>
  <c r="C5790" i="44" s="1"/>
  <c r="C5791" i="44"/>
  <c r="C5792" i="44"/>
  <c r="C5793" i="44"/>
  <c r="C5794" i="44"/>
  <c r="C5795" i="44"/>
  <c r="C5796" i="44" s="1"/>
  <c r="C5797" i="44" s="1"/>
  <c r="C5798" i="44"/>
  <c r="C5799" i="44" s="1"/>
  <c r="C5800" i="44"/>
  <c r="C5801" i="44"/>
  <c r="C5802" i="44" s="1"/>
  <c r="C5803" i="44" s="1"/>
  <c r="C5804" i="44" s="1"/>
  <c r="C5805" i="44"/>
  <c r="C5806" i="44"/>
  <c r="C5807" i="44"/>
  <c r="C5808" i="44"/>
  <c r="C5809" i="44"/>
  <c r="C5810" i="44" s="1"/>
  <c r="C5811" i="44" s="1"/>
  <c r="C5812" i="44"/>
  <c r="C5813" i="44"/>
  <c r="C5814" i="44"/>
  <c r="C5815" i="44" s="1"/>
  <c r="C5816" i="44"/>
  <c r="C5817" i="44" s="1"/>
  <c r="C5818" i="44" s="1"/>
  <c r="C5819" i="44"/>
  <c r="C5820" i="44"/>
  <c r="C5821" i="44"/>
  <c r="C5822" i="44"/>
  <c r="C5823" i="44"/>
  <c r="C5824" i="44" s="1"/>
  <c r="C5825" i="44" s="1"/>
  <c r="C5826" i="44"/>
  <c r="C5827" i="44"/>
  <c r="C5828" i="44"/>
  <c r="C5829" i="44"/>
  <c r="C5830" i="44"/>
  <c r="C5831" i="44" s="1"/>
  <c r="C5832" i="44" s="1"/>
  <c r="C5833" i="44"/>
  <c r="C5834" i="44"/>
  <c r="C5835" i="44"/>
  <c r="C5836" i="44"/>
  <c r="C5837" i="44"/>
  <c r="C5838" i="44" s="1"/>
  <c r="C5839" i="44" s="1"/>
  <c r="C5840" i="44"/>
  <c r="C5841" i="44"/>
  <c r="C5842" i="44"/>
  <c r="C5843" i="44"/>
  <c r="C5844" i="44"/>
  <c r="C5845" i="44" s="1"/>
  <c r="C5846" i="44" s="1"/>
  <c r="C5847" i="44" s="1"/>
  <c r="C5848" i="44"/>
  <c r="C5849" i="44"/>
  <c r="C5850" i="44"/>
  <c r="C5851" i="44"/>
  <c r="C5852" i="44" s="1"/>
  <c r="C5853" i="44" s="1"/>
  <c r="C5854" i="44" s="1"/>
  <c r="C5855" i="44"/>
  <c r="C5856" i="44"/>
  <c r="C5857" i="44"/>
  <c r="C5858" i="44"/>
  <c r="C5859" i="44" s="1"/>
  <c r="C5860" i="44" s="1"/>
  <c r="C5861" i="44"/>
  <c r="C5862" i="44"/>
  <c r="C5863" i="44"/>
  <c r="C5864" i="44"/>
  <c r="C5865" i="44"/>
  <c r="C5866" i="44" s="1"/>
  <c r="C5867" i="44" s="1"/>
  <c r="C5868" i="44"/>
  <c r="C5869" i="44"/>
  <c r="C5870" i="44"/>
  <c r="C5871" i="44"/>
  <c r="C5872" i="44"/>
  <c r="C5873" i="44" s="1"/>
  <c r="C5874" i="44" s="1"/>
  <c r="C5875" i="44"/>
  <c r="C5876" i="44"/>
  <c r="C5877" i="44"/>
  <c r="C5878" i="44"/>
  <c r="C5879" i="44"/>
  <c r="C5880" i="44" s="1"/>
  <c r="C5881" i="44" s="1"/>
  <c r="C5882" i="44"/>
  <c r="C5883" i="44"/>
  <c r="C5884" i="44"/>
  <c r="C5885" i="44"/>
  <c r="C5886" i="44"/>
  <c r="C5887" i="44" s="1"/>
  <c r="C5888" i="44" s="1"/>
  <c r="C5889" i="44"/>
  <c r="C5890" i="44"/>
  <c r="C5891" i="44"/>
  <c r="C5892" i="44"/>
  <c r="C5893" i="44"/>
  <c r="C5894" i="44" s="1"/>
  <c r="C5895" i="44" s="1"/>
  <c r="C5896" i="44" s="1"/>
  <c r="C5897" i="44"/>
  <c r="C5898" i="44"/>
  <c r="C5899" i="44"/>
  <c r="C5900" i="44"/>
  <c r="C5901" i="44" s="1"/>
  <c r="C5902" i="44" s="1"/>
  <c r="C5903" i="44" s="1"/>
  <c r="C5904" i="44"/>
  <c r="C5905" i="44"/>
  <c r="C5906" i="44"/>
  <c r="C5907" i="44"/>
  <c r="C5908" i="44" s="1"/>
  <c r="C5909" i="44" s="1"/>
  <c r="C5910" i="44"/>
  <c r="C5911" i="44"/>
  <c r="C5912" i="44"/>
  <c r="C5913" i="44"/>
  <c r="C5914" i="44"/>
  <c r="C5915" i="44" s="1"/>
  <c r="C5916" i="44" s="1"/>
  <c r="C5917" i="44"/>
  <c r="C5918" i="44"/>
  <c r="C5919" i="44"/>
  <c r="C5920" i="44"/>
  <c r="C5921" i="44"/>
  <c r="C5922" i="44" s="1"/>
  <c r="C5923" i="44" s="1"/>
  <c r="C5924" i="44"/>
  <c r="C5925" i="44"/>
  <c r="C5926" i="44"/>
  <c r="C5927" i="44"/>
  <c r="C5928" i="44"/>
  <c r="C5929" i="44" s="1"/>
  <c r="C5930" i="44" s="1"/>
  <c r="C5931" i="44"/>
  <c r="C5932" i="44"/>
  <c r="C5933" i="44"/>
  <c r="C5934" i="44"/>
  <c r="C5935" i="44" s="1"/>
  <c r="C5936" i="44" s="1"/>
  <c r="C5937" i="44" s="1"/>
  <c r="C5938" i="44"/>
  <c r="C5939" i="44"/>
  <c r="C5940" i="44"/>
  <c r="C5941" i="44"/>
  <c r="C5942" i="44"/>
  <c r="C5943" i="44" s="1"/>
  <c r="C5944" i="44" s="1"/>
  <c r="C5945" i="44"/>
  <c r="C5946" i="44"/>
  <c r="C5947" i="44"/>
  <c r="C5948" i="44"/>
  <c r="C5949" i="44"/>
  <c r="C5950" i="44" s="1"/>
  <c r="C5951" i="44" s="1"/>
  <c r="C5952" i="44"/>
  <c r="C5953" i="44"/>
  <c r="C5954" i="44"/>
  <c r="C5955" i="44"/>
  <c r="C5956" i="44"/>
  <c r="C5957" i="44" s="1"/>
  <c r="C5958" i="44" s="1"/>
  <c r="C5959" i="44"/>
  <c r="C5960" i="44"/>
  <c r="C5961" i="44"/>
  <c r="C5962" i="44"/>
  <c r="C5963" i="44"/>
  <c r="C5964" i="44" s="1"/>
  <c r="C5965" i="44" s="1"/>
  <c r="C5966" i="44"/>
  <c r="C5967" i="44"/>
  <c r="C5968" i="44"/>
  <c r="C5969" i="44"/>
  <c r="C5970" i="44"/>
  <c r="C5971" i="44" s="1"/>
  <c r="C5972" i="44" s="1"/>
  <c r="C5973" i="44"/>
  <c r="C5974" i="44"/>
  <c r="C5975" i="44"/>
  <c r="C5976" i="44"/>
  <c r="C5977" i="44"/>
  <c r="C5978" i="44" s="1"/>
  <c r="C5979" i="44" s="1"/>
  <c r="C5980" i="44"/>
  <c r="C5981" i="44"/>
  <c r="C5982" i="44"/>
  <c r="C5983" i="44"/>
  <c r="C5984" i="44"/>
  <c r="C5985" i="44" s="1"/>
  <c r="C5986" i="44" s="1"/>
  <c r="C5987" i="44"/>
  <c r="C5988" i="44"/>
  <c r="C5989" i="44"/>
  <c r="C5990" i="44"/>
  <c r="C5991" i="44"/>
  <c r="C5992" i="44" s="1"/>
  <c r="C5993" i="44" s="1"/>
  <c r="C5994" i="44"/>
  <c r="C5995" i="44"/>
  <c r="C5996" i="44"/>
  <c r="C5997" i="44"/>
  <c r="C5998" i="44"/>
  <c r="C5999" i="44" s="1"/>
  <c r="C6000" i="44" s="1"/>
  <c r="C6001" i="44" s="1"/>
  <c r="C6002" i="44" s="1"/>
  <c r="C6003" i="44"/>
  <c r="C6004" i="44"/>
  <c r="C6005" i="44"/>
  <c r="C6006" i="44" s="1"/>
  <c r="C6007" i="44" s="1"/>
  <c r="C6008" i="44"/>
  <c r="C6009" i="44"/>
  <c r="C6010" i="44"/>
  <c r="C6011" i="44"/>
  <c r="C6012" i="44"/>
  <c r="C6013" i="44" s="1"/>
  <c r="C6014" i="44" s="1"/>
  <c r="C6015" i="44"/>
  <c r="C6016" i="44"/>
  <c r="C6017" i="44"/>
  <c r="C6018" i="44"/>
  <c r="C6019" i="44"/>
  <c r="C6020" i="44" s="1"/>
  <c r="C6021" i="44" s="1"/>
  <c r="C6022" i="44"/>
  <c r="C6023" i="44"/>
  <c r="C6024" i="44"/>
  <c r="C6025" i="44"/>
  <c r="C6026" i="44"/>
  <c r="C6027" i="44" s="1"/>
  <c r="C6028" i="44" s="1"/>
  <c r="C6029" i="44"/>
  <c r="C6030" i="44"/>
  <c r="C6031" i="44"/>
  <c r="C6032" i="44"/>
  <c r="C6033" i="44"/>
  <c r="C6034" i="44" s="1"/>
  <c r="C6035" i="44" s="1"/>
  <c r="C6036" i="44"/>
  <c r="C6037" i="44" s="1"/>
  <c r="C6038" i="44"/>
  <c r="C6039" i="44"/>
  <c r="C6040" i="44"/>
  <c r="C6041" i="44" s="1"/>
  <c r="C6042" i="44" s="1"/>
  <c r="C6043" i="44"/>
  <c r="C6044" i="44"/>
  <c r="C6045" i="44"/>
  <c r="C6046" i="44"/>
  <c r="C6047" i="44"/>
  <c r="C6048" i="44" s="1"/>
  <c r="C6049" i="44" s="1"/>
  <c r="C6050" i="44"/>
  <c r="C6051" i="44"/>
  <c r="C6052" i="44"/>
  <c r="C6053" i="44"/>
  <c r="C6054" i="44"/>
  <c r="C6055" i="44" s="1"/>
  <c r="C6056" i="44" s="1"/>
  <c r="C6057" i="44"/>
  <c r="C6058" i="44"/>
  <c r="C6059" i="44"/>
  <c r="C6060" i="44"/>
  <c r="C6061" i="44"/>
  <c r="C6062" i="44" s="1"/>
  <c r="C6063" i="44" s="1"/>
  <c r="C6064" i="44"/>
  <c r="C6065" i="44"/>
  <c r="C6066" i="44"/>
  <c r="C6067" i="44"/>
  <c r="C6068" i="44"/>
  <c r="C6069" i="44" s="1"/>
  <c r="C6070" i="44" s="1"/>
  <c r="C6071" i="44"/>
  <c r="C6072" i="44"/>
  <c r="C6073" i="44"/>
  <c r="C6074" i="44"/>
  <c r="C6075" i="44"/>
  <c r="C6076" i="44" s="1"/>
  <c r="C6077" i="44" s="1"/>
  <c r="C6078" i="44"/>
  <c r="C6079" i="44"/>
  <c r="C6080" i="44"/>
  <c r="C6081" i="44"/>
  <c r="C6082" i="44"/>
  <c r="C6083" i="44" s="1"/>
  <c r="C6084" i="44" s="1"/>
  <c r="C6085" i="44"/>
  <c r="C6086" i="44"/>
  <c r="C6087" i="44"/>
  <c r="C6088" i="44"/>
  <c r="C6089" i="44"/>
  <c r="C6090" i="44" s="1"/>
  <c r="C6091" i="44" s="1"/>
  <c r="C6092" i="44"/>
  <c r="C6093" i="44"/>
  <c r="C6094" i="44"/>
  <c r="C6095" i="44"/>
  <c r="C6096" i="44"/>
  <c r="C6097" i="44" s="1"/>
  <c r="C6098" i="44" s="1"/>
  <c r="C6099" i="44" s="1"/>
  <c r="C6100" i="44"/>
  <c r="C6101" i="44"/>
  <c r="C6102" i="44"/>
  <c r="C6103" i="44"/>
  <c r="C6104" i="44" s="1"/>
  <c r="C6105" i="44" s="1"/>
  <c r="C6106" i="44"/>
  <c r="C6107" i="44"/>
  <c r="C6108" i="44"/>
  <c r="C6109" i="44"/>
  <c r="C6110" i="44"/>
  <c r="C6111" i="44" s="1"/>
  <c r="C6112" i="44" s="1"/>
  <c r="C6113" i="44"/>
  <c r="C6114" i="44"/>
  <c r="C6115" i="44"/>
  <c r="C6116" i="44"/>
  <c r="C6117" i="44"/>
  <c r="C6118" i="44" s="1"/>
  <c r="C6119" i="44" s="1"/>
  <c r="C6120" i="44"/>
  <c r="C6121" i="44"/>
  <c r="C6122" i="44"/>
  <c r="C6123" i="44"/>
  <c r="C6124" i="44"/>
  <c r="C6125" i="44" s="1"/>
  <c r="C6126" i="44" s="1"/>
  <c r="C6127" i="44"/>
  <c r="C6128" i="44"/>
  <c r="C6129" i="44"/>
  <c r="C6130" i="44"/>
  <c r="C6131" i="44"/>
  <c r="C6132" i="44" s="1"/>
  <c r="C6133" i="44" s="1"/>
  <c r="C6134" i="44" s="1"/>
  <c r="C6135" i="44"/>
  <c r="C6136" i="44"/>
  <c r="C6137" i="44"/>
  <c r="C6138" i="44"/>
  <c r="C6139" i="44" s="1"/>
  <c r="C6140" i="44" s="1"/>
  <c r="C6141" i="44"/>
  <c r="C6142" i="44"/>
  <c r="C6143" i="44"/>
  <c r="C6144" i="44"/>
  <c r="C6145" i="44"/>
  <c r="C6146" i="44" s="1"/>
  <c r="C6147" i="44" s="1"/>
  <c r="C6148" i="44"/>
  <c r="C6149" i="44"/>
  <c r="C6150" i="44"/>
  <c r="C6151" i="44"/>
  <c r="C6152" i="44"/>
  <c r="C6153" i="44" s="1"/>
  <c r="C6154" i="44" s="1"/>
  <c r="C6155" i="44"/>
  <c r="C6156" i="44"/>
  <c r="C6157" i="44"/>
  <c r="C6158" i="44"/>
  <c r="C6159" i="44"/>
  <c r="C6160" i="44" s="1"/>
  <c r="C6161" i="44" s="1"/>
  <c r="C6162" i="44"/>
  <c r="C6163" i="44" s="1"/>
  <c r="C6164" i="44"/>
  <c r="C6165" i="44"/>
  <c r="C6166" i="44"/>
  <c r="C6167" i="44" s="1"/>
  <c r="C6168" i="44" s="1"/>
  <c r="C6169" i="44"/>
  <c r="C6170" i="44"/>
  <c r="C6171" i="44"/>
  <c r="C6172" i="44"/>
  <c r="C6173" i="44"/>
  <c r="C6174" i="44" s="1"/>
  <c r="C6175" i="44" s="1"/>
  <c r="C6176" i="44"/>
  <c r="C6177" i="44"/>
  <c r="C6178" i="44"/>
  <c r="C6179" i="44" s="1"/>
  <c r="C6180" i="44"/>
  <c r="C6181" i="44" s="1"/>
  <c r="C6182" i="44" s="1"/>
  <c r="C6183" i="44"/>
  <c r="C6184" i="44"/>
  <c r="C6185" i="44"/>
  <c r="C6186" i="44"/>
  <c r="C6187" i="44"/>
  <c r="C6188" i="44" s="1"/>
  <c r="C6189" i="44" s="1"/>
  <c r="C6190" i="44"/>
  <c r="C6191" i="44"/>
  <c r="C6192" i="44"/>
  <c r="C6193" i="44"/>
  <c r="C6194" i="44"/>
  <c r="C6195" i="44" s="1"/>
  <c r="C6196" i="44" s="1"/>
  <c r="C6197" i="44"/>
  <c r="C6198" i="44"/>
  <c r="C6199" i="44"/>
  <c r="C6200" i="44"/>
  <c r="C6201" i="44"/>
  <c r="C6202" i="44" s="1"/>
  <c r="C6203" i="44" s="1"/>
  <c r="C6204" i="44"/>
  <c r="C6205" i="44"/>
  <c r="C6206" i="44"/>
  <c r="C6207" i="44"/>
  <c r="C6208" i="44"/>
  <c r="C6209" i="44" s="1"/>
  <c r="C6210" i="44" s="1"/>
  <c r="C6211" i="44" s="1"/>
  <c r="C6212" i="44"/>
  <c r="C6213" i="44"/>
  <c r="C6214" i="44"/>
  <c r="C6215" i="44"/>
  <c r="C6216" i="44" s="1"/>
  <c r="C6217" i="44" s="1"/>
  <c r="C6218" i="44" s="1"/>
  <c r="C6219" i="44"/>
  <c r="C6220" i="44"/>
  <c r="C6221" i="44"/>
  <c r="C6222" i="44"/>
  <c r="C6223" i="44" s="1"/>
  <c r="C6224" i="44" s="1"/>
  <c r="C6225" i="44"/>
  <c r="C6226" i="44"/>
  <c r="C6227" i="44"/>
  <c r="C6228" i="44"/>
  <c r="C6229" i="44"/>
  <c r="C6230" i="44" s="1"/>
  <c r="C6231" i="44" s="1"/>
  <c r="C6232" i="44"/>
  <c r="C6233" i="44"/>
  <c r="C6234" i="44"/>
  <c r="C6235" i="44"/>
  <c r="C6236" i="44"/>
  <c r="C6237" i="44" s="1"/>
  <c r="C6238" i="44" s="1"/>
  <c r="C6239" i="44"/>
  <c r="C6240" i="44"/>
  <c r="C6241" i="44"/>
  <c r="C6242" i="44"/>
  <c r="C6243" i="44"/>
  <c r="C6244" i="44" s="1"/>
  <c r="C6245" i="44" s="1"/>
  <c r="C6246" i="44"/>
  <c r="C6247" i="44"/>
  <c r="C6248" i="44"/>
  <c r="C6249" i="44"/>
  <c r="C6250" i="44"/>
  <c r="C6251" i="44" s="1"/>
  <c r="C6252" i="44" s="1"/>
  <c r="C6253" i="44"/>
  <c r="C6254" i="44"/>
  <c r="C6255" i="44"/>
  <c r="C6256" i="44"/>
  <c r="C6257" i="44"/>
  <c r="C6258" i="44" s="1"/>
  <c r="C6259" i="44" s="1"/>
  <c r="C6260" i="44" s="1"/>
  <c r="C6261" i="44"/>
  <c r="C6262" i="44"/>
  <c r="C6263" i="44"/>
  <c r="C6264" i="44"/>
  <c r="C6265" i="44" s="1"/>
  <c r="C6266" i="44" s="1"/>
  <c r="C6267" i="44" s="1"/>
  <c r="C6268" i="44"/>
  <c r="C6269" i="44"/>
  <c r="C6270" i="44"/>
  <c r="C6271" i="44"/>
  <c r="C6272" i="44" s="1"/>
  <c r="C6273" i="44" s="1"/>
  <c r="C6274" i="44"/>
  <c r="C6275" i="44"/>
  <c r="C6276" i="44"/>
  <c r="C6277" i="44"/>
  <c r="C6278" i="44"/>
  <c r="C6279" i="44" s="1"/>
  <c r="C6280" i="44" s="1"/>
  <c r="C6281" i="44"/>
  <c r="C6282" i="44"/>
  <c r="C6283" i="44"/>
  <c r="C6284" i="44"/>
  <c r="C6285" i="44"/>
  <c r="C6286" i="44" s="1"/>
  <c r="C6287" i="44" s="1"/>
  <c r="C6288" i="44"/>
  <c r="C6289" i="44"/>
  <c r="C6290" i="44"/>
  <c r="C6291" i="44"/>
  <c r="C6292" i="44"/>
  <c r="C6293" i="44" s="1"/>
  <c r="C6294" i="44" s="1"/>
  <c r="C6295" i="44"/>
  <c r="C6296" i="44"/>
  <c r="C6297" i="44"/>
  <c r="C6298" i="44"/>
  <c r="C6299" i="44"/>
  <c r="C6300" i="44" s="1"/>
  <c r="C6301" i="44" s="1"/>
  <c r="C6302" i="44"/>
  <c r="C6303" i="44"/>
  <c r="C6304" i="44"/>
  <c r="C6305" i="44"/>
  <c r="C6306" i="44"/>
  <c r="C6307" i="44" s="1"/>
  <c r="C6308" i="44" s="1"/>
  <c r="C6309" i="44"/>
  <c r="C6310" i="44"/>
  <c r="C6311" i="44"/>
  <c r="C6312" i="44"/>
  <c r="C6313" i="44"/>
  <c r="C6314" i="44" s="1"/>
  <c r="C6315" i="44" s="1"/>
  <c r="C6316" i="44"/>
  <c r="C6317" i="44"/>
  <c r="C6318" i="44"/>
  <c r="C6319" i="44"/>
  <c r="C6320" i="44" s="1"/>
  <c r="C6321" i="44" s="1"/>
  <c r="C6322" i="44" s="1"/>
  <c r="C6323" i="44"/>
  <c r="C6324" i="44"/>
  <c r="C6325" i="44"/>
  <c r="C6326" i="44"/>
  <c r="C6327" i="44"/>
  <c r="C6328" i="44" s="1"/>
  <c r="C6329" i="44" s="1"/>
  <c r="C6330" i="44"/>
  <c r="C6331" i="44"/>
  <c r="C6332" i="44"/>
  <c r="C6333" i="44"/>
  <c r="C6334" i="44"/>
  <c r="C6335" i="44" s="1"/>
  <c r="C6336" i="44" s="1"/>
  <c r="C6337" i="44"/>
  <c r="C6338" i="44"/>
  <c r="C6339" i="44"/>
  <c r="C6340" i="44"/>
  <c r="C6341" i="44"/>
  <c r="C6342" i="44" s="1"/>
  <c r="C6343" i="44" s="1"/>
  <c r="C6344" i="44"/>
  <c r="C6345" i="44"/>
  <c r="C6346" i="44"/>
  <c r="C6347" i="44"/>
  <c r="C6348" i="44"/>
  <c r="C6349" i="44" s="1"/>
  <c r="C6350" i="44" s="1"/>
  <c r="C6351" i="44"/>
  <c r="C6352" i="44"/>
  <c r="C6353" i="44"/>
  <c r="C6354" i="44"/>
  <c r="C6355" i="44"/>
  <c r="C6356" i="44" s="1"/>
  <c r="C6357" i="44" s="1"/>
  <c r="C6358" i="44"/>
  <c r="C6359" i="44"/>
  <c r="C6360" i="44"/>
  <c r="C6361" i="44"/>
  <c r="C6362" i="44"/>
  <c r="C6363" i="44" s="1"/>
  <c r="C6364" i="44" s="1"/>
  <c r="C6365" i="44" s="1"/>
  <c r="C6366" i="44"/>
  <c r="C6367" i="44" s="1"/>
  <c r="C6368" i="44"/>
  <c r="C6369" i="44"/>
  <c r="C6370" i="44" s="1"/>
  <c r="C6371" i="44" s="1"/>
  <c r="C6372" i="44"/>
  <c r="C6373" i="44"/>
  <c r="C6374" i="44"/>
  <c r="C6375" i="44"/>
  <c r="C6376" i="44"/>
  <c r="C6377" i="44" s="1"/>
  <c r="C6378" i="44" s="1"/>
  <c r="C6379" i="44"/>
  <c r="C6380" i="44"/>
  <c r="C6381" i="44"/>
  <c r="C6382" i="44"/>
  <c r="C6383" i="44"/>
  <c r="C6384" i="44" s="1"/>
  <c r="C6385" i="44" s="1"/>
  <c r="C6386" i="44"/>
  <c r="C6387" i="44"/>
  <c r="C6388" i="44"/>
  <c r="C6389" i="44"/>
  <c r="C6390" i="44"/>
  <c r="C6391" i="44" s="1"/>
  <c r="C6392" i="44" s="1"/>
  <c r="C6393" i="44"/>
  <c r="C6394" i="44"/>
  <c r="C6395" i="44"/>
  <c r="C6396" i="44"/>
  <c r="C6397" i="44"/>
  <c r="C6398" i="44" s="1"/>
  <c r="C6399" i="44" s="1"/>
  <c r="C6400" i="44"/>
  <c r="C6401" i="44"/>
  <c r="C6402" i="44" s="1"/>
  <c r="C6403" i="44"/>
  <c r="C6404" i="44"/>
  <c r="C6405" i="44" s="1"/>
  <c r="C6406" i="44" s="1"/>
  <c r="C6407" i="44"/>
  <c r="C6408" i="44"/>
  <c r="C6409" i="44"/>
  <c r="C6410" i="44"/>
  <c r="C6411" i="44"/>
  <c r="C6412" i="44" s="1"/>
  <c r="C6413" i="44" s="1"/>
  <c r="C6414" i="44"/>
  <c r="C6415" i="44"/>
  <c r="C6416" i="44"/>
  <c r="C6417" i="44"/>
  <c r="C6418" i="44"/>
  <c r="C6419" i="44" s="1"/>
  <c r="C6420" i="44" s="1"/>
  <c r="C6421" i="44"/>
  <c r="C6422" i="44"/>
  <c r="C6423" i="44"/>
  <c r="C6424" i="44"/>
  <c r="C6425" i="44"/>
  <c r="C6426" i="44" s="1"/>
  <c r="C6427" i="44" s="1"/>
  <c r="C6428" i="44"/>
  <c r="C6429" i="44"/>
  <c r="C6430" i="44"/>
  <c r="C6431" i="44"/>
  <c r="C6432" i="44"/>
  <c r="C6433" i="44" s="1"/>
  <c r="C6434" i="44" s="1"/>
  <c r="C6435" i="44"/>
  <c r="C6436" i="44"/>
  <c r="C6437" i="44"/>
  <c r="C6438" i="44"/>
  <c r="C6439" i="44"/>
  <c r="C6440" i="44" s="1"/>
  <c r="C6441" i="44" s="1"/>
  <c r="C6442" i="44"/>
  <c r="C6443" i="44"/>
  <c r="C6444" i="44"/>
  <c r="C6445" i="44"/>
  <c r="C6446" i="44"/>
  <c r="C6447" i="44" s="1"/>
  <c r="C6448" i="44" s="1"/>
  <c r="C6449" i="44"/>
  <c r="C6450" i="44"/>
  <c r="C6451" i="44"/>
  <c r="C6452" i="44"/>
  <c r="C6453" i="44"/>
  <c r="C6454" i="44" s="1"/>
  <c r="C6455" i="44" s="1"/>
  <c r="C6456" i="44"/>
  <c r="C6457" i="44"/>
  <c r="C6458" i="44"/>
  <c r="C6459" i="44"/>
  <c r="C6460" i="44"/>
  <c r="C6461" i="44" s="1"/>
  <c r="C6462" i="44" s="1"/>
  <c r="C6463" i="44" s="1"/>
  <c r="C6464" i="44"/>
  <c r="C6465" i="44"/>
  <c r="C6466" i="44"/>
  <c r="C6467" i="44"/>
  <c r="C6468" i="44" s="1"/>
  <c r="C6469" i="44" s="1"/>
  <c r="C6470" i="44"/>
  <c r="C6471" i="44"/>
  <c r="C6472" i="44"/>
  <c r="C6473" i="44"/>
  <c r="C6474" i="44"/>
  <c r="C6475" i="44" s="1"/>
  <c r="C6476" i="44" s="1"/>
  <c r="C6477" i="44"/>
  <c r="C6478" i="44"/>
  <c r="C6479" i="44"/>
  <c r="C6480" i="44"/>
  <c r="C6481" i="44"/>
  <c r="C6482" i="44" s="1"/>
  <c r="C6483" i="44" s="1"/>
  <c r="C6484" i="44"/>
  <c r="C6485" i="44"/>
  <c r="C6486" i="44"/>
  <c r="C6487" i="44"/>
  <c r="C6488" i="44"/>
  <c r="C6489" i="44" s="1"/>
  <c r="C6490" i="44" s="1"/>
  <c r="C6491" i="44"/>
  <c r="C6492" i="44"/>
  <c r="C6493" i="44"/>
  <c r="C6494" i="44"/>
  <c r="C6495" i="44"/>
  <c r="C6496" i="44" s="1"/>
  <c r="C6497" i="44" s="1"/>
  <c r="C6498" i="44" s="1"/>
  <c r="C6499" i="44"/>
  <c r="C6500" i="44"/>
  <c r="C6501" i="44"/>
  <c r="C6502" i="44"/>
  <c r="C6503" i="44" s="1"/>
  <c r="C6504" i="44" s="1"/>
  <c r="C6505" i="44"/>
  <c r="C6506" i="44"/>
  <c r="C6507" i="44"/>
  <c r="C6508" i="44"/>
  <c r="C6509" i="44"/>
  <c r="C6510" i="44" s="1"/>
  <c r="C6511" i="44" s="1"/>
  <c r="C6512" i="44"/>
  <c r="C6513" i="44"/>
  <c r="C6514" i="44"/>
  <c r="C6515" i="44"/>
  <c r="C6516" i="44"/>
  <c r="C6517" i="44" s="1"/>
  <c r="C6518" i="44" s="1"/>
  <c r="C6519" i="44"/>
  <c r="C6520" i="44"/>
  <c r="C6521" i="44"/>
  <c r="C6522" i="44"/>
  <c r="C6523" i="44"/>
  <c r="C6524" i="44" s="1"/>
  <c r="C6525" i="44" s="1"/>
  <c r="C6526" i="44"/>
  <c r="C6527" i="44" s="1"/>
  <c r="C6528" i="44"/>
  <c r="C6529" i="44"/>
  <c r="C6530" i="44"/>
  <c r="C6531" i="44" s="1"/>
  <c r="C6532" i="44" s="1"/>
  <c r="C6533" i="44" s="1"/>
  <c r="C6534" i="44"/>
  <c r="C6535" i="44"/>
  <c r="C6536" i="44"/>
  <c r="C6537" i="44"/>
  <c r="C6538" i="44" s="1"/>
  <c r="C6539" i="44" s="1"/>
  <c r="C6540" i="44"/>
  <c r="C6541" i="44"/>
  <c r="C6542" i="44"/>
  <c r="C6543" i="44" s="1"/>
  <c r="C6544" i="44"/>
  <c r="C6545" i="44" s="1"/>
  <c r="C6546" i="44" s="1"/>
  <c r="C6547" i="44"/>
  <c r="C6548" i="44"/>
  <c r="C6549" i="44"/>
  <c r="C6550" i="44"/>
  <c r="C6551" i="44"/>
  <c r="C6552" i="44" s="1"/>
  <c r="C6553" i="44" s="1"/>
  <c r="C6554" i="44"/>
  <c r="C6555" i="44"/>
  <c r="C6556" i="44"/>
  <c r="C6557" i="44"/>
  <c r="C6558" i="44"/>
  <c r="C6559" i="44" s="1"/>
  <c r="C6560" i="44" s="1"/>
  <c r="C6561" i="44"/>
  <c r="C6562" i="44"/>
  <c r="C6563" i="44"/>
  <c r="C6564" i="44"/>
  <c r="C6565" i="44"/>
  <c r="C6566" i="44" s="1"/>
  <c r="C6567" i="44" s="1"/>
  <c r="C6568" i="44"/>
  <c r="C6569" i="44"/>
  <c r="C6570" i="44"/>
  <c r="C6571" i="44"/>
  <c r="C6572" i="44"/>
  <c r="C6573" i="44" s="1"/>
  <c r="C6574" i="44" s="1"/>
  <c r="C6575" i="44"/>
  <c r="C6576" i="44" s="1"/>
  <c r="C6577" i="44"/>
  <c r="C6578" i="44"/>
  <c r="C6579" i="44"/>
  <c r="C6580" i="44" s="1"/>
  <c r="C6581" i="44" s="1"/>
  <c r="C6582" i="44"/>
  <c r="C6583" i="44" s="1"/>
  <c r="C6584" i="44"/>
  <c r="C6585" i="44"/>
  <c r="C6586" i="44"/>
  <c r="C6587" i="44" s="1"/>
  <c r="C6588" i="44" s="1"/>
  <c r="C6589" i="44"/>
  <c r="C6590" i="44"/>
  <c r="C6591" i="44"/>
  <c r="C6592" i="44"/>
  <c r="C6593" i="44"/>
  <c r="C6594" i="44" s="1"/>
  <c r="C6595" i="44" s="1"/>
  <c r="C6596" i="44"/>
  <c r="C6597" i="44"/>
  <c r="C6598" i="44"/>
  <c r="C6599" i="44"/>
  <c r="C6600" i="44"/>
  <c r="C6601" i="44" s="1"/>
  <c r="C6602" i="44" s="1"/>
  <c r="C6603" i="44"/>
  <c r="C6604" i="44"/>
  <c r="C6605" i="44"/>
  <c r="C6606" i="44"/>
  <c r="C6607" i="44"/>
  <c r="C6608" i="44" s="1"/>
  <c r="C6609" i="44" s="1"/>
  <c r="C6610" i="44"/>
  <c r="C6611" i="44"/>
  <c r="C6612" i="44"/>
  <c r="C6613" i="44"/>
  <c r="C6614" i="44"/>
  <c r="C6615" i="44" s="1"/>
  <c r="C6616" i="44" s="1"/>
  <c r="C6617" i="44"/>
  <c r="C6618" i="44"/>
  <c r="C6619" i="44"/>
  <c r="C6620" i="44"/>
  <c r="C6621" i="44"/>
  <c r="C6622" i="44" s="1"/>
  <c r="C6623" i="44" s="1"/>
  <c r="C6624" i="44"/>
  <c r="C6625" i="44" s="1"/>
  <c r="C6626" i="44"/>
  <c r="C6627" i="44"/>
  <c r="C6628" i="44"/>
  <c r="C6629" i="44" s="1"/>
  <c r="C6630" i="44" s="1"/>
  <c r="C6631" i="44" s="1"/>
  <c r="C6632" i="44"/>
  <c r="C6633" i="44"/>
  <c r="C6634" i="44"/>
  <c r="C6635" i="44"/>
  <c r="C6636" i="44" s="1"/>
  <c r="C6637" i="44" s="1"/>
  <c r="C6638" i="44"/>
  <c r="C6639" i="44"/>
  <c r="C6640" i="44"/>
  <c r="C6641" i="44"/>
  <c r="C6642" i="44"/>
  <c r="C6643" i="44" s="1"/>
  <c r="C6644" i="44" s="1"/>
  <c r="C6645" i="44"/>
  <c r="C6646" i="44"/>
  <c r="C6647" i="44"/>
  <c r="C6648" i="44"/>
  <c r="C6649" i="44"/>
  <c r="C6650" i="44" s="1"/>
  <c r="C6651" i="44" s="1"/>
  <c r="C6652" i="44"/>
  <c r="C6653" i="44"/>
  <c r="C6654" i="44"/>
  <c r="C6655" i="44"/>
  <c r="C6656" i="44"/>
  <c r="C6657" i="44" s="1"/>
  <c r="C6658" i="44" s="1"/>
  <c r="C6659" i="44"/>
  <c r="C6660" i="44"/>
  <c r="C6661" i="44"/>
  <c r="C6662" i="44"/>
  <c r="C6663" i="44"/>
  <c r="C6664" i="44" s="1"/>
  <c r="C6665" i="44" s="1"/>
  <c r="C6666" i="44"/>
  <c r="C6667" i="44"/>
  <c r="C6668" i="44"/>
  <c r="C6669" i="44"/>
  <c r="C6670" i="44"/>
  <c r="C6671" i="44" s="1"/>
  <c r="C6672" i="44" s="1"/>
  <c r="C6673" i="44"/>
  <c r="C6674" i="44"/>
  <c r="C6675" i="44"/>
  <c r="C6676" i="44"/>
  <c r="C6677" i="44" s="1"/>
  <c r="C6678" i="44" s="1"/>
  <c r="C6679" i="44" s="1"/>
  <c r="C6680" i="44"/>
  <c r="C6681" i="44"/>
  <c r="C6682" i="44"/>
  <c r="C6683" i="44"/>
  <c r="C6684" i="44"/>
  <c r="C6685" i="44" s="1"/>
  <c r="C6686" i="44" s="1"/>
  <c r="C6687" i="44"/>
  <c r="C6688" i="44"/>
  <c r="C6689" i="44"/>
  <c r="C6690" i="44"/>
  <c r="C6691" i="44"/>
  <c r="C6692" i="44" s="1"/>
  <c r="C6693" i="44" s="1"/>
  <c r="C6694" i="44"/>
  <c r="C6695" i="44"/>
  <c r="C6696" i="44"/>
  <c r="C6697" i="44"/>
  <c r="C6698" i="44"/>
  <c r="C6699" i="44" s="1"/>
  <c r="C6700" i="44" s="1"/>
  <c r="C6701" i="44"/>
  <c r="C6702" i="44"/>
  <c r="C6703" i="44"/>
  <c r="C6704" i="44"/>
  <c r="C6705" i="44"/>
  <c r="C6706" i="44" s="1"/>
  <c r="C6707" i="44" s="1"/>
  <c r="C6708" i="44"/>
  <c r="C6709" i="44"/>
  <c r="C6710" i="44"/>
  <c r="C6711" i="44"/>
  <c r="C6712" i="44"/>
  <c r="C6713" i="44" s="1"/>
  <c r="C6714" i="44" s="1"/>
  <c r="C6715" i="44"/>
  <c r="C6716" i="44"/>
  <c r="C6717" i="44"/>
  <c r="C6718" i="44"/>
  <c r="C6719" i="44"/>
  <c r="C6720" i="44" s="1"/>
  <c r="C6721" i="44" s="1"/>
  <c r="C6722" i="44"/>
  <c r="C6723" i="44"/>
  <c r="C6724" i="44"/>
  <c r="C6725" i="44"/>
  <c r="C6726" i="44"/>
  <c r="C6727" i="44" s="1"/>
  <c r="C6728" i="44" s="1"/>
  <c r="C6729" i="44" s="1"/>
  <c r="C6730" i="44"/>
  <c r="C6731" i="44"/>
  <c r="C6732" i="44"/>
  <c r="C6733" i="44"/>
  <c r="C6734" i="44" s="1"/>
  <c r="C6735" i="44" s="1"/>
  <c r="C6736" i="44"/>
  <c r="C6737" i="44"/>
  <c r="C6738" i="44"/>
  <c r="C6739" i="44"/>
  <c r="C6740" i="44"/>
  <c r="C6741" i="44" s="1"/>
  <c r="C6742" i="44" s="1"/>
  <c r="C6743" i="44"/>
  <c r="C6744" i="44"/>
  <c r="C6745" i="44"/>
  <c r="C6746" i="44"/>
  <c r="C6747" i="44"/>
  <c r="C6748" i="44" s="1"/>
  <c r="C6749" i="44" s="1"/>
  <c r="C6750" i="44"/>
  <c r="C6751" i="44"/>
  <c r="C6752" i="44"/>
  <c r="C6753" i="44"/>
  <c r="C6754" i="44"/>
  <c r="C6755" i="44" s="1"/>
  <c r="C6756" i="44" s="1"/>
  <c r="C6757" i="44"/>
  <c r="C6758" i="44"/>
  <c r="C6759" i="44"/>
  <c r="C6760" i="44"/>
  <c r="C6761" i="44"/>
  <c r="C6762" i="44" s="1"/>
  <c r="C6763" i="44" s="1"/>
  <c r="C6764" i="44"/>
  <c r="C6765" i="44"/>
  <c r="C6766" i="44"/>
  <c r="C6767" i="44"/>
  <c r="C6768" i="44" s="1"/>
  <c r="C6769" i="44" s="1"/>
  <c r="C6770" i="44" s="1"/>
  <c r="C6771" i="44"/>
  <c r="C6772" i="44"/>
  <c r="C6773" i="44"/>
  <c r="C6774" i="44"/>
  <c r="C6775" i="44"/>
  <c r="C6776" i="44" s="1"/>
  <c r="C6777" i="44" s="1"/>
  <c r="C6778" i="44"/>
  <c r="C6779" i="44"/>
  <c r="C6780" i="44"/>
  <c r="C6781" i="44"/>
  <c r="C6782" i="44"/>
  <c r="C6783" i="44" s="1"/>
  <c r="C6784" i="44" s="1"/>
  <c r="C6785" i="44"/>
  <c r="C6786" i="44"/>
  <c r="C6787" i="44"/>
  <c r="C6788" i="44"/>
  <c r="C6789" i="44"/>
  <c r="C6790" i="44" s="1"/>
  <c r="C6791" i="44" s="1"/>
  <c r="C6792" i="44"/>
  <c r="C6793" i="44"/>
  <c r="C6794" i="44"/>
  <c r="C6795" i="44"/>
  <c r="C6796" i="44"/>
  <c r="C6797" i="44" s="1"/>
  <c r="C6798" i="44" s="1"/>
  <c r="C6799" i="44"/>
  <c r="C6800" i="44"/>
  <c r="C6801" i="44"/>
  <c r="C6802" i="44"/>
  <c r="C6803" i="44"/>
  <c r="C6804" i="44" s="1"/>
  <c r="C6805" i="44" s="1"/>
  <c r="C6806" i="44"/>
  <c r="C6807" i="44"/>
  <c r="C6808" i="44"/>
  <c r="C6809" i="44"/>
  <c r="C6810" i="44"/>
  <c r="C6811" i="44" s="1"/>
  <c r="C6812" i="44" s="1"/>
  <c r="C6813" i="44"/>
  <c r="C6814" i="44"/>
  <c r="C6815" i="44"/>
  <c r="C6816" i="44"/>
  <c r="C6817" i="44"/>
  <c r="C6818" i="44" s="1"/>
  <c r="C6819" i="44" s="1"/>
  <c r="C6820" i="44"/>
  <c r="C6821" i="44"/>
  <c r="C6822" i="44"/>
  <c r="C6823" i="44"/>
  <c r="C6824" i="44"/>
  <c r="C6825" i="44" s="1"/>
  <c r="C6826" i="44" s="1"/>
  <c r="C6827" i="44" s="1"/>
  <c r="C6828" i="44"/>
  <c r="C6829" i="44"/>
  <c r="C6830" i="44"/>
  <c r="C6831" i="44"/>
  <c r="C6832" i="44" s="1"/>
  <c r="C6833" i="44" s="1"/>
  <c r="C6834" i="44"/>
  <c r="C6835" i="44"/>
  <c r="C6836" i="44"/>
  <c r="C6837" i="44"/>
  <c r="C6838" i="44"/>
  <c r="C6839" i="44" s="1"/>
  <c r="C6840" i="44" s="1"/>
  <c r="C6841" i="44"/>
  <c r="C6842" i="44"/>
  <c r="C6843" i="44"/>
  <c r="C6844" i="44"/>
  <c r="C6845" i="44"/>
  <c r="C6846" i="44" s="1"/>
  <c r="C6847" i="44" s="1"/>
  <c r="C6848" i="44"/>
  <c r="C6849" i="44"/>
  <c r="C6850" i="44"/>
  <c r="C6851" i="44"/>
  <c r="C6852" i="44"/>
  <c r="C6853" i="44" s="1"/>
  <c r="C6854" i="44" s="1"/>
  <c r="C6855" i="44"/>
  <c r="C6856" i="44"/>
  <c r="C6857" i="44"/>
  <c r="C6858" i="44"/>
  <c r="C6859" i="44"/>
  <c r="C6860" i="44" s="1"/>
  <c r="C6861" i="44" s="1"/>
  <c r="C6862" i="44"/>
  <c r="C6863" i="44"/>
  <c r="C6864" i="44"/>
  <c r="C6865" i="44"/>
  <c r="C6866" i="44"/>
  <c r="C6867" i="44" s="1"/>
  <c r="C6868" i="44" s="1"/>
  <c r="C6869" i="44" s="1"/>
  <c r="C6870" i="44"/>
  <c r="C6871" i="44"/>
  <c r="C6872" i="44"/>
  <c r="C6873" i="44"/>
  <c r="C6874" i="44" s="1"/>
  <c r="C6875" i="44" s="1"/>
  <c r="C6876" i="44"/>
  <c r="C6877" i="44"/>
  <c r="C6878" i="44"/>
  <c r="C6879" i="44"/>
  <c r="C6880" i="44"/>
  <c r="C6881" i="44" s="1"/>
  <c r="C6882" i="44" s="1"/>
  <c r="C6883" i="44"/>
  <c r="C6884" i="44"/>
  <c r="C6885" i="44"/>
  <c r="C6886" i="44"/>
  <c r="C6887" i="44"/>
  <c r="C6888" i="44" s="1"/>
  <c r="C6889" i="44" s="1"/>
  <c r="C6890" i="44"/>
  <c r="C6891" i="44" s="1"/>
  <c r="C6892" i="44"/>
  <c r="C6893" i="44"/>
  <c r="C6894" i="44"/>
  <c r="C6895" i="44" s="1"/>
  <c r="C6896" i="44" s="1"/>
  <c r="C6897" i="44"/>
  <c r="C6898" i="44" s="1"/>
  <c r="C6899" i="44"/>
  <c r="C6900" i="44"/>
  <c r="C6901" i="44"/>
  <c r="C6902" i="44" s="1"/>
  <c r="C6903" i="44" s="1"/>
  <c r="C6904" i="44"/>
  <c r="C6905" i="44"/>
  <c r="C6906" i="44"/>
  <c r="C6907" i="44"/>
  <c r="C6908" i="44"/>
  <c r="C6909" i="44" s="1"/>
  <c r="C6910" i="44" s="1"/>
  <c r="C6911" i="44"/>
  <c r="C6912" i="44"/>
  <c r="C6913" i="44"/>
  <c r="C6914" i="44" s="1"/>
  <c r="C6915" i="44"/>
  <c r="C6916" i="44" s="1"/>
  <c r="C6917" i="44" s="1"/>
  <c r="C6918" i="44"/>
  <c r="C6919" i="44"/>
  <c r="C6920" i="44"/>
  <c r="C6921" i="44"/>
  <c r="C6922" i="44"/>
  <c r="C6923" i="44" s="1"/>
  <c r="C6924" i="44" s="1"/>
  <c r="C6925" i="44"/>
  <c r="C6926" i="44"/>
  <c r="C6927" i="44"/>
  <c r="C6928" i="44"/>
  <c r="C6929" i="44"/>
  <c r="C6930" i="44" s="1"/>
  <c r="C6931" i="44" s="1"/>
  <c r="C6932" i="44"/>
  <c r="C6933" i="44"/>
  <c r="C6934" i="44"/>
  <c r="C6935" i="44"/>
  <c r="C6936" i="44"/>
  <c r="C6937" i="44" s="1"/>
  <c r="C6938" i="44" s="1"/>
  <c r="C6939" i="44"/>
  <c r="C6940" i="44"/>
  <c r="C6941" i="44"/>
  <c r="C6942" i="44" s="1"/>
  <c r="C6943" i="44"/>
  <c r="C6944" i="44" s="1"/>
  <c r="C6945" i="44" s="1"/>
  <c r="C6946" i="44"/>
  <c r="C6947" i="44"/>
  <c r="C6948" i="44"/>
  <c r="C6949" i="44" s="1"/>
  <c r="C6950" i="44"/>
  <c r="C6951" i="44" s="1"/>
  <c r="C6952" i="44" s="1"/>
  <c r="C6953" i="44"/>
  <c r="C6954" i="44"/>
  <c r="C6955" i="44"/>
  <c r="C6956" i="44"/>
  <c r="C6957" i="44"/>
  <c r="C6958" i="44" s="1"/>
  <c r="C6959" i="44" s="1"/>
  <c r="C6960" i="44"/>
  <c r="C6961" i="44"/>
  <c r="C6962" i="44"/>
  <c r="C6963" i="44"/>
  <c r="C6964" i="44"/>
  <c r="C6965" i="44" s="1"/>
  <c r="C6966" i="44" s="1"/>
  <c r="C6967" i="44"/>
  <c r="C6968" i="44"/>
  <c r="C6969" i="44"/>
  <c r="C6970" i="44"/>
  <c r="C6971" i="44"/>
  <c r="C6972" i="44" s="1"/>
  <c r="C6973" i="44" s="1"/>
  <c r="C6974" i="44"/>
  <c r="C6975" i="44"/>
  <c r="C6976" i="44"/>
  <c r="C6977" i="44"/>
  <c r="C6978" i="44"/>
  <c r="C6979" i="44" s="1"/>
  <c r="C6980" i="44" s="1"/>
  <c r="C6981" i="44"/>
  <c r="C6982" i="44"/>
  <c r="C6983" i="44"/>
  <c r="C6984" i="44"/>
  <c r="C6985" i="44"/>
  <c r="C6986" i="44" s="1"/>
  <c r="C6987" i="44" s="1"/>
  <c r="C6988" i="44"/>
  <c r="C6989" i="44"/>
  <c r="C6990" i="44"/>
  <c r="C6991" i="44" s="1"/>
  <c r="C6992" i="44"/>
  <c r="C6993" i="44" s="1"/>
  <c r="C6994" i="44" s="1"/>
  <c r="C6995" i="44" s="1"/>
  <c r="C6996" i="44"/>
  <c r="C6997" i="44"/>
  <c r="C6998" i="44"/>
  <c r="C6999" i="44"/>
  <c r="C7000" i="44" s="1"/>
  <c r="C7001" i="44" s="1"/>
  <c r="C7002" i="44"/>
  <c r="C7003" i="44"/>
  <c r="C7004" i="44"/>
  <c r="C7005" i="44"/>
  <c r="C7006" i="44"/>
  <c r="C7007" i="44" s="1"/>
  <c r="C7008" i="44" s="1"/>
  <c r="C7009" i="44"/>
  <c r="C7010" i="44"/>
  <c r="C7011" i="44"/>
  <c r="C7012" i="44"/>
  <c r="C7013" i="44"/>
  <c r="C7014" i="44" s="1"/>
  <c r="C7015" i="44" s="1"/>
  <c r="C7016" i="44"/>
  <c r="C7017" i="44"/>
  <c r="C7018" i="44"/>
  <c r="C7019" i="44"/>
  <c r="C7020" i="44"/>
  <c r="C7021" i="44" s="1"/>
  <c r="C7022" i="44" s="1"/>
  <c r="C7023" i="44"/>
  <c r="C7024" i="44"/>
  <c r="C7025" i="44"/>
  <c r="C7026" i="44"/>
  <c r="C7027" i="44"/>
  <c r="C7028" i="44" s="1"/>
  <c r="C7029" i="44" s="1"/>
  <c r="C7030" i="44"/>
  <c r="C7031" i="44"/>
  <c r="C7032" i="44"/>
  <c r="C7033" i="44"/>
  <c r="C7034" i="44"/>
  <c r="C7035" i="44" s="1"/>
  <c r="C7036" i="44" s="1"/>
  <c r="C7037" i="44"/>
  <c r="C7038" i="44"/>
  <c r="C7039" i="44"/>
  <c r="C7040" i="44"/>
  <c r="C7041" i="44"/>
  <c r="C7042" i="44" s="1"/>
  <c r="C7043" i="44" s="1"/>
  <c r="C7044" i="44"/>
  <c r="C7045" i="44"/>
  <c r="C7046" i="44"/>
  <c r="C7047" i="44"/>
  <c r="C7048" i="44"/>
  <c r="C7049" i="44" s="1"/>
  <c r="C7050" i="44" s="1"/>
  <c r="C7051" i="44"/>
  <c r="C7052" i="44"/>
  <c r="C7053" i="44"/>
  <c r="C7054" i="44"/>
  <c r="C7055" i="44" s="1"/>
  <c r="C7056" i="44" s="1"/>
  <c r="C7057" i="44" s="1"/>
  <c r="C7058" i="44"/>
  <c r="C7059" i="44"/>
  <c r="C7060" i="44"/>
  <c r="C7061" i="44"/>
  <c r="C7062" i="44"/>
  <c r="C7063" i="44" s="1"/>
  <c r="C7064" i="44" s="1"/>
  <c r="C7065" i="44"/>
  <c r="C7066" i="44"/>
  <c r="C7067" i="44"/>
  <c r="C7068" i="44"/>
  <c r="C7069" i="44"/>
  <c r="C7070" i="44" s="1"/>
  <c r="C7071" i="44" s="1"/>
  <c r="C7072" i="44"/>
  <c r="C7073" i="44"/>
  <c r="C7074" i="44"/>
  <c r="C7075" i="44"/>
  <c r="C7076" i="44"/>
  <c r="C7077" i="44" s="1"/>
  <c r="C7078" i="44" s="1"/>
  <c r="C7079" i="44"/>
  <c r="C7080" i="44"/>
  <c r="C7081" i="44"/>
  <c r="C7082" i="44"/>
  <c r="C7083" i="44"/>
  <c r="C7084" i="44" s="1"/>
  <c r="C7085" i="44" s="1"/>
  <c r="C7086" i="44"/>
  <c r="C7087" i="44"/>
  <c r="C7088" i="44"/>
  <c r="C7089" i="44"/>
  <c r="C7090" i="44"/>
  <c r="C7091" i="44" s="1"/>
  <c r="C7092" i="44" s="1"/>
  <c r="C7093" i="44" s="1"/>
  <c r="C7094" i="44"/>
  <c r="C7095" i="44"/>
  <c r="C7096" i="44"/>
  <c r="C7097" i="44"/>
  <c r="C7098" i="44" s="1"/>
  <c r="C7099" i="44" s="1"/>
  <c r="C7100" i="44"/>
  <c r="C7101" i="44"/>
  <c r="C7102" i="44"/>
  <c r="C7103" i="44"/>
  <c r="C7104" i="44"/>
  <c r="C7105" i="44" s="1"/>
  <c r="C7106" i="44" s="1"/>
  <c r="C7107" i="44"/>
  <c r="C7108" i="44"/>
  <c r="C7109" i="44"/>
  <c r="C7110" i="44"/>
  <c r="C7111" i="44"/>
  <c r="C7112" i="44" s="1"/>
  <c r="C7113" i="44" s="1"/>
  <c r="C7114" i="44"/>
  <c r="C7115" i="44"/>
  <c r="C7116" i="44"/>
  <c r="C7117" i="44"/>
  <c r="C7118" i="44"/>
  <c r="C7119" i="44" s="1"/>
  <c r="C7120" i="44" s="1"/>
  <c r="C7121" i="44"/>
  <c r="C7122" i="44"/>
  <c r="C7123" i="44"/>
  <c r="C7124" i="44"/>
  <c r="C7125" i="44"/>
  <c r="C7126" i="44" s="1"/>
  <c r="C7127" i="44" s="1"/>
  <c r="C7128" i="44"/>
  <c r="C7129" i="44"/>
  <c r="C7130" i="44"/>
  <c r="C7131" i="44"/>
  <c r="C7132" i="44" s="1"/>
  <c r="C7133" i="44" s="1"/>
  <c r="C7134" i="44" s="1"/>
  <c r="C7135" i="44"/>
  <c r="C7136" i="44"/>
  <c r="C7137" i="44"/>
  <c r="C7138" i="44"/>
  <c r="C7139" i="44"/>
  <c r="C7140" i="44" s="1"/>
  <c r="C7141" i="44" s="1"/>
  <c r="C7142" i="44"/>
  <c r="C7143" i="44"/>
  <c r="C7144" i="44"/>
  <c r="C7145" i="44"/>
  <c r="C7146" i="44"/>
  <c r="C7147" i="44" s="1"/>
  <c r="C7148" i="44" s="1"/>
  <c r="C7149" i="44"/>
  <c r="C7150" i="44"/>
  <c r="C7151" i="44"/>
  <c r="C7152" i="44"/>
  <c r="C7153" i="44"/>
  <c r="C7154" i="44" s="1"/>
  <c r="C7155" i="44" s="1"/>
  <c r="C7156" i="44"/>
  <c r="C7157" i="44"/>
  <c r="C7158" i="44"/>
  <c r="C7159" i="44"/>
  <c r="C7160" i="44"/>
  <c r="C7161" i="44" s="1"/>
  <c r="C7162" i="44" s="1"/>
  <c r="C7163" i="44"/>
  <c r="C7164" i="44"/>
  <c r="C7165" i="44"/>
  <c r="C7166" i="44"/>
  <c r="C7167" i="44"/>
  <c r="C7168" i="44" s="1"/>
  <c r="C7169" i="44" s="1"/>
  <c r="C7170" i="44"/>
  <c r="C7171" i="44"/>
  <c r="C7172" i="44"/>
  <c r="C7173" i="44"/>
  <c r="C7174" i="44"/>
  <c r="C7175" i="44" s="1"/>
  <c r="C7176" i="44" s="1"/>
  <c r="C7177" i="44"/>
  <c r="C7178" i="44"/>
  <c r="C7179" i="44"/>
  <c r="C7180" i="44"/>
  <c r="C7181" i="44"/>
  <c r="C7182" i="44" s="1"/>
  <c r="C7183" i="44" s="1"/>
  <c r="C7184" i="44"/>
  <c r="C7185" i="44"/>
  <c r="C7186" i="44"/>
  <c r="C7187" i="44"/>
  <c r="C7188" i="44"/>
  <c r="C7189" i="44" s="1"/>
  <c r="C7190" i="44" s="1"/>
  <c r="C7191" i="44"/>
  <c r="C7192" i="44"/>
  <c r="C7193" i="44"/>
  <c r="C7194" i="44"/>
  <c r="C7195" i="44"/>
  <c r="C7196" i="44" s="1"/>
  <c r="C7197" i="44" s="1"/>
  <c r="C7198" i="44" s="1"/>
  <c r="C7199" i="44"/>
  <c r="C7200" i="44"/>
  <c r="C7201" i="44"/>
  <c r="C7202" i="44"/>
  <c r="C7203" i="44" s="1"/>
  <c r="C7204" i="44" s="1"/>
  <c r="C7205" i="44"/>
  <c r="C7206" i="44"/>
  <c r="C7207" i="44"/>
  <c r="C7208" i="44"/>
  <c r="C7209" i="44"/>
  <c r="C7210" i="44" s="1"/>
  <c r="C7211" i="44" s="1"/>
  <c r="C7212" i="44"/>
  <c r="C7213" i="44"/>
  <c r="C7214" i="44"/>
  <c r="C7215" i="44"/>
  <c r="C7216" i="44"/>
  <c r="C7217" i="44" s="1"/>
  <c r="C7218" i="44" s="1"/>
  <c r="C7219" i="44"/>
  <c r="C7220" i="44"/>
  <c r="C7221" i="44"/>
  <c r="C7222" i="44"/>
  <c r="C7223" i="44"/>
  <c r="C7224" i="44" s="1"/>
  <c r="C7225" i="44" s="1"/>
  <c r="C7226" i="44"/>
  <c r="C7227" i="44"/>
  <c r="C7228" i="44"/>
  <c r="C7229" i="44"/>
  <c r="C7230" i="44"/>
  <c r="C7231" i="44" s="1"/>
  <c r="C7232" i="44" s="1"/>
  <c r="C7233" i="44" s="1"/>
  <c r="C7234" i="44"/>
  <c r="C7235" i="44"/>
  <c r="C7236" i="44"/>
  <c r="C7237" i="44"/>
  <c r="C7238" i="44" s="1"/>
  <c r="C7239" i="44" s="1"/>
  <c r="C7240" i="44"/>
  <c r="C7241" i="44"/>
  <c r="C7242" i="44"/>
  <c r="C7243" i="44"/>
  <c r="C7244" i="44"/>
  <c r="C7245" i="44" s="1"/>
  <c r="C7246" i="44" s="1"/>
  <c r="C7247" i="44"/>
  <c r="C7248" i="44"/>
  <c r="C7249" i="44"/>
  <c r="C7250" i="44"/>
  <c r="C7251" i="44"/>
  <c r="C7252" i="44" s="1"/>
  <c r="C7253" i="44" s="1"/>
  <c r="C7254" i="44"/>
  <c r="C7255" i="44" s="1"/>
  <c r="C7256" i="44"/>
  <c r="C7257" i="44"/>
  <c r="C7258" i="44"/>
  <c r="C7259" i="44" s="1"/>
  <c r="C7260" i="44" s="1"/>
  <c r="C7261" i="44"/>
  <c r="C7262" i="44"/>
  <c r="C7263" i="44" s="1"/>
  <c r="C7264" i="44"/>
  <c r="C7265" i="44"/>
  <c r="C7266" i="44" s="1"/>
  <c r="C7267" i="44" s="1"/>
  <c r="C7268" i="44"/>
  <c r="C7269" i="44"/>
  <c r="C7270" i="44"/>
  <c r="C7271" i="44"/>
  <c r="C7272" i="44"/>
  <c r="C7273" i="44" s="1"/>
  <c r="C7274" i="44" s="1"/>
  <c r="C7275" i="44"/>
  <c r="C7276" i="44"/>
  <c r="C7277" i="44"/>
  <c r="C7278" i="44" s="1"/>
  <c r="C7279" i="44"/>
  <c r="C7280" i="44" s="1"/>
  <c r="C7281" i="44" s="1"/>
  <c r="C7282" i="44"/>
  <c r="C7283" i="44"/>
  <c r="C7284" i="44"/>
  <c r="C7285" i="44"/>
  <c r="C7286" i="44"/>
  <c r="C7287" i="44" s="1"/>
  <c r="C7288" i="44" s="1"/>
  <c r="C7289" i="44"/>
  <c r="C7290" i="44"/>
  <c r="C7291" i="44"/>
  <c r="C7292" i="44"/>
  <c r="C7293" i="44"/>
  <c r="C7294" i="44" s="1"/>
  <c r="C7295" i="44" s="1"/>
  <c r="C7296" i="44"/>
  <c r="C7297" i="44"/>
  <c r="C7298" i="44"/>
  <c r="C7299" i="44"/>
  <c r="C7300" i="44"/>
  <c r="C7301" i="44" s="1"/>
  <c r="C7302" i="44" s="1"/>
  <c r="C7303" i="44"/>
  <c r="C7304" i="44"/>
  <c r="C7305" i="44"/>
  <c r="C7306" i="44"/>
  <c r="C7307" i="44" s="1"/>
  <c r="C7308" i="44" s="1"/>
  <c r="C7309" i="44" s="1"/>
  <c r="C7310" i="44"/>
  <c r="C7311" i="44"/>
  <c r="C7312" i="44"/>
  <c r="C7313" i="44"/>
  <c r="C7314" i="44" s="1"/>
  <c r="C7315" i="44" s="1"/>
  <c r="C7316" i="44" s="1"/>
  <c r="C7317" i="44"/>
  <c r="C7318" i="44"/>
  <c r="C7319" i="44"/>
  <c r="C7320" i="44"/>
  <c r="C7321" i="44"/>
  <c r="C7322" i="44" s="1"/>
  <c r="C7323" i="44" s="1"/>
  <c r="C7324" i="44"/>
  <c r="C7325" i="44"/>
  <c r="C7326" i="44"/>
  <c r="C7327" i="44"/>
  <c r="C7328" i="44"/>
  <c r="C7329" i="44" s="1"/>
  <c r="C7330" i="44" s="1"/>
  <c r="C7331" i="44"/>
  <c r="C7332" i="44"/>
  <c r="C7333" i="44"/>
  <c r="C7334" i="44"/>
  <c r="C7335" i="44"/>
  <c r="C7336" i="44" s="1"/>
  <c r="C7337" i="44" s="1"/>
  <c r="C7338" i="44"/>
  <c r="C7339" i="44"/>
  <c r="C7340" i="44"/>
  <c r="C7341" i="44"/>
  <c r="C7342" i="44"/>
  <c r="C7343" i="44" s="1"/>
  <c r="C7344" i="44" s="1"/>
  <c r="C7345" i="44"/>
  <c r="C7346" i="44"/>
  <c r="C7347" i="44"/>
  <c r="C7348" i="44"/>
  <c r="C7349" i="44"/>
  <c r="C7350" i="44" s="1"/>
  <c r="C7351" i="44" s="1"/>
  <c r="C7352" i="44"/>
  <c r="C7353" i="44"/>
  <c r="C7354" i="44"/>
  <c r="C7355" i="44"/>
  <c r="C7356" i="44" s="1"/>
  <c r="C7357" i="44" s="1"/>
  <c r="C7358" i="44" s="1"/>
  <c r="C7359" i="44" s="1"/>
  <c r="C7360" i="44"/>
  <c r="C7361" i="44"/>
  <c r="C7362" i="44"/>
  <c r="C7363" i="44"/>
  <c r="C7364" i="44" s="1"/>
  <c r="C7365" i="44" s="1"/>
  <c r="C7366" i="44"/>
  <c r="C7367" i="44"/>
  <c r="C7368" i="44"/>
  <c r="C7369" i="44"/>
  <c r="C7370" i="44"/>
  <c r="C7371" i="44" s="1"/>
  <c r="C7372" i="44" s="1"/>
  <c r="C7373" i="44"/>
  <c r="C7374" i="44"/>
  <c r="C7375" i="44"/>
  <c r="C7376" i="44"/>
  <c r="C7377" i="44"/>
  <c r="C7378" i="44" s="1"/>
  <c r="C7379" i="44" s="1"/>
  <c r="C7380" i="44"/>
  <c r="C7381" i="44"/>
  <c r="C7382" i="44"/>
  <c r="C7383" i="44"/>
  <c r="C7384" i="44"/>
  <c r="C7385" i="44" s="1"/>
  <c r="C7386" i="44" s="1"/>
  <c r="C7387" i="44"/>
  <c r="C7388" i="44"/>
  <c r="C7389" i="44"/>
  <c r="C7390" i="44"/>
  <c r="C7391" i="44"/>
  <c r="C7392" i="44" s="1"/>
  <c r="C7393" i="44" s="1"/>
  <c r="C7394" i="44"/>
  <c r="C7395" i="44"/>
  <c r="C7396" i="44"/>
  <c r="C7397" i="44"/>
  <c r="C7398" i="44"/>
  <c r="C7399" i="44" s="1"/>
  <c r="C7400" i="44" s="1"/>
  <c r="C7401" i="44"/>
  <c r="C7402" i="44"/>
  <c r="C7403" i="44"/>
  <c r="C7404" i="44"/>
  <c r="C7405" i="44"/>
  <c r="C7406" i="44" s="1"/>
  <c r="C7407" i="44" s="1"/>
  <c r="C7408" i="44"/>
  <c r="C7409" i="44"/>
  <c r="C7410" i="44"/>
  <c r="C7411" i="44"/>
  <c r="C7412" i="44" s="1"/>
  <c r="C7413" i="44" s="1"/>
  <c r="C7414" i="44" s="1"/>
  <c r="C7415" i="44"/>
  <c r="C7416" i="44"/>
  <c r="C7417" i="44"/>
  <c r="C7418" i="44"/>
  <c r="C7419" i="44"/>
  <c r="C7420" i="44" s="1"/>
  <c r="C7421" i="44" s="1"/>
  <c r="C7422" i="44"/>
  <c r="C7423" i="44"/>
  <c r="C7424" i="44"/>
  <c r="C7425" i="44"/>
  <c r="C7426" i="44"/>
  <c r="C7427" i="44" s="1"/>
  <c r="C7428" i="44" s="1"/>
  <c r="C7429" i="44"/>
  <c r="C7430" i="44"/>
  <c r="C7431" i="44"/>
  <c r="C7432" i="44"/>
  <c r="C7433" i="44"/>
  <c r="C7434" i="44" s="1"/>
  <c r="C7435" i="44" s="1"/>
  <c r="C7436" i="44"/>
  <c r="C7437" i="44"/>
  <c r="C7438" i="44"/>
  <c r="C7439" i="44"/>
  <c r="C7440" i="44"/>
  <c r="C7441" i="44" s="1"/>
  <c r="C7442" i="44" s="1"/>
  <c r="C7443" i="44"/>
  <c r="C7444" i="44"/>
  <c r="C7445" i="44"/>
  <c r="C7446" i="44"/>
  <c r="C7447" i="44"/>
  <c r="C7448" i="44" s="1"/>
  <c r="C7449" i="44" s="1"/>
  <c r="C7450" i="44"/>
  <c r="C7451" i="44"/>
  <c r="C7452" i="44"/>
  <c r="C7453" i="44"/>
  <c r="C7454" i="44"/>
  <c r="C7455" i="44" s="1"/>
  <c r="C7456" i="44" s="1"/>
  <c r="C7457" i="44"/>
  <c r="C7458" i="44"/>
  <c r="C7459" i="44"/>
  <c r="C7460" i="44"/>
  <c r="C7461" i="44"/>
  <c r="C7462" i="44" s="1"/>
  <c r="C7463" i="44" s="1"/>
  <c r="C7464" i="44" s="1"/>
  <c r="C7465" i="44"/>
  <c r="C7466" i="44"/>
  <c r="C7467" i="44"/>
  <c r="C7468" i="44"/>
  <c r="C7469" i="44" s="1"/>
  <c r="C7470" i="44" s="1"/>
  <c r="C7471" i="44"/>
  <c r="C7472" i="44"/>
  <c r="C7473" i="44"/>
  <c r="C7474" i="44"/>
  <c r="C7475" i="44"/>
  <c r="C7476" i="44" s="1"/>
  <c r="C7477" i="44" s="1"/>
  <c r="C7478" i="44"/>
  <c r="C7479" i="44"/>
  <c r="C7480" i="44"/>
  <c r="C7481" i="44"/>
  <c r="C7482" i="44"/>
  <c r="C7483" i="44" s="1"/>
  <c r="C7484" i="44" s="1"/>
  <c r="C7485" i="44"/>
  <c r="C7486" i="44"/>
  <c r="C7487" i="44"/>
  <c r="C7488" i="44"/>
  <c r="C7489" i="44"/>
  <c r="C7490" i="44" s="1"/>
  <c r="C7491" i="44" s="1"/>
  <c r="C7492" i="44"/>
  <c r="C7493" i="44"/>
  <c r="C7494" i="44"/>
  <c r="C7495" i="44"/>
  <c r="C7496" i="44"/>
  <c r="C7497" i="44" s="1"/>
  <c r="C7498" i="44" s="1"/>
  <c r="C7499" i="44" s="1"/>
  <c r="C7500" i="44"/>
  <c r="C7501" i="44"/>
  <c r="C7502" i="44"/>
  <c r="C7503" i="44"/>
  <c r="C7504" i="44" s="1"/>
  <c r="C7505" i="44" s="1"/>
  <c r="C7506" i="44"/>
  <c r="C7507" i="44"/>
  <c r="C7508" i="44"/>
  <c r="C7509" i="44"/>
  <c r="C7510" i="44"/>
  <c r="C7511" i="44" s="1"/>
  <c r="C7512" i="44" s="1"/>
  <c r="C7513" i="44"/>
  <c r="C7514" i="44"/>
  <c r="C7515" i="44"/>
  <c r="C7516" i="44"/>
  <c r="C7517" i="44"/>
  <c r="C7518" i="44" s="1"/>
  <c r="C7519" i="44" s="1"/>
  <c r="C7520" i="44"/>
  <c r="C7521" i="44"/>
  <c r="C7522" i="44"/>
  <c r="C7523" i="44"/>
  <c r="C7524" i="44"/>
  <c r="C7525" i="44" s="1"/>
  <c r="C7526" i="44" s="1"/>
  <c r="C7527" i="44"/>
  <c r="C7528" i="44"/>
  <c r="C7529" i="44"/>
  <c r="C7530" i="44"/>
  <c r="C7531" i="44"/>
  <c r="C7532" i="44" s="1"/>
  <c r="C7533" i="44" s="1"/>
  <c r="C7534" i="44"/>
  <c r="C7535" i="44"/>
  <c r="C7536" i="44"/>
  <c r="C7537" i="44"/>
  <c r="C7538" i="44"/>
  <c r="C7539" i="44" s="1"/>
  <c r="C7540" i="44" s="1"/>
  <c r="C7541" i="44"/>
  <c r="C7542" i="44"/>
  <c r="C7543" i="44"/>
  <c r="C7544" i="44"/>
  <c r="C7545" i="44"/>
  <c r="C7546" i="44" s="1"/>
  <c r="C7547" i="44" s="1"/>
  <c r="C7548" i="44"/>
  <c r="C7549" i="44"/>
  <c r="C7550" i="44"/>
  <c r="C7551" i="44"/>
  <c r="C7552" i="44"/>
  <c r="C7553" i="44" s="1"/>
  <c r="C7554" i="44" s="1"/>
  <c r="C7555" i="44"/>
  <c r="C7556" i="44"/>
  <c r="C7557" i="44"/>
  <c r="C7558" i="44"/>
  <c r="C7559" i="44"/>
  <c r="C7560" i="44" s="1"/>
  <c r="C7561" i="44" s="1"/>
  <c r="C7562" i="44" s="1"/>
  <c r="C7563" i="44"/>
  <c r="C7564" i="44"/>
  <c r="C7565" i="44"/>
  <c r="C7566" i="44"/>
  <c r="C7567" i="44" s="1"/>
  <c r="C7568" i="44" s="1"/>
  <c r="C7569" i="44"/>
  <c r="C7570" i="44"/>
  <c r="C7571" i="44"/>
  <c r="C7572" i="44"/>
  <c r="C7573" i="44"/>
  <c r="C7574" i="44" s="1"/>
  <c r="C7575" i="44" s="1"/>
  <c r="C7576" i="44"/>
  <c r="C7577" i="44"/>
  <c r="C7578" i="44"/>
  <c r="C7579" i="44"/>
  <c r="C7580" i="44"/>
  <c r="C7581" i="44" s="1"/>
  <c r="C7582" i="44" s="1"/>
  <c r="C7583" i="44"/>
  <c r="C7584" i="44"/>
  <c r="C7585" i="44"/>
  <c r="C7586" i="44"/>
  <c r="C7587" i="44"/>
  <c r="C7588" i="44" s="1"/>
  <c r="C7589" i="44" s="1"/>
  <c r="C7590" i="44"/>
  <c r="C7591" i="44"/>
  <c r="C7592" i="44"/>
  <c r="C7593" i="44"/>
  <c r="C7594" i="44"/>
  <c r="C7595" i="44" s="1"/>
  <c r="C7596" i="44" s="1"/>
  <c r="C7597" i="44" s="1"/>
  <c r="C7598" i="44"/>
  <c r="C7599" i="44"/>
  <c r="C7600" i="44"/>
  <c r="C7601" i="44"/>
  <c r="C7602" i="44" s="1"/>
  <c r="C7603" i="44" s="1"/>
  <c r="C7604" i="44"/>
  <c r="C7605" i="44"/>
  <c r="C7606" i="44"/>
  <c r="C7607" i="44"/>
  <c r="C7608" i="44"/>
  <c r="C7609" i="44" s="1"/>
  <c r="C7610" i="44" s="1"/>
  <c r="C7611" i="44"/>
  <c r="C7612" i="44"/>
  <c r="C7613" i="44"/>
  <c r="C7614" i="44"/>
  <c r="C7615" i="44"/>
  <c r="C7616" i="44" s="1"/>
  <c r="C7617" i="44" s="1"/>
  <c r="C7618" i="44"/>
  <c r="C7619" i="44" s="1"/>
  <c r="C7620" i="44"/>
  <c r="C7621" i="44"/>
  <c r="C7622" i="44"/>
  <c r="C7623" i="44" s="1"/>
  <c r="C7624" i="44" s="1"/>
  <c r="C7625" i="44"/>
  <c r="C7626" i="44"/>
  <c r="C7627" i="44"/>
  <c r="C7628" i="44" s="1"/>
  <c r="C7629" i="44"/>
  <c r="C7630" i="44" s="1"/>
  <c r="C7631" i="44" s="1"/>
  <c r="C7632" i="44"/>
  <c r="C7633" i="44"/>
  <c r="C7634" i="44"/>
  <c r="C7635" i="44"/>
  <c r="C7636" i="44"/>
  <c r="C7637" i="44" s="1"/>
  <c r="C7638" i="44" s="1"/>
  <c r="C7639" i="44"/>
  <c r="C7640" i="44"/>
  <c r="C7641" i="44"/>
  <c r="C7642" i="44" s="1"/>
  <c r="C7643" i="44"/>
  <c r="C7644" i="44" s="1"/>
  <c r="C7645" i="44" s="1"/>
  <c r="C7646" i="44"/>
  <c r="C7647" i="44"/>
  <c r="C7648" i="44"/>
  <c r="C7649" i="44"/>
  <c r="C7650" i="44"/>
  <c r="C7651" i="44" s="1"/>
  <c r="C7652" i="44" s="1"/>
  <c r="C7653" i="44"/>
  <c r="C7654" i="44"/>
  <c r="C7655" i="44"/>
  <c r="C7656" i="44"/>
  <c r="C7657" i="44"/>
  <c r="C7658" i="44" s="1"/>
  <c r="C7659" i="44" s="1"/>
  <c r="C7660" i="44"/>
  <c r="C7661" i="44"/>
  <c r="C7662" i="44"/>
  <c r="C7663" i="44"/>
  <c r="C7664" i="44"/>
  <c r="C7665" i="44" s="1"/>
  <c r="C7666" i="44" s="1"/>
  <c r="C7667" i="44"/>
  <c r="C7668" i="44"/>
  <c r="C7669" i="44"/>
  <c r="C7670" i="44"/>
  <c r="C7671" i="44" s="1"/>
  <c r="C7672" i="44" s="1"/>
  <c r="C7673" i="44" s="1"/>
  <c r="C7674" i="44"/>
  <c r="C7675" i="44"/>
  <c r="C7676" i="44"/>
  <c r="C7677" i="44"/>
  <c r="C7678" i="44"/>
  <c r="C7679" i="44" s="1"/>
  <c r="C7680" i="44" s="1"/>
  <c r="C7681" i="44"/>
  <c r="C7682" i="44"/>
  <c r="C7683" i="44"/>
  <c r="C7684" i="44"/>
  <c r="C7685" i="44"/>
  <c r="C7686" i="44" s="1"/>
  <c r="C7687" i="44" s="1"/>
  <c r="C7688" i="44"/>
  <c r="C7689" i="44"/>
  <c r="C7690" i="44"/>
  <c r="C7691" i="44"/>
  <c r="C7692" i="44"/>
  <c r="C7693" i="44" s="1"/>
  <c r="C7694" i="44" s="1"/>
  <c r="C7695" i="44"/>
  <c r="C7696" i="44"/>
  <c r="C7697" i="44"/>
  <c r="C7698" i="44"/>
  <c r="C7699" i="44"/>
  <c r="C7700" i="44" s="1"/>
  <c r="C7701" i="44" s="1"/>
  <c r="C7702" i="44"/>
  <c r="C7703" i="44"/>
  <c r="C7704" i="44"/>
  <c r="C7705" i="44"/>
  <c r="C7706" i="44"/>
  <c r="C7707" i="44" s="1"/>
  <c r="C7708" i="44" s="1"/>
  <c r="C7709" i="44"/>
  <c r="C7710" i="44"/>
  <c r="C7711" i="44"/>
  <c r="C7712" i="44"/>
  <c r="C7713" i="44"/>
  <c r="C7714" i="44" s="1"/>
  <c r="C7715" i="44" s="1"/>
  <c r="C7716" i="44"/>
  <c r="C7717" i="44"/>
  <c r="C7718" i="44"/>
  <c r="C7719" i="44"/>
  <c r="C7720" i="44"/>
  <c r="C7721" i="44" s="1"/>
  <c r="C7722" i="44" s="1"/>
  <c r="C7723" i="44"/>
  <c r="C7724" i="44"/>
  <c r="C7725" i="44"/>
  <c r="C7726" i="44"/>
  <c r="C7727" i="44"/>
  <c r="C7728" i="44" s="1"/>
  <c r="C7729" i="44" s="1"/>
  <c r="C7730" i="44" s="1"/>
  <c r="C7731" i="44"/>
  <c r="C7732" i="44"/>
  <c r="C7733" i="44"/>
  <c r="C7734" i="44"/>
  <c r="C7735" i="44" s="1"/>
  <c r="C7736" i="44" s="1"/>
  <c r="C7737" i="44"/>
  <c r="C7738" i="44"/>
  <c r="C7739" i="44"/>
  <c r="C7740" i="44"/>
  <c r="C7741" i="44"/>
  <c r="C7742" i="44" s="1"/>
  <c r="C7743" i="44" s="1"/>
  <c r="C7744" i="44"/>
  <c r="C7745" i="44"/>
  <c r="C7746" i="44"/>
  <c r="C7747" i="44"/>
  <c r="C7748" i="44"/>
  <c r="C7749" i="44" s="1"/>
  <c r="C7750" i="44" s="1"/>
  <c r="C7751" i="44"/>
  <c r="C7752" i="44"/>
  <c r="C7753" i="44"/>
  <c r="C7754" i="44"/>
  <c r="C7755" i="44"/>
  <c r="C7756" i="44" s="1"/>
  <c r="C7757" i="44" s="1"/>
  <c r="C7758" i="44"/>
  <c r="C7759" i="44"/>
  <c r="C7760" i="44"/>
  <c r="C7761" i="44"/>
  <c r="C7762" i="44"/>
  <c r="C7763" i="44" s="1"/>
  <c r="C7764" i="44" s="1"/>
  <c r="C7765" i="44"/>
  <c r="C7766" i="44"/>
  <c r="C7767" i="44"/>
  <c r="C7768" i="44"/>
  <c r="C7769" i="44" s="1"/>
  <c r="C7770" i="44" s="1"/>
  <c r="C7771" i="44" s="1"/>
  <c r="C7772" i="44"/>
  <c r="C7773" i="44"/>
  <c r="C7774" i="44"/>
  <c r="C7775" i="44"/>
  <c r="C7776" i="44"/>
  <c r="C7777" i="44" s="1"/>
  <c r="C7778" i="44" s="1"/>
  <c r="C7779" i="44"/>
  <c r="C7780" i="44"/>
  <c r="C7781" i="44"/>
  <c r="C7782" i="44"/>
  <c r="C7783" i="44"/>
  <c r="C7784" i="44" s="1"/>
  <c r="C7785" i="44" s="1"/>
  <c r="C7786" i="44"/>
  <c r="C7787" i="44"/>
  <c r="C7788" i="44"/>
  <c r="C7789" i="44"/>
  <c r="C7790" i="44"/>
  <c r="C7791" i="44" s="1"/>
  <c r="C7792" i="44" s="1"/>
  <c r="C7793" i="44"/>
  <c r="C7794" i="44"/>
  <c r="C7795" i="44"/>
  <c r="C7796" i="44"/>
  <c r="C7797" i="44"/>
  <c r="C7798" i="44" s="1"/>
  <c r="C7799" i="44" s="1"/>
  <c r="C7800" i="44"/>
  <c r="C7801" i="44"/>
  <c r="C7802" i="44"/>
  <c r="C7803" i="44"/>
  <c r="C7804" i="44"/>
  <c r="C7805" i="44" s="1"/>
  <c r="C7806" i="44" s="1"/>
  <c r="C7807" i="44"/>
  <c r="C7808" i="44"/>
  <c r="C7809" i="44"/>
  <c r="C7810" i="44"/>
  <c r="C7811" i="44"/>
  <c r="C7812" i="44" s="1"/>
  <c r="C7813" i="44" s="1"/>
  <c r="C7814" i="44"/>
  <c r="C7815" i="44"/>
  <c r="C7816" i="44"/>
  <c r="C7817" i="44"/>
  <c r="C7818" i="44"/>
  <c r="C7819" i="44" s="1"/>
  <c r="C7820" i="44" s="1"/>
  <c r="C7821" i="44"/>
  <c r="C7822" i="44"/>
  <c r="C7823" i="44"/>
  <c r="C7824" i="44"/>
  <c r="C7825" i="44"/>
  <c r="C7826" i="44" s="1"/>
  <c r="C7827" i="44" s="1"/>
  <c r="C7828" i="44" s="1"/>
  <c r="C7829" i="44"/>
  <c r="C7830" i="44"/>
  <c r="C7831" i="44"/>
  <c r="C7832" i="44"/>
  <c r="C7833" i="44" s="1"/>
  <c r="C7834" i="44" s="1"/>
  <c r="C7835" i="44"/>
  <c r="C7836" i="44"/>
  <c r="C7837" i="44"/>
  <c r="C7838" i="44"/>
  <c r="C7839" i="44"/>
  <c r="C7840" i="44" s="1"/>
  <c r="C7841" i="44" s="1"/>
  <c r="C7842" i="44"/>
  <c r="C7843" i="44"/>
  <c r="C7844" i="44"/>
  <c r="C7845" i="44"/>
  <c r="C7846" i="44"/>
  <c r="C7847" i="44" s="1"/>
  <c r="C7848" i="44" s="1"/>
  <c r="C7849" i="44"/>
  <c r="C7850" i="44"/>
  <c r="C7851" i="44"/>
  <c r="C7852" i="44"/>
  <c r="C7853" i="44"/>
  <c r="C7854" i="44" s="1"/>
  <c r="C7855" i="44" s="1"/>
  <c r="C7856" i="44"/>
  <c r="C7857" i="44"/>
  <c r="C7858" i="44"/>
  <c r="C7859" i="44"/>
  <c r="C7860" i="44"/>
  <c r="C7861" i="44" s="1"/>
  <c r="C7862" i="44" s="1"/>
  <c r="C7863" i="44" s="1"/>
  <c r="C7864" i="44"/>
  <c r="C7865" i="44"/>
  <c r="C7866" i="44"/>
  <c r="C7867" i="44"/>
  <c r="C7868" i="44" s="1"/>
  <c r="C7869" i="44" s="1"/>
  <c r="C7870" i="44"/>
  <c r="C7871" i="44"/>
  <c r="C7872" i="44"/>
  <c r="C7873" i="44"/>
  <c r="C7874" i="44"/>
  <c r="C7875" i="44" s="1"/>
  <c r="C7876" i="44" s="1"/>
  <c r="C7877" i="44"/>
  <c r="C7878" i="44"/>
  <c r="C7879" i="44"/>
  <c r="C7880" i="44"/>
  <c r="C7881" i="44"/>
  <c r="C7882" i="44" s="1"/>
  <c r="C7883" i="44" s="1"/>
  <c r="C7884" i="44"/>
  <c r="C7885" i="44"/>
  <c r="C7886" i="44"/>
  <c r="C7887" i="44"/>
  <c r="C7888" i="44"/>
  <c r="C7889" i="44" s="1"/>
  <c r="C7890" i="44" s="1"/>
  <c r="C7891" i="44"/>
  <c r="C7892" i="44"/>
  <c r="C7893" i="44"/>
  <c r="C7894" i="44"/>
  <c r="C7895" i="44"/>
  <c r="C7896" i="44" s="1"/>
  <c r="C7897" i="44" s="1"/>
  <c r="C7898" i="44"/>
  <c r="C7899" i="44"/>
  <c r="C7900" i="44"/>
  <c r="C7901" i="44"/>
  <c r="C7902" i="44"/>
  <c r="C7903" i="44" s="1"/>
  <c r="C7904" i="44" s="1"/>
  <c r="C7905" i="44"/>
  <c r="C7906" i="44"/>
  <c r="C7907" i="44"/>
  <c r="C7908" i="44"/>
  <c r="C7909" i="44"/>
  <c r="C7910" i="44" s="1"/>
  <c r="C7911" i="44" s="1"/>
  <c r="C7912" i="44"/>
  <c r="C7913" i="44"/>
  <c r="C7914" i="44"/>
  <c r="C7915" i="44"/>
  <c r="C7916" i="44"/>
  <c r="C7917" i="44" s="1"/>
  <c r="C7918" i="44" s="1"/>
  <c r="C7919" i="44"/>
  <c r="C7920" i="44"/>
  <c r="C7921" i="44"/>
  <c r="C7922" i="44"/>
  <c r="C7923" i="44"/>
  <c r="C7924" i="44" s="1"/>
  <c r="C7925" i="44" s="1"/>
  <c r="C7926" i="44" s="1"/>
  <c r="C7927" i="44"/>
  <c r="C7928" i="44"/>
  <c r="C7929" i="44"/>
  <c r="C7930" i="44"/>
  <c r="C7931" i="44" s="1"/>
  <c r="C7932" i="44" s="1"/>
  <c r="C7933" i="44"/>
  <c r="C7934" i="44"/>
  <c r="C7935" i="44"/>
  <c r="C7936" i="44"/>
  <c r="C7937" i="44"/>
  <c r="C7938" i="44" s="1"/>
  <c r="C7939" i="44" s="1"/>
  <c r="C7940" i="44"/>
  <c r="C7941" i="44"/>
  <c r="C7942" i="44"/>
  <c r="C7943" i="44"/>
  <c r="C7944" i="44"/>
  <c r="C7945" i="44" s="1"/>
  <c r="C7946" i="44" s="1"/>
  <c r="C7947" i="44"/>
  <c r="C7948" i="44"/>
  <c r="C7949" i="44"/>
  <c r="C7950" i="44"/>
  <c r="C7951" i="44"/>
  <c r="C7952" i="44" s="1"/>
  <c r="C7953" i="44" s="1"/>
  <c r="C7954" i="44"/>
  <c r="C7955" i="44"/>
  <c r="C7956" i="44"/>
  <c r="C7957" i="44"/>
  <c r="C7958" i="44"/>
  <c r="C7959" i="44" s="1"/>
  <c r="C7960" i="44" s="1"/>
  <c r="C7961" i="44" s="1"/>
  <c r="C7962" i="44"/>
  <c r="C7963" i="44"/>
  <c r="C7964" i="44"/>
  <c r="C7965" i="44"/>
  <c r="C7966" i="44" s="1"/>
  <c r="C7967" i="44" s="1"/>
  <c r="C7968" i="44"/>
  <c r="C7969" i="44"/>
  <c r="C7970" i="44"/>
  <c r="C7971" i="44"/>
  <c r="C7972" i="44"/>
  <c r="C7973" i="44" s="1"/>
  <c r="C7974" i="44" s="1"/>
  <c r="C7975" i="44"/>
  <c r="C7976" i="44"/>
  <c r="C7977" i="44"/>
  <c r="C7978" i="44"/>
  <c r="C7979" i="44"/>
  <c r="C7980" i="44" s="1"/>
  <c r="C7981" i="44" s="1"/>
  <c r="C7982" i="44"/>
  <c r="C7983" i="44"/>
  <c r="C7984" i="44"/>
  <c r="C7985" i="44"/>
  <c r="C7986" i="44"/>
  <c r="C7987" i="44" s="1"/>
  <c r="C7988" i="44" s="1"/>
  <c r="C7989" i="44"/>
  <c r="C7990" i="44" s="1"/>
  <c r="C7991" i="44"/>
  <c r="C7992" i="44"/>
  <c r="C7993" i="44" s="1"/>
  <c r="C7994" i="44" s="1"/>
  <c r="C7995" i="44" s="1"/>
  <c r="C7996" i="44"/>
  <c r="C7997" i="44"/>
  <c r="C7998" i="44"/>
  <c r="C7999" i="44"/>
  <c r="C8000" i="44"/>
  <c r="C8001" i="44" s="1"/>
  <c r="C8002" i="44" s="1"/>
  <c r="C8003" i="44"/>
  <c r="C8004" i="44"/>
  <c r="C8005" i="44"/>
  <c r="C8006" i="44" s="1"/>
  <c r="C8007" i="44"/>
  <c r="C8008" i="44" s="1"/>
  <c r="C8009" i="44" s="1"/>
  <c r="C8010" i="44"/>
  <c r="C8011" i="44"/>
  <c r="C8012" i="44"/>
  <c r="C8013" i="44"/>
  <c r="C8014" i="44"/>
  <c r="C8015" i="44" s="1"/>
  <c r="C8016" i="44" s="1"/>
  <c r="C8017" i="44"/>
  <c r="C8018" i="44"/>
  <c r="C8019" i="44"/>
  <c r="C8020" i="44"/>
  <c r="C8021" i="44"/>
  <c r="C8022" i="44" s="1"/>
  <c r="C8023" i="44" s="1"/>
  <c r="C8024" i="44"/>
  <c r="C8025" i="44"/>
  <c r="C8026" i="44"/>
  <c r="C8027" i="44"/>
  <c r="C8028" i="44"/>
  <c r="C8029" i="44" s="1"/>
  <c r="C8030" i="44" s="1"/>
  <c r="C8031" i="44"/>
  <c r="C8032" i="44"/>
  <c r="C8033" i="44"/>
  <c r="C8034" i="44"/>
  <c r="C8035" i="44"/>
  <c r="C8036" i="44" s="1"/>
  <c r="C8037" i="44" s="1"/>
  <c r="C8038" i="44" s="1"/>
  <c r="C8039" i="44"/>
  <c r="C8040" i="44"/>
  <c r="C8041" i="44"/>
  <c r="C8042" i="44"/>
  <c r="C8043" i="44" s="1"/>
  <c r="C8044" i="44" s="1"/>
  <c r="C8045" i="44" s="1"/>
  <c r="C8046" i="44"/>
  <c r="C8047" i="44"/>
  <c r="C8048" i="44"/>
  <c r="C8049" i="44"/>
  <c r="C8050" i="44" s="1"/>
  <c r="C8051" i="44" s="1"/>
  <c r="C8052" i="44"/>
  <c r="C8053" i="44"/>
  <c r="C8054" i="44"/>
  <c r="C8055" i="44"/>
  <c r="C8056" i="44"/>
  <c r="C8057" i="44" s="1"/>
  <c r="C8058" i="44" s="1"/>
  <c r="C8059" i="44"/>
  <c r="C8060" i="44"/>
  <c r="C8061" i="44"/>
  <c r="C8062" i="44"/>
  <c r="C8063" i="44"/>
  <c r="C8064" i="44" s="1"/>
  <c r="C8065" i="44" s="1"/>
  <c r="C8066" i="44"/>
  <c r="C8067" i="44"/>
  <c r="C8068" i="44"/>
  <c r="C8069" i="44"/>
  <c r="C8070" i="44"/>
  <c r="C8071" i="44" s="1"/>
  <c r="C8072" i="44" s="1"/>
  <c r="C8073" i="44"/>
  <c r="C8074" i="44"/>
  <c r="C8075" i="44"/>
  <c r="C8076" i="44"/>
  <c r="C8077" i="44"/>
  <c r="C8078" i="44" s="1"/>
  <c r="C8079" i="44" s="1"/>
  <c r="C8080" i="44"/>
  <c r="C8081" i="44"/>
  <c r="C8082" i="44"/>
  <c r="C8083" i="44"/>
  <c r="C8084" i="44"/>
  <c r="C8085" i="44" s="1"/>
  <c r="C8086" i="44" s="1"/>
  <c r="C8087" i="44" s="1"/>
  <c r="C8088" i="44"/>
  <c r="C8089" i="44"/>
  <c r="C8090" i="44"/>
  <c r="C8091" i="44"/>
  <c r="C8092" i="44" s="1"/>
  <c r="C8093" i="44" s="1"/>
  <c r="C8094" i="44" s="1"/>
  <c r="C8095" i="44"/>
  <c r="C8096" i="44"/>
  <c r="C8097" i="44"/>
  <c r="C8098" i="44"/>
  <c r="C8099" i="44" s="1"/>
  <c r="C8100" i="44" s="1"/>
  <c r="C8101" i="44"/>
  <c r="C8102" i="44"/>
  <c r="C8103" i="44"/>
  <c r="C8104" i="44"/>
  <c r="C8105" i="44"/>
  <c r="C8106" i="44" s="1"/>
  <c r="C8107" i="44" s="1"/>
  <c r="C8108" i="44"/>
  <c r="C8109" i="44"/>
  <c r="C8110" i="44"/>
  <c r="C8111" i="44"/>
  <c r="C8112" i="44"/>
  <c r="C8113" i="44" s="1"/>
  <c r="C8114" i="44" s="1"/>
  <c r="C8115" i="44"/>
  <c r="C8116" i="44"/>
  <c r="C8117" i="44"/>
  <c r="C8118" i="44"/>
  <c r="C8119" i="44"/>
  <c r="C8120" i="44" s="1"/>
  <c r="C8121" i="44" s="1"/>
  <c r="C8122" i="44"/>
  <c r="C8123" i="44"/>
  <c r="C8124" i="44"/>
  <c r="C8125" i="44"/>
  <c r="C8126" i="44"/>
  <c r="C8127" i="44" s="1"/>
  <c r="C8128" i="44" s="1"/>
  <c r="C8129" i="44"/>
  <c r="C8130" i="44"/>
  <c r="C8131" i="44"/>
  <c r="C8132" i="44"/>
  <c r="C8133" i="44"/>
  <c r="C8134" i="44" s="1"/>
  <c r="C8135" i="44" s="1"/>
  <c r="C8136" i="44"/>
  <c r="C8137" i="44"/>
  <c r="C8138" i="44"/>
  <c r="C8139" i="44"/>
  <c r="C8140" i="44"/>
  <c r="C8141" i="44" s="1"/>
  <c r="C8142" i="44" s="1"/>
  <c r="C8143" i="44"/>
  <c r="C8144" i="44"/>
  <c r="C8145" i="44"/>
  <c r="C8146" i="44"/>
  <c r="C8147" i="44"/>
  <c r="C8148" i="44" s="1"/>
  <c r="C8149" i="44" s="1"/>
  <c r="C8150" i="44"/>
  <c r="C8151" i="44"/>
  <c r="C8152" i="44"/>
  <c r="C8153" i="44"/>
  <c r="C8154" i="44" s="1"/>
  <c r="C8155" i="44" s="1"/>
  <c r="C8156" i="44" s="1"/>
  <c r="C8157" i="44"/>
  <c r="C8158" i="44"/>
  <c r="C8159" i="44"/>
  <c r="C8160" i="44"/>
  <c r="C8161" i="44"/>
  <c r="C8162" i="44" s="1"/>
  <c r="C8163" i="44" s="1"/>
  <c r="C8164" i="44"/>
  <c r="C8165" i="44"/>
  <c r="C8166" i="44"/>
  <c r="C8167" i="44"/>
  <c r="C8168" i="44"/>
  <c r="C8169" i="44" s="1"/>
  <c r="C8170" i="44" s="1"/>
  <c r="C8171" i="44"/>
  <c r="C8172" i="44"/>
  <c r="C8173" i="44"/>
  <c r="C8174" i="44"/>
  <c r="C8175" i="44"/>
  <c r="C8176" i="44" s="1"/>
  <c r="C8177" i="44" s="1"/>
  <c r="C8178" i="44"/>
  <c r="C8179" i="44"/>
  <c r="C8180" i="44"/>
  <c r="C8181" i="44"/>
  <c r="C8182" i="44"/>
  <c r="C8183" i="44" s="1"/>
  <c r="C8184" i="44" s="1"/>
  <c r="C8185" i="44"/>
  <c r="C8186" i="44"/>
  <c r="C8187" i="44"/>
  <c r="C8188" i="44"/>
  <c r="C8189" i="44"/>
  <c r="C8190" i="44" s="1"/>
  <c r="C8191" i="44" s="1"/>
  <c r="C8192" i="44" s="1"/>
  <c r="C8193" i="44"/>
  <c r="C8194" i="44"/>
  <c r="C8195" i="44"/>
  <c r="C8196" i="44"/>
  <c r="C8197" i="44" s="1"/>
  <c r="C8198" i="44" s="1"/>
  <c r="C8199" i="44"/>
  <c r="C8200" i="44"/>
  <c r="C8201" i="44"/>
  <c r="C8202" i="44"/>
  <c r="C8203" i="44"/>
  <c r="C8204" i="44" s="1"/>
  <c r="C8205" i="44" s="1"/>
  <c r="C8206" i="44"/>
  <c r="C8207" i="44"/>
  <c r="C8208" i="44"/>
  <c r="C8209" i="44"/>
  <c r="C8210" i="44"/>
  <c r="C8211" i="44" s="1"/>
  <c r="C8212" i="44" s="1"/>
  <c r="C8213" i="44"/>
  <c r="C8214" i="44"/>
  <c r="C8215" i="44"/>
  <c r="C8216" i="44"/>
  <c r="C8217" i="44"/>
  <c r="C8218" i="44" s="1"/>
  <c r="C8219" i="44" s="1"/>
  <c r="C8220" i="44"/>
  <c r="C8221" i="44"/>
  <c r="C8222" i="44"/>
  <c r="C8223" i="44"/>
  <c r="C8224" i="44"/>
  <c r="C8225" i="44" s="1"/>
  <c r="C8226" i="44" s="1"/>
  <c r="C8227" i="44"/>
  <c r="C8228" i="44"/>
  <c r="C8229" i="44" s="1"/>
  <c r="C8230" i="44"/>
  <c r="C8231" i="44"/>
  <c r="C8232" i="44" s="1"/>
  <c r="C8233" i="44" s="1"/>
  <c r="C8234" i="44"/>
  <c r="C8235" i="44"/>
  <c r="C8236" i="44"/>
  <c r="C8237" i="44"/>
  <c r="C8238" i="44"/>
  <c r="C8239" i="44" s="1"/>
  <c r="C8240" i="44" s="1"/>
  <c r="C8241" i="44"/>
  <c r="C8242" i="44"/>
  <c r="C8243" i="44"/>
  <c r="C8244" i="44"/>
  <c r="C8245" i="44"/>
  <c r="C8246" i="44" s="1"/>
  <c r="C8247" i="44" s="1"/>
  <c r="C8248" i="44"/>
  <c r="C8249" i="44"/>
  <c r="C8250" i="44"/>
  <c r="C8251" i="44"/>
  <c r="C8252" i="44"/>
  <c r="C8253" i="44" s="1"/>
  <c r="C8254" i="44" s="1"/>
  <c r="C8255" i="44"/>
  <c r="C8256" i="44"/>
  <c r="C8257" i="44"/>
  <c r="C8258" i="44"/>
  <c r="C8259" i="44"/>
  <c r="C8260" i="44" s="1"/>
  <c r="C8261" i="44" s="1"/>
  <c r="C8262" i="44"/>
  <c r="C8263" i="44"/>
  <c r="C8264" i="44"/>
  <c r="C8265" i="44"/>
  <c r="C8266" i="44"/>
  <c r="C8267" i="44" s="1"/>
  <c r="C8268" i="44" s="1"/>
  <c r="C8269" i="44"/>
  <c r="C8270" i="44"/>
  <c r="C8271" i="44"/>
  <c r="C8272" i="44"/>
  <c r="C8273" i="44"/>
  <c r="C8274" i="44" s="1"/>
  <c r="C8275" i="44" s="1"/>
  <c r="C8276" i="44"/>
  <c r="C8277" i="44"/>
  <c r="C8278" i="44"/>
  <c r="C8279" i="44"/>
  <c r="C8280" i="44"/>
  <c r="C8281" i="44" s="1"/>
  <c r="C8282" i="44" s="1"/>
  <c r="C8283" i="44"/>
  <c r="C8284" i="44"/>
  <c r="C8285" i="44"/>
  <c r="C8286" i="44"/>
  <c r="C8287" i="44"/>
  <c r="C8288" i="44" s="1"/>
  <c r="C8289" i="44" s="1"/>
  <c r="C8290" i="44" s="1"/>
  <c r="C8291" i="44"/>
  <c r="C8292" i="44"/>
  <c r="C8293" i="44"/>
  <c r="C8294" i="44"/>
  <c r="C8295" i="44" s="1"/>
  <c r="C8296" i="44" s="1"/>
  <c r="C8297" i="44"/>
  <c r="C8298" i="44"/>
  <c r="C8299" i="44"/>
  <c r="C8300" i="44"/>
  <c r="C8301" i="44"/>
  <c r="C8302" i="44" s="1"/>
  <c r="C8303" i="44" s="1"/>
  <c r="C8304" i="44"/>
  <c r="C8305" i="44"/>
  <c r="C8306" i="44"/>
  <c r="C8307" i="44"/>
  <c r="C8308" i="44"/>
  <c r="C8309" i="44" s="1"/>
  <c r="C8310" i="44" s="1"/>
  <c r="C8311" i="44"/>
  <c r="C8312" i="44"/>
  <c r="C8313" i="44"/>
  <c r="C8314" i="44"/>
  <c r="C8315" i="44"/>
  <c r="C8316" i="44" s="1"/>
  <c r="C8317" i="44" s="1"/>
  <c r="C8318" i="44"/>
  <c r="C8319" i="44"/>
  <c r="C8320" i="44"/>
  <c r="C8321" i="44"/>
  <c r="C8322" i="44"/>
  <c r="C8323" i="44" s="1"/>
  <c r="C8324" i="44" s="1"/>
  <c r="C8325" i="44" s="1"/>
  <c r="C8326" i="44"/>
  <c r="C8327" i="44"/>
  <c r="C8328" i="44"/>
  <c r="C8329" i="44"/>
  <c r="C8330" i="44" s="1"/>
  <c r="C8331" i="44" s="1"/>
  <c r="C8332" i="44"/>
  <c r="C8333" i="44"/>
  <c r="C8334" i="44"/>
  <c r="C8335" i="44"/>
  <c r="C8336" i="44"/>
  <c r="C8337" i="44" s="1"/>
  <c r="C8338" i="44" s="1"/>
  <c r="C8339" i="44"/>
  <c r="C8340" i="44"/>
  <c r="C8341" i="44"/>
  <c r="C8342" i="44"/>
  <c r="C8343" i="44"/>
  <c r="C8344" i="44" s="1"/>
  <c r="C8345" i="44" s="1"/>
  <c r="C8346" i="44"/>
  <c r="C8347" i="44"/>
  <c r="C8348" i="44"/>
  <c r="C8349" i="44"/>
  <c r="C8350" i="44"/>
  <c r="C8351" i="44" s="1"/>
  <c r="C8352" i="44" s="1"/>
  <c r="C8353" i="44"/>
  <c r="C8354" i="44" s="1"/>
  <c r="C8355" i="44"/>
  <c r="C8356" i="44"/>
  <c r="C8357" i="44"/>
  <c r="C8358" i="44" s="1"/>
  <c r="C8359" i="44" s="1"/>
  <c r="C8360" i="44" s="1"/>
  <c r="C8361" i="44"/>
  <c r="C8362" i="44"/>
  <c r="C8363" i="44"/>
  <c r="C8364" i="44"/>
  <c r="C8365" i="44" s="1"/>
  <c r="C8366" i="44" s="1"/>
  <c r="C8367" i="44"/>
  <c r="C8368" i="44"/>
  <c r="C8369" i="44"/>
  <c r="C8370" i="44" s="1"/>
  <c r="C8371" i="44"/>
  <c r="C8372" i="44" s="1"/>
  <c r="C8373" i="44" s="1"/>
  <c r="C8374" i="44"/>
  <c r="C8375" i="44"/>
  <c r="C8376" i="44"/>
  <c r="C8377" i="44"/>
  <c r="C8378" i="44"/>
  <c r="C8379" i="44" s="1"/>
  <c r="C8380" i="44" s="1"/>
  <c r="C8381" i="44"/>
  <c r="C8382" i="44"/>
  <c r="C8383" i="44"/>
  <c r="C8384" i="44"/>
  <c r="C8385" i="44"/>
  <c r="C8386" i="44" s="1"/>
  <c r="C8387" i="44" s="1"/>
  <c r="C8388" i="44"/>
  <c r="C8389" i="44"/>
  <c r="C8390" i="44"/>
  <c r="C8391" i="44"/>
  <c r="C8392" i="44"/>
  <c r="C8393" i="44" s="1"/>
  <c r="C8394" i="44" s="1"/>
  <c r="C8395" i="44"/>
  <c r="C8396" i="44"/>
  <c r="C8397" i="44"/>
  <c r="C8398" i="44"/>
  <c r="C8399" i="44"/>
  <c r="C8400" i="44" s="1"/>
  <c r="C8401" i="44" s="1"/>
  <c r="C8402" i="44"/>
  <c r="C8403" i="44" s="1"/>
  <c r="C8404" i="44"/>
  <c r="C8405" i="44"/>
  <c r="C8406" i="44"/>
  <c r="C8407" i="44" s="1"/>
  <c r="C8408" i="44" s="1"/>
  <c r="C8409" i="44"/>
  <c r="C8410" i="44" s="1"/>
  <c r="C8411" i="44"/>
  <c r="C8412" i="44"/>
  <c r="C8413" i="44"/>
  <c r="C8414" i="44" s="1"/>
  <c r="C8415" i="44" s="1"/>
  <c r="C8416" i="44"/>
  <c r="C8417" i="44"/>
  <c r="C8418" i="44"/>
  <c r="C8419" i="44"/>
  <c r="C8420" i="44"/>
  <c r="C8421" i="44" s="1"/>
  <c r="C8422" i="44" s="1"/>
  <c r="C8423" i="44"/>
  <c r="C8424" i="44"/>
  <c r="C8425" i="44"/>
  <c r="C8426" i="44"/>
  <c r="C8427" i="44"/>
  <c r="C8428" i="44" s="1"/>
  <c r="C8429" i="44" s="1"/>
  <c r="C8430" i="44" s="1"/>
  <c r="C8431" i="44"/>
  <c r="C8432" i="44"/>
  <c r="C8433" i="44"/>
  <c r="C8434" i="44"/>
  <c r="C8435" i="44" s="1"/>
  <c r="C8436" i="44" s="1"/>
  <c r="C8437" i="44"/>
  <c r="C8438" i="44"/>
  <c r="C8439" i="44"/>
  <c r="C8440" i="44"/>
  <c r="C8441" i="44"/>
  <c r="C8442" i="44" s="1"/>
  <c r="C8443" i="44" s="1"/>
  <c r="C8444" i="44"/>
  <c r="C8445" i="44"/>
  <c r="C8446" i="44"/>
  <c r="C8447" i="44"/>
  <c r="C8448" i="44"/>
  <c r="C8449" i="44" s="1"/>
  <c r="C8450" i="44" s="1"/>
  <c r="C8451" i="44"/>
  <c r="C8452" i="44" s="1"/>
  <c r="C8453" i="44"/>
  <c r="C8454" i="44"/>
  <c r="C8455" i="44"/>
  <c r="C8456" i="44" s="1"/>
  <c r="C8457" i="44" s="1"/>
  <c r="C8458" i="44" s="1"/>
  <c r="C8459" i="44"/>
  <c r="C8460" i="44"/>
  <c r="C8461" i="44"/>
  <c r="C8462" i="44"/>
  <c r="C8463" i="44" s="1"/>
  <c r="C8464" i="44" s="1"/>
  <c r="C8465" i="44"/>
  <c r="C8466" i="44"/>
  <c r="C8467" i="44"/>
  <c r="C8468" i="44"/>
  <c r="C8469" i="44"/>
  <c r="C8470" i="44" s="1"/>
  <c r="C8471" i="44" s="1"/>
  <c r="C8472" i="44"/>
  <c r="C8473" i="44"/>
  <c r="C8474" i="44"/>
  <c r="C8475" i="44"/>
  <c r="C8476" i="44"/>
  <c r="C8477" i="44" s="1"/>
  <c r="C8478" i="44" s="1"/>
  <c r="C8479" i="44"/>
  <c r="C8480" i="44"/>
  <c r="C8481" i="44"/>
  <c r="C8482" i="44"/>
  <c r="C8483" i="44"/>
  <c r="C8484" i="44" s="1"/>
  <c r="C8485" i="44" s="1"/>
  <c r="C8486" i="44"/>
  <c r="C8487" i="44"/>
  <c r="C8488" i="44"/>
  <c r="C8489" i="44"/>
  <c r="C8490" i="44"/>
  <c r="C8491" i="44" s="1"/>
  <c r="C8492" i="44" s="1"/>
  <c r="C8493" i="44"/>
  <c r="C8494" i="44"/>
  <c r="C8495" i="44"/>
  <c r="C8496" i="44"/>
  <c r="C8497" i="44"/>
  <c r="C8498" i="44" s="1"/>
  <c r="C8499" i="44" s="1"/>
  <c r="C8500" i="44"/>
  <c r="C8501" i="44"/>
  <c r="C8502" i="44"/>
  <c r="C8503" i="44"/>
  <c r="C8504" i="44" s="1"/>
  <c r="C8505" i="44" s="1"/>
  <c r="C8506" i="44" s="1"/>
  <c r="C8507" i="44"/>
  <c r="C8508" i="44"/>
  <c r="C8509" i="44"/>
  <c r="C8510" i="44"/>
  <c r="C8511" i="44"/>
  <c r="C8512" i="44" s="1"/>
  <c r="C8513" i="44" s="1"/>
  <c r="C8514" i="44"/>
  <c r="C8515" i="44"/>
  <c r="C8516" i="44"/>
  <c r="C8517" i="44"/>
  <c r="C8518" i="44"/>
  <c r="C8519" i="44" s="1"/>
  <c r="C8520" i="44" s="1"/>
  <c r="C8521" i="44"/>
  <c r="C8522" i="44"/>
  <c r="C8523" i="44"/>
  <c r="C8524" i="44"/>
  <c r="C8525" i="44"/>
  <c r="C8526" i="44" s="1"/>
  <c r="C8527" i="44" s="1"/>
  <c r="C8528" i="44"/>
  <c r="C8529" i="44"/>
  <c r="C8530" i="44"/>
  <c r="C8531" i="44"/>
  <c r="C8532" i="44"/>
  <c r="C8533" i="44" s="1"/>
  <c r="C8534" i="44" s="1"/>
  <c r="C8535" i="44"/>
  <c r="C8536" i="44"/>
  <c r="C8537" i="44"/>
  <c r="C8538" i="44"/>
  <c r="C8539" i="44"/>
  <c r="C8540" i="44" s="1"/>
  <c r="C8541" i="44" s="1"/>
  <c r="C8542" i="44"/>
  <c r="C8543" i="44"/>
  <c r="C8544" i="44"/>
  <c r="C8545" i="44"/>
  <c r="C8546" i="44"/>
  <c r="C8547" i="44" s="1"/>
  <c r="C8548" i="44" s="1"/>
  <c r="C8549" i="44"/>
  <c r="C8550" i="44"/>
  <c r="C8551" i="44"/>
  <c r="C8552" i="44"/>
  <c r="C8553" i="44"/>
  <c r="C8554" i="44" s="1"/>
  <c r="C8555" i="44" s="1"/>
  <c r="C8556" i="44" s="1"/>
  <c r="C8557" i="44"/>
  <c r="C8558" i="44"/>
  <c r="C8559" i="44"/>
  <c r="C8560" i="44"/>
  <c r="C8561" i="44" s="1"/>
  <c r="C8562" i="44" s="1"/>
  <c r="C8563" i="44"/>
  <c r="C8564" i="44"/>
  <c r="C8565" i="44"/>
  <c r="C8566" i="44"/>
  <c r="C8567" i="44"/>
  <c r="C8568" i="44" s="1"/>
  <c r="C8569" i="44" s="1"/>
  <c r="C8570" i="44"/>
  <c r="C8571" i="44"/>
  <c r="C8572" i="44"/>
  <c r="C8573" i="44"/>
  <c r="C8574" i="44"/>
  <c r="C8575" i="44" s="1"/>
  <c r="C8576" i="44" s="1"/>
  <c r="C8577" i="44"/>
  <c r="C8578" i="44"/>
  <c r="C8579" i="44"/>
  <c r="C8580" i="44"/>
  <c r="C8581" i="44"/>
  <c r="C8582" i="44" s="1"/>
  <c r="C8583" i="44" s="1"/>
  <c r="C8584" i="44"/>
  <c r="C8585" i="44"/>
  <c r="C8586" i="44"/>
  <c r="C8587" i="44"/>
  <c r="C8588" i="44"/>
  <c r="C8589" i="44" s="1"/>
  <c r="C8590" i="44" s="1"/>
  <c r="C8591" i="44"/>
  <c r="C8592" i="44"/>
  <c r="C8593" i="44"/>
  <c r="C8594" i="44" s="1"/>
  <c r="C8595" i="44"/>
  <c r="C8596" i="44" s="1"/>
  <c r="C8597" i="44" s="1"/>
  <c r="C8598" i="44"/>
  <c r="C8599" i="44"/>
  <c r="C8600" i="44"/>
  <c r="C8601" i="44"/>
  <c r="C8602" i="44"/>
  <c r="C8603" i="44" s="1"/>
  <c r="C8604" i="44" s="1"/>
  <c r="C8605" i="44"/>
  <c r="C8606" i="44"/>
  <c r="C8607" i="44"/>
  <c r="C8608" i="44"/>
  <c r="C8609" i="44"/>
  <c r="C8610" i="44" s="1"/>
  <c r="C8611" i="44" s="1"/>
  <c r="C8612" i="44"/>
  <c r="C8613" i="44"/>
  <c r="C8614" i="44"/>
  <c r="C8615" i="44"/>
  <c r="C8616" i="44"/>
  <c r="C8617" i="44" s="1"/>
  <c r="C8618" i="44" s="1"/>
  <c r="C8619" i="44"/>
  <c r="C8620" i="44"/>
  <c r="C8621" i="44"/>
  <c r="C8622" i="44"/>
  <c r="C8623" i="44"/>
  <c r="C8624" i="44" s="1"/>
  <c r="C8625" i="44" s="1"/>
  <c r="C8626" i="44"/>
  <c r="C8627" i="44"/>
  <c r="C8628" i="44"/>
  <c r="C8629" i="44"/>
  <c r="C8630" i="44"/>
  <c r="C8631" i="44" s="1"/>
  <c r="C8632" i="44" s="1"/>
  <c r="C8633" i="44"/>
  <c r="C8634" i="44"/>
  <c r="C8635" i="44"/>
  <c r="C8636" i="44"/>
  <c r="C8637" i="44"/>
  <c r="C8638" i="44" s="1"/>
  <c r="C8639" i="44" s="1"/>
  <c r="C8640" i="44"/>
  <c r="C8641" i="44"/>
  <c r="C8642" i="44"/>
  <c r="C8643" i="44"/>
  <c r="C8644" i="44"/>
  <c r="C8645" i="44" s="1"/>
  <c r="C8646" i="44" s="1"/>
  <c r="C8647" i="44"/>
  <c r="C8648" i="44"/>
  <c r="C8649" i="44"/>
  <c r="C8650" i="44"/>
  <c r="C8651" i="44"/>
  <c r="C8652" i="44" s="1"/>
  <c r="C8653" i="44" s="1"/>
  <c r="C8654" i="44" s="1"/>
  <c r="C8655" i="44"/>
  <c r="C8656" i="44"/>
  <c r="C8657" i="44"/>
  <c r="C8658" i="44"/>
  <c r="C8659" i="44" s="1"/>
  <c r="C8660" i="44" s="1"/>
  <c r="C8661" i="44"/>
  <c r="C8662" i="44"/>
  <c r="C8663" i="44"/>
  <c r="C8664" i="44"/>
  <c r="C8665" i="44"/>
  <c r="C8666" i="44" s="1"/>
  <c r="C8667" i="44" s="1"/>
  <c r="C8668" i="44"/>
  <c r="C8669" i="44"/>
  <c r="C8670" i="44"/>
  <c r="C8671" i="44"/>
  <c r="C8672" i="44"/>
  <c r="C8673" i="44" s="1"/>
  <c r="C8674" i="44" s="1"/>
  <c r="C8675" i="44"/>
  <c r="C8676" i="44"/>
  <c r="C8677" i="44"/>
  <c r="C8678" i="44"/>
  <c r="C8679" i="44" s="1"/>
  <c r="C8680" i="44" s="1"/>
  <c r="C8681" i="44" s="1"/>
  <c r="C8682" i="44"/>
  <c r="C8683" i="44"/>
  <c r="C8684" i="44"/>
  <c r="C8685" i="44"/>
  <c r="C8686" i="44"/>
  <c r="C8687" i="44" s="1"/>
  <c r="C8688" i="44" s="1"/>
  <c r="C8689" i="44"/>
  <c r="C8690" i="44"/>
  <c r="C8691" i="44"/>
  <c r="C8692" i="44"/>
  <c r="C8693" i="44"/>
  <c r="C8694" i="44" s="1"/>
  <c r="C8695" i="44" s="1"/>
  <c r="C8696" i="44" s="1"/>
  <c r="C8697" i="44"/>
  <c r="C8698" i="44"/>
  <c r="C8699" i="44"/>
  <c r="C8700" i="44"/>
  <c r="C8701" i="44" s="1"/>
  <c r="C8702" i="44" s="1"/>
  <c r="C8703" i="44"/>
  <c r="C8704" i="44"/>
  <c r="C8705" i="44"/>
  <c r="C8706" i="44"/>
  <c r="C8707" i="44"/>
  <c r="C8708" i="44" s="1"/>
  <c r="C8709" i="44" s="1"/>
  <c r="C8710" i="44"/>
  <c r="C8711" i="44"/>
  <c r="C8712" i="44"/>
  <c r="C8713" i="44"/>
  <c r="C8714" i="44"/>
  <c r="C8715" i="44" s="1"/>
  <c r="C8716" i="44" s="1"/>
  <c r="C8717" i="44"/>
  <c r="C8718" i="44"/>
  <c r="C8719" i="44"/>
  <c r="C8720" i="44"/>
  <c r="C8721" i="44"/>
  <c r="C8722" i="44" s="1"/>
  <c r="C8723" i="44" s="1"/>
  <c r="C8724" i="44" s="1"/>
  <c r="C8725" i="44"/>
  <c r="C8726" i="44"/>
  <c r="C8727" i="44"/>
  <c r="C8728" i="44"/>
  <c r="C8729" i="44" s="1"/>
  <c r="C8730" i="44" s="1"/>
  <c r="C8731" i="44"/>
  <c r="C8732" i="44"/>
  <c r="C8733" i="44"/>
  <c r="C8734" i="44"/>
  <c r="C8735" i="44"/>
  <c r="C8736" i="44" s="1"/>
  <c r="C8737" i="44" s="1"/>
  <c r="C8738" i="44"/>
  <c r="C8739" i="44"/>
  <c r="C8740" i="44"/>
  <c r="C8741" i="44" s="1"/>
  <c r="C8742" i="44"/>
  <c r="C8743" i="44" s="1"/>
  <c r="C8744" i="44" s="1"/>
  <c r="C8745" i="44"/>
  <c r="C8746" i="44"/>
  <c r="C8747" i="44"/>
  <c r="C8748" i="44"/>
  <c r="C8749" i="44"/>
  <c r="C8750" i="44" s="1"/>
  <c r="C8751" i="44" s="1"/>
  <c r="C8752" i="44"/>
  <c r="C8753" i="44"/>
  <c r="C8754" i="44"/>
  <c r="C8755" i="44"/>
  <c r="C8756" i="44"/>
  <c r="C8757" i="44" s="1"/>
  <c r="C8758" i="44" s="1"/>
  <c r="C8759" i="44"/>
  <c r="C8760" i="44"/>
  <c r="C8761" i="44"/>
  <c r="C8762" i="44"/>
  <c r="C8763" i="44"/>
  <c r="C8764" i="44" s="1"/>
  <c r="C8765" i="44" s="1"/>
  <c r="C8766" i="44"/>
  <c r="C8767" i="44"/>
  <c r="C8768" i="44" s="1"/>
  <c r="C8769" i="44"/>
  <c r="C8770" i="44"/>
  <c r="C8771" i="44" s="1"/>
  <c r="C8772" i="44" s="1"/>
  <c r="C8773" i="44"/>
  <c r="C8774" i="44"/>
  <c r="C8775" i="44" s="1"/>
  <c r="C8776" i="44"/>
  <c r="C8777" i="44"/>
  <c r="C8778" i="44" s="1"/>
  <c r="C8779" i="44" s="1"/>
  <c r="C8780" i="44"/>
  <c r="C8781" i="44"/>
  <c r="C8782" i="44"/>
  <c r="C8783" i="44"/>
  <c r="C8784" i="44"/>
  <c r="C8785" i="44" s="1"/>
  <c r="C8786" i="44" s="1"/>
  <c r="C8787" i="44"/>
  <c r="C8788" i="44"/>
  <c r="C8789" i="44"/>
  <c r="C8790" i="44"/>
  <c r="C8791" i="44"/>
  <c r="C8792" i="44" s="1"/>
  <c r="C8793" i="44" s="1"/>
  <c r="C8794" i="44" s="1"/>
  <c r="C8795" i="44"/>
  <c r="C8796" i="44"/>
  <c r="C8797" i="44"/>
  <c r="C8798" i="44"/>
  <c r="C8799" i="44" s="1"/>
  <c r="C8800" i="44" s="1"/>
  <c r="C8801" i="44"/>
  <c r="C8802" i="44"/>
  <c r="C8803" i="44"/>
  <c r="C8804" i="44"/>
  <c r="C8805" i="44"/>
  <c r="C8806" i="44" s="1"/>
  <c r="C8807" i="44" s="1"/>
  <c r="C8808" i="44"/>
  <c r="C8809" i="44"/>
  <c r="C8810" i="44"/>
  <c r="C8811" i="44"/>
  <c r="C8812" i="44"/>
  <c r="C8813" i="44" s="1"/>
  <c r="C8814" i="44" s="1"/>
  <c r="C8815" i="44"/>
  <c r="C8816" i="44"/>
  <c r="C8817" i="44"/>
  <c r="C8818" i="44"/>
  <c r="C8819" i="44"/>
  <c r="C8820" i="44" s="1"/>
  <c r="C8821" i="44" s="1"/>
  <c r="C8822" i="44" s="1"/>
  <c r="C8823" i="44"/>
  <c r="C8824" i="44"/>
  <c r="C8825" i="44"/>
  <c r="C8826" i="44"/>
  <c r="C8827" i="44" s="1"/>
  <c r="C8828" i="44" s="1"/>
  <c r="C8829" i="44"/>
  <c r="C8830" i="44"/>
  <c r="C8831" i="44"/>
  <c r="C8832" i="44"/>
  <c r="C8833" i="44"/>
  <c r="C8834" i="44" s="1"/>
  <c r="C8835" i="44" s="1"/>
  <c r="C8836" i="44"/>
  <c r="C8837" i="44"/>
  <c r="C8838" i="44"/>
  <c r="C8839" i="44"/>
  <c r="C8840" i="44"/>
  <c r="C8841" i="44" s="1"/>
  <c r="C8842" i="44" s="1"/>
  <c r="C8843" i="44"/>
  <c r="C8844" i="44"/>
  <c r="C8845" i="44"/>
  <c r="C8846" i="44"/>
  <c r="C8847" i="44"/>
  <c r="C8848" i="44" s="1"/>
  <c r="C8849" i="44" s="1"/>
  <c r="C8850" i="44"/>
  <c r="C8851" i="44"/>
  <c r="C8852" i="44"/>
  <c r="C8853" i="44"/>
  <c r="C8854" i="44"/>
  <c r="C8855" i="44" s="1"/>
  <c r="C8856" i="44" s="1"/>
  <c r="C8857" i="44"/>
  <c r="C8858" i="44"/>
  <c r="C8859" i="44"/>
  <c r="C8860" i="44"/>
  <c r="C8861" i="44" s="1"/>
  <c r="C8862" i="44" s="1"/>
  <c r="C8863" i="44" s="1"/>
  <c r="C8864" i="44"/>
  <c r="C8865" i="44"/>
  <c r="C8866" i="44"/>
  <c r="C8867" i="44"/>
  <c r="C8868" i="44"/>
  <c r="C8869" i="44" s="1"/>
  <c r="C8870" i="44" s="1"/>
  <c r="C8871" i="44"/>
  <c r="C8872" i="44"/>
  <c r="C8873" i="44"/>
  <c r="C8874" i="44"/>
  <c r="C8875" i="44"/>
  <c r="C8876" i="44" s="1"/>
  <c r="C8877" i="44" s="1"/>
  <c r="C8878" i="44"/>
  <c r="C8879" i="44"/>
  <c r="C8880" i="44"/>
  <c r="C8881" i="44"/>
  <c r="C8882" i="44"/>
  <c r="C8883" i="44" s="1"/>
  <c r="C8884" i="44" s="1"/>
  <c r="C8885" i="44"/>
  <c r="C8886" i="44"/>
  <c r="C8887" i="44"/>
  <c r="C8888" i="44"/>
  <c r="C8889" i="44"/>
  <c r="C8890" i="44" s="1"/>
  <c r="C8891" i="44" s="1"/>
  <c r="C8892" i="44"/>
  <c r="C8893" i="44"/>
  <c r="C8894" i="44"/>
  <c r="C8895" i="44"/>
  <c r="C8896" i="44"/>
  <c r="C8897" i="44" s="1"/>
  <c r="C8898" i="44" s="1"/>
  <c r="C8899" i="44"/>
  <c r="C8900" i="44"/>
  <c r="C8901" i="44"/>
  <c r="C8902" i="44"/>
  <c r="C8903" i="44"/>
  <c r="C8904" i="44" s="1"/>
  <c r="C8905" i="44" s="1"/>
  <c r="C8906" i="44"/>
  <c r="C8907" i="44"/>
  <c r="C8908" i="44"/>
  <c r="C8909" i="44"/>
  <c r="C8910" i="44"/>
  <c r="C8911" i="44" s="1"/>
  <c r="C8912" i="44" s="1"/>
  <c r="C8913" i="44"/>
  <c r="C8914" i="44"/>
  <c r="C8915" i="44"/>
  <c r="C8916" i="44"/>
  <c r="C8917" i="44"/>
  <c r="C8918" i="44" s="1"/>
  <c r="C8919" i="44" s="1"/>
  <c r="C8920" i="44" s="1"/>
  <c r="C8921" i="44"/>
  <c r="C8922" i="44"/>
  <c r="C8923" i="44"/>
  <c r="C8924" i="44"/>
  <c r="C8925" i="44" s="1"/>
  <c r="C8926" i="44" s="1"/>
  <c r="C8927" i="44"/>
  <c r="C8928" i="44"/>
  <c r="C8929" i="44"/>
  <c r="C8930" i="44"/>
  <c r="C8931" i="44"/>
  <c r="C8932" i="44" s="1"/>
  <c r="C8933" i="44" s="1"/>
  <c r="C8934" i="44"/>
  <c r="C8935" i="44"/>
  <c r="C8936" i="44"/>
  <c r="C8937" i="44"/>
  <c r="C8938" i="44"/>
  <c r="C8939" i="44" s="1"/>
  <c r="C8940" i="44" s="1"/>
  <c r="C8941" i="44"/>
  <c r="C8942" i="44"/>
  <c r="C8943" i="44"/>
  <c r="C8944" i="44"/>
  <c r="C8945" i="44"/>
  <c r="C8946" i="44" s="1"/>
  <c r="C8947" i="44" s="1"/>
  <c r="C8948" i="44"/>
  <c r="C8949" i="44"/>
  <c r="C8950" i="44"/>
  <c r="C8951" i="44"/>
  <c r="C8952" i="44"/>
  <c r="C8953" i="44" s="1"/>
  <c r="C8954" i="44" s="1"/>
  <c r="C8955" i="44"/>
  <c r="C8956" i="44"/>
  <c r="C8957" i="44"/>
  <c r="C8958" i="44"/>
  <c r="C8959" i="44" s="1"/>
  <c r="C8960" i="44" s="1"/>
  <c r="C8961" i="44" s="1"/>
  <c r="C8962" i="44"/>
  <c r="C8963" i="44"/>
  <c r="C8964" i="44"/>
  <c r="C8965" i="44"/>
  <c r="C8966" i="44"/>
  <c r="C8967" i="44"/>
  <c r="C8968" i="44" s="1"/>
  <c r="C8969" i="44"/>
  <c r="C8970" i="44"/>
  <c r="C8971" i="44"/>
  <c r="C8972" i="44"/>
  <c r="C8973" i="44"/>
  <c r="C8974" i="44" s="1"/>
  <c r="C8975" i="44" s="1"/>
  <c r="C8976" i="44"/>
  <c r="C8977" i="44"/>
  <c r="C8978" i="44"/>
  <c r="C8979" i="44"/>
  <c r="C8980" i="44"/>
  <c r="C8981" i="44" s="1"/>
  <c r="C8982" i="44" s="1"/>
  <c r="C8983" i="44"/>
  <c r="C8984" i="44"/>
  <c r="C8985" i="44"/>
  <c r="C8986" i="44"/>
  <c r="C8987" i="44"/>
  <c r="C8988" i="44" s="1"/>
  <c r="C8989" i="44" s="1"/>
  <c r="C8990" i="44"/>
  <c r="C8991" i="44"/>
  <c r="C8992" i="44"/>
  <c r="C8993" i="44"/>
  <c r="C8994" i="44"/>
  <c r="C8995" i="44" s="1"/>
  <c r="C8996" i="44" s="1"/>
  <c r="C8997" i="44"/>
  <c r="C8998" i="44"/>
  <c r="C8999" i="44"/>
  <c r="C9000" i="44"/>
  <c r="C9001" i="44"/>
  <c r="C9002" i="44" s="1"/>
  <c r="C9003" i="44" s="1"/>
  <c r="C9004" i="44"/>
  <c r="C9005" i="44"/>
  <c r="C9006" i="44"/>
  <c r="C9007" i="44"/>
  <c r="C9008" i="44"/>
  <c r="C9009" i="44" s="1"/>
  <c r="C9010" i="44" s="1"/>
  <c r="C9011" i="44"/>
  <c r="C9012" i="44"/>
  <c r="C9013" i="44"/>
  <c r="C9014" i="44"/>
  <c r="C9015" i="44"/>
  <c r="C9016" i="44" s="1"/>
  <c r="C9017" i="44" s="1"/>
  <c r="C9018" i="44" s="1"/>
  <c r="C9019" i="44"/>
  <c r="C9020" i="44"/>
  <c r="C9021" i="44"/>
  <c r="C9022" i="44"/>
  <c r="C9023" i="44" s="1"/>
  <c r="C9024" i="44" s="1"/>
  <c r="C9025" i="44"/>
  <c r="C9026" i="44"/>
  <c r="C9027" i="44"/>
  <c r="C9028" i="44"/>
  <c r="C9029" i="44"/>
  <c r="C9030" i="44" s="1"/>
  <c r="C9031" i="44" s="1"/>
  <c r="C9032" i="44"/>
  <c r="C9033" i="44"/>
  <c r="C9034" i="44"/>
  <c r="C9035" i="44"/>
  <c r="C9036" i="44"/>
  <c r="C9037" i="44" s="1"/>
  <c r="C9038" i="44" s="1"/>
  <c r="C9039" i="44"/>
  <c r="C9040" i="44"/>
  <c r="C9041" i="44"/>
  <c r="C9042" i="44"/>
  <c r="C9043" i="44"/>
  <c r="C9044" i="44" s="1"/>
  <c r="C9045" i="44" s="1"/>
  <c r="C9046" i="44"/>
  <c r="C9047" i="44"/>
  <c r="C9048" i="44"/>
  <c r="C9049" i="44"/>
  <c r="C9050" i="44"/>
  <c r="C9051" i="44" s="1"/>
  <c r="C9052" i="44" s="1"/>
  <c r="C9053" i="44"/>
  <c r="C9054" i="44"/>
  <c r="C9055" i="44"/>
  <c r="C9056" i="44"/>
  <c r="C9057" i="44"/>
  <c r="C9058" i="44" s="1"/>
  <c r="C9059" i="44" s="1"/>
  <c r="C9060" i="44" s="1"/>
  <c r="C9061" i="44"/>
  <c r="C9062" i="44"/>
  <c r="C9063" i="44"/>
  <c r="C9064" i="44"/>
  <c r="C9065" i="44" s="1"/>
  <c r="C9066" i="44" s="1"/>
  <c r="C9067" i="44"/>
  <c r="C9068" i="44"/>
  <c r="C9069" i="44"/>
  <c r="C9070" i="44"/>
  <c r="C9071" i="44"/>
  <c r="C9072" i="44" s="1"/>
  <c r="C9073" i="44" s="1"/>
  <c r="C9074" i="44"/>
  <c r="C9075" i="44"/>
  <c r="C9076" i="44"/>
  <c r="C9077" i="44"/>
  <c r="C9078" i="44"/>
  <c r="C9079" i="44" s="1"/>
  <c r="C9080" i="44" s="1"/>
  <c r="C9081" i="44"/>
  <c r="C9082" i="44"/>
  <c r="C9083" i="44"/>
  <c r="C9084" i="44"/>
  <c r="C9085" i="44"/>
  <c r="C9086" i="44" s="1"/>
  <c r="C9087" i="44" s="1"/>
  <c r="C9088" i="44"/>
  <c r="C9089" i="44" s="1"/>
  <c r="C9090" i="44"/>
  <c r="C9091" i="44"/>
  <c r="C9092" i="44"/>
  <c r="C9093" i="44" s="1"/>
  <c r="C9094" i="44" s="1"/>
  <c r="C9095" i="44"/>
  <c r="C9096" i="44"/>
  <c r="C9097" i="44"/>
  <c r="C9098" i="44"/>
  <c r="C9099" i="44"/>
  <c r="C9100" i="44" s="1"/>
  <c r="C9101" i="44" s="1"/>
  <c r="C9102" i="44"/>
  <c r="C9103" i="44"/>
  <c r="C9104" i="44"/>
  <c r="C9105" i="44" s="1"/>
  <c r="C9106" i="44"/>
  <c r="C9107" i="44" s="1"/>
  <c r="C9108" i="44" s="1"/>
  <c r="C9109" i="44"/>
  <c r="C9110" i="44"/>
  <c r="C9111" i="44"/>
  <c r="C9112" i="44"/>
  <c r="C9113" i="44"/>
  <c r="C9114" i="44" s="1"/>
  <c r="C9115" i="44" s="1"/>
  <c r="C9116" i="44"/>
  <c r="C9117" i="44"/>
  <c r="C9118" i="44"/>
  <c r="C9119" i="44"/>
  <c r="C9120" i="44"/>
  <c r="C9121" i="44" s="1"/>
  <c r="C9122" i="44" s="1"/>
  <c r="C9123" i="44"/>
  <c r="C9124" i="44"/>
  <c r="C9125" i="44"/>
  <c r="C9126" i="44"/>
  <c r="C9127" i="44"/>
  <c r="C9128" i="44" s="1"/>
  <c r="C9129" i="44" s="1"/>
  <c r="C9130" i="44"/>
  <c r="C9131" i="44"/>
  <c r="C9132" i="44"/>
  <c r="C9133" i="44" s="1"/>
  <c r="C9134" i="44"/>
  <c r="C9135" i="44" s="1"/>
  <c r="C9136" i="44" s="1"/>
  <c r="C9137" i="44"/>
  <c r="C9138" i="44"/>
  <c r="C9139" i="44"/>
  <c r="C9140" i="44" s="1"/>
  <c r="C9141" i="44"/>
  <c r="C9142" i="44" s="1"/>
  <c r="C9143" i="44" s="1"/>
  <c r="C9144" i="44"/>
  <c r="C9145" i="44"/>
  <c r="C9146" i="44"/>
  <c r="C9147" i="44"/>
  <c r="C9148" i="44"/>
  <c r="C9149" i="44" s="1"/>
  <c r="C9150" i="44" s="1"/>
  <c r="C9151" i="44"/>
  <c r="C9152" i="44"/>
  <c r="C9153" i="44"/>
  <c r="C9154" i="44"/>
  <c r="C9155" i="44"/>
  <c r="C9156" i="44" s="1"/>
  <c r="C9157" i="44" s="1"/>
  <c r="C9158" i="44" s="1"/>
  <c r="C9159" i="44"/>
  <c r="C9160" i="44"/>
  <c r="C9161" i="44"/>
  <c r="C9162" i="44"/>
  <c r="C9163" i="44" s="1"/>
  <c r="C9164" i="44" s="1"/>
  <c r="C9165" i="44"/>
  <c r="C9166" i="44"/>
  <c r="C9167" i="44"/>
  <c r="C9168" i="44"/>
  <c r="C9169" i="44"/>
  <c r="C9170" i="44" s="1"/>
  <c r="C9171" i="44" s="1"/>
  <c r="C9172" i="44"/>
  <c r="C9173" i="44"/>
  <c r="C9174" i="44"/>
  <c r="C9175" i="44"/>
  <c r="C9176" i="44"/>
  <c r="C9177" i="44" s="1"/>
  <c r="C9178" i="44" s="1"/>
  <c r="C9179" i="44"/>
  <c r="C9180" i="44"/>
  <c r="C9181" i="44"/>
  <c r="C9182" i="44"/>
  <c r="C9183" i="44"/>
  <c r="C9184" i="44" s="1"/>
  <c r="C9185" i="44" s="1"/>
  <c r="C9186" i="44" s="1"/>
  <c r="C9187" i="44"/>
  <c r="C9188" i="44"/>
  <c r="C9189" i="44"/>
  <c r="C9190" i="44"/>
  <c r="C9191" i="44" s="1"/>
  <c r="C9192" i="44" s="1"/>
  <c r="C9193" i="44"/>
  <c r="C9194" i="44"/>
  <c r="C9195" i="44"/>
  <c r="C9196" i="44"/>
  <c r="C9197" i="44"/>
  <c r="C9198" i="44" s="1"/>
  <c r="C9199" i="44" s="1"/>
  <c r="C9200" i="44"/>
  <c r="C9201" i="44"/>
  <c r="C9202" i="44"/>
  <c r="C9203" i="44"/>
  <c r="C9204" i="44"/>
  <c r="C9205" i="44" s="1"/>
  <c r="C9206" i="44" s="1"/>
  <c r="C9207" i="44"/>
  <c r="C9208" i="44"/>
  <c r="C9209" i="44"/>
  <c r="C9210" i="44"/>
  <c r="C9211" i="44"/>
  <c r="C9212" i="44" s="1"/>
  <c r="C9213" i="44" s="1"/>
  <c r="C9214" i="44"/>
  <c r="C9215" i="44"/>
  <c r="C9216" i="44"/>
  <c r="C9217" i="44"/>
  <c r="C9218" i="44"/>
  <c r="C9219" i="44" s="1"/>
  <c r="C9220" i="44" s="1"/>
  <c r="C9221" i="44"/>
  <c r="C9222" i="44"/>
  <c r="C9223" i="44"/>
  <c r="C9224" i="44"/>
  <c r="C9225" i="44"/>
  <c r="C9226" i="44" s="1"/>
  <c r="C9227" i="44" s="1"/>
  <c r="C9228" i="44"/>
  <c r="C9229" i="44"/>
  <c r="C9230" i="44"/>
  <c r="C9231" i="44"/>
  <c r="C9232" i="44"/>
  <c r="C9233" i="44" s="1"/>
  <c r="C9234" i="44" s="1"/>
  <c r="C9235" i="44"/>
  <c r="C9236" i="44"/>
  <c r="C9237" i="44"/>
  <c r="C9238" i="44"/>
  <c r="C9239" i="44"/>
  <c r="C9240" i="44" s="1"/>
  <c r="C9241" i="44" s="1"/>
  <c r="C9242" i="44"/>
  <c r="C9243" i="44"/>
  <c r="C9244" i="44"/>
  <c r="C9245" i="44"/>
  <c r="C9246" i="44" s="1"/>
  <c r="C9247" i="44" s="1"/>
  <c r="C9248" i="44" s="1"/>
  <c r="C9249" i="44"/>
  <c r="C9250" i="44"/>
  <c r="C9251" i="44"/>
  <c r="C9252" i="44"/>
  <c r="C9253" i="44"/>
  <c r="C9254" i="44" s="1"/>
  <c r="C9255" i="44" s="1"/>
  <c r="C9256" i="44"/>
  <c r="C9257" i="44"/>
  <c r="C9258" i="44"/>
  <c r="C9259" i="44"/>
  <c r="C9260" i="44"/>
  <c r="C9261" i="44" s="1"/>
  <c r="C9262" i="44" s="1"/>
  <c r="C9263" i="44"/>
  <c r="C9264" i="44"/>
  <c r="C9265" i="44"/>
  <c r="C9266" i="44"/>
  <c r="C9267" i="44"/>
  <c r="C9268" i="44" s="1"/>
  <c r="C9269" i="44" s="1"/>
  <c r="C9270" i="44"/>
  <c r="C9271" i="44"/>
  <c r="C9272" i="44"/>
  <c r="C9273" i="44"/>
  <c r="C9274" i="44"/>
  <c r="C9275" i="44" s="1"/>
  <c r="C9276" i="44" s="1"/>
  <c r="C9277" i="44"/>
  <c r="C9278" i="44"/>
  <c r="C9279" i="44"/>
  <c r="C9280" i="44"/>
  <c r="C9281" i="44"/>
  <c r="C9282" i="44" s="1"/>
  <c r="C9283" i="44" s="1"/>
  <c r="C9284" i="44" s="1"/>
  <c r="C9285" i="44"/>
  <c r="C9286" i="44"/>
  <c r="C9287" i="44"/>
  <c r="C9288" i="44"/>
  <c r="C9289" i="44" s="1"/>
  <c r="C9290" i="44" s="1"/>
  <c r="C9291" i="44"/>
  <c r="C9292" i="44"/>
  <c r="C9293" i="44"/>
  <c r="C9294" i="44"/>
  <c r="C9295" i="44"/>
  <c r="C9296" i="44" s="1"/>
  <c r="C9297" i="44" s="1"/>
  <c r="C9298" i="44"/>
  <c r="C9299" i="44"/>
  <c r="C9300" i="44"/>
  <c r="C9301" i="44"/>
  <c r="C9302" i="44"/>
  <c r="C9303" i="44" s="1"/>
  <c r="C9304" i="44" s="1"/>
  <c r="C9305" i="44"/>
  <c r="C9306" i="44"/>
  <c r="C9307" i="44"/>
  <c r="C9308" i="44"/>
  <c r="C9309" i="44"/>
  <c r="C9310" i="44" s="1"/>
  <c r="C9311" i="44" s="1"/>
  <c r="C9312" i="44"/>
  <c r="C9313" i="44"/>
  <c r="C9314" i="44"/>
  <c r="C9315" i="44"/>
  <c r="C9316" i="44"/>
  <c r="C9317" i="44" s="1"/>
  <c r="C9318" i="44" s="1"/>
  <c r="C9319" i="44"/>
  <c r="C9320" i="44"/>
  <c r="C9321" i="44"/>
  <c r="C9322" i="44"/>
  <c r="C9323" i="44" s="1"/>
  <c r="C9324" i="44" s="1"/>
  <c r="C9325" i="44" s="1"/>
  <c r="C9326" i="44"/>
  <c r="C9327" i="44"/>
  <c r="C9328" i="44"/>
  <c r="C9329" i="44"/>
  <c r="C9330" i="44"/>
  <c r="C9331" i="44" s="1"/>
  <c r="C9332" i="44" s="1"/>
  <c r="C9333" i="44"/>
  <c r="C9334" i="44"/>
  <c r="C9335" i="44"/>
  <c r="C9336" i="44"/>
  <c r="C9337" i="44"/>
  <c r="C9338" i="44" s="1"/>
  <c r="C9339" i="44" s="1"/>
  <c r="C9340" i="44"/>
  <c r="C9341" i="44"/>
  <c r="C9342" i="44"/>
  <c r="C9343" i="44"/>
  <c r="C9344" i="44"/>
  <c r="C9345" i="44" s="1"/>
  <c r="C9346" i="44" s="1"/>
  <c r="C9347" i="44"/>
  <c r="C9348" i="44"/>
  <c r="C9349" i="44"/>
  <c r="C9350" i="44"/>
  <c r="C9351" i="44"/>
  <c r="C9352" i="44" s="1"/>
  <c r="C9353" i="44" s="1"/>
  <c r="C9354" i="44"/>
  <c r="C9355" i="44"/>
  <c r="C9356" i="44"/>
  <c r="C9357" i="44"/>
  <c r="C9358" i="44"/>
  <c r="C9359" i="44" s="1"/>
  <c r="C9360" i="44" s="1"/>
  <c r="C9361" i="44"/>
  <c r="C9362" i="44"/>
  <c r="C9363" i="44"/>
  <c r="C9364" i="44"/>
  <c r="C9365" i="44"/>
  <c r="C9366" i="44" s="1"/>
  <c r="C9367" i="44" s="1"/>
  <c r="C9368" i="44"/>
  <c r="C9369" i="44"/>
  <c r="C9370" i="44"/>
  <c r="C9371" i="44"/>
  <c r="C9372" i="44"/>
  <c r="C9373" i="44" s="1"/>
  <c r="C9374" i="44" s="1"/>
  <c r="C9375" i="44"/>
  <c r="C9376" i="44"/>
  <c r="C9377" i="44"/>
  <c r="C9378" i="44"/>
  <c r="C9379" i="44"/>
  <c r="C9380" i="44" s="1"/>
  <c r="C9381" i="44" s="1"/>
  <c r="C9382" i="44"/>
  <c r="C9383" i="44"/>
  <c r="C9384" i="44"/>
  <c r="C9385" i="44"/>
  <c r="C9386" i="44"/>
  <c r="C9387" i="44" s="1"/>
  <c r="C9388" i="44" s="1"/>
  <c r="C9389" i="44" s="1"/>
  <c r="C9390" i="44"/>
  <c r="C9391" i="44"/>
  <c r="C9392" i="44"/>
  <c r="C9393" i="44"/>
  <c r="C9394" i="44" s="1"/>
  <c r="C9395" i="44" s="1"/>
  <c r="C9396" i="44"/>
  <c r="C9397" i="44"/>
  <c r="C9398" i="44"/>
  <c r="C9399" i="44"/>
  <c r="C9400" i="44"/>
  <c r="C9401" i="44" s="1"/>
  <c r="C9402" i="44" s="1"/>
  <c r="C9403" i="44"/>
  <c r="C9404" i="44"/>
  <c r="C9405" i="44"/>
  <c r="C9406" i="44"/>
  <c r="C9407" i="44"/>
  <c r="C9408" i="44" s="1"/>
  <c r="C9409" i="44" s="1"/>
  <c r="C9410" i="44"/>
  <c r="C9411" i="44"/>
  <c r="C9412" i="44"/>
  <c r="C9413" i="44"/>
  <c r="C9414" i="44"/>
  <c r="C9415" i="44" s="1"/>
  <c r="C9416" i="44" s="1"/>
  <c r="C9417" i="44"/>
  <c r="C9418" i="44"/>
  <c r="C9419" i="44"/>
  <c r="C9420" i="44"/>
  <c r="C9421" i="44"/>
  <c r="C9422" i="44" s="1"/>
  <c r="C9423" i="44" s="1"/>
  <c r="C9424" i="44" s="1"/>
  <c r="C9425" i="44"/>
  <c r="C9426" i="44"/>
  <c r="C9427" i="44"/>
  <c r="C9428" i="44"/>
  <c r="C9429" i="44" s="1"/>
  <c r="C9430" i="44" s="1"/>
  <c r="C9431" i="44"/>
  <c r="C9432" i="44"/>
  <c r="C9433" i="44"/>
  <c r="C9434" i="44"/>
  <c r="C9435" i="44"/>
  <c r="C9436" i="44" s="1"/>
  <c r="C9437" i="44" s="1"/>
  <c r="C9438" i="44"/>
  <c r="C9439" i="44"/>
  <c r="C9440" i="44"/>
  <c r="C9441" i="44"/>
  <c r="C9442" i="44"/>
  <c r="C9443" i="44" s="1"/>
  <c r="C9444" i="44" s="1"/>
  <c r="C9445" i="44"/>
  <c r="C9446" i="44"/>
  <c r="C9447" i="44"/>
  <c r="C9448" i="44"/>
  <c r="C9449" i="44"/>
  <c r="C9450" i="44" s="1"/>
  <c r="C9451" i="44" s="1"/>
  <c r="C9452" i="44"/>
  <c r="C9453" i="44"/>
  <c r="C9454" i="44" s="1"/>
  <c r="C9455" i="44"/>
  <c r="C9456" i="44"/>
  <c r="C9457" i="44" s="1"/>
  <c r="C9458" i="44" s="1"/>
  <c r="C9459" i="44"/>
  <c r="C9460" i="44"/>
  <c r="C9461" i="44"/>
  <c r="C9462" i="44"/>
  <c r="C9463" i="44"/>
  <c r="C9464" i="44" s="1"/>
  <c r="C9465" i="44" s="1"/>
  <c r="C9466" i="44"/>
  <c r="C9467" i="44"/>
  <c r="C9468" i="44"/>
  <c r="C9469" i="44" s="1"/>
  <c r="C9470" i="44"/>
  <c r="C9471" i="44" s="1"/>
  <c r="C9472" i="44" s="1"/>
  <c r="C9473" i="44"/>
  <c r="C9474" i="44"/>
  <c r="C9475" i="44"/>
  <c r="C9476" i="44"/>
  <c r="C9477" i="44"/>
  <c r="C9478" i="44" s="1"/>
  <c r="C9479" i="44" s="1"/>
  <c r="C9480" i="44"/>
  <c r="C9481" i="44"/>
  <c r="C9482" i="44"/>
  <c r="C9483" i="44"/>
  <c r="C9484" i="44"/>
  <c r="C9485" i="44" s="1"/>
  <c r="C9486" i="44" s="1"/>
  <c r="C9487" i="44"/>
  <c r="C9488" i="44"/>
  <c r="C9489" i="44"/>
  <c r="C9490" i="44"/>
  <c r="C9491" i="44"/>
  <c r="C9492" i="44" s="1"/>
  <c r="C9493" i="44" s="1"/>
  <c r="C9494" i="44"/>
  <c r="C9495" i="44"/>
  <c r="C9496" i="44"/>
  <c r="C9497" i="44"/>
  <c r="C9498" i="44" s="1"/>
  <c r="C9499" i="44" s="1"/>
  <c r="C9500" i="44" s="1"/>
  <c r="C9501" i="44"/>
  <c r="C9502" i="44"/>
  <c r="C9503" i="44"/>
  <c r="C9504" i="44"/>
  <c r="C9505" i="44" s="1"/>
  <c r="C9506" i="44" s="1"/>
  <c r="C9507" i="44" s="1"/>
  <c r="C9508" i="44"/>
  <c r="C9509" i="44"/>
  <c r="C9510" i="44"/>
  <c r="C9511" i="44"/>
  <c r="C9512" i="44"/>
  <c r="C9513" i="44" s="1"/>
  <c r="C9514" i="44" s="1"/>
  <c r="C9515" i="44"/>
  <c r="C9516" i="44"/>
  <c r="C9517" i="44"/>
  <c r="C9518" i="44"/>
  <c r="C9519" i="44"/>
  <c r="C9520" i="44" s="1"/>
  <c r="C9521" i="44" s="1"/>
  <c r="C9522" i="44" s="1"/>
  <c r="C9523" i="44"/>
  <c r="C9524" i="44"/>
  <c r="C9525" i="44"/>
  <c r="C9526" i="44"/>
  <c r="C9527" i="44" s="1"/>
  <c r="C9528" i="44" s="1"/>
  <c r="C9529" i="44"/>
  <c r="C9530" i="44"/>
  <c r="C9531" i="44"/>
  <c r="C9532" i="44"/>
  <c r="C9533" i="44"/>
  <c r="C9534" i="44" s="1"/>
  <c r="C9535" i="44" s="1"/>
  <c r="C9536" i="44"/>
  <c r="C9537" i="44"/>
  <c r="C9538" i="44"/>
  <c r="C9539" i="44"/>
  <c r="C9540" i="44"/>
  <c r="C9541" i="44" s="1"/>
  <c r="C9542" i="44" s="1"/>
  <c r="C9543" i="44"/>
  <c r="C9544" i="44"/>
  <c r="C9545" i="44"/>
  <c r="C9546" i="44"/>
  <c r="C9547" i="44"/>
  <c r="C9548" i="44" s="1"/>
  <c r="C9549" i="44" s="1"/>
  <c r="C9550" i="44" s="1"/>
  <c r="C9551" i="44"/>
  <c r="C9552" i="44"/>
  <c r="C9553" i="44"/>
  <c r="C9554" i="44"/>
  <c r="C9555" i="44" s="1"/>
  <c r="C9556" i="44" s="1"/>
  <c r="C9557" i="44"/>
  <c r="C9558" i="44"/>
  <c r="C9559" i="44"/>
  <c r="C9560" i="44"/>
  <c r="C9561" i="44"/>
  <c r="C9562" i="44" s="1"/>
  <c r="C9563" i="44" s="1"/>
  <c r="C9564" i="44"/>
  <c r="C9565" i="44"/>
  <c r="C9566" i="44"/>
  <c r="C9567" i="44"/>
  <c r="C9568" i="44"/>
  <c r="C9569" i="44" s="1"/>
  <c r="C9570" i="44" s="1"/>
  <c r="C9571" i="44"/>
  <c r="C9572" i="44"/>
  <c r="C9573" i="44"/>
  <c r="C9574" i="44"/>
  <c r="C9575" i="44"/>
  <c r="C9576" i="44" s="1"/>
  <c r="C9577" i="44" s="1"/>
  <c r="C9578" i="44"/>
  <c r="C9579" i="44"/>
  <c r="C9580" i="44"/>
  <c r="C9581" i="44"/>
  <c r="C9582" i="44"/>
  <c r="C9583" i="44" s="1"/>
  <c r="C9584" i="44" s="1"/>
  <c r="C9585" i="44"/>
  <c r="C9586" i="44"/>
  <c r="C9587" i="44"/>
  <c r="C9588" i="44"/>
  <c r="C9589" i="44"/>
  <c r="C9590" i="44" s="1"/>
  <c r="C9591" i="44" s="1"/>
  <c r="C9592" i="44"/>
  <c r="C9593" i="44"/>
  <c r="C9594" i="44"/>
  <c r="C9595" i="44"/>
  <c r="C9596" i="44" s="1"/>
  <c r="C9597" i="44" s="1"/>
  <c r="C9598" i="44" s="1"/>
  <c r="C9599" i="44"/>
  <c r="C9600" i="44"/>
  <c r="C9601" i="44"/>
  <c r="C9602" i="44"/>
  <c r="C9603" i="44"/>
  <c r="C9604" i="44" s="1"/>
  <c r="C9605" i="44" s="1"/>
  <c r="C9606" i="44"/>
  <c r="C9607" i="44"/>
  <c r="C9608" i="44"/>
  <c r="C9609" i="44"/>
  <c r="C9610" i="44"/>
  <c r="C9611" i="44" s="1"/>
  <c r="C9612" i="44" s="1"/>
  <c r="C9613" i="44"/>
  <c r="C9614" i="44"/>
  <c r="C9615" i="44"/>
  <c r="C9616" i="44"/>
  <c r="C9617" i="44"/>
  <c r="C9618" i="44" s="1"/>
  <c r="C9619" i="44" s="1"/>
  <c r="C9620" i="44"/>
  <c r="C9621" i="44"/>
  <c r="C9622" i="44"/>
  <c r="C9623" i="44"/>
  <c r="C9624" i="44"/>
  <c r="C9625" i="44" s="1"/>
  <c r="C9626" i="44" s="1"/>
  <c r="C9627" i="44"/>
  <c r="C9628" i="44"/>
  <c r="C9629" i="44"/>
  <c r="C9630" i="44"/>
  <c r="C9631" i="44"/>
  <c r="C9632" i="44" s="1"/>
  <c r="C9633" i="44" s="1"/>
  <c r="C9634" i="44"/>
  <c r="C9635" i="44"/>
  <c r="C9636" i="44"/>
  <c r="C9637" i="44"/>
  <c r="C9638" i="44"/>
  <c r="C9639" i="44" s="1"/>
  <c r="C9640" i="44" s="1"/>
  <c r="C9641" i="44"/>
  <c r="C9642" i="44"/>
  <c r="C9643" i="44"/>
  <c r="C9644" i="44"/>
  <c r="C9645" i="44"/>
  <c r="C9646" i="44" s="1"/>
  <c r="C9647" i="44" s="1"/>
  <c r="C9648" i="44"/>
  <c r="C9649" i="44"/>
  <c r="C9650" i="44"/>
  <c r="C9651" i="44"/>
  <c r="C9652" i="44"/>
  <c r="C9653" i="44" s="1"/>
  <c r="C9654" i="44" s="1"/>
  <c r="C9655" i="44" s="1"/>
  <c r="C9656" i="44"/>
  <c r="C9657" i="44"/>
  <c r="C9658" i="44"/>
  <c r="C9659" i="44"/>
  <c r="C9660" i="44" s="1"/>
  <c r="C9661" i="44" s="1"/>
  <c r="C9662" i="44"/>
  <c r="C9663" i="44"/>
  <c r="C9664" i="44"/>
  <c r="C9665" i="44"/>
  <c r="C9666" i="44"/>
  <c r="C9667" i="44" s="1"/>
  <c r="C9668" i="44" s="1"/>
  <c r="C9669" i="44"/>
  <c r="C9670" i="44"/>
  <c r="C9671" i="44"/>
  <c r="C9672" i="44"/>
  <c r="C9673" i="44"/>
  <c r="C9674" i="44" s="1"/>
  <c r="C9675" i="44" s="1"/>
  <c r="C9676" i="44"/>
  <c r="C9677" i="44"/>
  <c r="C9678" i="44"/>
  <c r="C9679" i="44"/>
  <c r="C9680" i="44"/>
  <c r="C9681" i="44" s="1"/>
  <c r="C9682" i="44" s="1"/>
  <c r="C9683" i="44"/>
  <c r="C9684" i="44"/>
  <c r="C9685" i="44"/>
  <c r="C9686" i="44"/>
  <c r="C9687" i="44"/>
  <c r="C9688" i="44" s="1"/>
  <c r="C9689" i="44" s="1"/>
  <c r="C9690" i="44" s="1"/>
  <c r="C9691" i="44"/>
  <c r="C9692" i="44"/>
  <c r="C9693" i="44"/>
  <c r="C9694" i="44"/>
  <c r="C9695" i="44" s="1"/>
  <c r="C9696" i="44" s="1"/>
  <c r="C9697" i="44"/>
  <c r="C9698" i="44"/>
  <c r="C9699" i="44"/>
  <c r="C9700" i="44"/>
  <c r="C9701" i="44"/>
  <c r="C9702" i="44" s="1"/>
  <c r="C9703" i="44" s="1"/>
  <c r="C9704" i="44"/>
  <c r="C9705" i="44"/>
  <c r="C9706" i="44"/>
  <c r="C9707" i="44"/>
  <c r="C9708" i="44"/>
  <c r="C9709" i="44" s="1"/>
  <c r="C9710" i="44" s="1"/>
  <c r="C9711" i="44"/>
  <c r="C9712" i="44"/>
  <c r="C9713" i="44"/>
  <c r="C9714" i="44"/>
  <c r="C9715" i="44"/>
  <c r="C9716" i="44" s="1"/>
  <c r="C9717" i="44" s="1"/>
  <c r="C9718" i="44"/>
  <c r="C9719" i="44"/>
  <c r="C9720" i="44"/>
  <c r="C9721" i="44"/>
  <c r="C9722" i="44"/>
  <c r="C9723" i="44" s="1"/>
  <c r="C9724" i="44" s="1"/>
  <c r="C9725" i="44"/>
  <c r="C9726" i="44"/>
  <c r="C9727" i="44"/>
  <c r="C9728" i="44"/>
  <c r="C9729" i="44"/>
  <c r="C9730" i="44" s="1"/>
  <c r="C9731" i="44" s="1"/>
  <c r="C9732" i="44"/>
  <c r="C9733" i="44"/>
  <c r="C9734" i="44"/>
  <c r="C9735" i="44"/>
  <c r="C9736" i="44"/>
  <c r="C9737" i="44" s="1"/>
  <c r="C9738" i="44" s="1"/>
  <c r="C9739" i="44"/>
  <c r="C9740" i="44"/>
  <c r="C9741" i="44"/>
  <c r="C9742" i="44"/>
  <c r="C9743" i="44"/>
  <c r="C9744" i="44" s="1"/>
  <c r="C9745" i="44" s="1"/>
  <c r="C9746" i="44"/>
  <c r="C9747" i="44"/>
  <c r="C9748" i="44"/>
  <c r="C9749" i="44"/>
  <c r="C9750" i="44"/>
  <c r="C9751" i="44" s="1"/>
  <c r="C9752" i="44" s="1"/>
  <c r="C9753" i="44" s="1"/>
  <c r="C9754" i="44"/>
  <c r="C9755" i="44"/>
  <c r="C9756" i="44"/>
  <c r="C9757" i="44"/>
  <c r="C9758" i="44" s="1"/>
  <c r="C9759" i="44" s="1"/>
  <c r="C9760" i="44"/>
  <c r="C9761" i="44"/>
  <c r="C9762" i="44"/>
  <c r="C9763" i="44"/>
  <c r="C9764" i="44"/>
  <c r="C9765" i="44" s="1"/>
  <c r="C9766" i="44" s="1"/>
  <c r="C9767" i="44"/>
  <c r="C9768" i="44"/>
  <c r="C9769" i="44"/>
  <c r="C9770" i="44"/>
  <c r="C9771" i="44"/>
  <c r="C9772" i="44" s="1"/>
  <c r="C9773" i="44" s="1"/>
  <c r="C9774" i="44"/>
  <c r="C9775" i="44"/>
  <c r="C9776" i="44"/>
  <c r="C9777" i="44"/>
  <c r="C9778" i="44"/>
  <c r="C9779" i="44" s="1"/>
  <c r="C9780" i="44" s="1"/>
  <c r="C9781" i="44"/>
  <c r="C9782" i="44"/>
  <c r="C9783" i="44"/>
  <c r="C9784" i="44"/>
  <c r="C9785" i="44"/>
  <c r="C9786" i="44" s="1"/>
  <c r="C9787" i="44" s="1"/>
  <c r="C9788" i="44" s="1"/>
  <c r="C9789" i="44"/>
  <c r="C9790" i="44"/>
  <c r="C9791" i="44"/>
  <c r="C9792" i="44"/>
  <c r="C9793" i="44" s="1"/>
  <c r="C9794" i="44" s="1"/>
  <c r="C9795" i="44"/>
  <c r="C9796" i="44"/>
  <c r="C9797" i="44"/>
  <c r="C9798" i="44"/>
  <c r="C9799" i="44"/>
  <c r="C9800" i="44" s="1"/>
  <c r="C9801" i="44" s="1"/>
  <c r="C9802" i="44"/>
  <c r="C9803" i="44"/>
  <c r="C9804" i="44"/>
  <c r="C9805" i="44"/>
  <c r="C9806" i="44"/>
  <c r="C9807" i="44" s="1"/>
  <c r="C9808" i="44" s="1"/>
  <c r="C9809" i="44"/>
  <c r="C9810" i="44"/>
  <c r="C9811" i="44"/>
  <c r="C9812" i="44"/>
  <c r="C9813" i="44"/>
  <c r="C9814" i="44" s="1"/>
  <c r="C9815" i="44" s="1"/>
  <c r="C9816" i="44"/>
  <c r="C9817" i="44"/>
  <c r="C9818" i="44"/>
  <c r="C9819" i="44"/>
  <c r="C9820" i="44" s="1"/>
  <c r="C9821" i="44" s="1"/>
  <c r="C9822" i="44" s="1"/>
  <c r="C9823" i="44"/>
  <c r="C9824" i="44"/>
  <c r="C9825" i="44"/>
  <c r="C9826" i="44"/>
  <c r="C9827" i="44"/>
  <c r="C9828" i="44" s="1"/>
  <c r="C9829" i="44" s="1"/>
  <c r="C9830" i="44"/>
  <c r="C9831" i="44"/>
  <c r="C9832" i="44"/>
  <c r="C9833" i="44" s="1"/>
  <c r="C9834" i="44"/>
  <c r="C9835" i="44" s="1"/>
  <c r="C9836" i="44" s="1"/>
  <c r="C9837" i="44"/>
  <c r="C9838" i="44"/>
  <c r="C9839" i="44"/>
  <c r="C9840" i="44"/>
  <c r="C9841" i="44"/>
  <c r="C9842" i="44" s="1"/>
  <c r="C9843" i="44" s="1"/>
  <c r="C9844" i="44"/>
  <c r="C9845" i="44"/>
  <c r="C9846" i="44"/>
  <c r="C9847" i="44"/>
  <c r="C9848" i="44"/>
  <c r="C9849" i="44" s="1"/>
  <c r="C9850" i="44" s="1"/>
  <c r="C9851" i="44"/>
  <c r="C9852" i="44"/>
  <c r="C9853" i="44"/>
  <c r="C9854" i="44"/>
  <c r="C9855" i="44"/>
  <c r="C9856" i="44" s="1"/>
  <c r="C9857" i="44" s="1"/>
  <c r="C9858" i="44"/>
  <c r="C9859" i="44"/>
  <c r="C9860" i="44"/>
  <c r="C9861" i="44"/>
  <c r="C9862" i="44"/>
  <c r="C9863" i="44" s="1"/>
  <c r="C9864" i="44" s="1"/>
  <c r="C9865" i="44" s="1"/>
  <c r="C9866" i="44"/>
  <c r="C9867" i="44"/>
  <c r="C9868" i="44"/>
  <c r="C9869" i="44"/>
  <c r="C9870" i="44" s="1"/>
  <c r="C9871" i="44" s="1"/>
  <c r="C9872" i="44" s="1"/>
  <c r="C9873" i="44"/>
  <c r="C9874" i="44"/>
  <c r="C9875" i="44"/>
  <c r="C9876" i="44"/>
  <c r="C9877" i="44" s="1"/>
  <c r="C9878" i="44" s="1"/>
  <c r="C9879" i="44"/>
  <c r="C9880" i="44"/>
  <c r="C9881" i="44"/>
  <c r="C9882" i="44"/>
  <c r="C9883" i="44"/>
  <c r="C9884" i="44" s="1"/>
  <c r="C9885" i="44" s="1"/>
  <c r="C9886" i="44" s="1"/>
  <c r="C9887" i="44"/>
  <c r="C9888" i="44"/>
  <c r="C9889" i="44"/>
  <c r="C9890" i="44"/>
  <c r="C9891" i="44" s="1"/>
  <c r="C9892" i="44" s="1"/>
  <c r="C9893" i="44"/>
  <c r="C9894" i="44"/>
  <c r="C9895" i="44"/>
  <c r="C9896" i="44"/>
  <c r="C9897" i="44"/>
  <c r="C9898" i="44" s="1"/>
  <c r="C9899" i="44" s="1"/>
  <c r="C9900" i="44"/>
  <c r="C9901" i="44"/>
  <c r="C9902" i="44"/>
  <c r="C9903" i="44"/>
  <c r="C9904" i="44"/>
  <c r="C9905" i="44" s="1"/>
  <c r="C9906" i="44" s="1"/>
  <c r="C9907" i="44"/>
  <c r="C9908" i="44"/>
  <c r="C9909" i="44"/>
  <c r="C9910" i="44"/>
  <c r="C9911" i="44"/>
  <c r="C9912" i="44" s="1"/>
  <c r="C9913" i="44" s="1"/>
  <c r="C9914" i="44"/>
  <c r="C9915" i="44"/>
  <c r="C9916" i="44"/>
  <c r="C9917" i="44"/>
  <c r="C9918" i="44"/>
  <c r="C9919" i="44" s="1"/>
  <c r="C9920" i="44" s="1"/>
  <c r="C9921" i="44" s="1"/>
  <c r="C9922" i="44"/>
  <c r="C9923" i="44"/>
  <c r="C9924" i="44"/>
  <c r="C9925" i="44"/>
  <c r="C9926" i="44" s="1"/>
  <c r="C9927" i="44" s="1"/>
  <c r="C9928" i="44"/>
  <c r="C9929" i="44"/>
  <c r="C9930" i="44"/>
  <c r="C9931" i="44"/>
  <c r="C9932" i="44"/>
  <c r="C9933" i="44" s="1"/>
  <c r="C9934" i="44" s="1"/>
  <c r="C9935" i="44"/>
  <c r="C9936" i="44"/>
  <c r="C9937" i="44"/>
  <c r="C9938" i="44"/>
  <c r="C9939" i="44"/>
  <c r="C9940" i="44" s="1"/>
  <c r="C9941" i="44" s="1"/>
  <c r="C9942" i="44"/>
  <c r="C9943" i="44"/>
  <c r="C9944" i="44"/>
  <c r="C9945" i="44"/>
  <c r="C9946" i="44"/>
  <c r="C9947" i="44" s="1"/>
  <c r="C9948" i="44" s="1"/>
  <c r="C9949" i="44"/>
  <c r="C9950" i="44"/>
  <c r="C9951" i="44"/>
  <c r="C9952" i="44"/>
  <c r="C9953" i="44" s="1"/>
  <c r="C9954" i="44" s="1"/>
  <c r="C9955" i="44" s="1"/>
  <c r="C9956" i="44"/>
  <c r="C9957" i="44"/>
  <c r="C9958" i="44"/>
  <c r="C9959" i="44"/>
  <c r="C9960" i="44"/>
  <c r="C9961" i="44" s="1"/>
  <c r="C9962" i="44" s="1"/>
  <c r="C9963" i="44"/>
  <c r="C9964" i="44"/>
  <c r="C9965" i="44"/>
  <c r="C9966" i="44"/>
  <c r="C9967" i="44"/>
  <c r="C9968" i="44" s="1"/>
  <c r="C9969" i="44" s="1"/>
  <c r="C9970" i="44"/>
  <c r="C9971" i="44"/>
  <c r="C9972" i="44"/>
  <c r="C9973" i="44"/>
  <c r="C9974" i="44"/>
  <c r="C9975" i="44" s="1"/>
  <c r="C9976" i="44" s="1"/>
  <c r="C9977" i="44"/>
  <c r="C9978" i="44"/>
  <c r="C9979" i="44"/>
  <c r="C9980" i="44"/>
  <c r="C9981" i="44"/>
  <c r="C9982" i="44" s="1"/>
  <c r="C9983" i="44" s="1"/>
  <c r="C9984" i="44"/>
  <c r="C9985" i="44"/>
  <c r="C9986" i="44"/>
  <c r="C9987" i="44"/>
  <c r="C9988" i="44"/>
  <c r="C9989" i="44" s="1"/>
  <c r="C9990" i="44" s="1"/>
  <c r="C9991" i="44"/>
  <c r="C9992" i="44"/>
  <c r="C9993" i="44"/>
  <c r="C9994" i="44"/>
  <c r="C9995" i="44"/>
  <c r="C9996" i="44" s="1"/>
  <c r="C9997" i="44" s="1"/>
  <c r="C9998" i="44"/>
  <c r="C9999" i="44"/>
  <c r="C10000" i="44"/>
  <c r="C10001" i="44"/>
  <c r="C10002" i="44"/>
  <c r="C10003" i="44" s="1"/>
  <c r="C10004" i="44" s="1"/>
  <c r="C10005" i="44"/>
  <c r="C10006" i="44"/>
  <c r="C10007" i="44"/>
  <c r="C10008" i="44"/>
  <c r="C10009" i="44"/>
  <c r="C10010" i="44" s="1"/>
  <c r="C10011" i="44" s="1"/>
  <c r="C10012" i="44"/>
  <c r="C10013" i="44"/>
  <c r="C10014" i="44"/>
  <c r="C10015" i="44"/>
  <c r="C10016" i="44"/>
  <c r="C10017" i="44" s="1"/>
  <c r="C10018" i="44" s="1"/>
  <c r="C10019" i="44" s="1"/>
  <c r="C10020" i="44"/>
  <c r="C10021" i="44"/>
  <c r="C10022" i="44"/>
  <c r="C10023" i="44"/>
  <c r="C10024" i="44" s="1"/>
  <c r="C10025" i="44" s="1"/>
  <c r="C10026" i="44"/>
  <c r="C10027" i="44"/>
  <c r="C10028" i="44"/>
  <c r="C10029" i="44"/>
  <c r="C10030" i="44"/>
  <c r="C10031" i="44" s="1"/>
  <c r="C10032" i="44" s="1"/>
  <c r="C10033" i="44"/>
  <c r="C10034" i="44"/>
  <c r="C10035" i="44"/>
  <c r="C10036" i="44"/>
  <c r="C10037" i="44"/>
  <c r="C10038" i="44" s="1"/>
  <c r="C10039" i="44" s="1"/>
  <c r="C10040" i="44"/>
  <c r="C10041" i="44"/>
  <c r="C10042" i="44"/>
  <c r="C10043" i="44"/>
  <c r="C10044" i="44"/>
  <c r="C10045" i="44" s="1"/>
  <c r="C10046" i="44" s="1"/>
  <c r="C10047" i="44"/>
  <c r="C10048" i="44"/>
  <c r="C10049" i="44"/>
  <c r="C10050" i="44"/>
  <c r="C10051" i="44"/>
  <c r="C10052" i="44" s="1"/>
  <c r="C10053" i="44" s="1"/>
  <c r="C10054" i="44"/>
  <c r="C10055" i="44" s="1"/>
  <c r="C10056" i="44"/>
  <c r="C10057" i="44"/>
  <c r="C10058" i="44"/>
  <c r="C10059" i="44" s="1"/>
  <c r="C10060" i="44" s="1"/>
  <c r="C10061" i="44"/>
  <c r="C10062" i="44"/>
  <c r="C10063" i="44"/>
  <c r="C10064" i="44"/>
  <c r="C10065" i="44"/>
  <c r="C10066" i="44" s="1"/>
  <c r="C10067" i="44" s="1"/>
  <c r="C10068" i="44"/>
  <c r="C10069" i="44"/>
  <c r="C10070" i="44"/>
  <c r="C10071" i="44"/>
  <c r="C10072" i="44"/>
  <c r="C10073" i="44" s="1"/>
  <c r="C10074" i="44" s="1"/>
  <c r="C10075" i="44"/>
  <c r="C10076" i="44"/>
  <c r="C10077" i="44"/>
  <c r="C10078" i="44"/>
  <c r="C10079" i="44"/>
  <c r="C10080" i="44" s="1"/>
  <c r="C10081" i="44" s="1"/>
  <c r="C10082" i="44"/>
  <c r="C10083" i="44"/>
  <c r="C10084" i="44"/>
  <c r="C10085" i="44"/>
  <c r="C10086" i="44"/>
  <c r="C10087" i="44" s="1"/>
  <c r="C10088" i="44" s="1"/>
  <c r="C10089" i="44"/>
  <c r="C10090" i="44"/>
  <c r="C10091" i="44"/>
  <c r="C10092" i="44"/>
  <c r="C10093" i="44"/>
  <c r="C10094" i="44" s="1"/>
  <c r="C10095" i="44" s="1"/>
  <c r="C10096" i="44"/>
  <c r="C10097" i="44"/>
  <c r="C10098" i="44"/>
  <c r="C10099" i="44"/>
  <c r="C10100" i="44"/>
  <c r="C10101" i="44" s="1"/>
  <c r="C10102" i="44" s="1"/>
  <c r="C10103" i="44"/>
  <c r="C10104" i="44"/>
  <c r="C10105" i="44"/>
  <c r="C10106" i="44"/>
  <c r="C10107" i="44"/>
  <c r="C10108" i="44" s="1"/>
  <c r="C10109" i="44" s="1"/>
  <c r="C10110" i="44"/>
  <c r="C10111" i="44"/>
  <c r="C10112" i="44"/>
  <c r="C10113" i="44"/>
  <c r="C10114" i="44"/>
  <c r="C10115" i="44" s="1"/>
  <c r="C10116" i="44" s="1"/>
  <c r="C10117" i="44" s="1"/>
  <c r="C10118" i="44"/>
  <c r="C10119" i="44"/>
  <c r="C10120" i="44"/>
  <c r="C10121" i="44"/>
  <c r="C10122" i="44" s="1"/>
  <c r="C10123" i="44" s="1"/>
  <c r="C10124" i="44"/>
  <c r="C10125" i="44"/>
  <c r="C10126" i="44"/>
  <c r="C10127" i="44"/>
  <c r="C10128" i="44"/>
  <c r="C10129" i="44" s="1"/>
  <c r="C10130" i="44" s="1"/>
  <c r="C10131" i="44"/>
  <c r="C10132" i="44"/>
  <c r="C10133" i="44"/>
  <c r="C10134" i="44"/>
  <c r="C10135" i="44"/>
  <c r="C10136" i="44" s="1"/>
  <c r="C10137" i="44" s="1"/>
  <c r="C10138" i="44"/>
  <c r="C10139" i="44"/>
  <c r="C10140" i="44"/>
  <c r="C10141" i="44"/>
  <c r="C10142" i="44"/>
  <c r="C10143" i="44" s="1"/>
  <c r="C10144" i="44" s="1"/>
  <c r="C10145" i="44"/>
  <c r="C10146" i="44"/>
  <c r="C10147" i="44"/>
  <c r="C10148" i="44"/>
  <c r="C10149" i="44"/>
  <c r="C10150" i="44" s="1"/>
  <c r="C10151" i="44" s="1"/>
  <c r="C10152" i="44" s="1"/>
  <c r="C10153" i="44"/>
  <c r="C10154" i="44"/>
  <c r="C10155" i="44"/>
  <c r="C10156" i="44"/>
  <c r="C10157" i="44" s="1"/>
  <c r="C10158" i="44" s="1"/>
  <c r="C10159" i="44"/>
  <c r="C10160" i="44"/>
  <c r="C10161" i="44"/>
  <c r="C10162" i="44"/>
  <c r="C10163" i="44"/>
  <c r="C10164" i="44" s="1"/>
  <c r="C10165" i="44" s="1"/>
  <c r="C10166" i="44"/>
  <c r="C10167" i="44"/>
  <c r="C10168" i="44"/>
  <c r="C10169" i="44"/>
  <c r="C10170" i="44"/>
  <c r="C10171" i="44" s="1"/>
  <c r="C10172" i="44" s="1"/>
  <c r="C10173" i="44"/>
  <c r="C10174" i="44"/>
  <c r="C10175" i="44"/>
  <c r="C10176" i="44"/>
  <c r="C10177" i="44"/>
  <c r="C10178" i="44" s="1"/>
  <c r="C10179" i="44" s="1"/>
  <c r="C10180" i="44"/>
  <c r="C10181" i="44"/>
  <c r="C10182" i="44"/>
  <c r="C10183" i="44"/>
  <c r="C10184" i="44"/>
  <c r="C10185" i="44" s="1"/>
  <c r="C10186" i="44" s="1"/>
  <c r="C10187" i="44"/>
  <c r="C10188" i="44"/>
  <c r="C10189" i="44"/>
  <c r="C10190" i="44"/>
  <c r="C10191" i="44"/>
  <c r="C10192" i="44" s="1"/>
  <c r="C10193" i="44" s="1"/>
  <c r="C10194" i="44"/>
  <c r="C10195" i="44"/>
  <c r="C10196" i="44"/>
  <c r="C10197" i="44" s="1"/>
  <c r="C10198" i="44"/>
  <c r="C10199" i="44" s="1"/>
  <c r="C10200" i="44" s="1"/>
  <c r="C10201" i="44"/>
  <c r="C10202" i="44"/>
  <c r="C10203" i="44"/>
  <c r="C10204" i="44"/>
  <c r="C10205" i="44"/>
  <c r="C10206" i="44" s="1"/>
  <c r="C10207" i="44" s="1"/>
  <c r="C10208" i="44"/>
  <c r="C10209" i="44"/>
  <c r="C10210" i="44"/>
  <c r="C10211" i="44"/>
  <c r="C10212" i="44"/>
  <c r="C10213" i="44" s="1"/>
  <c r="C10214" i="44" s="1"/>
  <c r="C10215" i="44"/>
  <c r="C10216" i="44"/>
  <c r="C10217" i="44"/>
  <c r="C10218" i="44"/>
  <c r="C10219" i="44"/>
  <c r="C10220" i="44" s="1"/>
  <c r="C10221" i="44" s="1"/>
  <c r="C10222" i="44"/>
  <c r="C10223" i="44"/>
  <c r="C10224" i="44"/>
  <c r="C10225" i="44"/>
  <c r="C10226" i="44"/>
  <c r="C10227" i="44"/>
  <c r="C10228" i="44" s="1"/>
  <c r="C10229" i="44" s="1"/>
  <c r="C10230" i="44"/>
  <c r="C10231" i="44"/>
  <c r="C10232" i="44"/>
  <c r="C10233" i="44"/>
  <c r="C10234" i="44" s="1"/>
  <c r="C10235" i="44" s="1"/>
  <c r="C10236" i="44" s="1"/>
  <c r="C10237" i="44"/>
  <c r="C10238" i="44"/>
  <c r="C10239" i="44"/>
  <c r="C10240" i="44"/>
  <c r="C10241" i="44" s="1"/>
  <c r="C10242" i="44" s="1"/>
  <c r="C10243" i="44"/>
  <c r="C10244" i="44"/>
  <c r="C10245" i="44"/>
  <c r="C10246" i="44"/>
  <c r="C10247" i="44"/>
  <c r="C10248" i="44" s="1"/>
  <c r="C10249" i="44" s="1"/>
  <c r="C10250" i="44" s="1"/>
  <c r="C10251" i="44"/>
  <c r="C10252" i="44"/>
  <c r="C10253" i="44"/>
  <c r="C10254" i="44"/>
  <c r="C10255" i="44" s="1"/>
  <c r="C10256" i="44" s="1"/>
  <c r="C10257" i="44"/>
  <c r="C10258" i="44"/>
  <c r="C10259" i="44"/>
  <c r="C10260" i="44"/>
  <c r="C10261" i="44"/>
  <c r="C10262" i="44" s="1"/>
  <c r="C10263" i="44" s="1"/>
  <c r="C10264" i="44"/>
  <c r="C10265" i="44"/>
  <c r="C10266" i="44"/>
  <c r="C10267" i="44"/>
  <c r="C10268" i="44"/>
  <c r="C10269" i="44" s="1"/>
  <c r="C10270" i="44" s="1"/>
  <c r="C10271" i="44"/>
  <c r="C10272" i="44"/>
  <c r="C10273" i="44"/>
  <c r="C10274" i="44"/>
  <c r="C10275" i="44"/>
  <c r="C10276" i="44" s="1"/>
  <c r="C10277" i="44" s="1"/>
  <c r="C10278" i="44"/>
  <c r="C10279" i="44"/>
  <c r="C10280" i="44"/>
  <c r="C10281" i="44"/>
  <c r="C10282" i="44"/>
  <c r="C10283" i="44" s="1"/>
  <c r="C10284" i="44" s="1"/>
  <c r="C10285" i="44" s="1"/>
  <c r="C10286" i="44"/>
  <c r="C10287" i="44"/>
  <c r="C10288" i="44"/>
  <c r="C10289" i="44"/>
  <c r="C10290" i="44" s="1"/>
  <c r="C10291" i="44" s="1"/>
  <c r="C10292" i="44"/>
  <c r="C10293" i="44"/>
  <c r="C10294" i="44"/>
  <c r="C10295" i="44"/>
  <c r="C10296" i="44"/>
  <c r="C10297" i="44" s="1"/>
  <c r="C10298" i="44" s="1"/>
  <c r="C10299" i="44"/>
  <c r="C10300" i="44"/>
  <c r="C10301" i="44"/>
  <c r="C10302" i="44"/>
  <c r="C10303" i="44"/>
  <c r="C10304" i="44" s="1"/>
  <c r="C10305" i="44" s="1"/>
  <c r="C10306" i="44"/>
  <c r="C10307" i="44"/>
  <c r="C10308" i="44"/>
  <c r="C10309" i="44"/>
  <c r="C10310" i="44"/>
  <c r="C10311" i="44" s="1"/>
  <c r="C10312" i="44" s="1"/>
  <c r="C10313" i="44"/>
  <c r="C10314" i="44"/>
  <c r="C10315" i="44"/>
  <c r="C10316" i="44"/>
  <c r="C10317" i="44"/>
  <c r="C10318" i="44" s="1"/>
  <c r="C10319" i="44" s="1"/>
  <c r="C10320" i="44"/>
  <c r="C10321" i="44"/>
  <c r="C10322" i="44"/>
  <c r="C10323" i="44"/>
  <c r="C10324" i="44"/>
  <c r="C10325" i="44" s="1"/>
  <c r="C10326" i="44" s="1"/>
  <c r="C10327" i="44"/>
  <c r="C10328" i="44"/>
  <c r="C10329" i="44"/>
  <c r="C10330" i="44"/>
  <c r="C10331" i="44"/>
  <c r="C10332" i="44" s="1"/>
  <c r="C10333" i="44" s="1"/>
  <c r="C10334" i="44"/>
  <c r="C10335" i="44"/>
  <c r="C10336" i="44"/>
  <c r="C10337" i="44"/>
  <c r="C10338" i="44" s="1"/>
  <c r="C10339" i="44" s="1"/>
  <c r="C10340" i="44" s="1"/>
  <c r="C10341" i="44"/>
  <c r="C10342" i="44"/>
  <c r="C10343" i="44"/>
  <c r="C10344" i="44"/>
  <c r="C10345" i="44"/>
  <c r="C10346" i="44" s="1"/>
  <c r="C10347" i="44" s="1"/>
  <c r="C10348" i="44"/>
  <c r="C10349" i="44"/>
  <c r="C10350" i="44"/>
  <c r="C10351" i="44"/>
  <c r="C10352" i="44"/>
  <c r="C10353" i="44" s="1"/>
  <c r="C10354" i="44" s="1"/>
  <c r="C10355" i="44"/>
  <c r="C10356" i="44"/>
  <c r="C10357" i="44"/>
  <c r="C10358" i="44"/>
  <c r="C10359" i="44"/>
  <c r="C10360" i="44" s="1"/>
  <c r="C10361" i="44" s="1"/>
  <c r="C10362" i="44"/>
  <c r="C10363" i="44"/>
  <c r="C10364" i="44"/>
  <c r="C10365" i="44"/>
  <c r="C10366" i="44"/>
  <c r="C10367" i="44" s="1"/>
  <c r="C10368" i="44" s="1"/>
  <c r="C10369" i="44"/>
  <c r="C10370" i="44"/>
  <c r="C10371" i="44"/>
  <c r="C10372" i="44"/>
  <c r="C10373" i="44"/>
  <c r="C10374" i="44" s="1"/>
  <c r="C10375" i="44" s="1"/>
  <c r="C10376" i="44"/>
  <c r="C10377" i="44"/>
  <c r="C10378" i="44"/>
  <c r="C10379" i="44"/>
  <c r="C10380" i="44"/>
  <c r="C10381" i="44" s="1"/>
  <c r="C10382" i="44" s="1"/>
  <c r="C10383" i="44" s="1"/>
  <c r="C10384" i="44"/>
  <c r="C10385" i="44"/>
  <c r="C10386" i="44"/>
  <c r="C10387" i="44"/>
  <c r="C10388" i="44" s="1"/>
  <c r="C10389" i="44" s="1"/>
  <c r="C10390" i="44"/>
  <c r="C10391" i="44"/>
  <c r="C10392" i="44"/>
  <c r="C10393" i="44"/>
  <c r="C10394" i="44"/>
  <c r="C10395" i="44" s="1"/>
  <c r="C10396" i="44" s="1"/>
  <c r="C10397" i="44"/>
  <c r="C10398" i="44"/>
  <c r="C10399" i="44"/>
  <c r="C10400" i="44"/>
  <c r="C10401" i="44"/>
  <c r="C10402" i="44"/>
  <c r="C10403" i="44" s="1"/>
  <c r="C10404" i="44"/>
  <c r="C10405" i="44"/>
  <c r="C10406" i="44"/>
  <c r="C10407" i="44"/>
  <c r="C10408" i="44"/>
  <c r="C10409" i="44" s="1"/>
  <c r="C10410" i="44" s="1"/>
  <c r="C10411" i="44"/>
  <c r="C10412" i="44"/>
  <c r="C10413" i="44"/>
  <c r="C10414" i="44"/>
  <c r="C10415" i="44"/>
  <c r="C10416" i="44" s="1"/>
  <c r="C10417" i="44" s="1"/>
  <c r="C10418" i="44"/>
  <c r="C10419" i="44"/>
  <c r="C10420" i="44" s="1"/>
  <c r="C10421" i="44"/>
  <c r="C10422" i="44"/>
  <c r="C10423" i="44" s="1"/>
  <c r="C10424" i="44" s="1"/>
  <c r="C10425" i="44"/>
  <c r="C10426" i="44"/>
  <c r="C10427" i="44"/>
  <c r="C10428" i="44"/>
  <c r="C10429" i="44"/>
  <c r="C10430" i="44" s="1"/>
  <c r="C10431" i="44" s="1"/>
  <c r="C10432" i="44"/>
  <c r="C10433" i="44"/>
  <c r="C10434" i="44"/>
  <c r="C10435" i="44"/>
  <c r="C10436" i="44"/>
  <c r="C10437" i="44" s="1"/>
  <c r="C10438" i="44" s="1"/>
  <c r="C10439" i="44"/>
  <c r="C10440" i="44"/>
  <c r="C10441" i="44"/>
  <c r="C10442" i="44"/>
  <c r="C10443" i="44"/>
  <c r="C10444" i="44" s="1"/>
  <c r="C10445" i="44" s="1"/>
  <c r="C10446" i="44"/>
  <c r="C10447" i="44"/>
  <c r="C10448" i="44"/>
  <c r="C10449" i="44"/>
  <c r="C10450" i="44"/>
  <c r="C10451" i="44" s="1"/>
  <c r="C10452" i="44" s="1"/>
  <c r="C10453" i="44"/>
  <c r="C10454" i="44"/>
  <c r="C10455" i="44"/>
  <c r="C10456" i="44"/>
  <c r="C10457" i="44"/>
  <c r="C10458" i="44" s="1"/>
  <c r="C10459" i="44" s="1"/>
  <c r="C10460" i="44"/>
  <c r="C10461" i="44"/>
  <c r="C10462" i="44"/>
  <c r="C10463" i="44"/>
  <c r="C10464" i="44"/>
  <c r="C10465" i="44" s="1"/>
  <c r="C10466" i="44" s="1"/>
  <c r="C10467" i="44"/>
  <c r="C10468" i="44"/>
  <c r="C10469" i="44"/>
  <c r="C10470" i="44"/>
  <c r="C10471" i="44"/>
  <c r="C10472" i="44" s="1"/>
  <c r="C10473" i="44" s="1"/>
  <c r="C10474" i="44"/>
  <c r="C10475" i="44"/>
  <c r="C10476" i="44"/>
  <c r="C10477" i="44"/>
  <c r="C10478" i="44"/>
  <c r="C10479" i="44" s="1"/>
  <c r="C10480" i="44" s="1"/>
  <c r="C10481" i="44" s="1"/>
  <c r="C10482" i="44"/>
  <c r="C10483" i="44"/>
  <c r="C10484" i="44"/>
  <c r="C10485" i="44"/>
  <c r="C10486" i="44" s="1"/>
  <c r="C10487" i="44" s="1"/>
  <c r="C10488" i="44"/>
  <c r="C10489" i="44"/>
  <c r="C10490" i="44"/>
  <c r="C10491" i="44"/>
  <c r="C10492" i="44"/>
  <c r="C10493" i="44" s="1"/>
  <c r="C10494" i="44" s="1"/>
  <c r="C10495" i="44"/>
  <c r="C10496" i="44"/>
  <c r="C10497" i="44"/>
  <c r="C10498" i="44"/>
  <c r="C10499" i="44"/>
  <c r="C10500" i="44" s="1"/>
  <c r="C10501" i="44" s="1"/>
  <c r="C10502" i="44"/>
  <c r="C10503" i="44"/>
  <c r="C10504" i="44"/>
  <c r="C10505" i="44"/>
  <c r="C10506" i="44"/>
  <c r="C10507" i="44" s="1"/>
  <c r="C10508" i="44" s="1"/>
  <c r="C10509" i="44"/>
  <c r="C10510" i="44"/>
  <c r="C10511" i="44"/>
  <c r="C10512" i="44"/>
  <c r="C10513" i="44"/>
  <c r="C10514" i="44" s="1"/>
  <c r="C10515" i="44" s="1"/>
  <c r="C10516" i="44" s="1"/>
  <c r="C10517" i="44"/>
  <c r="C10518" i="44"/>
  <c r="C10519" i="44"/>
  <c r="C10520" i="44"/>
  <c r="C10521" i="44" s="1"/>
  <c r="C10522" i="44" s="1"/>
  <c r="C10523" i="44"/>
  <c r="C10524" i="44"/>
  <c r="C10525" i="44"/>
  <c r="C10526" i="44"/>
  <c r="C10527" i="44"/>
  <c r="C10528" i="44" s="1"/>
  <c r="C10529" i="44" s="1"/>
  <c r="C10530" i="44"/>
  <c r="C10531" i="44"/>
  <c r="C10532" i="44"/>
  <c r="C10533" i="44"/>
  <c r="C10534" i="44"/>
  <c r="C10535" i="44" s="1"/>
  <c r="C10536" i="44" s="1"/>
  <c r="C10537" i="44"/>
  <c r="C10538" i="44"/>
  <c r="C10539" i="44"/>
  <c r="C10540" i="44"/>
  <c r="C10541" i="44"/>
  <c r="C10542" i="44" s="1"/>
  <c r="C10543" i="44" s="1"/>
  <c r="C10544" i="44"/>
  <c r="C10545" i="44"/>
  <c r="C10546" i="44"/>
  <c r="C10547" i="44"/>
  <c r="C10548" i="44"/>
  <c r="C10549" i="44" s="1"/>
  <c r="C10550" i="44" s="1"/>
  <c r="C10551" i="44" s="1"/>
  <c r="C10552" i="44"/>
  <c r="C10553" i="44"/>
  <c r="C10554" i="44"/>
  <c r="C10555" i="44"/>
  <c r="C10556" i="44" s="1"/>
  <c r="C10557" i="44" s="1"/>
  <c r="C10558" i="44"/>
  <c r="C10559" i="44"/>
  <c r="C10560" i="44"/>
  <c r="C10561" i="44" s="1"/>
  <c r="C10562" i="44"/>
  <c r="C10563" i="44" s="1"/>
  <c r="C10564" i="44" s="1"/>
  <c r="C10565" i="44"/>
  <c r="C10566" i="44"/>
  <c r="C10567" i="44"/>
  <c r="C10568" i="44"/>
  <c r="C10569" i="44"/>
  <c r="C10570" i="44" s="1"/>
  <c r="C10571" i="44" s="1"/>
  <c r="C10572" i="44"/>
  <c r="C10573" i="44"/>
  <c r="C10574" i="44"/>
  <c r="C10575" i="44"/>
  <c r="C10576" i="44"/>
  <c r="C10577" i="44" s="1"/>
  <c r="C10578" i="44" s="1"/>
  <c r="C10579" i="44"/>
  <c r="C10580" i="44"/>
  <c r="C10581" i="44"/>
  <c r="C10582" i="44"/>
  <c r="C10583" i="44"/>
  <c r="C10584" i="44" s="1"/>
  <c r="C10585" i="44" s="1"/>
  <c r="C10586" i="44"/>
  <c r="C10587" i="44"/>
  <c r="C10588" i="44"/>
  <c r="C10589" i="44"/>
  <c r="C10590" i="44"/>
  <c r="C10591" i="44" s="1"/>
  <c r="C10592" i="44" s="1"/>
  <c r="C10593" i="44"/>
  <c r="C10594" i="44" s="1"/>
  <c r="C10595" i="44"/>
  <c r="C10596" i="44"/>
  <c r="C10597" i="44"/>
  <c r="C10598" i="44" s="1"/>
  <c r="C10599" i="44" s="1"/>
  <c r="C10600" i="44"/>
  <c r="C10601" i="44" s="1"/>
  <c r="C10602" i="44"/>
  <c r="C10603" i="44"/>
  <c r="C10604" i="44"/>
  <c r="C10605" i="44" s="1"/>
  <c r="C10606" i="44" s="1"/>
  <c r="C10607" i="44"/>
  <c r="C10608" i="44"/>
  <c r="C10609" i="44"/>
  <c r="C10610" i="44"/>
  <c r="C10611" i="44"/>
  <c r="C10612" i="44" s="1"/>
  <c r="C10613" i="44" s="1"/>
  <c r="C10614" i="44"/>
  <c r="C10615" i="44"/>
  <c r="C10616" i="44"/>
  <c r="C10617" i="44"/>
  <c r="C10618" i="44"/>
  <c r="C10619" i="44" s="1"/>
  <c r="C10620" i="44" s="1"/>
  <c r="C10621" i="44" s="1"/>
  <c r="C10622" i="44"/>
  <c r="C10623" i="44"/>
  <c r="C10624" i="44"/>
  <c r="C10625" i="44"/>
  <c r="C10626" i="44" s="1"/>
  <c r="C10627" i="44" s="1"/>
  <c r="C10628" i="44"/>
  <c r="C10629" i="44"/>
  <c r="C10630" i="44"/>
  <c r="C10631" i="44"/>
  <c r="C10632" i="44"/>
  <c r="C10633" i="44" s="1"/>
  <c r="C10634" i="44" s="1"/>
  <c r="C10635" i="44"/>
  <c r="C10636" i="44"/>
  <c r="C10637" i="44"/>
  <c r="C10638" i="44"/>
  <c r="C10639" i="44"/>
  <c r="C10640" i="44" s="1"/>
  <c r="C10641" i="44" s="1"/>
  <c r="C10642" i="44"/>
  <c r="C10643" i="44"/>
  <c r="C10644" i="44"/>
  <c r="C10645" i="44"/>
  <c r="C10646" i="44"/>
  <c r="C10647" i="44" s="1"/>
  <c r="C10648" i="44" s="1"/>
  <c r="C10649" i="44" s="1"/>
  <c r="C10650" i="44"/>
  <c r="C10651" i="44"/>
  <c r="C10652" i="44"/>
  <c r="C10653" i="44"/>
  <c r="C10654" i="44" s="1"/>
  <c r="C10655" i="44" s="1"/>
  <c r="C10656" i="44"/>
  <c r="C10657" i="44"/>
  <c r="C10658" i="44"/>
  <c r="C10659" i="44"/>
  <c r="C10660" i="44"/>
  <c r="C10661" i="44" s="1"/>
  <c r="C10662" i="44" s="1"/>
  <c r="C10663" i="44"/>
  <c r="C10664" i="44"/>
  <c r="C10665" i="44"/>
  <c r="C10666" i="44"/>
  <c r="C10667" i="44"/>
  <c r="C10668" i="44" s="1"/>
  <c r="C10669" i="44" s="1"/>
  <c r="C10670" i="44"/>
  <c r="C10671" i="44"/>
  <c r="C10672" i="44"/>
  <c r="C10673" i="44"/>
  <c r="C10674" i="44"/>
  <c r="C10675" i="44" s="1"/>
  <c r="C10676" i="44" s="1"/>
  <c r="C10677" i="44"/>
  <c r="C10678" i="44"/>
  <c r="C10679" i="44"/>
  <c r="C10680" i="44"/>
  <c r="C10681" i="44"/>
  <c r="C10682" i="44" s="1"/>
  <c r="C10683" i="44" s="1"/>
  <c r="C10684" i="44"/>
  <c r="C10685" i="44"/>
  <c r="C10686" i="44"/>
  <c r="C10687" i="44"/>
  <c r="C10688" i="44" s="1"/>
  <c r="C10689" i="44" s="1"/>
  <c r="C10690" i="44" s="1"/>
  <c r="C10691" i="44"/>
  <c r="C10692" i="44"/>
  <c r="C10693" i="44"/>
  <c r="C10694" i="44"/>
  <c r="C10695" i="44"/>
  <c r="C10696" i="44" s="1"/>
  <c r="C10697" i="44" s="1"/>
  <c r="C10698" i="44"/>
  <c r="C10699" i="44"/>
  <c r="C10700" i="44"/>
  <c r="C10701" i="44"/>
  <c r="C10702" i="44"/>
  <c r="C10703" i="44" s="1"/>
  <c r="C10704" i="44" s="1"/>
  <c r="C10705" i="44"/>
  <c r="C10706" i="44"/>
  <c r="C10707" i="44"/>
  <c r="C10708" i="44"/>
  <c r="C10709" i="44"/>
  <c r="C10710" i="44" s="1"/>
  <c r="C10711" i="44" s="1"/>
  <c r="C10712" i="44"/>
  <c r="C10713" i="44"/>
  <c r="C10714" i="44"/>
  <c r="C10715" i="44"/>
  <c r="C10716" i="44"/>
  <c r="C10717" i="44" s="1"/>
  <c r="C10718" i="44" s="1"/>
  <c r="C10719" i="44"/>
  <c r="C10720" i="44"/>
  <c r="C10721" i="44"/>
  <c r="C10722" i="44"/>
  <c r="C10723" i="44"/>
  <c r="C10724" i="44" s="1"/>
  <c r="C10725" i="44" s="1"/>
  <c r="C10726" i="44"/>
  <c r="C10727" i="44"/>
  <c r="C10728" i="44"/>
  <c r="C10729" i="44"/>
  <c r="C10730" i="44"/>
  <c r="C10731" i="44" s="1"/>
  <c r="C10732" i="44" s="1"/>
  <c r="C10733" i="44"/>
  <c r="C10734" i="44"/>
  <c r="C10735" i="44"/>
  <c r="C10736" i="44"/>
  <c r="C10737" i="44"/>
  <c r="C10738" i="44" s="1"/>
  <c r="C10739" i="44" s="1"/>
  <c r="C10740" i="44"/>
  <c r="C10741" i="44"/>
  <c r="C10742" i="44"/>
  <c r="C10743" i="44"/>
  <c r="C10744" i="44"/>
  <c r="C10745" i="44" s="1"/>
  <c r="C10746" i="44" s="1"/>
  <c r="C10747" i="44" s="1"/>
  <c r="C10748" i="44"/>
  <c r="C10749" i="44"/>
  <c r="C10750" i="44"/>
  <c r="C10751" i="44"/>
  <c r="C10752" i="44" s="1"/>
  <c r="C10753" i="44" s="1"/>
  <c r="C10754" i="44"/>
  <c r="C10755" i="44"/>
  <c r="C10756" i="44"/>
  <c r="C10757" i="44"/>
  <c r="C10758" i="44"/>
  <c r="C10759" i="44"/>
  <c r="C10760" i="44" s="1"/>
  <c r="C10761" i="44"/>
  <c r="C10762" i="44"/>
  <c r="C10763" i="44"/>
  <c r="C10764" i="44"/>
  <c r="C10765" i="44"/>
  <c r="C10766" i="44"/>
  <c r="C10767" i="44" s="1"/>
  <c r="C10768" i="44"/>
  <c r="C10769" i="44"/>
  <c r="C10770" i="44"/>
  <c r="C10771" i="44"/>
  <c r="C10772" i="44"/>
  <c r="C10773" i="44" s="1"/>
  <c r="C10774" i="44" s="1"/>
  <c r="C10775" i="44"/>
  <c r="C10776" i="44"/>
  <c r="C10777" i="44"/>
  <c r="C10778" i="44"/>
  <c r="C10779" i="44"/>
  <c r="C10780" i="44" s="1"/>
  <c r="C10781" i="44" s="1"/>
  <c r="C10782" i="44"/>
  <c r="C10783" i="44"/>
  <c r="C10784" i="44"/>
  <c r="C10785" i="44" s="1"/>
  <c r="C10786" i="44"/>
  <c r="C10787" i="44" s="1"/>
  <c r="C10788" i="44" s="1"/>
  <c r="C10789" i="44"/>
  <c r="C10790" i="44"/>
  <c r="C10791" i="44"/>
  <c r="C10792" i="44"/>
  <c r="C10793" i="44"/>
  <c r="C10794" i="44" s="1"/>
  <c r="C10795" i="44" s="1"/>
  <c r="C10796" i="44"/>
  <c r="C10797" i="44"/>
  <c r="C10798" i="44"/>
  <c r="C10799" i="44"/>
  <c r="C10800" i="44"/>
  <c r="C10801" i="44" s="1"/>
  <c r="C10802" i="44" s="1"/>
  <c r="C10803" i="44"/>
  <c r="C10804" i="44"/>
  <c r="C10805" i="44"/>
  <c r="C10806" i="44"/>
  <c r="C10807" i="44"/>
  <c r="C10808" i="44" s="1"/>
  <c r="C10809" i="44" s="1"/>
  <c r="C10810" i="44"/>
  <c r="C10811" i="44"/>
  <c r="C10812" i="44"/>
  <c r="C10813" i="44"/>
  <c r="C10814" i="44"/>
  <c r="C10815" i="44" s="1"/>
  <c r="C10816" i="44" s="1"/>
  <c r="C10817" i="44"/>
  <c r="C10818" i="44"/>
  <c r="C10819" i="44"/>
  <c r="C10820" i="44"/>
  <c r="C10821" i="44"/>
  <c r="C10822" i="44" s="1"/>
  <c r="C10823" i="44" s="1"/>
  <c r="C10824" i="44"/>
  <c r="C10825" i="44"/>
  <c r="C10826" i="44"/>
  <c r="C10827" i="44"/>
  <c r="C10828" i="44"/>
  <c r="C10829" i="44" s="1"/>
  <c r="C10830" i="44" s="1"/>
  <c r="C10831" i="44"/>
  <c r="C10832" i="44"/>
  <c r="C10833" i="44"/>
  <c r="C10834" i="44"/>
  <c r="C10835" i="44"/>
  <c r="C10836" i="44" s="1"/>
  <c r="C10837" i="44" s="1"/>
  <c r="C10838" i="44"/>
  <c r="C10839" i="44"/>
  <c r="C10840" i="44"/>
  <c r="C10841" i="44"/>
  <c r="C10842" i="44"/>
  <c r="C10843" i="44" s="1"/>
  <c r="C10844" i="44" s="1"/>
  <c r="C10845" i="44" s="1"/>
  <c r="C10846" i="44"/>
  <c r="C10847" i="44"/>
  <c r="C10848" i="44"/>
  <c r="C10849" i="44"/>
  <c r="C10850" i="44" s="1"/>
  <c r="C10851" i="44" s="1"/>
  <c r="C10852" i="44"/>
  <c r="C10853" i="44"/>
  <c r="C10854" i="44"/>
  <c r="C10855" i="44"/>
  <c r="C10856" i="44"/>
  <c r="C10857" i="44" s="1"/>
  <c r="C10858" i="44" s="1"/>
  <c r="C10859" i="44"/>
  <c r="C10860" i="44"/>
  <c r="C10861" i="44"/>
  <c r="C10862" i="44"/>
  <c r="C10863" i="44"/>
  <c r="C10864" i="44" s="1"/>
  <c r="C10865" i="44" s="1"/>
  <c r="C10866" i="44"/>
  <c r="C10867" i="44"/>
  <c r="C10868" i="44"/>
  <c r="C10869" i="44"/>
  <c r="C10870" i="44"/>
  <c r="C10871" i="44" s="1"/>
  <c r="C10872" i="44" s="1"/>
  <c r="C10873" i="44"/>
  <c r="C10874" i="44"/>
  <c r="C10875" i="44"/>
  <c r="C10876" i="44"/>
  <c r="C10877" i="44"/>
  <c r="C10878" i="44" s="1"/>
  <c r="C10879" i="44" s="1"/>
  <c r="C10880" i="44"/>
  <c r="C10881" i="44"/>
  <c r="C10882" i="44"/>
  <c r="C10883" i="44"/>
  <c r="C10884" i="44"/>
  <c r="C10885" i="44" s="1"/>
  <c r="C10886" i="44" s="1"/>
  <c r="C10887" i="44" s="1"/>
  <c r="C10888" i="44"/>
  <c r="C10889" i="44"/>
  <c r="C10890" i="44"/>
  <c r="C10891" i="44"/>
  <c r="C10892" i="44" s="1"/>
  <c r="C10893" i="44" s="1"/>
  <c r="C10894" i="44"/>
  <c r="C10895" i="44"/>
  <c r="C10896" i="44"/>
  <c r="C10897" i="44"/>
  <c r="C10898" i="44"/>
  <c r="C10899" i="44" s="1"/>
  <c r="C10900" i="44" s="1"/>
  <c r="C10901" i="44"/>
  <c r="C10902" i="44"/>
  <c r="C10903" i="44"/>
  <c r="C10904" i="44"/>
  <c r="C10905" i="44"/>
  <c r="C10906" i="44" s="1"/>
  <c r="C10907" i="44" s="1"/>
  <c r="C10908" i="44"/>
  <c r="C10909" i="44"/>
  <c r="C10910" i="44"/>
  <c r="C10911" i="44"/>
  <c r="C10912" i="44"/>
  <c r="C10913" i="44" s="1"/>
  <c r="C10914" i="44" s="1"/>
  <c r="C10915" i="44" s="1"/>
  <c r="C10916" i="44"/>
  <c r="C10917" i="44"/>
  <c r="C10918" i="44"/>
  <c r="C10919" i="44"/>
  <c r="C10920" i="44" s="1"/>
  <c r="C10921" i="44" s="1"/>
  <c r="C10922" i="44"/>
  <c r="C10923" i="44"/>
  <c r="C10924" i="44"/>
  <c r="C10925" i="44"/>
  <c r="C10926" i="44"/>
  <c r="C10927" i="44" s="1"/>
  <c r="C10928" i="44" s="1"/>
  <c r="C10929" i="44"/>
  <c r="C10930" i="44"/>
  <c r="C10931" i="44"/>
  <c r="C10932" i="44" s="1"/>
  <c r="C10933" i="44"/>
  <c r="C10934" i="44" s="1"/>
  <c r="C10935" i="44" s="1"/>
  <c r="C10936" i="44"/>
  <c r="C10937" i="44"/>
  <c r="C10938" i="44"/>
  <c r="C10939" i="44"/>
  <c r="C10940" i="44"/>
  <c r="C10941" i="44" s="1"/>
  <c r="C10942" i="44" s="1"/>
  <c r="C10943" i="44"/>
  <c r="C10944" i="44"/>
  <c r="C10945" i="44"/>
  <c r="C10946" i="44"/>
  <c r="C10947" i="44"/>
  <c r="C10948" i="44" s="1"/>
  <c r="C10949" i="44" s="1"/>
  <c r="C10950" i="44"/>
  <c r="C10951" i="44"/>
  <c r="C10952" i="44"/>
  <c r="C10953" i="44"/>
  <c r="C10954" i="44"/>
  <c r="C10955" i="44" s="1"/>
  <c r="C10956" i="44" s="1"/>
  <c r="C10957" i="44"/>
  <c r="C10958" i="44"/>
  <c r="C10959" i="44" s="1"/>
  <c r="C10960" i="44"/>
  <c r="C10961" i="44"/>
  <c r="C10962" i="44" s="1"/>
  <c r="C10963" i="44" s="1"/>
  <c r="C10964" i="44"/>
  <c r="C10965" i="44"/>
  <c r="C10966" i="44" s="1"/>
  <c r="C10967" i="44"/>
  <c r="C10968" i="44"/>
  <c r="C10969" i="44" s="1"/>
  <c r="C10970" i="44" s="1"/>
  <c r="C10971" i="44"/>
  <c r="C10972" i="44"/>
  <c r="C10973" i="44"/>
  <c r="C10974" i="44"/>
  <c r="C10975" i="44"/>
  <c r="C10976" i="44" s="1"/>
  <c r="C10977" i="44" s="1"/>
  <c r="C10978" i="44"/>
  <c r="C10979" i="44"/>
  <c r="C10980" i="44"/>
  <c r="C10981" i="44"/>
  <c r="C10982" i="44"/>
  <c r="C10983" i="44" s="1"/>
  <c r="C10984" i="44" s="1"/>
  <c r="C10985" i="44" s="1"/>
  <c r="C10986" i="44"/>
  <c r="C10987" i="44"/>
  <c r="C10988" i="44"/>
  <c r="C10989" i="44"/>
  <c r="C10990" i="44" s="1"/>
  <c r="C10991" i="44" s="1"/>
  <c r="C10992" i="44"/>
  <c r="C10993" i="44"/>
  <c r="C10994" i="44"/>
  <c r="C10995" i="44"/>
  <c r="C10996" i="44"/>
  <c r="C10997" i="44" s="1"/>
  <c r="C10998" i="44" s="1"/>
  <c r="C10999" i="44"/>
  <c r="C11000" i="44"/>
  <c r="C11001" i="44"/>
  <c r="C11002" i="44"/>
  <c r="C11003" i="44"/>
  <c r="C11004" i="44" s="1"/>
  <c r="C11005" i="44" s="1"/>
  <c r="C11006" i="44"/>
  <c r="C11007" i="44"/>
  <c r="C11008" i="44"/>
  <c r="C11009" i="44"/>
  <c r="C11010" i="44"/>
  <c r="C11011" i="44" s="1"/>
  <c r="C11012" i="44" s="1"/>
  <c r="C11013" i="44" s="1"/>
  <c r="C11014" i="44"/>
  <c r="C11015" i="44"/>
  <c r="C11016" i="44"/>
  <c r="C11017" i="44"/>
  <c r="C11018" i="44" s="1"/>
  <c r="C11019" i="44" s="1"/>
  <c r="C11020" i="44"/>
  <c r="C11021" i="44"/>
  <c r="C11022" i="44"/>
  <c r="C11023" i="44"/>
  <c r="C11024" i="44"/>
  <c r="C11025" i="44" s="1"/>
  <c r="C11026" i="44" s="1"/>
  <c r="C11027" i="44"/>
  <c r="C11028" i="44"/>
  <c r="C11029" i="44"/>
  <c r="C11030" i="44"/>
  <c r="C11031" i="44"/>
  <c r="C11032" i="44" s="1"/>
  <c r="C11033" i="44" s="1"/>
  <c r="C11034" i="44"/>
  <c r="C11035" i="44"/>
  <c r="C11036" i="44"/>
  <c r="C11037" i="44"/>
  <c r="C11038" i="44"/>
  <c r="C11039" i="44" s="1"/>
  <c r="C11040" i="44" s="1"/>
  <c r="C11041" i="44"/>
  <c r="C11042" i="44"/>
  <c r="C11043" i="44"/>
  <c r="C11044" i="44"/>
  <c r="C11045" i="44"/>
  <c r="C11046" i="44" s="1"/>
  <c r="C11047" i="44" s="1"/>
  <c r="C11048" i="44"/>
  <c r="C11049" i="44"/>
  <c r="C11050" i="44"/>
  <c r="C11051" i="44"/>
  <c r="C11052" i="44"/>
  <c r="C11053" i="44" s="1"/>
  <c r="C11054" i="44" s="1"/>
  <c r="C11055" i="44"/>
  <c r="C11056" i="44"/>
  <c r="C11057" i="44"/>
  <c r="C11058" i="44"/>
  <c r="C11059" i="44"/>
  <c r="C11060" i="44" s="1"/>
  <c r="C11061" i="44" s="1"/>
  <c r="C11062" i="44"/>
  <c r="C11063" i="44"/>
  <c r="C11064" i="44"/>
  <c r="C11065" i="44"/>
  <c r="C11066" i="44"/>
  <c r="C11067" i="44" s="1"/>
  <c r="C11068" i="44" s="1"/>
  <c r="C11069" i="44"/>
  <c r="C11070" i="44"/>
  <c r="C11071" i="44"/>
  <c r="C11072" i="44"/>
  <c r="C11073" i="44" s="1"/>
  <c r="C11074" i="44" s="1"/>
  <c r="C11075" i="44" s="1"/>
  <c r="C11076" i="44"/>
  <c r="C11077" i="44"/>
  <c r="C11078" i="44"/>
  <c r="C11079" i="44"/>
  <c r="C11080" i="44"/>
  <c r="C11081" i="44" s="1"/>
  <c r="C11082" i="44" s="1"/>
  <c r="C11083" i="44"/>
  <c r="C11084" i="44"/>
  <c r="C11085" i="44"/>
  <c r="C11086" i="44"/>
  <c r="C11087" i="44"/>
  <c r="C11088" i="44" s="1"/>
  <c r="C11089" i="44" s="1"/>
  <c r="C11090" i="44"/>
  <c r="C11091" i="44"/>
  <c r="C11092" i="44"/>
  <c r="C11093" i="44"/>
  <c r="C11094" i="44"/>
  <c r="C11095" i="44" s="1"/>
  <c r="C11096" i="44" s="1"/>
  <c r="C11097" i="44"/>
  <c r="C11098" i="44"/>
  <c r="C11099" i="44"/>
  <c r="C11100" i="44"/>
  <c r="C11101" i="44"/>
  <c r="C11102" i="44" s="1"/>
  <c r="C11103" i="44" s="1"/>
  <c r="C11104" i="44"/>
  <c r="C11105" i="44"/>
  <c r="C11106" i="44"/>
  <c r="C11107" i="44"/>
  <c r="C11108" i="44"/>
  <c r="C11109" i="44" s="1"/>
  <c r="C11110" i="44" s="1"/>
  <c r="C11111" i="44" s="1"/>
  <c r="C11112" i="44"/>
  <c r="C11113" i="44"/>
  <c r="C11114" i="44"/>
  <c r="C11115" i="44"/>
  <c r="C11116" i="44" s="1"/>
  <c r="C11117" i="44" s="1"/>
  <c r="C11118" i="44"/>
  <c r="C11119" i="44"/>
  <c r="C11120" i="44"/>
  <c r="C11121" i="44"/>
  <c r="C11122" i="44"/>
  <c r="C11123" i="44" s="1"/>
  <c r="C11124" i="44" s="1"/>
  <c r="C11125" i="44"/>
  <c r="C11126" i="44"/>
  <c r="C11127" i="44"/>
  <c r="C11128" i="44"/>
  <c r="C11129" i="44"/>
  <c r="C11130" i="44" s="1"/>
  <c r="C11131" i="44" s="1"/>
  <c r="C11132" i="44"/>
  <c r="C11133" i="44"/>
  <c r="C11134" i="44"/>
  <c r="C11135" i="44"/>
  <c r="C11136" i="44"/>
  <c r="C11137" i="44" s="1"/>
  <c r="C11138" i="44" s="1"/>
  <c r="C11139" i="44"/>
  <c r="C11140" i="44"/>
  <c r="C11141" i="44"/>
  <c r="C11142" i="44"/>
  <c r="C11143" i="44"/>
  <c r="C11144" i="44" s="1"/>
  <c r="C11145" i="44" s="1"/>
  <c r="C11146" i="44"/>
  <c r="C11147" i="44"/>
  <c r="C11148" i="44"/>
  <c r="C11149" i="44"/>
  <c r="C11150" i="44" s="1"/>
  <c r="C11151" i="44" s="1"/>
  <c r="C11152" i="44" s="1"/>
  <c r="C11153" i="44"/>
  <c r="C11154" i="44"/>
  <c r="C11155" i="44"/>
  <c r="C11156" i="44"/>
  <c r="C11157" i="44"/>
  <c r="C11158" i="44" s="1"/>
  <c r="C11159" i="44" s="1"/>
  <c r="C11160" i="44"/>
  <c r="C11161" i="44"/>
  <c r="C11162" i="44"/>
  <c r="C11163" i="44"/>
  <c r="C11164" i="44"/>
  <c r="C11165" i="44" s="1"/>
  <c r="C11166" i="44" s="1"/>
  <c r="C11167" i="44"/>
  <c r="C11168" i="44"/>
  <c r="C11169" i="44"/>
  <c r="C11170" i="44"/>
  <c r="C11171" i="44"/>
  <c r="C11172" i="44" s="1"/>
  <c r="C11173" i="44" s="1"/>
  <c r="C11174" i="44"/>
  <c r="C11175" i="44"/>
  <c r="C11176" i="44"/>
  <c r="C11177" i="44"/>
  <c r="C11178" i="44"/>
  <c r="C11179" i="44" s="1"/>
  <c r="C11180" i="44" s="1"/>
  <c r="C11181" i="44"/>
  <c r="C11182" i="44"/>
  <c r="C11183" i="44"/>
  <c r="C11184" i="44"/>
  <c r="C11185" i="44"/>
  <c r="C11186" i="44" s="1"/>
  <c r="C11187" i="44" s="1"/>
  <c r="C11188" i="44"/>
  <c r="C11189" i="44"/>
  <c r="C11190" i="44"/>
  <c r="C11191" i="44"/>
  <c r="C11192" i="44"/>
  <c r="C11193" i="44" s="1"/>
  <c r="C11194" i="44" s="1"/>
  <c r="C11195" i="44"/>
  <c r="C11196" i="44"/>
  <c r="C11197" i="44"/>
  <c r="C11198" i="44"/>
  <c r="C11199" i="44"/>
  <c r="C11200" i="44" s="1"/>
  <c r="C11201" i="44" s="1"/>
  <c r="C11202" i="44"/>
  <c r="C11203" i="44"/>
  <c r="C11204" i="44"/>
  <c r="C11205" i="44"/>
  <c r="C11206" i="44"/>
  <c r="C11207" i="44" s="1"/>
  <c r="C11208" i="44" s="1"/>
  <c r="C11209" i="44"/>
  <c r="C11210" i="44"/>
  <c r="C11211" i="44"/>
  <c r="C11212" i="44"/>
  <c r="C11213" i="44"/>
  <c r="C11214" i="44" s="1"/>
  <c r="C11215" i="44" s="1"/>
  <c r="C11216" i="44" s="1"/>
  <c r="C11217" i="44"/>
  <c r="C11218" i="44"/>
  <c r="C11219" i="44"/>
  <c r="C11220" i="44"/>
  <c r="C11221" i="44" s="1"/>
  <c r="C11222" i="44" s="1"/>
  <c r="C11223" i="44"/>
  <c r="C11224" i="44"/>
  <c r="C11225" i="44"/>
  <c r="C11226" i="44"/>
  <c r="C11227" i="44"/>
  <c r="C11228" i="44" s="1"/>
  <c r="C11229" i="44" s="1"/>
  <c r="C11230" i="44"/>
  <c r="C11231" i="44"/>
  <c r="C11232" i="44"/>
  <c r="C11233" i="44"/>
  <c r="C11234" i="44"/>
  <c r="C11235" i="44" s="1"/>
  <c r="C11236" i="44" s="1"/>
  <c r="C11237" i="44"/>
  <c r="C11238" i="44"/>
  <c r="C11239" i="44"/>
  <c r="C11240" i="44"/>
  <c r="C11241" i="44"/>
  <c r="C11242" i="44" s="1"/>
  <c r="C11243" i="44" s="1"/>
  <c r="C11244" i="44"/>
  <c r="C11245" i="44"/>
  <c r="C11246" i="44"/>
  <c r="C11247" i="44"/>
  <c r="C11248" i="44"/>
  <c r="C11249" i="44" s="1"/>
  <c r="C11250" i="44" s="1"/>
  <c r="C11251" i="44" s="1"/>
  <c r="C11252" i="44"/>
  <c r="C11253" i="44"/>
  <c r="C11254" i="44"/>
  <c r="C11255" i="44"/>
  <c r="C11256" i="44" s="1"/>
  <c r="C11257" i="44" s="1"/>
  <c r="C11258" i="44"/>
  <c r="C11259" i="44"/>
  <c r="C11260" i="44"/>
  <c r="C11261" i="44"/>
  <c r="C11262" i="44"/>
  <c r="C11263" i="44" s="1"/>
  <c r="C11264" i="44" s="1"/>
  <c r="C11265" i="44"/>
  <c r="C11266" i="44"/>
  <c r="C11267" i="44"/>
  <c r="C11268" i="44"/>
  <c r="C11269" i="44"/>
  <c r="C11270" i="44" s="1"/>
  <c r="C11271" i="44" s="1"/>
  <c r="C11272" i="44"/>
  <c r="C11273" i="44"/>
  <c r="C11274" i="44"/>
  <c r="C11275" i="44"/>
  <c r="C11276" i="44"/>
  <c r="C11277" i="44" s="1"/>
  <c r="C11278" i="44" s="1"/>
  <c r="C11279" i="44"/>
  <c r="C11280" i="44"/>
  <c r="C11281" i="44" s="1"/>
  <c r="C11282" i="44"/>
  <c r="C11283" i="44"/>
  <c r="C11284" i="44" s="1"/>
  <c r="C11285" i="44" s="1"/>
  <c r="C11286" i="44"/>
  <c r="C11287" i="44"/>
  <c r="C11288" i="44"/>
  <c r="C11289" i="44"/>
  <c r="C11290" i="44"/>
  <c r="C11291" i="44" s="1"/>
  <c r="C11292" i="44" s="1"/>
  <c r="C11293" i="44"/>
  <c r="C11294" i="44"/>
  <c r="C11295" i="44"/>
  <c r="C11296" i="44" s="1"/>
  <c r="C11297" i="44"/>
  <c r="C11298" i="44" s="1"/>
  <c r="C11299" i="44" s="1"/>
  <c r="C11300" i="44"/>
  <c r="C11301" i="44"/>
  <c r="C11302" i="44"/>
  <c r="C11303" i="44"/>
  <c r="C11304" i="44"/>
  <c r="C11305" i="44" s="1"/>
  <c r="C11306" i="44" s="1"/>
  <c r="C11307" i="44"/>
  <c r="C11308" i="44"/>
  <c r="C11309" i="44"/>
  <c r="C11310" i="44"/>
  <c r="C11311" i="44"/>
  <c r="C11312" i="44" s="1"/>
  <c r="C11313" i="44" s="1"/>
  <c r="C11314" i="44"/>
  <c r="C11315" i="44"/>
  <c r="C11316" i="44"/>
  <c r="C11317" i="44"/>
  <c r="C11318" i="44"/>
  <c r="C11319" i="44" s="1"/>
  <c r="C11320" i="44" s="1"/>
  <c r="C11321" i="44"/>
  <c r="C11322" i="44"/>
  <c r="C11323" i="44"/>
  <c r="C11324" i="44"/>
  <c r="C11325" i="44" s="1"/>
  <c r="C11326" i="44" s="1"/>
  <c r="C11327" i="44" s="1"/>
  <c r="C11328" i="44"/>
  <c r="C11329" i="44"/>
  <c r="C11330" i="44"/>
  <c r="C11331" i="44"/>
  <c r="C11332" i="44" s="1"/>
  <c r="C11333" i="44" s="1"/>
  <c r="C11334" i="44" s="1"/>
  <c r="C11335" i="44"/>
  <c r="C11336" i="44"/>
  <c r="C11337" i="44"/>
  <c r="C11338" i="44"/>
  <c r="C11339" i="44"/>
  <c r="C11340" i="44" s="1"/>
  <c r="C11341" i="44" s="1"/>
  <c r="C11342" i="44"/>
  <c r="C11343" i="44"/>
  <c r="C11344" i="44"/>
  <c r="C11345" i="44"/>
  <c r="C11346" i="44"/>
  <c r="C11347" i="44" s="1"/>
  <c r="C11348" i="44" s="1"/>
  <c r="C11349" i="44" s="1"/>
  <c r="C11350" i="44"/>
  <c r="C11351" i="44"/>
  <c r="C11352" i="44"/>
  <c r="C11353" i="44"/>
  <c r="C11354" i="44" s="1"/>
  <c r="C11355" i="44" s="1"/>
  <c r="C11356" i="44"/>
  <c r="C11357" i="44"/>
  <c r="C11358" i="44"/>
  <c r="C11359" i="44"/>
  <c r="C11360" i="44"/>
  <c r="C11361" i="44" s="1"/>
  <c r="C11362" i="44" s="1"/>
  <c r="C11363" i="44"/>
  <c r="C11364" i="44"/>
  <c r="C11365" i="44"/>
  <c r="C11366" i="44"/>
  <c r="C11367" i="44"/>
  <c r="C11368" i="44" s="1"/>
  <c r="C11369" i="44" s="1"/>
  <c r="C11370" i="44"/>
  <c r="C11371" i="44"/>
  <c r="C11372" i="44"/>
  <c r="C11373" i="44"/>
  <c r="C11374" i="44"/>
  <c r="C11375" i="44" s="1"/>
  <c r="C11376" i="44" s="1"/>
  <c r="C11377" i="44" s="1"/>
  <c r="C11378" i="44"/>
  <c r="C11379" i="44"/>
  <c r="C11380" i="44"/>
  <c r="C11381" i="44"/>
  <c r="C11382" i="44" s="1"/>
  <c r="C11383" i="44" s="1"/>
  <c r="C11384" i="44"/>
  <c r="C11385" i="44"/>
  <c r="C11386" i="44"/>
  <c r="C11387" i="44"/>
  <c r="C11388" i="44"/>
  <c r="C11389" i="44" s="1"/>
  <c r="C11390" i="44" s="1"/>
  <c r="C11391" i="44"/>
  <c r="C11392" i="44"/>
  <c r="C11393" i="44"/>
  <c r="C11394" i="44"/>
  <c r="C11395" i="44"/>
  <c r="C11396" i="44" s="1"/>
  <c r="C11397" i="44" s="1"/>
  <c r="C11398" i="44"/>
  <c r="C11399" i="44"/>
  <c r="C11400" i="44"/>
  <c r="C11401" i="44"/>
  <c r="C11402" i="44"/>
  <c r="C11403" i="44" s="1"/>
  <c r="C11404" i="44" s="1"/>
  <c r="C11405" i="44"/>
  <c r="C11406" i="44"/>
  <c r="C11407" i="44"/>
  <c r="C11408" i="44"/>
  <c r="C11409" i="44"/>
  <c r="C11410" i="44" s="1"/>
  <c r="C11411" i="44" s="1"/>
  <c r="C11412" i="44"/>
  <c r="C11413" i="44"/>
  <c r="C11414" i="44"/>
  <c r="C11415" i="44"/>
  <c r="C11416" i="44"/>
  <c r="C11417" i="44" s="1"/>
  <c r="C11418" i="44" s="1"/>
  <c r="C11419" i="44"/>
  <c r="C11420" i="44"/>
  <c r="C11421" i="44"/>
  <c r="C11422" i="44"/>
  <c r="C11423" i="44"/>
  <c r="C11424" i="44" s="1"/>
  <c r="C11425" i="44" s="1"/>
  <c r="C11426" i="44"/>
  <c r="C11427" i="44"/>
  <c r="C11428" i="44"/>
  <c r="C11429" i="44"/>
  <c r="C11430" i="44" s="1"/>
  <c r="C11431" i="44" s="1"/>
  <c r="C11432" i="44" s="1"/>
  <c r="C11433" i="44"/>
  <c r="C11434" i="44"/>
  <c r="C11435" i="44"/>
  <c r="C11436" i="44"/>
  <c r="C11437" i="44"/>
  <c r="C11438" i="44" s="1"/>
  <c r="C11439" i="44" s="1"/>
  <c r="C11440" i="44"/>
  <c r="C11441" i="44"/>
  <c r="C11442" i="44"/>
  <c r="C11443" i="44"/>
  <c r="C11444" i="44"/>
  <c r="C11445" i="44" s="1"/>
  <c r="C11446" i="44" s="1"/>
  <c r="C11447" i="44"/>
  <c r="C11448" i="44"/>
  <c r="C11449" i="44"/>
  <c r="C11450" i="44"/>
  <c r="C11451" i="44"/>
  <c r="C11452" i="44" s="1"/>
  <c r="C11453" i="44" s="1"/>
  <c r="C11454" i="44"/>
  <c r="C11455" i="44"/>
  <c r="C11456" i="44"/>
  <c r="C11457" i="44"/>
  <c r="C11458" i="44"/>
  <c r="C11459" i="44" s="1"/>
  <c r="C11460" i="44" s="1"/>
  <c r="C11461" i="44"/>
  <c r="C11462" i="44"/>
  <c r="C11463" i="44"/>
  <c r="C11464" i="44"/>
  <c r="C11465" i="44"/>
  <c r="C11466" i="44" s="1"/>
  <c r="C11467" i="44" s="1"/>
  <c r="C11468" i="44"/>
  <c r="C11469" i="44"/>
  <c r="C11470" i="44"/>
  <c r="C11471" i="44"/>
  <c r="C11472" i="44"/>
  <c r="C11473" i="44" s="1"/>
  <c r="C11474" i="44" s="1"/>
  <c r="C11475" i="44"/>
  <c r="C11476" i="44"/>
  <c r="C11477" i="44"/>
  <c r="C11478" i="44"/>
  <c r="C11479" i="44"/>
  <c r="C11480" i="44" s="1"/>
  <c r="C11481" i="44" s="1"/>
  <c r="C11482" i="44" s="1"/>
  <c r="C11483" i="44"/>
  <c r="C11484" i="44"/>
  <c r="C11485" i="44"/>
  <c r="C11486" i="44"/>
  <c r="C11487" i="44" s="1"/>
  <c r="C11488" i="44" s="1"/>
  <c r="C11489" i="44"/>
  <c r="C11490" i="44"/>
  <c r="C11491" i="44"/>
  <c r="C11492" i="44"/>
  <c r="C11493" i="44"/>
  <c r="C11494" i="44" s="1"/>
  <c r="C11495" i="44" s="1"/>
  <c r="C11496" i="44"/>
  <c r="C11497" i="44"/>
  <c r="C11498" i="44"/>
  <c r="C11499" i="44"/>
  <c r="C11500" i="44"/>
  <c r="C11501" i="44" s="1"/>
  <c r="C11502" i="44" s="1"/>
  <c r="C11503" i="44"/>
  <c r="C11504" i="44"/>
  <c r="C11505" i="44"/>
  <c r="C11506" i="44"/>
  <c r="C11507" i="44"/>
  <c r="C11508" i="44" s="1"/>
  <c r="C11509" i="44" s="1"/>
  <c r="C11510" i="44"/>
  <c r="C11511" i="44"/>
  <c r="C11512" i="44"/>
  <c r="C11513" i="44"/>
  <c r="C11514" i="44"/>
  <c r="C11515" i="44" s="1"/>
  <c r="C11516" i="44" s="1"/>
  <c r="C11517" i="44" s="1"/>
  <c r="C11518" i="44"/>
  <c r="C11519" i="44"/>
  <c r="C11520" i="44"/>
  <c r="C11521" i="44"/>
  <c r="C11522" i="44" s="1"/>
  <c r="C11523" i="44" s="1"/>
  <c r="C11524" i="44"/>
  <c r="C11525" i="44"/>
  <c r="C11526" i="44"/>
  <c r="C11527" i="44"/>
  <c r="C11528" i="44"/>
  <c r="C11529" i="44" s="1"/>
  <c r="C11530" i="44" s="1"/>
  <c r="C11531" i="44"/>
  <c r="C11532" i="44"/>
  <c r="C11533" i="44"/>
  <c r="C11534" i="44"/>
  <c r="C11535" i="44"/>
  <c r="C11536" i="44" s="1"/>
  <c r="C11537" i="44" s="1"/>
  <c r="C11538" i="44"/>
  <c r="C11539" i="44"/>
  <c r="C11540" i="44"/>
  <c r="C11541" i="44"/>
  <c r="C11542" i="44"/>
  <c r="C11543" i="44" s="1"/>
  <c r="C11544" i="44" s="1"/>
  <c r="C11545" i="44"/>
  <c r="C11546" i="44"/>
  <c r="C11547" i="44"/>
  <c r="C11548" i="44"/>
  <c r="C11549" i="44"/>
  <c r="C11550" i="44" s="1"/>
  <c r="C11551" i="44" s="1"/>
  <c r="C11552" i="44"/>
  <c r="C11553" i="44"/>
  <c r="C11554" i="44"/>
  <c r="C11555" i="44"/>
  <c r="C11556" i="44"/>
  <c r="C11557" i="44" s="1"/>
  <c r="C11558" i="44" s="1"/>
  <c r="C11559" i="44"/>
  <c r="C11560" i="44"/>
  <c r="C11561" i="44"/>
  <c r="C11562" i="44"/>
  <c r="C11563" i="44"/>
  <c r="C11564" i="44" s="1"/>
  <c r="C11565" i="44" s="1"/>
  <c r="C11566" i="44"/>
  <c r="C11567" i="44"/>
  <c r="C11568" i="44"/>
  <c r="C11569" i="44"/>
  <c r="C11570" i="44"/>
  <c r="C11571" i="44" s="1"/>
  <c r="C11572" i="44" s="1"/>
  <c r="C11573" i="44"/>
  <c r="C11574" i="44"/>
  <c r="C11575" i="44"/>
  <c r="C11576" i="44"/>
  <c r="C11577" i="44"/>
  <c r="C11578" i="44" s="1"/>
  <c r="C11579" i="44" s="1"/>
  <c r="C11580" i="44" s="1"/>
  <c r="C11581" i="44"/>
  <c r="C11582" i="44"/>
  <c r="C11583" i="44"/>
  <c r="C11584" i="44"/>
  <c r="C11585" i="44" s="1"/>
  <c r="C11586" i="44" s="1"/>
  <c r="C11587" i="44"/>
  <c r="C11588" i="44"/>
  <c r="C11589" i="44"/>
  <c r="C11590" i="44"/>
  <c r="C11591" i="44"/>
  <c r="C11592" i="44" s="1"/>
  <c r="C11593" i="44" s="1"/>
  <c r="C11594" i="44"/>
  <c r="C11595" i="44"/>
  <c r="C11596" i="44"/>
  <c r="C11597" i="44"/>
  <c r="C11598" i="44"/>
  <c r="C11599" i="44" s="1"/>
  <c r="C11600" i="44" s="1"/>
  <c r="C11601" i="44"/>
  <c r="C11602" i="44"/>
  <c r="C11603" i="44"/>
  <c r="C11604" i="44"/>
  <c r="C11605" i="44"/>
  <c r="C11606" i="44" s="1"/>
  <c r="C11607" i="44" s="1"/>
  <c r="C11608" i="44"/>
  <c r="C11609" i="44"/>
  <c r="C11610" i="44"/>
  <c r="C11611" i="44"/>
  <c r="C11612" i="44"/>
  <c r="C11613" i="44" s="1"/>
  <c r="C11614" i="44" s="1"/>
  <c r="C11615" i="44" s="1"/>
  <c r="C11616" i="44"/>
  <c r="C11617" i="44"/>
  <c r="C11618" i="44"/>
  <c r="C11619" i="44"/>
  <c r="C11620" i="44" s="1"/>
  <c r="C11621" i="44" s="1"/>
  <c r="C11622" i="44"/>
  <c r="C11623" i="44"/>
  <c r="C11624" i="44"/>
  <c r="C11625" i="44"/>
  <c r="C11626" i="44"/>
  <c r="C11627" i="44" s="1"/>
  <c r="C11628" i="44" s="1"/>
  <c r="C11629" i="44"/>
  <c r="C11630" i="44"/>
  <c r="C11631" i="44"/>
  <c r="C11632" i="44"/>
  <c r="C11633" i="44"/>
  <c r="C11634" i="44" s="1"/>
  <c r="C11635" i="44" s="1"/>
  <c r="C11636" i="44"/>
  <c r="C11637" i="44"/>
  <c r="C11638" i="44"/>
  <c r="C11639" i="44"/>
  <c r="C11640" i="44"/>
  <c r="C11641" i="44" s="1"/>
  <c r="C11642" i="44" s="1"/>
  <c r="C11643" i="44"/>
  <c r="C11644" i="44"/>
  <c r="C11645" i="44"/>
  <c r="C11646" i="44" s="1"/>
  <c r="C11647" i="44"/>
  <c r="C11648" i="44" s="1"/>
  <c r="C11649" i="44" s="1"/>
  <c r="C11650" i="44"/>
  <c r="C11651" i="44"/>
  <c r="C11652" i="44"/>
  <c r="C11653" i="44"/>
  <c r="C11654" i="44"/>
  <c r="C11655" i="44" s="1"/>
  <c r="C11656" i="44" s="1"/>
  <c r="C11657" i="44"/>
  <c r="C11658" i="44"/>
  <c r="C11659" i="44"/>
  <c r="C11660" i="44" s="1"/>
  <c r="C11661" i="44"/>
  <c r="C11662" i="44" s="1"/>
  <c r="C11663" i="44" s="1"/>
  <c r="C11664" i="44"/>
  <c r="C11665" i="44"/>
  <c r="C11666" i="44"/>
  <c r="C11667" i="44"/>
  <c r="C11668" i="44"/>
  <c r="C11669" i="44" s="1"/>
  <c r="C11670" i="44" s="1"/>
  <c r="C11671" i="44"/>
  <c r="C11672" i="44"/>
  <c r="C11673" i="44"/>
  <c r="C11674" i="44"/>
  <c r="C11675" i="44"/>
  <c r="C11676" i="44" s="1"/>
  <c r="C11677" i="44" s="1"/>
  <c r="C11678" i="44"/>
  <c r="C11679" i="44"/>
  <c r="C11680" i="44"/>
  <c r="C11681" i="44"/>
  <c r="C11682" i="44"/>
  <c r="C11683" i="44" s="1"/>
  <c r="C11684" i="44" s="1"/>
  <c r="C11685" i="44"/>
  <c r="C11686" i="44"/>
  <c r="C11687" i="44"/>
  <c r="C11688" i="44"/>
  <c r="C11689" i="44" s="1"/>
  <c r="C11690" i="44" s="1"/>
  <c r="C11691" i="44" s="1"/>
  <c r="C11692" i="44"/>
  <c r="C11693" i="44"/>
  <c r="C11694" i="44"/>
  <c r="C11695" i="44"/>
  <c r="C11696" i="44"/>
  <c r="C11697" i="44" s="1"/>
  <c r="C11698" i="44" s="1"/>
  <c r="C11699" i="44"/>
  <c r="C11700" i="44"/>
  <c r="C11701" i="44"/>
  <c r="C11702" i="44"/>
  <c r="C11703" i="44"/>
  <c r="C11704" i="44" s="1"/>
  <c r="C11705" i="44" s="1"/>
  <c r="C11706" i="44"/>
  <c r="C11707" i="44"/>
  <c r="C11708" i="44"/>
  <c r="C11709" i="44"/>
  <c r="C11710" i="44"/>
  <c r="C11711" i="44" s="1"/>
  <c r="C11712" i="44" s="1"/>
  <c r="C11713" i="44" s="1"/>
  <c r="C11714" i="44"/>
  <c r="C11715" i="44"/>
  <c r="C11716" i="44"/>
  <c r="C11717" i="44"/>
  <c r="C11718" i="44" s="1"/>
  <c r="C11719" i="44" s="1"/>
  <c r="C11720" i="44"/>
  <c r="C11721" i="44"/>
  <c r="C11722" i="44"/>
  <c r="C11723" i="44"/>
  <c r="C11724" i="44"/>
  <c r="C11725" i="44" s="1"/>
  <c r="C11726" i="44" s="1"/>
  <c r="C11727" i="44"/>
  <c r="C11728" i="44"/>
  <c r="C11729" i="44"/>
  <c r="C11730" i="44"/>
  <c r="C11731" i="44"/>
  <c r="C11732" i="44" s="1"/>
  <c r="C11733" i="44" s="1"/>
  <c r="C11734" i="44"/>
  <c r="C11735" i="44"/>
  <c r="C11736" i="44"/>
  <c r="C11737" i="44"/>
  <c r="C11738" i="44"/>
  <c r="C11739" i="44" s="1"/>
  <c r="C11740" i="44" s="1"/>
  <c r="C11741" i="44"/>
  <c r="C11742" i="44"/>
  <c r="C11743" i="44"/>
  <c r="C11744" i="44"/>
  <c r="C11745" i="44"/>
  <c r="C11746" i="44" s="1"/>
  <c r="C11747" i="44" s="1"/>
  <c r="C11748" i="44" s="1"/>
  <c r="C11749" i="44"/>
  <c r="C11750" i="44"/>
  <c r="C11751" i="44"/>
  <c r="C11752" i="44"/>
  <c r="C11753" i="44" s="1"/>
  <c r="C11754" i="44" s="1"/>
  <c r="C11755" i="44"/>
  <c r="C11756" i="44"/>
  <c r="C11757" i="44"/>
  <c r="C11758" i="44"/>
  <c r="C11759" i="44"/>
  <c r="C11760" i="44" s="1"/>
  <c r="C11761" i="44" s="1"/>
  <c r="C11762" i="44"/>
  <c r="C11763" i="44"/>
  <c r="C11764" i="44"/>
  <c r="C11765" i="44"/>
  <c r="C11766" i="44"/>
  <c r="C11767" i="44" s="1"/>
  <c r="C11768" i="44" s="1"/>
  <c r="C11769" i="44"/>
  <c r="C11770" i="44"/>
  <c r="C11771" i="44"/>
  <c r="C11772" i="44"/>
  <c r="C11773" i="44"/>
  <c r="C11774" i="44" s="1"/>
  <c r="C11775" i="44" s="1"/>
  <c r="C11776" i="44"/>
  <c r="C11777" i="44"/>
  <c r="C11778" i="44"/>
  <c r="C11779" i="44"/>
  <c r="C11780" i="44"/>
  <c r="C11781" i="44" s="1"/>
  <c r="C11782" i="44" s="1"/>
  <c r="C11783" i="44"/>
  <c r="C11784" i="44"/>
  <c r="C11785" i="44"/>
  <c r="C11786" i="44"/>
  <c r="C11787" i="44" s="1"/>
  <c r="C11788" i="44" s="1"/>
  <c r="C11789" i="44" s="1"/>
  <c r="C11790" i="44"/>
  <c r="C11791" i="44"/>
  <c r="C11792" i="44"/>
  <c r="C11793" i="44"/>
  <c r="C11794" i="44"/>
  <c r="C11795" i="44" s="1"/>
  <c r="C11796" i="44" s="1"/>
  <c r="C11797" i="44"/>
  <c r="C11798" i="44"/>
  <c r="C11799" i="44"/>
  <c r="C11800" i="44"/>
  <c r="C11801" i="44"/>
  <c r="C11802" i="44" s="1"/>
  <c r="C11803" i="44" s="1"/>
  <c r="C11804" i="44"/>
  <c r="C11805" i="44"/>
  <c r="C11806" i="44"/>
  <c r="C11807" i="44"/>
  <c r="C11808" i="44"/>
  <c r="C11809" i="44" s="1"/>
  <c r="C11810" i="44" s="1"/>
  <c r="C11811" i="44"/>
  <c r="C11812" i="44"/>
  <c r="C11813" i="44" s="1"/>
  <c r="C11814" i="44"/>
  <c r="C11815" i="44"/>
  <c r="C11816" i="44" s="1"/>
  <c r="C11817" i="44" s="1"/>
  <c r="C11818" i="44"/>
  <c r="C11819" i="44"/>
  <c r="C11820" i="44"/>
  <c r="C11821" i="44"/>
  <c r="C11822" i="44"/>
  <c r="C11823" i="44" s="1"/>
  <c r="C11824" i="44" s="1"/>
  <c r="C11825" i="44"/>
  <c r="C11826" i="44"/>
  <c r="C11827" i="44"/>
  <c r="C11828" i="44"/>
  <c r="C11829" i="44"/>
  <c r="C11830" i="44" s="1"/>
  <c r="C11831" i="44" s="1"/>
  <c r="C11832" i="44"/>
  <c r="C11833" i="44"/>
  <c r="C11834" i="44"/>
  <c r="C11835" i="44"/>
  <c r="C11836" i="44"/>
  <c r="C11837" i="44" s="1"/>
  <c r="C11838" i="44" s="1"/>
  <c r="C11839" i="44"/>
  <c r="C11840" i="44"/>
  <c r="C11841" i="44"/>
  <c r="C11842" i="44"/>
  <c r="C11843" i="44"/>
  <c r="C11844" i="44" s="1"/>
  <c r="C11845" i="44" s="1"/>
  <c r="C11846" i="44" s="1"/>
  <c r="C11847" i="44"/>
  <c r="C11848" i="44"/>
  <c r="C11849" i="44"/>
  <c r="C11850" i="44"/>
  <c r="C11851" i="44" s="1"/>
  <c r="C11852" i="44" s="1"/>
  <c r="C11853" i="44"/>
  <c r="C11854" i="44"/>
  <c r="C11855" i="44"/>
  <c r="C11856" i="44"/>
  <c r="C11857" i="44"/>
  <c r="C11858" i="44" s="1"/>
  <c r="C11859" i="44" s="1"/>
  <c r="C11860" i="44"/>
  <c r="C11861" i="44"/>
  <c r="C11862" i="44"/>
  <c r="C11863" i="44"/>
  <c r="C11864" i="44"/>
  <c r="C11865" i="44" s="1"/>
  <c r="C11866" i="44" s="1"/>
  <c r="C11867" i="44"/>
  <c r="C11868" i="44"/>
  <c r="C11869" i="44"/>
  <c r="C11870" i="44"/>
  <c r="C11871" i="44"/>
  <c r="C11872" i="44" s="1"/>
  <c r="C11873" i="44" s="1"/>
  <c r="C11874" i="44"/>
  <c r="C11875" i="44"/>
  <c r="C11876" i="44"/>
  <c r="C11877" i="44"/>
  <c r="C11878" i="44"/>
  <c r="C11879" i="44" s="1"/>
  <c r="C11880" i="44" s="1"/>
  <c r="C11881" i="44" s="1"/>
  <c r="C11882" i="44"/>
  <c r="C11883" i="44"/>
  <c r="C11884" i="44"/>
  <c r="C11885" i="44"/>
  <c r="C11886" i="44" s="1"/>
  <c r="C11887" i="44" s="1"/>
  <c r="C11888" i="44"/>
  <c r="C11889" i="44"/>
  <c r="C11890" i="44"/>
  <c r="C11891" i="44"/>
  <c r="C11892" i="44"/>
  <c r="C11893" i="44" s="1"/>
  <c r="C11894" i="44" s="1"/>
  <c r="C11895" i="44"/>
  <c r="C11896" i="44"/>
  <c r="C11897" i="44"/>
  <c r="C11898" i="44"/>
  <c r="C11899" i="44"/>
  <c r="C11900" i="44" s="1"/>
  <c r="C11901" i="44" s="1"/>
  <c r="C11902" i="44"/>
  <c r="C11903" i="44"/>
  <c r="C11904" i="44"/>
  <c r="C11905" i="44"/>
  <c r="C11906" i="44"/>
  <c r="C11907" i="44" s="1"/>
  <c r="C11908" i="44" s="1"/>
  <c r="C11909" i="44"/>
  <c r="C11910" i="44"/>
  <c r="C11911" i="44"/>
  <c r="C11912" i="44"/>
  <c r="C11913" i="44"/>
  <c r="C11914" i="44" s="1"/>
  <c r="C11915" i="44" s="1"/>
  <c r="C11916" i="44"/>
  <c r="C11917" i="44"/>
  <c r="C11918" i="44"/>
  <c r="C11919" i="44"/>
  <c r="C11920" i="44"/>
  <c r="C11921" i="44" s="1"/>
  <c r="C11922" i="44" s="1"/>
  <c r="C11923" i="44"/>
  <c r="C11924" i="44"/>
  <c r="C11925" i="44"/>
  <c r="C11926" i="44"/>
  <c r="C11927" i="44"/>
  <c r="C11928" i="44" s="1"/>
  <c r="C11929" i="44" s="1"/>
  <c r="C11930" i="44"/>
  <c r="C11931" i="44"/>
  <c r="C11932" i="44"/>
  <c r="C11933" i="44"/>
  <c r="C11934" i="44"/>
  <c r="C11935" i="44" s="1"/>
  <c r="C11936" i="44" s="1"/>
  <c r="C11937" i="44"/>
  <c r="C11938" i="44"/>
  <c r="C11939" i="44"/>
  <c r="C11940" i="44"/>
  <c r="C11941" i="44"/>
  <c r="C11942" i="44" s="1"/>
  <c r="C11943" i="44" s="1"/>
  <c r="C11944" i="44" s="1"/>
  <c r="C11945" i="44"/>
  <c r="C11946" i="44"/>
  <c r="C11947" i="44"/>
  <c r="C11948" i="44"/>
  <c r="C11949" i="44" s="1"/>
  <c r="C11950" i="44" s="1"/>
  <c r="C11951" i="44"/>
  <c r="C11952" i="44"/>
  <c r="C11953" i="44"/>
  <c r="C11954" i="44"/>
  <c r="C11955" i="44"/>
  <c r="C11956" i="44" s="1"/>
  <c r="C11957" i="44" s="1"/>
  <c r="C11958" i="44"/>
  <c r="C11959" i="44"/>
  <c r="C11960" i="44"/>
  <c r="C11961" i="44"/>
  <c r="C11962" i="44"/>
  <c r="C11963" i="44" s="1"/>
  <c r="C11964" i="44" s="1"/>
  <c r="C11965" i="44"/>
  <c r="C11966" i="44"/>
  <c r="C11967" i="44"/>
  <c r="C11968" i="44"/>
  <c r="C11969" i="44"/>
  <c r="C11970" i="44" s="1"/>
  <c r="C11971" i="44" s="1"/>
  <c r="C11972" i="44"/>
  <c r="C11973" i="44"/>
  <c r="C11974" i="44"/>
  <c r="C11975" i="44"/>
  <c r="C11976" i="44"/>
  <c r="C11977" i="44" s="1"/>
  <c r="C11978" i="44" s="1"/>
  <c r="C11979" i="44" s="1"/>
  <c r="C11980" i="44"/>
  <c r="C11981" i="44"/>
  <c r="C11982" i="44"/>
  <c r="C11983" i="44"/>
  <c r="C11984" i="44" s="1"/>
  <c r="C11985" i="44" s="1"/>
  <c r="C11986" i="44"/>
  <c r="C11987" i="44"/>
  <c r="C11988" i="44"/>
  <c r="C11989" i="44"/>
  <c r="C11990" i="44"/>
  <c r="C11991" i="44" s="1"/>
  <c r="C11992" i="44" s="1"/>
  <c r="C11993" i="44"/>
  <c r="C11994" i="44"/>
  <c r="C11995" i="44"/>
  <c r="C11996" i="44"/>
  <c r="C11997" i="44"/>
  <c r="C11998" i="44" s="1"/>
  <c r="C11999" i="44" s="1"/>
  <c r="C12000" i="44"/>
  <c r="C12001" i="44"/>
  <c r="C12002" i="44"/>
  <c r="C12003" i="44"/>
  <c r="C12004" i="44"/>
  <c r="C12005" i="44" s="1"/>
  <c r="C12006" i="44" s="1"/>
  <c r="C12007" i="44"/>
  <c r="C12008" i="44"/>
  <c r="C12009" i="44"/>
  <c r="C12010" i="44"/>
  <c r="C12011" i="44" s="1"/>
  <c r="C12012" i="44" s="1"/>
  <c r="C12013" i="44" s="1"/>
  <c r="C12014" i="44"/>
  <c r="C12015" i="44"/>
  <c r="C12016" i="44"/>
  <c r="C12017" i="44"/>
  <c r="C12018" i="44"/>
  <c r="C12019" i="44" s="1"/>
  <c r="C12020" i="44" s="1"/>
  <c r="C12021" i="44"/>
  <c r="C12022" i="44"/>
  <c r="C12023" i="44"/>
  <c r="C12024" i="44" s="1"/>
  <c r="C12025" i="44"/>
  <c r="C12026" i="44" s="1"/>
  <c r="C12027" i="44" s="1"/>
  <c r="C12028" i="44"/>
  <c r="C12029" i="44"/>
  <c r="C12030" i="44"/>
  <c r="C12031" i="44"/>
  <c r="C12032" i="44"/>
  <c r="C12033" i="44" s="1"/>
  <c r="C12034" i="44" s="1"/>
  <c r="C12035" i="44"/>
  <c r="C12036" i="44"/>
  <c r="C12037" i="44"/>
  <c r="C12038" i="44"/>
  <c r="C12039" i="44"/>
  <c r="C12040" i="44" s="1"/>
  <c r="C12041" i="44" s="1"/>
  <c r="C12042" i="44"/>
  <c r="C12043" i="44"/>
  <c r="C12044" i="44"/>
  <c r="C12045" i="44"/>
  <c r="C12046" i="44"/>
  <c r="C12047" i="44" s="1"/>
  <c r="C12048" i="44" s="1"/>
  <c r="C12049" i="44"/>
  <c r="C12050" i="44"/>
  <c r="C12051" i="44"/>
  <c r="C12052" i="44"/>
  <c r="C12053" i="44"/>
  <c r="C12054" i="44" s="1"/>
  <c r="C12055" i="44" s="1"/>
  <c r="C12056" i="44" s="1"/>
  <c r="C12057" i="44"/>
  <c r="C12058" i="44"/>
  <c r="C12059" i="44"/>
  <c r="C12060" i="44"/>
  <c r="C12061" i="44" s="1"/>
  <c r="C12062" i="44" s="1"/>
  <c r="C12063" i="44" s="1"/>
  <c r="C12064" i="44"/>
  <c r="C12065" i="44"/>
  <c r="C12066" i="44"/>
  <c r="C12067" i="44"/>
  <c r="C12068" i="44" s="1"/>
  <c r="C12069" i="44" s="1"/>
  <c r="C12070" i="44"/>
  <c r="C12071" i="44"/>
  <c r="C12072" i="44"/>
  <c r="C12073" i="44"/>
  <c r="C12074" i="44"/>
  <c r="C12075" i="44" s="1"/>
  <c r="C12076" i="44" s="1"/>
  <c r="C12077" i="44" s="1"/>
  <c r="C12078" i="44"/>
  <c r="C12079" i="44"/>
  <c r="C12080" i="44"/>
  <c r="C12081" i="44"/>
  <c r="C12082" i="44" s="1"/>
  <c r="C12083" i="44" s="1"/>
  <c r="C12084" i="44"/>
  <c r="C12085" i="44"/>
  <c r="C12086" i="44"/>
  <c r="C12087" i="44"/>
  <c r="C12088" i="44"/>
  <c r="C12089" i="44" s="1"/>
  <c r="C12090" i="44" s="1"/>
  <c r="C12091" i="44"/>
  <c r="C12092" i="44"/>
  <c r="C12093" i="44"/>
  <c r="C12094" i="44"/>
  <c r="C12095" i="44"/>
  <c r="C12096" i="44" s="1"/>
  <c r="C12097" i="44" s="1"/>
  <c r="C12098" i="44"/>
  <c r="C12099" i="44"/>
  <c r="C12100" i="44"/>
  <c r="C12101" i="44"/>
  <c r="C12102" i="44"/>
  <c r="C12103" i="44" s="1"/>
  <c r="C12104" i="44" s="1"/>
  <c r="C12105" i="44"/>
  <c r="C12106" i="44"/>
  <c r="C12107" i="44"/>
  <c r="C12108" i="44"/>
  <c r="C12109" i="44"/>
  <c r="C12110" i="44" s="1"/>
  <c r="C12111" i="44" s="1"/>
  <c r="C12112" i="44" s="1"/>
  <c r="C12113" i="44"/>
  <c r="C12114" i="44"/>
  <c r="C12115" i="44"/>
  <c r="C12116" i="44"/>
  <c r="C12117" i="44" s="1"/>
  <c r="C12118" i="44" s="1"/>
  <c r="C12119" i="44"/>
  <c r="C12120" i="44"/>
  <c r="C12121" i="44"/>
  <c r="C12122" i="44"/>
  <c r="C12123" i="44"/>
  <c r="C12124" i="44" s="1"/>
  <c r="C12125" i="44" s="1"/>
  <c r="C12126" i="44"/>
  <c r="C12127" i="44"/>
  <c r="C12128" i="44"/>
  <c r="C12129" i="44"/>
  <c r="C12130" i="44"/>
  <c r="C12131" i="44" s="1"/>
  <c r="C12132" i="44" s="1"/>
  <c r="C12133" i="44"/>
  <c r="C12134" i="44"/>
  <c r="C12135" i="44"/>
  <c r="C12136" i="44"/>
  <c r="C12137" i="44"/>
  <c r="C12138" i="44" s="1"/>
  <c r="C12139" i="44" s="1"/>
  <c r="C12140" i="44"/>
  <c r="C12141" i="44"/>
  <c r="C12142" i="44"/>
  <c r="C12143" i="44"/>
  <c r="C12144" i="44"/>
  <c r="C12145" i="44" s="1"/>
  <c r="C12146" i="44" s="1"/>
  <c r="C12147" i="44"/>
  <c r="C12148" i="44"/>
  <c r="C12149" i="44"/>
  <c r="C12150" i="44"/>
  <c r="C12151" i="44"/>
  <c r="C12152" i="44" s="1"/>
  <c r="C12153" i="44" s="1"/>
  <c r="C12154" i="44"/>
  <c r="C12155" i="44"/>
  <c r="C12156" i="44"/>
  <c r="C12157" i="44"/>
  <c r="C12158" i="44"/>
  <c r="C12159" i="44" s="1"/>
  <c r="C12160" i="44" s="1"/>
  <c r="C12161" i="44"/>
  <c r="C12162" i="44"/>
  <c r="C12163" i="44"/>
  <c r="C12164" i="44"/>
  <c r="C12165" i="44" s="1"/>
  <c r="C12166" i="44" s="1"/>
  <c r="C12167" i="44" s="1"/>
  <c r="C12168" i="44"/>
  <c r="C12169" i="44"/>
  <c r="C12170" i="44"/>
  <c r="C12171" i="44"/>
  <c r="C12172" i="44"/>
  <c r="C12173" i="44" s="1"/>
  <c r="C12174" i="44" s="1"/>
  <c r="C12175" i="44"/>
  <c r="C12176" i="44"/>
  <c r="C12177" i="44"/>
  <c r="C12178" i="44"/>
  <c r="C12179" i="44"/>
  <c r="C12180" i="44" s="1"/>
  <c r="C12181" i="44" s="1"/>
  <c r="C12182" i="44"/>
  <c r="C12183" i="44"/>
  <c r="C12184" i="44"/>
  <c r="C12185" i="44"/>
  <c r="C12186" i="44"/>
  <c r="C12187" i="44" s="1"/>
  <c r="C12188" i="44" s="1"/>
  <c r="C12189" i="44"/>
  <c r="C12190" i="44"/>
  <c r="C12191" i="44"/>
  <c r="C12192" i="44"/>
  <c r="C12193" i="44"/>
  <c r="C12194" i="44" s="1"/>
  <c r="C12195" i="44" s="1"/>
  <c r="C12196" i="44"/>
  <c r="C12197" i="44"/>
  <c r="C12198" i="44"/>
  <c r="C12199" i="44"/>
  <c r="C12200" i="44"/>
  <c r="C12201" i="44" s="1"/>
  <c r="C12202" i="44" s="1"/>
  <c r="C12203" i="44"/>
  <c r="C12204" i="44"/>
  <c r="C12205" i="44"/>
  <c r="C12206" i="44"/>
  <c r="C12207" i="44"/>
  <c r="C12208" i="44" s="1"/>
  <c r="C12209" i="44" s="1"/>
  <c r="C12210" i="44" s="1"/>
  <c r="C12211" i="44"/>
  <c r="C12212" i="44"/>
  <c r="C12213" i="44"/>
  <c r="C12214" i="44"/>
  <c r="C12215" i="44" s="1"/>
  <c r="C12216" i="44" s="1"/>
  <c r="C12217" i="44"/>
  <c r="C12218" i="44"/>
  <c r="C12219" i="44"/>
  <c r="C12220" i="44"/>
  <c r="C12221" i="44"/>
  <c r="C12222" i="44" s="1"/>
  <c r="C12223" i="44" s="1"/>
  <c r="C12224" i="44"/>
  <c r="C12225" i="44"/>
  <c r="C12226" i="44"/>
  <c r="C12227" i="44"/>
  <c r="C12228" i="44"/>
  <c r="C12229" i="44" s="1"/>
  <c r="C12230" i="44" s="1"/>
  <c r="C12231" i="44"/>
  <c r="C12232" i="44"/>
  <c r="C12233" i="44"/>
  <c r="C12234" i="44"/>
  <c r="C12235" i="44"/>
  <c r="C12236" i="44" s="1"/>
  <c r="C12237" i="44" s="1"/>
  <c r="C12238" i="44"/>
  <c r="C12239" i="44"/>
  <c r="C12240" i="44"/>
  <c r="C12241" i="44"/>
  <c r="C12242" i="44"/>
  <c r="C12243" i="44" s="1"/>
  <c r="C12244" i="44" s="1"/>
  <c r="C12245" i="44"/>
  <c r="C12246" i="44" s="1"/>
  <c r="C12247" i="44"/>
  <c r="C12248" i="44"/>
  <c r="C12249" i="44"/>
  <c r="C12250" i="44" s="1"/>
  <c r="C12251" i="44" s="1"/>
  <c r="C12252" i="44"/>
  <c r="C12253" i="44"/>
  <c r="C12254" i="44"/>
  <c r="C12255" i="44"/>
  <c r="C12256" i="44"/>
  <c r="C12257" i="44" s="1"/>
  <c r="C12258" i="44" s="1"/>
  <c r="C12259" i="44"/>
  <c r="C12260" i="44"/>
  <c r="C12261" i="44"/>
  <c r="C12262" i="44"/>
  <c r="C12263" i="44"/>
  <c r="C12264" i="44" s="1"/>
  <c r="C12265" i="44" s="1"/>
  <c r="C12266" i="44"/>
  <c r="C12267" i="44"/>
  <c r="C12268" i="44"/>
  <c r="C12269" i="44"/>
  <c r="C12270" i="44"/>
  <c r="C12271" i="44" s="1"/>
  <c r="C12272" i="44" s="1"/>
  <c r="C12273" i="44"/>
  <c r="C12274" i="44"/>
  <c r="C12275" i="44"/>
  <c r="C12276" i="44"/>
  <c r="C12277" i="44"/>
  <c r="C12278" i="44" s="1"/>
  <c r="C12279" i="44" s="1"/>
  <c r="C12280" i="44"/>
  <c r="C12281" i="44"/>
  <c r="C12282" i="44"/>
  <c r="C12283" i="44"/>
  <c r="C12284" i="44"/>
  <c r="C12285" i="44" s="1"/>
  <c r="C12286" i="44" s="1"/>
  <c r="C12287" i="44"/>
  <c r="C12288" i="44"/>
  <c r="C12289" i="44"/>
  <c r="C12290" i="44"/>
  <c r="C12291" i="44"/>
  <c r="C12292" i="44" s="1"/>
  <c r="C12293" i="44" s="1"/>
  <c r="C12294" i="44"/>
  <c r="C12295" i="44"/>
  <c r="C12296" i="44"/>
  <c r="C12297" i="44"/>
  <c r="C12298" i="44"/>
  <c r="C12299" i="44" s="1"/>
  <c r="C12300" i="44" s="1"/>
  <c r="C12301" i="44"/>
  <c r="C12302" i="44"/>
  <c r="C12303" i="44"/>
  <c r="C12304" i="44"/>
  <c r="C12305" i="44"/>
  <c r="C12306" i="44" s="1"/>
  <c r="C12307" i="44" s="1"/>
  <c r="C12308" i="44" s="1"/>
  <c r="C12309" i="44"/>
  <c r="C12310" i="44"/>
  <c r="C12311" i="44"/>
  <c r="C12312" i="44"/>
  <c r="C12313" i="44" s="1"/>
  <c r="C12314" i="44" s="1"/>
  <c r="C12315" i="44"/>
  <c r="C12316" i="44"/>
  <c r="C12317" i="44"/>
  <c r="C12318" i="44"/>
  <c r="C12319" i="44"/>
  <c r="C12320" i="44" s="1"/>
  <c r="C12321" i="44" s="1"/>
  <c r="C12322" i="44"/>
  <c r="C12323" i="44"/>
  <c r="C12324" i="44"/>
  <c r="C12325" i="44"/>
  <c r="C12326" i="44"/>
  <c r="C12327" i="44" s="1"/>
  <c r="C12328" i="44" s="1"/>
  <c r="C12329" i="44"/>
  <c r="C12330" i="44"/>
  <c r="C12331" i="44"/>
  <c r="C12332" i="44"/>
  <c r="C12333" i="44"/>
  <c r="C12334" i="44" s="1"/>
  <c r="C12335" i="44" s="1"/>
  <c r="C12336" i="44"/>
  <c r="C12337" i="44"/>
  <c r="C12338" i="44"/>
  <c r="C12339" i="44"/>
  <c r="C12340" i="44"/>
  <c r="C12341" i="44" s="1"/>
  <c r="C12342" i="44" s="1"/>
  <c r="C12343" i="44" s="1"/>
  <c r="C12344" i="44"/>
  <c r="C12345" i="44"/>
  <c r="C12346" i="44"/>
  <c r="C12347" i="44"/>
  <c r="C12348" i="44" s="1"/>
  <c r="C12349" i="44" s="1"/>
  <c r="C12350" i="44"/>
  <c r="C12351" i="44"/>
  <c r="C12352" i="44"/>
  <c r="C12353" i="44"/>
  <c r="C12354" i="44"/>
  <c r="C12355" i="44" s="1"/>
  <c r="C12356" i="44" s="1"/>
  <c r="C12357" i="44"/>
  <c r="C12358" i="44"/>
  <c r="C12359" i="44"/>
  <c r="C12360" i="44"/>
  <c r="C12361" i="44"/>
  <c r="C12362" i="44" s="1"/>
  <c r="C12363" i="44" s="1"/>
  <c r="C12364" i="44"/>
  <c r="C12365" i="44"/>
  <c r="C12366" i="44"/>
  <c r="C12367" i="44"/>
  <c r="C12368" i="44"/>
  <c r="C12369" i="44" s="1"/>
  <c r="C12370" i="44" s="1"/>
  <c r="C12371" i="44"/>
  <c r="C12372" i="44"/>
  <c r="C12373" i="44"/>
  <c r="C12374" i="44"/>
  <c r="C12375" i="44"/>
  <c r="C12376" i="44" s="1"/>
  <c r="C12377" i="44" s="1"/>
  <c r="C12378" i="44"/>
  <c r="C12379" i="44"/>
  <c r="C12380" i="44"/>
  <c r="C12381" i="44"/>
  <c r="C12382" i="44"/>
  <c r="C12383" i="44" s="1"/>
  <c r="C12384" i="44" s="1"/>
  <c r="C12385" i="44"/>
  <c r="C12386" i="44"/>
  <c r="C12387" i="44"/>
  <c r="C12388" i="44" s="1"/>
  <c r="C12389" i="44"/>
  <c r="C12390" i="44" s="1"/>
  <c r="C12391" i="44" s="1"/>
  <c r="C12392" i="44"/>
  <c r="C12393" i="44"/>
  <c r="C12394" i="44"/>
  <c r="C12395" i="44"/>
  <c r="C12396" i="44"/>
  <c r="C12397" i="44" s="1"/>
  <c r="C12398" i="44" s="1"/>
  <c r="C12399" i="44"/>
  <c r="C12400" i="44"/>
  <c r="C12401" i="44"/>
  <c r="C12402" i="44"/>
  <c r="C12403" i="44"/>
  <c r="C12404" i="44" s="1"/>
  <c r="C12405" i="44" s="1"/>
  <c r="C12406" i="44"/>
  <c r="C12407" i="44"/>
  <c r="C12408" i="44"/>
  <c r="C12409" i="44"/>
  <c r="C12410" i="44"/>
  <c r="C12411" i="44" s="1"/>
  <c r="C12412" i="44" s="1"/>
  <c r="C12413" i="44"/>
  <c r="C12414" i="44"/>
  <c r="C12415" i="44"/>
  <c r="C12416" i="44"/>
  <c r="C12417" i="44"/>
  <c r="C12418" i="44" s="1"/>
  <c r="C12419" i="44" s="1"/>
  <c r="C12420" i="44" s="1"/>
  <c r="C12421" i="44"/>
  <c r="C12422" i="44"/>
  <c r="C12423" i="44"/>
  <c r="C12424" i="44"/>
  <c r="C12425" i="44" s="1"/>
  <c r="C12426" i="44" s="1"/>
  <c r="C12427" i="44" s="1"/>
  <c r="C12428" i="44"/>
  <c r="C12429" i="44"/>
  <c r="C12430" i="44"/>
  <c r="C12431" i="44"/>
  <c r="C12432" i="44" s="1"/>
  <c r="C12433" i="44" s="1"/>
  <c r="C12434" i="44"/>
  <c r="C12435" i="44"/>
  <c r="C12436" i="44"/>
  <c r="C12437" i="44"/>
  <c r="C12438" i="44"/>
  <c r="C12439" i="44" s="1"/>
  <c r="C12440" i="44" s="1"/>
  <c r="C12441" i="44" s="1"/>
  <c r="C12442" i="44"/>
  <c r="C12443" i="44"/>
  <c r="C12444" i="44"/>
  <c r="C12445" i="44"/>
  <c r="C12446" i="44" s="1"/>
  <c r="C12447" i="44" s="1"/>
  <c r="C12448" i="44"/>
  <c r="C12449" i="44"/>
  <c r="C12450" i="44"/>
  <c r="C12451" i="44"/>
  <c r="C12452" i="44"/>
  <c r="C12453" i="44" s="1"/>
  <c r="C12454" i="44" s="1"/>
  <c r="C12455" i="44"/>
  <c r="C12456" i="44"/>
  <c r="C12457" i="44"/>
  <c r="C12458" i="44"/>
  <c r="C12459" i="44"/>
  <c r="C12460" i="44" s="1"/>
  <c r="C12461" i="44" s="1"/>
  <c r="C12462" i="44"/>
  <c r="C12463" i="44"/>
  <c r="C12464" i="44"/>
  <c r="C12465" i="44"/>
  <c r="C12466" i="44"/>
  <c r="C12467" i="44" s="1"/>
  <c r="C12468" i="44" s="1"/>
  <c r="C12469" i="44"/>
  <c r="C12470" i="44"/>
  <c r="C12471" i="44"/>
  <c r="C12472" i="44"/>
  <c r="C12473" i="44"/>
  <c r="C12474" i="44" s="1"/>
  <c r="C12475" i="44" s="1"/>
  <c r="C12476" i="44" s="1"/>
  <c r="C12477" i="44"/>
  <c r="C12478" i="44"/>
  <c r="C12479" i="44"/>
  <c r="C12480" i="44"/>
  <c r="C12481" i="44" s="1"/>
  <c r="C12482" i="44" s="1"/>
  <c r="C12483" i="44"/>
  <c r="C12484" i="44"/>
  <c r="C12485" i="44"/>
  <c r="C12486" i="44"/>
  <c r="C12487" i="44"/>
  <c r="C12488" i="44" s="1"/>
  <c r="C12489" i="44" s="1"/>
  <c r="C12490" i="44"/>
  <c r="C12491" i="44"/>
  <c r="C12492" i="44"/>
  <c r="C12493" i="44"/>
  <c r="C12494" i="44"/>
  <c r="C12495" i="44" s="1"/>
  <c r="C12496" i="44" s="1"/>
  <c r="C12497" i="44"/>
  <c r="C12498" i="44"/>
  <c r="C12499" i="44"/>
  <c r="C12500" i="44"/>
  <c r="C12501" i="44"/>
  <c r="C12502" i="44" s="1"/>
  <c r="C12503" i="44" s="1"/>
  <c r="C12504" i="44"/>
  <c r="C12505" i="44"/>
  <c r="C12506" i="44"/>
  <c r="C12507" i="44"/>
  <c r="C12508" i="44"/>
  <c r="C12509" i="44" s="1"/>
  <c r="C12510" i="44" s="1"/>
  <c r="C12511" i="44"/>
  <c r="C12512" i="44"/>
  <c r="C12513" i="44"/>
  <c r="C12514" i="44"/>
  <c r="C12515" i="44"/>
  <c r="C12516" i="44" s="1"/>
  <c r="C12517" i="44" s="1"/>
  <c r="C12518" i="44"/>
  <c r="C12519" i="44"/>
  <c r="C12520" i="44"/>
  <c r="C12521" i="44"/>
  <c r="C12522" i="44"/>
  <c r="C12523" i="44" s="1"/>
  <c r="C12524" i="44" s="1"/>
  <c r="C12525" i="44"/>
  <c r="C12526" i="44"/>
  <c r="C12527" i="44"/>
  <c r="C12528" i="44"/>
  <c r="C12529" i="44"/>
  <c r="C12530" i="44" s="1"/>
  <c r="C12531" i="44" s="1"/>
  <c r="C12532" i="44"/>
  <c r="C12533" i="44"/>
  <c r="C12534" i="44"/>
  <c r="C12535" i="44"/>
  <c r="C12536" i="44"/>
  <c r="C12537" i="44" s="1"/>
  <c r="C12538" i="44" s="1"/>
  <c r="C12539" i="44"/>
  <c r="C12540" i="44"/>
  <c r="C12541" i="44"/>
  <c r="C12542" i="44"/>
  <c r="C12543" i="44"/>
  <c r="C12544" i="44" s="1"/>
  <c r="C12545" i="44" s="1"/>
  <c r="C12546" i="44"/>
  <c r="C12547" i="44"/>
  <c r="C12548" i="44"/>
  <c r="C12549" i="44"/>
  <c r="C12550" i="44"/>
  <c r="C12551" i="44" s="1"/>
  <c r="C12552" i="44" s="1"/>
  <c r="C12553" i="44"/>
  <c r="C12554" i="44"/>
  <c r="C12555" i="44"/>
  <c r="C12556" i="44"/>
  <c r="C12557" i="44"/>
  <c r="C12558" i="44" s="1"/>
  <c r="C12559" i="44" s="1"/>
  <c r="C12560" i="44"/>
  <c r="C12561" i="44"/>
  <c r="C12562" i="44"/>
  <c r="C12563" i="44"/>
  <c r="C12564" i="44"/>
  <c r="C12565" i="44" s="1"/>
  <c r="C12566" i="44" s="1"/>
  <c r="C12567" i="44"/>
  <c r="C12568" i="44"/>
  <c r="C12569" i="44"/>
  <c r="C12570" i="44"/>
  <c r="C12571" i="44"/>
  <c r="C12572" i="44" s="1"/>
  <c r="C12573" i="44" s="1"/>
  <c r="C12574" i="44" s="1"/>
  <c r="C12575" i="44"/>
  <c r="C12576" i="44"/>
  <c r="C12577" i="44"/>
  <c r="C12578" i="44"/>
  <c r="C12579" i="44" s="1"/>
  <c r="C12580" i="44" s="1"/>
  <c r="C12581" i="44"/>
  <c r="C12582" i="44"/>
  <c r="C12583" i="44"/>
  <c r="C12584" i="44"/>
  <c r="C12585" i="44"/>
  <c r="C12586" i="44" s="1"/>
  <c r="C12587" i="44" s="1"/>
  <c r="C12588" i="44"/>
  <c r="C12589" i="44"/>
  <c r="C12590" i="44"/>
  <c r="C12591" i="44"/>
  <c r="C12592" i="44"/>
  <c r="C12593" i="44" s="1"/>
  <c r="C12594" i="44" s="1"/>
  <c r="C12595" i="44"/>
  <c r="C12596" i="44"/>
  <c r="C12597" i="44"/>
  <c r="C12598" i="44"/>
  <c r="C12599" i="44"/>
  <c r="C12600" i="44" s="1"/>
  <c r="C12601" i="44" s="1"/>
  <c r="C12602" i="44"/>
  <c r="C12603" i="44"/>
  <c r="C12604" i="44"/>
  <c r="C12605" i="44"/>
  <c r="C12606" i="44"/>
  <c r="C12607" i="44" s="1"/>
  <c r="C12608" i="44" s="1"/>
  <c r="C12609" i="44"/>
  <c r="C12610" i="44"/>
  <c r="C12611" i="44"/>
  <c r="C12612" i="44" s="1"/>
  <c r="C12613" i="44"/>
  <c r="C12614" i="44" s="1"/>
  <c r="C12615" i="44" s="1"/>
  <c r="C12616" i="44"/>
  <c r="C12617" i="44"/>
  <c r="C12618" i="44"/>
  <c r="C12619" i="44"/>
  <c r="C12620" i="44"/>
  <c r="C12621" i="44" s="1"/>
  <c r="C12622" i="44" s="1"/>
  <c r="C12623" i="44"/>
  <c r="C12624" i="44"/>
  <c r="C12625" i="44"/>
  <c r="C12626" i="44"/>
  <c r="C12627" i="44"/>
  <c r="C12628" i="44" s="1"/>
  <c r="C12629" i="44" s="1"/>
  <c r="C12630" i="44"/>
  <c r="C12631" i="44"/>
  <c r="C12632" i="44"/>
  <c r="C12633" i="44"/>
  <c r="C12634" i="44"/>
  <c r="C12635" i="44" s="1"/>
  <c r="C12636" i="44" s="1"/>
  <c r="C12637" i="44"/>
  <c r="C12638" i="44"/>
  <c r="C12639" i="44"/>
  <c r="C12640" i="44"/>
  <c r="C12641" i="44"/>
  <c r="C12642" i="44" s="1"/>
  <c r="C12643" i="44" s="1"/>
  <c r="C12644" i="44"/>
  <c r="C12645" i="44"/>
  <c r="C12646" i="44"/>
  <c r="C12647" i="44"/>
  <c r="C12648" i="44"/>
  <c r="C12649" i="44" s="1"/>
  <c r="C12650" i="44" s="1"/>
  <c r="C12651" i="44"/>
  <c r="C12652" i="44"/>
  <c r="C12653" i="44"/>
  <c r="C12654" i="44"/>
  <c r="C12655" i="44"/>
  <c r="C12656" i="44" s="1"/>
  <c r="C12657" i="44" s="1"/>
  <c r="C12658" i="44"/>
  <c r="C12659" i="44"/>
  <c r="C12660" i="44"/>
  <c r="C12661" i="44"/>
  <c r="C12662" i="44"/>
  <c r="C12663" i="44" s="1"/>
  <c r="C12664" i="44" s="1"/>
  <c r="C12665" i="44"/>
  <c r="C12666" i="44"/>
  <c r="C12667" i="44"/>
  <c r="C12668" i="44"/>
  <c r="C12669" i="44"/>
  <c r="C12670" i="44" s="1"/>
  <c r="C12671" i="44" s="1"/>
  <c r="C12672" i="44" s="1"/>
  <c r="C12673" i="44"/>
  <c r="C12674" i="44"/>
  <c r="C12675" i="44"/>
  <c r="C12676" i="44"/>
  <c r="C12677" i="44" s="1"/>
  <c r="C12678" i="44" s="1"/>
  <c r="C12679" i="44"/>
  <c r="C12680" i="44"/>
  <c r="C12681" i="44"/>
  <c r="C12682" i="44"/>
  <c r="C12683" i="44"/>
  <c r="C12684" i="44" s="1"/>
  <c r="C12685" i="44" s="1"/>
  <c r="C12686" i="44"/>
  <c r="C12687" i="44"/>
  <c r="C12688" i="44"/>
  <c r="C12689" i="44"/>
  <c r="C12690" i="44"/>
  <c r="C12691" i="44" s="1"/>
  <c r="C12692" i="44" s="1"/>
  <c r="C12693" i="44"/>
  <c r="C12694" i="44"/>
  <c r="C12695" i="44"/>
  <c r="C12696" i="44"/>
  <c r="C12697" i="44"/>
  <c r="C12698" i="44" s="1"/>
  <c r="C12699" i="44" s="1"/>
  <c r="C12700" i="44"/>
  <c r="C12701" i="44"/>
  <c r="C12702" i="44"/>
  <c r="C12703" i="44"/>
  <c r="C12704" i="44"/>
  <c r="C12705" i="44" s="1"/>
  <c r="C12706" i="44" s="1"/>
  <c r="C12707" i="44"/>
  <c r="C12708" i="44"/>
  <c r="C12709" i="44"/>
  <c r="C12710" i="44"/>
  <c r="C12711" i="44"/>
  <c r="C12712" i="44" s="1"/>
  <c r="C12713" i="44" s="1"/>
  <c r="C12714" i="44" s="1"/>
  <c r="C12715" i="44"/>
  <c r="C12716" i="44"/>
  <c r="C12717" i="44"/>
  <c r="C12718" i="44"/>
  <c r="C12719" i="44" s="1"/>
  <c r="C12720" i="44" s="1"/>
  <c r="C12721" i="44"/>
  <c r="C12722" i="44"/>
  <c r="C12723" i="44"/>
  <c r="C12724" i="44"/>
  <c r="C12725" i="44"/>
  <c r="C12726" i="44" s="1"/>
  <c r="C12727" i="44" s="1"/>
  <c r="C12728" i="44"/>
  <c r="C12729" i="44"/>
  <c r="C12730" i="44"/>
  <c r="C12731" i="44"/>
  <c r="C12732" i="44"/>
  <c r="C12733" i="44" s="1"/>
  <c r="C12734" i="44" s="1"/>
  <c r="C12735" i="44"/>
  <c r="C12736" i="44"/>
  <c r="C12737" i="44"/>
  <c r="C12738" i="44"/>
  <c r="C12739" i="44"/>
  <c r="C12740" i="44" s="1"/>
  <c r="C12741" i="44" s="1"/>
  <c r="C12742" i="44" s="1"/>
  <c r="C12743" i="44"/>
  <c r="C12744" i="44"/>
  <c r="C12745" i="44"/>
  <c r="C12746" i="44"/>
  <c r="C12747" i="44" s="1"/>
  <c r="C12748" i="44" s="1"/>
  <c r="C12749" i="44"/>
  <c r="C12750" i="44"/>
  <c r="C12751" i="44"/>
  <c r="C12752" i="44"/>
  <c r="C12753" i="44"/>
  <c r="C12754" i="44" s="1"/>
  <c r="C12755" i="44" s="1"/>
  <c r="C12756" i="44"/>
  <c r="C12757" i="44"/>
  <c r="C12758" i="44"/>
  <c r="C12759" i="44" s="1"/>
  <c r="C12760" i="44"/>
  <c r="C12761" i="44" s="1"/>
  <c r="C12762" i="44" s="1"/>
  <c r="C12763" i="44"/>
  <c r="C12764" i="44"/>
  <c r="C12765" i="44"/>
  <c r="C12766" i="44"/>
  <c r="C12767" i="44"/>
  <c r="C12768" i="44" s="1"/>
  <c r="C12769" i="44" s="1"/>
  <c r="C12770" i="44"/>
  <c r="C12771" i="44"/>
  <c r="C12772" i="44"/>
  <c r="C12773" i="44"/>
  <c r="C12774" i="44"/>
  <c r="C12775" i="44" s="1"/>
  <c r="C12776" i="44" s="1"/>
  <c r="C12777" i="44"/>
  <c r="C12778" i="44"/>
  <c r="C12779" i="44"/>
  <c r="C12780" i="44"/>
  <c r="C12781" i="44"/>
  <c r="C12782" i="44" s="1"/>
  <c r="C12783" i="44" s="1"/>
  <c r="C12784" i="44"/>
  <c r="C12785" i="44"/>
  <c r="C12786" i="44" s="1"/>
  <c r="C12787" i="44"/>
  <c r="C12788" i="44"/>
  <c r="C12789" i="44" s="1"/>
  <c r="C12790" i="44" s="1"/>
  <c r="C12791" i="44"/>
  <c r="C12792" i="44"/>
  <c r="C12793" i="44"/>
  <c r="C12794" i="44"/>
  <c r="C12795" i="44"/>
  <c r="C12796" i="44" s="1"/>
  <c r="C12797" i="44" s="1"/>
  <c r="C12798" i="44"/>
  <c r="C12799" i="44"/>
  <c r="C12800" i="44"/>
  <c r="C12801" i="44"/>
  <c r="C12802" i="44"/>
  <c r="C12803" i="44" s="1"/>
  <c r="C12804" i="44" s="1"/>
  <c r="C12805" i="44"/>
  <c r="C12806" i="44"/>
  <c r="C12807" i="44"/>
  <c r="C12808" i="44"/>
  <c r="C12809" i="44"/>
  <c r="C12810" i="44" s="1"/>
  <c r="C12811" i="44" s="1"/>
  <c r="C12812" i="44" s="1"/>
  <c r="C12813" i="44"/>
  <c r="C12814" i="44"/>
  <c r="C12815" i="44"/>
  <c r="C12816" i="44"/>
  <c r="C12817" i="44" s="1"/>
  <c r="C12818" i="44" s="1"/>
  <c r="C12819" i="44"/>
  <c r="C12820" i="44"/>
  <c r="C12821" i="44"/>
  <c r="C12822" i="44"/>
  <c r="C12823" i="44"/>
  <c r="C12824" i="44" s="1"/>
  <c r="C12825" i="44" s="1"/>
  <c r="C12826" i="44"/>
  <c r="C12827" i="44"/>
  <c r="C12828" i="44"/>
  <c r="C12829" i="44"/>
  <c r="C12830" i="44"/>
  <c r="C12831" i="44" s="1"/>
  <c r="C12832" i="44" s="1"/>
  <c r="C12833" i="44"/>
  <c r="C12834" i="44"/>
  <c r="C12835" i="44"/>
  <c r="C12836" i="44"/>
  <c r="C12837" i="44"/>
  <c r="C12838" i="44" s="1"/>
  <c r="C12839" i="44"/>
  <c r="C12840" i="44" s="1"/>
  <c r="C12841" i="44"/>
  <c r="C12842" i="44"/>
  <c r="C12843" i="44"/>
  <c r="C12844" i="44"/>
  <c r="C12845" i="44" s="1"/>
  <c r="C12846" i="44" s="1"/>
  <c r="C12847" i="44"/>
  <c r="C12848" i="44"/>
  <c r="C12849" i="44"/>
  <c r="C12850" i="44"/>
  <c r="C12851" i="44"/>
  <c r="C12852" i="44" s="1"/>
  <c r="C12853" i="44" s="1"/>
  <c r="C12854" i="44"/>
  <c r="C12855" i="44"/>
  <c r="C12856" i="44"/>
  <c r="C12857" i="44"/>
  <c r="C12858" i="44"/>
  <c r="C12859" i="44" s="1"/>
  <c r="C12860" i="44" s="1"/>
  <c r="C12861" i="44"/>
  <c r="C12862" i="44"/>
  <c r="C12863" i="44"/>
  <c r="C12864" i="44"/>
  <c r="C12865" i="44"/>
  <c r="C12866" i="44" s="1"/>
  <c r="C12867" i="44" s="1"/>
  <c r="C12868" i="44"/>
  <c r="C12869" i="44"/>
  <c r="C12870" i="44"/>
  <c r="C12871" i="44"/>
  <c r="C12872" i="44"/>
  <c r="C12873" i="44" s="1"/>
  <c r="C12874" i="44" s="1"/>
  <c r="C12875" i="44"/>
  <c r="C12876" i="44"/>
  <c r="C12877" i="44"/>
  <c r="C12878" i="44"/>
  <c r="C12879" i="44" s="1"/>
  <c r="C12880" i="44" s="1"/>
  <c r="C12881" i="44" s="1"/>
  <c r="C12882" i="44"/>
  <c r="C12883" i="44"/>
  <c r="C12884" i="44"/>
  <c r="C12885" i="44"/>
  <c r="C12886" i="44"/>
  <c r="C12887" i="44" s="1"/>
  <c r="C12888" i="44" s="1"/>
  <c r="C12889" i="44"/>
  <c r="C12890" i="44"/>
  <c r="C12891" i="44"/>
  <c r="C12892" i="44"/>
  <c r="C12893" i="44"/>
  <c r="C12894" i="44" s="1"/>
  <c r="C12895" i="44" s="1"/>
  <c r="C12896" i="44"/>
  <c r="C12897" i="44"/>
  <c r="C12898" i="44"/>
  <c r="C12899" i="44"/>
  <c r="C12900" i="44"/>
  <c r="C12901" i="44" s="1"/>
  <c r="C12902" i="44" s="1"/>
  <c r="C12903" i="44"/>
  <c r="C12904" i="44"/>
  <c r="C12905" i="44"/>
  <c r="C12906" i="44"/>
  <c r="C12907" i="44"/>
  <c r="C12908" i="44" s="1"/>
  <c r="C12909" i="44" s="1"/>
  <c r="C12910" i="44"/>
  <c r="C12911" i="44"/>
  <c r="C12912" i="44"/>
  <c r="C12913" i="44"/>
  <c r="C12914" i="44"/>
  <c r="C12915" i="44" s="1"/>
  <c r="C12916" i="44" s="1"/>
  <c r="C12917" i="44"/>
  <c r="C12918" i="44"/>
  <c r="C12919" i="44"/>
  <c r="C12920" i="44"/>
  <c r="C12921" i="44"/>
  <c r="C12922" i="44" s="1"/>
  <c r="C12923" i="44" s="1"/>
  <c r="C12924" i="44"/>
  <c r="C12925" i="44"/>
  <c r="C12926" i="44"/>
  <c r="C12927" i="44"/>
  <c r="C12928" i="44"/>
  <c r="C12929" i="44" s="1"/>
  <c r="C12930" i="44" s="1"/>
  <c r="C12931" i="44"/>
  <c r="C12932" i="44"/>
  <c r="C12933" i="44"/>
  <c r="C12934" i="44"/>
  <c r="C12935" i="44"/>
  <c r="C12936" i="44" s="1"/>
  <c r="C12937" i="44" s="1"/>
  <c r="C12938" i="44" s="1"/>
  <c r="C12939" i="44"/>
  <c r="C12940" i="44"/>
  <c r="C12941" i="44"/>
  <c r="C12942" i="44"/>
  <c r="C12943" i="44" s="1"/>
  <c r="C12944" i="44" s="1"/>
  <c r="C12945" i="44"/>
  <c r="C12946" i="44"/>
  <c r="C12947" i="44"/>
  <c r="C12948" i="44"/>
  <c r="C12949" i="44"/>
  <c r="C12950" i="44" s="1"/>
  <c r="C12951" i="44" s="1"/>
  <c r="C12952" i="44"/>
  <c r="C12953" i="44"/>
  <c r="C12954" i="44"/>
  <c r="C12955" i="44"/>
  <c r="C12956" i="44"/>
  <c r="C12957" i="44" s="1"/>
  <c r="C12958" i="44" s="1"/>
  <c r="C12959" i="44"/>
  <c r="C12960" i="44"/>
  <c r="C12961" i="44"/>
  <c r="C12962" i="44"/>
  <c r="C12963" i="44"/>
  <c r="C12964" i="44" s="1"/>
  <c r="C12965" i="44" s="1"/>
  <c r="C12966" i="44"/>
  <c r="C12967" i="44"/>
  <c r="C12968" i="44"/>
  <c r="C12969" i="44"/>
  <c r="C12970" i="44"/>
  <c r="C12971" i="44" s="1"/>
  <c r="C12972" i="44" s="1"/>
  <c r="C12973" i="44"/>
  <c r="C12974" i="44"/>
  <c r="C12975" i="44"/>
  <c r="C12976" i="44"/>
  <c r="C12977" i="44" s="1"/>
  <c r="C12978" i="44" s="1"/>
  <c r="C12979" i="44" s="1"/>
  <c r="C12980" i="44"/>
  <c r="C12981" i="44"/>
  <c r="C12982" i="44"/>
  <c r="C12983" i="44"/>
  <c r="C12984" i="44"/>
  <c r="C12985" i="44" s="1"/>
  <c r="C12986" i="44" s="1"/>
  <c r="C12987" i="44"/>
  <c r="C12988" i="44"/>
  <c r="C12989" i="44"/>
  <c r="C12990" i="44"/>
  <c r="C12991" i="44"/>
  <c r="C12992" i="44" s="1"/>
  <c r="C12993" i="44" s="1"/>
  <c r="C12994" i="44"/>
  <c r="C12995" i="44"/>
  <c r="C12996" i="44"/>
  <c r="C12997" i="44"/>
  <c r="C12998" i="44"/>
  <c r="C12999" i="44" s="1"/>
  <c r="C13000" i="44" s="1"/>
  <c r="C13001" i="44"/>
  <c r="C13002" i="44"/>
  <c r="C13003" i="44"/>
  <c r="C13004" i="44"/>
  <c r="C13005" i="44"/>
  <c r="C13006" i="44" s="1"/>
  <c r="C13007" i="44" s="1"/>
  <c r="C13008" i="44"/>
  <c r="C13009" i="44"/>
  <c r="C13010" i="44"/>
  <c r="C13011" i="44"/>
  <c r="C13012" i="44"/>
  <c r="C13013" i="44" s="1"/>
  <c r="C13014" i="44" s="1"/>
  <c r="C13015" i="44"/>
  <c r="C13016" i="44"/>
  <c r="C13017" i="44"/>
  <c r="C13018" i="44"/>
  <c r="C13019" i="44"/>
  <c r="C13020" i="44" s="1"/>
  <c r="C13021" i="44" s="1"/>
  <c r="C13022" i="44"/>
  <c r="C13023" i="44"/>
  <c r="C13024" i="44"/>
  <c r="C13025" i="44"/>
  <c r="C13026" i="44"/>
  <c r="C13027" i="44" s="1"/>
  <c r="C13028" i="44" s="1"/>
  <c r="C13029" i="44"/>
  <c r="C13030" i="44"/>
  <c r="C13031" i="44"/>
  <c r="C13032" i="44"/>
  <c r="C13033" i="44"/>
  <c r="C13034" i="44" s="1"/>
  <c r="C13035" i="44" s="1"/>
  <c r="C13036" i="44" s="1"/>
  <c r="C13037" i="44"/>
  <c r="C13038" i="44"/>
  <c r="C13039" i="44"/>
  <c r="C13040" i="44"/>
  <c r="C13041" i="44" s="1"/>
  <c r="C13042" i="44" s="1"/>
  <c r="C13043" i="44"/>
  <c r="C13044" i="44"/>
  <c r="C13045" i="44"/>
  <c r="C13046" i="44"/>
  <c r="C13047" i="44"/>
  <c r="C13048" i="44" s="1"/>
  <c r="C13049" i="44" s="1"/>
  <c r="C13050" i="44"/>
  <c r="C13051" i="44"/>
  <c r="C13052" i="44"/>
  <c r="C13053" i="44"/>
  <c r="C13054" i="44"/>
  <c r="C13055" i="44" s="1"/>
  <c r="C13056" i="44" s="1"/>
  <c r="C13057" i="44"/>
  <c r="C13058" i="44"/>
  <c r="C13059" i="44"/>
  <c r="C13060" i="44"/>
  <c r="C13061" i="44"/>
  <c r="C13062" i="44" s="1"/>
  <c r="C13063" i="44" s="1"/>
  <c r="C13064" i="44"/>
  <c r="C13065" i="44"/>
  <c r="C13066" i="44"/>
  <c r="C13067" i="44"/>
  <c r="C13068" i="44"/>
  <c r="C13069" i="44" s="1"/>
  <c r="C13070" i="44" s="1"/>
  <c r="C13071" i="44"/>
  <c r="C13072" i="44"/>
  <c r="C13073" i="44"/>
  <c r="C13074" i="44"/>
  <c r="C13075" i="44"/>
  <c r="C13076" i="44" s="1"/>
  <c r="C13077" i="44" s="1"/>
  <c r="C13078" i="44" s="1"/>
  <c r="C13079" i="44"/>
  <c r="C13080" i="44"/>
  <c r="C13081" i="44"/>
  <c r="C13082" i="44"/>
  <c r="C13083" i="44" s="1"/>
  <c r="C13084" i="44" s="1"/>
  <c r="C13085" i="44"/>
  <c r="C13086" i="44"/>
  <c r="C13087" i="44"/>
  <c r="C13088" i="44"/>
  <c r="C13089" i="44"/>
  <c r="C13090" i="44" s="1"/>
  <c r="C13091" i="44" s="1"/>
  <c r="C13092" i="44"/>
  <c r="C13093" i="44"/>
  <c r="C13094" i="44"/>
  <c r="C13095" i="44"/>
  <c r="C13096" i="44"/>
  <c r="C13097" i="44" s="1"/>
  <c r="C13098" i="44" s="1"/>
  <c r="C13099" i="44"/>
  <c r="C13100" i="44"/>
  <c r="C13101" i="44"/>
  <c r="C13102" i="44"/>
  <c r="C13103" i="44"/>
  <c r="C13104" i="44" s="1"/>
  <c r="C13105" i="44" s="1"/>
  <c r="C13106" i="44"/>
  <c r="C13107" i="44" s="1"/>
  <c r="C13108" i="44"/>
  <c r="C13109" i="44"/>
  <c r="C13110" i="44"/>
  <c r="C13111" i="44" s="1"/>
  <c r="C13112" i="44" s="1"/>
  <c r="C13113" i="44"/>
  <c r="C13114" i="44"/>
  <c r="C13115" i="44"/>
  <c r="C13116" i="44"/>
  <c r="C13117" i="44"/>
  <c r="C13118" i="44" s="1"/>
  <c r="C13119" i="44" s="1"/>
  <c r="C13120" i="44"/>
  <c r="C13121" i="44"/>
  <c r="C13122" i="44"/>
  <c r="C13123" i="44" s="1"/>
  <c r="C13124" i="44"/>
  <c r="C13125" i="44" s="1"/>
  <c r="C13126" i="44" s="1"/>
  <c r="C13127" i="44"/>
  <c r="C13128" i="44"/>
  <c r="C13129" i="44"/>
  <c r="C13130" i="44"/>
  <c r="C13131" i="44"/>
  <c r="C13132" i="44" s="1"/>
  <c r="C13133" i="44" s="1"/>
  <c r="C13134" i="44"/>
  <c r="C13135" i="44"/>
  <c r="C13136" i="44"/>
  <c r="C13137" i="44"/>
  <c r="C13138" i="44"/>
  <c r="C13139" i="44" s="1"/>
  <c r="C13140" i="44" s="1"/>
  <c r="C13141" i="44"/>
  <c r="C13142" i="44"/>
  <c r="C13143" i="44"/>
  <c r="C13144" i="44"/>
  <c r="C13145" i="44"/>
  <c r="C13146" i="44" s="1"/>
  <c r="C13147" i="44" s="1"/>
  <c r="C13148" i="44"/>
  <c r="C13149" i="44"/>
  <c r="C13150" i="44"/>
  <c r="C13151" i="44" s="1"/>
  <c r="C13152" i="44"/>
  <c r="C13153" i="44" s="1"/>
  <c r="C13154" i="44" s="1"/>
  <c r="C13155" i="44"/>
  <c r="C13156" i="44"/>
  <c r="C13157" i="44"/>
  <c r="C13158" i="44" s="1"/>
  <c r="C13159" i="44"/>
  <c r="C13160" i="44" s="1"/>
  <c r="C13161" i="44" s="1"/>
  <c r="C13162" i="44"/>
  <c r="C13163" i="44"/>
  <c r="C13164" i="44"/>
  <c r="C13165" i="44"/>
  <c r="C13166" i="44"/>
  <c r="C13167" i="44" s="1"/>
  <c r="C13168" i="44" s="1"/>
  <c r="C13169" i="44"/>
  <c r="C13170" i="44"/>
  <c r="C13171" i="44"/>
  <c r="C13172" i="44"/>
  <c r="C13173" i="44"/>
  <c r="C13174" i="44" s="1"/>
  <c r="C13175" i="44" s="1"/>
  <c r="C13176" i="44" s="1"/>
  <c r="C13177" i="44"/>
  <c r="C13178" i="44"/>
  <c r="C13179" i="44"/>
  <c r="C13180" i="44"/>
  <c r="C13181" i="44" s="1"/>
  <c r="C13182" i="44" s="1"/>
  <c r="C13183" i="44"/>
  <c r="C13184" i="44"/>
  <c r="C13185" i="44"/>
  <c r="C13186" i="44"/>
  <c r="C13187" i="44"/>
  <c r="C13188" i="44" s="1"/>
  <c r="C13189" i="44" s="1"/>
  <c r="C13190" i="44"/>
  <c r="C13191" i="44"/>
  <c r="C13192" i="44"/>
  <c r="C13193" i="44"/>
  <c r="C13194" i="44"/>
  <c r="C13195" i="44" s="1"/>
  <c r="C13196" i="44" s="1"/>
  <c r="C13197" i="44"/>
  <c r="C13198" i="44"/>
  <c r="C13199" i="44"/>
  <c r="C13200" i="44"/>
  <c r="C13201" i="44"/>
  <c r="C13202" i="44" s="1"/>
  <c r="C13203" i="44" s="1"/>
  <c r="C13204" i="44" s="1"/>
  <c r="C13205" i="44"/>
  <c r="C13206" i="44"/>
  <c r="C13207" i="44"/>
  <c r="C13208" i="44"/>
  <c r="C13209" i="44" s="1"/>
  <c r="C13210" i="44" s="1"/>
  <c r="C13211" i="44"/>
  <c r="C13212" i="44"/>
  <c r="C13213" i="44"/>
  <c r="C13214" i="44"/>
  <c r="C13215" i="44"/>
  <c r="C13216" i="44" s="1"/>
  <c r="C13217" i="44" s="1"/>
  <c r="C13218" i="44"/>
  <c r="C13219" i="44"/>
  <c r="C13220" i="44"/>
  <c r="C13221" i="44"/>
  <c r="C13222" i="44"/>
  <c r="C13223" i="44" s="1"/>
  <c r="C13224" i="44" s="1"/>
  <c r="C13225" i="44"/>
  <c r="C13226" i="44"/>
  <c r="C13227" i="44"/>
  <c r="C13228" i="44"/>
  <c r="C13229" i="44"/>
  <c r="C13230" i="44" s="1"/>
  <c r="C13231" i="44" s="1"/>
  <c r="C13232" i="44"/>
  <c r="C13233" i="44"/>
  <c r="C13234" i="44"/>
  <c r="C13235" i="44"/>
  <c r="C13236" i="44"/>
  <c r="C13237" i="44" s="1"/>
  <c r="C13238" i="44" s="1"/>
  <c r="C13239" i="44"/>
  <c r="C13240" i="44"/>
  <c r="C13241" i="44"/>
  <c r="C13242" i="44"/>
  <c r="C13243" i="44"/>
  <c r="C13244" i="44" s="1"/>
  <c r="C13245" i="44" s="1"/>
  <c r="C13246" i="44"/>
  <c r="C13247" i="44"/>
  <c r="C13248" i="44"/>
  <c r="C13249" i="44"/>
  <c r="C13250" i="44"/>
  <c r="C13251" i="44" s="1"/>
  <c r="C13252" i="44" s="1"/>
  <c r="C13253" i="44"/>
  <c r="C13254" i="44"/>
  <c r="C13255" i="44"/>
  <c r="C13256" i="44"/>
  <c r="C13257" i="44" s="1"/>
  <c r="C13258" i="44" s="1"/>
  <c r="C13259" i="44" s="1"/>
  <c r="C13260" i="44"/>
  <c r="C13261" i="44"/>
  <c r="C13262" i="44"/>
  <c r="C13263" i="44"/>
  <c r="C13264" i="44"/>
  <c r="C13265" i="44" s="1"/>
  <c r="C13266" i="44" s="1"/>
  <c r="C13267" i="44"/>
  <c r="C13268" i="44"/>
  <c r="C13269" i="44"/>
  <c r="C13270" i="44"/>
  <c r="C13271" i="44"/>
  <c r="C13272" i="44" s="1"/>
  <c r="C13273" i="44" s="1"/>
  <c r="C13274" i="44"/>
  <c r="C13275" i="44"/>
  <c r="C13276" i="44"/>
  <c r="C13277" i="44"/>
  <c r="C13278" i="44"/>
  <c r="C13279" i="44" s="1"/>
  <c r="C13280" i="44" s="1"/>
  <c r="C13281" i="44"/>
  <c r="C13282" i="44"/>
  <c r="C13283" i="44"/>
  <c r="C13284" i="44"/>
  <c r="C13285" i="44"/>
  <c r="C13286" i="44" s="1"/>
  <c r="C13287" i="44" s="1"/>
  <c r="C13288" i="44"/>
  <c r="C13289" i="44"/>
  <c r="C13290" i="44"/>
  <c r="C13291" i="44"/>
  <c r="C13292" i="44"/>
  <c r="C13293" i="44" s="1"/>
  <c r="C13294" i="44" s="1"/>
  <c r="C13295" i="44"/>
  <c r="C13296" i="44"/>
  <c r="C13297" i="44"/>
  <c r="C13298" i="44"/>
  <c r="C13299" i="44"/>
  <c r="C13300" i="44" s="1"/>
  <c r="C13301" i="44" s="1"/>
  <c r="C13302" i="44" s="1"/>
  <c r="C13303" i="44"/>
  <c r="C13304" i="44"/>
  <c r="C13305" i="44"/>
  <c r="C13306" i="44"/>
  <c r="C13307" i="44" s="1"/>
  <c r="C13308" i="44" s="1"/>
  <c r="C13309" i="44"/>
  <c r="C13310" i="44"/>
  <c r="C13311" i="44"/>
  <c r="C13312" i="44"/>
  <c r="C13313" i="44"/>
  <c r="C13314" i="44" s="1"/>
  <c r="C13315" i="44" s="1"/>
  <c r="C13316" i="44"/>
  <c r="C13317" i="44"/>
  <c r="C13318" i="44"/>
  <c r="C13319" i="44"/>
  <c r="C13320" i="44"/>
  <c r="C13321" i="44" s="1"/>
  <c r="C13322" i="44" s="1"/>
  <c r="C13323" i="44"/>
  <c r="C13324" i="44"/>
  <c r="C13325" i="44"/>
  <c r="C13326" i="44"/>
  <c r="C13327" i="44"/>
  <c r="C13328" i="44" s="1"/>
  <c r="C13329" i="44" s="1"/>
  <c r="C13330" i="44"/>
  <c r="C13331" i="44"/>
  <c r="C13332" i="44"/>
  <c r="C13333" i="44"/>
  <c r="C13334" i="44"/>
  <c r="C13335" i="44" s="1"/>
  <c r="C13336" i="44" s="1"/>
  <c r="C13337" i="44"/>
  <c r="C13338" i="44"/>
  <c r="C13339" i="44"/>
  <c r="C13340" i="44"/>
  <c r="C13341" i="44" s="1"/>
  <c r="C13342" i="44" s="1"/>
  <c r="C13343" i="44" s="1"/>
  <c r="C13344" i="44"/>
  <c r="C13345" i="44"/>
  <c r="C13346" i="44"/>
  <c r="C13347" i="44"/>
  <c r="C13348" i="44"/>
  <c r="C13349" i="44" s="1"/>
  <c r="C13350" i="44" s="1"/>
  <c r="C13351" i="44"/>
  <c r="C13352" i="44"/>
  <c r="C13353" i="44"/>
  <c r="C13354" i="44"/>
  <c r="C13355" i="44"/>
  <c r="C13356" i="44" s="1"/>
  <c r="C13357" i="44" s="1"/>
  <c r="C13358" i="44"/>
  <c r="C13359" i="44"/>
  <c r="C13360" i="44"/>
  <c r="C13361" i="44"/>
  <c r="C13362" i="44"/>
  <c r="C13363" i="44" s="1"/>
  <c r="C13364" i="44" s="1"/>
  <c r="C13365" i="44"/>
  <c r="C13366" i="44"/>
  <c r="C13367" i="44"/>
  <c r="C13368" i="44"/>
  <c r="C13369" i="44"/>
  <c r="C13370" i="44" s="1"/>
  <c r="C13371" i="44" s="1"/>
  <c r="C13372" i="44"/>
  <c r="C13373" i="44"/>
  <c r="C13374" i="44"/>
  <c r="C13375" i="44"/>
  <c r="C13376" i="44"/>
  <c r="C13377" i="44" s="1"/>
  <c r="C13378" i="44" s="1"/>
  <c r="C13379" i="44"/>
  <c r="C13380" i="44"/>
  <c r="C13381" i="44"/>
  <c r="C13382" i="44"/>
  <c r="C13383" i="44"/>
  <c r="C13384" i="44" s="1"/>
  <c r="C13385" i="44" s="1"/>
  <c r="C13386" i="44"/>
  <c r="C13387" i="44"/>
  <c r="C13388" i="44"/>
  <c r="C13389" i="44"/>
  <c r="C13390" i="44"/>
  <c r="C13391" i="44" s="1"/>
  <c r="C13392" i="44" s="1"/>
  <c r="C13393" i="44"/>
  <c r="C13394" i="44"/>
  <c r="C13395" i="44"/>
  <c r="C13396" i="44"/>
  <c r="C13397" i="44"/>
  <c r="C13398" i="44" s="1"/>
  <c r="C13399" i="44" s="1"/>
  <c r="C13400" i="44"/>
  <c r="C13401" i="44"/>
  <c r="C13402" i="44"/>
  <c r="C13403" i="44"/>
  <c r="C13404" i="44"/>
  <c r="C13405" i="44" s="1"/>
  <c r="C13406" i="44" s="1"/>
  <c r="C13407" i="44" s="1"/>
  <c r="C13408" i="44"/>
  <c r="C13409" i="44"/>
  <c r="C13410" i="44"/>
  <c r="C13411" i="44"/>
  <c r="C13412" i="44" s="1"/>
  <c r="C13413" i="44" s="1"/>
  <c r="C13414" i="44"/>
  <c r="C13415" i="44"/>
  <c r="C13416" i="44"/>
  <c r="C13417" i="44"/>
  <c r="C13418" i="44"/>
  <c r="C13419" i="44" s="1"/>
  <c r="C13420" i="44" s="1"/>
  <c r="C13421" i="44"/>
  <c r="C13422" i="44"/>
  <c r="C13423" i="44"/>
  <c r="C13424" i="44"/>
  <c r="C13425" i="44"/>
  <c r="C13426" i="44" s="1"/>
  <c r="C13427" i="44" s="1"/>
  <c r="C13428" i="44"/>
  <c r="C13429" i="44"/>
  <c r="C13430" i="44"/>
  <c r="C13431" i="44"/>
  <c r="C13432" i="44"/>
  <c r="C13433" i="44" s="1"/>
  <c r="C13434" i="44" s="1"/>
  <c r="C13435" i="44"/>
  <c r="C13436" i="44"/>
  <c r="C13437" i="44"/>
  <c r="C13438" i="44"/>
  <c r="C13439" i="44"/>
  <c r="C13440" i="44" s="1"/>
  <c r="C13441" i="44" s="1"/>
  <c r="C13442" i="44" s="1"/>
  <c r="C13443" i="44"/>
  <c r="C13444" i="44"/>
  <c r="C13445" i="44"/>
  <c r="C13446" i="44"/>
  <c r="C13447" i="44" s="1"/>
  <c r="C13448" i="44" s="1"/>
  <c r="C13449" i="44"/>
  <c r="C13450" i="44"/>
  <c r="C13451" i="44"/>
  <c r="C13452" i="44"/>
  <c r="C13453" i="44"/>
  <c r="C13454" i="44" s="1"/>
  <c r="C13455" i="44" s="1"/>
  <c r="C13456" i="44"/>
  <c r="C13457" i="44"/>
  <c r="C13458" i="44"/>
  <c r="C13459" i="44"/>
  <c r="C13460" i="44"/>
  <c r="C13461" i="44" s="1"/>
  <c r="C13462" i="44" s="1"/>
  <c r="C13463" i="44"/>
  <c r="C13464" i="44"/>
  <c r="C13465" i="44"/>
  <c r="C13466" i="44"/>
  <c r="C13467" i="44"/>
  <c r="C13468" i="44" s="1"/>
  <c r="C13469" i="44" s="1"/>
  <c r="C13470" i="44"/>
  <c r="C13471" i="44"/>
  <c r="C13472" i="44" s="1"/>
  <c r="C13473" i="44"/>
  <c r="C13474" i="44"/>
  <c r="C13475" i="44" s="1"/>
  <c r="C13476" i="44" s="1"/>
  <c r="C13477" i="44"/>
  <c r="C13478" i="44"/>
  <c r="C13479" i="44"/>
  <c r="C13480" i="44"/>
  <c r="C13481" i="44"/>
  <c r="C13482" i="44" s="1"/>
  <c r="C13483" i="44" s="1"/>
  <c r="C13484" i="44"/>
  <c r="C13485" i="44"/>
  <c r="C13486" i="44"/>
  <c r="C13487" i="44" s="1"/>
  <c r="C13488" i="44"/>
  <c r="C13489" i="44" s="1"/>
  <c r="C13490" i="44" s="1"/>
  <c r="C13491" i="44"/>
  <c r="C13492" i="44"/>
  <c r="C13493" i="44"/>
  <c r="C13494" i="44"/>
  <c r="C13495" i="44"/>
  <c r="C13496" i="44" s="1"/>
  <c r="C13497" i="44" s="1"/>
  <c r="C13498" i="44"/>
  <c r="C13499" i="44"/>
  <c r="C13500" i="44"/>
  <c r="C13501" i="44"/>
  <c r="C13502" i="44"/>
  <c r="C13503" i="44" s="1"/>
  <c r="C13504" i="44" s="1"/>
  <c r="C13505" i="44"/>
  <c r="C13506" i="44"/>
  <c r="C13507" i="44"/>
  <c r="C13508" i="44"/>
  <c r="C13509" i="44"/>
  <c r="C13510" i="44" s="1"/>
  <c r="C13511" i="44" s="1"/>
  <c r="C13512" i="44"/>
  <c r="C13513" i="44"/>
  <c r="C13514" i="44"/>
  <c r="C13515" i="44"/>
  <c r="C13516" i="44" s="1"/>
  <c r="C13517" i="44" s="1"/>
  <c r="C13518" i="44" s="1"/>
  <c r="C13519" i="44"/>
  <c r="C13520" i="44"/>
  <c r="C13521" i="44"/>
  <c r="C13522" i="44"/>
  <c r="C13523" i="44" s="1"/>
  <c r="C13524" i="44" s="1"/>
  <c r="C13525" i="44" s="1"/>
  <c r="C13526" i="44"/>
  <c r="C13527" i="44"/>
  <c r="C13528" i="44"/>
  <c r="C13529" i="44"/>
  <c r="C13530" i="44"/>
  <c r="C13531" i="44" s="1"/>
  <c r="C13532" i="44" s="1"/>
  <c r="C13533" i="44"/>
  <c r="C13534" i="44"/>
  <c r="C13535" i="44"/>
  <c r="C13536" i="44"/>
  <c r="C13537" i="44"/>
  <c r="C13538" i="44" s="1"/>
  <c r="C13539" i="44" s="1"/>
  <c r="C13540" i="44" s="1"/>
  <c r="C13541" i="44"/>
  <c r="C13542" i="44"/>
  <c r="C13543" i="44"/>
  <c r="C13544" i="44"/>
  <c r="C13545" i="44" s="1"/>
  <c r="C13546" i="44" s="1"/>
  <c r="C13547" i="44"/>
  <c r="C13548" i="44"/>
  <c r="C13549" i="44"/>
  <c r="C13550" i="44"/>
  <c r="C13551" i="44"/>
  <c r="C13552" i="44" s="1"/>
  <c r="C13553" i="44" s="1"/>
  <c r="C13554" i="44"/>
  <c r="C13555" i="44"/>
  <c r="C13556" i="44"/>
  <c r="C13557" i="44"/>
  <c r="C13558" i="44"/>
  <c r="C13559" i="44" s="1"/>
  <c r="C13560" i="44" s="1"/>
  <c r="C13561" i="44"/>
  <c r="C13562" i="44"/>
  <c r="C13563" i="44"/>
  <c r="C13564" i="44"/>
  <c r="C13565" i="44"/>
  <c r="C13566" i="44" s="1"/>
  <c r="C13567" i="44" s="1"/>
  <c r="C13568" i="44" s="1"/>
  <c r="C13569" i="44"/>
  <c r="C13570" i="44"/>
  <c r="C13571" i="44"/>
  <c r="C13572" i="44"/>
  <c r="C13573" i="44" s="1"/>
  <c r="C13574" i="44" s="1"/>
  <c r="C13575" i="44"/>
  <c r="C13576" i="44"/>
  <c r="C13577" i="44"/>
  <c r="C13578" i="44"/>
  <c r="C13579" i="44"/>
  <c r="C13580" i="44" s="1"/>
  <c r="C13581" i="44" s="1"/>
  <c r="C13582" i="44"/>
  <c r="C13583" i="44"/>
  <c r="C13584" i="44"/>
  <c r="C13585" i="44"/>
  <c r="C13586" i="44"/>
  <c r="C13587" i="44" s="1"/>
  <c r="C13588" i="44" s="1"/>
  <c r="C13589" i="44"/>
  <c r="C13590" i="44"/>
  <c r="C13591" i="44"/>
  <c r="C13592" i="44"/>
  <c r="C13593" i="44"/>
  <c r="C13594" i="44" s="1"/>
  <c r="C13595" i="44" s="1"/>
  <c r="C13596" i="44"/>
  <c r="C13597" i="44"/>
  <c r="C13598" i="44"/>
  <c r="C13599" i="44"/>
  <c r="C13600" i="44"/>
  <c r="C13601" i="44" s="1"/>
  <c r="C13602" i="44" s="1"/>
  <c r="C13603" i="44"/>
  <c r="C13604" i="44"/>
  <c r="C13605" i="44"/>
  <c r="C13606" i="44"/>
  <c r="C13607" i="44"/>
  <c r="C13608" i="44" s="1"/>
  <c r="C13609" i="44" s="1"/>
  <c r="C13610" i="44"/>
  <c r="C13611" i="44"/>
  <c r="C13612" i="44"/>
  <c r="C13613" i="44"/>
  <c r="C13614" i="44"/>
  <c r="C13615" i="44" s="1"/>
  <c r="C13616" i="44" s="1"/>
  <c r="C13617" i="44"/>
  <c r="C13618" i="44"/>
  <c r="C13619" i="44"/>
  <c r="C13620" i="44"/>
  <c r="C13621" i="44"/>
  <c r="C13622" i="44" s="1"/>
  <c r="C13623" i="44" s="1"/>
  <c r="C13624" i="44"/>
  <c r="C13625" i="44"/>
  <c r="C13626" i="44"/>
  <c r="C13627" i="44"/>
  <c r="C13628" i="44"/>
  <c r="C13629" i="44" s="1"/>
  <c r="C13630" i="44" s="1"/>
  <c r="C13631" i="44"/>
  <c r="C13632" i="44"/>
  <c r="C13633" i="44"/>
  <c r="C13634" i="44"/>
  <c r="C13635" i="44"/>
  <c r="C13636" i="44" s="1"/>
  <c r="C13637" i="44" s="1"/>
  <c r="C13638" i="44"/>
  <c r="C13639" i="44"/>
  <c r="C13640" i="44"/>
  <c r="C13641" i="44"/>
  <c r="C13642" i="44"/>
  <c r="C13643" i="44" s="1"/>
  <c r="C13644" i="44" s="1"/>
  <c r="C13645" i="44"/>
  <c r="C13646" i="44"/>
  <c r="C13647" i="44"/>
  <c r="C13648" i="44"/>
  <c r="C13649" i="44"/>
  <c r="C13650" i="44" s="1"/>
  <c r="C13651" i="44" s="1"/>
  <c r="C13652" i="44"/>
  <c r="C13653" i="44"/>
  <c r="C13654" i="44"/>
  <c r="C13655" i="44"/>
  <c r="C13656" i="44"/>
  <c r="C13657" i="44" s="1"/>
  <c r="C13658" i="44" s="1"/>
  <c r="C13659" i="44"/>
  <c r="C13660" i="44"/>
  <c r="C13661" i="44"/>
  <c r="C13662" i="44"/>
  <c r="C13663" i="44"/>
  <c r="C13664" i="44" s="1"/>
  <c r="C13665" i="44" s="1"/>
  <c r="C13666" i="44"/>
  <c r="C13667" i="44"/>
  <c r="C13668" i="44"/>
  <c r="C13669" i="44"/>
  <c r="C13670" i="44"/>
  <c r="C13671" i="44" s="1"/>
  <c r="C13672" i="44" s="1"/>
  <c r="C13673" i="44" s="1"/>
  <c r="C13674" i="44"/>
  <c r="C13675" i="44"/>
  <c r="C13676" i="44"/>
  <c r="C13677" i="44"/>
  <c r="C13678" i="44" s="1"/>
  <c r="C13679" i="44" s="1"/>
  <c r="C13680" i="44"/>
  <c r="C13681" i="44"/>
  <c r="C13682" i="44"/>
  <c r="C13683" i="44"/>
  <c r="C13684" i="44"/>
  <c r="C13685" i="44" s="1"/>
  <c r="C13686" i="44" s="1"/>
  <c r="C13687" i="44"/>
  <c r="C13688" i="44"/>
  <c r="C13689" i="44"/>
  <c r="C13690" i="44"/>
  <c r="C13691" i="44"/>
  <c r="C13692" i="44" s="1"/>
  <c r="C13693" i="44" s="1"/>
  <c r="C13694" i="44"/>
  <c r="C13695" i="44"/>
  <c r="C13696" i="44"/>
  <c r="C13697" i="44"/>
  <c r="C13698" i="44"/>
  <c r="C13699" i="44" s="1"/>
  <c r="C13700" i="44" s="1"/>
  <c r="C13701" i="44"/>
  <c r="C13702" i="44"/>
  <c r="C13703" i="44"/>
  <c r="C13704" i="44"/>
  <c r="C13705" i="44"/>
  <c r="C13706" i="44" s="1"/>
  <c r="C13707" i="44" s="1"/>
  <c r="C13708" i="44" s="1"/>
  <c r="C13709" i="44"/>
  <c r="C13710" i="44"/>
  <c r="C13711" i="44"/>
  <c r="C13712" i="44"/>
  <c r="C13713" i="44" s="1"/>
  <c r="C13714" i="44" s="1"/>
  <c r="C13715" i="44"/>
  <c r="C13716" i="44"/>
  <c r="C13717" i="44"/>
  <c r="C13718" i="44"/>
  <c r="C13719" i="44"/>
  <c r="C13720" i="44" s="1"/>
  <c r="C13721" i="44" s="1"/>
  <c r="C13722" i="44"/>
  <c r="C13723" i="44"/>
  <c r="C13724" i="44"/>
  <c r="C13725" i="44"/>
  <c r="C13726" i="44"/>
  <c r="C13727" i="44" s="1"/>
  <c r="C13728" i="44" s="1"/>
  <c r="C13729" i="44"/>
  <c r="C13730" i="44"/>
  <c r="C13731" i="44"/>
  <c r="C13732" i="44"/>
  <c r="C13733" i="44"/>
  <c r="C13734" i="44" s="1"/>
  <c r="C13735" i="44" s="1"/>
  <c r="C13736" i="44"/>
  <c r="C13737" i="44"/>
  <c r="C13738" i="44"/>
  <c r="C13739" i="44"/>
  <c r="C13740" i="44"/>
  <c r="C13741" i="44" s="1"/>
  <c r="C13742" i="44" s="1"/>
  <c r="C13743" i="44"/>
  <c r="C13744" i="44"/>
  <c r="C13745" i="44"/>
  <c r="C13746" i="44"/>
  <c r="C13747" i="44"/>
  <c r="C13748" i="44" s="1"/>
  <c r="C13749" i="44" s="1"/>
  <c r="C13750" i="44"/>
  <c r="C13751" i="44"/>
  <c r="C13752" i="44"/>
  <c r="C13753" i="44"/>
  <c r="C13754" i="44"/>
  <c r="C13755" i="44" s="1"/>
  <c r="C13756" i="44" s="1"/>
  <c r="C13757" i="44"/>
  <c r="C13758" i="44"/>
  <c r="C13759" i="44"/>
  <c r="C13760" i="44"/>
  <c r="C13761" i="44"/>
  <c r="C13762" i="44" s="1"/>
  <c r="C13763" i="44" s="1"/>
  <c r="C13764" i="44"/>
  <c r="C13765" i="44"/>
  <c r="C13766" i="44"/>
  <c r="C13767" i="44"/>
  <c r="C13768" i="44"/>
  <c r="C13769" i="44" s="1"/>
  <c r="C13770" i="44" s="1"/>
  <c r="C13771" i="44" s="1"/>
  <c r="C13772" i="44"/>
  <c r="C13773" i="44"/>
  <c r="C13774" i="44"/>
  <c r="C13775" i="44"/>
  <c r="C13776" i="44" s="1"/>
  <c r="C13777" i="44" s="1"/>
  <c r="C13778" i="44"/>
  <c r="C13779" i="44"/>
  <c r="C13780" i="44"/>
  <c r="C13781" i="44"/>
  <c r="C13782" i="44"/>
  <c r="C13783" i="44" s="1"/>
  <c r="C13784" i="44" s="1"/>
  <c r="C13785" i="44"/>
  <c r="C13786" i="44"/>
  <c r="C13787" i="44"/>
  <c r="C13788" i="44"/>
  <c r="C13789" i="44"/>
  <c r="C13790" i="44" s="1"/>
  <c r="C13791" i="44" s="1"/>
  <c r="C13792" i="44"/>
  <c r="C13793" i="44"/>
  <c r="C13794" i="44"/>
  <c r="C13795" i="44"/>
  <c r="C13796" i="44"/>
  <c r="C13797" i="44" s="1"/>
  <c r="C13798" i="44" s="1"/>
  <c r="C13799" i="44"/>
  <c r="C13800" i="44"/>
  <c r="C13801" i="44"/>
  <c r="C13802" i="44"/>
  <c r="C13803" i="44"/>
  <c r="C13804" i="44" s="1"/>
  <c r="C13805" i="44" s="1"/>
  <c r="C13806" i="44" s="1"/>
  <c r="C13807" i="44"/>
  <c r="C13808" i="44"/>
  <c r="C13809" i="44"/>
  <c r="C13810" i="44"/>
  <c r="C13811" i="44" s="1"/>
  <c r="C13812" i="44" s="1"/>
  <c r="C13813" i="44"/>
  <c r="C13814" i="44"/>
  <c r="C13815" i="44"/>
  <c r="C13816" i="44"/>
  <c r="C13817" i="44"/>
  <c r="C13818" i="44" s="1"/>
  <c r="C13819" i="44" s="1"/>
  <c r="C13820" i="44"/>
  <c r="C13821" i="44"/>
  <c r="C13822" i="44"/>
  <c r="C13823" i="44"/>
  <c r="C13824" i="44"/>
  <c r="C13825" i="44" s="1"/>
  <c r="C13826" i="44" s="1"/>
  <c r="C13827" i="44"/>
  <c r="C13828" i="44"/>
  <c r="C13829" i="44"/>
  <c r="C13830" i="44"/>
  <c r="C13831" i="44"/>
  <c r="C13832" i="44" s="1"/>
  <c r="C13833" i="44" s="1"/>
  <c r="C13834" i="44"/>
  <c r="C13835" i="44"/>
  <c r="C13836" i="44"/>
  <c r="C13837" i="44" s="1"/>
  <c r="C13838" i="44"/>
  <c r="C13839" i="44" s="1"/>
  <c r="C13840" i="44" s="1"/>
  <c r="C13841" i="44"/>
  <c r="C13842" i="44"/>
  <c r="C13843" i="44"/>
  <c r="C13844" i="44"/>
  <c r="C13845" i="44"/>
  <c r="C13846" i="44" s="1"/>
  <c r="C13847" i="44" s="1"/>
  <c r="C13848" i="44"/>
  <c r="C13849" i="44"/>
  <c r="C13850" i="44"/>
  <c r="C13851" i="44" s="1"/>
  <c r="C13852" i="44"/>
  <c r="C13853" i="44" s="1"/>
  <c r="C13854" i="44" s="1"/>
  <c r="C13855" i="44"/>
  <c r="C13856" i="44"/>
  <c r="C13857" i="44"/>
  <c r="C13858" i="44"/>
  <c r="C13859" i="44"/>
  <c r="C13860" i="44" s="1"/>
  <c r="C13861" i="44" s="1"/>
  <c r="C13862" i="44"/>
  <c r="C13863" i="44"/>
  <c r="C13864" i="44"/>
  <c r="C13865" i="44"/>
  <c r="C13866" i="44"/>
  <c r="C13867" i="44" s="1"/>
  <c r="C13868" i="44" s="1"/>
  <c r="C13869" i="44"/>
  <c r="C13870" i="44"/>
  <c r="C13871" i="44"/>
  <c r="C13872" i="44"/>
  <c r="C13873" i="44"/>
  <c r="C13874" i="44" s="1"/>
  <c r="C13875" i="44" s="1"/>
  <c r="C13876" i="44"/>
  <c r="C13877" i="44"/>
  <c r="C13878" i="44"/>
  <c r="C13879" i="44"/>
  <c r="C13880" i="44" s="1"/>
  <c r="C13881" i="44" s="1"/>
  <c r="C13882" i="44" s="1"/>
  <c r="C13883" i="44"/>
  <c r="C13884" i="44"/>
  <c r="C13885" i="44"/>
  <c r="C13886" i="44"/>
  <c r="C13887" i="44"/>
  <c r="C13888" i="44" s="1"/>
  <c r="C13889" i="44" s="1"/>
  <c r="C13890" i="44"/>
  <c r="C13891" i="44"/>
  <c r="C13892" i="44"/>
  <c r="C13893" i="44"/>
  <c r="C13894" i="44"/>
  <c r="C13895" i="44" s="1"/>
  <c r="C13896" i="44" s="1"/>
  <c r="C13897" i="44"/>
  <c r="C13898" i="44"/>
  <c r="C13899" i="44"/>
  <c r="C13900" i="44"/>
  <c r="C13901" i="44"/>
  <c r="C13902" i="44" s="1"/>
  <c r="C13903" i="44" s="1"/>
  <c r="C13904" i="44" s="1"/>
  <c r="C13905" i="44"/>
  <c r="C13906" i="44"/>
  <c r="C13907" i="44"/>
  <c r="C13908" i="44"/>
  <c r="C13909" i="44" s="1"/>
  <c r="C13910" i="44" s="1"/>
  <c r="C13911" i="44"/>
  <c r="C13912" i="44"/>
  <c r="C13913" i="44"/>
  <c r="C13914" i="44"/>
  <c r="C13915" i="44"/>
  <c r="C13916" i="44" s="1"/>
  <c r="C13917" i="44" s="1"/>
  <c r="C13918" i="44"/>
  <c r="C13919" i="44"/>
  <c r="C13920" i="44"/>
  <c r="C13921" i="44"/>
  <c r="C13922" i="44"/>
  <c r="C13923" i="44" s="1"/>
  <c r="C13924" i="44" s="1"/>
  <c r="C13925" i="44"/>
  <c r="C13926" i="44"/>
  <c r="C13927" i="44"/>
  <c r="C13928" i="44"/>
  <c r="C13929" i="44"/>
  <c r="C13930" i="44" s="1"/>
  <c r="C13931" i="44" s="1"/>
  <c r="C13932" i="44"/>
  <c r="C13933" i="44"/>
  <c r="C13934" i="44"/>
  <c r="C13935" i="44"/>
  <c r="C13936" i="44"/>
  <c r="C13937" i="44" s="1"/>
  <c r="C13938" i="44" s="1"/>
  <c r="C13939" i="44" s="1"/>
  <c r="C13940" i="44"/>
  <c r="C13941" i="44"/>
  <c r="C13942" i="44"/>
  <c r="C13943" i="44"/>
  <c r="C13944" i="44" s="1"/>
  <c r="C13945" i="44" s="1"/>
  <c r="C13946" i="44"/>
  <c r="C13947" i="44"/>
  <c r="C13948" i="44"/>
  <c r="C13949" i="44"/>
  <c r="C13950" i="44"/>
  <c r="C13951" i="44" s="1"/>
  <c r="C13952" i="44" s="1"/>
  <c r="C13953" i="44"/>
  <c r="C13954" i="44"/>
  <c r="C13955" i="44"/>
  <c r="C13956" i="44"/>
  <c r="C13957" i="44"/>
  <c r="C13958" i="44" s="1"/>
  <c r="C13959" i="44" s="1"/>
  <c r="C13960" i="44"/>
  <c r="C13961" i="44"/>
  <c r="C13962" i="44"/>
  <c r="C13963" i="44"/>
  <c r="C13964" i="44"/>
  <c r="C13965" i="44" s="1"/>
  <c r="C13966" i="44" s="1"/>
  <c r="C13967" i="44"/>
  <c r="C13968" i="44"/>
  <c r="C13969" i="44"/>
  <c r="C13970" i="44"/>
  <c r="C13971" i="44"/>
  <c r="C13972" i="44" s="1"/>
  <c r="C13973" i="44" s="1"/>
  <c r="C13974" i="44"/>
  <c r="C13975" i="44"/>
  <c r="C13976" i="44"/>
  <c r="C13977" i="44"/>
  <c r="C13978" i="44"/>
  <c r="C13979" i="44" s="1"/>
  <c r="C13980" i="44" s="1"/>
  <c r="C13981" i="44"/>
  <c r="C13982" i="44"/>
  <c r="C13983" i="44"/>
  <c r="C13984" i="44"/>
  <c r="C13985" i="44"/>
  <c r="C13986" i="44" s="1"/>
  <c r="C13987" i="44" s="1"/>
  <c r="C13988" i="44"/>
  <c r="C13989" i="44"/>
  <c r="C13990" i="44"/>
  <c r="C13991" i="44"/>
  <c r="C13992" i="44"/>
  <c r="C13993" i="44" s="1"/>
  <c r="C13994" i="44" s="1"/>
  <c r="C13995" i="44"/>
  <c r="C13996" i="44"/>
  <c r="C13997" i="44"/>
  <c r="C13998" i="44"/>
  <c r="C13999" i="44" s="1"/>
  <c r="C14000" i="44" s="1"/>
  <c r="C14001" i="44" s="1"/>
  <c r="C14002" i="44"/>
  <c r="C14003" i="44"/>
  <c r="C14004" i="44"/>
  <c r="C14005" i="44"/>
  <c r="C14006" i="44"/>
  <c r="C14007" i="44" s="1"/>
  <c r="C14008" i="44" s="1"/>
  <c r="C14009" i="44"/>
  <c r="C14010" i="44"/>
  <c r="C14011" i="44"/>
  <c r="C14012" i="44"/>
  <c r="C14013" i="44"/>
  <c r="C14014" i="44" s="1"/>
  <c r="C14015" i="44" s="1"/>
  <c r="C14016" i="44"/>
  <c r="C14017" i="44"/>
  <c r="C14018" i="44"/>
  <c r="C14019" i="44"/>
  <c r="C14020" i="44"/>
  <c r="C14021" i="44" s="1"/>
  <c r="C14022" i="44" s="1"/>
  <c r="C14023" i="44"/>
  <c r="C14024" i="44"/>
  <c r="C14025" i="44"/>
  <c r="C14026" i="44"/>
  <c r="C14027" i="44"/>
  <c r="C14028" i="44" s="1"/>
  <c r="C14029" i="44" s="1"/>
  <c r="C14030" i="44"/>
  <c r="C14031" i="44"/>
  <c r="C14032" i="44"/>
  <c r="C14033" i="44"/>
  <c r="C14034" i="44"/>
  <c r="C14035" i="44" s="1"/>
  <c r="C14036" i="44" s="1"/>
  <c r="C14037" i="44" s="1"/>
  <c r="C14038" i="44"/>
  <c r="C14039" i="44"/>
  <c r="C14040" i="44"/>
  <c r="C14041" i="44"/>
  <c r="C14042" i="44" s="1"/>
  <c r="C14043" i="44" s="1"/>
  <c r="C14044" i="44"/>
  <c r="C14045" i="44"/>
  <c r="C14046" i="44"/>
  <c r="C14047" i="44"/>
  <c r="C14048" i="44"/>
  <c r="C14049" i="44" s="1"/>
  <c r="C14050" i="44" s="1"/>
  <c r="C14051" i="44"/>
  <c r="C14052" i="44"/>
  <c r="C14053" i="44"/>
  <c r="C14054" i="44"/>
  <c r="C14055" i="44"/>
  <c r="C14056" i="44" s="1"/>
  <c r="C14057" i="44" s="1"/>
  <c r="C14058" i="44"/>
  <c r="C14059" i="44"/>
  <c r="C14060" i="44"/>
  <c r="C14061" i="44"/>
  <c r="C14062" i="44"/>
  <c r="C14063" i="44" s="1"/>
  <c r="C14064" i="44" s="1"/>
  <c r="C14065" i="44"/>
  <c r="C14066" i="44"/>
  <c r="C14067" i="44"/>
  <c r="C14068" i="44"/>
  <c r="C14069" i="44"/>
  <c r="C14070" i="44" s="1"/>
  <c r="C14071" i="44" s="1"/>
  <c r="C14072" i="44"/>
  <c r="C14073" i="44" s="1"/>
  <c r="C14074" i="44"/>
  <c r="C14075" i="44"/>
  <c r="C14076" i="44"/>
  <c r="C14077" i="44" s="1"/>
  <c r="C14078" i="44" s="1"/>
  <c r="C14079" i="44"/>
  <c r="C14080" i="44"/>
  <c r="C14081" i="44"/>
  <c r="C14082" i="44"/>
  <c r="C14083" i="44"/>
  <c r="C14084" i="44" s="1"/>
  <c r="C14085" i="44" s="1"/>
  <c r="C14086" i="44"/>
  <c r="C14087" i="44"/>
  <c r="C14088" i="44"/>
  <c r="C14089" i="44"/>
  <c r="C14090" i="44"/>
  <c r="C14091" i="44" s="1"/>
  <c r="C14092" i="44" s="1"/>
  <c r="C14093" i="44"/>
  <c r="C14094" i="44"/>
  <c r="C14095" i="44"/>
  <c r="C14096" i="44"/>
  <c r="C14097" i="44"/>
  <c r="C14098" i="44" s="1"/>
  <c r="C14099" i="44" s="1"/>
  <c r="C14100" i="44"/>
  <c r="C14101" i="44"/>
  <c r="C14102" i="44"/>
  <c r="C14103" i="44"/>
  <c r="C14104" i="44"/>
  <c r="C14105" i="44" s="1"/>
  <c r="C14106" i="44" s="1"/>
  <c r="C14107" i="44"/>
  <c r="C14108" i="44"/>
  <c r="C14109" i="44"/>
  <c r="C14110" i="44"/>
  <c r="C14111" i="44"/>
  <c r="C14112" i="44" s="1"/>
  <c r="C14113" i="44" s="1"/>
  <c r="C14114" i="44"/>
  <c r="C14115" i="44"/>
  <c r="C14116" i="44"/>
  <c r="C14117" i="44"/>
  <c r="C14118" i="44"/>
  <c r="C14119" i="44" s="1"/>
  <c r="C14120" i="44" s="1"/>
  <c r="C14121" i="44"/>
  <c r="C14122" i="44"/>
  <c r="C14123" i="44"/>
  <c r="C14124" i="44"/>
  <c r="C14125" i="44"/>
  <c r="C14126" i="44" s="1"/>
  <c r="C14127" i="44" s="1"/>
  <c r="C14128" i="44"/>
  <c r="C14129" i="44"/>
  <c r="C14130" i="44"/>
  <c r="C14131" i="44"/>
  <c r="C14132" i="44"/>
  <c r="C14133" i="44" s="1"/>
  <c r="C14134" i="44" s="1"/>
  <c r="C14135" i="44" s="1"/>
  <c r="C14136" i="44"/>
  <c r="C14137" i="44"/>
  <c r="C14138" i="44"/>
  <c r="C14139" i="44"/>
  <c r="C14140" i="44" s="1"/>
  <c r="C14141" i="44" s="1"/>
  <c r="C14142" i="44"/>
  <c r="C14143" i="44"/>
  <c r="C14144" i="44"/>
  <c r="C14145" i="44"/>
  <c r="C14146" i="44"/>
  <c r="C14147" i="44" s="1"/>
  <c r="C14148" i="44" s="1"/>
  <c r="C14149" i="44"/>
  <c r="C14150" i="44"/>
  <c r="C14151" i="44"/>
  <c r="C14152" i="44"/>
  <c r="C14153" i="44"/>
  <c r="C14154" i="44" s="1"/>
  <c r="C14155" i="44" s="1"/>
  <c r="C14156" i="44"/>
  <c r="C14157" i="44"/>
  <c r="C14158" i="44"/>
  <c r="C14159" i="44"/>
  <c r="C14160" i="44"/>
  <c r="C14161" i="44" s="1"/>
  <c r="C14162" i="44" s="1"/>
  <c r="C14163" i="44"/>
  <c r="C14164" i="44"/>
  <c r="C14165" i="44"/>
  <c r="C14166" i="44"/>
  <c r="C14167" i="44"/>
  <c r="C14168" i="44" s="1"/>
  <c r="C14169" i="44" s="1"/>
  <c r="C14170" i="44" s="1"/>
  <c r="C14171" i="44"/>
  <c r="C14172" i="44"/>
  <c r="C14173" i="44"/>
  <c r="C14174" i="44"/>
  <c r="C14175" i="44" s="1"/>
  <c r="C14176" i="44" s="1"/>
  <c r="C14177" i="44"/>
  <c r="C14178" i="44"/>
  <c r="C14179" i="44"/>
  <c r="C14180" i="44"/>
  <c r="C14181" i="44"/>
  <c r="C14182" i="44" s="1"/>
  <c r="C14183" i="44" s="1"/>
  <c r="C14184" i="44"/>
  <c r="C14185" i="44"/>
  <c r="C14186" i="44"/>
  <c r="C14187" i="44"/>
  <c r="C14188" i="44"/>
  <c r="C14189" i="44" s="1"/>
  <c r="C14190" i="44" s="1"/>
  <c r="C14191" i="44"/>
  <c r="C14192" i="44"/>
  <c r="C14193" i="44"/>
  <c r="C14194" i="44"/>
  <c r="C14195" i="44"/>
  <c r="C14196" i="44" s="1"/>
  <c r="C14197" i="44" s="1"/>
  <c r="C14198" i="44"/>
  <c r="C14199" i="44"/>
  <c r="C14200" i="44"/>
  <c r="C14201" i="44"/>
  <c r="C14202" i="44"/>
  <c r="C14203" i="44" s="1"/>
  <c r="C14204" i="44" s="1"/>
  <c r="C14205" i="44"/>
  <c r="C14206" i="44"/>
  <c r="C14207" i="44"/>
  <c r="C14208" i="44"/>
  <c r="C14209" i="44"/>
  <c r="C14210" i="44" s="1"/>
  <c r="C14211" i="44" s="1"/>
  <c r="C14212" i="44"/>
  <c r="C14213" i="44"/>
  <c r="C14214" i="44"/>
  <c r="C14215" i="44" s="1"/>
  <c r="C14216" i="44"/>
  <c r="C14217" i="44" s="1"/>
  <c r="C14218" i="44" s="1"/>
  <c r="C14219" i="44"/>
  <c r="C14220" i="44"/>
  <c r="C14221" i="44"/>
  <c r="C14222" i="44"/>
  <c r="C14223" i="44"/>
  <c r="C14224" i="44" s="1"/>
  <c r="C14225" i="44" s="1"/>
  <c r="C14226" i="44"/>
  <c r="C14227" i="44"/>
  <c r="C14228" i="44"/>
  <c r="C14229" i="44"/>
  <c r="C14230" i="44"/>
  <c r="C14231" i="44" s="1"/>
  <c r="C14232" i="44" s="1"/>
  <c r="C14233" i="44"/>
  <c r="C14234" i="44"/>
  <c r="C14235" i="44"/>
  <c r="C14236" i="44"/>
  <c r="C14237" i="44"/>
  <c r="C14238" i="44" s="1"/>
  <c r="C14239" i="44" s="1"/>
  <c r="C14240" i="44"/>
  <c r="C14241" i="44"/>
  <c r="C14242" i="44"/>
  <c r="C14243" i="44"/>
  <c r="C14244" i="44"/>
  <c r="C14245" i="44" s="1"/>
  <c r="C14246" i="44" s="1"/>
  <c r="C14247" i="44" s="1"/>
  <c r="C14248" i="44"/>
  <c r="C14249" i="44"/>
  <c r="C14250" i="44"/>
  <c r="C14251" i="44"/>
  <c r="C14252" i="44" s="1"/>
  <c r="C14253" i="44" s="1"/>
  <c r="C14254" i="44" s="1"/>
  <c r="C14255" i="44"/>
  <c r="C14256" i="44"/>
  <c r="C14257" i="44"/>
  <c r="C14258" i="44"/>
  <c r="C14259" i="44" s="1"/>
  <c r="C14260" i="44" s="1"/>
  <c r="C14261" i="44"/>
  <c r="C14262" i="44"/>
  <c r="C14263" i="44"/>
  <c r="C14264" i="44"/>
  <c r="C14265" i="44"/>
  <c r="C14266" i="44" s="1"/>
  <c r="C14267" i="44" s="1"/>
  <c r="C14268" i="44" s="1"/>
  <c r="C14269" i="44"/>
  <c r="C14270" i="44"/>
  <c r="C14271" i="44"/>
  <c r="C14272" i="44"/>
  <c r="C14273" i="44" s="1"/>
  <c r="C14274" i="44" s="1"/>
  <c r="C14275" i="44"/>
  <c r="C14276" i="44"/>
  <c r="C14277" i="44"/>
  <c r="C14278" i="44"/>
  <c r="C14279" i="44"/>
  <c r="C14280" i="44" s="1"/>
  <c r="C14281" i="44" s="1"/>
  <c r="C14282" i="44"/>
  <c r="C14283" i="44"/>
  <c r="C14284" i="44"/>
  <c r="C14285" i="44"/>
  <c r="C14286" i="44"/>
  <c r="C14287" i="44" s="1"/>
  <c r="C14288" i="44" s="1"/>
  <c r="C14289" i="44"/>
  <c r="C14290" i="44"/>
  <c r="C14291" i="44"/>
  <c r="C14292" i="44"/>
  <c r="C14293" i="44"/>
  <c r="C14294" i="44" s="1"/>
  <c r="C14295" i="44" s="1"/>
  <c r="C14296" i="44"/>
  <c r="C14297" i="44"/>
  <c r="C14298" i="44"/>
  <c r="C14299" i="44"/>
  <c r="C14300" i="44"/>
  <c r="C14301" i="44" s="1"/>
  <c r="C14302" i="44" s="1"/>
  <c r="C14303" i="44" s="1"/>
  <c r="C14304" i="44"/>
  <c r="C14305" i="44"/>
  <c r="C14306" i="44"/>
  <c r="C14307" i="44"/>
  <c r="C14308" i="44" s="1"/>
  <c r="C14309" i="44" s="1"/>
  <c r="C14310" i="44"/>
  <c r="C14311" i="44"/>
  <c r="C14312" i="44"/>
  <c r="C14313" i="44"/>
  <c r="C14314" i="44"/>
  <c r="C14315" i="44" s="1"/>
  <c r="C14316" i="44" s="1"/>
  <c r="C14317" i="44"/>
  <c r="C14318" i="44"/>
  <c r="C14319" i="44"/>
  <c r="C14320" i="44"/>
  <c r="C14321" i="44"/>
  <c r="C14322" i="44" s="1"/>
  <c r="C14323" i="44" s="1"/>
  <c r="C14324" i="44"/>
  <c r="C14325" i="44"/>
  <c r="C14326" i="44"/>
  <c r="C14327" i="44"/>
  <c r="C14328" i="44"/>
  <c r="C14329" i="44" s="1"/>
  <c r="C14330" i="44" s="1"/>
  <c r="C14331" i="44"/>
  <c r="C14332" i="44"/>
  <c r="C14333" i="44"/>
  <c r="C14334" i="44"/>
  <c r="C14335" i="44"/>
  <c r="C14336" i="44" s="1"/>
  <c r="C14337" i="44" s="1"/>
  <c r="C14338" i="44"/>
  <c r="C14339" i="44"/>
  <c r="C14340" i="44"/>
  <c r="C14341" i="44"/>
  <c r="C14342" i="44"/>
  <c r="C14343" i="44" s="1"/>
  <c r="C14344" i="44" s="1"/>
  <c r="C14345" i="44"/>
  <c r="C14346" i="44"/>
  <c r="C14347" i="44"/>
  <c r="C14348" i="44"/>
  <c r="C14349" i="44"/>
  <c r="C14350" i="44" s="1"/>
  <c r="C14351" i="44" s="1"/>
  <c r="C14352" i="44"/>
  <c r="C14353" i="44"/>
  <c r="C14354" i="44"/>
  <c r="C14355" i="44"/>
  <c r="C14356" i="44" s="1"/>
  <c r="C14357" i="44" s="1"/>
  <c r="C14358" i="44" s="1"/>
  <c r="C14359" i="44"/>
  <c r="C14360" i="44"/>
  <c r="C14361" i="44"/>
  <c r="C14362" i="44"/>
  <c r="C14363" i="44"/>
  <c r="C14364" i="44" s="1"/>
  <c r="C14365" i="44" s="1"/>
  <c r="C14366" i="44"/>
  <c r="C14367" i="44"/>
  <c r="C14368" i="44"/>
  <c r="C14369" i="44"/>
  <c r="C14370" i="44"/>
  <c r="C14371" i="44" s="1"/>
  <c r="C14372" i="44" s="1"/>
  <c r="C14373" i="44"/>
  <c r="C14374" i="44"/>
  <c r="C14375" i="44"/>
  <c r="C14376" i="44"/>
  <c r="C14377" i="44"/>
  <c r="C14378" i="44" s="1"/>
  <c r="C14379" i="44" s="1"/>
  <c r="C14380" i="44"/>
  <c r="C14381" i="44"/>
  <c r="C14382" i="44"/>
  <c r="C14383" i="44"/>
  <c r="C14384" i="44"/>
  <c r="C14385" i="44" s="1"/>
  <c r="C14386" i="44" s="1"/>
  <c r="C14387" i="44"/>
  <c r="C14388" i="44"/>
  <c r="C14389" i="44"/>
  <c r="C14390" i="44"/>
  <c r="C14391" i="44"/>
  <c r="C14392" i="44" s="1"/>
  <c r="C14393" i="44" s="1"/>
  <c r="C14394" i="44"/>
  <c r="C14395" i="44"/>
  <c r="C14396" i="44"/>
  <c r="C14397" i="44"/>
  <c r="C14398" i="44"/>
  <c r="C14399" i="44" s="1"/>
  <c r="C14400" i="44" s="1"/>
  <c r="C14401" i="44" s="1"/>
  <c r="C14402" i="44"/>
  <c r="C14403" i="44"/>
  <c r="C14404" i="44"/>
  <c r="C14405" i="44"/>
  <c r="C14406" i="44" s="1"/>
  <c r="C14407" i="44" s="1"/>
  <c r="C14408" i="44"/>
  <c r="C14409" i="44"/>
  <c r="C14410" i="44"/>
  <c r="C14411" i="44"/>
  <c r="C14412" i="44"/>
  <c r="C14413" i="44" s="1"/>
  <c r="C14414" i="44" s="1"/>
  <c r="C14415" i="44"/>
  <c r="C14416" i="44"/>
  <c r="C14417" i="44"/>
  <c r="C14418" i="44"/>
  <c r="C14419" i="44"/>
  <c r="C14420" i="44" s="1"/>
  <c r="C14421" i="44" s="1"/>
  <c r="C14422" i="44"/>
  <c r="C14423" i="44"/>
  <c r="C14424" i="44"/>
  <c r="C14425" i="44"/>
  <c r="C14426" i="44"/>
  <c r="C14427" i="44" s="1"/>
  <c r="C14428" i="44" s="1"/>
  <c r="C14429" i="44"/>
  <c r="C14430" i="44"/>
  <c r="C14431" i="44"/>
  <c r="C14432" i="44"/>
  <c r="C14433" i="44"/>
  <c r="C14434" i="44" s="1"/>
  <c r="C14435" i="44" s="1"/>
  <c r="C14436" i="44"/>
  <c r="C14437" i="44"/>
  <c r="C14438" i="44" s="1"/>
  <c r="C14439" i="44"/>
  <c r="C14440" i="44"/>
  <c r="C14441" i="44" s="1"/>
  <c r="C14442" i="44" s="1"/>
  <c r="C14443" i="44"/>
  <c r="C14444" i="44"/>
  <c r="C14445" i="44"/>
  <c r="C14446" i="44"/>
  <c r="C14447" i="44"/>
  <c r="C14448" i="44" s="1"/>
  <c r="C14449" i="44" s="1"/>
  <c r="C14450" i="44"/>
  <c r="C14451" i="44"/>
  <c r="C14452" i="44"/>
  <c r="C14453" i="44"/>
  <c r="C14454" i="44"/>
  <c r="C14455" i="44" s="1"/>
  <c r="C14456" i="44" s="1"/>
  <c r="C14457" i="44"/>
  <c r="C14458" i="44"/>
  <c r="C14459" i="44"/>
  <c r="C14460" i="44"/>
  <c r="C14461" i="44"/>
  <c r="C14462" i="44" s="1"/>
  <c r="C14463" i="44" s="1"/>
  <c r="C14464" i="44"/>
  <c r="C14465" i="44"/>
  <c r="C14466" i="44"/>
  <c r="C14467" i="44"/>
  <c r="C14468" i="44"/>
  <c r="C14469" i="44" s="1"/>
  <c r="C14470" i="44" s="1"/>
  <c r="C14471" i="44"/>
  <c r="C14472" i="44"/>
  <c r="C14473" i="44"/>
  <c r="C14474" i="44"/>
  <c r="C14475" i="44"/>
  <c r="C14476" i="44" s="1"/>
  <c r="C14477" i="44" s="1"/>
  <c r="C14478" i="44"/>
  <c r="C14479" i="44"/>
  <c r="C14480" i="44"/>
  <c r="C14481" i="44"/>
  <c r="C14482" i="44"/>
  <c r="C14483" i="44" s="1"/>
  <c r="C14484" i="44" s="1"/>
  <c r="C14485" i="44"/>
  <c r="C14486" i="44"/>
  <c r="C14487" i="44"/>
  <c r="C14488" i="44"/>
  <c r="C14489" i="44"/>
  <c r="C14490" i="44" s="1"/>
  <c r="C14491" i="44" s="1"/>
  <c r="C14492" i="44"/>
  <c r="C14493" i="44"/>
  <c r="C14494" i="44"/>
  <c r="C14495" i="44"/>
  <c r="C14496" i="44"/>
  <c r="C14497" i="44" s="1"/>
  <c r="C14498" i="44" s="1"/>
  <c r="C14499" i="44" s="1"/>
  <c r="C14500" i="44"/>
  <c r="C14501" i="44"/>
  <c r="C14502" i="44"/>
  <c r="C14503" i="44"/>
  <c r="C14504" i="44" s="1"/>
  <c r="C14505" i="44" s="1"/>
  <c r="C14506" i="44"/>
  <c r="C14507" i="44" s="1"/>
  <c r="C14508" i="44" s="1"/>
  <c r="C14509" i="44"/>
  <c r="C14510" i="44"/>
  <c r="C14511" i="44" s="1"/>
  <c r="C14512" i="44" s="1"/>
  <c r="C14513" i="44"/>
  <c r="C14514" i="44"/>
  <c r="C14515" i="44"/>
  <c r="C14516" i="44"/>
  <c r="C14517" i="44"/>
  <c r="C14518" i="44" s="1"/>
  <c r="C14519" i="44" s="1"/>
  <c r="C14520" i="44"/>
  <c r="C14521" i="44"/>
  <c r="C14522" i="44"/>
  <c r="C14523" i="44"/>
  <c r="C14524" i="44"/>
  <c r="C14525" i="44" s="1"/>
  <c r="C14526" i="44" s="1"/>
  <c r="C14527" i="44"/>
  <c r="C14528" i="44"/>
  <c r="C14529" i="44"/>
  <c r="C14530" i="44"/>
  <c r="C14531" i="44"/>
  <c r="C14532" i="44" s="1"/>
  <c r="C14533" i="44" s="1"/>
  <c r="C14534" i="44" s="1"/>
  <c r="C14535" i="44"/>
  <c r="C14536" i="44"/>
  <c r="C14537" i="44"/>
  <c r="C14538" i="44"/>
  <c r="C14539" i="44" s="1"/>
  <c r="C14540" i="44" s="1"/>
  <c r="C14541" i="44"/>
  <c r="C14542" i="44"/>
  <c r="C14543" i="44"/>
  <c r="C14544" i="44"/>
  <c r="C14545" i="44"/>
  <c r="C14546" i="44" s="1"/>
  <c r="C14547" i="44" s="1"/>
  <c r="C14548" i="44"/>
  <c r="C14549" i="44"/>
  <c r="C14550" i="44"/>
  <c r="C14551" i="44"/>
  <c r="C14552" i="44"/>
  <c r="C14553" i="44" s="1"/>
  <c r="C14554" i="44" s="1"/>
  <c r="C14555" i="44"/>
  <c r="C14556" i="44"/>
  <c r="C14557" i="44"/>
  <c r="C14558" i="44"/>
  <c r="C14559" i="44"/>
  <c r="C14560" i="44" s="1"/>
  <c r="C14561" i="44" s="1"/>
  <c r="C14562" i="44"/>
  <c r="C14563" i="44"/>
  <c r="C14564" i="44"/>
  <c r="C14565" i="44"/>
  <c r="C14566" i="44"/>
  <c r="C14567" i="44" s="1"/>
  <c r="C14568" i="44" s="1"/>
  <c r="C14569" i="44" s="1"/>
  <c r="C14570" i="44"/>
  <c r="C14571" i="44"/>
  <c r="C14572" i="44"/>
  <c r="C14573" i="44"/>
  <c r="C14574" i="44" s="1"/>
  <c r="C14575" i="44" s="1"/>
  <c r="C14576" i="44"/>
  <c r="C14577" i="44"/>
  <c r="C14578" i="44"/>
  <c r="C14579" i="44" s="1"/>
  <c r="C14580" i="44"/>
  <c r="C14581" i="44" s="1"/>
  <c r="C14582" i="44" s="1"/>
  <c r="C14583" i="44"/>
  <c r="C14584" i="44"/>
  <c r="C14585" i="44"/>
  <c r="C14586" i="44"/>
  <c r="C14587" i="44"/>
  <c r="C14588" i="44" s="1"/>
  <c r="C14589" i="44" s="1"/>
  <c r="C14590" i="44"/>
  <c r="C14591" i="44"/>
  <c r="C14592" i="44"/>
  <c r="C14593" i="44"/>
  <c r="C14594" i="44"/>
  <c r="C14595" i="44" s="1"/>
  <c r="C14596" i="44" s="1"/>
  <c r="C14597" i="44"/>
  <c r="C14598" i="44"/>
  <c r="C14599" i="44"/>
  <c r="C14600" i="44"/>
  <c r="C14601" i="44"/>
  <c r="C14602" i="44" s="1"/>
  <c r="C14603" i="44" s="1"/>
  <c r="C14604" i="44"/>
  <c r="C14605" i="44"/>
  <c r="C14606" i="44"/>
  <c r="C14607" i="44"/>
  <c r="C14608" i="44"/>
  <c r="C14609" i="44" s="1"/>
  <c r="C14610" i="44" s="1"/>
  <c r="C14611" i="44"/>
  <c r="C14612" i="44" s="1"/>
  <c r="C14613" i="44"/>
  <c r="C14614" i="44"/>
  <c r="C14615" i="44"/>
  <c r="C14616" i="44" s="1"/>
  <c r="C14617" i="44" s="1"/>
  <c r="C14618" i="44"/>
  <c r="C14619" i="44" s="1"/>
  <c r="C14620" i="44"/>
  <c r="C14621" i="44"/>
  <c r="C14622" i="44"/>
  <c r="C14623" i="44" s="1"/>
  <c r="C14624" i="44" s="1"/>
  <c r="C14625" i="44"/>
  <c r="C14626" i="44"/>
  <c r="C14627" i="44"/>
  <c r="C14628" i="44"/>
  <c r="C14629" i="44"/>
  <c r="C14630" i="44" s="1"/>
  <c r="C14631" i="44" s="1"/>
  <c r="C14632" i="44"/>
  <c r="C14633" i="44"/>
  <c r="C14634" i="44"/>
  <c r="C14635" i="44"/>
  <c r="C14636" i="44"/>
  <c r="C14637" i="44" s="1"/>
  <c r="C14638" i="44" s="1"/>
  <c r="C14639" i="44" s="1"/>
  <c r="C14640" i="44"/>
  <c r="C14641" i="44"/>
  <c r="C14642" i="44"/>
  <c r="C14643" i="44"/>
  <c r="C14644" i="44" s="1"/>
  <c r="C14645" i="44" s="1"/>
  <c r="C14646" i="44"/>
  <c r="C14647" i="44"/>
  <c r="C14648" i="44"/>
  <c r="C14649" i="44"/>
  <c r="C14650" i="44"/>
  <c r="C14651" i="44" s="1"/>
  <c r="C14652" i="44" s="1"/>
  <c r="C14653" i="44"/>
  <c r="C14654" i="44"/>
  <c r="C14655" i="44"/>
  <c r="C14656" i="44"/>
  <c r="C14657" i="44"/>
  <c r="C14658" i="44" s="1"/>
  <c r="C14659" i="44" s="1"/>
  <c r="C14660" i="44"/>
  <c r="C14661" i="44"/>
  <c r="C14662" i="44"/>
  <c r="C14663" i="44"/>
  <c r="C14664" i="44"/>
  <c r="C14665" i="44" s="1"/>
  <c r="C14666" i="44" s="1"/>
  <c r="C14667" i="44" s="1"/>
  <c r="C14668" i="44"/>
  <c r="C14669" i="44"/>
  <c r="C14670" i="44"/>
  <c r="C14671" i="44"/>
  <c r="C14672" i="44" s="1"/>
  <c r="C14673" i="44" s="1"/>
  <c r="C14674" i="44"/>
  <c r="C14675" i="44"/>
  <c r="C14676" i="44"/>
  <c r="C14677" i="44"/>
  <c r="C14678" i="44"/>
  <c r="C14679" i="44" s="1"/>
  <c r="C14680" i="44" s="1"/>
  <c r="C14681" i="44"/>
  <c r="C14682" i="44"/>
  <c r="C14683" i="44"/>
  <c r="C14684" i="44"/>
  <c r="C14685" i="44"/>
  <c r="C14686" i="44" s="1"/>
  <c r="C14687" i="44" s="1"/>
  <c r="C14688" i="44"/>
  <c r="C14689" i="44"/>
  <c r="C14690" i="44"/>
  <c r="C14691" i="44"/>
  <c r="C14692" i="44"/>
  <c r="C14693" i="44" s="1"/>
  <c r="C14694" i="44" s="1"/>
  <c r="C14695" i="44"/>
  <c r="C14696" i="44"/>
  <c r="C14697" i="44"/>
  <c r="C14698" i="44"/>
  <c r="C14699" i="44"/>
  <c r="C14700" i="44" s="1"/>
  <c r="C14701" i="44" s="1"/>
  <c r="C14702" i="44"/>
  <c r="C14703" i="44"/>
  <c r="C14704" i="44"/>
  <c r="C14705" i="44"/>
  <c r="C14706" i="44" s="1"/>
  <c r="C14707" i="44" s="1"/>
  <c r="C14708" i="44" s="1"/>
  <c r="C14709" i="44"/>
  <c r="C14710" i="44"/>
  <c r="C14711" i="44"/>
  <c r="C14712" i="44"/>
  <c r="C14713" i="44"/>
  <c r="C14714" i="44" s="1"/>
  <c r="C14715" i="44" s="1"/>
  <c r="C14716" i="44"/>
  <c r="C14717" i="44"/>
  <c r="C14718" i="44"/>
  <c r="C14719" i="44"/>
  <c r="C14720" i="44"/>
  <c r="C14721" i="44" s="1"/>
  <c r="C14722" i="44" s="1"/>
  <c r="C14723" i="44"/>
  <c r="C14724" i="44"/>
  <c r="C14725" i="44"/>
  <c r="C14726" i="44"/>
  <c r="C14727" i="44"/>
  <c r="C14728" i="44" s="1"/>
  <c r="C14729" i="44" s="1"/>
  <c r="C14730" i="44"/>
  <c r="C14731" i="44"/>
  <c r="C14732" i="44"/>
  <c r="C14733" i="44"/>
  <c r="C14734" i="44"/>
  <c r="C14735" i="44" s="1"/>
  <c r="C14736" i="44" s="1"/>
  <c r="C14737" i="44"/>
  <c r="C14738" i="44"/>
  <c r="C14739" i="44"/>
  <c r="C14740" i="44"/>
  <c r="C14741" i="44"/>
  <c r="C14742" i="44" s="1"/>
  <c r="C14743" i="44" s="1"/>
  <c r="C14744" i="44"/>
  <c r="C14745" i="44"/>
  <c r="C14746" i="44"/>
  <c r="C14747" i="44"/>
  <c r="C14748" i="44"/>
  <c r="C14749" i="44" s="1"/>
  <c r="C14750" i="44" s="1"/>
  <c r="C14751" i="44"/>
  <c r="C14752" i="44"/>
  <c r="C14753" i="44"/>
  <c r="C14754" i="44"/>
  <c r="C14755" i="44"/>
  <c r="C14756" i="44" s="1"/>
  <c r="C14757" i="44" s="1"/>
  <c r="C14758" i="44"/>
  <c r="C14759" i="44"/>
  <c r="C14760" i="44"/>
  <c r="C14761" i="44"/>
  <c r="C14762" i="44"/>
  <c r="C14763" i="44" s="1"/>
  <c r="C14764" i="44" s="1"/>
  <c r="C14765" i="44" s="1"/>
  <c r="C14766" i="44"/>
  <c r="C14767" i="44"/>
  <c r="C14768" i="44"/>
  <c r="C14769" i="44"/>
  <c r="C14770" i="44" s="1"/>
  <c r="C14771" i="44" s="1"/>
  <c r="C14772" i="44"/>
  <c r="C14773" i="44"/>
  <c r="C14774" i="44"/>
  <c r="C14775" i="44"/>
  <c r="C14776" i="44"/>
  <c r="C14777" i="44" s="1"/>
  <c r="C14778" i="44" s="1"/>
  <c r="C14779" i="44"/>
  <c r="C14780" i="44"/>
  <c r="C14781" i="44"/>
  <c r="C14782" i="44"/>
  <c r="C14783" i="44"/>
  <c r="C14784" i="44" s="1"/>
  <c r="C14785" i="44" s="1"/>
  <c r="C14786" i="44"/>
  <c r="C14787" i="44"/>
  <c r="C14788" i="44"/>
  <c r="C14789" i="44"/>
  <c r="C14790" i="44"/>
  <c r="C14791" i="44" s="1"/>
  <c r="C14792" i="44" s="1"/>
  <c r="C14793" i="44"/>
  <c r="C14794" i="44"/>
  <c r="C14795" i="44"/>
  <c r="C14796" i="44"/>
  <c r="C14797" i="44"/>
  <c r="C14798" i="44" s="1"/>
  <c r="C14799" i="44" s="1"/>
  <c r="C14800" i="44"/>
  <c r="C14801" i="44"/>
  <c r="C14802" i="44"/>
  <c r="C14803" i="44" s="1"/>
  <c r="C14804" i="44"/>
  <c r="C14805" i="44" s="1"/>
  <c r="C14806" i="44" s="1"/>
  <c r="C14807" i="44"/>
  <c r="C14808" i="44"/>
  <c r="C14809" i="44"/>
  <c r="C14810" i="44"/>
  <c r="C14811" i="44"/>
  <c r="C14812" i="44" s="1"/>
  <c r="C14813" i="44" s="1"/>
  <c r="C14814" i="44"/>
  <c r="C14815" i="44"/>
  <c r="C14816" i="44"/>
  <c r="C14817" i="44"/>
  <c r="C14818" i="44"/>
  <c r="C14819" i="44" s="1"/>
  <c r="C14820" i="44" s="1"/>
  <c r="C14821" i="44"/>
  <c r="C14822" i="44"/>
  <c r="C14823" i="44"/>
  <c r="C14824" i="44"/>
  <c r="C14825" i="44"/>
  <c r="C14826" i="44" s="1"/>
  <c r="C14827" i="44" s="1"/>
  <c r="C14828" i="44"/>
  <c r="C14829" i="44"/>
  <c r="C14830" i="44"/>
  <c r="C14831" i="44"/>
  <c r="C14832" i="44"/>
  <c r="C14833" i="44" s="1"/>
  <c r="C14834" i="44" s="1"/>
  <c r="C14835" i="44"/>
  <c r="C14836" i="44"/>
  <c r="C14837" i="44"/>
  <c r="C14838" i="44"/>
  <c r="C14839" i="44"/>
  <c r="C14840" i="44" s="1"/>
  <c r="C14841" i="44" s="1"/>
  <c r="C14842" i="44"/>
  <c r="C14843" i="44"/>
  <c r="C14844" i="44"/>
  <c r="C14845" i="44"/>
  <c r="C14846" i="44"/>
  <c r="C14847" i="44" s="1"/>
  <c r="C14848" i="44" s="1"/>
  <c r="C14849" i="44"/>
  <c r="C14850" i="44"/>
  <c r="C14851" i="44"/>
  <c r="C14852" i="44"/>
  <c r="C14853" i="44"/>
  <c r="C14854" i="44" s="1"/>
  <c r="C14855" i="44" s="1"/>
  <c r="C14856" i="44"/>
  <c r="C14857" i="44"/>
  <c r="C14858" i="44"/>
  <c r="C14859" i="44"/>
  <c r="C14860" i="44"/>
  <c r="C14861" i="44" s="1"/>
  <c r="C14862" i="44" s="1"/>
  <c r="C14863" i="44" s="1"/>
  <c r="C14864" i="44"/>
  <c r="C14865" i="44"/>
  <c r="C14866" i="44"/>
  <c r="C14867" i="44"/>
  <c r="C14868" i="44" s="1"/>
  <c r="C14869" i="44" s="1"/>
  <c r="C14870" i="44"/>
  <c r="C14871" i="44"/>
  <c r="C14872" i="44"/>
  <c r="C14873" i="44"/>
  <c r="C14874" i="44"/>
  <c r="C14875" i="44" s="1"/>
  <c r="C14876" i="44" s="1"/>
  <c r="C14877" i="44"/>
  <c r="C14878" i="44"/>
  <c r="C14879" i="44"/>
  <c r="C14880" i="44"/>
  <c r="C14881" i="44"/>
  <c r="C14882" i="44" s="1"/>
  <c r="C14883" i="44" s="1"/>
  <c r="C14884" i="44"/>
  <c r="C14885" i="44"/>
  <c r="C14886" i="44"/>
  <c r="C14887" i="44"/>
  <c r="C14888" i="44"/>
  <c r="C14889" i="44" s="1"/>
  <c r="C14890" i="44" s="1"/>
  <c r="C14891" i="44"/>
  <c r="C14892" i="44"/>
  <c r="C14893" i="44"/>
  <c r="C14894" i="44"/>
  <c r="C14895" i="44"/>
  <c r="C14896" i="44" s="1"/>
  <c r="C14897" i="44" s="1"/>
  <c r="C14898" i="44"/>
  <c r="C14899" i="44"/>
  <c r="C14900" i="44"/>
  <c r="C14901" i="44"/>
  <c r="C14902" i="44"/>
  <c r="C14903" i="44" s="1"/>
  <c r="C14904" i="44" s="1"/>
  <c r="C14905" i="44" s="1"/>
  <c r="C14906" i="44"/>
  <c r="C14907" i="44"/>
  <c r="C14908" i="44"/>
  <c r="C14909" i="44"/>
  <c r="C14910" i="44" s="1"/>
  <c r="C14911" i="44" s="1"/>
  <c r="C14912" i="44"/>
  <c r="C14913" i="44"/>
  <c r="C14914" i="44"/>
  <c r="C14915" i="44"/>
  <c r="C14916" i="44"/>
  <c r="C14917" i="44" s="1"/>
  <c r="C14918" i="44" s="1"/>
  <c r="C14919" i="44"/>
  <c r="C14920" i="44"/>
  <c r="C14921" i="44"/>
  <c r="C14922" i="44"/>
  <c r="C14923" i="44"/>
  <c r="C14924" i="44" s="1"/>
  <c r="C14925" i="44" s="1"/>
  <c r="C14926" i="44"/>
  <c r="C14927" i="44"/>
  <c r="C14928" i="44"/>
  <c r="C14929" i="44"/>
  <c r="C14930" i="44"/>
  <c r="C14931" i="44" s="1"/>
  <c r="C14932" i="44" s="1"/>
  <c r="C14933" i="44" s="1"/>
  <c r="C14934" i="44"/>
  <c r="C14935" i="44"/>
  <c r="C14936" i="44"/>
  <c r="C14937" i="44"/>
  <c r="C14938" i="44" s="1"/>
  <c r="C14939" i="44" s="1"/>
  <c r="C14940" i="44"/>
  <c r="C14941" i="44"/>
  <c r="C14942" i="44"/>
  <c r="C14943" i="44"/>
  <c r="C14944" i="44"/>
  <c r="C14945" i="44" s="1"/>
  <c r="C14946" i="44" s="1"/>
  <c r="C14947" i="44"/>
  <c r="C14948" i="44"/>
  <c r="C14949" i="44"/>
  <c r="C14950" i="44" s="1"/>
  <c r="C14951" i="44"/>
  <c r="C14952" i="44" s="1"/>
  <c r="C14953" i="44" s="1"/>
  <c r="C14954" i="44"/>
  <c r="C14955" i="44"/>
  <c r="C14956" i="44"/>
  <c r="C14957" i="44"/>
  <c r="C14958" i="44"/>
  <c r="C14959" i="44" s="1"/>
  <c r="C14960" i="44" s="1"/>
  <c r="C14961" i="44"/>
  <c r="C14962" i="44"/>
  <c r="C14963" i="44"/>
  <c r="C14964" i="44"/>
  <c r="C14965" i="44"/>
  <c r="C14966" i="44" s="1"/>
  <c r="C14967" i="44" s="1"/>
  <c r="C14968" i="44"/>
  <c r="C14969" i="44"/>
  <c r="C14970" i="44"/>
  <c r="C14971" i="44"/>
  <c r="C14972" i="44"/>
  <c r="C14973" i="44" s="1"/>
  <c r="C14974" i="44" s="1"/>
  <c r="C14975" i="44"/>
  <c r="C14976" i="44"/>
  <c r="C14977" i="44" s="1"/>
  <c r="C14978" i="44"/>
  <c r="C14979" i="44"/>
  <c r="C14980" i="44" s="1"/>
  <c r="C14981" i="44" s="1"/>
  <c r="C14982" i="44"/>
  <c r="C14983" i="44"/>
  <c r="C14984" i="44" s="1"/>
  <c r="C14985" i="44"/>
  <c r="C14986" i="44"/>
  <c r="C14987" i="44" s="1"/>
  <c r="C14988" i="44" s="1"/>
  <c r="C14989" i="44"/>
  <c r="C14990" i="44"/>
  <c r="C14991" i="44"/>
  <c r="C14992" i="44"/>
  <c r="C14993" i="44"/>
  <c r="C14994" i="44" s="1"/>
  <c r="C14995" i="44" s="1"/>
  <c r="C14996" i="44"/>
  <c r="C14997" i="44"/>
  <c r="C14998" i="44"/>
  <c r="C14999" i="44"/>
  <c r="C15000" i="44"/>
  <c r="C15001" i="44" s="1"/>
  <c r="C15002" i="44" s="1"/>
  <c r="C15003" i="44" s="1"/>
  <c r="C15004" i="44"/>
  <c r="C15005" i="44"/>
  <c r="C15006" i="44"/>
  <c r="C15007" i="44"/>
  <c r="C15008" i="44" s="1"/>
  <c r="C15009" i="44" s="1"/>
  <c r="C15010" i="44"/>
  <c r="C15011" i="44"/>
  <c r="C15012" i="44"/>
  <c r="C15013" i="44"/>
  <c r="C15014" i="44"/>
  <c r="C15015" i="44" s="1"/>
  <c r="C15016" i="44" s="1"/>
  <c r="C15017" i="44"/>
  <c r="C15018" i="44"/>
  <c r="C15019" i="44"/>
  <c r="C15020" i="44"/>
  <c r="C15021" i="44"/>
  <c r="C15022" i="44" s="1"/>
  <c r="C15023" i="44" s="1"/>
  <c r="C15024" i="44"/>
  <c r="C15025" i="44"/>
  <c r="C15026" i="44"/>
  <c r="C15027" i="44"/>
  <c r="C15028" i="44"/>
  <c r="C15029" i="44" s="1"/>
  <c r="C15030" i="44" s="1"/>
  <c r="C15031" i="44" s="1"/>
  <c r="C15032" i="44"/>
  <c r="C15033" i="44"/>
  <c r="C15034" i="44"/>
  <c r="C15035" i="44"/>
  <c r="C15036" i="44" s="1"/>
  <c r="C15037" i="44" s="1"/>
  <c r="C15038" i="44"/>
  <c r="C15039" i="44"/>
  <c r="C15040" i="44"/>
  <c r="C15041" i="44"/>
  <c r="C15042" i="44"/>
  <c r="C15043" i="44" s="1"/>
  <c r="C15044" i="44" s="1"/>
  <c r="C15045" i="44"/>
  <c r="C15046" i="44"/>
  <c r="C15047" i="44"/>
  <c r="C15048" i="44"/>
  <c r="C15049" i="44"/>
  <c r="C15050" i="44" s="1"/>
  <c r="C15051" i="44" s="1"/>
  <c r="C15052" i="44"/>
  <c r="C15053" i="44"/>
  <c r="C15054" i="44"/>
  <c r="C15055" i="44"/>
  <c r="C15056" i="44"/>
  <c r="C15057" i="44" s="1"/>
  <c r="C15058" i="44" s="1"/>
  <c r="C15059" i="44"/>
  <c r="C15060" i="44"/>
  <c r="C15061" i="44"/>
  <c r="C15062" i="44"/>
  <c r="C15063" i="44"/>
  <c r="C15064" i="44" s="1"/>
  <c r="C15065" i="44" s="1"/>
  <c r="C15066" i="44"/>
  <c r="C15067" i="44"/>
  <c r="C15068" i="44"/>
  <c r="C15069" i="44"/>
  <c r="C15070" i="44"/>
  <c r="C15071" i="44" s="1"/>
  <c r="C15072" i="44" s="1"/>
  <c r="C15073" i="44"/>
  <c r="C15074" i="44"/>
  <c r="C15075" i="44"/>
  <c r="C15076" i="44"/>
  <c r="C15077" i="44"/>
  <c r="C15078" i="44" s="1"/>
  <c r="C15079" i="44" s="1"/>
  <c r="C15080" i="44"/>
  <c r="C15081" i="44"/>
  <c r="C15082" i="44"/>
  <c r="C15083" i="44"/>
  <c r="C15084" i="44"/>
  <c r="C15085" i="44" s="1"/>
  <c r="C15086" i="44" s="1"/>
  <c r="C15087" i="44"/>
  <c r="C15088" i="44"/>
  <c r="C15089" i="44"/>
  <c r="C15090" i="44"/>
  <c r="C15091" i="44" s="1"/>
  <c r="C15092" i="44" s="1"/>
  <c r="C15093" i="44" s="1"/>
  <c r="C15094" i="44"/>
  <c r="C15095" i="44"/>
  <c r="C15096" i="44"/>
  <c r="C15097" i="44"/>
  <c r="C15098" i="44"/>
  <c r="C15099" i="44" s="1"/>
  <c r="C15100" i="44" s="1"/>
  <c r="C15101" i="44"/>
  <c r="C15102" i="44"/>
  <c r="C15103" i="44"/>
  <c r="C15104" i="44"/>
  <c r="C15105" i="44"/>
  <c r="C15106" i="44" s="1"/>
  <c r="C15107" i="44" s="1"/>
  <c r="C15108" i="44"/>
  <c r="C15109" i="44"/>
  <c r="C15110" i="44"/>
  <c r="C15111" i="44"/>
  <c r="C15112" i="44"/>
  <c r="C15113" i="44" s="1"/>
  <c r="C15114" i="44" s="1"/>
  <c r="C15115" i="44"/>
  <c r="C15116" i="44"/>
  <c r="C15117" i="44"/>
  <c r="C15118" i="44"/>
  <c r="C15119" i="44"/>
  <c r="C15120" i="44" s="1"/>
  <c r="C15121" i="44" s="1"/>
  <c r="C15122" i="44"/>
  <c r="C15123" i="44"/>
  <c r="C15124" i="44"/>
  <c r="C15125" i="44"/>
  <c r="C15126" i="44"/>
  <c r="C15127" i="44" s="1"/>
  <c r="C15128" i="44" s="1"/>
  <c r="C15129" i="44" s="1"/>
  <c r="C15130" i="44"/>
  <c r="C15131" i="44"/>
  <c r="C15132" i="44"/>
  <c r="C15133" i="44"/>
  <c r="C15134" i="44" s="1"/>
  <c r="C15135" i="44" s="1"/>
  <c r="C15136" i="44"/>
  <c r="C15137" i="44"/>
  <c r="C15138" i="44"/>
  <c r="C15139" i="44"/>
  <c r="C15140" i="44"/>
  <c r="C15141" i="44" s="1"/>
  <c r="C15142" i="44" s="1"/>
  <c r="C15143" i="44"/>
  <c r="C15144" i="44"/>
  <c r="C15145" i="44"/>
  <c r="C15146" i="44"/>
  <c r="C15147" i="44"/>
  <c r="C15148" i="44" s="1"/>
  <c r="C15149" i="44" s="1"/>
  <c r="C15150" i="44"/>
  <c r="C15151" i="44"/>
  <c r="C15152" i="44"/>
  <c r="C15153" i="44"/>
  <c r="C15154" i="44"/>
  <c r="C15155" i="44" s="1"/>
  <c r="C15156" i="44" s="1"/>
  <c r="C15157" i="44"/>
  <c r="C15158" i="44"/>
  <c r="C15159" i="44"/>
  <c r="C15160" i="44"/>
  <c r="C15161" i="44"/>
  <c r="C15162" i="44" s="1"/>
  <c r="C15163" i="44" s="1"/>
  <c r="C15164" i="44"/>
  <c r="C15165" i="44"/>
  <c r="C15166" i="44"/>
  <c r="C15167" i="44"/>
  <c r="C15168" i="44" s="1"/>
  <c r="C15169" i="44" s="1"/>
  <c r="C15170" i="44" s="1"/>
  <c r="C15171" i="44"/>
  <c r="C15172" i="44"/>
  <c r="C15173" i="44"/>
  <c r="C15174" i="44"/>
  <c r="C15175" i="44"/>
  <c r="C15176" i="44"/>
  <c r="C15177" i="44" s="1"/>
  <c r="C15178" i="44"/>
  <c r="C15179" i="44"/>
  <c r="C15180" i="44"/>
  <c r="C15181" i="44"/>
  <c r="C15182" i="44"/>
  <c r="C15183" i="44" s="1"/>
  <c r="C15184" i="44" s="1"/>
  <c r="C15185" i="44"/>
  <c r="C15186" i="44"/>
  <c r="C15187" i="44"/>
  <c r="C15188" i="44"/>
  <c r="C15189" i="44"/>
  <c r="C15190" i="44" s="1"/>
  <c r="C15191" i="44" s="1"/>
  <c r="C15192" i="44"/>
  <c r="C15193" i="44"/>
  <c r="C15194" i="44"/>
  <c r="C15195" i="44"/>
  <c r="C15196" i="44"/>
  <c r="C15197" i="44" s="1"/>
  <c r="C15198" i="44" s="1"/>
  <c r="C15199" i="44"/>
  <c r="C15200" i="44"/>
  <c r="C15201" i="44"/>
  <c r="C15202" i="44"/>
  <c r="C15203" i="44"/>
  <c r="C15204" i="44" s="1"/>
  <c r="C15205" i="44" s="1"/>
  <c r="C15206" i="44"/>
  <c r="C15207" i="44"/>
  <c r="C15208" i="44"/>
  <c r="C15209" i="44"/>
  <c r="C15210" i="44"/>
  <c r="C15211" i="44" s="1"/>
  <c r="C15212" i="44" s="1"/>
  <c r="C15213" i="44"/>
  <c r="C15214" i="44"/>
  <c r="C15215" i="44"/>
  <c r="C15216" i="44"/>
  <c r="C15217" i="44"/>
  <c r="C15218" i="44" s="1"/>
  <c r="C15219" i="44" s="1"/>
  <c r="C15220" i="44"/>
  <c r="C15221" i="44"/>
  <c r="C15222" i="44"/>
  <c r="C15223" i="44"/>
  <c r="C15224" i="44"/>
  <c r="C15225" i="44" s="1"/>
  <c r="C15226" i="44" s="1"/>
  <c r="C15227" i="44" s="1"/>
  <c r="C15228" i="44"/>
  <c r="C15229" i="44"/>
  <c r="C15230" i="44"/>
  <c r="C15231" i="44"/>
  <c r="C15232" i="44" s="1"/>
  <c r="C15233" i="44" s="1"/>
  <c r="C15234" i="44"/>
  <c r="C15235" i="44"/>
  <c r="C15236" i="44"/>
  <c r="C15237" i="44"/>
  <c r="C15238" i="44"/>
  <c r="C15239" i="44" s="1"/>
  <c r="C15240" i="44" s="1"/>
  <c r="C15241" i="44"/>
  <c r="C15242" i="44"/>
  <c r="C15243" i="44"/>
  <c r="C15244" i="44"/>
  <c r="C15245" i="44"/>
  <c r="C15246" i="44" s="1"/>
  <c r="C15247" i="44" s="1"/>
  <c r="C15248" i="44"/>
  <c r="C15249" i="44"/>
  <c r="C15250" i="44"/>
  <c r="C15251" i="44"/>
  <c r="C15252" i="44"/>
  <c r="C15253" i="44" s="1"/>
  <c r="C15254" i="44" s="1"/>
  <c r="C15255" i="44"/>
  <c r="C15256" i="44"/>
  <c r="C15257" i="44"/>
  <c r="C15258" i="44"/>
  <c r="C15259" i="44"/>
  <c r="C15260" i="44" s="1"/>
  <c r="C15261" i="44" s="1"/>
  <c r="C15262" i="44"/>
  <c r="C15263" i="44"/>
  <c r="C15264" i="44"/>
  <c r="C15265" i="44"/>
  <c r="C15266" i="44"/>
  <c r="C15267" i="44" s="1"/>
  <c r="C15268" i="44" s="1"/>
  <c r="C15269" i="44" s="1"/>
  <c r="C15270" i="44"/>
  <c r="C15271" i="44"/>
  <c r="C15272" i="44"/>
  <c r="C15273" i="44"/>
  <c r="C15274" i="44" s="1"/>
  <c r="C15275" i="44" s="1"/>
  <c r="C15276" i="44"/>
  <c r="C15277" i="44"/>
  <c r="C15278" i="44"/>
  <c r="C15279" i="44"/>
  <c r="C15280" i="44"/>
  <c r="C15281" i="44" s="1"/>
  <c r="C15282" i="44" s="1"/>
  <c r="C15283" i="44"/>
  <c r="C15284" i="44"/>
  <c r="C15285" i="44"/>
  <c r="C15286" i="44"/>
  <c r="C15287" i="44"/>
  <c r="C15288" i="44" s="1"/>
  <c r="C15289" i="44" s="1"/>
  <c r="C15290" i="44"/>
  <c r="C15291" i="44"/>
  <c r="C15292" i="44"/>
  <c r="C15293" i="44"/>
  <c r="C15294" i="44"/>
  <c r="C15295" i="44" s="1"/>
  <c r="C15296" i="44" s="1"/>
  <c r="C15297" i="44"/>
  <c r="C15298" i="44" s="1"/>
  <c r="C15299" i="44"/>
  <c r="C15300" i="44"/>
  <c r="C15301" i="44"/>
  <c r="C15302" i="44" s="1"/>
  <c r="C15303" i="44" s="1"/>
  <c r="C15304" i="44"/>
  <c r="C15305" i="44"/>
  <c r="C15306" i="44"/>
  <c r="C15307" i="44"/>
  <c r="C15308" i="44"/>
  <c r="C15309" i="44" s="1"/>
  <c r="C15310" i="44" s="1"/>
  <c r="C15311" i="44"/>
  <c r="C15312" i="44"/>
  <c r="C15313" i="44"/>
  <c r="C15314" i="44" s="1"/>
  <c r="C15315" i="44"/>
  <c r="C15316" i="44" s="1"/>
  <c r="C15317" i="44" s="1"/>
  <c r="C15318" i="44"/>
  <c r="C15319" i="44"/>
  <c r="C15320" i="44"/>
  <c r="C15321" i="44"/>
  <c r="C15322" i="44"/>
  <c r="C15323" i="44" s="1"/>
  <c r="C15324" i="44" s="1"/>
  <c r="C15325" i="44"/>
  <c r="C15326" i="44"/>
  <c r="C15327" i="44"/>
  <c r="C15328" i="44"/>
  <c r="C15329" i="44"/>
  <c r="C15330" i="44" s="1"/>
  <c r="C15331" i="44" s="1"/>
  <c r="C15332" i="44"/>
  <c r="C15333" i="44"/>
  <c r="C15334" i="44"/>
  <c r="C15335" i="44"/>
  <c r="C15336" i="44"/>
  <c r="C15337" i="44" s="1"/>
  <c r="C15338" i="44" s="1"/>
  <c r="C15339" i="44"/>
  <c r="C15340" i="44"/>
  <c r="C15341" i="44"/>
  <c r="C15342" i="44" s="1"/>
  <c r="C15343" i="44"/>
  <c r="C15344" i="44" s="1"/>
  <c r="C15345" i="44" s="1"/>
  <c r="C15346" i="44"/>
  <c r="C15347" i="44"/>
  <c r="C15348" i="44"/>
  <c r="C15349" i="44" s="1"/>
  <c r="C15350" i="44"/>
  <c r="C15351" i="44" s="1"/>
  <c r="C15352" i="44" s="1"/>
  <c r="C15353" i="44"/>
  <c r="C15354" i="44"/>
  <c r="C15355" i="44"/>
  <c r="C15356" i="44"/>
  <c r="C15357" i="44"/>
  <c r="C15358" i="44" s="1"/>
  <c r="C15359" i="44" s="1"/>
  <c r="C15360" i="44"/>
  <c r="C15361" i="44"/>
  <c r="C15362" i="44"/>
  <c r="C15363" i="44"/>
  <c r="C15364" i="44"/>
  <c r="C15365" i="44" s="1"/>
  <c r="C15366" i="44" s="1"/>
  <c r="C15367" i="44" s="1"/>
  <c r="C15368" i="44"/>
  <c r="C15369" i="44"/>
  <c r="C15370" i="44"/>
  <c r="C15371" i="44"/>
  <c r="C15372" i="44" s="1"/>
  <c r="C15373" i="44" s="1"/>
  <c r="C15374" i="44"/>
  <c r="C15375" i="44"/>
  <c r="C15376" i="44"/>
  <c r="C15377" i="44"/>
  <c r="C15378" i="44"/>
  <c r="C15379" i="44" s="1"/>
  <c r="C15380" i="44" s="1"/>
  <c r="C15381" i="44"/>
  <c r="C15382" i="44"/>
  <c r="C15383" i="44"/>
  <c r="C15384" i="44"/>
  <c r="C15385" i="44"/>
  <c r="C15386" i="44" s="1"/>
  <c r="C15387" i="44" s="1"/>
  <c r="C15388" i="44"/>
  <c r="C15389" i="44"/>
  <c r="C15390" i="44"/>
  <c r="C15391" i="44"/>
  <c r="C15392" i="44"/>
  <c r="C15393" i="44" s="1"/>
  <c r="C15394" i="44" s="1"/>
  <c r="C15395" i="44" s="1"/>
  <c r="C15396" i="44"/>
  <c r="C15397" i="44"/>
  <c r="C15398" i="44"/>
  <c r="C15399" i="44"/>
  <c r="C15400" i="44" s="1"/>
  <c r="C15401" i="44" s="1"/>
  <c r="C15402" i="44"/>
  <c r="C15403" i="44"/>
  <c r="C15404" i="44"/>
  <c r="C15405" i="44"/>
  <c r="C15406" i="44"/>
  <c r="C15407" i="44" s="1"/>
  <c r="C15408" i="44" s="1"/>
  <c r="C15409" i="44"/>
  <c r="C15410" i="44"/>
  <c r="C15411" i="44"/>
  <c r="C15412" i="44"/>
  <c r="C15413" i="44"/>
  <c r="C15414" i="44" s="1"/>
  <c r="C15415" i="44" s="1"/>
  <c r="C15416" i="44"/>
  <c r="C15417" i="44"/>
  <c r="C15418" i="44"/>
  <c r="C15419" i="44"/>
  <c r="C15420" i="44"/>
  <c r="C15421" i="44" s="1"/>
  <c r="C15422" i="44" s="1"/>
  <c r="C15423" i="44"/>
  <c r="C15424" i="44"/>
  <c r="C15425" i="44"/>
  <c r="C15426" i="44"/>
  <c r="C15427" i="44"/>
  <c r="C15428" i="44" s="1"/>
  <c r="C15429" i="44" s="1"/>
  <c r="C15430" i="44"/>
  <c r="C15431" i="44"/>
  <c r="C15432" i="44"/>
  <c r="C15433" i="44"/>
  <c r="C15434" i="44"/>
  <c r="C15435" i="44" s="1"/>
  <c r="C15436" i="44" s="1"/>
  <c r="C15437" i="44"/>
  <c r="C15438" i="44"/>
  <c r="C15439" i="44"/>
  <c r="C15440" i="44"/>
  <c r="C15441" i="44"/>
  <c r="C15442" i="44" s="1"/>
  <c r="C15443" i="44" s="1"/>
  <c r="C15444" i="44"/>
  <c r="C15445" i="44"/>
  <c r="C15446" i="44"/>
  <c r="C15447" i="44"/>
  <c r="C15448" i="44" s="1"/>
  <c r="C15449" i="44" s="1"/>
  <c r="C15450" i="44" s="1"/>
  <c r="C15451" i="44"/>
  <c r="C15452" i="44"/>
  <c r="C15453" i="44"/>
  <c r="C15454" i="44"/>
  <c r="C15455" i="44"/>
  <c r="C15456" i="44" s="1"/>
  <c r="C15457" i="44" s="1"/>
  <c r="C15458" i="44"/>
  <c r="C15459" i="44"/>
  <c r="C15460" i="44"/>
  <c r="C15461" i="44"/>
  <c r="C15462" i="44"/>
  <c r="C15463" i="44" s="1"/>
  <c r="C15464" i="44" s="1"/>
  <c r="C15465" i="44"/>
  <c r="C15466" i="44"/>
  <c r="C15467" i="44"/>
  <c r="C15468" i="44"/>
  <c r="C15469" i="44"/>
  <c r="C15470" i="44" s="1"/>
  <c r="C15471" i="44" s="1"/>
  <c r="C15472" i="44"/>
  <c r="C15473" i="44"/>
  <c r="C15474" i="44"/>
  <c r="C15475" i="44"/>
  <c r="C15476" i="44"/>
  <c r="C15477" i="44" s="1"/>
  <c r="C15478" i="44" s="1"/>
  <c r="C15479" i="44"/>
  <c r="C15480" i="44"/>
  <c r="C15481" i="44"/>
  <c r="C15482" i="44"/>
  <c r="C15483" i="44"/>
  <c r="C15484" i="44" s="1"/>
  <c r="C15485" i="44" s="1"/>
  <c r="C15486" i="44"/>
  <c r="C15487" i="44"/>
  <c r="C15488" i="44"/>
  <c r="C15489" i="44"/>
  <c r="C15490" i="44"/>
  <c r="C15491" i="44" s="1"/>
  <c r="C15492" i="44" s="1"/>
  <c r="C15493" i="44"/>
  <c r="C15494" i="44"/>
  <c r="C15495" i="44"/>
  <c r="C15496" i="44"/>
  <c r="C15497" i="44"/>
  <c r="C15498" i="44" s="1"/>
  <c r="C15499" i="44" s="1"/>
  <c r="C15500" i="44" s="1"/>
  <c r="C15501" i="44"/>
  <c r="C15502" i="44"/>
  <c r="C15503" i="44"/>
  <c r="C15504" i="44"/>
  <c r="C15505" i="44" s="1"/>
  <c r="C15506" i="44" s="1"/>
  <c r="C15507" i="44"/>
  <c r="C15508" i="44"/>
  <c r="C15509" i="44"/>
  <c r="C15510" i="44"/>
  <c r="C15511" i="44" s="1"/>
  <c r="C15512" i="44" s="1"/>
  <c r="C15513" i="44" s="1"/>
  <c r="C15514" i="44"/>
  <c r="C15515" i="44"/>
  <c r="C15516" i="44"/>
  <c r="C15517" i="44"/>
  <c r="C15518" i="44"/>
  <c r="C15519" i="44" s="1"/>
  <c r="C15520" i="44" s="1"/>
  <c r="C15521" i="44"/>
  <c r="C15522" i="44"/>
  <c r="C15523" i="44"/>
  <c r="C15524" i="44"/>
  <c r="C15525" i="44"/>
  <c r="C15526" i="44" s="1"/>
  <c r="C15527" i="44" s="1"/>
  <c r="C15528" i="44"/>
  <c r="C15529" i="44"/>
  <c r="C15530" i="44"/>
  <c r="C15531" i="44"/>
  <c r="C15532" i="44"/>
  <c r="C15533" i="44" s="1"/>
  <c r="C15534" i="44" s="1"/>
  <c r="C15535" i="44" s="1"/>
  <c r="C15536" i="44"/>
  <c r="C15537" i="44"/>
  <c r="C15538" i="44"/>
  <c r="C15539" i="44"/>
  <c r="C15540" i="44" s="1"/>
  <c r="C15541" i="44" s="1"/>
  <c r="C15542" i="44"/>
  <c r="C15543" i="44"/>
  <c r="C15544" i="44"/>
  <c r="C15545" i="44"/>
  <c r="C15546" i="44"/>
  <c r="C15547" i="44" s="1"/>
  <c r="C15548" i="44" s="1"/>
  <c r="C15549" i="44"/>
  <c r="C15550" i="44"/>
  <c r="C15551" i="44"/>
  <c r="C15552" i="44"/>
  <c r="C15553" i="44"/>
  <c r="C15554" i="44" s="1"/>
  <c r="C15555" i="44" s="1"/>
  <c r="C15556" i="44"/>
  <c r="C15557" i="44"/>
  <c r="C15558" i="44"/>
  <c r="C15559" i="44"/>
  <c r="C15560" i="44"/>
  <c r="C15561" i="44" s="1"/>
  <c r="C15562" i="44" s="1"/>
  <c r="C15563" i="44"/>
  <c r="C15564" i="44"/>
  <c r="C15565" i="44"/>
  <c r="C15566" i="44"/>
  <c r="C15567" i="44"/>
  <c r="C15568" i="44" s="1"/>
  <c r="C15569" i="44" s="1"/>
  <c r="C15570" i="44"/>
  <c r="C15571" i="44"/>
  <c r="C15572" i="44"/>
  <c r="C15573" i="44"/>
  <c r="C15574" i="44"/>
  <c r="C15575" i="44" s="1"/>
  <c r="C15576" i="44" s="1"/>
  <c r="C15577" i="44"/>
  <c r="C15578" i="44"/>
  <c r="C15579" i="44"/>
  <c r="C15580" i="44"/>
  <c r="C15581" i="44"/>
  <c r="C15582" i="44" s="1"/>
  <c r="C15583" i="44" s="1"/>
  <c r="C15584" i="44"/>
  <c r="C15585" i="44"/>
  <c r="C15586" i="44"/>
  <c r="C15587" i="44"/>
  <c r="C15588" i="44"/>
  <c r="C15589" i="44" s="1"/>
  <c r="C15590" i="44" s="1"/>
  <c r="C15591" i="44"/>
  <c r="C15592" i="44"/>
  <c r="C15593" i="44"/>
  <c r="C15594" i="44"/>
  <c r="C15595" i="44"/>
  <c r="C15596" i="44" s="1"/>
  <c r="C15597" i="44" s="1"/>
  <c r="C15598" i="44" s="1"/>
  <c r="C15599" i="44"/>
  <c r="C15600" i="44"/>
  <c r="C15601" i="44"/>
  <c r="C15602" i="44"/>
  <c r="C15603" i="44" s="1"/>
  <c r="C15604" i="44" s="1"/>
  <c r="C15605" i="44"/>
  <c r="C15606" i="44"/>
  <c r="C15607" i="44"/>
  <c r="C15608" i="44"/>
  <c r="C15609" i="44"/>
  <c r="C15610" i="44" s="1"/>
  <c r="C15611" i="44" s="1"/>
  <c r="C15612" i="44"/>
  <c r="C15613" i="44"/>
  <c r="C15614" i="44"/>
  <c r="C15615" i="44"/>
  <c r="C15616" i="44"/>
  <c r="C15617" i="44" s="1"/>
  <c r="C15618" i="44" s="1"/>
  <c r="C15619" i="44"/>
  <c r="C15620" i="44"/>
  <c r="C15621" i="44"/>
  <c r="C15622" i="44"/>
  <c r="C15623" i="44"/>
  <c r="C15624" i="44" s="1"/>
  <c r="C15625" i="44" s="1"/>
  <c r="C15626" i="44"/>
  <c r="C15627" i="44"/>
  <c r="C15628" i="44"/>
  <c r="C15629" i="44"/>
  <c r="C15630" i="44"/>
  <c r="C15631" i="44" s="1"/>
  <c r="C15632" i="44" s="1"/>
  <c r="C15633" i="44" s="1"/>
  <c r="C15634" i="44"/>
  <c r="C15635" i="44"/>
  <c r="C15636" i="44"/>
  <c r="C15637" i="44"/>
  <c r="C15638" i="44" s="1"/>
  <c r="C15639" i="44" s="1"/>
  <c r="C15640" i="44"/>
  <c r="C15641" i="44"/>
  <c r="C15642" i="44"/>
  <c r="C15643" i="44"/>
  <c r="C15644" i="44"/>
  <c r="C15645" i="44" s="1"/>
  <c r="C15646" i="44" s="1"/>
  <c r="C15647" i="44"/>
  <c r="C15648" i="44"/>
  <c r="C15649" i="44"/>
  <c r="C15650" i="44"/>
  <c r="C15651" i="44"/>
  <c r="C15652" i="44" s="1"/>
  <c r="C15653" i="44" s="1"/>
  <c r="C15654" i="44"/>
  <c r="C15655" i="44"/>
  <c r="C15656" i="44"/>
  <c r="C15657" i="44"/>
  <c r="C15658" i="44"/>
  <c r="C15659" i="44" s="1"/>
  <c r="C15660" i="44" s="1"/>
  <c r="C15661" i="44"/>
  <c r="C15662" i="44"/>
  <c r="C15663" i="44"/>
  <c r="C15664" i="44" s="1"/>
  <c r="C15665" i="44"/>
  <c r="C15666" i="44" s="1"/>
  <c r="C15667" i="44" s="1"/>
  <c r="C15668" i="44"/>
  <c r="C15669" i="44"/>
  <c r="C15670" i="44"/>
  <c r="C15671" i="44"/>
  <c r="C15672" i="44"/>
  <c r="C15673" i="44" s="1"/>
  <c r="C15674" i="44" s="1"/>
  <c r="C15675" i="44"/>
  <c r="C15676" i="44"/>
  <c r="C15677" i="44"/>
  <c r="C15678" i="44" s="1"/>
  <c r="C15679" i="44"/>
  <c r="C15680" i="44" s="1"/>
  <c r="C15681" i="44" s="1"/>
  <c r="C15682" i="44"/>
  <c r="C15683" i="44"/>
  <c r="C15684" i="44"/>
  <c r="C15685" i="44"/>
  <c r="C15686" i="44"/>
  <c r="C15687" i="44" s="1"/>
  <c r="C15688" i="44" s="1"/>
  <c r="C15689" i="44"/>
  <c r="C15690" i="44"/>
  <c r="C15691" i="44"/>
  <c r="C15692" i="44"/>
  <c r="C15693" i="44"/>
  <c r="C15694" i="44" s="1"/>
  <c r="C15695" i="44" s="1"/>
  <c r="C15696" i="44"/>
  <c r="C15697" i="44"/>
  <c r="C15698" i="44"/>
  <c r="C15699" i="44"/>
  <c r="C15700" i="44"/>
  <c r="C15701" i="44" s="1"/>
  <c r="C15702" i="44" s="1"/>
  <c r="C15703" i="44"/>
  <c r="C15704" i="44"/>
  <c r="C15705" i="44"/>
  <c r="C15706" i="44"/>
  <c r="C15707" i="44" s="1"/>
  <c r="C15708" i="44" s="1"/>
  <c r="C15709" i="44" s="1"/>
  <c r="C15710" i="44"/>
  <c r="C15711" i="44"/>
  <c r="C15712" i="44"/>
  <c r="C15713" i="44"/>
  <c r="C15714" i="44"/>
  <c r="C15715" i="44" s="1"/>
  <c r="C15716" i="44" s="1"/>
  <c r="C15717" i="44"/>
  <c r="C15718" i="44"/>
  <c r="C15719" i="44"/>
  <c r="C15720" i="44"/>
  <c r="C15721" i="44"/>
  <c r="C15722" i="44" s="1"/>
  <c r="C15723" i="44" s="1"/>
  <c r="C15724" i="44"/>
  <c r="C15725" i="44"/>
  <c r="C15726" i="44"/>
  <c r="C15727" i="44"/>
  <c r="C15728" i="44"/>
  <c r="C15729" i="44" s="1"/>
  <c r="C15730" i="44" s="1"/>
  <c r="C15731" i="44" s="1"/>
  <c r="C15732" i="44"/>
  <c r="C15733" i="44"/>
  <c r="C15734" i="44"/>
  <c r="C15735" i="44"/>
  <c r="C15736" i="44" s="1"/>
  <c r="C15737" i="44" s="1"/>
  <c r="C15738" i="44"/>
  <c r="C15739" i="44"/>
  <c r="C15740" i="44"/>
  <c r="C15741" i="44"/>
  <c r="C15742" i="44"/>
  <c r="C15743" i="44" s="1"/>
  <c r="C15744" i="44" s="1"/>
  <c r="C15745" i="44"/>
  <c r="C15746" i="44"/>
  <c r="C15747" i="44"/>
  <c r="C15748" i="44"/>
  <c r="C15749" i="44"/>
  <c r="C15750" i="44" s="1"/>
  <c r="C15751" i="44" s="1"/>
  <c r="C15752" i="44"/>
  <c r="C15753" i="44"/>
  <c r="C15754" i="44"/>
  <c r="C15755" i="44"/>
  <c r="C15756" i="44"/>
  <c r="C15757" i="44" s="1"/>
  <c r="C15758" i="44" s="1"/>
  <c r="C15759" i="44"/>
  <c r="C15760" i="44"/>
  <c r="C15761" i="44"/>
  <c r="C15762" i="44"/>
  <c r="C15763" i="44"/>
  <c r="C15764" i="44" s="1"/>
  <c r="C15765" i="44" s="1"/>
  <c r="C15766" i="44" s="1"/>
  <c r="C15767" i="44"/>
  <c r="C15768" i="44"/>
  <c r="C15769" i="44"/>
  <c r="C15770" i="44"/>
  <c r="C15771" i="44" s="1"/>
  <c r="C15772" i="44" s="1"/>
  <c r="C15773" i="44"/>
  <c r="C15774" i="44"/>
  <c r="C15775" i="44"/>
  <c r="C15776" i="44"/>
  <c r="C15777" i="44"/>
  <c r="C15778" i="44" s="1"/>
  <c r="C15779" i="44" s="1"/>
  <c r="C15780" i="44"/>
  <c r="C15781" i="44"/>
  <c r="C15782" i="44"/>
  <c r="C15783" i="44"/>
  <c r="C15784" i="44"/>
  <c r="C15785" i="44" s="1"/>
  <c r="C15786" i="44" s="1"/>
  <c r="C15787" i="44"/>
  <c r="C15788" i="44"/>
  <c r="C15789" i="44"/>
  <c r="C15790" i="44"/>
  <c r="C15791" i="44"/>
  <c r="C15792" i="44" s="1"/>
  <c r="C15793" i="44" s="1"/>
  <c r="C15794" i="44"/>
  <c r="C15795" i="44"/>
  <c r="C15796" i="44"/>
  <c r="C15797" i="44"/>
  <c r="C15798" i="44" s="1"/>
  <c r="C15799" i="44" s="1"/>
  <c r="C15800" i="44" s="1"/>
  <c r="C15801" i="44"/>
  <c r="C15802" i="44"/>
  <c r="C15803" i="44"/>
  <c r="C15804" i="44"/>
  <c r="C15805" i="44"/>
  <c r="C15806" i="44" s="1"/>
  <c r="C15807" i="44" s="1"/>
  <c r="C15808" i="44"/>
  <c r="C15809" i="44"/>
  <c r="C15810" i="44"/>
  <c r="C15811" i="44"/>
  <c r="C15812" i="44"/>
  <c r="C15813" i="44" s="1"/>
  <c r="C15814" i="44" s="1"/>
  <c r="C15815" i="44"/>
  <c r="C15816" i="44"/>
  <c r="C15817" i="44"/>
  <c r="C15818" i="44"/>
  <c r="C15819" i="44"/>
  <c r="C15820" i="44" s="1"/>
  <c r="C15821" i="44" s="1"/>
  <c r="C15822" i="44"/>
  <c r="C15823" i="44"/>
  <c r="C15824" i="44"/>
  <c r="C15825" i="44"/>
  <c r="C15826" i="44"/>
  <c r="C15827" i="44" s="1"/>
  <c r="C15828" i="44" s="1"/>
  <c r="C15829" i="44"/>
  <c r="C15830" i="44"/>
  <c r="C15831" i="44"/>
  <c r="C15832" i="44"/>
  <c r="C15833" i="44"/>
  <c r="C15834" i="44" s="1"/>
  <c r="C15835" i="44" s="1"/>
  <c r="C15836" i="44"/>
  <c r="C15837" i="44"/>
  <c r="C15838" i="44"/>
  <c r="C15839" i="44"/>
  <c r="C15840" i="44"/>
  <c r="C15841" i="44" s="1"/>
  <c r="C15842" i="44" s="1"/>
  <c r="C15843" i="44"/>
  <c r="C15844" i="44"/>
  <c r="C15845" i="44"/>
  <c r="C15846" i="44"/>
  <c r="C15847" i="44"/>
  <c r="C15848" i="44" s="1"/>
  <c r="C15849" i="44" s="1"/>
  <c r="C15850" i="44"/>
  <c r="C15851" i="44"/>
  <c r="C15852" i="44"/>
  <c r="C15853" i="44"/>
  <c r="C15854" i="44"/>
  <c r="C15855" i="44" s="1"/>
  <c r="C15856" i="44" s="1"/>
  <c r="C15857" i="44"/>
  <c r="C15858" i="44"/>
  <c r="C15859" i="44"/>
  <c r="C15860" i="44"/>
  <c r="C15861" i="44"/>
  <c r="C15862" i="44" s="1"/>
  <c r="C15863" i="44" s="1"/>
  <c r="C15864" i="44" s="1"/>
  <c r="C15865" i="44"/>
  <c r="C15866" i="44"/>
  <c r="C15867" i="44"/>
  <c r="C15868" i="44"/>
  <c r="C15869" i="44" s="1"/>
  <c r="C15870" i="44" s="1"/>
  <c r="C15871" i="44"/>
  <c r="C15872" i="44"/>
  <c r="C15873" i="44"/>
  <c r="C15874" i="44"/>
  <c r="C15875" i="44"/>
  <c r="C15876" i="44" s="1"/>
  <c r="C15877" i="44" s="1"/>
  <c r="C15878" i="44"/>
  <c r="C15879" i="44"/>
  <c r="C15880" i="44"/>
  <c r="C15881" i="44"/>
  <c r="C15882" i="44"/>
  <c r="C15883" i="44" s="1"/>
  <c r="C15884" i="44" s="1"/>
  <c r="C15885" i="44"/>
  <c r="C15886" i="44"/>
  <c r="C15887" i="44"/>
  <c r="C15888" i="44"/>
  <c r="C15889" i="44"/>
  <c r="C15890" i="44" s="1"/>
  <c r="C15891" i="44" s="1"/>
  <c r="C15892" i="44"/>
  <c r="C15893" i="44"/>
  <c r="C15894" i="44"/>
  <c r="C15895" i="44"/>
  <c r="C15896" i="44"/>
  <c r="C15897" i="44" s="1"/>
  <c r="C15898" i="44" s="1"/>
  <c r="C15899" i="44" s="1"/>
  <c r="C15900" i="44"/>
  <c r="C15901" i="44"/>
  <c r="C15902" i="44"/>
  <c r="C15903" i="44"/>
  <c r="C15904" i="44" s="1"/>
  <c r="C15905" i="44" s="1"/>
  <c r="C15906" i="44"/>
  <c r="C15907" i="44"/>
  <c r="C15908" i="44"/>
  <c r="C15909" i="44"/>
  <c r="C15910" i="44"/>
  <c r="C15911" i="44" s="1"/>
  <c r="C15912" i="44" s="1"/>
  <c r="C15913" i="44"/>
  <c r="C15914" i="44"/>
  <c r="C15915" i="44"/>
  <c r="C15916" i="44"/>
  <c r="C15917" i="44"/>
  <c r="C15918" i="44" s="1"/>
  <c r="C15919" i="44" s="1"/>
  <c r="C15920" i="44"/>
  <c r="C15921" i="44"/>
  <c r="C15922" i="44"/>
  <c r="C15923" i="44"/>
  <c r="C15924" i="44"/>
  <c r="C15925" i="44" s="1"/>
  <c r="C15926" i="44" s="1"/>
  <c r="C15927" i="44"/>
  <c r="C15928" i="44"/>
  <c r="C15929" i="44"/>
  <c r="C15930" i="44"/>
  <c r="C15931" i="44"/>
  <c r="C15932" i="44" s="1"/>
  <c r="C15933" i="44" s="1"/>
  <c r="C15934" i="44"/>
  <c r="C15935" i="44"/>
  <c r="C15936" i="44"/>
  <c r="C15937" i="44"/>
  <c r="C15938" i="44"/>
  <c r="C15939" i="44" s="1"/>
  <c r="C15940" i="44" s="1"/>
  <c r="C15941" i="44"/>
  <c r="C15942" i="44"/>
  <c r="C15943" i="44"/>
  <c r="C15944" i="44"/>
  <c r="C15945" i="44"/>
  <c r="C15946" i="44" s="1"/>
  <c r="C15947" i="44" s="1"/>
  <c r="C15948" i="44"/>
  <c r="C15949" i="44"/>
  <c r="C15950" i="44"/>
  <c r="C15951" i="44"/>
  <c r="C15952" i="44"/>
  <c r="C15953" i="44" s="1"/>
  <c r="C15954" i="44" s="1"/>
  <c r="C15955" i="44"/>
  <c r="C15956" i="44"/>
  <c r="C15957" i="44"/>
  <c r="C15958" i="44"/>
  <c r="C15959" i="44"/>
  <c r="C15960" i="44" s="1"/>
  <c r="C15961" i="44" s="1"/>
  <c r="C15962" i="44" s="1"/>
  <c r="C15963" i="44"/>
  <c r="C15964" i="44"/>
  <c r="C15965" i="44"/>
  <c r="C15966" i="44"/>
  <c r="C15967" i="44" s="1"/>
  <c r="C15968" i="44" s="1"/>
  <c r="C15969" i="44"/>
  <c r="C15970" i="44"/>
  <c r="C15971" i="44"/>
  <c r="C15972" i="44"/>
  <c r="C15973" i="44"/>
  <c r="C15974" i="44" s="1"/>
  <c r="C15975" i="44" s="1"/>
  <c r="C15976" i="44"/>
  <c r="C15977" i="44"/>
  <c r="C15978" i="44"/>
  <c r="C15979" i="44"/>
  <c r="C15980" i="44"/>
  <c r="C15981" i="44" s="1"/>
  <c r="C15982" i="44" s="1"/>
  <c r="C15983" i="44"/>
  <c r="C15984" i="44"/>
  <c r="C15985" i="44"/>
  <c r="C15986" i="44"/>
  <c r="C15987" i="44"/>
  <c r="C15988" i="44" s="1"/>
  <c r="C15989" i="44" s="1"/>
  <c r="C15990" i="44"/>
  <c r="C15991" i="44"/>
  <c r="C15992" i="44"/>
  <c r="C15993" i="44"/>
  <c r="C15994" i="44"/>
  <c r="C15995" i="44" s="1"/>
  <c r="C15996" i="44" s="1"/>
  <c r="C15997" i="44" s="1"/>
  <c r="C15998" i="44"/>
  <c r="C15999" i="44"/>
  <c r="C16000" i="44"/>
  <c r="C16001" i="44"/>
  <c r="C16002" i="44" s="1"/>
  <c r="C16003" i="44" s="1"/>
  <c r="C16004" i="44"/>
  <c r="C16005" i="44"/>
  <c r="C16006" i="44"/>
  <c r="C16007" i="44"/>
  <c r="C16008" i="44"/>
  <c r="C16009" i="44" s="1"/>
  <c r="C16010" i="44" s="1"/>
  <c r="C16011" i="44"/>
  <c r="C16012" i="44"/>
  <c r="C16013" i="44"/>
  <c r="C16014" i="44"/>
  <c r="C16015" i="44"/>
  <c r="C16016" i="44" s="1"/>
  <c r="C16017" i="44" s="1"/>
  <c r="C16018" i="44"/>
  <c r="C16019" i="44"/>
  <c r="C16020" i="44"/>
  <c r="C16021" i="44"/>
  <c r="C16022" i="44"/>
  <c r="C16023" i="44" s="1"/>
  <c r="C16024" i="44" s="1"/>
  <c r="C16025" i="44"/>
  <c r="C16026" i="44"/>
  <c r="C16027" i="44"/>
  <c r="C16028" i="44"/>
  <c r="C16029" i="44" s="1"/>
  <c r="C16030" i="44" s="1"/>
  <c r="C16031" i="44" s="1"/>
  <c r="C16032" i="44"/>
  <c r="C16033" i="44"/>
  <c r="C16034" i="44"/>
  <c r="C16035" i="44"/>
  <c r="C16036" i="44"/>
  <c r="C16037" i="44" s="1"/>
  <c r="C16038" i="44" s="1"/>
  <c r="C16039" i="44"/>
  <c r="C16040" i="44"/>
  <c r="C16041" i="44"/>
  <c r="C16042" i="44" s="1"/>
  <c r="C16043" i="44"/>
  <c r="C16044" i="44" s="1"/>
  <c r="C16045" i="44" s="1"/>
  <c r="C16046" i="44"/>
  <c r="C16047" i="44"/>
  <c r="C16048" i="44"/>
  <c r="C16049" i="44"/>
  <c r="C16050" i="44"/>
  <c r="C16051" i="44" s="1"/>
  <c r="C16052" i="44" s="1"/>
  <c r="C16053" i="44"/>
  <c r="C16054" i="44"/>
  <c r="C16055" i="44"/>
  <c r="C16056" i="44"/>
  <c r="C16057" i="44"/>
  <c r="C16058" i="44" s="1"/>
  <c r="C16059" i="44" s="1"/>
  <c r="C16060" i="44"/>
  <c r="C16061" i="44"/>
  <c r="C16062" i="44"/>
  <c r="C16063" i="44"/>
  <c r="C16064" i="44"/>
  <c r="C16065" i="44" s="1"/>
  <c r="C16066" i="44" s="1"/>
  <c r="C16067" i="44"/>
  <c r="C16068" i="44"/>
  <c r="C16069" i="44"/>
  <c r="C16070" i="44"/>
  <c r="C16071" i="44"/>
  <c r="C16072" i="44" s="1"/>
  <c r="C16073" i="44" s="1"/>
  <c r="C16074" i="44" s="1"/>
  <c r="C16075" i="44"/>
  <c r="C16076" i="44"/>
  <c r="C16077" i="44"/>
  <c r="C16078" i="44"/>
  <c r="C16079" i="44" s="1"/>
  <c r="C16080" i="44" s="1"/>
  <c r="C16081" i="44" s="1"/>
  <c r="C16082" i="44"/>
  <c r="C16083" i="44"/>
  <c r="C16084" i="44"/>
  <c r="C16085" i="44"/>
  <c r="C16086" i="44" s="1"/>
  <c r="C16087" i="44" s="1"/>
  <c r="C16088" i="44"/>
  <c r="C16089" i="44"/>
  <c r="C16090" i="44"/>
  <c r="C16091" i="44"/>
  <c r="C16092" i="44"/>
  <c r="C16093" i="44" s="1"/>
  <c r="C16094" i="44" s="1"/>
  <c r="C16095" i="44" s="1"/>
  <c r="C16096" i="44"/>
  <c r="C16097" i="44"/>
  <c r="C16098" i="44"/>
  <c r="C16099" i="44"/>
  <c r="C16100" i="44" s="1"/>
  <c r="C16101" i="44" s="1"/>
  <c r="C16102" i="44"/>
  <c r="C16103" i="44"/>
  <c r="C16104" i="44"/>
  <c r="C16105" i="44"/>
  <c r="C16106" i="44"/>
  <c r="C16107" i="44" s="1"/>
  <c r="C16108" i="44" s="1"/>
  <c r="C16109" i="44"/>
  <c r="C16110" i="44"/>
  <c r="C16111" i="44"/>
  <c r="C16112" i="44"/>
  <c r="C16113" i="44"/>
  <c r="C16114" i="44" s="1"/>
  <c r="C16115" i="44" s="1"/>
  <c r="C16116" i="44"/>
  <c r="C16117" i="44"/>
  <c r="C16118" i="44"/>
  <c r="C16119" i="44"/>
  <c r="C16120" i="44"/>
  <c r="C16121" i="44" s="1"/>
  <c r="C16122" i="44" s="1"/>
  <c r="C16123" i="44"/>
  <c r="C16124" i="44"/>
  <c r="C16125" i="44"/>
  <c r="C16126" i="44"/>
  <c r="C16127" i="44"/>
  <c r="C16128" i="44" s="1"/>
  <c r="C16129" i="44" s="1"/>
  <c r="C16130" i="44" s="1"/>
  <c r="C16131" i="44"/>
  <c r="C16132" i="44"/>
  <c r="C16133" i="44"/>
  <c r="C16134" i="44"/>
  <c r="C16135" i="44" s="1"/>
  <c r="C16136" i="44" s="1"/>
  <c r="C16137" i="44"/>
  <c r="C16138" i="44"/>
  <c r="C16139" i="44"/>
  <c r="C16140" i="44"/>
  <c r="C16141" i="44"/>
  <c r="C16142" i="44" s="1"/>
  <c r="C16143" i="44" s="1"/>
  <c r="C16144" i="44"/>
  <c r="C16145" i="44"/>
  <c r="C16146" i="44"/>
  <c r="C16147" i="44"/>
  <c r="C16148" i="44"/>
  <c r="C16149" i="44" s="1"/>
  <c r="C16150" i="44" s="1"/>
  <c r="C16151" i="44"/>
  <c r="C16152" i="44"/>
  <c r="C16153" i="44"/>
  <c r="C16154" i="44"/>
  <c r="C16155" i="44"/>
  <c r="C16156" i="44" s="1"/>
  <c r="C16157" i="44" s="1"/>
  <c r="C16158" i="44"/>
  <c r="C16159" i="44"/>
  <c r="C16160" i="44"/>
  <c r="C16161" i="44"/>
  <c r="C16162" i="44"/>
  <c r="C16163" i="44" s="1"/>
  <c r="C16164" i="44" s="1"/>
  <c r="C16165" i="44"/>
  <c r="C16166" i="44"/>
  <c r="C16167" i="44"/>
  <c r="C16168" i="44"/>
  <c r="C16169" i="44"/>
  <c r="C16170" i="44" s="1"/>
  <c r="C16171" i="44" s="1"/>
  <c r="C16172" i="44"/>
  <c r="C16173" i="44"/>
  <c r="C16174" i="44"/>
  <c r="C16175" i="44"/>
  <c r="C16176" i="44"/>
  <c r="C16177" i="44" s="1"/>
  <c r="C16178" i="44" s="1"/>
  <c r="C16179" i="44"/>
  <c r="C16180" i="44"/>
  <c r="C16181" i="44"/>
  <c r="C16182" i="44"/>
  <c r="C16183" i="44" s="1"/>
  <c r="C16184" i="44" s="1"/>
  <c r="C16185" i="44" s="1"/>
  <c r="C16186" i="44"/>
  <c r="C16187" i="44"/>
  <c r="C16188" i="44"/>
  <c r="C16189" i="44"/>
  <c r="C16190" i="44"/>
  <c r="C16191" i="44" s="1"/>
  <c r="C16192" i="44" s="1"/>
  <c r="C16193" i="44"/>
  <c r="C16194" i="44"/>
  <c r="C16195" i="44"/>
  <c r="C16196" i="44"/>
  <c r="C16197" i="44"/>
  <c r="C16198" i="44" s="1"/>
  <c r="C16199" i="44" s="1"/>
  <c r="C16200" i="44"/>
  <c r="C16201" i="44"/>
  <c r="C16202" i="44"/>
  <c r="C16203" i="44"/>
  <c r="C16204" i="44"/>
  <c r="C16205" i="44" s="1"/>
  <c r="C16206" i="44" s="1"/>
  <c r="C16207" i="44"/>
  <c r="C16208" i="44"/>
  <c r="C16209" i="44"/>
  <c r="C16210" i="44"/>
  <c r="C16211" i="44"/>
  <c r="C16212" i="44" s="1"/>
  <c r="C16213" i="44" s="1"/>
  <c r="C16214" i="44"/>
  <c r="C16215" i="44"/>
  <c r="C16216" i="44"/>
  <c r="C16217" i="44"/>
  <c r="C16218" i="44"/>
  <c r="C16219" i="44" s="1"/>
  <c r="C16220" i="44" s="1"/>
  <c r="C16221" i="44"/>
  <c r="C16222" i="44"/>
  <c r="C16223" i="44"/>
  <c r="C16224" i="44"/>
  <c r="C16225" i="44"/>
  <c r="C16226" i="44" s="1"/>
  <c r="C16227" i="44" s="1"/>
  <c r="C16228" i="44" s="1"/>
  <c r="C16229" i="44"/>
  <c r="C16230" i="44"/>
  <c r="C16231" i="44"/>
  <c r="C16232" i="44"/>
  <c r="C16233" i="44" s="1"/>
  <c r="C16234" i="44" s="1"/>
  <c r="C16235" i="44"/>
  <c r="C16236" i="44"/>
  <c r="C16237" i="44"/>
  <c r="C16238" i="44"/>
  <c r="C16239" i="44"/>
  <c r="C16240" i="44" s="1"/>
  <c r="C16241" i="44" s="1"/>
  <c r="C16242" i="44"/>
  <c r="C16243" i="44"/>
  <c r="C16244" i="44"/>
  <c r="C16245" i="44"/>
  <c r="C16246" i="44"/>
  <c r="C16247" i="44" s="1"/>
  <c r="C16248" i="44" s="1"/>
  <c r="C16249" i="44"/>
  <c r="C16250" i="44"/>
  <c r="C16251" i="44"/>
  <c r="C16252" i="44"/>
  <c r="C16253" i="44"/>
  <c r="C16254" i="44" s="1"/>
  <c r="C16255" i="44" s="1"/>
  <c r="C16256" i="44"/>
  <c r="C16257" i="44"/>
  <c r="C16258" i="44"/>
  <c r="C16259" i="44"/>
  <c r="C16260" i="44"/>
  <c r="C16261" i="44" s="1"/>
  <c r="C16262" i="44" s="1"/>
  <c r="C16263" i="44"/>
  <c r="C16264" i="44" s="1"/>
  <c r="C16265" i="44"/>
  <c r="C16266" i="44"/>
  <c r="C16267" i="44"/>
  <c r="C16268" i="44" s="1"/>
  <c r="C16269" i="44" s="1"/>
  <c r="C16270" i="44"/>
  <c r="C16271" i="44"/>
  <c r="C16272" i="44"/>
  <c r="C16273" i="44"/>
  <c r="C16274" i="44"/>
  <c r="C16275" i="44" s="1"/>
  <c r="C16276" i="44" s="1"/>
  <c r="C16277" i="44"/>
  <c r="C16278" i="44"/>
  <c r="C16279" i="44"/>
  <c r="C16280" i="44"/>
  <c r="C16281" i="44"/>
  <c r="C16282" i="44" s="1"/>
  <c r="C16283" i="44" s="1"/>
  <c r="C16284" i="44"/>
  <c r="C16285" i="44"/>
  <c r="C16286" i="44"/>
  <c r="C16287" i="44"/>
  <c r="C16288" i="44"/>
  <c r="C16289" i="44" s="1"/>
  <c r="C16290" i="44" s="1"/>
  <c r="C16291" i="44"/>
  <c r="C16292" i="44"/>
  <c r="C16293" i="44"/>
  <c r="C16294" i="44"/>
  <c r="C16295" i="44"/>
  <c r="C16296" i="44"/>
  <c r="C16297" i="44" s="1"/>
  <c r="C16298" i="44"/>
  <c r="C16299" i="44"/>
  <c r="C16300" i="44"/>
  <c r="C16301" i="44"/>
  <c r="C16302" i="44"/>
  <c r="C16303" i="44" s="1"/>
  <c r="C16304" i="44" s="1"/>
  <c r="C16305" i="44"/>
  <c r="C16306" i="44"/>
  <c r="C16307" i="44"/>
  <c r="C16308" i="44"/>
  <c r="C16309" i="44"/>
  <c r="C16310" i="44" s="1"/>
  <c r="C16311" i="44" s="1"/>
  <c r="C16312" i="44"/>
  <c r="C16313" i="44"/>
  <c r="C16314" i="44"/>
  <c r="C16315" i="44"/>
  <c r="C16316" i="44"/>
  <c r="C16317" i="44"/>
  <c r="C16318" i="44" s="1"/>
  <c r="C16319" i="44"/>
  <c r="C16320" i="44"/>
  <c r="C16321" i="44"/>
  <c r="C16322" i="44"/>
  <c r="C16323" i="44"/>
  <c r="C16324" i="44" s="1"/>
  <c r="C16325" i="44" s="1"/>
  <c r="C16326" i="44" s="1"/>
  <c r="C16327" i="44"/>
  <c r="C16328" i="44"/>
  <c r="C16329" i="44"/>
  <c r="C16330" i="44"/>
  <c r="C16331" i="44" s="1"/>
  <c r="C16332" i="44" s="1"/>
  <c r="C16333" i="44"/>
  <c r="C16334" i="44"/>
  <c r="C16335" i="44"/>
  <c r="C16336" i="44"/>
  <c r="C16337" i="44"/>
  <c r="C16338" i="44" s="1"/>
  <c r="C16339" i="44" s="1"/>
  <c r="C16340" i="44"/>
  <c r="C16341" i="44"/>
  <c r="C16342" i="44"/>
  <c r="C16343" i="44"/>
  <c r="C16344" i="44"/>
  <c r="C16345" i="44" s="1"/>
  <c r="C16346" i="44" s="1"/>
  <c r="C16347" i="44"/>
  <c r="C16348" i="44"/>
  <c r="C16349" i="44"/>
  <c r="C16350" i="44"/>
  <c r="C16351" i="44"/>
  <c r="C16352" i="44" s="1"/>
  <c r="C16353" i="44" s="1"/>
  <c r="C16354" i="44"/>
  <c r="C16355" i="44"/>
  <c r="C16356" i="44"/>
  <c r="C16357" i="44"/>
  <c r="C16358" i="44"/>
  <c r="C16359" i="44" s="1"/>
  <c r="C16360" i="44" s="1"/>
  <c r="C16361" i="44" s="1"/>
  <c r="C16362" i="44"/>
  <c r="C16363" i="44"/>
  <c r="C16364" i="44"/>
  <c r="C16365" i="44"/>
  <c r="C16366" i="44" s="1"/>
  <c r="C16367" i="44" s="1"/>
  <c r="C16368" i="44"/>
  <c r="C16369" i="44"/>
  <c r="C16370" i="44"/>
  <c r="C16371" i="44"/>
  <c r="C16372" i="44"/>
  <c r="C16373" i="44" s="1"/>
  <c r="C16374" i="44" s="1"/>
  <c r="C16375" i="44"/>
  <c r="C16376" i="44"/>
  <c r="C16377" i="44"/>
  <c r="C16378" i="44"/>
  <c r="C16379" i="44"/>
  <c r="C16380" i="44" s="1"/>
  <c r="C16381" i="44" s="1"/>
  <c r="C16382" i="44"/>
  <c r="C16383" i="44"/>
  <c r="C16384" i="44"/>
  <c r="C16385" i="44"/>
  <c r="C16386" i="44"/>
  <c r="C16387" i="44" s="1"/>
  <c r="C16388" i="44" s="1"/>
  <c r="C16389" i="44"/>
  <c r="C16390" i="44"/>
  <c r="C16391" i="44"/>
  <c r="C16392" i="44"/>
  <c r="C16393" i="44"/>
  <c r="C16394" i="44" s="1"/>
  <c r="C16395" i="44" s="1"/>
  <c r="C16396" i="44"/>
  <c r="C16397" i="44"/>
  <c r="C16398" i="44"/>
  <c r="C16399" i="44"/>
  <c r="C16400" i="44"/>
  <c r="C16401" i="44" s="1"/>
  <c r="C16402" i="44" s="1"/>
  <c r="C16403" i="44"/>
  <c r="C16404" i="44"/>
  <c r="C16405" i="44"/>
  <c r="C16406" i="44" s="1"/>
  <c r="C16407" i="44"/>
  <c r="C16408" i="44" s="1"/>
  <c r="C16409" i="44" s="1"/>
  <c r="C16410" i="44"/>
  <c r="C16411" i="44"/>
  <c r="C16412" i="44"/>
  <c r="C16413" i="44"/>
  <c r="C16414" i="44"/>
  <c r="C16415" i="44" s="1"/>
  <c r="C16416" i="44" s="1"/>
  <c r="C16417" i="44"/>
  <c r="C16418" i="44"/>
  <c r="C16419" i="44"/>
  <c r="C16420" i="44"/>
  <c r="C16421" i="44"/>
  <c r="C16422" i="44" s="1"/>
  <c r="C16423" i="44" s="1"/>
  <c r="C16424" i="44"/>
  <c r="C16425" i="44"/>
  <c r="C16426" i="44"/>
  <c r="C16427" i="44"/>
  <c r="C16428" i="44"/>
  <c r="C16429" i="44" s="1"/>
  <c r="C16430" i="44" s="1"/>
  <c r="C16431" i="44"/>
  <c r="C16432" i="44"/>
  <c r="C16433" i="44"/>
  <c r="C16434" i="44"/>
  <c r="C16435" i="44"/>
  <c r="C16436" i="44" s="1"/>
  <c r="C16437" i="44" s="1"/>
  <c r="C16438" i="44" s="1"/>
  <c r="C16439" i="44"/>
  <c r="C16440" i="44"/>
  <c r="C16441" i="44"/>
  <c r="C16442" i="44"/>
  <c r="C16443" i="44" s="1"/>
  <c r="C16444" i="44" s="1"/>
  <c r="C16445" i="44" s="1"/>
  <c r="C16446" i="44"/>
  <c r="C16447" i="44"/>
  <c r="C16448" i="44"/>
  <c r="C16449" i="44"/>
  <c r="C16450" i="44" s="1"/>
  <c r="C16451" i="44" s="1"/>
  <c r="C16452" i="44"/>
  <c r="C16453" i="44"/>
  <c r="C16454" i="44"/>
  <c r="C16455" i="44"/>
  <c r="C16456" i="44"/>
  <c r="C16457" i="44" s="1"/>
  <c r="C16458" i="44" s="1"/>
  <c r="C16459" i="44" s="1"/>
  <c r="C16460" i="44"/>
  <c r="C16461" i="44"/>
  <c r="C16462" i="44"/>
  <c r="C16463" i="44"/>
  <c r="C16464" i="44" s="1"/>
  <c r="C16465" i="44" s="1"/>
  <c r="C16466" i="44"/>
  <c r="C16467" i="44"/>
  <c r="C16468" i="44"/>
  <c r="C16469" i="44"/>
  <c r="C16470" i="44"/>
  <c r="C16471" i="44" s="1"/>
  <c r="C16472" i="44" s="1"/>
  <c r="C16473" i="44"/>
  <c r="C16474" i="44"/>
  <c r="C16475" i="44"/>
  <c r="C16476" i="44"/>
  <c r="C16477" i="44"/>
  <c r="C16478" i="44" s="1"/>
  <c r="C16479" i="44" s="1"/>
  <c r="C16480" i="44"/>
  <c r="C16481" i="44"/>
  <c r="C16482" i="44"/>
  <c r="C16483" i="44"/>
  <c r="C16484" i="44"/>
  <c r="C16485" i="44" s="1"/>
  <c r="C16486" i="44" s="1"/>
  <c r="C16487" i="44"/>
  <c r="C16488" i="44"/>
  <c r="C16489" i="44"/>
  <c r="C16490" i="44"/>
  <c r="C16491" i="44"/>
  <c r="C16492" i="44" s="1"/>
  <c r="C16493" i="44" s="1"/>
  <c r="C16494" i="44" s="1"/>
  <c r="C16495" i="44"/>
  <c r="C16496" i="44"/>
  <c r="C16497" i="44"/>
  <c r="C16498" i="44"/>
  <c r="C16499" i="44" s="1"/>
  <c r="C16500" i="44" s="1"/>
  <c r="C16501" i="44"/>
  <c r="C16502" i="44"/>
  <c r="C16503" i="44"/>
  <c r="C16504" i="44"/>
  <c r="C16505" i="44"/>
  <c r="C16506" i="44" s="1"/>
  <c r="C16507" i="44" s="1"/>
  <c r="C16508" i="44"/>
  <c r="C16509" i="44"/>
  <c r="C16510" i="44"/>
  <c r="C16511" i="44"/>
  <c r="C16512" i="44"/>
  <c r="C16513" i="44" s="1"/>
  <c r="C16514" i="44" s="1"/>
  <c r="C16515" i="44"/>
  <c r="C16516" i="44"/>
  <c r="C16517" i="44"/>
  <c r="C16518" i="44"/>
  <c r="C16519" i="44"/>
  <c r="C16520" i="44" s="1"/>
  <c r="C16521" i="44" s="1"/>
  <c r="C16522" i="44"/>
  <c r="C16523" i="44"/>
  <c r="C16524" i="44"/>
  <c r="C16525" i="44"/>
  <c r="C16526" i="44"/>
  <c r="C16527" i="44" s="1"/>
  <c r="C16528" i="44" s="1"/>
  <c r="C16529" i="44"/>
  <c r="C16530" i="44"/>
  <c r="C16531" i="44"/>
  <c r="C16532" i="44"/>
  <c r="C16533" i="44"/>
  <c r="C16534" i="44" s="1"/>
  <c r="C16535" i="44" s="1"/>
  <c r="C16536" i="44"/>
  <c r="C16537" i="44"/>
  <c r="C16538" i="44"/>
  <c r="C16539" i="44"/>
  <c r="C16540" i="44"/>
  <c r="C16541" i="44" s="1"/>
  <c r="C16542" i="44" s="1"/>
  <c r="C16543" i="44"/>
  <c r="C16544" i="44"/>
  <c r="C16545" i="44"/>
  <c r="C16546" i="44"/>
  <c r="C16547" i="44"/>
  <c r="C16548" i="44" s="1"/>
  <c r="C16549" i="44" s="1"/>
  <c r="C16550" i="44"/>
  <c r="C16551" i="44"/>
  <c r="C16552" i="44"/>
  <c r="C16553" i="44"/>
  <c r="C16554" i="44"/>
  <c r="C16555" i="44" s="1"/>
  <c r="C16556" i="44" s="1"/>
  <c r="C16557" i="44"/>
  <c r="C16558" i="44"/>
  <c r="C16559" i="44"/>
  <c r="C16560" i="44"/>
  <c r="C16561" i="44"/>
  <c r="C16562" i="44" s="1"/>
  <c r="C16563" i="44" s="1"/>
  <c r="C16564" i="44"/>
  <c r="C16565" i="44"/>
  <c r="C16566" i="44"/>
  <c r="C16567" i="44"/>
  <c r="C16568" i="44"/>
  <c r="C16569" i="44" s="1"/>
  <c r="C16570" i="44" s="1"/>
  <c r="C16571" i="44"/>
  <c r="C16572" i="44"/>
  <c r="C16573" i="44"/>
  <c r="C16574" i="44"/>
  <c r="C16575" i="44"/>
  <c r="C16576" i="44" s="1"/>
  <c r="C16577" i="44" s="1"/>
  <c r="C16578" i="44"/>
  <c r="C16579" i="44"/>
  <c r="C16580" i="44"/>
  <c r="C16581" i="44"/>
  <c r="C16582" i="44"/>
  <c r="C16583" i="44" s="1"/>
  <c r="C16584" i="44" s="1"/>
  <c r="C16585" i="44"/>
  <c r="C16586" i="44"/>
  <c r="C16587" i="44"/>
  <c r="C16588" i="44"/>
  <c r="C16589" i="44"/>
  <c r="C16590" i="44" s="1"/>
  <c r="C16591" i="44" s="1"/>
  <c r="C16592" i="44" s="1"/>
  <c r="C16593" i="44"/>
  <c r="C16594" i="44"/>
  <c r="C16595" i="44"/>
  <c r="C16596" i="44"/>
  <c r="C16597" i="44" s="1"/>
  <c r="C16598" i="44" s="1"/>
  <c r="C16599" i="44"/>
  <c r="C16600" i="44"/>
  <c r="C16601" i="44"/>
  <c r="C16602" i="44"/>
  <c r="C16603" i="44"/>
  <c r="C16604" i="44" s="1"/>
  <c r="C16605" i="44" s="1"/>
  <c r="C16606" i="44"/>
  <c r="C16607" i="44"/>
  <c r="C16608" i="44"/>
  <c r="C16609" i="44"/>
  <c r="C16610" i="44"/>
  <c r="C16611" i="44" s="1"/>
  <c r="C16612" i="44" s="1"/>
  <c r="C16613" i="44"/>
  <c r="C16614" i="44"/>
  <c r="C16615" i="44"/>
  <c r="C16616" i="44"/>
  <c r="C16617" i="44"/>
  <c r="C16618" i="44" s="1"/>
  <c r="C16619" i="44" s="1"/>
  <c r="C16620" i="44"/>
  <c r="C16621" i="44"/>
  <c r="C16622" i="44"/>
  <c r="C16623" i="44"/>
  <c r="C16624" i="44"/>
  <c r="C16625" i="44" s="1"/>
  <c r="C16626" i="44" s="1"/>
  <c r="C16627" i="44"/>
  <c r="C16628" i="44"/>
  <c r="C16629" i="44" s="1"/>
  <c r="C16630" i="44"/>
  <c r="C16631" i="44"/>
  <c r="C16632" i="44" s="1"/>
  <c r="C16633" i="44" s="1"/>
  <c r="C16634" i="44"/>
  <c r="C16635" i="44"/>
  <c r="C16636" i="44"/>
  <c r="C16637" i="44"/>
  <c r="C16638" i="44"/>
  <c r="C16639" i="44" s="1"/>
  <c r="C16640" i="44" s="1"/>
  <c r="C16641" i="44"/>
  <c r="C16642" i="44"/>
  <c r="C16643" i="44"/>
  <c r="C16644" i="44"/>
  <c r="C16645" i="44"/>
  <c r="C16646" i="44" s="1"/>
  <c r="C16647" i="44" s="1"/>
  <c r="C16648" i="44"/>
  <c r="C16649" i="44"/>
  <c r="C16650" i="44"/>
  <c r="C16651" i="44"/>
  <c r="C16652" i="44"/>
  <c r="C16653" i="44" s="1"/>
  <c r="C16654" i="44" s="1"/>
  <c r="C16655" i="44"/>
  <c r="C16656" i="44"/>
  <c r="C16657" i="44"/>
  <c r="C16658" i="44"/>
  <c r="C16659" i="44"/>
  <c r="C16660" i="44" s="1"/>
  <c r="C16661" i="44" s="1"/>
  <c r="C16662" i="44"/>
  <c r="C16663" i="44"/>
  <c r="C16664" i="44"/>
  <c r="C16665" i="44"/>
  <c r="C16666" i="44"/>
  <c r="C16667" i="44" s="1"/>
  <c r="C16668" i="44" s="1"/>
  <c r="C16669" i="44"/>
  <c r="C16670" i="44"/>
  <c r="C16671" i="44"/>
  <c r="C16672" i="44"/>
  <c r="C16673" i="44"/>
  <c r="C16674" i="44" s="1"/>
  <c r="C16675" i="44" s="1"/>
  <c r="C16676" i="44"/>
  <c r="C16677" i="44"/>
  <c r="C16678" i="44"/>
  <c r="C16679" i="44"/>
  <c r="C16680" i="44"/>
  <c r="C16681" i="44" s="1"/>
  <c r="C16682" i="44" s="1"/>
  <c r="C16683" i="44"/>
  <c r="C16684" i="44"/>
  <c r="C16685" i="44"/>
  <c r="C16686" i="44"/>
  <c r="C16687" i="44"/>
  <c r="C16688" i="44" s="1"/>
  <c r="C16689" i="44" s="1"/>
  <c r="C16690" i="44" s="1"/>
  <c r="C16691" i="44"/>
  <c r="C16692" i="44"/>
  <c r="C16693" i="44"/>
  <c r="C16694" i="44"/>
  <c r="C16695" i="44" s="1"/>
  <c r="C16696" i="44" s="1"/>
  <c r="C16697" i="44"/>
  <c r="C16698" i="44"/>
  <c r="C16699" i="44"/>
  <c r="C16700" i="44"/>
  <c r="C16701" i="44"/>
  <c r="C16702" i="44" s="1"/>
  <c r="C16703" i="44" s="1"/>
  <c r="C16704" i="44"/>
  <c r="C16705" i="44"/>
  <c r="C16706" i="44"/>
  <c r="C16707" i="44"/>
  <c r="C16708" i="44"/>
  <c r="C16709" i="44" s="1"/>
  <c r="C16710" i="44" s="1"/>
  <c r="C16711" i="44"/>
  <c r="C16712" i="44"/>
  <c r="C16713" i="44"/>
  <c r="C16714" i="44"/>
  <c r="C16715" i="44"/>
  <c r="C16716" i="44" s="1"/>
  <c r="C16717" i="44" s="1"/>
  <c r="C16718" i="44"/>
  <c r="C16719" i="44"/>
  <c r="C16720" i="44"/>
  <c r="C16721" i="44"/>
  <c r="C16722" i="44"/>
  <c r="C16723" i="44" s="1"/>
  <c r="C16724" i="44" s="1"/>
  <c r="C16725" i="44" s="1"/>
  <c r="C16726" i="44"/>
  <c r="C16727" i="44"/>
  <c r="C16728" i="44"/>
  <c r="C16729" i="44"/>
  <c r="C16730" i="44" s="1"/>
  <c r="C16731" i="44" s="1"/>
  <c r="C16732" i="44"/>
  <c r="C16733" i="44"/>
  <c r="C16734" i="44"/>
  <c r="C16735" i="44"/>
  <c r="C16736" i="44"/>
  <c r="C16737" i="44" s="1"/>
  <c r="C16738" i="44" s="1"/>
  <c r="C16739" i="44"/>
  <c r="C16740" i="44"/>
  <c r="C16741" i="44"/>
  <c r="C16742" i="44"/>
  <c r="C16743" i="44"/>
  <c r="C16744" i="44" s="1"/>
  <c r="C16745" i="44" s="1"/>
  <c r="C16746" i="44"/>
  <c r="C16747" i="44"/>
  <c r="C16748" i="44"/>
  <c r="C16749" i="44"/>
  <c r="C16750" i="44"/>
  <c r="C16751" i="44" s="1"/>
  <c r="C16752" i="44" s="1"/>
  <c r="C16753" i="44"/>
  <c r="C16754" i="44"/>
  <c r="C16755" i="44"/>
  <c r="C16756" i="44"/>
  <c r="C16757" i="44"/>
  <c r="C16758" i="44" s="1"/>
  <c r="C16759" i="44" s="1"/>
  <c r="C16760" i="44" s="1"/>
  <c r="C16761" i="44"/>
  <c r="C16762" i="44"/>
  <c r="C16763" i="44"/>
  <c r="C16764" i="44"/>
  <c r="C16765" i="44" s="1"/>
  <c r="C16766" i="44" s="1"/>
  <c r="C16767" i="44"/>
  <c r="C16768" i="44"/>
  <c r="C16769" i="44"/>
  <c r="C16770" i="44" s="1"/>
  <c r="C16771" i="44"/>
  <c r="C16772" i="44" s="1"/>
  <c r="C16773" i="44" s="1"/>
  <c r="C16774" i="44"/>
  <c r="C16775" i="44"/>
  <c r="C16776" i="44"/>
  <c r="C16777" i="44"/>
  <c r="C16778" i="44"/>
  <c r="C16779" i="44" s="1"/>
  <c r="C16780" i="44" s="1"/>
  <c r="C16781" i="44"/>
  <c r="C16782" i="44"/>
  <c r="C16783" i="44"/>
  <c r="C16784" i="44"/>
  <c r="C16785" i="44"/>
  <c r="C16786" i="44" s="1"/>
  <c r="C16787" i="44" s="1"/>
  <c r="C16788" i="44"/>
  <c r="C16789" i="44"/>
  <c r="C16790" i="44"/>
  <c r="C16791" i="44"/>
  <c r="C16792" i="44"/>
  <c r="C16793" i="44" s="1"/>
  <c r="C16794" i="44" s="1"/>
  <c r="C16795" i="44"/>
  <c r="C16796" i="44"/>
  <c r="C16797" i="44"/>
  <c r="C16798" i="44"/>
  <c r="C16799" i="44"/>
  <c r="C16800" i="44" s="1"/>
  <c r="C16801" i="44" s="1"/>
  <c r="C16802" i="44"/>
  <c r="C16803" i="44" s="1"/>
  <c r="C16804" i="44"/>
  <c r="C16805" i="44"/>
  <c r="C16806" i="44"/>
  <c r="C16807" i="44" s="1"/>
  <c r="C16808" i="44" s="1"/>
  <c r="C16809" i="44"/>
  <c r="C16810" i="44" s="1"/>
  <c r="C16811" i="44"/>
  <c r="C16812" i="44"/>
  <c r="C16813" i="44"/>
  <c r="C16814" i="44" s="1"/>
  <c r="C16815" i="44" s="1"/>
  <c r="C16816" i="44"/>
  <c r="C16817" i="44"/>
  <c r="C16818" i="44"/>
  <c r="C16819" i="44"/>
  <c r="C16820" i="44"/>
  <c r="C16821" i="44" s="1"/>
  <c r="C16822" i="44" s="1"/>
  <c r="C16823" i="44"/>
  <c r="C16824" i="44"/>
  <c r="C16825" i="44"/>
  <c r="C16826" i="44"/>
  <c r="C16827" i="44"/>
  <c r="C16828" i="44" s="1"/>
  <c r="C16829" i="44" s="1"/>
  <c r="C16830" i="44" s="1"/>
  <c r="C16831" i="44"/>
  <c r="C16832" i="44"/>
  <c r="C16833" i="44"/>
  <c r="C16834" i="44"/>
  <c r="C16835" i="44" s="1"/>
  <c r="C16836" i="44" s="1"/>
  <c r="C16837" i="44"/>
  <c r="C16838" i="44"/>
  <c r="C16839" i="44"/>
  <c r="C16840" i="44"/>
  <c r="C16841" i="44"/>
  <c r="C16842" i="44" s="1"/>
  <c r="C16843" i="44" s="1"/>
  <c r="C16844" i="44"/>
  <c r="C16845" i="44"/>
  <c r="C16846" i="44"/>
  <c r="C16847" i="44"/>
  <c r="C16848" i="44"/>
  <c r="C16849" i="44" s="1"/>
  <c r="C16850" i="44" s="1"/>
  <c r="C16851" i="44"/>
  <c r="C16852" i="44"/>
  <c r="C16853" i="44"/>
  <c r="C16854" i="44"/>
  <c r="C16855" i="44"/>
  <c r="C16856" i="44" s="1"/>
  <c r="C16857" i="44" s="1"/>
  <c r="C16858" i="44" s="1"/>
  <c r="C16859" i="44"/>
  <c r="C16860" i="44"/>
  <c r="C16861" i="44"/>
  <c r="C16862" i="44"/>
  <c r="C16863" i="44" s="1"/>
  <c r="C16864" i="44" s="1"/>
  <c r="C16865" i="44"/>
  <c r="C16866" i="44"/>
  <c r="C16867" i="44"/>
  <c r="C16868" i="44"/>
  <c r="C16869" i="44"/>
  <c r="C16870" i="44" s="1"/>
  <c r="C16871" i="44" s="1"/>
  <c r="C16872" i="44"/>
  <c r="C16873" i="44"/>
  <c r="C16874" i="44"/>
  <c r="C16875" i="44"/>
  <c r="C16876" i="44"/>
  <c r="C16877" i="44" s="1"/>
  <c r="C16878" i="44" s="1"/>
  <c r="C16879" i="44"/>
  <c r="C16880" i="44"/>
  <c r="C16881" i="44"/>
  <c r="C16882" i="44"/>
  <c r="C16883" i="44"/>
  <c r="C16884" i="44" s="1"/>
  <c r="C16885" i="44" s="1"/>
  <c r="C16886" i="44"/>
  <c r="C16887" i="44"/>
  <c r="C16888" i="44"/>
  <c r="C16889" i="44"/>
  <c r="C16890" i="44" s="1"/>
  <c r="C16891" i="44" s="1"/>
  <c r="C16892" i="44" s="1"/>
  <c r="C16893" i="44"/>
  <c r="C16894" i="44"/>
  <c r="C16895" i="44"/>
  <c r="C16896" i="44"/>
  <c r="C16897" i="44"/>
  <c r="C16898" i="44" s="1"/>
  <c r="C16899" i="44" s="1"/>
  <c r="C16900" i="44"/>
  <c r="C16901" i="44"/>
  <c r="C16902" i="44"/>
  <c r="C16903" i="44"/>
  <c r="C16904" i="44"/>
  <c r="C16905" i="44" s="1"/>
  <c r="C16906" i="44" s="1"/>
  <c r="C16907" i="44"/>
  <c r="C16908" i="44"/>
  <c r="C16909" i="44"/>
  <c r="C16910" i="44"/>
  <c r="C16911" i="44"/>
  <c r="C16912" i="44" s="1"/>
  <c r="C16913" i="44" s="1"/>
  <c r="C16914" i="44"/>
  <c r="C16915" i="44"/>
  <c r="C16916" i="44"/>
  <c r="C16917" i="44"/>
  <c r="C16918" i="44"/>
  <c r="C16919" i="44" s="1"/>
  <c r="C16920" i="44" s="1"/>
  <c r="C16921" i="44"/>
  <c r="C16922" i="44"/>
  <c r="C16923" i="44"/>
  <c r="C16924" i="44"/>
  <c r="C16925" i="44"/>
  <c r="C16926" i="44" s="1"/>
  <c r="C16927" i="44" s="1"/>
  <c r="C16928" i="44"/>
  <c r="C16929" i="44"/>
  <c r="C16930" i="44"/>
  <c r="C16931" i="44"/>
  <c r="C16932" i="44"/>
  <c r="C16933" i="44" s="1"/>
  <c r="C16934" i="44" s="1"/>
  <c r="C16935" i="44"/>
  <c r="C16936" i="44"/>
  <c r="C16937" i="44"/>
  <c r="C16938" i="44"/>
  <c r="C16939" i="44"/>
  <c r="C16940" i="44" s="1"/>
  <c r="C16941" i="44" s="1"/>
  <c r="C16942" i="44"/>
  <c r="C16943" i="44"/>
  <c r="C16944" i="44"/>
  <c r="C16945" i="44"/>
  <c r="C16946" i="44"/>
  <c r="C16947" i="44" s="1"/>
  <c r="C16948" i="44" s="1"/>
  <c r="C16949" i="44"/>
  <c r="C16950" i="44"/>
  <c r="C16951" i="44"/>
  <c r="C16952" i="44"/>
  <c r="C16953" i="44"/>
  <c r="C16954" i="44" s="1"/>
  <c r="C16955" i="44" s="1"/>
  <c r="C16956" i="44" s="1"/>
  <c r="C16957" i="44"/>
  <c r="C16958" i="44"/>
  <c r="C16959" i="44"/>
  <c r="C16960" i="44"/>
  <c r="C16961" i="44" s="1"/>
  <c r="C16962" i="44" s="1"/>
  <c r="C16963" i="44"/>
  <c r="C16964" i="44"/>
  <c r="C16965" i="44"/>
  <c r="C16966" i="44"/>
  <c r="C16967" i="44"/>
  <c r="C16968" i="44" s="1"/>
  <c r="C16969" i="44" s="1"/>
  <c r="C16970" i="44"/>
  <c r="C16971" i="44"/>
  <c r="C16972" i="44"/>
  <c r="C16973" i="44"/>
  <c r="C16974" i="44"/>
  <c r="C16975" i="44" s="1"/>
  <c r="C16976" i="44" s="1"/>
  <c r="C16977" i="44"/>
  <c r="C16978" i="44"/>
  <c r="C16979" i="44"/>
  <c r="C16980" i="44"/>
  <c r="C16981" i="44"/>
  <c r="C16982" i="44" s="1"/>
  <c r="C16983" i="44" s="1"/>
  <c r="C16984" i="44"/>
  <c r="C16985" i="44"/>
  <c r="C16986" i="44"/>
  <c r="C16987" i="44"/>
  <c r="C16988" i="44"/>
  <c r="C16989" i="44" s="1"/>
  <c r="C16990" i="44" s="1"/>
  <c r="C16991" i="44"/>
  <c r="C16992" i="44"/>
  <c r="C16993" i="44"/>
  <c r="C16994" i="44"/>
  <c r="C16995" i="44" s="1"/>
  <c r="C16996" i="44" s="1"/>
  <c r="C16997" i="44" s="1"/>
  <c r="C16998" i="44"/>
  <c r="C16999" i="44"/>
  <c r="C17000" i="44"/>
  <c r="C17001" i="44"/>
  <c r="C17002" i="44"/>
  <c r="C17003" i="44" s="1"/>
  <c r="C17004" i="44" s="1"/>
  <c r="C17005" i="44"/>
  <c r="C17006" i="44"/>
  <c r="C17007" i="44"/>
  <c r="C17008" i="44"/>
  <c r="C17009" i="44"/>
  <c r="C17010" i="44" s="1"/>
  <c r="C17011" i="44" s="1"/>
  <c r="C17012" i="44"/>
  <c r="C17013" i="44"/>
  <c r="C17014" i="44"/>
  <c r="C17015" i="44"/>
  <c r="C17016" i="44"/>
  <c r="C17017" i="44" s="1"/>
  <c r="C17018" i="44" s="1"/>
  <c r="C17019" i="44"/>
  <c r="C17020" i="44"/>
  <c r="C17021" i="44"/>
  <c r="C17022" i="44"/>
  <c r="C17023" i="44"/>
  <c r="C17024" i="44" s="1"/>
  <c r="C17025" i="44" s="1"/>
  <c r="C17026" i="44"/>
  <c r="C17027" i="44"/>
  <c r="C17028" i="44"/>
  <c r="C17029" i="44"/>
  <c r="C17030" i="44"/>
  <c r="C17031" i="44" s="1"/>
  <c r="C17032" i="44" s="1"/>
  <c r="C17033" i="44"/>
  <c r="C17034" i="44"/>
  <c r="C17035" i="44"/>
  <c r="C17036" i="44"/>
  <c r="C17037" i="44"/>
  <c r="C17038" i="44" s="1"/>
  <c r="C17039" i="44" s="1"/>
  <c r="C17040" i="44"/>
  <c r="C17041" i="44"/>
  <c r="C17042" i="44"/>
  <c r="C17043" i="44"/>
  <c r="C17044" i="44"/>
  <c r="C17045" i="44" s="1"/>
  <c r="C17046" i="44" s="1"/>
  <c r="C17047" i="44"/>
  <c r="C17048" i="44"/>
  <c r="C17049" i="44"/>
  <c r="C17050" i="44"/>
  <c r="C17051" i="44"/>
  <c r="C17052" i="44" s="1"/>
  <c r="C17053" i="44" s="1"/>
  <c r="C17054" i="44" s="1"/>
  <c r="C17055" i="44"/>
  <c r="C17056" i="44"/>
  <c r="C17057" i="44"/>
  <c r="C17058" i="44"/>
  <c r="C17059" i="44" s="1"/>
  <c r="C17060" i="44" s="1"/>
  <c r="C17061" i="44"/>
  <c r="C17062" i="44"/>
  <c r="C17063" i="44"/>
  <c r="C17064" i="44"/>
  <c r="C17065" i="44"/>
  <c r="C17066" i="44" s="1"/>
  <c r="C17067" i="44" s="1"/>
  <c r="C17068" i="44"/>
  <c r="C17069" i="44"/>
  <c r="C17070" i="44"/>
  <c r="C17071" i="44"/>
  <c r="C17072" i="44"/>
  <c r="C17073" i="44" s="1"/>
  <c r="C17074" i="44" s="1"/>
  <c r="C17075" i="44"/>
  <c r="C17076" i="44"/>
  <c r="C17077" i="44"/>
  <c r="C17078" i="44"/>
  <c r="C17079" i="44"/>
  <c r="C17080" i="44" s="1"/>
  <c r="C17081" i="44" s="1"/>
  <c r="C17082" i="44"/>
  <c r="C17083" i="44"/>
  <c r="C17084" i="44"/>
  <c r="C17085" i="44"/>
  <c r="C17086" i="44"/>
  <c r="C17087" i="44" s="1"/>
  <c r="C17088" i="44" s="1"/>
  <c r="C17089" i="44"/>
  <c r="C17090" i="44"/>
  <c r="C17091" i="44"/>
  <c r="C17092" i="44"/>
  <c r="C17093" i="44"/>
  <c r="C17094" i="44" s="1"/>
  <c r="C17095" i="44" s="1"/>
  <c r="C17096" i="44" s="1"/>
  <c r="C17097" i="44"/>
  <c r="C17098" i="44"/>
  <c r="C17099" i="44"/>
  <c r="C17100" i="44"/>
  <c r="C17101" i="44" s="1"/>
  <c r="C17102" i="44" s="1"/>
  <c r="C17103" i="44"/>
  <c r="C17104" i="44"/>
  <c r="C17105" i="44"/>
  <c r="C17106" i="44"/>
  <c r="C17107" i="44"/>
  <c r="C17108" i="44" s="1"/>
  <c r="C17109" i="44" s="1"/>
  <c r="C17110" i="44"/>
  <c r="C17111" i="44"/>
  <c r="C17112" i="44"/>
  <c r="C17113" i="44"/>
  <c r="C17114" i="44"/>
  <c r="C17115" i="44" s="1"/>
  <c r="C17116" i="44" s="1"/>
  <c r="C17117" i="44"/>
  <c r="C17118" i="44"/>
  <c r="C17119" i="44"/>
  <c r="C17120" i="44"/>
  <c r="C17121" i="44"/>
  <c r="C17122" i="44" s="1"/>
  <c r="C17123" i="44" s="1"/>
  <c r="C17124" i="44"/>
  <c r="C17125" i="44" s="1"/>
  <c r="C17126" i="44"/>
  <c r="C17127" i="44"/>
  <c r="C17128" i="44"/>
  <c r="C17129" i="44" s="1"/>
  <c r="C17130" i="44" s="1"/>
  <c r="C17131" i="44"/>
  <c r="C17132" i="44"/>
  <c r="C17133" i="44"/>
  <c r="C17134" i="44"/>
  <c r="C17135" i="44"/>
  <c r="C17136" i="44" s="1"/>
  <c r="C17137" i="44" s="1"/>
  <c r="C17138" i="44"/>
  <c r="C17139" i="44"/>
  <c r="C17140" i="44"/>
  <c r="C17141" i="44" s="1"/>
  <c r="C17142" i="44"/>
  <c r="C17143" i="44" s="1"/>
  <c r="C17144" i="44" s="1"/>
  <c r="C17145" i="44"/>
  <c r="C17146" i="44"/>
  <c r="C17147" i="44"/>
  <c r="C17148" i="44"/>
  <c r="C17149" i="44"/>
  <c r="C17150" i="44" s="1"/>
  <c r="C17151" i="44" s="1"/>
  <c r="C17152" i="44"/>
  <c r="C17153" i="44"/>
  <c r="C17154" i="44"/>
  <c r="C17155" i="44"/>
  <c r="C17156" i="44"/>
  <c r="C17157" i="44" s="1"/>
  <c r="C17158" i="44" s="1"/>
  <c r="C17159" i="44"/>
  <c r="C17160" i="44"/>
  <c r="C17161" i="44"/>
  <c r="C17162" i="44"/>
  <c r="C17163" i="44"/>
  <c r="C17164" i="44" s="1"/>
  <c r="C17165" i="44" s="1"/>
  <c r="C17166" i="44"/>
  <c r="C17167" i="44"/>
  <c r="C17168" i="44"/>
  <c r="C17169" i="44" s="1"/>
  <c r="C17170" i="44"/>
  <c r="C17171" i="44" s="1"/>
  <c r="C17172" i="44" s="1"/>
  <c r="C17173" i="44"/>
  <c r="C17174" i="44"/>
  <c r="C17175" i="44"/>
  <c r="C17176" i="44" s="1"/>
  <c r="C17177" i="44"/>
  <c r="C17178" i="44" s="1"/>
  <c r="C17179" i="44" s="1"/>
  <c r="C17180" i="44"/>
  <c r="C17181" i="44"/>
  <c r="C17182" i="44"/>
  <c r="C17183" i="44"/>
  <c r="C17184" i="44"/>
  <c r="C17185" i="44" s="1"/>
  <c r="C17186" i="44" s="1"/>
  <c r="C17187" i="44"/>
  <c r="C17188" i="44"/>
  <c r="C17189" i="44"/>
  <c r="C17190" i="44"/>
  <c r="C17191" i="44"/>
  <c r="C17192" i="44" s="1"/>
  <c r="C17193" i="44" s="1"/>
  <c r="C17194" i="44" s="1"/>
  <c r="C17195" i="44"/>
  <c r="C17196" i="44"/>
  <c r="C17197" i="44"/>
  <c r="C17198" i="44"/>
  <c r="C17199" i="44" s="1"/>
  <c r="C17200" i="44" s="1"/>
  <c r="C17201" i="44"/>
  <c r="C17202" i="44"/>
  <c r="C17203" i="44"/>
  <c r="C17204" i="44"/>
  <c r="C17205" i="44"/>
  <c r="C17206" i="44" s="1"/>
  <c r="C17207" i="44" s="1"/>
  <c r="C17208" i="44"/>
  <c r="C17209" i="44"/>
  <c r="C17210" i="44"/>
  <c r="C17211" i="44"/>
  <c r="C17212" i="44"/>
  <c r="C17213" i="44" s="1"/>
  <c r="C17214" i="44" s="1"/>
  <c r="C17215" i="44"/>
  <c r="C17216" i="44"/>
  <c r="C17217" i="44"/>
  <c r="C17218" i="44"/>
  <c r="C17219" i="44"/>
  <c r="C17220" i="44" s="1"/>
  <c r="C17221" i="44" s="1"/>
  <c r="C17222" i="44" s="1"/>
  <c r="C17223" i="44"/>
  <c r="C17224" i="44"/>
  <c r="C17225" i="44"/>
  <c r="C17226" i="44"/>
  <c r="C17227" i="44" s="1"/>
  <c r="C17228" i="44" s="1"/>
  <c r="C17229" i="44"/>
  <c r="C17230" i="44"/>
  <c r="C17231" i="44"/>
  <c r="C17232" i="44"/>
  <c r="C17233" i="44"/>
  <c r="C17234" i="44" s="1"/>
  <c r="C17235" i="44" s="1"/>
  <c r="C17236" i="44"/>
  <c r="C17237" i="44"/>
  <c r="C17238" i="44"/>
  <c r="C17239" i="44"/>
  <c r="C17240" i="44"/>
  <c r="C17241" i="44" s="1"/>
  <c r="C17242" i="44" s="1"/>
  <c r="C17243" i="44"/>
  <c r="C17244" i="44"/>
  <c r="C17245" i="44"/>
  <c r="C17246" i="44"/>
  <c r="C17247" i="44"/>
  <c r="C17248" i="44" s="1"/>
  <c r="C17249" i="44" s="1"/>
  <c r="C17250" i="44"/>
  <c r="C17251" i="44"/>
  <c r="C17252" i="44"/>
  <c r="C17253" i="44"/>
  <c r="C17254" i="44"/>
  <c r="C17255" i="44" s="1"/>
  <c r="C17256" i="44" s="1"/>
  <c r="C17257" i="44"/>
  <c r="C17258" i="44"/>
  <c r="C17259" i="44"/>
  <c r="C17260" i="44"/>
  <c r="C17261" i="44"/>
  <c r="C17262" i="44" s="1"/>
  <c r="C17263" i="44" s="1"/>
  <c r="C17264" i="44"/>
  <c r="C17265" i="44"/>
  <c r="C17266" i="44"/>
  <c r="C17267" i="44"/>
  <c r="C17268" i="44"/>
  <c r="C17269" i="44" s="1"/>
  <c r="C17270" i="44" s="1"/>
  <c r="C17271" i="44"/>
  <c r="C17272" i="44"/>
  <c r="C17273" i="44"/>
  <c r="C17274" i="44"/>
  <c r="C17275" i="44" s="1"/>
  <c r="C17276" i="44" s="1"/>
  <c r="C17277" i="44" s="1"/>
  <c r="C17278" i="44"/>
  <c r="C17279" i="44"/>
  <c r="C17280" i="44"/>
  <c r="C17281" i="44"/>
  <c r="C17282" i="44"/>
  <c r="C17283" i="44" s="1"/>
  <c r="C17284" i="44" s="1"/>
  <c r="C17285" i="44"/>
  <c r="C17286" i="44"/>
  <c r="C17287" i="44"/>
  <c r="C17288" i="44"/>
  <c r="C17289" i="44"/>
  <c r="C17290" i="44" s="1"/>
  <c r="C17291" i="44" s="1"/>
  <c r="C17292" i="44"/>
  <c r="C17293" i="44"/>
  <c r="C17294" i="44"/>
  <c r="C17295" i="44"/>
  <c r="C17296" i="44"/>
  <c r="C17297" i="44" s="1"/>
  <c r="C17298" i="44" s="1"/>
  <c r="C17299" i="44"/>
  <c r="C17300" i="44"/>
  <c r="C17301" i="44"/>
  <c r="C17302" i="44"/>
  <c r="C17303" i="44"/>
  <c r="C17304" i="44" s="1"/>
  <c r="C17305" i="44" s="1"/>
  <c r="C17306" i="44"/>
  <c r="C17307" i="44"/>
  <c r="C17308" i="44"/>
  <c r="C17309" i="44"/>
  <c r="C17310" i="44"/>
  <c r="C17311" i="44" s="1"/>
  <c r="C17312" i="44" s="1"/>
  <c r="C17313" i="44"/>
  <c r="C17314" i="44"/>
  <c r="C17315" i="44"/>
  <c r="C17316" i="44"/>
  <c r="C17317" i="44"/>
  <c r="C17318" i="44" s="1"/>
  <c r="C17319" i="44" s="1"/>
  <c r="C17320" i="44" s="1"/>
  <c r="C17321" i="44"/>
  <c r="C17322" i="44"/>
  <c r="C17323" i="44"/>
  <c r="C17324" i="44"/>
  <c r="C17325" i="44" s="1"/>
  <c r="C17326" i="44" s="1"/>
  <c r="C17327" i="44"/>
  <c r="C17328" i="44"/>
  <c r="C17329" i="44"/>
  <c r="C17330" i="44"/>
  <c r="C17331" i="44"/>
  <c r="C17332" i="44" s="1"/>
  <c r="C17333" i="44" s="1"/>
  <c r="C17334" i="44"/>
  <c r="C17335" i="44"/>
  <c r="C17336" i="44"/>
  <c r="C17337" i="44"/>
  <c r="C17338" i="44"/>
  <c r="C17339" i="44" s="1"/>
  <c r="C17340" i="44" s="1"/>
  <c r="C17341" i="44"/>
  <c r="C17342" i="44"/>
  <c r="C17343" i="44"/>
  <c r="C17344" i="44"/>
  <c r="C17345" i="44"/>
  <c r="C17346" i="44" s="1"/>
  <c r="C17347" i="44" s="1"/>
  <c r="C17348" i="44"/>
  <c r="C17349" i="44"/>
  <c r="C17350" i="44"/>
  <c r="C17351" i="44"/>
  <c r="C17352" i="44"/>
  <c r="C17353" i="44" s="1"/>
  <c r="C17354" i="44" s="1"/>
  <c r="C17355" i="44"/>
  <c r="C17356" i="44"/>
  <c r="C17357" i="44"/>
  <c r="C17358" i="44"/>
  <c r="C17359" i="44" s="1"/>
  <c r="C17360" i="44" s="1"/>
  <c r="C17361" i="44" s="1"/>
  <c r="C17362" i="44"/>
  <c r="C17363" i="44"/>
  <c r="C17364" i="44"/>
  <c r="C17365" i="44"/>
  <c r="C17366" i="44"/>
  <c r="C17367" i="44" s="1"/>
  <c r="C17368" i="44" s="1"/>
  <c r="C17369" i="44"/>
  <c r="C17370" i="44"/>
  <c r="C17371" i="44"/>
  <c r="C17372" i="44"/>
  <c r="C17373" i="44"/>
  <c r="C17374" i="44" s="1"/>
  <c r="C17375" i="44" s="1"/>
  <c r="C17376" i="44"/>
  <c r="C17377" i="44"/>
  <c r="C17378" i="44"/>
  <c r="C17379" i="44"/>
  <c r="C17380" i="44"/>
  <c r="C17381" i="44" s="1"/>
  <c r="C17382" i="44" s="1"/>
  <c r="C17383" i="44"/>
  <c r="C17384" i="44"/>
  <c r="C17385" i="44"/>
  <c r="C17386" i="44"/>
  <c r="C17387" i="44"/>
  <c r="C17388" i="44" s="1"/>
  <c r="C17389" i="44" s="1"/>
  <c r="C17390" i="44"/>
  <c r="C17391" i="44"/>
  <c r="C17392" i="44"/>
  <c r="C17393" i="44"/>
  <c r="C17394" i="44"/>
  <c r="C17395" i="44" s="1"/>
  <c r="C17396" i="44" s="1"/>
  <c r="C17397" i="44"/>
  <c r="C17398" i="44"/>
  <c r="C17399" i="44"/>
  <c r="C17400" i="44"/>
  <c r="C17401" i="44"/>
  <c r="C17402" i="44" s="1"/>
  <c r="C17403" i="44" s="1"/>
  <c r="C17404" i="44"/>
  <c r="C17405" i="44"/>
  <c r="C17406" i="44"/>
  <c r="C17407" i="44"/>
  <c r="C17408" i="44"/>
  <c r="C17409" i="44" s="1"/>
  <c r="C17410" i="44" s="1"/>
  <c r="C17411" i="44"/>
  <c r="C17412" i="44"/>
  <c r="C17413" i="44"/>
  <c r="C17414" i="44"/>
  <c r="C17415" i="44"/>
  <c r="C17416" i="44" s="1"/>
  <c r="C17417" i="44" s="1"/>
  <c r="C17418" i="44"/>
  <c r="C17419" i="44"/>
  <c r="C17420" i="44"/>
  <c r="C17421" i="44"/>
  <c r="C17422" i="44"/>
  <c r="C17423" i="44" s="1"/>
  <c r="C17424" i="44" s="1"/>
  <c r="C17425" i="44" s="1"/>
  <c r="C17426" i="44"/>
  <c r="C17427" i="44"/>
  <c r="C17428" i="44"/>
  <c r="C17429" i="44"/>
  <c r="C17430" i="44" s="1"/>
  <c r="C17431" i="44" s="1"/>
  <c r="C17432" i="44"/>
  <c r="C17433" i="44"/>
  <c r="C17434" i="44"/>
  <c r="C17435" i="44"/>
  <c r="C17436" i="44"/>
  <c r="C17437" i="44" s="1"/>
  <c r="C17438" i="44" s="1"/>
  <c r="C17439" i="44"/>
  <c r="C17440" i="44"/>
  <c r="C17441" i="44"/>
  <c r="C17442" i="44"/>
  <c r="C17443" i="44"/>
  <c r="C17444" i="44" s="1"/>
  <c r="C17445" i="44" s="1"/>
  <c r="C17446" i="44"/>
  <c r="C17447" i="44"/>
  <c r="C17448" i="44"/>
  <c r="C17449" i="44"/>
  <c r="C17450" i="44"/>
  <c r="C17451" i="44" s="1"/>
  <c r="C17452" i="44" s="1"/>
  <c r="C17453" i="44"/>
  <c r="C17454" i="44"/>
  <c r="C17455" i="44"/>
  <c r="C17456" i="44"/>
  <c r="C17457" i="44"/>
  <c r="C17458" i="44" s="1"/>
  <c r="C17459" i="44" s="1"/>
  <c r="C17460" i="44" s="1"/>
  <c r="C17461" i="44"/>
  <c r="C17462" i="44"/>
  <c r="C17463" i="44"/>
  <c r="C17464" i="44"/>
  <c r="C17465" i="44" s="1"/>
  <c r="C17466" i="44" s="1"/>
  <c r="C17467" i="44"/>
  <c r="C17468" i="44"/>
  <c r="C17469" i="44"/>
  <c r="C17470" i="44"/>
  <c r="C17471" i="44"/>
  <c r="C17472" i="44" s="1"/>
  <c r="C17473" i="44" s="1"/>
  <c r="C17474" i="44"/>
  <c r="C17475" i="44"/>
  <c r="C17476" i="44"/>
  <c r="C17477" i="44"/>
  <c r="C17478" i="44"/>
  <c r="C17479" i="44" s="1"/>
  <c r="C17480" i="44" s="1"/>
  <c r="C17481" i="44"/>
  <c r="C17482" i="44"/>
  <c r="C17483" i="44"/>
  <c r="C17484" i="44"/>
  <c r="C17485" i="44"/>
  <c r="C17486" i="44" s="1"/>
  <c r="C17487" i="44" s="1"/>
  <c r="C17488" i="44"/>
  <c r="C17489" i="44"/>
  <c r="C17490" i="44" s="1"/>
  <c r="C17491" i="44"/>
  <c r="C17492" i="44"/>
  <c r="C17493" i="44" s="1"/>
  <c r="C17494" i="44" s="1"/>
  <c r="C17495" i="44"/>
  <c r="C17496" i="44"/>
  <c r="C17497" i="44"/>
  <c r="C17498" i="44"/>
  <c r="C17499" i="44"/>
  <c r="C17500" i="44" s="1"/>
  <c r="C17501" i="44" s="1"/>
  <c r="C17502" i="44"/>
  <c r="C17503" i="44"/>
  <c r="C17504" i="44"/>
  <c r="C17505" i="44" s="1"/>
  <c r="C17506" i="44"/>
  <c r="C17507" i="44" s="1"/>
  <c r="C17508" i="44" s="1"/>
  <c r="C17509" i="44"/>
  <c r="C17510" i="44"/>
  <c r="C17511" i="44"/>
  <c r="C17512" i="44"/>
  <c r="C17513" i="44"/>
  <c r="C17514" i="44" s="1"/>
  <c r="C17515" i="44" s="1"/>
  <c r="C17516" i="44"/>
  <c r="C17517" i="44"/>
  <c r="C17518" i="44"/>
  <c r="C17519" i="44"/>
  <c r="C17520" i="44"/>
  <c r="C17521" i="44" s="1"/>
  <c r="C17522" i="44" s="1"/>
  <c r="C17523" i="44"/>
  <c r="C17524" i="44"/>
  <c r="C17525" i="44"/>
  <c r="C17526" i="44"/>
  <c r="C17527" i="44"/>
  <c r="C17528" i="44" s="1"/>
  <c r="C17529" i="44" s="1"/>
  <c r="C17530" i="44"/>
  <c r="C17531" i="44"/>
  <c r="C17532" i="44"/>
  <c r="C17533" i="44"/>
  <c r="C17534" i="44" s="1"/>
  <c r="C17535" i="44" s="1"/>
  <c r="C17536" i="44" s="1"/>
  <c r="C17537" i="44"/>
  <c r="C17538" i="44"/>
  <c r="C17539" i="44"/>
  <c r="C17540" i="44"/>
  <c r="C17541" i="44" s="1"/>
  <c r="C17542" i="44" s="1"/>
  <c r="C17543" i="44" s="1"/>
  <c r="C17544" i="44"/>
  <c r="C17545" i="44"/>
  <c r="C17546" i="44"/>
  <c r="C17547" i="44"/>
  <c r="C17548" i="44"/>
  <c r="C17549" i="44" s="1"/>
  <c r="C17550" i="44" s="1"/>
  <c r="C17551" i="44"/>
  <c r="C17552" i="44"/>
  <c r="C17553" i="44"/>
  <c r="C17554" i="44"/>
  <c r="C17555" i="44"/>
  <c r="C17556" i="44" s="1"/>
  <c r="C17557" i="44" s="1"/>
  <c r="C17558" i="44" s="1"/>
  <c r="C17559" i="44"/>
  <c r="C17560" i="44"/>
  <c r="C17561" i="44"/>
  <c r="C17562" i="44"/>
  <c r="C17563" i="44" s="1"/>
  <c r="C17564" i="44" s="1"/>
  <c r="C17565" i="44"/>
  <c r="C17566" i="44"/>
  <c r="C17567" i="44"/>
  <c r="C17568" i="44"/>
  <c r="C17569" i="44"/>
  <c r="C17570" i="44" s="1"/>
  <c r="C17571" i="44" s="1"/>
  <c r="C17572" i="44"/>
  <c r="C17573" i="44"/>
  <c r="C17574" i="44"/>
  <c r="C17575" i="44"/>
  <c r="C17576" i="44"/>
  <c r="C17577" i="44" s="1"/>
  <c r="C17578" i="44" s="1"/>
  <c r="C17579" i="44"/>
  <c r="C17580" i="44"/>
  <c r="C17581" i="44"/>
  <c r="C17582" i="44"/>
  <c r="C17583" i="44"/>
  <c r="C17584" i="44" s="1"/>
  <c r="C17585" i="44" s="1"/>
  <c r="C17586" i="44" s="1"/>
  <c r="C17587" i="44"/>
  <c r="C17588" i="44"/>
  <c r="C17589" i="44"/>
  <c r="C17590" i="44"/>
  <c r="C17591" i="44" s="1"/>
  <c r="C17592" i="44" s="1"/>
  <c r="C17593" i="44"/>
  <c r="C17594" i="44"/>
  <c r="C17595" i="44"/>
  <c r="C17596" i="44"/>
  <c r="C17597" i="44"/>
  <c r="C17598" i="44" s="1"/>
  <c r="C17599" i="44" s="1"/>
  <c r="C17600" i="44"/>
  <c r="C17601" i="44"/>
  <c r="C17602" i="44"/>
  <c r="C17603" i="44"/>
  <c r="C17604" i="44"/>
  <c r="C17605" i="44" s="1"/>
  <c r="C17606" i="44" s="1"/>
  <c r="C17607" i="44"/>
  <c r="C17608" i="44"/>
  <c r="C17609" i="44"/>
  <c r="C17610" i="44"/>
  <c r="C17611" i="44"/>
  <c r="C17612" i="44" s="1"/>
  <c r="C17613" i="44" s="1"/>
  <c r="C17614" i="44"/>
  <c r="C17615" i="44"/>
  <c r="C17616" i="44"/>
  <c r="C17617" i="44"/>
  <c r="C17618" i="44"/>
  <c r="C17619" i="44" s="1"/>
  <c r="C17620" i="44" s="1"/>
  <c r="C17621" i="44"/>
  <c r="C17622" i="44"/>
  <c r="C17623" i="44"/>
  <c r="C17624" i="44"/>
  <c r="C17625" i="44"/>
  <c r="C17626" i="44" s="1"/>
  <c r="C17627" i="44" s="1"/>
  <c r="C17628" i="44"/>
  <c r="C17629" i="44"/>
  <c r="C17630" i="44"/>
  <c r="C17631" i="44"/>
  <c r="C17632" i="44"/>
  <c r="C17633" i="44" s="1"/>
  <c r="C17634" i="44" s="1"/>
  <c r="C17635" i="44"/>
  <c r="C17636" i="44"/>
  <c r="C17637" i="44"/>
  <c r="C17638" i="44"/>
  <c r="C17639" i="44"/>
  <c r="C17640" i="44" s="1"/>
  <c r="C17641" i="44" s="1"/>
  <c r="C17642" i="44"/>
  <c r="C17643" i="44"/>
  <c r="C17644" i="44"/>
  <c r="C17645" i="44"/>
  <c r="C17646" i="44"/>
  <c r="C17647" i="44" s="1"/>
  <c r="C17648" i="44" s="1"/>
  <c r="C17649" i="44"/>
  <c r="C17650" i="44"/>
  <c r="C17651" i="44"/>
  <c r="C17652" i="44"/>
  <c r="C17653" i="44"/>
  <c r="C17654" i="44" s="1"/>
  <c r="C17655" i="44" s="1"/>
  <c r="C17656" i="44"/>
  <c r="C17657" i="44"/>
  <c r="C17658" i="44"/>
  <c r="C17659" i="44"/>
  <c r="C17660" i="44"/>
  <c r="C17661" i="44" s="1"/>
  <c r="C17662" i="44" s="1"/>
  <c r="C17663" i="44"/>
  <c r="C17664" i="44"/>
  <c r="C17665" i="44"/>
  <c r="C17666" i="44"/>
  <c r="C17667" i="44"/>
  <c r="C17668" i="44" s="1"/>
  <c r="C17669" i="44" s="1"/>
  <c r="C17670" i="44"/>
  <c r="C17671" i="44"/>
  <c r="C17672" i="44"/>
  <c r="C17673" i="44"/>
  <c r="C17674" i="44"/>
  <c r="C17675" i="44" s="1"/>
  <c r="C17676" i="44" s="1"/>
  <c r="C17677" i="44"/>
  <c r="C17678" i="44"/>
  <c r="C17679" i="44"/>
  <c r="C17680" i="44"/>
  <c r="C17681" i="44"/>
  <c r="C17682" i="44" s="1"/>
  <c r="C17683" i="44" s="1"/>
  <c r="C17684" i="44"/>
  <c r="C17685" i="44"/>
  <c r="C17686" i="44"/>
  <c r="C17687" i="44"/>
  <c r="C17688" i="44"/>
  <c r="C17689" i="44" s="1"/>
  <c r="C17690" i="44" s="1"/>
  <c r="C17691" i="44" s="1"/>
  <c r="C17692" i="44"/>
  <c r="C17693" i="44"/>
  <c r="C17694" i="44"/>
  <c r="C17695" i="44"/>
  <c r="C17696" i="44" s="1"/>
  <c r="C17697" i="44" s="1"/>
  <c r="C17698" i="44"/>
  <c r="C17699" i="44"/>
  <c r="C17700" i="44"/>
  <c r="C17701" i="44"/>
  <c r="C17702" i="44"/>
  <c r="C17703" i="44" s="1"/>
  <c r="C17704" i="44" s="1"/>
  <c r="C17705" i="44"/>
  <c r="C17706" i="44"/>
  <c r="C17707" i="44"/>
  <c r="C17708" i="44"/>
  <c r="C17709" i="44"/>
  <c r="C17710" i="44" s="1"/>
  <c r="C17711" i="44" s="1"/>
  <c r="C17712" i="44"/>
  <c r="C17713" i="44"/>
  <c r="C17714" i="44"/>
  <c r="C17715" i="44"/>
  <c r="C17716" i="44"/>
  <c r="C17717" i="44" s="1"/>
  <c r="C17718" i="44" s="1"/>
  <c r="C17719" i="44"/>
  <c r="C17720" i="44"/>
  <c r="C17721" i="44"/>
  <c r="C17722" i="44"/>
  <c r="C17723" i="44"/>
  <c r="C17724" i="44" s="1"/>
  <c r="C17725" i="44" s="1"/>
  <c r="C17726" i="44" s="1"/>
  <c r="C17727" i="44"/>
  <c r="C17728" i="44"/>
  <c r="C17729" i="44"/>
  <c r="C17730" i="44"/>
  <c r="C17731" i="44" s="1"/>
  <c r="C17732" i="44" s="1"/>
  <c r="C17733" i="44"/>
  <c r="C17734" i="44"/>
  <c r="C17735" i="44"/>
  <c r="C17736" i="44"/>
  <c r="C17737" i="44"/>
  <c r="C17738" i="44" s="1"/>
  <c r="C17739" i="44" s="1"/>
  <c r="C17740" i="44"/>
  <c r="C17741" i="44"/>
  <c r="C17742" i="44"/>
  <c r="C17743" i="44"/>
  <c r="C17744" i="44"/>
  <c r="C17745" i="44" s="1"/>
  <c r="C17746" i="44" s="1"/>
  <c r="C17747" i="44"/>
  <c r="C17748" i="44"/>
  <c r="C17749" i="44"/>
  <c r="C17750" i="44"/>
  <c r="C17751" i="44"/>
  <c r="C17752" i="44" s="1"/>
  <c r="C17753" i="44" s="1"/>
  <c r="C17754" i="44"/>
  <c r="C17755" i="44"/>
  <c r="C17756" i="44"/>
  <c r="C17757" i="44"/>
  <c r="C17758" i="44"/>
  <c r="C17759" i="44" s="1"/>
  <c r="C17760" i="44" s="1"/>
  <c r="C17761" i="44"/>
  <c r="C17762" i="44"/>
  <c r="C17763" i="44"/>
  <c r="C17764" i="44"/>
  <c r="C17765" i="44"/>
  <c r="C17766" i="44" s="1"/>
  <c r="C17767" i="44" s="1"/>
  <c r="C17768" i="44"/>
  <c r="C17769" i="44"/>
  <c r="C17770" i="44"/>
  <c r="C17771" i="44"/>
  <c r="C17772" i="44"/>
  <c r="C17773" i="44" s="1"/>
  <c r="C17774" i="44" s="1"/>
  <c r="C17775" i="44"/>
  <c r="C17776" i="44"/>
  <c r="C17777" i="44"/>
  <c r="C17778" i="44"/>
  <c r="C17779" i="44"/>
  <c r="C17780" i="44" s="1"/>
  <c r="C17781" i="44" s="1"/>
  <c r="C17782" i="44"/>
  <c r="C17783" i="44"/>
  <c r="C17784" i="44"/>
  <c r="C17785" i="44"/>
  <c r="C17786" i="44"/>
  <c r="C17787" i="44" s="1"/>
  <c r="C17788" i="44" s="1"/>
  <c r="C17789" i="44" s="1"/>
  <c r="C17790" i="44"/>
  <c r="C17791" i="44"/>
  <c r="C17792" i="44"/>
  <c r="C17793" i="44"/>
  <c r="C17794" i="44" s="1"/>
  <c r="C17795" i="44" s="1"/>
  <c r="C17796" i="44"/>
  <c r="C17797" i="44"/>
  <c r="C17798" i="44"/>
  <c r="C17799" i="44"/>
  <c r="C17800" i="44"/>
  <c r="C17801" i="44" s="1"/>
  <c r="C17802" i="44" s="1"/>
  <c r="C17803" i="44"/>
  <c r="C17804" i="44"/>
  <c r="C17805" i="44"/>
  <c r="C17806" i="44"/>
  <c r="C17807" i="44"/>
  <c r="C17808" i="44" s="1"/>
  <c r="C17809" i="44" s="1"/>
  <c r="C17810" i="44"/>
  <c r="C17811" i="44"/>
  <c r="C17812" i="44"/>
  <c r="C17813" i="44"/>
  <c r="C17814" i="44"/>
  <c r="C17815" i="44" s="1"/>
  <c r="C17816" i="44" s="1"/>
  <c r="C17817" i="44"/>
  <c r="C17818" i="44"/>
  <c r="C17819" i="44"/>
  <c r="C17820" i="44"/>
  <c r="C17821" i="44"/>
  <c r="C17822" i="44" s="1"/>
  <c r="C17823" i="44" s="1"/>
  <c r="C17824" i="44" s="1"/>
  <c r="C17825" i="44"/>
  <c r="C17826" i="44"/>
  <c r="C17827" i="44"/>
  <c r="C17828" i="44"/>
  <c r="C17829" i="44" s="1"/>
  <c r="C17830" i="44" s="1"/>
  <c r="C17831" i="44"/>
  <c r="C17832" i="44"/>
  <c r="C17833" i="44"/>
  <c r="C17834" i="44"/>
  <c r="C17835" i="44"/>
  <c r="C17836" i="44" s="1"/>
  <c r="C17837" i="44" s="1"/>
  <c r="C17838" i="44"/>
  <c r="C17839" i="44"/>
  <c r="C17840" i="44"/>
  <c r="C17841" i="44"/>
  <c r="C17842" i="44"/>
  <c r="C17843" i="44" s="1"/>
  <c r="C17844" i="44" s="1"/>
  <c r="C17845" i="44"/>
  <c r="C17846" i="44"/>
  <c r="C17847" i="44"/>
  <c r="C17848" i="44"/>
  <c r="C17849" i="44"/>
  <c r="C17850" i="44" s="1"/>
  <c r="C17851" i="44" s="1"/>
  <c r="C17852" i="44"/>
  <c r="C17853" i="44"/>
  <c r="C17854" i="44"/>
  <c r="C17855" i="44" s="1"/>
  <c r="C17856" i="44"/>
  <c r="C17857" i="44" s="1"/>
  <c r="C17858" i="44" s="1"/>
  <c r="C17859" i="44"/>
  <c r="C17860" i="44"/>
  <c r="C17861" i="44"/>
  <c r="C17862" i="44"/>
  <c r="C17863" i="44"/>
  <c r="C17864" i="44" s="1"/>
  <c r="C17865" i="44" s="1"/>
  <c r="C17866" i="44"/>
  <c r="C17867" i="44"/>
  <c r="C17868" i="44"/>
  <c r="C17869" i="44" s="1"/>
  <c r="C17870" i="44"/>
  <c r="C17871" i="44" s="1"/>
  <c r="C17872" i="44" s="1"/>
  <c r="C17873" i="44"/>
  <c r="C17874" i="44"/>
  <c r="C17875" i="44"/>
  <c r="C17876" i="44"/>
  <c r="C17877" i="44"/>
  <c r="C17878" i="44" s="1"/>
  <c r="C17879" i="44" s="1"/>
  <c r="C17880" i="44"/>
  <c r="C17881" i="44"/>
  <c r="C17882" i="44"/>
  <c r="C17883" i="44"/>
  <c r="C17884" i="44"/>
  <c r="C17885" i="44" s="1"/>
  <c r="C17886" i="44" s="1"/>
  <c r="C17887" i="44"/>
  <c r="C17888" i="44"/>
  <c r="C17889" i="44"/>
  <c r="C17890" i="44"/>
  <c r="C17891" i="44"/>
  <c r="C17892" i="44" s="1"/>
  <c r="C17893" i="44" s="1"/>
  <c r="C17894" i="44"/>
  <c r="C17895" i="44"/>
  <c r="C17896" i="44"/>
  <c r="C17897" i="44"/>
  <c r="C17898" i="44" s="1"/>
  <c r="C17899" i="44" s="1"/>
  <c r="C17900" i="44" s="1"/>
  <c r="C17901" i="44"/>
  <c r="C17902" i="44"/>
  <c r="C17903" i="44"/>
  <c r="C17904" i="44"/>
  <c r="C17905" i="44"/>
  <c r="C17906" i="44" s="1"/>
  <c r="C17907" i="44" s="1"/>
  <c r="C17908" i="44"/>
  <c r="C17909" i="44"/>
  <c r="C17910" i="44"/>
  <c r="C17911" i="44"/>
  <c r="C17912" i="44"/>
  <c r="C17913" i="44" s="1"/>
  <c r="C17914" i="44" s="1"/>
  <c r="C17915" i="44"/>
  <c r="C17916" i="44"/>
  <c r="C17917" i="44"/>
  <c r="C17918" i="44"/>
  <c r="C17919" i="44"/>
  <c r="C17920" i="44" s="1"/>
  <c r="C17921" i="44" s="1"/>
  <c r="C17922" i="44" s="1"/>
  <c r="C17923" i="44"/>
  <c r="C17924" i="44"/>
  <c r="C17925" i="44"/>
  <c r="C17926" i="44"/>
  <c r="C17927" i="44" s="1"/>
  <c r="C17928" i="44" s="1"/>
  <c r="C17929" i="44"/>
  <c r="C17930" i="44"/>
  <c r="C17931" i="44"/>
  <c r="C17932" i="44"/>
  <c r="C17933" i="44"/>
  <c r="C17934" i="44" s="1"/>
  <c r="C17935" i="44" s="1"/>
  <c r="C17936" i="44"/>
  <c r="C17937" i="44"/>
  <c r="C17938" i="44"/>
  <c r="C17939" i="44"/>
  <c r="C17940" i="44"/>
  <c r="C17941" i="44" s="1"/>
  <c r="C17942" i="44" s="1"/>
  <c r="C17943" i="44"/>
  <c r="C17944" i="44"/>
  <c r="C17945" i="44"/>
  <c r="C17946" i="44"/>
  <c r="C17947" i="44"/>
  <c r="C17948" i="44" s="1"/>
  <c r="C17949" i="44" s="1"/>
  <c r="C17950" i="44"/>
  <c r="C17951" i="44"/>
  <c r="C17952" i="44"/>
  <c r="C17953" i="44"/>
  <c r="C17954" i="44"/>
  <c r="C17955" i="44" s="1"/>
  <c r="C17956" i="44" s="1"/>
  <c r="C17957" i="44" s="1"/>
  <c r="C17958" i="44"/>
  <c r="C17959" i="44"/>
  <c r="C17960" i="44"/>
  <c r="C17961" i="44"/>
  <c r="C17962" i="44" s="1"/>
  <c r="C17963" i="44" s="1"/>
  <c r="C17964" i="44"/>
  <c r="C17965" i="44"/>
  <c r="C17966" i="44"/>
  <c r="C17967" i="44"/>
  <c r="C17968" i="44"/>
  <c r="C17969" i="44" s="1"/>
  <c r="C17970" i="44" s="1"/>
  <c r="C17971" i="44"/>
  <c r="C17972" i="44"/>
  <c r="C17973" i="44"/>
  <c r="C17974" i="44"/>
  <c r="C17975" i="44"/>
  <c r="C17976" i="44" s="1"/>
  <c r="C17977" i="44" s="1"/>
  <c r="C17978" i="44"/>
  <c r="C17979" i="44"/>
  <c r="C17980" i="44"/>
  <c r="C17981" i="44"/>
  <c r="C17982" i="44"/>
  <c r="C17983" i="44" s="1"/>
  <c r="C17984" i="44" s="1"/>
  <c r="C17985" i="44"/>
  <c r="C17986" i="44"/>
  <c r="C17987" i="44"/>
  <c r="C17988" i="44"/>
  <c r="C17989" i="44"/>
  <c r="C17990" i="44" s="1"/>
  <c r="C17991" i="44" s="1"/>
  <c r="C17992" i="44"/>
  <c r="C17993" i="44"/>
  <c r="C17994" i="44"/>
  <c r="C17995" i="44"/>
  <c r="C17996" i="44"/>
  <c r="C17997" i="44" s="1"/>
  <c r="C17998" i="44" s="1"/>
  <c r="C17999" i="44"/>
  <c r="C18000" i="44"/>
  <c r="C18001" i="44"/>
  <c r="C18002" i="44"/>
  <c r="C18003" i="44"/>
  <c r="C18004" i="44" s="1"/>
  <c r="C18005" i="44" s="1"/>
  <c r="C18006" i="44"/>
  <c r="C18007" i="44"/>
  <c r="C18008" i="44"/>
  <c r="C18009" i="44"/>
  <c r="C18010" i="44"/>
  <c r="C18011" i="44" s="1"/>
  <c r="C18012" i="44" s="1"/>
  <c r="C18013" i="44"/>
  <c r="C18014" i="44"/>
  <c r="C18015" i="44"/>
  <c r="C18016" i="44"/>
  <c r="C18017" i="44" s="1"/>
  <c r="C18018" i="44" s="1"/>
  <c r="C18019" i="44" s="1"/>
  <c r="C18020" i="44"/>
  <c r="C18021" i="44"/>
  <c r="C18022" i="44"/>
  <c r="C18023" i="44"/>
  <c r="C18024" i="44"/>
  <c r="C18025" i="44" s="1"/>
  <c r="C18026" i="44" s="1"/>
  <c r="C18027" i="44"/>
  <c r="C18028" i="44"/>
  <c r="C18029" i="44"/>
  <c r="C18030" i="44"/>
  <c r="C18031" i="44"/>
  <c r="C18032" i="44" s="1"/>
  <c r="C18033" i="44" s="1"/>
  <c r="C18034" i="44"/>
  <c r="C18035" i="44"/>
  <c r="C18036" i="44"/>
  <c r="C18037" i="44"/>
  <c r="C18038" i="44"/>
  <c r="C18039" i="44" s="1"/>
  <c r="C18040" i="44" s="1"/>
  <c r="C18041" i="44"/>
  <c r="C18042" i="44"/>
  <c r="C18043" i="44"/>
  <c r="C18044" i="44"/>
  <c r="C18045" i="44"/>
  <c r="C18046" i="44" s="1"/>
  <c r="C18047" i="44" s="1"/>
  <c r="C18048" i="44"/>
  <c r="C18049" i="44"/>
  <c r="C18050" i="44"/>
  <c r="C18051" i="44"/>
  <c r="C18052" i="44"/>
  <c r="C18053" i="44" s="1"/>
  <c r="C18054" i="44" s="1"/>
  <c r="C18055" i="44" s="1"/>
  <c r="C18056" i="44"/>
  <c r="C18057" i="44"/>
  <c r="C18058" i="44"/>
  <c r="C18059" i="44"/>
  <c r="C18060" i="44" s="1"/>
  <c r="C18061" i="44" s="1"/>
  <c r="C18062" i="44"/>
  <c r="C18063" i="44"/>
  <c r="C18064" i="44"/>
  <c r="C18065" i="44"/>
  <c r="C18066" i="44"/>
  <c r="C18067" i="44" s="1"/>
  <c r="C18068" i="44" s="1"/>
  <c r="C18069" i="44"/>
  <c r="C18070" i="44"/>
  <c r="C18071" i="44"/>
  <c r="C18072" i="44"/>
  <c r="C18073" i="44"/>
  <c r="C18074" i="44" s="1"/>
  <c r="C18075" i="44" s="1"/>
  <c r="C18076" i="44"/>
  <c r="C18077" i="44"/>
  <c r="C18078" i="44"/>
  <c r="C18079" i="44"/>
  <c r="C18080" i="44"/>
  <c r="C18081" i="44" s="1"/>
  <c r="C18082" i="44" s="1"/>
  <c r="C18083" i="44"/>
  <c r="C18084" i="44"/>
  <c r="C18085" i="44"/>
  <c r="C18086" i="44"/>
  <c r="C18087" i="44"/>
  <c r="C18088" i="44" s="1"/>
  <c r="C18089" i="44" s="1"/>
  <c r="C18090" i="44" s="1"/>
  <c r="C18091" i="44"/>
  <c r="C18092" i="44"/>
  <c r="C18093" i="44"/>
  <c r="C18094" i="44"/>
  <c r="C18095" i="44" s="1"/>
  <c r="C18096" i="44" s="1"/>
  <c r="C18097" i="44"/>
  <c r="C18098" i="44"/>
  <c r="C18099" i="44"/>
  <c r="C18100" i="44"/>
  <c r="C18101" i="44"/>
  <c r="C18102" i="44" s="1"/>
  <c r="C18103" i="44" s="1"/>
  <c r="C18104" i="44"/>
  <c r="C18105" i="44"/>
  <c r="C18106" i="44"/>
  <c r="C18107" i="44"/>
  <c r="C18108" i="44"/>
  <c r="C18109" i="44" s="1"/>
  <c r="C18110" i="44" s="1"/>
  <c r="C18111" i="44"/>
  <c r="C18112" i="44"/>
  <c r="C18113" i="44"/>
  <c r="C18114" i="44"/>
  <c r="C18115" i="44"/>
  <c r="C18116" i="44" s="1"/>
  <c r="C18117" i="44" s="1"/>
  <c r="C18118" i="44"/>
  <c r="C18119" i="44"/>
  <c r="C18120" i="44"/>
  <c r="C18121" i="44"/>
  <c r="C18122" i="44"/>
  <c r="C18123" i="44" s="1"/>
  <c r="C18124" i="44" s="1"/>
  <c r="C18125" i="44"/>
  <c r="C18126" i="44"/>
  <c r="C18127" i="44"/>
  <c r="C18128" i="44"/>
  <c r="C18129" i="44"/>
  <c r="C18130" i="44" s="1"/>
  <c r="C18131" i="44" s="1"/>
  <c r="C18132" i="44"/>
  <c r="C18133" i="44"/>
  <c r="C18134" i="44"/>
  <c r="C18135" i="44"/>
  <c r="C18136" i="44"/>
  <c r="C18137" i="44" s="1"/>
  <c r="C18138" i="44" s="1"/>
  <c r="C18139" i="44"/>
  <c r="C18140" i="44"/>
  <c r="C18141" i="44"/>
  <c r="C18142" i="44"/>
  <c r="C18143" i="44"/>
  <c r="C18144" i="44" s="1"/>
  <c r="C18145" i="44" s="1"/>
  <c r="C18146" i="44"/>
  <c r="C18147" i="44"/>
  <c r="C18148" i="44"/>
  <c r="C18149" i="44"/>
  <c r="C18150" i="44"/>
  <c r="C18151" i="44" s="1"/>
  <c r="C18152" i="44" s="1"/>
  <c r="C18153" i="44" s="1"/>
  <c r="C18154" i="44"/>
  <c r="C18155" i="44"/>
  <c r="C18156" i="44"/>
  <c r="C18157" i="44"/>
  <c r="C18158" i="44" s="1"/>
  <c r="C18159" i="44" s="1"/>
  <c r="C18160" i="44"/>
  <c r="C18161" i="44"/>
  <c r="C18162" i="44"/>
  <c r="C18163" i="44"/>
  <c r="C18164" i="44"/>
  <c r="C18165" i="44" s="1"/>
  <c r="C18166" i="44" s="1"/>
  <c r="C18167" i="44"/>
  <c r="C18168" i="44"/>
  <c r="C18169" i="44"/>
  <c r="C18170" i="44"/>
  <c r="C18171" i="44"/>
  <c r="C18172" i="44" s="1"/>
  <c r="C18173" i="44" s="1"/>
  <c r="C18174" i="44"/>
  <c r="C18175" i="44"/>
  <c r="C18176" i="44"/>
  <c r="C18177" i="44"/>
  <c r="C18178" i="44"/>
  <c r="C18179" i="44" s="1"/>
  <c r="C18180" i="44" s="1"/>
  <c r="C18181" i="44"/>
  <c r="C18182" i="44"/>
  <c r="C18183" i="44"/>
  <c r="C18184" i="44"/>
  <c r="C18185" i="44"/>
  <c r="C18186" i="44" s="1"/>
  <c r="C18187" i="44" s="1"/>
  <c r="C18188" i="44" s="1"/>
  <c r="C18189" i="44"/>
  <c r="C18190" i="44"/>
  <c r="C18191" i="44"/>
  <c r="C18192" i="44"/>
  <c r="C18193" i="44" s="1"/>
  <c r="C18194" i="44" s="1"/>
  <c r="C18195" i="44"/>
  <c r="C18196" i="44"/>
  <c r="C18197" i="44"/>
  <c r="C18198" i="44"/>
  <c r="C18199" i="44"/>
  <c r="C18200" i="44" s="1"/>
  <c r="C18201" i="44" s="1"/>
  <c r="C18202" i="44"/>
  <c r="C18203" i="44"/>
  <c r="C18204" i="44"/>
  <c r="C18205" i="44"/>
  <c r="C18206" i="44"/>
  <c r="C18207" i="44" s="1"/>
  <c r="C18208" i="44" s="1"/>
  <c r="C18209" i="44"/>
  <c r="C18210" i="44"/>
  <c r="C18211" i="44"/>
  <c r="C18212" i="44"/>
  <c r="C18213" i="44"/>
  <c r="C18214" i="44" s="1"/>
  <c r="C18215" i="44" s="1"/>
  <c r="C18216" i="44"/>
  <c r="C18217" i="44"/>
  <c r="C18218" i="44"/>
  <c r="C18219" i="44"/>
  <c r="C18220" i="44" s="1"/>
  <c r="C18221" i="44" s="1"/>
  <c r="C18222" i="44" s="1"/>
  <c r="C18223" i="44"/>
  <c r="C18224" i="44"/>
  <c r="C18225" i="44"/>
  <c r="C18226" i="44"/>
  <c r="C18227" i="44"/>
  <c r="C18228" i="44" s="1"/>
  <c r="C18229" i="44" s="1"/>
  <c r="C18230" i="44"/>
  <c r="C18231" i="44"/>
  <c r="C18232" i="44"/>
  <c r="C18233" i="44" s="1"/>
  <c r="C18234" i="44"/>
  <c r="C18235" i="44" s="1"/>
  <c r="C18236" i="44" s="1"/>
  <c r="C18237" i="44"/>
  <c r="C18238" i="44"/>
  <c r="C18239" i="44"/>
  <c r="C18240" i="44"/>
  <c r="C18241" i="44"/>
  <c r="C18242" i="44" s="1"/>
  <c r="C18243" i="44" s="1"/>
  <c r="C18244" i="44"/>
  <c r="C18245" i="44"/>
  <c r="C18246" i="44"/>
  <c r="C18247" i="44"/>
  <c r="C18248" i="44"/>
  <c r="C18249" i="44" s="1"/>
  <c r="C18250" i="44" s="1"/>
  <c r="C18251" i="44"/>
  <c r="C18252" i="44"/>
  <c r="C18253" i="44"/>
  <c r="C18254" i="44"/>
  <c r="C18255" i="44"/>
  <c r="C18256" i="44" s="1"/>
  <c r="C18257" i="44" s="1"/>
  <c r="C18258" i="44"/>
  <c r="C18259" i="44"/>
  <c r="C18260" i="44"/>
  <c r="C18261" i="44"/>
  <c r="C18262" i="44"/>
  <c r="C18263" i="44" s="1"/>
  <c r="C18264" i="44" s="1"/>
  <c r="C18265" i="44" s="1"/>
  <c r="C18266" i="44"/>
  <c r="C18267" i="44"/>
  <c r="C18268" i="44"/>
  <c r="C18269" i="44"/>
  <c r="C18270" i="44" s="1"/>
  <c r="C18271" i="44" s="1"/>
  <c r="C18272" i="44" s="1"/>
  <c r="C18273" i="44"/>
  <c r="C18274" i="44"/>
  <c r="C18275" i="44"/>
  <c r="C18276" i="44"/>
  <c r="C18277" i="44" s="1"/>
  <c r="C18278" i="44" s="1"/>
  <c r="C18279" i="44"/>
  <c r="C18280" i="44"/>
  <c r="C18281" i="44"/>
  <c r="C18282" i="44"/>
  <c r="C18283" i="44"/>
  <c r="C18284" i="44"/>
  <c r="C18285" i="44" s="1"/>
  <c r="C18286" i="44" s="1"/>
  <c r="C18287" i="44"/>
  <c r="C18288" i="44"/>
  <c r="C18289" i="44"/>
  <c r="C18290" i="44"/>
  <c r="C18291" i="44" s="1"/>
  <c r="C18292" i="44" s="1"/>
  <c r="C18293" i="44"/>
  <c r="C18294" i="44"/>
  <c r="C18295" i="44"/>
  <c r="C18296" i="44"/>
  <c r="C18297" i="44"/>
  <c r="C18298" i="44" s="1"/>
  <c r="C18299" i="44" s="1"/>
  <c r="C18300" i="44"/>
  <c r="C18301" i="44"/>
  <c r="C18302" i="44"/>
  <c r="C18303" i="44"/>
  <c r="C18304" i="44"/>
  <c r="C18305" i="44" s="1"/>
  <c r="C18306" i="44" s="1"/>
  <c r="C18307" i="44"/>
  <c r="C18308" i="44"/>
  <c r="C18309" i="44"/>
  <c r="C18310" i="44"/>
  <c r="C18311" i="44"/>
  <c r="C18312" i="44" s="1"/>
  <c r="C18313" i="44" s="1"/>
  <c r="C18314" i="44"/>
  <c r="C18315" i="44"/>
  <c r="C18316" i="44"/>
  <c r="C18317" i="44"/>
  <c r="C18318" i="44"/>
  <c r="C18319" i="44" s="1"/>
  <c r="C18320" i="44" s="1"/>
  <c r="C18321" i="44" s="1"/>
  <c r="C18322" i="44"/>
  <c r="C18323" i="44"/>
  <c r="C18324" i="44"/>
  <c r="C18325" i="44"/>
  <c r="C18326" i="44" s="1"/>
  <c r="C18327" i="44" s="1"/>
  <c r="C18328" i="44"/>
  <c r="C18329" i="44"/>
  <c r="C18330" i="44"/>
  <c r="C18331" i="44"/>
  <c r="C18332" i="44"/>
  <c r="C18333" i="44" s="1"/>
  <c r="C18334" i="44" s="1"/>
  <c r="C18335" i="44"/>
  <c r="C18336" i="44"/>
  <c r="C18337" i="44"/>
  <c r="C18338" i="44"/>
  <c r="C18339" i="44"/>
  <c r="C18340" i="44" s="1"/>
  <c r="C18341" i="44" s="1"/>
  <c r="C18342" i="44"/>
  <c r="C18343" i="44"/>
  <c r="C18344" i="44"/>
  <c r="C18345" i="44"/>
  <c r="C18346" i="44"/>
  <c r="C18347" i="44" s="1"/>
  <c r="C18348" i="44" s="1"/>
  <c r="C18349" i="44"/>
  <c r="C18350" i="44"/>
  <c r="C18351" i="44"/>
  <c r="C18352" i="44"/>
  <c r="C18353" i="44"/>
  <c r="C18354" i="44" s="1"/>
  <c r="C18355" i="44" s="1"/>
  <c r="C18356" i="44"/>
  <c r="C18357" i="44"/>
  <c r="C18358" i="44"/>
  <c r="C18359" i="44"/>
  <c r="C18360" i="44"/>
  <c r="C18361" i="44" s="1"/>
  <c r="C18362" i="44" s="1"/>
  <c r="C18363" i="44"/>
  <c r="C18364" i="44"/>
  <c r="C18365" i="44"/>
  <c r="C18366" i="44"/>
  <c r="C18367" i="44"/>
  <c r="C18368" i="44" s="1"/>
  <c r="C18369" i="44" s="1"/>
  <c r="C18370" i="44"/>
  <c r="C18371" i="44"/>
  <c r="C18372" i="44"/>
  <c r="C18373" i="44"/>
  <c r="C18374" i="44"/>
  <c r="C18375" i="44" s="1"/>
  <c r="C18376" i="44" s="1"/>
  <c r="C18377" i="44"/>
  <c r="C18378" i="44"/>
  <c r="C18379" i="44"/>
  <c r="C18380" i="44"/>
  <c r="C18381" i="44"/>
  <c r="C18382" i="44" s="1"/>
  <c r="C18383" i="44" s="1"/>
  <c r="C18384" i="44"/>
  <c r="C18385" i="44"/>
  <c r="C18386" i="44"/>
  <c r="C18387" i="44"/>
  <c r="C18388" i="44"/>
  <c r="C18389" i="44" s="1"/>
  <c r="C18390" i="44" s="1"/>
  <c r="C18391" i="44"/>
  <c r="C18392" i="44"/>
  <c r="C18393" i="44"/>
  <c r="C18394" i="44"/>
  <c r="C18395" i="44"/>
  <c r="C18396" i="44" s="1"/>
  <c r="C18397" i="44" s="1"/>
  <c r="C18398" i="44"/>
  <c r="C18399" i="44"/>
  <c r="C18400" i="44"/>
  <c r="C18401" i="44"/>
  <c r="C18402" i="44"/>
  <c r="C18403" i="44" s="1"/>
  <c r="C18404" i="44" s="1"/>
  <c r="C18405" i="44"/>
  <c r="C18406" i="44"/>
  <c r="C18407" i="44"/>
  <c r="C18408" i="44"/>
  <c r="C18409" i="44"/>
  <c r="C18410" i="44" s="1"/>
  <c r="C18411" i="44" s="1"/>
  <c r="C18412" i="44"/>
  <c r="C18413" i="44"/>
  <c r="C18414" i="44"/>
  <c r="C18415" i="44"/>
  <c r="C18416" i="44"/>
  <c r="C18417" i="44" s="1"/>
  <c r="C18418" i="44" s="1"/>
  <c r="C18419" i="44" s="1"/>
  <c r="C18420" i="44"/>
  <c r="C18421" i="44"/>
  <c r="C18422" i="44"/>
  <c r="C18423" i="44"/>
  <c r="C18424" i="44" s="1"/>
  <c r="C18425" i="44" s="1"/>
  <c r="C18426" i="44"/>
  <c r="C18427" i="44"/>
  <c r="C18428" i="44"/>
  <c r="C18429" i="44"/>
  <c r="C18430" i="44"/>
  <c r="C18431" i="44" s="1"/>
  <c r="C18432" i="44" s="1"/>
  <c r="C18433" i="44"/>
  <c r="C18434" i="44"/>
  <c r="C18435" i="44"/>
  <c r="C18436" i="44"/>
  <c r="C18437" i="44"/>
  <c r="C18438" i="44" s="1"/>
  <c r="C18439" i="44" s="1"/>
  <c r="C18440" i="44"/>
  <c r="C18441" i="44"/>
  <c r="C18442" i="44"/>
  <c r="C18443" i="44"/>
  <c r="C18444" i="44"/>
  <c r="C18445" i="44" s="1"/>
  <c r="C18446" i="44" s="1"/>
  <c r="C18447" i="44"/>
  <c r="C18448" i="44"/>
  <c r="C18449" i="44"/>
  <c r="C18450" i="44"/>
  <c r="C18451" i="44"/>
  <c r="C18452" i="44" s="1"/>
  <c r="C18453" i="44" s="1"/>
  <c r="C18454" i="44"/>
  <c r="C18455" i="44"/>
  <c r="C18456" i="44" s="1"/>
  <c r="C18457" i="44"/>
  <c r="C18458" i="44"/>
  <c r="C18459" i="44" s="1"/>
  <c r="C18460" i="44" s="1"/>
  <c r="C18461" i="44"/>
  <c r="C18462" i="44"/>
  <c r="C18463" i="44"/>
  <c r="C18464" i="44"/>
  <c r="C18465" i="44"/>
  <c r="C18466" i="44" s="1"/>
  <c r="C18467" i="44" s="1"/>
  <c r="C18468" i="44"/>
  <c r="C18469" i="44"/>
  <c r="C18470" i="44"/>
  <c r="C18471" i="44"/>
  <c r="C18472" i="44"/>
  <c r="C18473" i="44" s="1"/>
  <c r="C18474" i="44" s="1"/>
  <c r="C18475" i="44"/>
  <c r="C18476" i="44"/>
  <c r="C18477" i="44"/>
  <c r="C18478" i="44"/>
  <c r="C18479" i="44"/>
  <c r="C18480" i="44" s="1"/>
  <c r="C18481" i="44" s="1"/>
  <c r="C18482" i="44"/>
  <c r="C18483" i="44"/>
  <c r="C18484" i="44"/>
  <c r="C18485" i="44"/>
  <c r="C18486" i="44"/>
  <c r="C18487" i="44" s="1"/>
  <c r="C18488" i="44" s="1"/>
  <c r="C18489" i="44"/>
  <c r="C18490" i="44"/>
  <c r="C18491" i="44"/>
  <c r="C18492" i="44"/>
  <c r="C18493" i="44"/>
  <c r="C18494" i="44" s="1"/>
  <c r="C18495" i="44" s="1"/>
  <c r="C18496" i="44"/>
  <c r="C18497" i="44"/>
  <c r="C18498" i="44"/>
  <c r="C18499" i="44"/>
  <c r="C18500" i="44"/>
  <c r="C18501" i="44" s="1"/>
  <c r="C18502" i="44" s="1"/>
  <c r="C18503" i="44"/>
  <c r="C18504" i="44"/>
  <c r="C18505" i="44"/>
  <c r="C18506" i="44"/>
  <c r="C18507" i="44"/>
  <c r="C18508" i="44" s="1"/>
  <c r="C18509" i="44" s="1"/>
  <c r="C18510" i="44"/>
  <c r="C18511" i="44"/>
  <c r="C18512" i="44"/>
  <c r="C18513" i="44"/>
  <c r="C18514" i="44"/>
  <c r="C18515" i="44" s="1"/>
  <c r="C18516" i="44" s="1"/>
  <c r="C18517" i="44" s="1"/>
  <c r="C18518" i="44"/>
  <c r="C18519" i="44"/>
  <c r="C18520" i="44"/>
  <c r="C18521" i="44"/>
  <c r="C18522" i="44" s="1"/>
  <c r="C18523" i="44" s="1"/>
  <c r="C18524" i="44"/>
  <c r="C18525" i="44"/>
  <c r="C18526" i="44"/>
  <c r="C18527" i="44"/>
  <c r="C18528" i="44"/>
  <c r="C18529" i="44" s="1"/>
  <c r="C18530" i="44" s="1"/>
  <c r="C18531" i="44"/>
  <c r="C18532" i="44"/>
  <c r="C18533" i="44"/>
  <c r="C18534" i="44"/>
  <c r="C18535" i="44"/>
  <c r="C18536" i="44" s="1"/>
  <c r="C18537" i="44" s="1"/>
  <c r="C18538" i="44"/>
  <c r="C18539" i="44"/>
  <c r="C18540" i="44"/>
  <c r="C18541" i="44"/>
  <c r="C18542" i="44"/>
  <c r="C18543" i="44" s="1"/>
  <c r="C18544" i="44" s="1"/>
  <c r="C18545" i="44"/>
  <c r="C18546" i="44"/>
  <c r="C18547" i="44"/>
  <c r="C18548" i="44"/>
  <c r="C18549" i="44"/>
  <c r="C18550" i="44" s="1"/>
  <c r="C18551" i="44" s="1"/>
  <c r="C18552" i="44" s="1"/>
  <c r="C18553" i="44"/>
  <c r="C18554" i="44"/>
  <c r="C18555" i="44"/>
  <c r="C18556" i="44"/>
  <c r="C18557" i="44" s="1"/>
  <c r="C18558" i="44" s="1"/>
  <c r="C18559" i="44"/>
  <c r="C18560" i="44"/>
  <c r="C18561" i="44"/>
  <c r="C18562" i="44"/>
  <c r="C18563" i="44"/>
  <c r="C18564" i="44" s="1"/>
  <c r="C18565" i="44" s="1"/>
  <c r="C18566" i="44"/>
  <c r="C18567" i="44"/>
  <c r="C18568" i="44"/>
  <c r="C18569" i="44"/>
  <c r="C18570" i="44"/>
  <c r="C18571" i="44" s="1"/>
  <c r="C18572" i="44" s="1"/>
  <c r="C18573" i="44"/>
  <c r="C18574" i="44" s="1"/>
  <c r="C18575" i="44"/>
  <c r="C18576" i="44"/>
  <c r="C18577" i="44"/>
  <c r="C18578" i="44" s="1"/>
  <c r="C18579" i="44" s="1"/>
  <c r="C18580" i="44"/>
  <c r="C18581" i="44"/>
  <c r="C18582" i="44"/>
  <c r="C18583" i="44"/>
  <c r="C18584" i="44"/>
  <c r="C18585" i="44" s="1"/>
  <c r="C18586" i="44" s="1"/>
  <c r="C18587" i="44" s="1"/>
  <c r="C18588" i="44"/>
  <c r="C18589" i="44"/>
  <c r="C18590" i="44"/>
  <c r="C18591" i="44"/>
  <c r="C18592" i="44" s="1"/>
  <c r="C18593" i="44" s="1"/>
  <c r="C18594" i="44"/>
  <c r="C18595" i="44"/>
  <c r="C18596" i="44"/>
  <c r="C18597" i="44" s="1"/>
  <c r="C18598" i="44"/>
  <c r="C18599" i="44" s="1"/>
  <c r="C18600" i="44" s="1"/>
  <c r="C18601" i="44"/>
  <c r="C18602" i="44"/>
  <c r="C18603" i="44"/>
  <c r="C18604" i="44"/>
  <c r="C18605" i="44"/>
  <c r="C18606" i="44" s="1"/>
  <c r="C18607" i="44" s="1"/>
  <c r="C18608" i="44"/>
  <c r="C18609" i="44"/>
  <c r="C18610" i="44"/>
  <c r="C18611" i="44"/>
  <c r="C18612" i="44"/>
  <c r="C18613" i="44" s="1"/>
  <c r="C18614" i="44" s="1"/>
  <c r="C18615" i="44"/>
  <c r="C18616" i="44"/>
  <c r="C18617" i="44"/>
  <c r="C18618" i="44"/>
  <c r="C18619" i="44"/>
  <c r="C18620" i="44" s="1"/>
  <c r="C18621" i="44" s="1"/>
  <c r="C18622" i="44"/>
  <c r="C18623" i="44"/>
  <c r="C18624" i="44"/>
  <c r="C18625" i="44"/>
  <c r="C18626" i="44"/>
  <c r="C18627" i="44" s="1"/>
  <c r="C18628" i="44" s="1"/>
  <c r="C18629" i="44"/>
  <c r="C18630" i="44" s="1"/>
  <c r="C18631" i="44"/>
  <c r="C18632" i="44"/>
  <c r="C18633" i="44"/>
  <c r="C18634" i="44" s="1"/>
  <c r="C18635" i="44" s="1"/>
  <c r="C18636" i="44"/>
  <c r="C18637" i="44" s="1"/>
  <c r="C18638" i="44"/>
  <c r="C18639" i="44"/>
  <c r="C18640" i="44"/>
  <c r="C18641" i="44" s="1"/>
  <c r="C18642" i="44" s="1"/>
  <c r="C18643" i="44"/>
  <c r="C18644" i="44"/>
  <c r="C18645" i="44"/>
  <c r="C18646" i="44"/>
  <c r="C18647" i="44"/>
  <c r="C18648" i="44" s="1"/>
  <c r="C18649" i="44" s="1"/>
  <c r="C18650" i="44"/>
  <c r="C18651" i="44"/>
  <c r="C18652" i="44"/>
  <c r="C18653" i="44"/>
  <c r="C18654" i="44"/>
  <c r="C18655" i="44" s="1"/>
  <c r="C18656" i="44" s="1"/>
  <c r="C18657" i="44" s="1"/>
  <c r="C18658" i="44"/>
  <c r="C18659" i="44"/>
  <c r="C18660" i="44"/>
  <c r="C18661" i="44"/>
  <c r="C18662" i="44" s="1"/>
  <c r="C18663" i="44" s="1"/>
  <c r="C18664" i="44"/>
  <c r="C18665" i="44"/>
  <c r="C18666" i="44"/>
  <c r="C18667" i="44"/>
  <c r="C18668" i="44"/>
  <c r="C18669" i="44" s="1"/>
  <c r="C18670" i="44" s="1"/>
  <c r="C18671" i="44"/>
  <c r="C18672" i="44"/>
  <c r="C18673" i="44"/>
  <c r="C18674" i="44"/>
  <c r="C18675" i="44"/>
  <c r="C18676" i="44" s="1"/>
  <c r="C18677" i="44" s="1"/>
  <c r="C18678" i="44"/>
  <c r="C18679" i="44"/>
  <c r="C18680" i="44"/>
  <c r="C18681" i="44"/>
  <c r="C18682" i="44"/>
  <c r="C18683" i="44" s="1"/>
  <c r="C18684" i="44" s="1"/>
  <c r="C18685" i="44" s="1"/>
  <c r="C18686" i="44"/>
  <c r="C18687" i="44"/>
  <c r="C18688" i="44"/>
  <c r="C18689" i="44"/>
  <c r="C18690" i="44" s="1"/>
  <c r="C18691" i="44" s="1"/>
  <c r="C18692" i="44"/>
  <c r="C18693" i="44"/>
  <c r="C18694" i="44"/>
  <c r="C18695" i="44"/>
  <c r="C18696" i="44"/>
  <c r="C18697" i="44" s="1"/>
  <c r="C18698" i="44" s="1"/>
  <c r="C18699" i="44"/>
  <c r="C18700" i="44"/>
  <c r="C18701" i="44"/>
  <c r="C18702" i="44"/>
  <c r="C18703" i="44"/>
  <c r="C18704" i="44" s="1"/>
  <c r="C18705" i="44" s="1"/>
  <c r="C18706" i="44"/>
  <c r="C18707" i="44"/>
  <c r="C18708" i="44"/>
  <c r="C18709" i="44"/>
  <c r="C18710" i="44"/>
  <c r="C18711" i="44" s="1"/>
  <c r="C18712" i="44" s="1"/>
  <c r="C18713" i="44"/>
  <c r="C18714" i="44"/>
  <c r="C18715" i="44"/>
  <c r="C18716" i="44"/>
  <c r="C18717" i="44"/>
  <c r="C18718" i="44" s="1"/>
  <c r="C18719" i="44" s="1"/>
  <c r="C18720" i="44"/>
  <c r="C18721" i="44"/>
  <c r="C18722" i="44"/>
  <c r="C18723" i="44"/>
  <c r="C18724" i="44" s="1"/>
  <c r="C18725" i="44" s="1"/>
  <c r="C18726" i="44" s="1"/>
  <c r="C18727" i="44"/>
  <c r="C18728" i="44"/>
  <c r="C18729" i="44"/>
  <c r="C18730" i="44"/>
  <c r="C18731" i="44"/>
  <c r="C18732" i="44" s="1"/>
  <c r="C18733" i="44" s="1"/>
  <c r="C18734" i="44"/>
  <c r="C18735" i="44"/>
  <c r="C18736" i="44"/>
  <c r="C18737" i="44"/>
  <c r="C18738" i="44"/>
  <c r="C18739" i="44" s="1"/>
  <c r="C18740" i="44" s="1"/>
  <c r="C18741" i="44"/>
  <c r="C18742" i="44"/>
  <c r="C18743" i="44"/>
  <c r="C18744" i="44"/>
  <c r="C18745" i="44"/>
  <c r="C18746" i="44" s="1"/>
  <c r="C18747" i="44" s="1"/>
  <c r="C18748" i="44"/>
  <c r="C18749" i="44"/>
  <c r="C18750" i="44"/>
  <c r="C18751" i="44"/>
  <c r="C18752" i="44"/>
  <c r="C18753" i="44" s="1"/>
  <c r="C18754" i="44" s="1"/>
  <c r="C18755" i="44"/>
  <c r="C18756" i="44"/>
  <c r="C18757" i="44"/>
  <c r="C18758" i="44"/>
  <c r="C18759" i="44"/>
  <c r="C18760" i="44" s="1"/>
  <c r="C18761" i="44" s="1"/>
  <c r="C18762" i="44"/>
  <c r="C18763" i="44"/>
  <c r="C18764" i="44"/>
  <c r="C18765" i="44"/>
  <c r="C18766" i="44"/>
  <c r="C18767" i="44" s="1"/>
  <c r="C18768" i="44" s="1"/>
  <c r="C18769" i="44"/>
  <c r="C18770" i="44"/>
  <c r="C18771" i="44"/>
  <c r="C18772" i="44"/>
  <c r="C18773" i="44"/>
  <c r="C18774" i="44" s="1"/>
  <c r="C18775" i="44" s="1"/>
  <c r="C18776" i="44"/>
  <c r="C18777" i="44"/>
  <c r="C18778" i="44"/>
  <c r="C18779" i="44"/>
  <c r="C18780" i="44"/>
  <c r="C18781" i="44" s="1"/>
  <c r="C18782" i="44" s="1"/>
  <c r="C18783" i="44" s="1"/>
  <c r="C18784" i="44"/>
  <c r="C18785" i="44"/>
  <c r="C18786" i="44"/>
  <c r="C18787" i="44"/>
  <c r="C18788" i="44" s="1"/>
  <c r="C18789" i="44" s="1"/>
  <c r="C18790" i="44"/>
  <c r="C18791" i="44"/>
  <c r="C18792" i="44"/>
  <c r="C18793" i="44"/>
  <c r="C18794" i="44"/>
  <c r="C18795" i="44" s="1"/>
  <c r="C18796" i="44" s="1"/>
  <c r="C18797" i="44"/>
  <c r="C18798" i="44"/>
  <c r="C18799" i="44"/>
  <c r="C18800" i="44"/>
  <c r="C18801" i="44"/>
  <c r="C18802" i="44" s="1"/>
  <c r="C18803" i="44" s="1"/>
  <c r="C18804" i="44"/>
  <c r="C18805" i="44"/>
  <c r="C18806" i="44"/>
  <c r="C18807" i="44"/>
  <c r="C18808" i="44"/>
  <c r="C18809" i="44" s="1"/>
  <c r="C18810" i="44" s="1"/>
  <c r="C18811" i="44"/>
  <c r="C18812" i="44"/>
  <c r="C18813" i="44"/>
  <c r="C18814" i="44"/>
  <c r="C18815" i="44"/>
  <c r="C18816" i="44" s="1"/>
  <c r="C18817" i="44" s="1"/>
  <c r="C18818" i="44"/>
  <c r="C18819" i="44"/>
  <c r="C18820" i="44"/>
  <c r="C18821" i="44" s="1"/>
  <c r="C18822" i="44"/>
  <c r="C18823" i="44" s="1"/>
  <c r="C18824" i="44" s="1"/>
  <c r="C18825" i="44"/>
  <c r="C18826" i="44"/>
  <c r="C18827" i="44"/>
  <c r="C18828" i="44"/>
  <c r="C18829" i="44"/>
  <c r="C18830" i="44" s="1"/>
  <c r="C18831" i="44" s="1"/>
  <c r="C18832" i="44"/>
  <c r="C18833" i="44"/>
  <c r="C18834" i="44"/>
  <c r="C18835" i="44"/>
  <c r="C18836" i="44"/>
  <c r="C18837" i="44" s="1"/>
  <c r="C18838" i="44" s="1"/>
  <c r="C18839" i="44"/>
  <c r="C18840" i="44"/>
  <c r="C18841" i="44"/>
  <c r="C18842" i="44"/>
  <c r="C18843" i="44"/>
  <c r="C18844" i="44" s="1"/>
  <c r="C18845" i="44" s="1"/>
  <c r="C18846" i="44"/>
  <c r="C18847" i="44"/>
  <c r="C18848" i="44"/>
  <c r="C18849" i="44"/>
  <c r="C18850" i="44"/>
  <c r="C18851" i="44" s="1"/>
  <c r="C18852" i="44" s="1"/>
  <c r="C18853" i="44"/>
  <c r="C18854" i="44"/>
  <c r="C18855" i="44"/>
  <c r="C18856" i="44"/>
  <c r="C18857" i="44"/>
  <c r="C18858" i="44" s="1"/>
  <c r="C18859" i="44" s="1"/>
  <c r="C18860" i="44"/>
  <c r="C18861" i="44"/>
  <c r="C18862" i="44"/>
  <c r="C18863" i="44"/>
  <c r="C18864" i="44"/>
  <c r="C18865" i="44" s="1"/>
  <c r="C18866" i="44" s="1"/>
  <c r="C18867" i="44"/>
  <c r="C18868" i="44"/>
  <c r="C18869" i="44"/>
  <c r="C18870" i="44"/>
  <c r="C18871" i="44"/>
  <c r="C18872" i="44" s="1"/>
  <c r="C18873" i="44" s="1"/>
  <c r="C18874" i="44"/>
  <c r="C18875" i="44"/>
  <c r="C18876" i="44"/>
  <c r="C18877" i="44"/>
  <c r="C18878" i="44"/>
  <c r="C18879" i="44" s="1"/>
  <c r="C18880" i="44" s="1"/>
  <c r="C18881" i="44" s="1"/>
  <c r="C18882" i="44"/>
  <c r="C18883" i="44"/>
  <c r="C18884" i="44"/>
  <c r="C18885" i="44"/>
  <c r="C18886" i="44" s="1"/>
  <c r="C18887" i="44" s="1"/>
  <c r="C18888" i="44"/>
  <c r="C18889" i="44"/>
  <c r="C18890" i="44"/>
  <c r="C18891" i="44"/>
  <c r="C18892" i="44"/>
  <c r="C18893" i="44" s="1"/>
  <c r="C18894" i="44" s="1"/>
  <c r="C18895" i="44"/>
  <c r="C18896" i="44"/>
  <c r="C18897" i="44"/>
  <c r="C18898" i="44"/>
  <c r="C18899" i="44"/>
  <c r="C18900" i="44" s="1"/>
  <c r="C18901" i="44" s="1"/>
  <c r="C18902" i="44"/>
  <c r="C18903" i="44"/>
  <c r="C18904" i="44"/>
  <c r="C18905" i="44"/>
  <c r="C18906" i="44"/>
  <c r="C18907" i="44" s="1"/>
  <c r="C18908" i="44" s="1"/>
  <c r="C18909" i="44"/>
  <c r="C18910" i="44"/>
  <c r="C18911" i="44"/>
  <c r="C18912" i="44"/>
  <c r="C18913" i="44"/>
  <c r="C18914" i="44" s="1"/>
  <c r="C18915" i="44" s="1"/>
  <c r="C18916" i="44"/>
  <c r="C18917" i="44"/>
  <c r="C18918" i="44"/>
  <c r="C18919" i="44"/>
  <c r="C18920" i="44"/>
  <c r="C18921" i="44" s="1"/>
  <c r="C18922" i="44" s="1"/>
  <c r="C18923" i="44" s="1"/>
  <c r="C18924" i="44"/>
  <c r="C18925" i="44"/>
  <c r="C18926" i="44"/>
  <c r="C18927" i="44"/>
  <c r="C18928" i="44" s="1"/>
  <c r="C18929" i="44" s="1"/>
  <c r="C18930" i="44"/>
  <c r="C18931" i="44"/>
  <c r="C18932" i="44"/>
  <c r="C18933" i="44"/>
  <c r="C18934" i="44"/>
  <c r="C18935" i="44" s="1"/>
  <c r="C18936" i="44" s="1"/>
  <c r="C18937" i="44"/>
  <c r="C18938" i="44"/>
  <c r="C18939" i="44"/>
  <c r="C18940" i="44"/>
  <c r="C18941" i="44"/>
  <c r="C18942" i="44" s="1"/>
  <c r="C18943" i="44" s="1"/>
  <c r="C18944" i="44"/>
  <c r="C18945" i="44"/>
  <c r="C18946" i="44"/>
  <c r="C18947" i="44"/>
  <c r="C18948" i="44"/>
  <c r="C18949" i="44" s="1"/>
  <c r="C18950" i="44" s="1"/>
  <c r="C18951" i="44" s="1"/>
  <c r="C18952" i="44"/>
  <c r="C18953" i="44"/>
  <c r="C18954" i="44"/>
  <c r="C18955" i="44"/>
  <c r="C18956" i="44" s="1"/>
  <c r="C18957" i="44" s="1"/>
  <c r="C18958" i="44"/>
  <c r="C18959" i="44"/>
  <c r="C18960" i="44"/>
  <c r="C18961" i="44"/>
  <c r="C18962" i="44"/>
  <c r="C18963" i="44" s="1"/>
  <c r="C18964" i="44" s="1"/>
  <c r="C18965" i="44"/>
  <c r="C18966" i="44"/>
  <c r="C18967" i="44"/>
  <c r="C18968" i="44" s="1"/>
  <c r="C18969" i="44"/>
  <c r="C18970" i="44" s="1"/>
  <c r="C18971" i="44" s="1"/>
  <c r="C18972" i="44"/>
  <c r="C18973" i="44"/>
  <c r="C18974" i="44"/>
  <c r="C18975" i="44"/>
  <c r="C18976" i="44"/>
  <c r="C18977" i="44" s="1"/>
  <c r="C18978" i="44" s="1"/>
  <c r="C18979" i="44"/>
  <c r="C18980" i="44"/>
  <c r="C18981" i="44"/>
  <c r="C18982" i="44"/>
  <c r="C18983" i="44"/>
  <c r="C18984" i="44" s="1"/>
  <c r="C18985" i="44" s="1"/>
  <c r="C18986" i="44"/>
  <c r="C18987" i="44"/>
  <c r="C18988" i="44"/>
  <c r="C18989" i="44"/>
  <c r="C18990" i="44"/>
  <c r="C18991" i="44" s="1"/>
  <c r="C18992" i="44" s="1"/>
  <c r="C18993" i="44"/>
  <c r="C18994" i="44"/>
  <c r="C18995" i="44" s="1"/>
  <c r="C18996" i="44"/>
  <c r="C18997" i="44"/>
  <c r="C18998" i="44" s="1"/>
  <c r="C18999" i="44" s="1"/>
  <c r="C19000" i="44"/>
  <c r="C19001" i="44"/>
  <c r="C19002" i="44" s="1"/>
  <c r="C19003" i="44"/>
  <c r="C19004" i="44"/>
  <c r="C19005" i="44" s="1"/>
  <c r="C19006" i="44" s="1"/>
  <c r="C19007" i="44"/>
  <c r="C19008" i="44"/>
  <c r="C19009" i="44"/>
  <c r="C19010" i="44"/>
  <c r="C19011" i="44"/>
  <c r="C19012" i="44" s="1"/>
  <c r="C19013" i="44" s="1"/>
  <c r="C19014" i="44"/>
  <c r="C19015" i="44"/>
  <c r="C19016" i="44"/>
  <c r="C19017" i="44"/>
  <c r="C19018" i="44"/>
  <c r="C19019" i="44" s="1"/>
  <c r="C19020" i="44" s="1"/>
  <c r="C19021" i="44" s="1"/>
  <c r="C19022" i="44"/>
  <c r="C19023" i="44"/>
  <c r="C19024" i="44"/>
  <c r="C19025" i="44"/>
  <c r="C19026" i="44" s="1"/>
  <c r="C19027" i="44" s="1"/>
  <c r="C19028" i="44"/>
  <c r="C19029" i="44"/>
  <c r="C19030" i="44"/>
  <c r="C19031" i="44"/>
  <c r="C19032" i="44"/>
  <c r="C19033" i="44" s="1"/>
  <c r="C19034" i="44" s="1"/>
  <c r="C19035" i="44"/>
  <c r="C19036" i="44"/>
  <c r="C19037" i="44"/>
  <c r="C19038" i="44"/>
  <c r="C19039" i="44"/>
  <c r="C19040" i="44" s="1"/>
  <c r="C19041" i="44" s="1"/>
  <c r="C19042" i="44"/>
  <c r="C19043" i="44"/>
  <c r="C19044" i="44"/>
  <c r="C19045" i="44"/>
  <c r="C19046" i="44"/>
  <c r="C19047" i="44" s="1"/>
  <c r="C19048" i="44" s="1"/>
  <c r="C19049" i="44" s="1"/>
  <c r="C19050" i="44"/>
  <c r="C19051" i="44"/>
  <c r="C19052" i="44"/>
  <c r="C19053" i="44"/>
  <c r="C19054" i="44" s="1"/>
  <c r="C19055" i="44" s="1"/>
  <c r="C19056" i="44"/>
  <c r="C19057" i="44"/>
  <c r="C19058" i="44"/>
  <c r="C19059" i="44"/>
  <c r="C19060" i="44"/>
  <c r="C19061" i="44" s="1"/>
  <c r="C19062" i="44" s="1"/>
  <c r="C19063" i="44"/>
  <c r="C19064" i="44"/>
  <c r="C19065" i="44"/>
  <c r="C19066" i="44"/>
  <c r="C19067" i="44"/>
  <c r="C19068" i="44" s="1"/>
  <c r="C19069" i="44" s="1"/>
  <c r="C19070" i="44"/>
  <c r="C19071" i="44"/>
  <c r="C19072" i="44"/>
  <c r="C19073" i="44"/>
  <c r="C19074" i="44"/>
  <c r="C19075" i="44" s="1"/>
  <c r="C19076" i="44" s="1"/>
  <c r="C19077" i="44"/>
  <c r="C19078" i="44"/>
  <c r="C19079" i="44"/>
  <c r="C19080" i="44"/>
  <c r="C19081" i="44"/>
  <c r="C19082" i="44" s="1"/>
  <c r="C19083" i="44" s="1"/>
  <c r="C19084" i="44"/>
  <c r="C19085" i="44"/>
  <c r="C19086" i="44"/>
  <c r="C19087" i="44"/>
  <c r="C19088" i="44"/>
  <c r="C19089" i="44" s="1"/>
  <c r="C19090" i="44" s="1"/>
  <c r="C19091" i="44"/>
  <c r="C19092" i="44"/>
  <c r="C19093" i="44"/>
  <c r="C19094" i="44"/>
  <c r="C19095" i="44"/>
  <c r="C19096" i="44" s="1"/>
  <c r="C19097" i="44" s="1"/>
  <c r="C19098" i="44"/>
  <c r="C19099" i="44"/>
  <c r="C19100" i="44"/>
  <c r="C19101" i="44"/>
  <c r="C19102" i="44"/>
  <c r="C19103" i="44" s="1"/>
  <c r="C19104" i="44" s="1"/>
  <c r="C19105" i="44"/>
  <c r="C19106" i="44"/>
  <c r="C19107" i="44"/>
  <c r="C19108" i="44"/>
  <c r="C19109" i="44" s="1"/>
  <c r="C19110" i="44" s="1"/>
  <c r="C19111" i="44" s="1"/>
  <c r="C19112" i="44"/>
  <c r="C19113" i="44"/>
  <c r="C19114" i="44"/>
  <c r="C19115" i="44"/>
  <c r="C19116" i="44"/>
  <c r="C19117" i="44" s="1"/>
  <c r="C19118" i="44" s="1"/>
  <c r="C19119" i="44"/>
  <c r="C19120" i="44"/>
  <c r="C19121" i="44"/>
  <c r="C19122" i="44"/>
  <c r="C19123" i="44"/>
  <c r="C19124" i="44" s="1"/>
  <c r="C19125" i="44" s="1"/>
  <c r="C19126" i="44"/>
  <c r="C19127" i="44"/>
  <c r="C19128" i="44"/>
  <c r="C19129" i="44"/>
  <c r="C19130" i="44"/>
  <c r="C19131" i="44" s="1"/>
  <c r="C19132" i="44" s="1"/>
  <c r="C19133" i="44"/>
  <c r="C19134" i="44"/>
  <c r="C19135" i="44"/>
  <c r="C19136" i="44"/>
  <c r="C19137" i="44"/>
  <c r="C19138" i="44" s="1"/>
  <c r="C19139" i="44" s="1"/>
  <c r="C19140" i="44"/>
  <c r="C19141" i="44"/>
  <c r="C19142" i="44"/>
  <c r="C19143" i="44"/>
  <c r="C19144" i="44"/>
  <c r="C19145" i="44" s="1"/>
  <c r="C19146" i="44" s="1"/>
  <c r="C19147" i="44" s="1"/>
  <c r="C19148" i="44"/>
  <c r="C19149" i="44"/>
  <c r="C19150" i="44"/>
  <c r="C19151" i="44"/>
  <c r="C19152" i="44" s="1"/>
  <c r="C19153" i="44" s="1"/>
  <c r="C19154" i="44"/>
  <c r="C19155" i="44"/>
  <c r="C19156" i="44"/>
  <c r="C19157" i="44"/>
  <c r="C19158" i="44"/>
  <c r="C19159" i="44" s="1"/>
  <c r="C19160" i="44" s="1"/>
  <c r="C19161" i="44"/>
  <c r="C19162" i="44"/>
  <c r="C19163" i="44"/>
  <c r="C19164" i="44"/>
  <c r="C19165" i="44"/>
  <c r="C19166" i="44" s="1"/>
  <c r="C19167" i="44" s="1"/>
  <c r="C19168" i="44"/>
  <c r="C19169" i="44"/>
  <c r="C19170" i="44"/>
  <c r="C19171" i="44"/>
  <c r="C19172" i="44"/>
  <c r="C19173" i="44" s="1"/>
  <c r="C19174" i="44" s="1"/>
  <c r="C19175" i="44"/>
  <c r="C19176" i="44"/>
  <c r="C19177" i="44"/>
  <c r="C19178" i="44"/>
  <c r="C19179" i="44"/>
  <c r="C19180" i="44" s="1"/>
  <c r="C19181" i="44" s="1"/>
  <c r="C19182" i="44"/>
  <c r="C19183" i="44"/>
  <c r="C19184" i="44"/>
  <c r="C19185" i="44"/>
  <c r="C19186" i="44" s="1"/>
  <c r="C19187" i="44" s="1"/>
  <c r="C19188" i="44" s="1"/>
  <c r="C19189" i="44"/>
  <c r="C19190" i="44"/>
  <c r="C19191" i="44"/>
  <c r="C19192" i="44"/>
  <c r="C19193" i="44"/>
  <c r="C19194" i="44" s="1"/>
  <c r="C19195" i="44" s="1"/>
  <c r="C19196" i="44"/>
  <c r="C19197" i="44"/>
  <c r="C19198" i="44"/>
  <c r="C19199" i="44"/>
  <c r="C19200" i="44"/>
  <c r="C19201" i="44" s="1"/>
  <c r="C19202" i="44" s="1"/>
  <c r="C19203" i="44"/>
  <c r="C19204" i="44"/>
  <c r="C19205" i="44"/>
  <c r="C19206" i="44"/>
  <c r="C19207" i="44"/>
  <c r="C19208" i="44" s="1"/>
  <c r="C19209" i="44" s="1"/>
  <c r="C19210" i="44"/>
  <c r="C19211" i="44"/>
  <c r="C19212" i="44"/>
  <c r="C19213" i="44"/>
  <c r="C19214" i="44"/>
  <c r="C19215" i="44" s="1"/>
  <c r="C19216" i="44" s="1"/>
  <c r="C19217" i="44"/>
  <c r="C19218" i="44"/>
  <c r="C19219" i="44"/>
  <c r="C19220" i="44"/>
  <c r="C19221" i="44"/>
  <c r="C19222" i="44" s="1"/>
  <c r="C19223" i="44" s="1"/>
  <c r="C19224" i="44"/>
  <c r="C19225" i="44"/>
  <c r="C19226" i="44"/>
  <c r="C19227" i="44"/>
  <c r="C19228" i="44"/>
  <c r="C19229" i="44" s="1"/>
  <c r="C19230" i="44" s="1"/>
  <c r="C19231" i="44"/>
  <c r="C19232" i="44"/>
  <c r="C19233" i="44"/>
  <c r="C19234" i="44"/>
  <c r="C19235" i="44"/>
  <c r="C19236" i="44" s="1"/>
  <c r="C19237" i="44" s="1"/>
  <c r="C19238" i="44"/>
  <c r="C19239" i="44"/>
  <c r="C19240" i="44"/>
  <c r="C19241" i="44"/>
  <c r="C19242" i="44"/>
  <c r="C19243" i="44" s="1"/>
  <c r="C19244" i="44" s="1"/>
  <c r="C19245" i="44" s="1"/>
  <c r="C19246" i="44"/>
  <c r="C19247" i="44"/>
  <c r="C19248" i="44"/>
  <c r="C19249" i="44"/>
  <c r="C19250" i="44" s="1"/>
  <c r="C19251" i="44" s="1"/>
  <c r="C19252" i="44"/>
  <c r="C19253" i="44"/>
  <c r="C19254" i="44"/>
  <c r="C19255" i="44"/>
  <c r="C19256" i="44"/>
  <c r="C19257" i="44" s="1"/>
  <c r="C19258" i="44" s="1"/>
  <c r="C19259" i="44"/>
  <c r="C19260" i="44"/>
  <c r="C19261" i="44"/>
  <c r="C19262" i="44"/>
  <c r="C19263" i="44"/>
  <c r="C19264" i="44" s="1"/>
  <c r="C19265" i="44" s="1"/>
  <c r="C19266" i="44"/>
  <c r="C19267" i="44"/>
  <c r="C19268" i="44"/>
  <c r="C19269" i="44"/>
  <c r="C19270" i="44"/>
  <c r="C19271" i="44" s="1"/>
  <c r="C19272" i="44" s="1"/>
  <c r="C19273" i="44"/>
  <c r="C19274" i="44"/>
  <c r="C19275" i="44"/>
  <c r="C19276" i="44"/>
  <c r="C19277" i="44"/>
  <c r="C19278" i="44" s="1"/>
  <c r="C19279" i="44" s="1"/>
  <c r="C19280" i="44"/>
  <c r="C19281" i="44"/>
  <c r="C19282" i="44"/>
  <c r="C19283" i="44"/>
  <c r="C19284" i="44"/>
  <c r="C19285" i="44" s="1"/>
  <c r="C19286" i="44" s="1"/>
  <c r="C19287" i="44" s="1"/>
  <c r="C19288" i="44"/>
  <c r="C19289" i="44"/>
  <c r="C19290" i="44"/>
  <c r="C19291" i="44"/>
  <c r="C19292" i="44" s="1"/>
  <c r="C19293" i="44" s="1"/>
  <c r="C19294" i="44"/>
  <c r="C19295" i="44"/>
  <c r="C19296" i="44"/>
  <c r="C19297" i="44"/>
  <c r="C19298" i="44"/>
  <c r="C19299" i="44" s="1"/>
  <c r="C19300" i="44" s="1"/>
  <c r="C19301" i="44"/>
  <c r="C19302" i="44"/>
  <c r="C19303" i="44"/>
  <c r="C19304" i="44"/>
  <c r="C19305" i="44"/>
  <c r="C19306" i="44" s="1"/>
  <c r="C19307" i="44" s="1"/>
  <c r="C19308" i="44"/>
  <c r="C19309" i="44"/>
  <c r="C19310" i="44"/>
  <c r="C19311" i="44"/>
  <c r="C19312" i="44"/>
  <c r="C19313" i="44" s="1"/>
  <c r="C19314" i="44" s="1"/>
  <c r="C19315" i="44"/>
  <c r="C19316" i="44" s="1"/>
  <c r="C19317" i="44"/>
  <c r="C19318" i="44"/>
  <c r="C19319" i="44"/>
  <c r="C19320" i="44" s="1"/>
  <c r="C19321" i="44" s="1"/>
  <c r="C19322" i="44"/>
  <c r="C19323" i="44"/>
  <c r="C19324" i="44"/>
  <c r="C19325" i="44"/>
  <c r="C19326" i="44"/>
  <c r="C19327" i="44" s="1"/>
  <c r="C19328" i="44" s="1"/>
  <c r="C19329" i="44"/>
  <c r="C19330" i="44"/>
  <c r="C19331" i="44"/>
  <c r="C19332" i="44" s="1"/>
  <c r="C19333" i="44"/>
  <c r="C19334" i="44" s="1"/>
  <c r="C19335" i="44" s="1"/>
  <c r="C19336" i="44"/>
  <c r="C19337" i="44"/>
  <c r="C19338" i="44"/>
  <c r="C19339" i="44"/>
  <c r="C19340" i="44"/>
  <c r="C19341" i="44" s="1"/>
  <c r="C19342" i="44" s="1"/>
  <c r="C19343" i="44"/>
  <c r="C19344" i="44"/>
  <c r="C19345" i="44"/>
  <c r="C19346" i="44"/>
  <c r="C19347" i="44"/>
  <c r="C19348" i="44" s="1"/>
  <c r="C19349" i="44" s="1"/>
  <c r="C19350" i="44"/>
  <c r="C19351" i="44"/>
  <c r="C19352" i="44"/>
  <c r="C19353" i="44"/>
  <c r="C19354" i="44"/>
  <c r="C19355" i="44" s="1"/>
  <c r="C19356" i="44" s="1"/>
  <c r="C19357" i="44"/>
  <c r="C19358" i="44"/>
  <c r="C19359" i="44"/>
  <c r="C19360" i="44" s="1"/>
  <c r="C19361" i="44"/>
  <c r="C19362" i="44" s="1"/>
  <c r="C19363" i="44" s="1"/>
  <c r="C19364" i="44"/>
  <c r="C19365" i="44"/>
  <c r="C19366" i="44"/>
  <c r="C19367" i="44" s="1"/>
  <c r="C19368" i="44"/>
  <c r="C19369" i="44" s="1"/>
  <c r="C19370" i="44" s="1"/>
  <c r="C19371" i="44"/>
  <c r="C19372" i="44"/>
  <c r="C19373" i="44"/>
  <c r="C19374" i="44"/>
  <c r="C19375" i="44"/>
  <c r="C19376" i="44" s="1"/>
  <c r="C19377" i="44" s="1"/>
  <c r="C19378" i="44"/>
  <c r="C19379" i="44"/>
  <c r="C19380" i="44"/>
  <c r="C19381" i="44"/>
  <c r="C19382" i="44"/>
  <c r="C19383" i="44" s="1"/>
  <c r="C19384" i="44" s="1"/>
  <c r="C19385" i="44" s="1"/>
  <c r="C19386" i="44"/>
  <c r="C19387" i="44"/>
  <c r="C19388" i="44"/>
  <c r="C19389" i="44"/>
  <c r="C19390" i="44" s="1"/>
  <c r="C19391" i="44" s="1"/>
  <c r="C19392" i="44"/>
  <c r="C19393" i="44"/>
  <c r="C19394" i="44"/>
  <c r="C19395" i="44"/>
  <c r="C19396" i="44"/>
  <c r="C19397" i="44" s="1"/>
  <c r="C19398" i="44" s="1"/>
  <c r="C19399" i="44"/>
  <c r="C19400" i="44"/>
  <c r="C19401" i="44"/>
  <c r="C19402" i="44"/>
  <c r="C19403" i="44"/>
  <c r="C19404" i="44" s="1"/>
  <c r="C19405" i="44" s="1"/>
  <c r="C19406" i="44"/>
  <c r="C19407" i="44"/>
  <c r="C19408" i="44"/>
  <c r="C19409" i="44"/>
  <c r="C19410" i="44"/>
  <c r="C19411" i="44" s="1"/>
  <c r="C19412" i="44" s="1"/>
  <c r="C19413" i="44" s="1"/>
  <c r="C19414" i="44"/>
  <c r="C19415" i="44"/>
  <c r="C19416" i="44"/>
  <c r="C19417" i="44"/>
  <c r="C19418" i="44" s="1"/>
  <c r="C19419" i="44" s="1"/>
  <c r="C19420" i="44"/>
  <c r="C19421" i="44"/>
  <c r="C19422" i="44"/>
  <c r="C19423" i="44"/>
  <c r="C19424" i="44"/>
  <c r="C19425" i="44" s="1"/>
  <c r="C19426" i="44" s="1"/>
  <c r="C19427" i="44"/>
  <c r="C19428" i="44"/>
  <c r="C19429" i="44"/>
  <c r="C19430" i="44"/>
  <c r="C19431" i="44"/>
  <c r="C19432" i="44" s="1"/>
  <c r="C19433" i="44" s="1"/>
  <c r="C19434" i="44"/>
  <c r="C19435" i="44"/>
  <c r="C19436" i="44"/>
  <c r="C19437" i="44"/>
  <c r="C19438" i="44"/>
  <c r="C19439" i="44" s="1"/>
  <c r="C19440" i="44" s="1"/>
  <c r="C19441" i="44"/>
  <c r="C19442" i="44"/>
  <c r="C19443" i="44"/>
  <c r="C19444" i="44"/>
  <c r="C19445" i="44"/>
  <c r="C19446" i="44" s="1"/>
  <c r="C19447" i="44" s="1"/>
  <c r="C19448" i="44"/>
  <c r="C19449" i="44"/>
  <c r="C19450" i="44"/>
  <c r="C19451" i="44"/>
  <c r="C19452" i="44"/>
  <c r="C19453" i="44" s="1"/>
  <c r="C19454" i="44" s="1"/>
  <c r="C19455" i="44"/>
  <c r="C19456" i="44"/>
  <c r="C19457" i="44"/>
  <c r="C19458" i="44"/>
  <c r="C19459" i="44"/>
  <c r="C19460" i="44" s="1"/>
  <c r="C19461" i="44" s="1"/>
  <c r="C19462" i="44"/>
  <c r="C19463" i="44"/>
  <c r="C19464" i="44"/>
  <c r="C19465" i="44"/>
  <c r="C19466" i="44"/>
  <c r="C19467" i="44"/>
  <c r="C19468" i="44" s="1"/>
  <c r="C19469" i="44"/>
  <c r="C19470" i="44"/>
  <c r="C19471" i="44"/>
  <c r="C19472" i="44"/>
  <c r="C19473" i="44"/>
  <c r="C19474" i="44" s="1"/>
  <c r="C19475" i="44" s="1"/>
  <c r="C19476" i="44"/>
  <c r="C19477" i="44"/>
  <c r="C19478" i="44"/>
  <c r="C19479" i="44"/>
  <c r="C19480" i="44"/>
  <c r="C19481" i="44" s="1"/>
  <c r="C19482" i="44" s="1"/>
  <c r="C19483" i="44"/>
  <c r="C19484" i="44"/>
  <c r="C19485" i="44"/>
  <c r="C19486" i="44"/>
  <c r="C19487" i="44"/>
  <c r="C19488" i="44" s="1"/>
  <c r="C19489" i="44" s="1"/>
  <c r="C19490" i="44"/>
  <c r="C19491" i="44"/>
  <c r="C19492" i="44"/>
  <c r="C19493" i="44"/>
  <c r="C19494" i="44"/>
  <c r="C19495" i="44" s="1"/>
  <c r="C19496" i="44" s="1"/>
  <c r="C19497" i="44"/>
  <c r="C19498" i="44"/>
  <c r="C19499" i="44"/>
  <c r="C19500" i="44"/>
  <c r="C19501" i="44"/>
  <c r="C19502" i="44" s="1"/>
  <c r="C19503" i="44" s="1"/>
  <c r="C19504" i="44"/>
  <c r="C19505" i="44"/>
  <c r="C19506" i="44"/>
  <c r="C19507" i="44"/>
  <c r="C19508" i="44"/>
  <c r="C19509" i="44" s="1"/>
  <c r="C19510" i="44" s="1"/>
  <c r="C19511" i="44" s="1"/>
  <c r="C19512" i="44"/>
  <c r="C19513" i="44"/>
  <c r="C19514" i="44"/>
  <c r="C19515" i="44"/>
  <c r="C19516" i="44" s="1"/>
  <c r="C19517" i="44" s="1"/>
  <c r="C19518" i="44"/>
  <c r="C19519" i="44"/>
  <c r="C19520" i="44"/>
  <c r="C19521" i="44"/>
  <c r="C19522" i="44"/>
  <c r="C19523" i="44" s="1"/>
  <c r="C19524" i="44" s="1"/>
  <c r="C19525" i="44"/>
  <c r="C19526" i="44"/>
  <c r="C19527" i="44"/>
  <c r="C19528" i="44"/>
  <c r="C19529" i="44"/>
  <c r="C19530" i="44" s="1"/>
  <c r="C19531" i="44" s="1"/>
  <c r="C19532" i="44"/>
  <c r="C19533" i="44"/>
  <c r="C19534" i="44"/>
  <c r="C19535" i="44"/>
  <c r="C19536" i="44"/>
  <c r="C19537" i="44" s="1"/>
  <c r="C19538" i="44" s="1"/>
  <c r="C19539" i="44"/>
  <c r="C19540" i="44"/>
  <c r="C19541" i="44"/>
  <c r="C19542" i="44"/>
  <c r="C19543" i="44"/>
  <c r="C19544" i="44" s="1"/>
  <c r="C19545" i="44" s="1"/>
  <c r="C19546" i="44"/>
  <c r="C19547" i="44"/>
  <c r="C19548" i="44"/>
  <c r="C19549" i="44"/>
  <c r="C19550" i="44" s="1"/>
  <c r="C19551" i="44" s="1"/>
  <c r="C19552" i="44" s="1"/>
  <c r="C19553" i="44"/>
  <c r="C19554" i="44"/>
  <c r="C19555" i="44"/>
  <c r="C19556" i="44"/>
  <c r="C19557" i="44"/>
  <c r="C19558" i="44" s="1"/>
  <c r="C19559" i="44" s="1"/>
  <c r="C19560" i="44"/>
  <c r="C19561" i="44"/>
  <c r="C19562" i="44"/>
  <c r="C19563" i="44"/>
  <c r="C19564" i="44"/>
  <c r="C19565" i="44" s="1"/>
  <c r="C19566" i="44" s="1"/>
  <c r="C19567" i="44"/>
  <c r="C19568" i="44"/>
  <c r="C19569" i="44"/>
  <c r="C19570" i="44"/>
  <c r="C19571" i="44"/>
  <c r="C19572" i="44" s="1"/>
  <c r="C19573" i="44" s="1"/>
  <c r="C19574" i="44"/>
  <c r="C19575" i="44"/>
  <c r="C19576" i="44"/>
  <c r="C19577" i="44"/>
  <c r="C19578" i="44"/>
  <c r="C19579" i="44" s="1"/>
  <c r="C19580" i="44" s="1"/>
  <c r="C19581" i="44"/>
  <c r="C19582" i="44"/>
  <c r="C19583" i="44"/>
  <c r="C19584" i="44"/>
  <c r="C19585" i="44"/>
  <c r="C19586" i="44" s="1"/>
  <c r="C19587" i="44" s="1"/>
  <c r="C19588" i="44"/>
  <c r="C19589" i="44"/>
  <c r="C19590" i="44"/>
  <c r="C19591" i="44"/>
  <c r="C19592" i="44"/>
  <c r="C19593" i="44" s="1"/>
  <c r="C19594" i="44" s="1"/>
  <c r="C19595" i="44"/>
  <c r="C19596" i="44"/>
  <c r="C19597" i="44"/>
  <c r="C19598" i="44"/>
  <c r="C19599" i="44"/>
  <c r="C19600" i="44" s="1"/>
  <c r="C19601" i="44" s="1"/>
  <c r="C19602" i="44"/>
  <c r="C19603" i="44"/>
  <c r="C19604" i="44"/>
  <c r="C19605" i="44"/>
  <c r="C19606" i="44"/>
  <c r="C19607" i="44" s="1"/>
  <c r="C19608" i="44" s="1"/>
  <c r="C19609" i="44"/>
  <c r="C19610" i="44"/>
  <c r="C19611" i="44"/>
  <c r="C19612" i="44"/>
  <c r="C19613" i="44"/>
  <c r="C19614" i="44" s="1"/>
  <c r="C19615" i="44" s="1"/>
  <c r="C19616" i="44" s="1"/>
  <c r="C19617" i="44"/>
  <c r="C19618" i="44"/>
  <c r="C19619" i="44"/>
  <c r="C19620" i="44"/>
  <c r="C19621" i="44" s="1"/>
  <c r="C19622" i="44" s="1"/>
  <c r="C19623" i="44"/>
  <c r="C19624" i="44"/>
  <c r="C19625" i="44"/>
  <c r="C19626" i="44"/>
  <c r="C19627" i="44"/>
  <c r="C19628" i="44" s="1"/>
  <c r="C19629" i="44" s="1"/>
  <c r="C19630" i="44"/>
  <c r="C19631" i="44"/>
  <c r="C19632" i="44"/>
  <c r="C19633" i="44"/>
  <c r="C19634" i="44"/>
  <c r="C19635" i="44" s="1"/>
  <c r="C19636" i="44" s="1"/>
  <c r="C19637" i="44"/>
  <c r="C19638" i="44"/>
  <c r="C19639" i="44"/>
  <c r="C19640" i="44"/>
  <c r="C19641" i="44"/>
  <c r="C19642" i="44" s="1"/>
  <c r="C19643" i="44" s="1"/>
  <c r="C19644" i="44"/>
  <c r="C19645" i="44"/>
  <c r="C19646" i="44"/>
  <c r="C19647" i="44"/>
  <c r="C19648" i="44"/>
  <c r="C19649" i="44" s="1"/>
  <c r="C19650" i="44" s="1"/>
  <c r="C19651" i="44" s="1"/>
  <c r="C19652" i="44"/>
  <c r="C19653" i="44"/>
  <c r="C19654" i="44"/>
  <c r="C19655" i="44"/>
  <c r="C19656" i="44" s="1"/>
  <c r="C19657" i="44" s="1"/>
  <c r="C19658" i="44"/>
  <c r="C19659" i="44"/>
  <c r="C19660" i="44"/>
  <c r="C19661" i="44"/>
  <c r="C19662" i="44"/>
  <c r="C19663" i="44" s="1"/>
  <c r="C19664" i="44" s="1"/>
  <c r="C19665" i="44"/>
  <c r="C19666" i="44"/>
  <c r="C19667" i="44"/>
  <c r="C19668" i="44"/>
  <c r="C19669" i="44"/>
  <c r="C19670" i="44" s="1"/>
  <c r="C19671" i="44" s="1"/>
  <c r="C19672" i="44"/>
  <c r="C19673" i="44"/>
  <c r="C19674" i="44"/>
  <c r="C19675" i="44"/>
  <c r="C19676" i="44"/>
  <c r="C19677" i="44" s="1"/>
  <c r="C19678" i="44" s="1"/>
  <c r="C19679" i="44"/>
  <c r="C19680" i="44"/>
  <c r="C19681" i="44" s="1"/>
  <c r="C19682" i="44"/>
  <c r="C19683" i="44"/>
  <c r="C19684" i="44" s="1"/>
  <c r="C19685" i="44" s="1"/>
  <c r="C19686" i="44"/>
  <c r="C19687" i="44"/>
  <c r="C19688" i="44"/>
  <c r="C19689" i="44"/>
  <c r="C19690" i="44"/>
  <c r="C19691" i="44" s="1"/>
  <c r="C19692" i="44" s="1"/>
  <c r="C19693" i="44"/>
  <c r="C19694" i="44"/>
  <c r="C19695" i="44"/>
  <c r="C19696" i="44" s="1"/>
  <c r="C19697" i="44"/>
  <c r="C19698" i="44" s="1"/>
  <c r="C19699" i="44" s="1"/>
  <c r="C19700" i="44"/>
  <c r="C19701" i="44"/>
  <c r="C19702" i="44"/>
  <c r="C19703" i="44"/>
  <c r="C19704" i="44"/>
  <c r="C19705" i="44" s="1"/>
  <c r="C19706" i="44" s="1"/>
  <c r="C19707" i="44"/>
  <c r="C19708" i="44"/>
  <c r="C19709" i="44"/>
  <c r="C19710" i="44"/>
  <c r="C19711" i="44"/>
  <c r="C19712" i="44" s="1"/>
  <c r="C19713" i="44" s="1"/>
  <c r="C19714" i="44"/>
  <c r="C19715" i="44"/>
  <c r="C19716" i="44"/>
  <c r="C19717" i="44"/>
  <c r="C19718" i="44"/>
  <c r="C19719" i="44" s="1"/>
  <c r="C19720" i="44" s="1"/>
  <c r="C19721" i="44"/>
  <c r="C19722" i="44"/>
  <c r="C19723" i="44"/>
  <c r="C19724" i="44"/>
  <c r="C19725" i="44" s="1"/>
  <c r="C19726" i="44" s="1"/>
  <c r="C19727" i="44" s="1"/>
  <c r="C19728" i="44"/>
  <c r="C19729" i="44"/>
  <c r="C19730" i="44"/>
  <c r="C19731" i="44"/>
  <c r="C19732" i="44" s="1"/>
  <c r="C19733" i="44" s="1"/>
  <c r="C19734" i="44" s="1"/>
  <c r="C19735" i="44"/>
  <c r="C19736" i="44"/>
  <c r="C19737" i="44"/>
  <c r="C19738" i="44"/>
  <c r="C19739" i="44"/>
  <c r="C19740" i="44" s="1"/>
  <c r="C19741" i="44" s="1"/>
  <c r="C19742" i="44"/>
  <c r="C19743" i="44"/>
  <c r="C19744" i="44"/>
  <c r="C19745" i="44"/>
  <c r="C19746" i="44"/>
  <c r="C19747" i="44" s="1"/>
  <c r="C19748" i="44" s="1"/>
  <c r="C19749" i="44" s="1"/>
  <c r="C19750" i="44"/>
  <c r="C19751" i="44"/>
  <c r="C19752" i="44"/>
  <c r="C19753" i="44"/>
  <c r="C19754" i="44" s="1"/>
  <c r="C19755" i="44" s="1"/>
  <c r="C19756" i="44"/>
  <c r="C19757" i="44"/>
  <c r="C19758" i="44"/>
  <c r="C19759" i="44"/>
  <c r="C19760" i="44"/>
  <c r="C19761" i="44" s="1"/>
  <c r="C19762" i="44" s="1"/>
  <c r="C19763" i="44"/>
  <c r="C19764" i="44"/>
  <c r="C19765" i="44"/>
  <c r="C19766" i="44"/>
  <c r="C19767" i="44"/>
  <c r="C19768" i="44" s="1"/>
  <c r="C19769" i="44" s="1"/>
  <c r="C19770" i="44"/>
  <c r="C19771" i="44"/>
  <c r="C19772" i="44"/>
  <c r="C19773" i="44"/>
  <c r="C19774" i="44"/>
  <c r="C19775" i="44" s="1"/>
  <c r="C19776" i="44" s="1"/>
  <c r="C19777" i="44" s="1"/>
  <c r="C19778" i="44"/>
  <c r="C19779" i="44"/>
  <c r="C19780" i="44"/>
  <c r="C19781" i="44"/>
  <c r="C19782" i="44" s="1"/>
  <c r="C19783" i="44" s="1"/>
  <c r="C19784" i="44"/>
  <c r="C19785" i="44"/>
  <c r="C19786" i="44"/>
  <c r="C19787" i="44"/>
  <c r="C19788" i="44"/>
  <c r="C19789" i="44" s="1"/>
  <c r="C19790" i="44" s="1"/>
  <c r="C19791" i="44"/>
  <c r="C19792" i="44"/>
  <c r="C19793" i="44"/>
  <c r="C19794" i="44"/>
  <c r="C19795" i="44"/>
  <c r="C19796" i="44" s="1"/>
  <c r="C19797" i="44" s="1"/>
  <c r="C19798" i="44"/>
  <c r="C19799" i="44"/>
  <c r="C19800" i="44"/>
  <c r="C19801" i="44"/>
  <c r="C19802" i="44"/>
  <c r="C19803" i="44" s="1"/>
  <c r="C19804" i="44" s="1"/>
  <c r="C19805" i="44"/>
  <c r="C19806" i="44"/>
  <c r="C19807" i="44"/>
  <c r="C19808" i="44"/>
  <c r="C19809" i="44"/>
  <c r="C19810" i="44" s="1"/>
  <c r="C19811" i="44" s="1"/>
  <c r="C19812" i="44"/>
  <c r="C19813" i="44"/>
  <c r="C19814" i="44"/>
  <c r="C19815" i="44"/>
  <c r="C19816" i="44" s="1"/>
  <c r="C19817" i="44" s="1"/>
  <c r="C19818" i="44" s="1"/>
  <c r="C19819" i="44"/>
  <c r="C19820" i="44"/>
  <c r="C19821" i="44"/>
  <c r="C19822" i="44"/>
  <c r="C19823" i="44"/>
  <c r="C19824" i="44" s="1"/>
  <c r="C19825" i="44" s="1"/>
  <c r="C19826" i="44"/>
  <c r="C19827" i="44"/>
  <c r="C19828" i="44"/>
  <c r="C19829" i="44"/>
  <c r="C19830" i="44"/>
  <c r="C19831" i="44" s="1"/>
  <c r="C19832" i="44" s="1"/>
  <c r="C19833" i="44"/>
  <c r="C19834" i="44"/>
  <c r="C19835" i="44"/>
  <c r="C19836" i="44"/>
  <c r="C19837" i="44"/>
  <c r="C19838" i="44" s="1"/>
  <c r="C19839" i="44" s="1"/>
  <c r="C19840" i="44"/>
  <c r="C19841" i="44"/>
  <c r="C19842" i="44"/>
  <c r="C19843" i="44"/>
  <c r="C19844" i="44"/>
  <c r="C19845" i="44" s="1"/>
  <c r="C19846" i="44" s="1"/>
  <c r="C19847" i="44"/>
  <c r="C19848" i="44"/>
  <c r="C19849" i="44"/>
  <c r="C19850" i="44"/>
  <c r="C19851" i="44"/>
  <c r="C19852" i="44" s="1"/>
  <c r="C19853" i="44" s="1"/>
  <c r="C19854" i="44"/>
  <c r="C19855" i="44"/>
  <c r="C19856" i="44"/>
  <c r="C19857" i="44"/>
  <c r="C19858" i="44"/>
  <c r="C19859" i="44" s="1"/>
  <c r="C19860" i="44" s="1"/>
  <c r="C19861" i="44"/>
  <c r="C19862" i="44"/>
  <c r="C19863" i="44"/>
  <c r="C19864" i="44"/>
  <c r="C19865" i="44"/>
  <c r="C19866" i="44" s="1"/>
  <c r="C19867" i="44" s="1"/>
  <c r="C19868" i="44"/>
  <c r="C19869" i="44"/>
  <c r="C19870" i="44"/>
  <c r="C19871" i="44"/>
  <c r="C19872" i="44"/>
  <c r="C19873" i="44" s="1"/>
  <c r="C19874" i="44" s="1"/>
  <c r="C19875" i="44"/>
  <c r="C19876" i="44"/>
  <c r="C19877" i="44"/>
  <c r="C19878" i="44"/>
  <c r="C19879" i="44"/>
  <c r="C19880" i="44" s="1"/>
  <c r="C19881" i="44" s="1"/>
  <c r="C19882" i="44" s="1"/>
  <c r="C19883" i="44"/>
  <c r="C19884" i="44"/>
  <c r="C19885" i="44"/>
  <c r="C19886" i="44"/>
  <c r="C19887" i="44" s="1"/>
  <c r="C19888" i="44" s="1"/>
  <c r="C19889" i="44"/>
  <c r="C19890" i="44"/>
  <c r="C19891" i="44"/>
  <c r="C19892" i="44"/>
  <c r="C19893" i="44"/>
  <c r="C19894" i="44" s="1"/>
  <c r="C19895" i="44" s="1"/>
  <c r="C19896" i="44"/>
  <c r="C19897" i="44"/>
  <c r="C19898" i="44"/>
  <c r="C19899" i="44"/>
  <c r="C19900" i="44"/>
  <c r="C19901" i="44" s="1"/>
  <c r="C19902" i="44" s="1"/>
  <c r="C19903" i="44"/>
  <c r="C19904" i="44"/>
  <c r="C19905" i="44"/>
  <c r="C19906" i="44"/>
  <c r="C19907" i="44"/>
  <c r="C19908" i="44" s="1"/>
  <c r="C19909" i="44" s="1"/>
  <c r="C19910" i="44"/>
  <c r="C19911" i="44"/>
  <c r="C19912" i="44"/>
  <c r="C19913" i="44"/>
  <c r="C19914" i="44"/>
  <c r="C19918" i="44"/>
  <c r="C19919" i="44"/>
  <c r="C19920" i="44"/>
  <c r="C19921" i="44"/>
  <c r="C19922" i="44" s="1"/>
  <c r="C19923" i="44" s="1"/>
  <c r="C19924" i="44"/>
  <c r="C19925" i="44"/>
  <c r="C19926" i="44"/>
  <c r="C19927" i="44"/>
  <c r="C19928" i="44"/>
  <c r="C19929" i="44" s="1"/>
  <c r="C19930" i="44" s="1"/>
  <c r="C19931" i="44"/>
  <c r="C19932" i="44"/>
  <c r="C19933" i="44"/>
  <c r="C19934" i="44"/>
  <c r="C19935" i="44"/>
  <c r="C19936" i="44" s="1"/>
  <c r="C19937" i="44" s="1"/>
  <c r="C19938" i="44"/>
  <c r="C19939" i="44"/>
  <c r="C19940" i="44"/>
  <c r="C19941" i="44"/>
  <c r="C19942" i="44"/>
  <c r="C19943" i="44" s="1"/>
  <c r="C19944" i="44" s="1"/>
  <c r="C19945" i="44"/>
  <c r="C19946" i="44"/>
  <c r="C19947" i="44"/>
  <c r="C19948" i="44"/>
  <c r="C19949" i="44"/>
  <c r="C19950" i="44" s="1"/>
  <c r="C19951" i="44" s="1"/>
  <c r="C19952" i="44"/>
  <c r="C19953" i="44"/>
  <c r="C19954" i="44"/>
  <c r="C19955" i="44"/>
  <c r="C19956" i="44"/>
  <c r="C19957" i="44" s="1"/>
  <c r="C19958" i="44" s="1"/>
  <c r="C19959" i="44"/>
  <c r="C19960" i="44"/>
  <c r="C19961" i="44"/>
  <c r="C19962" i="44"/>
  <c r="C19963" i="44"/>
  <c r="C19964" i="44" s="1"/>
  <c r="C19965" i="44" s="1"/>
  <c r="C19966" i="44"/>
  <c r="C19967" i="44"/>
  <c r="C19968" i="44"/>
  <c r="C19969" i="44"/>
  <c r="C19970" i="44"/>
  <c r="C19971" i="44" s="1"/>
  <c r="C19972" i="44" s="1"/>
  <c r="C19973" i="44"/>
  <c r="C19974" i="44"/>
  <c r="C19975" i="44"/>
  <c r="C19976" i="44"/>
  <c r="C19977" i="44"/>
  <c r="C19978" i="44" s="1"/>
  <c r="C19979" i="44" s="1"/>
  <c r="C19980" i="44" s="1"/>
  <c r="C19981" i="44"/>
  <c r="C19982" i="44"/>
  <c r="C19983" i="44"/>
  <c r="C19984" i="44"/>
  <c r="C19985" i="44" s="1"/>
  <c r="C19986" i="44" s="1"/>
  <c r="C19987" i="44"/>
  <c r="C19988" i="44"/>
  <c r="C19989" i="44"/>
  <c r="C19990" i="44"/>
  <c r="C19991" i="44"/>
  <c r="C19992" i="44" s="1"/>
  <c r="C19993" i="44" s="1"/>
  <c r="C19994" i="44"/>
  <c r="C19995" i="44"/>
  <c r="C19996" i="44"/>
  <c r="C19997" i="44"/>
  <c r="C19998" i="44"/>
  <c r="C19999" i="44" s="1"/>
  <c r="C20000" i="44" s="1"/>
  <c r="C20001" i="44"/>
  <c r="C20002" i="44"/>
  <c r="C20003" i="44"/>
  <c r="C20004" i="44"/>
  <c r="C20005" i="44"/>
  <c r="C20006" i="44" s="1"/>
  <c r="C20007" i="44" s="1"/>
  <c r="C20008" i="44"/>
  <c r="C20009" i="44"/>
  <c r="C20010" i="44"/>
  <c r="C20011" i="44"/>
  <c r="C20012" i="44"/>
  <c r="C20013" i="44" s="1"/>
  <c r="C20014" i="44" s="1"/>
  <c r="C20015" i="44" s="1"/>
  <c r="C20016" i="44"/>
  <c r="C20017" i="44"/>
  <c r="C20018" i="44"/>
  <c r="C20019" i="44"/>
  <c r="C20020" i="44" s="1"/>
  <c r="C20021" i="44" s="1"/>
  <c r="C20022" i="44"/>
  <c r="C20023" i="44"/>
  <c r="C20024" i="44"/>
  <c r="C20025" i="44"/>
  <c r="C20026" i="44"/>
  <c r="C20027" i="44" s="1"/>
  <c r="C20028" i="44" s="1"/>
  <c r="C20029" i="44"/>
  <c r="C20030" i="44"/>
  <c r="C20031" i="44"/>
  <c r="C20032" i="44"/>
  <c r="C20033" i="44"/>
  <c r="C20034" i="44" s="1"/>
  <c r="C20035" i="44" s="1"/>
  <c r="C20036" i="44"/>
  <c r="C20037" i="44"/>
  <c r="C20038" i="44"/>
  <c r="C20039" i="44"/>
  <c r="C20040" i="44"/>
  <c r="C20041" i="44" s="1"/>
  <c r="C20042" i="44" s="1"/>
  <c r="C20043" i="44"/>
  <c r="C20044" i="44"/>
  <c r="C20045" i="44"/>
  <c r="C20046" i="44"/>
  <c r="C20047" i="44" s="1"/>
  <c r="C20048" i="44" s="1"/>
  <c r="C20049" i="44" s="1"/>
  <c r="C20050" i="44"/>
  <c r="C20051" i="44"/>
  <c r="C20052" i="44"/>
  <c r="C20053" i="44"/>
  <c r="C20054" i="44"/>
  <c r="C20055" i="44" s="1"/>
  <c r="C20056" i="44" s="1"/>
  <c r="C20057" i="44"/>
  <c r="C20058" i="44"/>
  <c r="C20059" i="44"/>
  <c r="C20060" i="44" s="1"/>
  <c r="C20061" i="44"/>
  <c r="C20062" i="44" s="1"/>
  <c r="C20063" i="44" s="1"/>
  <c r="C20064" i="44"/>
  <c r="C20065" i="44"/>
  <c r="C20066" i="44"/>
  <c r="C20067" i="44"/>
  <c r="C20068" i="44"/>
  <c r="C20069" i="44" s="1"/>
  <c r="C20070" i="44" s="1"/>
  <c r="C20071" i="44"/>
  <c r="C20072" i="44"/>
  <c r="C20073" i="44"/>
  <c r="C20074" i="44"/>
  <c r="C20075" i="44"/>
  <c r="C20076" i="44" s="1"/>
  <c r="C20077" i="44" s="1"/>
  <c r="C20078" i="44"/>
  <c r="C20079" i="44"/>
  <c r="C20080" i="44"/>
  <c r="C20081" i="44"/>
  <c r="C20082" i="44"/>
  <c r="C20083" i="44" s="1"/>
  <c r="C20084" i="44" s="1"/>
  <c r="C20085" i="44"/>
  <c r="C20086" i="44"/>
  <c r="C20087" i="44"/>
  <c r="C20088" i="44"/>
  <c r="C20089" i="44"/>
  <c r="C20090" i="44" s="1"/>
  <c r="C20091" i="44" s="1"/>
  <c r="C20092" i="44" s="1"/>
  <c r="C20093" i="44"/>
  <c r="C20094" i="44"/>
  <c r="C20095" i="44"/>
  <c r="C20096" i="44"/>
  <c r="C20097" i="44" s="1"/>
  <c r="C20098" i="44" s="1"/>
  <c r="C20099" i="44" s="1"/>
  <c r="C20100" i="44"/>
  <c r="C20101" i="44"/>
  <c r="C20102" i="44"/>
  <c r="C20103" i="44"/>
  <c r="C20104" i="44" s="1"/>
  <c r="C20105" i="44" s="1"/>
  <c r="C20106" i="44"/>
  <c r="C20107" i="44"/>
  <c r="C20108" i="44"/>
  <c r="C20109" i="44"/>
  <c r="C20110" i="44"/>
  <c r="C20111" i="44" s="1"/>
  <c r="C20112" i="44" s="1"/>
  <c r="C20113" i="44" s="1"/>
  <c r="C20114" i="44"/>
  <c r="C20115" i="44"/>
  <c r="C20116" i="44"/>
  <c r="C20117" i="44"/>
  <c r="C20118" i="44" s="1"/>
  <c r="C20119" i="44" s="1"/>
  <c r="C20120" i="44"/>
  <c r="C20121" i="44"/>
  <c r="C20122" i="44"/>
  <c r="C20123" i="44"/>
  <c r="C20124" i="44"/>
  <c r="C20125" i="44" s="1"/>
  <c r="C20126" i="44" s="1"/>
  <c r="C20127" i="44"/>
  <c r="C20128" i="44"/>
  <c r="C20129" i="44"/>
  <c r="C20130" i="44"/>
  <c r="C20131" i="44"/>
  <c r="C20132" i="44" s="1"/>
  <c r="C20133" i="44" s="1"/>
  <c r="C20134" i="44"/>
  <c r="C20135" i="44"/>
  <c r="C20136" i="44"/>
  <c r="C20137" i="44"/>
  <c r="C20138" i="44"/>
  <c r="C20139" i="44" s="1"/>
  <c r="C20140" i="44" s="1"/>
  <c r="C20141" i="44"/>
  <c r="C20142" i="44"/>
  <c r="C20143" i="44"/>
  <c r="C20144" i="44"/>
  <c r="C20145" i="44"/>
  <c r="C20146" i="44" s="1"/>
  <c r="C20147" i="44" s="1"/>
  <c r="C20148" i="44" s="1"/>
  <c r="C20149" i="44"/>
  <c r="C20150" i="44"/>
  <c r="C20151" i="44"/>
  <c r="C20152" i="44"/>
  <c r="C20153" i="44" s="1"/>
  <c r="C20154" i="44" s="1"/>
  <c r="C20155" i="44"/>
  <c r="C20156" i="44"/>
  <c r="C20157" i="44"/>
  <c r="C20158" i="44"/>
  <c r="C20159" i="44"/>
  <c r="C20160" i="44" s="1"/>
  <c r="C20161" i="44" s="1"/>
  <c r="C20162" i="44"/>
  <c r="C20163" i="44"/>
  <c r="C20164" i="44"/>
  <c r="C20165" i="44"/>
  <c r="C20166" i="44"/>
  <c r="C20167" i="44" s="1"/>
  <c r="C20168" i="44" s="1"/>
  <c r="C20169" i="44"/>
  <c r="C20170" i="44"/>
  <c r="C20171" i="44"/>
  <c r="C20172" i="44"/>
  <c r="C20173" i="44"/>
  <c r="C20174" i="44" s="1"/>
  <c r="C20175" i="44" s="1"/>
  <c r="C20176" i="44"/>
  <c r="C20177" i="44"/>
  <c r="C20178" i="44"/>
  <c r="C20179" i="44"/>
  <c r="C20180" i="44"/>
  <c r="C20181" i="44" s="1"/>
  <c r="C20182" i="44" s="1"/>
  <c r="C20183" i="44"/>
  <c r="C20184" i="44"/>
  <c r="C20185" i="44"/>
  <c r="C20186" i="44"/>
  <c r="C20187" i="44"/>
  <c r="C20188" i="44" s="1"/>
  <c r="C20189" i="44" s="1"/>
  <c r="C20190" i="44"/>
  <c r="C20191" i="44"/>
  <c r="C20192" i="44"/>
  <c r="C20193" i="44"/>
  <c r="C20194" i="44"/>
  <c r="C20195" i="44" s="1"/>
  <c r="C20196" i="44" s="1"/>
  <c r="C20197" i="44"/>
  <c r="C20198" i="44"/>
  <c r="C20199" i="44"/>
  <c r="C20200" i="44"/>
  <c r="C20201" i="44" s="1"/>
  <c r="C20202" i="44" s="1"/>
  <c r="C20203" i="44" s="1"/>
  <c r="C20204" i="44"/>
  <c r="C20205" i="44"/>
  <c r="C20206" i="44"/>
  <c r="C20207" i="44"/>
  <c r="C20208" i="44"/>
  <c r="C20209" i="44" s="1"/>
  <c r="C20210" i="44" s="1"/>
  <c r="C20211" i="44"/>
  <c r="C20212" i="44"/>
  <c r="C20213" i="44"/>
  <c r="C20214" i="44"/>
  <c r="C20215" i="44"/>
  <c r="C20216" i="44" s="1"/>
  <c r="C20217" i="44" s="1"/>
  <c r="C20218" i="44"/>
  <c r="C20219" i="44"/>
  <c r="C20220" i="44"/>
  <c r="C20221" i="44"/>
  <c r="C20222" i="44"/>
  <c r="C20223" i="44" s="1"/>
  <c r="C20224" i="44" s="1"/>
  <c r="C20225" i="44"/>
  <c r="C20226" i="44"/>
  <c r="C20227" i="44"/>
  <c r="C20228" i="44"/>
  <c r="C20229" i="44"/>
  <c r="C20230" i="44" s="1"/>
  <c r="C20231" i="44" s="1"/>
  <c r="C20232" i="44"/>
  <c r="C20233" i="44"/>
  <c r="C20234" i="44"/>
  <c r="C20235" i="44"/>
  <c r="C20236" i="44"/>
  <c r="C20237" i="44" s="1"/>
  <c r="C20238" i="44" s="1"/>
  <c r="C20239" i="44"/>
  <c r="C20240" i="44"/>
  <c r="C20241" i="44"/>
  <c r="C20242" i="44"/>
  <c r="C20243" i="44"/>
  <c r="C20244" i="44" s="1"/>
  <c r="C20245" i="44" s="1"/>
  <c r="C20246" i="44" s="1"/>
  <c r="C20247" i="44"/>
  <c r="C20248" i="44"/>
  <c r="C20249" i="44"/>
  <c r="C20250" i="44"/>
  <c r="C20251" i="44" s="1"/>
  <c r="C20252" i="44" s="1"/>
  <c r="C20253" i="44"/>
  <c r="C20254" i="44"/>
  <c r="C20255" i="44"/>
  <c r="C20256" i="44"/>
  <c r="C20257" i="44"/>
  <c r="C20258" i="44" s="1"/>
  <c r="C20259" i="44" s="1"/>
  <c r="C20260" i="44"/>
  <c r="C20261" i="44"/>
  <c r="C20262" i="44"/>
  <c r="C20263" i="44"/>
  <c r="C20264" i="44"/>
  <c r="C20265" i="44" s="1"/>
  <c r="C20266" i="44" s="1"/>
  <c r="C20267" i="44"/>
  <c r="C20268" i="44"/>
  <c r="C20269" i="44"/>
  <c r="C20270" i="44"/>
  <c r="C20271" i="44"/>
  <c r="C20272" i="44" s="1"/>
  <c r="C20273" i="44" s="1"/>
  <c r="C20274" i="44"/>
  <c r="C20275" i="44"/>
  <c r="C20276" i="44"/>
  <c r="C20277" i="44"/>
  <c r="C20278" i="44"/>
  <c r="C20279" i="44" s="1"/>
  <c r="C20280" i="44" s="1"/>
  <c r="C20281" i="44"/>
  <c r="C20282" i="44" s="1"/>
  <c r="C20283" i="44"/>
  <c r="C20284" i="44"/>
  <c r="C20285" i="44"/>
  <c r="C20286" i="44" s="1"/>
  <c r="C20287" i="44" s="1"/>
  <c r="C20288" i="44"/>
  <c r="C20289" i="44"/>
  <c r="C20290" i="44"/>
  <c r="C20291" i="44"/>
  <c r="C20292" i="44"/>
  <c r="C20293" i="44" s="1"/>
  <c r="C20294" i="44" s="1"/>
  <c r="C20295" i="44"/>
  <c r="C20296" i="44"/>
  <c r="C20297" i="44"/>
  <c r="C20298" i="44"/>
  <c r="C20299" i="44"/>
  <c r="C20300" i="44" s="1"/>
  <c r="C20301" i="44" s="1"/>
  <c r="C20302" i="44"/>
  <c r="C20303" i="44"/>
  <c r="C20304" i="44"/>
  <c r="C20305" i="44"/>
  <c r="C20306" i="44"/>
  <c r="C20307" i="44" s="1"/>
  <c r="C20308" i="44" s="1"/>
  <c r="C20309" i="44"/>
  <c r="C20310" i="44"/>
  <c r="C20311" i="44"/>
  <c r="C20312" i="44"/>
  <c r="C20313" i="44"/>
  <c r="C20314" i="44" s="1"/>
  <c r="C20315" i="44" s="1"/>
  <c r="C20316" i="44"/>
  <c r="C20317" i="44"/>
  <c r="C20318" i="44"/>
  <c r="C20319" i="44"/>
  <c r="C20320" i="44"/>
  <c r="C20321" i="44" s="1"/>
  <c r="C20322" i="44" s="1"/>
  <c r="C20323" i="44"/>
  <c r="C20324" i="44"/>
  <c r="C20325" i="44"/>
  <c r="C20326" i="44"/>
  <c r="C20327" i="44"/>
  <c r="C20328" i="44" s="1"/>
  <c r="C20329" i="44" s="1"/>
  <c r="C20330" i="44"/>
  <c r="C20331" i="44"/>
  <c r="C20332" i="44"/>
  <c r="C20333" i="44"/>
  <c r="C20334" i="44"/>
  <c r="C20335" i="44" s="1"/>
  <c r="C20336" i="44" s="1"/>
  <c r="C20337" i="44"/>
  <c r="C20338" i="44"/>
  <c r="C20339" i="44"/>
  <c r="C20340" i="44"/>
  <c r="C20341" i="44"/>
  <c r="C20342" i="44" s="1"/>
  <c r="C20343" i="44" s="1"/>
  <c r="C20344" i="44" s="1"/>
  <c r="C20345" i="44"/>
  <c r="C20346" i="44"/>
  <c r="C20347" i="44"/>
  <c r="C20348" i="44"/>
  <c r="C20349" i="44" s="1"/>
  <c r="C20350" i="44" s="1"/>
  <c r="C20351" i="44"/>
  <c r="C20352" i="44"/>
  <c r="C20353" i="44"/>
  <c r="C20354" i="44"/>
  <c r="C20355" i="44"/>
  <c r="C20356" i="44" s="1"/>
  <c r="C20357" i="44" s="1"/>
  <c r="C20358" i="44"/>
  <c r="C20359" i="44"/>
  <c r="C20360" i="44"/>
  <c r="C20361" i="44"/>
  <c r="C20362" i="44"/>
  <c r="C20363" i="44" s="1"/>
  <c r="C20364" i="44" s="1"/>
  <c r="C20365" i="44"/>
  <c r="C20366" i="44"/>
  <c r="C20367" i="44"/>
  <c r="C20368" i="44"/>
  <c r="C20369" i="44"/>
  <c r="C20370" i="44" s="1"/>
  <c r="C20371" i="44" s="1"/>
  <c r="C20372" i="44"/>
  <c r="C20373" i="44"/>
  <c r="C20374" i="44"/>
  <c r="C20375" i="44"/>
  <c r="C20376" i="44"/>
  <c r="C20377" i="44" s="1"/>
  <c r="C20378" i="44" s="1"/>
  <c r="C20379" i="44" s="1"/>
  <c r="C20380" i="44"/>
  <c r="C20381" i="44"/>
  <c r="C20382" i="44"/>
  <c r="C20383" i="44"/>
  <c r="C20384" i="44" s="1"/>
  <c r="C20385" i="44" s="1"/>
  <c r="C20386" i="44"/>
  <c r="C20387" i="44"/>
  <c r="C20388" i="44"/>
  <c r="C20389" i="44"/>
  <c r="C20390" i="44"/>
  <c r="C20391" i="44" s="1"/>
  <c r="C20392" i="44" s="1"/>
  <c r="C20393" i="44"/>
  <c r="C20394" i="44"/>
  <c r="C20395" i="44"/>
  <c r="C20396" i="44"/>
  <c r="C20397" i="44"/>
  <c r="C20398" i="44" s="1"/>
  <c r="C20399" i="44" s="1"/>
  <c r="C20400" i="44"/>
  <c r="C20401" i="44"/>
  <c r="C20402" i="44"/>
  <c r="C20403" i="44"/>
  <c r="C20404" i="44"/>
  <c r="C20405" i="44" s="1"/>
  <c r="C20406" i="44" s="1"/>
  <c r="C20407" i="44"/>
  <c r="C20408" i="44"/>
  <c r="C20409" i="44"/>
  <c r="C20410" i="44"/>
  <c r="C20411" i="44"/>
  <c r="C20412" i="44" s="1"/>
  <c r="C20413" i="44" s="1"/>
  <c r="C20414" i="44"/>
  <c r="C20415" i="44"/>
  <c r="C20416" i="44"/>
  <c r="C20417" i="44"/>
  <c r="C20418" i="44"/>
  <c r="C20419" i="44" s="1"/>
  <c r="C20420" i="44" s="1"/>
  <c r="C20421" i="44"/>
  <c r="C20422" i="44"/>
  <c r="C20423" i="44"/>
  <c r="C20424" i="44" s="1"/>
  <c r="C20425" i="44"/>
  <c r="C20426" i="44" s="1"/>
  <c r="C20427" i="44" s="1"/>
  <c r="C20428" i="44"/>
  <c r="C20429" i="44"/>
  <c r="C20430" i="44"/>
  <c r="C20431" i="44"/>
  <c r="C20432" i="44"/>
  <c r="C20433" i="44" s="1"/>
  <c r="C20434" i="44" s="1"/>
  <c r="C20435" i="44"/>
  <c r="C20436" i="44"/>
  <c r="C20437" i="44"/>
  <c r="C20438" i="44"/>
  <c r="C20439" i="44"/>
  <c r="C20440" i="44" s="1"/>
  <c r="C20441" i="44" s="1"/>
  <c r="C20442" i="44"/>
  <c r="C20443" i="44"/>
  <c r="C20444" i="44"/>
  <c r="C20445" i="44"/>
  <c r="C20446" i="44"/>
  <c r="C20447" i="44" s="1"/>
  <c r="C20448" i="44" s="1"/>
  <c r="C20449" i="44"/>
  <c r="C20450" i="44"/>
  <c r="C20451" i="44"/>
  <c r="C20452" i="44"/>
  <c r="C20453" i="44"/>
  <c r="C20454" i="44" s="1"/>
  <c r="C20455" i="44" s="1"/>
  <c r="C20456" i="44" s="1"/>
  <c r="C20457" i="44"/>
  <c r="C20458" i="44"/>
  <c r="C20459" i="44"/>
  <c r="C20460" i="44"/>
  <c r="C20461" i="44" s="1"/>
  <c r="C20462" i="44" s="1"/>
  <c r="C20463" i="44" s="1"/>
  <c r="C20464" i="44"/>
  <c r="C20465" i="44"/>
  <c r="C20466" i="44"/>
  <c r="C20467" i="44"/>
  <c r="C20468" i="44" s="1"/>
  <c r="C20469" i="44" s="1"/>
  <c r="C20470" i="44"/>
  <c r="C20471" i="44"/>
  <c r="C20472" i="44"/>
  <c r="C20473" i="44"/>
  <c r="C20474" i="44"/>
  <c r="C20475" i="44" s="1"/>
  <c r="C20476" i="44" s="1"/>
  <c r="C20477" i="44" s="1"/>
  <c r="C20478" i="44"/>
  <c r="C20479" i="44"/>
  <c r="C20480" i="44"/>
  <c r="C20481" i="44"/>
  <c r="C20482" i="44" s="1"/>
  <c r="C20483" i="44" s="1"/>
  <c r="C20484" i="44"/>
  <c r="C20485" i="44"/>
  <c r="C20486" i="44"/>
  <c r="C20487" i="44"/>
  <c r="C20488" i="44"/>
  <c r="C20489" i="44" s="1"/>
  <c r="C20490" i="44" s="1"/>
  <c r="C20491" i="44"/>
  <c r="C20492" i="44"/>
  <c r="C20493" i="44"/>
  <c r="C20494" i="44"/>
  <c r="C20495" i="44"/>
  <c r="C20496" i="44" s="1"/>
  <c r="C20497" i="44" s="1"/>
  <c r="C20498" i="44"/>
  <c r="C20499" i="44"/>
  <c r="C20500" i="44"/>
  <c r="C20501" i="44"/>
  <c r="C20502" i="44"/>
  <c r="C20503" i="44" s="1"/>
  <c r="C20504" i="44" s="1"/>
  <c r="C20505" i="44"/>
  <c r="C20506" i="44"/>
  <c r="C20507" i="44"/>
  <c r="C20508" i="44"/>
  <c r="C20509" i="44"/>
  <c r="C20510" i="44" s="1"/>
  <c r="C20511" i="44" s="1"/>
  <c r="C20512" i="44" s="1"/>
  <c r="C20513" i="44"/>
  <c r="C20514" i="44"/>
  <c r="C20515" i="44"/>
  <c r="C20516" i="44"/>
  <c r="C20517" i="44" s="1"/>
  <c r="C20518" i="44" s="1"/>
  <c r="C20519" i="44"/>
  <c r="C20520" i="44"/>
  <c r="C20521" i="44"/>
  <c r="C20522" i="44"/>
  <c r="C20523" i="44"/>
  <c r="C20524" i="44" s="1"/>
  <c r="C20525" i="44" s="1"/>
  <c r="C20526" i="44"/>
  <c r="C20527" i="44"/>
  <c r="C20528" i="44"/>
  <c r="C20529" i="44"/>
  <c r="C20530" i="44"/>
  <c r="C20531" i="44" s="1"/>
  <c r="C20532" i="44" s="1"/>
  <c r="C20533" i="44"/>
  <c r="C20534" i="44"/>
  <c r="C20535" i="44"/>
  <c r="C20536" i="44"/>
  <c r="C20537" i="44"/>
  <c r="C20538" i="44" s="1"/>
  <c r="C20539" i="44" s="1"/>
  <c r="C20540" i="44"/>
  <c r="C20541" i="44"/>
  <c r="C20542" i="44"/>
  <c r="C20543" i="44"/>
  <c r="C20544" i="44"/>
  <c r="C20545" i="44" s="1"/>
  <c r="C20546" i="44" s="1"/>
  <c r="C20547" i="44"/>
  <c r="C20548" i="44"/>
  <c r="C20549" i="44"/>
  <c r="C20550" i="44"/>
  <c r="C20551" i="44" s="1"/>
  <c r="C20552" i="44" s="1"/>
  <c r="C20553" i="44" s="1"/>
  <c r="C20554" i="44"/>
  <c r="C20555" i="44"/>
  <c r="C20556" i="44"/>
  <c r="C20557" i="44"/>
  <c r="C20558" i="44"/>
  <c r="C20559" i="44" s="1"/>
  <c r="C20560" i="44" s="1"/>
  <c r="C20561" i="44"/>
  <c r="C20562" i="44"/>
  <c r="C20563" i="44"/>
  <c r="C20564" i="44"/>
  <c r="C20565" i="44"/>
  <c r="C20566" i="44" s="1"/>
  <c r="C20567" i="44" s="1"/>
  <c r="C20568" i="44"/>
  <c r="C20569" i="44"/>
  <c r="C20570" i="44"/>
  <c r="C20571" i="44"/>
  <c r="C20572" i="44"/>
  <c r="C20573" i="44" s="1"/>
  <c r="C20574" i="44" s="1"/>
  <c r="C20575" i="44"/>
  <c r="C20576" i="44"/>
  <c r="C20577" i="44"/>
  <c r="C20578" i="44"/>
  <c r="C20579" i="44"/>
  <c r="C20580" i="44" s="1"/>
  <c r="C20581" i="44" s="1"/>
  <c r="C20582" i="44"/>
  <c r="C20583" i="44"/>
  <c r="C20584" i="44"/>
  <c r="C20585" i="44"/>
  <c r="C20586" i="44"/>
  <c r="C20587" i="44" s="1"/>
  <c r="C20588" i="44" s="1"/>
  <c r="C20589" i="44"/>
  <c r="C20590" i="44"/>
  <c r="C20591" i="44"/>
  <c r="C20592" i="44"/>
  <c r="C20593" i="44"/>
  <c r="C20594" i="44" s="1"/>
  <c r="C20595" i="44" s="1"/>
  <c r="C20596" i="44"/>
  <c r="C20597" i="44"/>
  <c r="C20598" i="44"/>
  <c r="C20599" i="44"/>
  <c r="C20600" i="44"/>
  <c r="C20601" i="44" s="1"/>
  <c r="C20602" i="44" s="1"/>
  <c r="C20603" i="44"/>
  <c r="C20604" i="44"/>
  <c r="C20605" i="44"/>
  <c r="C20606" i="44"/>
  <c r="C20607" i="44"/>
  <c r="C20608" i="44"/>
  <c r="C20609" i="44" s="1"/>
  <c r="C20610" i="44" s="1"/>
  <c r="C20611" i="44"/>
  <c r="C20612" i="44"/>
  <c r="C20613" i="44"/>
  <c r="C20614" i="44"/>
  <c r="C20615" i="44" s="1"/>
  <c r="C20616" i="44" s="1"/>
  <c r="C20617" i="44"/>
  <c r="C20618" i="44"/>
  <c r="C20619" i="44"/>
  <c r="C20620" i="44"/>
  <c r="C20621" i="44"/>
  <c r="C20622" i="44" s="1"/>
  <c r="C20623" i="44" s="1"/>
  <c r="C20624" i="44"/>
  <c r="C20625" i="44"/>
  <c r="C20626" i="44"/>
  <c r="C20627" i="44"/>
  <c r="C20628" i="44"/>
  <c r="C20629" i="44" s="1"/>
  <c r="C20630" i="44" s="1"/>
  <c r="C20631" i="44"/>
  <c r="C20632" i="44"/>
  <c r="C20633" i="44"/>
  <c r="C20634" i="44"/>
  <c r="C20635" i="44"/>
  <c r="C20636" i="44" s="1"/>
  <c r="C20637" i="44" s="1"/>
  <c r="C20638" i="44"/>
  <c r="C20639" i="44"/>
  <c r="C20640" i="44"/>
  <c r="C20641" i="44"/>
  <c r="C20642" i="44"/>
  <c r="C20643" i="44" s="1"/>
  <c r="C20644" i="44" s="1"/>
  <c r="C20645" i="44"/>
  <c r="C20646" i="44"/>
  <c r="C20647" i="44" s="1"/>
  <c r="C20648" i="44"/>
  <c r="C20649" i="44"/>
  <c r="C20650" i="44" s="1"/>
  <c r="C20651" i="44" s="1"/>
  <c r="C20652" i="44"/>
  <c r="C20653" i="44"/>
  <c r="C20654" i="44"/>
  <c r="C20655" i="44"/>
  <c r="C20656" i="44"/>
  <c r="C20657" i="44" s="1"/>
  <c r="C20658" i="44" s="1"/>
  <c r="C20659" i="44"/>
  <c r="C20660" i="44"/>
  <c r="C20661" i="44"/>
  <c r="C20662" i="44"/>
  <c r="C20663" i="44"/>
  <c r="C20664" i="44" s="1"/>
  <c r="C20665" i="44" s="1"/>
  <c r="C20666" i="44"/>
  <c r="C20667" i="44"/>
  <c r="C20668" i="44"/>
  <c r="C20669" i="44"/>
  <c r="C20670" i="44"/>
  <c r="C20671" i="44" s="1"/>
  <c r="C20672" i="44" s="1"/>
  <c r="C20673" i="44"/>
  <c r="C20674" i="44"/>
  <c r="C20675" i="44"/>
  <c r="C20676" i="44"/>
  <c r="C20677" i="44"/>
  <c r="C20678" i="44" s="1"/>
  <c r="C20679" i="44" s="1"/>
  <c r="C20680" i="44"/>
  <c r="C20681" i="44"/>
  <c r="C20682" i="44"/>
  <c r="C20683" i="44"/>
  <c r="C20684" i="44"/>
  <c r="C20685" i="44" s="1"/>
  <c r="C20686" i="44" s="1"/>
  <c r="C20687" i="44"/>
  <c r="C20688" i="44"/>
  <c r="C20689" i="44"/>
  <c r="C20690" i="44"/>
  <c r="C20691" i="44"/>
  <c r="C20692" i="44" s="1"/>
  <c r="C20693" i="44" s="1"/>
  <c r="C20694" i="44"/>
  <c r="C20695" i="44"/>
  <c r="C20696" i="44"/>
  <c r="C20697" i="44"/>
  <c r="C20698" i="44"/>
  <c r="C20699" i="44"/>
  <c r="C20700" i="44" s="1"/>
  <c r="C20701" i="44"/>
  <c r="C20702" i="44"/>
  <c r="C20703" i="44"/>
  <c r="C20704" i="44"/>
  <c r="C20705" i="44"/>
  <c r="C20706" i="44" s="1"/>
  <c r="C20707" i="44" s="1"/>
  <c r="C20708" i="44" s="1"/>
  <c r="C20709" i="44"/>
  <c r="C20710" i="44"/>
  <c r="C20711" i="44"/>
  <c r="C20712" i="44"/>
  <c r="C20713" i="44" s="1"/>
  <c r="C20714" i="44" s="1"/>
  <c r="C20715" i="44"/>
  <c r="C20716" i="44"/>
  <c r="C20717" i="44"/>
  <c r="C20718" i="44"/>
  <c r="C20719" i="44"/>
  <c r="C20720" i="44" s="1"/>
  <c r="C20721" i="44" s="1"/>
  <c r="C20722" i="44"/>
  <c r="C20723" i="44"/>
  <c r="C20724" i="44"/>
  <c r="C20725" i="44"/>
  <c r="C20726" i="44"/>
  <c r="C20727" i="44" s="1"/>
  <c r="C20728" i="44" s="1"/>
  <c r="C20729" i="44"/>
  <c r="C20730" i="44"/>
  <c r="C20731" i="44"/>
  <c r="C20732" i="44"/>
  <c r="C20733" i="44"/>
  <c r="C20734" i="44" s="1"/>
  <c r="C20735" i="44" s="1"/>
  <c r="C20736" i="44"/>
  <c r="C20737" i="44"/>
  <c r="C20738" i="44"/>
  <c r="C20739" i="44"/>
  <c r="C20740" i="44"/>
  <c r="C20741" i="44" s="1"/>
  <c r="C20742" i="44" s="1"/>
  <c r="C20743" i="44" s="1"/>
  <c r="C20744" i="44"/>
  <c r="C20745" i="44"/>
  <c r="C20746" i="44"/>
  <c r="C20747" i="44"/>
  <c r="C20748" i="44" s="1"/>
  <c r="C20749" i="44" s="1"/>
  <c r="C20750" i="44"/>
  <c r="C20751" i="44"/>
  <c r="C20752" i="44"/>
  <c r="C20753" i="44"/>
  <c r="C20754" i="44"/>
  <c r="C20755" i="44" s="1"/>
  <c r="C20756" i="44" s="1"/>
  <c r="C20757" i="44"/>
  <c r="C20758" i="44"/>
  <c r="C20759" i="44"/>
  <c r="C20760" i="44"/>
  <c r="C20761" i="44"/>
  <c r="C20762" i="44" s="1"/>
  <c r="C20763" i="44" s="1"/>
  <c r="C20764" i="44"/>
  <c r="C20765" i="44"/>
  <c r="C20766" i="44"/>
  <c r="C20767" i="44"/>
  <c r="C20768" i="44"/>
  <c r="C20769" i="44" s="1"/>
  <c r="C20770" i="44" s="1"/>
  <c r="C20771" i="44"/>
  <c r="C20772" i="44"/>
  <c r="C20773" i="44"/>
  <c r="C20774" i="44"/>
  <c r="C20775" i="44"/>
  <c r="C20776" i="44" s="1"/>
  <c r="C20777" i="44" s="1"/>
  <c r="C20778" i="44" s="1"/>
  <c r="C20779" i="44"/>
  <c r="C20780" i="44"/>
  <c r="C20781" i="44"/>
  <c r="C20782" i="44"/>
  <c r="C20783" i="44" s="1"/>
  <c r="C20784" i="44" s="1"/>
  <c r="C20785" i="44"/>
  <c r="C20786" i="44"/>
  <c r="C20787" i="44"/>
  <c r="C20788" i="44" s="1"/>
  <c r="C20789" i="44"/>
  <c r="C20790" i="44" s="1"/>
  <c r="C20791" i="44" s="1"/>
  <c r="C20792" i="44"/>
  <c r="C20793" i="44"/>
  <c r="C20794" i="44"/>
  <c r="C20795" i="44"/>
  <c r="C20796" i="44"/>
  <c r="C20797" i="44" s="1"/>
  <c r="C20798" i="44" s="1"/>
  <c r="C20799" i="44"/>
  <c r="C20800" i="44"/>
  <c r="C20801" i="44" s="1"/>
  <c r="C20802" i="44"/>
  <c r="C20803" i="44"/>
  <c r="C20804" i="44" s="1"/>
  <c r="C20805" i="44" s="1"/>
  <c r="C20806" i="44"/>
  <c r="C20807" i="44"/>
  <c r="C20808" i="44"/>
  <c r="C20809" i="44"/>
  <c r="C20810" i="44"/>
  <c r="C20811" i="44" s="1"/>
  <c r="C20812" i="44" s="1"/>
  <c r="C20813" i="44"/>
  <c r="C20814" i="44"/>
  <c r="C20815" i="44"/>
  <c r="C20816" i="44"/>
  <c r="C20817" i="44"/>
  <c r="C20818" i="44" s="1"/>
  <c r="C20819" i="44" s="1"/>
  <c r="C20820" i="44"/>
  <c r="C20821" i="44" s="1"/>
  <c r="C20822" i="44"/>
  <c r="C20823" i="44"/>
  <c r="C20824" i="44"/>
  <c r="C20825" i="44" s="1"/>
  <c r="C20826" i="44" s="1"/>
  <c r="C20827" i="44"/>
  <c r="C20828" i="44" s="1"/>
  <c r="C20829" i="44"/>
  <c r="C20830" i="44"/>
  <c r="C20831" i="44"/>
  <c r="C20832" i="44" s="1"/>
  <c r="C20833" i="44" s="1"/>
  <c r="C20834" i="44"/>
  <c r="C20835" i="44"/>
  <c r="C20836" i="44"/>
  <c r="C20837" i="44"/>
  <c r="C20838" i="44"/>
  <c r="C20839" i="44" s="1"/>
  <c r="C20840" i="44" s="1"/>
  <c r="C20841" i="44"/>
  <c r="C20842" i="44"/>
  <c r="C20843" i="44"/>
  <c r="C20844" i="44"/>
  <c r="C20845" i="44"/>
  <c r="C20846" i="44" s="1"/>
  <c r="C20847" i="44" s="1"/>
  <c r="C20848" i="44" s="1"/>
  <c r="C20849" i="44"/>
  <c r="C20850" i="44"/>
  <c r="C20851" i="44"/>
  <c r="C20852" i="44"/>
  <c r="C20853" i="44" s="1"/>
  <c r="C20854" i="44" s="1"/>
  <c r="C20855" i="44"/>
  <c r="C20856" i="44"/>
  <c r="C20857" i="44"/>
  <c r="C20858" i="44"/>
  <c r="C20859" i="44"/>
  <c r="C20860" i="44" s="1"/>
  <c r="C20861" i="44" s="1"/>
  <c r="C20862" i="44"/>
  <c r="C20863" i="44"/>
  <c r="C20864" i="44"/>
  <c r="C20865" i="44"/>
  <c r="C20866" i="44"/>
  <c r="C20867" i="44" s="1"/>
  <c r="C20868" i="44" s="1"/>
  <c r="C20869" i="44"/>
  <c r="C20870" i="44"/>
  <c r="C20871" i="44"/>
  <c r="C20872" i="44"/>
  <c r="C20873" i="44"/>
  <c r="C20874" i="44" s="1"/>
  <c r="C20875" i="44" s="1"/>
  <c r="C20876" i="44" s="1"/>
  <c r="C20877" i="44"/>
  <c r="C20878" i="44"/>
  <c r="C20879" i="44"/>
  <c r="C20880" i="44"/>
  <c r="C20881" i="44" s="1"/>
  <c r="C20882" i="44" s="1"/>
  <c r="C20883" i="44"/>
  <c r="C20884" i="44"/>
  <c r="C20885" i="44"/>
  <c r="C20886" i="44"/>
  <c r="C20887" i="44"/>
  <c r="C20888" i="44" s="1"/>
  <c r="C20889" i="44" s="1"/>
  <c r="C20890" i="44"/>
  <c r="C20891" i="44"/>
  <c r="C20892" i="44"/>
  <c r="C20893" i="44"/>
  <c r="C20894" i="44"/>
  <c r="C20895" i="44" s="1"/>
  <c r="C20896" i="44" s="1"/>
  <c r="C20897" i="44"/>
  <c r="C20898" i="44"/>
  <c r="C20899" i="44"/>
  <c r="C20900" i="44"/>
  <c r="C20901" i="44"/>
  <c r="C20902" i="44" s="1"/>
  <c r="C20903" i="44" s="1"/>
  <c r="C20904" i="44"/>
  <c r="C20905" i="44"/>
  <c r="C20906" i="44"/>
  <c r="C20907" i="44"/>
  <c r="C20908" i="44"/>
  <c r="C20909" i="44" s="1"/>
  <c r="C20910" i="44" s="1"/>
  <c r="C20911" i="44"/>
  <c r="C20912" i="44"/>
  <c r="C20913" i="44"/>
  <c r="C20914" i="44"/>
  <c r="C20915" i="44"/>
  <c r="C20916" i="44" s="1"/>
  <c r="C20917" i="44" s="1"/>
  <c r="C20918" i="44"/>
  <c r="C20919" i="44"/>
  <c r="C20920" i="44"/>
  <c r="C20921" i="44"/>
  <c r="C20922" i="44"/>
  <c r="C20923" i="44" s="1"/>
  <c r="C20924" i="44" s="1"/>
  <c r="C20925" i="44"/>
  <c r="C20926" i="44"/>
  <c r="C20927" i="44"/>
  <c r="C20928" i="44"/>
  <c r="C20929" i="44"/>
  <c r="C20930" i="44" s="1"/>
  <c r="C20931" i="44" s="1"/>
  <c r="C20932" i="44"/>
  <c r="C20933" i="44"/>
  <c r="C20934" i="44"/>
  <c r="C20935" i="44"/>
  <c r="C20936" i="44" s="1"/>
  <c r="C20937" i="44" s="1"/>
  <c r="C20938" i="44" s="1"/>
  <c r="C20939" i="44"/>
  <c r="C20940" i="44"/>
  <c r="C20941" i="44"/>
  <c r="C20942" i="44"/>
  <c r="C20943" i="44"/>
  <c r="C20944" i="44" s="1"/>
  <c r="C20945" i="44" s="1"/>
  <c r="C20946" i="44"/>
  <c r="C20947" i="44"/>
  <c r="C20948" i="44"/>
  <c r="C20949" i="44"/>
  <c r="C20950" i="44"/>
  <c r="C20951" i="44" s="1"/>
  <c r="C20952" i="44" s="1"/>
  <c r="C20953" i="44"/>
  <c r="C20954" i="44"/>
  <c r="C20955" i="44"/>
  <c r="C20956" i="44"/>
  <c r="C20957" i="44"/>
  <c r="C20958" i="44" s="1"/>
  <c r="C20959" i="44" s="1"/>
  <c r="C20960" i="44"/>
  <c r="C20961" i="44"/>
  <c r="C20962" i="44"/>
  <c r="C20963" i="44"/>
  <c r="C20964" i="44"/>
  <c r="C20965" i="44" s="1"/>
  <c r="C20966" i="44" s="1"/>
  <c r="C20967" i="44"/>
  <c r="C20968" i="44"/>
  <c r="C20969" i="44"/>
  <c r="C20970" i="44"/>
  <c r="C20971" i="44"/>
  <c r="C20972" i="44" s="1"/>
  <c r="C20973" i="44" s="1"/>
  <c r="C20974" i="44" s="1"/>
  <c r="C20975" i="44"/>
  <c r="C20976" i="44"/>
  <c r="C20977" i="44"/>
  <c r="C20978" i="44"/>
  <c r="C20979" i="44" s="1"/>
  <c r="C20980" i="44" s="1"/>
  <c r="C20981" i="44"/>
  <c r="C20982" i="44"/>
  <c r="C20983" i="44"/>
  <c r="C20984" i="44"/>
  <c r="C20985" i="44"/>
  <c r="C20986" i="44" s="1"/>
  <c r="C20987" i="44" s="1"/>
  <c r="C20988" i="44"/>
  <c r="C20989" i="44"/>
  <c r="C20990" i="44"/>
  <c r="C20991" i="44"/>
  <c r="C20992" i="44"/>
  <c r="C20993" i="44" s="1"/>
  <c r="C20994" i="44" s="1"/>
  <c r="C20995" i="44"/>
  <c r="C20996" i="44"/>
  <c r="C20997" i="44"/>
  <c r="C20998" i="44"/>
  <c r="C20999" i="44"/>
  <c r="C21000" i="44" s="1"/>
  <c r="C21001" i="44" s="1"/>
  <c r="C21002" i="44"/>
  <c r="C21003" i="44"/>
  <c r="C21004" i="44"/>
  <c r="C21005" i="44"/>
  <c r="C21006" i="44"/>
  <c r="C21007" i="44" s="1"/>
  <c r="C21008" i="44" s="1"/>
  <c r="C21009" i="44"/>
  <c r="C21010" i="44"/>
  <c r="C21011" i="44"/>
  <c r="C21012" i="44" s="1"/>
  <c r="C21013" i="44"/>
  <c r="C21014" i="44" s="1"/>
  <c r="C21015" i="44" s="1"/>
  <c r="C21016" i="44"/>
  <c r="C21017" i="44"/>
  <c r="C21018" i="44"/>
  <c r="C21019" i="44"/>
  <c r="C21020" i="44"/>
  <c r="C21021" i="44" s="1"/>
  <c r="C21022" i="44" s="1"/>
  <c r="C21023" i="44"/>
  <c r="C21024" i="44"/>
  <c r="C21025" i="44"/>
  <c r="C21026" i="44"/>
  <c r="C21027" i="44"/>
  <c r="C21028" i="44" s="1"/>
  <c r="C21029" i="44" s="1"/>
  <c r="C21030" i="44"/>
  <c r="C21031" i="44"/>
  <c r="C21032" i="44"/>
  <c r="C21033" i="44"/>
  <c r="C21034" i="44"/>
  <c r="C21035" i="44" s="1"/>
  <c r="C21036" i="44" s="1"/>
  <c r="C21037" i="44"/>
  <c r="C21038" i="44"/>
  <c r="C21040" i="44"/>
  <c r="C21041" i="44"/>
  <c r="C21042" i="44" s="1"/>
  <c r="C21043" i="44" s="1"/>
  <c r="C21044" i="44"/>
  <c r="C21045" i="44"/>
  <c r="C21046" i="44"/>
  <c r="C21047" i="44"/>
  <c r="C21048" i="44"/>
  <c r="C21049" i="44" s="1"/>
  <c r="C21050" i="44" s="1"/>
  <c r="C21051" i="44"/>
  <c r="C21052" i="44"/>
  <c r="C21053" i="44"/>
  <c r="C21054" i="44"/>
  <c r="C21055" i="44"/>
  <c r="C21056" i="44" s="1"/>
  <c r="C21057" i="44" s="1"/>
  <c r="C21058" i="44"/>
  <c r="C21059" i="44"/>
  <c r="C21060" i="44"/>
  <c r="C21061" i="44"/>
  <c r="C21062" i="44"/>
  <c r="C21063" i="44" s="1"/>
  <c r="C21064" i="44" s="1"/>
  <c r="C21065" i="44"/>
  <c r="C21066" i="44"/>
  <c r="C21067" i="44"/>
  <c r="C21068" i="44"/>
  <c r="C21069" i="44"/>
  <c r="C21070" i="44" s="1"/>
  <c r="C21071" i="44" s="1"/>
  <c r="C21072" i="44" s="1"/>
  <c r="C21073" i="44"/>
  <c r="C21074" i="44"/>
  <c r="C21075" i="44"/>
  <c r="C21076" i="44"/>
  <c r="C21077" i="44" s="1"/>
  <c r="C21078" i="44" s="1"/>
  <c r="C21079" i="44"/>
  <c r="C21080" i="44"/>
  <c r="C21081" i="44"/>
  <c r="C21082" i="44"/>
  <c r="C21083" i="44"/>
  <c r="C21084" i="44" s="1"/>
  <c r="C21085" i="44" s="1"/>
  <c r="C21086" i="44"/>
  <c r="C21087" i="44"/>
  <c r="C21088" i="44"/>
  <c r="C21089" i="44"/>
  <c r="C21090" i="44"/>
  <c r="C21091" i="44" s="1"/>
  <c r="C21092" i="44" s="1"/>
  <c r="C21093" i="44"/>
  <c r="C21094" i="44"/>
  <c r="C21095" i="44"/>
  <c r="C21096" i="44"/>
  <c r="C21097" i="44"/>
  <c r="C21098" i="44" s="1"/>
  <c r="C21099" i="44" s="1"/>
  <c r="C21100" i="44"/>
  <c r="C21101" i="44"/>
  <c r="C21102" i="44"/>
  <c r="C21103" i="44"/>
  <c r="C21104" i="44"/>
  <c r="C21105" i="44" s="1"/>
  <c r="C21106" i="44" s="1"/>
  <c r="C21107" i="44"/>
  <c r="C21108" i="44"/>
  <c r="C21109" i="44"/>
  <c r="C21110" i="44"/>
  <c r="C21111" i="44"/>
  <c r="C21112" i="44" s="1"/>
  <c r="C21113" i="44" s="1"/>
  <c r="C21114" i="44" s="1"/>
  <c r="C21115" i="44"/>
  <c r="C21116" i="44"/>
  <c r="C21117" i="44"/>
  <c r="C21118" i="44"/>
  <c r="C21119" i="44" s="1"/>
  <c r="C21120" i="44" s="1"/>
  <c r="C21121" i="44"/>
  <c r="C21122" i="44"/>
  <c r="C21123" i="44"/>
  <c r="C21124" i="44"/>
  <c r="C21125" i="44"/>
  <c r="C21126" i="44" s="1"/>
  <c r="C21127" i="44" s="1"/>
  <c r="C21128" i="44"/>
  <c r="C21129" i="44"/>
  <c r="C21130" i="44"/>
  <c r="C21131" i="44"/>
  <c r="C21132" i="44"/>
  <c r="C21133" i="44" s="1"/>
  <c r="C21134" i="44" s="1"/>
  <c r="C21135" i="44"/>
  <c r="C21136" i="44"/>
  <c r="C21137" i="44"/>
  <c r="C21138" i="44"/>
  <c r="C21139" i="44"/>
  <c r="C21140" i="44" s="1"/>
  <c r="C21141" i="44" s="1"/>
  <c r="C21142" i="44" s="1"/>
  <c r="C21143" i="44"/>
  <c r="C21144" i="44"/>
  <c r="C21145" i="44"/>
  <c r="C21146" i="44"/>
  <c r="C21147" i="44" s="1"/>
  <c r="C21148" i="44" s="1"/>
  <c r="C21149" i="44"/>
  <c r="C21150" i="44"/>
  <c r="C21151" i="44"/>
  <c r="C21152" i="44"/>
  <c r="C21153" i="44"/>
  <c r="C21154" i="44" s="1"/>
  <c r="C21155" i="44" s="1"/>
  <c r="C21156" i="44"/>
  <c r="C21157" i="44"/>
  <c r="C21158" i="44"/>
  <c r="C21159" i="44" s="1"/>
  <c r="C21160" i="44"/>
  <c r="C21161" i="44"/>
  <c r="C21162" i="44" s="1"/>
  <c r="C21163" i="44"/>
  <c r="C21164" i="44"/>
  <c r="C21165" i="44"/>
  <c r="C21166" i="44"/>
  <c r="C21167" i="44"/>
  <c r="C21168" i="44" s="1"/>
  <c r="C21169" i="44" s="1"/>
  <c r="C21170" i="44"/>
  <c r="C21171" i="44"/>
  <c r="C21172" i="44"/>
  <c r="C21173" i="44"/>
  <c r="C21174" i="44"/>
  <c r="C21175" i="44" s="1"/>
  <c r="C21176" i="44" s="1"/>
  <c r="C21177" i="44"/>
  <c r="C21178" i="44"/>
  <c r="C21179" i="44"/>
  <c r="C21180" i="44"/>
  <c r="C21181" i="44"/>
  <c r="C21182" i="44" s="1"/>
  <c r="C21183" i="44" s="1"/>
  <c r="C21184" i="44"/>
  <c r="C21185" i="44"/>
  <c r="C21186" i="44" s="1"/>
  <c r="C21187" i="44"/>
  <c r="C21188" i="44"/>
  <c r="C21189" i="44" s="1"/>
  <c r="C21190" i="44" s="1"/>
  <c r="C21191" i="44"/>
  <c r="C21192" i="44"/>
  <c r="C21193" i="44" s="1"/>
  <c r="C21194" i="44"/>
  <c r="C21195" i="44"/>
  <c r="C21196" i="44" s="1"/>
  <c r="C21197" i="44" s="1"/>
  <c r="C21198" i="44"/>
  <c r="C21199" i="44"/>
  <c r="C21200" i="44"/>
  <c r="C21201" i="44"/>
  <c r="C21202" i="44"/>
  <c r="C21203" i="44" s="1"/>
  <c r="C21204" i="44" s="1"/>
  <c r="C21205" i="44"/>
  <c r="C21206" i="44"/>
  <c r="C21207" i="44"/>
  <c r="C21208" i="44"/>
  <c r="C21209" i="44"/>
  <c r="C21210" i="44" s="1"/>
  <c r="C21211" i="44" s="1"/>
  <c r="C21212" i="44" s="1"/>
  <c r="C21213" i="44"/>
  <c r="C21214" i="44"/>
  <c r="C21215" i="44"/>
  <c r="C21216" i="44"/>
  <c r="C21217" i="44" s="1"/>
  <c r="C21218" i="44" s="1"/>
  <c r="C21219" i="44"/>
  <c r="C21220" i="44"/>
  <c r="C21221" i="44"/>
  <c r="C21222" i="44"/>
  <c r="C21223" i="44"/>
  <c r="C21224" i="44" s="1"/>
  <c r="C21225" i="44" s="1"/>
  <c r="C21226" i="44"/>
  <c r="C21227" i="44"/>
  <c r="C21228" i="44"/>
  <c r="C21229" i="44"/>
  <c r="C21230" i="44"/>
  <c r="C21231" i="44" s="1"/>
  <c r="C21232" i="44" s="1"/>
  <c r="C21233" i="44"/>
  <c r="C21234" i="44"/>
  <c r="C21235" i="44"/>
  <c r="C21236" i="44"/>
  <c r="C21237" i="44"/>
  <c r="C21238" i="44" s="1"/>
  <c r="C21239" i="44" s="1"/>
  <c r="C21240" i="44" s="1"/>
  <c r="C21241" i="44"/>
  <c r="C21242" i="44"/>
  <c r="C21243" i="44"/>
  <c r="C21244" i="44"/>
  <c r="C21245" i="44" s="1"/>
  <c r="C21246" i="44" s="1"/>
  <c r="C21247" i="44"/>
  <c r="C21248" i="44"/>
  <c r="C21249" i="44"/>
  <c r="C21250" i="44"/>
  <c r="C21251" i="44"/>
  <c r="C21252" i="44" s="1"/>
  <c r="C21253" i="44" s="1"/>
  <c r="C21254" i="44"/>
  <c r="C21255" i="44"/>
  <c r="C21256" i="44"/>
  <c r="C21257" i="44"/>
  <c r="C21258" i="44"/>
  <c r="C21259" i="44" s="1"/>
  <c r="C21260" i="44" s="1"/>
  <c r="C21261" i="44"/>
  <c r="C21262" i="44"/>
  <c r="C21263" i="44"/>
  <c r="C21264" i="44"/>
  <c r="C21265" i="44"/>
  <c r="C21266" i="44" s="1"/>
  <c r="C21267" i="44" s="1"/>
  <c r="C21268" i="44"/>
  <c r="C21269" i="44"/>
  <c r="C21270" i="44"/>
  <c r="C21271" i="44"/>
  <c r="C21272" i="44"/>
  <c r="C21273" i="44" s="1"/>
  <c r="C21274" i="44" s="1"/>
  <c r="C21275" i="44"/>
  <c r="C21276" i="44"/>
  <c r="C21277" i="44"/>
  <c r="C21278" i="44"/>
  <c r="C21279" i="44"/>
  <c r="C21280" i="44" s="1"/>
  <c r="C21281" i="44" s="1"/>
  <c r="C21282" i="44"/>
  <c r="C21283" i="44"/>
  <c r="C21284" i="44"/>
  <c r="C21285" i="44"/>
  <c r="C21286" i="44"/>
  <c r="C21287" i="44" s="1"/>
  <c r="C21288" i="44" s="1"/>
  <c r="C21289" i="44"/>
  <c r="C21290" i="44"/>
  <c r="C21291" i="44"/>
  <c r="C21292" i="44"/>
  <c r="C21293" i="44" s="1"/>
  <c r="C21294" i="44" s="1"/>
  <c r="C21295" i="44" s="1"/>
  <c r="C21296" i="44"/>
  <c r="C21297" i="44"/>
  <c r="C21298" i="44"/>
  <c r="C21299" i="44"/>
  <c r="C21300" i="44"/>
  <c r="C21301" i="44" s="1"/>
  <c r="C21302" i="44" s="1"/>
  <c r="C21303" i="44"/>
  <c r="C21304" i="44"/>
  <c r="C21305" i="44"/>
  <c r="C21306" i="44"/>
  <c r="C21307" i="44"/>
  <c r="C21308" i="44" s="1"/>
  <c r="C21309" i="44" s="1"/>
  <c r="C21310" i="44"/>
  <c r="C21311" i="44"/>
  <c r="C21312" i="44"/>
  <c r="C21313" i="44"/>
  <c r="C21314" i="44"/>
  <c r="C21315" i="44" s="1"/>
  <c r="C21316" i="44" s="1"/>
  <c r="C21317" i="44"/>
  <c r="C21318" i="44"/>
  <c r="C21319" i="44"/>
  <c r="C21320" i="44"/>
  <c r="C21321" i="44"/>
  <c r="C21322" i="44" s="1"/>
  <c r="C21323" i="44" s="1"/>
  <c r="C21324" i="44"/>
  <c r="C21325" i="44"/>
  <c r="C21326" i="44"/>
  <c r="C21327" i="44"/>
  <c r="C21328" i="44"/>
  <c r="C21329" i="44" s="1"/>
  <c r="C21330" i="44" s="1"/>
  <c r="C21331" i="44"/>
  <c r="C21332" i="44"/>
  <c r="C21333" i="44"/>
  <c r="C21334" i="44"/>
  <c r="C21335" i="44"/>
  <c r="C21336" i="44" s="1"/>
  <c r="C21337" i="44" s="1"/>
  <c r="C21338" i="44" s="1"/>
  <c r="C21339" i="44"/>
  <c r="C21340" i="44"/>
  <c r="C21341" i="44"/>
  <c r="C21342" i="44"/>
  <c r="C21343" i="44" s="1"/>
  <c r="C21344" i="44" s="1"/>
  <c r="C21345" i="44"/>
  <c r="C21346" i="44"/>
  <c r="C21347" i="44"/>
  <c r="C21348" i="44"/>
  <c r="C21349" i="44"/>
  <c r="C21350" i="44" s="1"/>
  <c r="C21351" i="44" s="1"/>
  <c r="C21352" i="44"/>
  <c r="C21353" i="44"/>
  <c r="C21354" i="44"/>
  <c r="C21355" i="44"/>
  <c r="C21356" i="44"/>
  <c r="C21357" i="44" s="1"/>
  <c r="C21358" i="44" s="1"/>
  <c r="C21359" i="44"/>
  <c r="C21360" i="44"/>
  <c r="C21361" i="44"/>
  <c r="C21362" i="44"/>
  <c r="C21363" i="44"/>
  <c r="C21364" i="44" s="1"/>
  <c r="C21365" i="44" s="1"/>
  <c r="C21366" i="44"/>
  <c r="C21367" i="44"/>
  <c r="C21368" i="44"/>
  <c r="C21369" i="44"/>
  <c r="C21370" i="44"/>
  <c r="C21371" i="44" s="1"/>
  <c r="C21372" i="44" s="1"/>
  <c r="C21373" i="44"/>
  <c r="C21374" i="44"/>
  <c r="C21375" i="44"/>
  <c r="C21376" i="44"/>
  <c r="C21377" i="44" s="1"/>
  <c r="C21378" i="44" s="1"/>
  <c r="C21379" i="44" s="1"/>
  <c r="C21380" i="44"/>
  <c r="C21381" i="44"/>
  <c r="C21382" i="44"/>
  <c r="C21383" i="44"/>
  <c r="C21384" i="44"/>
  <c r="C21385" i="44" s="1"/>
  <c r="C21386" i="44" s="1"/>
  <c r="C21387" i="44"/>
  <c r="C21388" i="44"/>
  <c r="C21389" i="44"/>
  <c r="C21390" i="44"/>
  <c r="C21391" i="44"/>
  <c r="C21392" i="44" s="1"/>
  <c r="C21393" i="44" s="1"/>
  <c r="C21394" i="44"/>
  <c r="C21395" i="44"/>
  <c r="C21396" i="44"/>
  <c r="C21397" i="44"/>
  <c r="C21398" i="44"/>
  <c r="C21399" i="44" s="1"/>
  <c r="C21400" i="44" s="1"/>
  <c r="C21401" i="44"/>
  <c r="C21402" i="44"/>
  <c r="C21403" i="44"/>
  <c r="C21404" i="44"/>
  <c r="C21405" i="44"/>
  <c r="C21406" i="44" s="1"/>
  <c r="C21407" i="44" s="1"/>
  <c r="C21408" i="44"/>
  <c r="C21409" i="44"/>
  <c r="C21410" i="44"/>
  <c r="C21411" i="44"/>
  <c r="C21412" i="44"/>
  <c r="C21413" i="44" s="1"/>
  <c r="C21414" i="44" s="1"/>
  <c r="C21415" i="44"/>
  <c r="C21416" i="44"/>
  <c r="C21417" i="44"/>
  <c r="C21418" i="44"/>
  <c r="C21419" i="44"/>
  <c r="C21420" i="44" s="1"/>
  <c r="C21421" i="44" s="1"/>
  <c r="C21422" i="44"/>
  <c r="C21423" i="44"/>
  <c r="C21424" i="44"/>
  <c r="C21425" i="44"/>
  <c r="C21426" i="44"/>
  <c r="C21427" i="44" s="1"/>
  <c r="C21428" i="44" s="1"/>
  <c r="C21429" i="44"/>
  <c r="C21430" i="44"/>
  <c r="C21431" i="44"/>
  <c r="C21432" i="44"/>
  <c r="C21433" i="44"/>
  <c r="C21434" i="44" s="1"/>
  <c r="C21435" i="44" s="1"/>
  <c r="C21436" i="44"/>
  <c r="C21437" i="44"/>
  <c r="C21438" i="44"/>
  <c r="C21439" i="44"/>
  <c r="C21440" i="44"/>
  <c r="C21441" i="44" s="1"/>
  <c r="C21442" i="44" s="1"/>
  <c r="C21443" i="44" s="1"/>
  <c r="C21444" i="44"/>
  <c r="C21445" i="44"/>
  <c r="C21446" i="44"/>
  <c r="C21447" i="44"/>
  <c r="C21448" i="44" s="1"/>
  <c r="C21449" i="44" s="1"/>
  <c r="C21450" i="44"/>
  <c r="C21451" i="44"/>
  <c r="C21452" i="44"/>
  <c r="C21453" i="44"/>
  <c r="C21454" i="44"/>
  <c r="C21455" i="44" s="1"/>
  <c r="C21456" i="44" s="1"/>
  <c r="C21457" i="44"/>
  <c r="C21458" i="44"/>
  <c r="C21459" i="44"/>
  <c r="C21460" i="44"/>
  <c r="C21461" i="44"/>
  <c r="C21462" i="44" s="1"/>
  <c r="C21463" i="44" s="1"/>
  <c r="C21464" i="44"/>
  <c r="C21465" i="44"/>
  <c r="C21466" i="44"/>
  <c r="C21467" i="44"/>
  <c r="C21468" i="44"/>
  <c r="C21469" i="44" s="1"/>
  <c r="C21470" i="44" s="1"/>
  <c r="C21471" i="44"/>
  <c r="C21472" i="44"/>
  <c r="C21473" i="44"/>
  <c r="C21474" i="44"/>
  <c r="C21475" i="44"/>
  <c r="C21476" i="44" s="1"/>
  <c r="C21477" i="44" s="1"/>
  <c r="C21478" i="44" s="1"/>
  <c r="C21479" i="44"/>
  <c r="C21480" i="44"/>
  <c r="C21481" i="44"/>
  <c r="C21482" i="44"/>
  <c r="C21483" i="44" s="1"/>
  <c r="C21484" i="44" s="1"/>
  <c r="C21485" i="44"/>
  <c r="C21486" i="44"/>
  <c r="C21487" i="44"/>
  <c r="C21488" i="44"/>
  <c r="C21489" i="44"/>
  <c r="C21490" i="44" s="1"/>
  <c r="C21491" i="44" s="1"/>
  <c r="C21492" i="44"/>
  <c r="C21493" i="44"/>
  <c r="C21494" i="44"/>
  <c r="C21495" i="44"/>
  <c r="C21496" i="44"/>
  <c r="C21497" i="44" s="1"/>
  <c r="C21498" i="44" s="1"/>
  <c r="C21499" i="44"/>
  <c r="C21500" i="44"/>
  <c r="C21501" i="44"/>
  <c r="C21502" i="44"/>
  <c r="C21503" i="44"/>
  <c r="C21504" i="44" s="1"/>
  <c r="C21505" i="44" s="1"/>
  <c r="C21506" i="44"/>
  <c r="C21507" i="44"/>
  <c r="C21508" i="44" s="1"/>
  <c r="C21509" i="44"/>
  <c r="C21510" i="44"/>
  <c r="C21511" i="44" s="1"/>
  <c r="C21512" i="44" s="1"/>
  <c r="C21513" i="44"/>
  <c r="C21514" i="44"/>
  <c r="C21515" i="44"/>
  <c r="C21516" i="44"/>
  <c r="C21517" i="44"/>
  <c r="C21518" i="44" s="1"/>
  <c r="C21519" i="44" s="1"/>
  <c r="C21520" i="44"/>
  <c r="C21521" i="44"/>
  <c r="C21522" i="44"/>
  <c r="C21523" i="44" s="1"/>
  <c r="C21524" i="44"/>
  <c r="C21525" i="44" s="1"/>
  <c r="C21526" i="44" s="1"/>
  <c r="C21527" i="44"/>
  <c r="C21528" i="44"/>
  <c r="C21529" i="44"/>
  <c r="C21530" i="44"/>
  <c r="C21531" i="44"/>
  <c r="C21532" i="44" s="1"/>
  <c r="C21533" i="44" s="1"/>
  <c r="C21534" i="44"/>
  <c r="C21535" i="44"/>
  <c r="C21536" i="44"/>
  <c r="C21537" i="44"/>
  <c r="C21538" i="44"/>
  <c r="C21539" i="44" s="1"/>
  <c r="C21540" i="44" s="1"/>
  <c r="C21541" i="44"/>
  <c r="C21542" i="44"/>
  <c r="C21543" i="44"/>
  <c r="C21544" i="44"/>
  <c r="C21545" i="44"/>
  <c r="C21546" i="44" s="1"/>
  <c r="C21547" i="44" s="1"/>
  <c r="C21548" i="44"/>
  <c r="C21549" i="44"/>
  <c r="C21550" i="44"/>
  <c r="C21551" i="44"/>
  <c r="C21552" i="44" s="1"/>
  <c r="C21553" i="44" s="1"/>
  <c r="C21554" i="44" s="1"/>
  <c r="C21555" i="44"/>
  <c r="C21556" i="44"/>
  <c r="C21557" i="44"/>
  <c r="C21558" i="44"/>
  <c r="C21559" i="44" s="1"/>
  <c r="C21560" i="44" s="1"/>
  <c r="C21561" i="44" s="1"/>
  <c r="C21562" i="44"/>
  <c r="C21563" i="44"/>
  <c r="C21564" i="44"/>
  <c r="C21565" i="44"/>
  <c r="C21566" i="44"/>
  <c r="C21567" i="44" s="1"/>
  <c r="C21568" i="44" s="1"/>
  <c r="C21569" i="44"/>
  <c r="C21570" i="44"/>
  <c r="C21571" i="44"/>
  <c r="C21572" i="44"/>
  <c r="C21573" i="44"/>
  <c r="C21574" i="44" s="1"/>
  <c r="C21575" i="44" s="1"/>
  <c r="C21576" i="44" s="1"/>
  <c r="C21577" i="44"/>
  <c r="C21578" i="44"/>
  <c r="C21579" i="44"/>
  <c r="C21580" i="44"/>
  <c r="C21581" i="44" s="1"/>
  <c r="C21582" i="44" s="1"/>
  <c r="C21583" i="44"/>
  <c r="C21584" i="44"/>
  <c r="C21585" i="44"/>
  <c r="C21586" i="44"/>
  <c r="C21587" i="44"/>
  <c r="C21588" i="44" s="1"/>
  <c r="C21589" i="44" s="1"/>
  <c r="C21590" i="44"/>
  <c r="C21591" i="44"/>
  <c r="C21592" i="44"/>
  <c r="C21593" i="44"/>
  <c r="C21594" i="44"/>
  <c r="C21595" i="44" s="1"/>
  <c r="C21596" i="44" s="1"/>
  <c r="C21597" i="44"/>
  <c r="C21598" i="44"/>
  <c r="C21599" i="44"/>
  <c r="C21600" i="44"/>
  <c r="C21601" i="44"/>
  <c r="C21602" i="44" s="1"/>
  <c r="C21603" i="44" s="1"/>
  <c r="C21604" i="44" s="1"/>
  <c r="C21605" i="44"/>
  <c r="C21606" i="44"/>
  <c r="C21607" i="44"/>
  <c r="C21608" i="44"/>
  <c r="C21609" i="44" s="1"/>
  <c r="C21610" i="44" s="1"/>
  <c r="C21611" i="44"/>
  <c r="C21612" i="44"/>
  <c r="C21613" i="44"/>
  <c r="C21614" i="44"/>
  <c r="C21615" i="44"/>
  <c r="C21616" i="44" s="1"/>
  <c r="C21617" i="44" s="1"/>
  <c r="C21618" i="44"/>
  <c r="C21619" i="44"/>
  <c r="C21620" i="44"/>
  <c r="C21621" i="44"/>
  <c r="C21622" i="44"/>
  <c r="C21623" i="44" s="1"/>
  <c r="C21624" i="44" s="1"/>
  <c r="C21625" i="44"/>
  <c r="C21626" i="44"/>
  <c r="C21627" i="44"/>
  <c r="C21628" i="44"/>
  <c r="C21629" i="44"/>
  <c r="C21630" i="44" s="1"/>
  <c r="C21631" i="44" s="1"/>
  <c r="C21632" i="44"/>
  <c r="C21633" i="44"/>
  <c r="C21634" i="44"/>
  <c r="C21635" i="44"/>
  <c r="C21636" i="44"/>
  <c r="C21637" i="44" s="1"/>
  <c r="C21638" i="44" s="1"/>
  <c r="C21639" i="44"/>
  <c r="C21640" i="44"/>
  <c r="C21641" i="44"/>
  <c r="C21642" i="44"/>
  <c r="C21643" i="44"/>
  <c r="C21644" i="44" s="1"/>
  <c r="C21645" i="44" s="1"/>
  <c r="C21646" i="44"/>
  <c r="C21647" i="44"/>
  <c r="C21648" i="44"/>
  <c r="C21649" i="44"/>
  <c r="C21650" i="44"/>
  <c r="C21651" i="44" s="1"/>
  <c r="C21652" i="44" s="1"/>
  <c r="C21653" i="44"/>
  <c r="C21654" i="44"/>
  <c r="C21655" i="44"/>
  <c r="C21656" i="44"/>
  <c r="C21657" i="44"/>
  <c r="C21658" i="44" s="1"/>
  <c r="C21659" i="44" s="1"/>
  <c r="C21660" i="44"/>
  <c r="C21661" i="44"/>
  <c r="C21662" i="44"/>
  <c r="C21663" i="44"/>
  <c r="C21664" i="44"/>
  <c r="C21665" i="44" s="1"/>
  <c r="C21666" i="44" s="1"/>
  <c r="C21667" i="44"/>
  <c r="C21668" i="44"/>
  <c r="C21669" i="44"/>
  <c r="C21670" i="44"/>
  <c r="C21671" i="44"/>
  <c r="C21672" i="44" s="1"/>
  <c r="C21673" i="44" s="1"/>
  <c r="C21674" i="44"/>
  <c r="C21675" i="44"/>
  <c r="C21676" i="44"/>
  <c r="C21677" i="44"/>
  <c r="C21678" i="44"/>
  <c r="C21679" i="44" s="1"/>
  <c r="C21680" i="44" s="1"/>
  <c r="C21681" i="44"/>
  <c r="C21682" i="44"/>
  <c r="C21683" i="44"/>
  <c r="C21684" i="44"/>
  <c r="C21685" i="44"/>
  <c r="C21686" i="44" s="1"/>
  <c r="C21687" i="44" s="1"/>
  <c r="C21688" i="44"/>
  <c r="C21689" i="44"/>
  <c r="C21690" i="44"/>
  <c r="C21691" i="44"/>
  <c r="C21692" i="44"/>
  <c r="C21693" i="44" s="1"/>
  <c r="C21694" i="44" s="1"/>
  <c r="C21695" i="44"/>
  <c r="C21696" i="44"/>
  <c r="C21697" i="44"/>
  <c r="C21698" i="44"/>
  <c r="C21699" i="44"/>
  <c r="C21700" i="44" s="1"/>
  <c r="C21701" i="44" s="1"/>
  <c r="C21702" i="44"/>
  <c r="C21703" i="44"/>
  <c r="C21704" i="44"/>
  <c r="C21705" i="44"/>
  <c r="C21706" i="44"/>
  <c r="C21707" i="44" s="1"/>
  <c r="C21708" i="44" s="1"/>
  <c r="C21709" i="44" s="1"/>
  <c r="C21710" i="44"/>
  <c r="C21711" i="44"/>
  <c r="C21712" i="44"/>
  <c r="C21713" i="44"/>
  <c r="C21714" i="44" s="1"/>
  <c r="C21715" i="44" s="1"/>
  <c r="C21716" i="44"/>
  <c r="C21717" i="44"/>
  <c r="C21718" i="44"/>
  <c r="C21719" i="44"/>
  <c r="C21720" i="44"/>
  <c r="C21721" i="44" s="1"/>
  <c r="C21722" i="44" s="1"/>
  <c r="C21723" i="44"/>
  <c r="C21724" i="44"/>
  <c r="C21725" i="44"/>
  <c r="C21726" i="44"/>
  <c r="C21727" i="44"/>
  <c r="C21728" i="44" s="1"/>
  <c r="C21729" i="44" s="1"/>
  <c r="C21730" i="44"/>
  <c r="C21731" i="44"/>
  <c r="C21732" i="44"/>
  <c r="C21733" i="44"/>
  <c r="C21734" i="44"/>
  <c r="C21735" i="44" s="1"/>
  <c r="C21736" i="44" s="1"/>
  <c r="C21737" i="44"/>
  <c r="C21738" i="44"/>
  <c r="C21739" i="44"/>
  <c r="C21740" i="44"/>
  <c r="C21741" i="44"/>
  <c r="C21742" i="44" s="1"/>
  <c r="C21743" i="44" s="1"/>
  <c r="C21744" i="44" s="1"/>
  <c r="C21745" i="44"/>
  <c r="C21746" i="44"/>
  <c r="C21747" i="44"/>
  <c r="C21748" i="44"/>
  <c r="C21749" i="44" s="1"/>
  <c r="C21750" i="44" s="1"/>
  <c r="C21751" i="44"/>
  <c r="C21752" i="44"/>
  <c r="C21753" i="44"/>
  <c r="C21754" i="44"/>
  <c r="C21755" i="44"/>
  <c r="C21756" i="44" s="1"/>
  <c r="C21757" i="44" s="1"/>
  <c r="C21758" i="44"/>
  <c r="C21759" i="44"/>
  <c r="C21760" i="44"/>
  <c r="C21761" i="44"/>
  <c r="C21762" i="44"/>
  <c r="C21763" i="44" s="1"/>
  <c r="C21764" i="44" s="1"/>
  <c r="C21765" i="44"/>
  <c r="C21766" i="44"/>
  <c r="C21767" i="44"/>
  <c r="C21768" i="44"/>
  <c r="C21769" i="44"/>
  <c r="C21770" i="44" s="1"/>
  <c r="C21771" i="44" s="1"/>
  <c r="C21772" i="44"/>
  <c r="C21773" i="44"/>
  <c r="C21774" i="44"/>
  <c r="C21775" i="44"/>
  <c r="C21776" i="44"/>
  <c r="C21777" i="44" s="1"/>
  <c r="C21778" i="44" s="1"/>
  <c r="C21779" i="44"/>
  <c r="C21780" i="44"/>
  <c r="C21781" i="44"/>
  <c r="C21782" i="44"/>
  <c r="C21783" i="44"/>
  <c r="C21784" i="44" s="1"/>
  <c r="C21785" i="44" s="1"/>
  <c r="C21786" i="44"/>
  <c r="C21787" i="44"/>
  <c r="C21788" i="44"/>
  <c r="C21789" i="44"/>
  <c r="C21790" i="44"/>
  <c r="C21791" i="44" s="1"/>
  <c r="C21792" i="44" s="1"/>
  <c r="C21793" i="44"/>
  <c r="C21794" i="44"/>
  <c r="C21795" i="44"/>
  <c r="C21796" i="44"/>
  <c r="C21797" i="44"/>
  <c r="C21798" i="44" s="1"/>
  <c r="C21799" i="44" s="1"/>
  <c r="C21800" i="44"/>
  <c r="C21801" i="44"/>
  <c r="C21802" i="44"/>
  <c r="C21803" i="44"/>
  <c r="C21804" i="44"/>
  <c r="C21805" i="44" s="1"/>
  <c r="C21806" i="44" s="1"/>
  <c r="C21807" i="44" s="1"/>
  <c r="C21808" i="44"/>
  <c r="C21809" i="44"/>
  <c r="C21810" i="44"/>
  <c r="C21811" i="44"/>
  <c r="C21812" i="44" s="1"/>
  <c r="C21813" i="44" s="1"/>
  <c r="C21814" i="44"/>
  <c r="C21815" i="44"/>
  <c r="C21816" i="44"/>
  <c r="C21817" i="44"/>
  <c r="C21818" i="44"/>
  <c r="C21819" i="44" s="1"/>
  <c r="C21820" i="44" s="1"/>
  <c r="C21821" i="44"/>
  <c r="C21822" i="44"/>
  <c r="C21823" i="44"/>
  <c r="C21824" i="44"/>
  <c r="C21825" i="44"/>
  <c r="C21826" i="44" s="1"/>
  <c r="C21827" i="44" s="1"/>
  <c r="C21828" i="44"/>
  <c r="C21829" i="44"/>
  <c r="C21830" i="44"/>
  <c r="C21831" i="44"/>
  <c r="C21832" i="44"/>
  <c r="C21833" i="44" s="1"/>
  <c r="C21834" i="44" s="1"/>
  <c r="C21835" i="44"/>
  <c r="C21836" i="44"/>
  <c r="C21837" i="44"/>
  <c r="C21838" i="44"/>
  <c r="C21839" i="44"/>
  <c r="C21840" i="44" s="1"/>
  <c r="C21841" i="44" s="1"/>
  <c r="C21842" i="44" s="1"/>
  <c r="C21843" i="44"/>
  <c r="C21844" i="44"/>
  <c r="C21845" i="44"/>
  <c r="C21846" i="44"/>
  <c r="C21847" i="44" s="1"/>
  <c r="C21848" i="44" s="1"/>
  <c r="C21849" i="44"/>
  <c r="C21850" i="44"/>
  <c r="C21851" i="44"/>
  <c r="C21852" i="44"/>
  <c r="C21853" i="44"/>
  <c r="C21854" i="44" s="1"/>
  <c r="C21855" i="44" s="1"/>
  <c r="C21856" i="44"/>
  <c r="C21857" i="44"/>
  <c r="C21858" i="44"/>
  <c r="C21859" i="44"/>
  <c r="C21860" i="44"/>
  <c r="C21861" i="44" s="1"/>
  <c r="C21862" i="44" s="1"/>
  <c r="C21863" i="44"/>
  <c r="C21864" i="44"/>
  <c r="C21865" i="44"/>
  <c r="C21866" i="44"/>
  <c r="C21867" i="44"/>
  <c r="C21868" i="44" s="1"/>
  <c r="C21869" i="44" s="1"/>
  <c r="C21870" i="44"/>
  <c r="C21871" i="44"/>
  <c r="C21872" i="44"/>
  <c r="C21873" i="44" s="1"/>
  <c r="C21874" i="44"/>
  <c r="C21875" i="44" s="1"/>
  <c r="C21876" i="44" s="1"/>
  <c r="C21877" i="44"/>
  <c r="C21878" i="44"/>
  <c r="C21879" i="44"/>
  <c r="C21880" i="44"/>
  <c r="C21881" i="44"/>
  <c r="C21882" i="44" s="1"/>
  <c r="C21883" i="44" s="1"/>
  <c r="C21884" i="44"/>
  <c r="C21885" i="44"/>
  <c r="C21886" i="44"/>
  <c r="C21887" i="44" s="1"/>
  <c r="C21888" i="44"/>
  <c r="C21889" i="44" s="1"/>
  <c r="C21890" i="44" s="1"/>
  <c r="C21891" i="44"/>
  <c r="C21892" i="44"/>
  <c r="C21893" i="44"/>
  <c r="C21894" i="44"/>
  <c r="C21895" i="44"/>
  <c r="C21896" i="44" s="1"/>
  <c r="C21897" i="44" s="1"/>
  <c r="C21898" i="44"/>
  <c r="C21899" i="44"/>
  <c r="C21900" i="44"/>
  <c r="C21901" i="44"/>
  <c r="C21902" i="44"/>
  <c r="C21903" i="44" s="1"/>
  <c r="C21904" i="44" s="1"/>
  <c r="C21905" i="44"/>
  <c r="C21906" i="44"/>
  <c r="C21907" i="44"/>
  <c r="C21908" i="44"/>
  <c r="C21909" i="44"/>
  <c r="C21910" i="44" s="1"/>
  <c r="C21911" i="44" s="1"/>
  <c r="C21912" i="44"/>
  <c r="C21913" i="44"/>
  <c r="C21914" i="44"/>
  <c r="C21915" i="44"/>
  <c r="C21916" i="44" s="1"/>
  <c r="C21917" i="44" s="1"/>
  <c r="C21918" i="44" s="1"/>
  <c r="C21919" i="44"/>
  <c r="C21920" i="44"/>
  <c r="C21921" i="44"/>
  <c r="C21922" i="44"/>
  <c r="C21923" i="44"/>
  <c r="C21924" i="44" s="1"/>
  <c r="C21925" i="44" s="1"/>
  <c r="C21926" i="44"/>
  <c r="C21927" i="44"/>
  <c r="C21928" i="44"/>
  <c r="C21929" i="44"/>
  <c r="C21930" i="44"/>
  <c r="C21931" i="44" s="1"/>
  <c r="C21932" i="44" s="1"/>
  <c r="C21933" i="44"/>
  <c r="C21934" i="44"/>
  <c r="C21935" i="44"/>
  <c r="C21936" i="44"/>
  <c r="C21937" i="44"/>
  <c r="C21938" i="44" s="1"/>
  <c r="C21939" i="44" s="1"/>
  <c r="C21940" i="44" s="1"/>
  <c r="C21941" i="44"/>
  <c r="C21942" i="44"/>
  <c r="C21943" i="44"/>
  <c r="C21944" i="44"/>
  <c r="C21945" i="44" s="1"/>
  <c r="C21946" i="44" s="1"/>
  <c r="C21947" i="44"/>
  <c r="C21948" i="44"/>
  <c r="C21949" i="44"/>
  <c r="C21950" i="44"/>
  <c r="C21951" i="44"/>
  <c r="C21952" i="44" s="1"/>
  <c r="C21953" i="44" s="1"/>
  <c r="C21954" i="44"/>
  <c r="C21955" i="44"/>
  <c r="C21956" i="44"/>
  <c r="C21957" i="44"/>
  <c r="C21958" i="44"/>
  <c r="C21959" i="44" s="1"/>
  <c r="C21960" i="44" s="1"/>
  <c r="C21961" i="44"/>
  <c r="C21962" i="44"/>
  <c r="C21963" i="44"/>
  <c r="C21964" i="44"/>
  <c r="C21965" i="44"/>
  <c r="C21966" i="44" s="1"/>
  <c r="C21967" i="44" s="1"/>
  <c r="C21968" i="44"/>
  <c r="C21969" i="44"/>
  <c r="C21970" i="44"/>
  <c r="C21971" i="44"/>
  <c r="C21972" i="44"/>
  <c r="C21973" i="44" s="1"/>
  <c r="C21974" i="44" s="1"/>
  <c r="C21975" i="44" s="1"/>
  <c r="C21976" i="44"/>
  <c r="C21977" i="44"/>
  <c r="C21978" i="44"/>
  <c r="C21979" i="44"/>
  <c r="C21980" i="44" s="1"/>
  <c r="C21981" i="44" s="1"/>
  <c r="C21982" i="44"/>
  <c r="C21983" i="44"/>
  <c r="C21984" i="44"/>
  <c r="C21985" i="44"/>
  <c r="C21986" i="44"/>
  <c r="C21987" i="44" s="1"/>
  <c r="C21988" i="44" s="1"/>
  <c r="C21989" i="44"/>
  <c r="C21990" i="44"/>
  <c r="C21991" i="44"/>
  <c r="C21992" i="44"/>
  <c r="C21993" i="44"/>
  <c r="C21994" i="44" s="1"/>
  <c r="C21995" i="44" s="1"/>
  <c r="C21996" i="44"/>
  <c r="C21997" i="44"/>
  <c r="C21998" i="44"/>
  <c r="C21999" i="44"/>
  <c r="C22000" i="44"/>
  <c r="C22001" i="44" s="1"/>
  <c r="C22002" i="44" s="1"/>
  <c r="C22003" i="44"/>
  <c r="C22004" i="44"/>
  <c r="C22005" i="44"/>
  <c r="C22006" i="44"/>
  <c r="C22007" i="44"/>
  <c r="C22008" i="44" s="1"/>
  <c r="C22009" i="44" s="1"/>
  <c r="C22010" i="44"/>
  <c r="C22011" i="44"/>
  <c r="C22012" i="44"/>
  <c r="C22013" i="44"/>
  <c r="C22014" i="44"/>
  <c r="C22015" i="44" s="1"/>
  <c r="C22016" i="44" s="1"/>
  <c r="C22017" i="44"/>
  <c r="C22018" i="44"/>
  <c r="C22019" i="44"/>
  <c r="C22020" i="44"/>
  <c r="C22021" i="44"/>
  <c r="C22022" i="44" s="1"/>
  <c r="C22023" i="44" s="1"/>
  <c r="C22024" i="44"/>
  <c r="C22025" i="44"/>
  <c r="C22026" i="44"/>
  <c r="C22027" i="44"/>
  <c r="C22028" i="44" s="1"/>
  <c r="C22029" i="44" s="1"/>
  <c r="C22030" i="44" s="1"/>
  <c r="C22031" i="44"/>
  <c r="C22032" i="44"/>
  <c r="C22033" i="44"/>
  <c r="C22034" i="44"/>
  <c r="C22035" i="44"/>
  <c r="C22036" i="44" s="1"/>
  <c r="C22037" i="44" s="1"/>
  <c r="C22038" i="44"/>
  <c r="C22039" i="44"/>
  <c r="C22040" i="44"/>
  <c r="C22041" i="44"/>
  <c r="C22042" i="44"/>
  <c r="C22043" i="44" s="1"/>
  <c r="C22044" i="44" s="1"/>
  <c r="C22045" i="44"/>
  <c r="C22046" i="44"/>
  <c r="C22047" i="44"/>
  <c r="C22048" i="44"/>
  <c r="C22049" i="44"/>
  <c r="C22050" i="44" s="1"/>
  <c r="C22051" i="44" s="1"/>
  <c r="C22052" i="44"/>
  <c r="C22053" i="44"/>
  <c r="C22054" i="44"/>
  <c r="C22055" i="44"/>
  <c r="C22056" i="44"/>
  <c r="C22057" i="44" s="1"/>
  <c r="C22058" i="44" s="1"/>
  <c r="C22059" i="44"/>
  <c r="C22060" i="44"/>
  <c r="C22061" i="44"/>
  <c r="C22062" i="44"/>
  <c r="C22063" i="44"/>
  <c r="C22064" i="44" s="1"/>
  <c r="C22065" i="44" s="1"/>
  <c r="C22066" i="44"/>
  <c r="C22067" i="44"/>
  <c r="C22068" i="44"/>
  <c r="C22069" i="44"/>
  <c r="C22070" i="44"/>
  <c r="C22071" i="44" s="1"/>
  <c r="C22072" i="44" s="1"/>
  <c r="C22073" i="44" s="1"/>
  <c r="C22074" i="44"/>
  <c r="C22075" i="44"/>
  <c r="C22076" i="44"/>
  <c r="C22077" i="44"/>
  <c r="C22078" i="44" s="1"/>
  <c r="C22079" i="44" s="1"/>
  <c r="C22080" i="44"/>
  <c r="C22081" i="44"/>
  <c r="C22082" i="44"/>
  <c r="C22083" i="44"/>
  <c r="C22084" i="44"/>
  <c r="C22085" i="44" s="1"/>
  <c r="C22086" i="44" s="1"/>
  <c r="C22087" i="44"/>
  <c r="C22088" i="44"/>
  <c r="C22089" i="44"/>
  <c r="C22090" i="44"/>
  <c r="C22091" i="44"/>
  <c r="C22092" i="44" s="1"/>
  <c r="C22093" i="44" s="1"/>
  <c r="C22094" i="44" s="1"/>
  <c r="C22095" i="44"/>
  <c r="C22096" i="44"/>
  <c r="C22097" i="44"/>
  <c r="C22098" i="44"/>
  <c r="C22099" i="44" s="1"/>
  <c r="C22100" i="44" s="1"/>
  <c r="C22101" i="44"/>
  <c r="C22102" i="44"/>
  <c r="C22103" i="44"/>
  <c r="C22104" i="44"/>
  <c r="C22105" i="44"/>
  <c r="C22106" i="44" s="1"/>
  <c r="C22107" i="44" s="1"/>
  <c r="C22108" i="44" s="1"/>
  <c r="C22109" i="44"/>
  <c r="C22110" i="44"/>
  <c r="C22111" i="44"/>
  <c r="C22112" i="44"/>
  <c r="C22113" i="44" s="1"/>
  <c r="C22114" i="44" s="1"/>
  <c r="C22115" i="44"/>
  <c r="C22116" i="44"/>
  <c r="C22117" i="44"/>
  <c r="C22118" i="44"/>
  <c r="C22119" i="44"/>
  <c r="C22120" i="44" s="1"/>
  <c r="C22121" i="44" s="1"/>
  <c r="C22122" i="44"/>
  <c r="C22123" i="44"/>
  <c r="C22124" i="44"/>
  <c r="C22125" i="44"/>
  <c r="C22126" i="44"/>
  <c r="C22127" i="44" s="1"/>
  <c r="C22128" i="44" s="1"/>
  <c r="C22129" i="44"/>
  <c r="C22130" i="44"/>
  <c r="C22131" i="44"/>
  <c r="C22132" i="44"/>
  <c r="C22133" i="44"/>
  <c r="C22134" i="44"/>
  <c r="C22135" i="44" s="1"/>
  <c r="C22136" i="44"/>
  <c r="C22137" i="44"/>
  <c r="C22138" i="44"/>
  <c r="C22139" i="44"/>
  <c r="C22140" i="44"/>
  <c r="C22141" i="44" s="1"/>
  <c r="C22142" i="44" s="1"/>
  <c r="C22143" i="44"/>
  <c r="C22144" i="44"/>
  <c r="C22145" i="44"/>
  <c r="C22146" i="44"/>
  <c r="C22147" i="44"/>
  <c r="C22148" i="44" s="1"/>
  <c r="C22149" i="44" s="1"/>
  <c r="C22150" i="44"/>
  <c r="C22151" i="44"/>
  <c r="C22152" i="44"/>
  <c r="C22153" i="44"/>
  <c r="C22154" i="44"/>
  <c r="C22155" i="44"/>
  <c r="C22156" i="44" s="1"/>
  <c r="C22157" i="44"/>
  <c r="C22158" i="44"/>
  <c r="C22159" i="44"/>
  <c r="C22160" i="44"/>
  <c r="C22161" i="44"/>
  <c r="C22162" i="44" s="1"/>
  <c r="C22163" i="44" s="1"/>
  <c r="C22164" i="44"/>
  <c r="C22165" i="44"/>
  <c r="C22166" i="44"/>
  <c r="C22167" i="44"/>
  <c r="C22168" i="44"/>
  <c r="C22169" i="44" s="1"/>
  <c r="C22170" i="44" s="1"/>
  <c r="C22171" i="44" s="1"/>
  <c r="C22172" i="44"/>
  <c r="C22173" i="44"/>
  <c r="C22174" i="44"/>
  <c r="C22175" i="44"/>
  <c r="C22176" i="44" s="1"/>
  <c r="C22177" i="44" s="1"/>
  <c r="C22178" i="44"/>
  <c r="C22179" i="44"/>
  <c r="C22180" i="44"/>
  <c r="C22181" i="44"/>
  <c r="C22182" i="44"/>
  <c r="C22183" i="44" s="1"/>
  <c r="C22184" i="44" s="1"/>
  <c r="C22185" i="44"/>
  <c r="C22186" i="44"/>
  <c r="C22187" i="44"/>
  <c r="C22188" i="44"/>
  <c r="C22189" i="44"/>
  <c r="C22190" i="44" s="1"/>
  <c r="C22191" i="44" s="1"/>
  <c r="C22192" i="44"/>
  <c r="C22193" i="44"/>
  <c r="C22194" i="44"/>
  <c r="C22195" i="44"/>
  <c r="C22196" i="44"/>
  <c r="C22197" i="44" s="1"/>
  <c r="C22198" i="44" s="1"/>
  <c r="C22199" i="44"/>
  <c r="C22200" i="44"/>
  <c r="C22201" i="44"/>
  <c r="C22202" i="44"/>
  <c r="C22203" i="44"/>
  <c r="C22204" i="44" s="1"/>
  <c r="C22205" i="44" s="1"/>
  <c r="C22206" i="44" s="1"/>
  <c r="C22207" i="44"/>
  <c r="C22208" i="44"/>
  <c r="C22209" i="44"/>
  <c r="C22210" i="44"/>
  <c r="C22211" i="44" s="1"/>
  <c r="C22212" i="44" s="1"/>
  <c r="C22213" i="44"/>
  <c r="C22214" i="44"/>
  <c r="C22215" i="44"/>
  <c r="C22216" i="44"/>
  <c r="C22217" i="44"/>
  <c r="C22218" i="44" s="1"/>
  <c r="C22219" i="44" s="1"/>
  <c r="C22220" i="44"/>
  <c r="C22221" i="44"/>
  <c r="C22222" i="44"/>
  <c r="C22223" i="44"/>
  <c r="C22224" i="44"/>
  <c r="C22225" i="44" s="1"/>
  <c r="C22226" i="44" s="1"/>
  <c r="C22227" i="44"/>
  <c r="C22228" i="44"/>
  <c r="C22229" i="44"/>
  <c r="C22230" i="44"/>
  <c r="C22231" i="44"/>
  <c r="C22232" i="44" s="1"/>
  <c r="C22233" i="44" s="1"/>
  <c r="C22234" i="44"/>
  <c r="C22235" i="44"/>
  <c r="C22236" i="44"/>
  <c r="C22237" i="44"/>
  <c r="C22238" i="44" s="1"/>
  <c r="C22239" i="44" s="1"/>
  <c r="C22240" i="44" s="1"/>
  <c r="C22241" i="44"/>
  <c r="C22242" i="44"/>
  <c r="C22243" i="44"/>
  <c r="C22244" i="44"/>
  <c r="C22245" i="44"/>
  <c r="C22246" i="44" s="1"/>
  <c r="C22247" i="44" s="1"/>
  <c r="C22248" i="44"/>
  <c r="C22249" i="44"/>
  <c r="C22250" i="44"/>
  <c r="C22251" i="44" s="1"/>
  <c r="C22252" i="44"/>
  <c r="C22253" i="44" s="1"/>
  <c r="C22254" i="44" s="1"/>
  <c r="C22255" i="44"/>
  <c r="C22256" i="44"/>
  <c r="C22257" i="44"/>
  <c r="C22258" i="44"/>
  <c r="C22259" i="44"/>
  <c r="C22260" i="44" s="1"/>
  <c r="C22261" i="44" s="1"/>
  <c r="C22262" i="44"/>
  <c r="C22263" i="44"/>
  <c r="C22264" i="44"/>
  <c r="C22265" i="44"/>
  <c r="C22266" i="44"/>
  <c r="C22267" i="44" s="1"/>
  <c r="C22268" i="44" s="1"/>
  <c r="C22269" i="44"/>
  <c r="C22270" i="44"/>
  <c r="C22271" i="44"/>
  <c r="C22272" i="44"/>
  <c r="C22273" i="44"/>
  <c r="C22274" i="44" s="1"/>
  <c r="C22275" i="44" s="1"/>
  <c r="C22276" i="44"/>
  <c r="C22277" i="44"/>
  <c r="C22278" i="44"/>
  <c r="C22279" i="44"/>
  <c r="C18" i="44"/>
  <c r="C19" i="44"/>
  <c r="C20" i="44"/>
  <c r="C21" i="44" s="1"/>
  <c r="C22" i="44" s="1"/>
  <c r="C23" i="44"/>
  <c r="C24" i="44"/>
  <c r="C25" i="44"/>
  <c r="C26" i="44"/>
  <c r="C27" i="44"/>
  <c r="C28" i="44" s="1"/>
  <c r="C29" i="44" s="1"/>
  <c r="C30" i="44"/>
  <c r="C12" i="44"/>
  <c r="C13" i="44"/>
  <c r="C14" i="44" s="1"/>
  <c r="C15" i="44" s="1"/>
  <c r="C16" i="44"/>
  <c r="C17" i="44"/>
  <c r="C11" i="44"/>
  <c r="C10" i="44"/>
  <c r="B21039" i="44"/>
  <c r="C21039" i="44" s="1"/>
  <c r="D8323" i="33"/>
  <c r="D8264" i="36"/>
  <c r="D8264" i="43"/>
  <c r="D8264" i="39"/>
  <c r="D8264" i="33"/>
  <c r="D8198" i="36"/>
  <c r="D8198" i="43"/>
  <c r="D8198" i="39"/>
  <c r="D8198" i="33"/>
  <c r="D8134" i="36"/>
  <c r="D8134" i="43"/>
  <c r="D8134" i="39"/>
  <c r="D8134" i="33"/>
  <c r="D8008" i="36"/>
  <c r="D8008" i="43"/>
  <c r="D8008" i="39"/>
  <c r="D8008" i="33"/>
  <c r="D8072" i="36"/>
  <c r="D8072" i="43"/>
  <c r="D8072" i="39"/>
  <c r="D8072" i="33"/>
  <c r="B68" i="41"/>
  <c r="B67" i="41"/>
  <c r="D67" i="41" s="1"/>
  <c r="B66" i="41"/>
  <c r="B65" i="41"/>
  <c r="D65" i="41" s="1"/>
  <c r="B64" i="41"/>
  <c r="B63" i="41"/>
  <c r="D63" i="41" s="1"/>
  <c r="B62" i="41"/>
  <c r="D61" i="41"/>
  <c r="D64" i="41"/>
  <c r="D66" i="41"/>
  <c r="B57" i="41"/>
  <c r="D57" i="41" s="1"/>
  <c r="B56" i="41"/>
  <c r="D56" i="41" s="1"/>
  <c r="B55" i="41"/>
  <c r="D55" i="41" s="1"/>
  <c r="B54" i="41"/>
  <c r="D54" i="41" s="1"/>
  <c r="B53" i="41"/>
  <c r="D53" i="41" s="1"/>
  <c r="B52" i="41"/>
  <c r="D52" i="41" s="1"/>
  <c r="B51" i="41"/>
  <c r="D51" i="41" s="1"/>
  <c r="B47" i="41"/>
  <c r="D47" i="41" s="1"/>
  <c r="B46" i="41"/>
  <c r="D46" i="41" s="1"/>
  <c r="B45" i="41"/>
  <c r="D45" i="41" s="1"/>
  <c r="B44" i="41"/>
  <c r="D44" i="41" s="1"/>
  <c r="B43" i="41"/>
  <c r="D43" i="41" s="1"/>
  <c r="B42" i="41"/>
  <c r="D42" i="41" s="1"/>
  <c r="B38" i="41"/>
  <c r="D38" i="41" s="1"/>
  <c r="B37" i="41"/>
  <c r="D37" i="41" s="1"/>
  <c r="B36" i="41"/>
  <c r="D36" i="41" s="1"/>
  <c r="B35" i="41"/>
  <c r="D35" i="41" s="1"/>
  <c r="B34" i="41"/>
  <c r="D34" i="41" s="1"/>
  <c r="D30" i="41"/>
  <c r="B29" i="41"/>
  <c r="D29" i="41" s="1"/>
  <c r="B28" i="41"/>
  <c r="D28" i="41" s="1"/>
  <c r="B27" i="41"/>
  <c r="D27" i="41" s="1"/>
  <c r="B26" i="41"/>
  <c r="D26" i="41" s="1"/>
  <c r="D22" i="41"/>
  <c r="B21" i="41"/>
  <c r="D21" i="41" s="1"/>
  <c r="B20" i="41"/>
  <c r="D20" i="41" s="1"/>
  <c r="B19" i="41"/>
  <c r="D19" i="41" s="1"/>
  <c r="D15" i="41"/>
  <c r="D14" i="41"/>
  <c r="D13" i="41"/>
  <c r="D9" i="41"/>
  <c r="D8" i="41"/>
  <c r="E5" i="41"/>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F3925" i="36"/>
  <c r="P24" i="30" s="1"/>
  <c r="F3862" i="36"/>
  <c r="P25" i="30" s="1"/>
  <c r="F3801" i="36"/>
  <c r="P26" i="30" s="1"/>
  <c r="F3737" i="36"/>
  <c r="P27" i="30" s="1"/>
  <c r="D7944" i="33"/>
  <c r="H24" i="30" s="1"/>
  <c r="D7881" i="33"/>
  <c r="H25" i="30" s="1"/>
  <c r="D7820" i="33"/>
  <c r="H26" i="30" s="1"/>
  <c r="D7756" i="33"/>
  <c r="H27" i="30" s="1"/>
  <c r="D62" i="41"/>
  <c r="D68" i="41"/>
  <c r="D7692" i="33"/>
  <c r="H28" i="30" s="1"/>
  <c r="D7629" i="33"/>
  <c r="H29" i="30" s="1"/>
  <c r="D7567" i="33"/>
  <c r="H30" i="30" s="1"/>
  <c r="D7503" i="33"/>
  <c r="H31" i="30" s="1"/>
  <c r="D7439" i="33"/>
  <c r="H32" i="30" s="1"/>
  <c r="D7376" i="33"/>
  <c r="H33" i="30" s="1"/>
  <c r="D7315" i="33"/>
  <c r="H34" i="30" s="1"/>
  <c r="D7252" i="33"/>
  <c r="H35" i="30" s="1"/>
  <c r="D7189" i="33"/>
  <c r="H36" i="30" s="1"/>
  <c r="D7125" i="33"/>
  <c r="H37" i="30" s="1"/>
  <c r="D7064" i="33"/>
  <c r="H38" i="30" s="1"/>
  <c r="D7001" i="33"/>
  <c r="H39" i="30" s="1"/>
  <c r="D6938" i="33"/>
  <c r="H40" i="30" s="1"/>
  <c r="D6875" i="33"/>
  <c r="H41" i="30" s="1"/>
  <c r="D6813" i="33"/>
  <c r="H42" i="30" s="1"/>
  <c r="D6750" i="33"/>
  <c r="H43" i="30" s="1"/>
  <c r="D6686" i="33"/>
  <c r="H44" i="30" s="1"/>
  <c r="D6622" i="33"/>
  <c r="H45" i="30" s="1"/>
  <c r="D6561" i="33"/>
  <c r="H46" i="30" s="1"/>
  <c r="D6497" i="33"/>
  <c r="H47" i="30" s="1"/>
  <c r="D6433" i="33"/>
  <c r="H48" i="30" s="1"/>
  <c r="D6370" i="33"/>
  <c r="H49" i="30" s="1"/>
  <c r="D6309" i="33"/>
  <c r="H50" i="30" s="1"/>
  <c r="D6245" i="33"/>
  <c r="H51" i="30" s="1"/>
  <c r="D6181" i="33"/>
  <c r="H52" i="30" s="1"/>
  <c r="D6118" i="33"/>
  <c r="H53" i="30" s="1"/>
  <c r="D6057" i="33"/>
  <c r="H54" i="30" s="1"/>
  <c r="D5993" i="33"/>
  <c r="H55" i="30" s="1"/>
  <c r="D5929" i="33"/>
  <c r="H56" i="30" s="1"/>
  <c r="D5865" i="33"/>
  <c r="H57" i="30" s="1"/>
  <c r="D5805" i="33"/>
  <c r="H58" i="30" s="1"/>
  <c r="D5743" i="33"/>
  <c r="H59" i="30" s="1"/>
  <c r="D5680" i="33"/>
  <c r="H60" i="30" s="1"/>
  <c r="D5617" i="33"/>
  <c r="H61" i="30" s="1"/>
  <c r="D5555" i="33"/>
  <c r="H62" i="30" s="1"/>
  <c r="D5492" i="33"/>
  <c r="H63" i="30" s="1"/>
  <c r="D5428" i="33"/>
  <c r="H64" i="30" s="1"/>
  <c r="D5365" i="33"/>
  <c r="H65" i="30" s="1"/>
  <c r="D5303" i="33"/>
  <c r="H66" i="30" s="1"/>
  <c r="D5239" i="33"/>
  <c r="H67" i="30" s="1"/>
  <c r="D5175" i="33"/>
  <c r="H68" i="30" s="1"/>
  <c r="D5112" i="33"/>
  <c r="H69" i="30" s="1"/>
  <c r="D5051" i="33"/>
  <c r="H70" i="30" s="1"/>
  <c r="D4987" i="33"/>
  <c r="H71" i="30" s="1"/>
  <c r="D4923" i="33"/>
  <c r="H72" i="30" s="1"/>
  <c r="D4860" i="33"/>
  <c r="H73" i="30" s="1"/>
  <c r="D4799" i="33"/>
  <c r="H74" i="30" s="1"/>
  <c r="D4735" i="33"/>
  <c r="H75" i="30" s="1"/>
  <c r="D4671" i="33"/>
  <c r="H76" i="30" s="1"/>
  <c r="D4607" i="33"/>
  <c r="H77" i="30" s="1"/>
  <c r="D4546" i="33"/>
  <c r="H78" i="30" s="1"/>
  <c r="D4482" i="33"/>
  <c r="H79" i="30" s="1"/>
  <c r="D4419" i="33"/>
  <c r="H80" i="30" s="1"/>
  <c r="D4356" i="33"/>
  <c r="H81" i="30" s="1"/>
  <c r="D4295" i="33"/>
  <c r="H82" i="30" s="1"/>
  <c r="D4232" i="33"/>
  <c r="H83" i="30" s="1"/>
  <c r="D4169" i="33"/>
  <c r="H84" i="30" s="1"/>
  <c r="H85" i="30"/>
  <c r="I18" i="30" s="1"/>
  <c r="D4044" i="33"/>
  <c r="H86" i="30" s="1"/>
  <c r="D3981" i="33"/>
  <c r="H87" i="30" s="1"/>
  <c r="D3917" i="33"/>
  <c r="H88" i="30" s="1"/>
  <c r="D3853" i="33"/>
  <c r="H89" i="30" s="1"/>
  <c r="J89" i="30" s="1"/>
  <c r="F3673" i="36"/>
  <c r="P28" i="30" s="1"/>
  <c r="F3610" i="36"/>
  <c r="P29" i="30" s="1"/>
  <c r="F3548" i="36"/>
  <c r="P30" i="30" s="1"/>
  <c r="C15" i="30" s="1"/>
  <c r="F3484" i="36"/>
  <c r="P31" i="30" s="1"/>
  <c r="F3420" i="36"/>
  <c r="P32" i="30" s="1"/>
  <c r="F3357" i="36"/>
  <c r="P33" i="30" s="1"/>
  <c r="F3442" i="36"/>
  <c r="D7461" i="33"/>
  <c r="F3296" i="36"/>
  <c r="P34" i="30" s="1"/>
  <c r="F87" i="36"/>
  <c r="P85" i="30" s="1"/>
  <c r="F150" i="36"/>
  <c r="P84" i="30" s="1"/>
  <c r="F213" i="36"/>
  <c r="P83" i="30" s="1"/>
  <c r="F276" i="36"/>
  <c r="P82" i="30" s="1"/>
  <c r="F337" i="36"/>
  <c r="P81" i="30" s="1"/>
  <c r="F400" i="36"/>
  <c r="P80" i="30" s="1"/>
  <c r="F463" i="36"/>
  <c r="P79" i="30" s="1"/>
  <c r="F527" i="36"/>
  <c r="P78" i="30" s="1"/>
  <c r="F588" i="36"/>
  <c r="P77" i="30" s="1"/>
  <c r="F652" i="36"/>
  <c r="P76" i="30" s="1"/>
  <c r="F716" i="36"/>
  <c r="P75" i="30" s="1"/>
  <c r="F780" i="36"/>
  <c r="P74" i="30"/>
  <c r="F841" i="36"/>
  <c r="P73" i="30" s="1"/>
  <c r="F904" i="36"/>
  <c r="P72" i="30" s="1"/>
  <c r="F968" i="36"/>
  <c r="P71" i="30" s="1"/>
  <c r="F1032" i="36"/>
  <c r="P70" i="30" s="1"/>
  <c r="F1093" i="36"/>
  <c r="P69" i="30" s="1"/>
  <c r="F1156" i="36"/>
  <c r="P68" i="30" s="1"/>
  <c r="F1220" i="36"/>
  <c r="P67" i="30" s="1"/>
  <c r="F1284" i="36"/>
  <c r="P66" i="30" s="1"/>
  <c r="F1346" i="36"/>
  <c r="P65" i="30" s="1"/>
  <c r="F1409" i="36"/>
  <c r="P64" i="30" s="1"/>
  <c r="F1473" i="36"/>
  <c r="P63" i="30"/>
  <c r="F1536" i="36"/>
  <c r="P62" i="30" s="1"/>
  <c r="F1598" i="36"/>
  <c r="P61" i="30" s="1"/>
  <c r="F1661" i="36"/>
  <c r="P60" i="30" s="1"/>
  <c r="F1724" i="36"/>
  <c r="P59" i="30" s="1"/>
  <c r="F1786" i="36"/>
  <c r="P58" i="30" s="1"/>
  <c r="F1846" i="36"/>
  <c r="P57" i="30" s="1"/>
  <c r="F1910" i="36"/>
  <c r="P56" i="30" s="1"/>
  <c r="F1974" i="36"/>
  <c r="P55" i="30" s="1"/>
  <c r="F2038" i="36"/>
  <c r="P54" i="30" s="1"/>
  <c r="F2099" i="36"/>
  <c r="P53" i="30" s="1"/>
  <c r="F2162" i="36"/>
  <c r="P52" i="30" s="1"/>
  <c r="F2226" i="36"/>
  <c r="P51" i="30" s="1"/>
  <c r="F2290" i="36"/>
  <c r="P50" i="30" s="1"/>
  <c r="F2351" i="36"/>
  <c r="P49" i="30" s="1"/>
  <c r="F2414" i="36"/>
  <c r="P48" i="30" s="1"/>
  <c r="F2478" i="36"/>
  <c r="P47" i="30" s="1"/>
  <c r="F2542" i="36"/>
  <c r="P46" i="30" s="1"/>
  <c r="F2603" i="36"/>
  <c r="P45" i="30" s="1"/>
  <c r="F2667" i="36"/>
  <c r="P44" i="30" s="1"/>
  <c r="F2731" i="36"/>
  <c r="P43" i="30" s="1"/>
  <c r="F2794" i="36"/>
  <c r="P42" i="30" s="1"/>
  <c r="F2856" i="36"/>
  <c r="P41" i="30" s="1"/>
  <c r="F2919" i="36"/>
  <c r="P40" i="30" s="1"/>
  <c r="F2982" i="36"/>
  <c r="P39" i="30" s="1"/>
  <c r="F3045" i="36"/>
  <c r="P38" i="30" s="1"/>
  <c r="F3106" i="36"/>
  <c r="P37" i="30" s="1"/>
  <c r="F3170" i="36"/>
  <c r="P36" i="30" s="1"/>
  <c r="F3233" i="36"/>
  <c r="P35" i="30" s="1"/>
  <c r="H2895" i="36"/>
  <c r="G2895" i="36"/>
  <c r="I2895" i="36"/>
  <c r="G2541" i="36"/>
  <c r="J142" i="30"/>
  <c r="J143" i="30"/>
  <c r="J144" i="30"/>
  <c r="J145" i="30"/>
  <c r="J146" i="30"/>
  <c r="I2541" i="36"/>
  <c r="H2541" i="36"/>
  <c r="H17" i="30" l="1"/>
  <c r="H16" i="30" s="1"/>
  <c r="H15" i="30" s="1"/>
  <c r="H14" i="30" s="1"/>
  <c r="H13" i="30" s="1"/>
  <c r="H12" i="30" s="1"/>
  <c r="H11" i="30" s="1"/>
  <c r="H10" i="30" s="1"/>
  <c r="D69" i="41"/>
  <c r="M82" i="30"/>
  <c r="M66" i="30"/>
  <c r="M50" i="30"/>
  <c r="M34" i="30"/>
  <c r="M81" i="30"/>
  <c r="M65" i="30"/>
  <c r="M49" i="30"/>
  <c r="M33" i="30"/>
  <c r="M78" i="30"/>
  <c r="M62" i="30"/>
  <c r="M46" i="30"/>
  <c r="M30" i="30"/>
  <c r="M77" i="30"/>
  <c r="M61" i="30"/>
  <c r="M45" i="30"/>
  <c r="M29" i="30"/>
  <c r="M76" i="30"/>
  <c r="M60" i="30"/>
  <c r="M44" i="30"/>
  <c r="M28" i="30"/>
  <c r="M75" i="30"/>
  <c r="M59" i="30"/>
  <c r="M43" i="30"/>
  <c r="M27" i="30"/>
  <c r="M74" i="30"/>
  <c r="M58" i="30"/>
  <c r="M42" i="30"/>
  <c r="M26" i="30"/>
  <c r="M89" i="30"/>
  <c r="M73" i="30"/>
  <c r="M57" i="30"/>
  <c r="M41" i="30"/>
  <c r="M25" i="30"/>
  <c r="M88" i="30"/>
  <c r="M72" i="30"/>
  <c r="M56" i="30"/>
  <c r="M40" i="30"/>
  <c r="M71" i="30"/>
  <c r="M55" i="30"/>
  <c r="M39" i="30"/>
  <c r="G21100" i="44"/>
  <c r="K31" i="30" s="1"/>
  <c r="M31" i="30" s="1"/>
  <c r="M70" i="30"/>
  <c r="M54" i="30"/>
  <c r="M38" i="30"/>
  <c r="M35" i="30"/>
  <c r="M80" i="30"/>
  <c r="M64" i="30"/>
  <c r="M48" i="30"/>
  <c r="M32" i="30"/>
  <c r="M79" i="30"/>
  <c r="M63" i="30"/>
  <c r="M47" i="30"/>
  <c r="C12" i="30"/>
  <c r="M85" i="30"/>
  <c r="M69" i="30"/>
  <c r="M53" i="30"/>
  <c r="M37" i="30"/>
  <c r="C13" i="30"/>
  <c r="C16" i="30"/>
  <c r="J23" i="30"/>
  <c r="J17" i="30"/>
  <c r="M84" i="30"/>
  <c r="M68" i="30"/>
  <c r="M52" i="30"/>
  <c r="M36" i="30"/>
  <c r="C14" i="30"/>
  <c r="E14" i="30" s="1"/>
  <c r="M83" i="30"/>
  <c r="M67" i="30"/>
  <c r="M51" i="30"/>
  <c r="P17" i="30"/>
  <c r="H21739" i="44"/>
  <c r="H18726" i="44"/>
  <c r="H17540" i="44"/>
  <c r="H17175" i="44"/>
  <c r="H17083" i="44"/>
  <c r="H20462" i="44"/>
  <c r="H17265" i="44"/>
  <c r="H19001" i="44"/>
  <c r="H20827" i="44"/>
  <c r="H18817" i="44"/>
  <c r="H17448" i="44"/>
  <c r="H17356" i="44"/>
  <c r="H19091" i="44"/>
  <c r="H17813" i="44"/>
  <c r="H17721" i="44"/>
  <c r="H20643" i="44"/>
  <c r="H19182" i="44"/>
  <c r="H19366" i="44"/>
  <c r="H19274" i="44"/>
  <c r="H21008" i="44"/>
  <c r="H21100" i="44"/>
  <c r="H19731" i="44"/>
  <c r="H19456" i="44"/>
  <c r="H21558" i="44"/>
  <c r="H19639" i="44"/>
  <c r="H16534" i="44"/>
  <c r="H21283" i="44"/>
  <c r="H18636" i="44"/>
  <c r="H18544" i="44"/>
  <c r="H18452" i="44"/>
  <c r="H16809" i="44"/>
  <c r="H16717" i="44"/>
  <c r="H16625" i="44"/>
  <c r="H21831" i="44"/>
  <c r="H16991" i="44"/>
  <c r="H16900" i="44"/>
  <c r="H18909" i="44"/>
  <c r="H20735" i="44"/>
  <c r="H20552" i="44"/>
  <c r="M24" i="30"/>
  <c r="O24" i="30"/>
  <c r="H20917" i="44"/>
  <c r="O23" i="30"/>
  <c r="M23" i="30"/>
  <c r="O22" i="30"/>
  <c r="M22" i="30"/>
  <c r="H21192" i="44"/>
  <c r="O21" i="30"/>
  <c r="M21" i="30"/>
  <c r="O20" i="30"/>
  <c r="M20" i="30"/>
  <c r="H21466" i="44"/>
  <c r="H21374" i="44"/>
  <c r="O19" i="30"/>
  <c r="M19" i="30"/>
  <c r="H19547" i="44"/>
  <c r="O18" i="30"/>
  <c r="M18" i="30"/>
  <c r="H16444" i="44"/>
  <c r="H17905" i="44"/>
  <c r="H20097" i="44"/>
  <c r="H22279" i="44"/>
  <c r="H15804" i="44"/>
  <c r="H17995" i="44"/>
  <c r="H20187" i="44"/>
  <c r="H21648" i="44"/>
  <c r="H15895" i="44"/>
  <c r="H18086" i="44"/>
  <c r="H20278" i="44"/>
  <c r="H15987" i="44"/>
  <c r="H18178" i="44"/>
  <c r="H20370" i="44"/>
  <c r="H16079" i="44"/>
  <c r="H18270" i="44"/>
  <c r="H21923" i="44"/>
  <c r="H16169" i="44"/>
  <c r="H17630" i="44"/>
  <c r="H18361" i="44"/>
  <c r="H19822" i="44"/>
  <c r="H22013" i="44"/>
  <c r="C19915" i="44"/>
  <c r="C19916" i="44" s="1"/>
  <c r="C19917" i="44" s="1"/>
  <c r="H16260" i="44"/>
  <c r="H19913" i="44"/>
  <c r="H22104" i="44"/>
  <c r="H16352" i="44"/>
  <c r="H22196" i="44"/>
  <c r="J19" i="30"/>
  <c r="J18" i="30"/>
  <c r="J24" i="30"/>
  <c r="J25" i="30"/>
  <c r="O54" i="30"/>
  <c r="O80" i="30"/>
  <c r="O53" i="30"/>
  <c r="D22279" i="44"/>
  <c r="O47" i="30"/>
  <c r="O25" i="30"/>
  <c r="D766" i="44"/>
  <c r="D11" i="44"/>
  <c r="D19" i="44"/>
  <c r="D27" i="44"/>
  <c r="D35" i="44"/>
  <c r="D43" i="44"/>
  <c r="D51" i="44"/>
  <c r="D59" i="44"/>
  <c r="D67" i="44"/>
  <c r="D75" i="44"/>
  <c r="D83" i="44"/>
  <c r="D91" i="44"/>
  <c r="D99" i="44"/>
  <c r="D107" i="44"/>
  <c r="D115" i="44"/>
  <c r="D123" i="44"/>
  <c r="D131" i="44"/>
  <c r="D139" i="44"/>
  <c r="D147" i="44"/>
  <c r="D155" i="44"/>
  <c r="D163" i="44"/>
  <c r="D171" i="44"/>
  <c r="D179" i="44"/>
  <c r="D187" i="44"/>
  <c r="D195" i="44"/>
  <c r="D203" i="44"/>
  <c r="D211" i="44"/>
  <c r="D219" i="44"/>
  <c r="D227" i="44"/>
  <c r="D235" i="44"/>
  <c r="D243" i="44"/>
  <c r="D251" i="44"/>
  <c r="D259" i="44"/>
  <c r="D267" i="44"/>
  <c r="D275" i="44"/>
  <c r="D283" i="44"/>
  <c r="D291" i="44"/>
  <c r="D299" i="44"/>
  <c r="D307" i="44"/>
  <c r="D315" i="44"/>
  <c r="D323" i="44"/>
  <c r="D331" i="44"/>
  <c r="D339" i="44"/>
  <c r="D347" i="44"/>
  <c r="D355" i="44"/>
  <c r="D363" i="44"/>
  <c r="D371" i="44"/>
  <c r="D379" i="44"/>
  <c r="D387" i="44"/>
  <c r="D395" i="44"/>
  <c r="D403" i="44"/>
  <c r="D411" i="44"/>
  <c r="D419" i="44"/>
  <c r="D427" i="44"/>
  <c r="D435" i="44"/>
  <c r="D443" i="44"/>
  <c r="D451" i="44"/>
  <c r="D459" i="44"/>
  <c r="D467" i="44"/>
  <c r="D475" i="44"/>
  <c r="D483" i="44"/>
  <c r="D491" i="44"/>
  <c r="D499" i="44"/>
  <c r="D507" i="44"/>
  <c r="D515" i="44"/>
  <c r="D523" i="44"/>
  <c r="D531" i="44"/>
  <c r="D539" i="44"/>
  <c r="D547" i="44"/>
  <c r="D555" i="44"/>
  <c r="D563" i="44"/>
  <c r="D571" i="44"/>
  <c r="D579" i="44"/>
  <c r="D587" i="44"/>
  <c r="D595" i="44"/>
  <c r="D603" i="44"/>
  <c r="D611" i="44"/>
  <c r="D619" i="44"/>
  <c r="D681" i="44"/>
  <c r="D756" i="44"/>
  <c r="D628" i="44"/>
  <c r="D670" i="44"/>
  <c r="D718" i="44"/>
  <c r="D12" i="44"/>
  <c r="D20" i="44"/>
  <c r="D28" i="44"/>
  <c r="D36" i="44"/>
  <c r="D44" i="44"/>
  <c r="D52" i="44"/>
  <c r="D60" i="44"/>
  <c r="D68" i="44"/>
  <c r="D76" i="44"/>
  <c r="D84" i="44"/>
  <c r="D92" i="44"/>
  <c r="D100" i="44"/>
  <c r="D108" i="44"/>
  <c r="D116" i="44"/>
  <c r="D124" i="44"/>
  <c r="D132" i="44"/>
  <c r="D140" i="44"/>
  <c r="D148" i="44"/>
  <c r="D156" i="44"/>
  <c r="D164" i="44"/>
  <c r="D172" i="44"/>
  <c r="D180" i="44"/>
  <c r="D188" i="44"/>
  <c r="D196" i="44"/>
  <c r="D204" i="44"/>
  <c r="D212" i="44"/>
  <c r="D220" i="44"/>
  <c r="D228" i="44"/>
  <c r="D236" i="44"/>
  <c r="D244" i="44"/>
  <c r="D252" i="44"/>
  <c r="D260" i="44"/>
  <c r="D268" i="44"/>
  <c r="D276" i="44"/>
  <c r="D284" i="44"/>
  <c r="D292" i="44"/>
  <c r="D300" i="44"/>
  <c r="D308" i="44"/>
  <c r="D316" i="44"/>
  <c r="D324" i="44"/>
  <c r="D332" i="44"/>
  <c r="D340" i="44"/>
  <c r="D348" i="44"/>
  <c r="D356" i="44"/>
  <c r="D364" i="44"/>
  <c r="D372" i="44"/>
  <c r="D380" i="44"/>
  <c r="D388" i="44"/>
  <c r="D396" i="44"/>
  <c r="D404" i="44"/>
  <c r="D412" i="44"/>
  <c r="D420" i="44"/>
  <c r="D428" i="44"/>
  <c r="D436" i="44"/>
  <c r="D444" i="44"/>
  <c r="D452" i="44"/>
  <c r="D460" i="44"/>
  <c r="D468" i="44"/>
  <c r="D476" i="44"/>
  <c r="D484" i="44"/>
  <c r="D492" i="44"/>
  <c r="D500" i="44"/>
  <c r="D508" i="44"/>
  <c r="D516" i="44"/>
  <c r="D524" i="44"/>
  <c r="D532" i="44"/>
  <c r="D540" i="44"/>
  <c r="D548" i="44"/>
  <c r="D556" i="44"/>
  <c r="D564" i="44"/>
  <c r="D572" i="44"/>
  <c r="D580" i="44"/>
  <c r="D588" i="44"/>
  <c r="D596" i="44"/>
  <c r="D604" i="44"/>
  <c r="D612" i="44"/>
  <c r="D620" i="44"/>
  <c r="D638" i="44"/>
  <c r="D648" i="44"/>
  <c r="D694" i="44"/>
  <c r="D732" i="44"/>
  <c r="D629" i="44"/>
  <c r="D660" i="44"/>
  <c r="D758" i="44"/>
  <c r="D13" i="44"/>
  <c r="D21" i="44"/>
  <c r="D29" i="44"/>
  <c r="D37" i="44"/>
  <c r="D45" i="44"/>
  <c r="D53" i="44"/>
  <c r="D61" i="44"/>
  <c r="D69" i="44"/>
  <c r="D77" i="44"/>
  <c r="D85" i="44"/>
  <c r="D93" i="44"/>
  <c r="D101" i="44"/>
  <c r="D109" i="44"/>
  <c r="D117" i="44"/>
  <c r="D125" i="44"/>
  <c r="D133" i="44"/>
  <c r="D141" i="44"/>
  <c r="D149" i="44"/>
  <c r="D157" i="44"/>
  <c r="D165" i="44"/>
  <c r="D173" i="44"/>
  <c r="D181" i="44"/>
  <c r="D189" i="44"/>
  <c r="D197" i="44"/>
  <c r="D205" i="44"/>
  <c r="D213" i="44"/>
  <c r="D221" i="44"/>
  <c r="D229" i="44"/>
  <c r="D237" i="44"/>
  <c r="D245" i="44"/>
  <c r="D253" i="44"/>
  <c r="D261" i="44"/>
  <c r="D269" i="44"/>
  <c r="D277" i="44"/>
  <c r="D285" i="44"/>
  <c r="D293" i="44"/>
  <c r="D301" i="44"/>
  <c r="D309" i="44"/>
  <c r="D317" i="44"/>
  <c r="D325" i="44"/>
  <c r="D333" i="44"/>
  <c r="D341" i="44"/>
  <c r="D349" i="44"/>
  <c r="D357" i="44"/>
  <c r="D365" i="44"/>
  <c r="D373" i="44"/>
  <c r="D381" i="44"/>
  <c r="D389" i="44"/>
  <c r="D397" i="44"/>
  <c r="D405" i="44"/>
  <c r="D413" i="44"/>
  <c r="D421" i="44"/>
  <c r="D429" i="44"/>
  <c r="D437" i="44"/>
  <c r="D445" i="44"/>
  <c r="D453" i="44"/>
  <c r="D461" i="44"/>
  <c r="D469" i="44"/>
  <c r="D477" i="44"/>
  <c r="D485" i="44"/>
  <c r="D493" i="44"/>
  <c r="D501" i="44"/>
  <c r="D509" i="44"/>
  <c r="D517" i="44"/>
  <c r="D525" i="44"/>
  <c r="D533" i="44"/>
  <c r="D541" i="44"/>
  <c r="D549" i="44"/>
  <c r="D557" i="44"/>
  <c r="D565" i="44"/>
  <c r="D573" i="44"/>
  <c r="D581" i="44"/>
  <c r="D589" i="44"/>
  <c r="D597" i="44"/>
  <c r="D605" i="44"/>
  <c r="D613" i="44"/>
  <c r="D621" i="44"/>
  <c r="D649" i="44"/>
  <c r="D684" i="44"/>
  <c r="D708" i="44"/>
  <c r="D630" i="44"/>
  <c r="D640" i="44"/>
  <c r="D673" i="44"/>
  <c r="D734" i="44"/>
  <c r="D774" i="44"/>
  <c r="D14" i="44"/>
  <c r="D22" i="44"/>
  <c r="D30" i="44"/>
  <c r="D38" i="44"/>
  <c r="D46" i="44"/>
  <c r="D54" i="44"/>
  <c r="D62" i="44"/>
  <c r="D70" i="44"/>
  <c r="D78" i="44"/>
  <c r="D86" i="44"/>
  <c r="D94" i="44"/>
  <c r="D102" i="44"/>
  <c r="D110" i="44"/>
  <c r="D118" i="44"/>
  <c r="D126" i="44"/>
  <c r="D134" i="44"/>
  <c r="D142" i="44"/>
  <c r="D150" i="44"/>
  <c r="D158" i="44"/>
  <c r="D166" i="44"/>
  <c r="D174" i="44"/>
  <c r="D182" i="44"/>
  <c r="D190" i="44"/>
  <c r="D198" i="44"/>
  <c r="D206" i="44"/>
  <c r="D214" i="44"/>
  <c r="D222" i="44"/>
  <c r="D230" i="44"/>
  <c r="D238" i="44"/>
  <c r="D246" i="44"/>
  <c r="D254" i="44"/>
  <c r="D262" i="44"/>
  <c r="D270" i="44"/>
  <c r="D278" i="44"/>
  <c r="D286" i="44"/>
  <c r="D294" i="44"/>
  <c r="D302" i="44"/>
  <c r="D310" i="44"/>
  <c r="D318" i="44"/>
  <c r="D326" i="44"/>
  <c r="D334" i="44"/>
  <c r="D342" i="44"/>
  <c r="D350" i="44"/>
  <c r="D358" i="44"/>
  <c r="D366" i="44"/>
  <c r="D374" i="44"/>
  <c r="D382" i="44"/>
  <c r="D390" i="44"/>
  <c r="D398" i="44"/>
  <c r="D406" i="44"/>
  <c r="D414" i="44"/>
  <c r="D422" i="44"/>
  <c r="D430" i="44"/>
  <c r="D438" i="44"/>
  <c r="D446" i="44"/>
  <c r="D454" i="44"/>
  <c r="D462" i="44"/>
  <c r="D470" i="44"/>
  <c r="D478" i="44"/>
  <c r="D486" i="44"/>
  <c r="D494" i="44"/>
  <c r="D502" i="44"/>
  <c r="D510" i="44"/>
  <c r="D518" i="44"/>
  <c r="D526" i="44"/>
  <c r="D534" i="44"/>
  <c r="D542" i="44"/>
  <c r="D550" i="44"/>
  <c r="D558" i="44"/>
  <c r="D566" i="44"/>
  <c r="D574" i="44"/>
  <c r="D582" i="44"/>
  <c r="D590" i="44"/>
  <c r="D598" i="44"/>
  <c r="D606" i="44"/>
  <c r="D614" i="44"/>
  <c r="D622" i="44"/>
  <c r="D662" i="44"/>
  <c r="D697" i="44"/>
  <c r="D748" i="44"/>
  <c r="D641" i="44"/>
  <c r="D686" i="44"/>
  <c r="D710" i="44"/>
  <c r="D15" i="44"/>
  <c r="D23" i="44"/>
  <c r="D31" i="44"/>
  <c r="D39" i="44"/>
  <c r="D47" i="44"/>
  <c r="D55" i="44"/>
  <c r="D63" i="44"/>
  <c r="D71" i="44"/>
  <c r="D79" i="44"/>
  <c r="D87" i="44"/>
  <c r="D95" i="44"/>
  <c r="D103" i="44"/>
  <c r="D111" i="44"/>
  <c r="D119" i="44"/>
  <c r="D127" i="44"/>
  <c r="D135" i="44"/>
  <c r="D143" i="44"/>
  <c r="D151" i="44"/>
  <c r="D159" i="44"/>
  <c r="D167" i="44"/>
  <c r="D175" i="44"/>
  <c r="D183" i="44"/>
  <c r="D191" i="44"/>
  <c r="D199" i="44"/>
  <c r="D207" i="44"/>
  <c r="D215" i="44"/>
  <c r="D223" i="44"/>
  <c r="D231" i="44"/>
  <c r="D239" i="44"/>
  <c r="D247" i="44"/>
  <c r="D255" i="44"/>
  <c r="D263" i="44"/>
  <c r="D271" i="44"/>
  <c r="D279" i="44"/>
  <c r="D287" i="44"/>
  <c r="D295" i="44"/>
  <c r="D303" i="44"/>
  <c r="D311" i="44"/>
  <c r="D319" i="44"/>
  <c r="D327" i="44"/>
  <c r="D335" i="44"/>
  <c r="D343" i="44"/>
  <c r="D351" i="44"/>
  <c r="D359" i="44"/>
  <c r="D367" i="44"/>
  <c r="D375" i="44"/>
  <c r="D383" i="44"/>
  <c r="D391" i="44"/>
  <c r="D399" i="44"/>
  <c r="D407" i="44"/>
  <c r="D415" i="44"/>
  <c r="D423" i="44"/>
  <c r="D431" i="44"/>
  <c r="D439" i="44"/>
  <c r="D447" i="44"/>
  <c r="D455" i="44"/>
  <c r="D463" i="44"/>
  <c r="D471" i="44"/>
  <c r="D479" i="44"/>
  <c r="D487" i="44"/>
  <c r="D495" i="44"/>
  <c r="D503" i="44"/>
  <c r="D511" i="44"/>
  <c r="D519" i="44"/>
  <c r="D527" i="44"/>
  <c r="D535" i="44"/>
  <c r="D543" i="44"/>
  <c r="D551" i="44"/>
  <c r="D559" i="44"/>
  <c r="D567" i="44"/>
  <c r="D575" i="44"/>
  <c r="D583" i="44"/>
  <c r="D591" i="44"/>
  <c r="D599" i="44"/>
  <c r="D607" i="44"/>
  <c r="D615" i="44"/>
  <c r="D623" i="44"/>
  <c r="D632" i="44"/>
  <c r="D652" i="44"/>
  <c r="D724" i="44"/>
  <c r="D642" i="44"/>
  <c r="D676" i="44"/>
  <c r="D750" i="44"/>
  <c r="D16" i="44"/>
  <c r="D24" i="44"/>
  <c r="D32" i="44"/>
  <c r="D40" i="44"/>
  <c r="D48" i="44"/>
  <c r="D56" i="44"/>
  <c r="D64" i="44"/>
  <c r="D72" i="44"/>
  <c r="D80" i="44"/>
  <c r="D88" i="44"/>
  <c r="D96" i="44"/>
  <c r="D104" i="44"/>
  <c r="D112" i="44"/>
  <c r="D120" i="44"/>
  <c r="D128" i="44"/>
  <c r="D136" i="44"/>
  <c r="D144" i="44"/>
  <c r="D152" i="44"/>
  <c r="D160" i="44"/>
  <c r="D168" i="44"/>
  <c r="D176" i="44"/>
  <c r="D184" i="44"/>
  <c r="D192" i="44"/>
  <c r="D200" i="44"/>
  <c r="D208" i="44"/>
  <c r="D216" i="44"/>
  <c r="D224" i="44"/>
  <c r="D232" i="44"/>
  <c r="D240" i="44"/>
  <c r="D248" i="44"/>
  <c r="D256" i="44"/>
  <c r="D264" i="44"/>
  <c r="D272" i="44"/>
  <c r="D280" i="44"/>
  <c r="D288" i="44"/>
  <c r="D296" i="44"/>
  <c r="D304" i="44"/>
  <c r="D312" i="44"/>
  <c r="D320" i="44"/>
  <c r="D328" i="44"/>
  <c r="D336" i="44"/>
  <c r="D344" i="44"/>
  <c r="D352" i="44"/>
  <c r="D360" i="44"/>
  <c r="D368" i="44"/>
  <c r="D376" i="44"/>
  <c r="D384" i="44"/>
  <c r="D392" i="44"/>
  <c r="D400" i="44"/>
  <c r="D408" i="44"/>
  <c r="D416" i="44"/>
  <c r="D424" i="44"/>
  <c r="D432" i="44"/>
  <c r="D440" i="44"/>
  <c r="D448" i="44"/>
  <c r="D456" i="44"/>
  <c r="D464" i="44"/>
  <c r="D472" i="44"/>
  <c r="D480" i="44"/>
  <c r="D488" i="44"/>
  <c r="D496" i="44"/>
  <c r="D504" i="44"/>
  <c r="D512" i="44"/>
  <c r="D520" i="44"/>
  <c r="D528" i="44"/>
  <c r="D536" i="44"/>
  <c r="D544" i="44"/>
  <c r="D552" i="44"/>
  <c r="D560" i="44"/>
  <c r="D568" i="44"/>
  <c r="D576" i="44"/>
  <c r="D584" i="44"/>
  <c r="D592" i="44"/>
  <c r="D600" i="44"/>
  <c r="D608" i="44"/>
  <c r="D616" i="44"/>
  <c r="D624" i="44"/>
  <c r="D633" i="44"/>
  <c r="D665" i="44"/>
  <c r="D700" i="44"/>
  <c r="D654" i="44"/>
  <c r="D689" i="44"/>
  <c r="D726" i="44"/>
  <c r="D17" i="44"/>
  <c r="D25" i="44"/>
  <c r="D33" i="44"/>
  <c r="D41" i="44"/>
  <c r="D49" i="44"/>
  <c r="D57" i="44"/>
  <c r="D65" i="44"/>
  <c r="D73" i="44"/>
  <c r="D81" i="44"/>
  <c r="D89" i="44"/>
  <c r="D97" i="44"/>
  <c r="D105" i="44"/>
  <c r="D113" i="44"/>
  <c r="D121" i="44"/>
  <c r="D129" i="44"/>
  <c r="D137" i="44"/>
  <c r="D145" i="44"/>
  <c r="D153" i="44"/>
  <c r="D161" i="44"/>
  <c r="D169" i="44"/>
  <c r="D177" i="44"/>
  <c r="D185" i="44"/>
  <c r="D193" i="44"/>
  <c r="D201" i="44"/>
  <c r="D209" i="44"/>
  <c r="D217" i="44"/>
  <c r="D225" i="44"/>
  <c r="D233" i="44"/>
  <c r="D241" i="44"/>
  <c r="D249" i="44"/>
  <c r="D257" i="44"/>
  <c r="D265" i="44"/>
  <c r="D273" i="44"/>
  <c r="D281" i="44"/>
  <c r="D289" i="44"/>
  <c r="D297" i="44"/>
  <c r="D305" i="44"/>
  <c r="D313" i="44"/>
  <c r="D321" i="44"/>
  <c r="D329" i="44"/>
  <c r="D337" i="44"/>
  <c r="D345" i="44"/>
  <c r="D353" i="44"/>
  <c r="D361" i="44"/>
  <c r="D369" i="44"/>
  <c r="D377" i="44"/>
  <c r="D385" i="44"/>
  <c r="D393" i="44"/>
  <c r="D401" i="44"/>
  <c r="D409" i="44"/>
  <c r="D417" i="44"/>
  <c r="D425" i="44"/>
  <c r="D433" i="44"/>
  <c r="D441" i="44"/>
  <c r="D449" i="44"/>
  <c r="D457" i="44"/>
  <c r="D465" i="44"/>
  <c r="D473" i="44"/>
  <c r="D481" i="44"/>
  <c r="D489" i="44"/>
  <c r="D497" i="44"/>
  <c r="D505" i="44"/>
  <c r="D513" i="44"/>
  <c r="D521" i="44"/>
  <c r="D529" i="44"/>
  <c r="D537" i="44"/>
  <c r="D545" i="44"/>
  <c r="D553" i="44"/>
  <c r="D561" i="44"/>
  <c r="D569" i="44"/>
  <c r="D577" i="44"/>
  <c r="D585" i="44"/>
  <c r="D593" i="44"/>
  <c r="D601" i="44"/>
  <c r="D609" i="44"/>
  <c r="D617" i="44"/>
  <c r="D625" i="44"/>
  <c r="D634" i="44"/>
  <c r="D644" i="44"/>
  <c r="D678" i="44"/>
  <c r="D740" i="44"/>
  <c r="D21035" i="44"/>
  <c r="D21027" i="44"/>
  <c r="D21019" i="44"/>
  <c r="D21011" i="44"/>
  <c r="D20964" i="44"/>
  <c r="D20956" i="44"/>
  <c r="D20948" i="44"/>
  <c r="D20940" i="44"/>
  <c r="D20932" i="44"/>
  <c r="D20924" i="44"/>
  <c r="D20861" i="44"/>
  <c r="D20853" i="44"/>
  <c r="D20845" i="44"/>
  <c r="D20837" i="44"/>
  <c r="D20829" i="44"/>
  <c r="D21003" i="44"/>
  <c r="D20995" i="44"/>
  <c r="D20987" i="44"/>
  <c r="D20979" i="44"/>
  <c r="D20971" i="44"/>
  <c r="D20916" i="44"/>
  <c r="D20908" i="44"/>
  <c r="D20900" i="44"/>
  <c r="D20892" i="44"/>
  <c r="D20884" i="44"/>
  <c r="D20876" i="44"/>
  <c r="D20868" i="44"/>
  <c r="D20821" i="44"/>
  <c r="D20813" i="44"/>
  <c r="D20805" i="44"/>
  <c r="D20797" i="44"/>
  <c r="D20789" i="44"/>
  <c r="D20781" i="44"/>
  <c r="D20773" i="44"/>
  <c r="D20765" i="44"/>
  <c r="D20757" i="44"/>
  <c r="D20749" i="44"/>
  <c r="D20741" i="44"/>
  <c r="D21034" i="44"/>
  <c r="D21026" i="44"/>
  <c r="D21018" i="44"/>
  <c r="D21010" i="44"/>
  <c r="D20963" i="44"/>
  <c r="D20955" i="44"/>
  <c r="D20947" i="44"/>
  <c r="D20939" i="44"/>
  <c r="D20931" i="44"/>
  <c r="D20923" i="44"/>
  <c r="D20860" i="44"/>
  <c r="D20852" i="44"/>
  <c r="D20844" i="44"/>
  <c r="D20836" i="44"/>
  <c r="D20828" i="44"/>
  <c r="D21002" i="44"/>
  <c r="D20994" i="44"/>
  <c r="D20986" i="44"/>
  <c r="D20978" i="44"/>
  <c r="D20915" i="44"/>
  <c r="D20907" i="44"/>
  <c r="D20899" i="44"/>
  <c r="D20891" i="44"/>
  <c r="D20883" i="44"/>
  <c r="D20875" i="44"/>
  <c r="D20867" i="44"/>
  <c r="D20820" i="44"/>
  <c r="D20812" i="44"/>
  <c r="D20804" i="44"/>
  <c r="D20796" i="44"/>
  <c r="D20788" i="44"/>
  <c r="D20780" i="44"/>
  <c r="D20772" i="44"/>
  <c r="D20764" i="44"/>
  <c r="D20756" i="44"/>
  <c r="D20748" i="44"/>
  <c r="D20740" i="44"/>
  <c r="D21033" i="44"/>
  <c r="D21025" i="44"/>
  <c r="D21017" i="44"/>
  <c r="D21009" i="44"/>
  <c r="D20970" i="44"/>
  <c r="D20962" i="44"/>
  <c r="D20954" i="44"/>
  <c r="D20946" i="44"/>
  <c r="D20938" i="44"/>
  <c r="D20930" i="44"/>
  <c r="D20922" i="44"/>
  <c r="D20859" i="44"/>
  <c r="D20851" i="44"/>
  <c r="D20843" i="44"/>
  <c r="D20835" i="44"/>
  <c r="D21001" i="44"/>
  <c r="D20993" i="44"/>
  <c r="D20985" i="44"/>
  <c r="D20977" i="44"/>
  <c r="D20914" i="44"/>
  <c r="D20906" i="44"/>
  <c r="D20898" i="44"/>
  <c r="D20890" i="44"/>
  <c r="D20882" i="44"/>
  <c r="D20874" i="44"/>
  <c r="D21032" i="44"/>
  <c r="D21024" i="44"/>
  <c r="D21016" i="44"/>
  <c r="D20969" i="44"/>
  <c r="D20961" i="44"/>
  <c r="D20953" i="44"/>
  <c r="D20945" i="44"/>
  <c r="D20937" i="44"/>
  <c r="D20929" i="44"/>
  <c r="D20921" i="44"/>
  <c r="D20866" i="44"/>
  <c r="D20858" i="44"/>
  <c r="D20850" i="44"/>
  <c r="D20842" i="44"/>
  <c r="D20834" i="44"/>
  <c r="D21008" i="44"/>
  <c r="D21000" i="44"/>
  <c r="D20992" i="44"/>
  <c r="D20984" i="44"/>
  <c r="D20976" i="44"/>
  <c r="D20913" i="44"/>
  <c r="D20905" i="44"/>
  <c r="D20897" i="44"/>
  <c r="D20889" i="44"/>
  <c r="D20881" i="44"/>
  <c r="D20873" i="44"/>
  <c r="D20826" i="44"/>
  <c r="D20818" i="44"/>
  <c r="D20810" i="44"/>
  <c r="D20802" i="44"/>
  <c r="D20794" i="44"/>
  <c r="D20786" i="44"/>
  <c r="D20778" i="44"/>
  <c r="D20770" i="44"/>
  <c r="D20762" i="44"/>
  <c r="D20754" i="44"/>
  <c r="D20746" i="44"/>
  <c r="D20738" i="44"/>
  <c r="D21031" i="44"/>
  <c r="D21023" i="44"/>
  <c r="D21015" i="44"/>
  <c r="D20968" i="44"/>
  <c r="D20960" i="44"/>
  <c r="D20952" i="44"/>
  <c r="D20944" i="44"/>
  <c r="D20936" i="44"/>
  <c r="D20928" i="44"/>
  <c r="D20920" i="44"/>
  <c r="D20865" i="44"/>
  <c r="D20857" i="44"/>
  <c r="D20849" i="44"/>
  <c r="D20841" i="44"/>
  <c r="D20833" i="44"/>
  <c r="D21038" i="44"/>
  <c r="D21030" i="44"/>
  <c r="D21022" i="44"/>
  <c r="D21014" i="44"/>
  <c r="D20967" i="44"/>
  <c r="D20959" i="44"/>
  <c r="D20951" i="44"/>
  <c r="D20943" i="44"/>
  <c r="D20935" i="44"/>
  <c r="D20927" i="44"/>
  <c r="D20919" i="44"/>
  <c r="D20864" i="44"/>
  <c r="D20856" i="44"/>
  <c r="D20848" i="44"/>
  <c r="D20840" i="44"/>
  <c r="D20832" i="44"/>
  <c r="D21006" i="44"/>
  <c r="D20998" i="44"/>
  <c r="D20990" i="44"/>
  <c r="D20982" i="44"/>
  <c r="D20974" i="44"/>
  <c r="D20911" i="44"/>
  <c r="D20903" i="44"/>
  <c r="D20895" i="44"/>
  <c r="D20887" i="44"/>
  <c r="D20879" i="44"/>
  <c r="D20871" i="44"/>
  <c r="D20824" i="44"/>
  <c r="D20816" i="44"/>
  <c r="D20808" i="44"/>
  <c r="D20800" i="44"/>
  <c r="D20792" i="44"/>
  <c r="D20784" i="44"/>
  <c r="D20776" i="44"/>
  <c r="D20768" i="44"/>
  <c r="D20760" i="44"/>
  <c r="D20752" i="44"/>
  <c r="D20744" i="44"/>
  <c r="D20736" i="44"/>
  <c r="D21037" i="44"/>
  <c r="D21029" i="44"/>
  <c r="D21021" i="44"/>
  <c r="D21013" i="44"/>
  <c r="D20966" i="44"/>
  <c r="D20958" i="44"/>
  <c r="D20950" i="44"/>
  <c r="D20942" i="44"/>
  <c r="D20934" i="44"/>
  <c r="D20926" i="44"/>
  <c r="D20918" i="44"/>
  <c r="D20863" i="44"/>
  <c r="D20855" i="44"/>
  <c r="D20847" i="44"/>
  <c r="D20839" i="44"/>
  <c r="D20831" i="44"/>
  <c r="D21005" i="44"/>
  <c r="D20997" i="44"/>
  <c r="D20989" i="44"/>
  <c r="D20981" i="44"/>
  <c r="D20973" i="44"/>
  <c r="D20910" i="44"/>
  <c r="D20902" i="44"/>
  <c r="D20894" i="44"/>
  <c r="D20886" i="44"/>
  <c r="D20878" i="44"/>
  <c r="D20870" i="44"/>
  <c r="D20991" i="44"/>
  <c r="D20869" i="44"/>
  <c r="D20817" i="44"/>
  <c r="D20795" i="44"/>
  <c r="D20713" i="44"/>
  <c r="D20703" i="44"/>
  <c r="D20694" i="44"/>
  <c r="D20638" i="44"/>
  <c r="D20630" i="44"/>
  <c r="D20622" i="44"/>
  <c r="D20614" i="44"/>
  <c r="D20606" i="44"/>
  <c r="D20598" i="44"/>
  <c r="D20590" i="44"/>
  <c r="D20582" i="44"/>
  <c r="D20574" i="44"/>
  <c r="D20566" i="44"/>
  <c r="D20558" i="44"/>
  <c r="D20455" i="44"/>
  <c r="D20447" i="44"/>
  <c r="D20439" i="44"/>
  <c r="D20431" i="44"/>
  <c r="D20423" i="44"/>
  <c r="D20415" i="44"/>
  <c r="D20407" i="44"/>
  <c r="D20399" i="44"/>
  <c r="D20391" i="44"/>
  <c r="D20383" i="44"/>
  <c r="D20375" i="44"/>
  <c r="D20272" i="44"/>
  <c r="D20264" i="44"/>
  <c r="D20256" i="44"/>
  <c r="D20248" i="44"/>
  <c r="D20240" i="44"/>
  <c r="D20232" i="44"/>
  <c r="D20224" i="44"/>
  <c r="D20216" i="44"/>
  <c r="D21028" i="44"/>
  <c r="D20949" i="44"/>
  <c r="D20909" i="44"/>
  <c r="D20838" i="44"/>
  <c r="D20815" i="44"/>
  <c r="D20774" i="44"/>
  <c r="D20758" i="44"/>
  <c r="D20734" i="44"/>
  <c r="D20723" i="44"/>
  <c r="D20712" i="44"/>
  <c r="D20693" i="44"/>
  <c r="D20685" i="44"/>
  <c r="D20677" i="44"/>
  <c r="D20669" i="44"/>
  <c r="D20661" i="44"/>
  <c r="D20653" i="44"/>
  <c r="D20645" i="44"/>
  <c r="D20550" i="44"/>
  <c r="D20542" i="44"/>
  <c r="D20534" i="44"/>
  <c r="D20526" i="44"/>
  <c r="D20518" i="44"/>
  <c r="D20510" i="44"/>
  <c r="D20502" i="44"/>
  <c r="D20494" i="44"/>
  <c r="D20486" i="44"/>
  <c r="D20478" i="44"/>
  <c r="D20470" i="44"/>
  <c r="D20367" i="44"/>
  <c r="D20359" i="44"/>
  <c r="D20351" i="44"/>
  <c r="D20343" i="44"/>
  <c r="D20335" i="44"/>
  <c r="D20327" i="44"/>
  <c r="D20319" i="44"/>
  <c r="D20311" i="44"/>
  <c r="D20303" i="44"/>
  <c r="D20295" i="44"/>
  <c r="D20287" i="44"/>
  <c r="D20279" i="44"/>
  <c r="D20988" i="44"/>
  <c r="D20904" i="44"/>
  <c r="D20793" i="44"/>
  <c r="D20771" i="44"/>
  <c r="D20755" i="44"/>
  <c r="D20743" i="44"/>
  <c r="D20733" i="44"/>
  <c r="D20722" i="44"/>
  <c r="D20702" i="44"/>
  <c r="D20637" i="44"/>
  <c r="D20629" i="44"/>
  <c r="D20621" i="44"/>
  <c r="D20613" i="44"/>
  <c r="D20605" i="44"/>
  <c r="D20597" i="44"/>
  <c r="D20589" i="44"/>
  <c r="D20581" i="44"/>
  <c r="D20573" i="44"/>
  <c r="D20565" i="44"/>
  <c r="D20557" i="44"/>
  <c r="D20462" i="44"/>
  <c r="D20454" i="44"/>
  <c r="D20446" i="44"/>
  <c r="D20438" i="44"/>
  <c r="D20430" i="44"/>
  <c r="D20422" i="44"/>
  <c r="D20414" i="44"/>
  <c r="D20406" i="44"/>
  <c r="D20398" i="44"/>
  <c r="D20390" i="44"/>
  <c r="D20382" i="44"/>
  <c r="D20374" i="44"/>
  <c r="D20271" i="44"/>
  <c r="D20263" i="44"/>
  <c r="D20255" i="44"/>
  <c r="D20247" i="44"/>
  <c r="D20239" i="44"/>
  <c r="D20231" i="44"/>
  <c r="D20223" i="44"/>
  <c r="D20215" i="44"/>
  <c r="D20207" i="44"/>
  <c r="D20983" i="44"/>
  <c r="D20862" i="44"/>
  <c r="D20814" i="44"/>
  <c r="D20791" i="44"/>
  <c r="D20732" i="44"/>
  <c r="D20711" i="44"/>
  <c r="D20701" i="44"/>
  <c r="D20692" i="44"/>
  <c r="D20684" i="44"/>
  <c r="D20676" i="44"/>
  <c r="D20668" i="44"/>
  <c r="D20660" i="44"/>
  <c r="D20652" i="44"/>
  <c r="D20644" i="44"/>
  <c r="D20549" i="44"/>
  <c r="D20541" i="44"/>
  <c r="D20533" i="44"/>
  <c r="D20525" i="44"/>
  <c r="D20517" i="44"/>
  <c r="D20509" i="44"/>
  <c r="D20501" i="44"/>
  <c r="D20493" i="44"/>
  <c r="D20485" i="44"/>
  <c r="D20477" i="44"/>
  <c r="D20469" i="44"/>
  <c r="D20366" i="44"/>
  <c r="D20358" i="44"/>
  <c r="D20350" i="44"/>
  <c r="D20342" i="44"/>
  <c r="D20334" i="44"/>
  <c r="D20326" i="44"/>
  <c r="D20318" i="44"/>
  <c r="D20310" i="44"/>
  <c r="D20302" i="44"/>
  <c r="D20294" i="44"/>
  <c r="D20286" i="44"/>
  <c r="D21020" i="44"/>
  <c r="D20941" i="44"/>
  <c r="D20901" i="44"/>
  <c r="D20811" i="44"/>
  <c r="D20742" i="44"/>
  <c r="D20721" i="44"/>
  <c r="D20700" i="44"/>
  <c r="D20636" i="44"/>
  <c r="D20628" i="44"/>
  <c r="D20620" i="44"/>
  <c r="D20612" i="44"/>
  <c r="D20604" i="44"/>
  <c r="D20596" i="44"/>
  <c r="D20588" i="44"/>
  <c r="D20580" i="44"/>
  <c r="D20572" i="44"/>
  <c r="D20564" i="44"/>
  <c r="D20556" i="44"/>
  <c r="D20461" i="44"/>
  <c r="D20453" i="44"/>
  <c r="D20445" i="44"/>
  <c r="D20437" i="44"/>
  <c r="D20429" i="44"/>
  <c r="D20421" i="44"/>
  <c r="D20413" i="44"/>
  <c r="D20405" i="44"/>
  <c r="D20397" i="44"/>
  <c r="D20389" i="44"/>
  <c r="D20381" i="44"/>
  <c r="D20373" i="44"/>
  <c r="D20278" i="44"/>
  <c r="D20270" i="44"/>
  <c r="D20262" i="44"/>
  <c r="D20254" i="44"/>
  <c r="D20246" i="44"/>
  <c r="D20238" i="44"/>
  <c r="D20230" i="44"/>
  <c r="D20980" i="44"/>
  <c r="D20896" i="44"/>
  <c r="D20790" i="44"/>
  <c r="D20769" i="44"/>
  <c r="D20753" i="44"/>
  <c r="D20731" i="44"/>
  <c r="D20720" i="44"/>
  <c r="D20710" i="44"/>
  <c r="D20691" i="44"/>
  <c r="D20683" i="44"/>
  <c r="D20675" i="44"/>
  <c r="D20667" i="44"/>
  <c r="D20659" i="44"/>
  <c r="D20651" i="44"/>
  <c r="D20548" i="44"/>
  <c r="D20540" i="44"/>
  <c r="D20532" i="44"/>
  <c r="D20524" i="44"/>
  <c r="D20516" i="44"/>
  <c r="D20508" i="44"/>
  <c r="D20500" i="44"/>
  <c r="D20492" i="44"/>
  <c r="D20484" i="44"/>
  <c r="D20476" i="44"/>
  <c r="D20468" i="44"/>
  <c r="D20365" i="44"/>
  <c r="D20357" i="44"/>
  <c r="D20349" i="44"/>
  <c r="D20341" i="44"/>
  <c r="D20333" i="44"/>
  <c r="D20325" i="44"/>
  <c r="D20317" i="44"/>
  <c r="D20309" i="44"/>
  <c r="D20301" i="44"/>
  <c r="D20293" i="44"/>
  <c r="D20285" i="44"/>
  <c r="D20975" i="44"/>
  <c r="D20830" i="44"/>
  <c r="D20809" i="44"/>
  <c r="D20787" i="44"/>
  <c r="D20767" i="44"/>
  <c r="D20730" i="44"/>
  <c r="D20709" i="44"/>
  <c r="D20699" i="44"/>
  <c r="D20643" i="44"/>
  <c r="D20635" i="44"/>
  <c r="D20627" i="44"/>
  <c r="D20619" i="44"/>
  <c r="D20611" i="44"/>
  <c r="D20603" i="44"/>
  <c r="D20595" i="44"/>
  <c r="D20587" i="44"/>
  <c r="D20579" i="44"/>
  <c r="D20571" i="44"/>
  <c r="D20563" i="44"/>
  <c r="D20555" i="44"/>
  <c r="D20460" i="44"/>
  <c r="D20452" i="44"/>
  <c r="D20444" i="44"/>
  <c r="D20436" i="44"/>
  <c r="D20428" i="44"/>
  <c r="D20420" i="44"/>
  <c r="D20412" i="44"/>
  <c r="D20404" i="44"/>
  <c r="D20396" i="44"/>
  <c r="D20388" i="44"/>
  <c r="D20380" i="44"/>
  <c r="D20372" i="44"/>
  <c r="D20277" i="44"/>
  <c r="D20269" i="44"/>
  <c r="D20261" i="44"/>
  <c r="D20253" i="44"/>
  <c r="D20245" i="44"/>
  <c r="D21012" i="44"/>
  <c r="D20933" i="44"/>
  <c r="D20893" i="44"/>
  <c r="D20854" i="44"/>
  <c r="D20807" i="44"/>
  <c r="D20719" i="44"/>
  <c r="D20708" i="44"/>
  <c r="D20690" i="44"/>
  <c r="D20682" i="44"/>
  <c r="D20674" i="44"/>
  <c r="D20666" i="44"/>
  <c r="D20658" i="44"/>
  <c r="D20650" i="44"/>
  <c r="D20547" i="44"/>
  <c r="D20539" i="44"/>
  <c r="D20531" i="44"/>
  <c r="D20523" i="44"/>
  <c r="D20515" i="44"/>
  <c r="D20507" i="44"/>
  <c r="D20499" i="44"/>
  <c r="D20491" i="44"/>
  <c r="D20483" i="44"/>
  <c r="D20475" i="44"/>
  <c r="D20467" i="44"/>
  <c r="D20364" i="44"/>
  <c r="D20356" i="44"/>
  <c r="D20348" i="44"/>
  <c r="D20340" i="44"/>
  <c r="D20332" i="44"/>
  <c r="D20324" i="44"/>
  <c r="D20316" i="44"/>
  <c r="D20308" i="44"/>
  <c r="D20300" i="44"/>
  <c r="D20292" i="44"/>
  <c r="D20284" i="44"/>
  <c r="D20972" i="44"/>
  <c r="D20888" i="44"/>
  <c r="D20785" i="44"/>
  <c r="D20766" i="44"/>
  <c r="D20751" i="44"/>
  <c r="D20739" i="44"/>
  <c r="D20729" i="44"/>
  <c r="D20698" i="44"/>
  <c r="D20642" i="44"/>
  <c r="D20634" i="44"/>
  <c r="D20626" i="44"/>
  <c r="D20618" i="44"/>
  <c r="D20610" i="44"/>
  <c r="D20602" i="44"/>
  <c r="D20594" i="44"/>
  <c r="D20586" i="44"/>
  <c r="D20578" i="44"/>
  <c r="D20570" i="44"/>
  <c r="D20562" i="44"/>
  <c r="D20554" i="44"/>
  <c r="D20459" i="44"/>
  <c r="D20451" i="44"/>
  <c r="D20443" i="44"/>
  <c r="D20435" i="44"/>
  <c r="D20427" i="44"/>
  <c r="D20419" i="44"/>
  <c r="D20411" i="44"/>
  <c r="D20403" i="44"/>
  <c r="D20395" i="44"/>
  <c r="D20387" i="44"/>
  <c r="D20379" i="44"/>
  <c r="D20371" i="44"/>
  <c r="D20276" i="44"/>
  <c r="D20268" i="44"/>
  <c r="D20260" i="44"/>
  <c r="D20252" i="44"/>
  <c r="D20244" i="44"/>
  <c r="D20236" i="44"/>
  <c r="D20228" i="44"/>
  <c r="D20220" i="44"/>
  <c r="D20212" i="44"/>
  <c r="D21007" i="44"/>
  <c r="D20925" i="44"/>
  <c r="D20885" i="44"/>
  <c r="D20825" i="44"/>
  <c r="D20803" i="44"/>
  <c r="D20750" i="44"/>
  <c r="D20717" i="44"/>
  <c r="D20697" i="44"/>
  <c r="D20641" i="44"/>
  <c r="D20633" i="44"/>
  <c r="D20625" i="44"/>
  <c r="D20617" i="44"/>
  <c r="D20609" i="44"/>
  <c r="D20601" i="44"/>
  <c r="D20593" i="44"/>
  <c r="D20585" i="44"/>
  <c r="D20577" i="44"/>
  <c r="D20569" i="44"/>
  <c r="D20561" i="44"/>
  <c r="D20553" i="44"/>
  <c r="D20458" i="44"/>
  <c r="D20450" i="44"/>
  <c r="D20442" i="44"/>
  <c r="D20434" i="44"/>
  <c r="D20426" i="44"/>
  <c r="D20418" i="44"/>
  <c r="D20410" i="44"/>
  <c r="D20402" i="44"/>
  <c r="D20394" i="44"/>
  <c r="D20386" i="44"/>
  <c r="D20378" i="44"/>
  <c r="D20275" i="44"/>
  <c r="D20267" i="44"/>
  <c r="D20259" i="44"/>
  <c r="D20251" i="44"/>
  <c r="D20243" i="44"/>
  <c r="D20235" i="44"/>
  <c r="D20227" i="44"/>
  <c r="D20219" i="44"/>
  <c r="D20211" i="44"/>
  <c r="D20203" i="44"/>
  <c r="D20965" i="44"/>
  <c r="D20880" i="44"/>
  <c r="D20823" i="44"/>
  <c r="D20782" i="44"/>
  <c r="D20737" i="44"/>
  <c r="D20727" i="44"/>
  <c r="D20716" i="44"/>
  <c r="D20706" i="44"/>
  <c r="D20688" i="44"/>
  <c r="D20680" i="44"/>
  <c r="D20672" i="44"/>
  <c r="D20664" i="44"/>
  <c r="D20656" i="44"/>
  <c r="D20648" i="44"/>
  <c r="D20545" i="44"/>
  <c r="D20537" i="44"/>
  <c r="D20529" i="44"/>
  <c r="D20521" i="44"/>
  <c r="D20513" i="44"/>
  <c r="D20505" i="44"/>
  <c r="D20497" i="44"/>
  <c r="D20489" i="44"/>
  <c r="D20481" i="44"/>
  <c r="D20473" i="44"/>
  <c r="D20465" i="44"/>
  <c r="D20370" i="44"/>
  <c r="D20362" i="44"/>
  <c r="D20354" i="44"/>
  <c r="D20346" i="44"/>
  <c r="D20338" i="44"/>
  <c r="D20330" i="44"/>
  <c r="D20322" i="44"/>
  <c r="D20314" i="44"/>
  <c r="D20306" i="44"/>
  <c r="D20298" i="44"/>
  <c r="D20290" i="44"/>
  <c r="D20282" i="44"/>
  <c r="D21004" i="44"/>
  <c r="D20846" i="44"/>
  <c r="D20801" i="44"/>
  <c r="D20779" i="44"/>
  <c r="D20761" i="44"/>
  <c r="D20747" i="44"/>
  <c r="D20696" i="44"/>
  <c r="D20640" i="44"/>
  <c r="D20632" i="44"/>
  <c r="D20624" i="44"/>
  <c r="D20616" i="44"/>
  <c r="D20608" i="44"/>
  <c r="D20600" i="44"/>
  <c r="D20592" i="44"/>
  <c r="D20584" i="44"/>
  <c r="D20576" i="44"/>
  <c r="D20568" i="44"/>
  <c r="D20560" i="44"/>
  <c r="D20457" i="44"/>
  <c r="D20449" i="44"/>
  <c r="D20441" i="44"/>
  <c r="D20433" i="44"/>
  <c r="D20425" i="44"/>
  <c r="D20417" i="44"/>
  <c r="D20409" i="44"/>
  <c r="D20401" i="44"/>
  <c r="D20393" i="44"/>
  <c r="D20385" i="44"/>
  <c r="D20377" i="44"/>
  <c r="D20274" i="44"/>
  <c r="D20999" i="44"/>
  <c r="D20877" i="44"/>
  <c r="D20822" i="44"/>
  <c r="D20799" i="44"/>
  <c r="D20726" i="44"/>
  <c r="D20715" i="44"/>
  <c r="D20705" i="44"/>
  <c r="D20687" i="44"/>
  <c r="D20679" i="44"/>
  <c r="D20671" i="44"/>
  <c r="D20663" i="44"/>
  <c r="D20655" i="44"/>
  <c r="D20647" i="44"/>
  <c r="D20552" i="44"/>
  <c r="D20544" i="44"/>
  <c r="D20536" i="44"/>
  <c r="D20528" i="44"/>
  <c r="D20520" i="44"/>
  <c r="D20512" i="44"/>
  <c r="D20504" i="44"/>
  <c r="D20496" i="44"/>
  <c r="D20488" i="44"/>
  <c r="D20480" i="44"/>
  <c r="D20472" i="44"/>
  <c r="D20464" i="44"/>
  <c r="D20369" i="44"/>
  <c r="D20361" i="44"/>
  <c r="D20353" i="44"/>
  <c r="D20345" i="44"/>
  <c r="D20337" i="44"/>
  <c r="D20329" i="44"/>
  <c r="D20321" i="44"/>
  <c r="D20313" i="44"/>
  <c r="D20305" i="44"/>
  <c r="D20297" i="44"/>
  <c r="D20289" i="44"/>
  <c r="D20281" i="44"/>
  <c r="D20917" i="44"/>
  <c r="D20783" i="44"/>
  <c r="D20714" i="44"/>
  <c r="D20670" i="44"/>
  <c r="D20546" i="44"/>
  <c r="D20463" i="44"/>
  <c r="D20339" i="44"/>
  <c r="D20257" i="44"/>
  <c r="D20185" i="44"/>
  <c r="D20177" i="44"/>
  <c r="D20169" i="44"/>
  <c r="D20161" i="44"/>
  <c r="D20153" i="44"/>
  <c r="D20145" i="44"/>
  <c r="D20137" i="44"/>
  <c r="D20129" i="44"/>
  <c r="D20121" i="44"/>
  <c r="D20113" i="44"/>
  <c r="D20105" i="44"/>
  <c r="D20002" i="44"/>
  <c r="D19994" i="44"/>
  <c r="D19986" i="44"/>
  <c r="D19978" i="44"/>
  <c r="D19970" i="44"/>
  <c r="D19962" i="44"/>
  <c r="D19954" i="44"/>
  <c r="D19946" i="44"/>
  <c r="D19938" i="44"/>
  <c r="D19930" i="44"/>
  <c r="D19922" i="44"/>
  <c r="D19914" i="44"/>
  <c r="D19819" i="44"/>
  <c r="D19811" i="44"/>
  <c r="D19803" i="44"/>
  <c r="D19795" i="44"/>
  <c r="D19787" i="44"/>
  <c r="D19779" i="44"/>
  <c r="D19771" i="44"/>
  <c r="D19763" i="44"/>
  <c r="D19755" i="44"/>
  <c r="D19747" i="44"/>
  <c r="D19739" i="44"/>
  <c r="D19636" i="44"/>
  <c r="D19628" i="44"/>
  <c r="D19620" i="44"/>
  <c r="D19612" i="44"/>
  <c r="D19604" i="44"/>
  <c r="D19596" i="44"/>
  <c r="D19588" i="44"/>
  <c r="D19580" i="44"/>
  <c r="D19572" i="44"/>
  <c r="D19564" i="44"/>
  <c r="D19556" i="44"/>
  <c r="D19548" i="44"/>
  <c r="D19453" i="44"/>
  <c r="D20912" i="44"/>
  <c r="D20777" i="44"/>
  <c r="D20665" i="44"/>
  <c r="D20583" i="44"/>
  <c r="D20503" i="44"/>
  <c r="D20376" i="44"/>
  <c r="D20296" i="44"/>
  <c r="D20242" i="44"/>
  <c r="D20209" i="44"/>
  <c r="D20200" i="44"/>
  <c r="D20192" i="44"/>
  <c r="D20097" i="44"/>
  <c r="D20089" i="44"/>
  <c r="D20081" i="44"/>
  <c r="D20073" i="44"/>
  <c r="D20065" i="44"/>
  <c r="D20057" i="44"/>
  <c r="D20049" i="44"/>
  <c r="D20041" i="44"/>
  <c r="D20033" i="44"/>
  <c r="D20025" i="44"/>
  <c r="D20017" i="44"/>
  <c r="D20009" i="44"/>
  <c r="D19906" i="44"/>
  <c r="D19898" i="44"/>
  <c r="D19890" i="44"/>
  <c r="D19882" i="44"/>
  <c r="D19874" i="44"/>
  <c r="D19866" i="44"/>
  <c r="D19858" i="44"/>
  <c r="D19850" i="44"/>
  <c r="D19842" i="44"/>
  <c r="D19834" i="44"/>
  <c r="D19826" i="44"/>
  <c r="D19731" i="44"/>
  <c r="D19723" i="44"/>
  <c r="D19715" i="44"/>
  <c r="D19707" i="44"/>
  <c r="D19699" i="44"/>
  <c r="D19691" i="44"/>
  <c r="D19683" i="44"/>
  <c r="D19675" i="44"/>
  <c r="D19667" i="44"/>
  <c r="D19659" i="44"/>
  <c r="D19651" i="44"/>
  <c r="D19643" i="44"/>
  <c r="D19540" i="44"/>
  <c r="D19532" i="44"/>
  <c r="D19524" i="44"/>
  <c r="D19516" i="44"/>
  <c r="D19508" i="44"/>
  <c r="D19500" i="44"/>
  <c r="D19492" i="44"/>
  <c r="D19484" i="44"/>
  <c r="D19476" i="44"/>
  <c r="D19468" i="44"/>
  <c r="D19460" i="44"/>
  <c r="D20775" i="44"/>
  <c r="D20707" i="44"/>
  <c r="D20623" i="44"/>
  <c r="D20543" i="44"/>
  <c r="D20498" i="44"/>
  <c r="D20416" i="44"/>
  <c r="D20336" i="44"/>
  <c r="D20291" i="44"/>
  <c r="D20184" i="44"/>
  <c r="D20176" i="44"/>
  <c r="D20168" i="44"/>
  <c r="D20160" i="44"/>
  <c r="D20152" i="44"/>
  <c r="D20144" i="44"/>
  <c r="D20136" i="44"/>
  <c r="D20128" i="44"/>
  <c r="D20120" i="44"/>
  <c r="D20112" i="44"/>
  <c r="D20104" i="44"/>
  <c r="D20001" i="44"/>
  <c r="D19993" i="44"/>
  <c r="D19985" i="44"/>
  <c r="D19977" i="44"/>
  <c r="D19969" i="44"/>
  <c r="D19961" i="44"/>
  <c r="D19953" i="44"/>
  <c r="D19945" i="44"/>
  <c r="D19937" i="44"/>
  <c r="D19929" i="44"/>
  <c r="D19921" i="44"/>
  <c r="D19818" i="44"/>
  <c r="D19810" i="44"/>
  <c r="D19802" i="44"/>
  <c r="D19794" i="44"/>
  <c r="D19786" i="44"/>
  <c r="D19778" i="44"/>
  <c r="D19770" i="44"/>
  <c r="D19762" i="44"/>
  <c r="D19754" i="44"/>
  <c r="D19746" i="44"/>
  <c r="D19738" i="44"/>
  <c r="D19635" i="44"/>
  <c r="D19627" i="44"/>
  <c r="D19619" i="44"/>
  <c r="D19611" i="44"/>
  <c r="D19603" i="44"/>
  <c r="D19595" i="44"/>
  <c r="D19587" i="44"/>
  <c r="D19579" i="44"/>
  <c r="D19571" i="44"/>
  <c r="D19563" i="44"/>
  <c r="D19555" i="44"/>
  <c r="D19452" i="44"/>
  <c r="D19444" i="44"/>
  <c r="D19436" i="44"/>
  <c r="D19428" i="44"/>
  <c r="D19420" i="44"/>
  <c r="D19412" i="44"/>
  <c r="D20872" i="44"/>
  <c r="D20763" i="44"/>
  <c r="D20704" i="44"/>
  <c r="D20662" i="44"/>
  <c r="D20538" i="44"/>
  <c r="D20456" i="44"/>
  <c r="D20331" i="44"/>
  <c r="D20241" i="44"/>
  <c r="D20229" i="44"/>
  <c r="D20218" i="44"/>
  <c r="D20208" i="44"/>
  <c r="D20199" i="44"/>
  <c r="D20191" i="44"/>
  <c r="D20096" i="44"/>
  <c r="D20088" i="44"/>
  <c r="D20080" i="44"/>
  <c r="D20072" i="44"/>
  <c r="D20064" i="44"/>
  <c r="D20056" i="44"/>
  <c r="D20048" i="44"/>
  <c r="D20040" i="44"/>
  <c r="D20032" i="44"/>
  <c r="D20024" i="44"/>
  <c r="D20016" i="44"/>
  <c r="D20008" i="44"/>
  <c r="D19913" i="44"/>
  <c r="D19905" i="44"/>
  <c r="D19897" i="44"/>
  <c r="D19889" i="44"/>
  <c r="D19881" i="44"/>
  <c r="D19873" i="44"/>
  <c r="D19865" i="44"/>
  <c r="D19857" i="44"/>
  <c r="D19849" i="44"/>
  <c r="D19841" i="44"/>
  <c r="D19833" i="44"/>
  <c r="D19825" i="44"/>
  <c r="D19730" i="44"/>
  <c r="D19722" i="44"/>
  <c r="D19714" i="44"/>
  <c r="D19706" i="44"/>
  <c r="D19698" i="44"/>
  <c r="D19690" i="44"/>
  <c r="D19682" i="44"/>
  <c r="D19674" i="44"/>
  <c r="D19666" i="44"/>
  <c r="D19658" i="44"/>
  <c r="D19650" i="44"/>
  <c r="D19642" i="44"/>
  <c r="D19547" i="44"/>
  <c r="D19539" i="44"/>
  <c r="D19531" i="44"/>
  <c r="D19523" i="44"/>
  <c r="D19515" i="44"/>
  <c r="D19507" i="44"/>
  <c r="D19499" i="44"/>
  <c r="D19491" i="44"/>
  <c r="D19483" i="44"/>
  <c r="D19475" i="44"/>
  <c r="D19467" i="44"/>
  <c r="D19459" i="44"/>
  <c r="D20657" i="44"/>
  <c r="D20575" i="44"/>
  <c r="D20495" i="44"/>
  <c r="D20288" i="44"/>
  <c r="D20183" i="44"/>
  <c r="D20175" i="44"/>
  <c r="D20167" i="44"/>
  <c r="D20159" i="44"/>
  <c r="D20151" i="44"/>
  <c r="D20143" i="44"/>
  <c r="D20135" i="44"/>
  <c r="D20127" i="44"/>
  <c r="D20119" i="44"/>
  <c r="D20111" i="44"/>
  <c r="D20103" i="44"/>
  <c r="D20000" i="44"/>
  <c r="D19992" i="44"/>
  <c r="D19984" i="44"/>
  <c r="D19976" i="44"/>
  <c r="D19968" i="44"/>
  <c r="D19960" i="44"/>
  <c r="D19952" i="44"/>
  <c r="D19944" i="44"/>
  <c r="D19936" i="44"/>
  <c r="D19928" i="44"/>
  <c r="D19920" i="44"/>
  <c r="D19817" i="44"/>
  <c r="D19809" i="44"/>
  <c r="D19801" i="44"/>
  <c r="D19793" i="44"/>
  <c r="D19785" i="44"/>
  <c r="D19777" i="44"/>
  <c r="D19769" i="44"/>
  <c r="D19761" i="44"/>
  <c r="D19753" i="44"/>
  <c r="D19745" i="44"/>
  <c r="D19737" i="44"/>
  <c r="D19634" i="44"/>
  <c r="D19626" i="44"/>
  <c r="D19618" i="44"/>
  <c r="D19610" i="44"/>
  <c r="D19602" i="44"/>
  <c r="D19594" i="44"/>
  <c r="D19586" i="44"/>
  <c r="D19578" i="44"/>
  <c r="D19570" i="44"/>
  <c r="D19562" i="44"/>
  <c r="D19554" i="44"/>
  <c r="D20759" i="44"/>
  <c r="D20615" i="44"/>
  <c r="D20535" i="44"/>
  <c r="D20490" i="44"/>
  <c r="D20408" i="44"/>
  <c r="D20328" i="44"/>
  <c r="D20283" i="44"/>
  <c r="D20266" i="44"/>
  <c r="D20217" i="44"/>
  <c r="D20198" i="44"/>
  <c r="D20190" i="44"/>
  <c r="D20095" i="44"/>
  <c r="D20087" i="44"/>
  <c r="D20079" i="44"/>
  <c r="D20071" i="44"/>
  <c r="D20063" i="44"/>
  <c r="D20055" i="44"/>
  <c r="D20047" i="44"/>
  <c r="D20039" i="44"/>
  <c r="D20031" i="44"/>
  <c r="D20023" i="44"/>
  <c r="D20015" i="44"/>
  <c r="D20007" i="44"/>
  <c r="D19912" i="44"/>
  <c r="D19904" i="44"/>
  <c r="D19896" i="44"/>
  <c r="D19888" i="44"/>
  <c r="D19880" i="44"/>
  <c r="D19872" i="44"/>
  <c r="D19864" i="44"/>
  <c r="D19856" i="44"/>
  <c r="D19848" i="44"/>
  <c r="D19840" i="44"/>
  <c r="D19832" i="44"/>
  <c r="D19824" i="44"/>
  <c r="D19729" i="44"/>
  <c r="D19721" i="44"/>
  <c r="D19713" i="44"/>
  <c r="D19705" i="44"/>
  <c r="D19697" i="44"/>
  <c r="D19689" i="44"/>
  <c r="D19681" i="44"/>
  <c r="D19673" i="44"/>
  <c r="D19665" i="44"/>
  <c r="D19657" i="44"/>
  <c r="D19649" i="44"/>
  <c r="D19641" i="44"/>
  <c r="D19546" i="44"/>
  <c r="D19538" i="44"/>
  <c r="D19530" i="44"/>
  <c r="D19522" i="44"/>
  <c r="D19514" i="44"/>
  <c r="D19506" i="44"/>
  <c r="D19498" i="44"/>
  <c r="D19490" i="44"/>
  <c r="D19482" i="44"/>
  <c r="D19474" i="44"/>
  <c r="D19466" i="44"/>
  <c r="D19458" i="44"/>
  <c r="D21036" i="44"/>
  <c r="D20695" i="44"/>
  <c r="D20654" i="44"/>
  <c r="D20530" i="44"/>
  <c r="D20448" i="44"/>
  <c r="D20368" i="44"/>
  <c r="D20323" i="44"/>
  <c r="D20206" i="44"/>
  <c r="D20182" i="44"/>
  <c r="D20174" i="44"/>
  <c r="D20166" i="44"/>
  <c r="D20158" i="44"/>
  <c r="D20150" i="44"/>
  <c r="D20142" i="44"/>
  <c r="D20134" i="44"/>
  <c r="D20126" i="44"/>
  <c r="D20118" i="44"/>
  <c r="D20110" i="44"/>
  <c r="D20102" i="44"/>
  <c r="D19999" i="44"/>
  <c r="D19991" i="44"/>
  <c r="D19983" i="44"/>
  <c r="D19975" i="44"/>
  <c r="D19967" i="44"/>
  <c r="D19959" i="44"/>
  <c r="D19951" i="44"/>
  <c r="D19943" i="44"/>
  <c r="D19935" i="44"/>
  <c r="D19927" i="44"/>
  <c r="D19919" i="44"/>
  <c r="D19816" i="44"/>
  <c r="D19808" i="44"/>
  <c r="D19800" i="44"/>
  <c r="D19792" i="44"/>
  <c r="D19784" i="44"/>
  <c r="D19776" i="44"/>
  <c r="D19768" i="44"/>
  <c r="D19760" i="44"/>
  <c r="D19752" i="44"/>
  <c r="D19744" i="44"/>
  <c r="D19736" i="44"/>
  <c r="D19633" i="44"/>
  <c r="D19625" i="44"/>
  <c r="D19617" i="44"/>
  <c r="D19609" i="44"/>
  <c r="D19601" i="44"/>
  <c r="D19593" i="44"/>
  <c r="D19585" i="44"/>
  <c r="D19577" i="44"/>
  <c r="D19569" i="44"/>
  <c r="D19561" i="44"/>
  <c r="D19553" i="44"/>
  <c r="D20649" i="44"/>
  <c r="D20567" i="44"/>
  <c r="D20487" i="44"/>
  <c r="D20363" i="44"/>
  <c r="D20280" i="44"/>
  <c r="D20265" i="44"/>
  <c r="D20250" i="44"/>
  <c r="D20226" i="44"/>
  <c r="D20197" i="44"/>
  <c r="D20189" i="44"/>
  <c r="D20094" i="44"/>
  <c r="D20086" i="44"/>
  <c r="D20078" i="44"/>
  <c r="D20070" i="44"/>
  <c r="D20062" i="44"/>
  <c r="D20054" i="44"/>
  <c r="D20046" i="44"/>
  <c r="D20038" i="44"/>
  <c r="D20030" i="44"/>
  <c r="D20022" i="44"/>
  <c r="D20014" i="44"/>
  <c r="D20006" i="44"/>
  <c r="D19911" i="44"/>
  <c r="D19903" i="44"/>
  <c r="D19895" i="44"/>
  <c r="D19887" i="44"/>
  <c r="D19879" i="44"/>
  <c r="D19871" i="44"/>
  <c r="D19863" i="44"/>
  <c r="D19855" i="44"/>
  <c r="D19847" i="44"/>
  <c r="D19839" i="44"/>
  <c r="D19831" i="44"/>
  <c r="D19823" i="44"/>
  <c r="D19728" i="44"/>
  <c r="D19720" i="44"/>
  <c r="D19712" i="44"/>
  <c r="D19704" i="44"/>
  <c r="D19696" i="44"/>
  <c r="D19688" i="44"/>
  <c r="D19680" i="44"/>
  <c r="D19672" i="44"/>
  <c r="D19664" i="44"/>
  <c r="D19656" i="44"/>
  <c r="D19648" i="44"/>
  <c r="D19640" i="44"/>
  <c r="D19545" i="44"/>
  <c r="D19537" i="44"/>
  <c r="D19529" i="44"/>
  <c r="D19521" i="44"/>
  <c r="D19513" i="44"/>
  <c r="D19505" i="44"/>
  <c r="D19497" i="44"/>
  <c r="D19489" i="44"/>
  <c r="D19481" i="44"/>
  <c r="D19473" i="44"/>
  <c r="D19465" i="44"/>
  <c r="D20646" i="44"/>
  <c r="D20522" i="44"/>
  <c r="D20440" i="44"/>
  <c r="D20360" i="44"/>
  <c r="D20315" i="44"/>
  <c r="D20249" i="44"/>
  <c r="D20225" i="44"/>
  <c r="D20214" i="44"/>
  <c r="D20196" i="44"/>
  <c r="D20188" i="44"/>
  <c r="D20093" i="44"/>
  <c r="D20085" i="44"/>
  <c r="D20077" i="44"/>
  <c r="D20069" i="44"/>
  <c r="D20061" i="44"/>
  <c r="D20053" i="44"/>
  <c r="D20045" i="44"/>
  <c r="D20037" i="44"/>
  <c r="D20029" i="44"/>
  <c r="D20021" i="44"/>
  <c r="D20013" i="44"/>
  <c r="D19910" i="44"/>
  <c r="D19902" i="44"/>
  <c r="D19894" i="44"/>
  <c r="D19886" i="44"/>
  <c r="D19878" i="44"/>
  <c r="D19870" i="44"/>
  <c r="D19862" i="44"/>
  <c r="D19854" i="44"/>
  <c r="D19846" i="44"/>
  <c r="D19838" i="44"/>
  <c r="D19830" i="44"/>
  <c r="D19727" i="44"/>
  <c r="D19719" i="44"/>
  <c r="D19711" i="44"/>
  <c r="D19703" i="44"/>
  <c r="D19695" i="44"/>
  <c r="D19687" i="44"/>
  <c r="D19679" i="44"/>
  <c r="D19671" i="44"/>
  <c r="D19663" i="44"/>
  <c r="D19655" i="44"/>
  <c r="D19647" i="44"/>
  <c r="D19544" i="44"/>
  <c r="D19536" i="44"/>
  <c r="D19528" i="44"/>
  <c r="D19520" i="44"/>
  <c r="D19512" i="44"/>
  <c r="D19504" i="44"/>
  <c r="D19496" i="44"/>
  <c r="D19488" i="44"/>
  <c r="D19480" i="44"/>
  <c r="D19472" i="44"/>
  <c r="D19464" i="44"/>
  <c r="D20996" i="44"/>
  <c r="D20827" i="44"/>
  <c r="D20686" i="44"/>
  <c r="D20559" i="44"/>
  <c r="D20479" i="44"/>
  <c r="D20355" i="44"/>
  <c r="D20204" i="44"/>
  <c r="D20180" i="44"/>
  <c r="D20172" i="44"/>
  <c r="D20164" i="44"/>
  <c r="D20156" i="44"/>
  <c r="D20148" i="44"/>
  <c r="D20140" i="44"/>
  <c r="D20132" i="44"/>
  <c r="D20124" i="44"/>
  <c r="D20116" i="44"/>
  <c r="D20108" i="44"/>
  <c r="D20100" i="44"/>
  <c r="D20005" i="44"/>
  <c r="D19997" i="44"/>
  <c r="D19989" i="44"/>
  <c r="D19981" i="44"/>
  <c r="D19973" i="44"/>
  <c r="D19965" i="44"/>
  <c r="D19957" i="44"/>
  <c r="D19949" i="44"/>
  <c r="D19941" i="44"/>
  <c r="D19933" i="44"/>
  <c r="D19925" i="44"/>
  <c r="D19917" i="44"/>
  <c r="D19822" i="44"/>
  <c r="D19814" i="44"/>
  <c r="D19806" i="44"/>
  <c r="D19798" i="44"/>
  <c r="D19790" i="44"/>
  <c r="D19782" i="44"/>
  <c r="D19774" i="44"/>
  <c r="D19766" i="44"/>
  <c r="D19758" i="44"/>
  <c r="D19750" i="44"/>
  <c r="D19742" i="44"/>
  <c r="D19734" i="44"/>
  <c r="D19639" i="44"/>
  <c r="D19631" i="44"/>
  <c r="D19623" i="44"/>
  <c r="D19615" i="44"/>
  <c r="D19607" i="44"/>
  <c r="D19599" i="44"/>
  <c r="D19591" i="44"/>
  <c r="D19583" i="44"/>
  <c r="D19575" i="44"/>
  <c r="D19567" i="44"/>
  <c r="D19559" i="44"/>
  <c r="D19551" i="44"/>
  <c r="D19456" i="44"/>
  <c r="D19448" i="44"/>
  <c r="D19440" i="44"/>
  <c r="D19432" i="44"/>
  <c r="D19424" i="44"/>
  <c r="D19416" i="44"/>
  <c r="D19408" i="44"/>
  <c r="D19400" i="44"/>
  <c r="D20819" i="44"/>
  <c r="D20735" i="44"/>
  <c r="D20681" i="44"/>
  <c r="D20599" i="44"/>
  <c r="D20519" i="44"/>
  <c r="D20474" i="44"/>
  <c r="D20392" i="44"/>
  <c r="D20312" i="44"/>
  <c r="D20213" i="44"/>
  <c r="D20195" i="44"/>
  <c r="D20092" i="44"/>
  <c r="D20084" i="44"/>
  <c r="D20076" i="44"/>
  <c r="D20068" i="44"/>
  <c r="D20060" i="44"/>
  <c r="D20052" i="44"/>
  <c r="D20044" i="44"/>
  <c r="D20036" i="44"/>
  <c r="D20028" i="44"/>
  <c r="D20020" i="44"/>
  <c r="D20012" i="44"/>
  <c r="D19909" i="44"/>
  <c r="D19901" i="44"/>
  <c r="D19893" i="44"/>
  <c r="D19885" i="44"/>
  <c r="D19877" i="44"/>
  <c r="D19869" i="44"/>
  <c r="D19861" i="44"/>
  <c r="D19853" i="44"/>
  <c r="D19845" i="44"/>
  <c r="D19837" i="44"/>
  <c r="D19829" i="44"/>
  <c r="D19726" i="44"/>
  <c r="D19718" i="44"/>
  <c r="D19710" i="44"/>
  <c r="D19702" i="44"/>
  <c r="D19694" i="44"/>
  <c r="D19686" i="44"/>
  <c r="D19678" i="44"/>
  <c r="D19670" i="44"/>
  <c r="D19662" i="44"/>
  <c r="D19654" i="44"/>
  <c r="D19646" i="44"/>
  <c r="D19543" i="44"/>
  <c r="D19535" i="44"/>
  <c r="D19527" i="44"/>
  <c r="D19519" i="44"/>
  <c r="D19511" i="44"/>
  <c r="D19503" i="44"/>
  <c r="D19495" i="44"/>
  <c r="D19487" i="44"/>
  <c r="D19479" i="44"/>
  <c r="D19471" i="44"/>
  <c r="D19463" i="44"/>
  <c r="D20957" i="44"/>
  <c r="D20728" i="44"/>
  <c r="D20639" i="44"/>
  <c r="D20514" i="44"/>
  <c r="D20432" i="44"/>
  <c r="D20352" i="44"/>
  <c r="D20307" i="44"/>
  <c r="D20234" i="44"/>
  <c r="D20187" i="44"/>
  <c r="D20179" i="44"/>
  <c r="D20171" i="44"/>
  <c r="D20163" i="44"/>
  <c r="D20155" i="44"/>
  <c r="D20147" i="44"/>
  <c r="D20139" i="44"/>
  <c r="D20131" i="44"/>
  <c r="D20123" i="44"/>
  <c r="D20115" i="44"/>
  <c r="D20107" i="44"/>
  <c r="D20099" i="44"/>
  <c r="D20004" i="44"/>
  <c r="D19996" i="44"/>
  <c r="D19988" i="44"/>
  <c r="D19980" i="44"/>
  <c r="D19972" i="44"/>
  <c r="D19964" i="44"/>
  <c r="D19956" i="44"/>
  <c r="D19948" i="44"/>
  <c r="D19940" i="44"/>
  <c r="D19932" i="44"/>
  <c r="D19924" i="44"/>
  <c r="D19916" i="44"/>
  <c r="D19821" i="44"/>
  <c r="D19813" i="44"/>
  <c r="D19805" i="44"/>
  <c r="D19797" i="44"/>
  <c r="D19789" i="44"/>
  <c r="D19781" i="44"/>
  <c r="D19773" i="44"/>
  <c r="D19765" i="44"/>
  <c r="D19757" i="44"/>
  <c r="D19749" i="44"/>
  <c r="D19741" i="44"/>
  <c r="D19733" i="44"/>
  <c r="D19638" i="44"/>
  <c r="D19630" i="44"/>
  <c r="D19622" i="44"/>
  <c r="D19614" i="44"/>
  <c r="D19606" i="44"/>
  <c r="D19598" i="44"/>
  <c r="D19590" i="44"/>
  <c r="D19582" i="44"/>
  <c r="D19574" i="44"/>
  <c r="D19566" i="44"/>
  <c r="D19558" i="44"/>
  <c r="D19550" i="44"/>
  <c r="D20806" i="44"/>
  <c r="D20631" i="44"/>
  <c r="D20233" i="44"/>
  <c r="D20138" i="44"/>
  <c r="D20122" i="44"/>
  <c r="D20106" i="44"/>
  <c r="D20075" i="44"/>
  <c r="D20043" i="44"/>
  <c r="D19998" i="44"/>
  <c r="D19982" i="44"/>
  <c r="D19772" i="44"/>
  <c r="D19592" i="44"/>
  <c r="D19576" i="44"/>
  <c r="D19534" i="44"/>
  <c r="D19518" i="44"/>
  <c r="D19502" i="44"/>
  <c r="D19461" i="44"/>
  <c r="D19410" i="44"/>
  <c r="D19393" i="44"/>
  <c r="D19385" i="44"/>
  <c r="D19377" i="44"/>
  <c r="D19369" i="44"/>
  <c r="D19274" i="44"/>
  <c r="D19266" i="44"/>
  <c r="D19258" i="44"/>
  <c r="D19250" i="44"/>
  <c r="D19242" i="44"/>
  <c r="D19234" i="44"/>
  <c r="D19226" i="44"/>
  <c r="D19218" i="44"/>
  <c r="D19210" i="44"/>
  <c r="D19202" i="44"/>
  <c r="D19194" i="44"/>
  <c r="D19186" i="44"/>
  <c r="D19091" i="44"/>
  <c r="D19083" i="44"/>
  <c r="D19075" i="44"/>
  <c r="D19067" i="44"/>
  <c r="D19059" i="44"/>
  <c r="D19051" i="44"/>
  <c r="D19043" i="44"/>
  <c r="D19035" i="44"/>
  <c r="D19027" i="44"/>
  <c r="D19019" i="44"/>
  <c r="D19011" i="44"/>
  <c r="D19003" i="44"/>
  <c r="D18908" i="44"/>
  <c r="D18900" i="44"/>
  <c r="D18892" i="44"/>
  <c r="D18884" i="44"/>
  <c r="D18876" i="44"/>
  <c r="D18868" i="44"/>
  <c r="D18860" i="44"/>
  <c r="D18852" i="44"/>
  <c r="D18844" i="44"/>
  <c r="D18836" i="44"/>
  <c r="D18828" i="44"/>
  <c r="D18820" i="44"/>
  <c r="D18725" i="44"/>
  <c r="D18717" i="44"/>
  <c r="D18709" i="44"/>
  <c r="D18701" i="44"/>
  <c r="D18693" i="44"/>
  <c r="D18685" i="44"/>
  <c r="D18677" i="44"/>
  <c r="D18669" i="44"/>
  <c r="D18661" i="44"/>
  <c r="D18653" i="44"/>
  <c r="D18645" i="44"/>
  <c r="D18637" i="44"/>
  <c r="D20607" i="44"/>
  <c r="D20304" i="44"/>
  <c r="D20090" i="44"/>
  <c r="D20059" i="44"/>
  <c r="D20027" i="44"/>
  <c r="D20011" i="44"/>
  <c r="D19939" i="44"/>
  <c r="D19923" i="44"/>
  <c r="D19908" i="44"/>
  <c r="D19815" i="44"/>
  <c r="D19756" i="44"/>
  <c r="D19652" i="44"/>
  <c r="D19621" i="44"/>
  <c r="D19605" i="44"/>
  <c r="D19486" i="44"/>
  <c r="D19449" i="44"/>
  <c r="D19439" i="44"/>
  <c r="D19429" i="44"/>
  <c r="D19401" i="44"/>
  <c r="D19361" i="44"/>
  <c r="D19353" i="44"/>
  <c r="D19345" i="44"/>
  <c r="D19337" i="44"/>
  <c r="D19329" i="44"/>
  <c r="D19321" i="44"/>
  <c r="D19313" i="44"/>
  <c r="D19305" i="44"/>
  <c r="D19297" i="44"/>
  <c r="D19289" i="44"/>
  <c r="D19281" i="44"/>
  <c r="D19178" i="44"/>
  <c r="D19170" i="44"/>
  <c r="D19162" i="44"/>
  <c r="D19154" i="44"/>
  <c r="D19146" i="44"/>
  <c r="D19138" i="44"/>
  <c r="D19130" i="44"/>
  <c r="D19122" i="44"/>
  <c r="D19114" i="44"/>
  <c r="D19106" i="44"/>
  <c r="D19098" i="44"/>
  <c r="D18995" i="44"/>
  <c r="D18987" i="44"/>
  <c r="D18979" i="44"/>
  <c r="D18971" i="44"/>
  <c r="D18963" i="44"/>
  <c r="D18955" i="44"/>
  <c r="D18947" i="44"/>
  <c r="D18939" i="44"/>
  <c r="D18931" i="44"/>
  <c r="D18923" i="44"/>
  <c r="D18915" i="44"/>
  <c r="D18812" i="44"/>
  <c r="D18804" i="44"/>
  <c r="D18796" i="44"/>
  <c r="D18788" i="44"/>
  <c r="D18780" i="44"/>
  <c r="D18772" i="44"/>
  <c r="D18764" i="44"/>
  <c r="D18756" i="44"/>
  <c r="D18748" i="44"/>
  <c r="D18740" i="44"/>
  <c r="D18732" i="44"/>
  <c r="D20798" i="44"/>
  <c r="D20299" i="44"/>
  <c r="D20181" i="44"/>
  <c r="D20165" i="44"/>
  <c r="D20074" i="44"/>
  <c r="D20042" i="44"/>
  <c r="D19892" i="44"/>
  <c r="D19876" i="44"/>
  <c r="D19860" i="44"/>
  <c r="D19844" i="44"/>
  <c r="D19799" i="44"/>
  <c r="D19533" i="44"/>
  <c r="D19517" i="44"/>
  <c r="D19501" i="44"/>
  <c r="D19419" i="44"/>
  <c r="D19409" i="44"/>
  <c r="D19392" i="44"/>
  <c r="D19384" i="44"/>
  <c r="D19376" i="44"/>
  <c r="D19368" i="44"/>
  <c r="D19273" i="44"/>
  <c r="D19265" i="44"/>
  <c r="D19257" i="44"/>
  <c r="D19249" i="44"/>
  <c r="D19241" i="44"/>
  <c r="D19233" i="44"/>
  <c r="D19225" i="44"/>
  <c r="D19217" i="44"/>
  <c r="D19209" i="44"/>
  <c r="D19201" i="44"/>
  <c r="D19193" i="44"/>
  <c r="D19185" i="44"/>
  <c r="D19090" i="44"/>
  <c r="D19082" i="44"/>
  <c r="D19074" i="44"/>
  <c r="D19066" i="44"/>
  <c r="D19058" i="44"/>
  <c r="D19050" i="44"/>
  <c r="D19042" i="44"/>
  <c r="D19034" i="44"/>
  <c r="D19026" i="44"/>
  <c r="D19018" i="44"/>
  <c r="D19010" i="44"/>
  <c r="D19002" i="44"/>
  <c r="D18907" i="44"/>
  <c r="D18899" i="44"/>
  <c r="D18891" i="44"/>
  <c r="D18883" i="44"/>
  <c r="D18875" i="44"/>
  <c r="D18867" i="44"/>
  <c r="D18859" i="44"/>
  <c r="D18851" i="44"/>
  <c r="D18843" i="44"/>
  <c r="D18835" i="44"/>
  <c r="D18827" i="44"/>
  <c r="D18819" i="44"/>
  <c r="D18724" i="44"/>
  <c r="D18716" i="44"/>
  <c r="D18708" i="44"/>
  <c r="D18700" i="44"/>
  <c r="D18692" i="44"/>
  <c r="D18684" i="44"/>
  <c r="D18676" i="44"/>
  <c r="D18668" i="44"/>
  <c r="D18660" i="44"/>
  <c r="D18652" i="44"/>
  <c r="D20745" i="44"/>
  <c r="D20591" i="44"/>
  <c r="D20194" i="44"/>
  <c r="D20058" i="44"/>
  <c r="D20026" i="44"/>
  <c r="D20010" i="44"/>
  <c r="D19966" i="44"/>
  <c r="D19907" i="44"/>
  <c r="D19740" i="44"/>
  <c r="D19725" i="44"/>
  <c r="D19632" i="44"/>
  <c r="D19485" i="44"/>
  <c r="D19457" i="44"/>
  <c r="D19438" i="44"/>
  <c r="D19418" i="44"/>
  <c r="D19360" i="44"/>
  <c r="D19352" i="44"/>
  <c r="D19344" i="44"/>
  <c r="D19336" i="44"/>
  <c r="D19328" i="44"/>
  <c r="D19320" i="44"/>
  <c r="D19312" i="44"/>
  <c r="D19304" i="44"/>
  <c r="D19296" i="44"/>
  <c r="D19288" i="44"/>
  <c r="D19280" i="44"/>
  <c r="D19177" i="44"/>
  <c r="D19169" i="44"/>
  <c r="D19161" i="44"/>
  <c r="D19153" i="44"/>
  <c r="D19145" i="44"/>
  <c r="D19137" i="44"/>
  <c r="D19129" i="44"/>
  <c r="D19121" i="44"/>
  <c r="D19113" i="44"/>
  <c r="D19105" i="44"/>
  <c r="D19097" i="44"/>
  <c r="D18994" i="44"/>
  <c r="D18986" i="44"/>
  <c r="D18978" i="44"/>
  <c r="D18970" i="44"/>
  <c r="D18962" i="44"/>
  <c r="D18954" i="44"/>
  <c r="D18946" i="44"/>
  <c r="D18938" i="44"/>
  <c r="D18930" i="44"/>
  <c r="D18922" i="44"/>
  <c r="D18914" i="44"/>
  <c r="D20210" i="44"/>
  <c r="D20149" i="44"/>
  <c r="D20101" i="44"/>
  <c r="D19995" i="44"/>
  <c r="D19979" i="44"/>
  <c r="D19950" i="44"/>
  <c r="D19891" i="44"/>
  <c r="D19875" i="44"/>
  <c r="D19859" i="44"/>
  <c r="D19843" i="44"/>
  <c r="D19828" i="44"/>
  <c r="D19589" i="44"/>
  <c r="D19573" i="44"/>
  <c r="D19560" i="44"/>
  <c r="D19447" i="44"/>
  <c r="D19427" i="44"/>
  <c r="D19399" i="44"/>
  <c r="D19391" i="44"/>
  <c r="D19383" i="44"/>
  <c r="D19375" i="44"/>
  <c r="D19367" i="44"/>
  <c r="D19272" i="44"/>
  <c r="D19264" i="44"/>
  <c r="D19256" i="44"/>
  <c r="D19248" i="44"/>
  <c r="D19240" i="44"/>
  <c r="D19232" i="44"/>
  <c r="D19224" i="44"/>
  <c r="D19216" i="44"/>
  <c r="D19208" i="44"/>
  <c r="D19200" i="44"/>
  <c r="D19192" i="44"/>
  <c r="D19184" i="44"/>
  <c r="D19089" i="44"/>
  <c r="D19081" i="44"/>
  <c r="D19073" i="44"/>
  <c r="D19065" i="44"/>
  <c r="D19057" i="44"/>
  <c r="D19049" i="44"/>
  <c r="D19041" i="44"/>
  <c r="D19033" i="44"/>
  <c r="D19025" i="44"/>
  <c r="D19017" i="44"/>
  <c r="D19009" i="44"/>
  <c r="D18906" i="44"/>
  <c r="D18898" i="44"/>
  <c r="D18890" i="44"/>
  <c r="D18882" i="44"/>
  <c r="D18874" i="44"/>
  <c r="D18866" i="44"/>
  <c r="D18858" i="44"/>
  <c r="D18850" i="44"/>
  <c r="D18842" i="44"/>
  <c r="D18834" i="44"/>
  <c r="D18826" i="44"/>
  <c r="D18818" i="44"/>
  <c r="D20725" i="44"/>
  <c r="D20424" i="44"/>
  <c r="D20193" i="44"/>
  <c r="D20178" i="44"/>
  <c r="D20117" i="44"/>
  <c r="D19934" i="44"/>
  <c r="D19812" i="44"/>
  <c r="D19783" i="44"/>
  <c r="D19767" i="44"/>
  <c r="D19751" i="44"/>
  <c r="D19724" i="44"/>
  <c r="D19709" i="44"/>
  <c r="D19693" i="44"/>
  <c r="D19677" i="44"/>
  <c r="D19470" i="44"/>
  <c r="D19437" i="44"/>
  <c r="D19417" i="44"/>
  <c r="D19407" i="44"/>
  <c r="D19359" i="44"/>
  <c r="D19351" i="44"/>
  <c r="D19343" i="44"/>
  <c r="D19335" i="44"/>
  <c r="D19327" i="44"/>
  <c r="D19319" i="44"/>
  <c r="D19311" i="44"/>
  <c r="D19303" i="44"/>
  <c r="D19295" i="44"/>
  <c r="D19287" i="44"/>
  <c r="D19279" i="44"/>
  <c r="D19176" i="44"/>
  <c r="D19168" i="44"/>
  <c r="D19160" i="44"/>
  <c r="D19152" i="44"/>
  <c r="D19144" i="44"/>
  <c r="D19136" i="44"/>
  <c r="D19128" i="44"/>
  <c r="D19120" i="44"/>
  <c r="D19112" i="44"/>
  <c r="D19104" i="44"/>
  <c r="D19096" i="44"/>
  <c r="D19001" i="44"/>
  <c r="D18993" i="44"/>
  <c r="D18985" i="44"/>
  <c r="D18977" i="44"/>
  <c r="D18969" i="44"/>
  <c r="D18961" i="44"/>
  <c r="D18953" i="44"/>
  <c r="D18945" i="44"/>
  <c r="D18937" i="44"/>
  <c r="D18929" i="44"/>
  <c r="D18921" i="44"/>
  <c r="D18913" i="44"/>
  <c r="D18810" i="44"/>
  <c r="D18802" i="44"/>
  <c r="D18794" i="44"/>
  <c r="D18786" i="44"/>
  <c r="D18778" i="44"/>
  <c r="D18770" i="44"/>
  <c r="D18762" i="44"/>
  <c r="D18754" i="44"/>
  <c r="D18746" i="44"/>
  <c r="D18738" i="44"/>
  <c r="D18730" i="44"/>
  <c r="D20724" i="44"/>
  <c r="D20400" i="44"/>
  <c r="D20162" i="44"/>
  <c r="D20133" i="44"/>
  <c r="D19963" i="44"/>
  <c r="D19918" i="44"/>
  <c r="D19827" i="44"/>
  <c r="D19796" i="44"/>
  <c r="D19661" i="44"/>
  <c r="D19645" i="44"/>
  <c r="D19446" i="44"/>
  <c r="D19426" i="44"/>
  <c r="D19398" i="44"/>
  <c r="D19390" i="44"/>
  <c r="D19382" i="44"/>
  <c r="D19374" i="44"/>
  <c r="D19271" i="44"/>
  <c r="D19263" i="44"/>
  <c r="D19255" i="44"/>
  <c r="D19247" i="44"/>
  <c r="D19239" i="44"/>
  <c r="D19231" i="44"/>
  <c r="D19223" i="44"/>
  <c r="D19215" i="44"/>
  <c r="D19207" i="44"/>
  <c r="D19199" i="44"/>
  <c r="D19191" i="44"/>
  <c r="D19183" i="44"/>
  <c r="D19088" i="44"/>
  <c r="D19080" i="44"/>
  <c r="D19072" i="44"/>
  <c r="D19064" i="44"/>
  <c r="D19056" i="44"/>
  <c r="D19048" i="44"/>
  <c r="D19040" i="44"/>
  <c r="D19032" i="44"/>
  <c r="D19024" i="44"/>
  <c r="D19016" i="44"/>
  <c r="D19008" i="44"/>
  <c r="D18905" i="44"/>
  <c r="D18897" i="44"/>
  <c r="D18889" i="44"/>
  <c r="D18881" i="44"/>
  <c r="D18873" i="44"/>
  <c r="D18865" i="44"/>
  <c r="D18857" i="44"/>
  <c r="D18849" i="44"/>
  <c r="D18841" i="44"/>
  <c r="D18833" i="44"/>
  <c r="D18825" i="44"/>
  <c r="D20718" i="44"/>
  <c r="D20258" i="44"/>
  <c r="D20146" i="44"/>
  <c r="D19780" i="44"/>
  <c r="D19708" i="44"/>
  <c r="D19692" i="44"/>
  <c r="D19676" i="44"/>
  <c r="D19629" i="44"/>
  <c r="D19616" i="44"/>
  <c r="D19600" i="44"/>
  <c r="D19557" i="44"/>
  <c r="D19542" i="44"/>
  <c r="D19510" i="44"/>
  <c r="D19469" i="44"/>
  <c r="D19455" i="44"/>
  <c r="D19406" i="44"/>
  <c r="D19366" i="44"/>
  <c r="D19358" i="44"/>
  <c r="D19350" i="44"/>
  <c r="D19342" i="44"/>
  <c r="D19334" i="44"/>
  <c r="D19326" i="44"/>
  <c r="D19318" i="44"/>
  <c r="D19310" i="44"/>
  <c r="D19302" i="44"/>
  <c r="D19294" i="44"/>
  <c r="D19286" i="44"/>
  <c r="D19278" i="44"/>
  <c r="D19175" i="44"/>
  <c r="D19167" i="44"/>
  <c r="D19159" i="44"/>
  <c r="D19151" i="44"/>
  <c r="D19143" i="44"/>
  <c r="D19135" i="44"/>
  <c r="D19127" i="44"/>
  <c r="D19119" i="44"/>
  <c r="D19111" i="44"/>
  <c r="D19103" i="44"/>
  <c r="D19095" i="44"/>
  <c r="D19000" i="44"/>
  <c r="D18992" i="44"/>
  <c r="D18984" i="44"/>
  <c r="D18976" i="44"/>
  <c r="D18968" i="44"/>
  <c r="D18960" i="44"/>
  <c r="D18952" i="44"/>
  <c r="D18944" i="44"/>
  <c r="D18936" i="44"/>
  <c r="D18928" i="44"/>
  <c r="D18920" i="44"/>
  <c r="D18912" i="44"/>
  <c r="D18817" i="44"/>
  <c r="D18809" i="44"/>
  <c r="D18801" i="44"/>
  <c r="D18793" i="44"/>
  <c r="D18785" i="44"/>
  <c r="D18777" i="44"/>
  <c r="D18769" i="44"/>
  <c r="D18761" i="44"/>
  <c r="D18753" i="44"/>
  <c r="D18745" i="44"/>
  <c r="D18737" i="44"/>
  <c r="D18729" i="44"/>
  <c r="D20678" i="44"/>
  <c r="D20527" i="44"/>
  <c r="D20114" i="44"/>
  <c r="D20067" i="44"/>
  <c r="D20051" i="44"/>
  <c r="D20019" i="44"/>
  <c r="D19974" i="44"/>
  <c r="D19931" i="44"/>
  <c r="D19915" i="44"/>
  <c r="D19900" i="44"/>
  <c r="D19807" i="44"/>
  <c r="D19764" i="44"/>
  <c r="D19748" i="44"/>
  <c r="D19735" i="44"/>
  <c r="D19613" i="44"/>
  <c r="D19541" i="44"/>
  <c r="D19509" i="44"/>
  <c r="D19454" i="44"/>
  <c r="D19405" i="44"/>
  <c r="D19365" i="44"/>
  <c r="D19357" i="44"/>
  <c r="D19349" i="44"/>
  <c r="D19341" i="44"/>
  <c r="D19333" i="44"/>
  <c r="D19325" i="44"/>
  <c r="D19317" i="44"/>
  <c r="D19309" i="44"/>
  <c r="D19301" i="44"/>
  <c r="D19293" i="44"/>
  <c r="D19285" i="44"/>
  <c r="D19277" i="44"/>
  <c r="D19182" i="44"/>
  <c r="D19174" i="44"/>
  <c r="D19166" i="44"/>
  <c r="D19158" i="44"/>
  <c r="D19150" i="44"/>
  <c r="D19142" i="44"/>
  <c r="D19134" i="44"/>
  <c r="D19126" i="44"/>
  <c r="D19118" i="44"/>
  <c r="D19110" i="44"/>
  <c r="D19102" i="44"/>
  <c r="D19094" i="44"/>
  <c r="D18999" i="44"/>
  <c r="D18991" i="44"/>
  <c r="D18983" i="44"/>
  <c r="D18975" i="44"/>
  <c r="D18967" i="44"/>
  <c r="D18959" i="44"/>
  <c r="D18951" i="44"/>
  <c r="D18943" i="44"/>
  <c r="D18935" i="44"/>
  <c r="D18927" i="44"/>
  <c r="D18919" i="44"/>
  <c r="D18911" i="44"/>
  <c r="D18816" i="44"/>
  <c r="D18808" i="44"/>
  <c r="D18800" i="44"/>
  <c r="D18792" i="44"/>
  <c r="D18784" i="44"/>
  <c r="D18776" i="44"/>
  <c r="D18768" i="44"/>
  <c r="D18760" i="44"/>
  <c r="D18752" i="44"/>
  <c r="D18744" i="44"/>
  <c r="D18736" i="44"/>
  <c r="D18728" i="44"/>
  <c r="D20673" i="44"/>
  <c r="D20273" i="44"/>
  <c r="D20221" i="44"/>
  <c r="D20173" i="44"/>
  <c r="D20157" i="44"/>
  <c r="D20082" i="44"/>
  <c r="D20034" i="44"/>
  <c r="D19868" i="44"/>
  <c r="D19852" i="44"/>
  <c r="D19568" i="44"/>
  <c r="D19525" i="44"/>
  <c r="D19493" i="44"/>
  <c r="D19434" i="44"/>
  <c r="D19414" i="44"/>
  <c r="D19396" i="44"/>
  <c r="D19388" i="44"/>
  <c r="D19380" i="44"/>
  <c r="D19372" i="44"/>
  <c r="D19269" i="44"/>
  <c r="D19261" i="44"/>
  <c r="D19253" i="44"/>
  <c r="D19245" i="44"/>
  <c r="D19237" i="44"/>
  <c r="D19229" i="44"/>
  <c r="D19221" i="44"/>
  <c r="D19213" i="44"/>
  <c r="D19205" i="44"/>
  <c r="D19197" i="44"/>
  <c r="D19189" i="44"/>
  <c r="D19086" i="44"/>
  <c r="D19078" i="44"/>
  <c r="D19070" i="44"/>
  <c r="D19062" i="44"/>
  <c r="D19054" i="44"/>
  <c r="D19046" i="44"/>
  <c r="D19038" i="44"/>
  <c r="D19030" i="44"/>
  <c r="D19022" i="44"/>
  <c r="D19014" i="44"/>
  <c r="D19006" i="44"/>
  <c r="D18903" i="44"/>
  <c r="D18895" i="44"/>
  <c r="D18887" i="44"/>
  <c r="D18879" i="44"/>
  <c r="D18871" i="44"/>
  <c r="D18863" i="44"/>
  <c r="D18855" i="44"/>
  <c r="D18847" i="44"/>
  <c r="D18839" i="44"/>
  <c r="D18831" i="44"/>
  <c r="D18823" i="44"/>
  <c r="D20511" i="44"/>
  <c r="D20237" i="44"/>
  <c r="D20202" i="44"/>
  <c r="D20066" i="44"/>
  <c r="D20050" i="44"/>
  <c r="D20018" i="44"/>
  <c r="D20003" i="44"/>
  <c r="D19899" i="44"/>
  <c r="D19884" i="44"/>
  <c r="D19836" i="44"/>
  <c r="D19597" i="44"/>
  <c r="D19478" i="44"/>
  <c r="D19443" i="44"/>
  <c r="D19423" i="44"/>
  <c r="D19404" i="44"/>
  <c r="D19364" i="44"/>
  <c r="D19356" i="44"/>
  <c r="D19348" i="44"/>
  <c r="D19340" i="44"/>
  <c r="D19332" i="44"/>
  <c r="D19324" i="44"/>
  <c r="D19316" i="44"/>
  <c r="D19308" i="44"/>
  <c r="D19300" i="44"/>
  <c r="D19292" i="44"/>
  <c r="D19284" i="44"/>
  <c r="D19276" i="44"/>
  <c r="D19181" i="44"/>
  <c r="D19173" i="44"/>
  <c r="D19165" i="44"/>
  <c r="D19157" i="44"/>
  <c r="D19149" i="44"/>
  <c r="D19141" i="44"/>
  <c r="D19133" i="44"/>
  <c r="D19125" i="44"/>
  <c r="D19117" i="44"/>
  <c r="D19109" i="44"/>
  <c r="D19101" i="44"/>
  <c r="D19093" i="44"/>
  <c r="D18998" i="44"/>
  <c r="D18990" i="44"/>
  <c r="D18982" i="44"/>
  <c r="D18974" i="44"/>
  <c r="D18966" i="44"/>
  <c r="D18958" i="44"/>
  <c r="D18950" i="44"/>
  <c r="D18942" i="44"/>
  <c r="D18934" i="44"/>
  <c r="D18926" i="44"/>
  <c r="D18918" i="44"/>
  <c r="D18910" i="44"/>
  <c r="D18815" i="44"/>
  <c r="D18807" i="44"/>
  <c r="D18799" i="44"/>
  <c r="D18791" i="44"/>
  <c r="D18783" i="44"/>
  <c r="D18775" i="44"/>
  <c r="D18767" i="44"/>
  <c r="D18759" i="44"/>
  <c r="D18751" i="44"/>
  <c r="D18743" i="44"/>
  <c r="D18735" i="44"/>
  <c r="D18727" i="44"/>
  <c r="D20506" i="44"/>
  <c r="D20347" i="44"/>
  <c r="D20109" i="44"/>
  <c r="D19987" i="44"/>
  <c r="D19958" i="44"/>
  <c r="D19867" i="44"/>
  <c r="D19851" i="44"/>
  <c r="D19791" i="44"/>
  <c r="D19775" i="44"/>
  <c r="D19732" i="44"/>
  <c r="D19717" i="44"/>
  <c r="D19581" i="44"/>
  <c r="D19433" i="44"/>
  <c r="D19413" i="44"/>
  <c r="D19395" i="44"/>
  <c r="D19387" i="44"/>
  <c r="D19379" i="44"/>
  <c r="D19371" i="44"/>
  <c r="D19268" i="44"/>
  <c r="D19260" i="44"/>
  <c r="D19252" i="44"/>
  <c r="D19244" i="44"/>
  <c r="D19236" i="44"/>
  <c r="D19228" i="44"/>
  <c r="D19220" i="44"/>
  <c r="D19212" i="44"/>
  <c r="D19204" i="44"/>
  <c r="D19196" i="44"/>
  <c r="D19188" i="44"/>
  <c r="D19085" i="44"/>
  <c r="D19077" i="44"/>
  <c r="D19069" i="44"/>
  <c r="D19061" i="44"/>
  <c r="D19053" i="44"/>
  <c r="D19045" i="44"/>
  <c r="D19037" i="44"/>
  <c r="D19029" i="44"/>
  <c r="D19021" i="44"/>
  <c r="D19013" i="44"/>
  <c r="D19005" i="44"/>
  <c r="D18902" i="44"/>
  <c r="D18894" i="44"/>
  <c r="D18886" i="44"/>
  <c r="D18878" i="44"/>
  <c r="D18870" i="44"/>
  <c r="D18862" i="44"/>
  <c r="D18854" i="44"/>
  <c r="D18846" i="44"/>
  <c r="D18838" i="44"/>
  <c r="D18830" i="44"/>
  <c r="D18822" i="44"/>
  <c r="D20482" i="44"/>
  <c r="D19716" i="44"/>
  <c r="D19462" i="44"/>
  <c r="D19431" i="44"/>
  <c r="D19389" i="44"/>
  <c r="D19373" i="44"/>
  <c r="D19251" i="44"/>
  <c r="D19206" i="44"/>
  <c r="D19163" i="44"/>
  <c r="D19100" i="44"/>
  <c r="D19012" i="44"/>
  <c r="D18997" i="44"/>
  <c r="D18750" i="44"/>
  <c r="D18723" i="44"/>
  <c r="D18714" i="44"/>
  <c r="D18704" i="44"/>
  <c r="D18694" i="44"/>
  <c r="D18683" i="44"/>
  <c r="D18673" i="44"/>
  <c r="D18664" i="44"/>
  <c r="D18654" i="44"/>
  <c r="D18628" i="44"/>
  <c r="D18620" i="44"/>
  <c r="D18612" i="44"/>
  <c r="D18604" i="44"/>
  <c r="D18596" i="44"/>
  <c r="D18588" i="44"/>
  <c r="D18580" i="44"/>
  <c r="D18572" i="44"/>
  <c r="D18564" i="44"/>
  <c r="D18556" i="44"/>
  <c r="D18548" i="44"/>
  <c r="D18445" i="44"/>
  <c r="D18437" i="44"/>
  <c r="D18429" i="44"/>
  <c r="D18421" i="44"/>
  <c r="D18413" i="44"/>
  <c r="D18405" i="44"/>
  <c r="D18397" i="44"/>
  <c r="D18389" i="44"/>
  <c r="D18381" i="44"/>
  <c r="D18373" i="44"/>
  <c r="D18365" i="44"/>
  <c r="D18270" i="44"/>
  <c r="D18262" i="44"/>
  <c r="D18254" i="44"/>
  <c r="D18246" i="44"/>
  <c r="D18238" i="44"/>
  <c r="D18230" i="44"/>
  <c r="D18222" i="44"/>
  <c r="D18214" i="44"/>
  <c r="D18206" i="44"/>
  <c r="D18198" i="44"/>
  <c r="D18190" i="44"/>
  <c r="D18182" i="44"/>
  <c r="D18079" i="44"/>
  <c r="D18071" i="44"/>
  <c r="D18063" i="44"/>
  <c r="D18055" i="44"/>
  <c r="D18047" i="44"/>
  <c r="D18039" i="44"/>
  <c r="D18031" i="44"/>
  <c r="D18023" i="44"/>
  <c r="D18015" i="44"/>
  <c r="D18007" i="44"/>
  <c r="D17999" i="44"/>
  <c r="D20141" i="44"/>
  <c r="D20083" i="44"/>
  <c r="D19926" i="44"/>
  <c r="D19644" i="44"/>
  <c r="D19402" i="44"/>
  <c r="D19235" i="44"/>
  <c r="D19147" i="44"/>
  <c r="D19131" i="44"/>
  <c r="D19115" i="44"/>
  <c r="D19084" i="44"/>
  <c r="D18981" i="44"/>
  <c r="D18949" i="44"/>
  <c r="D18904" i="44"/>
  <c r="D18861" i="44"/>
  <c r="D18805" i="44"/>
  <c r="D18763" i="44"/>
  <c r="D18703" i="44"/>
  <c r="D18682" i="44"/>
  <c r="D18644" i="44"/>
  <c r="D18636" i="44"/>
  <c r="D18540" i="44"/>
  <c r="D18532" i="44"/>
  <c r="D18524" i="44"/>
  <c r="D18516" i="44"/>
  <c r="D18508" i="44"/>
  <c r="D18500" i="44"/>
  <c r="D18492" i="44"/>
  <c r="D18484" i="44"/>
  <c r="D18476" i="44"/>
  <c r="D18468" i="44"/>
  <c r="D18460" i="44"/>
  <c r="D18357" i="44"/>
  <c r="D18349" i="44"/>
  <c r="D18341" i="44"/>
  <c r="D18333" i="44"/>
  <c r="D18325" i="44"/>
  <c r="D18317" i="44"/>
  <c r="D18309" i="44"/>
  <c r="D18301" i="44"/>
  <c r="D18293" i="44"/>
  <c r="D18285" i="44"/>
  <c r="D18277" i="44"/>
  <c r="D18174" i="44"/>
  <c r="D18166" i="44"/>
  <c r="D18158" i="44"/>
  <c r="D18150" i="44"/>
  <c r="D18142" i="44"/>
  <c r="D18134" i="44"/>
  <c r="D18126" i="44"/>
  <c r="D18118" i="44"/>
  <c r="D18110" i="44"/>
  <c r="D18102" i="44"/>
  <c r="D18094" i="44"/>
  <c r="D17991" i="44"/>
  <c r="D17983" i="44"/>
  <c r="D19788" i="44"/>
  <c r="D19608" i="44"/>
  <c r="D19445" i="44"/>
  <c r="D19430" i="44"/>
  <c r="D19190" i="44"/>
  <c r="D19099" i="44"/>
  <c r="D19055" i="44"/>
  <c r="D19039" i="44"/>
  <c r="D18996" i="44"/>
  <c r="D18965" i="44"/>
  <c r="D18933" i="44"/>
  <c r="D18917" i="44"/>
  <c r="D18832" i="44"/>
  <c r="D18790" i="44"/>
  <c r="D18749" i="44"/>
  <c r="D18722" i="44"/>
  <c r="D18713" i="44"/>
  <c r="D18672" i="44"/>
  <c r="D18663" i="44"/>
  <c r="D18627" i="44"/>
  <c r="D18619" i="44"/>
  <c r="D18611" i="44"/>
  <c r="D18603" i="44"/>
  <c r="D18595" i="44"/>
  <c r="D18587" i="44"/>
  <c r="D18579" i="44"/>
  <c r="D18571" i="44"/>
  <c r="D18563" i="44"/>
  <c r="D18555" i="44"/>
  <c r="D18547" i="44"/>
  <c r="D18452" i="44"/>
  <c r="D18444" i="44"/>
  <c r="D18436" i="44"/>
  <c r="D18428" i="44"/>
  <c r="D18420" i="44"/>
  <c r="D18412" i="44"/>
  <c r="D18404" i="44"/>
  <c r="D18396" i="44"/>
  <c r="D18388" i="44"/>
  <c r="D18380" i="44"/>
  <c r="D18372" i="44"/>
  <c r="D18364" i="44"/>
  <c r="D18269" i="44"/>
  <c r="D18261" i="44"/>
  <c r="D18253" i="44"/>
  <c r="D18245" i="44"/>
  <c r="D18237" i="44"/>
  <c r="D18229" i="44"/>
  <c r="D18221" i="44"/>
  <c r="D18213" i="44"/>
  <c r="D18205" i="44"/>
  <c r="D18197" i="44"/>
  <c r="D18189" i="44"/>
  <c r="D18181" i="44"/>
  <c r="D18086" i="44"/>
  <c r="D18078" i="44"/>
  <c r="D18070" i="44"/>
  <c r="D18062" i="44"/>
  <c r="D18054" i="44"/>
  <c r="D18046" i="44"/>
  <c r="D18038" i="44"/>
  <c r="D18030" i="44"/>
  <c r="D18022" i="44"/>
  <c r="D18014" i="44"/>
  <c r="D18006" i="44"/>
  <c r="D17998" i="44"/>
  <c r="D20551" i="44"/>
  <c r="D20098" i="44"/>
  <c r="D19660" i="44"/>
  <c r="D19494" i="44"/>
  <c r="D19477" i="44"/>
  <c r="D19355" i="44"/>
  <c r="D19262" i="44"/>
  <c r="D19219" i="44"/>
  <c r="D19068" i="44"/>
  <c r="D19023" i="44"/>
  <c r="D18980" i="44"/>
  <c r="D18948" i="44"/>
  <c r="D18845" i="44"/>
  <c r="D18774" i="44"/>
  <c r="D18734" i="44"/>
  <c r="D18702" i="44"/>
  <c r="D18681" i="44"/>
  <c r="D18643" i="44"/>
  <c r="D18635" i="44"/>
  <c r="D18539" i="44"/>
  <c r="D18531" i="44"/>
  <c r="D18523" i="44"/>
  <c r="D18515" i="44"/>
  <c r="D18507" i="44"/>
  <c r="D18499" i="44"/>
  <c r="D18491" i="44"/>
  <c r="D18483" i="44"/>
  <c r="D18475" i="44"/>
  <c r="D18467" i="44"/>
  <c r="D18459" i="44"/>
  <c r="D18356" i="44"/>
  <c r="D18348" i="44"/>
  <c r="D18340" i="44"/>
  <c r="D18332" i="44"/>
  <c r="D18324" i="44"/>
  <c r="D18316" i="44"/>
  <c r="D18308" i="44"/>
  <c r="D18300" i="44"/>
  <c r="D18292" i="44"/>
  <c r="D18284" i="44"/>
  <c r="D18276" i="44"/>
  <c r="D18173" i="44"/>
  <c r="D18165" i="44"/>
  <c r="D18157" i="44"/>
  <c r="D18149" i="44"/>
  <c r="D18141" i="44"/>
  <c r="D18133" i="44"/>
  <c r="D18125" i="44"/>
  <c r="D18117" i="44"/>
  <c r="D18109" i="44"/>
  <c r="D18101" i="44"/>
  <c r="D18093" i="44"/>
  <c r="D17990" i="44"/>
  <c r="D17982" i="44"/>
  <c r="D17974" i="44"/>
  <c r="D17966" i="44"/>
  <c r="D17958" i="44"/>
  <c r="D17950" i="44"/>
  <c r="D17942" i="44"/>
  <c r="D20471" i="44"/>
  <c r="D19942" i="44"/>
  <c r="D19804" i="44"/>
  <c r="D19624" i="44"/>
  <c r="D19552" i="44"/>
  <c r="D19415" i="44"/>
  <c r="D19386" i="44"/>
  <c r="D19370" i="44"/>
  <c r="D19339" i="44"/>
  <c r="D19323" i="44"/>
  <c r="D19307" i="44"/>
  <c r="D19291" i="44"/>
  <c r="D19203" i="44"/>
  <c r="D19052" i="44"/>
  <c r="D18964" i="44"/>
  <c r="D18932" i="44"/>
  <c r="D18916" i="44"/>
  <c r="D18888" i="44"/>
  <c r="D18872" i="44"/>
  <c r="D18803" i="44"/>
  <c r="D18789" i="44"/>
  <c r="D18721" i="44"/>
  <c r="D18712" i="44"/>
  <c r="D18691" i="44"/>
  <c r="D18671" i="44"/>
  <c r="D18662" i="44"/>
  <c r="D18651" i="44"/>
  <c r="D18626" i="44"/>
  <c r="D18618" i="44"/>
  <c r="D18610" i="44"/>
  <c r="D18602" i="44"/>
  <c r="D18594" i="44"/>
  <c r="D18586" i="44"/>
  <c r="D18578" i="44"/>
  <c r="D18570" i="44"/>
  <c r="D18562" i="44"/>
  <c r="D18554" i="44"/>
  <c r="D18546" i="44"/>
  <c r="D18451" i="44"/>
  <c r="D18443" i="44"/>
  <c r="D18435" i="44"/>
  <c r="D18427" i="44"/>
  <c r="D18419" i="44"/>
  <c r="D18411" i="44"/>
  <c r="D18403" i="44"/>
  <c r="D18395" i="44"/>
  <c r="D18387" i="44"/>
  <c r="D18379" i="44"/>
  <c r="D18371" i="44"/>
  <c r="D18363" i="44"/>
  <c r="D18268" i="44"/>
  <c r="D18260" i="44"/>
  <c r="D18252" i="44"/>
  <c r="D18244" i="44"/>
  <c r="D18236" i="44"/>
  <c r="D18228" i="44"/>
  <c r="D18220" i="44"/>
  <c r="D18212" i="44"/>
  <c r="D18204" i="44"/>
  <c r="D18196" i="44"/>
  <c r="D18188" i="44"/>
  <c r="D18180" i="44"/>
  <c r="D18085" i="44"/>
  <c r="D18077" i="44"/>
  <c r="D18069" i="44"/>
  <c r="D18061" i="44"/>
  <c r="D18053" i="44"/>
  <c r="D18045" i="44"/>
  <c r="D18037" i="44"/>
  <c r="D18029" i="44"/>
  <c r="D18021" i="44"/>
  <c r="D18013" i="44"/>
  <c r="D20466" i="44"/>
  <c r="D20154" i="44"/>
  <c r="D20035" i="44"/>
  <c r="D19883" i="44"/>
  <c r="D19354" i="44"/>
  <c r="D19275" i="44"/>
  <c r="D19246" i="44"/>
  <c r="D19172" i="44"/>
  <c r="D18901" i="44"/>
  <c r="D18829" i="44"/>
  <c r="D18814" i="44"/>
  <c r="D18787" i="44"/>
  <c r="D18773" i="44"/>
  <c r="D18747" i="44"/>
  <c r="D18733" i="44"/>
  <c r="D18711" i="44"/>
  <c r="D18690" i="44"/>
  <c r="D18680" i="44"/>
  <c r="D18642" i="44"/>
  <c r="D18634" i="44"/>
  <c r="D18538" i="44"/>
  <c r="D18530" i="44"/>
  <c r="D18522" i="44"/>
  <c r="D18514" i="44"/>
  <c r="D18506" i="44"/>
  <c r="D18498" i="44"/>
  <c r="D18490" i="44"/>
  <c r="D18482" i="44"/>
  <c r="D18474" i="44"/>
  <c r="D18466" i="44"/>
  <c r="D18458" i="44"/>
  <c r="D18355" i="44"/>
  <c r="D18347" i="44"/>
  <c r="D18339" i="44"/>
  <c r="D18331" i="44"/>
  <c r="D18323" i="44"/>
  <c r="D18315" i="44"/>
  <c r="D18307" i="44"/>
  <c r="D18299" i="44"/>
  <c r="D18291" i="44"/>
  <c r="D18283" i="44"/>
  <c r="D18275" i="44"/>
  <c r="D18172" i="44"/>
  <c r="D18164" i="44"/>
  <c r="D18156" i="44"/>
  <c r="D18148" i="44"/>
  <c r="D18140" i="44"/>
  <c r="D18132" i="44"/>
  <c r="D18124" i="44"/>
  <c r="D18116" i="44"/>
  <c r="D18108" i="44"/>
  <c r="D18100" i="44"/>
  <c r="D18092" i="44"/>
  <c r="D19955" i="44"/>
  <c r="D19584" i="44"/>
  <c r="D19549" i="44"/>
  <c r="D19442" i="44"/>
  <c r="D19338" i="44"/>
  <c r="D19322" i="44"/>
  <c r="D19306" i="44"/>
  <c r="D19290" i="44"/>
  <c r="D19187" i="44"/>
  <c r="D19079" i="44"/>
  <c r="D19036" i="44"/>
  <c r="D19007" i="44"/>
  <c r="D18856" i="44"/>
  <c r="D18758" i="44"/>
  <c r="D18731" i="44"/>
  <c r="D18720" i="44"/>
  <c r="D18670" i="44"/>
  <c r="D18650" i="44"/>
  <c r="D18625" i="44"/>
  <c r="D18617" i="44"/>
  <c r="D18609" i="44"/>
  <c r="D18601" i="44"/>
  <c r="D18593" i="44"/>
  <c r="D18585" i="44"/>
  <c r="D18577" i="44"/>
  <c r="D18569" i="44"/>
  <c r="D18561" i="44"/>
  <c r="D18553" i="44"/>
  <c r="D18545" i="44"/>
  <c r="D18450" i="44"/>
  <c r="D18442" i="44"/>
  <c r="D18434" i="44"/>
  <c r="D18426" i="44"/>
  <c r="D18418" i="44"/>
  <c r="D18410" i="44"/>
  <c r="D18402" i="44"/>
  <c r="D18394" i="44"/>
  <c r="D18386" i="44"/>
  <c r="D18378" i="44"/>
  <c r="D18370" i="44"/>
  <c r="D18362" i="44"/>
  <c r="D18267" i="44"/>
  <c r="D18259" i="44"/>
  <c r="D18251" i="44"/>
  <c r="D18243" i="44"/>
  <c r="D18235" i="44"/>
  <c r="D18227" i="44"/>
  <c r="D18219" i="44"/>
  <c r="D18211" i="44"/>
  <c r="D18203" i="44"/>
  <c r="D18195" i="44"/>
  <c r="D18187" i="44"/>
  <c r="D18179" i="44"/>
  <c r="D18084" i="44"/>
  <c r="D18076" i="44"/>
  <c r="D18068" i="44"/>
  <c r="D20384" i="44"/>
  <c r="D19820" i="44"/>
  <c r="D19397" i="44"/>
  <c r="D19381" i="44"/>
  <c r="D19259" i="44"/>
  <c r="D19230" i="44"/>
  <c r="D19171" i="44"/>
  <c r="D19156" i="44"/>
  <c r="D19140" i="44"/>
  <c r="D19124" i="44"/>
  <c r="D19108" i="44"/>
  <c r="D19020" i="44"/>
  <c r="D18885" i="44"/>
  <c r="D18813" i="44"/>
  <c r="D18710" i="44"/>
  <c r="D18699" i="44"/>
  <c r="D18689" i="44"/>
  <c r="D18679" i="44"/>
  <c r="D18641" i="44"/>
  <c r="D18633" i="44"/>
  <c r="D18537" i="44"/>
  <c r="D18529" i="44"/>
  <c r="D18521" i="44"/>
  <c r="D18513" i="44"/>
  <c r="D18505" i="44"/>
  <c r="D18497" i="44"/>
  <c r="D18489" i="44"/>
  <c r="D18481" i="44"/>
  <c r="D18473" i="44"/>
  <c r="D18465" i="44"/>
  <c r="D18457" i="44"/>
  <c r="D18354" i="44"/>
  <c r="D18346" i="44"/>
  <c r="D18338" i="44"/>
  <c r="D18330" i="44"/>
  <c r="D18322" i="44"/>
  <c r="D18314" i="44"/>
  <c r="D18306" i="44"/>
  <c r="D18298" i="44"/>
  <c r="D18290" i="44"/>
  <c r="D18282" i="44"/>
  <c r="D18274" i="44"/>
  <c r="D18171" i="44"/>
  <c r="D18163" i="44"/>
  <c r="D18155" i="44"/>
  <c r="D18147" i="44"/>
  <c r="D18139" i="44"/>
  <c r="D18131" i="44"/>
  <c r="D18123" i="44"/>
  <c r="D18115" i="44"/>
  <c r="D18107" i="44"/>
  <c r="D18099" i="44"/>
  <c r="D18091" i="44"/>
  <c r="D20344" i="44"/>
  <c r="D20205" i="44"/>
  <c r="D20091" i="44"/>
  <c r="D19971" i="44"/>
  <c r="D19835" i="44"/>
  <c r="D19743" i="44"/>
  <c r="D19669" i="44"/>
  <c r="D19227" i="44"/>
  <c r="D19198" i="44"/>
  <c r="D19155" i="44"/>
  <c r="D19139" i="44"/>
  <c r="D19123" i="44"/>
  <c r="D19107" i="44"/>
  <c r="D19063" i="44"/>
  <c r="D19047" i="44"/>
  <c r="D19004" i="44"/>
  <c r="D18973" i="44"/>
  <c r="D18941" i="44"/>
  <c r="D18742" i="44"/>
  <c r="D18698" i="44"/>
  <c r="D18688" i="44"/>
  <c r="D18678" i="44"/>
  <c r="D18640" i="44"/>
  <c r="D18632" i="44"/>
  <c r="D18544" i="44"/>
  <c r="D18536" i="44"/>
  <c r="D18528" i="44"/>
  <c r="D18520" i="44"/>
  <c r="D18512" i="44"/>
  <c r="D18504" i="44"/>
  <c r="D18496" i="44"/>
  <c r="D18488" i="44"/>
  <c r="D18480" i="44"/>
  <c r="D18472" i="44"/>
  <c r="D18464" i="44"/>
  <c r="D18456" i="44"/>
  <c r="D18361" i="44"/>
  <c r="D18353" i="44"/>
  <c r="D18345" i="44"/>
  <c r="D18337" i="44"/>
  <c r="D18329" i="44"/>
  <c r="D18321" i="44"/>
  <c r="D18313" i="44"/>
  <c r="D18305" i="44"/>
  <c r="D18297" i="44"/>
  <c r="D18289" i="44"/>
  <c r="D18281" i="44"/>
  <c r="D18273" i="44"/>
  <c r="D18178" i="44"/>
  <c r="D18170" i="44"/>
  <c r="D18162" i="44"/>
  <c r="D18154" i="44"/>
  <c r="D18146" i="44"/>
  <c r="D18138" i="44"/>
  <c r="D18130" i="44"/>
  <c r="D18122" i="44"/>
  <c r="D18114" i="44"/>
  <c r="D18106" i="44"/>
  <c r="D18098" i="44"/>
  <c r="D18090" i="44"/>
  <c r="D17995" i="44"/>
  <c r="D17987" i="44"/>
  <c r="D17979" i="44"/>
  <c r="D17971" i="44"/>
  <c r="D17963" i="44"/>
  <c r="D17955" i="44"/>
  <c r="D17947" i="44"/>
  <c r="D17939" i="44"/>
  <c r="D17931" i="44"/>
  <c r="D17923" i="44"/>
  <c r="D17915" i="44"/>
  <c r="D20320" i="44"/>
  <c r="D20186" i="44"/>
  <c r="D20130" i="44"/>
  <c r="D19759" i="44"/>
  <c r="D19653" i="44"/>
  <c r="D19526" i="44"/>
  <c r="D19076" i="44"/>
  <c r="D19031" i="44"/>
  <c r="D18988" i="44"/>
  <c r="D18957" i="44"/>
  <c r="D18896" i="44"/>
  <c r="D18853" i="44"/>
  <c r="D18811" i="44"/>
  <c r="D18797" i="44"/>
  <c r="D18782" i="44"/>
  <c r="D18718" i="44"/>
  <c r="D18667" i="44"/>
  <c r="D18658" i="44"/>
  <c r="D18648" i="44"/>
  <c r="D18623" i="44"/>
  <c r="D18615" i="44"/>
  <c r="D18607" i="44"/>
  <c r="D18599" i="44"/>
  <c r="D18591" i="44"/>
  <c r="D18583" i="44"/>
  <c r="D18575" i="44"/>
  <c r="D18567" i="44"/>
  <c r="D18559" i="44"/>
  <c r="D18551" i="44"/>
  <c r="D18448" i="44"/>
  <c r="D18440" i="44"/>
  <c r="D18432" i="44"/>
  <c r="D18424" i="44"/>
  <c r="D18416" i="44"/>
  <c r="D18408" i="44"/>
  <c r="D18400" i="44"/>
  <c r="D18392" i="44"/>
  <c r="D18384" i="44"/>
  <c r="D18376" i="44"/>
  <c r="D18368" i="44"/>
  <c r="D18265" i="44"/>
  <c r="D18257" i="44"/>
  <c r="D18249" i="44"/>
  <c r="D18241" i="44"/>
  <c r="D18233" i="44"/>
  <c r="D18225" i="44"/>
  <c r="D18217" i="44"/>
  <c r="D18209" i="44"/>
  <c r="D18201" i="44"/>
  <c r="D18193" i="44"/>
  <c r="D18185" i="44"/>
  <c r="D18082" i="44"/>
  <c r="D18074" i="44"/>
  <c r="D18066" i="44"/>
  <c r="D18058" i="44"/>
  <c r="D18050" i="44"/>
  <c r="D18042" i="44"/>
  <c r="D18034" i="44"/>
  <c r="D18026" i="44"/>
  <c r="D18018" i="44"/>
  <c r="D18010" i="44"/>
  <c r="D18002" i="44"/>
  <c r="D19422" i="44"/>
  <c r="D19331" i="44"/>
  <c r="D19315" i="44"/>
  <c r="D19299" i="44"/>
  <c r="D19283" i="44"/>
  <c r="D19254" i="44"/>
  <c r="D19211" i="44"/>
  <c r="D19060" i="44"/>
  <c r="D19015" i="44"/>
  <c r="D18956" i="44"/>
  <c r="D18909" i="44"/>
  <c r="D18880" i="44"/>
  <c r="D18837" i="44"/>
  <c r="D18795" i="44"/>
  <c r="D18781" i="44"/>
  <c r="D18766" i="44"/>
  <c r="D18696" i="44"/>
  <c r="D18675" i="44"/>
  <c r="D18666" i="44"/>
  <c r="D18657" i="44"/>
  <c r="D18647" i="44"/>
  <c r="D18622" i="44"/>
  <c r="D18614" i="44"/>
  <c r="D18606" i="44"/>
  <c r="D18598" i="44"/>
  <c r="D18590" i="44"/>
  <c r="D18582" i="44"/>
  <c r="D18574" i="44"/>
  <c r="D18566" i="44"/>
  <c r="D18558" i="44"/>
  <c r="D18550" i="44"/>
  <c r="D18447" i="44"/>
  <c r="D18439" i="44"/>
  <c r="D18431" i="44"/>
  <c r="D18423" i="44"/>
  <c r="D18415" i="44"/>
  <c r="D18407" i="44"/>
  <c r="D18399" i="44"/>
  <c r="D18391" i="44"/>
  <c r="D18383" i="44"/>
  <c r="D18375" i="44"/>
  <c r="D18367" i="44"/>
  <c r="D18264" i="44"/>
  <c r="D18256" i="44"/>
  <c r="D18248" i="44"/>
  <c r="D18240" i="44"/>
  <c r="D18232" i="44"/>
  <c r="D18224" i="44"/>
  <c r="D18216" i="44"/>
  <c r="D18208" i="44"/>
  <c r="D18200" i="44"/>
  <c r="D18192" i="44"/>
  <c r="D18184" i="44"/>
  <c r="D20201" i="44"/>
  <c r="D19701" i="44"/>
  <c r="D19684" i="44"/>
  <c r="D19347" i="44"/>
  <c r="D19270" i="44"/>
  <c r="D19180" i="44"/>
  <c r="D18972" i="44"/>
  <c r="D18706" i="44"/>
  <c r="D18655" i="44"/>
  <c r="D18511" i="44"/>
  <c r="D18455" i="44"/>
  <c r="D18430" i="44"/>
  <c r="D18414" i="44"/>
  <c r="D18358" i="44"/>
  <c r="D18302" i="44"/>
  <c r="D18272" i="44"/>
  <c r="D18231" i="44"/>
  <c r="D18186" i="44"/>
  <c r="D18159" i="44"/>
  <c r="D18080" i="44"/>
  <c r="D18052" i="44"/>
  <c r="D18019" i="44"/>
  <c r="D17976" i="44"/>
  <c r="D17929" i="44"/>
  <c r="D17912" i="44"/>
  <c r="D17809" i="44"/>
  <c r="D17801" i="44"/>
  <c r="D17793" i="44"/>
  <c r="D17785" i="44"/>
  <c r="D17777" i="44"/>
  <c r="D17769" i="44"/>
  <c r="D17761" i="44"/>
  <c r="D17753" i="44"/>
  <c r="D17745" i="44"/>
  <c r="D17737" i="44"/>
  <c r="D17729" i="44"/>
  <c r="D17626" i="44"/>
  <c r="D17618" i="44"/>
  <c r="D17610" i="44"/>
  <c r="D17602" i="44"/>
  <c r="D17594" i="44"/>
  <c r="D17586" i="44"/>
  <c r="D17578" i="44"/>
  <c r="D17570" i="44"/>
  <c r="D17562" i="44"/>
  <c r="D17554" i="44"/>
  <c r="D17546" i="44"/>
  <c r="D17443" i="44"/>
  <c r="D17435" i="44"/>
  <c r="D17427" i="44"/>
  <c r="D17419" i="44"/>
  <c r="D17411" i="44"/>
  <c r="D17403" i="44"/>
  <c r="D17395" i="44"/>
  <c r="D17387" i="44"/>
  <c r="D17379" i="44"/>
  <c r="D17371" i="44"/>
  <c r="D17363" i="44"/>
  <c r="D19451" i="44"/>
  <c r="D19435" i="44"/>
  <c r="D19028" i="44"/>
  <c r="D18989" i="44"/>
  <c r="D18771" i="44"/>
  <c r="D18755" i="44"/>
  <c r="D18639" i="44"/>
  <c r="D18624" i="44"/>
  <c r="D18526" i="44"/>
  <c r="D18470" i="44"/>
  <c r="D18398" i="44"/>
  <c r="D18343" i="44"/>
  <c r="D18328" i="44"/>
  <c r="D18287" i="44"/>
  <c r="D18271" i="44"/>
  <c r="D18144" i="44"/>
  <c r="D18119" i="44"/>
  <c r="D18104" i="44"/>
  <c r="D18089" i="44"/>
  <c r="D18065" i="44"/>
  <c r="D18040" i="44"/>
  <c r="D17996" i="44"/>
  <c r="D17986" i="44"/>
  <c r="D17975" i="44"/>
  <c r="D17956" i="44"/>
  <c r="D17946" i="44"/>
  <c r="D17937" i="44"/>
  <c r="D17920" i="44"/>
  <c r="D17904" i="44"/>
  <c r="D17896" i="44"/>
  <c r="D17888" i="44"/>
  <c r="D17880" i="44"/>
  <c r="D17872" i="44"/>
  <c r="D17864" i="44"/>
  <c r="D17856" i="44"/>
  <c r="D17848" i="44"/>
  <c r="D17840" i="44"/>
  <c r="D17832" i="44"/>
  <c r="D17824" i="44"/>
  <c r="D17816" i="44"/>
  <c r="D17721" i="44"/>
  <c r="D17713" i="44"/>
  <c r="D17705" i="44"/>
  <c r="D17697" i="44"/>
  <c r="D17689" i="44"/>
  <c r="D17681" i="44"/>
  <c r="D17673" i="44"/>
  <c r="D17665" i="44"/>
  <c r="D17657" i="44"/>
  <c r="D17649" i="44"/>
  <c r="D17641" i="44"/>
  <c r="D17633" i="44"/>
  <c r="D17538" i="44"/>
  <c r="D17530" i="44"/>
  <c r="D17522" i="44"/>
  <c r="D17514" i="44"/>
  <c r="D17506" i="44"/>
  <c r="D17498" i="44"/>
  <c r="D17490" i="44"/>
  <c r="D17482" i="44"/>
  <c r="D17474" i="44"/>
  <c r="D17466" i="44"/>
  <c r="D17458" i="44"/>
  <c r="D17450" i="44"/>
  <c r="D17355" i="44"/>
  <c r="D17347" i="44"/>
  <c r="D17339" i="44"/>
  <c r="D17331" i="44"/>
  <c r="D17323" i="44"/>
  <c r="D17315" i="44"/>
  <c r="D17307" i="44"/>
  <c r="D20125" i="44"/>
  <c r="D19700" i="44"/>
  <c r="D19346" i="44"/>
  <c r="D19179" i="44"/>
  <c r="D18893" i="44"/>
  <c r="D18705" i="44"/>
  <c r="D18687" i="44"/>
  <c r="D18597" i="44"/>
  <c r="D18581" i="44"/>
  <c r="D18565" i="44"/>
  <c r="D18552" i="44"/>
  <c r="D18510" i="44"/>
  <c r="D18454" i="44"/>
  <c r="D18441" i="44"/>
  <c r="D18258" i="44"/>
  <c r="D18051" i="44"/>
  <c r="D18028" i="44"/>
  <c r="D18017" i="44"/>
  <c r="D17965" i="44"/>
  <c r="D17928" i="44"/>
  <c r="D17911" i="44"/>
  <c r="D17808" i="44"/>
  <c r="D17800" i="44"/>
  <c r="D17792" i="44"/>
  <c r="D17784" i="44"/>
  <c r="D17776" i="44"/>
  <c r="D17768" i="44"/>
  <c r="D17760" i="44"/>
  <c r="D17752" i="44"/>
  <c r="D17744" i="44"/>
  <c r="D17736" i="44"/>
  <c r="D17728" i="44"/>
  <c r="D17625" i="44"/>
  <c r="D17617" i="44"/>
  <c r="D17609" i="44"/>
  <c r="D17601" i="44"/>
  <c r="D17593" i="44"/>
  <c r="D17585" i="44"/>
  <c r="D17577" i="44"/>
  <c r="D17569" i="44"/>
  <c r="D17561" i="44"/>
  <c r="D17553" i="44"/>
  <c r="D17545" i="44"/>
  <c r="D17442" i="44"/>
  <c r="D17434" i="44"/>
  <c r="D17426" i="44"/>
  <c r="D17418" i="44"/>
  <c r="D17410" i="44"/>
  <c r="D17402" i="44"/>
  <c r="D17394" i="44"/>
  <c r="D17386" i="44"/>
  <c r="D17378" i="44"/>
  <c r="D17370" i="44"/>
  <c r="D17362" i="44"/>
  <c r="D19450" i="44"/>
  <c r="D19363" i="44"/>
  <c r="D19214" i="44"/>
  <c r="D19044" i="44"/>
  <c r="D18840" i="44"/>
  <c r="D18824" i="44"/>
  <c r="D18806" i="44"/>
  <c r="D18719" i="44"/>
  <c r="D18638" i="44"/>
  <c r="D18525" i="44"/>
  <c r="D18495" i="44"/>
  <c r="D18469" i="44"/>
  <c r="D18382" i="44"/>
  <c r="D18369" i="44"/>
  <c r="D18342" i="44"/>
  <c r="D18327" i="44"/>
  <c r="D18312" i="44"/>
  <c r="D18286" i="44"/>
  <c r="D18199" i="44"/>
  <c r="D18183" i="44"/>
  <c r="D18169" i="44"/>
  <c r="D18143" i="44"/>
  <c r="D18129" i="44"/>
  <c r="D18103" i="44"/>
  <c r="D18088" i="44"/>
  <c r="D18064" i="44"/>
  <c r="D18005" i="44"/>
  <c r="D17985" i="44"/>
  <c r="D17954" i="44"/>
  <c r="D17945" i="44"/>
  <c r="D17936" i="44"/>
  <c r="D17919" i="44"/>
  <c r="D17903" i="44"/>
  <c r="D17895" i="44"/>
  <c r="D17887" i="44"/>
  <c r="D17879" i="44"/>
  <c r="D17871" i="44"/>
  <c r="D17863" i="44"/>
  <c r="D17855" i="44"/>
  <c r="D17847" i="44"/>
  <c r="D17839" i="44"/>
  <c r="D17831" i="44"/>
  <c r="D17823" i="44"/>
  <c r="D17815" i="44"/>
  <c r="D17720" i="44"/>
  <c r="D17712" i="44"/>
  <c r="D17704" i="44"/>
  <c r="D17696" i="44"/>
  <c r="D17688" i="44"/>
  <c r="D17680" i="44"/>
  <c r="D17672" i="44"/>
  <c r="D17664" i="44"/>
  <c r="D17656" i="44"/>
  <c r="D17648" i="44"/>
  <c r="D17640" i="44"/>
  <c r="D17632" i="44"/>
  <c r="D17537" i="44"/>
  <c r="D17529" i="44"/>
  <c r="D17521" i="44"/>
  <c r="D17513" i="44"/>
  <c r="D17505" i="44"/>
  <c r="D17497" i="44"/>
  <c r="D17489" i="44"/>
  <c r="D17481" i="44"/>
  <c r="D17473" i="44"/>
  <c r="D17465" i="44"/>
  <c r="D17457" i="44"/>
  <c r="D17449" i="44"/>
  <c r="D17354" i="44"/>
  <c r="D17346" i="44"/>
  <c r="D17338" i="44"/>
  <c r="D17330" i="44"/>
  <c r="D17322" i="44"/>
  <c r="D17314" i="44"/>
  <c r="D17306" i="44"/>
  <c r="D19116" i="44"/>
  <c r="D18821" i="44"/>
  <c r="D18621" i="44"/>
  <c r="D18608" i="44"/>
  <c r="D18549" i="44"/>
  <c r="D18535" i="44"/>
  <c r="D18479" i="44"/>
  <c r="D18409" i="44"/>
  <c r="D18393" i="44"/>
  <c r="D18326" i="44"/>
  <c r="D18210" i="44"/>
  <c r="D18168" i="44"/>
  <c r="D18153" i="44"/>
  <c r="D18128" i="44"/>
  <c r="D18087" i="44"/>
  <c r="D18049" i="44"/>
  <c r="D18004" i="44"/>
  <c r="D17994" i="44"/>
  <c r="D17984" i="44"/>
  <c r="D17953" i="44"/>
  <c r="D17944" i="44"/>
  <c r="D17935" i="44"/>
  <c r="D17918" i="44"/>
  <c r="D17902" i="44"/>
  <c r="D17894" i="44"/>
  <c r="D17886" i="44"/>
  <c r="D17878" i="44"/>
  <c r="D17870" i="44"/>
  <c r="D17862" i="44"/>
  <c r="D17854" i="44"/>
  <c r="D17846" i="44"/>
  <c r="D17838" i="44"/>
  <c r="D17830" i="44"/>
  <c r="D17822" i="44"/>
  <c r="D17814" i="44"/>
  <c r="D17719" i="44"/>
  <c r="D17711" i="44"/>
  <c r="D17703" i="44"/>
  <c r="D17695" i="44"/>
  <c r="D17687" i="44"/>
  <c r="D17679" i="44"/>
  <c r="D17671" i="44"/>
  <c r="D17663" i="44"/>
  <c r="D17655" i="44"/>
  <c r="D17647" i="44"/>
  <c r="D17639" i="44"/>
  <c r="D17631" i="44"/>
  <c r="D17536" i="44"/>
  <c r="D17528" i="44"/>
  <c r="D17520" i="44"/>
  <c r="D17512" i="44"/>
  <c r="D17504" i="44"/>
  <c r="D17496" i="44"/>
  <c r="D17488" i="44"/>
  <c r="D17480" i="44"/>
  <c r="D17472" i="44"/>
  <c r="D17464" i="44"/>
  <c r="D17456" i="44"/>
  <c r="D19378" i="44"/>
  <c r="D18925" i="44"/>
  <c r="D18765" i="44"/>
  <c r="D18576" i="44"/>
  <c r="D18493" i="44"/>
  <c r="D18438" i="44"/>
  <c r="D18425" i="44"/>
  <c r="D18366" i="44"/>
  <c r="D18352" i="44"/>
  <c r="D18310" i="44"/>
  <c r="D18296" i="44"/>
  <c r="D18255" i="44"/>
  <c r="D18113" i="44"/>
  <c r="D18075" i="44"/>
  <c r="D18036" i="44"/>
  <c r="D17972" i="44"/>
  <c r="D17962" i="44"/>
  <c r="D17926" i="44"/>
  <c r="D17909" i="44"/>
  <c r="D17806" i="44"/>
  <c r="D17798" i="44"/>
  <c r="D17790" i="44"/>
  <c r="D17782" i="44"/>
  <c r="D17774" i="44"/>
  <c r="D17766" i="44"/>
  <c r="D17758" i="44"/>
  <c r="D17750" i="44"/>
  <c r="D17742" i="44"/>
  <c r="D17734" i="44"/>
  <c r="D17726" i="44"/>
  <c r="D17623" i="44"/>
  <c r="D17615" i="44"/>
  <c r="D17607" i="44"/>
  <c r="D17599" i="44"/>
  <c r="D17591" i="44"/>
  <c r="D17583" i="44"/>
  <c r="D17575" i="44"/>
  <c r="D17567" i="44"/>
  <c r="D17559" i="44"/>
  <c r="D17551" i="44"/>
  <c r="D17543" i="44"/>
  <c r="D19637" i="44"/>
  <c r="D18869" i="44"/>
  <c r="D18715" i="44"/>
  <c r="D18665" i="44"/>
  <c r="D18649" i="44"/>
  <c r="D18592" i="44"/>
  <c r="D18534" i="44"/>
  <c r="D18478" i="44"/>
  <c r="D18280" i="44"/>
  <c r="D18239" i="44"/>
  <c r="D18167" i="44"/>
  <c r="D18152" i="44"/>
  <c r="D18127" i="44"/>
  <c r="D18060" i="44"/>
  <c r="D18048" i="44"/>
  <c r="D18025" i="44"/>
  <c r="D18003" i="44"/>
  <c r="D17993" i="44"/>
  <c r="D17981" i="44"/>
  <c r="D17952" i="44"/>
  <c r="D17943" i="44"/>
  <c r="D17934" i="44"/>
  <c r="D17917" i="44"/>
  <c r="D17901" i="44"/>
  <c r="D17893" i="44"/>
  <c r="D17885" i="44"/>
  <c r="D17877" i="44"/>
  <c r="D17869" i="44"/>
  <c r="D17861" i="44"/>
  <c r="D17853" i="44"/>
  <c r="D17845" i="44"/>
  <c r="D17837" i="44"/>
  <c r="D17829" i="44"/>
  <c r="D17821" i="44"/>
  <c r="D17718" i="44"/>
  <c r="D17710" i="44"/>
  <c r="D17702" i="44"/>
  <c r="D17694" i="44"/>
  <c r="D17686" i="44"/>
  <c r="D17678" i="44"/>
  <c r="D17670" i="44"/>
  <c r="D17662" i="44"/>
  <c r="D17654" i="44"/>
  <c r="D17646" i="44"/>
  <c r="D17638" i="44"/>
  <c r="D17535" i="44"/>
  <c r="D17527" i="44"/>
  <c r="D17519" i="44"/>
  <c r="D17511" i="44"/>
  <c r="D17503" i="44"/>
  <c r="D17495" i="44"/>
  <c r="D17487" i="44"/>
  <c r="D17479" i="44"/>
  <c r="D17471" i="44"/>
  <c r="D17463" i="44"/>
  <c r="D17455" i="44"/>
  <c r="D19411" i="44"/>
  <c r="D19298" i="44"/>
  <c r="D19243" i="44"/>
  <c r="D19092" i="44"/>
  <c r="D18924" i="44"/>
  <c r="D18697" i="44"/>
  <c r="D18560" i="44"/>
  <c r="D18519" i="44"/>
  <c r="D18463" i="44"/>
  <c r="D18449" i="44"/>
  <c r="D18351" i="44"/>
  <c r="D18336" i="44"/>
  <c r="D18295" i="44"/>
  <c r="D18266" i="44"/>
  <c r="D18223" i="44"/>
  <c r="D18112" i="44"/>
  <c r="D18097" i="44"/>
  <c r="D18073" i="44"/>
  <c r="D18035" i="44"/>
  <c r="D17961" i="44"/>
  <c r="D17925" i="44"/>
  <c r="D17908" i="44"/>
  <c r="D17813" i="44"/>
  <c r="D17805" i="44"/>
  <c r="D17797" i="44"/>
  <c r="D17789" i="44"/>
  <c r="D17781" i="44"/>
  <c r="D17773" i="44"/>
  <c r="D17765" i="44"/>
  <c r="D17757" i="44"/>
  <c r="D17749" i="44"/>
  <c r="D17741" i="44"/>
  <c r="D17733" i="44"/>
  <c r="D17725" i="44"/>
  <c r="D17630" i="44"/>
  <c r="D17622" i="44"/>
  <c r="D17614" i="44"/>
  <c r="D17606" i="44"/>
  <c r="D17598" i="44"/>
  <c r="D17590" i="44"/>
  <c r="D17582" i="44"/>
  <c r="D17574" i="44"/>
  <c r="D17566" i="44"/>
  <c r="D17558" i="44"/>
  <c r="D17550" i="44"/>
  <c r="D17542" i="44"/>
  <c r="D17447" i="44"/>
  <c r="D17439" i="44"/>
  <c r="D17431" i="44"/>
  <c r="D17423" i="44"/>
  <c r="D17415" i="44"/>
  <c r="D17407" i="44"/>
  <c r="D17399" i="44"/>
  <c r="D17391" i="44"/>
  <c r="D17383" i="44"/>
  <c r="D17375" i="44"/>
  <c r="D17367" i="44"/>
  <c r="D17359" i="44"/>
  <c r="D19394" i="44"/>
  <c r="D19132" i="44"/>
  <c r="D18940" i="44"/>
  <c r="D18779" i="44"/>
  <c r="D18605" i="44"/>
  <c r="D18533" i="44"/>
  <c r="D18503" i="44"/>
  <c r="D18477" i="44"/>
  <c r="D18422" i="44"/>
  <c r="D18406" i="44"/>
  <c r="D18390" i="44"/>
  <c r="D18377" i="44"/>
  <c r="D18279" i="44"/>
  <c r="D18207" i="44"/>
  <c r="D18194" i="44"/>
  <c r="D18151" i="44"/>
  <c r="D18137" i="44"/>
  <c r="D18059" i="44"/>
  <c r="D18024" i="44"/>
  <c r="D18012" i="44"/>
  <c r="D17992" i="44"/>
  <c r="D17980" i="44"/>
  <c r="D17970" i="44"/>
  <c r="D17951" i="44"/>
  <c r="D17933" i="44"/>
  <c r="D17916" i="44"/>
  <c r="D17900" i="44"/>
  <c r="D17892" i="44"/>
  <c r="D17884" i="44"/>
  <c r="D17876" i="44"/>
  <c r="D17868" i="44"/>
  <c r="D17860" i="44"/>
  <c r="D17852" i="44"/>
  <c r="D17844" i="44"/>
  <c r="D17836" i="44"/>
  <c r="D17828" i="44"/>
  <c r="D17820" i="44"/>
  <c r="D17717" i="44"/>
  <c r="D17709" i="44"/>
  <c r="D17701" i="44"/>
  <c r="D17693" i="44"/>
  <c r="D17685" i="44"/>
  <c r="D17677" i="44"/>
  <c r="D17669" i="44"/>
  <c r="D17661" i="44"/>
  <c r="D17653" i="44"/>
  <c r="D17645" i="44"/>
  <c r="D17637" i="44"/>
  <c r="D17534" i="44"/>
  <c r="D17526" i="44"/>
  <c r="D17518" i="44"/>
  <c r="D17510" i="44"/>
  <c r="D17502" i="44"/>
  <c r="D17494" i="44"/>
  <c r="D17486" i="44"/>
  <c r="D17478" i="44"/>
  <c r="D17470" i="44"/>
  <c r="D17462" i="44"/>
  <c r="D17454" i="44"/>
  <c r="D17351" i="44"/>
  <c r="D17343" i="44"/>
  <c r="D17335" i="44"/>
  <c r="D17327" i="44"/>
  <c r="D17319" i="44"/>
  <c r="D17311" i="44"/>
  <c r="D17303" i="44"/>
  <c r="D19990" i="44"/>
  <c r="D19425" i="44"/>
  <c r="D18798" i="44"/>
  <c r="D18695" i="44"/>
  <c r="D18646" i="44"/>
  <c r="D18631" i="44"/>
  <c r="D18589" i="44"/>
  <c r="D18573" i="44"/>
  <c r="D18518" i="44"/>
  <c r="D18462" i="44"/>
  <c r="D18350" i="44"/>
  <c r="D18335" i="44"/>
  <c r="D18320" i="44"/>
  <c r="D18294" i="44"/>
  <c r="D18177" i="44"/>
  <c r="D18111" i="44"/>
  <c r="D18096" i="44"/>
  <c r="D18072" i="44"/>
  <c r="D18044" i="44"/>
  <c r="D18001" i="44"/>
  <c r="D17960" i="44"/>
  <c r="D17941" i="44"/>
  <c r="D17924" i="44"/>
  <c r="D17907" i="44"/>
  <c r="D17812" i="44"/>
  <c r="D17804" i="44"/>
  <c r="D17796" i="44"/>
  <c r="D17788" i="44"/>
  <c r="D17780" i="44"/>
  <c r="D17772" i="44"/>
  <c r="D17764" i="44"/>
  <c r="D17756" i="44"/>
  <c r="D17748" i="44"/>
  <c r="D17740" i="44"/>
  <c r="D17732" i="44"/>
  <c r="D17724" i="44"/>
  <c r="D17629" i="44"/>
  <c r="D17621" i="44"/>
  <c r="D17613" i="44"/>
  <c r="D17605" i="44"/>
  <c r="D17597" i="44"/>
  <c r="D17589" i="44"/>
  <c r="D17581" i="44"/>
  <c r="D17573" i="44"/>
  <c r="D17565" i="44"/>
  <c r="D17557" i="44"/>
  <c r="D17549" i="44"/>
  <c r="D17541" i="44"/>
  <c r="D17446" i="44"/>
  <c r="D17438" i="44"/>
  <c r="D17430" i="44"/>
  <c r="D17422" i="44"/>
  <c r="D17414" i="44"/>
  <c r="D17406" i="44"/>
  <c r="D17398" i="44"/>
  <c r="D17390" i="44"/>
  <c r="D17382" i="44"/>
  <c r="D17374" i="44"/>
  <c r="D17366" i="44"/>
  <c r="D17358" i="44"/>
  <c r="D19222" i="44"/>
  <c r="D18848" i="44"/>
  <c r="D18616" i="44"/>
  <c r="D18502" i="44"/>
  <c r="D18319" i="44"/>
  <c r="D18278" i="44"/>
  <c r="D18218" i="44"/>
  <c r="D18136" i="44"/>
  <c r="D18083" i="44"/>
  <c r="D18033" i="44"/>
  <c r="D18011" i="44"/>
  <c r="D17969" i="44"/>
  <c r="D17932" i="44"/>
  <c r="D17899" i="44"/>
  <c r="D17891" i="44"/>
  <c r="D17883" i="44"/>
  <c r="D17875" i="44"/>
  <c r="D17867" i="44"/>
  <c r="D17859" i="44"/>
  <c r="D17851" i="44"/>
  <c r="D17843" i="44"/>
  <c r="D17835" i="44"/>
  <c r="D17827" i="44"/>
  <c r="D17819" i="44"/>
  <c r="D17716" i="44"/>
  <c r="D17708" i="44"/>
  <c r="D17700" i="44"/>
  <c r="D17692" i="44"/>
  <c r="D17684" i="44"/>
  <c r="D17676" i="44"/>
  <c r="D17668" i="44"/>
  <c r="D17660" i="44"/>
  <c r="D17652" i="44"/>
  <c r="D17644" i="44"/>
  <c r="D17636" i="44"/>
  <c r="D17533" i="44"/>
  <c r="D17525" i="44"/>
  <c r="D17517" i="44"/>
  <c r="D17509" i="44"/>
  <c r="D17501" i="44"/>
  <c r="D17493" i="44"/>
  <c r="D17485" i="44"/>
  <c r="D17477" i="44"/>
  <c r="D17469" i="44"/>
  <c r="D17461" i="44"/>
  <c r="D17453" i="44"/>
  <c r="D19947" i="44"/>
  <c r="D19441" i="44"/>
  <c r="D19314" i="44"/>
  <c r="D19148" i="44"/>
  <c r="D19071" i="44"/>
  <c r="D18864" i="44"/>
  <c r="D18726" i="44"/>
  <c r="D18659" i="44"/>
  <c r="D18630" i="44"/>
  <c r="D18557" i="44"/>
  <c r="D18543" i="44"/>
  <c r="D18517" i="44"/>
  <c r="D18487" i="44"/>
  <c r="D18461" i="44"/>
  <c r="D18446" i="44"/>
  <c r="D18433" i="44"/>
  <c r="D18360" i="44"/>
  <c r="D18334" i="44"/>
  <c r="D18304" i="44"/>
  <c r="D18263" i="44"/>
  <c r="D18250" i="44"/>
  <c r="D18234" i="44"/>
  <c r="D18191" i="44"/>
  <c r="D18176" i="44"/>
  <c r="D18161" i="44"/>
  <c r="D18095" i="44"/>
  <c r="D18057" i="44"/>
  <c r="D18043" i="44"/>
  <c r="D18000" i="44"/>
  <c r="D17989" i="44"/>
  <c r="D17978" i="44"/>
  <c r="D17959" i="44"/>
  <c r="D17949" i="44"/>
  <c r="D17940" i="44"/>
  <c r="D17914" i="44"/>
  <c r="D17906" i="44"/>
  <c r="D17811" i="44"/>
  <c r="D17803" i="44"/>
  <c r="D17795" i="44"/>
  <c r="D17787" i="44"/>
  <c r="D17779" i="44"/>
  <c r="D17771" i="44"/>
  <c r="D17763" i="44"/>
  <c r="D17755" i="44"/>
  <c r="D17747" i="44"/>
  <c r="D17739" i="44"/>
  <c r="D17731" i="44"/>
  <c r="D17723" i="44"/>
  <c r="D17628" i="44"/>
  <c r="D17620" i="44"/>
  <c r="D17612" i="44"/>
  <c r="D17604" i="44"/>
  <c r="D17596" i="44"/>
  <c r="D17588" i="44"/>
  <c r="D17580" i="44"/>
  <c r="D17572" i="44"/>
  <c r="D17564" i="44"/>
  <c r="D17556" i="44"/>
  <c r="D17548" i="44"/>
  <c r="D17445" i="44"/>
  <c r="D17437" i="44"/>
  <c r="D17429" i="44"/>
  <c r="D17421" i="44"/>
  <c r="D17413" i="44"/>
  <c r="D17405" i="44"/>
  <c r="D17397" i="44"/>
  <c r="D17389" i="44"/>
  <c r="D17381" i="44"/>
  <c r="D17373" i="44"/>
  <c r="D17365" i="44"/>
  <c r="D17357" i="44"/>
  <c r="D20170" i="44"/>
  <c r="D20689" i="44"/>
  <c r="D19282" i="44"/>
  <c r="D18542" i="44"/>
  <c r="D18486" i="44"/>
  <c r="D18226" i="44"/>
  <c r="D18056" i="44"/>
  <c r="D18020" i="44"/>
  <c r="D17921" i="44"/>
  <c r="D17890" i="44"/>
  <c r="D17786" i="44"/>
  <c r="D17770" i="44"/>
  <c r="D17727" i="44"/>
  <c r="D17682" i="44"/>
  <c r="D17666" i="44"/>
  <c r="D17576" i="44"/>
  <c r="D17563" i="44"/>
  <c r="D17547" i="44"/>
  <c r="D17531" i="44"/>
  <c r="D17484" i="44"/>
  <c r="D17416" i="44"/>
  <c r="D17401" i="44"/>
  <c r="D17353" i="44"/>
  <c r="D17332" i="44"/>
  <c r="D17312" i="44"/>
  <c r="D17302" i="44"/>
  <c r="D17294" i="44"/>
  <c r="D17286" i="44"/>
  <c r="D17278" i="44"/>
  <c r="D17270" i="44"/>
  <c r="D17175" i="44"/>
  <c r="D17167" i="44"/>
  <c r="D17159" i="44"/>
  <c r="D17151" i="44"/>
  <c r="D17143" i="44"/>
  <c r="D17135" i="44"/>
  <c r="D17127" i="44"/>
  <c r="D17119" i="44"/>
  <c r="D17111" i="44"/>
  <c r="D17103" i="44"/>
  <c r="D17095" i="44"/>
  <c r="D17087" i="44"/>
  <c r="D16984" i="44"/>
  <c r="D16976" i="44"/>
  <c r="D16968" i="44"/>
  <c r="D16960" i="44"/>
  <c r="D16952" i="44"/>
  <c r="D16944" i="44"/>
  <c r="D16936" i="44"/>
  <c r="D16928" i="44"/>
  <c r="D16920" i="44"/>
  <c r="D16912" i="44"/>
  <c r="D16904" i="44"/>
  <c r="D18656" i="44"/>
  <c r="D18359" i="44"/>
  <c r="D17905" i="44"/>
  <c r="D17754" i="44"/>
  <c r="D17650" i="44"/>
  <c r="D17516" i="44"/>
  <c r="D17500" i="44"/>
  <c r="D17377" i="44"/>
  <c r="D17364" i="44"/>
  <c r="D17342" i="44"/>
  <c r="D17321" i="44"/>
  <c r="D17262" i="44"/>
  <c r="D17254" i="44"/>
  <c r="D17246" i="44"/>
  <c r="D17238" i="44"/>
  <c r="D17230" i="44"/>
  <c r="D17222" i="44"/>
  <c r="D17214" i="44"/>
  <c r="D17206" i="44"/>
  <c r="D17198" i="44"/>
  <c r="D17190" i="44"/>
  <c r="D17182" i="44"/>
  <c r="D17079" i="44"/>
  <c r="D17071" i="44"/>
  <c r="D17063" i="44"/>
  <c r="D17055" i="44"/>
  <c r="D17047" i="44"/>
  <c r="D17039" i="44"/>
  <c r="D17031" i="44"/>
  <c r="D17023" i="44"/>
  <c r="D17015" i="44"/>
  <c r="D17007" i="44"/>
  <c r="D16999" i="44"/>
  <c r="D16896" i="44"/>
  <c r="D16888" i="44"/>
  <c r="D16880" i="44"/>
  <c r="D16872" i="44"/>
  <c r="D16864" i="44"/>
  <c r="D16856" i="44"/>
  <c r="D16848" i="44"/>
  <c r="D16840" i="44"/>
  <c r="D16832" i="44"/>
  <c r="D16824" i="44"/>
  <c r="D16816" i="44"/>
  <c r="D16713" i="44"/>
  <c r="D16705" i="44"/>
  <c r="D16697" i="44"/>
  <c r="D16689" i="44"/>
  <c r="D16681" i="44"/>
  <c r="D16673" i="44"/>
  <c r="D16665" i="44"/>
  <c r="D16657" i="44"/>
  <c r="D16649" i="44"/>
  <c r="D16641" i="44"/>
  <c r="D16633" i="44"/>
  <c r="D19403" i="44"/>
  <c r="D18674" i="44"/>
  <c r="D18600" i="44"/>
  <c r="D18541" i="44"/>
  <c r="D18485" i="44"/>
  <c r="D18318" i="44"/>
  <c r="D18145" i="44"/>
  <c r="D18016" i="44"/>
  <c r="D17968" i="44"/>
  <c r="D17889" i="44"/>
  <c r="D17874" i="44"/>
  <c r="D17858" i="44"/>
  <c r="D17842" i="44"/>
  <c r="D17799" i="44"/>
  <c r="D17635" i="44"/>
  <c r="D17608" i="44"/>
  <c r="D17592" i="44"/>
  <c r="D17483" i="44"/>
  <c r="D17468" i="44"/>
  <c r="D17428" i="44"/>
  <c r="D17400" i="44"/>
  <c r="D17388" i="44"/>
  <c r="D17352" i="44"/>
  <c r="D17301" i="44"/>
  <c r="D17293" i="44"/>
  <c r="D17285" i="44"/>
  <c r="D17277" i="44"/>
  <c r="D17269" i="44"/>
  <c r="D17174" i="44"/>
  <c r="D17166" i="44"/>
  <c r="D17158" i="44"/>
  <c r="D17150" i="44"/>
  <c r="D17142" i="44"/>
  <c r="D17134" i="44"/>
  <c r="D17126" i="44"/>
  <c r="D17118" i="44"/>
  <c r="D17110" i="44"/>
  <c r="D17102" i="44"/>
  <c r="D17094" i="44"/>
  <c r="D17086" i="44"/>
  <c r="D16991" i="44"/>
  <c r="D16983" i="44"/>
  <c r="D16975" i="44"/>
  <c r="D16967" i="44"/>
  <c r="D16959" i="44"/>
  <c r="D16951" i="44"/>
  <c r="D16943" i="44"/>
  <c r="D16935" i="44"/>
  <c r="D16927" i="44"/>
  <c r="D16919" i="44"/>
  <c r="D16911" i="44"/>
  <c r="D16903" i="44"/>
  <c r="D16808" i="44"/>
  <c r="D16800" i="44"/>
  <c r="D16792" i="44"/>
  <c r="D16784" i="44"/>
  <c r="D16776" i="44"/>
  <c r="D16768" i="44"/>
  <c r="D16760" i="44"/>
  <c r="D16752" i="44"/>
  <c r="D16744" i="44"/>
  <c r="D16736" i="44"/>
  <c r="D16728" i="44"/>
  <c r="D16720" i="44"/>
  <c r="D16625" i="44"/>
  <c r="D16617" i="44"/>
  <c r="D16609" i="44"/>
  <c r="D16601" i="44"/>
  <c r="D16593" i="44"/>
  <c r="D16585" i="44"/>
  <c r="D16577" i="44"/>
  <c r="D16569" i="44"/>
  <c r="D16561" i="44"/>
  <c r="D16553" i="44"/>
  <c r="D16545" i="44"/>
  <c r="D16537" i="44"/>
  <c r="D19421" i="44"/>
  <c r="D18501" i="44"/>
  <c r="D18374" i="44"/>
  <c r="D18242" i="44"/>
  <c r="D17826" i="44"/>
  <c r="D17751" i="44"/>
  <c r="D17738" i="44"/>
  <c r="D17722" i="44"/>
  <c r="D17707" i="44"/>
  <c r="D17515" i="44"/>
  <c r="D17499" i="44"/>
  <c r="D17452" i="44"/>
  <c r="D17441" i="44"/>
  <c r="D17376" i="44"/>
  <c r="D17341" i="44"/>
  <c r="D17320" i="44"/>
  <c r="D17310" i="44"/>
  <c r="D17261" i="44"/>
  <c r="D17253" i="44"/>
  <c r="D17245" i="44"/>
  <c r="D17237" i="44"/>
  <c r="D17229" i="44"/>
  <c r="D17221" i="44"/>
  <c r="D17213" i="44"/>
  <c r="D17205" i="44"/>
  <c r="D17197" i="44"/>
  <c r="D17189" i="44"/>
  <c r="D17181" i="44"/>
  <c r="D17078" i="44"/>
  <c r="D17070" i="44"/>
  <c r="D17062" i="44"/>
  <c r="D17054" i="44"/>
  <c r="D17046" i="44"/>
  <c r="D17038" i="44"/>
  <c r="D17030" i="44"/>
  <c r="D17022" i="44"/>
  <c r="D17014" i="44"/>
  <c r="D17006" i="44"/>
  <c r="D16998" i="44"/>
  <c r="D16895" i="44"/>
  <c r="D16887" i="44"/>
  <c r="D16879" i="44"/>
  <c r="D16871" i="44"/>
  <c r="D16863" i="44"/>
  <c r="D16855" i="44"/>
  <c r="D16847" i="44"/>
  <c r="D16839" i="44"/>
  <c r="D16831" i="44"/>
  <c r="D16823" i="44"/>
  <c r="D16815" i="44"/>
  <c r="D16712" i="44"/>
  <c r="D16704" i="44"/>
  <c r="D16696" i="44"/>
  <c r="D16688" i="44"/>
  <c r="D16680" i="44"/>
  <c r="D16672" i="44"/>
  <c r="D16664" i="44"/>
  <c r="D16656" i="44"/>
  <c r="D16648" i="44"/>
  <c r="D16640" i="44"/>
  <c r="D16632" i="44"/>
  <c r="D16529" i="44"/>
  <c r="D16521" i="44"/>
  <c r="D16513" i="44"/>
  <c r="D16505" i="44"/>
  <c r="D16497" i="44"/>
  <c r="D16489" i="44"/>
  <c r="D16481" i="44"/>
  <c r="D16473" i="44"/>
  <c r="D16465" i="44"/>
  <c r="D16457" i="44"/>
  <c r="D16449" i="44"/>
  <c r="D19362" i="44"/>
  <c r="D19164" i="44"/>
  <c r="D18032" i="44"/>
  <c r="D17967" i="44"/>
  <c r="D17873" i="44"/>
  <c r="D17857" i="44"/>
  <c r="D17841" i="44"/>
  <c r="D17783" i="44"/>
  <c r="D17767" i="44"/>
  <c r="D17634" i="44"/>
  <c r="D17560" i="44"/>
  <c r="D17544" i="44"/>
  <c r="D17467" i="44"/>
  <c r="D17329" i="44"/>
  <c r="D17300" i="44"/>
  <c r="D17292" i="44"/>
  <c r="D17284" i="44"/>
  <c r="D17276" i="44"/>
  <c r="D17268" i="44"/>
  <c r="D17173" i="44"/>
  <c r="D17165" i="44"/>
  <c r="D17157" i="44"/>
  <c r="D17149" i="44"/>
  <c r="D17141" i="44"/>
  <c r="D17133" i="44"/>
  <c r="D17125" i="44"/>
  <c r="D17117" i="44"/>
  <c r="D17109" i="44"/>
  <c r="D17101" i="44"/>
  <c r="D17093" i="44"/>
  <c r="D17085" i="44"/>
  <c r="D16990" i="44"/>
  <c r="D16982" i="44"/>
  <c r="D16974" i="44"/>
  <c r="D16966" i="44"/>
  <c r="D16958" i="44"/>
  <c r="D16950" i="44"/>
  <c r="D16942" i="44"/>
  <c r="D16934" i="44"/>
  <c r="D16926" i="44"/>
  <c r="D16918" i="44"/>
  <c r="D16910" i="44"/>
  <c r="D16902" i="44"/>
  <c r="D16807" i="44"/>
  <c r="D16799" i="44"/>
  <c r="D16791" i="44"/>
  <c r="D16783" i="44"/>
  <c r="D16775" i="44"/>
  <c r="D16767" i="44"/>
  <c r="D16759" i="44"/>
  <c r="D16751" i="44"/>
  <c r="D16743" i="44"/>
  <c r="D16735" i="44"/>
  <c r="D16727" i="44"/>
  <c r="D16719" i="44"/>
  <c r="D16624" i="44"/>
  <c r="D16616" i="44"/>
  <c r="D16608" i="44"/>
  <c r="D16600" i="44"/>
  <c r="D16592" i="44"/>
  <c r="D16584" i="44"/>
  <c r="D16576" i="44"/>
  <c r="D16568" i="44"/>
  <c r="D16560" i="44"/>
  <c r="D16552" i="44"/>
  <c r="D16544" i="44"/>
  <c r="D16536" i="44"/>
  <c r="D18613" i="44"/>
  <c r="D18202" i="44"/>
  <c r="D18067" i="44"/>
  <c r="D17997" i="44"/>
  <c r="D17948" i="44"/>
  <c r="D17930" i="44"/>
  <c r="D17810" i="44"/>
  <c r="D17691" i="44"/>
  <c r="D17675" i="44"/>
  <c r="D17603" i="44"/>
  <c r="D17571" i="44"/>
  <c r="D17425" i="44"/>
  <c r="D17385" i="44"/>
  <c r="D17328" i="44"/>
  <c r="D17318" i="44"/>
  <c r="D17299" i="44"/>
  <c r="D17291" i="44"/>
  <c r="D17283" i="44"/>
  <c r="D17275" i="44"/>
  <c r="D17267" i="44"/>
  <c r="D17172" i="44"/>
  <c r="D17164" i="44"/>
  <c r="D17156" i="44"/>
  <c r="D17148" i="44"/>
  <c r="D17140" i="44"/>
  <c r="D17132" i="44"/>
  <c r="D17124" i="44"/>
  <c r="D17116" i="44"/>
  <c r="D17108" i="44"/>
  <c r="D17100" i="44"/>
  <c r="D17092" i="44"/>
  <c r="D17084" i="44"/>
  <c r="D16989" i="44"/>
  <c r="D16981" i="44"/>
  <c r="D16973" i="44"/>
  <c r="D16965" i="44"/>
  <c r="D16957" i="44"/>
  <c r="D16949" i="44"/>
  <c r="D16941" i="44"/>
  <c r="D16933" i="44"/>
  <c r="D16925" i="44"/>
  <c r="D16917" i="44"/>
  <c r="D16909" i="44"/>
  <c r="D16901" i="44"/>
  <c r="D16806" i="44"/>
  <c r="D16798" i="44"/>
  <c r="D16790" i="44"/>
  <c r="D16782" i="44"/>
  <c r="D16774" i="44"/>
  <c r="D16766" i="44"/>
  <c r="D16758" i="44"/>
  <c r="D16750" i="44"/>
  <c r="D16742" i="44"/>
  <c r="D16734" i="44"/>
  <c r="D16726" i="44"/>
  <c r="D16718" i="44"/>
  <c r="D16623" i="44"/>
  <c r="D16615" i="44"/>
  <c r="D16607" i="44"/>
  <c r="D16599" i="44"/>
  <c r="D16591" i="44"/>
  <c r="D16583" i="44"/>
  <c r="D16575" i="44"/>
  <c r="D16567" i="44"/>
  <c r="D16559" i="44"/>
  <c r="D16551" i="44"/>
  <c r="D16543" i="44"/>
  <c r="D16535" i="44"/>
  <c r="D19668" i="44"/>
  <c r="D18877" i="44"/>
  <c r="D18707" i="44"/>
  <c r="D18629" i="44"/>
  <c r="D18160" i="44"/>
  <c r="D18121" i="44"/>
  <c r="D17913" i="44"/>
  <c r="D17898" i="44"/>
  <c r="D17735" i="44"/>
  <c r="D17659" i="44"/>
  <c r="D17587" i="44"/>
  <c r="D17540" i="44"/>
  <c r="D17424" i="44"/>
  <c r="D17396" i="44"/>
  <c r="D17372" i="44"/>
  <c r="D17360" i="44"/>
  <c r="D17349" i="44"/>
  <c r="D17337" i="44"/>
  <c r="D17308" i="44"/>
  <c r="D17259" i="44"/>
  <c r="D17251" i="44"/>
  <c r="D17243" i="44"/>
  <c r="D17235" i="44"/>
  <c r="D17227" i="44"/>
  <c r="D17219" i="44"/>
  <c r="D17211" i="44"/>
  <c r="D17203" i="44"/>
  <c r="D17195" i="44"/>
  <c r="D17187" i="44"/>
  <c r="D17179" i="44"/>
  <c r="D17076" i="44"/>
  <c r="D17068" i="44"/>
  <c r="D17060" i="44"/>
  <c r="D17052" i="44"/>
  <c r="D17044" i="44"/>
  <c r="D17036" i="44"/>
  <c r="D17028" i="44"/>
  <c r="D17020" i="44"/>
  <c r="D17012" i="44"/>
  <c r="D17004" i="44"/>
  <c r="D16996" i="44"/>
  <c r="D16893" i="44"/>
  <c r="D16885" i="44"/>
  <c r="D16877" i="44"/>
  <c r="D16869" i="44"/>
  <c r="D16861" i="44"/>
  <c r="D16853" i="44"/>
  <c r="D16845" i="44"/>
  <c r="D16837" i="44"/>
  <c r="D16829" i="44"/>
  <c r="D16821" i="44"/>
  <c r="D16813" i="44"/>
  <c r="D16710" i="44"/>
  <c r="D16702" i="44"/>
  <c r="D16694" i="44"/>
  <c r="D16686" i="44"/>
  <c r="D16678" i="44"/>
  <c r="D16670" i="44"/>
  <c r="D16662" i="44"/>
  <c r="D16654" i="44"/>
  <c r="D16646" i="44"/>
  <c r="D16638" i="44"/>
  <c r="D16630" i="44"/>
  <c r="D19238" i="44"/>
  <c r="D18686" i="44"/>
  <c r="D18311" i="44"/>
  <c r="D17977" i="44"/>
  <c r="D17964" i="44"/>
  <c r="D17882" i="44"/>
  <c r="D17807" i="44"/>
  <c r="D17794" i="44"/>
  <c r="D17778" i="44"/>
  <c r="D17690" i="44"/>
  <c r="D17674" i="44"/>
  <c r="D17555" i="44"/>
  <c r="D17524" i="44"/>
  <c r="D17476" i="44"/>
  <c r="D17409" i="44"/>
  <c r="D17384" i="44"/>
  <c r="D17317" i="44"/>
  <c r="D17298" i="44"/>
  <c r="D17290" i="44"/>
  <c r="D17282" i="44"/>
  <c r="D17274" i="44"/>
  <c r="D17266" i="44"/>
  <c r="D17171" i="44"/>
  <c r="D17163" i="44"/>
  <c r="D17155" i="44"/>
  <c r="D17147" i="44"/>
  <c r="D17139" i="44"/>
  <c r="D17131" i="44"/>
  <c r="D17123" i="44"/>
  <c r="D17115" i="44"/>
  <c r="D17107" i="44"/>
  <c r="D17099" i="44"/>
  <c r="D17091" i="44"/>
  <c r="D16988" i="44"/>
  <c r="D16980" i="44"/>
  <c r="D16972" i="44"/>
  <c r="D16964" i="44"/>
  <c r="D16956" i="44"/>
  <c r="D16948" i="44"/>
  <c r="D16940" i="44"/>
  <c r="D16932" i="44"/>
  <c r="D16924" i="44"/>
  <c r="D16916" i="44"/>
  <c r="D16908" i="44"/>
  <c r="D16805" i="44"/>
  <c r="D16797" i="44"/>
  <c r="D16789" i="44"/>
  <c r="D16781" i="44"/>
  <c r="D16773" i="44"/>
  <c r="D16765" i="44"/>
  <c r="D16757" i="44"/>
  <c r="D16749" i="44"/>
  <c r="D16741" i="44"/>
  <c r="D16733" i="44"/>
  <c r="D16725" i="44"/>
  <c r="D19685" i="44"/>
  <c r="D18741" i="44"/>
  <c r="D18568" i="44"/>
  <c r="D18494" i="44"/>
  <c r="D18215" i="44"/>
  <c r="D18120" i="44"/>
  <c r="D18081" i="44"/>
  <c r="D18009" i="44"/>
  <c r="D17927" i="44"/>
  <c r="D17897" i="44"/>
  <c r="D17762" i="44"/>
  <c r="D17746" i="44"/>
  <c r="D17658" i="44"/>
  <c r="D17643" i="44"/>
  <c r="D17616" i="44"/>
  <c r="D17584" i="44"/>
  <c r="D17539" i="44"/>
  <c r="D17508" i="44"/>
  <c r="D17492" i="44"/>
  <c r="D17436" i="44"/>
  <c r="D17408" i="44"/>
  <c r="D17348" i="44"/>
  <c r="D17336" i="44"/>
  <c r="D17326" i="44"/>
  <c r="D17258" i="44"/>
  <c r="D17250" i="44"/>
  <c r="D17242" i="44"/>
  <c r="D17234" i="44"/>
  <c r="D17226" i="44"/>
  <c r="D17218" i="44"/>
  <c r="D17210" i="44"/>
  <c r="D17202" i="44"/>
  <c r="D17194" i="44"/>
  <c r="D17186" i="44"/>
  <c r="D17178" i="44"/>
  <c r="D17083" i="44"/>
  <c r="D17075" i="44"/>
  <c r="D17067" i="44"/>
  <c r="D17059" i="44"/>
  <c r="D17051" i="44"/>
  <c r="D17043" i="44"/>
  <c r="D17035" i="44"/>
  <c r="D17027" i="44"/>
  <c r="D17019" i="44"/>
  <c r="D17011" i="44"/>
  <c r="D17003" i="44"/>
  <c r="D16995" i="44"/>
  <c r="D16900" i="44"/>
  <c r="D16892" i="44"/>
  <c r="D16884" i="44"/>
  <c r="D16876" i="44"/>
  <c r="D16868" i="44"/>
  <c r="D16860" i="44"/>
  <c r="D16852" i="44"/>
  <c r="D16844" i="44"/>
  <c r="D16836" i="44"/>
  <c r="D16828" i="44"/>
  <c r="D16820" i="44"/>
  <c r="D16812" i="44"/>
  <c r="D16717" i="44"/>
  <c r="D16709" i="44"/>
  <c r="D16701" i="44"/>
  <c r="D16693" i="44"/>
  <c r="D16685" i="44"/>
  <c r="D16677" i="44"/>
  <c r="D16669" i="44"/>
  <c r="D16661" i="44"/>
  <c r="D16653" i="44"/>
  <c r="D16645" i="44"/>
  <c r="D16637" i="44"/>
  <c r="D16629" i="44"/>
  <c r="D16534" i="44"/>
  <c r="D16526" i="44"/>
  <c r="D16518" i="44"/>
  <c r="D16510" i="44"/>
  <c r="D16502" i="44"/>
  <c r="D16494" i="44"/>
  <c r="D18385" i="44"/>
  <c r="D18027" i="44"/>
  <c r="D17881" i="44"/>
  <c r="D17866" i="44"/>
  <c r="D17850" i="44"/>
  <c r="D17600" i="44"/>
  <c r="D17568" i="44"/>
  <c r="D17523" i="44"/>
  <c r="D17475" i="44"/>
  <c r="D17448" i="44"/>
  <c r="D17316" i="44"/>
  <c r="D17297" i="44"/>
  <c r="D17289" i="44"/>
  <c r="D17281" i="44"/>
  <c r="D17273" i="44"/>
  <c r="D17170" i="44"/>
  <c r="D17162" i="44"/>
  <c r="D17154" i="44"/>
  <c r="D17146" i="44"/>
  <c r="D17138" i="44"/>
  <c r="D17130" i="44"/>
  <c r="D17122" i="44"/>
  <c r="D17114" i="44"/>
  <c r="D17106" i="44"/>
  <c r="D17098" i="44"/>
  <c r="D17090" i="44"/>
  <c r="D16987" i="44"/>
  <c r="D16979" i="44"/>
  <c r="D16971" i="44"/>
  <c r="D16963" i="44"/>
  <c r="D16955" i="44"/>
  <c r="D16947" i="44"/>
  <c r="D16939" i="44"/>
  <c r="D16931" i="44"/>
  <c r="D16923" i="44"/>
  <c r="D16915" i="44"/>
  <c r="D16907" i="44"/>
  <c r="D16804" i="44"/>
  <c r="D16796" i="44"/>
  <c r="D16788" i="44"/>
  <c r="D16780" i="44"/>
  <c r="D16772" i="44"/>
  <c r="D16764" i="44"/>
  <c r="D16756" i="44"/>
  <c r="D16748" i="44"/>
  <c r="D16740" i="44"/>
  <c r="D16732" i="44"/>
  <c r="D16724" i="44"/>
  <c r="D16621" i="44"/>
  <c r="D16613" i="44"/>
  <c r="D16605" i="44"/>
  <c r="D16597" i="44"/>
  <c r="D16589" i="44"/>
  <c r="D16581" i="44"/>
  <c r="D16573" i="44"/>
  <c r="D16565" i="44"/>
  <c r="D16557" i="44"/>
  <c r="D16549" i="44"/>
  <c r="D16541" i="44"/>
  <c r="D18757" i="44"/>
  <c r="D18739" i="44"/>
  <c r="D18401" i="44"/>
  <c r="D18175" i="44"/>
  <c r="D18135" i="44"/>
  <c r="D18041" i="44"/>
  <c r="D18008" i="44"/>
  <c r="D17910" i="44"/>
  <c r="D17834" i="44"/>
  <c r="D17715" i="44"/>
  <c r="D17642" i="44"/>
  <c r="D17627" i="44"/>
  <c r="D17507" i="44"/>
  <c r="D17491" i="44"/>
  <c r="D17460" i="44"/>
  <c r="D17420" i="44"/>
  <c r="D17393" i="44"/>
  <c r="D17369" i="44"/>
  <c r="D17325" i="44"/>
  <c r="D17305" i="44"/>
  <c r="D17265" i="44"/>
  <c r="D17257" i="44"/>
  <c r="D17249" i="44"/>
  <c r="D17241" i="44"/>
  <c r="D17233" i="44"/>
  <c r="D17225" i="44"/>
  <c r="D17217" i="44"/>
  <c r="D17209" i="44"/>
  <c r="D17201" i="44"/>
  <c r="D17193" i="44"/>
  <c r="D17185" i="44"/>
  <c r="D17177" i="44"/>
  <c r="D17082" i="44"/>
  <c r="D17074" i="44"/>
  <c r="D17066" i="44"/>
  <c r="D17058" i="44"/>
  <c r="D17050" i="44"/>
  <c r="D17042" i="44"/>
  <c r="D17034" i="44"/>
  <c r="D17026" i="44"/>
  <c r="D17018" i="44"/>
  <c r="D17010" i="44"/>
  <c r="D17002" i="44"/>
  <c r="D16994" i="44"/>
  <c r="D16899" i="44"/>
  <c r="D16891" i="44"/>
  <c r="D16883" i="44"/>
  <c r="D16875" i="44"/>
  <c r="D16867" i="44"/>
  <c r="D16859" i="44"/>
  <c r="D16851" i="44"/>
  <c r="D16843" i="44"/>
  <c r="D16835" i="44"/>
  <c r="D16827" i="44"/>
  <c r="D16819" i="44"/>
  <c r="D16811" i="44"/>
  <c r="D16716" i="44"/>
  <c r="D16708" i="44"/>
  <c r="D16700" i="44"/>
  <c r="D16692" i="44"/>
  <c r="D16684" i="44"/>
  <c r="D16676" i="44"/>
  <c r="D16668" i="44"/>
  <c r="D16660" i="44"/>
  <c r="D16652" i="44"/>
  <c r="D16644" i="44"/>
  <c r="D16636" i="44"/>
  <c r="D16628" i="44"/>
  <c r="D16533" i="44"/>
  <c r="D16525" i="44"/>
  <c r="D16517" i="44"/>
  <c r="D16509" i="44"/>
  <c r="D16501" i="44"/>
  <c r="D16493" i="44"/>
  <c r="D16485" i="44"/>
  <c r="D16477" i="44"/>
  <c r="D16469" i="44"/>
  <c r="D16461" i="44"/>
  <c r="D16453" i="44"/>
  <c r="D16445" i="44"/>
  <c r="D19195" i="44"/>
  <c r="D18288" i="44"/>
  <c r="D17973" i="44"/>
  <c r="D17865" i="44"/>
  <c r="D17849" i="44"/>
  <c r="D17818" i="44"/>
  <c r="D17791" i="44"/>
  <c r="D17775" i="44"/>
  <c r="D17759" i="44"/>
  <c r="D17730" i="44"/>
  <c r="D17552" i="44"/>
  <c r="D17356" i="44"/>
  <c r="D17345" i="44"/>
  <c r="D17334" i="44"/>
  <c r="D17296" i="44"/>
  <c r="D17288" i="44"/>
  <c r="D17280" i="44"/>
  <c r="D17272" i="44"/>
  <c r="D17169" i="44"/>
  <c r="D17161" i="44"/>
  <c r="D17153" i="44"/>
  <c r="D17145" i="44"/>
  <c r="D17137" i="44"/>
  <c r="D17129" i="44"/>
  <c r="D17121" i="44"/>
  <c r="D17113" i="44"/>
  <c r="D17105" i="44"/>
  <c r="D17097" i="44"/>
  <c r="D17089" i="44"/>
  <c r="D16986" i="44"/>
  <c r="D16978" i="44"/>
  <c r="D16970" i="44"/>
  <c r="D16962" i="44"/>
  <c r="D16954" i="44"/>
  <c r="D16946" i="44"/>
  <c r="D16938" i="44"/>
  <c r="D16930" i="44"/>
  <c r="D16922" i="44"/>
  <c r="D16914" i="44"/>
  <c r="D16906" i="44"/>
  <c r="D16803" i="44"/>
  <c r="D16795" i="44"/>
  <c r="D16787" i="44"/>
  <c r="D16779" i="44"/>
  <c r="D16771" i="44"/>
  <c r="D16763" i="44"/>
  <c r="D16755" i="44"/>
  <c r="D16747" i="44"/>
  <c r="D16739" i="44"/>
  <c r="D16731" i="44"/>
  <c r="D16723" i="44"/>
  <c r="D16620" i="44"/>
  <c r="D16612" i="44"/>
  <c r="D16604" i="44"/>
  <c r="D16596" i="44"/>
  <c r="D16588" i="44"/>
  <c r="D16580" i="44"/>
  <c r="D16572" i="44"/>
  <c r="D16564" i="44"/>
  <c r="D16556" i="44"/>
  <c r="D16548" i="44"/>
  <c r="D16540" i="44"/>
  <c r="D19565" i="44"/>
  <c r="D19330" i="44"/>
  <c r="D18584" i="44"/>
  <c r="D18509" i="44"/>
  <c r="D18453" i="44"/>
  <c r="D17833" i="44"/>
  <c r="D17743" i="44"/>
  <c r="D17714" i="44"/>
  <c r="D17699" i="44"/>
  <c r="D17459" i="44"/>
  <c r="D17433" i="44"/>
  <c r="D17392" i="44"/>
  <c r="D17380" i="44"/>
  <c r="D17368" i="44"/>
  <c r="D17324" i="44"/>
  <c r="D17304" i="44"/>
  <c r="D17264" i="44"/>
  <c r="D17256" i="44"/>
  <c r="D17248" i="44"/>
  <c r="D17240" i="44"/>
  <c r="D17232" i="44"/>
  <c r="D17224" i="44"/>
  <c r="D17216" i="44"/>
  <c r="D17208" i="44"/>
  <c r="D17200" i="44"/>
  <c r="D17192" i="44"/>
  <c r="D17184" i="44"/>
  <c r="D17176" i="44"/>
  <c r="D17081" i="44"/>
  <c r="D17073" i="44"/>
  <c r="D17065" i="44"/>
  <c r="D17057" i="44"/>
  <c r="D17049" i="44"/>
  <c r="D17041" i="44"/>
  <c r="D17033" i="44"/>
  <c r="D17025" i="44"/>
  <c r="D17017" i="44"/>
  <c r="D17009" i="44"/>
  <c r="D17001" i="44"/>
  <c r="D16993" i="44"/>
  <c r="D18105" i="44"/>
  <c r="D17698" i="44"/>
  <c r="D17361" i="44"/>
  <c r="D17344" i="44"/>
  <c r="D17309" i="44"/>
  <c r="D17244" i="44"/>
  <c r="D17056" i="44"/>
  <c r="D17040" i="44"/>
  <c r="D16997" i="44"/>
  <c r="D16834" i="44"/>
  <c r="D16822" i="44"/>
  <c r="D16809" i="44"/>
  <c r="D16737" i="44"/>
  <c r="D16722" i="44"/>
  <c r="D16618" i="44"/>
  <c r="D16606" i="44"/>
  <c r="D16555" i="44"/>
  <c r="D16519" i="44"/>
  <c r="D16476" i="44"/>
  <c r="D16455" i="44"/>
  <c r="D16437" i="44"/>
  <c r="D16420" i="44"/>
  <c r="D16412" i="44"/>
  <c r="D16395" i="44"/>
  <c r="D16387" i="44"/>
  <c r="D16379" i="44"/>
  <c r="D16362" i="44"/>
  <c r="D16354" i="44"/>
  <c r="D16259" i="44"/>
  <c r="D16251" i="44"/>
  <c r="D16243" i="44"/>
  <c r="D16235" i="44"/>
  <c r="D16227" i="44"/>
  <c r="D16219" i="44"/>
  <c r="D16211" i="44"/>
  <c r="D16203" i="44"/>
  <c r="D16195" i="44"/>
  <c r="D16187" i="44"/>
  <c r="D16179" i="44"/>
  <c r="D16171" i="44"/>
  <c r="D16076" i="44"/>
  <c r="D16068" i="44"/>
  <c r="D16060" i="44"/>
  <c r="D16052" i="44"/>
  <c r="D16044" i="44"/>
  <c r="D16036" i="44"/>
  <c r="D16028" i="44"/>
  <c r="D16020" i="44"/>
  <c r="D16012" i="44"/>
  <c r="D16004" i="44"/>
  <c r="D15996" i="44"/>
  <c r="D15988" i="44"/>
  <c r="D15893" i="44"/>
  <c r="D15885" i="44"/>
  <c r="D15877" i="44"/>
  <c r="D15869" i="44"/>
  <c r="D15861" i="44"/>
  <c r="D15853" i="44"/>
  <c r="D15845" i="44"/>
  <c r="D15837" i="44"/>
  <c r="D15829" i="44"/>
  <c r="D15821" i="44"/>
  <c r="D15813" i="44"/>
  <c r="D15805" i="44"/>
  <c r="D17624" i="44"/>
  <c r="D17212" i="44"/>
  <c r="D17024" i="44"/>
  <c r="D16874" i="44"/>
  <c r="D16793" i="44"/>
  <c r="D16682" i="44"/>
  <c r="D16643" i="44"/>
  <c r="D16566" i="44"/>
  <c r="D16542" i="44"/>
  <c r="D16530" i="44"/>
  <c r="D16507" i="44"/>
  <c r="D16486" i="44"/>
  <c r="D16466" i="44"/>
  <c r="D16428" i="44"/>
  <c r="D16403" i="44"/>
  <c r="D16370" i="44"/>
  <c r="D16346" i="44"/>
  <c r="D16338" i="44"/>
  <c r="D16330" i="44"/>
  <c r="D16322" i="44"/>
  <c r="D16314" i="44"/>
  <c r="D16306" i="44"/>
  <c r="D16298" i="44"/>
  <c r="D16290" i="44"/>
  <c r="D16282" i="44"/>
  <c r="D16274" i="44"/>
  <c r="D16266" i="44"/>
  <c r="D16163" i="44"/>
  <c r="D16155" i="44"/>
  <c r="D16147" i="44"/>
  <c r="D16139" i="44"/>
  <c r="D16131" i="44"/>
  <c r="D16123" i="44"/>
  <c r="D16115" i="44"/>
  <c r="D16107" i="44"/>
  <c r="D16099" i="44"/>
  <c r="D16091" i="44"/>
  <c r="D16083" i="44"/>
  <c r="D15980" i="44"/>
  <c r="D15972" i="44"/>
  <c r="D15964" i="44"/>
  <c r="D15956" i="44"/>
  <c r="D15948" i="44"/>
  <c r="D15940" i="44"/>
  <c r="D15932" i="44"/>
  <c r="D15924" i="44"/>
  <c r="D15916" i="44"/>
  <c r="D15908" i="44"/>
  <c r="D15900" i="44"/>
  <c r="D15797" i="44"/>
  <c r="D15789" i="44"/>
  <c r="D15781" i="44"/>
  <c r="D15773" i="44"/>
  <c r="D15765" i="44"/>
  <c r="D15757" i="44"/>
  <c r="D15749" i="44"/>
  <c r="D15741" i="44"/>
  <c r="D15733" i="44"/>
  <c r="D15725" i="44"/>
  <c r="D15717" i="44"/>
  <c r="D15709" i="44"/>
  <c r="D15701" i="44"/>
  <c r="D15693" i="44"/>
  <c r="D15685" i="44"/>
  <c r="D15677" i="44"/>
  <c r="D15669" i="44"/>
  <c r="D15661" i="44"/>
  <c r="D15653" i="44"/>
  <c r="D15645" i="44"/>
  <c r="D15637" i="44"/>
  <c r="D15629" i="44"/>
  <c r="D15621" i="44"/>
  <c r="D15613" i="44"/>
  <c r="D15605" i="44"/>
  <c r="D15597" i="44"/>
  <c r="D17432" i="44"/>
  <c r="D17228" i="44"/>
  <c r="D17069" i="44"/>
  <c r="D17008" i="44"/>
  <c r="D16945" i="44"/>
  <c r="D16886" i="44"/>
  <c r="D16833" i="44"/>
  <c r="D16778" i="44"/>
  <c r="D16721" i="44"/>
  <c r="D16695" i="44"/>
  <c r="D16655" i="44"/>
  <c r="D16579" i="44"/>
  <c r="D16554" i="44"/>
  <c r="D16496" i="44"/>
  <c r="D16484" i="44"/>
  <c r="D16475" i="44"/>
  <c r="D16454" i="44"/>
  <c r="D16436" i="44"/>
  <c r="D16419" i="44"/>
  <c r="D16411" i="44"/>
  <c r="D16394" i="44"/>
  <c r="D16386" i="44"/>
  <c r="D16378" i="44"/>
  <c r="D16361" i="44"/>
  <c r="D16353" i="44"/>
  <c r="D16258" i="44"/>
  <c r="D16250" i="44"/>
  <c r="D16242" i="44"/>
  <c r="D16234" i="44"/>
  <c r="D16226" i="44"/>
  <c r="D16218" i="44"/>
  <c r="D16210" i="44"/>
  <c r="D16202" i="44"/>
  <c r="D16194" i="44"/>
  <c r="D16186" i="44"/>
  <c r="D16178" i="44"/>
  <c r="D16170" i="44"/>
  <c r="D16075" i="44"/>
  <c r="D16067" i="44"/>
  <c r="D16059" i="44"/>
  <c r="D16051" i="44"/>
  <c r="D16043" i="44"/>
  <c r="D16035" i="44"/>
  <c r="D16027" i="44"/>
  <c r="D16019" i="44"/>
  <c r="D16011" i="44"/>
  <c r="D16003" i="44"/>
  <c r="D15995" i="44"/>
  <c r="D15892" i="44"/>
  <c r="D15884" i="44"/>
  <c r="D15876" i="44"/>
  <c r="D15868" i="44"/>
  <c r="D15860" i="44"/>
  <c r="D15852" i="44"/>
  <c r="D15844" i="44"/>
  <c r="D15836" i="44"/>
  <c r="D15828" i="44"/>
  <c r="D15820" i="44"/>
  <c r="D15812" i="44"/>
  <c r="D19087" i="44"/>
  <c r="D17412" i="44"/>
  <c r="D17271" i="44"/>
  <c r="D17255" i="44"/>
  <c r="D17196" i="44"/>
  <c r="D17180" i="44"/>
  <c r="D17053" i="44"/>
  <c r="D17037" i="44"/>
  <c r="D16913" i="44"/>
  <c r="D16898" i="44"/>
  <c r="D16873" i="44"/>
  <c r="D16846" i="44"/>
  <c r="D16707" i="44"/>
  <c r="D16667" i="44"/>
  <c r="D16642" i="44"/>
  <c r="D16627" i="44"/>
  <c r="D16603" i="44"/>
  <c r="D16590" i="44"/>
  <c r="D16539" i="44"/>
  <c r="D16506" i="44"/>
  <c r="D16464" i="44"/>
  <c r="D16444" i="44"/>
  <c r="D16427" i="44"/>
  <c r="D16402" i="44"/>
  <c r="D16369" i="44"/>
  <c r="D16345" i="44"/>
  <c r="D16337" i="44"/>
  <c r="D16329" i="44"/>
  <c r="D16321" i="44"/>
  <c r="D16313" i="44"/>
  <c r="D16305" i="44"/>
  <c r="D16297" i="44"/>
  <c r="D16289" i="44"/>
  <c r="D16281" i="44"/>
  <c r="D16273" i="44"/>
  <c r="D16265" i="44"/>
  <c r="D16162" i="44"/>
  <c r="D16154" i="44"/>
  <c r="D16146" i="44"/>
  <c r="D16138" i="44"/>
  <c r="D16130" i="44"/>
  <c r="D16122" i="44"/>
  <c r="D16114" i="44"/>
  <c r="D16106" i="44"/>
  <c r="D16098" i="44"/>
  <c r="D16090" i="44"/>
  <c r="D16082" i="44"/>
  <c r="D15987" i="44"/>
  <c r="D15979" i="44"/>
  <c r="D15971" i="44"/>
  <c r="D15963" i="44"/>
  <c r="D15955" i="44"/>
  <c r="D15947" i="44"/>
  <c r="D15939" i="44"/>
  <c r="D15931" i="44"/>
  <c r="D15923" i="44"/>
  <c r="D15915" i="44"/>
  <c r="D15907" i="44"/>
  <c r="D15899" i="44"/>
  <c r="D15804" i="44"/>
  <c r="D15796" i="44"/>
  <c r="D15788" i="44"/>
  <c r="D15780" i="44"/>
  <c r="D15772" i="44"/>
  <c r="D15764" i="44"/>
  <c r="D15756" i="44"/>
  <c r="D15748" i="44"/>
  <c r="D15740" i="44"/>
  <c r="D15732" i="44"/>
  <c r="D15724" i="44"/>
  <c r="D15716" i="44"/>
  <c r="D15708" i="44"/>
  <c r="D15700" i="44"/>
  <c r="D15692" i="44"/>
  <c r="D15684" i="44"/>
  <c r="D15676" i="44"/>
  <c r="D15668" i="44"/>
  <c r="D15660" i="44"/>
  <c r="D15652" i="44"/>
  <c r="D15644" i="44"/>
  <c r="D15636" i="44"/>
  <c r="D15628" i="44"/>
  <c r="D15620" i="44"/>
  <c r="D15612" i="44"/>
  <c r="D17444" i="44"/>
  <c r="D17340" i="44"/>
  <c r="D17128" i="44"/>
  <c r="D17080" i="44"/>
  <c r="D17021" i="44"/>
  <c r="D16992" i="44"/>
  <c r="D16961" i="44"/>
  <c r="D16897" i="44"/>
  <c r="D16706" i="44"/>
  <c r="D16666" i="44"/>
  <c r="D16626" i="44"/>
  <c r="D16614" i="44"/>
  <c r="D16602" i="44"/>
  <c r="D16563" i="44"/>
  <c r="D16538" i="44"/>
  <c r="D16527" i="44"/>
  <c r="D16504" i="44"/>
  <c r="D16452" i="44"/>
  <c r="D16443" i="44"/>
  <c r="D16426" i="44"/>
  <c r="D16368" i="44"/>
  <c r="D16352" i="44"/>
  <c r="D16344" i="44"/>
  <c r="D16336" i="44"/>
  <c r="D16328" i="44"/>
  <c r="D16320" i="44"/>
  <c r="D16312" i="44"/>
  <c r="D16304" i="44"/>
  <c r="D16296" i="44"/>
  <c r="D16288" i="44"/>
  <c r="D16280" i="44"/>
  <c r="D16272" i="44"/>
  <c r="D16264" i="44"/>
  <c r="D16169" i="44"/>
  <c r="D16161" i="44"/>
  <c r="D16153" i="44"/>
  <c r="D16145" i="44"/>
  <c r="D16137" i="44"/>
  <c r="D16129" i="44"/>
  <c r="D16121" i="44"/>
  <c r="D16113" i="44"/>
  <c r="D16105" i="44"/>
  <c r="D16097" i="44"/>
  <c r="D16089" i="44"/>
  <c r="D16081" i="44"/>
  <c r="D15986" i="44"/>
  <c r="D15978" i="44"/>
  <c r="D15970" i="44"/>
  <c r="D15962" i="44"/>
  <c r="D15954" i="44"/>
  <c r="D15946" i="44"/>
  <c r="D15938" i="44"/>
  <c r="D15930" i="44"/>
  <c r="D15922" i="44"/>
  <c r="D15914" i="44"/>
  <c r="D15906" i="44"/>
  <c r="D15898" i="44"/>
  <c r="D15803" i="44"/>
  <c r="D15795" i="44"/>
  <c r="D15787" i="44"/>
  <c r="D15779" i="44"/>
  <c r="D15771" i="44"/>
  <c r="D15763" i="44"/>
  <c r="D15755" i="44"/>
  <c r="D15747" i="44"/>
  <c r="D15739" i="44"/>
  <c r="D15731" i="44"/>
  <c r="D15723" i="44"/>
  <c r="D15715" i="44"/>
  <c r="D15707" i="44"/>
  <c r="D15699" i="44"/>
  <c r="D15691" i="44"/>
  <c r="D15683" i="44"/>
  <c r="D15675" i="44"/>
  <c r="D15667" i="44"/>
  <c r="D15659" i="44"/>
  <c r="D15651" i="44"/>
  <c r="D15643" i="44"/>
  <c r="D15635" i="44"/>
  <c r="D15627" i="44"/>
  <c r="D19267" i="44"/>
  <c r="D17922" i="44"/>
  <c r="D17144" i="44"/>
  <c r="D17064" i="44"/>
  <c r="D17005" i="44"/>
  <c r="D16977" i="44"/>
  <c r="D16870" i="44"/>
  <c r="D16857" i="44"/>
  <c r="D16830" i="44"/>
  <c r="D16817" i="44"/>
  <c r="D16761" i="44"/>
  <c r="D16746" i="44"/>
  <c r="D16691" i="44"/>
  <c r="D16639" i="44"/>
  <c r="D16515" i="44"/>
  <c r="D16492" i="44"/>
  <c r="D16482" i="44"/>
  <c r="D16462" i="44"/>
  <c r="D16434" i="44"/>
  <c r="D16417" i="44"/>
  <c r="D16409" i="44"/>
  <c r="D16400" i="44"/>
  <c r="D16392" i="44"/>
  <c r="D16384" i="44"/>
  <c r="D16376" i="44"/>
  <c r="D16359" i="44"/>
  <c r="D16256" i="44"/>
  <c r="D16248" i="44"/>
  <c r="D16240" i="44"/>
  <c r="D16232" i="44"/>
  <c r="D16224" i="44"/>
  <c r="D16216" i="44"/>
  <c r="D16208" i="44"/>
  <c r="D16200" i="44"/>
  <c r="D16192" i="44"/>
  <c r="D16184" i="44"/>
  <c r="D16176" i="44"/>
  <c r="D16073" i="44"/>
  <c r="D16065" i="44"/>
  <c r="D16057" i="44"/>
  <c r="D16049" i="44"/>
  <c r="D16041" i="44"/>
  <c r="D16033" i="44"/>
  <c r="D16025" i="44"/>
  <c r="D16017" i="44"/>
  <c r="D16009" i="44"/>
  <c r="D16001" i="44"/>
  <c r="D15993" i="44"/>
  <c r="D18303" i="44"/>
  <c r="D17706" i="44"/>
  <c r="D17651" i="44"/>
  <c r="D17619" i="44"/>
  <c r="D17252" i="44"/>
  <c r="D17223" i="44"/>
  <c r="D17207" i="44"/>
  <c r="D17191" i="44"/>
  <c r="D17160" i="44"/>
  <c r="D16882" i="44"/>
  <c r="D16842" i="44"/>
  <c r="D16802" i="44"/>
  <c r="D16651" i="44"/>
  <c r="D16587" i="44"/>
  <c r="D16562" i="44"/>
  <c r="D16550" i="44"/>
  <c r="D16503" i="44"/>
  <c r="D16472" i="44"/>
  <c r="D16451" i="44"/>
  <c r="D16442" i="44"/>
  <c r="D16425" i="44"/>
  <c r="D16367" i="44"/>
  <c r="D16351" i="44"/>
  <c r="D16343" i="44"/>
  <c r="D16335" i="44"/>
  <c r="D16327" i="44"/>
  <c r="D16319" i="44"/>
  <c r="D16311" i="44"/>
  <c r="D16303" i="44"/>
  <c r="D16295" i="44"/>
  <c r="D16287" i="44"/>
  <c r="D16279" i="44"/>
  <c r="D16271" i="44"/>
  <c r="D16263" i="44"/>
  <c r="D16168" i="44"/>
  <c r="D16160" i="44"/>
  <c r="D16152" i="44"/>
  <c r="D16144" i="44"/>
  <c r="D16136" i="44"/>
  <c r="D16128" i="44"/>
  <c r="D16120" i="44"/>
  <c r="D16112" i="44"/>
  <c r="D16104" i="44"/>
  <c r="D16096" i="44"/>
  <c r="D16088" i="44"/>
  <c r="D16080" i="44"/>
  <c r="D15985" i="44"/>
  <c r="D15977" i="44"/>
  <c r="D15969" i="44"/>
  <c r="D15961" i="44"/>
  <c r="D15953" i="44"/>
  <c r="D15945" i="44"/>
  <c r="D15937" i="44"/>
  <c r="D15929" i="44"/>
  <c r="D15921" i="44"/>
  <c r="D15913" i="44"/>
  <c r="D15905" i="44"/>
  <c r="D15897" i="44"/>
  <c r="D15802" i="44"/>
  <c r="D15794" i="44"/>
  <c r="D15786" i="44"/>
  <c r="D15778" i="44"/>
  <c r="D15770" i="44"/>
  <c r="D15762" i="44"/>
  <c r="D15754" i="44"/>
  <c r="D15746" i="44"/>
  <c r="D15738" i="44"/>
  <c r="D15730" i="44"/>
  <c r="D15722" i="44"/>
  <c r="D18344" i="44"/>
  <c r="D17579" i="44"/>
  <c r="D17236" i="44"/>
  <c r="D17048" i="44"/>
  <c r="D16854" i="44"/>
  <c r="D16745" i="44"/>
  <c r="D16730" i="44"/>
  <c r="D16715" i="44"/>
  <c r="D16690" i="44"/>
  <c r="D16574" i="44"/>
  <c r="D16514" i="44"/>
  <c r="D16491" i="44"/>
  <c r="D16471" i="44"/>
  <c r="D16433" i="44"/>
  <c r="D16416" i="44"/>
  <c r="D16408" i="44"/>
  <c r="D16399" i="44"/>
  <c r="D16391" i="44"/>
  <c r="D16383" i="44"/>
  <c r="D16375" i="44"/>
  <c r="D16358" i="44"/>
  <c r="D16255" i="44"/>
  <c r="D16247" i="44"/>
  <c r="D16239" i="44"/>
  <c r="D16231" i="44"/>
  <c r="D16223" i="44"/>
  <c r="D16215" i="44"/>
  <c r="D16207" i="44"/>
  <c r="D16199" i="44"/>
  <c r="D16191" i="44"/>
  <c r="D16183" i="44"/>
  <c r="D16175" i="44"/>
  <c r="D16072" i="44"/>
  <c r="D16064" i="44"/>
  <c r="D16056" i="44"/>
  <c r="D16048" i="44"/>
  <c r="D16040" i="44"/>
  <c r="D16032" i="44"/>
  <c r="D16024" i="44"/>
  <c r="D16016" i="44"/>
  <c r="D16008" i="44"/>
  <c r="D16000" i="44"/>
  <c r="D15992" i="44"/>
  <c r="D15889" i="44"/>
  <c r="D15881" i="44"/>
  <c r="D15873" i="44"/>
  <c r="D15865" i="44"/>
  <c r="D15857" i="44"/>
  <c r="D15849" i="44"/>
  <c r="D15841" i="44"/>
  <c r="D15833" i="44"/>
  <c r="D15825" i="44"/>
  <c r="D15817" i="44"/>
  <c r="D15809" i="44"/>
  <c r="D17938" i="44"/>
  <c r="D17667" i="44"/>
  <c r="D17220" i="44"/>
  <c r="D17204" i="44"/>
  <c r="D17077" i="44"/>
  <c r="D17032" i="44"/>
  <c r="D16894" i="44"/>
  <c r="D16881" i="44"/>
  <c r="D16841" i="44"/>
  <c r="D16814" i="44"/>
  <c r="D16801" i="44"/>
  <c r="D16786" i="44"/>
  <c r="D16703" i="44"/>
  <c r="D16675" i="44"/>
  <c r="D16663" i="44"/>
  <c r="D16650" i="44"/>
  <c r="D16611" i="44"/>
  <c r="D16586" i="44"/>
  <c r="D16524" i="44"/>
  <c r="D16512" i="44"/>
  <c r="D16480" i="44"/>
  <c r="D16460" i="44"/>
  <c r="D16450" i="44"/>
  <c r="D16441" i="44"/>
  <c r="D16424" i="44"/>
  <c r="D16366" i="44"/>
  <c r="D16350" i="44"/>
  <c r="D16342" i="44"/>
  <c r="D16334" i="44"/>
  <c r="D16326" i="44"/>
  <c r="D16318" i="44"/>
  <c r="D16310" i="44"/>
  <c r="D16302" i="44"/>
  <c r="D16294" i="44"/>
  <c r="D16286" i="44"/>
  <c r="D16278" i="44"/>
  <c r="D16270" i="44"/>
  <c r="D16262" i="44"/>
  <c r="D16167" i="44"/>
  <c r="D16159" i="44"/>
  <c r="D16151" i="44"/>
  <c r="D16143" i="44"/>
  <c r="D16135" i="44"/>
  <c r="D16127" i="44"/>
  <c r="D16119" i="44"/>
  <c r="D16111" i="44"/>
  <c r="D16103" i="44"/>
  <c r="D16095" i="44"/>
  <c r="D16087" i="44"/>
  <c r="D15984" i="44"/>
  <c r="D15976" i="44"/>
  <c r="D15968" i="44"/>
  <c r="D15960" i="44"/>
  <c r="D15952" i="44"/>
  <c r="D15944" i="44"/>
  <c r="D15936" i="44"/>
  <c r="D15928" i="44"/>
  <c r="D15920" i="44"/>
  <c r="D15912" i="44"/>
  <c r="D15904" i="44"/>
  <c r="D15896" i="44"/>
  <c r="D15801" i="44"/>
  <c r="D15793" i="44"/>
  <c r="D15785" i="44"/>
  <c r="D15777" i="44"/>
  <c r="D15769" i="44"/>
  <c r="D15761" i="44"/>
  <c r="D15753" i="44"/>
  <c r="D15745" i="44"/>
  <c r="D15737" i="44"/>
  <c r="D15729" i="44"/>
  <c r="D15721" i="44"/>
  <c r="D15713" i="44"/>
  <c r="D15705" i="44"/>
  <c r="D15697" i="44"/>
  <c r="D15689" i="44"/>
  <c r="D15681" i="44"/>
  <c r="D15673" i="44"/>
  <c r="D15665" i="44"/>
  <c r="D15657" i="44"/>
  <c r="D15649" i="44"/>
  <c r="D15641" i="44"/>
  <c r="D15633" i="44"/>
  <c r="D15625" i="44"/>
  <c r="D15617" i="44"/>
  <c r="D15609" i="44"/>
  <c r="D15601" i="44"/>
  <c r="D15593" i="44"/>
  <c r="D17957" i="44"/>
  <c r="D17802" i="44"/>
  <c r="D17440" i="44"/>
  <c r="D17404" i="44"/>
  <c r="D17061" i="44"/>
  <c r="D17016" i="44"/>
  <c r="D16866" i="44"/>
  <c r="D16826" i="44"/>
  <c r="D16770" i="44"/>
  <c r="D16729" i="44"/>
  <c r="D16714" i="44"/>
  <c r="D16687" i="44"/>
  <c r="D16635" i="44"/>
  <c r="D16622" i="44"/>
  <c r="D16598" i="44"/>
  <c r="D16547" i="44"/>
  <c r="D16490" i="44"/>
  <c r="D16470" i="44"/>
  <c r="D16432" i="44"/>
  <c r="D16415" i="44"/>
  <c r="D16407" i="44"/>
  <c r="D16398" i="44"/>
  <c r="D16390" i="44"/>
  <c r="D16382" i="44"/>
  <c r="D16374" i="44"/>
  <c r="D16365" i="44"/>
  <c r="D16357" i="44"/>
  <c r="D16254" i="44"/>
  <c r="D16246" i="44"/>
  <c r="D16238" i="44"/>
  <c r="D16230" i="44"/>
  <c r="D16222" i="44"/>
  <c r="D16214" i="44"/>
  <c r="D16206" i="44"/>
  <c r="D16198" i="44"/>
  <c r="D16190" i="44"/>
  <c r="D16182" i="44"/>
  <c r="D16174" i="44"/>
  <c r="D16079" i="44"/>
  <c r="D16071" i="44"/>
  <c r="D16063" i="44"/>
  <c r="D16055" i="44"/>
  <c r="D16047" i="44"/>
  <c r="D16039" i="44"/>
  <c r="D16031" i="44"/>
  <c r="D16023" i="44"/>
  <c r="D16015" i="44"/>
  <c r="D16007" i="44"/>
  <c r="D15999" i="44"/>
  <c r="D15991" i="44"/>
  <c r="D15888" i="44"/>
  <c r="D15880" i="44"/>
  <c r="D15872" i="44"/>
  <c r="D15864" i="44"/>
  <c r="D15856" i="44"/>
  <c r="D15848" i="44"/>
  <c r="D15840" i="44"/>
  <c r="D15832" i="44"/>
  <c r="D15824" i="44"/>
  <c r="D15816" i="44"/>
  <c r="D15808" i="44"/>
  <c r="D17595" i="44"/>
  <c r="D17350" i="44"/>
  <c r="D17333" i="44"/>
  <c r="D17263" i="44"/>
  <c r="D17188" i="44"/>
  <c r="D17088" i="44"/>
  <c r="D17045" i="44"/>
  <c r="D17029" i="44"/>
  <c r="D16953" i="44"/>
  <c r="D16937" i="44"/>
  <c r="D16905" i="44"/>
  <c r="D16785" i="44"/>
  <c r="D16674" i="44"/>
  <c r="D16610" i="44"/>
  <c r="D16523" i="44"/>
  <c r="D16511" i="44"/>
  <c r="D16500" i="44"/>
  <c r="D16479" i="44"/>
  <c r="D16459" i="44"/>
  <c r="D16448" i="44"/>
  <c r="D16440" i="44"/>
  <c r="D16423" i="44"/>
  <c r="D16373" i="44"/>
  <c r="D16349" i="44"/>
  <c r="D16341" i="44"/>
  <c r="D16333" i="44"/>
  <c r="D16325" i="44"/>
  <c r="D16317" i="44"/>
  <c r="D16309" i="44"/>
  <c r="D16301" i="44"/>
  <c r="D16293" i="44"/>
  <c r="D16285" i="44"/>
  <c r="D16277" i="44"/>
  <c r="D16269" i="44"/>
  <c r="D16261" i="44"/>
  <c r="D16166" i="44"/>
  <c r="D16158" i="44"/>
  <c r="D16150" i="44"/>
  <c r="D16142" i="44"/>
  <c r="D16134" i="44"/>
  <c r="D16126" i="44"/>
  <c r="D16118" i="44"/>
  <c r="D16110" i="44"/>
  <c r="D16102" i="44"/>
  <c r="D16094" i="44"/>
  <c r="D16086" i="44"/>
  <c r="D15983" i="44"/>
  <c r="D15975" i="44"/>
  <c r="D15967" i="44"/>
  <c r="D15959" i="44"/>
  <c r="D15951" i="44"/>
  <c r="D15943" i="44"/>
  <c r="D15935" i="44"/>
  <c r="D15927" i="44"/>
  <c r="D15919" i="44"/>
  <c r="D15911" i="44"/>
  <c r="D15903" i="44"/>
  <c r="D15800" i="44"/>
  <c r="D15792" i="44"/>
  <c r="D15784" i="44"/>
  <c r="D15776" i="44"/>
  <c r="D15768" i="44"/>
  <c r="D15760" i="44"/>
  <c r="D15752" i="44"/>
  <c r="D15744" i="44"/>
  <c r="D15736" i="44"/>
  <c r="D15728" i="44"/>
  <c r="D15720" i="44"/>
  <c r="D15712" i="44"/>
  <c r="D15704" i="44"/>
  <c r="D15696" i="44"/>
  <c r="D15688" i="44"/>
  <c r="D15680" i="44"/>
  <c r="D15672" i="44"/>
  <c r="D15664" i="44"/>
  <c r="D15656" i="44"/>
  <c r="D15648" i="44"/>
  <c r="D15640" i="44"/>
  <c r="D15632" i="44"/>
  <c r="D15624" i="44"/>
  <c r="D15616" i="44"/>
  <c r="D18417" i="44"/>
  <c r="D17817" i="44"/>
  <c r="D17683" i="44"/>
  <c r="D17451" i="44"/>
  <c r="D17295" i="44"/>
  <c r="D17279" i="44"/>
  <c r="D17247" i="44"/>
  <c r="D17120" i="44"/>
  <c r="D17104" i="44"/>
  <c r="D17000" i="44"/>
  <c r="D16921" i="44"/>
  <c r="D16890" i="44"/>
  <c r="D16865" i="44"/>
  <c r="D16825" i="44"/>
  <c r="D16769" i="44"/>
  <c r="D16659" i="44"/>
  <c r="D16634" i="44"/>
  <c r="D16595" i="44"/>
  <c r="D16571" i="44"/>
  <c r="D16558" i="44"/>
  <c r="D16546" i="44"/>
  <c r="D16431" i="44"/>
  <c r="D16414" i="44"/>
  <c r="D16406" i="44"/>
  <c r="D16397" i="44"/>
  <c r="D16389" i="44"/>
  <c r="D16381" i="44"/>
  <c r="D16364" i="44"/>
  <c r="D16356" i="44"/>
  <c r="D16253" i="44"/>
  <c r="D16245" i="44"/>
  <c r="D16237" i="44"/>
  <c r="D16229" i="44"/>
  <c r="D16221" i="44"/>
  <c r="D16213" i="44"/>
  <c r="D16205" i="44"/>
  <c r="D16197" i="44"/>
  <c r="D16189" i="44"/>
  <c r="D16181" i="44"/>
  <c r="D16173" i="44"/>
  <c r="D16078" i="44"/>
  <c r="D16070" i="44"/>
  <c r="D16062" i="44"/>
  <c r="D16054" i="44"/>
  <c r="D16046" i="44"/>
  <c r="D16038" i="44"/>
  <c r="D16030" i="44"/>
  <c r="D16022" i="44"/>
  <c r="D16014" i="44"/>
  <c r="D16006" i="44"/>
  <c r="D15998" i="44"/>
  <c r="D15990" i="44"/>
  <c r="D15895" i="44"/>
  <c r="D15887" i="44"/>
  <c r="D15879" i="44"/>
  <c r="D15871" i="44"/>
  <c r="D15863" i="44"/>
  <c r="D15855" i="44"/>
  <c r="D15847" i="44"/>
  <c r="D15839" i="44"/>
  <c r="D15831" i="44"/>
  <c r="D15823" i="44"/>
  <c r="D15815" i="44"/>
  <c r="D15807" i="44"/>
  <c r="D17532" i="44"/>
  <c r="D17313" i="44"/>
  <c r="D17260" i="44"/>
  <c r="D16969" i="44"/>
  <c r="D16878" i="44"/>
  <c r="D16850" i="44"/>
  <c r="D16838" i="44"/>
  <c r="D16810" i="44"/>
  <c r="D16754" i="44"/>
  <c r="D16699" i="44"/>
  <c r="D16647" i="44"/>
  <c r="D16532" i="44"/>
  <c r="D16522" i="44"/>
  <c r="D16499" i="44"/>
  <c r="D16488" i="44"/>
  <c r="D16478" i="44"/>
  <c r="D16468" i="44"/>
  <c r="D16458" i="44"/>
  <c r="D16447" i="44"/>
  <c r="D16439" i="44"/>
  <c r="D16422" i="44"/>
  <c r="D16405" i="44"/>
  <c r="D16372" i="44"/>
  <c r="D16348" i="44"/>
  <c r="D16340" i="44"/>
  <c r="D16332" i="44"/>
  <c r="D16324" i="44"/>
  <c r="D16316" i="44"/>
  <c r="D16308" i="44"/>
  <c r="D16300" i="44"/>
  <c r="D16292" i="44"/>
  <c r="D16284" i="44"/>
  <c r="D16276" i="44"/>
  <c r="D16268" i="44"/>
  <c r="D16165" i="44"/>
  <c r="D16157" i="44"/>
  <c r="D16149" i="44"/>
  <c r="D16141" i="44"/>
  <c r="D16133" i="44"/>
  <c r="D16125" i="44"/>
  <c r="D16117" i="44"/>
  <c r="D16109" i="44"/>
  <c r="D16101" i="44"/>
  <c r="D16093" i="44"/>
  <c r="D16085" i="44"/>
  <c r="D15982" i="44"/>
  <c r="D15974" i="44"/>
  <c r="D15966" i="44"/>
  <c r="D15958" i="44"/>
  <c r="D15950" i="44"/>
  <c r="D15942" i="44"/>
  <c r="D15934" i="44"/>
  <c r="D15926" i="44"/>
  <c r="D15918" i="44"/>
  <c r="D15910" i="44"/>
  <c r="D15902" i="44"/>
  <c r="D15799" i="44"/>
  <c r="D15791" i="44"/>
  <c r="D15783" i="44"/>
  <c r="D15775" i="44"/>
  <c r="D15767" i="44"/>
  <c r="D15759" i="44"/>
  <c r="D15751" i="44"/>
  <c r="D15743" i="44"/>
  <c r="D15735" i="44"/>
  <c r="D15727" i="44"/>
  <c r="D15719" i="44"/>
  <c r="D15711" i="44"/>
  <c r="D18471" i="44"/>
  <c r="D16777" i="44"/>
  <c r="D16619" i="44"/>
  <c r="D16570" i="44"/>
  <c r="D16429" i="44"/>
  <c r="D16380" i="44"/>
  <c r="D16363" i="44"/>
  <c r="D16331" i="44"/>
  <c r="D16217" i="44"/>
  <c r="D16172" i="44"/>
  <c r="D16010" i="44"/>
  <c r="D15798" i="44"/>
  <c r="D15690" i="44"/>
  <c r="D15655" i="44"/>
  <c r="D15610" i="44"/>
  <c r="D16671" i="44"/>
  <c r="D16498" i="44"/>
  <c r="D16463" i="44"/>
  <c r="D16393" i="44"/>
  <c r="D16347" i="44"/>
  <c r="D16260" i="44"/>
  <c r="D16201" i="44"/>
  <c r="D16069" i="44"/>
  <c r="D15909" i="44"/>
  <c r="D15894" i="44"/>
  <c r="D15867" i="44"/>
  <c r="D15838" i="44"/>
  <c r="D15811" i="44"/>
  <c r="D15714" i="44"/>
  <c r="D15702" i="44"/>
  <c r="D15678" i="44"/>
  <c r="D15666" i="44"/>
  <c r="D15631" i="44"/>
  <c r="D15600" i="44"/>
  <c r="D15591" i="44"/>
  <c r="D15583" i="44"/>
  <c r="D15575" i="44"/>
  <c r="D15567" i="44"/>
  <c r="D15559" i="44"/>
  <c r="D15551" i="44"/>
  <c r="D15543" i="44"/>
  <c r="D15535" i="44"/>
  <c r="D15527" i="44"/>
  <c r="D15519" i="44"/>
  <c r="D15511" i="44"/>
  <c r="D15503" i="44"/>
  <c r="D15495" i="44"/>
  <c r="D15487" i="44"/>
  <c r="D15479" i="44"/>
  <c r="D15471" i="44"/>
  <c r="D15463" i="44"/>
  <c r="D15455" i="44"/>
  <c r="D15447" i="44"/>
  <c r="D15439" i="44"/>
  <c r="D15431" i="44"/>
  <c r="D15423" i="44"/>
  <c r="D15415" i="44"/>
  <c r="D15407" i="44"/>
  <c r="D15399" i="44"/>
  <c r="D15391" i="44"/>
  <c r="D15383" i="44"/>
  <c r="D15375" i="44"/>
  <c r="D15367" i="44"/>
  <c r="D15359" i="44"/>
  <c r="D15351" i="44"/>
  <c r="D15343" i="44"/>
  <c r="D15335" i="44"/>
  <c r="D15327" i="44"/>
  <c r="D15319" i="44"/>
  <c r="D15311" i="44"/>
  <c r="D15303" i="44"/>
  <c r="D15295" i="44"/>
  <c r="D15287" i="44"/>
  <c r="D15279" i="44"/>
  <c r="D15271" i="44"/>
  <c r="D15263" i="44"/>
  <c r="D15255" i="44"/>
  <c r="D15247" i="44"/>
  <c r="D15239" i="44"/>
  <c r="D15231" i="44"/>
  <c r="D15223" i="44"/>
  <c r="D15215" i="44"/>
  <c r="D15207" i="44"/>
  <c r="D15199" i="44"/>
  <c r="D15191" i="44"/>
  <c r="D15183" i="44"/>
  <c r="D15175" i="44"/>
  <c r="D18527" i="44"/>
  <c r="D17136" i="44"/>
  <c r="D16516" i="44"/>
  <c r="D16084" i="44"/>
  <c r="D16053" i="44"/>
  <c r="D16037" i="44"/>
  <c r="D16021" i="44"/>
  <c r="D15957" i="44"/>
  <c r="D15654" i="44"/>
  <c r="D15642" i="44"/>
  <c r="D15619" i="44"/>
  <c r="D16862" i="44"/>
  <c r="D16631" i="44"/>
  <c r="D16582" i="44"/>
  <c r="D16531" i="44"/>
  <c r="D16410" i="44"/>
  <c r="D16360" i="44"/>
  <c r="D16275" i="44"/>
  <c r="D16244" i="44"/>
  <c r="D16185" i="44"/>
  <c r="D15925" i="44"/>
  <c r="D15866" i="44"/>
  <c r="D15851" i="44"/>
  <c r="D15810" i="44"/>
  <c r="D15726" i="44"/>
  <c r="D15630" i="44"/>
  <c r="D15608" i="44"/>
  <c r="D15599" i="44"/>
  <c r="D15590" i="44"/>
  <c r="D15582" i="44"/>
  <c r="D15574" i="44"/>
  <c r="D15566" i="44"/>
  <c r="D15558" i="44"/>
  <c r="D15550" i="44"/>
  <c r="D15542" i="44"/>
  <c r="D15534" i="44"/>
  <c r="D15526" i="44"/>
  <c r="D15518" i="44"/>
  <c r="D15510" i="44"/>
  <c r="D15502" i="44"/>
  <c r="D15494" i="44"/>
  <c r="D15486" i="44"/>
  <c r="D15478" i="44"/>
  <c r="D15470" i="44"/>
  <c r="D15462" i="44"/>
  <c r="D15454" i="44"/>
  <c r="D15446" i="44"/>
  <c r="D15438" i="44"/>
  <c r="D15430" i="44"/>
  <c r="D15422" i="44"/>
  <c r="D15414" i="44"/>
  <c r="D15406" i="44"/>
  <c r="D15398" i="44"/>
  <c r="D15390" i="44"/>
  <c r="D15382" i="44"/>
  <c r="D15374" i="44"/>
  <c r="D15366" i="44"/>
  <c r="D15358" i="44"/>
  <c r="D15350" i="44"/>
  <c r="D15342" i="44"/>
  <c r="D15334" i="44"/>
  <c r="D15326" i="44"/>
  <c r="D15318" i="44"/>
  <c r="D15310" i="44"/>
  <c r="D15302" i="44"/>
  <c r="D15294" i="44"/>
  <c r="D15286" i="44"/>
  <c r="D15278" i="44"/>
  <c r="D15270" i="44"/>
  <c r="D15262" i="44"/>
  <c r="D15254" i="44"/>
  <c r="D15246" i="44"/>
  <c r="D15238" i="44"/>
  <c r="D15230" i="44"/>
  <c r="D15222" i="44"/>
  <c r="D15214" i="44"/>
  <c r="D15206" i="44"/>
  <c r="D15198" i="44"/>
  <c r="D15190" i="44"/>
  <c r="D15182" i="44"/>
  <c r="D15174" i="44"/>
  <c r="D15166" i="44"/>
  <c r="D15158" i="44"/>
  <c r="D15150" i="44"/>
  <c r="D15142" i="44"/>
  <c r="D15134" i="44"/>
  <c r="D15126" i="44"/>
  <c r="D15118" i="44"/>
  <c r="D15110" i="44"/>
  <c r="D15102" i="44"/>
  <c r="D15094" i="44"/>
  <c r="D15086" i="44"/>
  <c r="D15078" i="44"/>
  <c r="D15070" i="44"/>
  <c r="D15062" i="44"/>
  <c r="D17096" i="44"/>
  <c r="D16495" i="44"/>
  <c r="D16257" i="44"/>
  <c r="D16212" i="44"/>
  <c r="D16196" i="44"/>
  <c r="D16100" i="44"/>
  <c r="D16066" i="44"/>
  <c r="D16005" i="44"/>
  <c r="D15989" i="44"/>
  <c r="D15973" i="44"/>
  <c r="D15891" i="44"/>
  <c r="D15850" i="44"/>
  <c r="D15835" i="44"/>
  <c r="D15698" i="44"/>
  <c r="D15663" i="44"/>
  <c r="D15607" i="44"/>
  <c r="D15598" i="44"/>
  <c r="D15589" i="44"/>
  <c r="D15581" i="44"/>
  <c r="D15573" i="44"/>
  <c r="D15565" i="44"/>
  <c r="D15557" i="44"/>
  <c r="D15549" i="44"/>
  <c r="D15541" i="44"/>
  <c r="D15533" i="44"/>
  <c r="D15525" i="44"/>
  <c r="D15517" i="44"/>
  <c r="D15509" i="44"/>
  <c r="D15501" i="44"/>
  <c r="D15493" i="44"/>
  <c r="D15485" i="44"/>
  <c r="D15477" i="44"/>
  <c r="D15469" i="44"/>
  <c r="D15461" i="44"/>
  <c r="D15453" i="44"/>
  <c r="D15445" i="44"/>
  <c r="D15437" i="44"/>
  <c r="D15429" i="44"/>
  <c r="D15421" i="44"/>
  <c r="D15413" i="44"/>
  <c r="D15405" i="44"/>
  <c r="D15397" i="44"/>
  <c r="D15389" i="44"/>
  <c r="D15381" i="44"/>
  <c r="D15373" i="44"/>
  <c r="D15365" i="44"/>
  <c r="D15357" i="44"/>
  <c r="D15349" i="44"/>
  <c r="D15341" i="44"/>
  <c r="D15333" i="44"/>
  <c r="D15325" i="44"/>
  <c r="D15317" i="44"/>
  <c r="D15309" i="44"/>
  <c r="D15301" i="44"/>
  <c r="D15293" i="44"/>
  <c r="D15285" i="44"/>
  <c r="D15277" i="44"/>
  <c r="D15269" i="44"/>
  <c r="D15261" i="44"/>
  <c r="D15253" i="44"/>
  <c r="D15245" i="44"/>
  <c r="D15237" i="44"/>
  <c r="D15229" i="44"/>
  <c r="D15221" i="44"/>
  <c r="D15213" i="44"/>
  <c r="D15205" i="44"/>
  <c r="D15197" i="44"/>
  <c r="D15189" i="44"/>
  <c r="D15181" i="44"/>
  <c r="D15173" i="44"/>
  <c r="D15165" i="44"/>
  <c r="D15157" i="44"/>
  <c r="D15149" i="44"/>
  <c r="D15141" i="44"/>
  <c r="D15133" i="44"/>
  <c r="D15125" i="44"/>
  <c r="D15117" i="44"/>
  <c r="D15109" i="44"/>
  <c r="D15101" i="44"/>
  <c r="D15093" i="44"/>
  <c r="D15085" i="44"/>
  <c r="D15077" i="44"/>
  <c r="D15069" i="44"/>
  <c r="D15061" i="44"/>
  <c r="D15053" i="44"/>
  <c r="D15045" i="44"/>
  <c r="D17239" i="44"/>
  <c r="D17168" i="44"/>
  <c r="D17112" i="44"/>
  <c r="D16683" i="44"/>
  <c r="D16594" i="44"/>
  <c r="D16456" i="44"/>
  <c r="D16421" i="44"/>
  <c r="D16323" i="44"/>
  <c r="D16225" i="44"/>
  <c r="D16148" i="44"/>
  <c r="D16116" i="44"/>
  <c r="D16034" i="44"/>
  <c r="D16018" i="44"/>
  <c r="D15890" i="44"/>
  <c r="D15875" i="44"/>
  <c r="D15862" i="44"/>
  <c r="D15834" i="44"/>
  <c r="D15819" i="44"/>
  <c r="D15790" i="44"/>
  <c r="D15774" i="44"/>
  <c r="D15758" i="44"/>
  <c r="D15710" i="44"/>
  <c r="D15686" i="44"/>
  <c r="D15674" i="44"/>
  <c r="D15639" i="44"/>
  <c r="D17988" i="44"/>
  <c r="D17183" i="44"/>
  <c r="D16753" i="44"/>
  <c r="D16528" i="44"/>
  <c r="D16404" i="44"/>
  <c r="D16388" i="44"/>
  <c r="D16241" i="44"/>
  <c r="D15806" i="44"/>
  <c r="D15662" i="44"/>
  <c r="D15650" i="44"/>
  <c r="D15606" i="44"/>
  <c r="D15588" i="44"/>
  <c r="D15580" i="44"/>
  <c r="D15572" i="44"/>
  <c r="D15564" i="44"/>
  <c r="D15556" i="44"/>
  <c r="D15548" i="44"/>
  <c r="D15540" i="44"/>
  <c r="D15532" i="44"/>
  <c r="D15524" i="44"/>
  <c r="D15516" i="44"/>
  <c r="D15508" i="44"/>
  <c r="D15500" i="44"/>
  <c r="D15492" i="44"/>
  <c r="D15484" i="44"/>
  <c r="D15476" i="44"/>
  <c r="D15468" i="44"/>
  <c r="D15460" i="44"/>
  <c r="D15452" i="44"/>
  <c r="D15444" i="44"/>
  <c r="D15436" i="44"/>
  <c r="D15428" i="44"/>
  <c r="D15420" i="44"/>
  <c r="D15412" i="44"/>
  <c r="D15404" i="44"/>
  <c r="D15396" i="44"/>
  <c r="D15388" i="44"/>
  <c r="D15380" i="44"/>
  <c r="D15372" i="44"/>
  <c r="D15364" i="44"/>
  <c r="D15356" i="44"/>
  <c r="D15348" i="44"/>
  <c r="D15340" i="44"/>
  <c r="D15332" i="44"/>
  <c r="D15324" i="44"/>
  <c r="D15316" i="44"/>
  <c r="D15308" i="44"/>
  <c r="D16985" i="44"/>
  <c r="D16929" i="44"/>
  <c r="D16858" i="44"/>
  <c r="D16578" i="44"/>
  <c r="D16474" i="44"/>
  <c r="D16438" i="44"/>
  <c r="D16355" i="44"/>
  <c r="D16180" i="44"/>
  <c r="D16164" i="44"/>
  <c r="D16077" i="44"/>
  <c r="D16002" i="44"/>
  <c r="D15901" i="44"/>
  <c r="D15874" i="44"/>
  <c r="D15846" i="44"/>
  <c r="D15818" i="44"/>
  <c r="D15638" i="44"/>
  <c r="D15626" i="44"/>
  <c r="D15615" i="44"/>
  <c r="D15596" i="44"/>
  <c r="D16679" i="44"/>
  <c r="D16508" i="44"/>
  <c r="D16435" i="44"/>
  <c r="D16371" i="44"/>
  <c r="D16339" i="44"/>
  <c r="D16252" i="44"/>
  <c r="D16209" i="44"/>
  <c r="D16193" i="44"/>
  <c r="D15695" i="44"/>
  <c r="D15587" i="44"/>
  <c r="D15579" i="44"/>
  <c r="D15571" i="44"/>
  <c r="D15563" i="44"/>
  <c r="D15555" i="44"/>
  <c r="D15547" i="44"/>
  <c r="D15539" i="44"/>
  <c r="D15531" i="44"/>
  <c r="D15523" i="44"/>
  <c r="D15515" i="44"/>
  <c r="D15507" i="44"/>
  <c r="D15499" i="44"/>
  <c r="D15491" i="44"/>
  <c r="D15483" i="44"/>
  <c r="D15475" i="44"/>
  <c r="D15467" i="44"/>
  <c r="D15459" i="44"/>
  <c r="D15451" i="44"/>
  <c r="D15443" i="44"/>
  <c r="D15435" i="44"/>
  <c r="D15427" i="44"/>
  <c r="D15419" i="44"/>
  <c r="D15411" i="44"/>
  <c r="D15403" i="44"/>
  <c r="D15395" i="44"/>
  <c r="D15387" i="44"/>
  <c r="D15379" i="44"/>
  <c r="D15371" i="44"/>
  <c r="D15363" i="44"/>
  <c r="D15355" i="44"/>
  <c r="D15347" i="44"/>
  <c r="D15339" i="44"/>
  <c r="D15331" i="44"/>
  <c r="D15323" i="44"/>
  <c r="D15315" i="44"/>
  <c r="D15307" i="44"/>
  <c r="D15299" i="44"/>
  <c r="D15291" i="44"/>
  <c r="D15283" i="44"/>
  <c r="D15275" i="44"/>
  <c r="D15267" i="44"/>
  <c r="D15259" i="44"/>
  <c r="D15251" i="44"/>
  <c r="D15243" i="44"/>
  <c r="D15235" i="44"/>
  <c r="D15227" i="44"/>
  <c r="D15219" i="44"/>
  <c r="D15211" i="44"/>
  <c r="D15203" i="44"/>
  <c r="D15195" i="44"/>
  <c r="D15187" i="44"/>
  <c r="D15179" i="44"/>
  <c r="D15171" i="44"/>
  <c r="D15163" i="44"/>
  <c r="D15155" i="44"/>
  <c r="D15147" i="44"/>
  <c r="D15139" i="44"/>
  <c r="D15131" i="44"/>
  <c r="D15123" i="44"/>
  <c r="D15115" i="44"/>
  <c r="D15107" i="44"/>
  <c r="D15099" i="44"/>
  <c r="D15091" i="44"/>
  <c r="D15083" i="44"/>
  <c r="D15075" i="44"/>
  <c r="D15067" i="44"/>
  <c r="D17825" i="44"/>
  <c r="D17199" i="44"/>
  <c r="D16818" i="44"/>
  <c r="D16698" i="44"/>
  <c r="D16418" i="44"/>
  <c r="D16401" i="44"/>
  <c r="D16267" i="44"/>
  <c r="D16061" i="44"/>
  <c r="D16045" i="44"/>
  <c r="D16029" i="44"/>
  <c r="D15917" i="44"/>
  <c r="D15859" i="44"/>
  <c r="D15671" i="44"/>
  <c r="D15614" i="44"/>
  <c r="D15604" i="44"/>
  <c r="D15595" i="44"/>
  <c r="D17611" i="44"/>
  <c r="D17072" i="44"/>
  <c r="D16889" i="44"/>
  <c r="D16385" i="44"/>
  <c r="D16299" i="44"/>
  <c r="D16177" i="44"/>
  <c r="D16092" i="44"/>
  <c r="D15949" i="44"/>
  <c r="D15886" i="44"/>
  <c r="D15830" i="44"/>
  <c r="D15734" i="44"/>
  <c r="D15706" i="44"/>
  <c r="D15694" i="44"/>
  <c r="D15682" i="44"/>
  <c r="D15647" i="44"/>
  <c r="D15586" i="44"/>
  <c r="D15578" i="44"/>
  <c r="D15570" i="44"/>
  <c r="D15562" i="44"/>
  <c r="D15554" i="44"/>
  <c r="D15546" i="44"/>
  <c r="D15538" i="44"/>
  <c r="D15530" i="44"/>
  <c r="D15522" i="44"/>
  <c r="D15514" i="44"/>
  <c r="D15506" i="44"/>
  <c r="D15498" i="44"/>
  <c r="D15490" i="44"/>
  <c r="D15482" i="44"/>
  <c r="D15474" i="44"/>
  <c r="D15466" i="44"/>
  <c r="D15458" i="44"/>
  <c r="D15450" i="44"/>
  <c r="D15442" i="44"/>
  <c r="D15434" i="44"/>
  <c r="D15426" i="44"/>
  <c r="D15418" i="44"/>
  <c r="D15410" i="44"/>
  <c r="D15402" i="44"/>
  <c r="D15394" i="44"/>
  <c r="D15386" i="44"/>
  <c r="D15378" i="44"/>
  <c r="D15370" i="44"/>
  <c r="D15362" i="44"/>
  <c r="D15354" i="44"/>
  <c r="D15346" i="44"/>
  <c r="D15338" i="44"/>
  <c r="D15330" i="44"/>
  <c r="D15322" i="44"/>
  <c r="D15314" i="44"/>
  <c r="D15306" i="44"/>
  <c r="D15298" i="44"/>
  <c r="D15290" i="44"/>
  <c r="D15282" i="44"/>
  <c r="D15274" i="44"/>
  <c r="D15266" i="44"/>
  <c r="D15258" i="44"/>
  <c r="D15250" i="44"/>
  <c r="D15242" i="44"/>
  <c r="D15234" i="44"/>
  <c r="D15226" i="44"/>
  <c r="D15218" i="44"/>
  <c r="D15210" i="44"/>
  <c r="D15202" i="44"/>
  <c r="D15194" i="44"/>
  <c r="D15186" i="44"/>
  <c r="D17215" i="44"/>
  <c r="D16658" i="44"/>
  <c r="D16487" i="44"/>
  <c r="D16283" i="44"/>
  <c r="D16236" i="44"/>
  <c r="D16220" i="44"/>
  <c r="D16074" i="44"/>
  <c r="D16013" i="44"/>
  <c r="D15965" i="44"/>
  <c r="D15933" i="44"/>
  <c r="D15858" i="44"/>
  <c r="D15843" i="44"/>
  <c r="D15718" i="44"/>
  <c r="D15670" i="44"/>
  <c r="D15658" i="44"/>
  <c r="D15623" i="44"/>
  <c r="D15603" i="44"/>
  <c r="D15594" i="44"/>
  <c r="D17013" i="44"/>
  <c r="D16711" i="44"/>
  <c r="D16315" i="44"/>
  <c r="D16249" i="44"/>
  <c r="D16204" i="44"/>
  <c r="D16140" i="44"/>
  <c r="D16124" i="44"/>
  <c r="D16058" i="44"/>
  <c r="D15997" i="44"/>
  <c r="D15870" i="44"/>
  <c r="D15814" i="44"/>
  <c r="D15782" i="44"/>
  <c r="D15750" i="44"/>
  <c r="D15646" i="44"/>
  <c r="D15634" i="44"/>
  <c r="D15585" i="44"/>
  <c r="D15577" i="44"/>
  <c r="D15569" i="44"/>
  <c r="D15561" i="44"/>
  <c r="D15553" i="44"/>
  <c r="D15545" i="44"/>
  <c r="D15537" i="44"/>
  <c r="D15529" i="44"/>
  <c r="D15521" i="44"/>
  <c r="D15513" i="44"/>
  <c r="D15505" i="44"/>
  <c r="D15497" i="44"/>
  <c r="D15489" i="44"/>
  <c r="D15481" i="44"/>
  <c r="D15473" i="44"/>
  <c r="D15465" i="44"/>
  <c r="D15457" i="44"/>
  <c r="D15449" i="44"/>
  <c r="D15441" i="44"/>
  <c r="D15433" i="44"/>
  <c r="D15425" i="44"/>
  <c r="D15417" i="44"/>
  <c r="D15409" i="44"/>
  <c r="D15401" i="44"/>
  <c r="D15393" i="44"/>
  <c r="D15385" i="44"/>
  <c r="D15377" i="44"/>
  <c r="D15369" i="44"/>
  <c r="D15361" i="44"/>
  <c r="D15353" i="44"/>
  <c r="D15345" i="44"/>
  <c r="D15337" i="44"/>
  <c r="D15329" i="44"/>
  <c r="D15321" i="44"/>
  <c r="D15313" i="44"/>
  <c r="D15305" i="44"/>
  <c r="D15297" i="44"/>
  <c r="D15289" i="44"/>
  <c r="D15281" i="44"/>
  <c r="D15273" i="44"/>
  <c r="D15265" i="44"/>
  <c r="D15257" i="44"/>
  <c r="D15249" i="44"/>
  <c r="D15241" i="44"/>
  <c r="D15233" i="44"/>
  <c r="D15225" i="44"/>
  <c r="D15217" i="44"/>
  <c r="D15209" i="44"/>
  <c r="D15201" i="44"/>
  <c r="D15193" i="44"/>
  <c r="D15185" i="44"/>
  <c r="D15177" i="44"/>
  <c r="D15169" i="44"/>
  <c r="D15161" i="44"/>
  <c r="D15153" i="44"/>
  <c r="D15145" i="44"/>
  <c r="D15137" i="44"/>
  <c r="D15129" i="44"/>
  <c r="D15121" i="44"/>
  <c r="D15113" i="44"/>
  <c r="D15105" i="44"/>
  <c r="D15097" i="44"/>
  <c r="D15089" i="44"/>
  <c r="D15081" i="44"/>
  <c r="D15073" i="44"/>
  <c r="D15065" i="44"/>
  <c r="D15057" i="44"/>
  <c r="D18247" i="44"/>
  <c r="D17287" i="44"/>
  <c r="D16762" i="44"/>
  <c r="D16520" i="44"/>
  <c r="D16467" i="44"/>
  <c r="D16108" i="44"/>
  <c r="D16042" i="44"/>
  <c r="D16026" i="44"/>
  <c r="D15981" i="44"/>
  <c r="D15883" i="44"/>
  <c r="D15842" i="44"/>
  <c r="D15827" i="44"/>
  <c r="D15602" i="44"/>
  <c r="D15584" i="44"/>
  <c r="D15440" i="44"/>
  <c r="D15312" i="44"/>
  <c r="D15260" i="44"/>
  <c r="D15196" i="44"/>
  <c r="D15055" i="44"/>
  <c r="D15038" i="44"/>
  <c r="D15030" i="44"/>
  <c r="D15022" i="44"/>
  <c r="D15014" i="44"/>
  <c r="D15006" i="44"/>
  <c r="D14998" i="44"/>
  <c r="D14990" i="44"/>
  <c r="D14982" i="44"/>
  <c r="D14974" i="44"/>
  <c r="D14966" i="44"/>
  <c r="D14958" i="44"/>
  <c r="D14950" i="44"/>
  <c r="D14942" i="44"/>
  <c r="D14934" i="44"/>
  <c r="D14926" i="44"/>
  <c r="D14918" i="44"/>
  <c r="D14910" i="44"/>
  <c r="D14847" i="44"/>
  <c r="D14839" i="44"/>
  <c r="D14831" i="44"/>
  <c r="D14823" i="44"/>
  <c r="D14815" i="44"/>
  <c r="D14807" i="44"/>
  <c r="D14799" i="44"/>
  <c r="D14791" i="44"/>
  <c r="D14720" i="44"/>
  <c r="D14712" i="44"/>
  <c r="D14704" i="44"/>
  <c r="D14696" i="44"/>
  <c r="D14688" i="44"/>
  <c r="D14680" i="44"/>
  <c r="D14672" i="44"/>
  <c r="D14601" i="44"/>
  <c r="D14593" i="44"/>
  <c r="D14585" i="44"/>
  <c r="D14577" i="44"/>
  <c r="D14569" i="44"/>
  <c r="D14561" i="44"/>
  <c r="D14553" i="44"/>
  <c r="D14545" i="44"/>
  <c r="D14474" i="44"/>
  <c r="D14466" i="44"/>
  <c r="D14458" i="44"/>
  <c r="D14450" i="44"/>
  <c r="D14442" i="44"/>
  <c r="D14434" i="44"/>
  <c r="D14426" i="44"/>
  <c r="D14418" i="44"/>
  <c r="D14347" i="44"/>
  <c r="D14339" i="44"/>
  <c r="D14331" i="44"/>
  <c r="D14323" i="44"/>
  <c r="D14315" i="44"/>
  <c r="D14307" i="44"/>
  <c r="D14299" i="44"/>
  <c r="D14291" i="44"/>
  <c r="D14220" i="44"/>
  <c r="D14212" i="44"/>
  <c r="D14204" i="44"/>
  <c r="D14196" i="44"/>
  <c r="D14188" i="44"/>
  <c r="D14180" i="44"/>
  <c r="D14172" i="44"/>
  <c r="D14164" i="44"/>
  <c r="D16132" i="44"/>
  <c r="D15368" i="44"/>
  <c r="D15272" i="44"/>
  <c r="D15208" i="44"/>
  <c r="D15160" i="44"/>
  <c r="D15128" i="44"/>
  <c r="D15096" i="44"/>
  <c r="D15064" i="44"/>
  <c r="D15046" i="44"/>
  <c r="D14902" i="44"/>
  <c r="D14894" i="44"/>
  <c r="D14886" i="44"/>
  <c r="D14878" i="44"/>
  <c r="D14870" i="44"/>
  <c r="D14862" i="44"/>
  <c r="D14854" i="44"/>
  <c r="D14783" i="44"/>
  <c r="D14775" i="44"/>
  <c r="D14767" i="44"/>
  <c r="D14759" i="44"/>
  <c r="D14751" i="44"/>
  <c r="D14743" i="44"/>
  <c r="D14735" i="44"/>
  <c r="D14727" i="44"/>
  <c r="D14664" i="44"/>
  <c r="D14656" i="44"/>
  <c r="D14648" i="44"/>
  <c r="D14640" i="44"/>
  <c r="D14632" i="44"/>
  <c r="D14624" i="44"/>
  <c r="D14616" i="44"/>
  <c r="D14608" i="44"/>
  <c r="D14537" i="44"/>
  <c r="D14529" i="44"/>
  <c r="D14521" i="44"/>
  <c r="D14513" i="44"/>
  <c r="D14505" i="44"/>
  <c r="D14497" i="44"/>
  <c r="D14489" i="44"/>
  <c r="D14481" i="44"/>
  <c r="D14410" i="44"/>
  <c r="D14402" i="44"/>
  <c r="D14394" i="44"/>
  <c r="D14386" i="44"/>
  <c r="D14378" i="44"/>
  <c r="D14370" i="44"/>
  <c r="D14362" i="44"/>
  <c r="D14354" i="44"/>
  <c r="D14283" i="44"/>
  <c r="D14275" i="44"/>
  <c r="D14267" i="44"/>
  <c r="D14259" i="44"/>
  <c r="D14251" i="44"/>
  <c r="D14243" i="44"/>
  <c r="D14235" i="44"/>
  <c r="D14227" i="44"/>
  <c r="D16483" i="44"/>
  <c r="D16228" i="44"/>
  <c r="D15994" i="44"/>
  <c r="D15822" i="44"/>
  <c r="D15618" i="44"/>
  <c r="D15424" i="44"/>
  <c r="D15284" i="44"/>
  <c r="D15220" i="44"/>
  <c r="D15170" i="44"/>
  <c r="D15138" i="44"/>
  <c r="D15106" i="44"/>
  <c r="D15074" i="44"/>
  <c r="D15054" i="44"/>
  <c r="D15037" i="44"/>
  <c r="D15029" i="44"/>
  <c r="D15021" i="44"/>
  <c r="D15013" i="44"/>
  <c r="D15005" i="44"/>
  <c r="D14997" i="44"/>
  <c r="D14989" i="44"/>
  <c r="D14981" i="44"/>
  <c r="D14973" i="44"/>
  <c r="D14965" i="44"/>
  <c r="D14957" i="44"/>
  <c r="D14949" i="44"/>
  <c r="D14941" i="44"/>
  <c r="D14933" i="44"/>
  <c r="D14925" i="44"/>
  <c r="D14917" i="44"/>
  <c r="D14909" i="44"/>
  <c r="D14846" i="44"/>
  <c r="D14838" i="44"/>
  <c r="D14830" i="44"/>
  <c r="D14822" i="44"/>
  <c r="D14814" i="44"/>
  <c r="D14806" i="44"/>
  <c r="D14798" i="44"/>
  <c r="D14790" i="44"/>
  <c r="D14719" i="44"/>
  <c r="D14711" i="44"/>
  <c r="D14703" i="44"/>
  <c r="D14695" i="44"/>
  <c r="D14687" i="44"/>
  <c r="D14679" i="44"/>
  <c r="D14671" i="44"/>
  <c r="D14600" i="44"/>
  <c r="D14592" i="44"/>
  <c r="D14584" i="44"/>
  <c r="D14576" i="44"/>
  <c r="D14568" i="44"/>
  <c r="D14560" i="44"/>
  <c r="D14552" i="44"/>
  <c r="D14544" i="44"/>
  <c r="D14473" i="44"/>
  <c r="D14465" i="44"/>
  <c r="D14457" i="44"/>
  <c r="D14449" i="44"/>
  <c r="D14441" i="44"/>
  <c r="D14433" i="44"/>
  <c r="D14425" i="44"/>
  <c r="D14417" i="44"/>
  <c r="D14346" i="44"/>
  <c r="D14338" i="44"/>
  <c r="D14330" i="44"/>
  <c r="D14322" i="44"/>
  <c r="D14314" i="44"/>
  <c r="D14306" i="44"/>
  <c r="D14298" i="44"/>
  <c r="D14290" i="44"/>
  <c r="D16188" i="44"/>
  <c r="D15766" i="44"/>
  <c r="D15496" i="44"/>
  <c r="D15480" i="44"/>
  <c r="D15352" i="44"/>
  <c r="D15296" i="44"/>
  <c r="D15232" i="44"/>
  <c r="D15159" i="44"/>
  <c r="D15148" i="44"/>
  <c r="D15127" i="44"/>
  <c r="D15116" i="44"/>
  <c r="D15095" i="44"/>
  <c r="D15084" i="44"/>
  <c r="D15063" i="44"/>
  <c r="D14901" i="44"/>
  <c r="D14893" i="44"/>
  <c r="D14885" i="44"/>
  <c r="D14877" i="44"/>
  <c r="D14869" i="44"/>
  <c r="D14861" i="44"/>
  <c r="D14853" i="44"/>
  <c r="D14782" i="44"/>
  <c r="D14774" i="44"/>
  <c r="D14766" i="44"/>
  <c r="D14758" i="44"/>
  <c r="D14750" i="44"/>
  <c r="D14742" i="44"/>
  <c r="D14734" i="44"/>
  <c r="D14663" i="44"/>
  <c r="D14655" i="44"/>
  <c r="D14647" i="44"/>
  <c r="D14639" i="44"/>
  <c r="D14631" i="44"/>
  <c r="D14623" i="44"/>
  <c r="D14615" i="44"/>
  <c r="D14607" i="44"/>
  <c r="D14536" i="44"/>
  <c r="D14528" i="44"/>
  <c r="D14520" i="44"/>
  <c r="D14512" i="44"/>
  <c r="D14504" i="44"/>
  <c r="D14496" i="44"/>
  <c r="D14488" i="44"/>
  <c r="D14480" i="44"/>
  <c r="D14409" i="44"/>
  <c r="D14401" i="44"/>
  <c r="D14393" i="44"/>
  <c r="D14385" i="44"/>
  <c r="D14377" i="44"/>
  <c r="D14369" i="44"/>
  <c r="D14361" i="44"/>
  <c r="D14353" i="44"/>
  <c r="D14282" i="44"/>
  <c r="D14274" i="44"/>
  <c r="D14266" i="44"/>
  <c r="D14258" i="44"/>
  <c r="D14250" i="44"/>
  <c r="D14242" i="44"/>
  <c r="D14234" i="44"/>
  <c r="D14226" i="44"/>
  <c r="D15742" i="44"/>
  <c r="D15528" i="44"/>
  <c r="D15512" i="44"/>
  <c r="D15464" i="44"/>
  <c r="D15336" i="44"/>
  <c r="D15256" i="44"/>
  <c r="D15192" i="44"/>
  <c r="D15168" i="44"/>
  <c r="D15136" i="44"/>
  <c r="D15104" i="44"/>
  <c r="D15072" i="44"/>
  <c r="D15052" i="44"/>
  <c r="D14908" i="44"/>
  <c r="D14900" i="44"/>
  <c r="D14892" i="44"/>
  <c r="D14884" i="44"/>
  <c r="D14876" i="44"/>
  <c r="D14868" i="44"/>
  <c r="D14860" i="44"/>
  <c r="D14781" i="44"/>
  <c r="D14773" i="44"/>
  <c r="D14765" i="44"/>
  <c r="D14757" i="44"/>
  <c r="D14749" i="44"/>
  <c r="D14741" i="44"/>
  <c r="D14733" i="44"/>
  <c r="D14662" i="44"/>
  <c r="D14654" i="44"/>
  <c r="D14646" i="44"/>
  <c r="D14638" i="44"/>
  <c r="D14630" i="44"/>
  <c r="D14622" i="44"/>
  <c r="D14614" i="44"/>
  <c r="D14606" i="44"/>
  <c r="D14535" i="44"/>
  <c r="D14527" i="44"/>
  <c r="D14519" i="44"/>
  <c r="D14511" i="44"/>
  <c r="D14503" i="44"/>
  <c r="D14495" i="44"/>
  <c r="D14487" i="44"/>
  <c r="D14479" i="44"/>
  <c r="D14408" i="44"/>
  <c r="D14400" i="44"/>
  <c r="D14392" i="44"/>
  <c r="D14384" i="44"/>
  <c r="D14376" i="44"/>
  <c r="D14368" i="44"/>
  <c r="D14360" i="44"/>
  <c r="D14352" i="44"/>
  <c r="D14281" i="44"/>
  <c r="D14273" i="44"/>
  <c r="D14265" i="44"/>
  <c r="D14257" i="44"/>
  <c r="D14249" i="44"/>
  <c r="D14241" i="44"/>
  <c r="D14233" i="44"/>
  <c r="D14225" i="44"/>
  <c r="D16396" i="44"/>
  <c r="D15703" i="44"/>
  <c r="D15544" i="44"/>
  <c r="D15392" i="44"/>
  <c r="D15268" i="44"/>
  <c r="D15204" i="44"/>
  <c r="D15146" i="44"/>
  <c r="D15114" i="44"/>
  <c r="D15082" i="44"/>
  <c r="D15043" i="44"/>
  <c r="D15035" i="44"/>
  <c r="D15027" i="44"/>
  <c r="D15019" i="44"/>
  <c r="D15011" i="44"/>
  <c r="D15003" i="44"/>
  <c r="D14995" i="44"/>
  <c r="D14987" i="44"/>
  <c r="D14979" i="44"/>
  <c r="D14971" i="44"/>
  <c r="D14963" i="44"/>
  <c r="D14955" i="44"/>
  <c r="D14947" i="44"/>
  <c r="D14939" i="44"/>
  <c r="D14931" i="44"/>
  <c r="D14923" i="44"/>
  <c r="D14915" i="44"/>
  <c r="D14852" i="44"/>
  <c r="D14844" i="44"/>
  <c r="D14836" i="44"/>
  <c r="D14828" i="44"/>
  <c r="D14820" i="44"/>
  <c r="D14812" i="44"/>
  <c r="D14804" i="44"/>
  <c r="D14796" i="44"/>
  <c r="D14725" i="44"/>
  <c r="D14717" i="44"/>
  <c r="D14709" i="44"/>
  <c r="D14701" i="44"/>
  <c r="D14693" i="44"/>
  <c r="D14685" i="44"/>
  <c r="D14677" i="44"/>
  <c r="D14669" i="44"/>
  <c r="D14598" i="44"/>
  <c r="D14590" i="44"/>
  <c r="D14582" i="44"/>
  <c r="D14574" i="44"/>
  <c r="D14566" i="44"/>
  <c r="D14558" i="44"/>
  <c r="D14550" i="44"/>
  <c r="D14542" i="44"/>
  <c r="D14471" i="44"/>
  <c r="D14463" i="44"/>
  <c r="D14455" i="44"/>
  <c r="D14447" i="44"/>
  <c r="D14439" i="44"/>
  <c r="D14431" i="44"/>
  <c r="D14423" i="44"/>
  <c r="D14415" i="44"/>
  <c r="D14344" i="44"/>
  <c r="D14336" i="44"/>
  <c r="D14328" i="44"/>
  <c r="D14320" i="44"/>
  <c r="D14312" i="44"/>
  <c r="D14304" i="44"/>
  <c r="D14296" i="44"/>
  <c r="D14288" i="44"/>
  <c r="D16377" i="44"/>
  <c r="D15854" i="44"/>
  <c r="D15560" i="44"/>
  <c r="D15448" i="44"/>
  <c r="D15320" i="44"/>
  <c r="D15280" i="44"/>
  <c r="D15216" i="44"/>
  <c r="D15178" i="44"/>
  <c r="D15167" i="44"/>
  <c r="D15156" i="44"/>
  <c r="D15135" i="44"/>
  <c r="D15124" i="44"/>
  <c r="D15103" i="44"/>
  <c r="D15092" i="44"/>
  <c r="D15071" i="44"/>
  <c r="D15060" i="44"/>
  <c r="D15051" i="44"/>
  <c r="D14907" i="44"/>
  <c r="D14899" i="44"/>
  <c r="D14891" i="44"/>
  <c r="D14883" i="44"/>
  <c r="D14875" i="44"/>
  <c r="D14867" i="44"/>
  <c r="D14859" i="44"/>
  <c r="D14788" i="44"/>
  <c r="D14780" i="44"/>
  <c r="D14772" i="44"/>
  <c r="D14764" i="44"/>
  <c r="D14756" i="44"/>
  <c r="D14748" i="44"/>
  <c r="D14740" i="44"/>
  <c r="D14732" i="44"/>
  <c r="D14661" i="44"/>
  <c r="D14653" i="44"/>
  <c r="D14645" i="44"/>
  <c r="D14637" i="44"/>
  <c r="D14629" i="44"/>
  <c r="D14621" i="44"/>
  <c r="D14613" i="44"/>
  <c r="D14605" i="44"/>
  <c r="D14534" i="44"/>
  <c r="D14526" i="44"/>
  <c r="D14518" i="44"/>
  <c r="D14510" i="44"/>
  <c r="D14502" i="44"/>
  <c r="D14494" i="44"/>
  <c r="D14486" i="44"/>
  <c r="D14478" i="44"/>
  <c r="D14407" i="44"/>
  <c r="D14399" i="44"/>
  <c r="D14391" i="44"/>
  <c r="D14383" i="44"/>
  <c r="D14375" i="44"/>
  <c r="D14367" i="44"/>
  <c r="D14359" i="44"/>
  <c r="D14280" i="44"/>
  <c r="D14272" i="44"/>
  <c r="D14264" i="44"/>
  <c r="D14256" i="44"/>
  <c r="D14248" i="44"/>
  <c r="D14240" i="44"/>
  <c r="D14232" i="44"/>
  <c r="D17231" i="44"/>
  <c r="D15611" i="44"/>
  <c r="D15592" i="44"/>
  <c r="D15576" i="44"/>
  <c r="D15376" i="44"/>
  <c r="D15292" i="44"/>
  <c r="D15228" i="44"/>
  <c r="D15042" i="44"/>
  <c r="D15034" i="44"/>
  <c r="D15026" i="44"/>
  <c r="D15018" i="44"/>
  <c r="D15010" i="44"/>
  <c r="D15002" i="44"/>
  <c r="D14994" i="44"/>
  <c r="D14986" i="44"/>
  <c r="D14978" i="44"/>
  <c r="D14970" i="44"/>
  <c r="D14962" i="44"/>
  <c r="D14954" i="44"/>
  <c r="D14946" i="44"/>
  <c r="D14938" i="44"/>
  <c r="D14930" i="44"/>
  <c r="D14922" i="44"/>
  <c r="D14914" i="44"/>
  <c r="D14851" i="44"/>
  <c r="D14843" i="44"/>
  <c r="D14835" i="44"/>
  <c r="D14827" i="44"/>
  <c r="D14819" i="44"/>
  <c r="D14811" i="44"/>
  <c r="D14803" i="44"/>
  <c r="D14795" i="44"/>
  <c r="D14724" i="44"/>
  <c r="D14716" i="44"/>
  <c r="D14708" i="44"/>
  <c r="D14700" i="44"/>
  <c r="D14692" i="44"/>
  <c r="D14684" i="44"/>
  <c r="D14676" i="44"/>
  <c r="D14668" i="44"/>
  <c r="D14597" i="44"/>
  <c r="D14589" i="44"/>
  <c r="D14581" i="44"/>
  <c r="D14573" i="44"/>
  <c r="D14565" i="44"/>
  <c r="D14557" i="44"/>
  <c r="D14549" i="44"/>
  <c r="D14541" i="44"/>
  <c r="D14470" i="44"/>
  <c r="D14462" i="44"/>
  <c r="D14454" i="44"/>
  <c r="D14446" i="44"/>
  <c r="D14438" i="44"/>
  <c r="D14430" i="44"/>
  <c r="D14422" i="44"/>
  <c r="D14414" i="44"/>
  <c r="D14351" i="44"/>
  <c r="D14343" i="44"/>
  <c r="D14335" i="44"/>
  <c r="D14327" i="44"/>
  <c r="D14319" i="44"/>
  <c r="D14311" i="44"/>
  <c r="D14303" i="44"/>
  <c r="D14295" i="44"/>
  <c r="D14224" i="44"/>
  <c r="D14216" i="44"/>
  <c r="D14208" i="44"/>
  <c r="D14200" i="44"/>
  <c r="D14192" i="44"/>
  <c r="D17152" i="44"/>
  <c r="D16794" i="44"/>
  <c r="D16413" i="44"/>
  <c r="D15432" i="44"/>
  <c r="D15304" i="44"/>
  <c r="D15240" i="44"/>
  <c r="D15144" i="44"/>
  <c r="D15112" i="44"/>
  <c r="D15080" i="44"/>
  <c r="D15059" i="44"/>
  <c r="D15050" i="44"/>
  <c r="D14906" i="44"/>
  <c r="D14898" i="44"/>
  <c r="D14890" i="44"/>
  <c r="D14882" i="44"/>
  <c r="D14874" i="44"/>
  <c r="D14866" i="44"/>
  <c r="D14858" i="44"/>
  <c r="D14787" i="44"/>
  <c r="D14779" i="44"/>
  <c r="D14771" i="44"/>
  <c r="D14763" i="44"/>
  <c r="D14755" i="44"/>
  <c r="D14747" i="44"/>
  <c r="D14739" i="44"/>
  <c r="D14731" i="44"/>
  <c r="D14660" i="44"/>
  <c r="D14652" i="44"/>
  <c r="D14644" i="44"/>
  <c r="D14636" i="44"/>
  <c r="D14628" i="44"/>
  <c r="D14620" i="44"/>
  <c r="D14612" i="44"/>
  <c r="D14604" i="44"/>
  <c r="D14533" i="44"/>
  <c r="D14525" i="44"/>
  <c r="D14517" i="44"/>
  <c r="D14509" i="44"/>
  <c r="D14501" i="44"/>
  <c r="D14493" i="44"/>
  <c r="D14485" i="44"/>
  <c r="D14477" i="44"/>
  <c r="D14406" i="44"/>
  <c r="D14398" i="44"/>
  <c r="D14390" i="44"/>
  <c r="D14382" i="44"/>
  <c r="D14374" i="44"/>
  <c r="D14366" i="44"/>
  <c r="D14358" i="44"/>
  <c r="D14287" i="44"/>
  <c r="D14279" i="44"/>
  <c r="D14271" i="44"/>
  <c r="D14263" i="44"/>
  <c r="D14255" i="44"/>
  <c r="D14247" i="44"/>
  <c r="D14239" i="44"/>
  <c r="D14231" i="44"/>
  <c r="D16849" i="44"/>
  <c r="D15360" i="44"/>
  <c r="D15252" i="44"/>
  <c r="D15188" i="44"/>
  <c r="D15176" i="44"/>
  <c r="D15154" i="44"/>
  <c r="D15122" i="44"/>
  <c r="D15090" i="44"/>
  <c r="D15041" i="44"/>
  <c r="D15033" i="44"/>
  <c r="D15025" i="44"/>
  <c r="D15017" i="44"/>
  <c r="D15009" i="44"/>
  <c r="D15001" i="44"/>
  <c r="D14993" i="44"/>
  <c r="D14985" i="44"/>
  <c r="D14977" i="44"/>
  <c r="D14969" i="44"/>
  <c r="D14961" i="44"/>
  <c r="D14953" i="44"/>
  <c r="D14945" i="44"/>
  <c r="D14937" i="44"/>
  <c r="D14929" i="44"/>
  <c r="D14921" i="44"/>
  <c r="D14913" i="44"/>
  <c r="D14850" i="44"/>
  <c r="D14842" i="44"/>
  <c r="D14834" i="44"/>
  <c r="D14826" i="44"/>
  <c r="D14818" i="44"/>
  <c r="D14810" i="44"/>
  <c r="D14802" i="44"/>
  <c r="D14794" i="44"/>
  <c r="D14723" i="44"/>
  <c r="D14715" i="44"/>
  <c r="D14707" i="44"/>
  <c r="D14699" i="44"/>
  <c r="D14691" i="44"/>
  <c r="D14683" i="44"/>
  <c r="D14675" i="44"/>
  <c r="D14667" i="44"/>
  <c r="D14596" i="44"/>
  <c r="D14588" i="44"/>
  <c r="D14580" i="44"/>
  <c r="D14572" i="44"/>
  <c r="D14564" i="44"/>
  <c r="D14556" i="44"/>
  <c r="D14548" i="44"/>
  <c r="D14540" i="44"/>
  <c r="D14469" i="44"/>
  <c r="D14461" i="44"/>
  <c r="D14453" i="44"/>
  <c r="D14445" i="44"/>
  <c r="D14437" i="44"/>
  <c r="D14429" i="44"/>
  <c r="D14421" i="44"/>
  <c r="D14350" i="44"/>
  <c r="D14342" i="44"/>
  <c r="D14334" i="44"/>
  <c r="D14326" i="44"/>
  <c r="D14318" i="44"/>
  <c r="D14310" i="44"/>
  <c r="D14302" i="44"/>
  <c r="D14294" i="44"/>
  <c r="D14223" i="44"/>
  <c r="D14215" i="44"/>
  <c r="D14207" i="44"/>
  <c r="D14199" i="44"/>
  <c r="D14191" i="44"/>
  <c r="D14183" i="44"/>
  <c r="D14175" i="44"/>
  <c r="D14167" i="44"/>
  <c r="D16738" i="44"/>
  <c r="D15679" i="44"/>
  <c r="D15488" i="44"/>
  <c r="D15416" i="44"/>
  <c r="D15264" i="44"/>
  <c r="D15200" i="44"/>
  <c r="D15164" i="44"/>
  <c r="D15143" i="44"/>
  <c r="D15132" i="44"/>
  <c r="D15111" i="44"/>
  <c r="D15100" i="44"/>
  <c r="D15079" i="44"/>
  <c r="D15068" i="44"/>
  <c r="D15058" i="44"/>
  <c r="D15049" i="44"/>
  <c r="D14905" i="44"/>
  <c r="D14897" i="44"/>
  <c r="D14889" i="44"/>
  <c r="D14881" i="44"/>
  <c r="D14873" i="44"/>
  <c r="D14865" i="44"/>
  <c r="D14857" i="44"/>
  <c r="D14786" i="44"/>
  <c r="D14778" i="44"/>
  <c r="D14770" i="44"/>
  <c r="D14762" i="44"/>
  <c r="D14754" i="44"/>
  <c r="D14746" i="44"/>
  <c r="D14738" i="44"/>
  <c r="D14730" i="44"/>
  <c r="D14659" i="44"/>
  <c r="D14651" i="44"/>
  <c r="D14643" i="44"/>
  <c r="D14635" i="44"/>
  <c r="D14627" i="44"/>
  <c r="D14619" i="44"/>
  <c r="D14611" i="44"/>
  <c r="D14603" i="44"/>
  <c r="D14532" i="44"/>
  <c r="D14524" i="44"/>
  <c r="D14516" i="44"/>
  <c r="D14508" i="44"/>
  <c r="D14500" i="44"/>
  <c r="D14492" i="44"/>
  <c r="D14484" i="44"/>
  <c r="D14476" i="44"/>
  <c r="D14413" i="44"/>
  <c r="D14405" i="44"/>
  <c r="D14397" i="44"/>
  <c r="D14389" i="44"/>
  <c r="D14381" i="44"/>
  <c r="D14373" i="44"/>
  <c r="D14365" i="44"/>
  <c r="D14357" i="44"/>
  <c r="D14286" i="44"/>
  <c r="D14278" i="44"/>
  <c r="D14270" i="44"/>
  <c r="D14262" i="44"/>
  <c r="D14254" i="44"/>
  <c r="D14246" i="44"/>
  <c r="D16430" i="44"/>
  <c r="D15504" i="44"/>
  <c r="D15472" i="44"/>
  <c r="D15344" i="44"/>
  <c r="D15276" i="44"/>
  <c r="D15212" i="44"/>
  <c r="D15040" i="44"/>
  <c r="D15032" i="44"/>
  <c r="D15024" i="44"/>
  <c r="D15016" i="44"/>
  <c r="D15008" i="44"/>
  <c r="D15000" i="44"/>
  <c r="D14992" i="44"/>
  <c r="D14984" i="44"/>
  <c r="D14976" i="44"/>
  <c r="D14968" i="44"/>
  <c r="D14960" i="44"/>
  <c r="D14952" i="44"/>
  <c r="D14944" i="44"/>
  <c r="D14936" i="44"/>
  <c r="D14928" i="44"/>
  <c r="D14920" i="44"/>
  <c r="D14912" i="44"/>
  <c r="D14849" i="44"/>
  <c r="D14841" i="44"/>
  <c r="D14833" i="44"/>
  <c r="D14825" i="44"/>
  <c r="D14817" i="44"/>
  <c r="D14809" i="44"/>
  <c r="D14801" i="44"/>
  <c r="D14793" i="44"/>
  <c r="D14722" i="44"/>
  <c r="D14714" i="44"/>
  <c r="D14706" i="44"/>
  <c r="D14698" i="44"/>
  <c r="D14690" i="44"/>
  <c r="D14682" i="44"/>
  <c r="D14674" i="44"/>
  <c r="D14666" i="44"/>
  <c r="D14595" i="44"/>
  <c r="D14587" i="44"/>
  <c r="D14579" i="44"/>
  <c r="D14571" i="44"/>
  <c r="D14563" i="44"/>
  <c r="D14555" i="44"/>
  <c r="D14547" i="44"/>
  <c r="D14539" i="44"/>
  <c r="D14468" i="44"/>
  <c r="D14460" i="44"/>
  <c r="D14452" i="44"/>
  <c r="D14444" i="44"/>
  <c r="D14436" i="44"/>
  <c r="D14428" i="44"/>
  <c r="D14420" i="44"/>
  <c r="D14349" i="44"/>
  <c r="D14341" i="44"/>
  <c r="D14333" i="44"/>
  <c r="D14325" i="44"/>
  <c r="D14317" i="44"/>
  <c r="D14309" i="44"/>
  <c r="D14301" i="44"/>
  <c r="D14293" i="44"/>
  <c r="D14222" i="44"/>
  <c r="D14214" i="44"/>
  <c r="D14206" i="44"/>
  <c r="D14198" i="44"/>
  <c r="D14190" i="44"/>
  <c r="D14182" i="44"/>
  <c r="D14174" i="44"/>
  <c r="D14166" i="44"/>
  <c r="D16291" i="44"/>
  <c r="D16233" i="44"/>
  <c r="D15826" i="44"/>
  <c r="D15622" i="44"/>
  <c r="D15520" i="44"/>
  <c r="D15400" i="44"/>
  <c r="D15288" i="44"/>
  <c r="D15224" i="44"/>
  <c r="D15152" i="44"/>
  <c r="D15120" i="44"/>
  <c r="D15088" i="44"/>
  <c r="D15048" i="44"/>
  <c r="D14904" i="44"/>
  <c r="D14896" i="44"/>
  <c r="D14888" i="44"/>
  <c r="D14880" i="44"/>
  <c r="D14872" i="44"/>
  <c r="D14864" i="44"/>
  <c r="D14856" i="44"/>
  <c r="D14785" i="44"/>
  <c r="D14777" i="44"/>
  <c r="D14769" i="44"/>
  <c r="D14761" i="44"/>
  <c r="D14753" i="44"/>
  <c r="D14745" i="44"/>
  <c r="D14737" i="44"/>
  <c r="D14729" i="44"/>
  <c r="D14658" i="44"/>
  <c r="D14650" i="44"/>
  <c r="D14642" i="44"/>
  <c r="D14634" i="44"/>
  <c r="D14626" i="44"/>
  <c r="D14618" i="44"/>
  <c r="D14610" i="44"/>
  <c r="D14531" i="44"/>
  <c r="D14523" i="44"/>
  <c r="D14515" i="44"/>
  <c r="D14507" i="44"/>
  <c r="D14499" i="44"/>
  <c r="D14491" i="44"/>
  <c r="D14483" i="44"/>
  <c r="D14475" i="44"/>
  <c r="D14412" i="44"/>
  <c r="D14404" i="44"/>
  <c r="D14396" i="44"/>
  <c r="D14388" i="44"/>
  <c r="D14380" i="44"/>
  <c r="D14372" i="44"/>
  <c r="D14364" i="44"/>
  <c r="D14356" i="44"/>
  <c r="D14285" i="44"/>
  <c r="D14277" i="44"/>
  <c r="D14269" i="44"/>
  <c r="D14261" i="44"/>
  <c r="D14253" i="44"/>
  <c r="D14245" i="44"/>
  <c r="D14237" i="44"/>
  <c r="D14229" i="44"/>
  <c r="D16446" i="44"/>
  <c r="D16307" i="44"/>
  <c r="D16156" i="44"/>
  <c r="D15552" i="44"/>
  <c r="D15536" i="44"/>
  <c r="D15456" i="44"/>
  <c r="D15328" i="44"/>
  <c r="D15300" i="44"/>
  <c r="D15236" i="44"/>
  <c r="D15162" i="44"/>
  <c r="D15130" i="44"/>
  <c r="D15098" i="44"/>
  <c r="D15066" i="44"/>
  <c r="D15056" i="44"/>
  <c r="D15039" i="44"/>
  <c r="D15031" i="44"/>
  <c r="D15023" i="44"/>
  <c r="D15015" i="44"/>
  <c r="D15007" i="44"/>
  <c r="D14999" i="44"/>
  <c r="D14991" i="44"/>
  <c r="D14983" i="44"/>
  <c r="D14975" i="44"/>
  <c r="D14967" i="44"/>
  <c r="D14959" i="44"/>
  <c r="D14951" i="44"/>
  <c r="D14943" i="44"/>
  <c r="D14935" i="44"/>
  <c r="D14927" i="44"/>
  <c r="D14919" i="44"/>
  <c r="D14911" i="44"/>
  <c r="D14848" i="44"/>
  <c r="D14840" i="44"/>
  <c r="D14832" i="44"/>
  <c r="D14824" i="44"/>
  <c r="D14816" i="44"/>
  <c r="D14808" i="44"/>
  <c r="D14800" i="44"/>
  <c r="D14792" i="44"/>
  <c r="D14721" i="44"/>
  <c r="D14713" i="44"/>
  <c r="D14705" i="44"/>
  <c r="D14697" i="44"/>
  <c r="D14689" i="44"/>
  <c r="D14681" i="44"/>
  <c r="D14673" i="44"/>
  <c r="D14665" i="44"/>
  <c r="D14602" i="44"/>
  <c r="D14594" i="44"/>
  <c r="D14586" i="44"/>
  <c r="D14578" i="44"/>
  <c r="D14570" i="44"/>
  <c r="D14562" i="44"/>
  <c r="D14554" i="44"/>
  <c r="D14546" i="44"/>
  <c r="D14467" i="44"/>
  <c r="D14459" i="44"/>
  <c r="D14451" i="44"/>
  <c r="D14443" i="44"/>
  <c r="D14435" i="44"/>
  <c r="D14427" i="44"/>
  <c r="D14419" i="44"/>
  <c r="D15184" i="44"/>
  <c r="D15087" i="44"/>
  <c r="D15047" i="44"/>
  <c r="D14821" i="44"/>
  <c r="D14768" i="44"/>
  <c r="D14736" i="44"/>
  <c r="D14324" i="44"/>
  <c r="D14230" i="44"/>
  <c r="D14218" i="44"/>
  <c r="D14205" i="44"/>
  <c r="D14194" i="44"/>
  <c r="D14184" i="44"/>
  <c r="D14156" i="44"/>
  <c r="D14148" i="44"/>
  <c r="D14100" i="44"/>
  <c r="D14092" i="44"/>
  <c r="D14084" i="44"/>
  <c r="D14076" i="44"/>
  <c r="D14068" i="44"/>
  <c r="D14060" i="44"/>
  <c r="D14037" i="44"/>
  <c r="D14006" i="44"/>
  <c r="D13998" i="44"/>
  <c r="D13990" i="44"/>
  <c r="D13982" i="44"/>
  <c r="D13974" i="44"/>
  <c r="D13935" i="44"/>
  <c r="D13927" i="44"/>
  <c r="D13919" i="44"/>
  <c r="D13848" i="44"/>
  <c r="D13840" i="44"/>
  <c r="D13832" i="44"/>
  <c r="D13824" i="44"/>
  <c r="D13816" i="44"/>
  <c r="D13808" i="44"/>
  <c r="D13800" i="44"/>
  <c r="D13792" i="44"/>
  <c r="D13721" i="44"/>
  <c r="D13713" i="44"/>
  <c r="D13705" i="44"/>
  <c r="D13697" i="44"/>
  <c r="D13689" i="44"/>
  <c r="D13681" i="44"/>
  <c r="D13673" i="44"/>
  <c r="D13665" i="44"/>
  <c r="D13594" i="44"/>
  <c r="D13586" i="44"/>
  <c r="D13578" i="44"/>
  <c r="D13570" i="44"/>
  <c r="D13562" i="44"/>
  <c r="D13554" i="44"/>
  <c r="D13546" i="44"/>
  <c r="D13475" i="44"/>
  <c r="D13467" i="44"/>
  <c r="D13459" i="44"/>
  <c r="D13451" i="44"/>
  <c r="D13443" i="44"/>
  <c r="D13435" i="44"/>
  <c r="D13427" i="44"/>
  <c r="D13419" i="44"/>
  <c r="D13348" i="44"/>
  <c r="D13340" i="44"/>
  <c r="D13332" i="44"/>
  <c r="D13324" i="44"/>
  <c r="D13316" i="44"/>
  <c r="D13308" i="44"/>
  <c r="D13300" i="44"/>
  <c r="D13292" i="44"/>
  <c r="D15878" i="44"/>
  <c r="D15108" i="44"/>
  <c r="D15028" i="44"/>
  <c r="D14972" i="44"/>
  <c r="D14940" i="44"/>
  <c r="D14903" i="44"/>
  <c r="D14837" i="44"/>
  <c r="D14718" i="44"/>
  <c r="D14490" i="44"/>
  <c r="D14456" i="44"/>
  <c r="D14403" i="44"/>
  <c r="D14371" i="44"/>
  <c r="D14308" i="44"/>
  <c r="D14292" i="44"/>
  <c r="D14244" i="44"/>
  <c r="D14217" i="44"/>
  <c r="D14173" i="44"/>
  <c r="D14163" i="44"/>
  <c r="D14139" i="44"/>
  <c r="D14131" i="44"/>
  <c r="D14123" i="44"/>
  <c r="D14115" i="44"/>
  <c r="D14107" i="44"/>
  <c r="D14052" i="44"/>
  <c r="D14044" i="44"/>
  <c r="D14029" i="44"/>
  <c r="D14021" i="44"/>
  <c r="D14013" i="44"/>
  <c r="D13966" i="44"/>
  <c r="D13958" i="44"/>
  <c r="D13950" i="44"/>
  <c r="D13942" i="44"/>
  <c r="D13911" i="44"/>
  <c r="D13903" i="44"/>
  <c r="D13895" i="44"/>
  <c r="D13887" i="44"/>
  <c r="D13879" i="44"/>
  <c r="D13871" i="44"/>
  <c r="D13863" i="44"/>
  <c r="D13855" i="44"/>
  <c r="D13784" i="44"/>
  <c r="D13776" i="44"/>
  <c r="D13768" i="44"/>
  <c r="D13760" i="44"/>
  <c r="D13752" i="44"/>
  <c r="D13744" i="44"/>
  <c r="D13736" i="44"/>
  <c r="D13728" i="44"/>
  <c r="D13657" i="44"/>
  <c r="D13649" i="44"/>
  <c r="D13641" i="44"/>
  <c r="D13633" i="44"/>
  <c r="D13625" i="44"/>
  <c r="D13617" i="44"/>
  <c r="D13609" i="44"/>
  <c r="D13538" i="44"/>
  <c r="D13530" i="44"/>
  <c r="D13522" i="44"/>
  <c r="D13514" i="44"/>
  <c r="D13506" i="44"/>
  <c r="D13498" i="44"/>
  <c r="D13490" i="44"/>
  <c r="D13482" i="44"/>
  <c r="D13411" i="44"/>
  <c r="D13403" i="44"/>
  <c r="D13395" i="44"/>
  <c r="D13387" i="44"/>
  <c r="D13379" i="44"/>
  <c r="D13371" i="44"/>
  <c r="D13363" i="44"/>
  <c r="D13355" i="44"/>
  <c r="D16050" i="44"/>
  <c r="D15012" i="44"/>
  <c r="D14956" i="44"/>
  <c r="D14784" i="44"/>
  <c r="D14678" i="44"/>
  <c r="D14575" i="44"/>
  <c r="D14472" i="44"/>
  <c r="D14321" i="44"/>
  <c r="D14193" i="44"/>
  <c r="D14155" i="44"/>
  <c r="D14147" i="44"/>
  <c r="D14099" i="44"/>
  <c r="D14091" i="44"/>
  <c r="D14083" i="44"/>
  <c r="D14075" i="44"/>
  <c r="D14067" i="44"/>
  <c r="D14059" i="44"/>
  <c r="D14005" i="44"/>
  <c r="D13997" i="44"/>
  <c r="D13989" i="44"/>
  <c r="D13981" i="44"/>
  <c r="D13934" i="44"/>
  <c r="D13926" i="44"/>
  <c r="D13918" i="44"/>
  <c r="D13847" i="44"/>
  <c r="D13839" i="44"/>
  <c r="D13831" i="44"/>
  <c r="D13823" i="44"/>
  <c r="D13815" i="44"/>
  <c r="D13807" i="44"/>
  <c r="D13799" i="44"/>
  <c r="D13791" i="44"/>
  <c r="D13720" i="44"/>
  <c r="D13712" i="44"/>
  <c r="D13704" i="44"/>
  <c r="D13696" i="44"/>
  <c r="D13688" i="44"/>
  <c r="D13680" i="44"/>
  <c r="D13672" i="44"/>
  <c r="D13664" i="44"/>
  <c r="D13601" i="44"/>
  <c r="D13593" i="44"/>
  <c r="D13585" i="44"/>
  <c r="D13577" i="44"/>
  <c r="D13569" i="44"/>
  <c r="D13561" i="44"/>
  <c r="D13553" i="44"/>
  <c r="D13545" i="44"/>
  <c r="D13474" i="44"/>
  <c r="D13466" i="44"/>
  <c r="D13458" i="44"/>
  <c r="D13450" i="44"/>
  <c r="D13442" i="44"/>
  <c r="D13434" i="44"/>
  <c r="D13426" i="44"/>
  <c r="D13418" i="44"/>
  <c r="D15180" i="44"/>
  <c r="D14797" i="44"/>
  <c r="D14609" i="44"/>
  <c r="D14522" i="44"/>
  <c r="D14387" i="44"/>
  <c r="D14337" i="44"/>
  <c r="D14228" i="44"/>
  <c r="D14203" i="44"/>
  <c r="D14138" i="44"/>
  <c r="D14130" i="44"/>
  <c r="D14122" i="44"/>
  <c r="D14114" i="44"/>
  <c r="D14106" i="44"/>
  <c r="D14051" i="44"/>
  <c r="D14043" i="44"/>
  <c r="D14036" i="44"/>
  <c r="D14028" i="44"/>
  <c r="D14020" i="44"/>
  <c r="D14012" i="44"/>
  <c r="D13973" i="44"/>
  <c r="D13965" i="44"/>
  <c r="D13957" i="44"/>
  <c r="D13949" i="44"/>
  <c r="D13941" i="44"/>
  <c r="D13910" i="44"/>
  <c r="D13902" i="44"/>
  <c r="D13894" i="44"/>
  <c r="D13886" i="44"/>
  <c r="D13878" i="44"/>
  <c r="D13870" i="44"/>
  <c r="D13862" i="44"/>
  <c r="D13854" i="44"/>
  <c r="D13783" i="44"/>
  <c r="D13775" i="44"/>
  <c r="D13767" i="44"/>
  <c r="D13759" i="44"/>
  <c r="D13751" i="44"/>
  <c r="D13743" i="44"/>
  <c r="D13735" i="44"/>
  <c r="D13727" i="44"/>
  <c r="D13656" i="44"/>
  <c r="D13648" i="44"/>
  <c r="D13640" i="44"/>
  <c r="D13632" i="44"/>
  <c r="D13624" i="44"/>
  <c r="D13616" i="44"/>
  <c r="D13608" i="44"/>
  <c r="D13537" i="44"/>
  <c r="D13529" i="44"/>
  <c r="D13521" i="44"/>
  <c r="D13513" i="44"/>
  <c r="D13505" i="44"/>
  <c r="D13497" i="44"/>
  <c r="D13489" i="44"/>
  <c r="D13481" i="44"/>
  <c r="D13410" i="44"/>
  <c r="D13402" i="44"/>
  <c r="D13394" i="44"/>
  <c r="D13386" i="44"/>
  <c r="D13378" i="44"/>
  <c r="D13370" i="44"/>
  <c r="D13362" i="44"/>
  <c r="D13354" i="44"/>
  <c r="D20222" i="44"/>
  <c r="D15044" i="44"/>
  <c r="D14916" i="44"/>
  <c r="D14591" i="44"/>
  <c r="D14506" i="44"/>
  <c r="D14202" i="44"/>
  <c r="D14181" i="44"/>
  <c r="D14171" i="44"/>
  <c r="D14162" i="44"/>
  <c r="D14154" i="44"/>
  <c r="D14146" i="44"/>
  <c r="D14098" i="44"/>
  <c r="D14090" i="44"/>
  <c r="D14082" i="44"/>
  <c r="D14074" i="44"/>
  <c r="D14066" i="44"/>
  <c r="D14058" i="44"/>
  <c r="D14694" i="44"/>
  <c r="D14641" i="44"/>
  <c r="D14416" i="44"/>
  <c r="D14305" i="44"/>
  <c r="D14289" i="44"/>
  <c r="D14276" i="44"/>
  <c r="D14260" i="44"/>
  <c r="D14213" i="44"/>
  <c r="D14137" i="44"/>
  <c r="D14129" i="44"/>
  <c r="D14121" i="44"/>
  <c r="D14113" i="44"/>
  <c r="D14105" i="44"/>
  <c r="D14050" i="44"/>
  <c r="D14042" i="44"/>
  <c r="D14035" i="44"/>
  <c r="D14027" i="44"/>
  <c r="D14019" i="44"/>
  <c r="D13972" i="44"/>
  <c r="D13964" i="44"/>
  <c r="D13956" i="44"/>
  <c r="D13948" i="44"/>
  <c r="D13940" i="44"/>
  <c r="D13909" i="44"/>
  <c r="D13901" i="44"/>
  <c r="D13893" i="44"/>
  <c r="D13885" i="44"/>
  <c r="D13877" i="44"/>
  <c r="D13869" i="44"/>
  <c r="D13861" i="44"/>
  <c r="D13853" i="44"/>
  <c r="D13782" i="44"/>
  <c r="D13774" i="44"/>
  <c r="D13766" i="44"/>
  <c r="D13758" i="44"/>
  <c r="D13750" i="44"/>
  <c r="D13742" i="44"/>
  <c r="D13734" i="44"/>
  <c r="D13726" i="44"/>
  <c r="D13663" i="44"/>
  <c r="D13655" i="44"/>
  <c r="D13647" i="44"/>
  <c r="D13639" i="44"/>
  <c r="D13631" i="44"/>
  <c r="D13623" i="44"/>
  <c r="D13615" i="44"/>
  <c r="D13607" i="44"/>
  <c r="D13536" i="44"/>
  <c r="D13528" i="44"/>
  <c r="D13520" i="44"/>
  <c r="D13512" i="44"/>
  <c r="D13504" i="44"/>
  <c r="D13496" i="44"/>
  <c r="D13488" i="44"/>
  <c r="D13480" i="44"/>
  <c r="D13409" i="44"/>
  <c r="D13401" i="44"/>
  <c r="D13393" i="44"/>
  <c r="D13385" i="44"/>
  <c r="D13377" i="44"/>
  <c r="D13369" i="44"/>
  <c r="D13361" i="44"/>
  <c r="D13353" i="44"/>
  <c r="D15140" i="44"/>
  <c r="D14988" i="44"/>
  <c r="D14879" i="44"/>
  <c r="D14760" i="44"/>
  <c r="D14728" i="44"/>
  <c r="D14538" i="44"/>
  <c r="D14432" i="44"/>
  <c r="D14201" i="44"/>
  <c r="D14170" i="44"/>
  <c r="D14161" i="44"/>
  <c r="D14153" i="44"/>
  <c r="D14145" i="44"/>
  <c r="D14097" i="44"/>
  <c r="D14089" i="44"/>
  <c r="D14081" i="44"/>
  <c r="D14073" i="44"/>
  <c r="D14065" i="44"/>
  <c r="D14011" i="44"/>
  <c r="D14003" i="44"/>
  <c r="D13995" i="44"/>
  <c r="D13987" i="44"/>
  <c r="D13979" i="44"/>
  <c r="D13932" i="44"/>
  <c r="D13924" i="44"/>
  <c r="D13916" i="44"/>
  <c r="D13845" i="44"/>
  <c r="D13837" i="44"/>
  <c r="D13829" i="44"/>
  <c r="D13821" i="44"/>
  <c r="D13813" i="44"/>
  <c r="D13805" i="44"/>
  <c r="D13797" i="44"/>
  <c r="D13789" i="44"/>
  <c r="D13718" i="44"/>
  <c r="D13710" i="44"/>
  <c r="D13702" i="44"/>
  <c r="D13694" i="44"/>
  <c r="D13686" i="44"/>
  <c r="D13678" i="44"/>
  <c r="D13670" i="44"/>
  <c r="D13599" i="44"/>
  <c r="D13591" i="44"/>
  <c r="D13583" i="44"/>
  <c r="D13575" i="44"/>
  <c r="D13567" i="44"/>
  <c r="D13559" i="44"/>
  <c r="D13551" i="44"/>
  <c r="D13543" i="44"/>
  <c r="D13472" i="44"/>
  <c r="D13464" i="44"/>
  <c r="D13456" i="44"/>
  <c r="D13448" i="44"/>
  <c r="D13440" i="44"/>
  <c r="D13432" i="44"/>
  <c r="D13424" i="44"/>
  <c r="D13416" i="44"/>
  <c r="D15119" i="44"/>
  <c r="D14932" i="44"/>
  <c r="D14813" i="44"/>
  <c r="D14657" i="44"/>
  <c r="D14625" i="44"/>
  <c r="D14567" i="44"/>
  <c r="D14551" i="44"/>
  <c r="D14448" i="44"/>
  <c r="D14348" i="44"/>
  <c r="D14332" i="44"/>
  <c r="D14238" i="44"/>
  <c r="D14189" i="44"/>
  <c r="D14179" i="44"/>
  <c r="D14136" i="44"/>
  <c r="D14128" i="44"/>
  <c r="D14120" i="44"/>
  <c r="D14112" i="44"/>
  <c r="D14104" i="44"/>
  <c r="D14057" i="44"/>
  <c r="D14049" i="44"/>
  <c r="D14041" i="44"/>
  <c r="D14034" i="44"/>
  <c r="D14026" i="44"/>
  <c r="D14018" i="44"/>
  <c r="D13971" i="44"/>
  <c r="D13963" i="44"/>
  <c r="D13955" i="44"/>
  <c r="D13947" i="44"/>
  <c r="D13908" i="44"/>
  <c r="D13900" i="44"/>
  <c r="D13892" i="44"/>
  <c r="D13884" i="44"/>
  <c r="D13876" i="44"/>
  <c r="D13868" i="44"/>
  <c r="D13860" i="44"/>
  <c r="D13852" i="44"/>
  <c r="D13781" i="44"/>
  <c r="D13773" i="44"/>
  <c r="D13765" i="44"/>
  <c r="D13757" i="44"/>
  <c r="D13749" i="44"/>
  <c r="D13741" i="44"/>
  <c r="D13733" i="44"/>
  <c r="D13725" i="44"/>
  <c r="D13662" i="44"/>
  <c r="D13654" i="44"/>
  <c r="D13646" i="44"/>
  <c r="D13638" i="44"/>
  <c r="D13630" i="44"/>
  <c r="D13622" i="44"/>
  <c r="D13614" i="44"/>
  <c r="D13606" i="44"/>
  <c r="D13535" i="44"/>
  <c r="D13527" i="44"/>
  <c r="D13519" i="44"/>
  <c r="D13511" i="44"/>
  <c r="D13503" i="44"/>
  <c r="D13495" i="44"/>
  <c r="D13487" i="44"/>
  <c r="D13479" i="44"/>
  <c r="D13408" i="44"/>
  <c r="D13400" i="44"/>
  <c r="D13392" i="44"/>
  <c r="D13384" i="44"/>
  <c r="D13376" i="44"/>
  <c r="D13368" i="44"/>
  <c r="D13360" i="44"/>
  <c r="D15076" i="44"/>
  <c r="D14895" i="44"/>
  <c r="D14863" i="44"/>
  <c r="D14829" i="44"/>
  <c r="D14744" i="44"/>
  <c r="D14710" i="44"/>
  <c r="D14482" i="44"/>
  <c r="D14363" i="44"/>
  <c r="D14316" i="44"/>
  <c r="D14300" i="44"/>
  <c r="D14211" i="44"/>
  <c r="D14169" i="44"/>
  <c r="D14160" i="44"/>
  <c r="D14152" i="44"/>
  <c r="D14144" i="44"/>
  <c r="D14096" i="44"/>
  <c r="D14088" i="44"/>
  <c r="D14080" i="44"/>
  <c r="D14072" i="44"/>
  <c r="D14064" i="44"/>
  <c r="D14010" i="44"/>
  <c r="D14002" i="44"/>
  <c r="D13994" i="44"/>
  <c r="D13986" i="44"/>
  <c r="D13978" i="44"/>
  <c r="D13939" i="44"/>
  <c r="D13931" i="44"/>
  <c r="D13923" i="44"/>
  <c r="D13915" i="44"/>
  <c r="D13844" i="44"/>
  <c r="D13836" i="44"/>
  <c r="D13828" i="44"/>
  <c r="D13820" i="44"/>
  <c r="D13812" i="44"/>
  <c r="D13804" i="44"/>
  <c r="D13796" i="44"/>
  <c r="D13717" i="44"/>
  <c r="D13709" i="44"/>
  <c r="D13701" i="44"/>
  <c r="D13693" i="44"/>
  <c r="D13685" i="44"/>
  <c r="D13677" i="44"/>
  <c r="D13669" i="44"/>
  <c r="D13598" i="44"/>
  <c r="D13590" i="44"/>
  <c r="D13582" i="44"/>
  <c r="D13574" i="44"/>
  <c r="D13566" i="44"/>
  <c r="D13558" i="44"/>
  <c r="D13550" i="44"/>
  <c r="D13542" i="44"/>
  <c r="D13471" i="44"/>
  <c r="D13463" i="44"/>
  <c r="D13455" i="44"/>
  <c r="D13447" i="44"/>
  <c r="D13439" i="44"/>
  <c r="D13431" i="44"/>
  <c r="D13423" i="44"/>
  <c r="D13415" i="44"/>
  <c r="D15004" i="44"/>
  <c r="D14948" i="44"/>
  <c r="D14845" i="44"/>
  <c r="D14776" i="44"/>
  <c r="D14726" i="44"/>
  <c r="D14236" i="44"/>
  <c r="D14210" i="44"/>
  <c r="D14178" i="44"/>
  <c r="D14135" i="44"/>
  <c r="D14127" i="44"/>
  <c r="D14119" i="44"/>
  <c r="D14111" i="44"/>
  <c r="D14103" i="44"/>
  <c r="D14056" i="44"/>
  <c r="D14048" i="44"/>
  <c r="D14040" i="44"/>
  <c r="D14033" i="44"/>
  <c r="D14025" i="44"/>
  <c r="D14017" i="44"/>
  <c r="D13970" i="44"/>
  <c r="D13962" i="44"/>
  <c r="D13954" i="44"/>
  <c r="D13946" i="44"/>
  <c r="D13907" i="44"/>
  <c r="D13899" i="44"/>
  <c r="D13891" i="44"/>
  <c r="D13883" i="44"/>
  <c r="D13875" i="44"/>
  <c r="D13867" i="44"/>
  <c r="D13859" i="44"/>
  <c r="D13788" i="44"/>
  <c r="D13780" i="44"/>
  <c r="D13772" i="44"/>
  <c r="D13764" i="44"/>
  <c r="D13756" i="44"/>
  <c r="D13748" i="44"/>
  <c r="D13740" i="44"/>
  <c r="D13732" i="44"/>
  <c r="D13661" i="44"/>
  <c r="D13653" i="44"/>
  <c r="D13645" i="44"/>
  <c r="D13637" i="44"/>
  <c r="D13629" i="44"/>
  <c r="D13621" i="44"/>
  <c r="D13613" i="44"/>
  <c r="D13605" i="44"/>
  <c r="D13534" i="44"/>
  <c r="D13526" i="44"/>
  <c r="D13518" i="44"/>
  <c r="D13510" i="44"/>
  <c r="D13502" i="44"/>
  <c r="D13494" i="44"/>
  <c r="D13486" i="44"/>
  <c r="D13478" i="44"/>
  <c r="D13407" i="44"/>
  <c r="D13399" i="44"/>
  <c r="D13391" i="44"/>
  <c r="D13383" i="44"/>
  <c r="D13375" i="44"/>
  <c r="D13367" i="44"/>
  <c r="D13359" i="44"/>
  <c r="D15172" i="44"/>
  <c r="D15036" i="44"/>
  <c r="D15020" i="44"/>
  <c r="D14964" i="44"/>
  <c r="D14464" i="44"/>
  <c r="D14411" i="44"/>
  <c r="D14395" i="44"/>
  <c r="D14329" i="44"/>
  <c r="D14187" i="44"/>
  <c r="D14168" i="44"/>
  <c r="D14159" i="44"/>
  <c r="D14151" i="44"/>
  <c r="D14143" i="44"/>
  <c r="D14095" i="44"/>
  <c r="D14087" i="44"/>
  <c r="D14079" i="44"/>
  <c r="D14071" i="44"/>
  <c r="D14063" i="44"/>
  <c r="D14009" i="44"/>
  <c r="D14001" i="44"/>
  <c r="D13993" i="44"/>
  <c r="D13985" i="44"/>
  <c r="D13977" i="44"/>
  <c r="D13938" i="44"/>
  <c r="D13930" i="44"/>
  <c r="D13922" i="44"/>
  <c r="D13914" i="44"/>
  <c r="D13851" i="44"/>
  <c r="D13843" i="44"/>
  <c r="D13835" i="44"/>
  <c r="D13827" i="44"/>
  <c r="D13819" i="44"/>
  <c r="D13811" i="44"/>
  <c r="D13803" i="44"/>
  <c r="D13795" i="44"/>
  <c r="D13724" i="44"/>
  <c r="D13716" i="44"/>
  <c r="D13708" i="44"/>
  <c r="D13700" i="44"/>
  <c r="D13692" i="44"/>
  <c r="D13684" i="44"/>
  <c r="D13676" i="44"/>
  <c r="D13668" i="44"/>
  <c r="D13597" i="44"/>
  <c r="D13589" i="44"/>
  <c r="D13581" i="44"/>
  <c r="D13573" i="44"/>
  <c r="D13565" i="44"/>
  <c r="D13557" i="44"/>
  <c r="D13549" i="44"/>
  <c r="D13541" i="44"/>
  <c r="D13470" i="44"/>
  <c r="D13462" i="44"/>
  <c r="D13454" i="44"/>
  <c r="D13446" i="44"/>
  <c r="D13438" i="44"/>
  <c r="D13430" i="44"/>
  <c r="D13422" i="44"/>
  <c r="D13414" i="44"/>
  <c r="D13351" i="44"/>
  <c r="D13343" i="44"/>
  <c r="D13335" i="44"/>
  <c r="D13327" i="44"/>
  <c r="D13319" i="44"/>
  <c r="D13311" i="44"/>
  <c r="D13303" i="44"/>
  <c r="D13295" i="44"/>
  <c r="D15687" i="44"/>
  <c r="D15248" i="44"/>
  <c r="D14980" i="44"/>
  <c r="D14686" i="44"/>
  <c r="D14670" i="44"/>
  <c r="D14498" i="44"/>
  <c r="D14379" i="44"/>
  <c r="D14345" i="44"/>
  <c r="D14252" i="44"/>
  <c r="D14221" i="44"/>
  <c r="D14209" i="44"/>
  <c r="D14197" i="44"/>
  <c r="D14177" i="44"/>
  <c r="D14134" i="44"/>
  <c r="D14126" i="44"/>
  <c r="D14118" i="44"/>
  <c r="D14110" i="44"/>
  <c r="D14102" i="44"/>
  <c r="D14055" i="44"/>
  <c r="D14047" i="44"/>
  <c r="D14032" i="44"/>
  <c r="D14024" i="44"/>
  <c r="D14016" i="44"/>
  <c r="D13969" i="44"/>
  <c r="D13961" i="44"/>
  <c r="D13953" i="44"/>
  <c r="D13945" i="44"/>
  <c r="D13906" i="44"/>
  <c r="D13898" i="44"/>
  <c r="D13890" i="44"/>
  <c r="D13882" i="44"/>
  <c r="D13874" i="44"/>
  <c r="D13866" i="44"/>
  <c r="D13858" i="44"/>
  <c r="D13787" i="44"/>
  <c r="D13779" i="44"/>
  <c r="D13771" i="44"/>
  <c r="D13763" i="44"/>
  <c r="D13755" i="44"/>
  <c r="D13747" i="44"/>
  <c r="D13739" i="44"/>
  <c r="D13731" i="44"/>
  <c r="D13660" i="44"/>
  <c r="D13652" i="44"/>
  <c r="D13644" i="44"/>
  <c r="D13636" i="44"/>
  <c r="D13628" i="44"/>
  <c r="D13620" i="44"/>
  <c r="D13612" i="44"/>
  <c r="D13604" i="44"/>
  <c r="D13533" i="44"/>
  <c r="D13525" i="44"/>
  <c r="D13517" i="44"/>
  <c r="D13509" i="44"/>
  <c r="D13501" i="44"/>
  <c r="D13493" i="44"/>
  <c r="D13485" i="44"/>
  <c r="D13477" i="44"/>
  <c r="D13406" i="44"/>
  <c r="D13398" i="44"/>
  <c r="D13390" i="44"/>
  <c r="D13382" i="44"/>
  <c r="D13374" i="44"/>
  <c r="D13366" i="44"/>
  <c r="D13358" i="44"/>
  <c r="D15941" i="44"/>
  <c r="D15882" i="44"/>
  <c r="D15568" i="44"/>
  <c r="D15408" i="44"/>
  <c r="D15151" i="44"/>
  <c r="D14789" i="44"/>
  <c r="D14583" i="44"/>
  <c r="D14530" i="44"/>
  <c r="D14514" i="44"/>
  <c r="D14313" i="44"/>
  <c r="D14297" i="44"/>
  <c r="D14284" i="44"/>
  <c r="D14186" i="44"/>
  <c r="D14158" i="44"/>
  <c r="D14150" i="44"/>
  <c r="D14142" i="44"/>
  <c r="D14094" i="44"/>
  <c r="D14086" i="44"/>
  <c r="D14078" i="44"/>
  <c r="D14070" i="44"/>
  <c r="D14062" i="44"/>
  <c r="D14039" i="44"/>
  <c r="D14008" i="44"/>
  <c r="D14000" i="44"/>
  <c r="D13992" i="44"/>
  <c r="D13984" i="44"/>
  <c r="D13976" i="44"/>
  <c r="D13937" i="44"/>
  <c r="D13929" i="44"/>
  <c r="D13921" i="44"/>
  <c r="D13913" i="44"/>
  <c r="D13850" i="44"/>
  <c r="D13842" i="44"/>
  <c r="D13834" i="44"/>
  <c r="D13826" i="44"/>
  <c r="D13818" i="44"/>
  <c r="D13810" i="44"/>
  <c r="D13802" i="44"/>
  <c r="D13794" i="44"/>
  <c r="D13723" i="44"/>
  <c r="D13715" i="44"/>
  <c r="D13707" i="44"/>
  <c r="D13699" i="44"/>
  <c r="D13691" i="44"/>
  <c r="D13683" i="44"/>
  <c r="D13675" i="44"/>
  <c r="D13667" i="44"/>
  <c r="D13596" i="44"/>
  <c r="D13588" i="44"/>
  <c r="D13580" i="44"/>
  <c r="D13572" i="44"/>
  <c r="D13564" i="44"/>
  <c r="D13556" i="44"/>
  <c r="D13548" i="44"/>
  <c r="D13540" i="44"/>
  <c r="D13469" i="44"/>
  <c r="D13461" i="44"/>
  <c r="D13453" i="44"/>
  <c r="D13445" i="44"/>
  <c r="D13437" i="44"/>
  <c r="D13429" i="44"/>
  <c r="D13421" i="44"/>
  <c r="D14924" i="44"/>
  <c r="D14805" i="44"/>
  <c r="D14599" i="44"/>
  <c r="D14176" i="44"/>
  <c r="D14133" i="44"/>
  <c r="D14125" i="44"/>
  <c r="D14117" i="44"/>
  <c r="D14109" i="44"/>
  <c r="D14101" i="44"/>
  <c r="D14054" i="44"/>
  <c r="D14046" i="44"/>
  <c r="D14031" i="44"/>
  <c r="D14023" i="44"/>
  <c r="D14015" i="44"/>
  <c r="D13968" i="44"/>
  <c r="D13960" i="44"/>
  <c r="D13952" i="44"/>
  <c r="D13944" i="44"/>
  <c r="D13905" i="44"/>
  <c r="D13897" i="44"/>
  <c r="D13889" i="44"/>
  <c r="D13881" i="44"/>
  <c r="D13873" i="44"/>
  <c r="D13865" i="44"/>
  <c r="D13857" i="44"/>
  <c r="D13786" i="44"/>
  <c r="D13778" i="44"/>
  <c r="D13770" i="44"/>
  <c r="D13762" i="44"/>
  <c r="D13754" i="44"/>
  <c r="D13746" i="44"/>
  <c r="D13738" i="44"/>
  <c r="D13730" i="44"/>
  <c r="D13659" i="44"/>
  <c r="D13651" i="44"/>
  <c r="D13643" i="44"/>
  <c r="D13635" i="44"/>
  <c r="D13627" i="44"/>
  <c r="D13619" i="44"/>
  <c r="D13611" i="44"/>
  <c r="D13603" i="44"/>
  <c r="D13532" i="44"/>
  <c r="D13524" i="44"/>
  <c r="D13516" i="44"/>
  <c r="D13508" i="44"/>
  <c r="D13500" i="44"/>
  <c r="D13492" i="44"/>
  <c r="D13484" i="44"/>
  <c r="D13476" i="44"/>
  <c r="D14702" i="44"/>
  <c r="D14649" i="44"/>
  <c r="D14633" i="44"/>
  <c r="D14617" i="44"/>
  <c r="D14559" i="44"/>
  <c r="D14440" i="44"/>
  <c r="D14424" i="44"/>
  <c r="D14268" i="44"/>
  <c r="D14219" i="44"/>
  <c r="D14195" i="44"/>
  <c r="D14185" i="44"/>
  <c r="D14165" i="44"/>
  <c r="D14157" i="44"/>
  <c r="D14149" i="44"/>
  <c r="D14141" i="44"/>
  <c r="D14093" i="44"/>
  <c r="D14085" i="44"/>
  <c r="D14077" i="44"/>
  <c r="D14069" i="44"/>
  <c r="D14061" i="44"/>
  <c r="D14038" i="44"/>
  <c r="D14007" i="44"/>
  <c r="D13999" i="44"/>
  <c r="D13991" i="44"/>
  <c r="D13983" i="44"/>
  <c r="D13975" i="44"/>
  <c r="D13936" i="44"/>
  <c r="D13928" i="44"/>
  <c r="D13920" i="44"/>
  <c r="D13849" i="44"/>
  <c r="D13841" i="44"/>
  <c r="D13833" i="44"/>
  <c r="D13825" i="44"/>
  <c r="D13817" i="44"/>
  <c r="D13809" i="44"/>
  <c r="D13801" i="44"/>
  <c r="D13793" i="44"/>
  <c r="D13722" i="44"/>
  <c r="D13714" i="44"/>
  <c r="D13706" i="44"/>
  <c r="D13698" i="44"/>
  <c r="D13690" i="44"/>
  <c r="D13682" i="44"/>
  <c r="D13674" i="44"/>
  <c r="D13666" i="44"/>
  <c r="D13595" i="44"/>
  <c r="D13587" i="44"/>
  <c r="D13579" i="44"/>
  <c r="D13571" i="44"/>
  <c r="D13563" i="44"/>
  <c r="D13555" i="44"/>
  <c r="D13547" i="44"/>
  <c r="D13539" i="44"/>
  <c r="D13468" i="44"/>
  <c r="D13460" i="44"/>
  <c r="D13452" i="44"/>
  <c r="D13444" i="44"/>
  <c r="D13436" i="44"/>
  <c r="D13428" i="44"/>
  <c r="D13420" i="44"/>
  <c r="D13349" i="44"/>
  <c r="D13341" i="44"/>
  <c r="D13333" i="44"/>
  <c r="D14543" i="44"/>
  <c r="D13951" i="44"/>
  <c r="D13917" i="44"/>
  <c r="D13352" i="44"/>
  <c r="D13342" i="44"/>
  <c r="D13322" i="44"/>
  <c r="D13293" i="44"/>
  <c r="D13285" i="44"/>
  <c r="D13268" i="44"/>
  <c r="D13260" i="44"/>
  <c r="D13252" i="44"/>
  <c r="D13244" i="44"/>
  <c r="D13236" i="44"/>
  <c r="D13228" i="44"/>
  <c r="D13157" i="44"/>
  <c r="D13149" i="44"/>
  <c r="D13141" i="44"/>
  <c r="D13133" i="44"/>
  <c r="D13125" i="44"/>
  <c r="D13117" i="44"/>
  <c r="D13109" i="44"/>
  <c r="D13030" i="44"/>
  <c r="D13022" i="44"/>
  <c r="D13014" i="44"/>
  <c r="D13006" i="44"/>
  <c r="D12998" i="44"/>
  <c r="D12990" i="44"/>
  <c r="D12982" i="44"/>
  <c r="D12974" i="44"/>
  <c r="D12911" i="44"/>
  <c r="D12903" i="44"/>
  <c r="D12895" i="44"/>
  <c r="D12887" i="44"/>
  <c r="D12879" i="44"/>
  <c r="D12871" i="44"/>
  <c r="D12863" i="44"/>
  <c r="D12855" i="44"/>
  <c r="D12784" i="44"/>
  <c r="D12776" i="44"/>
  <c r="D12768" i="44"/>
  <c r="D12760" i="44"/>
  <c r="D12752" i="44"/>
  <c r="D12744" i="44"/>
  <c r="D12736" i="44"/>
  <c r="D12728" i="44"/>
  <c r="D12657" i="44"/>
  <c r="D12649" i="44"/>
  <c r="D12641" i="44"/>
  <c r="D12633" i="44"/>
  <c r="D12625" i="44"/>
  <c r="D12617" i="44"/>
  <c r="D12609" i="44"/>
  <c r="D12601" i="44"/>
  <c r="D12530" i="44"/>
  <c r="D12522" i="44"/>
  <c r="D12514" i="44"/>
  <c r="D12506" i="44"/>
  <c r="D12498" i="44"/>
  <c r="D12490" i="44"/>
  <c r="D12482" i="44"/>
  <c r="D12474" i="44"/>
  <c r="D12411" i="44"/>
  <c r="D12403" i="44"/>
  <c r="D12395" i="44"/>
  <c r="D12387" i="44"/>
  <c r="D12379" i="44"/>
  <c r="D12371" i="44"/>
  <c r="D12363" i="44"/>
  <c r="D12355" i="44"/>
  <c r="D12284" i="44"/>
  <c r="D12276" i="44"/>
  <c r="D12268" i="44"/>
  <c r="D12260" i="44"/>
  <c r="D12252" i="44"/>
  <c r="D12244" i="44"/>
  <c r="D12236" i="44"/>
  <c r="D12228" i="44"/>
  <c r="D12157" i="44"/>
  <c r="D12149" i="44"/>
  <c r="D12141" i="44"/>
  <c r="D12133" i="44"/>
  <c r="D12125" i="44"/>
  <c r="D12117" i="44"/>
  <c r="D12109" i="44"/>
  <c r="D13933" i="44"/>
  <c r="D13880" i="44"/>
  <c r="D13814" i="44"/>
  <c r="D13745" i="44"/>
  <c r="D13405" i="44"/>
  <c r="D13365" i="44"/>
  <c r="D13331" i="44"/>
  <c r="D13321" i="44"/>
  <c r="D13312" i="44"/>
  <c r="D13302" i="44"/>
  <c r="D13276" i="44"/>
  <c r="D13220" i="44"/>
  <c r="D13212" i="44"/>
  <c r="D13204" i="44"/>
  <c r="D13196" i="44"/>
  <c r="D13188" i="44"/>
  <c r="D13180" i="44"/>
  <c r="D13172" i="44"/>
  <c r="D13164" i="44"/>
  <c r="D13101" i="44"/>
  <c r="D13093" i="44"/>
  <c r="D13085" i="44"/>
  <c r="D13077" i="44"/>
  <c r="D13069" i="44"/>
  <c r="D13061" i="44"/>
  <c r="D13053" i="44"/>
  <c r="D13045" i="44"/>
  <c r="D12966" i="44"/>
  <c r="D12958" i="44"/>
  <c r="D12950" i="44"/>
  <c r="D12942" i="44"/>
  <c r="D12934" i="44"/>
  <c r="D12926" i="44"/>
  <c r="D12918" i="44"/>
  <c r="D12847" i="44"/>
  <c r="D12839" i="44"/>
  <c r="D12831" i="44"/>
  <c r="D12823" i="44"/>
  <c r="D12815" i="44"/>
  <c r="D12807" i="44"/>
  <c r="D12799" i="44"/>
  <c r="D12791" i="44"/>
  <c r="D12720" i="44"/>
  <c r="D12712" i="44"/>
  <c r="D12704" i="44"/>
  <c r="D12696" i="44"/>
  <c r="D12688" i="44"/>
  <c r="D12680" i="44"/>
  <c r="D12672" i="44"/>
  <c r="D12664" i="44"/>
  <c r="D12593" i="44"/>
  <c r="D12585" i="44"/>
  <c r="D12577" i="44"/>
  <c r="D12569" i="44"/>
  <c r="D12561" i="44"/>
  <c r="D12553" i="44"/>
  <c r="D12545" i="44"/>
  <c r="D12537" i="44"/>
  <c r="D12466" i="44"/>
  <c r="D12458" i="44"/>
  <c r="D12450" i="44"/>
  <c r="D12442" i="44"/>
  <c r="D12434" i="44"/>
  <c r="D12426" i="44"/>
  <c r="D12418" i="44"/>
  <c r="D12347" i="44"/>
  <c r="D12339" i="44"/>
  <c r="D12331" i="44"/>
  <c r="D12323" i="44"/>
  <c r="D12315" i="44"/>
  <c r="D12307" i="44"/>
  <c r="D12299" i="44"/>
  <c r="D12291" i="44"/>
  <c r="D12220" i="44"/>
  <c r="D12212" i="44"/>
  <c r="D12204" i="44"/>
  <c r="D12196" i="44"/>
  <c r="D12188" i="44"/>
  <c r="D12180" i="44"/>
  <c r="D12172" i="44"/>
  <c r="D12164" i="44"/>
  <c r="D12101" i="44"/>
  <c r="D12093" i="44"/>
  <c r="D12085" i="44"/>
  <c r="D12077" i="44"/>
  <c r="D12069" i="44"/>
  <c r="D12061" i="44"/>
  <c r="D12053" i="44"/>
  <c r="D12045" i="44"/>
  <c r="D11974" i="44"/>
  <c r="D11966" i="44"/>
  <c r="D11958" i="44"/>
  <c r="D11950" i="44"/>
  <c r="D11942" i="44"/>
  <c r="D11934" i="44"/>
  <c r="D11926" i="44"/>
  <c r="D13967" i="44"/>
  <c r="D13830" i="44"/>
  <c r="D13761" i="44"/>
  <c r="D13679" i="44"/>
  <c r="D13626" i="44"/>
  <c r="D13544" i="44"/>
  <c r="D13507" i="44"/>
  <c r="D13457" i="44"/>
  <c r="D13284" i="44"/>
  <c r="D13267" i="44"/>
  <c r="D13259" i="44"/>
  <c r="D13251" i="44"/>
  <c r="D13243" i="44"/>
  <c r="D13235" i="44"/>
  <c r="D13227" i="44"/>
  <c r="D13156" i="44"/>
  <c r="D13148" i="44"/>
  <c r="D13140" i="44"/>
  <c r="D13132" i="44"/>
  <c r="D13124" i="44"/>
  <c r="D13116" i="44"/>
  <c r="D13108" i="44"/>
  <c r="D13037" i="44"/>
  <c r="D13029" i="44"/>
  <c r="D13021" i="44"/>
  <c r="D13013" i="44"/>
  <c r="D13005" i="44"/>
  <c r="D12997" i="44"/>
  <c r="D12989" i="44"/>
  <c r="D12981" i="44"/>
  <c r="D12910" i="44"/>
  <c r="D12902" i="44"/>
  <c r="D12894" i="44"/>
  <c r="D12886" i="44"/>
  <c r="D12878" i="44"/>
  <c r="D12870" i="44"/>
  <c r="D12862" i="44"/>
  <c r="D12854" i="44"/>
  <c r="D12783" i="44"/>
  <c r="D12775" i="44"/>
  <c r="D12767" i="44"/>
  <c r="D12759" i="44"/>
  <c r="D12751" i="44"/>
  <c r="D12743" i="44"/>
  <c r="D12735" i="44"/>
  <c r="D12727" i="44"/>
  <c r="D12656" i="44"/>
  <c r="D12648" i="44"/>
  <c r="D12640" i="44"/>
  <c r="D12632" i="44"/>
  <c r="D12624" i="44"/>
  <c r="D12616" i="44"/>
  <c r="D12608" i="44"/>
  <c r="D12529" i="44"/>
  <c r="D12521" i="44"/>
  <c r="D12513" i="44"/>
  <c r="D12505" i="44"/>
  <c r="D12497" i="44"/>
  <c r="D12489" i="44"/>
  <c r="D12481" i="44"/>
  <c r="D12473" i="44"/>
  <c r="D12410" i="44"/>
  <c r="D12402" i="44"/>
  <c r="D12394" i="44"/>
  <c r="D12386" i="44"/>
  <c r="D12378" i="44"/>
  <c r="D12370" i="44"/>
  <c r="D12362" i="44"/>
  <c r="D12354" i="44"/>
  <c r="D12283" i="44"/>
  <c r="D12275" i="44"/>
  <c r="D12267" i="44"/>
  <c r="D12259" i="44"/>
  <c r="D12251" i="44"/>
  <c r="D12243" i="44"/>
  <c r="D12235" i="44"/>
  <c r="D12227" i="44"/>
  <c r="D12156" i="44"/>
  <c r="D12148" i="44"/>
  <c r="D12140" i="44"/>
  <c r="D12132" i="44"/>
  <c r="D12124" i="44"/>
  <c r="D12116" i="44"/>
  <c r="D12108" i="44"/>
  <c r="D14996" i="44"/>
  <c r="D13846" i="44"/>
  <c r="D13729" i="44"/>
  <c r="D13695" i="44"/>
  <c r="D13642" i="44"/>
  <c r="D13560" i="44"/>
  <c r="D13404" i="44"/>
  <c r="D13389" i="44"/>
  <c r="D13364" i="44"/>
  <c r="D13350" i="44"/>
  <c r="D13330" i="44"/>
  <c r="D13320" i="44"/>
  <c r="D13301" i="44"/>
  <c r="D13291" i="44"/>
  <c r="D13275" i="44"/>
  <c r="D13219" i="44"/>
  <c r="D13211" i="44"/>
  <c r="D13203" i="44"/>
  <c r="D13195" i="44"/>
  <c r="D13187" i="44"/>
  <c r="D13179" i="44"/>
  <c r="D13171" i="44"/>
  <c r="D13100" i="44"/>
  <c r="D13092" i="44"/>
  <c r="D13084" i="44"/>
  <c r="D13076" i="44"/>
  <c r="D13068" i="44"/>
  <c r="D13060" i="44"/>
  <c r="D13052" i="44"/>
  <c r="D13044" i="44"/>
  <c r="D12973" i="44"/>
  <c r="D12965" i="44"/>
  <c r="D12957" i="44"/>
  <c r="D12949" i="44"/>
  <c r="D12941" i="44"/>
  <c r="D12933" i="44"/>
  <c r="D12925" i="44"/>
  <c r="D12917" i="44"/>
  <c r="D12846" i="44"/>
  <c r="D12838" i="44"/>
  <c r="D12830" i="44"/>
  <c r="D12822" i="44"/>
  <c r="D12814" i="44"/>
  <c r="D12806" i="44"/>
  <c r="D12798" i="44"/>
  <c r="D12790" i="44"/>
  <c r="D12719" i="44"/>
  <c r="D12711" i="44"/>
  <c r="D12703" i="44"/>
  <c r="D12695" i="44"/>
  <c r="D12687" i="44"/>
  <c r="D12679" i="44"/>
  <c r="D12671" i="44"/>
  <c r="D12663" i="44"/>
  <c r="D12600" i="44"/>
  <c r="D12592" i="44"/>
  <c r="D12584" i="44"/>
  <c r="D12576" i="44"/>
  <c r="D12568" i="44"/>
  <c r="D12560" i="44"/>
  <c r="D12552" i="44"/>
  <c r="D12544" i="44"/>
  <c r="D12465" i="44"/>
  <c r="D12457" i="44"/>
  <c r="D12449" i="44"/>
  <c r="D12441" i="44"/>
  <c r="D12433" i="44"/>
  <c r="D12425" i="44"/>
  <c r="D12417" i="44"/>
  <c r="D12346" i="44"/>
  <c r="D12338" i="44"/>
  <c r="D12330" i="44"/>
  <c r="D12322" i="44"/>
  <c r="D12314" i="44"/>
  <c r="D12306" i="44"/>
  <c r="D12298" i="44"/>
  <c r="D12290" i="44"/>
  <c r="D12219" i="44"/>
  <c r="D12211" i="44"/>
  <c r="D12203" i="44"/>
  <c r="D12195" i="44"/>
  <c r="D12187" i="44"/>
  <c r="D12179" i="44"/>
  <c r="D12171" i="44"/>
  <c r="D12163" i="44"/>
  <c r="D12100" i="44"/>
  <c r="D12092" i="44"/>
  <c r="D12084" i="44"/>
  <c r="D12076" i="44"/>
  <c r="D12068" i="44"/>
  <c r="D12060" i="44"/>
  <c r="D12052" i="44"/>
  <c r="D12044" i="44"/>
  <c r="D15244" i="44"/>
  <c r="D14116" i="44"/>
  <c r="D13610" i="44"/>
  <c r="D13523" i="44"/>
  <c r="D13491" i="44"/>
  <c r="D13473" i="44"/>
  <c r="D13417" i="44"/>
  <c r="D13339" i="44"/>
  <c r="D13310" i="44"/>
  <c r="D13283" i="44"/>
  <c r="D13266" i="44"/>
  <c r="D13258" i="44"/>
  <c r="D13250" i="44"/>
  <c r="D13242" i="44"/>
  <c r="D13234" i="44"/>
  <c r="D13226" i="44"/>
  <c r="D13163" i="44"/>
  <c r="D13155" i="44"/>
  <c r="D13147" i="44"/>
  <c r="D13139" i="44"/>
  <c r="D13131" i="44"/>
  <c r="D13123" i="44"/>
  <c r="D13115" i="44"/>
  <c r="D13107" i="44"/>
  <c r="D13036" i="44"/>
  <c r="D13028" i="44"/>
  <c r="D13020" i="44"/>
  <c r="D13012" i="44"/>
  <c r="D13004" i="44"/>
  <c r="D12996" i="44"/>
  <c r="D12988" i="44"/>
  <c r="D12980" i="44"/>
  <c r="D12909" i="44"/>
  <c r="D12901" i="44"/>
  <c r="D12893" i="44"/>
  <c r="D12885" i="44"/>
  <c r="D12877" i="44"/>
  <c r="D12869" i="44"/>
  <c r="D12861" i="44"/>
  <c r="D12853" i="44"/>
  <c r="D12782" i="44"/>
  <c r="D12774" i="44"/>
  <c r="D12766" i="44"/>
  <c r="D12758" i="44"/>
  <c r="D12750" i="44"/>
  <c r="D12742" i="44"/>
  <c r="D12734" i="44"/>
  <c r="D12726" i="44"/>
  <c r="D12655" i="44"/>
  <c r="D12647" i="44"/>
  <c r="D12639" i="44"/>
  <c r="D12631" i="44"/>
  <c r="D12623" i="44"/>
  <c r="D12615" i="44"/>
  <c r="D12607" i="44"/>
  <c r="D12536" i="44"/>
  <c r="D12528" i="44"/>
  <c r="D12520" i="44"/>
  <c r="D12512" i="44"/>
  <c r="D12504" i="44"/>
  <c r="D12496" i="44"/>
  <c r="D12488" i="44"/>
  <c r="D12480" i="44"/>
  <c r="D12409" i="44"/>
  <c r="D12401" i="44"/>
  <c r="D12393" i="44"/>
  <c r="D12385" i="44"/>
  <c r="D12377" i="44"/>
  <c r="D12369" i="44"/>
  <c r="D12361" i="44"/>
  <c r="D12353" i="44"/>
  <c r="D12282" i="44"/>
  <c r="D12274" i="44"/>
  <c r="D12266" i="44"/>
  <c r="D12258" i="44"/>
  <c r="D12250" i="44"/>
  <c r="D12242" i="44"/>
  <c r="D12234" i="44"/>
  <c r="D12226" i="44"/>
  <c r="D12155" i="44"/>
  <c r="D12147" i="44"/>
  <c r="D12139" i="44"/>
  <c r="D12131" i="44"/>
  <c r="D12123" i="44"/>
  <c r="D12115" i="44"/>
  <c r="D12107" i="44"/>
  <c r="D14855" i="44"/>
  <c r="D14132" i="44"/>
  <c r="D14014" i="44"/>
  <c r="D13980" i="44"/>
  <c r="D13912" i="44"/>
  <c r="D13896" i="44"/>
  <c r="D13777" i="44"/>
  <c r="D13711" i="44"/>
  <c r="D13658" i="44"/>
  <c r="D13433" i="44"/>
  <c r="D13388" i="44"/>
  <c r="D13329" i="44"/>
  <c r="D13299" i="44"/>
  <c r="D13290" i="44"/>
  <c r="D13274" i="44"/>
  <c r="D13218" i="44"/>
  <c r="D13210" i="44"/>
  <c r="D13202" i="44"/>
  <c r="D13194" i="44"/>
  <c r="D13186" i="44"/>
  <c r="D13178" i="44"/>
  <c r="D13170" i="44"/>
  <c r="D13099" i="44"/>
  <c r="D13091" i="44"/>
  <c r="D13083" i="44"/>
  <c r="D13075" i="44"/>
  <c r="D13067" i="44"/>
  <c r="D13059" i="44"/>
  <c r="D13051" i="44"/>
  <c r="D13043" i="44"/>
  <c r="D12972" i="44"/>
  <c r="D12964" i="44"/>
  <c r="D12956" i="44"/>
  <c r="D12948" i="44"/>
  <c r="D12940" i="44"/>
  <c r="D12932" i="44"/>
  <c r="D12924" i="44"/>
  <c r="D12916" i="44"/>
  <c r="D12845" i="44"/>
  <c r="D12837" i="44"/>
  <c r="D12829" i="44"/>
  <c r="D12821" i="44"/>
  <c r="D12813" i="44"/>
  <c r="D12805" i="44"/>
  <c r="D12797" i="44"/>
  <c r="D12789" i="44"/>
  <c r="D12718" i="44"/>
  <c r="D12710" i="44"/>
  <c r="D12702" i="44"/>
  <c r="D12694" i="44"/>
  <c r="D12686" i="44"/>
  <c r="D12678" i="44"/>
  <c r="D12670" i="44"/>
  <c r="D12599" i="44"/>
  <c r="D12591" i="44"/>
  <c r="D12583" i="44"/>
  <c r="D12575" i="44"/>
  <c r="D12567" i="44"/>
  <c r="D12559" i="44"/>
  <c r="D12551" i="44"/>
  <c r="D12543" i="44"/>
  <c r="D12472" i="44"/>
  <c r="D12464" i="44"/>
  <c r="D12456" i="44"/>
  <c r="D12448" i="44"/>
  <c r="D12440" i="44"/>
  <c r="D12432" i="44"/>
  <c r="D12424" i="44"/>
  <c r="D12416" i="44"/>
  <c r="D12345" i="44"/>
  <c r="D12337" i="44"/>
  <c r="D12329" i="44"/>
  <c r="D12321" i="44"/>
  <c r="D12313" i="44"/>
  <c r="D12305" i="44"/>
  <c r="D12297" i="44"/>
  <c r="D12289" i="44"/>
  <c r="D12218" i="44"/>
  <c r="D12210" i="44"/>
  <c r="D12202" i="44"/>
  <c r="D12194" i="44"/>
  <c r="D12186" i="44"/>
  <c r="D12178" i="44"/>
  <c r="D12170" i="44"/>
  <c r="D14871" i="44"/>
  <c r="D14045" i="44"/>
  <c r="D13996" i="44"/>
  <c r="D13790" i="44"/>
  <c r="D13576" i="44"/>
  <c r="D13338" i="44"/>
  <c r="D13328" i="44"/>
  <c r="D13318" i="44"/>
  <c r="D13309" i="44"/>
  <c r="D13282" i="44"/>
  <c r="D13265" i="44"/>
  <c r="D13257" i="44"/>
  <c r="D13249" i="44"/>
  <c r="D13241" i="44"/>
  <c r="D13233" i="44"/>
  <c r="D13225" i="44"/>
  <c r="D13162" i="44"/>
  <c r="D13154" i="44"/>
  <c r="D13146" i="44"/>
  <c r="D13138" i="44"/>
  <c r="D13130" i="44"/>
  <c r="D13122" i="44"/>
  <c r="D13114" i="44"/>
  <c r="D13106" i="44"/>
  <c r="D13035" i="44"/>
  <c r="D13027" i="44"/>
  <c r="D13019" i="44"/>
  <c r="D13011" i="44"/>
  <c r="D13003" i="44"/>
  <c r="D12995" i="44"/>
  <c r="D12987" i="44"/>
  <c r="D12979" i="44"/>
  <c r="D12908" i="44"/>
  <c r="D12900" i="44"/>
  <c r="D12892" i="44"/>
  <c r="D12884" i="44"/>
  <c r="D12876" i="44"/>
  <c r="D12868" i="44"/>
  <c r="D12860" i="44"/>
  <c r="D12852" i="44"/>
  <c r="D12781" i="44"/>
  <c r="D12773" i="44"/>
  <c r="D12765" i="44"/>
  <c r="D12757" i="44"/>
  <c r="D12749" i="44"/>
  <c r="D12741" i="44"/>
  <c r="D12733" i="44"/>
  <c r="D12725" i="44"/>
  <c r="D12662" i="44"/>
  <c r="D12654" i="44"/>
  <c r="D12646" i="44"/>
  <c r="D12638" i="44"/>
  <c r="D12630" i="44"/>
  <c r="D12622" i="44"/>
  <c r="D12614" i="44"/>
  <c r="D12606" i="44"/>
  <c r="D12535" i="44"/>
  <c r="D12527" i="44"/>
  <c r="D12519" i="44"/>
  <c r="D12511" i="44"/>
  <c r="D12503" i="44"/>
  <c r="D12495" i="44"/>
  <c r="D12487" i="44"/>
  <c r="D12479" i="44"/>
  <c r="D12408" i="44"/>
  <c r="D12400" i="44"/>
  <c r="D12392" i="44"/>
  <c r="D12384" i="44"/>
  <c r="D12376" i="44"/>
  <c r="D12368" i="44"/>
  <c r="D12360" i="44"/>
  <c r="D12352" i="44"/>
  <c r="D15384" i="44"/>
  <c r="D14887" i="44"/>
  <c r="D14340" i="44"/>
  <c r="D14030" i="44"/>
  <c r="D13592" i="44"/>
  <c r="D13373" i="44"/>
  <c r="D13347" i="44"/>
  <c r="D13298" i="44"/>
  <c r="D13289" i="44"/>
  <c r="D13273" i="44"/>
  <c r="D13217" i="44"/>
  <c r="D13209" i="44"/>
  <c r="D13201" i="44"/>
  <c r="D13193" i="44"/>
  <c r="D13185" i="44"/>
  <c r="D13177" i="44"/>
  <c r="D13169" i="44"/>
  <c r="D13098" i="44"/>
  <c r="D13090" i="44"/>
  <c r="D13082" i="44"/>
  <c r="D13074" i="44"/>
  <c r="D13066" i="44"/>
  <c r="D13058" i="44"/>
  <c r="D13050" i="44"/>
  <c r="D13042" i="44"/>
  <c r="D12971" i="44"/>
  <c r="D12963" i="44"/>
  <c r="D12955" i="44"/>
  <c r="D12947" i="44"/>
  <c r="D12939" i="44"/>
  <c r="D12931" i="44"/>
  <c r="D12923" i="44"/>
  <c r="D12915" i="44"/>
  <c r="D12844" i="44"/>
  <c r="D12836" i="44"/>
  <c r="D12828" i="44"/>
  <c r="D12820" i="44"/>
  <c r="D12812" i="44"/>
  <c r="D12804" i="44"/>
  <c r="D12796" i="44"/>
  <c r="D12788" i="44"/>
  <c r="D12717" i="44"/>
  <c r="D12709" i="44"/>
  <c r="D12701" i="44"/>
  <c r="D12693" i="44"/>
  <c r="D12685" i="44"/>
  <c r="D12677" i="44"/>
  <c r="D12669" i="44"/>
  <c r="D12598" i="44"/>
  <c r="D12590" i="44"/>
  <c r="D12582" i="44"/>
  <c r="D12574" i="44"/>
  <c r="D12566" i="44"/>
  <c r="D12558" i="44"/>
  <c r="D12550" i="44"/>
  <c r="D12542" i="44"/>
  <c r="D12471" i="44"/>
  <c r="D12463" i="44"/>
  <c r="D12455" i="44"/>
  <c r="D12447" i="44"/>
  <c r="D12439" i="44"/>
  <c r="D12431" i="44"/>
  <c r="D12423" i="44"/>
  <c r="D12415" i="44"/>
  <c r="D12344" i="44"/>
  <c r="D12336" i="44"/>
  <c r="D12328" i="44"/>
  <c r="D12320" i="44"/>
  <c r="D12312" i="44"/>
  <c r="D12304" i="44"/>
  <c r="D12296" i="44"/>
  <c r="D12217" i="44"/>
  <c r="D12209" i="44"/>
  <c r="D12201" i="44"/>
  <c r="D12193" i="44"/>
  <c r="D12185" i="44"/>
  <c r="D12177" i="44"/>
  <c r="D12169" i="44"/>
  <c r="D12098" i="44"/>
  <c r="D12090" i="44"/>
  <c r="D12082" i="44"/>
  <c r="D12074" i="44"/>
  <c r="D12066" i="44"/>
  <c r="D12058" i="44"/>
  <c r="D12050" i="44"/>
  <c r="D12042" i="44"/>
  <c r="D13943" i="44"/>
  <c r="D13925" i="44"/>
  <c r="D13872" i="44"/>
  <c r="D13856" i="44"/>
  <c r="D13806" i="44"/>
  <c r="D13671" i="44"/>
  <c r="D13337" i="44"/>
  <c r="D13317" i="44"/>
  <c r="D13307" i="44"/>
  <c r="D13281" i="44"/>
  <c r="D13264" i="44"/>
  <c r="D13256" i="44"/>
  <c r="D13248" i="44"/>
  <c r="D13240" i="44"/>
  <c r="D13232" i="44"/>
  <c r="D13161" i="44"/>
  <c r="D13153" i="44"/>
  <c r="D13145" i="44"/>
  <c r="D13137" i="44"/>
  <c r="D13129" i="44"/>
  <c r="D13121" i="44"/>
  <c r="D13113" i="44"/>
  <c r="D13105" i="44"/>
  <c r="D13034" i="44"/>
  <c r="D13026" i="44"/>
  <c r="D13018" i="44"/>
  <c r="D13010" i="44"/>
  <c r="D13002" i="44"/>
  <c r="D12994" i="44"/>
  <c r="D12986" i="44"/>
  <c r="D12978" i="44"/>
  <c r="D12907" i="44"/>
  <c r="D12899" i="44"/>
  <c r="D12891" i="44"/>
  <c r="D12883" i="44"/>
  <c r="D12875" i="44"/>
  <c r="D12867" i="44"/>
  <c r="D12859" i="44"/>
  <c r="D12851" i="44"/>
  <c r="D12780" i="44"/>
  <c r="D12772" i="44"/>
  <c r="D12764" i="44"/>
  <c r="D12756" i="44"/>
  <c r="D12748" i="44"/>
  <c r="D12740" i="44"/>
  <c r="D12732" i="44"/>
  <c r="D12724" i="44"/>
  <c r="D12661" i="44"/>
  <c r="D12653" i="44"/>
  <c r="D12645" i="44"/>
  <c r="D12637" i="44"/>
  <c r="D12629" i="44"/>
  <c r="D12621" i="44"/>
  <c r="D12613" i="44"/>
  <c r="D12605" i="44"/>
  <c r="D12534" i="44"/>
  <c r="D12526" i="44"/>
  <c r="D12518" i="44"/>
  <c r="D12510" i="44"/>
  <c r="D12502" i="44"/>
  <c r="D12494" i="44"/>
  <c r="D12486" i="44"/>
  <c r="D12478" i="44"/>
  <c r="D12407" i="44"/>
  <c r="D12399" i="44"/>
  <c r="D12391" i="44"/>
  <c r="D12383" i="44"/>
  <c r="D12375" i="44"/>
  <c r="D12367" i="44"/>
  <c r="D12359" i="44"/>
  <c r="D12288" i="44"/>
  <c r="D12280" i="44"/>
  <c r="D12272" i="44"/>
  <c r="D12264" i="44"/>
  <c r="D12256" i="44"/>
  <c r="D12248" i="44"/>
  <c r="D12240" i="44"/>
  <c r="D12232" i="44"/>
  <c r="D12161" i="44"/>
  <c r="D12153" i="44"/>
  <c r="D12145" i="44"/>
  <c r="D12137" i="44"/>
  <c r="D12129" i="44"/>
  <c r="D12121" i="44"/>
  <c r="D12113" i="44"/>
  <c r="D12105" i="44"/>
  <c r="D12034" i="44"/>
  <c r="D12026" i="44"/>
  <c r="D14752" i="44"/>
  <c r="D14355" i="44"/>
  <c r="D13449" i="44"/>
  <c r="D13372" i="44"/>
  <c r="D13346" i="44"/>
  <c r="D13326" i="44"/>
  <c r="D13297" i="44"/>
  <c r="D13272" i="44"/>
  <c r="D13224" i="44"/>
  <c r="D13216" i="44"/>
  <c r="D13208" i="44"/>
  <c r="D13200" i="44"/>
  <c r="D13192" i="44"/>
  <c r="D13184" i="44"/>
  <c r="D13176" i="44"/>
  <c r="D13168" i="44"/>
  <c r="D13097" i="44"/>
  <c r="D13089" i="44"/>
  <c r="D13081" i="44"/>
  <c r="D13073" i="44"/>
  <c r="D13065" i="44"/>
  <c r="D13057" i="44"/>
  <c r="D13049" i="44"/>
  <c r="D13041" i="44"/>
  <c r="D12970" i="44"/>
  <c r="D12962" i="44"/>
  <c r="D12954" i="44"/>
  <c r="D12946" i="44"/>
  <c r="D12938" i="44"/>
  <c r="D12930" i="44"/>
  <c r="D12922" i="44"/>
  <c r="D12914" i="44"/>
  <c r="D12843" i="44"/>
  <c r="D12835" i="44"/>
  <c r="D12827" i="44"/>
  <c r="D12819" i="44"/>
  <c r="D12811" i="44"/>
  <c r="D12803" i="44"/>
  <c r="D12795" i="44"/>
  <c r="D12787" i="44"/>
  <c r="D12716" i="44"/>
  <c r="D12708" i="44"/>
  <c r="D12700" i="44"/>
  <c r="D12692" i="44"/>
  <c r="D12684" i="44"/>
  <c r="D12676" i="44"/>
  <c r="D12668" i="44"/>
  <c r="D12597" i="44"/>
  <c r="D12589" i="44"/>
  <c r="D12581" i="44"/>
  <c r="D12573" i="44"/>
  <c r="D12565" i="44"/>
  <c r="D12557" i="44"/>
  <c r="D12549" i="44"/>
  <c r="D12541" i="44"/>
  <c r="D12470" i="44"/>
  <c r="D12462" i="44"/>
  <c r="D12454" i="44"/>
  <c r="D12446" i="44"/>
  <c r="D12438" i="44"/>
  <c r="D12430" i="44"/>
  <c r="D12422" i="44"/>
  <c r="D12414" i="44"/>
  <c r="D12351" i="44"/>
  <c r="D12343" i="44"/>
  <c r="D12335" i="44"/>
  <c r="D12327" i="44"/>
  <c r="D12319" i="44"/>
  <c r="D12311" i="44"/>
  <c r="D12303" i="44"/>
  <c r="D12295" i="44"/>
  <c r="D12224" i="44"/>
  <c r="D12216" i="44"/>
  <c r="D12208" i="44"/>
  <c r="D12200" i="44"/>
  <c r="D12192" i="44"/>
  <c r="D12184" i="44"/>
  <c r="D12176" i="44"/>
  <c r="D12168" i="44"/>
  <c r="D12097" i="44"/>
  <c r="D12089" i="44"/>
  <c r="D12081" i="44"/>
  <c r="D12073" i="44"/>
  <c r="D12065" i="44"/>
  <c r="D12057" i="44"/>
  <c r="D12049" i="44"/>
  <c r="D12041" i="44"/>
  <c r="D13959" i="44"/>
  <c r="D13822" i="44"/>
  <c r="D13769" i="44"/>
  <c r="D13753" i="44"/>
  <c r="D13737" i="44"/>
  <c r="D13687" i="44"/>
  <c r="D13552" i="44"/>
  <c r="D13413" i="44"/>
  <c r="D13397" i="44"/>
  <c r="D13357" i="44"/>
  <c r="D13336" i="44"/>
  <c r="D13306" i="44"/>
  <c r="D13288" i="44"/>
  <c r="D13280" i="44"/>
  <c r="D13271" i="44"/>
  <c r="D13263" i="44"/>
  <c r="D13255" i="44"/>
  <c r="D13247" i="44"/>
  <c r="D13239" i="44"/>
  <c r="D13231" i="44"/>
  <c r="D13160" i="44"/>
  <c r="D13152" i="44"/>
  <c r="D13144" i="44"/>
  <c r="D13136" i="44"/>
  <c r="D13128" i="44"/>
  <c r="D13120" i="44"/>
  <c r="D13112" i="44"/>
  <c r="D13104" i="44"/>
  <c r="D13033" i="44"/>
  <c r="D13025" i="44"/>
  <c r="D13017" i="44"/>
  <c r="D13009" i="44"/>
  <c r="D13001" i="44"/>
  <c r="D12993" i="44"/>
  <c r="D12985" i="44"/>
  <c r="D12977" i="44"/>
  <c r="D12906" i="44"/>
  <c r="D12898" i="44"/>
  <c r="D12890" i="44"/>
  <c r="D12882" i="44"/>
  <c r="D12874" i="44"/>
  <c r="D12866" i="44"/>
  <c r="D12858" i="44"/>
  <c r="D12779" i="44"/>
  <c r="D12771" i="44"/>
  <c r="D12763" i="44"/>
  <c r="D12755" i="44"/>
  <c r="D12747" i="44"/>
  <c r="D12739" i="44"/>
  <c r="D12731" i="44"/>
  <c r="D12660" i="44"/>
  <c r="D12652" i="44"/>
  <c r="D12644" i="44"/>
  <c r="D12636" i="44"/>
  <c r="D12628" i="44"/>
  <c r="D12620" i="44"/>
  <c r="D12612" i="44"/>
  <c r="D12604" i="44"/>
  <c r="D12533" i="44"/>
  <c r="D12525" i="44"/>
  <c r="D12517" i="44"/>
  <c r="D12509" i="44"/>
  <c r="D12501" i="44"/>
  <c r="D12493" i="44"/>
  <c r="D12485" i="44"/>
  <c r="D12477" i="44"/>
  <c r="D12406" i="44"/>
  <c r="D12398" i="44"/>
  <c r="D12390" i="44"/>
  <c r="D12382" i="44"/>
  <c r="D12374" i="44"/>
  <c r="D12366" i="44"/>
  <c r="D12358" i="44"/>
  <c r="D12287" i="44"/>
  <c r="D12279" i="44"/>
  <c r="D12271" i="44"/>
  <c r="D12263" i="44"/>
  <c r="D12255" i="44"/>
  <c r="D12247" i="44"/>
  <c r="D12239" i="44"/>
  <c r="D12231" i="44"/>
  <c r="D12160" i="44"/>
  <c r="D12152" i="44"/>
  <c r="D12144" i="44"/>
  <c r="D12136" i="44"/>
  <c r="D12128" i="44"/>
  <c r="D12120" i="44"/>
  <c r="D12112" i="44"/>
  <c r="D12104" i="44"/>
  <c r="D12033" i="44"/>
  <c r="D12025" i="44"/>
  <c r="D12017" i="44"/>
  <c r="D12009" i="44"/>
  <c r="D12001" i="44"/>
  <c r="D11993" i="44"/>
  <c r="D11985" i="44"/>
  <c r="D11977" i="44"/>
  <c r="D13888" i="44"/>
  <c r="D13838" i="44"/>
  <c r="D13650" i="44"/>
  <c r="D13634" i="44"/>
  <c r="D13618" i="44"/>
  <c r="D13515" i="44"/>
  <c r="D13499" i="44"/>
  <c r="D13465" i="44"/>
  <c r="D13412" i="44"/>
  <c r="D13356" i="44"/>
  <c r="D13345" i="44"/>
  <c r="D13325" i="44"/>
  <c r="D13315" i="44"/>
  <c r="D13296" i="44"/>
  <c r="D13279" i="44"/>
  <c r="D13223" i="44"/>
  <c r="D13215" i="44"/>
  <c r="D13207" i="44"/>
  <c r="D13199" i="44"/>
  <c r="D13191" i="44"/>
  <c r="D13183" i="44"/>
  <c r="D13175" i="44"/>
  <c r="D13167" i="44"/>
  <c r="D13096" i="44"/>
  <c r="D13088" i="44"/>
  <c r="D13080" i="44"/>
  <c r="D13072" i="44"/>
  <c r="D13064" i="44"/>
  <c r="D13056" i="44"/>
  <c r="D13048" i="44"/>
  <c r="D13040" i="44"/>
  <c r="D12969" i="44"/>
  <c r="D12961" i="44"/>
  <c r="D12953" i="44"/>
  <c r="D12945" i="44"/>
  <c r="D12937" i="44"/>
  <c r="D12929" i="44"/>
  <c r="D12921" i="44"/>
  <c r="D12913" i="44"/>
  <c r="D12850" i="44"/>
  <c r="D12842" i="44"/>
  <c r="D12834" i="44"/>
  <c r="D12826" i="44"/>
  <c r="D12818" i="44"/>
  <c r="D12810" i="44"/>
  <c r="D12802" i="44"/>
  <c r="D12794" i="44"/>
  <c r="D12723" i="44"/>
  <c r="D12715" i="44"/>
  <c r="D12707" i="44"/>
  <c r="D12699" i="44"/>
  <c r="D12691" i="44"/>
  <c r="D12683" i="44"/>
  <c r="D12675" i="44"/>
  <c r="D12667" i="44"/>
  <c r="D12596" i="44"/>
  <c r="D12588" i="44"/>
  <c r="D12580" i="44"/>
  <c r="D12572" i="44"/>
  <c r="D12564" i="44"/>
  <c r="D12556" i="44"/>
  <c r="D12548" i="44"/>
  <c r="D12540" i="44"/>
  <c r="D12469" i="44"/>
  <c r="D12461" i="44"/>
  <c r="D12453" i="44"/>
  <c r="D12445" i="44"/>
  <c r="D12437" i="44"/>
  <c r="D12429" i="44"/>
  <c r="D12421" i="44"/>
  <c r="D12413" i="44"/>
  <c r="D12350" i="44"/>
  <c r="D12342" i="44"/>
  <c r="D12334" i="44"/>
  <c r="D12326" i="44"/>
  <c r="D12318" i="44"/>
  <c r="D12310" i="44"/>
  <c r="D12302" i="44"/>
  <c r="D12294" i="44"/>
  <c r="D12223" i="44"/>
  <c r="D12215" i="44"/>
  <c r="D12207" i="44"/>
  <c r="D12199" i="44"/>
  <c r="D12191" i="44"/>
  <c r="D12183" i="44"/>
  <c r="D12175" i="44"/>
  <c r="D12167" i="44"/>
  <c r="D12096" i="44"/>
  <c r="D12088" i="44"/>
  <c r="D13703" i="44"/>
  <c r="D13602" i="44"/>
  <c r="D13483" i="44"/>
  <c r="D13425" i="44"/>
  <c r="D13396" i="44"/>
  <c r="D13305" i="44"/>
  <c r="D13287" i="44"/>
  <c r="D13270" i="44"/>
  <c r="D13262" i="44"/>
  <c r="D13254" i="44"/>
  <c r="D13246" i="44"/>
  <c r="D13238" i="44"/>
  <c r="D13230" i="44"/>
  <c r="D13159" i="44"/>
  <c r="D13151" i="44"/>
  <c r="D13143" i="44"/>
  <c r="D13135" i="44"/>
  <c r="D13127" i="44"/>
  <c r="D13119" i="44"/>
  <c r="D13111" i="44"/>
  <c r="D13103" i="44"/>
  <c r="D13032" i="44"/>
  <c r="D13024" i="44"/>
  <c r="D13016" i="44"/>
  <c r="D13008" i="44"/>
  <c r="D13000" i="44"/>
  <c r="D12992" i="44"/>
  <c r="D12984" i="44"/>
  <c r="D12976" i="44"/>
  <c r="D12905" i="44"/>
  <c r="D12897" i="44"/>
  <c r="D12889" i="44"/>
  <c r="D12881" i="44"/>
  <c r="D12873" i="44"/>
  <c r="D12865" i="44"/>
  <c r="D12857" i="44"/>
  <c r="D12786" i="44"/>
  <c r="D12778" i="44"/>
  <c r="D12770" i="44"/>
  <c r="D12762" i="44"/>
  <c r="D12754" i="44"/>
  <c r="D12746" i="44"/>
  <c r="D12738" i="44"/>
  <c r="D12730" i="44"/>
  <c r="D12659" i="44"/>
  <c r="D12651" i="44"/>
  <c r="D12643" i="44"/>
  <c r="D12635" i="44"/>
  <c r="D12627" i="44"/>
  <c r="D12619" i="44"/>
  <c r="D12611" i="44"/>
  <c r="D12603" i="44"/>
  <c r="D12532" i="44"/>
  <c r="D12524" i="44"/>
  <c r="D12516" i="44"/>
  <c r="D12508" i="44"/>
  <c r="D12500" i="44"/>
  <c r="D12492" i="44"/>
  <c r="D12484" i="44"/>
  <c r="D12476" i="44"/>
  <c r="D12405" i="44"/>
  <c r="D12397" i="44"/>
  <c r="D12389" i="44"/>
  <c r="D12381" i="44"/>
  <c r="D12373" i="44"/>
  <c r="D12365" i="44"/>
  <c r="D12357" i="44"/>
  <c r="D12286" i="44"/>
  <c r="D12278" i="44"/>
  <c r="D12270" i="44"/>
  <c r="D12262" i="44"/>
  <c r="D12254" i="44"/>
  <c r="D12246" i="44"/>
  <c r="D12238" i="44"/>
  <c r="D12230" i="44"/>
  <c r="D12159" i="44"/>
  <c r="D12151" i="44"/>
  <c r="D12143" i="44"/>
  <c r="D12135" i="44"/>
  <c r="D12127" i="44"/>
  <c r="D12119" i="44"/>
  <c r="D12111" i="44"/>
  <c r="D12103" i="44"/>
  <c r="D14124" i="44"/>
  <c r="D14108" i="44"/>
  <c r="D14053" i="44"/>
  <c r="D13988" i="44"/>
  <c r="D13785" i="44"/>
  <c r="D13719" i="44"/>
  <c r="D13568" i="44"/>
  <c r="D13381" i="44"/>
  <c r="D13344" i="44"/>
  <c r="D13334" i="44"/>
  <c r="D13314" i="44"/>
  <c r="D13278" i="44"/>
  <c r="D13222" i="44"/>
  <c r="D13214" i="44"/>
  <c r="D13206" i="44"/>
  <c r="D13198" i="44"/>
  <c r="D13190" i="44"/>
  <c r="D13182" i="44"/>
  <c r="D13174" i="44"/>
  <c r="D13166" i="44"/>
  <c r="D13095" i="44"/>
  <c r="D13087" i="44"/>
  <c r="D13079" i="44"/>
  <c r="D13071" i="44"/>
  <c r="D13063" i="44"/>
  <c r="D13055" i="44"/>
  <c r="D13047" i="44"/>
  <c r="D13039" i="44"/>
  <c r="D12968" i="44"/>
  <c r="D12960" i="44"/>
  <c r="D12952" i="44"/>
  <c r="D12944" i="44"/>
  <c r="D12936" i="44"/>
  <c r="D12928" i="44"/>
  <c r="D12920" i="44"/>
  <c r="D12849" i="44"/>
  <c r="D12841" i="44"/>
  <c r="D12833" i="44"/>
  <c r="D12825" i="44"/>
  <c r="D12817" i="44"/>
  <c r="D12809" i="44"/>
  <c r="D12801" i="44"/>
  <c r="D12793" i="44"/>
  <c r="D12722" i="44"/>
  <c r="D12714" i="44"/>
  <c r="D12706" i="44"/>
  <c r="D12698" i="44"/>
  <c r="D12690" i="44"/>
  <c r="D12682" i="44"/>
  <c r="D12674" i="44"/>
  <c r="D12666" i="44"/>
  <c r="D12595" i="44"/>
  <c r="D12587" i="44"/>
  <c r="D12579" i="44"/>
  <c r="D12571" i="44"/>
  <c r="D12563" i="44"/>
  <c r="D12555" i="44"/>
  <c r="D12547" i="44"/>
  <c r="D12539" i="44"/>
  <c r="D12468" i="44"/>
  <c r="D12460" i="44"/>
  <c r="D12452" i="44"/>
  <c r="D12444" i="44"/>
  <c r="D12436" i="44"/>
  <c r="D12428" i="44"/>
  <c r="D12420" i="44"/>
  <c r="D12349" i="44"/>
  <c r="D12341" i="44"/>
  <c r="D12333" i="44"/>
  <c r="D12325" i="44"/>
  <c r="D12317" i="44"/>
  <c r="D12309" i="44"/>
  <c r="D12301" i="44"/>
  <c r="D12293" i="44"/>
  <c r="D12222" i="44"/>
  <c r="D12214" i="44"/>
  <c r="D12206" i="44"/>
  <c r="D12198" i="44"/>
  <c r="D12190" i="44"/>
  <c r="D12182" i="44"/>
  <c r="D12174" i="44"/>
  <c r="D12166" i="44"/>
  <c r="D12095" i="44"/>
  <c r="D12087" i="44"/>
  <c r="D12079" i="44"/>
  <c r="D12071" i="44"/>
  <c r="D17417" i="44"/>
  <c r="D14140" i="44"/>
  <c r="D13904" i="44"/>
  <c r="D13531" i="44"/>
  <c r="D13323" i="44"/>
  <c r="D13304" i="44"/>
  <c r="D13294" i="44"/>
  <c r="D13286" i="44"/>
  <c r="D13269" i="44"/>
  <c r="D13261" i="44"/>
  <c r="D13253" i="44"/>
  <c r="D13245" i="44"/>
  <c r="D13237" i="44"/>
  <c r="D13229" i="44"/>
  <c r="D13158" i="44"/>
  <c r="D13150" i="44"/>
  <c r="D13142" i="44"/>
  <c r="D13134" i="44"/>
  <c r="D13126" i="44"/>
  <c r="D13118" i="44"/>
  <c r="D13110" i="44"/>
  <c r="D13102" i="44"/>
  <c r="D13031" i="44"/>
  <c r="D13023" i="44"/>
  <c r="D13015" i="44"/>
  <c r="D13007" i="44"/>
  <c r="D12999" i="44"/>
  <c r="D12991" i="44"/>
  <c r="D12983" i="44"/>
  <c r="D12975" i="44"/>
  <c r="D12912" i="44"/>
  <c r="D12904" i="44"/>
  <c r="D12896" i="44"/>
  <c r="D12888" i="44"/>
  <c r="D12880" i="44"/>
  <c r="D12872" i="44"/>
  <c r="D12864" i="44"/>
  <c r="D12856" i="44"/>
  <c r="D12785" i="44"/>
  <c r="D12777" i="44"/>
  <c r="D12769" i="44"/>
  <c r="D12761" i="44"/>
  <c r="D12753" i="44"/>
  <c r="D12745" i="44"/>
  <c r="D12737" i="44"/>
  <c r="D12729" i="44"/>
  <c r="D12658" i="44"/>
  <c r="D12650" i="44"/>
  <c r="D12642" i="44"/>
  <c r="D12634" i="44"/>
  <c r="D12626" i="44"/>
  <c r="D12618" i="44"/>
  <c r="D12610" i="44"/>
  <c r="D12602" i="44"/>
  <c r="D12531" i="44"/>
  <c r="D12523" i="44"/>
  <c r="D12515" i="44"/>
  <c r="D12507" i="44"/>
  <c r="D12499" i="44"/>
  <c r="D12491" i="44"/>
  <c r="D12483" i="44"/>
  <c r="D12475" i="44"/>
  <c r="D12412" i="44"/>
  <c r="D12404" i="44"/>
  <c r="D12396" i="44"/>
  <c r="D12388" i="44"/>
  <c r="D12380" i="44"/>
  <c r="D12372" i="44"/>
  <c r="D12364" i="44"/>
  <c r="D12356" i="44"/>
  <c r="D12285" i="44"/>
  <c r="D12277" i="44"/>
  <c r="D12269" i="44"/>
  <c r="D12261" i="44"/>
  <c r="D12253" i="44"/>
  <c r="D12245" i="44"/>
  <c r="D12237" i="44"/>
  <c r="D12229" i="44"/>
  <c r="D12158" i="44"/>
  <c r="D12150" i="44"/>
  <c r="D12142" i="44"/>
  <c r="D13086" i="44"/>
  <c r="D12308" i="44"/>
  <c r="D12273" i="44"/>
  <c r="D12221" i="44"/>
  <c r="D12118" i="44"/>
  <c r="D12086" i="44"/>
  <c r="D12047" i="44"/>
  <c r="D12027" i="44"/>
  <c r="D12016" i="44"/>
  <c r="D11988" i="44"/>
  <c r="D11971" i="44"/>
  <c r="D11962" i="44"/>
  <c r="D11945" i="44"/>
  <c r="D11928" i="44"/>
  <c r="D11912" i="44"/>
  <c r="D11904" i="44"/>
  <c r="D11896" i="44"/>
  <c r="D11888" i="44"/>
  <c r="D11880" i="44"/>
  <c r="D11872" i="44"/>
  <c r="D11864" i="44"/>
  <c r="D11856" i="44"/>
  <c r="D11785" i="44"/>
  <c r="D11777" i="44"/>
  <c r="D11769" i="44"/>
  <c r="D11761" i="44"/>
  <c r="D11753" i="44"/>
  <c r="D11745" i="44"/>
  <c r="D11737" i="44"/>
  <c r="D11729" i="44"/>
  <c r="D11658" i="44"/>
  <c r="D11650" i="44"/>
  <c r="D11642" i="44"/>
  <c r="D11634" i="44"/>
  <c r="D11626" i="44"/>
  <c r="D11618" i="44"/>
  <c r="D11610" i="44"/>
  <c r="D11602" i="44"/>
  <c r="D11531" i="44"/>
  <c r="D11523" i="44"/>
  <c r="D11515" i="44"/>
  <c r="D11507" i="44"/>
  <c r="D11499" i="44"/>
  <c r="D11491" i="44"/>
  <c r="D11483" i="44"/>
  <c r="D11475" i="44"/>
  <c r="D11404" i="44"/>
  <c r="D11396" i="44"/>
  <c r="D11388" i="44"/>
  <c r="D11380" i="44"/>
  <c r="D11372" i="44"/>
  <c r="D11364" i="44"/>
  <c r="D11356" i="44"/>
  <c r="D11285" i="44"/>
  <c r="D11277" i="44"/>
  <c r="D11269" i="44"/>
  <c r="D11261" i="44"/>
  <c r="D11253" i="44"/>
  <c r="D11245" i="44"/>
  <c r="D11237" i="44"/>
  <c r="D11229" i="44"/>
  <c r="D11158" i="44"/>
  <c r="D11150" i="44"/>
  <c r="D11142" i="44"/>
  <c r="D11134" i="44"/>
  <c r="D11126" i="44"/>
  <c r="D11118" i="44"/>
  <c r="D11110" i="44"/>
  <c r="D11102" i="44"/>
  <c r="D11031" i="44"/>
  <c r="D11023" i="44"/>
  <c r="D11015" i="44"/>
  <c r="D11007" i="44"/>
  <c r="D10999" i="44"/>
  <c r="D10991" i="44"/>
  <c r="D10983" i="44"/>
  <c r="D10975" i="44"/>
  <c r="D10904" i="44"/>
  <c r="D10896" i="44"/>
  <c r="D10888" i="44"/>
  <c r="D10880" i="44"/>
  <c r="D10872" i="44"/>
  <c r="D10864" i="44"/>
  <c r="D10856" i="44"/>
  <c r="D10848" i="44"/>
  <c r="D10777" i="44"/>
  <c r="D10769" i="44"/>
  <c r="D10761" i="44"/>
  <c r="D10753" i="44"/>
  <c r="D10745" i="44"/>
  <c r="D10737" i="44"/>
  <c r="D10729" i="44"/>
  <c r="D10658" i="44"/>
  <c r="D10650" i="44"/>
  <c r="D10642" i="44"/>
  <c r="D10634" i="44"/>
  <c r="D10626" i="44"/>
  <c r="D10618" i="44"/>
  <c r="D10610" i="44"/>
  <c r="D10602" i="44"/>
  <c r="D10531" i="44"/>
  <c r="D10523" i="44"/>
  <c r="D10515" i="44"/>
  <c r="D10507" i="44"/>
  <c r="D10499" i="44"/>
  <c r="D10491" i="44"/>
  <c r="D10483" i="44"/>
  <c r="D10475" i="44"/>
  <c r="D13213" i="44"/>
  <c r="D13197" i="44"/>
  <c r="D12919" i="44"/>
  <c r="D12824" i="44"/>
  <c r="D12340" i="44"/>
  <c r="D12072" i="44"/>
  <c r="D12059" i="44"/>
  <c r="D12036" i="44"/>
  <c r="D12006" i="44"/>
  <c r="D11996" i="44"/>
  <c r="D11979" i="44"/>
  <c r="D11953" i="44"/>
  <c r="D11936" i="44"/>
  <c r="D11919" i="44"/>
  <c r="D11848" i="44"/>
  <c r="D11840" i="44"/>
  <c r="D11832" i="44"/>
  <c r="D11824" i="44"/>
  <c r="D11816" i="44"/>
  <c r="D11808" i="44"/>
  <c r="D11800" i="44"/>
  <c r="D11792" i="44"/>
  <c r="D11721" i="44"/>
  <c r="D11713" i="44"/>
  <c r="D11705" i="44"/>
  <c r="D11697" i="44"/>
  <c r="D11689" i="44"/>
  <c r="D11681" i="44"/>
  <c r="D11673" i="44"/>
  <c r="D11665" i="44"/>
  <c r="D11594" i="44"/>
  <c r="D11586" i="44"/>
  <c r="D11578" i="44"/>
  <c r="D11570" i="44"/>
  <c r="D11562" i="44"/>
  <c r="D11554" i="44"/>
  <c r="D11546" i="44"/>
  <c r="D11538" i="44"/>
  <c r="D11467" i="44"/>
  <c r="D11459" i="44"/>
  <c r="D11451" i="44"/>
  <c r="D11443" i="44"/>
  <c r="D11435" i="44"/>
  <c r="D11427" i="44"/>
  <c r="D11419" i="44"/>
  <c r="D11348" i="44"/>
  <c r="D11340" i="44"/>
  <c r="D11332" i="44"/>
  <c r="D11324" i="44"/>
  <c r="D11316" i="44"/>
  <c r="D11308" i="44"/>
  <c r="D11300" i="44"/>
  <c r="D11292" i="44"/>
  <c r="D11221" i="44"/>
  <c r="D11213" i="44"/>
  <c r="D11205" i="44"/>
  <c r="D11197" i="44"/>
  <c r="D11189" i="44"/>
  <c r="D11181" i="44"/>
  <c r="D11173" i="44"/>
  <c r="D11165" i="44"/>
  <c r="D11094" i="44"/>
  <c r="D11086" i="44"/>
  <c r="D11078" i="44"/>
  <c r="D11070" i="44"/>
  <c r="D11062" i="44"/>
  <c r="D11054" i="44"/>
  <c r="D11046" i="44"/>
  <c r="D11038" i="44"/>
  <c r="D10967" i="44"/>
  <c r="D10959" i="44"/>
  <c r="D10951" i="44"/>
  <c r="D10943" i="44"/>
  <c r="D10935" i="44"/>
  <c r="D10927" i="44"/>
  <c r="D10919" i="44"/>
  <c r="D10911" i="44"/>
  <c r="D10840" i="44"/>
  <c r="D10832" i="44"/>
  <c r="D10824" i="44"/>
  <c r="D10816" i="44"/>
  <c r="D10808" i="44"/>
  <c r="D10800" i="44"/>
  <c r="D10792" i="44"/>
  <c r="D10721" i="44"/>
  <c r="D10713" i="44"/>
  <c r="D10705" i="44"/>
  <c r="D10697" i="44"/>
  <c r="D10689" i="44"/>
  <c r="D10681" i="44"/>
  <c r="D10673" i="44"/>
  <c r="D10665" i="44"/>
  <c r="D10594" i="44"/>
  <c r="D10586" i="44"/>
  <c r="D10578" i="44"/>
  <c r="D10570" i="44"/>
  <c r="D10562" i="44"/>
  <c r="D10554" i="44"/>
  <c r="D10546" i="44"/>
  <c r="D10538" i="44"/>
  <c r="D10467" i="44"/>
  <c r="D10459" i="44"/>
  <c r="D10451" i="44"/>
  <c r="D10443" i="44"/>
  <c r="D10435" i="44"/>
  <c r="D10427" i="44"/>
  <c r="D10419" i="44"/>
  <c r="D10411" i="44"/>
  <c r="D10403" i="44"/>
  <c r="D10395" i="44"/>
  <c r="D10387" i="44"/>
  <c r="D10379" i="44"/>
  <c r="D10371" i="44"/>
  <c r="D10363" i="44"/>
  <c r="D10355" i="44"/>
  <c r="D10347" i="44"/>
  <c r="D10339" i="44"/>
  <c r="D10331" i="44"/>
  <c r="D13798" i="44"/>
  <c r="D12562" i="44"/>
  <c r="D12435" i="44"/>
  <c r="D12046" i="44"/>
  <c r="D12024" i="44"/>
  <c r="D12015" i="44"/>
  <c r="D12005" i="44"/>
  <c r="D11987" i="44"/>
  <c r="D11970" i="44"/>
  <c r="D11961" i="44"/>
  <c r="D11944" i="44"/>
  <c r="D11927" i="44"/>
  <c r="D11911" i="44"/>
  <c r="D11903" i="44"/>
  <c r="D11895" i="44"/>
  <c r="D11887" i="44"/>
  <c r="D11879" i="44"/>
  <c r="D11871" i="44"/>
  <c r="D11863" i="44"/>
  <c r="D11855" i="44"/>
  <c r="D11784" i="44"/>
  <c r="D11776" i="44"/>
  <c r="D11768" i="44"/>
  <c r="D11760" i="44"/>
  <c r="D11752" i="44"/>
  <c r="D11744" i="44"/>
  <c r="D11736" i="44"/>
  <c r="D11728" i="44"/>
  <c r="D11657" i="44"/>
  <c r="D11649" i="44"/>
  <c r="D11641" i="44"/>
  <c r="D11633" i="44"/>
  <c r="D11625" i="44"/>
  <c r="D11617" i="44"/>
  <c r="D11609" i="44"/>
  <c r="D11601" i="44"/>
  <c r="D11530" i="44"/>
  <c r="D11522" i="44"/>
  <c r="D11514" i="44"/>
  <c r="D11506" i="44"/>
  <c r="D11498" i="44"/>
  <c r="D11490" i="44"/>
  <c r="D11482" i="44"/>
  <c r="D11474" i="44"/>
  <c r="D11411" i="44"/>
  <c r="D11403" i="44"/>
  <c r="D11395" i="44"/>
  <c r="D11387" i="44"/>
  <c r="D11379" i="44"/>
  <c r="D11371" i="44"/>
  <c r="D11363" i="44"/>
  <c r="D11355" i="44"/>
  <c r="D11284" i="44"/>
  <c r="D11276" i="44"/>
  <c r="D11268" i="44"/>
  <c r="D11260" i="44"/>
  <c r="D11252" i="44"/>
  <c r="D11244" i="44"/>
  <c r="D11236" i="44"/>
  <c r="D11228" i="44"/>
  <c r="D11157" i="44"/>
  <c r="D11149" i="44"/>
  <c r="D11141" i="44"/>
  <c r="D11133" i="44"/>
  <c r="D11125" i="44"/>
  <c r="D11117" i="44"/>
  <c r="D11109" i="44"/>
  <c r="D11101" i="44"/>
  <c r="D11030" i="44"/>
  <c r="D11022" i="44"/>
  <c r="D11014" i="44"/>
  <c r="D11006" i="44"/>
  <c r="D10998" i="44"/>
  <c r="D10990" i="44"/>
  <c r="D10982" i="44"/>
  <c r="D10974" i="44"/>
  <c r="D10903" i="44"/>
  <c r="D10895" i="44"/>
  <c r="D10887" i="44"/>
  <c r="D10879" i="44"/>
  <c r="D10871" i="44"/>
  <c r="D10863" i="44"/>
  <c r="D10855" i="44"/>
  <c r="D10784" i="44"/>
  <c r="D10776" i="44"/>
  <c r="D10768" i="44"/>
  <c r="D10760" i="44"/>
  <c r="D10752" i="44"/>
  <c r="D10744" i="44"/>
  <c r="D10736" i="44"/>
  <c r="D10728" i="44"/>
  <c r="D10657" i="44"/>
  <c r="D10649" i="44"/>
  <c r="D10641" i="44"/>
  <c r="D10633" i="44"/>
  <c r="D10625" i="44"/>
  <c r="D10617" i="44"/>
  <c r="D10609" i="44"/>
  <c r="D10601" i="44"/>
  <c r="D10530" i="44"/>
  <c r="D10522" i="44"/>
  <c r="D10514" i="44"/>
  <c r="D10506" i="44"/>
  <c r="D10498" i="44"/>
  <c r="D10490" i="44"/>
  <c r="D10482" i="44"/>
  <c r="D10474" i="44"/>
  <c r="D12935" i="44"/>
  <c r="D12546" i="44"/>
  <c r="D12451" i="44"/>
  <c r="D12233" i="44"/>
  <c r="D12165" i="44"/>
  <c r="D12130" i="44"/>
  <c r="D12035" i="44"/>
  <c r="D12004" i="44"/>
  <c r="D11995" i="44"/>
  <c r="D11978" i="44"/>
  <c r="D11969" i="44"/>
  <c r="D11952" i="44"/>
  <c r="D11935" i="44"/>
  <c r="D11918" i="44"/>
  <c r="D11847" i="44"/>
  <c r="D11839" i="44"/>
  <c r="D11831" i="44"/>
  <c r="D11823" i="44"/>
  <c r="D11815" i="44"/>
  <c r="D11807" i="44"/>
  <c r="D11799" i="44"/>
  <c r="D11791" i="44"/>
  <c r="D11720" i="44"/>
  <c r="D11712" i="44"/>
  <c r="D11704" i="44"/>
  <c r="D11696" i="44"/>
  <c r="D11688" i="44"/>
  <c r="D11680" i="44"/>
  <c r="D11672" i="44"/>
  <c r="D11664" i="44"/>
  <c r="D11593" i="44"/>
  <c r="D11585" i="44"/>
  <c r="D11577" i="44"/>
  <c r="D11569" i="44"/>
  <c r="D11561" i="44"/>
  <c r="D11553" i="44"/>
  <c r="D11545" i="44"/>
  <c r="D11537" i="44"/>
  <c r="D11466" i="44"/>
  <c r="D11458" i="44"/>
  <c r="D11450" i="44"/>
  <c r="D11442" i="44"/>
  <c r="D11434" i="44"/>
  <c r="D11426" i="44"/>
  <c r="D11418" i="44"/>
  <c r="D11347" i="44"/>
  <c r="D11339" i="44"/>
  <c r="D11331" i="44"/>
  <c r="D11323" i="44"/>
  <c r="D11315" i="44"/>
  <c r="D11307" i="44"/>
  <c r="D11299" i="44"/>
  <c r="D11291" i="44"/>
  <c r="D11220" i="44"/>
  <c r="D11212" i="44"/>
  <c r="D11204" i="44"/>
  <c r="D11196" i="44"/>
  <c r="D11188" i="44"/>
  <c r="D11180" i="44"/>
  <c r="D11172" i="44"/>
  <c r="D11164" i="44"/>
  <c r="D11093" i="44"/>
  <c r="D11085" i="44"/>
  <c r="D11077" i="44"/>
  <c r="D11069" i="44"/>
  <c r="D11061" i="44"/>
  <c r="D11053" i="44"/>
  <c r="D11045" i="44"/>
  <c r="D11037" i="44"/>
  <c r="D10966" i="44"/>
  <c r="D10958" i="44"/>
  <c r="D10950" i="44"/>
  <c r="D10942" i="44"/>
  <c r="D10934" i="44"/>
  <c r="D10926" i="44"/>
  <c r="D10918" i="44"/>
  <c r="D10910" i="44"/>
  <c r="D10847" i="44"/>
  <c r="D10839" i="44"/>
  <c r="D10831" i="44"/>
  <c r="D10823" i="44"/>
  <c r="D10815" i="44"/>
  <c r="D10807" i="44"/>
  <c r="D10799" i="44"/>
  <c r="D10791" i="44"/>
  <c r="D10720" i="44"/>
  <c r="D10712" i="44"/>
  <c r="D10704" i="44"/>
  <c r="D10696" i="44"/>
  <c r="D10688" i="44"/>
  <c r="D10680" i="44"/>
  <c r="D10672" i="44"/>
  <c r="D10664" i="44"/>
  <c r="D10593" i="44"/>
  <c r="D10585" i="44"/>
  <c r="D10577" i="44"/>
  <c r="D10569" i="44"/>
  <c r="D10561" i="44"/>
  <c r="D10553" i="44"/>
  <c r="D10545" i="44"/>
  <c r="D10537" i="44"/>
  <c r="D10466" i="44"/>
  <c r="D10458" i="44"/>
  <c r="D10450" i="44"/>
  <c r="D10442" i="44"/>
  <c r="D10434" i="44"/>
  <c r="D10426" i="44"/>
  <c r="D10418" i="44"/>
  <c r="D10410" i="44"/>
  <c r="D10402" i="44"/>
  <c r="D10394" i="44"/>
  <c r="D10386" i="44"/>
  <c r="D10378" i="44"/>
  <c r="D10370" i="44"/>
  <c r="D10362" i="44"/>
  <c r="D10354" i="44"/>
  <c r="D10346" i="44"/>
  <c r="D10338" i="44"/>
  <c r="D10330" i="44"/>
  <c r="D10322" i="44"/>
  <c r="D10314" i="44"/>
  <c r="D10306" i="44"/>
  <c r="D10298" i="44"/>
  <c r="D10290" i="44"/>
  <c r="D10282" i="44"/>
  <c r="D10274" i="44"/>
  <c r="D10266" i="44"/>
  <c r="D10258" i="44"/>
  <c r="D10250" i="44"/>
  <c r="D10242" i="44"/>
  <c r="D10234" i="44"/>
  <c r="D10226" i="44"/>
  <c r="D10218" i="44"/>
  <c r="D10210" i="44"/>
  <c r="D10202" i="44"/>
  <c r="D10194" i="44"/>
  <c r="D10186" i="44"/>
  <c r="D13046" i="44"/>
  <c r="D12840" i="44"/>
  <c r="D12689" i="44"/>
  <c r="D12673" i="44"/>
  <c r="D12467" i="44"/>
  <c r="D12114" i="44"/>
  <c r="D12099" i="44"/>
  <c r="D12083" i="44"/>
  <c r="D12070" i="44"/>
  <c r="D12023" i="44"/>
  <c r="D12014" i="44"/>
  <c r="D11986" i="44"/>
  <c r="D11960" i="44"/>
  <c r="D11943" i="44"/>
  <c r="D11910" i="44"/>
  <c r="D11902" i="44"/>
  <c r="D11894" i="44"/>
  <c r="D11886" i="44"/>
  <c r="D11878" i="44"/>
  <c r="D11870" i="44"/>
  <c r="D11862" i="44"/>
  <c r="D11854" i="44"/>
  <c r="D11783" i="44"/>
  <c r="D11775" i="44"/>
  <c r="D11767" i="44"/>
  <c r="D11759" i="44"/>
  <c r="D11751" i="44"/>
  <c r="D11743" i="44"/>
  <c r="D11735" i="44"/>
  <c r="D11727" i="44"/>
  <c r="D11656" i="44"/>
  <c r="D11648" i="44"/>
  <c r="D11640" i="44"/>
  <c r="D11632" i="44"/>
  <c r="D11624" i="44"/>
  <c r="D11616" i="44"/>
  <c r="D11608" i="44"/>
  <c r="D11600" i="44"/>
  <c r="D11529" i="44"/>
  <c r="D11521" i="44"/>
  <c r="D11513" i="44"/>
  <c r="D11505" i="44"/>
  <c r="D11497" i="44"/>
  <c r="D11489" i="44"/>
  <c r="D11481" i="44"/>
  <c r="D11473" i="44"/>
  <c r="D11410" i="44"/>
  <c r="D11402" i="44"/>
  <c r="D11394" i="44"/>
  <c r="D11386" i="44"/>
  <c r="D11378" i="44"/>
  <c r="D11370" i="44"/>
  <c r="D11362" i="44"/>
  <c r="D11354" i="44"/>
  <c r="D11283" i="44"/>
  <c r="D11275" i="44"/>
  <c r="D11267" i="44"/>
  <c r="D11259" i="44"/>
  <c r="D11251" i="44"/>
  <c r="D11243" i="44"/>
  <c r="D11235" i="44"/>
  <c r="D11227" i="44"/>
  <c r="D11156" i="44"/>
  <c r="D11148" i="44"/>
  <c r="D11140" i="44"/>
  <c r="D11132" i="44"/>
  <c r="D11124" i="44"/>
  <c r="D11116" i="44"/>
  <c r="D11108" i="44"/>
  <c r="D11100" i="44"/>
  <c r="D11029" i="44"/>
  <c r="D11021" i="44"/>
  <c r="D11013" i="44"/>
  <c r="D11005" i="44"/>
  <c r="D10997" i="44"/>
  <c r="D10989" i="44"/>
  <c r="D10981" i="44"/>
  <c r="D10973" i="44"/>
  <c r="D10902" i="44"/>
  <c r="D10894" i="44"/>
  <c r="D10886" i="44"/>
  <c r="D10878" i="44"/>
  <c r="D10870" i="44"/>
  <c r="D10862" i="44"/>
  <c r="D10854" i="44"/>
  <c r="D10783" i="44"/>
  <c r="D10775" i="44"/>
  <c r="D10767" i="44"/>
  <c r="D10759" i="44"/>
  <c r="D10751" i="44"/>
  <c r="D10743" i="44"/>
  <c r="D10735" i="44"/>
  <c r="D10727" i="44"/>
  <c r="D10656" i="44"/>
  <c r="D10648" i="44"/>
  <c r="D10640" i="44"/>
  <c r="D10632" i="44"/>
  <c r="D10624" i="44"/>
  <c r="D10616" i="44"/>
  <c r="D10608" i="44"/>
  <c r="D10600" i="44"/>
  <c r="D10529" i="44"/>
  <c r="D10521" i="44"/>
  <c r="D10513" i="44"/>
  <c r="D10505" i="44"/>
  <c r="D10497" i="44"/>
  <c r="D10489" i="44"/>
  <c r="D10481" i="44"/>
  <c r="D10473" i="44"/>
  <c r="D13062" i="44"/>
  <c r="D12951" i="44"/>
  <c r="D12705" i="44"/>
  <c r="D12578" i="44"/>
  <c r="D12249" i="44"/>
  <c r="D12146" i="44"/>
  <c r="D12056" i="44"/>
  <c r="D12003" i="44"/>
  <c r="D11994" i="44"/>
  <c r="D11968" i="44"/>
  <c r="D11951" i="44"/>
  <c r="D11925" i="44"/>
  <c r="D11917" i="44"/>
  <c r="D11846" i="44"/>
  <c r="D11838" i="44"/>
  <c r="D11830" i="44"/>
  <c r="D11822" i="44"/>
  <c r="D11814" i="44"/>
  <c r="D11806" i="44"/>
  <c r="D11798" i="44"/>
  <c r="D11790" i="44"/>
  <c r="D11719" i="44"/>
  <c r="D11711" i="44"/>
  <c r="D11703" i="44"/>
  <c r="D11695" i="44"/>
  <c r="D11687" i="44"/>
  <c r="D11679" i="44"/>
  <c r="D11671" i="44"/>
  <c r="D11663" i="44"/>
  <c r="D11592" i="44"/>
  <c r="D11584" i="44"/>
  <c r="D11576" i="44"/>
  <c r="D11568" i="44"/>
  <c r="D11560" i="44"/>
  <c r="D11552" i="44"/>
  <c r="D11544" i="44"/>
  <c r="D11536" i="44"/>
  <c r="D11465" i="44"/>
  <c r="D11457" i="44"/>
  <c r="D11449" i="44"/>
  <c r="D11441" i="44"/>
  <c r="D11433" i="44"/>
  <c r="D11425" i="44"/>
  <c r="D11417" i="44"/>
  <c r="D11346" i="44"/>
  <c r="D11338" i="44"/>
  <c r="D11330" i="44"/>
  <c r="D11322" i="44"/>
  <c r="D11314" i="44"/>
  <c r="D11306" i="44"/>
  <c r="D11298" i="44"/>
  <c r="D11290" i="44"/>
  <c r="D11219" i="44"/>
  <c r="D11211" i="44"/>
  <c r="D11203" i="44"/>
  <c r="D11195" i="44"/>
  <c r="D11187" i="44"/>
  <c r="D11179" i="44"/>
  <c r="D11171" i="44"/>
  <c r="D11163" i="44"/>
  <c r="D11092" i="44"/>
  <c r="D11084" i="44"/>
  <c r="D11076" i="44"/>
  <c r="D11068" i="44"/>
  <c r="D11060" i="44"/>
  <c r="D11052" i="44"/>
  <c r="D11044" i="44"/>
  <c r="D11036" i="44"/>
  <c r="D10965" i="44"/>
  <c r="D10957" i="44"/>
  <c r="D10949" i="44"/>
  <c r="D10941" i="44"/>
  <c r="D10933" i="44"/>
  <c r="D10925" i="44"/>
  <c r="D10917" i="44"/>
  <c r="D10846" i="44"/>
  <c r="D10838" i="44"/>
  <c r="D10830" i="44"/>
  <c r="D10822" i="44"/>
  <c r="D10814" i="44"/>
  <c r="D10806" i="44"/>
  <c r="D10798" i="44"/>
  <c r="D10790" i="44"/>
  <c r="D10719" i="44"/>
  <c r="D10711" i="44"/>
  <c r="D10703" i="44"/>
  <c r="D10695" i="44"/>
  <c r="D10687" i="44"/>
  <c r="D10679" i="44"/>
  <c r="D10671" i="44"/>
  <c r="D10663" i="44"/>
  <c r="D10592" i="44"/>
  <c r="D10584" i="44"/>
  <c r="D10576" i="44"/>
  <c r="D10568" i="44"/>
  <c r="D10560" i="44"/>
  <c r="D10552" i="44"/>
  <c r="D10544" i="44"/>
  <c r="D10536" i="44"/>
  <c r="D13441" i="44"/>
  <c r="D13173" i="44"/>
  <c r="D12967" i="44"/>
  <c r="D12800" i="44"/>
  <c r="D12594" i="44"/>
  <c r="D12300" i="44"/>
  <c r="D12181" i="44"/>
  <c r="D12067" i="44"/>
  <c r="D12055" i="44"/>
  <c r="D12043" i="44"/>
  <c r="D12032" i="44"/>
  <c r="D12022" i="44"/>
  <c r="D12013" i="44"/>
  <c r="D11976" i="44"/>
  <c r="D11959" i="44"/>
  <c r="D11933" i="44"/>
  <c r="D11909" i="44"/>
  <c r="D11901" i="44"/>
  <c r="D11893" i="44"/>
  <c r="D11885" i="44"/>
  <c r="D11877" i="44"/>
  <c r="D11869" i="44"/>
  <c r="D11861" i="44"/>
  <c r="D11853" i="44"/>
  <c r="D11782" i="44"/>
  <c r="D11774" i="44"/>
  <c r="D11766" i="44"/>
  <c r="D11758" i="44"/>
  <c r="D11750" i="44"/>
  <c r="D11742" i="44"/>
  <c r="D11734" i="44"/>
  <c r="D11726" i="44"/>
  <c r="D11655" i="44"/>
  <c r="D11647" i="44"/>
  <c r="D11639" i="44"/>
  <c r="D11631" i="44"/>
  <c r="D11623" i="44"/>
  <c r="D11615" i="44"/>
  <c r="D11607" i="44"/>
  <c r="D11528" i="44"/>
  <c r="D11520" i="44"/>
  <c r="D11512" i="44"/>
  <c r="D11504" i="44"/>
  <c r="D11496" i="44"/>
  <c r="D11488" i="44"/>
  <c r="D11480" i="44"/>
  <c r="D11409" i="44"/>
  <c r="D11401" i="44"/>
  <c r="D11393" i="44"/>
  <c r="D11385" i="44"/>
  <c r="D11377" i="44"/>
  <c r="D11369" i="44"/>
  <c r="D11361" i="44"/>
  <c r="D11353" i="44"/>
  <c r="D11282" i="44"/>
  <c r="D11274" i="44"/>
  <c r="D11266" i="44"/>
  <c r="D11258" i="44"/>
  <c r="D11250" i="44"/>
  <c r="D11242" i="44"/>
  <c r="D11234" i="44"/>
  <c r="D11226" i="44"/>
  <c r="D11155" i="44"/>
  <c r="D11147" i="44"/>
  <c r="D11139" i="44"/>
  <c r="D11131" i="44"/>
  <c r="D11123" i="44"/>
  <c r="D11115" i="44"/>
  <c r="D11107" i="44"/>
  <c r="D11099" i="44"/>
  <c r="D11028" i="44"/>
  <c r="D11020" i="44"/>
  <c r="D11012" i="44"/>
  <c r="D11004" i="44"/>
  <c r="D10996" i="44"/>
  <c r="D10988" i="44"/>
  <c r="D10980" i="44"/>
  <c r="D10972" i="44"/>
  <c r="D10909" i="44"/>
  <c r="D10901" i="44"/>
  <c r="D10893" i="44"/>
  <c r="D10885" i="44"/>
  <c r="D10877" i="44"/>
  <c r="D10869" i="44"/>
  <c r="D10861" i="44"/>
  <c r="D10853" i="44"/>
  <c r="D10782" i="44"/>
  <c r="D10774" i="44"/>
  <c r="D10766" i="44"/>
  <c r="D10758" i="44"/>
  <c r="D10750" i="44"/>
  <c r="D10742" i="44"/>
  <c r="D10734" i="44"/>
  <c r="D10726" i="44"/>
  <c r="D10655" i="44"/>
  <c r="D10647" i="44"/>
  <c r="D10639" i="44"/>
  <c r="D10631" i="44"/>
  <c r="D10623" i="44"/>
  <c r="D10615" i="44"/>
  <c r="D10607" i="44"/>
  <c r="D10599" i="44"/>
  <c r="D10528" i="44"/>
  <c r="D10520" i="44"/>
  <c r="D10512" i="44"/>
  <c r="D10504" i="44"/>
  <c r="D10496" i="44"/>
  <c r="D10488" i="44"/>
  <c r="D10480" i="44"/>
  <c r="D10472" i="44"/>
  <c r="D13584" i="44"/>
  <c r="D13094" i="44"/>
  <c r="D12213" i="44"/>
  <c r="D12197" i="44"/>
  <c r="D12162" i="44"/>
  <c r="D12110" i="44"/>
  <c r="D12012" i="44"/>
  <c r="D12002" i="44"/>
  <c r="D11984" i="44"/>
  <c r="D11967" i="44"/>
  <c r="D11941" i="44"/>
  <c r="D11924" i="44"/>
  <c r="D11916" i="44"/>
  <c r="D11845" i="44"/>
  <c r="D11837" i="44"/>
  <c r="D11829" i="44"/>
  <c r="D11821" i="44"/>
  <c r="D11813" i="44"/>
  <c r="D11805" i="44"/>
  <c r="D11797" i="44"/>
  <c r="D11789" i="44"/>
  <c r="D11718" i="44"/>
  <c r="D11710" i="44"/>
  <c r="D11702" i="44"/>
  <c r="D11694" i="44"/>
  <c r="D11686" i="44"/>
  <c r="D11678" i="44"/>
  <c r="D11670" i="44"/>
  <c r="D11662" i="44"/>
  <c r="D11599" i="44"/>
  <c r="D11591" i="44"/>
  <c r="D11583" i="44"/>
  <c r="D11575" i="44"/>
  <c r="D11567" i="44"/>
  <c r="D11559" i="44"/>
  <c r="D11551" i="44"/>
  <c r="D11543" i="44"/>
  <c r="D11472" i="44"/>
  <c r="D11464" i="44"/>
  <c r="D11456" i="44"/>
  <c r="D11448" i="44"/>
  <c r="D11440" i="44"/>
  <c r="D11432" i="44"/>
  <c r="D11424" i="44"/>
  <c r="D11416" i="44"/>
  <c r="D11345" i="44"/>
  <c r="D11337" i="44"/>
  <c r="D11329" i="44"/>
  <c r="D11321" i="44"/>
  <c r="D11313" i="44"/>
  <c r="D11305" i="44"/>
  <c r="D11297" i="44"/>
  <c r="D11289" i="44"/>
  <c r="D11218" i="44"/>
  <c r="D11210" i="44"/>
  <c r="D11202" i="44"/>
  <c r="D11194" i="44"/>
  <c r="D11186" i="44"/>
  <c r="D11178" i="44"/>
  <c r="D11170" i="44"/>
  <c r="D11162" i="44"/>
  <c r="D11091" i="44"/>
  <c r="D11083" i="44"/>
  <c r="D11075" i="44"/>
  <c r="D11067" i="44"/>
  <c r="D11059" i="44"/>
  <c r="D11051" i="44"/>
  <c r="D11043" i="44"/>
  <c r="D10964" i="44"/>
  <c r="D10956" i="44"/>
  <c r="D10948" i="44"/>
  <c r="D10940" i="44"/>
  <c r="D10932" i="44"/>
  <c r="D10924" i="44"/>
  <c r="D10916" i="44"/>
  <c r="D10845" i="44"/>
  <c r="D10837" i="44"/>
  <c r="D10829" i="44"/>
  <c r="D10821" i="44"/>
  <c r="D10813" i="44"/>
  <c r="D10805" i="44"/>
  <c r="D10797" i="44"/>
  <c r="D10789" i="44"/>
  <c r="D10718" i="44"/>
  <c r="D10710" i="44"/>
  <c r="D10702" i="44"/>
  <c r="D10694" i="44"/>
  <c r="D10686" i="44"/>
  <c r="D10678" i="44"/>
  <c r="D10670" i="44"/>
  <c r="D10662" i="44"/>
  <c r="D13380" i="44"/>
  <c r="D13189" i="44"/>
  <c r="D13078" i="44"/>
  <c r="D12721" i="44"/>
  <c r="D12332" i="44"/>
  <c r="D12316" i="44"/>
  <c r="D12265" i="44"/>
  <c r="D12126" i="44"/>
  <c r="D12094" i="44"/>
  <c r="D12080" i="44"/>
  <c r="D12054" i="44"/>
  <c r="D12031" i="44"/>
  <c r="D12021" i="44"/>
  <c r="D11992" i="44"/>
  <c r="D11975" i="44"/>
  <c r="D11949" i="44"/>
  <c r="D11932" i="44"/>
  <c r="D11908" i="44"/>
  <c r="D11900" i="44"/>
  <c r="D11892" i="44"/>
  <c r="D11884" i="44"/>
  <c r="D11876" i="44"/>
  <c r="D11868" i="44"/>
  <c r="D11860" i="44"/>
  <c r="D11852" i="44"/>
  <c r="D11781" i="44"/>
  <c r="D11773" i="44"/>
  <c r="D11765" i="44"/>
  <c r="D11757" i="44"/>
  <c r="D11749" i="44"/>
  <c r="D11741" i="44"/>
  <c r="D11733" i="44"/>
  <c r="D11725" i="44"/>
  <c r="D11654" i="44"/>
  <c r="D11646" i="44"/>
  <c r="D11638" i="44"/>
  <c r="D11630" i="44"/>
  <c r="D11622" i="44"/>
  <c r="D11614" i="44"/>
  <c r="D11606" i="44"/>
  <c r="D11535" i="44"/>
  <c r="D11527" i="44"/>
  <c r="D11519" i="44"/>
  <c r="D11511" i="44"/>
  <c r="D11503" i="44"/>
  <c r="D11495" i="44"/>
  <c r="D11487" i="44"/>
  <c r="D11479" i="44"/>
  <c r="D11408" i="44"/>
  <c r="D11400" i="44"/>
  <c r="D11392" i="44"/>
  <c r="D11384" i="44"/>
  <c r="D11376" i="44"/>
  <c r="D11368" i="44"/>
  <c r="D11360" i="44"/>
  <c r="D11352" i="44"/>
  <c r="D11281" i="44"/>
  <c r="D11273" i="44"/>
  <c r="D11265" i="44"/>
  <c r="D11257" i="44"/>
  <c r="D11249" i="44"/>
  <c r="D11241" i="44"/>
  <c r="D11233" i="44"/>
  <c r="D11225" i="44"/>
  <c r="D11154" i="44"/>
  <c r="D11146" i="44"/>
  <c r="D11138" i="44"/>
  <c r="D11130" i="44"/>
  <c r="D11122" i="44"/>
  <c r="D11114" i="44"/>
  <c r="D11106" i="44"/>
  <c r="D11035" i="44"/>
  <c r="D11027" i="44"/>
  <c r="D11019" i="44"/>
  <c r="D11011" i="44"/>
  <c r="D11003" i="44"/>
  <c r="D10995" i="44"/>
  <c r="D10987" i="44"/>
  <c r="D10979" i="44"/>
  <c r="D10908" i="44"/>
  <c r="D10900" i="44"/>
  <c r="D10892" i="44"/>
  <c r="D10884" i="44"/>
  <c r="D10876" i="44"/>
  <c r="D10868" i="44"/>
  <c r="D10860" i="44"/>
  <c r="D10852" i="44"/>
  <c r="D10781" i="44"/>
  <c r="D10773" i="44"/>
  <c r="D10765" i="44"/>
  <c r="D10757" i="44"/>
  <c r="D10749" i="44"/>
  <c r="D10741" i="44"/>
  <c r="D10733" i="44"/>
  <c r="D10725" i="44"/>
  <c r="D10654" i="44"/>
  <c r="D10646" i="44"/>
  <c r="D10638" i="44"/>
  <c r="D10630" i="44"/>
  <c r="D10622" i="44"/>
  <c r="D10614" i="44"/>
  <c r="D10606" i="44"/>
  <c r="D10527" i="44"/>
  <c r="D10519" i="44"/>
  <c r="D10511" i="44"/>
  <c r="D10503" i="44"/>
  <c r="D10495" i="44"/>
  <c r="D10487" i="44"/>
  <c r="D10479" i="44"/>
  <c r="D10471" i="44"/>
  <c r="D13600" i="44"/>
  <c r="D12816" i="44"/>
  <c r="D12281" i="44"/>
  <c r="D12040" i="44"/>
  <c r="D12011" i="44"/>
  <c r="D11983" i="44"/>
  <c r="D11957" i="44"/>
  <c r="D11940" i="44"/>
  <c r="D11923" i="44"/>
  <c r="D11915" i="44"/>
  <c r="D11844" i="44"/>
  <c r="D11836" i="44"/>
  <c r="D11828" i="44"/>
  <c r="D11820" i="44"/>
  <c r="D11812" i="44"/>
  <c r="D11804" i="44"/>
  <c r="D11796" i="44"/>
  <c r="D11788" i="44"/>
  <c r="D11717" i="44"/>
  <c r="D11709" i="44"/>
  <c r="D11701" i="44"/>
  <c r="D11693" i="44"/>
  <c r="D11685" i="44"/>
  <c r="D11677" i="44"/>
  <c r="D11669" i="44"/>
  <c r="D11598" i="44"/>
  <c r="D11590" i="44"/>
  <c r="D11582" i="44"/>
  <c r="D11574" i="44"/>
  <c r="D11566" i="44"/>
  <c r="D11558" i="44"/>
  <c r="D11550" i="44"/>
  <c r="D11542" i="44"/>
  <c r="D11471" i="44"/>
  <c r="D11463" i="44"/>
  <c r="D11455" i="44"/>
  <c r="D11447" i="44"/>
  <c r="D11439" i="44"/>
  <c r="D11431" i="44"/>
  <c r="D11423" i="44"/>
  <c r="D11415" i="44"/>
  <c r="D11344" i="44"/>
  <c r="D11336" i="44"/>
  <c r="D11328" i="44"/>
  <c r="D11320" i="44"/>
  <c r="D11312" i="44"/>
  <c r="D11304" i="44"/>
  <c r="D11296" i="44"/>
  <c r="D11288" i="44"/>
  <c r="D11217" i="44"/>
  <c r="D11209" i="44"/>
  <c r="D11201" i="44"/>
  <c r="D11193" i="44"/>
  <c r="D11185" i="44"/>
  <c r="D11177" i="44"/>
  <c r="D11169" i="44"/>
  <c r="D11161" i="44"/>
  <c r="D11098" i="44"/>
  <c r="D11090" i="44"/>
  <c r="D11082" i="44"/>
  <c r="D11074" i="44"/>
  <c r="D11066" i="44"/>
  <c r="D11058" i="44"/>
  <c r="D11050" i="44"/>
  <c r="D11042" i="44"/>
  <c r="D10971" i="44"/>
  <c r="D10963" i="44"/>
  <c r="D10955" i="44"/>
  <c r="D10947" i="44"/>
  <c r="D10939" i="44"/>
  <c r="D10931" i="44"/>
  <c r="D10923" i="44"/>
  <c r="D10915" i="44"/>
  <c r="D10844" i="44"/>
  <c r="D10836" i="44"/>
  <c r="D10828" i="44"/>
  <c r="D10820" i="44"/>
  <c r="D10812" i="44"/>
  <c r="D10804" i="44"/>
  <c r="D10796" i="44"/>
  <c r="D10788" i="44"/>
  <c r="D10717" i="44"/>
  <c r="D10709" i="44"/>
  <c r="D10701" i="44"/>
  <c r="D10693" i="44"/>
  <c r="D10685" i="44"/>
  <c r="D10677" i="44"/>
  <c r="D10669" i="44"/>
  <c r="D10661" i="44"/>
  <c r="D10598" i="44"/>
  <c r="D10590" i="44"/>
  <c r="D10582" i="44"/>
  <c r="D10574" i="44"/>
  <c r="D10566" i="44"/>
  <c r="D10558" i="44"/>
  <c r="D10550" i="44"/>
  <c r="D10542" i="44"/>
  <c r="D14004" i="44"/>
  <c r="D13864" i="44"/>
  <c r="D13221" i="44"/>
  <c r="D13205" i="44"/>
  <c r="D12927" i="44"/>
  <c r="D12832" i="44"/>
  <c r="D12538" i="44"/>
  <c r="D12443" i="44"/>
  <c r="D12427" i="44"/>
  <c r="D12348" i="44"/>
  <c r="D12064" i="44"/>
  <c r="D12039" i="44"/>
  <c r="D12030" i="44"/>
  <c r="D12020" i="44"/>
  <c r="D12010" i="44"/>
  <c r="D12000" i="44"/>
  <c r="D11991" i="44"/>
  <c r="D11965" i="44"/>
  <c r="D11948" i="44"/>
  <c r="D11931" i="44"/>
  <c r="D11907" i="44"/>
  <c r="D11899" i="44"/>
  <c r="D11891" i="44"/>
  <c r="D11883" i="44"/>
  <c r="D11875" i="44"/>
  <c r="D11867" i="44"/>
  <c r="D11859" i="44"/>
  <c r="D11851" i="44"/>
  <c r="D11780" i="44"/>
  <c r="D11772" i="44"/>
  <c r="D11764" i="44"/>
  <c r="D11756" i="44"/>
  <c r="D11748" i="44"/>
  <c r="D11740" i="44"/>
  <c r="D11732" i="44"/>
  <c r="D11724" i="44"/>
  <c r="D11661" i="44"/>
  <c r="D11653" i="44"/>
  <c r="D11645" i="44"/>
  <c r="D11637" i="44"/>
  <c r="D11629" i="44"/>
  <c r="D11621" i="44"/>
  <c r="D11613" i="44"/>
  <c r="D11605" i="44"/>
  <c r="D11534" i="44"/>
  <c r="D11526" i="44"/>
  <c r="D11518" i="44"/>
  <c r="D11510" i="44"/>
  <c r="D11502" i="44"/>
  <c r="D11494" i="44"/>
  <c r="D11486" i="44"/>
  <c r="D11478" i="44"/>
  <c r="D11407" i="44"/>
  <c r="D11399" i="44"/>
  <c r="D11391" i="44"/>
  <c r="D11383" i="44"/>
  <c r="D11375" i="44"/>
  <c r="D11367" i="44"/>
  <c r="D11359" i="44"/>
  <c r="D11351" i="44"/>
  <c r="D11280" i="44"/>
  <c r="D11272" i="44"/>
  <c r="D11264" i="44"/>
  <c r="D11256" i="44"/>
  <c r="D11248" i="44"/>
  <c r="D11240" i="44"/>
  <c r="D11232" i="44"/>
  <c r="D11224" i="44"/>
  <c r="D11153" i="44"/>
  <c r="D11145" i="44"/>
  <c r="D11137" i="44"/>
  <c r="D11129" i="44"/>
  <c r="D11121" i="44"/>
  <c r="D11113" i="44"/>
  <c r="D11105" i="44"/>
  <c r="D11034" i="44"/>
  <c r="D11026" i="44"/>
  <c r="D11018" i="44"/>
  <c r="D11010" i="44"/>
  <c r="D11002" i="44"/>
  <c r="D10994" i="44"/>
  <c r="D10986" i="44"/>
  <c r="D10978" i="44"/>
  <c r="D10907" i="44"/>
  <c r="D10899" i="44"/>
  <c r="D10891" i="44"/>
  <c r="D10883" i="44"/>
  <c r="D10875" i="44"/>
  <c r="D10867" i="44"/>
  <c r="D10859" i="44"/>
  <c r="D10851" i="44"/>
  <c r="D10780" i="44"/>
  <c r="D10772" i="44"/>
  <c r="D10764" i="44"/>
  <c r="D10756" i="44"/>
  <c r="D10748" i="44"/>
  <c r="D10740" i="44"/>
  <c r="D10732" i="44"/>
  <c r="D10724" i="44"/>
  <c r="D10653" i="44"/>
  <c r="D10645" i="44"/>
  <c r="D10637" i="44"/>
  <c r="D10629" i="44"/>
  <c r="D10621" i="44"/>
  <c r="D10613" i="44"/>
  <c r="D10605" i="44"/>
  <c r="D10534" i="44"/>
  <c r="D10526" i="44"/>
  <c r="D10518" i="44"/>
  <c r="D10510" i="44"/>
  <c r="D10502" i="44"/>
  <c r="D10494" i="44"/>
  <c r="D10486" i="44"/>
  <c r="D10478" i="44"/>
  <c r="D14022" i="44"/>
  <c r="D13038" i="44"/>
  <c r="D12681" i="44"/>
  <c r="D12665" i="44"/>
  <c r="D12570" i="44"/>
  <c r="D12554" i="44"/>
  <c r="D12241" i="44"/>
  <c r="D12225" i="44"/>
  <c r="D12138" i="44"/>
  <c r="D12122" i="44"/>
  <c r="D12078" i="44"/>
  <c r="D12051" i="44"/>
  <c r="D11982" i="44"/>
  <c r="D11956" i="44"/>
  <c r="D11939" i="44"/>
  <c r="D11922" i="44"/>
  <c r="D11914" i="44"/>
  <c r="D11843" i="44"/>
  <c r="D11835" i="44"/>
  <c r="D11827" i="44"/>
  <c r="D11819" i="44"/>
  <c r="D11811" i="44"/>
  <c r="D11803" i="44"/>
  <c r="D11795" i="44"/>
  <c r="D11787" i="44"/>
  <c r="D11716" i="44"/>
  <c r="D11708" i="44"/>
  <c r="D11700" i="44"/>
  <c r="D11692" i="44"/>
  <c r="D11684" i="44"/>
  <c r="D11676" i="44"/>
  <c r="D11668" i="44"/>
  <c r="D11597" i="44"/>
  <c r="D11589" i="44"/>
  <c r="D11581" i="44"/>
  <c r="D11573" i="44"/>
  <c r="D11565" i="44"/>
  <c r="D11557" i="44"/>
  <c r="D11549" i="44"/>
  <c r="D11541" i="44"/>
  <c r="D11470" i="44"/>
  <c r="D11462" i="44"/>
  <c r="D11454" i="44"/>
  <c r="D11446" i="44"/>
  <c r="D11438" i="44"/>
  <c r="D11430" i="44"/>
  <c r="D11422" i="44"/>
  <c r="D11414" i="44"/>
  <c r="D11343" i="44"/>
  <c r="D11335" i="44"/>
  <c r="D11327" i="44"/>
  <c r="D11319" i="44"/>
  <c r="D11311" i="44"/>
  <c r="D11303" i="44"/>
  <c r="D11295" i="44"/>
  <c r="D11287" i="44"/>
  <c r="D11216" i="44"/>
  <c r="D11208" i="44"/>
  <c r="D11200" i="44"/>
  <c r="D11192" i="44"/>
  <c r="D11184" i="44"/>
  <c r="D11176" i="44"/>
  <c r="D11168" i="44"/>
  <c r="D11097" i="44"/>
  <c r="D11089" i="44"/>
  <c r="D11081" i="44"/>
  <c r="D11073" i="44"/>
  <c r="D11065" i="44"/>
  <c r="D11057" i="44"/>
  <c r="D11049" i="44"/>
  <c r="D11041" i="44"/>
  <c r="D10970" i="44"/>
  <c r="D10962" i="44"/>
  <c r="D10954" i="44"/>
  <c r="D10946" i="44"/>
  <c r="D10938" i="44"/>
  <c r="D10930" i="44"/>
  <c r="D10922" i="44"/>
  <c r="D10914" i="44"/>
  <c r="D10843" i="44"/>
  <c r="D10835" i="44"/>
  <c r="D10827" i="44"/>
  <c r="D10819" i="44"/>
  <c r="D10811" i="44"/>
  <c r="D10803" i="44"/>
  <c r="D10795" i="44"/>
  <c r="D10787" i="44"/>
  <c r="D10716" i="44"/>
  <c r="D10708" i="44"/>
  <c r="D10700" i="44"/>
  <c r="D10692" i="44"/>
  <c r="D10684" i="44"/>
  <c r="D10676" i="44"/>
  <c r="D10668" i="44"/>
  <c r="D10660" i="44"/>
  <c r="D10597" i="44"/>
  <c r="D10589" i="44"/>
  <c r="D10581" i="44"/>
  <c r="D10573" i="44"/>
  <c r="D10565" i="44"/>
  <c r="D10557" i="44"/>
  <c r="D10549" i="44"/>
  <c r="D10541" i="44"/>
  <c r="D10470" i="44"/>
  <c r="D10462" i="44"/>
  <c r="D10454" i="44"/>
  <c r="D10446" i="44"/>
  <c r="D10438" i="44"/>
  <c r="D10430" i="44"/>
  <c r="D10422" i="44"/>
  <c r="D10414" i="44"/>
  <c r="D10406" i="44"/>
  <c r="D10398" i="44"/>
  <c r="D10390" i="44"/>
  <c r="D10382" i="44"/>
  <c r="D10374" i="44"/>
  <c r="D10366" i="44"/>
  <c r="D10358" i="44"/>
  <c r="D10350" i="44"/>
  <c r="D10342" i="44"/>
  <c r="D10334" i="44"/>
  <c r="D10326" i="44"/>
  <c r="D10318" i="44"/>
  <c r="D12943" i="44"/>
  <c r="D12848" i="44"/>
  <c r="D12459" i="44"/>
  <c r="D12106" i="44"/>
  <c r="D12091" i="44"/>
  <c r="D12063" i="44"/>
  <c r="D12038" i="44"/>
  <c r="D12029" i="44"/>
  <c r="D12019" i="44"/>
  <c r="D11999" i="44"/>
  <c r="D11990" i="44"/>
  <c r="D11973" i="44"/>
  <c r="D11964" i="44"/>
  <c r="D11947" i="44"/>
  <c r="D11930" i="44"/>
  <c r="D11906" i="44"/>
  <c r="D11898" i="44"/>
  <c r="D11890" i="44"/>
  <c r="D11882" i="44"/>
  <c r="D11874" i="44"/>
  <c r="D11866" i="44"/>
  <c r="D11858" i="44"/>
  <c r="D11779" i="44"/>
  <c r="D11771" i="44"/>
  <c r="D11763" i="44"/>
  <c r="D11755" i="44"/>
  <c r="D11747" i="44"/>
  <c r="D11739" i="44"/>
  <c r="D11731" i="44"/>
  <c r="D11723" i="44"/>
  <c r="D11660" i="44"/>
  <c r="D11652" i="44"/>
  <c r="D11644" i="44"/>
  <c r="D11636" i="44"/>
  <c r="D11628" i="44"/>
  <c r="D11620" i="44"/>
  <c r="D11612" i="44"/>
  <c r="D11604" i="44"/>
  <c r="D11533" i="44"/>
  <c r="D11525" i="44"/>
  <c r="D11517" i="44"/>
  <c r="D11509" i="44"/>
  <c r="D11501" i="44"/>
  <c r="D11493" i="44"/>
  <c r="D11485" i="44"/>
  <c r="D11477" i="44"/>
  <c r="D11406" i="44"/>
  <c r="D11398" i="44"/>
  <c r="D11390" i="44"/>
  <c r="D11382" i="44"/>
  <c r="D11374" i="44"/>
  <c r="D11366" i="44"/>
  <c r="D11358" i="44"/>
  <c r="D11350" i="44"/>
  <c r="D11279" i="44"/>
  <c r="D11271" i="44"/>
  <c r="D11263" i="44"/>
  <c r="D11255" i="44"/>
  <c r="D11247" i="44"/>
  <c r="D11239" i="44"/>
  <c r="D11231" i="44"/>
  <c r="D11223" i="44"/>
  <c r="D11160" i="44"/>
  <c r="D11152" i="44"/>
  <c r="D11144" i="44"/>
  <c r="D11136" i="44"/>
  <c r="D11128" i="44"/>
  <c r="D11120" i="44"/>
  <c r="D11112" i="44"/>
  <c r="D11104" i="44"/>
  <c r="D11033" i="44"/>
  <c r="D11025" i="44"/>
  <c r="D11017" i="44"/>
  <c r="D11009" i="44"/>
  <c r="D11001" i="44"/>
  <c r="D10993" i="44"/>
  <c r="D10985" i="44"/>
  <c r="D10977" i="44"/>
  <c r="D10906" i="44"/>
  <c r="D10898" i="44"/>
  <c r="D10890" i="44"/>
  <c r="D10882" i="44"/>
  <c r="D10874" i="44"/>
  <c r="D10866" i="44"/>
  <c r="D10858" i="44"/>
  <c r="D10850" i="44"/>
  <c r="D10779" i="44"/>
  <c r="D10771" i="44"/>
  <c r="D10763" i="44"/>
  <c r="D10755" i="44"/>
  <c r="D10747" i="44"/>
  <c r="D10739" i="44"/>
  <c r="D10731" i="44"/>
  <c r="D10723" i="44"/>
  <c r="D10652" i="44"/>
  <c r="D10644" i="44"/>
  <c r="D10636" i="44"/>
  <c r="D10628" i="44"/>
  <c r="D10620" i="44"/>
  <c r="D10612" i="44"/>
  <c r="D10604" i="44"/>
  <c r="D10533" i="44"/>
  <c r="D10525" i="44"/>
  <c r="D10517" i="44"/>
  <c r="D10509" i="44"/>
  <c r="D10501" i="44"/>
  <c r="D10493" i="44"/>
  <c r="D10485" i="44"/>
  <c r="D10477" i="44"/>
  <c r="D13277" i="44"/>
  <c r="D13165" i="44"/>
  <c r="D13054" i="44"/>
  <c r="D12697" i="44"/>
  <c r="D12586" i="44"/>
  <c r="D12292" i="44"/>
  <c r="D12173" i="44"/>
  <c r="D12075" i="44"/>
  <c r="D12018" i="44"/>
  <c r="D12008" i="44"/>
  <c r="D11981" i="44"/>
  <c r="D11955" i="44"/>
  <c r="D11938" i="44"/>
  <c r="D11921" i="44"/>
  <c r="D11913" i="44"/>
  <c r="D11850" i="44"/>
  <c r="D11842" i="44"/>
  <c r="D11834" i="44"/>
  <c r="D11826" i="44"/>
  <c r="D11818" i="44"/>
  <c r="D11810" i="44"/>
  <c r="D11802" i="44"/>
  <c r="D11794" i="44"/>
  <c r="D11715" i="44"/>
  <c r="D11707" i="44"/>
  <c r="D11699" i="44"/>
  <c r="D11691" i="44"/>
  <c r="D11683" i="44"/>
  <c r="D11675" i="44"/>
  <c r="D11667" i="44"/>
  <c r="D11596" i="44"/>
  <c r="D11588" i="44"/>
  <c r="D11580" i="44"/>
  <c r="D11572" i="44"/>
  <c r="D11564" i="44"/>
  <c r="D11556" i="44"/>
  <c r="D11548" i="44"/>
  <c r="D11540" i="44"/>
  <c r="D11469" i="44"/>
  <c r="D11461" i="44"/>
  <c r="D11453" i="44"/>
  <c r="D11445" i="44"/>
  <c r="D11437" i="44"/>
  <c r="D11429" i="44"/>
  <c r="D11421" i="44"/>
  <c r="D11413" i="44"/>
  <c r="D11342" i="44"/>
  <c r="D11334" i="44"/>
  <c r="D11326" i="44"/>
  <c r="D11318" i="44"/>
  <c r="D11310" i="44"/>
  <c r="D11302" i="44"/>
  <c r="D11294" i="44"/>
  <c r="D11286" i="44"/>
  <c r="D11215" i="44"/>
  <c r="D11207" i="44"/>
  <c r="D11199" i="44"/>
  <c r="D11191" i="44"/>
  <c r="D11183" i="44"/>
  <c r="D11175" i="44"/>
  <c r="D11167" i="44"/>
  <c r="D11096" i="44"/>
  <c r="D11088" i="44"/>
  <c r="D11080" i="44"/>
  <c r="D11072" i="44"/>
  <c r="D11064" i="44"/>
  <c r="D11056" i="44"/>
  <c r="D11048" i="44"/>
  <c r="D11040" i="44"/>
  <c r="D10969" i="44"/>
  <c r="D10961" i="44"/>
  <c r="D10953" i="44"/>
  <c r="D10945" i="44"/>
  <c r="D10937" i="44"/>
  <c r="D10929" i="44"/>
  <c r="D10921" i="44"/>
  <c r="D10913" i="44"/>
  <c r="D10842" i="44"/>
  <c r="D10834" i="44"/>
  <c r="D10826" i="44"/>
  <c r="D10818" i="44"/>
  <c r="D10810" i="44"/>
  <c r="D10802" i="44"/>
  <c r="D10794" i="44"/>
  <c r="D10786" i="44"/>
  <c r="D10715" i="44"/>
  <c r="D10707" i="44"/>
  <c r="D10699" i="44"/>
  <c r="D10691" i="44"/>
  <c r="D10683" i="44"/>
  <c r="D10675" i="44"/>
  <c r="D10667" i="44"/>
  <c r="D10596" i="44"/>
  <c r="D10588" i="44"/>
  <c r="D10580" i="44"/>
  <c r="D10572" i="44"/>
  <c r="D10564" i="44"/>
  <c r="D10556" i="44"/>
  <c r="D10548" i="44"/>
  <c r="D10540" i="44"/>
  <c r="D13070" i="44"/>
  <c r="D12959" i="44"/>
  <c r="D12713" i="44"/>
  <c r="D12257" i="44"/>
  <c r="D12205" i="44"/>
  <c r="D12154" i="44"/>
  <c r="D12062" i="44"/>
  <c r="D12028" i="44"/>
  <c r="D11998" i="44"/>
  <c r="D11989" i="44"/>
  <c r="D11972" i="44"/>
  <c r="D11963" i="44"/>
  <c r="D11946" i="44"/>
  <c r="D11929" i="44"/>
  <c r="D11905" i="44"/>
  <c r="D11897" i="44"/>
  <c r="D11889" i="44"/>
  <c r="D11881" i="44"/>
  <c r="D11873" i="44"/>
  <c r="D11865" i="44"/>
  <c r="D11857" i="44"/>
  <c r="D11786" i="44"/>
  <c r="D11778" i="44"/>
  <c r="D11770" i="44"/>
  <c r="D11762" i="44"/>
  <c r="D11754" i="44"/>
  <c r="D11746" i="44"/>
  <c r="D11738" i="44"/>
  <c r="D11730" i="44"/>
  <c r="D11659" i="44"/>
  <c r="D11651" i="44"/>
  <c r="D11643" i="44"/>
  <c r="D11635" i="44"/>
  <c r="D11627" i="44"/>
  <c r="D11619" i="44"/>
  <c r="D11611" i="44"/>
  <c r="D11603" i="44"/>
  <c r="D11532" i="44"/>
  <c r="D11524" i="44"/>
  <c r="D11516" i="44"/>
  <c r="D11508" i="44"/>
  <c r="D11500" i="44"/>
  <c r="D11492" i="44"/>
  <c r="D11484" i="44"/>
  <c r="D11476" i="44"/>
  <c r="D11405" i="44"/>
  <c r="D11397" i="44"/>
  <c r="D11389" i="44"/>
  <c r="D11381" i="44"/>
  <c r="D11373" i="44"/>
  <c r="D11365" i="44"/>
  <c r="D11357" i="44"/>
  <c r="D11278" i="44"/>
  <c r="D11270" i="44"/>
  <c r="D11262" i="44"/>
  <c r="D11254" i="44"/>
  <c r="D11246" i="44"/>
  <c r="D11238" i="44"/>
  <c r="D11230" i="44"/>
  <c r="D11222" i="44"/>
  <c r="D11159" i="44"/>
  <c r="D11151" i="44"/>
  <c r="D11143" i="44"/>
  <c r="D11135" i="44"/>
  <c r="D11127" i="44"/>
  <c r="D11119" i="44"/>
  <c r="D11111" i="44"/>
  <c r="D11103" i="44"/>
  <c r="D11032" i="44"/>
  <c r="D11024" i="44"/>
  <c r="D11016" i="44"/>
  <c r="D11008" i="44"/>
  <c r="D11000" i="44"/>
  <c r="D10992" i="44"/>
  <c r="D10984" i="44"/>
  <c r="D10976" i="44"/>
  <c r="D10905" i="44"/>
  <c r="D10897" i="44"/>
  <c r="D10889" i="44"/>
  <c r="D10881" i="44"/>
  <c r="D10873" i="44"/>
  <c r="D10865" i="44"/>
  <c r="D10857" i="44"/>
  <c r="D10849" i="44"/>
  <c r="D10778" i="44"/>
  <c r="D10770" i="44"/>
  <c r="D10762" i="44"/>
  <c r="D10754" i="44"/>
  <c r="D10746" i="44"/>
  <c r="D10738" i="44"/>
  <c r="D10730" i="44"/>
  <c r="D10722" i="44"/>
  <c r="D10659" i="44"/>
  <c r="D10651" i="44"/>
  <c r="D10643" i="44"/>
  <c r="D10635" i="44"/>
  <c r="D10627" i="44"/>
  <c r="D10619" i="44"/>
  <c r="D10611" i="44"/>
  <c r="D10603" i="44"/>
  <c r="D10532" i="44"/>
  <c r="D10524" i="44"/>
  <c r="D10516" i="44"/>
  <c r="D10508" i="44"/>
  <c r="D10500" i="44"/>
  <c r="D10492" i="44"/>
  <c r="D10484" i="44"/>
  <c r="D10476" i="44"/>
  <c r="D12037" i="44"/>
  <c r="D11920" i="44"/>
  <c r="D11825" i="44"/>
  <c r="D11595" i="44"/>
  <c r="D11579" i="44"/>
  <c r="D11436" i="44"/>
  <c r="D11293" i="44"/>
  <c r="D10666" i="44"/>
  <c r="D10575" i="44"/>
  <c r="D10460" i="44"/>
  <c r="D10449" i="44"/>
  <c r="D10393" i="44"/>
  <c r="D10364" i="44"/>
  <c r="D10344" i="44"/>
  <c r="D10307" i="44"/>
  <c r="D10281" i="44"/>
  <c r="D10264" i="44"/>
  <c r="D10247" i="44"/>
  <c r="D10230" i="44"/>
  <c r="D10213" i="44"/>
  <c r="D10196" i="44"/>
  <c r="D10179" i="44"/>
  <c r="D10171" i="44"/>
  <c r="D10163" i="44"/>
  <c r="D10155" i="44"/>
  <c r="D10147" i="44"/>
  <c r="D10139" i="44"/>
  <c r="D10131" i="44"/>
  <c r="D10123" i="44"/>
  <c r="D10115" i="44"/>
  <c r="D10107" i="44"/>
  <c r="D10099" i="44"/>
  <c r="D10091" i="44"/>
  <c r="D13181" i="44"/>
  <c r="D11841" i="44"/>
  <c r="D11793" i="44"/>
  <c r="D11563" i="44"/>
  <c r="D11079" i="44"/>
  <c r="D10936" i="44"/>
  <c r="D10793" i="44"/>
  <c r="D10559" i="44"/>
  <c r="D10543" i="44"/>
  <c r="D10437" i="44"/>
  <c r="D10383" i="44"/>
  <c r="D10373" i="44"/>
  <c r="D10353" i="44"/>
  <c r="D10324" i="44"/>
  <c r="D10315" i="44"/>
  <c r="D10289" i="44"/>
  <c r="D10272" i="44"/>
  <c r="D10255" i="44"/>
  <c r="D10238" i="44"/>
  <c r="D10221" i="44"/>
  <c r="D10204" i="44"/>
  <c r="D10187" i="44"/>
  <c r="D11937" i="44"/>
  <c r="D11809" i="44"/>
  <c r="D11468" i="44"/>
  <c r="D11452" i="44"/>
  <c r="D11309" i="44"/>
  <c r="D11182" i="44"/>
  <c r="D11166" i="44"/>
  <c r="D11095" i="44"/>
  <c r="D10952" i="44"/>
  <c r="D10698" i="44"/>
  <c r="D10682" i="44"/>
  <c r="D10448" i="44"/>
  <c r="D10425" i="44"/>
  <c r="D10413" i="44"/>
  <c r="D10392" i="44"/>
  <c r="D10343" i="44"/>
  <c r="D10333" i="44"/>
  <c r="D10297" i="44"/>
  <c r="D10280" i="44"/>
  <c r="D10263" i="44"/>
  <c r="D10246" i="44"/>
  <c r="D10229" i="44"/>
  <c r="D10212" i="44"/>
  <c r="D10195" i="44"/>
  <c r="D10178" i="44"/>
  <c r="D10170" i="44"/>
  <c r="D10162" i="44"/>
  <c r="D10154" i="44"/>
  <c r="D10146" i="44"/>
  <c r="D10138" i="44"/>
  <c r="D10130" i="44"/>
  <c r="D10122" i="44"/>
  <c r="D10114" i="44"/>
  <c r="D10106" i="44"/>
  <c r="D10098" i="44"/>
  <c r="D10090" i="44"/>
  <c r="D10082" i="44"/>
  <c r="D10074" i="44"/>
  <c r="D10066" i="44"/>
  <c r="D10058" i="44"/>
  <c r="D10050" i="44"/>
  <c r="D10042" i="44"/>
  <c r="D10034" i="44"/>
  <c r="D10026" i="44"/>
  <c r="D10018" i="44"/>
  <c r="D10010" i="44"/>
  <c r="D10002" i="44"/>
  <c r="D9994" i="44"/>
  <c r="D9986" i="44"/>
  <c r="D9978" i="44"/>
  <c r="D9970" i="44"/>
  <c r="D9962" i="44"/>
  <c r="D9954" i="44"/>
  <c r="D9946" i="44"/>
  <c r="D9938" i="44"/>
  <c r="D9930" i="44"/>
  <c r="D9922" i="44"/>
  <c r="D9914" i="44"/>
  <c r="D9906" i="44"/>
  <c r="D9898" i="44"/>
  <c r="D9890" i="44"/>
  <c r="D9882" i="44"/>
  <c r="D9874" i="44"/>
  <c r="D9866" i="44"/>
  <c r="D9858" i="44"/>
  <c r="D9850" i="44"/>
  <c r="D9842" i="44"/>
  <c r="D9834" i="44"/>
  <c r="D9826" i="44"/>
  <c r="D9818" i="44"/>
  <c r="D9810" i="44"/>
  <c r="D9802" i="44"/>
  <c r="D9794" i="44"/>
  <c r="D9786" i="44"/>
  <c r="D9778" i="44"/>
  <c r="D9770" i="44"/>
  <c r="D9762" i="44"/>
  <c r="D9754" i="44"/>
  <c r="D9746" i="44"/>
  <c r="D9738" i="44"/>
  <c r="D9730" i="44"/>
  <c r="D12134" i="44"/>
  <c r="D11954" i="44"/>
  <c r="D11666" i="44"/>
  <c r="D11341" i="44"/>
  <c r="D11198" i="44"/>
  <c r="D10920" i="44"/>
  <c r="D10825" i="44"/>
  <c r="D10809" i="44"/>
  <c r="D10714" i="44"/>
  <c r="D10587" i="44"/>
  <c r="D10469" i="44"/>
  <c r="D10436" i="44"/>
  <c r="D10401" i="44"/>
  <c r="D10372" i="44"/>
  <c r="D10352" i="44"/>
  <c r="D10323" i="44"/>
  <c r="D10305" i="44"/>
  <c r="D10288" i="44"/>
  <c r="D10271" i="44"/>
  <c r="D10254" i="44"/>
  <c r="D10237" i="44"/>
  <c r="D10220" i="44"/>
  <c r="D10203" i="44"/>
  <c r="D11698" i="44"/>
  <c r="D11325" i="44"/>
  <c r="D11214" i="44"/>
  <c r="D10968" i="44"/>
  <c r="D10841" i="44"/>
  <c r="D10539" i="44"/>
  <c r="D10457" i="44"/>
  <c r="D10447" i="44"/>
  <c r="D10424" i="44"/>
  <c r="D10412" i="44"/>
  <c r="D10391" i="44"/>
  <c r="D10381" i="44"/>
  <c r="D10361" i="44"/>
  <c r="D10332" i="44"/>
  <c r="D10313" i="44"/>
  <c r="D10296" i="44"/>
  <c r="D10279" i="44"/>
  <c r="D10262" i="44"/>
  <c r="D10245" i="44"/>
  <c r="D10228" i="44"/>
  <c r="D10211" i="44"/>
  <c r="D10185" i="44"/>
  <c r="D10177" i="44"/>
  <c r="D10169" i="44"/>
  <c r="D10161" i="44"/>
  <c r="D10153" i="44"/>
  <c r="D10145" i="44"/>
  <c r="D10137" i="44"/>
  <c r="D10129" i="44"/>
  <c r="D10121" i="44"/>
  <c r="D10113" i="44"/>
  <c r="D10105" i="44"/>
  <c r="D10097" i="44"/>
  <c r="D10089" i="44"/>
  <c r="D10081" i="44"/>
  <c r="D10073" i="44"/>
  <c r="D10065" i="44"/>
  <c r="D10057" i="44"/>
  <c r="D10049" i="44"/>
  <c r="D10041" i="44"/>
  <c r="D10033" i="44"/>
  <c r="D10025" i="44"/>
  <c r="D10017" i="44"/>
  <c r="D10009" i="44"/>
  <c r="D10001" i="44"/>
  <c r="D9993" i="44"/>
  <c r="D9985" i="44"/>
  <c r="D9977" i="44"/>
  <c r="D9969" i="44"/>
  <c r="D9961" i="44"/>
  <c r="D9953" i="44"/>
  <c r="D9945" i="44"/>
  <c r="D9937" i="44"/>
  <c r="D9929" i="44"/>
  <c r="D9921" i="44"/>
  <c r="D9913" i="44"/>
  <c r="D9905" i="44"/>
  <c r="D9897" i="44"/>
  <c r="D9889" i="44"/>
  <c r="D9881" i="44"/>
  <c r="D9873" i="44"/>
  <c r="D9865" i="44"/>
  <c r="D9857" i="44"/>
  <c r="D9849" i="44"/>
  <c r="D9841" i="44"/>
  <c r="D9833" i="44"/>
  <c r="D9825" i="44"/>
  <c r="D9817" i="44"/>
  <c r="D9809" i="44"/>
  <c r="D9801" i="44"/>
  <c r="D9793" i="44"/>
  <c r="D9785" i="44"/>
  <c r="D9777" i="44"/>
  <c r="D9769" i="44"/>
  <c r="D9761" i="44"/>
  <c r="D9753" i="44"/>
  <c r="D9745" i="44"/>
  <c r="D9737" i="44"/>
  <c r="D9729" i="44"/>
  <c r="D9721" i="44"/>
  <c r="D9713" i="44"/>
  <c r="D9705" i="44"/>
  <c r="D9697" i="44"/>
  <c r="D9689" i="44"/>
  <c r="D9681" i="44"/>
  <c r="D9673" i="44"/>
  <c r="D9665" i="44"/>
  <c r="D9657" i="44"/>
  <c r="D9649" i="44"/>
  <c r="D9641" i="44"/>
  <c r="D9633" i="44"/>
  <c r="D9625" i="44"/>
  <c r="D9617" i="44"/>
  <c r="D9609" i="44"/>
  <c r="D9601" i="44"/>
  <c r="D9593" i="44"/>
  <c r="D9585" i="44"/>
  <c r="D9577" i="44"/>
  <c r="D9569" i="44"/>
  <c r="D9561" i="44"/>
  <c r="D9553" i="44"/>
  <c r="D9545" i="44"/>
  <c r="D9537" i="44"/>
  <c r="D9529" i="44"/>
  <c r="D9521" i="44"/>
  <c r="D9513" i="44"/>
  <c r="D9505" i="44"/>
  <c r="D9497" i="44"/>
  <c r="D9489" i="44"/>
  <c r="D9481" i="44"/>
  <c r="D9473" i="44"/>
  <c r="D9465" i="44"/>
  <c r="D9457" i="44"/>
  <c r="D9449" i="44"/>
  <c r="D9441" i="44"/>
  <c r="D9433" i="44"/>
  <c r="D9425" i="44"/>
  <c r="D9417" i="44"/>
  <c r="D9409" i="44"/>
  <c r="D9401" i="44"/>
  <c r="D9393" i="44"/>
  <c r="D9385" i="44"/>
  <c r="D9377" i="44"/>
  <c r="D9369" i="44"/>
  <c r="D9361" i="44"/>
  <c r="D9353" i="44"/>
  <c r="D9345" i="44"/>
  <c r="D9337" i="44"/>
  <c r="D9329" i="44"/>
  <c r="D9321" i="44"/>
  <c r="D9313" i="44"/>
  <c r="D9305" i="44"/>
  <c r="D9297" i="44"/>
  <c r="D9289" i="44"/>
  <c r="D9281" i="44"/>
  <c r="D9273" i="44"/>
  <c r="D9265" i="44"/>
  <c r="D9257" i="44"/>
  <c r="D9249" i="44"/>
  <c r="D9241" i="44"/>
  <c r="D9233" i="44"/>
  <c r="D9225" i="44"/>
  <c r="D9217" i="44"/>
  <c r="D9209" i="44"/>
  <c r="D9201" i="44"/>
  <c r="D9193" i="44"/>
  <c r="D9185" i="44"/>
  <c r="D9177" i="44"/>
  <c r="D9169" i="44"/>
  <c r="D9161" i="44"/>
  <c r="D9153" i="44"/>
  <c r="D9145" i="44"/>
  <c r="D9137" i="44"/>
  <c r="D9129" i="44"/>
  <c r="D9121" i="44"/>
  <c r="D9113" i="44"/>
  <c r="D9105" i="44"/>
  <c r="D9097" i="44"/>
  <c r="D9089" i="44"/>
  <c r="D11714" i="44"/>
  <c r="D11682" i="44"/>
  <c r="D11412" i="44"/>
  <c r="D10571" i="44"/>
  <c r="D10555" i="44"/>
  <c r="D10468" i="44"/>
  <c r="D10423" i="44"/>
  <c r="D10400" i="44"/>
  <c r="D10351" i="44"/>
  <c r="D10341" i="44"/>
  <c r="D10304" i="44"/>
  <c r="D10287" i="44"/>
  <c r="D10270" i="44"/>
  <c r="D10253" i="44"/>
  <c r="D10236" i="44"/>
  <c r="D10219" i="44"/>
  <c r="D10193" i="44"/>
  <c r="D12007" i="44"/>
  <c r="D11428" i="44"/>
  <c r="D11055" i="44"/>
  <c r="D10583" i="44"/>
  <c r="D10456" i="44"/>
  <c r="D10380" i="44"/>
  <c r="D10360" i="44"/>
  <c r="D10321" i="44"/>
  <c r="D10312" i="44"/>
  <c r="D10295" i="44"/>
  <c r="D10278" i="44"/>
  <c r="D10261" i="44"/>
  <c r="D10244" i="44"/>
  <c r="D10227" i="44"/>
  <c r="D13313" i="44"/>
  <c r="D12792" i="44"/>
  <c r="D12048" i="44"/>
  <c r="D11587" i="44"/>
  <c r="D11539" i="44"/>
  <c r="D11071" i="44"/>
  <c r="D10445" i="44"/>
  <c r="D10433" i="44"/>
  <c r="D10421" i="44"/>
  <c r="D10409" i="44"/>
  <c r="D10399" i="44"/>
  <c r="D10389" i="44"/>
  <c r="D10369" i="44"/>
  <c r="D10340" i="44"/>
  <c r="D10303" i="44"/>
  <c r="D10286" i="44"/>
  <c r="D10269" i="44"/>
  <c r="D10252" i="44"/>
  <c r="D10235" i="44"/>
  <c r="D10209" i="44"/>
  <c r="D10192" i="44"/>
  <c r="D12808" i="44"/>
  <c r="D11555" i="44"/>
  <c r="D11039" i="44"/>
  <c r="D10785" i="44"/>
  <c r="D10535" i="44"/>
  <c r="D10465" i="44"/>
  <c r="D10455" i="44"/>
  <c r="D10444" i="44"/>
  <c r="D10408" i="44"/>
  <c r="D10359" i="44"/>
  <c r="D10349" i="44"/>
  <c r="D10329" i="44"/>
  <c r="D10320" i="44"/>
  <c r="D10311" i="44"/>
  <c r="D10294" i="44"/>
  <c r="D10277" i="44"/>
  <c r="D10260" i="44"/>
  <c r="D10243" i="44"/>
  <c r="D10217" i="44"/>
  <c r="D10200" i="44"/>
  <c r="D10183" i="44"/>
  <c r="D10175" i="44"/>
  <c r="D10167" i="44"/>
  <c r="D10159" i="44"/>
  <c r="D10151" i="44"/>
  <c r="D10143" i="44"/>
  <c r="D10135" i="44"/>
  <c r="D10127" i="44"/>
  <c r="D10119" i="44"/>
  <c r="D10111" i="44"/>
  <c r="D10103" i="44"/>
  <c r="D10095" i="44"/>
  <c r="D10087" i="44"/>
  <c r="D10079" i="44"/>
  <c r="D10071" i="44"/>
  <c r="D10063" i="44"/>
  <c r="D10055" i="44"/>
  <c r="D10047" i="44"/>
  <c r="D10039" i="44"/>
  <c r="D10031" i="44"/>
  <c r="D10023" i="44"/>
  <c r="D10015" i="44"/>
  <c r="D10007" i="44"/>
  <c r="D9999" i="44"/>
  <c r="D9991" i="44"/>
  <c r="D9983" i="44"/>
  <c r="D9975" i="44"/>
  <c r="D9967" i="44"/>
  <c r="D9959" i="44"/>
  <c r="D9951" i="44"/>
  <c r="D9943" i="44"/>
  <c r="D9935" i="44"/>
  <c r="D9927" i="44"/>
  <c r="D9919" i="44"/>
  <c r="D9911" i="44"/>
  <c r="D9903" i="44"/>
  <c r="D9895" i="44"/>
  <c r="D9887" i="44"/>
  <c r="D9879" i="44"/>
  <c r="D9871" i="44"/>
  <c r="D9863" i="44"/>
  <c r="D9855" i="44"/>
  <c r="D9847" i="44"/>
  <c r="D9839" i="44"/>
  <c r="D9831" i="44"/>
  <c r="D9823" i="44"/>
  <c r="D9815" i="44"/>
  <c r="D9807" i="44"/>
  <c r="D9799" i="44"/>
  <c r="D9791" i="44"/>
  <c r="D9783" i="44"/>
  <c r="D9775" i="44"/>
  <c r="D9767" i="44"/>
  <c r="D9759" i="44"/>
  <c r="D9751" i="44"/>
  <c r="D9743" i="44"/>
  <c r="D9735" i="44"/>
  <c r="D9727" i="44"/>
  <c r="D9719" i="44"/>
  <c r="D9711" i="44"/>
  <c r="D9703" i="44"/>
  <c r="D9695" i="44"/>
  <c r="D9687" i="44"/>
  <c r="D9679" i="44"/>
  <c r="D9671" i="44"/>
  <c r="D9663" i="44"/>
  <c r="D9655" i="44"/>
  <c r="D9647" i="44"/>
  <c r="D9639" i="44"/>
  <c r="D9631" i="44"/>
  <c r="D9623" i="44"/>
  <c r="D9615" i="44"/>
  <c r="D9607" i="44"/>
  <c r="D9599" i="44"/>
  <c r="D9591" i="44"/>
  <c r="D9583" i="44"/>
  <c r="D9575" i="44"/>
  <c r="D9567" i="44"/>
  <c r="D9559" i="44"/>
  <c r="D9551" i="44"/>
  <c r="D9543" i="44"/>
  <c r="D11833" i="44"/>
  <c r="D11817" i="44"/>
  <c r="D11571" i="44"/>
  <c r="D11444" i="44"/>
  <c r="D11174" i="44"/>
  <c r="D10674" i="44"/>
  <c r="D10567" i="44"/>
  <c r="D10464" i="44"/>
  <c r="D10432" i="44"/>
  <c r="D10420" i="44"/>
  <c r="D10388" i="44"/>
  <c r="D10368" i="44"/>
  <c r="D10302" i="44"/>
  <c r="D10285" i="44"/>
  <c r="D10268" i="44"/>
  <c r="D10251" i="44"/>
  <c r="D10225" i="44"/>
  <c r="D10208" i="44"/>
  <c r="D10191" i="44"/>
  <c r="D12189" i="44"/>
  <c r="D11801" i="44"/>
  <c r="D11349" i="44"/>
  <c r="D11301" i="44"/>
  <c r="D11190" i="44"/>
  <c r="D11087" i="44"/>
  <c r="D10944" i="44"/>
  <c r="D10928" i="44"/>
  <c r="D10912" i="44"/>
  <c r="D10817" i="44"/>
  <c r="D10801" i="44"/>
  <c r="D10595" i="44"/>
  <c r="D10551" i="44"/>
  <c r="D10407" i="44"/>
  <c r="D10397" i="44"/>
  <c r="D10377" i="44"/>
  <c r="D10348" i="44"/>
  <c r="D10328" i="44"/>
  <c r="D10319" i="44"/>
  <c r="D10310" i="44"/>
  <c r="D10293" i="44"/>
  <c r="D10276" i="44"/>
  <c r="D10259" i="44"/>
  <c r="D10233" i="44"/>
  <c r="D10216" i="44"/>
  <c r="D10199" i="44"/>
  <c r="D10182" i="44"/>
  <c r="D10174" i="44"/>
  <c r="D10166" i="44"/>
  <c r="D10158" i="44"/>
  <c r="D10150" i="44"/>
  <c r="D10142" i="44"/>
  <c r="D10134" i="44"/>
  <c r="D10126" i="44"/>
  <c r="D10118" i="44"/>
  <c r="D10110" i="44"/>
  <c r="D10102" i="44"/>
  <c r="D10094" i="44"/>
  <c r="D10086" i="44"/>
  <c r="D10078" i="44"/>
  <c r="D10070" i="44"/>
  <c r="D10062" i="44"/>
  <c r="D10054" i="44"/>
  <c r="D10046" i="44"/>
  <c r="D10038" i="44"/>
  <c r="D10030" i="44"/>
  <c r="D10022" i="44"/>
  <c r="D10014" i="44"/>
  <c r="D10006" i="44"/>
  <c r="D9998" i="44"/>
  <c r="D9990" i="44"/>
  <c r="D9982" i="44"/>
  <c r="D9974" i="44"/>
  <c r="D9966" i="44"/>
  <c r="D9958" i="44"/>
  <c r="D9950" i="44"/>
  <c r="D9942" i="44"/>
  <c r="D9934" i="44"/>
  <c r="D9926" i="44"/>
  <c r="D9918" i="44"/>
  <c r="D9910" i="44"/>
  <c r="D9902" i="44"/>
  <c r="D9894" i="44"/>
  <c r="D9886" i="44"/>
  <c r="D9878" i="44"/>
  <c r="D9870" i="44"/>
  <c r="D9862" i="44"/>
  <c r="D9854" i="44"/>
  <c r="D9846" i="44"/>
  <c r="D9838" i="44"/>
  <c r="D9830" i="44"/>
  <c r="D9822" i="44"/>
  <c r="D9814" i="44"/>
  <c r="D9806" i="44"/>
  <c r="D9798" i="44"/>
  <c r="D9790" i="44"/>
  <c r="D9782" i="44"/>
  <c r="D9774" i="44"/>
  <c r="D9766" i="44"/>
  <c r="D9758" i="44"/>
  <c r="D9750" i="44"/>
  <c r="D9742" i="44"/>
  <c r="D9734" i="44"/>
  <c r="D9726" i="44"/>
  <c r="D9718" i="44"/>
  <c r="D9710" i="44"/>
  <c r="D9702" i="44"/>
  <c r="D9694" i="44"/>
  <c r="D9686" i="44"/>
  <c r="D9678" i="44"/>
  <c r="D9670" i="44"/>
  <c r="D9662" i="44"/>
  <c r="D9654" i="44"/>
  <c r="D9646" i="44"/>
  <c r="D9638" i="44"/>
  <c r="D9630" i="44"/>
  <c r="D9622" i="44"/>
  <c r="D9614" i="44"/>
  <c r="D9606" i="44"/>
  <c r="D9598" i="44"/>
  <c r="D9590" i="44"/>
  <c r="D9582" i="44"/>
  <c r="D9574" i="44"/>
  <c r="D9566" i="44"/>
  <c r="D9558" i="44"/>
  <c r="D9550" i="44"/>
  <c r="D9542" i="44"/>
  <c r="D9534" i="44"/>
  <c r="D9526" i="44"/>
  <c r="D9518" i="44"/>
  <c r="D9510" i="44"/>
  <c r="D9502" i="44"/>
  <c r="D9494" i="44"/>
  <c r="D9486" i="44"/>
  <c r="D9478" i="44"/>
  <c r="D9470" i="44"/>
  <c r="D9462" i="44"/>
  <c r="D9454" i="44"/>
  <c r="D9446" i="44"/>
  <c r="D9438" i="44"/>
  <c r="D9430" i="44"/>
  <c r="D9422" i="44"/>
  <c r="D9414" i="44"/>
  <c r="D9406" i="44"/>
  <c r="D9398" i="44"/>
  <c r="D9390" i="44"/>
  <c r="D9382" i="44"/>
  <c r="D9374" i="44"/>
  <c r="D9366" i="44"/>
  <c r="D9358" i="44"/>
  <c r="D9350" i="44"/>
  <c r="D9342" i="44"/>
  <c r="D9334" i="44"/>
  <c r="D9326" i="44"/>
  <c r="D9318" i="44"/>
  <c r="D9310" i="44"/>
  <c r="D9302" i="44"/>
  <c r="D9294" i="44"/>
  <c r="D9286" i="44"/>
  <c r="D9278" i="44"/>
  <c r="D9270" i="44"/>
  <c r="D9262" i="44"/>
  <c r="D9254" i="44"/>
  <c r="D9246" i="44"/>
  <c r="D9238" i="44"/>
  <c r="D9230" i="44"/>
  <c r="D9222" i="44"/>
  <c r="D9214" i="44"/>
  <c r="D9206" i="44"/>
  <c r="D9198" i="44"/>
  <c r="D9190" i="44"/>
  <c r="D9182" i="44"/>
  <c r="D9174" i="44"/>
  <c r="D9166" i="44"/>
  <c r="D9158" i="44"/>
  <c r="D9150" i="44"/>
  <c r="D9142" i="44"/>
  <c r="D9134" i="44"/>
  <c r="D9126" i="44"/>
  <c r="D9118" i="44"/>
  <c r="D9110" i="44"/>
  <c r="D9102" i="44"/>
  <c r="D9094" i="44"/>
  <c r="D9086" i="44"/>
  <c r="D12324" i="44"/>
  <c r="D12102" i="44"/>
  <c r="D11849" i="44"/>
  <c r="D11706" i="44"/>
  <c r="D11460" i="44"/>
  <c r="D11317" i="44"/>
  <c r="D10960" i="44"/>
  <c r="D10833" i="44"/>
  <c r="D10706" i="44"/>
  <c r="D10690" i="44"/>
  <c r="D10579" i="44"/>
  <c r="D10463" i="44"/>
  <c r="D10453" i="44"/>
  <c r="D10441" i="44"/>
  <c r="D10431" i="44"/>
  <c r="D10367" i="44"/>
  <c r="D10357" i="44"/>
  <c r="D10337" i="44"/>
  <c r="D10301" i="44"/>
  <c r="D10284" i="44"/>
  <c r="D10267" i="44"/>
  <c r="D10241" i="44"/>
  <c r="D10224" i="44"/>
  <c r="D10207" i="44"/>
  <c r="D10190" i="44"/>
  <c r="D11674" i="44"/>
  <c r="D11333" i="44"/>
  <c r="D11206" i="44"/>
  <c r="D10547" i="44"/>
  <c r="D10429" i="44"/>
  <c r="D10417" i="44"/>
  <c r="D10396" i="44"/>
  <c r="D10376" i="44"/>
  <c r="D10327" i="44"/>
  <c r="D10309" i="44"/>
  <c r="D10292" i="44"/>
  <c r="D10275" i="44"/>
  <c r="D10249" i="44"/>
  <c r="D10232" i="44"/>
  <c r="D10215" i="44"/>
  <c r="D10198" i="44"/>
  <c r="D10181" i="44"/>
  <c r="D10173" i="44"/>
  <c r="D10165" i="44"/>
  <c r="D10157" i="44"/>
  <c r="D10149" i="44"/>
  <c r="D10141" i="44"/>
  <c r="D10133" i="44"/>
  <c r="D10125" i="44"/>
  <c r="D10117" i="44"/>
  <c r="D10109" i="44"/>
  <c r="D10101" i="44"/>
  <c r="D10093" i="44"/>
  <c r="D10085" i="44"/>
  <c r="D10077" i="44"/>
  <c r="D10069" i="44"/>
  <c r="D10061" i="44"/>
  <c r="D10053" i="44"/>
  <c r="D10045" i="44"/>
  <c r="D10037" i="44"/>
  <c r="D10029" i="44"/>
  <c r="D10021" i="44"/>
  <c r="D10013" i="44"/>
  <c r="D10005" i="44"/>
  <c r="D9997" i="44"/>
  <c r="D9989" i="44"/>
  <c r="D9981" i="44"/>
  <c r="D9973" i="44"/>
  <c r="D9965" i="44"/>
  <c r="D9957" i="44"/>
  <c r="D9949" i="44"/>
  <c r="D9941" i="44"/>
  <c r="D9933" i="44"/>
  <c r="D9925" i="44"/>
  <c r="D9917" i="44"/>
  <c r="D9909" i="44"/>
  <c r="D9901" i="44"/>
  <c r="D9893" i="44"/>
  <c r="D9885" i="44"/>
  <c r="D9877" i="44"/>
  <c r="D9869" i="44"/>
  <c r="D9861" i="44"/>
  <c r="D9853" i="44"/>
  <c r="D9845" i="44"/>
  <c r="D9837" i="44"/>
  <c r="D9829" i="44"/>
  <c r="D9821" i="44"/>
  <c r="D9813" i="44"/>
  <c r="D9805" i="44"/>
  <c r="D9797" i="44"/>
  <c r="D9789" i="44"/>
  <c r="D9781" i="44"/>
  <c r="D9773" i="44"/>
  <c r="D9765" i="44"/>
  <c r="D9757" i="44"/>
  <c r="D9749" i="44"/>
  <c r="D9741" i="44"/>
  <c r="D9733" i="44"/>
  <c r="D9725" i="44"/>
  <c r="D9717" i="44"/>
  <c r="D9709" i="44"/>
  <c r="D9701" i="44"/>
  <c r="D9693" i="44"/>
  <c r="D9685" i="44"/>
  <c r="D9677" i="44"/>
  <c r="D9669" i="44"/>
  <c r="D9661" i="44"/>
  <c r="D9653" i="44"/>
  <c r="D9645" i="44"/>
  <c r="D9637" i="44"/>
  <c r="D9629" i="44"/>
  <c r="D9621" i="44"/>
  <c r="D9613" i="44"/>
  <c r="D9605" i="44"/>
  <c r="D9597" i="44"/>
  <c r="D9589" i="44"/>
  <c r="D9581" i="44"/>
  <c r="D9573" i="44"/>
  <c r="D9565" i="44"/>
  <c r="D9557" i="44"/>
  <c r="D9549" i="44"/>
  <c r="D9541" i="44"/>
  <c r="D9533" i="44"/>
  <c r="D9525" i="44"/>
  <c r="D9517" i="44"/>
  <c r="D9509" i="44"/>
  <c r="D9501" i="44"/>
  <c r="D9493" i="44"/>
  <c r="D9485" i="44"/>
  <c r="D9477" i="44"/>
  <c r="D9469" i="44"/>
  <c r="D9461" i="44"/>
  <c r="D9453" i="44"/>
  <c r="D9445" i="44"/>
  <c r="D9437" i="44"/>
  <c r="D9429" i="44"/>
  <c r="D9421" i="44"/>
  <c r="D9413" i="44"/>
  <c r="D9405" i="44"/>
  <c r="D9397" i="44"/>
  <c r="D9389" i="44"/>
  <c r="D9381" i="44"/>
  <c r="D9373" i="44"/>
  <c r="D9365" i="44"/>
  <c r="D11722" i="44"/>
  <c r="D11690" i="44"/>
  <c r="D10563" i="44"/>
  <c r="D10452" i="44"/>
  <c r="D10440" i="44"/>
  <c r="D10416" i="44"/>
  <c r="D10405" i="44"/>
  <c r="D10385" i="44"/>
  <c r="D10356" i="44"/>
  <c r="D10336" i="44"/>
  <c r="D10317" i="44"/>
  <c r="D10300" i="44"/>
  <c r="D10283" i="44"/>
  <c r="D10257" i="44"/>
  <c r="D10240" i="44"/>
  <c r="D10223" i="44"/>
  <c r="D10206" i="44"/>
  <c r="D10189" i="44"/>
  <c r="D11997" i="44"/>
  <c r="D11420" i="44"/>
  <c r="D10591" i="44"/>
  <c r="D10461" i="44"/>
  <c r="D10428" i="44"/>
  <c r="D10375" i="44"/>
  <c r="D10365" i="44"/>
  <c r="D10345" i="44"/>
  <c r="D10308" i="44"/>
  <c r="D10291" i="44"/>
  <c r="D10265" i="44"/>
  <c r="D10248" i="44"/>
  <c r="D10231" i="44"/>
  <c r="D10214" i="44"/>
  <c r="D10197" i="44"/>
  <c r="D10180" i="44"/>
  <c r="D10172" i="44"/>
  <c r="D10164" i="44"/>
  <c r="D10156" i="44"/>
  <c r="D10148" i="44"/>
  <c r="D10140" i="44"/>
  <c r="D10132" i="44"/>
  <c r="D10124" i="44"/>
  <c r="D10116" i="44"/>
  <c r="D10108" i="44"/>
  <c r="D10100" i="44"/>
  <c r="D10092" i="44"/>
  <c r="D10084" i="44"/>
  <c r="D10076" i="44"/>
  <c r="D10068" i="44"/>
  <c r="D10060" i="44"/>
  <c r="D10052" i="44"/>
  <c r="D10044" i="44"/>
  <c r="D10036" i="44"/>
  <c r="D10028" i="44"/>
  <c r="D10020" i="44"/>
  <c r="D10012" i="44"/>
  <c r="D10004" i="44"/>
  <c r="D9996" i="44"/>
  <c r="D9988" i="44"/>
  <c r="D9980" i="44"/>
  <c r="D9972" i="44"/>
  <c r="D9964" i="44"/>
  <c r="D9956" i="44"/>
  <c r="D9948" i="44"/>
  <c r="D9940" i="44"/>
  <c r="D9932" i="44"/>
  <c r="D9924" i="44"/>
  <c r="D9916" i="44"/>
  <c r="D9908" i="44"/>
  <c r="D9900" i="44"/>
  <c r="D9892" i="44"/>
  <c r="D9884" i="44"/>
  <c r="D9876" i="44"/>
  <c r="D9868" i="44"/>
  <c r="D9860" i="44"/>
  <c r="D9852" i="44"/>
  <c r="D9844" i="44"/>
  <c r="D9836" i="44"/>
  <c r="D9828" i="44"/>
  <c r="D9820" i="44"/>
  <c r="D9812" i="44"/>
  <c r="D9804" i="44"/>
  <c r="D9796" i="44"/>
  <c r="D9788" i="44"/>
  <c r="D9780" i="44"/>
  <c r="D9772" i="44"/>
  <c r="D9764" i="44"/>
  <c r="D9756" i="44"/>
  <c r="D9748" i="44"/>
  <c r="D9740" i="44"/>
  <c r="D9732" i="44"/>
  <c r="D9724" i="44"/>
  <c r="D9716" i="44"/>
  <c r="D9708" i="44"/>
  <c r="D9700" i="44"/>
  <c r="D9692" i="44"/>
  <c r="D9684" i="44"/>
  <c r="D9676" i="44"/>
  <c r="D9668" i="44"/>
  <c r="D9660" i="44"/>
  <c r="D9652" i="44"/>
  <c r="D9644" i="44"/>
  <c r="D9636" i="44"/>
  <c r="D9628" i="44"/>
  <c r="D9620" i="44"/>
  <c r="D9612" i="44"/>
  <c r="D9604" i="44"/>
  <c r="D9596" i="44"/>
  <c r="D9588" i="44"/>
  <c r="D9580" i="44"/>
  <c r="D9572" i="44"/>
  <c r="D9564" i="44"/>
  <c r="D9556" i="44"/>
  <c r="D9548" i="44"/>
  <c r="D9540" i="44"/>
  <c r="D9532" i="44"/>
  <c r="D9524" i="44"/>
  <c r="D9516" i="44"/>
  <c r="D9508" i="44"/>
  <c r="D9500" i="44"/>
  <c r="D9492" i="44"/>
  <c r="D9484" i="44"/>
  <c r="D9476" i="44"/>
  <c r="D9468" i="44"/>
  <c r="D9460" i="44"/>
  <c r="D9452" i="44"/>
  <c r="D9444" i="44"/>
  <c r="D9436" i="44"/>
  <c r="D9428" i="44"/>
  <c r="D9420" i="44"/>
  <c r="D9412" i="44"/>
  <c r="D9404" i="44"/>
  <c r="D9396" i="44"/>
  <c r="D9388" i="44"/>
  <c r="D9380" i="44"/>
  <c r="D9372" i="44"/>
  <c r="D9364" i="44"/>
  <c r="D10335" i="44"/>
  <c r="D10316" i="44"/>
  <c r="D10205" i="44"/>
  <c r="D10120" i="44"/>
  <c r="D9979" i="44"/>
  <c r="D9928" i="44"/>
  <c r="D9915" i="44"/>
  <c r="D9864" i="44"/>
  <c r="D9851" i="44"/>
  <c r="D9800" i="44"/>
  <c r="D9787" i="44"/>
  <c r="D9736" i="44"/>
  <c r="D9723" i="44"/>
  <c r="D9712" i="44"/>
  <c r="D9642" i="44"/>
  <c r="D9595" i="44"/>
  <c r="D9584" i="44"/>
  <c r="D9527" i="44"/>
  <c r="D9495" i="44"/>
  <c r="D9463" i="44"/>
  <c r="D9431" i="44"/>
  <c r="D9399" i="44"/>
  <c r="D9367" i="44"/>
  <c r="D9320" i="44"/>
  <c r="D9311" i="44"/>
  <c r="D9256" i="44"/>
  <c r="D9247" i="44"/>
  <c r="D9192" i="44"/>
  <c r="D9183" i="44"/>
  <c r="D9128" i="44"/>
  <c r="D9119" i="44"/>
  <c r="D10299" i="44"/>
  <c r="D10188" i="44"/>
  <c r="D10136" i="44"/>
  <c r="D9699" i="44"/>
  <c r="D9688" i="44"/>
  <c r="D9618" i="44"/>
  <c r="D9571" i="44"/>
  <c r="D9560" i="44"/>
  <c r="D9515" i="44"/>
  <c r="D9483" i="44"/>
  <c r="D9451" i="44"/>
  <c r="D9419" i="44"/>
  <c r="D9387" i="44"/>
  <c r="D9356" i="44"/>
  <c r="D9347" i="44"/>
  <c r="D9338" i="44"/>
  <c r="D9301" i="44"/>
  <c r="D9292" i="44"/>
  <c r="D9283" i="44"/>
  <c r="D9274" i="44"/>
  <c r="D9237" i="44"/>
  <c r="D9228" i="44"/>
  <c r="D9219" i="44"/>
  <c r="D9210" i="44"/>
  <c r="D9173" i="44"/>
  <c r="D9164" i="44"/>
  <c r="D9155" i="44"/>
  <c r="D9146" i="44"/>
  <c r="D9109" i="44"/>
  <c r="D9100" i="44"/>
  <c r="D9091" i="44"/>
  <c r="D9082" i="44"/>
  <c r="D9074" i="44"/>
  <c r="D9066" i="44"/>
  <c r="D9058" i="44"/>
  <c r="D9050" i="44"/>
  <c r="D9042" i="44"/>
  <c r="D9034" i="44"/>
  <c r="D9026" i="44"/>
  <c r="D9018" i="44"/>
  <c r="D9010" i="44"/>
  <c r="D9002" i="44"/>
  <c r="D8994" i="44"/>
  <c r="D8986" i="44"/>
  <c r="D8978" i="44"/>
  <c r="D8970" i="44"/>
  <c r="D8962" i="44"/>
  <c r="D8954" i="44"/>
  <c r="D8946" i="44"/>
  <c r="D8938" i="44"/>
  <c r="D8930" i="44"/>
  <c r="D8922" i="44"/>
  <c r="D8914" i="44"/>
  <c r="D8906" i="44"/>
  <c r="D8898" i="44"/>
  <c r="D8890" i="44"/>
  <c r="D8882" i="44"/>
  <c r="D8874" i="44"/>
  <c r="D8866" i="44"/>
  <c r="D8858" i="44"/>
  <c r="D8850" i="44"/>
  <c r="D8842" i="44"/>
  <c r="D8834" i="44"/>
  <c r="D8826" i="44"/>
  <c r="D8818" i="44"/>
  <c r="D8810" i="44"/>
  <c r="D8802" i="44"/>
  <c r="D8794" i="44"/>
  <c r="D8786" i="44"/>
  <c r="D8778" i="44"/>
  <c r="D8770" i="44"/>
  <c r="D8762" i="44"/>
  <c r="D8754" i="44"/>
  <c r="D8746" i="44"/>
  <c r="D8738" i="44"/>
  <c r="D8730" i="44"/>
  <c r="D8722" i="44"/>
  <c r="D8714" i="44"/>
  <c r="D8706" i="44"/>
  <c r="D8698" i="44"/>
  <c r="D8690" i="44"/>
  <c r="D8682" i="44"/>
  <c r="D8674" i="44"/>
  <c r="D8666" i="44"/>
  <c r="D8658" i="44"/>
  <c r="D8650" i="44"/>
  <c r="D8642" i="44"/>
  <c r="D8634" i="44"/>
  <c r="D8626" i="44"/>
  <c r="D8618" i="44"/>
  <c r="D8610" i="44"/>
  <c r="D8602" i="44"/>
  <c r="D8594" i="44"/>
  <c r="D8586" i="44"/>
  <c r="D8578" i="44"/>
  <c r="D8570" i="44"/>
  <c r="D8562" i="44"/>
  <c r="D8554" i="44"/>
  <c r="D8546" i="44"/>
  <c r="D8538" i="44"/>
  <c r="D8530" i="44"/>
  <c r="D8522" i="44"/>
  <c r="D8514" i="44"/>
  <c r="D8506" i="44"/>
  <c r="D8498" i="44"/>
  <c r="D8490" i="44"/>
  <c r="D8482" i="44"/>
  <c r="D8474" i="44"/>
  <c r="D8466" i="44"/>
  <c r="D8458" i="44"/>
  <c r="D8450" i="44"/>
  <c r="D8442" i="44"/>
  <c r="D8434" i="44"/>
  <c r="D8426" i="44"/>
  <c r="D8418" i="44"/>
  <c r="D8410" i="44"/>
  <c r="D8402" i="44"/>
  <c r="D8394" i="44"/>
  <c r="D8386" i="44"/>
  <c r="D8378" i="44"/>
  <c r="D8370" i="44"/>
  <c r="D8362" i="44"/>
  <c r="D8354" i="44"/>
  <c r="D8346" i="44"/>
  <c r="D8338" i="44"/>
  <c r="D8330" i="44"/>
  <c r="D8322" i="44"/>
  <c r="D8314" i="44"/>
  <c r="D8306" i="44"/>
  <c r="D8298" i="44"/>
  <c r="D8290" i="44"/>
  <c r="D8282" i="44"/>
  <c r="D8274" i="44"/>
  <c r="D8266" i="44"/>
  <c r="D8195" i="44"/>
  <c r="D8187" i="44"/>
  <c r="D8179" i="44"/>
  <c r="D8171" i="44"/>
  <c r="D8163" i="44"/>
  <c r="D8155" i="44"/>
  <c r="D8147" i="44"/>
  <c r="D8139" i="44"/>
  <c r="D10083" i="44"/>
  <c r="D10067" i="44"/>
  <c r="D9992" i="44"/>
  <c r="D9952" i="44"/>
  <c r="D9939" i="44"/>
  <c r="D9888" i="44"/>
  <c r="D9875" i="44"/>
  <c r="D9824" i="44"/>
  <c r="D9811" i="44"/>
  <c r="D9760" i="44"/>
  <c r="D9747" i="44"/>
  <c r="D9722" i="44"/>
  <c r="D9675" i="44"/>
  <c r="D9664" i="44"/>
  <c r="D9594" i="44"/>
  <c r="D9547" i="44"/>
  <c r="D9536" i="44"/>
  <c r="D9504" i="44"/>
  <c r="D9472" i="44"/>
  <c r="D9440" i="44"/>
  <c r="D9408" i="44"/>
  <c r="D9376" i="44"/>
  <c r="D9328" i="44"/>
  <c r="D9319" i="44"/>
  <c r="D9264" i="44"/>
  <c r="D9255" i="44"/>
  <c r="D9200" i="44"/>
  <c r="D9191" i="44"/>
  <c r="D9136" i="44"/>
  <c r="D9127" i="44"/>
  <c r="D11980" i="44"/>
  <c r="D10222" i="44"/>
  <c r="D10152" i="44"/>
  <c r="D10051" i="44"/>
  <c r="D10035" i="44"/>
  <c r="D9698" i="44"/>
  <c r="D9651" i="44"/>
  <c r="D9640" i="44"/>
  <c r="D9570" i="44"/>
  <c r="D9514" i="44"/>
  <c r="D9482" i="44"/>
  <c r="D9450" i="44"/>
  <c r="D9418" i="44"/>
  <c r="D9386" i="44"/>
  <c r="D9355" i="44"/>
  <c r="D9346" i="44"/>
  <c r="D9309" i="44"/>
  <c r="D9300" i="44"/>
  <c r="D9291" i="44"/>
  <c r="D9282" i="44"/>
  <c r="D9245" i="44"/>
  <c r="D9236" i="44"/>
  <c r="D9227" i="44"/>
  <c r="D9218" i="44"/>
  <c r="D9181" i="44"/>
  <c r="D9172" i="44"/>
  <c r="D9163" i="44"/>
  <c r="D9154" i="44"/>
  <c r="D9117" i="44"/>
  <c r="D9108" i="44"/>
  <c r="D9099" i="44"/>
  <c r="D9090" i="44"/>
  <c r="D9081" i="44"/>
  <c r="D9073" i="44"/>
  <c r="D9065" i="44"/>
  <c r="D9057" i="44"/>
  <c r="D9049" i="44"/>
  <c r="D9041" i="44"/>
  <c r="D9033" i="44"/>
  <c r="D9025" i="44"/>
  <c r="D9017" i="44"/>
  <c r="D9009" i="44"/>
  <c r="D9001" i="44"/>
  <c r="D8993" i="44"/>
  <c r="D8985" i="44"/>
  <c r="D8977" i="44"/>
  <c r="D8969" i="44"/>
  <c r="D8961" i="44"/>
  <c r="D8953" i="44"/>
  <c r="D8945" i="44"/>
  <c r="D8937" i="44"/>
  <c r="D8929" i="44"/>
  <c r="D8921" i="44"/>
  <c r="D8913" i="44"/>
  <c r="D8905" i="44"/>
  <c r="D8897" i="44"/>
  <c r="D8889" i="44"/>
  <c r="D8881" i="44"/>
  <c r="D8873" i="44"/>
  <c r="D8865" i="44"/>
  <c r="D8857" i="44"/>
  <c r="D8849" i="44"/>
  <c r="D8841" i="44"/>
  <c r="D8833" i="44"/>
  <c r="D8825" i="44"/>
  <c r="D8817" i="44"/>
  <c r="D8809" i="44"/>
  <c r="D8801" i="44"/>
  <c r="D8793" i="44"/>
  <c r="D8785" i="44"/>
  <c r="D8777" i="44"/>
  <c r="D8769" i="44"/>
  <c r="D8761" i="44"/>
  <c r="D8753" i="44"/>
  <c r="D8745" i="44"/>
  <c r="D8737" i="44"/>
  <c r="D8729" i="44"/>
  <c r="D8721" i="44"/>
  <c r="D8713" i="44"/>
  <c r="D8705" i="44"/>
  <c r="D8697" i="44"/>
  <c r="D8689" i="44"/>
  <c r="D8681" i="44"/>
  <c r="D8673" i="44"/>
  <c r="D8665" i="44"/>
  <c r="D8657" i="44"/>
  <c r="D8649" i="44"/>
  <c r="D8641" i="44"/>
  <c r="D8633" i="44"/>
  <c r="D8625" i="44"/>
  <c r="D8617" i="44"/>
  <c r="D8609" i="44"/>
  <c r="D8601" i="44"/>
  <c r="D8593" i="44"/>
  <c r="D8585" i="44"/>
  <c r="D8577" i="44"/>
  <c r="D8569" i="44"/>
  <c r="D8561" i="44"/>
  <c r="D8553" i="44"/>
  <c r="D8545" i="44"/>
  <c r="D8537" i="44"/>
  <c r="D8529" i="44"/>
  <c r="D8521" i="44"/>
  <c r="D8513" i="44"/>
  <c r="D8505" i="44"/>
  <c r="D8497" i="44"/>
  <c r="D8489" i="44"/>
  <c r="D8481" i="44"/>
  <c r="D8473" i="44"/>
  <c r="D8465" i="44"/>
  <c r="D8457" i="44"/>
  <c r="D8449" i="44"/>
  <c r="D8441" i="44"/>
  <c r="D8433" i="44"/>
  <c r="D8425" i="44"/>
  <c r="D8417" i="44"/>
  <c r="D8409" i="44"/>
  <c r="D8401" i="44"/>
  <c r="D8393" i="44"/>
  <c r="D8385" i="44"/>
  <c r="D8377" i="44"/>
  <c r="D8369" i="44"/>
  <c r="D8361" i="44"/>
  <c r="D8353" i="44"/>
  <c r="D8345" i="44"/>
  <c r="D8337" i="44"/>
  <c r="D8329" i="44"/>
  <c r="D8321" i="44"/>
  <c r="D8313" i="44"/>
  <c r="D8305" i="44"/>
  <c r="D8297" i="44"/>
  <c r="D8289" i="44"/>
  <c r="D8281" i="44"/>
  <c r="D8273" i="44"/>
  <c r="D8265" i="44"/>
  <c r="D8194" i="44"/>
  <c r="D8186" i="44"/>
  <c r="D8178" i="44"/>
  <c r="D8170" i="44"/>
  <c r="D8162" i="44"/>
  <c r="D8154" i="44"/>
  <c r="D8146" i="44"/>
  <c r="D8138" i="44"/>
  <c r="D8067" i="44"/>
  <c r="D8059" i="44"/>
  <c r="D8051" i="44"/>
  <c r="D8043" i="44"/>
  <c r="D8035" i="44"/>
  <c r="D8027" i="44"/>
  <c r="D8019" i="44"/>
  <c r="D8011" i="44"/>
  <c r="D10239" i="44"/>
  <c r="D10184" i="44"/>
  <c r="D10168" i="44"/>
  <c r="D10019" i="44"/>
  <c r="D9976" i="44"/>
  <c r="D9963" i="44"/>
  <c r="D9912" i="44"/>
  <c r="D9899" i="44"/>
  <c r="D9848" i="44"/>
  <c r="D9835" i="44"/>
  <c r="D9784" i="44"/>
  <c r="D9771" i="44"/>
  <c r="D9674" i="44"/>
  <c r="D9627" i="44"/>
  <c r="D9616" i="44"/>
  <c r="D9546" i="44"/>
  <c r="D9535" i="44"/>
  <c r="D9503" i="44"/>
  <c r="D9471" i="44"/>
  <c r="D9439" i="44"/>
  <c r="D9407" i="44"/>
  <c r="D9375" i="44"/>
  <c r="D9336" i="44"/>
  <c r="D9327" i="44"/>
  <c r="D9272" i="44"/>
  <c r="D9263" i="44"/>
  <c r="D9208" i="44"/>
  <c r="D9199" i="44"/>
  <c r="D9144" i="44"/>
  <c r="D9135" i="44"/>
  <c r="D10201" i="44"/>
  <c r="D10080" i="44"/>
  <c r="D10064" i="44"/>
  <c r="D10003" i="44"/>
  <c r="D9720" i="44"/>
  <c r="D9650" i="44"/>
  <c r="D9603" i="44"/>
  <c r="D9592" i="44"/>
  <c r="D9523" i="44"/>
  <c r="D9491" i="44"/>
  <c r="D9459" i="44"/>
  <c r="D9427" i="44"/>
  <c r="D9395" i="44"/>
  <c r="D9363" i="44"/>
  <c r="D9354" i="44"/>
  <c r="D9317" i="44"/>
  <c r="D9308" i="44"/>
  <c r="D9299" i="44"/>
  <c r="D9290" i="44"/>
  <c r="D9253" i="44"/>
  <c r="D9244" i="44"/>
  <c r="D9235" i="44"/>
  <c r="D9226" i="44"/>
  <c r="D9189" i="44"/>
  <c r="D9180" i="44"/>
  <c r="D9171" i="44"/>
  <c r="D9162" i="44"/>
  <c r="D9125" i="44"/>
  <c r="D9116" i="44"/>
  <c r="D9107" i="44"/>
  <c r="D9098" i="44"/>
  <c r="D9080" i="44"/>
  <c r="D9072" i="44"/>
  <c r="D9064" i="44"/>
  <c r="D9056" i="44"/>
  <c r="D9048" i="44"/>
  <c r="D9040" i="44"/>
  <c r="D9032" i="44"/>
  <c r="D9024" i="44"/>
  <c r="D9016" i="44"/>
  <c r="D9008" i="44"/>
  <c r="D9000" i="44"/>
  <c r="D8992" i="44"/>
  <c r="D8984" i="44"/>
  <c r="D8976" i="44"/>
  <c r="D8968" i="44"/>
  <c r="D8960" i="44"/>
  <c r="D8952" i="44"/>
  <c r="D8944" i="44"/>
  <c r="D8936" i="44"/>
  <c r="D8928" i="44"/>
  <c r="D8920" i="44"/>
  <c r="D8912" i="44"/>
  <c r="D8904" i="44"/>
  <c r="D8896" i="44"/>
  <c r="D8888" i="44"/>
  <c r="D8880" i="44"/>
  <c r="D8872" i="44"/>
  <c r="D8864" i="44"/>
  <c r="D8856" i="44"/>
  <c r="D8848" i="44"/>
  <c r="D8840" i="44"/>
  <c r="D8832" i="44"/>
  <c r="D8824" i="44"/>
  <c r="D8816" i="44"/>
  <c r="D8808" i="44"/>
  <c r="D8800" i="44"/>
  <c r="D8792" i="44"/>
  <c r="D8784" i="44"/>
  <c r="D8776" i="44"/>
  <c r="D8768" i="44"/>
  <c r="D8760" i="44"/>
  <c r="D8752" i="44"/>
  <c r="D8744" i="44"/>
  <c r="D8736" i="44"/>
  <c r="D8728" i="44"/>
  <c r="D8720" i="44"/>
  <c r="D8712" i="44"/>
  <c r="D8704" i="44"/>
  <c r="D8696" i="44"/>
  <c r="D8688" i="44"/>
  <c r="D8680" i="44"/>
  <c r="D8672" i="44"/>
  <c r="D8664" i="44"/>
  <c r="D8656" i="44"/>
  <c r="D8648" i="44"/>
  <c r="D8640" i="44"/>
  <c r="D8632" i="44"/>
  <c r="D8624" i="44"/>
  <c r="D8616" i="44"/>
  <c r="D8608" i="44"/>
  <c r="D8600" i="44"/>
  <c r="D8592" i="44"/>
  <c r="D8584" i="44"/>
  <c r="D8576" i="44"/>
  <c r="D8568" i="44"/>
  <c r="D8560" i="44"/>
  <c r="D8552" i="44"/>
  <c r="D8544" i="44"/>
  <c r="D8536" i="44"/>
  <c r="D8528" i="44"/>
  <c r="D8520" i="44"/>
  <c r="D8512" i="44"/>
  <c r="D8504" i="44"/>
  <c r="D8496" i="44"/>
  <c r="D8488" i="44"/>
  <c r="D8480" i="44"/>
  <c r="D8472" i="44"/>
  <c r="D8464" i="44"/>
  <c r="D8456" i="44"/>
  <c r="D8448" i="44"/>
  <c r="D8440" i="44"/>
  <c r="D8432" i="44"/>
  <c r="D8424" i="44"/>
  <c r="D8416" i="44"/>
  <c r="D8408" i="44"/>
  <c r="D8400" i="44"/>
  <c r="D8392" i="44"/>
  <c r="D8384" i="44"/>
  <c r="D8376" i="44"/>
  <c r="D8368" i="44"/>
  <c r="D8360" i="44"/>
  <c r="D8352" i="44"/>
  <c r="D8344" i="44"/>
  <c r="D8336" i="44"/>
  <c r="D8328" i="44"/>
  <c r="D8320" i="44"/>
  <c r="D8312" i="44"/>
  <c r="D8304" i="44"/>
  <c r="D8296" i="44"/>
  <c r="D8288" i="44"/>
  <c r="D8280" i="44"/>
  <c r="D8272" i="44"/>
  <c r="D8264" i="44"/>
  <c r="D8193" i="44"/>
  <c r="D8185" i="44"/>
  <c r="D8177" i="44"/>
  <c r="D8169" i="44"/>
  <c r="D8161" i="44"/>
  <c r="D8153" i="44"/>
  <c r="D8145" i="44"/>
  <c r="D8137" i="44"/>
  <c r="D8066" i="44"/>
  <c r="D10273" i="44"/>
  <c r="D10256" i="44"/>
  <c r="D10096" i="44"/>
  <c r="D10016" i="44"/>
  <c r="D9936" i="44"/>
  <c r="D9923" i="44"/>
  <c r="D9872" i="44"/>
  <c r="D9859" i="44"/>
  <c r="D9808" i="44"/>
  <c r="D9795" i="44"/>
  <c r="D9744" i="44"/>
  <c r="D9731" i="44"/>
  <c r="D9707" i="44"/>
  <c r="D9696" i="44"/>
  <c r="D9626" i="44"/>
  <c r="D9579" i="44"/>
  <c r="D9568" i="44"/>
  <c r="D9512" i="44"/>
  <c r="D9480" i="44"/>
  <c r="D9448" i="44"/>
  <c r="D9416" i="44"/>
  <c r="D9384" i="44"/>
  <c r="D9344" i="44"/>
  <c r="D9335" i="44"/>
  <c r="D9280" i="44"/>
  <c r="D9271" i="44"/>
  <c r="D9216" i="44"/>
  <c r="D9207" i="44"/>
  <c r="D9152" i="44"/>
  <c r="D9143" i="44"/>
  <c r="D9088" i="44"/>
  <c r="D10112" i="44"/>
  <c r="D10048" i="44"/>
  <c r="D10032" i="44"/>
  <c r="D9987" i="44"/>
  <c r="D9683" i="44"/>
  <c r="D9672" i="44"/>
  <c r="D9602" i="44"/>
  <c r="D9555" i="44"/>
  <c r="D9544" i="44"/>
  <c r="D9522" i="44"/>
  <c r="D9490" i="44"/>
  <c r="D9458" i="44"/>
  <c r="D9426" i="44"/>
  <c r="D9394" i="44"/>
  <c r="D9362" i="44"/>
  <c r="D9325" i="44"/>
  <c r="D9316" i="44"/>
  <c r="D9307" i="44"/>
  <c r="D9298" i="44"/>
  <c r="D9261" i="44"/>
  <c r="D9252" i="44"/>
  <c r="D9243" i="44"/>
  <c r="D9234" i="44"/>
  <c r="D9197" i="44"/>
  <c r="D9188" i="44"/>
  <c r="D9179" i="44"/>
  <c r="D9170" i="44"/>
  <c r="D9133" i="44"/>
  <c r="D9124" i="44"/>
  <c r="D9115" i="44"/>
  <c r="D9106" i="44"/>
  <c r="D9079" i="44"/>
  <c r="D9071" i="44"/>
  <c r="D9063" i="44"/>
  <c r="D9055" i="44"/>
  <c r="D9047" i="44"/>
  <c r="D9039" i="44"/>
  <c r="D9031" i="44"/>
  <c r="D9023" i="44"/>
  <c r="D9015" i="44"/>
  <c r="D9007" i="44"/>
  <c r="D8999" i="44"/>
  <c r="D8991" i="44"/>
  <c r="D8983" i="44"/>
  <c r="D8975" i="44"/>
  <c r="D8967" i="44"/>
  <c r="D8959" i="44"/>
  <c r="D8951" i="44"/>
  <c r="D8943" i="44"/>
  <c r="D8935" i="44"/>
  <c r="D8927" i="44"/>
  <c r="D8919" i="44"/>
  <c r="D8911" i="44"/>
  <c r="D8903" i="44"/>
  <c r="D8895" i="44"/>
  <c r="D8887" i="44"/>
  <c r="D8879" i="44"/>
  <c r="D8871" i="44"/>
  <c r="D8863" i="44"/>
  <c r="D8855" i="44"/>
  <c r="D8847" i="44"/>
  <c r="D8839" i="44"/>
  <c r="D8831" i="44"/>
  <c r="D8823" i="44"/>
  <c r="D8815" i="44"/>
  <c r="D8807" i="44"/>
  <c r="D8799" i="44"/>
  <c r="D8791" i="44"/>
  <c r="D8783" i="44"/>
  <c r="D8775" i="44"/>
  <c r="D8767" i="44"/>
  <c r="D8759" i="44"/>
  <c r="D8751" i="44"/>
  <c r="D8743" i="44"/>
  <c r="D8735" i="44"/>
  <c r="D8727" i="44"/>
  <c r="D8719" i="44"/>
  <c r="D8711" i="44"/>
  <c r="D8703" i="44"/>
  <c r="D8695" i="44"/>
  <c r="D8687" i="44"/>
  <c r="D8679" i="44"/>
  <c r="D8671" i="44"/>
  <c r="D8663" i="44"/>
  <c r="D8655" i="44"/>
  <c r="D8647" i="44"/>
  <c r="D8639" i="44"/>
  <c r="D8631" i="44"/>
  <c r="D8623" i="44"/>
  <c r="D8615" i="44"/>
  <c r="D8607" i="44"/>
  <c r="D8599" i="44"/>
  <c r="D8591" i="44"/>
  <c r="D8583" i="44"/>
  <c r="D8575" i="44"/>
  <c r="D8567" i="44"/>
  <c r="D8559" i="44"/>
  <c r="D8551" i="44"/>
  <c r="D8543" i="44"/>
  <c r="D8535" i="44"/>
  <c r="D8527" i="44"/>
  <c r="D8519" i="44"/>
  <c r="D8511" i="44"/>
  <c r="D8503" i="44"/>
  <c r="D8495" i="44"/>
  <c r="D8487" i="44"/>
  <c r="D8479" i="44"/>
  <c r="D8471" i="44"/>
  <c r="D8463" i="44"/>
  <c r="D8455" i="44"/>
  <c r="D8447" i="44"/>
  <c r="D8439" i="44"/>
  <c r="D8431" i="44"/>
  <c r="D8423" i="44"/>
  <c r="D8415" i="44"/>
  <c r="D8407" i="44"/>
  <c r="D8399" i="44"/>
  <c r="D8391" i="44"/>
  <c r="D8383" i="44"/>
  <c r="D8375" i="44"/>
  <c r="D8367" i="44"/>
  <c r="D8359" i="44"/>
  <c r="D8351" i="44"/>
  <c r="D8343" i="44"/>
  <c r="D8335" i="44"/>
  <c r="D8327" i="44"/>
  <c r="D8319" i="44"/>
  <c r="D8311" i="44"/>
  <c r="D8303" i="44"/>
  <c r="D8295" i="44"/>
  <c r="D8287" i="44"/>
  <c r="D8279" i="44"/>
  <c r="D8271" i="44"/>
  <c r="D8192" i="44"/>
  <c r="D8184" i="44"/>
  <c r="D8176" i="44"/>
  <c r="D8168" i="44"/>
  <c r="D8160" i="44"/>
  <c r="D8152" i="44"/>
  <c r="D8144" i="44"/>
  <c r="D8136" i="44"/>
  <c r="D10325" i="44"/>
  <c r="D10128" i="44"/>
  <c r="D10000" i="44"/>
  <c r="D9960" i="44"/>
  <c r="D9947" i="44"/>
  <c r="D9896" i="44"/>
  <c r="D9883" i="44"/>
  <c r="D9832" i="44"/>
  <c r="D9819" i="44"/>
  <c r="D9768" i="44"/>
  <c r="D9755" i="44"/>
  <c r="D9706" i="44"/>
  <c r="D9659" i="44"/>
  <c r="D9648" i="44"/>
  <c r="D9578" i="44"/>
  <c r="D9511" i="44"/>
  <c r="D9479" i="44"/>
  <c r="D9447" i="44"/>
  <c r="D9415" i="44"/>
  <c r="D9383" i="44"/>
  <c r="D9352" i="44"/>
  <c r="D9343" i="44"/>
  <c r="D9288" i="44"/>
  <c r="D9279" i="44"/>
  <c r="D9224" i="44"/>
  <c r="D9215" i="44"/>
  <c r="D9160" i="44"/>
  <c r="D9151" i="44"/>
  <c r="D9096" i="44"/>
  <c r="D9087" i="44"/>
  <c r="D11547" i="44"/>
  <c r="D10404" i="44"/>
  <c r="D10384" i="44"/>
  <c r="D10144" i="44"/>
  <c r="D9682" i="44"/>
  <c r="D9635" i="44"/>
  <c r="D9624" i="44"/>
  <c r="D9554" i="44"/>
  <c r="D9531" i="44"/>
  <c r="D9499" i="44"/>
  <c r="D9467" i="44"/>
  <c r="D9435" i="44"/>
  <c r="D9403" i="44"/>
  <c r="D9371" i="44"/>
  <c r="D9333" i="44"/>
  <c r="D9324" i="44"/>
  <c r="D9315" i="44"/>
  <c r="D9306" i="44"/>
  <c r="D9269" i="44"/>
  <c r="D9260" i="44"/>
  <c r="D9251" i="44"/>
  <c r="D9242" i="44"/>
  <c r="D9205" i="44"/>
  <c r="D9196" i="44"/>
  <c r="D9187" i="44"/>
  <c r="D9178" i="44"/>
  <c r="D9141" i="44"/>
  <c r="D9132" i="44"/>
  <c r="D9123" i="44"/>
  <c r="D9114" i="44"/>
  <c r="D9078" i="44"/>
  <c r="D9070" i="44"/>
  <c r="D9062" i="44"/>
  <c r="D9054" i="44"/>
  <c r="D9046" i="44"/>
  <c r="D9038" i="44"/>
  <c r="D9030" i="44"/>
  <c r="D9022" i="44"/>
  <c r="D9014" i="44"/>
  <c r="D9006" i="44"/>
  <c r="D8998" i="44"/>
  <c r="D8990" i="44"/>
  <c r="D8982" i="44"/>
  <c r="D8974" i="44"/>
  <c r="D8966" i="44"/>
  <c r="D8958" i="44"/>
  <c r="D8950" i="44"/>
  <c r="D8942" i="44"/>
  <c r="D8934" i="44"/>
  <c r="D8926" i="44"/>
  <c r="D8918" i="44"/>
  <c r="D8910" i="44"/>
  <c r="D8902" i="44"/>
  <c r="D8894" i="44"/>
  <c r="D8886" i="44"/>
  <c r="D8878" i="44"/>
  <c r="D8870" i="44"/>
  <c r="D8862" i="44"/>
  <c r="D8854" i="44"/>
  <c r="D8846" i="44"/>
  <c r="D8838" i="44"/>
  <c r="D8830" i="44"/>
  <c r="D8822" i="44"/>
  <c r="D8814" i="44"/>
  <c r="D8806" i="44"/>
  <c r="D8798" i="44"/>
  <c r="D8790" i="44"/>
  <c r="D8782" i="44"/>
  <c r="D8774" i="44"/>
  <c r="D8766" i="44"/>
  <c r="D8758" i="44"/>
  <c r="D8750" i="44"/>
  <c r="D8742" i="44"/>
  <c r="D8734" i="44"/>
  <c r="D8726" i="44"/>
  <c r="D8718" i="44"/>
  <c r="D8710" i="44"/>
  <c r="D8702" i="44"/>
  <c r="D8694" i="44"/>
  <c r="D8686" i="44"/>
  <c r="D8678" i="44"/>
  <c r="D8670" i="44"/>
  <c r="D8662" i="44"/>
  <c r="D8654" i="44"/>
  <c r="D8646" i="44"/>
  <c r="D8638" i="44"/>
  <c r="D8630" i="44"/>
  <c r="D8622" i="44"/>
  <c r="D8614" i="44"/>
  <c r="D8606" i="44"/>
  <c r="D8598" i="44"/>
  <c r="D8590" i="44"/>
  <c r="D8582" i="44"/>
  <c r="D8574" i="44"/>
  <c r="D8566" i="44"/>
  <c r="D8558" i="44"/>
  <c r="D8550" i="44"/>
  <c r="D8542" i="44"/>
  <c r="D8534" i="44"/>
  <c r="D8526" i="44"/>
  <c r="D8518" i="44"/>
  <c r="D8510" i="44"/>
  <c r="D8502" i="44"/>
  <c r="D8494" i="44"/>
  <c r="D8486" i="44"/>
  <c r="D8478" i="44"/>
  <c r="D8470" i="44"/>
  <c r="D8462" i="44"/>
  <c r="D8454" i="44"/>
  <c r="D8446" i="44"/>
  <c r="D8438" i="44"/>
  <c r="D8430" i="44"/>
  <c r="D8422" i="44"/>
  <c r="D8414" i="44"/>
  <c r="D8406" i="44"/>
  <c r="D8398" i="44"/>
  <c r="D8390" i="44"/>
  <c r="D8382" i="44"/>
  <c r="D8374" i="44"/>
  <c r="D8366" i="44"/>
  <c r="D8358" i="44"/>
  <c r="D8350" i="44"/>
  <c r="D8342" i="44"/>
  <c r="D8334" i="44"/>
  <c r="D8326" i="44"/>
  <c r="D8318" i="44"/>
  <c r="D8310" i="44"/>
  <c r="D8302" i="44"/>
  <c r="D8294" i="44"/>
  <c r="D8286" i="44"/>
  <c r="D8278" i="44"/>
  <c r="D8270" i="44"/>
  <c r="D8191" i="44"/>
  <c r="D8183" i="44"/>
  <c r="D8175" i="44"/>
  <c r="D8167" i="44"/>
  <c r="D8159" i="44"/>
  <c r="D8151" i="44"/>
  <c r="D8143" i="44"/>
  <c r="D8135" i="44"/>
  <c r="D8064" i="44"/>
  <c r="D8056" i="44"/>
  <c r="D8048" i="44"/>
  <c r="D8040" i="44"/>
  <c r="D8032" i="44"/>
  <c r="D8024" i="44"/>
  <c r="D8016" i="44"/>
  <c r="D8008" i="44"/>
  <c r="D10075" i="44"/>
  <c r="D9971" i="44"/>
  <c r="D9920" i="44"/>
  <c r="D9907" i="44"/>
  <c r="D9856" i="44"/>
  <c r="D9843" i="44"/>
  <c r="D9792" i="44"/>
  <c r="D9779" i="44"/>
  <c r="D9728" i="44"/>
  <c r="D9658" i="44"/>
  <c r="D9611" i="44"/>
  <c r="D9600" i="44"/>
  <c r="D9520" i="44"/>
  <c r="D9488" i="44"/>
  <c r="D9456" i="44"/>
  <c r="D9424" i="44"/>
  <c r="D9392" i="44"/>
  <c r="D9360" i="44"/>
  <c r="D9351" i="44"/>
  <c r="D9296" i="44"/>
  <c r="D9287" i="44"/>
  <c r="D9232" i="44"/>
  <c r="D9223" i="44"/>
  <c r="D9168" i="44"/>
  <c r="D9159" i="44"/>
  <c r="D9104" i="44"/>
  <c r="D9095" i="44"/>
  <c r="D12419" i="44"/>
  <c r="D10059" i="44"/>
  <c r="D10043" i="44"/>
  <c r="D9984" i="44"/>
  <c r="D9715" i="44"/>
  <c r="D9704" i="44"/>
  <c r="D9634" i="44"/>
  <c r="D9587" i="44"/>
  <c r="D9576" i="44"/>
  <c r="D9530" i="44"/>
  <c r="D9498" i="44"/>
  <c r="D9466" i="44"/>
  <c r="D9434" i="44"/>
  <c r="D9402" i="44"/>
  <c r="D9370" i="44"/>
  <c r="D9341" i="44"/>
  <c r="D9332" i="44"/>
  <c r="D9323" i="44"/>
  <c r="D9314" i="44"/>
  <c r="D9277" i="44"/>
  <c r="D9268" i="44"/>
  <c r="D9259" i="44"/>
  <c r="D9250" i="44"/>
  <c r="D9213" i="44"/>
  <c r="D9204" i="44"/>
  <c r="D9195" i="44"/>
  <c r="D9186" i="44"/>
  <c r="D9149" i="44"/>
  <c r="D9140" i="44"/>
  <c r="D9131" i="44"/>
  <c r="D9122" i="44"/>
  <c r="D9085" i="44"/>
  <c r="D9077" i="44"/>
  <c r="D9069" i="44"/>
  <c r="D9061" i="44"/>
  <c r="D9053" i="44"/>
  <c r="D9045" i="44"/>
  <c r="D9037" i="44"/>
  <c r="D9029" i="44"/>
  <c r="D9021" i="44"/>
  <c r="D9013" i="44"/>
  <c r="D9005" i="44"/>
  <c r="D8997" i="44"/>
  <c r="D8989" i="44"/>
  <c r="D8981" i="44"/>
  <c r="D8973" i="44"/>
  <c r="D8965" i="44"/>
  <c r="D8957" i="44"/>
  <c r="D8949" i="44"/>
  <c r="D8941" i="44"/>
  <c r="D8933" i="44"/>
  <c r="D8925" i="44"/>
  <c r="D8917" i="44"/>
  <c r="D8909" i="44"/>
  <c r="D8901" i="44"/>
  <c r="D8893" i="44"/>
  <c r="D8885" i="44"/>
  <c r="D8877" i="44"/>
  <c r="D8869" i="44"/>
  <c r="D8861" i="44"/>
  <c r="D8853" i="44"/>
  <c r="D8845" i="44"/>
  <c r="D8837" i="44"/>
  <c r="D8829" i="44"/>
  <c r="D8821" i="44"/>
  <c r="D8813" i="44"/>
  <c r="D8805" i="44"/>
  <c r="D8797" i="44"/>
  <c r="D8789" i="44"/>
  <c r="D8781" i="44"/>
  <c r="D8773" i="44"/>
  <c r="D8765" i="44"/>
  <c r="D8757" i="44"/>
  <c r="D8749" i="44"/>
  <c r="D8741" i="44"/>
  <c r="D8733" i="44"/>
  <c r="D8725" i="44"/>
  <c r="D8717" i="44"/>
  <c r="D8709" i="44"/>
  <c r="D8701" i="44"/>
  <c r="D8693" i="44"/>
  <c r="D8685" i="44"/>
  <c r="D8677" i="44"/>
  <c r="D8669" i="44"/>
  <c r="D8661" i="44"/>
  <c r="D8653" i="44"/>
  <c r="D8645" i="44"/>
  <c r="D8637" i="44"/>
  <c r="D8629" i="44"/>
  <c r="D8621" i="44"/>
  <c r="D8613" i="44"/>
  <c r="D8605" i="44"/>
  <c r="D8597" i="44"/>
  <c r="D8589" i="44"/>
  <c r="D8581" i="44"/>
  <c r="D8573" i="44"/>
  <c r="D8565" i="44"/>
  <c r="D8557" i="44"/>
  <c r="D8549" i="44"/>
  <c r="D8541" i="44"/>
  <c r="D8533" i="44"/>
  <c r="D8525" i="44"/>
  <c r="D8517" i="44"/>
  <c r="D8509" i="44"/>
  <c r="D8501" i="44"/>
  <c r="D8493" i="44"/>
  <c r="D8485" i="44"/>
  <c r="D8477" i="44"/>
  <c r="D8469" i="44"/>
  <c r="D8461" i="44"/>
  <c r="D8453" i="44"/>
  <c r="D8445" i="44"/>
  <c r="D8437" i="44"/>
  <c r="D8429" i="44"/>
  <c r="D8421" i="44"/>
  <c r="D8413" i="44"/>
  <c r="D8405" i="44"/>
  <c r="D8397" i="44"/>
  <c r="D8389" i="44"/>
  <c r="D8381" i="44"/>
  <c r="D8373" i="44"/>
  <c r="D8365" i="44"/>
  <c r="D8357" i="44"/>
  <c r="D8349" i="44"/>
  <c r="D8341" i="44"/>
  <c r="D8333" i="44"/>
  <c r="D8325" i="44"/>
  <c r="D8317" i="44"/>
  <c r="D8309" i="44"/>
  <c r="D8301" i="44"/>
  <c r="D8293" i="44"/>
  <c r="D8285" i="44"/>
  <c r="D8277" i="44"/>
  <c r="D8269" i="44"/>
  <c r="D8190" i="44"/>
  <c r="D8182" i="44"/>
  <c r="D8174" i="44"/>
  <c r="D8166" i="44"/>
  <c r="D8158" i="44"/>
  <c r="D8150" i="44"/>
  <c r="D8142" i="44"/>
  <c r="D8134" i="44"/>
  <c r="D11047" i="44"/>
  <c r="D10176" i="44"/>
  <c r="D10160" i="44"/>
  <c r="D10072" i="44"/>
  <c r="D10027" i="44"/>
  <c r="D10011" i="44"/>
  <c r="D9944" i="44"/>
  <c r="D9931" i="44"/>
  <c r="D9880" i="44"/>
  <c r="D9867" i="44"/>
  <c r="D9816" i="44"/>
  <c r="D9803" i="44"/>
  <c r="D9752" i="44"/>
  <c r="D9739" i="44"/>
  <c r="D9691" i="44"/>
  <c r="D9680" i="44"/>
  <c r="D9610" i="44"/>
  <c r="D9563" i="44"/>
  <c r="D9552" i="44"/>
  <c r="D9519" i="44"/>
  <c r="D9487" i="44"/>
  <c r="D9455" i="44"/>
  <c r="D9423" i="44"/>
  <c r="D9391" i="44"/>
  <c r="D9359" i="44"/>
  <c r="D9304" i="44"/>
  <c r="D9295" i="44"/>
  <c r="D9240" i="44"/>
  <c r="D9231" i="44"/>
  <c r="D9176" i="44"/>
  <c r="D9167" i="44"/>
  <c r="D9112" i="44"/>
  <c r="D9103" i="44"/>
  <c r="D11063" i="44"/>
  <c r="D10439" i="44"/>
  <c r="D10088" i="44"/>
  <c r="D9714" i="44"/>
  <c r="D9667" i="44"/>
  <c r="D9656" i="44"/>
  <c r="D9586" i="44"/>
  <c r="D9539" i="44"/>
  <c r="D9507" i="44"/>
  <c r="D9475" i="44"/>
  <c r="D9443" i="44"/>
  <c r="D9411" i="44"/>
  <c r="D9379" i="44"/>
  <c r="D9349" i="44"/>
  <c r="D9340" i="44"/>
  <c r="D9331" i="44"/>
  <c r="D9322" i="44"/>
  <c r="D9285" i="44"/>
  <c r="D9276" i="44"/>
  <c r="D9267" i="44"/>
  <c r="D9258" i="44"/>
  <c r="D10056" i="44"/>
  <c r="D9995" i="44"/>
  <c r="D9968" i="44"/>
  <c r="D9955" i="44"/>
  <c r="D9904" i="44"/>
  <c r="D9891" i="44"/>
  <c r="D9840" i="44"/>
  <c r="D9827" i="44"/>
  <c r="D9776" i="44"/>
  <c r="D9763" i="44"/>
  <c r="D9690" i="44"/>
  <c r="D9643" i="44"/>
  <c r="D9632" i="44"/>
  <c r="D9562" i="44"/>
  <c r="D9528" i="44"/>
  <c r="D9496" i="44"/>
  <c r="D9464" i="44"/>
  <c r="D9432" i="44"/>
  <c r="D9400" i="44"/>
  <c r="D9368" i="44"/>
  <c r="D9312" i="44"/>
  <c r="D9303" i="44"/>
  <c r="D9248" i="44"/>
  <c r="D9239" i="44"/>
  <c r="D9184" i="44"/>
  <c r="D9175" i="44"/>
  <c r="D9120" i="44"/>
  <c r="D9111" i="44"/>
  <c r="D10104" i="44"/>
  <c r="D9442" i="44"/>
  <c r="D9348" i="44"/>
  <c r="D9203" i="44"/>
  <c r="D8971" i="44"/>
  <c r="D8924" i="44"/>
  <c r="D8245" i="44"/>
  <c r="D8236" i="44"/>
  <c r="D8228" i="44"/>
  <c r="D8131" i="44"/>
  <c r="D8122" i="44"/>
  <c r="D8095" i="44"/>
  <c r="D8087" i="44"/>
  <c r="D8079" i="44"/>
  <c r="D8071" i="44"/>
  <c r="D8034" i="44"/>
  <c r="D8025" i="44"/>
  <c r="D8007" i="44"/>
  <c r="D9330" i="44"/>
  <c r="D9165" i="44"/>
  <c r="D9147" i="44"/>
  <c r="D8955" i="44"/>
  <c r="D8940" i="44"/>
  <c r="D8708" i="44"/>
  <c r="D8683" i="44"/>
  <c r="D8644" i="44"/>
  <c r="D8619" i="44"/>
  <c r="D8580" i="44"/>
  <c r="D8555" i="44"/>
  <c r="D8516" i="44"/>
  <c r="D8491" i="44"/>
  <c r="D8452" i="44"/>
  <c r="D8427" i="44"/>
  <c r="D8388" i="44"/>
  <c r="D8363" i="44"/>
  <c r="D8324" i="44"/>
  <c r="D8299" i="44"/>
  <c r="D8262" i="44"/>
  <c r="D8254" i="44"/>
  <c r="D8219" i="44"/>
  <c r="D8210" i="44"/>
  <c r="D8202" i="44"/>
  <c r="D8180" i="44"/>
  <c r="D8141" i="44"/>
  <c r="D8112" i="44"/>
  <c r="D8103" i="44"/>
  <c r="D8061" i="44"/>
  <c r="D8052" i="44"/>
  <c r="D8015" i="44"/>
  <c r="D7998" i="44"/>
  <c r="D7990" i="44"/>
  <c r="D7982" i="44"/>
  <c r="D7974" i="44"/>
  <c r="D7966" i="44"/>
  <c r="D7958" i="44"/>
  <c r="D7950" i="44"/>
  <c r="D7942" i="44"/>
  <c r="D7934" i="44"/>
  <c r="D7926" i="44"/>
  <c r="D7918" i="44"/>
  <c r="D7910" i="44"/>
  <c r="D7902" i="44"/>
  <c r="D7894" i="44"/>
  <c r="D7886" i="44"/>
  <c r="D7878" i="44"/>
  <c r="D7870" i="44"/>
  <c r="D7862" i="44"/>
  <c r="D7854" i="44"/>
  <c r="D7846" i="44"/>
  <c r="D7838" i="44"/>
  <c r="D7830" i="44"/>
  <c r="D7822" i="44"/>
  <c r="D7814" i="44"/>
  <c r="D7806" i="44"/>
  <c r="D7798" i="44"/>
  <c r="D7790" i="44"/>
  <c r="D7782" i="44"/>
  <c r="D7774" i="44"/>
  <c r="D7766" i="44"/>
  <c r="D7758" i="44"/>
  <c r="D7750" i="44"/>
  <c r="D7742" i="44"/>
  <c r="D7734" i="44"/>
  <c r="D7726" i="44"/>
  <c r="D7718" i="44"/>
  <c r="D7710" i="44"/>
  <c r="D7702" i="44"/>
  <c r="D7694" i="44"/>
  <c r="D7686" i="44"/>
  <c r="D7678" i="44"/>
  <c r="D7670" i="44"/>
  <c r="D7662" i="44"/>
  <c r="D7654" i="44"/>
  <c r="D7646" i="44"/>
  <c r="D7638" i="44"/>
  <c r="D7630" i="44"/>
  <c r="D7622" i="44"/>
  <c r="D7614" i="44"/>
  <c r="D7606" i="44"/>
  <c r="D7598" i="44"/>
  <c r="D7590" i="44"/>
  <c r="D7582" i="44"/>
  <c r="D7574" i="44"/>
  <c r="D7566" i="44"/>
  <c r="D7558" i="44"/>
  <c r="D7550" i="44"/>
  <c r="D7542" i="44"/>
  <c r="D7534" i="44"/>
  <c r="D7526" i="44"/>
  <c r="D7518" i="44"/>
  <c r="D7510" i="44"/>
  <c r="D7502" i="44"/>
  <c r="D7494" i="44"/>
  <c r="D7486" i="44"/>
  <c r="D7478" i="44"/>
  <c r="D7470" i="44"/>
  <c r="D7462" i="44"/>
  <c r="D7454" i="44"/>
  <c r="D7446" i="44"/>
  <c r="D7438" i="44"/>
  <c r="D7430" i="44"/>
  <c r="D7422" i="44"/>
  <c r="D7414" i="44"/>
  <c r="D7406" i="44"/>
  <c r="D7398" i="44"/>
  <c r="D7390" i="44"/>
  <c r="D7382" i="44"/>
  <c r="D7374" i="44"/>
  <c r="D7366" i="44"/>
  <c r="D7358" i="44"/>
  <c r="D7350" i="44"/>
  <c r="D7342" i="44"/>
  <c r="D7334" i="44"/>
  <c r="D7326" i="44"/>
  <c r="D7318" i="44"/>
  <c r="D7310" i="44"/>
  <c r="D7302" i="44"/>
  <c r="D7294" i="44"/>
  <c r="D10040" i="44"/>
  <c r="D9666" i="44"/>
  <c r="D9202" i="44"/>
  <c r="D9130" i="44"/>
  <c r="D9093" i="44"/>
  <c r="D8939" i="44"/>
  <c r="D8923" i="44"/>
  <c r="D8908" i="44"/>
  <c r="D8892" i="44"/>
  <c r="D8860" i="44"/>
  <c r="D8253" i="44"/>
  <c r="D8244" i="44"/>
  <c r="D8235" i="44"/>
  <c r="D8227" i="44"/>
  <c r="D8218" i="44"/>
  <c r="D8130" i="44"/>
  <c r="D8121" i="44"/>
  <c r="D8094" i="44"/>
  <c r="D8086" i="44"/>
  <c r="D8078" i="44"/>
  <c r="D8070" i="44"/>
  <c r="D8042" i="44"/>
  <c r="D8033" i="44"/>
  <c r="D8006" i="44"/>
  <c r="D9092" i="44"/>
  <c r="D9076" i="44"/>
  <c r="D9060" i="44"/>
  <c r="D9028" i="44"/>
  <c r="D9012" i="44"/>
  <c r="D8844" i="44"/>
  <c r="D8812" i="44"/>
  <c r="D8780" i="44"/>
  <c r="D8748" i="44"/>
  <c r="D8707" i="44"/>
  <c r="D8668" i="44"/>
  <c r="D8643" i="44"/>
  <c r="D8604" i="44"/>
  <c r="D8579" i="44"/>
  <c r="D8540" i="44"/>
  <c r="D8515" i="44"/>
  <c r="D8476" i="44"/>
  <c r="D8451" i="44"/>
  <c r="D8412" i="44"/>
  <c r="D8387" i="44"/>
  <c r="D8348" i="44"/>
  <c r="D8323" i="44"/>
  <c r="D8284" i="44"/>
  <c r="D8261" i="44"/>
  <c r="D8217" i="44"/>
  <c r="D8209" i="44"/>
  <c r="D8201" i="44"/>
  <c r="D8165" i="44"/>
  <c r="D8140" i="44"/>
  <c r="D8120" i="44"/>
  <c r="D8111" i="44"/>
  <c r="D8102" i="44"/>
  <c r="D8060" i="44"/>
  <c r="D8023" i="44"/>
  <c r="D8014" i="44"/>
  <c r="D7997" i="44"/>
  <c r="D7989" i="44"/>
  <c r="D7981" i="44"/>
  <c r="D7973" i="44"/>
  <c r="D7965" i="44"/>
  <c r="D7957" i="44"/>
  <c r="D7949" i="44"/>
  <c r="D7941" i="44"/>
  <c r="D7933" i="44"/>
  <c r="D7925" i="44"/>
  <c r="D7917" i="44"/>
  <c r="D7909" i="44"/>
  <c r="D7901" i="44"/>
  <c r="D7893" i="44"/>
  <c r="D7885" i="44"/>
  <c r="D7877" i="44"/>
  <c r="D7869" i="44"/>
  <c r="D7861" i="44"/>
  <c r="D7853" i="44"/>
  <c r="D7845" i="44"/>
  <c r="D7837" i="44"/>
  <c r="D7829" i="44"/>
  <c r="D7821" i="44"/>
  <c r="D7813" i="44"/>
  <c r="D7805" i="44"/>
  <c r="D7797" i="44"/>
  <c r="D7789" i="44"/>
  <c r="D7781" i="44"/>
  <c r="D7773" i="44"/>
  <c r="D7765" i="44"/>
  <c r="D7757" i="44"/>
  <c r="D7749" i="44"/>
  <c r="D7741" i="44"/>
  <c r="D7733" i="44"/>
  <c r="D7725" i="44"/>
  <c r="D7717" i="44"/>
  <c r="D7709" i="44"/>
  <c r="D7701" i="44"/>
  <c r="D7693" i="44"/>
  <c r="D7685" i="44"/>
  <c r="D7677" i="44"/>
  <c r="D7669" i="44"/>
  <c r="D7661" i="44"/>
  <c r="D7653" i="44"/>
  <c r="D7645" i="44"/>
  <c r="D7637" i="44"/>
  <c r="D7629" i="44"/>
  <c r="D7621" i="44"/>
  <c r="D7613" i="44"/>
  <c r="D7605" i="44"/>
  <c r="D7597" i="44"/>
  <c r="D7589" i="44"/>
  <c r="D7581" i="44"/>
  <c r="D7573" i="44"/>
  <c r="D7565" i="44"/>
  <c r="D7557" i="44"/>
  <c r="D7549" i="44"/>
  <c r="D7541" i="44"/>
  <c r="D7533" i="44"/>
  <c r="D7525" i="44"/>
  <c r="D7517" i="44"/>
  <c r="D7509" i="44"/>
  <c r="D7501" i="44"/>
  <c r="D9538" i="44"/>
  <c r="D9229" i="44"/>
  <c r="D9059" i="44"/>
  <c r="D9044" i="44"/>
  <c r="D8980" i="44"/>
  <c r="D8907" i="44"/>
  <c r="D8891" i="44"/>
  <c r="D8876" i="44"/>
  <c r="D8859" i="44"/>
  <c r="D8796" i="44"/>
  <c r="D8764" i="44"/>
  <c r="D8732" i="44"/>
  <c r="D8252" i="44"/>
  <c r="D8243" i="44"/>
  <c r="D8234" i="44"/>
  <c r="D8226" i="44"/>
  <c r="D8129" i="44"/>
  <c r="D8119" i="44"/>
  <c r="D8093" i="44"/>
  <c r="D8085" i="44"/>
  <c r="D8077" i="44"/>
  <c r="D8069" i="44"/>
  <c r="D8050" i="44"/>
  <c r="D8041" i="44"/>
  <c r="D8005" i="44"/>
  <c r="D9378" i="44"/>
  <c r="D9266" i="44"/>
  <c r="D9075" i="44"/>
  <c r="D9043" i="44"/>
  <c r="D9027" i="44"/>
  <c r="D9011" i="44"/>
  <c r="D8996" i="44"/>
  <c r="D8875" i="44"/>
  <c r="D8843" i="44"/>
  <c r="D8828" i="44"/>
  <c r="D8811" i="44"/>
  <c r="D8779" i="44"/>
  <c r="D8763" i="44"/>
  <c r="D8747" i="44"/>
  <c r="D8692" i="44"/>
  <c r="D8667" i="44"/>
  <c r="D8628" i="44"/>
  <c r="D8603" i="44"/>
  <c r="D8564" i="44"/>
  <c r="D8539" i="44"/>
  <c r="D8500" i="44"/>
  <c r="D8475" i="44"/>
  <c r="D8436" i="44"/>
  <c r="D8411" i="44"/>
  <c r="D8372" i="44"/>
  <c r="D8347" i="44"/>
  <c r="D8308" i="44"/>
  <c r="D8283" i="44"/>
  <c r="D8260" i="44"/>
  <c r="D8225" i="44"/>
  <c r="D8216" i="44"/>
  <c r="D8208" i="44"/>
  <c r="D8200" i="44"/>
  <c r="D8189" i="44"/>
  <c r="D8164" i="44"/>
  <c r="D8110" i="44"/>
  <c r="D8101" i="44"/>
  <c r="D8031" i="44"/>
  <c r="D8022" i="44"/>
  <c r="D8013" i="44"/>
  <c r="D7996" i="44"/>
  <c r="D7988" i="44"/>
  <c r="D7980" i="44"/>
  <c r="D7972" i="44"/>
  <c r="D7964" i="44"/>
  <c r="D7956" i="44"/>
  <c r="D7948" i="44"/>
  <c r="D7940" i="44"/>
  <c r="D7932" i="44"/>
  <c r="D7924" i="44"/>
  <c r="D7916" i="44"/>
  <c r="D7908" i="44"/>
  <c r="D7900" i="44"/>
  <c r="D7892" i="44"/>
  <c r="D7884" i="44"/>
  <c r="D7876" i="44"/>
  <c r="D7868" i="44"/>
  <c r="D7860" i="44"/>
  <c r="D7852" i="44"/>
  <c r="D7844" i="44"/>
  <c r="D7836" i="44"/>
  <c r="D7828" i="44"/>
  <c r="D7820" i="44"/>
  <c r="D7812" i="44"/>
  <c r="D7804" i="44"/>
  <c r="D7796" i="44"/>
  <c r="D7788" i="44"/>
  <c r="D7780" i="44"/>
  <c r="D7772" i="44"/>
  <c r="D7764" i="44"/>
  <c r="D7756" i="44"/>
  <c r="D7748" i="44"/>
  <c r="D7740" i="44"/>
  <c r="D7732" i="44"/>
  <c r="D7724" i="44"/>
  <c r="D7716" i="44"/>
  <c r="D7708" i="44"/>
  <c r="D7700" i="44"/>
  <c r="D7692" i="44"/>
  <c r="D7684" i="44"/>
  <c r="D7676" i="44"/>
  <c r="D7668" i="44"/>
  <c r="D7660" i="44"/>
  <c r="D7652" i="44"/>
  <c r="D7644" i="44"/>
  <c r="D7636" i="44"/>
  <c r="D7628" i="44"/>
  <c r="D7620" i="44"/>
  <c r="D7612" i="44"/>
  <c r="D7604" i="44"/>
  <c r="D7596" i="44"/>
  <c r="D7588" i="44"/>
  <c r="D7580" i="44"/>
  <c r="D7572" i="44"/>
  <c r="D7564" i="44"/>
  <c r="D7556" i="44"/>
  <c r="D7548" i="44"/>
  <c r="D7540" i="44"/>
  <c r="D7532" i="44"/>
  <c r="D7524" i="44"/>
  <c r="D7516" i="44"/>
  <c r="D7508" i="44"/>
  <c r="D7500" i="44"/>
  <c r="D7492" i="44"/>
  <c r="D7484" i="44"/>
  <c r="D7476" i="44"/>
  <c r="D7468" i="44"/>
  <c r="D7460" i="44"/>
  <c r="D7452" i="44"/>
  <c r="D7444" i="44"/>
  <c r="D7436" i="44"/>
  <c r="D7428" i="44"/>
  <c r="D7420" i="44"/>
  <c r="D7412" i="44"/>
  <c r="D7404" i="44"/>
  <c r="D7396" i="44"/>
  <c r="D7388" i="44"/>
  <c r="D7380" i="44"/>
  <c r="D7372" i="44"/>
  <c r="D7364" i="44"/>
  <c r="D7356" i="44"/>
  <c r="D7348" i="44"/>
  <c r="D7340" i="44"/>
  <c r="D7332" i="44"/>
  <c r="D7324" i="44"/>
  <c r="D7316" i="44"/>
  <c r="D7308" i="44"/>
  <c r="D7300" i="44"/>
  <c r="D7292" i="44"/>
  <c r="D7284" i="44"/>
  <c r="D7276" i="44"/>
  <c r="D7268" i="44"/>
  <c r="D7260" i="44"/>
  <c r="D7252" i="44"/>
  <c r="D7244" i="44"/>
  <c r="D7236" i="44"/>
  <c r="D7228" i="44"/>
  <c r="D7220" i="44"/>
  <c r="D7212" i="44"/>
  <c r="D7204" i="44"/>
  <c r="D7196" i="44"/>
  <c r="D7188" i="44"/>
  <c r="D7180" i="44"/>
  <c r="D7172" i="44"/>
  <c r="D7164" i="44"/>
  <c r="D7156" i="44"/>
  <c r="D7148" i="44"/>
  <c r="D7140" i="44"/>
  <c r="D7132" i="44"/>
  <c r="D7124" i="44"/>
  <c r="D7116" i="44"/>
  <c r="D7108" i="44"/>
  <c r="D7100" i="44"/>
  <c r="D7092" i="44"/>
  <c r="D7084" i="44"/>
  <c r="D7076" i="44"/>
  <c r="D7068" i="44"/>
  <c r="D9608" i="44"/>
  <c r="D9212" i="44"/>
  <c r="D8995" i="44"/>
  <c r="D8979" i="44"/>
  <c r="D8827" i="44"/>
  <c r="D8795" i="44"/>
  <c r="D8731" i="44"/>
  <c r="D8251" i="44"/>
  <c r="D8242" i="44"/>
  <c r="D8233" i="44"/>
  <c r="D8128" i="44"/>
  <c r="D8118" i="44"/>
  <c r="D8092" i="44"/>
  <c r="D8084" i="44"/>
  <c r="D8076" i="44"/>
  <c r="D8068" i="44"/>
  <c r="D8058" i="44"/>
  <c r="D8049" i="44"/>
  <c r="D8004" i="44"/>
  <c r="D9284" i="44"/>
  <c r="D9211" i="44"/>
  <c r="D9157" i="44"/>
  <c r="D8964" i="44"/>
  <c r="D8948" i="44"/>
  <c r="D8716" i="44"/>
  <c r="D8691" i="44"/>
  <c r="D8652" i="44"/>
  <c r="D8627" i="44"/>
  <c r="D8588" i="44"/>
  <c r="D8563" i="44"/>
  <c r="D8524" i="44"/>
  <c r="D8499" i="44"/>
  <c r="D8460" i="44"/>
  <c r="D8435" i="44"/>
  <c r="D8396" i="44"/>
  <c r="D8371" i="44"/>
  <c r="D8332" i="44"/>
  <c r="D8307" i="44"/>
  <c r="D8268" i="44"/>
  <c r="D8259" i="44"/>
  <c r="D8224" i="44"/>
  <c r="D8215" i="44"/>
  <c r="D8207" i="44"/>
  <c r="D8199" i="44"/>
  <c r="D8188" i="44"/>
  <c r="D8149" i="44"/>
  <c r="D8127" i="44"/>
  <c r="D8109" i="44"/>
  <c r="D8100" i="44"/>
  <c r="D8039" i="44"/>
  <c r="D8030" i="44"/>
  <c r="D8021" i="44"/>
  <c r="D8012" i="44"/>
  <c r="D7995" i="44"/>
  <c r="D7987" i="44"/>
  <c r="D7979" i="44"/>
  <c r="D7971" i="44"/>
  <c r="D7963" i="44"/>
  <c r="D7955" i="44"/>
  <c r="D7947" i="44"/>
  <c r="D7939" i="44"/>
  <c r="D7931" i="44"/>
  <c r="D7923" i="44"/>
  <c r="D7915" i="44"/>
  <c r="D7907" i="44"/>
  <c r="D7899" i="44"/>
  <c r="D7891" i="44"/>
  <c r="D9357" i="44"/>
  <c r="D9156" i="44"/>
  <c r="D9139" i="44"/>
  <c r="D8250" i="44"/>
  <c r="D8241" i="44"/>
  <c r="D8232" i="44"/>
  <c r="D8126" i="44"/>
  <c r="D8117" i="44"/>
  <c r="D8091" i="44"/>
  <c r="D8083" i="44"/>
  <c r="D8075" i="44"/>
  <c r="D8057" i="44"/>
  <c r="D8003" i="44"/>
  <c r="D10415" i="44"/>
  <c r="D9474" i="44"/>
  <c r="D9339" i="44"/>
  <c r="D9194" i="44"/>
  <c r="D8963" i="44"/>
  <c r="D8947" i="44"/>
  <c r="D8932" i="44"/>
  <c r="D8916" i="44"/>
  <c r="D8715" i="44"/>
  <c r="D8676" i="44"/>
  <c r="D8651" i="44"/>
  <c r="D8612" i="44"/>
  <c r="D8587" i="44"/>
  <c r="D8548" i="44"/>
  <c r="D8523" i="44"/>
  <c r="D8484" i="44"/>
  <c r="D8459" i="44"/>
  <c r="D8420" i="44"/>
  <c r="D8395" i="44"/>
  <c r="D8356" i="44"/>
  <c r="D8331" i="44"/>
  <c r="D8292" i="44"/>
  <c r="D8267" i="44"/>
  <c r="D8258" i="44"/>
  <c r="D8223" i="44"/>
  <c r="D8214" i="44"/>
  <c r="D8206" i="44"/>
  <c r="D8198" i="44"/>
  <c r="D8173" i="44"/>
  <c r="D8148" i="44"/>
  <c r="D8108" i="44"/>
  <c r="D8099" i="44"/>
  <c r="D8047" i="44"/>
  <c r="D8038" i="44"/>
  <c r="D8029" i="44"/>
  <c r="D8020" i="44"/>
  <c r="D7994" i="44"/>
  <c r="D7986" i="44"/>
  <c r="D7978" i="44"/>
  <c r="D7970" i="44"/>
  <c r="D7962" i="44"/>
  <c r="D7954" i="44"/>
  <c r="D7946" i="44"/>
  <c r="D7938" i="44"/>
  <c r="D7930" i="44"/>
  <c r="D7922" i="44"/>
  <c r="D7914" i="44"/>
  <c r="D7906" i="44"/>
  <c r="D7898" i="44"/>
  <c r="D7890" i="44"/>
  <c r="D7882" i="44"/>
  <c r="D7874" i="44"/>
  <c r="D7866" i="44"/>
  <c r="D7858" i="44"/>
  <c r="D7850" i="44"/>
  <c r="D7842" i="44"/>
  <c r="D7834" i="44"/>
  <c r="D7826" i="44"/>
  <c r="D7818" i="44"/>
  <c r="D7810" i="44"/>
  <c r="D7802" i="44"/>
  <c r="D7794" i="44"/>
  <c r="D7786" i="44"/>
  <c r="D7778" i="44"/>
  <c r="D7770" i="44"/>
  <c r="D7762" i="44"/>
  <c r="D7754" i="44"/>
  <c r="D7746" i="44"/>
  <c r="D7738" i="44"/>
  <c r="D7730" i="44"/>
  <c r="D7722" i="44"/>
  <c r="D7714" i="44"/>
  <c r="D7706" i="44"/>
  <c r="D7698" i="44"/>
  <c r="D7690" i="44"/>
  <c r="D7682" i="44"/>
  <c r="D7674" i="44"/>
  <c r="D7666" i="44"/>
  <c r="D7658" i="44"/>
  <c r="D7650" i="44"/>
  <c r="D7642" i="44"/>
  <c r="D7634" i="44"/>
  <c r="D7626" i="44"/>
  <c r="D7618" i="44"/>
  <c r="D7610" i="44"/>
  <c r="D7602" i="44"/>
  <c r="D7594" i="44"/>
  <c r="D7586" i="44"/>
  <c r="D7578" i="44"/>
  <c r="D7570" i="44"/>
  <c r="D7562" i="44"/>
  <c r="D7554" i="44"/>
  <c r="D7546" i="44"/>
  <c r="D7538" i="44"/>
  <c r="D7530" i="44"/>
  <c r="D7522" i="44"/>
  <c r="D7514" i="44"/>
  <c r="D7506" i="44"/>
  <c r="D7498" i="44"/>
  <c r="D7490" i="44"/>
  <c r="D7482" i="44"/>
  <c r="D7474" i="44"/>
  <c r="D7466" i="44"/>
  <c r="D7458" i="44"/>
  <c r="D7450" i="44"/>
  <c r="D7442" i="44"/>
  <c r="D7434" i="44"/>
  <c r="D7426" i="44"/>
  <c r="D7418" i="44"/>
  <c r="D7410" i="44"/>
  <c r="D7402" i="44"/>
  <c r="D7394" i="44"/>
  <c r="D7386" i="44"/>
  <c r="D7378" i="44"/>
  <c r="D7370" i="44"/>
  <c r="D7362" i="44"/>
  <c r="D7354" i="44"/>
  <c r="D7346" i="44"/>
  <c r="D7338" i="44"/>
  <c r="D7330" i="44"/>
  <c r="D7322" i="44"/>
  <c r="D7314" i="44"/>
  <c r="D7306" i="44"/>
  <c r="D7298" i="44"/>
  <c r="D7290" i="44"/>
  <c r="D7282" i="44"/>
  <c r="D7274" i="44"/>
  <c r="D7266" i="44"/>
  <c r="D7258" i="44"/>
  <c r="D7250" i="44"/>
  <c r="D7242" i="44"/>
  <c r="D7234" i="44"/>
  <c r="D7226" i="44"/>
  <c r="D7218" i="44"/>
  <c r="D7210" i="44"/>
  <c r="D7202" i="44"/>
  <c r="D7194" i="44"/>
  <c r="D7186" i="44"/>
  <c r="D7178" i="44"/>
  <c r="D7170" i="44"/>
  <c r="D7162" i="44"/>
  <c r="D7154" i="44"/>
  <c r="D7146" i="44"/>
  <c r="D7138" i="44"/>
  <c r="D7130" i="44"/>
  <c r="D7122" i="44"/>
  <c r="D7114" i="44"/>
  <c r="D7106" i="44"/>
  <c r="D7098" i="44"/>
  <c r="D7090" i="44"/>
  <c r="D7082" i="44"/>
  <c r="D7074" i="44"/>
  <c r="D7066" i="44"/>
  <c r="D9138" i="44"/>
  <c r="D9101" i="44"/>
  <c r="D9084" i="44"/>
  <c r="D8931" i="44"/>
  <c r="D8900" i="44"/>
  <c r="D8249" i="44"/>
  <c r="D8240" i="44"/>
  <c r="D8231" i="44"/>
  <c r="D8125" i="44"/>
  <c r="D8116" i="44"/>
  <c r="D8098" i="44"/>
  <c r="D8090" i="44"/>
  <c r="D8082" i="44"/>
  <c r="D8074" i="44"/>
  <c r="D8065" i="44"/>
  <c r="D8010" i="44"/>
  <c r="D8002" i="44"/>
  <c r="D9410" i="44"/>
  <c r="D9068" i="44"/>
  <c r="D9036" i="44"/>
  <c r="D9004" i="44"/>
  <c r="D8915" i="44"/>
  <c r="D8868" i="44"/>
  <c r="D8852" i="44"/>
  <c r="D8836" i="44"/>
  <c r="D8804" i="44"/>
  <c r="D8788" i="44"/>
  <c r="D8756" i="44"/>
  <c r="D8740" i="44"/>
  <c r="D8700" i="44"/>
  <c r="D8675" i="44"/>
  <c r="D8636" i="44"/>
  <c r="D8611" i="44"/>
  <c r="D8572" i="44"/>
  <c r="D8547" i="44"/>
  <c r="D8508" i="44"/>
  <c r="D8483" i="44"/>
  <c r="D8444" i="44"/>
  <c r="D8419" i="44"/>
  <c r="D8380" i="44"/>
  <c r="D8355" i="44"/>
  <c r="D8316" i="44"/>
  <c r="D8291" i="44"/>
  <c r="D8257" i="44"/>
  <c r="D8239" i="44"/>
  <c r="D8222" i="44"/>
  <c r="D8213" i="44"/>
  <c r="D8205" i="44"/>
  <c r="D8197" i="44"/>
  <c r="D8172" i="44"/>
  <c r="D8107" i="44"/>
  <c r="D8055" i="44"/>
  <c r="D8046" i="44"/>
  <c r="D8037" i="44"/>
  <c r="D8028" i="44"/>
  <c r="D7993" i="44"/>
  <c r="D7985" i="44"/>
  <c r="D7977" i="44"/>
  <c r="D7969" i="44"/>
  <c r="D7961" i="44"/>
  <c r="D7953" i="44"/>
  <c r="D7945" i="44"/>
  <c r="D7937" i="44"/>
  <c r="D7929" i="44"/>
  <c r="D7921" i="44"/>
  <c r="D7913" i="44"/>
  <c r="D7905" i="44"/>
  <c r="D7897" i="44"/>
  <c r="D7889" i="44"/>
  <c r="D7881" i="44"/>
  <c r="D7873" i="44"/>
  <c r="D7865" i="44"/>
  <c r="D7857" i="44"/>
  <c r="D7849" i="44"/>
  <c r="D7841" i="44"/>
  <c r="D7833" i="44"/>
  <c r="D7825" i="44"/>
  <c r="D7817" i="44"/>
  <c r="D7809" i="44"/>
  <c r="D7801" i="44"/>
  <c r="D7793" i="44"/>
  <c r="D7785" i="44"/>
  <c r="D7777" i="44"/>
  <c r="D7769" i="44"/>
  <c r="D7761" i="44"/>
  <c r="D7753" i="44"/>
  <c r="D7745" i="44"/>
  <c r="D7737" i="44"/>
  <c r="D7729" i="44"/>
  <c r="D7721" i="44"/>
  <c r="D7713" i="44"/>
  <c r="D7705" i="44"/>
  <c r="D7697" i="44"/>
  <c r="D7689" i="44"/>
  <c r="D7681" i="44"/>
  <c r="D7673" i="44"/>
  <c r="D7665" i="44"/>
  <c r="D7657" i="44"/>
  <c r="D7649" i="44"/>
  <c r="D7641" i="44"/>
  <c r="D7633" i="44"/>
  <c r="D7625" i="44"/>
  <c r="D7617" i="44"/>
  <c r="D7609" i="44"/>
  <c r="D7601" i="44"/>
  <c r="D7593" i="44"/>
  <c r="D7585" i="44"/>
  <c r="D7577" i="44"/>
  <c r="D7569" i="44"/>
  <c r="D7561" i="44"/>
  <c r="D7553" i="44"/>
  <c r="D7545" i="44"/>
  <c r="D7537" i="44"/>
  <c r="D7529" i="44"/>
  <c r="D7521" i="44"/>
  <c r="D7513" i="44"/>
  <c r="D7505" i="44"/>
  <c r="D7497" i="44"/>
  <c r="D7489" i="44"/>
  <c r="D7481" i="44"/>
  <c r="D7473" i="44"/>
  <c r="D7465" i="44"/>
  <c r="D7457" i="44"/>
  <c r="D7449" i="44"/>
  <c r="D7441" i="44"/>
  <c r="D7433" i="44"/>
  <c r="D7425" i="44"/>
  <c r="D7417" i="44"/>
  <c r="D7409" i="44"/>
  <c r="D7401" i="44"/>
  <c r="D7393" i="44"/>
  <c r="D7385" i="44"/>
  <c r="D7377" i="44"/>
  <c r="D7369" i="44"/>
  <c r="D7361" i="44"/>
  <c r="D7353" i="44"/>
  <c r="D7345" i="44"/>
  <c r="D7337" i="44"/>
  <c r="D7329" i="44"/>
  <c r="D7321" i="44"/>
  <c r="D7313" i="44"/>
  <c r="D7305" i="44"/>
  <c r="D7297" i="44"/>
  <c r="D7289" i="44"/>
  <c r="D7281" i="44"/>
  <c r="D7273" i="44"/>
  <c r="D7265" i="44"/>
  <c r="D7257" i="44"/>
  <c r="D7249" i="44"/>
  <c r="D7241" i="44"/>
  <c r="D7233" i="44"/>
  <c r="D7225" i="44"/>
  <c r="D7217" i="44"/>
  <c r="D7209" i="44"/>
  <c r="D7201" i="44"/>
  <c r="D7193" i="44"/>
  <c r="D7185" i="44"/>
  <c r="D7177" i="44"/>
  <c r="D7169" i="44"/>
  <c r="D7161" i="44"/>
  <c r="D7153" i="44"/>
  <c r="D7145" i="44"/>
  <c r="D7137" i="44"/>
  <c r="D7129" i="44"/>
  <c r="D7121" i="44"/>
  <c r="D7113" i="44"/>
  <c r="D7105" i="44"/>
  <c r="D7097" i="44"/>
  <c r="D7089" i="44"/>
  <c r="D7081" i="44"/>
  <c r="D7073" i="44"/>
  <c r="D10008" i="44"/>
  <c r="D9619" i="44"/>
  <c r="D9221" i="44"/>
  <c r="D9083" i="44"/>
  <c r="D9052" i="44"/>
  <c r="D9020" i="44"/>
  <c r="D8899" i="44"/>
  <c r="D8884" i="44"/>
  <c r="D8820" i="44"/>
  <c r="D8248" i="44"/>
  <c r="D8238" i="44"/>
  <c r="D8230" i="44"/>
  <c r="D8133" i="44"/>
  <c r="D8124" i="44"/>
  <c r="D8115" i="44"/>
  <c r="D8106" i="44"/>
  <c r="D8097" i="44"/>
  <c r="D8089" i="44"/>
  <c r="D8081" i="44"/>
  <c r="D8073" i="44"/>
  <c r="D8018" i="44"/>
  <c r="D8009" i="44"/>
  <c r="D8001" i="44"/>
  <c r="D9275" i="44"/>
  <c r="D9067" i="44"/>
  <c r="D9051" i="44"/>
  <c r="D9035" i="44"/>
  <c r="D9003" i="44"/>
  <c r="D8988" i="44"/>
  <c r="D8883" i="44"/>
  <c r="D8867" i="44"/>
  <c r="D8851" i="44"/>
  <c r="D8835" i="44"/>
  <c r="D8819" i="44"/>
  <c r="D8803" i="44"/>
  <c r="D8787" i="44"/>
  <c r="D8772" i="44"/>
  <c r="D8755" i="44"/>
  <c r="D8739" i="44"/>
  <c r="D8724" i="44"/>
  <c r="D8699" i="44"/>
  <c r="D8660" i="44"/>
  <c r="D8635" i="44"/>
  <c r="D8596" i="44"/>
  <c r="D8571" i="44"/>
  <c r="D8532" i="44"/>
  <c r="D8507" i="44"/>
  <c r="D8468" i="44"/>
  <c r="D8443" i="44"/>
  <c r="D8404" i="44"/>
  <c r="D8379" i="44"/>
  <c r="D8340" i="44"/>
  <c r="D8315" i="44"/>
  <c r="D8276" i="44"/>
  <c r="D8256" i="44"/>
  <c r="D8221" i="44"/>
  <c r="D8212" i="44"/>
  <c r="D8204" i="44"/>
  <c r="D8196" i="44"/>
  <c r="D8157" i="44"/>
  <c r="D8105" i="44"/>
  <c r="D8063" i="44"/>
  <c r="D8054" i="44"/>
  <c r="D8045" i="44"/>
  <c r="D8036" i="44"/>
  <c r="D8000" i="44"/>
  <c r="D7992" i="44"/>
  <c r="D7984" i="44"/>
  <c r="D7976" i="44"/>
  <c r="D7968" i="44"/>
  <c r="D7960" i="44"/>
  <c r="D7952" i="44"/>
  <c r="D7944" i="44"/>
  <c r="D7936" i="44"/>
  <c r="D7928" i="44"/>
  <c r="D7920" i="44"/>
  <c r="D7912" i="44"/>
  <c r="D7904" i="44"/>
  <c r="D7896" i="44"/>
  <c r="D7888" i="44"/>
  <c r="D7880" i="44"/>
  <c r="D7872" i="44"/>
  <c r="D7864" i="44"/>
  <c r="D7856" i="44"/>
  <c r="D7848" i="44"/>
  <c r="D7840" i="44"/>
  <c r="D7832" i="44"/>
  <c r="D7824" i="44"/>
  <c r="D7816" i="44"/>
  <c r="D7808" i="44"/>
  <c r="D7800" i="44"/>
  <c r="D7792" i="44"/>
  <c r="D7784" i="44"/>
  <c r="D7776" i="44"/>
  <c r="D7768" i="44"/>
  <c r="D7760" i="44"/>
  <c r="D7752" i="44"/>
  <c r="D7744" i="44"/>
  <c r="D7736" i="44"/>
  <c r="D7728" i="44"/>
  <c r="D7720" i="44"/>
  <c r="D7712" i="44"/>
  <c r="D7704" i="44"/>
  <c r="D7696" i="44"/>
  <c r="D7688" i="44"/>
  <c r="D7680" i="44"/>
  <c r="D7672" i="44"/>
  <c r="D7664" i="44"/>
  <c r="D7656" i="44"/>
  <c r="D7648" i="44"/>
  <c r="D7640" i="44"/>
  <c r="D7632" i="44"/>
  <c r="D7624" i="44"/>
  <c r="D7616" i="44"/>
  <c r="D7608" i="44"/>
  <c r="D7600" i="44"/>
  <c r="D7592" i="44"/>
  <c r="D7584" i="44"/>
  <c r="D7576" i="44"/>
  <c r="D7568" i="44"/>
  <c r="D7560" i="44"/>
  <c r="D7552" i="44"/>
  <c r="D7544" i="44"/>
  <c r="D7536" i="44"/>
  <c r="D7528" i="44"/>
  <c r="D7520" i="44"/>
  <c r="D7512" i="44"/>
  <c r="D7504" i="44"/>
  <c r="D7496" i="44"/>
  <c r="D7488" i="44"/>
  <c r="D7480" i="44"/>
  <c r="D7472" i="44"/>
  <c r="D7464" i="44"/>
  <c r="D7456" i="44"/>
  <c r="D7448" i="44"/>
  <c r="D7440" i="44"/>
  <c r="D7432" i="44"/>
  <c r="D7424" i="44"/>
  <c r="D7416" i="44"/>
  <c r="D7408" i="44"/>
  <c r="D7400" i="44"/>
  <c r="D7392" i="44"/>
  <c r="D7384" i="44"/>
  <c r="D7376" i="44"/>
  <c r="D7368" i="44"/>
  <c r="D7360" i="44"/>
  <c r="D7352" i="44"/>
  <c r="D7344" i="44"/>
  <c r="D7336" i="44"/>
  <c r="D7328" i="44"/>
  <c r="D7320" i="44"/>
  <c r="D7312" i="44"/>
  <c r="D7304" i="44"/>
  <c r="D7296" i="44"/>
  <c r="D7288" i="44"/>
  <c r="D7280" i="44"/>
  <c r="D7272" i="44"/>
  <c r="D7264" i="44"/>
  <c r="D7256" i="44"/>
  <c r="D7248" i="44"/>
  <c r="D7240" i="44"/>
  <c r="D7232" i="44"/>
  <c r="D7224" i="44"/>
  <c r="D7216" i="44"/>
  <c r="D7208" i="44"/>
  <c r="D7200" i="44"/>
  <c r="D7192" i="44"/>
  <c r="D7184" i="44"/>
  <c r="D7176" i="44"/>
  <c r="D7168" i="44"/>
  <c r="D7160" i="44"/>
  <c r="D7152" i="44"/>
  <c r="D7144" i="44"/>
  <c r="D7136" i="44"/>
  <c r="D7128" i="44"/>
  <c r="D7120" i="44"/>
  <c r="D7112" i="44"/>
  <c r="D7104" i="44"/>
  <c r="D7096" i="44"/>
  <c r="D7088" i="44"/>
  <c r="D7080" i="44"/>
  <c r="D7072" i="44"/>
  <c r="D9506" i="44"/>
  <c r="D9220" i="44"/>
  <c r="D9019" i="44"/>
  <c r="D8987" i="44"/>
  <c r="D8972" i="44"/>
  <c r="D8771" i="44"/>
  <c r="D8364" i="44"/>
  <c r="D8181" i="44"/>
  <c r="D7999" i="44"/>
  <c r="D7867" i="44"/>
  <c r="D7851" i="44"/>
  <c r="D7811" i="44"/>
  <c r="D7747" i="44"/>
  <c r="D7683" i="44"/>
  <c r="D7619" i="44"/>
  <c r="D7555" i="44"/>
  <c r="D7445" i="44"/>
  <c r="D7387" i="44"/>
  <c r="D7375" i="44"/>
  <c r="D7317" i="44"/>
  <c r="D7283" i="44"/>
  <c r="D7251" i="44"/>
  <c r="D7219" i="44"/>
  <c r="D7187" i="44"/>
  <c r="D7155" i="44"/>
  <c r="D7123" i="44"/>
  <c r="D7091" i="44"/>
  <c r="D8403" i="44"/>
  <c r="D8300" i="44"/>
  <c r="D8017" i="44"/>
  <c r="D7895" i="44"/>
  <c r="D7879" i="44"/>
  <c r="D7823" i="44"/>
  <c r="D7759" i="44"/>
  <c r="D7695" i="44"/>
  <c r="D7631" i="44"/>
  <c r="D7567" i="44"/>
  <c r="D7503" i="44"/>
  <c r="D7491" i="44"/>
  <c r="D7479" i="44"/>
  <c r="D7421" i="44"/>
  <c r="D7363" i="44"/>
  <c r="D7351" i="44"/>
  <c r="D7293" i="44"/>
  <c r="D7271" i="44"/>
  <c r="D7261" i="44"/>
  <c r="D7239" i="44"/>
  <c r="D7229" i="44"/>
  <c r="D7207" i="44"/>
  <c r="D7197" i="44"/>
  <c r="D7175" i="44"/>
  <c r="D7165" i="44"/>
  <c r="D7143" i="44"/>
  <c r="D7133" i="44"/>
  <c r="D7111" i="44"/>
  <c r="D7101" i="44"/>
  <c r="D7079" i="44"/>
  <c r="D7069" i="44"/>
  <c r="D7060" i="44"/>
  <c r="D7052" i="44"/>
  <c r="D7044" i="44"/>
  <c r="D7036" i="44"/>
  <c r="D7028" i="44"/>
  <c r="D7020" i="44"/>
  <c r="D7012" i="44"/>
  <c r="D7004" i="44"/>
  <c r="D6996" i="44"/>
  <c r="D6988" i="44"/>
  <c r="D6980" i="44"/>
  <c r="D6972" i="44"/>
  <c r="D6964" i="44"/>
  <c r="D6956" i="44"/>
  <c r="D6948" i="44"/>
  <c r="D6940" i="44"/>
  <c r="D6932" i="44"/>
  <c r="D6924" i="44"/>
  <c r="D6916" i="44"/>
  <c r="D6908" i="44"/>
  <c r="D6900" i="44"/>
  <c r="D6892" i="44"/>
  <c r="D6884" i="44"/>
  <c r="D6876" i="44"/>
  <c r="D6868" i="44"/>
  <c r="D6860" i="44"/>
  <c r="D6852" i="44"/>
  <c r="D6844" i="44"/>
  <c r="D6836" i="44"/>
  <c r="D6828" i="44"/>
  <c r="D6820" i="44"/>
  <c r="D6812" i="44"/>
  <c r="D6804" i="44"/>
  <c r="D6796" i="44"/>
  <c r="D6788" i="44"/>
  <c r="D6780" i="44"/>
  <c r="D6772" i="44"/>
  <c r="D6764" i="44"/>
  <c r="D6756" i="44"/>
  <c r="D6748" i="44"/>
  <c r="D6740" i="44"/>
  <c r="D6732" i="44"/>
  <c r="D6724" i="44"/>
  <c r="D6716" i="44"/>
  <c r="D6708" i="44"/>
  <c r="D6700" i="44"/>
  <c r="D6692" i="44"/>
  <c r="D6684" i="44"/>
  <c r="D6676" i="44"/>
  <c r="D6668" i="44"/>
  <c r="D6660" i="44"/>
  <c r="D6652" i="44"/>
  <c r="D6644" i="44"/>
  <c r="D6636" i="44"/>
  <c r="D6628" i="44"/>
  <c r="D6620" i="44"/>
  <c r="D6612" i="44"/>
  <c r="D6604" i="44"/>
  <c r="D6596" i="44"/>
  <c r="D6588" i="44"/>
  <c r="D6580" i="44"/>
  <c r="D6572" i="44"/>
  <c r="D6564" i="44"/>
  <c r="D6556" i="44"/>
  <c r="D6548" i="44"/>
  <c r="D6540" i="44"/>
  <c r="D6532" i="44"/>
  <c r="D6524" i="44"/>
  <c r="D6516" i="44"/>
  <c r="D6508" i="44"/>
  <c r="D6500" i="44"/>
  <c r="D6492" i="44"/>
  <c r="D6484" i="44"/>
  <c r="D6476" i="44"/>
  <c r="D6468" i="44"/>
  <c r="D6460" i="44"/>
  <c r="D6452" i="44"/>
  <c r="D6444" i="44"/>
  <c r="D6436" i="44"/>
  <c r="D6428" i="44"/>
  <c r="D6420" i="44"/>
  <c r="D6412" i="44"/>
  <c r="D6404" i="44"/>
  <c r="D6396" i="44"/>
  <c r="D6388" i="44"/>
  <c r="D6380" i="44"/>
  <c r="D6372" i="44"/>
  <c r="D6364" i="44"/>
  <c r="D6356" i="44"/>
  <c r="D6348" i="44"/>
  <c r="D6340" i="44"/>
  <c r="D6332" i="44"/>
  <c r="D6324" i="44"/>
  <c r="D6316" i="44"/>
  <c r="D6308" i="44"/>
  <c r="D6300" i="44"/>
  <c r="D6292" i="44"/>
  <c r="D6284" i="44"/>
  <c r="D6276" i="44"/>
  <c r="D6268" i="44"/>
  <c r="D6260" i="44"/>
  <c r="D6252" i="44"/>
  <c r="D6244" i="44"/>
  <c r="D6236" i="44"/>
  <c r="D6228" i="44"/>
  <c r="D6220" i="44"/>
  <c r="D6212" i="44"/>
  <c r="D6204" i="44"/>
  <c r="D6196" i="44"/>
  <c r="D6188" i="44"/>
  <c r="D6180" i="44"/>
  <c r="D6172" i="44"/>
  <c r="D6164" i="44"/>
  <c r="D6156" i="44"/>
  <c r="D6148" i="44"/>
  <c r="D6140" i="44"/>
  <c r="D6132" i="44"/>
  <c r="D6124" i="44"/>
  <c r="D6116" i="44"/>
  <c r="D6108" i="44"/>
  <c r="D6100" i="44"/>
  <c r="D6092" i="44"/>
  <c r="D6084" i="44"/>
  <c r="D6076" i="44"/>
  <c r="D6068" i="44"/>
  <c r="D6060" i="44"/>
  <c r="D6052" i="44"/>
  <c r="D6044" i="44"/>
  <c r="D6036" i="44"/>
  <c r="D6028" i="44"/>
  <c r="D6020" i="44"/>
  <c r="D6012" i="44"/>
  <c r="D6004" i="44"/>
  <c r="D5996" i="44"/>
  <c r="D8595" i="44"/>
  <c r="D7943" i="44"/>
  <c r="D7927" i="44"/>
  <c r="D7911" i="44"/>
  <c r="D7771" i="44"/>
  <c r="D7707" i="44"/>
  <c r="D7643" i="44"/>
  <c r="D7579" i="44"/>
  <c r="D7515" i="44"/>
  <c r="D7467" i="44"/>
  <c r="D7455" i="44"/>
  <c r="D7397" i="44"/>
  <c r="D7339" i="44"/>
  <c r="D7327" i="44"/>
  <c r="D8072" i="44"/>
  <c r="D8053" i="44"/>
  <c r="D7959" i="44"/>
  <c r="D7783" i="44"/>
  <c r="D7719" i="44"/>
  <c r="D7655" i="44"/>
  <c r="D7591" i="44"/>
  <c r="D7527" i="44"/>
  <c r="D7443" i="44"/>
  <c r="D7431" i="44"/>
  <c r="D7373" i="44"/>
  <c r="D7315" i="44"/>
  <c r="D7303" i="44"/>
  <c r="D7270" i="44"/>
  <c r="D7238" i="44"/>
  <c r="D7206" i="44"/>
  <c r="D7174" i="44"/>
  <c r="D7142" i="44"/>
  <c r="D7110" i="44"/>
  <c r="D7078" i="44"/>
  <c r="D7059" i="44"/>
  <c r="D7051" i="44"/>
  <c r="D7043" i="44"/>
  <c r="D7035" i="44"/>
  <c r="D7027" i="44"/>
  <c r="D7019" i="44"/>
  <c r="D7011" i="44"/>
  <c r="D7003" i="44"/>
  <c r="D6995" i="44"/>
  <c r="D6987" i="44"/>
  <c r="D6979" i="44"/>
  <c r="D6971" i="44"/>
  <c r="D6963" i="44"/>
  <c r="D6955" i="44"/>
  <c r="D6947" i="44"/>
  <c r="D6939" i="44"/>
  <c r="D6931" i="44"/>
  <c r="D6923" i="44"/>
  <c r="D6915" i="44"/>
  <c r="D6907" i="44"/>
  <c r="D6899" i="44"/>
  <c r="D6891" i="44"/>
  <c r="D6883" i="44"/>
  <c r="D6875" i="44"/>
  <c r="D6867" i="44"/>
  <c r="D6859" i="44"/>
  <c r="D6851" i="44"/>
  <c r="D6843" i="44"/>
  <c r="D6835" i="44"/>
  <c r="D6827" i="44"/>
  <c r="D6819" i="44"/>
  <c r="D6811" i="44"/>
  <c r="D6803" i="44"/>
  <c r="D6795" i="44"/>
  <c r="D6787" i="44"/>
  <c r="D6779" i="44"/>
  <c r="D6771" i="44"/>
  <c r="D6763" i="44"/>
  <c r="D6755" i="44"/>
  <c r="D6747" i="44"/>
  <c r="D6739" i="44"/>
  <c r="D6731" i="44"/>
  <c r="D6723" i="44"/>
  <c r="D6715" i="44"/>
  <c r="D6707" i="44"/>
  <c r="D6699" i="44"/>
  <c r="D6691" i="44"/>
  <c r="D6683" i="44"/>
  <c r="D6675" i="44"/>
  <c r="D6667" i="44"/>
  <c r="D6659" i="44"/>
  <c r="D6651" i="44"/>
  <c r="D6643" i="44"/>
  <c r="D6635" i="44"/>
  <c r="D6627" i="44"/>
  <c r="D6619" i="44"/>
  <c r="D6611" i="44"/>
  <c r="D6603" i="44"/>
  <c r="D6595" i="44"/>
  <c r="D6587" i="44"/>
  <c r="D6579" i="44"/>
  <c r="D6571" i="44"/>
  <c r="D6563" i="44"/>
  <c r="D6555" i="44"/>
  <c r="D6547" i="44"/>
  <c r="D6539" i="44"/>
  <c r="D6531" i="44"/>
  <c r="D6523" i="44"/>
  <c r="D6515" i="44"/>
  <c r="D6507" i="44"/>
  <c r="D6499" i="44"/>
  <c r="D6491" i="44"/>
  <c r="D6483" i="44"/>
  <c r="D6475" i="44"/>
  <c r="D6467" i="44"/>
  <c r="D6459" i="44"/>
  <c r="D6451" i="44"/>
  <c r="D6443" i="44"/>
  <c r="D6435" i="44"/>
  <c r="D6427" i="44"/>
  <c r="D6419" i="44"/>
  <c r="D6411" i="44"/>
  <c r="D6403" i="44"/>
  <c r="D6395" i="44"/>
  <c r="D6387" i="44"/>
  <c r="D6379" i="44"/>
  <c r="D6371" i="44"/>
  <c r="D6363" i="44"/>
  <c r="D6355" i="44"/>
  <c r="D6347" i="44"/>
  <c r="D6339" i="44"/>
  <c r="D6331" i="44"/>
  <c r="D6323" i="44"/>
  <c r="D6315" i="44"/>
  <c r="D6307" i="44"/>
  <c r="D6299" i="44"/>
  <c r="D6291" i="44"/>
  <c r="D6283" i="44"/>
  <c r="D6275" i="44"/>
  <c r="D6267" i="44"/>
  <c r="D6259" i="44"/>
  <c r="D6251" i="44"/>
  <c r="D6243" i="44"/>
  <c r="D6235" i="44"/>
  <c r="D6227" i="44"/>
  <c r="D6219" i="44"/>
  <c r="D6211" i="44"/>
  <c r="D6203" i="44"/>
  <c r="D6195" i="44"/>
  <c r="D6187" i="44"/>
  <c r="D6179" i="44"/>
  <c r="D6171" i="44"/>
  <c r="D6163" i="44"/>
  <c r="D6155" i="44"/>
  <c r="D6147" i="44"/>
  <c r="D6139" i="44"/>
  <c r="D7835" i="44"/>
  <c r="D7795" i="44"/>
  <c r="D7731" i="44"/>
  <c r="D7667" i="44"/>
  <c r="D7603" i="44"/>
  <c r="D7539" i="44"/>
  <c r="D7477" i="44"/>
  <c r="D7419" i="44"/>
  <c r="D7407" i="44"/>
  <c r="D7349" i="44"/>
  <c r="D7291" i="44"/>
  <c r="D7259" i="44"/>
  <c r="D7227" i="44"/>
  <c r="D7195" i="44"/>
  <c r="D7163" i="44"/>
  <c r="D7131" i="44"/>
  <c r="D7099" i="44"/>
  <c r="D7067" i="44"/>
  <c r="D8339" i="44"/>
  <c r="D8263" i="44"/>
  <c r="D8247" i="44"/>
  <c r="D8123" i="44"/>
  <c r="D8088" i="44"/>
  <c r="D7863" i="44"/>
  <c r="D7847" i="44"/>
  <c r="D7807" i="44"/>
  <c r="D7743" i="44"/>
  <c r="D7679" i="44"/>
  <c r="D7615" i="44"/>
  <c r="D7551" i="44"/>
  <c r="D7453" i="44"/>
  <c r="D7395" i="44"/>
  <c r="D7383" i="44"/>
  <c r="D7325" i="44"/>
  <c r="D7279" i="44"/>
  <c r="D7269" i="44"/>
  <c r="D7247" i="44"/>
  <c r="D7237" i="44"/>
  <c r="D7215" i="44"/>
  <c r="D7205" i="44"/>
  <c r="D7183" i="44"/>
  <c r="D7173" i="44"/>
  <c r="D7151" i="44"/>
  <c r="D7141" i="44"/>
  <c r="D7119" i="44"/>
  <c r="D7109" i="44"/>
  <c r="D7087" i="44"/>
  <c r="D7077" i="44"/>
  <c r="D7058" i="44"/>
  <c r="D7050" i="44"/>
  <c r="D7042" i="44"/>
  <c r="D7034" i="44"/>
  <c r="D7026" i="44"/>
  <c r="D7018" i="44"/>
  <c r="D7010" i="44"/>
  <c r="D7002" i="44"/>
  <c r="D6994" i="44"/>
  <c r="D6986" i="44"/>
  <c r="D6978" i="44"/>
  <c r="D6970" i="44"/>
  <c r="D6962" i="44"/>
  <c r="D6954" i="44"/>
  <c r="D6946" i="44"/>
  <c r="D6938" i="44"/>
  <c r="D6930" i="44"/>
  <c r="D6922" i="44"/>
  <c r="D6914" i="44"/>
  <c r="D6906" i="44"/>
  <c r="D6898" i="44"/>
  <c r="D6890" i="44"/>
  <c r="D6882" i="44"/>
  <c r="D6874" i="44"/>
  <c r="D6866" i="44"/>
  <c r="D6858" i="44"/>
  <c r="D6850" i="44"/>
  <c r="D6842" i="44"/>
  <c r="D6834" i="44"/>
  <c r="D6826" i="44"/>
  <c r="D6818" i="44"/>
  <c r="D6810" i="44"/>
  <c r="D6802" i="44"/>
  <c r="D6794" i="44"/>
  <c r="D6786" i="44"/>
  <c r="D6778" i="44"/>
  <c r="D6770" i="44"/>
  <c r="D6762" i="44"/>
  <c r="D6754" i="44"/>
  <c r="D6746" i="44"/>
  <c r="D6738" i="44"/>
  <c r="D6730" i="44"/>
  <c r="D6722" i="44"/>
  <c r="D6714" i="44"/>
  <c r="D6706" i="44"/>
  <c r="D6698" i="44"/>
  <c r="D6690" i="44"/>
  <c r="D6682" i="44"/>
  <c r="D6674" i="44"/>
  <c r="D6666" i="44"/>
  <c r="D6658" i="44"/>
  <c r="D6650" i="44"/>
  <c r="D6642" i="44"/>
  <c r="D6634" i="44"/>
  <c r="D6626" i="44"/>
  <c r="D6618" i="44"/>
  <c r="D6610" i="44"/>
  <c r="D6602" i="44"/>
  <c r="D6594" i="44"/>
  <c r="D6586" i="44"/>
  <c r="D6578" i="44"/>
  <c r="D6570" i="44"/>
  <c r="D6562" i="44"/>
  <c r="D6554" i="44"/>
  <c r="D6546" i="44"/>
  <c r="D6538" i="44"/>
  <c r="D6530" i="44"/>
  <c r="D6522" i="44"/>
  <c r="D6514" i="44"/>
  <c r="D6506" i="44"/>
  <c r="D6498" i="44"/>
  <c r="D6490" i="44"/>
  <c r="D6482" i="44"/>
  <c r="D6474" i="44"/>
  <c r="D6466" i="44"/>
  <c r="D6458" i="44"/>
  <c r="D6450" i="44"/>
  <c r="D6442" i="44"/>
  <c r="D6434" i="44"/>
  <c r="D6426" i="44"/>
  <c r="D6418" i="44"/>
  <c r="D6410" i="44"/>
  <c r="D6402" i="44"/>
  <c r="D6394" i="44"/>
  <c r="D6386" i="44"/>
  <c r="D6378" i="44"/>
  <c r="D6370" i="44"/>
  <c r="D6362" i="44"/>
  <c r="D6354" i="44"/>
  <c r="D6346" i="44"/>
  <c r="D6338" i="44"/>
  <c r="D6330" i="44"/>
  <c r="D6322" i="44"/>
  <c r="D6314" i="44"/>
  <c r="D6306" i="44"/>
  <c r="D6298" i="44"/>
  <c r="D6290" i="44"/>
  <c r="D6282" i="44"/>
  <c r="D6274" i="44"/>
  <c r="D6266" i="44"/>
  <c r="D6258" i="44"/>
  <c r="D6250" i="44"/>
  <c r="D6242" i="44"/>
  <c r="D6234" i="44"/>
  <c r="D6226" i="44"/>
  <c r="D6218" i="44"/>
  <c r="D6210" i="44"/>
  <c r="D6202" i="44"/>
  <c r="D6194" i="44"/>
  <c r="D6186" i="44"/>
  <c r="D6178" i="44"/>
  <c r="D6170" i="44"/>
  <c r="D6162" i="44"/>
  <c r="D6154" i="44"/>
  <c r="D6146" i="44"/>
  <c r="D6138" i="44"/>
  <c r="D6130" i="44"/>
  <c r="D8556" i="44"/>
  <c r="D8246" i="44"/>
  <c r="D8229" i="44"/>
  <c r="D8104" i="44"/>
  <c r="D7991" i="44"/>
  <c r="D7975" i="44"/>
  <c r="D7875" i="44"/>
  <c r="D7819" i="44"/>
  <c r="D7755" i="44"/>
  <c r="D7691" i="44"/>
  <c r="D7627" i="44"/>
  <c r="D7563" i="44"/>
  <c r="D7499" i="44"/>
  <c r="D7487" i="44"/>
  <c r="D7429" i="44"/>
  <c r="D7371" i="44"/>
  <c r="D7359" i="44"/>
  <c r="D7301" i="44"/>
  <c r="D8956" i="44"/>
  <c r="D8211" i="44"/>
  <c r="D7767" i="44"/>
  <c r="D7703" i="44"/>
  <c r="D7639" i="44"/>
  <c r="D7575" i="44"/>
  <c r="D7511" i="44"/>
  <c r="D7475" i="44"/>
  <c r="D7463" i="44"/>
  <c r="D7405" i="44"/>
  <c r="D7347" i="44"/>
  <c r="D7335" i="44"/>
  <c r="D7278" i="44"/>
  <c r="D7246" i="44"/>
  <c r="D7214" i="44"/>
  <c r="D7182" i="44"/>
  <c r="D7150" i="44"/>
  <c r="D7118" i="44"/>
  <c r="D7086" i="44"/>
  <c r="D7065" i="44"/>
  <c r="D7057" i="44"/>
  <c r="D7049" i="44"/>
  <c r="D7041" i="44"/>
  <c r="D7033" i="44"/>
  <c r="D7025" i="44"/>
  <c r="D7017" i="44"/>
  <c r="D7009" i="44"/>
  <c r="D7001" i="44"/>
  <c r="D6993" i="44"/>
  <c r="D6985" i="44"/>
  <c r="D6977" i="44"/>
  <c r="D6969" i="44"/>
  <c r="D6961" i="44"/>
  <c r="D6953" i="44"/>
  <c r="D6945" i="44"/>
  <c r="D6937" i="44"/>
  <c r="D6929" i="44"/>
  <c r="D6921" i="44"/>
  <c r="D6913" i="44"/>
  <c r="D6905" i="44"/>
  <c r="D6897" i="44"/>
  <c r="D6889" i="44"/>
  <c r="D6881" i="44"/>
  <c r="D6873" i="44"/>
  <c r="D6865" i="44"/>
  <c r="D6857" i="44"/>
  <c r="D6849" i="44"/>
  <c r="D6841" i="44"/>
  <c r="D6833" i="44"/>
  <c r="D6825" i="44"/>
  <c r="D6817" i="44"/>
  <c r="D6809" i="44"/>
  <c r="D6801" i="44"/>
  <c r="D6793" i="44"/>
  <c r="D6785" i="44"/>
  <c r="D6777" i="44"/>
  <c r="D6769" i="44"/>
  <c r="D6761" i="44"/>
  <c r="D6753" i="44"/>
  <c r="D6745" i="44"/>
  <c r="D6737" i="44"/>
  <c r="D6729" i="44"/>
  <c r="D6721" i="44"/>
  <c r="D6713" i="44"/>
  <c r="D6705" i="44"/>
  <c r="D6697" i="44"/>
  <c r="D6689" i="44"/>
  <c r="D6681" i="44"/>
  <c r="D6673" i="44"/>
  <c r="D6665" i="44"/>
  <c r="D6657" i="44"/>
  <c r="D6649" i="44"/>
  <c r="D6641" i="44"/>
  <c r="D6633" i="44"/>
  <c r="D6625" i="44"/>
  <c r="D6617" i="44"/>
  <c r="D6609" i="44"/>
  <c r="D6601" i="44"/>
  <c r="D6593" i="44"/>
  <c r="D6585" i="44"/>
  <c r="D6577" i="44"/>
  <c r="D6569" i="44"/>
  <c r="D6561" i="44"/>
  <c r="D6553" i="44"/>
  <c r="D6545" i="44"/>
  <c r="D6537" i="44"/>
  <c r="D6529" i="44"/>
  <c r="D6521" i="44"/>
  <c r="D6513" i="44"/>
  <c r="D6505" i="44"/>
  <c r="D6497" i="44"/>
  <c r="D6489" i="44"/>
  <c r="D6481" i="44"/>
  <c r="D6473" i="44"/>
  <c r="D6465" i="44"/>
  <c r="D6457" i="44"/>
  <c r="D6449" i="44"/>
  <c r="D6441" i="44"/>
  <c r="D6433" i="44"/>
  <c r="D6425" i="44"/>
  <c r="D6417" i="44"/>
  <c r="D6409" i="44"/>
  <c r="D6401" i="44"/>
  <c r="D6393" i="44"/>
  <c r="D6385" i="44"/>
  <c r="D6377" i="44"/>
  <c r="D6369" i="44"/>
  <c r="D6361" i="44"/>
  <c r="D6353" i="44"/>
  <c r="D6345" i="44"/>
  <c r="D6337" i="44"/>
  <c r="D6329" i="44"/>
  <c r="D6321" i="44"/>
  <c r="D6313" i="44"/>
  <c r="D8026" i="44"/>
  <c r="D7887" i="44"/>
  <c r="D7859" i="44"/>
  <c r="D7831" i="44"/>
  <c r="D7779" i="44"/>
  <c r="D7715" i="44"/>
  <c r="D7651" i="44"/>
  <c r="D7587" i="44"/>
  <c r="D7523" i="44"/>
  <c r="D7451" i="44"/>
  <c r="D7439" i="44"/>
  <c r="D7381" i="44"/>
  <c r="D7323" i="44"/>
  <c r="D7311" i="44"/>
  <c r="D7267" i="44"/>
  <c r="D7235" i="44"/>
  <c r="D7203" i="44"/>
  <c r="D7171" i="44"/>
  <c r="D7139" i="44"/>
  <c r="D7107" i="44"/>
  <c r="D7075" i="44"/>
  <c r="D8684" i="44"/>
  <c r="D8531" i="44"/>
  <c r="D8492" i="44"/>
  <c r="D8275" i="44"/>
  <c r="D8156" i="44"/>
  <c r="D7935" i="44"/>
  <c r="D7903" i="44"/>
  <c r="D7791" i="44"/>
  <c r="D7727" i="44"/>
  <c r="D7663" i="44"/>
  <c r="D7599" i="44"/>
  <c r="D7535" i="44"/>
  <c r="D7485" i="44"/>
  <c r="D7427" i="44"/>
  <c r="D7415" i="44"/>
  <c r="D7357" i="44"/>
  <c r="D7299" i="44"/>
  <c r="D7287" i="44"/>
  <c r="D7277" i="44"/>
  <c r="D7255" i="44"/>
  <c r="D7245" i="44"/>
  <c r="D7223" i="44"/>
  <c r="D7213" i="44"/>
  <c r="D7191" i="44"/>
  <c r="D7181" i="44"/>
  <c r="D7159" i="44"/>
  <c r="D7149" i="44"/>
  <c r="D7127" i="44"/>
  <c r="D7117" i="44"/>
  <c r="D7095" i="44"/>
  <c r="D7085" i="44"/>
  <c r="D7064" i="44"/>
  <c r="D7056" i="44"/>
  <c r="D7048" i="44"/>
  <c r="D7040" i="44"/>
  <c r="D7032" i="44"/>
  <c r="D7024" i="44"/>
  <c r="D7016" i="44"/>
  <c r="D7008" i="44"/>
  <c r="D7000" i="44"/>
  <c r="D6992" i="44"/>
  <c r="D6984" i="44"/>
  <c r="D6976" i="44"/>
  <c r="D6968" i="44"/>
  <c r="D6960" i="44"/>
  <c r="D6952" i="44"/>
  <c r="D6944" i="44"/>
  <c r="D6936" i="44"/>
  <c r="D6928" i="44"/>
  <c r="D6920" i="44"/>
  <c r="D6912" i="44"/>
  <c r="D6904" i="44"/>
  <c r="D6896" i="44"/>
  <c r="D6888" i="44"/>
  <c r="D6880" i="44"/>
  <c r="D6872" i="44"/>
  <c r="D6864" i="44"/>
  <c r="D6856" i="44"/>
  <c r="D6848" i="44"/>
  <c r="D6840" i="44"/>
  <c r="D6832" i="44"/>
  <c r="D6824" i="44"/>
  <c r="D6816" i="44"/>
  <c r="D6808" i="44"/>
  <c r="D6800" i="44"/>
  <c r="D6792" i="44"/>
  <c r="D6784" i="44"/>
  <c r="D6776" i="44"/>
  <c r="D6768" i="44"/>
  <c r="D6760" i="44"/>
  <c r="D6752" i="44"/>
  <c r="D6744" i="44"/>
  <c r="D6736" i="44"/>
  <c r="D6728" i="44"/>
  <c r="D6720" i="44"/>
  <c r="D6712" i="44"/>
  <c r="D6704" i="44"/>
  <c r="D6696" i="44"/>
  <c r="D6688" i="44"/>
  <c r="D6680" i="44"/>
  <c r="D6672" i="44"/>
  <c r="D6664" i="44"/>
  <c r="D6656" i="44"/>
  <c r="D6648" i="44"/>
  <c r="D6640" i="44"/>
  <c r="D6632" i="44"/>
  <c r="D6624" i="44"/>
  <c r="D6616" i="44"/>
  <c r="D6608" i="44"/>
  <c r="D6600" i="44"/>
  <c r="D6592" i="44"/>
  <c r="D6584" i="44"/>
  <c r="D6576" i="44"/>
  <c r="D6568" i="44"/>
  <c r="D6560" i="44"/>
  <c r="D6552" i="44"/>
  <c r="D6544" i="44"/>
  <c r="D6536" i="44"/>
  <c r="D6528" i="44"/>
  <c r="D6520" i="44"/>
  <c r="D6512" i="44"/>
  <c r="D6504" i="44"/>
  <c r="D6496" i="44"/>
  <c r="D6488" i="44"/>
  <c r="D6480" i="44"/>
  <c r="D6472" i="44"/>
  <c r="D6464" i="44"/>
  <c r="D6456" i="44"/>
  <c r="D6448" i="44"/>
  <c r="D6440" i="44"/>
  <c r="D6432" i="44"/>
  <c r="D6424" i="44"/>
  <c r="D6416" i="44"/>
  <c r="D6408" i="44"/>
  <c r="D6400" i="44"/>
  <c r="D6392" i="44"/>
  <c r="D6384" i="44"/>
  <c r="D6376" i="44"/>
  <c r="D6368" i="44"/>
  <c r="D6360" i="44"/>
  <c r="D6352" i="44"/>
  <c r="D6344" i="44"/>
  <c r="D6336" i="44"/>
  <c r="D6328" i="44"/>
  <c r="D6320" i="44"/>
  <c r="D6312" i="44"/>
  <c r="D6304" i="44"/>
  <c r="D6296" i="44"/>
  <c r="D6288" i="44"/>
  <c r="D6280" i="44"/>
  <c r="D6272" i="44"/>
  <c r="D6264" i="44"/>
  <c r="D6256" i="44"/>
  <c r="D6248" i="44"/>
  <c r="D6240" i="44"/>
  <c r="D6232" i="44"/>
  <c r="D6224" i="44"/>
  <c r="D6216" i="44"/>
  <c r="D6208" i="44"/>
  <c r="D6200" i="44"/>
  <c r="D6192" i="44"/>
  <c r="D6184" i="44"/>
  <c r="D6176" i="44"/>
  <c r="D6168" i="44"/>
  <c r="D6160" i="44"/>
  <c r="D6152" i="44"/>
  <c r="D6144" i="44"/>
  <c r="D6136" i="44"/>
  <c r="D6128" i="44"/>
  <c r="D6120" i="44"/>
  <c r="D6112" i="44"/>
  <c r="D6104" i="44"/>
  <c r="D6096" i="44"/>
  <c r="D6088" i="44"/>
  <c r="D6080" i="44"/>
  <c r="D6072" i="44"/>
  <c r="D6064" i="44"/>
  <c r="D6056" i="44"/>
  <c r="D6048" i="44"/>
  <c r="D6040" i="44"/>
  <c r="D6032" i="44"/>
  <c r="D6024" i="44"/>
  <c r="D6016" i="44"/>
  <c r="D6008" i="44"/>
  <c r="D6000" i="44"/>
  <c r="D5992" i="44"/>
  <c r="D7919" i="44"/>
  <c r="D7843" i="44"/>
  <c r="D7803" i="44"/>
  <c r="D7739" i="44"/>
  <c r="D7675" i="44"/>
  <c r="D7611" i="44"/>
  <c r="D7547" i="44"/>
  <c r="D7461" i="44"/>
  <c r="D7403" i="44"/>
  <c r="D7391" i="44"/>
  <c r="D7333" i="44"/>
  <c r="D8723" i="44"/>
  <c r="D8467" i="44"/>
  <c r="D8428" i="44"/>
  <c r="D8080" i="44"/>
  <c r="D8062" i="44"/>
  <c r="D8044" i="44"/>
  <c r="D7951" i="44"/>
  <c r="D7871" i="44"/>
  <c r="D7815" i="44"/>
  <c r="D7751" i="44"/>
  <c r="D7687" i="44"/>
  <c r="D7623" i="44"/>
  <c r="D7559" i="44"/>
  <c r="D7495" i="44"/>
  <c r="D7437" i="44"/>
  <c r="D7379" i="44"/>
  <c r="D7367" i="44"/>
  <c r="D7309" i="44"/>
  <c r="D7286" i="44"/>
  <c r="D7254" i="44"/>
  <c r="D7222" i="44"/>
  <c r="D7190" i="44"/>
  <c r="D7158" i="44"/>
  <c r="D7126" i="44"/>
  <c r="D7094" i="44"/>
  <c r="D7063" i="44"/>
  <c r="D7055" i="44"/>
  <c r="D7047" i="44"/>
  <c r="D7039" i="44"/>
  <c r="D7031" i="44"/>
  <c r="D7023" i="44"/>
  <c r="D7015" i="44"/>
  <c r="D7007" i="44"/>
  <c r="D6999" i="44"/>
  <c r="D6991" i="44"/>
  <c r="D6983" i="44"/>
  <c r="D6975" i="44"/>
  <c r="D6967" i="44"/>
  <c r="D6959" i="44"/>
  <c r="D6951" i="44"/>
  <c r="D6943" i="44"/>
  <c r="D6935" i="44"/>
  <c r="D6927" i="44"/>
  <c r="D6919" i="44"/>
  <c r="D6911" i="44"/>
  <c r="D6903" i="44"/>
  <c r="D6895" i="44"/>
  <c r="D6887" i="44"/>
  <c r="D6879" i="44"/>
  <c r="D6871" i="44"/>
  <c r="D6863" i="44"/>
  <c r="D6855" i="44"/>
  <c r="D6847" i="44"/>
  <c r="D6839" i="44"/>
  <c r="D6831" i="44"/>
  <c r="D6823" i="44"/>
  <c r="D6815" i="44"/>
  <c r="D6807" i="44"/>
  <c r="D6799" i="44"/>
  <c r="D6791" i="44"/>
  <c r="D6783" i="44"/>
  <c r="D6775" i="44"/>
  <c r="D6767" i="44"/>
  <c r="D6759" i="44"/>
  <c r="D6751" i="44"/>
  <c r="D6743" i="44"/>
  <c r="D6735" i="44"/>
  <c r="D6727" i="44"/>
  <c r="D6719" i="44"/>
  <c r="D6711" i="44"/>
  <c r="D6703" i="44"/>
  <c r="D6695" i="44"/>
  <c r="D6687" i="44"/>
  <c r="D6679" i="44"/>
  <c r="D6671" i="44"/>
  <c r="D6663" i="44"/>
  <c r="D6655" i="44"/>
  <c r="D6647" i="44"/>
  <c r="D6639" i="44"/>
  <c r="D6631" i="44"/>
  <c r="D6623" i="44"/>
  <c r="D6615" i="44"/>
  <c r="D6607" i="44"/>
  <c r="D6599" i="44"/>
  <c r="D6591" i="44"/>
  <c r="D6583" i="44"/>
  <c r="D6575" i="44"/>
  <c r="D6567" i="44"/>
  <c r="D6559" i="44"/>
  <c r="D6551" i="44"/>
  <c r="D6543" i="44"/>
  <c r="D6535" i="44"/>
  <c r="D6527" i="44"/>
  <c r="D6519" i="44"/>
  <c r="D6511" i="44"/>
  <c r="D6503" i="44"/>
  <c r="D6495" i="44"/>
  <c r="D6487" i="44"/>
  <c r="D6479" i="44"/>
  <c r="D6471" i="44"/>
  <c r="D6463" i="44"/>
  <c r="D6455" i="44"/>
  <c r="D6447" i="44"/>
  <c r="D6439" i="44"/>
  <c r="D6431" i="44"/>
  <c r="D6423" i="44"/>
  <c r="D6415" i="44"/>
  <c r="D6407" i="44"/>
  <c r="D6399" i="44"/>
  <c r="D6391" i="44"/>
  <c r="D6383" i="44"/>
  <c r="D6375" i="44"/>
  <c r="D6367" i="44"/>
  <c r="D6359" i="44"/>
  <c r="D6351" i="44"/>
  <c r="D6343" i="44"/>
  <c r="D6335" i="44"/>
  <c r="D6327" i="44"/>
  <c r="D6319" i="44"/>
  <c r="D6311" i="44"/>
  <c r="D6303" i="44"/>
  <c r="D6295" i="44"/>
  <c r="D6287" i="44"/>
  <c r="D6279" i="44"/>
  <c r="D6271" i="44"/>
  <c r="D6263" i="44"/>
  <c r="D6255" i="44"/>
  <c r="D6247" i="44"/>
  <c r="D6239" i="44"/>
  <c r="D6231" i="44"/>
  <c r="D6223" i="44"/>
  <c r="D6215" i="44"/>
  <c r="D6207" i="44"/>
  <c r="D6199" i="44"/>
  <c r="D6191" i="44"/>
  <c r="D6183" i="44"/>
  <c r="D6175" i="44"/>
  <c r="D6167" i="44"/>
  <c r="D6159" i="44"/>
  <c r="D6151" i="44"/>
  <c r="D6143" i="44"/>
  <c r="D6135" i="44"/>
  <c r="D6127" i="44"/>
  <c r="D10024" i="44"/>
  <c r="D7763" i="44"/>
  <c r="D7699" i="44"/>
  <c r="D7635" i="44"/>
  <c r="D7571" i="44"/>
  <c r="D7507" i="44"/>
  <c r="D7483" i="44"/>
  <c r="D7471" i="44"/>
  <c r="D7413" i="44"/>
  <c r="D7355" i="44"/>
  <c r="D7343" i="44"/>
  <c r="D7275" i="44"/>
  <c r="D7243" i="44"/>
  <c r="D7211" i="44"/>
  <c r="D7179" i="44"/>
  <c r="D7147" i="44"/>
  <c r="D7115" i="44"/>
  <c r="D7083" i="44"/>
  <c r="D8659" i="44"/>
  <c r="D8620" i="44"/>
  <c r="D8255" i="44"/>
  <c r="D8237" i="44"/>
  <c r="D8132" i="44"/>
  <c r="D8114" i="44"/>
  <c r="D7967" i="44"/>
  <c r="D7883" i="44"/>
  <c r="D7855" i="44"/>
  <c r="D7827" i="44"/>
  <c r="D7775" i="44"/>
  <c r="D7711" i="44"/>
  <c r="D7647" i="44"/>
  <c r="D7583" i="44"/>
  <c r="D7519" i="44"/>
  <c r="D7459" i="44"/>
  <c r="D7447" i="44"/>
  <c r="D7389" i="44"/>
  <c r="D7331" i="44"/>
  <c r="D7319" i="44"/>
  <c r="D7285" i="44"/>
  <c r="D7263" i="44"/>
  <c r="D7253" i="44"/>
  <c r="D7231" i="44"/>
  <c r="D7221" i="44"/>
  <c r="D7199" i="44"/>
  <c r="D7189" i="44"/>
  <c r="D7167" i="44"/>
  <c r="D7157" i="44"/>
  <c r="D7135" i="44"/>
  <c r="D7125" i="44"/>
  <c r="D7103" i="44"/>
  <c r="D7093" i="44"/>
  <c r="D7071" i="44"/>
  <c r="D7062" i="44"/>
  <c r="D7054" i="44"/>
  <c r="D7046" i="44"/>
  <c r="D7038" i="44"/>
  <c r="D7030" i="44"/>
  <c r="D7022" i="44"/>
  <c r="D7014" i="44"/>
  <c r="D7006" i="44"/>
  <c r="D6998" i="44"/>
  <c r="D6990" i="44"/>
  <c r="D6982" i="44"/>
  <c r="D6974" i="44"/>
  <c r="D6966" i="44"/>
  <c r="D6958" i="44"/>
  <c r="D6950" i="44"/>
  <c r="D6942" i="44"/>
  <c r="D6934" i="44"/>
  <c r="D6926" i="44"/>
  <c r="D6918" i="44"/>
  <c r="D6910" i="44"/>
  <c r="D6902" i="44"/>
  <c r="D6894" i="44"/>
  <c r="D6886" i="44"/>
  <c r="D6878" i="44"/>
  <c r="D6870" i="44"/>
  <c r="D6862" i="44"/>
  <c r="D6854" i="44"/>
  <c r="D6846" i="44"/>
  <c r="D6838" i="44"/>
  <c r="D6830" i="44"/>
  <c r="D6822" i="44"/>
  <c r="D6814" i="44"/>
  <c r="D6806" i="44"/>
  <c r="D6798" i="44"/>
  <c r="D6790" i="44"/>
  <c r="D6782" i="44"/>
  <c r="D6774" i="44"/>
  <c r="D6766" i="44"/>
  <c r="D6758" i="44"/>
  <c r="D6750" i="44"/>
  <c r="D6742" i="44"/>
  <c r="D6734" i="44"/>
  <c r="D6726" i="44"/>
  <c r="D6718" i="44"/>
  <c r="D6710" i="44"/>
  <c r="D6702" i="44"/>
  <c r="D6694" i="44"/>
  <c r="D6686" i="44"/>
  <c r="D6678" i="44"/>
  <c r="D6670" i="44"/>
  <c r="D6662" i="44"/>
  <c r="D6654" i="44"/>
  <c r="D6646" i="44"/>
  <c r="D6638" i="44"/>
  <c r="D6630" i="44"/>
  <c r="D6622" i="44"/>
  <c r="D6614" i="44"/>
  <c r="D6606" i="44"/>
  <c r="D6598" i="44"/>
  <c r="D6590" i="44"/>
  <c r="D6582" i="44"/>
  <c r="D6574" i="44"/>
  <c r="D6566" i="44"/>
  <c r="D6558" i="44"/>
  <c r="D6550" i="44"/>
  <c r="D6542" i="44"/>
  <c r="D6534" i="44"/>
  <c r="D6526" i="44"/>
  <c r="D6518" i="44"/>
  <c r="D6510" i="44"/>
  <c r="D6502" i="44"/>
  <c r="D6494" i="44"/>
  <c r="D6486" i="44"/>
  <c r="D6478" i="44"/>
  <c r="D6470" i="44"/>
  <c r="D6462" i="44"/>
  <c r="D6454" i="44"/>
  <c r="D6446" i="44"/>
  <c r="D6438" i="44"/>
  <c r="D6430" i="44"/>
  <c r="D6422" i="44"/>
  <c r="D6414" i="44"/>
  <c r="D6406" i="44"/>
  <c r="D6398" i="44"/>
  <c r="D6390" i="44"/>
  <c r="D6382" i="44"/>
  <c r="D6374" i="44"/>
  <c r="D6366" i="44"/>
  <c r="D6358" i="44"/>
  <c r="D6350" i="44"/>
  <c r="D6342" i="44"/>
  <c r="D6334" i="44"/>
  <c r="D6326" i="44"/>
  <c r="D6318" i="44"/>
  <c r="D6310" i="44"/>
  <c r="D6302" i="44"/>
  <c r="D6294" i="44"/>
  <c r="D6286" i="44"/>
  <c r="D6278" i="44"/>
  <c r="D6270" i="44"/>
  <c r="D6262" i="44"/>
  <c r="D6254" i="44"/>
  <c r="D6246" i="44"/>
  <c r="D6238" i="44"/>
  <c r="D6230" i="44"/>
  <c r="D6222" i="44"/>
  <c r="D6214" i="44"/>
  <c r="D6206" i="44"/>
  <c r="D6198" i="44"/>
  <c r="D6190" i="44"/>
  <c r="D6182" i="44"/>
  <c r="D6174" i="44"/>
  <c r="D6166" i="44"/>
  <c r="D6158" i="44"/>
  <c r="D6150" i="44"/>
  <c r="D9293" i="44"/>
  <c r="D8113" i="44"/>
  <c r="D8096" i="44"/>
  <c r="D7983" i="44"/>
  <c r="D7787" i="44"/>
  <c r="D7723" i="44"/>
  <c r="D7659" i="44"/>
  <c r="D7595" i="44"/>
  <c r="D7531" i="44"/>
  <c r="D7493" i="44"/>
  <c r="D7435" i="44"/>
  <c r="D7423" i="44"/>
  <c r="D7365" i="44"/>
  <c r="D7307" i="44"/>
  <c r="D7295" i="44"/>
  <c r="D9148" i="44"/>
  <c r="D7013" i="44"/>
  <c r="D6909" i="44"/>
  <c r="D6893" i="44"/>
  <c r="D6877" i="44"/>
  <c r="D6733" i="44"/>
  <c r="D6605" i="44"/>
  <c r="D6477" i="44"/>
  <c r="D6349" i="44"/>
  <c r="D6281" i="44"/>
  <c r="D6217" i="44"/>
  <c r="D6153" i="44"/>
  <c r="D6141" i="44"/>
  <c r="D6083" i="44"/>
  <c r="D6074" i="44"/>
  <c r="D6065" i="44"/>
  <c r="D6019" i="44"/>
  <c r="D6010" i="44"/>
  <c r="D6001" i="44"/>
  <c r="D8203" i="44"/>
  <c r="D7799" i="44"/>
  <c r="D7029" i="44"/>
  <c r="D6941" i="44"/>
  <c r="D6925" i="44"/>
  <c r="D6861" i="44"/>
  <c r="D6789" i="44"/>
  <c r="D6661" i="44"/>
  <c r="D6533" i="44"/>
  <c r="D6405" i="44"/>
  <c r="D6293" i="44"/>
  <c r="D6229" i="44"/>
  <c r="D6165" i="44"/>
  <c r="D6129" i="44"/>
  <c r="D6119" i="44"/>
  <c r="D6110" i="44"/>
  <c r="D6101" i="44"/>
  <c r="D6055" i="44"/>
  <c r="D6046" i="44"/>
  <c r="D6037" i="44"/>
  <c r="D5991" i="44"/>
  <c r="D5983" i="44"/>
  <c r="D5975" i="44"/>
  <c r="D5967" i="44"/>
  <c r="D5959" i="44"/>
  <c r="D5951" i="44"/>
  <c r="D5943" i="44"/>
  <c r="D5935" i="44"/>
  <c r="D5927" i="44"/>
  <c r="D5919" i="44"/>
  <c r="D5911" i="44"/>
  <c r="D5903" i="44"/>
  <c r="D5895" i="44"/>
  <c r="D5887" i="44"/>
  <c r="D5879" i="44"/>
  <c r="D5871" i="44"/>
  <c r="D5863" i="44"/>
  <c r="D5855" i="44"/>
  <c r="D5847" i="44"/>
  <c r="D5839" i="44"/>
  <c r="D5831" i="44"/>
  <c r="D5823" i="44"/>
  <c r="D5815" i="44"/>
  <c r="D5807" i="44"/>
  <c r="D5799" i="44"/>
  <c r="D5791" i="44"/>
  <c r="D5783" i="44"/>
  <c r="D5775" i="44"/>
  <c r="D5767" i="44"/>
  <c r="D5759" i="44"/>
  <c r="D5751" i="44"/>
  <c r="D5743" i="44"/>
  <c r="D5735" i="44"/>
  <c r="D5727" i="44"/>
  <c r="D5719" i="44"/>
  <c r="D5711" i="44"/>
  <c r="D5703" i="44"/>
  <c r="D5695" i="44"/>
  <c r="D5687" i="44"/>
  <c r="D5679" i="44"/>
  <c r="D5671" i="44"/>
  <c r="D5663" i="44"/>
  <c r="D5655" i="44"/>
  <c r="D5647" i="44"/>
  <c r="D5639" i="44"/>
  <c r="D5631" i="44"/>
  <c r="D5623" i="44"/>
  <c r="D5615" i="44"/>
  <c r="D5607" i="44"/>
  <c r="D5599" i="44"/>
  <c r="D5591" i="44"/>
  <c r="D5583" i="44"/>
  <c r="D5575" i="44"/>
  <c r="D5567" i="44"/>
  <c r="D5559" i="44"/>
  <c r="D5551" i="44"/>
  <c r="D5543" i="44"/>
  <c r="D5535" i="44"/>
  <c r="D5527" i="44"/>
  <c r="D5519" i="44"/>
  <c r="D5511" i="44"/>
  <c r="D5503" i="44"/>
  <c r="D5495" i="44"/>
  <c r="D5487" i="44"/>
  <c r="D5479" i="44"/>
  <c r="D5471" i="44"/>
  <c r="D5463" i="44"/>
  <c r="D5455" i="44"/>
  <c r="D5447" i="44"/>
  <c r="D5439" i="44"/>
  <c r="D5431" i="44"/>
  <c r="D5423" i="44"/>
  <c r="D5415" i="44"/>
  <c r="D5407" i="44"/>
  <c r="D5399" i="44"/>
  <c r="D5391" i="44"/>
  <c r="D5383" i="44"/>
  <c r="D5375" i="44"/>
  <c r="D5367" i="44"/>
  <c r="D5359" i="44"/>
  <c r="D5351" i="44"/>
  <c r="D5343" i="44"/>
  <c r="D5335" i="44"/>
  <c r="D5327" i="44"/>
  <c r="D5319" i="44"/>
  <c r="D5311" i="44"/>
  <c r="D5303" i="44"/>
  <c r="D5295" i="44"/>
  <c r="D5287" i="44"/>
  <c r="D5279" i="44"/>
  <c r="D5271" i="44"/>
  <c r="D5263" i="44"/>
  <c r="D5255" i="44"/>
  <c r="D5247" i="44"/>
  <c r="D5239" i="44"/>
  <c r="D5231" i="44"/>
  <c r="D5223" i="44"/>
  <c r="D5215" i="44"/>
  <c r="D5207" i="44"/>
  <c r="D5199" i="44"/>
  <c r="D5191" i="44"/>
  <c r="D5183" i="44"/>
  <c r="D5175" i="44"/>
  <c r="D5167" i="44"/>
  <c r="D5159" i="44"/>
  <c r="D5151" i="44"/>
  <c r="D5143" i="44"/>
  <c r="D5135" i="44"/>
  <c r="D5127" i="44"/>
  <c r="D5119" i="44"/>
  <c r="D5111" i="44"/>
  <c r="D5103" i="44"/>
  <c r="D5095" i="44"/>
  <c r="D5087" i="44"/>
  <c r="D5079" i="44"/>
  <c r="D5071" i="44"/>
  <c r="D5063" i="44"/>
  <c r="D5055" i="44"/>
  <c r="D5047" i="44"/>
  <c r="D5039" i="44"/>
  <c r="D5031" i="44"/>
  <c r="D5023" i="44"/>
  <c r="D5015" i="44"/>
  <c r="D5007" i="44"/>
  <c r="D4999" i="44"/>
  <c r="D4991" i="44"/>
  <c r="D4983" i="44"/>
  <c r="D4975" i="44"/>
  <c r="D4967" i="44"/>
  <c r="D4959" i="44"/>
  <c r="D4951" i="44"/>
  <c r="D4943" i="44"/>
  <c r="D4935" i="44"/>
  <c r="D4927" i="44"/>
  <c r="D4919" i="44"/>
  <c r="D4911" i="44"/>
  <c r="D4903" i="44"/>
  <c r="D4895" i="44"/>
  <c r="D4887" i="44"/>
  <c r="D4879" i="44"/>
  <c r="D4871" i="44"/>
  <c r="D4863" i="44"/>
  <c r="D4855" i="44"/>
  <c r="D4847" i="44"/>
  <c r="D8220" i="44"/>
  <c r="D7735" i="44"/>
  <c r="D7411" i="44"/>
  <c r="D7198" i="44"/>
  <c r="D7045" i="44"/>
  <c r="D6957" i="44"/>
  <c r="D6845" i="44"/>
  <c r="D6717" i="44"/>
  <c r="D6589" i="44"/>
  <c r="D6461" i="44"/>
  <c r="D6333" i="44"/>
  <c r="D6305" i="44"/>
  <c r="D6241" i="44"/>
  <c r="D6177" i="44"/>
  <c r="D6091" i="44"/>
  <c r="D6082" i="44"/>
  <c r="D6073" i="44"/>
  <c r="D6027" i="44"/>
  <c r="D6018" i="44"/>
  <c r="D6009" i="44"/>
  <c r="D6973" i="44"/>
  <c r="D6773" i="44"/>
  <c r="D6645" i="44"/>
  <c r="D6517" i="44"/>
  <c r="D6389" i="44"/>
  <c r="D6253" i="44"/>
  <c r="D6189" i="44"/>
  <c r="D6118" i="44"/>
  <c r="D6109" i="44"/>
  <c r="D6063" i="44"/>
  <c r="D6054" i="44"/>
  <c r="D6045" i="44"/>
  <c r="D5999" i="44"/>
  <c r="D5990" i="44"/>
  <c r="D5982" i="44"/>
  <c r="D5974" i="44"/>
  <c r="D5966" i="44"/>
  <c r="D5958" i="44"/>
  <c r="D5950" i="44"/>
  <c r="D5942" i="44"/>
  <c r="D5934" i="44"/>
  <c r="D5926" i="44"/>
  <c r="D5918" i="44"/>
  <c r="D5910" i="44"/>
  <c r="D5902" i="44"/>
  <c r="D5894" i="44"/>
  <c r="D5886" i="44"/>
  <c r="D5878" i="44"/>
  <c r="D5870" i="44"/>
  <c r="D5862" i="44"/>
  <c r="D5854" i="44"/>
  <c r="D5846" i="44"/>
  <c r="D5838" i="44"/>
  <c r="D5830" i="44"/>
  <c r="D5822" i="44"/>
  <c r="D5814" i="44"/>
  <c r="D5806" i="44"/>
  <c r="D5798" i="44"/>
  <c r="D5790" i="44"/>
  <c r="D5782" i="44"/>
  <c r="D5774" i="44"/>
  <c r="D5766" i="44"/>
  <c r="D5758" i="44"/>
  <c r="D5750" i="44"/>
  <c r="D5742" i="44"/>
  <c r="D5734" i="44"/>
  <c r="D5726" i="44"/>
  <c r="D5718" i="44"/>
  <c r="D5710" i="44"/>
  <c r="D5702" i="44"/>
  <c r="D5694" i="44"/>
  <c r="D5686" i="44"/>
  <c r="D5678" i="44"/>
  <c r="D5670" i="44"/>
  <c r="D5662" i="44"/>
  <c r="D5654" i="44"/>
  <c r="D5646" i="44"/>
  <c r="D5638" i="44"/>
  <c r="D5630" i="44"/>
  <c r="D5622" i="44"/>
  <c r="D5614" i="44"/>
  <c r="D5606" i="44"/>
  <c r="D5598" i="44"/>
  <c r="D5590" i="44"/>
  <c r="D5582" i="44"/>
  <c r="D5574" i="44"/>
  <c r="D5566" i="44"/>
  <c r="D5558" i="44"/>
  <c r="D5550" i="44"/>
  <c r="D5542" i="44"/>
  <c r="D5534" i="44"/>
  <c r="D5526" i="44"/>
  <c r="D5518" i="44"/>
  <c r="D5510" i="44"/>
  <c r="D5502" i="44"/>
  <c r="D5494" i="44"/>
  <c r="D5486" i="44"/>
  <c r="D5478" i="44"/>
  <c r="D5470" i="44"/>
  <c r="D5462" i="44"/>
  <c r="D5454" i="44"/>
  <c r="D5446" i="44"/>
  <c r="D5438" i="44"/>
  <c r="D5430" i="44"/>
  <c r="D5422" i="44"/>
  <c r="D5414" i="44"/>
  <c r="D5406" i="44"/>
  <c r="D5398" i="44"/>
  <c r="D5390" i="44"/>
  <c r="D5382" i="44"/>
  <c r="D5374" i="44"/>
  <c r="D5366" i="44"/>
  <c r="D5358" i="44"/>
  <c r="D5350" i="44"/>
  <c r="D5342" i="44"/>
  <c r="D5334" i="44"/>
  <c r="D5326" i="44"/>
  <c r="D5318" i="44"/>
  <c r="D5310" i="44"/>
  <c r="D5302" i="44"/>
  <c r="D5294" i="44"/>
  <c r="D5286" i="44"/>
  <c r="D5278" i="44"/>
  <c r="D5270" i="44"/>
  <c r="D5262" i="44"/>
  <c r="D5254" i="44"/>
  <c r="D5246" i="44"/>
  <c r="D5238" i="44"/>
  <c r="D5230" i="44"/>
  <c r="D5222" i="44"/>
  <c r="D5214" i="44"/>
  <c r="D5206" i="44"/>
  <c r="D5198" i="44"/>
  <c r="D5190" i="44"/>
  <c r="D5182" i="44"/>
  <c r="D5174" i="44"/>
  <c r="D5166" i="44"/>
  <c r="D5158" i="44"/>
  <c r="D5150" i="44"/>
  <c r="D5142" i="44"/>
  <c r="D5134" i="44"/>
  <c r="D5126" i="44"/>
  <c r="D5118" i="44"/>
  <c r="D5110" i="44"/>
  <c r="D5102" i="44"/>
  <c r="D5094" i="44"/>
  <c r="D5086" i="44"/>
  <c r="D5078" i="44"/>
  <c r="D5070" i="44"/>
  <c r="D5062" i="44"/>
  <c r="D5054" i="44"/>
  <c r="D5046" i="44"/>
  <c r="D5038" i="44"/>
  <c r="D5030" i="44"/>
  <c r="D5022" i="44"/>
  <c r="D5014" i="44"/>
  <c r="D5006" i="44"/>
  <c r="D4998" i="44"/>
  <c r="D4990" i="44"/>
  <c r="D4982" i="44"/>
  <c r="D4974" i="44"/>
  <c r="D4966" i="44"/>
  <c r="D4958" i="44"/>
  <c r="D4950" i="44"/>
  <c r="D4942" i="44"/>
  <c r="D4934" i="44"/>
  <c r="D4926" i="44"/>
  <c r="D4918" i="44"/>
  <c r="D4910" i="44"/>
  <c r="D7671" i="44"/>
  <c r="D6989" i="44"/>
  <c r="D6829" i="44"/>
  <c r="D6701" i="44"/>
  <c r="D6573" i="44"/>
  <c r="D6445" i="44"/>
  <c r="D6317" i="44"/>
  <c r="D6265" i="44"/>
  <c r="D6201" i="44"/>
  <c r="D6099" i="44"/>
  <c r="D6090" i="44"/>
  <c r="D6081" i="44"/>
  <c r="D6035" i="44"/>
  <c r="D6026" i="44"/>
  <c r="D6017" i="44"/>
  <c r="D7469" i="44"/>
  <c r="D7134" i="44"/>
  <c r="D7061" i="44"/>
  <c r="D6757" i="44"/>
  <c r="D6629" i="44"/>
  <c r="D6501" i="44"/>
  <c r="D6373" i="44"/>
  <c r="D6277" i="44"/>
  <c r="D6213" i="44"/>
  <c r="D6149" i="44"/>
  <c r="D6137" i="44"/>
  <c r="D6126" i="44"/>
  <c r="D6117" i="44"/>
  <c r="D6071" i="44"/>
  <c r="D6062" i="44"/>
  <c r="D6053" i="44"/>
  <c r="D6007" i="44"/>
  <c r="D5998" i="44"/>
  <c r="D5989" i="44"/>
  <c r="D5981" i="44"/>
  <c r="D5973" i="44"/>
  <c r="D5965" i="44"/>
  <c r="D5957" i="44"/>
  <c r="D5949" i="44"/>
  <c r="D5941" i="44"/>
  <c r="D5933" i="44"/>
  <c r="D5925" i="44"/>
  <c r="D5917" i="44"/>
  <c r="D5909" i="44"/>
  <c r="D5901" i="44"/>
  <c r="D5893" i="44"/>
  <c r="D5885" i="44"/>
  <c r="D5877" i="44"/>
  <c r="D5869" i="44"/>
  <c r="D5861" i="44"/>
  <c r="D5853" i="44"/>
  <c r="D5845" i="44"/>
  <c r="D5837" i="44"/>
  <c r="D5829" i="44"/>
  <c r="D5821" i="44"/>
  <c r="D5813" i="44"/>
  <c r="D5805" i="44"/>
  <c r="D5797" i="44"/>
  <c r="D5789" i="44"/>
  <c r="D5781" i="44"/>
  <c r="D5773" i="44"/>
  <c r="D5765" i="44"/>
  <c r="D5757" i="44"/>
  <c r="D5749" i="44"/>
  <c r="D5741" i="44"/>
  <c r="D5733" i="44"/>
  <c r="D5725" i="44"/>
  <c r="D5717" i="44"/>
  <c r="D5709" i="44"/>
  <c r="D5701" i="44"/>
  <c r="D5693" i="44"/>
  <c r="D5685" i="44"/>
  <c r="D5677" i="44"/>
  <c r="D5669" i="44"/>
  <c r="D5661" i="44"/>
  <c r="D5653" i="44"/>
  <c r="D5645" i="44"/>
  <c r="D5637" i="44"/>
  <c r="D5629" i="44"/>
  <c r="D5621" i="44"/>
  <c r="D5613" i="44"/>
  <c r="D5605" i="44"/>
  <c r="D5597" i="44"/>
  <c r="D5589" i="44"/>
  <c r="D5581" i="44"/>
  <c r="D5573" i="44"/>
  <c r="D5565" i="44"/>
  <c r="D5557" i="44"/>
  <c r="D5549" i="44"/>
  <c r="D5541" i="44"/>
  <c r="D5533" i="44"/>
  <c r="D5525" i="44"/>
  <c r="D5517" i="44"/>
  <c r="D5509" i="44"/>
  <c r="D5501" i="44"/>
  <c r="D5493" i="44"/>
  <c r="D5485" i="44"/>
  <c r="D5477" i="44"/>
  <c r="D5469" i="44"/>
  <c r="D5461" i="44"/>
  <c r="D5453" i="44"/>
  <c r="D5445" i="44"/>
  <c r="D5437" i="44"/>
  <c r="D5429" i="44"/>
  <c r="D5421" i="44"/>
  <c r="D5413" i="44"/>
  <c r="D5405" i="44"/>
  <c r="D5397" i="44"/>
  <c r="D5389" i="44"/>
  <c r="D5381" i="44"/>
  <c r="D5373" i="44"/>
  <c r="D5365" i="44"/>
  <c r="D5357" i="44"/>
  <c r="D5349" i="44"/>
  <c r="D5341" i="44"/>
  <c r="D5333" i="44"/>
  <c r="D5325" i="44"/>
  <c r="D5317" i="44"/>
  <c r="D5309" i="44"/>
  <c r="D5301" i="44"/>
  <c r="D5293" i="44"/>
  <c r="D5285" i="44"/>
  <c r="D5277" i="44"/>
  <c r="D5269" i="44"/>
  <c r="D5261" i="44"/>
  <c r="D5253" i="44"/>
  <c r="D5245" i="44"/>
  <c r="D5237" i="44"/>
  <c r="D5229" i="44"/>
  <c r="D5221" i="44"/>
  <c r="D5213" i="44"/>
  <c r="D5205" i="44"/>
  <c r="D5197" i="44"/>
  <c r="D5189" i="44"/>
  <c r="D5181" i="44"/>
  <c r="D5173" i="44"/>
  <c r="D5165" i="44"/>
  <c r="D5157" i="44"/>
  <c r="D5149" i="44"/>
  <c r="D5141" i="44"/>
  <c r="D5133" i="44"/>
  <c r="D5125" i="44"/>
  <c r="D5117" i="44"/>
  <c r="D5109" i="44"/>
  <c r="D5101" i="44"/>
  <c r="D5093" i="44"/>
  <c r="D5085" i="44"/>
  <c r="D5077" i="44"/>
  <c r="D5069" i="44"/>
  <c r="D5061" i="44"/>
  <c r="D5053" i="44"/>
  <c r="D5045" i="44"/>
  <c r="D5037" i="44"/>
  <c r="D5029" i="44"/>
  <c r="D5021" i="44"/>
  <c r="D5013" i="44"/>
  <c r="D5005" i="44"/>
  <c r="D4997" i="44"/>
  <c r="D4989" i="44"/>
  <c r="D4981" i="44"/>
  <c r="D4973" i="44"/>
  <c r="D4965" i="44"/>
  <c r="D4957" i="44"/>
  <c r="D4949" i="44"/>
  <c r="D4941" i="44"/>
  <c r="D4933" i="44"/>
  <c r="D4925" i="44"/>
  <c r="D4917" i="44"/>
  <c r="D4909" i="44"/>
  <c r="D6813" i="44"/>
  <c r="D6685" i="44"/>
  <c r="D6557" i="44"/>
  <c r="D6429" i="44"/>
  <c r="D6289" i="44"/>
  <c r="D6225" i="44"/>
  <c r="D6161" i="44"/>
  <c r="D6107" i="44"/>
  <c r="D6098" i="44"/>
  <c r="D6089" i="44"/>
  <c r="D6043" i="44"/>
  <c r="D6034" i="44"/>
  <c r="D6025" i="44"/>
  <c r="D7607" i="44"/>
  <c r="D7005" i="44"/>
  <c r="D6741" i="44"/>
  <c r="D6613" i="44"/>
  <c r="D6485" i="44"/>
  <c r="D6357" i="44"/>
  <c r="D6301" i="44"/>
  <c r="D6237" i="44"/>
  <c r="D6173" i="44"/>
  <c r="D6125" i="44"/>
  <c r="D6079" i="44"/>
  <c r="D6070" i="44"/>
  <c r="D6061" i="44"/>
  <c r="D6015" i="44"/>
  <c r="D6006" i="44"/>
  <c r="D5997" i="44"/>
  <c r="D5988" i="44"/>
  <c r="D5980" i="44"/>
  <c r="D5972" i="44"/>
  <c r="D5964" i="44"/>
  <c r="D5956" i="44"/>
  <c r="D5948" i="44"/>
  <c r="D5940" i="44"/>
  <c r="D5932" i="44"/>
  <c r="D5924" i="44"/>
  <c r="D5916" i="44"/>
  <c r="D5908" i="44"/>
  <c r="D5900" i="44"/>
  <c r="D5892" i="44"/>
  <c r="D5884" i="44"/>
  <c r="D5876" i="44"/>
  <c r="D5868" i="44"/>
  <c r="D5860" i="44"/>
  <c r="D5852" i="44"/>
  <c r="D5844" i="44"/>
  <c r="D5836" i="44"/>
  <c r="D5828" i="44"/>
  <c r="D5820" i="44"/>
  <c r="D5812" i="44"/>
  <c r="D5804" i="44"/>
  <c r="D5796" i="44"/>
  <c r="D5788" i="44"/>
  <c r="D5780" i="44"/>
  <c r="D5772" i="44"/>
  <c r="D5764" i="44"/>
  <c r="D5756" i="44"/>
  <c r="D5748" i="44"/>
  <c r="D5740" i="44"/>
  <c r="D5732" i="44"/>
  <c r="D5724" i="44"/>
  <c r="D5716" i="44"/>
  <c r="D5708" i="44"/>
  <c r="D5700" i="44"/>
  <c r="D5692" i="44"/>
  <c r="D5684" i="44"/>
  <c r="D5676" i="44"/>
  <c r="D5668" i="44"/>
  <c r="D5660" i="44"/>
  <c r="D5652" i="44"/>
  <c r="D5644" i="44"/>
  <c r="D5636" i="44"/>
  <c r="D5628" i="44"/>
  <c r="D5620" i="44"/>
  <c r="D5612" i="44"/>
  <c r="D5604" i="44"/>
  <c r="D5596" i="44"/>
  <c r="D5588" i="44"/>
  <c r="D5580" i="44"/>
  <c r="D5572" i="44"/>
  <c r="D5564" i="44"/>
  <c r="D5556" i="44"/>
  <c r="D5548" i="44"/>
  <c r="D5540" i="44"/>
  <c r="D5532" i="44"/>
  <c r="D5524" i="44"/>
  <c r="D5516" i="44"/>
  <c r="D5508" i="44"/>
  <c r="D5500" i="44"/>
  <c r="D5492" i="44"/>
  <c r="D5484" i="44"/>
  <c r="D5476" i="44"/>
  <c r="D5468" i="44"/>
  <c r="D5460" i="44"/>
  <c r="D5452" i="44"/>
  <c r="D5444" i="44"/>
  <c r="D5436" i="44"/>
  <c r="D5428" i="44"/>
  <c r="D5420" i="44"/>
  <c r="D5412" i="44"/>
  <c r="D5404" i="44"/>
  <c r="D5396" i="44"/>
  <c r="D5388" i="44"/>
  <c r="D5380" i="44"/>
  <c r="D5372" i="44"/>
  <c r="D5364" i="44"/>
  <c r="D5356" i="44"/>
  <c r="D5348" i="44"/>
  <c r="D5340" i="44"/>
  <c r="D5332" i="44"/>
  <c r="D5324" i="44"/>
  <c r="D5316" i="44"/>
  <c r="D5308" i="44"/>
  <c r="D5300" i="44"/>
  <c r="D5292" i="44"/>
  <c r="D5284" i="44"/>
  <c r="D5276" i="44"/>
  <c r="D5268" i="44"/>
  <c r="D5260" i="44"/>
  <c r="D5252" i="44"/>
  <c r="D5244" i="44"/>
  <c r="D5236" i="44"/>
  <c r="D5228" i="44"/>
  <c r="D5220" i="44"/>
  <c r="D5212" i="44"/>
  <c r="D5204" i="44"/>
  <c r="D5196" i="44"/>
  <c r="D5188" i="44"/>
  <c r="D5180" i="44"/>
  <c r="D5172" i="44"/>
  <c r="D5164" i="44"/>
  <c r="D5156" i="44"/>
  <c r="D5148" i="44"/>
  <c r="D5140" i="44"/>
  <c r="D5132" i="44"/>
  <c r="D5124" i="44"/>
  <c r="D5116" i="44"/>
  <c r="D5108" i="44"/>
  <c r="D5100" i="44"/>
  <c r="D5092" i="44"/>
  <c r="D5084" i="44"/>
  <c r="D5076" i="44"/>
  <c r="D5068" i="44"/>
  <c r="D5060" i="44"/>
  <c r="D5052" i="44"/>
  <c r="D5044" i="44"/>
  <c r="D5036" i="44"/>
  <c r="D5028" i="44"/>
  <c r="D5020" i="44"/>
  <c r="D5012" i="44"/>
  <c r="D5004" i="44"/>
  <c r="D4996" i="44"/>
  <c r="D4988" i="44"/>
  <c r="D4980" i="44"/>
  <c r="D4972" i="44"/>
  <c r="D4964" i="44"/>
  <c r="D4956" i="44"/>
  <c r="D4948" i="44"/>
  <c r="D4940" i="44"/>
  <c r="D4932" i="44"/>
  <c r="D4924" i="44"/>
  <c r="D4916" i="44"/>
  <c r="D4908" i="44"/>
  <c r="D7543" i="44"/>
  <c r="D7166" i="44"/>
  <c r="D7021" i="44"/>
  <c r="D6933" i="44"/>
  <c r="D6901" i="44"/>
  <c r="D6885" i="44"/>
  <c r="D6797" i="44"/>
  <c r="D6669" i="44"/>
  <c r="D6541" i="44"/>
  <c r="D6413" i="44"/>
  <c r="D6249" i="44"/>
  <c r="D6185" i="44"/>
  <c r="D6115" i="44"/>
  <c r="D6106" i="44"/>
  <c r="D6097" i="44"/>
  <c r="D6051" i="44"/>
  <c r="D6042" i="44"/>
  <c r="D6033" i="44"/>
  <c r="D7230" i="44"/>
  <c r="D6949" i="44"/>
  <c r="D6917" i="44"/>
  <c r="D6869" i="44"/>
  <c r="D6853" i="44"/>
  <c r="D6725" i="44"/>
  <c r="D6597" i="44"/>
  <c r="D6469" i="44"/>
  <c r="D6341" i="44"/>
  <c r="D6261" i="44"/>
  <c r="D6197" i="44"/>
  <c r="D6134" i="44"/>
  <c r="D6087" i="44"/>
  <c r="D6078" i="44"/>
  <c r="D6069" i="44"/>
  <c r="D6023" i="44"/>
  <c r="D6014" i="44"/>
  <c r="D6005" i="44"/>
  <c r="D5987" i="44"/>
  <c r="D5979" i="44"/>
  <c r="D5971" i="44"/>
  <c r="D5963" i="44"/>
  <c r="D5955" i="44"/>
  <c r="D5947" i="44"/>
  <c r="D5939" i="44"/>
  <c r="D5931" i="44"/>
  <c r="D5923" i="44"/>
  <c r="D5915" i="44"/>
  <c r="D5907" i="44"/>
  <c r="D5899" i="44"/>
  <c r="D5891" i="44"/>
  <c r="D5883" i="44"/>
  <c r="D5875" i="44"/>
  <c r="D5867" i="44"/>
  <c r="D5859" i="44"/>
  <c r="D5851" i="44"/>
  <c r="D5843" i="44"/>
  <c r="D5835" i="44"/>
  <c r="D5827" i="44"/>
  <c r="D5819" i="44"/>
  <c r="D5811" i="44"/>
  <c r="D5803" i="44"/>
  <c r="D5795" i="44"/>
  <c r="D5787" i="44"/>
  <c r="D5779" i="44"/>
  <c r="D5771" i="44"/>
  <c r="D5763" i="44"/>
  <c r="D5755" i="44"/>
  <c r="D5747" i="44"/>
  <c r="D5739" i="44"/>
  <c r="D5731" i="44"/>
  <c r="D5723" i="44"/>
  <c r="D5715" i="44"/>
  <c r="D5707" i="44"/>
  <c r="D5699" i="44"/>
  <c r="D5691" i="44"/>
  <c r="D5683" i="44"/>
  <c r="D5675" i="44"/>
  <c r="D5667" i="44"/>
  <c r="D5659" i="44"/>
  <c r="D5651" i="44"/>
  <c r="D5643" i="44"/>
  <c r="D5635" i="44"/>
  <c r="D5627" i="44"/>
  <c r="D5619" i="44"/>
  <c r="D5611" i="44"/>
  <c r="D5603" i="44"/>
  <c r="D5595" i="44"/>
  <c r="D5587" i="44"/>
  <c r="D5579" i="44"/>
  <c r="D5571" i="44"/>
  <c r="D5563" i="44"/>
  <c r="D5555" i="44"/>
  <c r="D5547" i="44"/>
  <c r="D5539" i="44"/>
  <c r="D5531" i="44"/>
  <c r="D5523" i="44"/>
  <c r="D5515" i="44"/>
  <c r="D5507" i="44"/>
  <c r="D5499" i="44"/>
  <c r="D5491" i="44"/>
  <c r="D5483" i="44"/>
  <c r="D5475" i="44"/>
  <c r="D5467" i="44"/>
  <c r="D5459" i="44"/>
  <c r="D5451" i="44"/>
  <c r="D5443" i="44"/>
  <c r="D5435" i="44"/>
  <c r="D5427" i="44"/>
  <c r="D5419" i="44"/>
  <c r="D5411" i="44"/>
  <c r="D5403" i="44"/>
  <c r="D5395" i="44"/>
  <c r="D5387" i="44"/>
  <c r="D5379" i="44"/>
  <c r="D5371" i="44"/>
  <c r="D5363" i="44"/>
  <c r="D5355" i="44"/>
  <c r="D5347" i="44"/>
  <c r="D5339" i="44"/>
  <c r="D5331" i="44"/>
  <c r="D5323" i="44"/>
  <c r="D5315" i="44"/>
  <c r="D5307" i="44"/>
  <c r="D5299" i="44"/>
  <c r="D5291" i="44"/>
  <c r="D5283" i="44"/>
  <c r="D5275" i="44"/>
  <c r="D5267" i="44"/>
  <c r="D5259" i="44"/>
  <c r="D5251" i="44"/>
  <c r="D5243" i="44"/>
  <c r="D5235" i="44"/>
  <c r="D5227" i="44"/>
  <c r="D5219" i="44"/>
  <c r="D5211" i="44"/>
  <c r="D5203" i="44"/>
  <c r="D5195" i="44"/>
  <c r="D5187" i="44"/>
  <c r="D5179" i="44"/>
  <c r="D5171" i="44"/>
  <c r="D5163" i="44"/>
  <c r="D5155" i="44"/>
  <c r="D5147" i="44"/>
  <c r="D5139" i="44"/>
  <c r="D5131" i="44"/>
  <c r="D5123" i="44"/>
  <c r="D5115" i="44"/>
  <c r="D5107" i="44"/>
  <c r="D5099" i="44"/>
  <c r="D5091" i="44"/>
  <c r="D5083" i="44"/>
  <c r="D5075" i="44"/>
  <c r="D5067" i="44"/>
  <c r="D5059" i="44"/>
  <c r="D5051" i="44"/>
  <c r="D5043" i="44"/>
  <c r="D5035" i="44"/>
  <c r="D5027" i="44"/>
  <c r="D5019" i="44"/>
  <c r="D5011" i="44"/>
  <c r="D5003" i="44"/>
  <c r="D4995" i="44"/>
  <c r="D4987" i="44"/>
  <c r="D4979" i="44"/>
  <c r="D4971" i="44"/>
  <c r="D4963" i="44"/>
  <c r="D4955" i="44"/>
  <c r="D4947" i="44"/>
  <c r="D4939" i="44"/>
  <c r="D4931" i="44"/>
  <c r="D4923" i="44"/>
  <c r="D4915" i="44"/>
  <c r="D4907" i="44"/>
  <c r="D4899" i="44"/>
  <c r="D4891" i="44"/>
  <c r="D4883" i="44"/>
  <c r="D4875" i="44"/>
  <c r="D4867" i="44"/>
  <c r="D4859" i="44"/>
  <c r="D4851" i="44"/>
  <c r="D7037" i="44"/>
  <c r="D6965" i="44"/>
  <c r="D6781" i="44"/>
  <c r="D6653" i="44"/>
  <c r="D6525" i="44"/>
  <c r="D6397" i="44"/>
  <c r="D6273" i="44"/>
  <c r="D6209" i="44"/>
  <c r="D6145" i="44"/>
  <c r="D6123" i="44"/>
  <c r="D6114" i="44"/>
  <c r="D6105" i="44"/>
  <c r="D6059" i="44"/>
  <c r="D6050" i="44"/>
  <c r="D6041" i="44"/>
  <c r="D5995" i="44"/>
  <c r="D7341" i="44"/>
  <c r="D7053" i="44"/>
  <c r="D6837" i="44"/>
  <c r="D6709" i="44"/>
  <c r="D6581" i="44"/>
  <c r="D6453" i="44"/>
  <c r="D6325" i="44"/>
  <c r="D6285" i="44"/>
  <c r="D6221" i="44"/>
  <c r="D6157" i="44"/>
  <c r="D6133" i="44"/>
  <c r="D6095" i="44"/>
  <c r="D6086" i="44"/>
  <c r="D6077" i="44"/>
  <c r="D6031" i="44"/>
  <c r="D6022" i="44"/>
  <c r="D6013" i="44"/>
  <c r="D5986" i="44"/>
  <c r="D5978" i="44"/>
  <c r="D5970" i="44"/>
  <c r="D5962" i="44"/>
  <c r="D5954" i="44"/>
  <c r="D5946" i="44"/>
  <c r="D5938" i="44"/>
  <c r="D5930" i="44"/>
  <c r="D5922" i="44"/>
  <c r="D5914" i="44"/>
  <c r="D5906" i="44"/>
  <c r="D5898" i="44"/>
  <c r="D5890" i="44"/>
  <c r="D5882" i="44"/>
  <c r="D5874" i="44"/>
  <c r="D5866" i="44"/>
  <c r="D5858" i="44"/>
  <c r="D5850" i="44"/>
  <c r="D5842" i="44"/>
  <c r="D5834" i="44"/>
  <c r="D5826" i="44"/>
  <c r="D5818" i="44"/>
  <c r="D5810" i="44"/>
  <c r="D5802" i="44"/>
  <c r="D5794" i="44"/>
  <c r="D5786" i="44"/>
  <c r="D5778" i="44"/>
  <c r="D5770" i="44"/>
  <c r="D5762" i="44"/>
  <c r="D5754" i="44"/>
  <c r="D5746" i="44"/>
  <c r="D5738" i="44"/>
  <c r="D5730" i="44"/>
  <c r="D5722" i="44"/>
  <c r="D5714" i="44"/>
  <c r="D5706" i="44"/>
  <c r="D5698" i="44"/>
  <c r="D5690" i="44"/>
  <c r="D5682" i="44"/>
  <c r="D5674" i="44"/>
  <c r="D5666" i="44"/>
  <c r="D5658" i="44"/>
  <c r="D5650" i="44"/>
  <c r="D5642" i="44"/>
  <c r="D5634" i="44"/>
  <c r="D5626" i="44"/>
  <c r="D5618" i="44"/>
  <c r="D5610" i="44"/>
  <c r="D5602" i="44"/>
  <c r="D5594" i="44"/>
  <c r="D5586" i="44"/>
  <c r="D5578" i="44"/>
  <c r="D5570" i="44"/>
  <c r="D5562" i="44"/>
  <c r="D5554" i="44"/>
  <c r="D5546" i="44"/>
  <c r="D5538" i="44"/>
  <c r="D5530" i="44"/>
  <c r="D5522" i="44"/>
  <c r="D5514" i="44"/>
  <c r="D5506" i="44"/>
  <c r="D5498" i="44"/>
  <c r="D5490" i="44"/>
  <c r="D5482" i="44"/>
  <c r="D5474" i="44"/>
  <c r="D5466" i="44"/>
  <c r="D5458" i="44"/>
  <c r="D5450" i="44"/>
  <c r="D5442" i="44"/>
  <c r="D5434" i="44"/>
  <c r="D5426" i="44"/>
  <c r="D5418" i="44"/>
  <c r="D5410" i="44"/>
  <c r="D5402" i="44"/>
  <c r="D5394" i="44"/>
  <c r="D5386" i="44"/>
  <c r="D5378" i="44"/>
  <c r="D5370" i="44"/>
  <c r="D5362" i="44"/>
  <c r="D5354" i="44"/>
  <c r="D5346" i="44"/>
  <c r="D5338" i="44"/>
  <c r="D5330" i="44"/>
  <c r="D5322" i="44"/>
  <c r="D5314" i="44"/>
  <c r="D5306" i="44"/>
  <c r="D5298" i="44"/>
  <c r="D5290" i="44"/>
  <c r="D5282" i="44"/>
  <c r="D5274" i="44"/>
  <c r="D5266" i="44"/>
  <c r="D5258" i="44"/>
  <c r="D5250" i="44"/>
  <c r="D5242" i="44"/>
  <c r="D5234" i="44"/>
  <c r="D5226" i="44"/>
  <c r="D5218" i="44"/>
  <c r="D5210" i="44"/>
  <c r="D5202" i="44"/>
  <c r="D5194" i="44"/>
  <c r="D5186" i="44"/>
  <c r="D5178" i="44"/>
  <c r="D5170" i="44"/>
  <c r="D5162" i="44"/>
  <c r="D5154" i="44"/>
  <c r="D5146" i="44"/>
  <c r="D5138" i="44"/>
  <c r="D5130" i="44"/>
  <c r="D5122" i="44"/>
  <c r="D5114" i="44"/>
  <c r="D5106" i="44"/>
  <c r="D5098" i="44"/>
  <c r="D5090" i="44"/>
  <c r="D5082" i="44"/>
  <c r="D5074" i="44"/>
  <c r="D5066" i="44"/>
  <c r="D5058" i="44"/>
  <c r="D5050" i="44"/>
  <c r="D5042" i="44"/>
  <c r="D5034" i="44"/>
  <c r="D5026" i="44"/>
  <c r="D5018" i="44"/>
  <c r="D5010" i="44"/>
  <c r="D5002" i="44"/>
  <c r="D4994" i="44"/>
  <c r="D4986" i="44"/>
  <c r="D4978" i="44"/>
  <c r="D4970" i="44"/>
  <c r="D4962" i="44"/>
  <c r="D4954" i="44"/>
  <c r="D4946" i="44"/>
  <c r="D4938" i="44"/>
  <c r="D4930" i="44"/>
  <c r="D4922" i="44"/>
  <c r="D4914" i="44"/>
  <c r="D4906" i="44"/>
  <c r="D6981" i="44"/>
  <c r="D6765" i="44"/>
  <c r="D6637" i="44"/>
  <c r="D6509" i="44"/>
  <c r="D6381" i="44"/>
  <c r="D6297" i="44"/>
  <c r="D6233" i="44"/>
  <c r="D6169" i="44"/>
  <c r="D6122" i="44"/>
  <c r="D6113" i="44"/>
  <c r="D6067" i="44"/>
  <c r="D6058" i="44"/>
  <c r="D6049" i="44"/>
  <c r="D6003" i="44"/>
  <c r="D5994" i="44"/>
  <c r="D7070" i="44"/>
  <c r="D6821" i="44"/>
  <c r="D6693" i="44"/>
  <c r="D6565" i="44"/>
  <c r="D6437" i="44"/>
  <c r="D6309" i="44"/>
  <c r="D6245" i="44"/>
  <c r="D6181" i="44"/>
  <c r="D6103" i="44"/>
  <c r="D6094" i="44"/>
  <c r="D6085" i="44"/>
  <c r="D6039" i="44"/>
  <c r="D6030" i="44"/>
  <c r="D6021" i="44"/>
  <c r="D5985" i="44"/>
  <c r="D5977" i="44"/>
  <c r="D5969" i="44"/>
  <c r="D5961" i="44"/>
  <c r="D5953" i="44"/>
  <c r="D5945" i="44"/>
  <c r="D5937" i="44"/>
  <c r="D5929" i="44"/>
  <c r="D5921" i="44"/>
  <c r="D5913" i="44"/>
  <c r="D5905" i="44"/>
  <c r="D5897" i="44"/>
  <c r="D5889" i="44"/>
  <c r="D5881" i="44"/>
  <c r="D5873" i="44"/>
  <c r="D5865" i="44"/>
  <c r="D5857" i="44"/>
  <c r="D5849" i="44"/>
  <c r="D5841" i="44"/>
  <c r="D5833" i="44"/>
  <c r="D5825" i="44"/>
  <c r="D5817" i="44"/>
  <c r="D5809" i="44"/>
  <c r="D5801" i="44"/>
  <c r="D5793" i="44"/>
  <c r="D5785" i="44"/>
  <c r="D5777" i="44"/>
  <c r="D5769" i="44"/>
  <c r="D5761" i="44"/>
  <c r="D5753" i="44"/>
  <c r="D5745" i="44"/>
  <c r="D5737" i="44"/>
  <c r="D5729" i="44"/>
  <c r="D5721" i="44"/>
  <c r="D5713" i="44"/>
  <c r="D5705" i="44"/>
  <c r="D5697" i="44"/>
  <c r="D5689" i="44"/>
  <c r="D5681" i="44"/>
  <c r="D5673" i="44"/>
  <c r="D5665" i="44"/>
  <c r="D5657" i="44"/>
  <c r="D5649" i="44"/>
  <c r="D5641" i="44"/>
  <c r="D5633" i="44"/>
  <c r="D5625" i="44"/>
  <c r="D5617" i="44"/>
  <c r="D5609" i="44"/>
  <c r="D5601" i="44"/>
  <c r="D5593" i="44"/>
  <c r="D5585" i="44"/>
  <c r="D5577" i="44"/>
  <c r="D5569" i="44"/>
  <c r="D5561" i="44"/>
  <c r="D5553" i="44"/>
  <c r="D5545" i="44"/>
  <c r="D5537" i="44"/>
  <c r="D5529" i="44"/>
  <c r="D5521" i="44"/>
  <c r="D5513" i="44"/>
  <c r="D5505" i="44"/>
  <c r="D5497" i="44"/>
  <c r="D5489" i="44"/>
  <c r="D5481" i="44"/>
  <c r="D5473" i="44"/>
  <c r="D5465" i="44"/>
  <c r="D5457" i="44"/>
  <c r="D5449" i="44"/>
  <c r="D5441" i="44"/>
  <c r="D5433" i="44"/>
  <c r="D5425" i="44"/>
  <c r="D5417" i="44"/>
  <c r="D5409" i="44"/>
  <c r="D5401" i="44"/>
  <c r="D5393" i="44"/>
  <c r="D5385" i="44"/>
  <c r="D5377" i="44"/>
  <c r="D5369" i="44"/>
  <c r="D5361" i="44"/>
  <c r="D5353" i="44"/>
  <c r="D5345" i="44"/>
  <c r="D5337" i="44"/>
  <c r="D5329" i="44"/>
  <c r="D5321" i="44"/>
  <c r="D5313" i="44"/>
  <c r="D5305" i="44"/>
  <c r="D5297" i="44"/>
  <c r="D5289" i="44"/>
  <c r="D5281" i="44"/>
  <c r="D5273" i="44"/>
  <c r="D5265" i="44"/>
  <c r="D5257" i="44"/>
  <c r="D5249" i="44"/>
  <c r="D5241" i="44"/>
  <c r="D5233" i="44"/>
  <c r="D5225" i="44"/>
  <c r="D5217" i="44"/>
  <c r="D5209" i="44"/>
  <c r="D5201" i="44"/>
  <c r="D5193" i="44"/>
  <c r="D6749" i="44"/>
  <c r="D6621" i="44"/>
  <c r="D6493" i="44"/>
  <c r="D6365" i="44"/>
  <c r="D6257" i="44"/>
  <c r="D6193" i="44"/>
  <c r="D6142" i="44"/>
  <c r="D6131" i="44"/>
  <c r="D6121" i="44"/>
  <c r="D6075" i="44"/>
  <c r="D6066" i="44"/>
  <c r="D6057" i="44"/>
  <c r="D6011" i="44"/>
  <c r="D6002" i="44"/>
  <c r="D5993" i="44"/>
  <c r="D7839" i="44"/>
  <c r="D5824" i="44"/>
  <c r="D5768" i="44"/>
  <c r="D5720" i="44"/>
  <c r="D5704" i="44"/>
  <c r="D5560" i="44"/>
  <c r="D5432" i="44"/>
  <c r="D5304" i="44"/>
  <c r="D5177" i="44"/>
  <c r="D5152" i="44"/>
  <c r="D5113" i="44"/>
  <c r="D5088" i="44"/>
  <c r="D5049" i="44"/>
  <c r="D5024" i="44"/>
  <c r="D4985" i="44"/>
  <c r="D4960" i="44"/>
  <c r="D4921" i="44"/>
  <c r="D4898" i="44"/>
  <c r="D4889" i="44"/>
  <c r="D4880" i="44"/>
  <c r="D6269" i="44"/>
  <c r="D5960" i="44"/>
  <c r="D5872" i="44"/>
  <c r="D5856" i="44"/>
  <c r="D5688" i="44"/>
  <c r="D5616" i="44"/>
  <c r="D5488" i="44"/>
  <c r="D5360" i="44"/>
  <c r="D5232" i="44"/>
  <c r="D4870" i="44"/>
  <c r="D4861" i="44"/>
  <c r="D4852" i="44"/>
  <c r="D4843" i="44"/>
  <c r="D4835" i="44"/>
  <c r="D4827" i="44"/>
  <c r="D4819" i="44"/>
  <c r="D4811" i="44"/>
  <c r="D4803" i="44"/>
  <c r="D4795" i="44"/>
  <c r="D4787" i="44"/>
  <c r="D4779" i="44"/>
  <c r="D4771" i="44"/>
  <c r="D4763" i="44"/>
  <c r="D4755" i="44"/>
  <c r="D4747" i="44"/>
  <c r="D4739" i="44"/>
  <c r="D4731" i="44"/>
  <c r="D4723" i="44"/>
  <c r="D4715" i="44"/>
  <c r="D4707" i="44"/>
  <c r="D4699" i="44"/>
  <c r="D4691" i="44"/>
  <c r="D4683" i="44"/>
  <c r="D4675" i="44"/>
  <c r="D4667" i="44"/>
  <c r="D4659" i="44"/>
  <c r="D4651" i="44"/>
  <c r="D4643" i="44"/>
  <c r="D4635" i="44"/>
  <c r="D4627" i="44"/>
  <c r="D4619" i="44"/>
  <c r="D4611" i="44"/>
  <c r="D4603" i="44"/>
  <c r="D4595" i="44"/>
  <c r="D4587" i="44"/>
  <c r="D4579" i="44"/>
  <c r="D4571" i="44"/>
  <c r="D4563" i="44"/>
  <c r="D4555" i="44"/>
  <c r="D4547" i="44"/>
  <c r="D4539" i="44"/>
  <c r="D4531" i="44"/>
  <c r="D4523" i="44"/>
  <c r="D4515" i="44"/>
  <c r="D4507" i="44"/>
  <c r="D4499" i="44"/>
  <c r="D4491" i="44"/>
  <c r="D4483" i="44"/>
  <c r="D4475" i="44"/>
  <c r="D4467" i="44"/>
  <c r="D4459" i="44"/>
  <c r="D4451" i="44"/>
  <c r="D4443" i="44"/>
  <c r="D4435" i="44"/>
  <c r="D4427" i="44"/>
  <c r="D4419" i="44"/>
  <c r="D4411" i="44"/>
  <c r="D4403" i="44"/>
  <c r="D4395" i="44"/>
  <c r="D4387" i="44"/>
  <c r="D4379" i="44"/>
  <c r="D4371" i="44"/>
  <c r="D4363" i="44"/>
  <c r="D4355" i="44"/>
  <c r="D4347" i="44"/>
  <c r="D4339" i="44"/>
  <c r="D4331" i="44"/>
  <c r="D4323" i="44"/>
  <c r="D4315" i="44"/>
  <c r="D4307" i="44"/>
  <c r="D4299" i="44"/>
  <c r="D4291" i="44"/>
  <c r="D4283" i="44"/>
  <c r="D4275" i="44"/>
  <c r="D4267" i="44"/>
  <c r="D4259" i="44"/>
  <c r="D4251" i="44"/>
  <c r="D4243" i="44"/>
  <c r="D4235" i="44"/>
  <c r="D4227" i="44"/>
  <c r="D4219" i="44"/>
  <c r="D4211" i="44"/>
  <c r="D4203" i="44"/>
  <c r="D4195" i="44"/>
  <c r="D4187" i="44"/>
  <c r="D4179" i="44"/>
  <c r="D4171" i="44"/>
  <c r="D4163" i="44"/>
  <c r="D4155" i="44"/>
  <c r="D4147" i="44"/>
  <c r="D4139" i="44"/>
  <c r="D4131" i="44"/>
  <c r="D4123" i="44"/>
  <c r="D4115" i="44"/>
  <c r="D4107" i="44"/>
  <c r="D4099" i="44"/>
  <c r="D4091" i="44"/>
  <c r="D4083" i="44"/>
  <c r="D4075" i="44"/>
  <c r="D4067" i="44"/>
  <c r="D4059" i="44"/>
  <c r="D4051" i="44"/>
  <c r="D4043" i="44"/>
  <c r="D4035" i="44"/>
  <c r="D4027" i="44"/>
  <c r="D4019" i="44"/>
  <c r="D4011" i="44"/>
  <c r="D4003" i="44"/>
  <c r="D3995" i="44"/>
  <c r="D3987" i="44"/>
  <c r="D3979" i="44"/>
  <c r="D3971" i="44"/>
  <c r="D3963" i="44"/>
  <c r="D3955" i="44"/>
  <c r="D3947" i="44"/>
  <c r="D3939" i="44"/>
  <c r="D3931" i="44"/>
  <c r="D3923" i="44"/>
  <c r="D3915" i="44"/>
  <c r="D3907" i="44"/>
  <c r="D3899" i="44"/>
  <c r="D3891" i="44"/>
  <c r="D3883" i="44"/>
  <c r="D3875" i="44"/>
  <c r="D3867" i="44"/>
  <c r="D3859" i="44"/>
  <c r="D3851" i="44"/>
  <c r="D3843" i="44"/>
  <c r="D3835" i="44"/>
  <c r="D3827" i="44"/>
  <c r="D3819" i="44"/>
  <c r="D3811" i="44"/>
  <c r="D3803" i="44"/>
  <c r="D3795" i="44"/>
  <c r="D3787" i="44"/>
  <c r="D3779" i="44"/>
  <c r="D3771" i="44"/>
  <c r="D3763" i="44"/>
  <c r="D3755" i="44"/>
  <c r="D3747" i="44"/>
  <c r="D3739" i="44"/>
  <c r="D3731" i="44"/>
  <c r="D3723" i="44"/>
  <c r="D6047" i="44"/>
  <c r="D5944" i="44"/>
  <c r="D5840" i="44"/>
  <c r="D5800" i="44"/>
  <c r="D5672" i="44"/>
  <c r="D5544" i="44"/>
  <c r="D5416" i="44"/>
  <c r="D5288" i="44"/>
  <c r="D5176" i="44"/>
  <c r="D5137" i="44"/>
  <c r="D5112" i="44"/>
  <c r="D5073" i="44"/>
  <c r="D5048" i="44"/>
  <c r="D5009" i="44"/>
  <c r="D4984" i="44"/>
  <c r="D4945" i="44"/>
  <c r="D4920" i="44"/>
  <c r="D4897" i="44"/>
  <c r="D4888" i="44"/>
  <c r="D7262" i="44"/>
  <c r="D5784" i="44"/>
  <c r="D5600" i="44"/>
  <c r="D5472" i="44"/>
  <c r="D5344" i="44"/>
  <c r="D5216" i="44"/>
  <c r="D4878" i="44"/>
  <c r="D4869" i="44"/>
  <c r="D4860" i="44"/>
  <c r="D4842" i="44"/>
  <c r="D4834" i="44"/>
  <c r="D4826" i="44"/>
  <c r="D4818" i="44"/>
  <c r="D4810" i="44"/>
  <c r="D4802" i="44"/>
  <c r="D4794" i="44"/>
  <c r="D4786" i="44"/>
  <c r="D4778" i="44"/>
  <c r="D4770" i="44"/>
  <c r="D4762" i="44"/>
  <c r="D4754" i="44"/>
  <c r="D4746" i="44"/>
  <c r="D4738" i="44"/>
  <c r="D4730" i="44"/>
  <c r="D4722" i="44"/>
  <c r="D4714" i="44"/>
  <c r="D4706" i="44"/>
  <c r="D4698" i="44"/>
  <c r="D4690" i="44"/>
  <c r="D4682" i="44"/>
  <c r="D4674" i="44"/>
  <c r="D4666" i="44"/>
  <c r="D4658" i="44"/>
  <c r="D4650" i="44"/>
  <c r="D4642" i="44"/>
  <c r="D4634" i="44"/>
  <c r="D4626" i="44"/>
  <c r="D4618" i="44"/>
  <c r="D4610" i="44"/>
  <c r="D4602" i="44"/>
  <c r="D4594" i="44"/>
  <c r="D4586" i="44"/>
  <c r="D4578" i="44"/>
  <c r="D4570" i="44"/>
  <c r="D4562" i="44"/>
  <c r="D4554" i="44"/>
  <c r="D4546" i="44"/>
  <c r="D4538" i="44"/>
  <c r="D4530" i="44"/>
  <c r="D4522" i="44"/>
  <c r="D4514" i="44"/>
  <c r="D4506" i="44"/>
  <c r="D4498" i="44"/>
  <c r="D4490" i="44"/>
  <c r="D4482" i="44"/>
  <c r="D4474" i="44"/>
  <c r="D4466" i="44"/>
  <c r="D4458" i="44"/>
  <c r="D4450" i="44"/>
  <c r="D4442" i="44"/>
  <c r="D4434" i="44"/>
  <c r="D4426" i="44"/>
  <c r="D4418" i="44"/>
  <c r="D4410" i="44"/>
  <c r="D4402" i="44"/>
  <c r="D4394" i="44"/>
  <c r="D4386" i="44"/>
  <c r="D4378" i="44"/>
  <c r="D4370" i="44"/>
  <c r="D4362" i="44"/>
  <c r="D4354" i="44"/>
  <c r="D4346" i="44"/>
  <c r="D4338" i="44"/>
  <c r="D4330" i="44"/>
  <c r="D4322" i="44"/>
  <c r="D4314" i="44"/>
  <c r="D4306" i="44"/>
  <c r="D4298" i="44"/>
  <c r="D4290" i="44"/>
  <c r="D4282" i="44"/>
  <c r="D4274" i="44"/>
  <c r="D4266" i="44"/>
  <c r="D4258" i="44"/>
  <c r="D4250" i="44"/>
  <c r="D4242" i="44"/>
  <c r="D4234" i="44"/>
  <c r="D4226" i="44"/>
  <c r="D4218" i="44"/>
  <c r="D4210" i="44"/>
  <c r="D4202" i="44"/>
  <c r="D4194" i="44"/>
  <c r="D4186" i="44"/>
  <c r="D4178" i="44"/>
  <c r="D4170" i="44"/>
  <c r="D4162" i="44"/>
  <c r="D4154" i="44"/>
  <c r="D4146" i="44"/>
  <c r="D4138" i="44"/>
  <c r="D4130" i="44"/>
  <c r="D4122" i="44"/>
  <c r="D4114" i="44"/>
  <c r="D4106" i="44"/>
  <c r="D4098" i="44"/>
  <c r="D4090" i="44"/>
  <c r="D4082" i="44"/>
  <c r="D4074" i="44"/>
  <c r="D4066" i="44"/>
  <c r="D4058" i="44"/>
  <c r="D4050" i="44"/>
  <c r="D4042" i="44"/>
  <c r="D4034" i="44"/>
  <c r="D4026" i="44"/>
  <c r="D4018" i="44"/>
  <c r="D4010" i="44"/>
  <c r="D4002" i="44"/>
  <c r="D3994" i="44"/>
  <c r="D3986" i="44"/>
  <c r="D3978" i="44"/>
  <c r="D3970" i="44"/>
  <c r="D3962" i="44"/>
  <c r="D3954" i="44"/>
  <c r="D3946" i="44"/>
  <c r="D3938" i="44"/>
  <c r="D3930" i="44"/>
  <c r="D3922" i="44"/>
  <c r="D3914" i="44"/>
  <c r="D3906" i="44"/>
  <c r="D3898" i="44"/>
  <c r="D3890" i="44"/>
  <c r="D3882" i="44"/>
  <c r="D3874" i="44"/>
  <c r="D3866" i="44"/>
  <c r="D3858" i="44"/>
  <c r="D3850" i="44"/>
  <c r="D3842" i="44"/>
  <c r="D7399" i="44"/>
  <c r="D6205" i="44"/>
  <c r="D6029" i="44"/>
  <c r="D5920" i="44"/>
  <c r="D5656" i="44"/>
  <c r="D5528" i="44"/>
  <c r="D5400" i="44"/>
  <c r="D5272" i="44"/>
  <c r="D5161" i="44"/>
  <c r="D5136" i="44"/>
  <c r="D5097" i="44"/>
  <c r="D5072" i="44"/>
  <c r="D5033" i="44"/>
  <c r="D5008" i="44"/>
  <c r="D4969" i="44"/>
  <c r="D4944" i="44"/>
  <c r="D4905" i="44"/>
  <c r="D4896" i="44"/>
  <c r="D4850" i="44"/>
  <c r="D6997" i="44"/>
  <c r="D6102" i="44"/>
  <c r="D5888" i="44"/>
  <c r="D5584" i="44"/>
  <c r="D5456" i="44"/>
  <c r="D5328" i="44"/>
  <c r="D5200" i="44"/>
  <c r="D4886" i="44"/>
  <c r="D4877" i="44"/>
  <c r="D4868" i="44"/>
  <c r="D4841" i="44"/>
  <c r="D4833" i="44"/>
  <c r="D4825" i="44"/>
  <c r="D4817" i="44"/>
  <c r="D4809" i="44"/>
  <c r="D4801" i="44"/>
  <c r="D4793" i="44"/>
  <c r="D4785" i="44"/>
  <c r="D4777" i="44"/>
  <c r="D4769" i="44"/>
  <c r="D4761" i="44"/>
  <c r="D4753" i="44"/>
  <c r="D4745" i="44"/>
  <c r="D4737" i="44"/>
  <c r="D4729" i="44"/>
  <c r="D4721" i="44"/>
  <c r="D4713" i="44"/>
  <c r="D4705" i="44"/>
  <c r="D4697" i="44"/>
  <c r="D4689" i="44"/>
  <c r="D4681" i="44"/>
  <c r="D4673" i="44"/>
  <c r="D4665" i="44"/>
  <c r="D4657" i="44"/>
  <c r="D4649" i="44"/>
  <c r="D4641" i="44"/>
  <c r="D4633" i="44"/>
  <c r="D4625" i="44"/>
  <c r="D4617" i="44"/>
  <c r="D4609" i="44"/>
  <c r="D4601" i="44"/>
  <c r="D4593" i="44"/>
  <c r="D4585" i="44"/>
  <c r="D4577" i="44"/>
  <c r="D4569" i="44"/>
  <c r="D4561" i="44"/>
  <c r="D4553" i="44"/>
  <c r="D4545" i="44"/>
  <c r="D4537" i="44"/>
  <c r="D4529" i="44"/>
  <c r="D4521" i="44"/>
  <c r="D4513" i="44"/>
  <c r="D4505" i="44"/>
  <c r="D4497" i="44"/>
  <c r="D4489" i="44"/>
  <c r="D4481" i="44"/>
  <c r="D4473" i="44"/>
  <c r="D4465" i="44"/>
  <c r="D4457" i="44"/>
  <c r="D4449" i="44"/>
  <c r="D4441" i="44"/>
  <c r="D4433" i="44"/>
  <c r="D4425" i="44"/>
  <c r="D4417" i="44"/>
  <c r="D4409" i="44"/>
  <c r="D4401" i="44"/>
  <c r="D4393" i="44"/>
  <c r="D4385" i="44"/>
  <c r="D4377" i="44"/>
  <c r="D4369" i="44"/>
  <c r="D4361" i="44"/>
  <c r="D4353" i="44"/>
  <c r="D4345" i="44"/>
  <c r="D4337" i="44"/>
  <c r="D4329" i="44"/>
  <c r="D4321" i="44"/>
  <c r="D4313" i="44"/>
  <c r="D4305" i="44"/>
  <c r="D4297" i="44"/>
  <c r="D4289" i="44"/>
  <c r="D4281" i="44"/>
  <c r="D4273" i="44"/>
  <c r="D4265" i="44"/>
  <c r="D4257" i="44"/>
  <c r="D4249" i="44"/>
  <c r="D4241" i="44"/>
  <c r="D4233" i="44"/>
  <c r="D4225" i="44"/>
  <c r="D4217" i="44"/>
  <c r="D4209" i="44"/>
  <c r="D4201" i="44"/>
  <c r="D4193" i="44"/>
  <c r="D4185" i="44"/>
  <c r="D4177" i="44"/>
  <c r="D4169" i="44"/>
  <c r="D4161" i="44"/>
  <c r="D4153" i="44"/>
  <c r="D4145" i="44"/>
  <c r="D4137" i="44"/>
  <c r="D4129" i="44"/>
  <c r="D4121" i="44"/>
  <c r="D4113" i="44"/>
  <c r="D4105" i="44"/>
  <c r="D4097" i="44"/>
  <c r="D4089" i="44"/>
  <c r="D4081" i="44"/>
  <c r="D4073" i="44"/>
  <c r="D4065" i="44"/>
  <c r="D4057" i="44"/>
  <c r="D4049" i="44"/>
  <c r="D4041" i="44"/>
  <c r="D4033" i="44"/>
  <c r="D4025" i="44"/>
  <c r="D4017" i="44"/>
  <c r="D4009" i="44"/>
  <c r="D4001" i="44"/>
  <c r="D3993" i="44"/>
  <c r="D3985" i="44"/>
  <c r="D3977" i="44"/>
  <c r="D3969" i="44"/>
  <c r="D3961" i="44"/>
  <c r="D3953" i="44"/>
  <c r="D3945" i="44"/>
  <c r="D3937" i="44"/>
  <c r="D3929" i="44"/>
  <c r="D3921" i="44"/>
  <c r="D3913" i="44"/>
  <c r="D3905" i="44"/>
  <c r="D3897" i="44"/>
  <c r="D3889" i="44"/>
  <c r="D3881" i="44"/>
  <c r="D3873" i="44"/>
  <c r="D3865" i="44"/>
  <c r="D3857" i="44"/>
  <c r="D3849" i="44"/>
  <c r="D3841" i="44"/>
  <c r="D3833" i="44"/>
  <c r="D3825" i="44"/>
  <c r="D3817" i="44"/>
  <c r="D3809" i="44"/>
  <c r="D3801" i="44"/>
  <c r="D3793" i="44"/>
  <c r="D3785" i="44"/>
  <c r="D3777" i="44"/>
  <c r="D3769" i="44"/>
  <c r="D3761" i="44"/>
  <c r="D3753" i="44"/>
  <c r="D3745" i="44"/>
  <c r="D3737" i="44"/>
  <c r="D3729" i="44"/>
  <c r="D3721" i="44"/>
  <c r="D3713" i="44"/>
  <c r="D3705" i="44"/>
  <c r="D3697" i="44"/>
  <c r="D5904" i="44"/>
  <c r="D5816" i="44"/>
  <c r="D5760" i="44"/>
  <c r="D5744" i="44"/>
  <c r="D5640" i="44"/>
  <c r="D5512" i="44"/>
  <c r="D5384" i="44"/>
  <c r="D5256" i="44"/>
  <c r="D5185" i="44"/>
  <c r="D5160" i="44"/>
  <c r="D5121" i="44"/>
  <c r="D5096" i="44"/>
  <c r="D5057" i="44"/>
  <c r="D5032" i="44"/>
  <c r="D4993" i="44"/>
  <c r="D4968" i="44"/>
  <c r="D4929" i="44"/>
  <c r="D4904" i="44"/>
  <c r="D4858" i="44"/>
  <c r="D4849" i="44"/>
  <c r="D5728" i="44"/>
  <c r="D5568" i="44"/>
  <c r="D5440" i="44"/>
  <c r="D5312" i="44"/>
  <c r="D4894" i="44"/>
  <c r="D4885" i="44"/>
  <c r="D4876" i="44"/>
  <c r="D4840" i="44"/>
  <c r="D4832" i="44"/>
  <c r="D4824" i="44"/>
  <c r="D4816" i="44"/>
  <c r="D4808" i="44"/>
  <c r="D4800" i="44"/>
  <c r="D4792" i="44"/>
  <c r="D4784" i="44"/>
  <c r="D4776" i="44"/>
  <c r="D4768" i="44"/>
  <c r="D4760" i="44"/>
  <c r="D4752" i="44"/>
  <c r="D4744" i="44"/>
  <c r="D4736" i="44"/>
  <c r="D4728" i="44"/>
  <c r="D4720" i="44"/>
  <c r="D4712" i="44"/>
  <c r="D4704" i="44"/>
  <c r="D4696" i="44"/>
  <c r="D4688" i="44"/>
  <c r="D4680" i="44"/>
  <c r="D4672" i="44"/>
  <c r="D4664" i="44"/>
  <c r="D4656" i="44"/>
  <c r="D4648" i="44"/>
  <c r="D4640" i="44"/>
  <c r="D4632" i="44"/>
  <c r="D4624" i="44"/>
  <c r="D4616" i="44"/>
  <c r="D4608" i="44"/>
  <c r="D4600" i="44"/>
  <c r="D4592" i="44"/>
  <c r="D4584" i="44"/>
  <c r="D4576" i="44"/>
  <c r="D4568" i="44"/>
  <c r="D4560" i="44"/>
  <c r="D4552" i="44"/>
  <c r="D4544" i="44"/>
  <c r="D4536" i="44"/>
  <c r="D4528" i="44"/>
  <c r="D4520" i="44"/>
  <c r="D4512" i="44"/>
  <c r="D4504" i="44"/>
  <c r="D4496" i="44"/>
  <c r="D4488" i="44"/>
  <c r="D4480" i="44"/>
  <c r="D4472" i="44"/>
  <c r="D4464" i="44"/>
  <c r="D4456" i="44"/>
  <c r="D4448" i="44"/>
  <c r="D4440" i="44"/>
  <c r="D4432" i="44"/>
  <c r="D4424" i="44"/>
  <c r="D4416" i="44"/>
  <c r="D4408" i="44"/>
  <c r="D4400" i="44"/>
  <c r="D4392" i="44"/>
  <c r="D4384" i="44"/>
  <c r="D4376" i="44"/>
  <c r="D4368" i="44"/>
  <c r="D4360" i="44"/>
  <c r="D4352" i="44"/>
  <c r="D4344" i="44"/>
  <c r="D4336" i="44"/>
  <c r="D4328" i="44"/>
  <c r="D4320" i="44"/>
  <c r="D4312" i="44"/>
  <c r="D4304" i="44"/>
  <c r="D4296" i="44"/>
  <c r="D4288" i="44"/>
  <c r="D4280" i="44"/>
  <c r="D4272" i="44"/>
  <c r="D4264" i="44"/>
  <c r="D4256" i="44"/>
  <c r="D4248" i="44"/>
  <c r="D4240" i="44"/>
  <c r="D4232" i="44"/>
  <c r="D4224" i="44"/>
  <c r="D4216" i="44"/>
  <c r="D4208" i="44"/>
  <c r="D4200" i="44"/>
  <c r="D4192" i="44"/>
  <c r="D4184" i="44"/>
  <c r="D4176" i="44"/>
  <c r="D4168" i="44"/>
  <c r="D4160" i="44"/>
  <c r="D4152" i="44"/>
  <c r="D4144" i="44"/>
  <c r="D4136" i="44"/>
  <c r="D4128" i="44"/>
  <c r="D4120" i="44"/>
  <c r="D4112" i="44"/>
  <c r="D4104" i="44"/>
  <c r="D4096" i="44"/>
  <c r="D4088" i="44"/>
  <c r="D4080" i="44"/>
  <c r="D4072" i="44"/>
  <c r="D4064" i="44"/>
  <c r="D4056" i="44"/>
  <c r="D4048" i="44"/>
  <c r="D4040" i="44"/>
  <c r="D4032" i="44"/>
  <c r="D4024" i="44"/>
  <c r="D4016" i="44"/>
  <c r="D4008" i="44"/>
  <c r="D4000" i="44"/>
  <c r="D3992" i="44"/>
  <c r="D3984" i="44"/>
  <c r="D3976" i="44"/>
  <c r="D3968" i="44"/>
  <c r="D3960" i="44"/>
  <c r="D3952" i="44"/>
  <c r="D3944" i="44"/>
  <c r="D3936" i="44"/>
  <c r="D3928" i="44"/>
  <c r="D3920" i="44"/>
  <c r="D3912" i="44"/>
  <c r="D3904" i="44"/>
  <c r="D3896" i="44"/>
  <c r="D3888" i="44"/>
  <c r="D3880" i="44"/>
  <c r="D3872" i="44"/>
  <c r="D3864" i="44"/>
  <c r="D3856" i="44"/>
  <c r="D3848" i="44"/>
  <c r="D3840" i="44"/>
  <c r="D3832" i="44"/>
  <c r="D3824" i="44"/>
  <c r="D3816" i="44"/>
  <c r="D3808" i="44"/>
  <c r="D3800" i="44"/>
  <c r="D3792" i="44"/>
  <c r="D3784" i="44"/>
  <c r="D3776" i="44"/>
  <c r="D3768" i="44"/>
  <c r="D3760" i="44"/>
  <c r="D3752" i="44"/>
  <c r="D3744" i="44"/>
  <c r="D3736" i="44"/>
  <c r="D3728" i="44"/>
  <c r="D3720" i="44"/>
  <c r="D3712" i="44"/>
  <c r="D3704" i="44"/>
  <c r="D5984" i="44"/>
  <c r="D5968" i="44"/>
  <c r="D5936" i="44"/>
  <c r="D5864" i="44"/>
  <c r="D5712" i="44"/>
  <c r="D5696" i="44"/>
  <c r="D5624" i="44"/>
  <c r="D5496" i="44"/>
  <c r="D5368" i="44"/>
  <c r="D5240" i="44"/>
  <c r="D5184" i="44"/>
  <c r="D5145" i="44"/>
  <c r="D5120" i="44"/>
  <c r="D5081" i="44"/>
  <c r="D5056" i="44"/>
  <c r="D5017" i="44"/>
  <c r="D4992" i="44"/>
  <c r="D4953" i="44"/>
  <c r="D4928" i="44"/>
  <c r="D4866" i="44"/>
  <c r="D4857" i="44"/>
  <c r="D4848" i="44"/>
  <c r="D5680" i="44"/>
  <c r="D5552" i="44"/>
  <c r="D5424" i="44"/>
  <c r="D5296" i="44"/>
  <c r="D4902" i="44"/>
  <c r="D4893" i="44"/>
  <c r="D4884" i="44"/>
  <c r="D4839" i="44"/>
  <c r="D4831" i="44"/>
  <c r="D4823" i="44"/>
  <c r="D4815" i="44"/>
  <c r="D4807" i="44"/>
  <c r="D4799" i="44"/>
  <c r="D4791" i="44"/>
  <c r="D4783" i="44"/>
  <c r="D4775" i="44"/>
  <c r="D4767" i="44"/>
  <c r="D4759" i="44"/>
  <c r="D4751" i="44"/>
  <c r="D4743" i="44"/>
  <c r="D4735" i="44"/>
  <c r="D4727" i="44"/>
  <c r="D4719" i="44"/>
  <c r="D4711" i="44"/>
  <c r="D4703" i="44"/>
  <c r="D4695" i="44"/>
  <c r="D4687" i="44"/>
  <c r="D4679" i="44"/>
  <c r="D4671" i="44"/>
  <c r="D4663" i="44"/>
  <c r="D4655" i="44"/>
  <c r="D4647" i="44"/>
  <c r="D4639" i="44"/>
  <c r="D4631" i="44"/>
  <c r="D4623" i="44"/>
  <c r="D4615" i="44"/>
  <c r="D4607" i="44"/>
  <c r="D4599" i="44"/>
  <c r="D4591" i="44"/>
  <c r="D4583" i="44"/>
  <c r="D4575" i="44"/>
  <c r="D4567" i="44"/>
  <c r="D4559" i="44"/>
  <c r="D4551" i="44"/>
  <c r="D4543" i="44"/>
  <c r="D4535" i="44"/>
  <c r="D4527" i="44"/>
  <c r="D4519" i="44"/>
  <c r="D4511" i="44"/>
  <c r="D4503" i="44"/>
  <c r="D4495" i="44"/>
  <c r="D4487" i="44"/>
  <c r="D4479" i="44"/>
  <c r="D4471" i="44"/>
  <c r="D4463" i="44"/>
  <c r="D4455" i="44"/>
  <c r="D4447" i="44"/>
  <c r="D4439" i="44"/>
  <c r="D4431" i="44"/>
  <c r="D4423" i="44"/>
  <c r="D4415" i="44"/>
  <c r="D4407" i="44"/>
  <c r="D4399" i="44"/>
  <c r="D4391" i="44"/>
  <c r="D4383" i="44"/>
  <c r="D4375" i="44"/>
  <c r="D4367" i="44"/>
  <c r="D4359" i="44"/>
  <c r="D4351" i="44"/>
  <c r="D4343" i="44"/>
  <c r="D4335" i="44"/>
  <c r="D4327" i="44"/>
  <c r="D4319" i="44"/>
  <c r="D4311" i="44"/>
  <c r="D4303" i="44"/>
  <c r="D4295" i="44"/>
  <c r="D4287" i="44"/>
  <c r="D4279" i="44"/>
  <c r="D4271" i="44"/>
  <c r="D4263" i="44"/>
  <c r="D4255" i="44"/>
  <c r="D4247" i="44"/>
  <c r="D4239" i="44"/>
  <c r="D4231" i="44"/>
  <c r="D4223" i="44"/>
  <c r="D4215" i="44"/>
  <c r="D4207" i="44"/>
  <c r="D4199" i="44"/>
  <c r="D4191" i="44"/>
  <c r="D4183" i="44"/>
  <c r="D4175" i="44"/>
  <c r="D4167" i="44"/>
  <c r="D4159" i="44"/>
  <c r="D4151" i="44"/>
  <c r="D4143" i="44"/>
  <c r="D4135" i="44"/>
  <c r="D4127" i="44"/>
  <c r="D4119" i="44"/>
  <c r="D4111" i="44"/>
  <c r="D4103" i="44"/>
  <c r="D4095" i="44"/>
  <c r="D4087" i="44"/>
  <c r="D4079" i="44"/>
  <c r="D4071" i="44"/>
  <c r="D4063" i="44"/>
  <c r="D4055" i="44"/>
  <c r="D4047" i="44"/>
  <c r="D4039" i="44"/>
  <c r="D4031" i="44"/>
  <c r="D4023" i="44"/>
  <c r="D4015" i="44"/>
  <c r="D4007" i="44"/>
  <c r="D3999" i="44"/>
  <c r="D3991" i="44"/>
  <c r="D3983" i="44"/>
  <c r="D3975" i="44"/>
  <c r="D3967" i="44"/>
  <c r="D3959" i="44"/>
  <c r="D3951" i="44"/>
  <c r="D3943" i="44"/>
  <c r="D3935" i="44"/>
  <c r="D3927" i="44"/>
  <c r="D3919" i="44"/>
  <c r="D3911" i="44"/>
  <c r="D3903" i="44"/>
  <c r="D3895" i="44"/>
  <c r="D3887" i="44"/>
  <c r="D3879" i="44"/>
  <c r="D3871" i="44"/>
  <c r="D3863" i="44"/>
  <c r="D3855" i="44"/>
  <c r="D3847" i="44"/>
  <c r="D3839" i="44"/>
  <c r="D3831" i="44"/>
  <c r="D3823" i="44"/>
  <c r="D3815" i="44"/>
  <c r="D3807" i="44"/>
  <c r="D3799" i="44"/>
  <c r="D3791" i="44"/>
  <c r="D3783" i="44"/>
  <c r="D3775" i="44"/>
  <c r="D3767" i="44"/>
  <c r="D3759" i="44"/>
  <c r="D3751" i="44"/>
  <c r="D3743" i="44"/>
  <c r="D3735" i="44"/>
  <c r="D3727" i="44"/>
  <c r="D6677" i="44"/>
  <c r="D5952" i="44"/>
  <c r="D5848" i="44"/>
  <c r="D5832" i="44"/>
  <c r="D5792" i="44"/>
  <c r="D5608" i="44"/>
  <c r="D5480" i="44"/>
  <c r="D5352" i="44"/>
  <c r="D5224" i="44"/>
  <c r="D5169" i="44"/>
  <c r="D5144" i="44"/>
  <c r="D5105" i="44"/>
  <c r="D5080" i="44"/>
  <c r="D5041" i="44"/>
  <c r="D5016" i="44"/>
  <c r="D4977" i="44"/>
  <c r="D4952" i="44"/>
  <c r="D4913" i="44"/>
  <c r="D4874" i="44"/>
  <c r="D4865" i="44"/>
  <c r="D4856" i="44"/>
  <c r="D6805" i="44"/>
  <c r="D6549" i="44"/>
  <c r="D6038" i="44"/>
  <c r="D5880" i="44"/>
  <c r="D5776" i="44"/>
  <c r="D5664" i="44"/>
  <c r="D5536" i="44"/>
  <c r="D5408" i="44"/>
  <c r="D5280" i="44"/>
  <c r="D4901" i="44"/>
  <c r="D4892" i="44"/>
  <c r="D4846" i="44"/>
  <c r="D4838" i="44"/>
  <c r="D4830" i="44"/>
  <c r="D4822" i="44"/>
  <c r="D4814" i="44"/>
  <c r="D4806" i="44"/>
  <c r="D4798" i="44"/>
  <c r="D4790" i="44"/>
  <c r="D4782" i="44"/>
  <c r="D4774" i="44"/>
  <c r="D4766" i="44"/>
  <c r="D4758" i="44"/>
  <c r="D4750" i="44"/>
  <c r="D4742" i="44"/>
  <c r="D4734" i="44"/>
  <c r="D4726" i="44"/>
  <c r="D4718" i="44"/>
  <c r="D4710" i="44"/>
  <c r="D4702" i="44"/>
  <c r="D4694" i="44"/>
  <c r="D4686" i="44"/>
  <c r="D4678" i="44"/>
  <c r="D4670" i="44"/>
  <c r="D4662" i="44"/>
  <c r="D4654" i="44"/>
  <c r="D4646" i="44"/>
  <c r="D4638" i="44"/>
  <c r="D4630" i="44"/>
  <c r="D4622" i="44"/>
  <c r="D4614" i="44"/>
  <c r="D4606" i="44"/>
  <c r="D4598" i="44"/>
  <c r="D4590" i="44"/>
  <c r="D4582" i="44"/>
  <c r="D4574" i="44"/>
  <c r="D4566" i="44"/>
  <c r="D4558" i="44"/>
  <c r="D4550" i="44"/>
  <c r="D4542" i="44"/>
  <c r="D4534" i="44"/>
  <c r="D4526" i="44"/>
  <c r="D4518" i="44"/>
  <c r="D4510" i="44"/>
  <c r="D4502" i="44"/>
  <c r="D4494" i="44"/>
  <c r="D4486" i="44"/>
  <c r="D4478" i="44"/>
  <c r="D4470" i="44"/>
  <c r="D4462" i="44"/>
  <c r="D4454" i="44"/>
  <c r="D4446" i="44"/>
  <c r="D4438" i="44"/>
  <c r="D4430" i="44"/>
  <c r="D4422" i="44"/>
  <c r="D4414" i="44"/>
  <c r="D4406" i="44"/>
  <c r="D4398" i="44"/>
  <c r="D4390" i="44"/>
  <c r="D4382" i="44"/>
  <c r="D4374" i="44"/>
  <c r="D4366" i="44"/>
  <c r="D4358" i="44"/>
  <c r="D4350" i="44"/>
  <c r="D4342" i="44"/>
  <c r="D4334" i="44"/>
  <c r="D4326" i="44"/>
  <c r="D4318" i="44"/>
  <c r="D4310" i="44"/>
  <c r="D4302" i="44"/>
  <c r="D4294" i="44"/>
  <c r="D4286" i="44"/>
  <c r="D4278" i="44"/>
  <c r="D4270" i="44"/>
  <c r="D4262" i="44"/>
  <c r="D4254" i="44"/>
  <c r="D4246" i="44"/>
  <c r="D4238" i="44"/>
  <c r="D4230" i="44"/>
  <c r="D4222" i="44"/>
  <c r="D4214" i="44"/>
  <c r="D4206" i="44"/>
  <c r="D4198" i="44"/>
  <c r="D4190" i="44"/>
  <c r="D4182" i="44"/>
  <c r="D4174" i="44"/>
  <c r="D4166" i="44"/>
  <c r="D4158" i="44"/>
  <c r="D4150" i="44"/>
  <c r="D4142" i="44"/>
  <c r="D4134" i="44"/>
  <c r="D4126" i="44"/>
  <c r="D4118" i="44"/>
  <c r="D4110" i="44"/>
  <c r="D4102" i="44"/>
  <c r="D4094" i="44"/>
  <c r="D4086" i="44"/>
  <c r="D4078" i="44"/>
  <c r="D4070" i="44"/>
  <c r="D4062" i="44"/>
  <c r="D4054" i="44"/>
  <c r="D4046" i="44"/>
  <c r="D4038" i="44"/>
  <c r="D4030" i="44"/>
  <c r="D4022" i="44"/>
  <c r="D4014" i="44"/>
  <c r="D4006" i="44"/>
  <c r="D3998" i="44"/>
  <c r="D3990" i="44"/>
  <c r="D3982" i="44"/>
  <c r="D3974" i="44"/>
  <c r="D3966" i="44"/>
  <c r="D3958" i="44"/>
  <c r="D3950" i="44"/>
  <c r="D3942" i="44"/>
  <c r="D3934" i="44"/>
  <c r="D3926" i="44"/>
  <c r="D3918" i="44"/>
  <c r="D3910" i="44"/>
  <c r="D3902" i="44"/>
  <c r="D3894" i="44"/>
  <c r="D3886" i="44"/>
  <c r="D3878" i="44"/>
  <c r="D3870" i="44"/>
  <c r="D3862" i="44"/>
  <c r="D3854" i="44"/>
  <c r="D3846" i="44"/>
  <c r="D3838" i="44"/>
  <c r="D3830" i="44"/>
  <c r="D3822" i="44"/>
  <c r="D3814" i="44"/>
  <c r="D3806" i="44"/>
  <c r="D3798" i="44"/>
  <c r="D3790" i="44"/>
  <c r="D3782" i="44"/>
  <c r="D3774" i="44"/>
  <c r="D3766" i="44"/>
  <c r="D3758" i="44"/>
  <c r="D3750" i="44"/>
  <c r="D3742" i="44"/>
  <c r="D3734" i="44"/>
  <c r="D3726" i="44"/>
  <c r="D3718" i="44"/>
  <c r="D3710" i="44"/>
  <c r="D3702" i="44"/>
  <c r="D6421" i="44"/>
  <c r="D6093" i="44"/>
  <c r="D5808" i="44"/>
  <c r="D5592" i="44"/>
  <c r="D5464" i="44"/>
  <c r="D5336" i="44"/>
  <c r="D5208" i="44"/>
  <c r="D5168" i="44"/>
  <c r="D5129" i="44"/>
  <c r="D5104" i="44"/>
  <c r="D5065" i="44"/>
  <c r="D5040" i="44"/>
  <c r="D5001" i="44"/>
  <c r="D4976" i="44"/>
  <c r="D4937" i="44"/>
  <c r="D4912" i="44"/>
  <c r="D4882" i="44"/>
  <c r="D4873" i="44"/>
  <c r="D4864" i="44"/>
  <c r="D5928" i="44"/>
  <c r="D5912" i="44"/>
  <c r="D5752" i="44"/>
  <c r="D5648" i="44"/>
  <c r="D5520" i="44"/>
  <c r="D5392" i="44"/>
  <c r="D5264" i="44"/>
  <c r="D4900" i="44"/>
  <c r="D4854" i="44"/>
  <c r="D4845" i="44"/>
  <c r="D4837" i="44"/>
  <c r="D4829" i="44"/>
  <c r="D4821" i="44"/>
  <c r="D4813" i="44"/>
  <c r="D4805" i="44"/>
  <c r="D4797" i="44"/>
  <c r="D4789" i="44"/>
  <c r="D4781" i="44"/>
  <c r="D4773" i="44"/>
  <c r="D4765" i="44"/>
  <c r="D4757" i="44"/>
  <c r="D4749" i="44"/>
  <c r="D4741" i="44"/>
  <c r="D4733" i="44"/>
  <c r="D4725" i="44"/>
  <c r="D4717" i="44"/>
  <c r="D4709" i="44"/>
  <c r="D4701" i="44"/>
  <c r="D4693" i="44"/>
  <c r="D4685" i="44"/>
  <c r="D4677" i="44"/>
  <c r="D4669" i="44"/>
  <c r="D4661" i="44"/>
  <c r="D4653" i="44"/>
  <c r="D4645" i="44"/>
  <c r="D4637" i="44"/>
  <c r="D4629" i="44"/>
  <c r="D4621" i="44"/>
  <c r="D4613" i="44"/>
  <c r="D4605" i="44"/>
  <c r="D4597" i="44"/>
  <c r="D4589" i="44"/>
  <c r="D4581" i="44"/>
  <c r="D4573" i="44"/>
  <c r="D4565" i="44"/>
  <c r="D4557" i="44"/>
  <c r="D4549" i="44"/>
  <c r="D4541" i="44"/>
  <c r="D4533" i="44"/>
  <c r="D4525" i="44"/>
  <c r="D4517" i="44"/>
  <c r="D4509" i="44"/>
  <c r="D4501" i="44"/>
  <c r="D4493" i="44"/>
  <c r="D4485" i="44"/>
  <c r="D4477" i="44"/>
  <c r="D4469" i="44"/>
  <c r="D4461" i="44"/>
  <c r="D4453" i="44"/>
  <c r="D4445" i="44"/>
  <c r="D4437" i="44"/>
  <c r="D4429" i="44"/>
  <c r="D4421" i="44"/>
  <c r="D4413" i="44"/>
  <c r="D4405" i="44"/>
  <c r="D4397" i="44"/>
  <c r="D4389" i="44"/>
  <c r="D4381" i="44"/>
  <c r="D4373" i="44"/>
  <c r="D4365" i="44"/>
  <c r="D4357" i="44"/>
  <c r="D4349" i="44"/>
  <c r="D4341" i="44"/>
  <c r="D4333" i="44"/>
  <c r="D4325" i="44"/>
  <c r="D4317" i="44"/>
  <c r="D4309" i="44"/>
  <c r="D4301" i="44"/>
  <c r="D4293" i="44"/>
  <c r="D4285" i="44"/>
  <c r="D4277" i="44"/>
  <c r="D4269" i="44"/>
  <c r="D4261" i="44"/>
  <c r="D4253" i="44"/>
  <c r="D4245" i="44"/>
  <c r="D4237" i="44"/>
  <c r="D4229" i="44"/>
  <c r="D4221" i="44"/>
  <c r="D4213" i="44"/>
  <c r="D4205" i="44"/>
  <c r="D4197" i="44"/>
  <c r="D4189" i="44"/>
  <c r="D4181" i="44"/>
  <c r="D4173" i="44"/>
  <c r="D4165" i="44"/>
  <c r="D4157" i="44"/>
  <c r="D4149" i="44"/>
  <c r="D4141" i="44"/>
  <c r="D4133" i="44"/>
  <c r="D4125" i="44"/>
  <c r="D4117" i="44"/>
  <c r="D4109" i="44"/>
  <c r="D4101" i="44"/>
  <c r="D4093" i="44"/>
  <c r="D4085" i="44"/>
  <c r="D4077" i="44"/>
  <c r="D4069" i="44"/>
  <c r="D4061" i="44"/>
  <c r="D4053" i="44"/>
  <c r="D4045" i="44"/>
  <c r="D4037" i="44"/>
  <c r="D4029" i="44"/>
  <c r="D4021" i="44"/>
  <c r="D4013" i="44"/>
  <c r="D4005" i="44"/>
  <c r="D3997" i="44"/>
  <c r="D3989" i="44"/>
  <c r="D3981" i="44"/>
  <c r="D3973" i="44"/>
  <c r="D3965" i="44"/>
  <c r="D3957" i="44"/>
  <c r="D3949" i="44"/>
  <c r="D3941" i="44"/>
  <c r="D3933" i="44"/>
  <c r="D3925" i="44"/>
  <c r="D3917" i="44"/>
  <c r="D3909" i="44"/>
  <c r="D3901" i="44"/>
  <c r="D3893" i="44"/>
  <c r="D3885" i="44"/>
  <c r="D3877" i="44"/>
  <c r="D3869" i="44"/>
  <c r="D3861" i="44"/>
  <c r="D3853" i="44"/>
  <c r="D3845" i="44"/>
  <c r="D3837" i="44"/>
  <c r="D3829" i="44"/>
  <c r="D3821" i="44"/>
  <c r="D3813" i="44"/>
  <c r="D3805" i="44"/>
  <c r="D3797" i="44"/>
  <c r="D3789" i="44"/>
  <c r="D3781" i="44"/>
  <c r="D3773" i="44"/>
  <c r="D3765" i="44"/>
  <c r="D3757" i="44"/>
  <c r="D3749" i="44"/>
  <c r="D3741" i="44"/>
  <c r="D3733" i="44"/>
  <c r="D6111" i="44"/>
  <c r="D5896" i="44"/>
  <c r="D5576" i="44"/>
  <c r="D5448" i="44"/>
  <c r="D5320" i="44"/>
  <c r="D5192" i="44"/>
  <c r="D5153" i="44"/>
  <c r="D5128" i="44"/>
  <c r="D5089" i="44"/>
  <c r="D5064" i="44"/>
  <c r="D5025" i="44"/>
  <c r="D5000" i="44"/>
  <c r="D4961" i="44"/>
  <c r="D4936" i="44"/>
  <c r="D4890" i="44"/>
  <c r="D4881" i="44"/>
  <c r="D4872" i="44"/>
  <c r="D7102" i="44"/>
  <c r="D5376" i="44"/>
  <c r="D5248" i="44"/>
  <c r="D4862" i="44"/>
  <c r="D4844" i="44"/>
  <c r="D4756" i="44"/>
  <c r="D4684" i="44"/>
  <c r="D4612" i="44"/>
  <c r="D4508" i="44"/>
  <c r="D4492" i="44"/>
  <c r="D4404" i="44"/>
  <c r="D4276" i="44"/>
  <c r="D4148" i="44"/>
  <c r="D4020" i="44"/>
  <c r="D3892" i="44"/>
  <c r="D3810" i="44"/>
  <c r="D3746" i="44"/>
  <c r="D3711" i="44"/>
  <c r="D3701" i="44"/>
  <c r="D4788" i="44"/>
  <c r="D4772" i="44"/>
  <c r="D4476" i="44"/>
  <c r="D4332" i="44"/>
  <c r="D4204" i="44"/>
  <c r="D4076" i="44"/>
  <c r="D3948" i="44"/>
  <c r="D3796" i="44"/>
  <c r="D3732" i="44"/>
  <c r="D3692" i="44"/>
  <c r="D3684" i="44"/>
  <c r="D3676" i="44"/>
  <c r="D3668" i="44"/>
  <c r="D3660" i="44"/>
  <c r="D3652" i="44"/>
  <c r="D3644" i="44"/>
  <c r="D3636" i="44"/>
  <c r="D3628" i="44"/>
  <c r="D3620" i="44"/>
  <c r="D3612" i="44"/>
  <c r="D3604" i="44"/>
  <c r="D3596" i="44"/>
  <c r="D3588" i="44"/>
  <c r="D3580" i="44"/>
  <c r="D3572" i="44"/>
  <c r="D3564" i="44"/>
  <c r="D3556" i="44"/>
  <c r="D3548" i="44"/>
  <c r="D3540" i="44"/>
  <c r="D3532" i="44"/>
  <c r="D3524" i="44"/>
  <c r="D3516" i="44"/>
  <c r="D3508" i="44"/>
  <c r="D3500" i="44"/>
  <c r="D3492" i="44"/>
  <c r="D3484" i="44"/>
  <c r="D3476" i="44"/>
  <c r="D3468" i="44"/>
  <c r="D3460" i="44"/>
  <c r="D3452" i="44"/>
  <c r="D3444" i="44"/>
  <c r="D3436" i="44"/>
  <c r="D3428" i="44"/>
  <c r="D3420" i="44"/>
  <c r="D3412" i="44"/>
  <c r="D3404" i="44"/>
  <c r="D3396" i="44"/>
  <c r="D3388" i="44"/>
  <c r="D3380" i="44"/>
  <c r="D3372" i="44"/>
  <c r="D3364" i="44"/>
  <c r="D3356" i="44"/>
  <c r="D3348" i="44"/>
  <c r="D3340" i="44"/>
  <c r="D3332" i="44"/>
  <c r="D3324" i="44"/>
  <c r="D3316" i="44"/>
  <c r="D3308" i="44"/>
  <c r="D3300" i="44"/>
  <c r="D3292" i="44"/>
  <c r="D3284" i="44"/>
  <c r="D3276" i="44"/>
  <c r="D3268" i="44"/>
  <c r="D3260" i="44"/>
  <c r="D3252" i="44"/>
  <c r="D3244" i="44"/>
  <c r="D3236" i="44"/>
  <c r="D3228" i="44"/>
  <c r="D3220" i="44"/>
  <c r="D3212" i="44"/>
  <c r="D3204" i="44"/>
  <c r="D3196" i="44"/>
  <c r="D3188" i="44"/>
  <c r="D3180" i="44"/>
  <c r="D3172" i="44"/>
  <c r="D3164" i="44"/>
  <c r="D3156" i="44"/>
  <c r="D3148" i="44"/>
  <c r="D3140" i="44"/>
  <c r="D3132" i="44"/>
  <c r="D3124" i="44"/>
  <c r="D3116" i="44"/>
  <c r="D3108" i="44"/>
  <c r="D3100" i="44"/>
  <c r="D3092" i="44"/>
  <c r="D3084" i="44"/>
  <c r="D3076" i="44"/>
  <c r="D3068" i="44"/>
  <c r="D3060" i="44"/>
  <c r="D3052" i="44"/>
  <c r="D3044" i="44"/>
  <c r="D3036" i="44"/>
  <c r="D3028" i="44"/>
  <c r="D3020" i="44"/>
  <c r="D3012" i="44"/>
  <c r="D3004" i="44"/>
  <c r="D2996" i="44"/>
  <c r="D2988" i="44"/>
  <c r="D2980" i="44"/>
  <c r="D2972" i="44"/>
  <c r="D2964" i="44"/>
  <c r="D2956" i="44"/>
  <c r="D2948" i="44"/>
  <c r="D2940" i="44"/>
  <c r="D2932" i="44"/>
  <c r="D2924" i="44"/>
  <c r="D2916" i="44"/>
  <c r="D2908" i="44"/>
  <c r="D2900" i="44"/>
  <c r="D2892" i="44"/>
  <c r="D2884" i="44"/>
  <c r="D2876" i="44"/>
  <c r="D2868" i="44"/>
  <c r="D2860" i="44"/>
  <c r="D2852" i="44"/>
  <c r="D2844" i="44"/>
  <c r="D2836" i="44"/>
  <c r="D2828" i="44"/>
  <c r="D2820" i="44"/>
  <c r="D2812" i="44"/>
  <c r="D2804" i="44"/>
  <c r="D2796" i="44"/>
  <c r="D2788" i="44"/>
  <c r="D2780" i="44"/>
  <c r="D2772" i="44"/>
  <c r="D2764" i="44"/>
  <c r="D2756" i="44"/>
  <c r="D2748" i="44"/>
  <c r="D2740" i="44"/>
  <c r="D2732" i="44"/>
  <c r="D2724" i="44"/>
  <c r="D2716" i="44"/>
  <c r="D2708" i="44"/>
  <c r="D2700" i="44"/>
  <c r="D2692" i="44"/>
  <c r="D2684" i="44"/>
  <c r="D4700" i="44"/>
  <c r="D4628" i="44"/>
  <c r="D4524" i="44"/>
  <c r="D4460" i="44"/>
  <c r="D4388" i="44"/>
  <c r="D4260" i="44"/>
  <c r="D4132" i="44"/>
  <c r="D4004" i="44"/>
  <c r="D3876" i="44"/>
  <c r="D3834" i="44"/>
  <c r="D3770" i="44"/>
  <c r="D3700" i="44"/>
  <c r="D4540" i="44"/>
  <c r="D4444" i="44"/>
  <c r="D4316" i="44"/>
  <c r="D4188" i="44"/>
  <c r="D4060" i="44"/>
  <c r="D3932" i="44"/>
  <c r="D3820" i="44"/>
  <c r="D3756" i="44"/>
  <c r="D3719" i="44"/>
  <c r="D3709" i="44"/>
  <c r="D3691" i="44"/>
  <c r="D3683" i="44"/>
  <c r="D3675" i="44"/>
  <c r="D3667" i="44"/>
  <c r="D3659" i="44"/>
  <c r="D3651" i="44"/>
  <c r="D3643" i="44"/>
  <c r="D3635" i="44"/>
  <c r="D3627" i="44"/>
  <c r="D3619" i="44"/>
  <c r="D3611" i="44"/>
  <c r="D3603" i="44"/>
  <c r="D3595" i="44"/>
  <c r="D3587" i="44"/>
  <c r="D3579" i="44"/>
  <c r="D3571" i="44"/>
  <c r="D3563" i="44"/>
  <c r="D3555" i="44"/>
  <c r="D3547" i="44"/>
  <c r="D3539" i="44"/>
  <c r="D3531" i="44"/>
  <c r="D3523" i="44"/>
  <c r="D3515" i="44"/>
  <c r="D3507" i="44"/>
  <c r="D3499" i="44"/>
  <c r="D3491" i="44"/>
  <c r="D3483" i="44"/>
  <c r="D3475" i="44"/>
  <c r="D3467" i="44"/>
  <c r="D3459" i="44"/>
  <c r="D3451" i="44"/>
  <c r="D3443" i="44"/>
  <c r="D3435" i="44"/>
  <c r="D3427" i="44"/>
  <c r="D3419" i="44"/>
  <c r="D3411" i="44"/>
  <c r="D3403" i="44"/>
  <c r="D3395" i="44"/>
  <c r="D3387" i="44"/>
  <c r="D3379" i="44"/>
  <c r="D3371" i="44"/>
  <c r="D3363" i="44"/>
  <c r="D3355" i="44"/>
  <c r="D3347" i="44"/>
  <c r="D3339" i="44"/>
  <c r="D3331" i="44"/>
  <c r="D3323" i="44"/>
  <c r="D3315" i="44"/>
  <c r="D3307" i="44"/>
  <c r="D3299" i="44"/>
  <c r="D3291" i="44"/>
  <c r="D3283" i="44"/>
  <c r="D3275" i="44"/>
  <c r="D3267" i="44"/>
  <c r="D3259" i="44"/>
  <c r="D3251" i="44"/>
  <c r="D3243" i="44"/>
  <c r="D3235" i="44"/>
  <c r="D3227" i="44"/>
  <c r="D3219" i="44"/>
  <c r="D3211" i="44"/>
  <c r="D3203" i="44"/>
  <c r="D3195" i="44"/>
  <c r="D3187" i="44"/>
  <c r="D3179" i="44"/>
  <c r="D3171" i="44"/>
  <c r="D3163" i="44"/>
  <c r="D3155" i="44"/>
  <c r="D3147" i="44"/>
  <c r="D3139" i="44"/>
  <c r="D3131" i="44"/>
  <c r="D3123" i="44"/>
  <c r="D3115" i="44"/>
  <c r="D3107" i="44"/>
  <c r="D3099" i="44"/>
  <c r="D3091" i="44"/>
  <c r="D3083" i="44"/>
  <c r="D3075" i="44"/>
  <c r="D3067" i="44"/>
  <c r="D3059" i="44"/>
  <c r="D3051" i="44"/>
  <c r="D3043" i="44"/>
  <c r="D3035" i="44"/>
  <c r="D3027" i="44"/>
  <c r="D3019" i="44"/>
  <c r="D3011" i="44"/>
  <c r="D3003" i="44"/>
  <c r="D2995" i="44"/>
  <c r="D2987" i="44"/>
  <c r="D2979" i="44"/>
  <c r="D2971" i="44"/>
  <c r="D2963" i="44"/>
  <c r="D2955" i="44"/>
  <c r="D2947" i="44"/>
  <c r="D2939" i="44"/>
  <c r="D2931" i="44"/>
  <c r="D2923" i="44"/>
  <c r="D2915" i="44"/>
  <c r="D2907" i="44"/>
  <c r="D2899" i="44"/>
  <c r="D2891" i="44"/>
  <c r="D2883" i="44"/>
  <c r="D2875" i="44"/>
  <c r="D2867" i="44"/>
  <c r="D2859" i="44"/>
  <c r="D2851" i="44"/>
  <c r="D2843" i="44"/>
  <c r="D2835" i="44"/>
  <c r="D2827" i="44"/>
  <c r="D2819" i="44"/>
  <c r="D2811" i="44"/>
  <c r="D2803" i="44"/>
  <c r="D2795" i="44"/>
  <c r="D2787" i="44"/>
  <c r="D2779" i="44"/>
  <c r="D2771" i="44"/>
  <c r="D2763" i="44"/>
  <c r="D2755" i="44"/>
  <c r="D2747" i="44"/>
  <c r="D2739" i="44"/>
  <c r="D2731" i="44"/>
  <c r="D2723" i="44"/>
  <c r="D2715" i="44"/>
  <c r="D2707" i="44"/>
  <c r="D2699" i="44"/>
  <c r="D2691" i="44"/>
  <c r="D2683" i="44"/>
  <c r="D2675" i="44"/>
  <c r="D2667" i="44"/>
  <c r="D2659" i="44"/>
  <c r="D2651" i="44"/>
  <c r="D2643" i="44"/>
  <c r="D2635" i="44"/>
  <c r="D2627" i="44"/>
  <c r="D2619" i="44"/>
  <c r="D2611" i="44"/>
  <c r="D2603" i="44"/>
  <c r="D2595" i="44"/>
  <c r="D2587" i="44"/>
  <c r="D2579" i="44"/>
  <c r="D2571" i="44"/>
  <c r="D2563" i="44"/>
  <c r="D4716" i="44"/>
  <c r="D4644" i="44"/>
  <c r="D4556" i="44"/>
  <c r="D4372" i="44"/>
  <c r="D4244" i="44"/>
  <c r="D4116" i="44"/>
  <c r="D3988" i="44"/>
  <c r="D3860" i="44"/>
  <c r="D3794" i="44"/>
  <c r="D3730" i="44"/>
  <c r="D3699" i="44"/>
  <c r="D4804" i="44"/>
  <c r="D4732" i="44"/>
  <c r="D4676" i="44"/>
  <c r="D4660" i="44"/>
  <c r="D4428" i="44"/>
  <c r="D4300" i="44"/>
  <c r="D4172" i="44"/>
  <c r="D4044" i="44"/>
  <c r="D3916" i="44"/>
  <c r="D3780" i="44"/>
  <c r="D3708" i="44"/>
  <c r="D3690" i="44"/>
  <c r="D3682" i="44"/>
  <c r="D3674" i="44"/>
  <c r="D3666" i="44"/>
  <c r="D3658" i="44"/>
  <c r="D3650" i="44"/>
  <c r="D3642" i="44"/>
  <c r="D3634" i="44"/>
  <c r="D3626" i="44"/>
  <c r="D3618" i="44"/>
  <c r="D3610" i="44"/>
  <c r="D3602" i="44"/>
  <c r="D3594" i="44"/>
  <c r="D3586" i="44"/>
  <c r="D3578" i="44"/>
  <c r="D3570" i="44"/>
  <c r="D3562" i="44"/>
  <c r="D3554" i="44"/>
  <c r="D3546" i="44"/>
  <c r="D3538" i="44"/>
  <c r="D3530" i="44"/>
  <c r="D3522" i="44"/>
  <c r="D3514" i="44"/>
  <c r="D3506" i="44"/>
  <c r="D3498" i="44"/>
  <c r="D3490" i="44"/>
  <c r="D3482" i="44"/>
  <c r="D3474" i="44"/>
  <c r="D3466" i="44"/>
  <c r="D3458" i="44"/>
  <c r="D3450" i="44"/>
  <c r="D3442" i="44"/>
  <c r="D3434" i="44"/>
  <c r="D3426" i="44"/>
  <c r="D3418" i="44"/>
  <c r="D3410" i="44"/>
  <c r="D3402" i="44"/>
  <c r="D3394" i="44"/>
  <c r="D3386" i="44"/>
  <c r="D3378" i="44"/>
  <c r="D3370" i="44"/>
  <c r="D3362" i="44"/>
  <c r="D3354" i="44"/>
  <c r="D3346" i="44"/>
  <c r="D3338" i="44"/>
  <c r="D3330" i="44"/>
  <c r="D3322" i="44"/>
  <c r="D3314" i="44"/>
  <c r="D3306" i="44"/>
  <c r="D3298" i="44"/>
  <c r="D3290" i="44"/>
  <c r="D3282" i="44"/>
  <c r="D3274" i="44"/>
  <c r="D3266" i="44"/>
  <c r="D3258" i="44"/>
  <c r="D3250" i="44"/>
  <c r="D3242" i="44"/>
  <c r="D3234" i="44"/>
  <c r="D3226" i="44"/>
  <c r="D3218" i="44"/>
  <c r="D3210" i="44"/>
  <c r="D3202" i="44"/>
  <c r="D3194" i="44"/>
  <c r="D3186" i="44"/>
  <c r="D3178" i="44"/>
  <c r="D3170" i="44"/>
  <c r="D3162" i="44"/>
  <c r="D3154" i="44"/>
  <c r="D3146" i="44"/>
  <c r="D5976" i="44"/>
  <c r="D4820" i="44"/>
  <c r="D4572" i="44"/>
  <c r="D4356" i="44"/>
  <c r="D4228" i="44"/>
  <c r="D4100" i="44"/>
  <c r="D3972" i="44"/>
  <c r="D3844" i="44"/>
  <c r="D3818" i="44"/>
  <c r="D3754" i="44"/>
  <c r="D3717" i="44"/>
  <c r="D3698" i="44"/>
  <c r="D4836" i="44"/>
  <c r="D4748" i="44"/>
  <c r="D4588" i="44"/>
  <c r="D4412" i="44"/>
  <c r="D4284" i="44"/>
  <c r="D4156" i="44"/>
  <c r="D4028" i="44"/>
  <c r="D3900" i="44"/>
  <c r="D3804" i="44"/>
  <c r="D3740" i="44"/>
  <c r="D3707" i="44"/>
  <c r="D3689" i="44"/>
  <c r="D3681" i="44"/>
  <c r="D3673" i="44"/>
  <c r="D3665" i="44"/>
  <c r="D3657" i="44"/>
  <c r="D3649" i="44"/>
  <c r="D3641" i="44"/>
  <c r="D3633" i="44"/>
  <c r="D3625" i="44"/>
  <c r="D3617" i="44"/>
  <c r="D3609" i="44"/>
  <c r="D3601" i="44"/>
  <c r="D3593" i="44"/>
  <c r="D3585" i="44"/>
  <c r="D3577" i="44"/>
  <c r="D3569" i="44"/>
  <c r="D3561" i="44"/>
  <c r="D3553" i="44"/>
  <c r="D3545" i="44"/>
  <c r="D3537" i="44"/>
  <c r="D3529" i="44"/>
  <c r="D3521" i="44"/>
  <c r="D3513" i="44"/>
  <c r="D3505" i="44"/>
  <c r="D3497" i="44"/>
  <c r="D3489" i="44"/>
  <c r="D3481" i="44"/>
  <c r="D3473" i="44"/>
  <c r="D3465" i="44"/>
  <c r="D3457" i="44"/>
  <c r="D3449" i="44"/>
  <c r="D3441" i="44"/>
  <c r="D3433" i="44"/>
  <c r="D3425" i="44"/>
  <c r="D3417" i="44"/>
  <c r="D3409" i="44"/>
  <c r="D3401" i="44"/>
  <c r="D3393" i="44"/>
  <c r="D3385" i="44"/>
  <c r="D3377" i="44"/>
  <c r="D3369" i="44"/>
  <c r="D3361" i="44"/>
  <c r="D3353" i="44"/>
  <c r="D3345" i="44"/>
  <c r="D3337" i="44"/>
  <c r="D3329" i="44"/>
  <c r="D3321" i="44"/>
  <c r="D3313" i="44"/>
  <c r="D3305" i="44"/>
  <c r="D3297" i="44"/>
  <c r="D3289" i="44"/>
  <c r="D3281" i="44"/>
  <c r="D3273" i="44"/>
  <c r="D3265" i="44"/>
  <c r="D3257" i="44"/>
  <c r="D3249" i="44"/>
  <c r="D3241" i="44"/>
  <c r="D3233" i="44"/>
  <c r="D3225" i="44"/>
  <c r="D3217" i="44"/>
  <c r="D3209" i="44"/>
  <c r="D3201" i="44"/>
  <c r="D3193" i="44"/>
  <c r="D3185" i="44"/>
  <c r="D3177" i="44"/>
  <c r="D3169" i="44"/>
  <c r="D3161" i="44"/>
  <c r="D3153" i="44"/>
  <c r="D3145" i="44"/>
  <c r="D3137" i="44"/>
  <c r="D3129" i="44"/>
  <c r="D3121" i="44"/>
  <c r="D3113" i="44"/>
  <c r="D3105" i="44"/>
  <c r="D3097" i="44"/>
  <c r="D3089" i="44"/>
  <c r="D3081" i="44"/>
  <c r="D3073" i="44"/>
  <c r="D3065" i="44"/>
  <c r="D3057" i="44"/>
  <c r="D3049" i="44"/>
  <c r="D3041" i="44"/>
  <c r="D3033" i="44"/>
  <c r="D3025" i="44"/>
  <c r="D3017" i="44"/>
  <c r="D3009" i="44"/>
  <c r="D3001" i="44"/>
  <c r="D2993" i="44"/>
  <c r="D2985" i="44"/>
  <c r="D2977" i="44"/>
  <c r="D2969" i="44"/>
  <c r="D2961" i="44"/>
  <c r="D2953" i="44"/>
  <c r="D2945" i="44"/>
  <c r="D2937" i="44"/>
  <c r="D2929" i="44"/>
  <c r="D2921" i="44"/>
  <c r="D2913" i="44"/>
  <c r="D2905" i="44"/>
  <c r="D2897" i="44"/>
  <c r="D2889" i="44"/>
  <c r="D2881" i="44"/>
  <c r="D2873" i="44"/>
  <c r="D2865" i="44"/>
  <c r="D2857" i="44"/>
  <c r="D2849" i="44"/>
  <c r="D2841" i="44"/>
  <c r="D2833" i="44"/>
  <c r="D2825" i="44"/>
  <c r="D2817" i="44"/>
  <c r="D2809" i="44"/>
  <c r="D2801" i="44"/>
  <c r="D2793" i="44"/>
  <c r="D2785" i="44"/>
  <c r="D2777" i="44"/>
  <c r="D2769" i="44"/>
  <c r="D2761" i="44"/>
  <c r="D2753" i="44"/>
  <c r="D2745" i="44"/>
  <c r="D2737" i="44"/>
  <c r="D2729" i="44"/>
  <c r="D2721" i="44"/>
  <c r="D2713" i="44"/>
  <c r="D2705" i="44"/>
  <c r="D2697" i="44"/>
  <c r="D2689" i="44"/>
  <c r="D2681" i="44"/>
  <c r="D2673" i="44"/>
  <c r="D2665" i="44"/>
  <c r="D2657" i="44"/>
  <c r="D2649" i="44"/>
  <c r="D2641" i="44"/>
  <c r="D2633" i="44"/>
  <c r="D2625" i="44"/>
  <c r="D2617" i="44"/>
  <c r="D2609" i="44"/>
  <c r="D2601" i="44"/>
  <c r="D2593" i="44"/>
  <c r="D2585" i="44"/>
  <c r="D2577" i="44"/>
  <c r="D2569" i="44"/>
  <c r="D2561" i="44"/>
  <c r="D2553" i="44"/>
  <c r="D2545" i="44"/>
  <c r="D2537" i="44"/>
  <c r="D2529" i="44"/>
  <c r="D4853" i="44"/>
  <c r="D4764" i="44"/>
  <c r="D4692" i="44"/>
  <c r="D4620" i="44"/>
  <c r="D4604" i="44"/>
  <c r="D4500" i="44"/>
  <c r="D4484" i="44"/>
  <c r="D4340" i="44"/>
  <c r="D4212" i="44"/>
  <c r="D4084" i="44"/>
  <c r="D3956" i="44"/>
  <c r="D3778" i="44"/>
  <c r="D3716" i="44"/>
  <c r="D5736" i="44"/>
  <c r="D5632" i="44"/>
  <c r="D4780" i="44"/>
  <c r="D4396" i="44"/>
  <c r="D4268" i="44"/>
  <c r="D4140" i="44"/>
  <c r="D4012" i="44"/>
  <c r="D3884" i="44"/>
  <c r="D3828" i="44"/>
  <c r="D3764" i="44"/>
  <c r="D3706" i="44"/>
  <c r="D3696" i="44"/>
  <c r="D3688" i="44"/>
  <c r="D3680" i="44"/>
  <c r="D3672" i="44"/>
  <c r="D3664" i="44"/>
  <c r="D3656" i="44"/>
  <c r="D3648" i="44"/>
  <c r="D3640" i="44"/>
  <c r="D3632" i="44"/>
  <c r="D3624" i="44"/>
  <c r="D3616" i="44"/>
  <c r="D3608" i="44"/>
  <c r="D3600" i="44"/>
  <c r="D3592" i="44"/>
  <c r="D3584" i="44"/>
  <c r="D3576" i="44"/>
  <c r="D3568" i="44"/>
  <c r="D3560" i="44"/>
  <c r="D3552" i="44"/>
  <c r="D3544" i="44"/>
  <c r="D3536" i="44"/>
  <c r="D3528" i="44"/>
  <c r="D3520" i="44"/>
  <c r="D3512" i="44"/>
  <c r="D3504" i="44"/>
  <c r="D3496" i="44"/>
  <c r="D3488" i="44"/>
  <c r="D3480" i="44"/>
  <c r="D3472" i="44"/>
  <c r="D3464" i="44"/>
  <c r="D3456" i="44"/>
  <c r="D3448" i="44"/>
  <c r="D3440" i="44"/>
  <c r="D3432" i="44"/>
  <c r="D3424" i="44"/>
  <c r="D3416" i="44"/>
  <c r="D3408" i="44"/>
  <c r="D3400" i="44"/>
  <c r="D3392" i="44"/>
  <c r="D3384" i="44"/>
  <c r="D3376" i="44"/>
  <c r="D3368" i="44"/>
  <c r="D3360" i="44"/>
  <c r="D3352" i="44"/>
  <c r="D3344" i="44"/>
  <c r="D3336" i="44"/>
  <c r="D3328" i="44"/>
  <c r="D3320" i="44"/>
  <c r="D3312" i="44"/>
  <c r="D3304" i="44"/>
  <c r="D3296" i="44"/>
  <c r="D3288" i="44"/>
  <c r="D3280" i="44"/>
  <c r="D3272" i="44"/>
  <c r="D3264" i="44"/>
  <c r="D3256" i="44"/>
  <c r="D3248" i="44"/>
  <c r="D3240" i="44"/>
  <c r="D3232" i="44"/>
  <c r="D3224" i="44"/>
  <c r="D3216" i="44"/>
  <c r="D3208" i="44"/>
  <c r="D3200" i="44"/>
  <c r="D3192" i="44"/>
  <c r="D3184" i="44"/>
  <c r="D3176" i="44"/>
  <c r="D3168" i="44"/>
  <c r="D3160" i="44"/>
  <c r="D3152" i="44"/>
  <c r="D3144" i="44"/>
  <c r="D3136" i="44"/>
  <c r="D3128" i="44"/>
  <c r="D3120" i="44"/>
  <c r="D3112" i="44"/>
  <c r="D3104" i="44"/>
  <c r="D3096" i="44"/>
  <c r="D3088" i="44"/>
  <c r="D3080" i="44"/>
  <c r="D3072" i="44"/>
  <c r="D3064" i="44"/>
  <c r="D3056" i="44"/>
  <c r="D3048" i="44"/>
  <c r="D3040" i="44"/>
  <c r="D3032" i="44"/>
  <c r="D3024" i="44"/>
  <c r="D3016" i="44"/>
  <c r="D3008" i="44"/>
  <c r="D3000" i="44"/>
  <c r="D2992" i="44"/>
  <c r="D2984" i="44"/>
  <c r="D2976" i="44"/>
  <c r="D2968" i="44"/>
  <c r="D2960" i="44"/>
  <c r="D2952" i="44"/>
  <c r="D2944" i="44"/>
  <c r="D2936" i="44"/>
  <c r="D2928" i="44"/>
  <c r="D2920" i="44"/>
  <c r="D2912" i="44"/>
  <c r="D2904" i="44"/>
  <c r="D2896" i="44"/>
  <c r="D2888" i="44"/>
  <c r="D2880" i="44"/>
  <c r="D2872" i="44"/>
  <c r="D2864" i="44"/>
  <c r="D2856" i="44"/>
  <c r="D2848" i="44"/>
  <c r="D2840" i="44"/>
  <c r="D2832" i="44"/>
  <c r="D2824" i="44"/>
  <c r="D2816" i="44"/>
  <c r="D2808" i="44"/>
  <c r="D2800" i="44"/>
  <c r="D2792" i="44"/>
  <c r="D2784" i="44"/>
  <c r="D2776" i="44"/>
  <c r="D2768" i="44"/>
  <c r="D2760" i="44"/>
  <c r="D2752" i="44"/>
  <c r="D2744" i="44"/>
  <c r="D2736" i="44"/>
  <c r="D2728" i="44"/>
  <c r="D2720" i="44"/>
  <c r="D2712" i="44"/>
  <c r="D2704" i="44"/>
  <c r="D2696" i="44"/>
  <c r="D2688" i="44"/>
  <c r="D2680" i="44"/>
  <c r="D2672" i="44"/>
  <c r="D2664" i="44"/>
  <c r="D2656" i="44"/>
  <c r="D2648" i="44"/>
  <c r="D2640" i="44"/>
  <c r="D2632" i="44"/>
  <c r="D2624" i="44"/>
  <c r="D2616" i="44"/>
  <c r="D2608" i="44"/>
  <c r="D2600" i="44"/>
  <c r="D2592" i="44"/>
  <c r="D2584" i="44"/>
  <c r="D2576" i="44"/>
  <c r="D2568" i="44"/>
  <c r="D4532" i="44"/>
  <c r="D4516" i="44"/>
  <c r="D4468" i="44"/>
  <c r="D4452" i="44"/>
  <c r="D4324" i="44"/>
  <c r="D4196" i="44"/>
  <c r="D4068" i="44"/>
  <c r="D3940" i="44"/>
  <c r="D3802" i="44"/>
  <c r="D3738" i="44"/>
  <c r="D3725" i="44"/>
  <c r="D3715" i="44"/>
  <c r="D4796" i="44"/>
  <c r="D4708" i="44"/>
  <c r="D4636" i="44"/>
  <c r="D4380" i="44"/>
  <c r="D4252" i="44"/>
  <c r="D4124" i="44"/>
  <c r="D3996" i="44"/>
  <c r="D3868" i="44"/>
  <c r="D3788" i="44"/>
  <c r="D3695" i="44"/>
  <c r="D3687" i="44"/>
  <c r="D3679" i="44"/>
  <c r="D3671" i="44"/>
  <c r="D3663" i="44"/>
  <c r="D3655" i="44"/>
  <c r="D3647" i="44"/>
  <c r="D3639" i="44"/>
  <c r="D3631" i="44"/>
  <c r="D3623" i="44"/>
  <c r="D3615" i="44"/>
  <c r="D3607" i="44"/>
  <c r="D3599" i="44"/>
  <c r="D3591" i="44"/>
  <c r="D3583" i="44"/>
  <c r="D3575" i="44"/>
  <c r="D3567" i="44"/>
  <c r="D3559" i="44"/>
  <c r="D3551" i="44"/>
  <c r="D3543" i="44"/>
  <c r="D3535" i="44"/>
  <c r="D3527" i="44"/>
  <c r="D3519" i="44"/>
  <c r="D3511" i="44"/>
  <c r="D3503" i="44"/>
  <c r="D3495" i="44"/>
  <c r="D3487" i="44"/>
  <c r="D3479" i="44"/>
  <c r="D3471" i="44"/>
  <c r="D3463" i="44"/>
  <c r="D3455" i="44"/>
  <c r="D3447" i="44"/>
  <c r="D3439" i="44"/>
  <c r="D3431" i="44"/>
  <c r="D3423" i="44"/>
  <c r="D3415" i="44"/>
  <c r="D3407" i="44"/>
  <c r="D3399" i="44"/>
  <c r="D3391" i="44"/>
  <c r="D3383" i="44"/>
  <c r="D3375" i="44"/>
  <c r="D3367" i="44"/>
  <c r="D3359" i="44"/>
  <c r="D3351" i="44"/>
  <c r="D3343" i="44"/>
  <c r="D3335" i="44"/>
  <c r="D3327" i="44"/>
  <c r="D3319" i="44"/>
  <c r="D3311" i="44"/>
  <c r="D3303" i="44"/>
  <c r="D3295" i="44"/>
  <c r="D3287" i="44"/>
  <c r="D3279" i="44"/>
  <c r="D3271" i="44"/>
  <c r="D3263" i="44"/>
  <c r="D3255" i="44"/>
  <c r="D3247" i="44"/>
  <c r="D3239" i="44"/>
  <c r="D3231" i="44"/>
  <c r="D3223" i="44"/>
  <c r="D3215" i="44"/>
  <c r="D3207" i="44"/>
  <c r="D3199" i="44"/>
  <c r="D3191" i="44"/>
  <c r="D3183" i="44"/>
  <c r="D3175" i="44"/>
  <c r="D3167" i="44"/>
  <c r="D3159" i="44"/>
  <c r="D3151" i="44"/>
  <c r="D3143" i="44"/>
  <c r="D3135" i="44"/>
  <c r="D3127" i="44"/>
  <c r="D3119" i="44"/>
  <c r="D3111" i="44"/>
  <c r="D3103" i="44"/>
  <c r="D3095" i="44"/>
  <c r="D3087" i="44"/>
  <c r="D3079" i="44"/>
  <c r="D3071" i="44"/>
  <c r="D3063" i="44"/>
  <c r="D3055" i="44"/>
  <c r="D3047" i="44"/>
  <c r="D3039" i="44"/>
  <c r="D3031" i="44"/>
  <c r="D3023" i="44"/>
  <c r="D3015" i="44"/>
  <c r="D3007" i="44"/>
  <c r="D2999" i="44"/>
  <c r="D2991" i="44"/>
  <c r="D2983" i="44"/>
  <c r="D2975" i="44"/>
  <c r="D2967" i="44"/>
  <c r="D2959" i="44"/>
  <c r="D2951" i="44"/>
  <c r="D2943" i="44"/>
  <c r="D2935" i="44"/>
  <c r="D2927" i="44"/>
  <c r="D2919" i="44"/>
  <c r="D2911" i="44"/>
  <c r="D2903" i="44"/>
  <c r="D2895" i="44"/>
  <c r="D2887" i="44"/>
  <c r="D2879" i="44"/>
  <c r="D2871" i="44"/>
  <c r="D2863" i="44"/>
  <c r="D2855" i="44"/>
  <c r="D2847" i="44"/>
  <c r="D2839" i="44"/>
  <c r="D2831" i="44"/>
  <c r="D2823" i="44"/>
  <c r="D2815" i="44"/>
  <c r="D2807" i="44"/>
  <c r="D2799" i="44"/>
  <c r="D2791" i="44"/>
  <c r="D2783" i="44"/>
  <c r="D2775" i="44"/>
  <c r="D2767" i="44"/>
  <c r="D2759" i="44"/>
  <c r="D2751" i="44"/>
  <c r="D2743" i="44"/>
  <c r="D2735" i="44"/>
  <c r="D2727" i="44"/>
  <c r="D2719" i="44"/>
  <c r="D2711" i="44"/>
  <c r="D2703" i="44"/>
  <c r="D2695" i="44"/>
  <c r="D2687" i="44"/>
  <c r="D2679" i="44"/>
  <c r="D2671" i="44"/>
  <c r="D2663" i="44"/>
  <c r="D2655" i="44"/>
  <c r="D2647" i="44"/>
  <c r="D2639" i="44"/>
  <c r="D2631" i="44"/>
  <c r="D2623" i="44"/>
  <c r="D2615" i="44"/>
  <c r="D2607" i="44"/>
  <c r="D2599" i="44"/>
  <c r="D2591" i="44"/>
  <c r="D2583" i="44"/>
  <c r="D2575" i="44"/>
  <c r="D2567" i="44"/>
  <c r="D2559" i="44"/>
  <c r="D4652" i="44"/>
  <c r="D4564" i="44"/>
  <c r="D4548" i="44"/>
  <c r="D4436" i="44"/>
  <c r="D4308" i="44"/>
  <c r="D4180" i="44"/>
  <c r="D4052" i="44"/>
  <c r="D3924" i="44"/>
  <c r="D3826" i="44"/>
  <c r="D3762" i="44"/>
  <c r="D3724" i="44"/>
  <c r="D3714" i="44"/>
  <c r="D5504" i="44"/>
  <c r="D4724" i="44"/>
  <c r="D4668" i="44"/>
  <c r="D4364" i="44"/>
  <c r="D4236" i="44"/>
  <c r="D4108" i="44"/>
  <c r="D3980" i="44"/>
  <c r="D3852" i="44"/>
  <c r="D3812" i="44"/>
  <c r="D3748" i="44"/>
  <c r="D3703" i="44"/>
  <c r="D3694" i="44"/>
  <c r="D3686" i="44"/>
  <c r="D3678" i="44"/>
  <c r="D3670" i="44"/>
  <c r="D3662" i="44"/>
  <c r="D3654" i="44"/>
  <c r="D3646" i="44"/>
  <c r="D3638" i="44"/>
  <c r="D3630" i="44"/>
  <c r="D3622" i="44"/>
  <c r="D3614" i="44"/>
  <c r="D3606" i="44"/>
  <c r="D3598" i="44"/>
  <c r="D3590" i="44"/>
  <c r="D3582" i="44"/>
  <c r="D3574" i="44"/>
  <c r="D3566" i="44"/>
  <c r="D3558" i="44"/>
  <c r="D3550" i="44"/>
  <c r="D3542" i="44"/>
  <c r="D3534" i="44"/>
  <c r="D3526" i="44"/>
  <c r="D3518" i="44"/>
  <c r="D3510" i="44"/>
  <c r="D3502" i="44"/>
  <c r="D3494" i="44"/>
  <c r="D3486" i="44"/>
  <c r="D3478" i="44"/>
  <c r="D3470" i="44"/>
  <c r="D3462" i="44"/>
  <c r="D3454" i="44"/>
  <c r="D3446" i="44"/>
  <c r="D3438" i="44"/>
  <c r="D3430" i="44"/>
  <c r="D3422" i="44"/>
  <c r="D3414" i="44"/>
  <c r="D3406" i="44"/>
  <c r="D3398" i="44"/>
  <c r="D3390" i="44"/>
  <c r="D3382" i="44"/>
  <c r="D3374" i="44"/>
  <c r="D3366" i="44"/>
  <c r="D3358" i="44"/>
  <c r="D3350" i="44"/>
  <c r="D3342" i="44"/>
  <c r="D3334" i="44"/>
  <c r="D3326" i="44"/>
  <c r="D3318" i="44"/>
  <c r="D3310" i="44"/>
  <c r="D3302" i="44"/>
  <c r="D3294" i="44"/>
  <c r="D3286" i="44"/>
  <c r="D3278" i="44"/>
  <c r="D3270" i="44"/>
  <c r="D3262" i="44"/>
  <c r="D3254" i="44"/>
  <c r="D3246" i="44"/>
  <c r="D3238" i="44"/>
  <c r="D3230" i="44"/>
  <c r="D3222" i="44"/>
  <c r="D3214" i="44"/>
  <c r="D3206" i="44"/>
  <c r="D3198" i="44"/>
  <c r="D3190" i="44"/>
  <c r="D3182" i="44"/>
  <c r="D3174" i="44"/>
  <c r="D3166" i="44"/>
  <c r="D3158" i="44"/>
  <c r="D3150" i="44"/>
  <c r="D3142" i="44"/>
  <c r="D3134" i="44"/>
  <c r="D3126" i="44"/>
  <c r="D3118" i="44"/>
  <c r="D3110" i="44"/>
  <c r="D3102" i="44"/>
  <c r="D3094" i="44"/>
  <c r="D3086" i="44"/>
  <c r="D3078" i="44"/>
  <c r="D3070" i="44"/>
  <c r="D3062" i="44"/>
  <c r="D3054" i="44"/>
  <c r="D3046" i="44"/>
  <c r="D3038" i="44"/>
  <c r="D3030" i="44"/>
  <c r="D3022" i="44"/>
  <c r="D3014" i="44"/>
  <c r="D3006" i="44"/>
  <c r="D2998" i="44"/>
  <c r="D2990" i="44"/>
  <c r="D2982" i="44"/>
  <c r="D2974" i="44"/>
  <c r="D2966" i="44"/>
  <c r="D2958" i="44"/>
  <c r="D2950" i="44"/>
  <c r="D2942" i="44"/>
  <c r="D2934" i="44"/>
  <c r="D2926" i="44"/>
  <c r="D2918" i="44"/>
  <c r="D2910" i="44"/>
  <c r="D2902" i="44"/>
  <c r="D2894" i="44"/>
  <c r="D2886" i="44"/>
  <c r="D2878" i="44"/>
  <c r="D2870" i="44"/>
  <c r="D2862" i="44"/>
  <c r="D2854" i="44"/>
  <c r="D2846" i="44"/>
  <c r="D2838" i="44"/>
  <c r="D2830" i="44"/>
  <c r="D2822" i="44"/>
  <c r="D2814" i="44"/>
  <c r="D2806" i="44"/>
  <c r="D2798" i="44"/>
  <c r="D2790" i="44"/>
  <c r="D2782" i="44"/>
  <c r="D2774" i="44"/>
  <c r="D2766" i="44"/>
  <c r="D2758" i="44"/>
  <c r="D2750" i="44"/>
  <c r="D2742" i="44"/>
  <c r="D2734" i="44"/>
  <c r="D2726" i="44"/>
  <c r="D2718" i="44"/>
  <c r="D2710" i="44"/>
  <c r="D2702" i="44"/>
  <c r="D2694" i="44"/>
  <c r="D2686" i="44"/>
  <c r="D2678" i="44"/>
  <c r="D2670" i="44"/>
  <c r="D2662" i="44"/>
  <c r="D2654" i="44"/>
  <c r="D2646" i="44"/>
  <c r="D2638" i="44"/>
  <c r="D2630" i="44"/>
  <c r="D2622" i="44"/>
  <c r="D2614" i="44"/>
  <c r="D2606" i="44"/>
  <c r="D2598" i="44"/>
  <c r="D2590" i="44"/>
  <c r="D2582" i="44"/>
  <c r="D2574" i="44"/>
  <c r="D2566" i="44"/>
  <c r="D4812" i="44"/>
  <c r="D4580" i="44"/>
  <c r="D4420" i="44"/>
  <c r="D4292" i="44"/>
  <c r="D4164" i="44"/>
  <c r="D4036" i="44"/>
  <c r="D3908" i="44"/>
  <c r="D3786" i="44"/>
  <c r="D4220" i="44"/>
  <c r="D3661" i="44"/>
  <c r="D3477" i="44"/>
  <c r="D3373" i="44"/>
  <c r="D3357" i="44"/>
  <c r="D3285" i="44"/>
  <c r="D3157" i="44"/>
  <c r="D3130" i="44"/>
  <c r="D3117" i="44"/>
  <c r="D3066" i="44"/>
  <c r="D3053" i="44"/>
  <c r="D3002" i="44"/>
  <c r="D2989" i="44"/>
  <c r="D2938" i="44"/>
  <c r="D2925" i="44"/>
  <c r="D2874" i="44"/>
  <c r="D2861" i="44"/>
  <c r="D2810" i="44"/>
  <c r="D2797" i="44"/>
  <c r="D2746" i="44"/>
  <c r="D2733" i="44"/>
  <c r="D2682" i="44"/>
  <c r="D2612" i="44"/>
  <c r="D2565" i="44"/>
  <c r="D2547" i="44"/>
  <c r="D2530" i="44"/>
  <c r="D3605" i="44"/>
  <c r="D3549" i="44"/>
  <c r="D3341" i="44"/>
  <c r="D3213" i="44"/>
  <c r="D2669" i="44"/>
  <c r="D2658" i="44"/>
  <c r="D2588" i="44"/>
  <c r="D2555" i="44"/>
  <c r="D2538" i="44"/>
  <c r="D2521" i="44"/>
  <c r="D2513" i="44"/>
  <c r="D2505" i="44"/>
  <c r="D2497" i="44"/>
  <c r="D2489" i="44"/>
  <c r="D2481" i="44"/>
  <c r="D2473" i="44"/>
  <c r="D2465" i="44"/>
  <c r="D2457" i="44"/>
  <c r="D2449" i="44"/>
  <c r="D2441" i="44"/>
  <c r="D2433" i="44"/>
  <c r="D2425" i="44"/>
  <c r="D2417" i="44"/>
  <c r="D2409" i="44"/>
  <c r="D2401" i="44"/>
  <c r="D2393" i="44"/>
  <c r="D2385" i="44"/>
  <c r="D2377" i="44"/>
  <c r="D2369" i="44"/>
  <c r="D2361" i="44"/>
  <c r="D2353" i="44"/>
  <c r="D2345" i="44"/>
  <c r="D2337" i="44"/>
  <c r="D2329" i="44"/>
  <c r="D2321" i="44"/>
  <c r="D2313" i="44"/>
  <c r="D2305" i="44"/>
  <c r="D2297" i="44"/>
  <c r="D2289" i="44"/>
  <c r="D2281" i="44"/>
  <c r="D2273" i="44"/>
  <c r="D2265" i="44"/>
  <c r="D2257" i="44"/>
  <c r="D2249" i="44"/>
  <c r="D2241" i="44"/>
  <c r="D2233" i="44"/>
  <c r="D2225" i="44"/>
  <c r="D2217" i="44"/>
  <c r="D2209" i="44"/>
  <c r="D2201" i="44"/>
  <c r="D2193" i="44"/>
  <c r="D2185" i="44"/>
  <c r="D2177" i="44"/>
  <c r="D2169" i="44"/>
  <c r="D2161" i="44"/>
  <c r="D2153" i="44"/>
  <c r="D2145" i="44"/>
  <c r="D2137" i="44"/>
  <c r="D2129" i="44"/>
  <c r="D2121" i="44"/>
  <c r="D2113" i="44"/>
  <c r="D2105" i="44"/>
  <c r="D2097" i="44"/>
  <c r="D2089" i="44"/>
  <c r="D2081" i="44"/>
  <c r="D2073" i="44"/>
  <c r="D2065" i="44"/>
  <c r="D2057" i="44"/>
  <c r="D2049" i="44"/>
  <c r="D2041" i="44"/>
  <c r="D2033" i="44"/>
  <c r="D2025" i="44"/>
  <c r="D2017" i="44"/>
  <c r="D2009" i="44"/>
  <c r="D2001" i="44"/>
  <c r="D1993" i="44"/>
  <c r="D1985" i="44"/>
  <c r="D1977" i="44"/>
  <c r="D1969" i="44"/>
  <c r="D1961" i="44"/>
  <c r="D1953" i="44"/>
  <c r="D1945" i="44"/>
  <c r="D1937" i="44"/>
  <c r="D1929" i="44"/>
  <c r="D1921" i="44"/>
  <c r="D1913" i="44"/>
  <c r="D1905" i="44"/>
  <c r="D1897" i="44"/>
  <c r="D1889" i="44"/>
  <c r="D1881" i="44"/>
  <c r="D1873" i="44"/>
  <c r="D1865" i="44"/>
  <c r="D1857" i="44"/>
  <c r="D1849" i="44"/>
  <c r="D3677" i="44"/>
  <c r="D3421" i="44"/>
  <c r="D3405" i="44"/>
  <c r="D3389" i="44"/>
  <c r="D3269" i="44"/>
  <c r="D3141" i="44"/>
  <c r="D3090" i="44"/>
  <c r="D3077" i="44"/>
  <c r="D3026" i="44"/>
  <c r="D3013" i="44"/>
  <c r="D2962" i="44"/>
  <c r="D2949" i="44"/>
  <c r="D2898" i="44"/>
  <c r="D2885" i="44"/>
  <c r="D2834" i="44"/>
  <c r="D2821" i="44"/>
  <c r="D2770" i="44"/>
  <c r="D2757" i="44"/>
  <c r="D2706" i="44"/>
  <c r="D2693" i="44"/>
  <c r="D2645" i="44"/>
  <c r="D2634" i="44"/>
  <c r="D2564" i="44"/>
  <c r="D2546" i="44"/>
  <c r="D4828" i="44"/>
  <c r="D3693" i="44"/>
  <c r="D3621" i="44"/>
  <c r="D3565" i="44"/>
  <c r="D3493" i="44"/>
  <c r="D3325" i="44"/>
  <c r="D3197" i="44"/>
  <c r="D2668" i="44"/>
  <c r="D2621" i="44"/>
  <c r="D2610" i="44"/>
  <c r="D2554" i="44"/>
  <c r="D2528" i="44"/>
  <c r="D2520" i="44"/>
  <c r="D2512" i="44"/>
  <c r="D2504" i="44"/>
  <c r="D2496" i="44"/>
  <c r="D2488" i="44"/>
  <c r="D2480" i="44"/>
  <c r="D2472" i="44"/>
  <c r="D2464" i="44"/>
  <c r="D2456" i="44"/>
  <c r="D2448" i="44"/>
  <c r="D2440" i="44"/>
  <c r="D2432" i="44"/>
  <c r="D2424" i="44"/>
  <c r="D2416" i="44"/>
  <c r="D2408" i="44"/>
  <c r="D2400" i="44"/>
  <c r="D2392" i="44"/>
  <c r="D2384" i="44"/>
  <c r="D2376" i="44"/>
  <c r="D2368" i="44"/>
  <c r="D2360" i="44"/>
  <c r="D2352" i="44"/>
  <c r="D2344" i="44"/>
  <c r="D2336" i="44"/>
  <c r="D2328" i="44"/>
  <c r="D2320" i="44"/>
  <c r="D2312" i="44"/>
  <c r="D2304" i="44"/>
  <c r="D2296" i="44"/>
  <c r="D2288" i="44"/>
  <c r="D2280" i="44"/>
  <c r="D2272" i="44"/>
  <c r="D2264" i="44"/>
  <c r="D2256" i="44"/>
  <c r="D2248" i="44"/>
  <c r="D2240" i="44"/>
  <c r="D2232" i="44"/>
  <c r="D2224" i="44"/>
  <c r="D2216" i="44"/>
  <c r="D2208" i="44"/>
  <c r="D2200" i="44"/>
  <c r="D2192" i="44"/>
  <c r="D2184" i="44"/>
  <c r="D2176" i="44"/>
  <c r="D2168" i="44"/>
  <c r="D2160" i="44"/>
  <c r="D2152" i="44"/>
  <c r="D2144" i="44"/>
  <c r="D2136" i="44"/>
  <c r="D2128" i="44"/>
  <c r="D2120" i="44"/>
  <c r="D2112" i="44"/>
  <c r="D2104" i="44"/>
  <c r="D2096" i="44"/>
  <c r="D2088" i="44"/>
  <c r="D2080" i="44"/>
  <c r="D2072" i="44"/>
  <c r="D2064" i="44"/>
  <c r="D2056" i="44"/>
  <c r="D2048" i="44"/>
  <c r="D2040" i="44"/>
  <c r="D2032" i="44"/>
  <c r="D2024" i="44"/>
  <c r="D2016" i="44"/>
  <c r="D2008" i="44"/>
  <c r="D2000" i="44"/>
  <c r="D1992" i="44"/>
  <c r="D1984" i="44"/>
  <c r="D1976" i="44"/>
  <c r="D1968" i="44"/>
  <c r="D1960" i="44"/>
  <c r="D1952" i="44"/>
  <c r="D1944" i="44"/>
  <c r="D1936" i="44"/>
  <c r="D1928" i="44"/>
  <c r="D1920" i="44"/>
  <c r="D1912" i="44"/>
  <c r="D1904" i="44"/>
  <c r="D1896" i="44"/>
  <c r="D1888" i="44"/>
  <c r="D1880" i="44"/>
  <c r="D1872" i="44"/>
  <c r="D1864" i="44"/>
  <c r="D1856" i="44"/>
  <c r="D1848" i="44"/>
  <c r="D1840" i="44"/>
  <c r="D1832" i="44"/>
  <c r="D1824" i="44"/>
  <c r="D1816" i="44"/>
  <c r="D1808" i="44"/>
  <c r="D1800" i="44"/>
  <c r="D3964" i="44"/>
  <c r="D3637" i="44"/>
  <c r="D3437" i="44"/>
  <c r="D3253" i="44"/>
  <c r="D3114" i="44"/>
  <c r="D3101" i="44"/>
  <c r="D3050" i="44"/>
  <c r="D3037" i="44"/>
  <c r="D2986" i="44"/>
  <c r="D2973" i="44"/>
  <c r="D2922" i="44"/>
  <c r="D2909" i="44"/>
  <c r="D2858" i="44"/>
  <c r="D2845" i="44"/>
  <c r="D2794" i="44"/>
  <c r="D2781" i="44"/>
  <c r="D2730" i="44"/>
  <c r="D2717" i="44"/>
  <c r="D2644" i="44"/>
  <c r="D2597" i="44"/>
  <c r="D2586" i="44"/>
  <c r="D2536" i="44"/>
  <c r="D4348" i="44"/>
  <c r="D3581" i="44"/>
  <c r="D3509" i="44"/>
  <c r="D3309" i="44"/>
  <c r="D3181" i="44"/>
  <c r="D2620" i="44"/>
  <c r="D2573" i="44"/>
  <c r="D2562" i="44"/>
  <c r="D2544" i="44"/>
  <c r="D2527" i="44"/>
  <c r="D2519" i="44"/>
  <c r="D2511" i="44"/>
  <c r="D2503" i="44"/>
  <c r="D2495" i="44"/>
  <c r="D2487" i="44"/>
  <c r="D2479" i="44"/>
  <c r="D2471" i="44"/>
  <c r="D2463" i="44"/>
  <c r="D2455" i="44"/>
  <c r="D2447" i="44"/>
  <c r="D2439" i="44"/>
  <c r="D2431" i="44"/>
  <c r="D2423" i="44"/>
  <c r="D2415" i="44"/>
  <c r="D2407" i="44"/>
  <c r="D2399" i="44"/>
  <c r="D2391" i="44"/>
  <c r="D2383" i="44"/>
  <c r="D2375" i="44"/>
  <c r="D2367" i="44"/>
  <c r="D2359" i="44"/>
  <c r="D2351" i="44"/>
  <c r="D2343" i="44"/>
  <c r="D2335" i="44"/>
  <c r="D2327" i="44"/>
  <c r="D2319" i="44"/>
  <c r="D2311" i="44"/>
  <c r="D2303" i="44"/>
  <c r="D2295" i="44"/>
  <c r="D2287" i="44"/>
  <c r="D2279" i="44"/>
  <c r="D2271" i="44"/>
  <c r="D2263" i="44"/>
  <c r="D2255" i="44"/>
  <c r="D2247" i="44"/>
  <c r="D2239" i="44"/>
  <c r="D2231" i="44"/>
  <c r="D2223" i="44"/>
  <c r="D2215" i="44"/>
  <c r="D2207" i="44"/>
  <c r="D2199" i="44"/>
  <c r="D2191" i="44"/>
  <c r="D2183" i="44"/>
  <c r="D2175" i="44"/>
  <c r="D2167" i="44"/>
  <c r="D2159" i="44"/>
  <c r="D2151" i="44"/>
  <c r="D2143" i="44"/>
  <c r="D2135" i="44"/>
  <c r="D2127" i="44"/>
  <c r="D2119" i="44"/>
  <c r="D2111" i="44"/>
  <c r="D2103" i="44"/>
  <c r="D2095" i="44"/>
  <c r="D2087" i="44"/>
  <c r="D2079" i="44"/>
  <c r="D2071" i="44"/>
  <c r="D2063" i="44"/>
  <c r="D2055" i="44"/>
  <c r="D2047" i="44"/>
  <c r="D2039" i="44"/>
  <c r="D2031" i="44"/>
  <c r="D2023" i="44"/>
  <c r="D2015" i="44"/>
  <c r="D2007" i="44"/>
  <c r="D1999" i="44"/>
  <c r="D1991" i="44"/>
  <c r="D1983" i="44"/>
  <c r="D1975" i="44"/>
  <c r="D1967" i="44"/>
  <c r="D1959" i="44"/>
  <c r="D1951" i="44"/>
  <c r="D1943" i="44"/>
  <c r="D1935" i="44"/>
  <c r="D1927" i="44"/>
  <c r="D1919" i="44"/>
  <c r="D1911" i="44"/>
  <c r="D3653" i="44"/>
  <c r="D3525" i="44"/>
  <c r="D3237" i="44"/>
  <c r="D3138" i="44"/>
  <c r="D3125" i="44"/>
  <c r="D3074" i="44"/>
  <c r="D3061" i="44"/>
  <c r="D3010" i="44"/>
  <c r="D2997" i="44"/>
  <c r="D2946" i="44"/>
  <c r="D2933" i="44"/>
  <c r="D2882" i="44"/>
  <c r="D2869" i="44"/>
  <c r="D2818" i="44"/>
  <c r="D2805" i="44"/>
  <c r="D2754" i="44"/>
  <c r="D2741" i="44"/>
  <c r="D2690" i="44"/>
  <c r="D2677" i="44"/>
  <c r="D2666" i="44"/>
  <c r="D2596" i="44"/>
  <c r="D2552" i="44"/>
  <c r="D2535" i="44"/>
  <c r="D4092" i="44"/>
  <c r="D3597" i="44"/>
  <c r="D3541" i="44"/>
  <c r="D3453" i="44"/>
  <c r="D3293" i="44"/>
  <c r="D3165" i="44"/>
  <c r="D2653" i="44"/>
  <c r="D2642" i="44"/>
  <c r="D2572" i="44"/>
  <c r="D2543" i="44"/>
  <c r="D2526" i="44"/>
  <c r="D2518" i="44"/>
  <c r="D2510" i="44"/>
  <c r="D2502" i="44"/>
  <c r="D2494" i="44"/>
  <c r="D2486" i="44"/>
  <c r="D2478" i="44"/>
  <c r="D2470" i="44"/>
  <c r="D2462" i="44"/>
  <c r="D2454" i="44"/>
  <c r="D2446" i="44"/>
  <c r="D2438" i="44"/>
  <c r="D2430" i="44"/>
  <c r="D2422" i="44"/>
  <c r="D2414" i="44"/>
  <c r="D2406" i="44"/>
  <c r="D2398" i="44"/>
  <c r="D2390" i="44"/>
  <c r="D2382" i="44"/>
  <c r="D2374" i="44"/>
  <c r="D2366" i="44"/>
  <c r="D2358" i="44"/>
  <c r="D2350" i="44"/>
  <c r="D2342" i="44"/>
  <c r="D2334" i="44"/>
  <c r="D2326" i="44"/>
  <c r="D2318" i="44"/>
  <c r="D2310" i="44"/>
  <c r="D2302" i="44"/>
  <c r="D2294" i="44"/>
  <c r="D2286" i="44"/>
  <c r="D2278" i="44"/>
  <c r="D2270" i="44"/>
  <c r="D2262" i="44"/>
  <c r="D2254" i="44"/>
  <c r="D2246" i="44"/>
  <c r="D2238" i="44"/>
  <c r="D2230" i="44"/>
  <c r="D2222" i="44"/>
  <c r="D2214" i="44"/>
  <c r="D2206" i="44"/>
  <c r="D2198" i="44"/>
  <c r="D2190" i="44"/>
  <c r="D2182" i="44"/>
  <c r="D2174" i="44"/>
  <c r="D2166" i="44"/>
  <c r="D2158" i="44"/>
  <c r="D2150" i="44"/>
  <c r="D2142" i="44"/>
  <c r="D2134" i="44"/>
  <c r="D2126" i="44"/>
  <c r="D2118" i="44"/>
  <c r="D2110" i="44"/>
  <c r="D2102" i="44"/>
  <c r="D2094" i="44"/>
  <c r="D2086" i="44"/>
  <c r="D2078" i="44"/>
  <c r="D2070" i="44"/>
  <c r="D2062" i="44"/>
  <c r="D2054" i="44"/>
  <c r="D2046" i="44"/>
  <c r="D2038" i="44"/>
  <c r="D2030" i="44"/>
  <c r="D2022" i="44"/>
  <c r="D2014" i="44"/>
  <c r="D2006" i="44"/>
  <c r="D1998" i="44"/>
  <c r="D1990" i="44"/>
  <c r="D1982" i="44"/>
  <c r="D1974" i="44"/>
  <c r="D4596" i="44"/>
  <c r="D3469" i="44"/>
  <c r="D3365" i="44"/>
  <c r="D3221" i="44"/>
  <c r="D3098" i="44"/>
  <c r="D3085" i="44"/>
  <c r="D3034" i="44"/>
  <c r="D3021" i="44"/>
  <c r="D2970" i="44"/>
  <c r="D2957" i="44"/>
  <c r="D2906" i="44"/>
  <c r="D2893" i="44"/>
  <c r="D2842" i="44"/>
  <c r="D2829" i="44"/>
  <c r="D2778" i="44"/>
  <c r="D2765" i="44"/>
  <c r="D2714" i="44"/>
  <c r="D2701" i="44"/>
  <c r="D2676" i="44"/>
  <c r="D2629" i="44"/>
  <c r="D2618" i="44"/>
  <c r="D2560" i="44"/>
  <c r="D2551" i="44"/>
  <c r="D2534" i="44"/>
  <c r="D4740" i="44"/>
  <c r="D3836" i="44"/>
  <c r="D3669" i="44"/>
  <c r="D3381" i="44"/>
  <c r="D3722" i="44"/>
  <c r="D3685" i="44"/>
  <c r="D3613" i="44"/>
  <c r="D3557" i="44"/>
  <c r="D3485" i="44"/>
  <c r="D3413" i="44"/>
  <c r="D3397" i="44"/>
  <c r="D3333" i="44"/>
  <c r="D3205" i="44"/>
  <c r="D3122" i="44"/>
  <c r="D3109" i="44"/>
  <c r="D3058" i="44"/>
  <c r="D3045" i="44"/>
  <c r="D2994" i="44"/>
  <c r="D2981" i="44"/>
  <c r="D2930" i="44"/>
  <c r="D2917" i="44"/>
  <c r="D2866" i="44"/>
  <c r="D2853" i="44"/>
  <c r="D2802" i="44"/>
  <c r="D2789" i="44"/>
  <c r="D2738" i="44"/>
  <c r="D2725" i="44"/>
  <c r="D2628" i="44"/>
  <c r="D2581" i="44"/>
  <c r="D2570" i="44"/>
  <c r="D2550" i="44"/>
  <c r="D2533" i="44"/>
  <c r="D3629" i="44"/>
  <c r="D3573" i="44"/>
  <c r="D3429" i="44"/>
  <c r="D3261" i="44"/>
  <c r="D2674" i="44"/>
  <c r="D2604" i="44"/>
  <c r="D2558" i="44"/>
  <c r="D2541" i="44"/>
  <c r="D2524" i="44"/>
  <c r="D2516" i="44"/>
  <c r="D2508" i="44"/>
  <c r="D2500" i="44"/>
  <c r="D2492" i="44"/>
  <c r="D2484" i="44"/>
  <c r="D2476" i="44"/>
  <c r="D2468" i="44"/>
  <c r="D2460" i="44"/>
  <c r="D2452" i="44"/>
  <c r="D2444" i="44"/>
  <c r="D2436" i="44"/>
  <c r="D2428" i="44"/>
  <c r="D2420" i="44"/>
  <c r="D2412" i="44"/>
  <c r="D2404" i="44"/>
  <c r="D2396" i="44"/>
  <c r="D2388" i="44"/>
  <c r="D2380" i="44"/>
  <c r="D2372" i="44"/>
  <c r="D2364" i="44"/>
  <c r="D2356" i="44"/>
  <c r="D2348" i="44"/>
  <c r="D2340" i="44"/>
  <c r="D2332" i="44"/>
  <c r="D2324" i="44"/>
  <c r="D2316" i="44"/>
  <c r="D2308" i="44"/>
  <c r="D2300" i="44"/>
  <c r="D2292" i="44"/>
  <c r="D2284" i="44"/>
  <c r="D2276" i="44"/>
  <c r="D2268" i="44"/>
  <c r="D2260" i="44"/>
  <c r="D2252" i="44"/>
  <c r="D2244" i="44"/>
  <c r="D2236" i="44"/>
  <c r="D2228" i="44"/>
  <c r="D2220" i="44"/>
  <c r="D2212" i="44"/>
  <c r="D2204" i="44"/>
  <c r="D2196" i="44"/>
  <c r="D2188" i="44"/>
  <c r="D2180" i="44"/>
  <c r="D2172" i="44"/>
  <c r="D2164" i="44"/>
  <c r="D2156" i="44"/>
  <c r="D2148" i="44"/>
  <c r="D2140" i="44"/>
  <c r="D2132" i="44"/>
  <c r="D2124" i="44"/>
  <c r="D2116" i="44"/>
  <c r="D2108" i="44"/>
  <c r="D2100" i="44"/>
  <c r="D2092" i="44"/>
  <c r="D2084" i="44"/>
  <c r="D2076" i="44"/>
  <c r="D2068" i="44"/>
  <c r="D2060" i="44"/>
  <c r="D2052" i="44"/>
  <c r="D2044" i="44"/>
  <c r="D2036" i="44"/>
  <c r="D2028" i="44"/>
  <c r="D2020" i="44"/>
  <c r="D2012" i="44"/>
  <c r="D2004" i="44"/>
  <c r="D1996" i="44"/>
  <c r="D1988" i="44"/>
  <c r="D1980" i="44"/>
  <c r="D1972" i="44"/>
  <c r="D1964" i="44"/>
  <c r="D1956" i="44"/>
  <c r="D1948" i="44"/>
  <c r="D1940" i="44"/>
  <c r="D1932" i="44"/>
  <c r="D1924" i="44"/>
  <c r="D1916" i="44"/>
  <c r="D1908" i="44"/>
  <c r="D3645" i="44"/>
  <c r="D3501" i="44"/>
  <c r="D3317" i="44"/>
  <c r="D3189" i="44"/>
  <c r="D3133" i="44"/>
  <c r="D3082" i="44"/>
  <c r="D3069" i="44"/>
  <c r="D3018" i="44"/>
  <c r="D3005" i="44"/>
  <c r="D2954" i="44"/>
  <c r="D2941" i="44"/>
  <c r="D2890" i="44"/>
  <c r="D2877" i="44"/>
  <c r="D2826" i="44"/>
  <c r="D2813" i="44"/>
  <c r="D2762" i="44"/>
  <c r="D2749" i="44"/>
  <c r="D2698" i="44"/>
  <c r="D2685" i="44"/>
  <c r="D2661" i="44"/>
  <c r="D2650" i="44"/>
  <c r="D2580" i="44"/>
  <c r="D2549" i="44"/>
  <c r="D2532" i="44"/>
  <c r="D3772" i="44"/>
  <c r="D3589" i="44"/>
  <c r="D3517" i="44"/>
  <c r="D3445" i="44"/>
  <c r="D3245" i="44"/>
  <c r="D2637" i="44"/>
  <c r="D2626" i="44"/>
  <c r="D2557" i="44"/>
  <c r="D2540" i="44"/>
  <c r="D2523" i="44"/>
  <c r="D2515" i="44"/>
  <c r="D2507" i="44"/>
  <c r="D2499" i="44"/>
  <c r="D2491" i="44"/>
  <c r="D2483" i="44"/>
  <c r="D2475" i="44"/>
  <c r="D2467" i="44"/>
  <c r="D2459" i="44"/>
  <c r="D2451" i="44"/>
  <c r="D2443" i="44"/>
  <c r="D2435" i="44"/>
  <c r="D2427" i="44"/>
  <c r="D2419" i="44"/>
  <c r="D2411" i="44"/>
  <c r="D2403" i="44"/>
  <c r="D2395" i="44"/>
  <c r="D2387" i="44"/>
  <c r="D2379" i="44"/>
  <c r="D2371" i="44"/>
  <c r="D2363" i="44"/>
  <c r="D2355" i="44"/>
  <c r="D2347" i="44"/>
  <c r="D2339" i="44"/>
  <c r="D2331" i="44"/>
  <c r="D2323" i="44"/>
  <c r="D2315" i="44"/>
  <c r="D2307" i="44"/>
  <c r="D2299" i="44"/>
  <c r="D2291" i="44"/>
  <c r="D2283" i="44"/>
  <c r="D2275" i="44"/>
  <c r="D2267" i="44"/>
  <c r="D2259" i="44"/>
  <c r="D2251" i="44"/>
  <c r="D2243" i="44"/>
  <c r="D2235" i="44"/>
  <c r="D2227" i="44"/>
  <c r="D2219" i="44"/>
  <c r="D2211" i="44"/>
  <c r="D2203" i="44"/>
  <c r="D2195" i="44"/>
  <c r="D2187" i="44"/>
  <c r="D2179" i="44"/>
  <c r="D2171" i="44"/>
  <c r="D2163" i="44"/>
  <c r="D2155" i="44"/>
  <c r="D2147" i="44"/>
  <c r="D2139" i="44"/>
  <c r="D2131" i="44"/>
  <c r="D2123" i="44"/>
  <c r="D2115" i="44"/>
  <c r="D2107" i="44"/>
  <c r="D2099" i="44"/>
  <c r="D2091" i="44"/>
  <c r="D2083" i="44"/>
  <c r="D2075" i="44"/>
  <c r="D2067" i="44"/>
  <c r="D2059" i="44"/>
  <c r="D2051" i="44"/>
  <c r="D2043" i="44"/>
  <c r="D2035" i="44"/>
  <c r="D2027" i="44"/>
  <c r="D2019" i="44"/>
  <c r="D2011" i="44"/>
  <c r="D2003" i="44"/>
  <c r="D1995" i="44"/>
  <c r="D1987" i="44"/>
  <c r="D1979" i="44"/>
  <c r="D1971" i="44"/>
  <c r="D1963" i="44"/>
  <c r="D1955" i="44"/>
  <c r="D1947" i="44"/>
  <c r="D1939" i="44"/>
  <c r="D1931" i="44"/>
  <c r="D1923" i="44"/>
  <c r="D1915" i="44"/>
  <c r="D1907" i="44"/>
  <c r="D1899" i="44"/>
  <c r="D1891" i="44"/>
  <c r="D1883" i="44"/>
  <c r="D1875" i="44"/>
  <c r="D1867" i="44"/>
  <c r="D1859" i="44"/>
  <c r="D1851" i="44"/>
  <c r="D1843" i="44"/>
  <c r="D1835" i="44"/>
  <c r="D1827" i="44"/>
  <c r="D1819" i="44"/>
  <c r="D1811" i="44"/>
  <c r="D1803" i="44"/>
  <c r="D3533" i="44"/>
  <c r="D3301" i="44"/>
  <c r="D3173" i="44"/>
  <c r="D3106" i="44"/>
  <c r="D3093" i="44"/>
  <c r="D3042" i="44"/>
  <c r="D3029" i="44"/>
  <c r="D2978" i="44"/>
  <c r="D2965" i="44"/>
  <c r="D2914" i="44"/>
  <c r="D2901" i="44"/>
  <c r="D2850" i="44"/>
  <c r="D2837" i="44"/>
  <c r="D2786" i="44"/>
  <c r="D2773" i="44"/>
  <c r="D2722" i="44"/>
  <c r="D2709" i="44"/>
  <c r="D2660" i="44"/>
  <c r="D2613" i="44"/>
  <c r="D2602" i="44"/>
  <c r="D2548" i="44"/>
  <c r="D2531" i="44"/>
  <c r="D3461" i="44"/>
  <c r="D3229" i="44"/>
  <c r="D2636" i="44"/>
  <c r="D2589" i="44"/>
  <c r="D2578" i="44"/>
  <c r="D2556" i="44"/>
  <c r="D2539" i="44"/>
  <c r="D2522" i="44"/>
  <c r="D2514" i="44"/>
  <c r="D2506" i="44"/>
  <c r="D2498" i="44"/>
  <c r="D2490" i="44"/>
  <c r="D2482" i="44"/>
  <c r="D2474" i="44"/>
  <c r="D2466" i="44"/>
  <c r="D2458" i="44"/>
  <c r="D2450" i="44"/>
  <c r="D2442" i="44"/>
  <c r="D2434" i="44"/>
  <c r="D2426" i="44"/>
  <c r="D2418" i="44"/>
  <c r="D2410" i="44"/>
  <c r="D2402" i="44"/>
  <c r="D2394" i="44"/>
  <c r="D2386" i="44"/>
  <c r="D2378" i="44"/>
  <c r="D2370" i="44"/>
  <c r="D2362" i="44"/>
  <c r="D2354" i="44"/>
  <c r="D2346" i="44"/>
  <c r="D2338" i="44"/>
  <c r="D2330" i="44"/>
  <c r="D2322" i="44"/>
  <c r="D2314" i="44"/>
  <c r="D2306" i="44"/>
  <c r="D2298" i="44"/>
  <c r="D2290" i="44"/>
  <c r="D2282" i="44"/>
  <c r="D2274" i="44"/>
  <c r="D2266" i="44"/>
  <c r="D2258" i="44"/>
  <c r="D2250" i="44"/>
  <c r="D2242" i="44"/>
  <c r="D2234" i="44"/>
  <c r="D2226" i="44"/>
  <c r="D2218" i="44"/>
  <c r="D2210" i="44"/>
  <c r="D2202" i="44"/>
  <c r="D2194" i="44"/>
  <c r="D2186" i="44"/>
  <c r="D2178" i="44"/>
  <c r="D2170" i="44"/>
  <c r="D2162" i="44"/>
  <c r="D2154" i="44"/>
  <c r="D2146" i="44"/>
  <c r="D2138" i="44"/>
  <c r="D2130" i="44"/>
  <c r="D2122" i="44"/>
  <c r="D2114" i="44"/>
  <c r="D2106" i="44"/>
  <c r="D2098" i="44"/>
  <c r="D2090" i="44"/>
  <c r="D2082" i="44"/>
  <c r="D2074" i="44"/>
  <c r="D2066" i="44"/>
  <c r="D2058" i="44"/>
  <c r="D2050" i="44"/>
  <c r="D2042" i="44"/>
  <c r="D2034" i="44"/>
  <c r="D2026" i="44"/>
  <c r="D2018" i="44"/>
  <c r="D2010" i="44"/>
  <c r="D2002" i="44"/>
  <c r="D1994" i="44"/>
  <c r="D1986" i="44"/>
  <c r="D1978" i="44"/>
  <c r="D2437" i="44"/>
  <c r="D2389" i="44"/>
  <c r="D2373" i="44"/>
  <c r="D2341" i="44"/>
  <c r="D2173" i="44"/>
  <c r="D2045" i="44"/>
  <c r="D1962" i="44"/>
  <c r="D1950" i="44"/>
  <c r="D1894" i="44"/>
  <c r="D1845" i="44"/>
  <c r="D1836" i="44"/>
  <c r="D1799" i="44"/>
  <c r="D1791" i="44"/>
  <c r="D1783" i="44"/>
  <c r="D1775" i="44"/>
  <c r="D1767" i="44"/>
  <c r="D1759" i="44"/>
  <c r="D1751" i="44"/>
  <c r="D1743" i="44"/>
  <c r="D1735" i="44"/>
  <c r="D1727" i="44"/>
  <c r="D1719" i="44"/>
  <c r="D1711" i="44"/>
  <c r="D1703" i="44"/>
  <c r="D1695" i="44"/>
  <c r="D1687" i="44"/>
  <c r="D1679" i="44"/>
  <c r="D1671" i="44"/>
  <c r="D1663" i="44"/>
  <c r="D1655" i="44"/>
  <c r="D1647" i="44"/>
  <c r="D1639" i="44"/>
  <c r="D1631" i="44"/>
  <c r="D1623" i="44"/>
  <c r="D1615" i="44"/>
  <c r="D1607" i="44"/>
  <c r="D1599" i="44"/>
  <c r="D1591" i="44"/>
  <c r="D1583" i="44"/>
  <c r="D1575" i="44"/>
  <c r="D1567" i="44"/>
  <c r="D1559" i="44"/>
  <c r="D1551" i="44"/>
  <c r="D1543" i="44"/>
  <c r="D1535" i="44"/>
  <c r="D1527" i="44"/>
  <c r="D1519" i="44"/>
  <c r="D1511" i="44"/>
  <c r="D1503" i="44"/>
  <c r="D1495" i="44"/>
  <c r="D1487" i="44"/>
  <c r="D1479" i="44"/>
  <c r="D1471" i="44"/>
  <c r="D1463" i="44"/>
  <c r="D1455" i="44"/>
  <c r="D1447" i="44"/>
  <c r="D1439" i="44"/>
  <c r="D1431" i="44"/>
  <c r="D1423" i="44"/>
  <c r="D1415" i="44"/>
  <c r="D1407" i="44"/>
  <c r="D1399" i="44"/>
  <c r="D1391" i="44"/>
  <c r="D1383" i="44"/>
  <c r="D1375" i="44"/>
  <c r="D1367" i="44"/>
  <c r="D1359" i="44"/>
  <c r="D1351" i="44"/>
  <c r="D1343" i="44"/>
  <c r="D1335" i="44"/>
  <c r="D1327" i="44"/>
  <c r="D1319" i="44"/>
  <c r="D1311" i="44"/>
  <c r="D1303" i="44"/>
  <c r="D1295" i="44"/>
  <c r="D1287" i="44"/>
  <c r="D1279" i="44"/>
  <c r="D1271" i="44"/>
  <c r="D1263" i="44"/>
  <c r="D1255" i="44"/>
  <c r="D1247" i="44"/>
  <c r="D1239" i="44"/>
  <c r="D1231" i="44"/>
  <c r="D1223" i="44"/>
  <c r="D1215" i="44"/>
  <c r="D1207" i="44"/>
  <c r="D1199" i="44"/>
  <c r="D1191" i="44"/>
  <c r="D1183" i="44"/>
  <c r="D1175" i="44"/>
  <c r="D1167" i="44"/>
  <c r="D1159" i="44"/>
  <c r="D1151" i="44"/>
  <c r="D1143" i="44"/>
  <c r="D1135" i="44"/>
  <c r="D1127" i="44"/>
  <c r="D1119" i="44"/>
  <c r="D1111" i="44"/>
  <c r="D1103" i="44"/>
  <c r="D1095" i="44"/>
  <c r="D1087" i="44"/>
  <c r="D1079" i="44"/>
  <c r="D1071" i="44"/>
  <c r="D1063" i="44"/>
  <c r="D1055" i="44"/>
  <c r="D1047" i="44"/>
  <c r="D1039" i="44"/>
  <c r="D1031" i="44"/>
  <c r="D1023" i="44"/>
  <c r="D1015" i="44"/>
  <c r="D1007" i="44"/>
  <c r="D999" i="44"/>
  <c r="D991" i="44"/>
  <c r="D983" i="44"/>
  <c r="D975" i="44"/>
  <c r="D967" i="44"/>
  <c r="D959" i="44"/>
  <c r="D951" i="44"/>
  <c r="D943" i="44"/>
  <c r="D935" i="44"/>
  <c r="D927" i="44"/>
  <c r="D919" i="44"/>
  <c r="D911" i="44"/>
  <c r="D903" i="44"/>
  <c r="D895" i="44"/>
  <c r="D887" i="44"/>
  <c r="D879" i="44"/>
  <c r="D871" i="44"/>
  <c r="D863" i="44"/>
  <c r="D855" i="44"/>
  <c r="D847" i="44"/>
  <c r="D839" i="44"/>
  <c r="D831" i="44"/>
  <c r="D823" i="44"/>
  <c r="D815" i="44"/>
  <c r="D807" i="44"/>
  <c r="D799" i="44"/>
  <c r="D791" i="44"/>
  <c r="D783" i="44"/>
  <c r="D775" i="44"/>
  <c r="D767" i="44"/>
  <c r="D759" i="44"/>
  <c r="D751" i="44"/>
  <c r="D743" i="44"/>
  <c r="D735" i="44"/>
  <c r="D727" i="44"/>
  <c r="D719" i="44"/>
  <c r="D711" i="44"/>
  <c r="D703" i="44"/>
  <c r="D695" i="44"/>
  <c r="D687" i="44"/>
  <c r="D679" i="44"/>
  <c r="D671" i="44"/>
  <c r="D663" i="44"/>
  <c r="D655" i="44"/>
  <c r="D647" i="44"/>
  <c r="D639" i="44"/>
  <c r="D631" i="44"/>
  <c r="D2652" i="44"/>
  <c r="D2421" i="44"/>
  <c r="D2405" i="44"/>
  <c r="D2229" i="44"/>
  <c r="D2101" i="44"/>
  <c r="D1973" i="44"/>
  <c r="D1938" i="44"/>
  <c r="D1926" i="44"/>
  <c r="D1903" i="44"/>
  <c r="D1884" i="44"/>
  <c r="D1874" i="44"/>
  <c r="D1854" i="44"/>
  <c r="D1826" i="44"/>
  <c r="D1817" i="44"/>
  <c r="D2469" i="44"/>
  <c r="D2157" i="44"/>
  <c r="D2029" i="44"/>
  <c r="D1949" i="44"/>
  <c r="D1914" i="44"/>
  <c r="D1893" i="44"/>
  <c r="D1863" i="44"/>
  <c r="D1844" i="44"/>
  <c r="D1807" i="44"/>
  <c r="D1798" i="44"/>
  <c r="D1790" i="44"/>
  <c r="D1782" i="44"/>
  <c r="D1774" i="44"/>
  <c r="D1766" i="44"/>
  <c r="D1758" i="44"/>
  <c r="D1750" i="44"/>
  <c r="D1742" i="44"/>
  <c r="D1734" i="44"/>
  <c r="D1726" i="44"/>
  <c r="D1718" i="44"/>
  <c r="D1710" i="44"/>
  <c r="D1702" i="44"/>
  <c r="D1694" i="44"/>
  <c r="D1686" i="44"/>
  <c r="D1678" i="44"/>
  <c r="D1670" i="44"/>
  <c r="D1662" i="44"/>
  <c r="D1654" i="44"/>
  <c r="D1646" i="44"/>
  <c r="D1638" i="44"/>
  <c r="D1630" i="44"/>
  <c r="D1622" i="44"/>
  <c r="D1614" i="44"/>
  <c r="D1606" i="44"/>
  <c r="D1598" i="44"/>
  <c r="D1590" i="44"/>
  <c r="D1582" i="44"/>
  <c r="D1574" i="44"/>
  <c r="D1566" i="44"/>
  <c r="D1558" i="44"/>
  <c r="D1550" i="44"/>
  <c r="D1542" i="44"/>
  <c r="D1534" i="44"/>
  <c r="D1526" i="44"/>
  <c r="D1518" i="44"/>
  <c r="D1510" i="44"/>
  <c r="D1502" i="44"/>
  <c r="D1494" i="44"/>
  <c r="D1486" i="44"/>
  <c r="D1478" i="44"/>
  <c r="D1470" i="44"/>
  <c r="D1462" i="44"/>
  <c r="D1454" i="44"/>
  <c r="D1446" i="44"/>
  <c r="D1438" i="44"/>
  <c r="D1430" i="44"/>
  <c r="D1422" i="44"/>
  <c r="D1414" i="44"/>
  <c r="D1406" i="44"/>
  <c r="D1398" i="44"/>
  <c r="D1390" i="44"/>
  <c r="D1382" i="44"/>
  <c r="D1374" i="44"/>
  <c r="D1366" i="44"/>
  <c r="D1358" i="44"/>
  <c r="D1350" i="44"/>
  <c r="D1342" i="44"/>
  <c r="D1334" i="44"/>
  <c r="D1326" i="44"/>
  <c r="D1318" i="44"/>
  <c r="D1310" i="44"/>
  <c r="D1302" i="44"/>
  <c r="D1294" i="44"/>
  <c r="D1286" i="44"/>
  <c r="D1278" i="44"/>
  <c r="D1270" i="44"/>
  <c r="D1262" i="44"/>
  <c r="D1254" i="44"/>
  <c r="D1246" i="44"/>
  <c r="D1238" i="44"/>
  <c r="D1230" i="44"/>
  <c r="D1222" i="44"/>
  <c r="D1214" i="44"/>
  <c r="D1206" i="44"/>
  <c r="D1198" i="44"/>
  <c r="D1190" i="44"/>
  <c r="D1182" i="44"/>
  <c r="D1174" i="44"/>
  <c r="D1166" i="44"/>
  <c r="D1158" i="44"/>
  <c r="D1150" i="44"/>
  <c r="D1142" i="44"/>
  <c r="D1134" i="44"/>
  <c r="D1126" i="44"/>
  <c r="D1118" i="44"/>
  <c r="D1110" i="44"/>
  <c r="D1102" i="44"/>
  <c r="D1094" i="44"/>
  <c r="D1086" i="44"/>
  <c r="D1078" i="44"/>
  <c r="D1070" i="44"/>
  <c r="D1062" i="44"/>
  <c r="D1054" i="44"/>
  <c r="D1046" i="44"/>
  <c r="D1038" i="44"/>
  <c r="D1030" i="44"/>
  <c r="D1022" i="44"/>
  <c r="D1014" i="44"/>
  <c r="D1006" i="44"/>
  <c r="D998" i="44"/>
  <c r="D990" i="44"/>
  <c r="D982" i="44"/>
  <c r="D974" i="44"/>
  <c r="D966" i="44"/>
  <c r="D958" i="44"/>
  <c r="D950" i="44"/>
  <c r="D942" i="44"/>
  <c r="D934" i="44"/>
  <c r="D926" i="44"/>
  <c r="D918" i="44"/>
  <c r="D910" i="44"/>
  <c r="D902" i="44"/>
  <c r="D894" i="44"/>
  <c r="D886" i="44"/>
  <c r="D878" i="44"/>
  <c r="D870" i="44"/>
  <c r="D862" i="44"/>
  <c r="D854" i="44"/>
  <c r="D846" i="44"/>
  <c r="D838" i="44"/>
  <c r="D830" i="44"/>
  <c r="D822" i="44"/>
  <c r="D814" i="44"/>
  <c r="D806" i="44"/>
  <c r="D798" i="44"/>
  <c r="D790" i="44"/>
  <c r="D782" i="44"/>
  <c r="D2594" i="44"/>
  <c r="D2501" i="44"/>
  <c r="D2485" i="44"/>
  <c r="D2453" i="44"/>
  <c r="D2213" i="44"/>
  <c r="D2085" i="44"/>
  <c r="D1925" i="44"/>
  <c r="D1902" i="44"/>
  <c r="D1853" i="44"/>
  <c r="D1834" i="44"/>
  <c r="D1825" i="44"/>
  <c r="D3277" i="44"/>
  <c r="D2141" i="44"/>
  <c r="D2013" i="44"/>
  <c r="D1892" i="44"/>
  <c r="D1882" i="44"/>
  <c r="D1862" i="44"/>
  <c r="D1815" i="44"/>
  <c r="D1806" i="44"/>
  <c r="D1797" i="44"/>
  <c r="D1789" i="44"/>
  <c r="D1781" i="44"/>
  <c r="D1773" i="44"/>
  <c r="D1765" i="44"/>
  <c r="D1757" i="44"/>
  <c r="D1749" i="44"/>
  <c r="D1741" i="44"/>
  <c r="D1733" i="44"/>
  <c r="D1725" i="44"/>
  <c r="D1717" i="44"/>
  <c r="D1709" i="44"/>
  <c r="D1701" i="44"/>
  <c r="D1693" i="44"/>
  <c r="D1685" i="44"/>
  <c r="D1677" i="44"/>
  <c r="D1669" i="44"/>
  <c r="D1661" i="44"/>
  <c r="D1653" i="44"/>
  <c r="D1645" i="44"/>
  <c r="D1637" i="44"/>
  <c r="D1629" i="44"/>
  <c r="D1621" i="44"/>
  <c r="D1613" i="44"/>
  <c r="D1605" i="44"/>
  <c r="D1597" i="44"/>
  <c r="D1589" i="44"/>
  <c r="D1581" i="44"/>
  <c r="D1573" i="44"/>
  <c r="D1565" i="44"/>
  <c r="D1557" i="44"/>
  <c r="D1549" i="44"/>
  <c r="D1541" i="44"/>
  <c r="D1533" i="44"/>
  <c r="D1525" i="44"/>
  <c r="D1517" i="44"/>
  <c r="D1509" i="44"/>
  <c r="D1501" i="44"/>
  <c r="D1493" i="44"/>
  <c r="D1485" i="44"/>
  <c r="D1477" i="44"/>
  <c r="D1469" i="44"/>
  <c r="D1461" i="44"/>
  <c r="D1453" i="44"/>
  <c r="D1445" i="44"/>
  <c r="D1437" i="44"/>
  <c r="D1429" i="44"/>
  <c r="D1421" i="44"/>
  <c r="D1413" i="44"/>
  <c r="D1405" i="44"/>
  <c r="D1397" i="44"/>
  <c r="D1389" i="44"/>
  <c r="D1381" i="44"/>
  <c r="D1373" i="44"/>
  <c r="D1365" i="44"/>
  <c r="D1357" i="44"/>
  <c r="D1349" i="44"/>
  <c r="D1341" i="44"/>
  <c r="D1333" i="44"/>
  <c r="D1325" i="44"/>
  <c r="D1317" i="44"/>
  <c r="D1309" i="44"/>
  <c r="D1301" i="44"/>
  <c r="D1293" i="44"/>
  <c r="D1285" i="44"/>
  <c r="D1277" i="44"/>
  <c r="D1269" i="44"/>
  <c r="D1261" i="44"/>
  <c r="D1253" i="44"/>
  <c r="D1245" i="44"/>
  <c r="D1237" i="44"/>
  <c r="D1229" i="44"/>
  <c r="D1221" i="44"/>
  <c r="D1213" i="44"/>
  <c r="D1205" i="44"/>
  <c r="D1197" i="44"/>
  <c r="D1189" i="44"/>
  <c r="D1181" i="44"/>
  <c r="D1173" i="44"/>
  <c r="D1165" i="44"/>
  <c r="D1157" i="44"/>
  <c r="D1149" i="44"/>
  <c r="D1141" i="44"/>
  <c r="D1133" i="44"/>
  <c r="D1125" i="44"/>
  <c r="D1117" i="44"/>
  <c r="D1109" i="44"/>
  <c r="D1101" i="44"/>
  <c r="D1093" i="44"/>
  <c r="D1085" i="44"/>
  <c r="D1077" i="44"/>
  <c r="D1069" i="44"/>
  <c r="D1061" i="44"/>
  <c r="D1053" i="44"/>
  <c r="D1045" i="44"/>
  <c r="D1037" i="44"/>
  <c r="D1029" i="44"/>
  <c r="D1021" i="44"/>
  <c r="D1013" i="44"/>
  <c r="D1005" i="44"/>
  <c r="D997" i="44"/>
  <c r="D989" i="44"/>
  <c r="D981" i="44"/>
  <c r="D973" i="44"/>
  <c r="D965" i="44"/>
  <c r="D957" i="44"/>
  <c r="D949" i="44"/>
  <c r="D941" i="44"/>
  <c r="D933" i="44"/>
  <c r="D925" i="44"/>
  <c r="D917" i="44"/>
  <c r="D909" i="44"/>
  <c r="D901" i="44"/>
  <c r="D893" i="44"/>
  <c r="D885" i="44"/>
  <c r="D877" i="44"/>
  <c r="D869" i="44"/>
  <c r="D861" i="44"/>
  <c r="D853" i="44"/>
  <c r="D845" i="44"/>
  <c r="D837" i="44"/>
  <c r="D829" i="44"/>
  <c r="D821" i="44"/>
  <c r="D813" i="44"/>
  <c r="D805" i="44"/>
  <c r="D797" i="44"/>
  <c r="D789" i="44"/>
  <c r="D781" i="44"/>
  <c r="D773" i="44"/>
  <c r="D765" i="44"/>
  <c r="D757" i="44"/>
  <c r="D749" i="44"/>
  <c r="D741" i="44"/>
  <c r="D733" i="44"/>
  <c r="D725" i="44"/>
  <c r="D717" i="44"/>
  <c r="D709" i="44"/>
  <c r="D701" i="44"/>
  <c r="D693" i="44"/>
  <c r="D685" i="44"/>
  <c r="D677" i="44"/>
  <c r="D669" i="44"/>
  <c r="D661" i="44"/>
  <c r="D653" i="44"/>
  <c r="D645" i="44"/>
  <c r="D637" i="44"/>
  <c r="D2517" i="44"/>
  <c r="D2197" i="44"/>
  <c r="D2069" i="44"/>
  <c r="D1970" i="44"/>
  <c r="D1958" i="44"/>
  <c r="D1901" i="44"/>
  <c r="D1871" i="44"/>
  <c r="D1852" i="44"/>
  <c r="D1842" i="44"/>
  <c r="D1833" i="44"/>
  <c r="D2269" i="44"/>
  <c r="D2125" i="44"/>
  <c r="D1997" i="44"/>
  <c r="D1946" i="44"/>
  <c r="D1934" i="44"/>
  <c r="D1861" i="44"/>
  <c r="D1823" i="44"/>
  <c r="D1814" i="44"/>
  <c r="D1805" i="44"/>
  <c r="D1796" i="44"/>
  <c r="D1788" i="44"/>
  <c r="D1780" i="44"/>
  <c r="D1772" i="44"/>
  <c r="D1764" i="44"/>
  <c r="D1756" i="44"/>
  <c r="D1748" i="44"/>
  <c r="D1740" i="44"/>
  <c r="D1732" i="44"/>
  <c r="D1724" i="44"/>
  <c r="D1716" i="44"/>
  <c r="D1708" i="44"/>
  <c r="D1700" i="44"/>
  <c r="D1692" i="44"/>
  <c r="D1684" i="44"/>
  <c r="D1676" i="44"/>
  <c r="D1668" i="44"/>
  <c r="D1660" i="44"/>
  <c r="D1652" i="44"/>
  <c r="D1644" i="44"/>
  <c r="D1636" i="44"/>
  <c r="D1628" i="44"/>
  <c r="D1620" i="44"/>
  <c r="D1612" i="44"/>
  <c r="D1604" i="44"/>
  <c r="D1596" i="44"/>
  <c r="D1588" i="44"/>
  <c r="D1580" i="44"/>
  <c r="D1572" i="44"/>
  <c r="D1564" i="44"/>
  <c r="D1556" i="44"/>
  <c r="D1548" i="44"/>
  <c r="D1540" i="44"/>
  <c r="D1532" i="44"/>
  <c r="D1524" i="44"/>
  <c r="D1516" i="44"/>
  <c r="D1508" i="44"/>
  <c r="D1500" i="44"/>
  <c r="D1492" i="44"/>
  <c r="D1484" i="44"/>
  <c r="D1476" i="44"/>
  <c r="D1468" i="44"/>
  <c r="D1460" i="44"/>
  <c r="D1452" i="44"/>
  <c r="D1444" i="44"/>
  <c r="D1436" i="44"/>
  <c r="D1428" i="44"/>
  <c r="D1420" i="44"/>
  <c r="D1412" i="44"/>
  <c r="D1404" i="44"/>
  <c r="D1396" i="44"/>
  <c r="D1388" i="44"/>
  <c r="D1380" i="44"/>
  <c r="D1372" i="44"/>
  <c r="D1364" i="44"/>
  <c r="D1356" i="44"/>
  <c r="D1348" i="44"/>
  <c r="D1340" i="44"/>
  <c r="D1332" i="44"/>
  <c r="D1324" i="44"/>
  <c r="D1316" i="44"/>
  <c r="D1308" i="44"/>
  <c r="D1300" i="44"/>
  <c r="D1292" i="44"/>
  <c r="D1284" i="44"/>
  <c r="D1276" i="44"/>
  <c r="D1268" i="44"/>
  <c r="D1260" i="44"/>
  <c r="D1252" i="44"/>
  <c r="D1244" i="44"/>
  <c r="D1236" i="44"/>
  <c r="D1228" i="44"/>
  <c r="D1220" i="44"/>
  <c r="D1212" i="44"/>
  <c r="D1204" i="44"/>
  <c r="D1196" i="44"/>
  <c r="D1188" i="44"/>
  <c r="D1180" i="44"/>
  <c r="D1172" i="44"/>
  <c r="D1164" i="44"/>
  <c r="D1156" i="44"/>
  <c r="D1148" i="44"/>
  <c r="D1140" i="44"/>
  <c r="D1132" i="44"/>
  <c r="D1124" i="44"/>
  <c r="D1116" i="44"/>
  <c r="D1108" i="44"/>
  <c r="D1100" i="44"/>
  <c r="D1092" i="44"/>
  <c r="D1084" i="44"/>
  <c r="D1076" i="44"/>
  <c r="D1068" i="44"/>
  <c r="D1060" i="44"/>
  <c r="D1052" i="44"/>
  <c r="D1044" i="44"/>
  <c r="D1036" i="44"/>
  <c r="D1028" i="44"/>
  <c r="D1020" i="44"/>
  <c r="D1012" i="44"/>
  <c r="D1004" i="44"/>
  <c r="D996" i="44"/>
  <c r="D988" i="44"/>
  <c r="D980" i="44"/>
  <c r="D972" i="44"/>
  <c r="D964" i="44"/>
  <c r="D956" i="44"/>
  <c r="D948" i="44"/>
  <c r="D940" i="44"/>
  <c r="D932" i="44"/>
  <c r="D924" i="44"/>
  <c r="D916" i="44"/>
  <c r="D908" i="44"/>
  <c r="D900" i="44"/>
  <c r="D892" i="44"/>
  <c r="D884" i="44"/>
  <c r="D876" i="44"/>
  <c r="D868" i="44"/>
  <c r="D860" i="44"/>
  <c r="D852" i="44"/>
  <c r="D844" i="44"/>
  <c r="D836" i="44"/>
  <c r="D828" i="44"/>
  <c r="D820" i="44"/>
  <c r="D812" i="44"/>
  <c r="D804" i="44"/>
  <c r="D796" i="44"/>
  <c r="D788" i="44"/>
  <c r="D780" i="44"/>
  <c r="D772" i="44"/>
  <c r="D764" i="44"/>
  <c r="D2381" i="44"/>
  <c r="D2333" i="44"/>
  <c r="D2317" i="44"/>
  <c r="D2301" i="44"/>
  <c r="D2285" i="44"/>
  <c r="D2253" i="44"/>
  <c r="D2181" i="44"/>
  <c r="D2053" i="44"/>
  <c r="D1957" i="44"/>
  <c r="D1922" i="44"/>
  <c r="D1910" i="44"/>
  <c r="D1900" i="44"/>
  <c r="D1890" i="44"/>
  <c r="D1870" i="44"/>
  <c r="D1841" i="44"/>
  <c r="D2413" i="44"/>
  <c r="D2365" i="44"/>
  <c r="D2349" i="44"/>
  <c r="D2237" i="44"/>
  <c r="D2109" i="44"/>
  <c r="D1981" i="44"/>
  <c r="D1933" i="44"/>
  <c r="D1879" i="44"/>
  <c r="D1860" i="44"/>
  <c r="D1850" i="44"/>
  <c r="D1831" i="44"/>
  <c r="D1822" i="44"/>
  <c r="D1813" i="44"/>
  <c r="D1804" i="44"/>
  <c r="D1795" i="44"/>
  <c r="D1787" i="44"/>
  <c r="D1779" i="44"/>
  <c r="D1771" i="44"/>
  <c r="D1763" i="44"/>
  <c r="D1755" i="44"/>
  <c r="D1747" i="44"/>
  <c r="D1739" i="44"/>
  <c r="D1731" i="44"/>
  <c r="D1723" i="44"/>
  <c r="D1715" i="44"/>
  <c r="D1707" i="44"/>
  <c r="D1699" i="44"/>
  <c r="D1691" i="44"/>
  <c r="D1683" i="44"/>
  <c r="D1675" i="44"/>
  <c r="D1667" i="44"/>
  <c r="D1659" i="44"/>
  <c r="D1651" i="44"/>
  <c r="D1643" i="44"/>
  <c r="D1635" i="44"/>
  <c r="D1627" i="44"/>
  <c r="D1619" i="44"/>
  <c r="D1611" i="44"/>
  <c r="D1603" i="44"/>
  <c r="D1595" i="44"/>
  <c r="D1587" i="44"/>
  <c r="D1579" i="44"/>
  <c r="D1571" i="44"/>
  <c r="D1563" i="44"/>
  <c r="D1555" i="44"/>
  <c r="D1547" i="44"/>
  <c r="D1539" i="44"/>
  <c r="D1531" i="44"/>
  <c r="D1523" i="44"/>
  <c r="D1515" i="44"/>
  <c r="D1507" i="44"/>
  <c r="D1499" i="44"/>
  <c r="D1491" i="44"/>
  <c r="D1483" i="44"/>
  <c r="D1475" i="44"/>
  <c r="D1467" i="44"/>
  <c r="D1459" i="44"/>
  <c r="D1451" i="44"/>
  <c r="D1443" i="44"/>
  <c r="D1435" i="44"/>
  <c r="D1427" i="44"/>
  <c r="D1419" i="44"/>
  <c r="D1411" i="44"/>
  <c r="D1403" i="44"/>
  <c r="D1395" i="44"/>
  <c r="D1387" i="44"/>
  <c r="D1379" i="44"/>
  <c r="D1371" i="44"/>
  <c r="D1363" i="44"/>
  <c r="D1355" i="44"/>
  <c r="D1347" i="44"/>
  <c r="D1339" i="44"/>
  <c r="D1331" i="44"/>
  <c r="D1323" i="44"/>
  <c r="D1315" i="44"/>
  <c r="D1307" i="44"/>
  <c r="D1299" i="44"/>
  <c r="D1291" i="44"/>
  <c r="D1283" i="44"/>
  <c r="D1275" i="44"/>
  <c r="D1267" i="44"/>
  <c r="D1259" i="44"/>
  <c r="D1251" i="44"/>
  <c r="D1243" i="44"/>
  <c r="D1235" i="44"/>
  <c r="D1227" i="44"/>
  <c r="D1219" i="44"/>
  <c r="D1211" i="44"/>
  <c r="D1203" i="44"/>
  <c r="D1195" i="44"/>
  <c r="D1187" i="44"/>
  <c r="D1179" i="44"/>
  <c r="D1171" i="44"/>
  <c r="D1163" i="44"/>
  <c r="D1155" i="44"/>
  <c r="D1147" i="44"/>
  <c r="D1139" i="44"/>
  <c r="D1131" i="44"/>
  <c r="D1123" i="44"/>
  <c r="D1115" i="44"/>
  <c r="D1107" i="44"/>
  <c r="D1099" i="44"/>
  <c r="D1091" i="44"/>
  <c r="D1083" i="44"/>
  <c r="D1075" i="44"/>
  <c r="D1067" i="44"/>
  <c r="D1059" i="44"/>
  <c r="D1051" i="44"/>
  <c r="D1043" i="44"/>
  <c r="D1035" i="44"/>
  <c r="D1027" i="44"/>
  <c r="D1019" i="44"/>
  <c r="D1011" i="44"/>
  <c r="D1003" i="44"/>
  <c r="D995" i="44"/>
  <c r="D987" i="44"/>
  <c r="D979" i="44"/>
  <c r="D971" i="44"/>
  <c r="D963" i="44"/>
  <c r="D955" i="44"/>
  <c r="D947" i="44"/>
  <c r="D939" i="44"/>
  <c r="D931" i="44"/>
  <c r="D923" i="44"/>
  <c r="D915" i="44"/>
  <c r="D907" i="44"/>
  <c r="D899" i="44"/>
  <c r="D891" i="44"/>
  <c r="D883" i="44"/>
  <c r="D875" i="44"/>
  <c r="D867" i="44"/>
  <c r="D859" i="44"/>
  <c r="D851" i="44"/>
  <c r="D843" i="44"/>
  <c r="D835" i="44"/>
  <c r="D827" i="44"/>
  <c r="D819" i="44"/>
  <c r="D811" i="44"/>
  <c r="D803" i="44"/>
  <c r="D795" i="44"/>
  <c r="D787" i="44"/>
  <c r="D779" i="44"/>
  <c r="D771" i="44"/>
  <c r="D763" i="44"/>
  <c r="D755" i="44"/>
  <c r="D747" i="44"/>
  <c r="D739" i="44"/>
  <c r="D731" i="44"/>
  <c r="D723" i="44"/>
  <c r="D715" i="44"/>
  <c r="D707" i="44"/>
  <c r="D699" i="44"/>
  <c r="D691" i="44"/>
  <c r="D683" i="44"/>
  <c r="D675" i="44"/>
  <c r="D667" i="44"/>
  <c r="D659" i="44"/>
  <c r="D651" i="44"/>
  <c r="D643" i="44"/>
  <c r="D635" i="44"/>
  <c r="D627" i="44"/>
  <c r="D2429" i="44"/>
  <c r="D2397" i="44"/>
  <c r="D2165" i="44"/>
  <c r="D2037" i="44"/>
  <c r="D1909" i="44"/>
  <c r="D1869" i="44"/>
  <c r="D2493" i="44"/>
  <c r="D2445" i="44"/>
  <c r="D2221" i="44"/>
  <c r="D2093" i="44"/>
  <c r="D1966" i="44"/>
  <c r="D1898" i="44"/>
  <c r="D1878" i="44"/>
  <c r="D1839" i="44"/>
  <c r="D1830" i="44"/>
  <c r="D1821" i="44"/>
  <c r="D1812" i="44"/>
  <c r="D1794" i="44"/>
  <c r="D1786" i="44"/>
  <c r="D1778" i="44"/>
  <c r="D1770" i="44"/>
  <c r="D1762" i="44"/>
  <c r="D1754" i="44"/>
  <c r="D1746" i="44"/>
  <c r="D1738" i="44"/>
  <c r="D1730" i="44"/>
  <c r="D1722" i="44"/>
  <c r="D1714" i="44"/>
  <c r="D1706" i="44"/>
  <c r="D1698" i="44"/>
  <c r="D1690" i="44"/>
  <c r="D1682" i="44"/>
  <c r="D1674" i="44"/>
  <c r="D1666" i="44"/>
  <c r="D1658" i="44"/>
  <c r="D1650" i="44"/>
  <c r="D1642" i="44"/>
  <c r="D1634" i="44"/>
  <c r="D1626" i="44"/>
  <c r="D1618" i="44"/>
  <c r="D1610" i="44"/>
  <c r="D1602" i="44"/>
  <c r="D1594" i="44"/>
  <c r="D1586" i="44"/>
  <c r="D1578" i="44"/>
  <c r="D1570" i="44"/>
  <c r="D1562" i="44"/>
  <c r="D1554" i="44"/>
  <c r="D1546" i="44"/>
  <c r="D1538" i="44"/>
  <c r="D1530" i="44"/>
  <c r="D1522" i="44"/>
  <c r="D1514" i="44"/>
  <c r="D1506" i="44"/>
  <c r="D1498" i="44"/>
  <c r="D1490" i="44"/>
  <c r="D1482" i="44"/>
  <c r="D1474" i="44"/>
  <c r="D1466" i="44"/>
  <c r="D1458" i="44"/>
  <c r="D1450" i="44"/>
  <c r="D1442" i="44"/>
  <c r="D1434" i="44"/>
  <c r="D1426" i="44"/>
  <c r="D1418" i="44"/>
  <c r="D1410" i="44"/>
  <c r="D1402" i="44"/>
  <c r="D1394" i="44"/>
  <c r="D1386" i="44"/>
  <c r="D1378" i="44"/>
  <c r="D1370" i="44"/>
  <c r="D1362" i="44"/>
  <c r="D1354" i="44"/>
  <c r="D1346" i="44"/>
  <c r="D1338" i="44"/>
  <c r="D1330" i="44"/>
  <c r="D1322" i="44"/>
  <c r="D1314" i="44"/>
  <c r="D1306" i="44"/>
  <c r="D1298" i="44"/>
  <c r="D1290" i="44"/>
  <c r="D1282" i="44"/>
  <c r="D1274" i="44"/>
  <c r="D1266" i="44"/>
  <c r="D1258" i="44"/>
  <c r="D1250" i="44"/>
  <c r="D1242" i="44"/>
  <c r="D1234" i="44"/>
  <c r="D1226" i="44"/>
  <c r="D1218" i="44"/>
  <c r="D1210" i="44"/>
  <c r="D1202" i="44"/>
  <c r="D1194" i="44"/>
  <c r="D1186" i="44"/>
  <c r="D1178" i="44"/>
  <c r="D1170" i="44"/>
  <c r="D1162" i="44"/>
  <c r="D1154" i="44"/>
  <c r="D1146" i="44"/>
  <c r="D1138" i="44"/>
  <c r="D1130" i="44"/>
  <c r="D1122" i="44"/>
  <c r="D1114" i="44"/>
  <c r="D1106" i="44"/>
  <c r="D1098" i="44"/>
  <c r="D1090" i="44"/>
  <c r="D1082" i="44"/>
  <c r="D1074" i="44"/>
  <c r="D1066" i="44"/>
  <c r="D1058" i="44"/>
  <c r="D1050" i="44"/>
  <c r="D1042" i="44"/>
  <c r="D1034" i="44"/>
  <c r="D1026" i="44"/>
  <c r="D1018" i="44"/>
  <c r="D1010" i="44"/>
  <c r="D1002" i="44"/>
  <c r="D994" i="44"/>
  <c r="D986" i="44"/>
  <c r="D978" i="44"/>
  <c r="D970" i="44"/>
  <c r="D962" i="44"/>
  <c r="D954" i="44"/>
  <c r="D946" i="44"/>
  <c r="D938" i="44"/>
  <c r="D930" i="44"/>
  <c r="D922" i="44"/>
  <c r="D914" i="44"/>
  <c r="D906" i="44"/>
  <c r="D898" i="44"/>
  <c r="D890" i="44"/>
  <c r="D882" i="44"/>
  <c r="D874" i="44"/>
  <c r="D866" i="44"/>
  <c r="D858" i="44"/>
  <c r="D850" i="44"/>
  <c r="D842" i="44"/>
  <c r="D834" i="44"/>
  <c r="D826" i="44"/>
  <c r="D818" i="44"/>
  <c r="D810" i="44"/>
  <c r="D802" i="44"/>
  <c r="D794" i="44"/>
  <c r="D786" i="44"/>
  <c r="D778" i="44"/>
  <c r="D770" i="44"/>
  <c r="D762" i="44"/>
  <c r="D754" i="44"/>
  <c r="D746" i="44"/>
  <c r="D738" i="44"/>
  <c r="D730" i="44"/>
  <c r="D722" i="44"/>
  <c r="D714" i="44"/>
  <c r="D706" i="44"/>
  <c r="D698" i="44"/>
  <c r="D690" i="44"/>
  <c r="D682" i="44"/>
  <c r="D674" i="44"/>
  <c r="D666" i="44"/>
  <c r="D658" i="44"/>
  <c r="D650" i="44"/>
  <c r="D2605" i="44"/>
  <c r="D2477" i="44"/>
  <c r="D2461" i="44"/>
  <c r="D2149" i="44"/>
  <c r="D2021" i="44"/>
  <c r="D1954" i="44"/>
  <c r="D1942" i="44"/>
  <c r="D1887" i="44"/>
  <c r="D1868" i="44"/>
  <c r="D1858" i="44"/>
  <c r="D1802" i="44"/>
  <c r="D2525" i="44"/>
  <c r="D2509" i="44"/>
  <c r="D2205" i="44"/>
  <c r="D2077" i="44"/>
  <c r="D1965" i="44"/>
  <c r="D1930" i="44"/>
  <c r="D1918" i="44"/>
  <c r="D1877" i="44"/>
  <c r="D1847" i="44"/>
  <c r="D1838" i="44"/>
  <c r="D1829" i="44"/>
  <c r="D1820" i="44"/>
  <c r="D1793" i="44"/>
  <c r="D1785" i="44"/>
  <c r="D1777" i="44"/>
  <c r="D1769" i="44"/>
  <c r="D1761" i="44"/>
  <c r="D1753" i="44"/>
  <c r="D1745" i="44"/>
  <c r="D1737" i="44"/>
  <c r="D1729" i="44"/>
  <c r="D1721" i="44"/>
  <c r="D1713" i="44"/>
  <c r="D1705" i="44"/>
  <c r="D1697" i="44"/>
  <c r="D1689" i="44"/>
  <c r="D1681" i="44"/>
  <c r="D1673" i="44"/>
  <c r="D1665" i="44"/>
  <c r="D1657" i="44"/>
  <c r="D1649" i="44"/>
  <c r="D1641" i="44"/>
  <c r="D1633" i="44"/>
  <c r="D1625" i="44"/>
  <c r="D1617" i="44"/>
  <c r="D1609" i="44"/>
  <c r="D1601" i="44"/>
  <c r="D1593" i="44"/>
  <c r="D1585" i="44"/>
  <c r="D1577" i="44"/>
  <c r="D1569" i="44"/>
  <c r="D1561" i="44"/>
  <c r="D1553" i="44"/>
  <c r="D1545" i="44"/>
  <c r="D1537" i="44"/>
  <c r="D1529" i="44"/>
  <c r="D1521" i="44"/>
  <c r="D1513" i="44"/>
  <c r="D1505" i="44"/>
  <c r="D1497" i="44"/>
  <c r="D1489" i="44"/>
  <c r="D1481" i="44"/>
  <c r="D1473" i="44"/>
  <c r="D1465" i="44"/>
  <c r="D1457" i="44"/>
  <c r="D1449" i="44"/>
  <c r="D1441" i="44"/>
  <c r="D1433" i="44"/>
  <c r="D1425" i="44"/>
  <c r="D1417" i="44"/>
  <c r="D1409" i="44"/>
  <c r="D1401" i="44"/>
  <c r="D1393" i="44"/>
  <c r="D1385" i="44"/>
  <c r="D1377" i="44"/>
  <c r="D1369" i="44"/>
  <c r="D1361" i="44"/>
  <c r="D1353" i="44"/>
  <c r="D1345" i="44"/>
  <c r="D1337" i="44"/>
  <c r="D1329" i="44"/>
  <c r="D1321" i="44"/>
  <c r="D1313" i="44"/>
  <c r="D1305" i="44"/>
  <c r="D1297" i="44"/>
  <c r="D1289" i="44"/>
  <c r="D1281" i="44"/>
  <c r="D1273" i="44"/>
  <c r="D1265" i="44"/>
  <c r="D1257" i="44"/>
  <c r="D1249" i="44"/>
  <c r="D1241" i="44"/>
  <c r="D1233" i="44"/>
  <c r="D1225" i="44"/>
  <c r="D1217" i="44"/>
  <c r="D1209" i="44"/>
  <c r="D1201" i="44"/>
  <c r="D1193" i="44"/>
  <c r="D1185" i="44"/>
  <c r="D1177" i="44"/>
  <c r="D1169" i="44"/>
  <c r="D1161" i="44"/>
  <c r="D1153" i="44"/>
  <c r="D1145" i="44"/>
  <c r="D1137" i="44"/>
  <c r="D1129" i="44"/>
  <c r="D1121" i="44"/>
  <c r="D1113" i="44"/>
  <c r="D1105" i="44"/>
  <c r="D1097" i="44"/>
  <c r="D1089" i="44"/>
  <c r="D1081" i="44"/>
  <c r="D1073" i="44"/>
  <c r="D1065" i="44"/>
  <c r="D1057" i="44"/>
  <c r="D1049" i="44"/>
  <c r="D1041" i="44"/>
  <c r="D1033" i="44"/>
  <c r="D1025" i="44"/>
  <c r="D1017" i="44"/>
  <c r="D1009" i="44"/>
  <c r="D1001" i="44"/>
  <c r="D993" i="44"/>
  <c r="D985" i="44"/>
  <c r="D977" i="44"/>
  <c r="D969" i="44"/>
  <c r="D961" i="44"/>
  <c r="D953" i="44"/>
  <c r="D945" i="44"/>
  <c r="D937" i="44"/>
  <c r="D929" i="44"/>
  <c r="D921" i="44"/>
  <c r="D913" i="44"/>
  <c r="D905" i="44"/>
  <c r="D897" i="44"/>
  <c r="D889" i="44"/>
  <c r="D881" i="44"/>
  <c r="D873" i="44"/>
  <c r="D865" i="44"/>
  <c r="D857" i="44"/>
  <c r="D849" i="44"/>
  <c r="D841" i="44"/>
  <c r="D833" i="44"/>
  <c r="D825" i="44"/>
  <c r="D817" i="44"/>
  <c r="D809" i="44"/>
  <c r="D801" i="44"/>
  <c r="D793" i="44"/>
  <c r="D785" i="44"/>
  <c r="D777" i="44"/>
  <c r="D769" i="44"/>
  <c r="D761" i="44"/>
  <c r="D753" i="44"/>
  <c r="D745" i="44"/>
  <c r="D737" i="44"/>
  <c r="D729" i="44"/>
  <c r="D721" i="44"/>
  <c r="D713" i="44"/>
  <c r="D705" i="44"/>
  <c r="D3349" i="44"/>
  <c r="D3149" i="44"/>
  <c r="D2133" i="44"/>
  <c r="D2005" i="44"/>
  <c r="D1941" i="44"/>
  <c r="D1906" i="44"/>
  <c r="D1886" i="44"/>
  <c r="D1810" i="44"/>
  <c r="D1801" i="44"/>
  <c r="D2542" i="44"/>
  <c r="D2325" i="44"/>
  <c r="D2277" i="44"/>
  <c r="D2189" i="44"/>
  <c r="D2061" i="44"/>
  <c r="D1917" i="44"/>
  <c r="D1895" i="44"/>
  <c r="D1876" i="44"/>
  <c r="D1866" i="44"/>
  <c r="D1846" i="44"/>
  <c r="D1837" i="44"/>
  <c r="D1828" i="44"/>
  <c r="D1792" i="44"/>
  <c r="D1784" i="44"/>
  <c r="D1776" i="44"/>
  <c r="D1768" i="44"/>
  <c r="D1760" i="44"/>
  <c r="D1752" i="44"/>
  <c r="D1744" i="44"/>
  <c r="D1736" i="44"/>
  <c r="D1728" i="44"/>
  <c r="D1720" i="44"/>
  <c r="D1712" i="44"/>
  <c r="D1704" i="44"/>
  <c r="D1696" i="44"/>
  <c r="D1688" i="44"/>
  <c r="D1680" i="44"/>
  <c r="D1672" i="44"/>
  <c r="D1664" i="44"/>
  <c r="D1656" i="44"/>
  <c r="D1648" i="44"/>
  <c r="D1640" i="44"/>
  <c r="D1632" i="44"/>
  <c r="D1624" i="44"/>
  <c r="D1616" i="44"/>
  <c r="D1608" i="44"/>
  <c r="D1600" i="44"/>
  <c r="D1592" i="44"/>
  <c r="D1584" i="44"/>
  <c r="D1576" i="44"/>
  <c r="D1568" i="44"/>
  <c r="D1560" i="44"/>
  <c r="D1552" i="44"/>
  <c r="D1544" i="44"/>
  <c r="D1536" i="44"/>
  <c r="D1528" i="44"/>
  <c r="D1520" i="44"/>
  <c r="D1512" i="44"/>
  <c r="D1504" i="44"/>
  <c r="D1496" i="44"/>
  <c r="D1488" i="44"/>
  <c r="D1480" i="44"/>
  <c r="D1472" i="44"/>
  <c r="D1464" i="44"/>
  <c r="D1456" i="44"/>
  <c r="D1448" i="44"/>
  <c r="D1440" i="44"/>
  <c r="D1432" i="44"/>
  <c r="D1424" i="44"/>
  <c r="D1416" i="44"/>
  <c r="D1408" i="44"/>
  <c r="D1400" i="44"/>
  <c r="D1392" i="44"/>
  <c r="D1384" i="44"/>
  <c r="D1376" i="44"/>
  <c r="D1368" i="44"/>
  <c r="D1360" i="44"/>
  <c r="D1352" i="44"/>
  <c r="D1344" i="44"/>
  <c r="D1336" i="44"/>
  <c r="D1328" i="44"/>
  <c r="D1320" i="44"/>
  <c r="D1312" i="44"/>
  <c r="D1304" i="44"/>
  <c r="D1296" i="44"/>
  <c r="D1288" i="44"/>
  <c r="D1280" i="44"/>
  <c r="D1272" i="44"/>
  <c r="D1264" i="44"/>
  <c r="D1256" i="44"/>
  <c r="D1248" i="44"/>
  <c r="D1240" i="44"/>
  <c r="D1232" i="44"/>
  <c r="D1224" i="44"/>
  <c r="D1216" i="44"/>
  <c r="D1208" i="44"/>
  <c r="D1200" i="44"/>
  <c r="D1192" i="44"/>
  <c r="D1184" i="44"/>
  <c r="D1176" i="44"/>
  <c r="D1168" i="44"/>
  <c r="D1160" i="44"/>
  <c r="D1152" i="44"/>
  <c r="D1144" i="44"/>
  <c r="D1136" i="44"/>
  <c r="D1128" i="44"/>
  <c r="D1120" i="44"/>
  <c r="D1112" i="44"/>
  <c r="D1104" i="44"/>
  <c r="D1096" i="44"/>
  <c r="D1088" i="44"/>
  <c r="D1080" i="44"/>
  <c r="D1072" i="44"/>
  <c r="D1064" i="44"/>
  <c r="D1056" i="44"/>
  <c r="D1048" i="44"/>
  <c r="D1040" i="44"/>
  <c r="D1032" i="44"/>
  <c r="D1024" i="44"/>
  <c r="D1016" i="44"/>
  <c r="D1008" i="44"/>
  <c r="D1000" i="44"/>
  <c r="D992" i="44"/>
  <c r="D984" i="44"/>
  <c r="D976" i="44"/>
  <c r="D968" i="44"/>
  <c r="D960" i="44"/>
  <c r="D952" i="44"/>
  <c r="D944" i="44"/>
  <c r="D936" i="44"/>
  <c r="D928" i="44"/>
  <c r="D920" i="44"/>
  <c r="D912" i="44"/>
  <c r="D904" i="44"/>
  <c r="D896" i="44"/>
  <c r="D888" i="44"/>
  <c r="D880" i="44"/>
  <c r="D872" i="44"/>
  <c r="D864" i="44"/>
  <c r="D856" i="44"/>
  <c r="D848" i="44"/>
  <c r="D840" i="44"/>
  <c r="D832" i="44"/>
  <c r="D824" i="44"/>
  <c r="D816" i="44"/>
  <c r="D808" i="44"/>
  <c r="D800" i="44"/>
  <c r="D792" i="44"/>
  <c r="D784" i="44"/>
  <c r="D776" i="44"/>
  <c r="D768" i="44"/>
  <c r="D760" i="44"/>
  <c r="D752" i="44"/>
  <c r="D744" i="44"/>
  <c r="D736" i="44"/>
  <c r="D728" i="44"/>
  <c r="D720" i="44"/>
  <c r="D712" i="44"/>
  <c r="D704" i="44"/>
  <c r="D696" i="44"/>
  <c r="D688" i="44"/>
  <c r="D680" i="44"/>
  <c r="D672" i="44"/>
  <c r="D664" i="44"/>
  <c r="D656" i="44"/>
  <c r="D2357" i="44"/>
  <c r="D2309" i="44"/>
  <c r="D2293" i="44"/>
  <c r="D2261" i="44"/>
  <c r="D2245" i="44"/>
  <c r="D2117" i="44"/>
  <c r="D1989" i="44"/>
  <c r="D1885" i="44"/>
  <c r="D1855" i="44"/>
  <c r="D1818" i="44"/>
  <c r="D1809" i="44"/>
  <c r="D702" i="44"/>
  <c r="D10" i="44"/>
  <c r="D18" i="44"/>
  <c r="D26" i="44"/>
  <c r="D34" i="44"/>
  <c r="D42" i="44"/>
  <c r="D50" i="44"/>
  <c r="D58" i="44"/>
  <c r="D66" i="44"/>
  <c r="D74" i="44"/>
  <c r="D82" i="44"/>
  <c r="D90" i="44"/>
  <c r="D98" i="44"/>
  <c r="D106" i="44"/>
  <c r="D114" i="44"/>
  <c r="D122" i="44"/>
  <c r="D130" i="44"/>
  <c r="D138" i="44"/>
  <c r="D146" i="44"/>
  <c r="D154" i="44"/>
  <c r="D162" i="44"/>
  <c r="D170" i="44"/>
  <c r="D178" i="44"/>
  <c r="D186" i="44"/>
  <c r="D194" i="44"/>
  <c r="D202" i="44"/>
  <c r="D210" i="44"/>
  <c r="D218" i="44"/>
  <c r="D226" i="44"/>
  <c r="D234" i="44"/>
  <c r="D242" i="44"/>
  <c r="D250" i="44"/>
  <c r="D258" i="44"/>
  <c r="D266" i="44"/>
  <c r="D274" i="44"/>
  <c r="D282" i="44"/>
  <c r="D290" i="44"/>
  <c r="D298" i="44"/>
  <c r="D306" i="44"/>
  <c r="D314" i="44"/>
  <c r="D322" i="44"/>
  <c r="D330" i="44"/>
  <c r="D338" i="44"/>
  <c r="D346" i="44"/>
  <c r="D354" i="44"/>
  <c r="D362" i="44"/>
  <c r="D370" i="44"/>
  <c r="D378" i="44"/>
  <c r="D386" i="44"/>
  <c r="D394" i="44"/>
  <c r="D402" i="44"/>
  <c r="D410" i="44"/>
  <c r="D418" i="44"/>
  <c r="D426" i="44"/>
  <c r="D434" i="44"/>
  <c r="D442" i="44"/>
  <c r="D450" i="44"/>
  <c r="D458" i="44"/>
  <c r="D466" i="44"/>
  <c r="D474" i="44"/>
  <c r="D482" i="44"/>
  <c r="D490" i="44"/>
  <c r="D498" i="44"/>
  <c r="D506" i="44"/>
  <c r="D514" i="44"/>
  <c r="D522" i="44"/>
  <c r="D530" i="44"/>
  <c r="D538" i="44"/>
  <c r="D546" i="44"/>
  <c r="D554" i="44"/>
  <c r="D562" i="44"/>
  <c r="D570" i="44"/>
  <c r="D578" i="44"/>
  <c r="D586" i="44"/>
  <c r="D594" i="44"/>
  <c r="D602" i="44"/>
  <c r="D610" i="44"/>
  <c r="D618" i="44"/>
  <c r="D626" i="44"/>
  <c r="D668" i="44"/>
  <c r="D716" i="44"/>
  <c r="D636" i="44"/>
  <c r="D646" i="44"/>
  <c r="D657" i="44"/>
  <c r="D692" i="44"/>
  <c r="D742" i="44"/>
  <c r="O46" i="30"/>
  <c r="J71" i="30"/>
  <c r="J55" i="30"/>
  <c r="O61" i="30"/>
  <c r="O26" i="30"/>
  <c r="O64" i="30"/>
  <c r="O28" i="30"/>
  <c r="J77" i="30"/>
  <c r="J56" i="30"/>
  <c r="D58" i="41"/>
  <c r="E58" i="41" s="1"/>
  <c r="D48" i="41"/>
  <c r="E48" i="41" s="1"/>
  <c r="D23" i="41"/>
  <c r="E23" i="41" s="1"/>
  <c r="D16" i="41"/>
  <c r="E16" i="41" s="1"/>
  <c r="D10" i="41"/>
  <c r="E10" i="41" s="1"/>
  <c r="E39" i="41"/>
  <c r="D31" i="41"/>
  <c r="E31" i="41" s="1"/>
  <c r="E69" i="41"/>
  <c r="O45" i="30"/>
  <c r="J63" i="30"/>
  <c r="J47" i="30"/>
  <c r="J31" i="30"/>
  <c r="O31" i="30"/>
  <c r="J61" i="30"/>
  <c r="O27" i="30"/>
  <c r="O29" i="30"/>
  <c r="O30" i="30"/>
  <c r="O32" i="30"/>
  <c r="J41" i="30"/>
  <c r="J72" i="30"/>
  <c r="J87" i="30"/>
  <c r="O81" i="30"/>
  <c r="O59" i="30"/>
  <c r="J88" i="30"/>
  <c r="J79" i="30"/>
  <c r="J40" i="30"/>
  <c r="J85" i="30"/>
  <c r="O73" i="30"/>
  <c r="J76" i="30"/>
  <c r="J60" i="30"/>
  <c r="J44" i="30"/>
  <c r="J27" i="30"/>
  <c r="J57" i="30"/>
  <c r="J26" i="30"/>
  <c r="J59" i="30"/>
  <c r="J42" i="30"/>
  <c r="J74" i="30"/>
  <c r="J58" i="30"/>
  <c r="O68" i="30"/>
  <c r="J73" i="30"/>
  <c r="O67" i="30"/>
  <c r="J39" i="30"/>
  <c r="J86" i="30"/>
  <c r="J70" i="30"/>
  <c r="J54" i="30"/>
  <c r="J69" i="30"/>
  <c r="J53" i="30"/>
  <c r="J37" i="30"/>
  <c r="J33" i="30"/>
  <c r="J29" i="30"/>
  <c r="O36" i="30"/>
  <c r="J30" i="30"/>
  <c r="J62" i="30"/>
  <c r="O60" i="30"/>
  <c r="O75" i="30"/>
  <c r="O63" i="30"/>
  <c r="O79" i="30"/>
  <c r="J38" i="30"/>
  <c r="O44" i="30"/>
  <c r="O43" i="30"/>
  <c r="J68" i="30"/>
  <c r="O48" i="30"/>
  <c r="J83" i="30"/>
  <c r="J67" i="30"/>
  <c r="J51" i="30"/>
  <c r="J35" i="30"/>
  <c r="O85" i="30"/>
  <c r="O70" i="30"/>
  <c r="J82" i="30"/>
  <c r="J66" i="30"/>
  <c r="J50" i="30"/>
  <c r="J34" i="30"/>
  <c r="O62" i="30"/>
  <c r="J81" i="30"/>
  <c r="J84" i="30"/>
  <c r="J52" i="30"/>
  <c r="O77" i="30"/>
  <c r="O84" i="30"/>
  <c r="O34" i="30"/>
  <c r="E16" i="30" s="1"/>
  <c r="J78" i="30"/>
  <c r="J36" i="30"/>
  <c r="J75" i="30"/>
  <c r="O66" i="30"/>
  <c r="O69" i="30"/>
  <c r="J49" i="30"/>
  <c r="O86" i="30"/>
  <c r="O78" i="30"/>
  <c r="J46" i="30"/>
  <c r="O71" i="30"/>
  <c r="O35" i="30"/>
  <c r="J45" i="30"/>
  <c r="O50" i="30"/>
  <c r="O76" i="30"/>
  <c r="O37" i="30"/>
  <c r="J43" i="30"/>
  <c r="O38" i="30"/>
  <c r="E17" i="30" s="1"/>
  <c r="J65" i="30"/>
  <c r="O72" i="30"/>
  <c r="O33" i="30"/>
  <c r="J80" i="30"/>
  <c r="J64" i="30"/>
  <c r="J48" i="30"/>
  <c r="J32" i="30"/>
  <c r="O55" i="30"/>
  <c r="O65" i="30"/>
  <c r="O51" i="30"/>
  <c r="O56" i="30"/>
  <c r="J28" i="30"/>
  <c r="O57" i="30"/>
  <c r="O52" i="30"/>
  <c r="O49" i="30"/>
  <c r="O82" i="30"/>
  <c r="O39" i="30"/>
  <c r="O74" i="30"/>
  <c r="O58" i="30"/>
  <c r="O83" i="30"/>
  <c r="O41" i="30"/>
  <c r="O40" i="30"/>
  <c r="O42" i="30"/>
  <c r="K14" i="30" l="1"/>
  <c r="K16" i="30"/>
  <c r="K17" i="30"/>
  <c r="N18" i="30"/>
  <c r="N17" i="30"/>
  <c r="M17" i="30" s="1"/>
  <c r="C10" i="30"/>
  <c r="C11" i="30"/>
  <c r="H20005" i="44"/>
  <c r="D21163" i="44"/>
  <c r="D21371" i="44"/>
  <c r="D21183" i="44"/>
  <c r="D21192" i="44"/>
  <c r="D21067" i="44"/>
  <c r="D21337" i="44"/>
  <c r="D21068" i="44"/>
  <c r="D21156" i="44"/>
  <c r="D21274" i="44"/>
  <c r="D21194" i="44"/>
  <c r="D21278" i="44"/>
  <c r="D21071" i="44"/>
  <c r="D21143" i="44"/>
  <c r="D21783" i="44"/>
  <c r="D21080" i="44"/>
  <c r="D21168" i="44"/>
  <c r="D21515" i="44"/>
  <c r="D21319" i="44"/>
  <c r="D21090" i="44"/>
  <c r="D21130" i="44"/>
  <c r="D21312" i="44"/>
  <c r="D21600" i="44"/>
  <c r="D21338" i="44"/>
  <c r="D21627" i="44"/>
  <c r="D21364" i="44"/>
  <c r="D21628" i="44"/>
  <c r="D21305" i="44"/>
  <c r="D21576" i="44"/>
  <c r="D21255" i="44"/>
  <c r="D21518" i="44"/>
  <c r="D21230" i="44"/>
  <c r="D21536" i="44"/>
  <c r="D21333" i="44"/>
  <c r="D21605" i="44"/>
  <c r="D21359" i="44"/>
  <c r="D21596" i="44"/>
  <c r="D21360" i="44"/>
  <c r="D21665" i="44"/>
  <c r="D21352" i="44"/>
  <c r="D21597" i="44"/>
  <c r="D21318" i="44"/>
  <c r="D21589" i="44"/>
  <c r="D21268" i="44"/>
  <c r="D21548" i="44"/>
  <c r="D21256" i="44"/>
  <c r="D21566" i="44"/>
  <c r="D21848" i="44"/>
  <c r="D21976" i="44"/>
  <c r="D22104" i="44"/>
  <c r="D22232" i="44"/>
  <c r="D21730" i="44"/>
  <c r="D21937" i="44"/>
  <c r="D22065" i="44"/>
  <c r="D22193" i="44"/>
  <c r="D21691" i="44"/>
  <c r="D21890" i="44"/>
  <c r="D22018" i="44"/>
  <c r="D22146" i="44"/>
  <c r="D22274" i="44"/>
  <c r="D21851" i="44"/>
  <c r="D21979" i="44"/>
  <c r="D22107" i="44"/>
  <c r="D22235" i="44"/>
  <c r="D21733" i="44"/>
  <c r="D21940" i="44"/>
  <c r="D22068" i="44"/>
  <c r="D22196" i="44"/>
  <c r="D21694" i="44"/>
  <c r="D21901" i="44"/>
  <c r="D22029" i="44"/>
  <c r="D22157" i="44"/>
  <c r="D21655" i="44"/>
  <c r="D21862" i="44"/>
  <c r="D21990" i="44"/>
  <c r="D22118" i="44"/>
  <c r="D22246" i="44"/>
  <c r="D21823" i="44"/>
  <c r="D21951" i="44"/>
  <c r="D22079" i="44"/>
  <c r="D22207" i="44"/>
  <c r="D21526" i="44"/>
  <c r="D21043" i="44"/>
  <c r="D21426" i="44"/>
  <c r="D21290" i="44"/>
  <c r="D21107" i="44"/>
  <c r="D21492" i="44"/>
  <c r="D21076" i="44"/>
  <c r="D21164" i="44"/>
  <c r="D21433" i="44"/>
  <c r="D21277" i="44"/>
  <c r="D21472" i="44"/>
  <c r="D21079" i="44"/>
  <c r="D21151" i="44"/>
  <c r="D21088" i="44"/>
  <c r="D21187" i="44"/>
  <c r="D21041" i="44"/>
  <c r="D21549" i="44"/>
  <c r="D21552" i="44"/>
  <c r="D21098" i="44"/>
  <c r="D21138" i="44"/>
  <c r="D21329" i="44"/>
  <c r="D21611" i="44"/>
  <c r="D21355" i="44"/>
  <c r="D21642" i="44"/>
  <c r="D21389" i="44"/>
  <c r="D21643" i="44"/>
  <c r="D21322" i="44"/>
  <c r="D21593" i="44"/>
  <c r="D21281" i="44"/>
  <c r="D21527" i="44"/>
  <c r="D21247" i="44"/>
  <c r="D21553" i="44"/>
  <c r="D21350" i="44"/>
  <c r="D21618" i="44"/>
  <c r="D21368" i="44"/>
  <c r="D21606" i="44"/>
  <c r="D21385" i="44"/>
  <c r="D21740" i="44"/>
  <c r="D21369" i="44"/>
  <c r="D21607" i="44"/>
  <c r="D21335" i="44"/>
  <c r="D21608" i="44"/>
  <c r="D21293" i="44"/>
  <c r="D21564" i="44"/>
  <c r="D21264" i="44"/>
  <c r="D21574" i="44"/>
  <c r="D21856" i="44"/>
  <c r="D21984" i="44"/>
  <c r="D22112" i="44"/>
  <c r="D22240" i="44"/>
  <c r="D21738" i="44"/>
  <c r="D21945" i="44"/>
  <c r="D22073" i="44"/>
  <c r="D22201" i="44"/>
  <c r="D21699" i="44"/>
  <c r="D21898" i="44"/>
  <c r="D22026" i="44"/>
  <c r="D22154" i="44"/>
  <c r="D21652" i="44"/>
  <c r="D21859" i="44"/>
  <c r="D21987" i="44"/>
  <c r="D22115" i="44"/>
  <c r="D22243" i="44"/>
  <c r="D21820" i="44"/>
  <c r="D21948" i="44"/>
  <c r="D22076" i="44"/>
  <c r="D22204" i="44"/>
  <c r="D21702" i="44"/>
  <c r="D21909" i="44"/>
  <c r="D22037" i="44"/>
  <c r="D22165" i="44"/>
  <c r="D21663" i="44"/>
  <c r="D21870" i="44"/>
  <c r="D21998" i="44"/>
  <c r="D22126" i="44"/>
  <c r="D22254" i="44"/>
  <c r="D21831" i="44"/>
  <c r="D21959" i="44"/>
  <c r="D22087" i="44"/>
  <c r="D22215" i="44"/>
  <c r="D21750" i="44"/>
  <c r="D21246" i="44"/>
  <c r="D21591" i="44"/>
  <c r="D21640" i="44"/>
  <c r="D21084" i="44"/>
  <c r="D21172" i="44"/>
  <c r="D21498" i="44"/>
  <c r="D21302" i="44"/>
  <c r="D21506" i="44"/>
  <c r="D21087" i="44"/>
  <c r="D21159" i="44"/>
  <c r="D21096" i="44"/>
  <c r="D21218" i="44"/>
  <c r="D21049" i="44"/>
  <c r="D21625" i="44"/>
  <c r="D21800" i="44"/>
  <c r="D21178" i="44"/>
  <c r="D21146" i="44"/>
  <c r="D21346" i="44"/>
  <c r="D21626" i="44"/>
  <c r="D21372" i="44"/>
  <c r="D21746" i="44"/>
  <c r="D21406" i="44"/>
  <c r="D21657" i="44"/>
  <c r="D21339" i="44"/>
  <c r="D21614" i="44"/>
  <c r="D21289" i="44"/>
  <c r="D21544" i="44"/>
  <c r="D21273" i="44"/>
  <c r="D21569" i="44"/>
  <c r="D21367" i="44"/>
  <c r="D21753" i="44"/>
  <c r="D21376" i="44"/>
  <c r="D21619" i="44"/>
  <c r="D21402" i="44"/>
  <c r="D21755" i="44"/>
  <c r="D21377" i="44"/>
  <c r="D21622" i="44"/>
  <c r="D21344" i="44"/>
  <c r="D21623" i="44"/>
  <c r="D21310" i="44"/>
  <c r="D21581" i="44"/>
  <c r="D21272" i="44"/>
  <c r="D21582" i="44"/>
  <c r="D21864" i="44"/>
  <c r="D21992" i="44"/>
  <c r="D22120" i="44"/>
  <c r="D22248" i="44"/>
  <c r="D21825" i="44"/>
  <c r="D21953" i="44"/>
  <c r="D22081" i="44"/>
  <c r="D22209" i="44"/>
  <c r="D21707" i="44"/>
  <c r="D21906" i="44"/>
  <c r="D22034" i="44"/>
  <c r="D22162" i="44"/>
  <c r="D21660" i="44"/>
  <c r="D21867" i="44"/>
  <c r="D21995" i="44"/>
  <c r="D22123" i="44"/>
  <c r="D22251" i="44"/>
  <c r="D21828" i="44"/>
  <c r="D21956" i="44"/>
  <c r="D22084" i="44"/>
  <c r="D22212" i="44"/>
  <c r="D21710" i="44"/>
  <c r="D21917" i="44"/>
  <c r="D22045" i="44"/>
  <c r="D22173" i="44"/>
  <c r="D21671" i="44"/>
  <c r="D21878" i="44"/>
  <c r="D22006" i="44"/>
  <c r="D22134" i="44"/>
  <c r="D22262" i="44"/>
  <c r="D21839" i="44"/>
  <c r="D21967" i="44"/>
  <c r="D22095" i="44"/>
  <c r="D22223" i="44"/>
  <c r="D21092" i="44"/>
  <c r="D21181" i="44"/>
  <c r="D21532" i="44"/>
  <c r="D21535" i="44"/>
  <c r="D21540" i="44"/>
  <c r="D21095" i="44"/>
  <c r="D21167" i="44"/>
  <c r="D21176" i="44"/>
  <c r="D21239" i="44"/>
  <c r="D21057" i="44"/>
  <c r="D21797" i="44"/>
  <c r="D21105" i="44"/>
  <c r="D21190" i="44"/>
  <c r="D21154" i="44"/>
  <c r="D21363" i="44"/>
  <c r="D21745" i="44"/>
  <c r="D21380" i="44"/>
  <c r="D21762" i="44"/>
  <c r="D21432" i="44"/>
  <c r="D21748" i="44"/>
  <c r="D21356" i="44"/>
  <c r="D21629" i="44"/>
  <c r="D21306" i="44"/>
  <c r="D21560" i="44"/>
  <c r="D21298" i="44"/>
  <c r="D21586" i="44"/>
  <c r="D21384" i="44"/>
  <c r="D21784" i="44"/>
  <c r="D21393" i="44"/>
  <c r="D21634" i="44"/>
  <c r="D21419" i="44"/>
  <c r="D21770" i="44"/>
  <c r="D21394" i="44"/>
  <c r="D21637" i="44"/>
  <c r="D21361" i="44"/>
  <c r="D21638" i="44"/>
  <c r="D21327" i="44"/>
  <c r="D21609" i="44"/>
  <c r="D21280" i="44"/>
  <c r="D21590" i="44"/>
  <c r="D21872" i="44"/>
  <c r="D22000" i="44"/>
  <c r="D22128" i="44"/>
  <c r="D22256" i="44"/>
  <c r="D21833" i="44"/>
  <c r="D21961" i="44"/>
  <c r="D22089" i="44"/>
  <c r="D22217" i="44"/>
  <c r="D21715" i="44"/>
  <c r="D21914" i="44"/>
  <c r="D22042" i="44"/>
  <c r="D22170" i="44"/>
  <c r="D21668" i="44"/>
  <c r="D21875" i="44"/>
  <c r="D22003" i="44"/>
  <c r="D22131" i="44"/>
  <c r="D22259" i="44"/>
  <c r="D21836" i="44"/>
  <c r="D21964" i="44"/>
  <c r="D22092" i="44"/>
  <c r="D22220" i="44"/>
  <c r="D21718" i="44"/>
  <c r="D21925" i="44"/>
  <c r="D22053" i="44"/>
  <c r="D22181" i="44"/>
  <c r="D21679" i="44"/>
  <c r="D21886" i="44"/>
  <c r="D22014" i="44"/>
  <c r="D22142" i="44"/>
  <c r="D22270" i="44"/>
  <c r="D21847" i="44"/>
  <c r="D21975" i="44"/>
  <c r="D22103" i="44"/>
  <c r="D22231" i="44"/>
  <c r="D21358" i="44"/>
  <c r="D21100" i="44"/>
  <c r="D21227" i="44"/>
  <c r="D21599" i="44"/>
  <c r="D21565" i="44"/>
  <c r="D21775" i="44"/>
  <c r="D21185" i="44"/>
  <c r="D21175" i="44"/>
  <c r="D21311" i="44"/>
  <c r="D21261" i="44"/>
  <c r="D21065" i="44"/>
  <c r="D21113" i="44"/>
  <c r="D21286" i="44"/>
  <c r="D21162" i="44"/>
  <c r="D21388" i="44"/>
  <c r="D21793" i="44"/>
  <c r="D21397" i="44"/>
  <c r="D21777" i="44"/>
  <c r="D21449" i="44"/>
  <c r="D21763" i="44"/>
  <c r="D21373" i="44"/>
  <c r="D21644" i="44"/>
  <c r="D21323" i="44"/>
  <c r="D21577" i="44"/>
  <c r="D21315" i="44"/>
  <c r="D21604" i="44"/>
  <c r="D21401" i="44"/>
  <c r="D21801" i="44"/>
  <c r="D21410" i="44"/>
  <c r="D21649" i="44"/>
  <c r="D21436" i="44"/>
  <c r="D21786" i="44"/>
  <c r="D21411" i="44"/>
  <c r="D21681" i="44"/>
  <c r="D21386" i="44"/>
  <c r="D21697" i="44"/>
  <c r="D21336" i="44"/>
  <c r="D21624" i="44"/>
  <c r="D21375" i="44"/>
  <c r="D21598" i="44"/>
  <c r="D21880" i="44"/>
  <c r="D22008" i="44"/>
  <c r="D22136" i="44"/>
  <c r="D22264" i="44"/>
  <c r="D21841" i="44"/>
  <c r="D21969" i="44"/>
  <c r="D22097" i="44"/>
  <c r="D22225" i="44"/>
  <c r="D21723" i="44"/>
  <c r="D21922" i="44"/>
  <c r="D22050" i="44"/>
  <c r="D22178" i="44"/>
  <c r="D21676" i="44"/>
  <c r="D21883" i="44"/>
  <c r="D22011" i="44"/>
  <c r="D22139" i="44"/>
  <c r="D22267" i="44"/>
  <c r="D21844" i="44"/>
  <c r="D21972" i="44"/>
  <c r="D22100" i="44"/>
  <c r="D22228" i="44"/>
  <c r="D21726" i="44"/>
  <c r="D21933" i="44"/>
  <c r="D22061" i="44"/>
  <c r="D22189" i="44"/>
  <c r="D21687" i="44"/>
  <c r="D21894" i="44"/>
  <c r="D22022" i="44"/>
  <c r="D22150" i="44"/>
  <c r="D22278" i="44"/>
  <c r="D21855" i="44"/>
  <c r="D21983" i="44"/>
  <c r="D22111" i="44"/>
  <c r="D22239" i="44"/>
  <c r="D21046" i="44"/>
  <c r="D21070" i="44"/>
  <c r="D21294" i="44"/>
  <c r="D21297" i="44"/>
  <c r="D21045" i="44"/>
  <c r="D21765" i="44"/>
  <c r="D21768" i="44"/>
  <c r="D21102" i="44"/>
  <c r="D21214" i="44"/>
  <c r="D21186" i="44"/>
  <c r="D21511" i="44"/>
  <c r="D21314" i="44"/>
  <c r="D21073" i="44"/>
  <c r="D21121" i="44"/>
  <c r="D21320" i="44"/>
  <c r="D21170" i="44"/>
  <c r="D21405" i="44"/>
  <c r="D21810" i="44"/>
  <c r="D21414" i="44"/>
  <c r="D21794" i="44"/>
  <c r="D21466" i="44"/>
  <c r="D21778" i="44"/>
  <c r="D21381" i="44"/>
  <c r="D21673" i="44"/>
  <c r="D21340" i="44"/>
  <c r="D21594" i="44"/>
  <c r="D21332" i="44"/>
  <c r="D21617" i="44"/>
  <c r="D21418" i="44"/>
  <c r="D21199" i="44"/>
  <c r="D21427" i="44"/>
  <c r="D21754" i="44"/>
  <c r="D21453" i="44"/>
  <c r="D21803" i="44"/>
  <c r="D21428" i="44"/>
  <c r="D21741" i="44"/>
  <c r="D21403" i="44"/>
  <c r="D21742" i="44"/>
  <c r="D21353" i="44"/>
  <c r="D21639" i="44"/>
  <c r="D21383" i="44"/>
  <c r="D21621" i="44"/>
  <c r="D21888" i="44"/>
  <c r="D22016" i="44"/>
  <c r="D22144" i="44"/>
  <c r="D22272" i="44"/>
  <c r="D21849" i="44"/>
  <c r="D21977" i="44"/>
  <c r="D22105" i="44"/>
  <c r="D22233" i="44"/>
  <c r="D21731" i="44"/>
  <c r="D21930" i="44"/>
  <c r="D22058" i="44"/>
  <c r="D22186" i="44"/>
  <c r="D21684" i="44"/>
  <c r="D21891" i="44"/>
  <c r="D22019" i="44"/>
  <c r="D22147" i="44"/>
  <c r="D22275" i="44"/>
  <c r="D21852" i="44"/>
  <c r="D21980" i="44"/>
  <c r="D22108" i="44"/>
  <c r="D22236" i="44"/>
  <c r="D21734" i="44"/>
  <c r="D21941" i="44"/>
  <c r="D22069" i="44"/>
  <c r="D22197" i="44"/>
  <c r="D21695" i="44"/>
  <c r="D21902" i="44"/>
  <c r="D22030" i="44"/>
  <c r="D22158" i="44"/>
  <c r="D21656" i="44"/>
  <c r="D21863" i="44"/>
  <c r="D21991" i="44"/>
  <c r="D22119" i="44"/>
  <c r="D22247" i="44"/>
  <c r="D21091" i="44"/>
  <c r="D21155" i="44"/>
  <c r="D21464" i="44"/>
  <c r="D21331" i="44"/>
  <c r="D21053" i="44"/>
  <c r="D21101" i="44"/>
  <c r="D21110" i="44"/>
  <c r="D21235" i="44"/>
  <c r="D21198" i="44"/>
  <c r="D21545" i="44"/>
  <c r="D21348" i="44"/>
  <c r="D21081" i="44"/>
  <c r="D21129" i="44"/>
  <c r="D21354" i="44"/>
  <c r="D21222" i="44"/>
  <c r="D21422" i="44"/>
  <c r="D21195" i="44"/>
  <c r="D21440" i="44"/>
  <c r="D21811" i="44"/>
  <c r="D21474" i="44"/>
  <c r="D21795" i="44"/>
  <c r="D21398" i="44"/>
  <c r="D21749" i="44"/>
  <c r="D21357" i="44"/>
  <c r="D21603" i="44"/>
  <c r="D21349" i="44"/>
  <c r="D21632" i="44"/>
  <c r="D21435" i="44"/>
  <c r="D21207" i="44"/>
  <c r="D21444" i="44"/>
  <c r="D21769" i="44"/>
  <c r="D21478" i="44"/>
  <c r="D21200" i="44"/>
  <c r="D21445" i="44"/>
  <c r="D21756" i="44"/>
  <c r="D21420" i="44"/>
  <c r="D21757" i="44"/>
  <c r="D21370" i="44"/>
  <c r="D21713" i="44"/>
  <c r="D21391" i="44"/>
  <c r="D21635" i="44"/>
  <c r="D21896" i="44"/>
  <c r="D22024" i="44"/>
  <c r="D22152" i="44"/>
  <c r="D21650" i="44"/>
  <c r="D21857" i="44"/>
  <c r="D21985" i="44"/>
  <c r="D22113" i="44"/>
  <c r="D22241" i="44"/>
  <c r="D21739" i="44"/>
  <c r="D21938" i="44"/>
  <c r="D22066" i="44"/>
  <c r="D22194" i="44"/>
  <c r="D21692" i="44"/>
  <c r="D21899" i="44"/>
  <c r="D22027" i="44"/>
  <c r="D22155" i="44"/>
  <c r="D21653" i="44"/>
  <c r="D21860" i="44"/>
  <c r="D21988" i="44"/>
  <c r="D22116" i="44"/>
  <c r="D22244" i="44"/>
  <c r="D21821" i="44"/>
  <c r="D21949" i="44"/>
  <c r="D22077" i="44"/>
  <c r="D22205" i="44"/>
  <c r="D21703" i="44"/>
  <c r="D21910" i="44"/>
  <c r="D22038" i="44"/>
  <c r="D22166" i="44"/>
  <c r="D21664" i="44"/>
  <c r="D21871" i="44"/>
  <c r="D21999" i="44"/>
  <c r="D22127" i="44"/>
  <c r="D22255" i="44"/>
  <c r="D21078" i="44"/>
  <c r="D21131" i="44"/>
  <c r="D21206" i="44"/>
  <c r="D21528" i="44"/>
  <c r="D21365" i="44"/>
  <c r="D21061" i="44"/>
  <c r="D21109" i="44"/>
  <c r="D21118" i="44"/>
  <c r="D21257" i="44"/>
  <c r="D21260" i="44"/>
  <c r="D21615" i="44"/>
  <c r="D21379" i="44"/>
  <c r="D21089" i="44"/>
  <c r="D21137" i="44"/>
  <c r="D21387" i="44"/>
  <c r="D21244" i="44"/>
  <c r="D21448" i="44"/>
  <c r="D21203" i="44"/>
  <c r="D21457" i="44"/>
  <c r="D21228" i="44"/>
  <c r="D21491" i="44"/>
  <c r="D21812" i="44"/>
  <c r="D21424" i="44"/>
  <c r="D21764" i="44"/>
  <c r="D21374" i="44"/>
  <c r="D21616" i="44"/>
  <c r="D21366" i="44"/>
  <c r="D21647" i="44"/>
  <c r="D21452" i="44"/>
  <c r="D21215" i="44"/>
  <c r="D21461" i="44"/>
  <c r="D21785" i="44"/>
  <c r="D21487" i="44"/>
  <c r="D21208" i="44"/>
  <c r="D21462" i="44"/>
  <c r="D21771" i="44"/>
  <c r="D21437" i="44"/>
  <c r="D21772" i="44"/>
  <c r="D21378" i="44"/>
  <c r="D21743" i="44"/>
  <c r="D21399" i="44"/>
  <c r="D21705" i="44"/>
  <c r="D21904" i="44"/>
  <c r="D22032" i="44"/>
  <c r="D22160" i="44"/>
  <c r="D21658" i="44"/>
  <c r="D21865" i="44"/>
  <c r="D21993" i="44"/>
  <c r="D22121" i="44"/>
  <c r="D22249" i="44"/>
  <c r="D21818" i="44"/>
  <c r="D21946" i="44"/>
  <c r="D22074" i="44"/>
  <c r="D22202" i="44"/>
  <c r="D21700" i="44"/>
  <c r="D21907" i="44"/>
  <c r="D22035" i="44"/>
  <c r="D22163" i="44"/>
  <c r="D21661" i="44"/>
  <c r="D21868" i="44"/>
  <c r="D21996" i="44"/>
  <c r="D22124" i="44"/>
  <c r="D22252" i="44"/>
  <c r="D21829" i="44"/>
  <c r="D21957" i="44"/>
  <c r="D22085" i="44"/>
  <c r="D22213" i="44"/>
  <c r="D21711" i="44"/>
  <c r="D21918" i="44"/>
  <c r="D22046" i="44"/>
  <c r="D22174" i="44"/>
  <c r="D21672" i="44"/>
  <c r="D21879" i="44"/>
  <c r="D22007" i="44"/>
  <c r="D22135" i="44"/>
  <c r="D22263" i="44"/>
  <c r="D21086" i="44"/>
  <c r="D21392" i="44"/>
  <c r="D21094" i="44"/>
  <c r="D21059" i="44"/>
  <c r="D21062" i="44"/>
  <c r="D21328" i="44"/>
  <c r="D21645" i="44"/>
  <c r="D21396" i="44"/>
  <c r="D21069" i="44"/>
  <c r="D21117" i="44"/>
  <c r="D21126" i="44"/>
  <c r="D21307" i="44"/>
  <c r="D21282" i="44"/>
  <c r="D21790" i="44"/>
  <c r="D21104" i="44"/>
  <c r="D21413" i="44"/>
  <c r="D21097" i="44"/>
  <c r="D21145" i="44"/>
  <c r="D21421" i="44"/>
  <c r="D21456" i="44"/>
  <c r="D21465" i="44"/>
  <c r="D21211" i="44"/>
  <c r="D21482" i="44"/>
  <c r="D21245" i="44"/>
  <c r="D21508" i="44"/>
  <c r="D21196" i="44"/>
  <c r="D21441" i="44"/>
  <c r="D21779" i="44"/>
  <c r="D21382" i="44"/>
  <c r="D21631" i="44"/>
  <c r="D21400" i="44"/>
  <c r="D21737" i="44"/>
  <c r="D21477" i="44"/>
  <c r="D21223" i="44"/>
  <c r="D21469" i="44"/>
  <c r="D21802" i="44"/>
  <c r="D21504" i="44"/>
  <c r="D21216" i="44"/>
  <c r="D21470" i="44"/>
  <c r="D21787" i="44"/>
  <c r="D21454" i="44"/>
  <c r="D21788" i="44"/>
  <c r="D21395" i="44"/>
  <c r="D21758" i="44"/>
  <c r="D21407" i="44"/>
  <c r="D21747" i="44"/>
  <c r="D21912" i="44"/>
  <c r="D22040" i="44"/>
  <c r="D22168" i="44"/>
  <c r="D21666" i="44"/>
  <c r="D21873" i="44"/>
  <c r="D22001" i="44"/>
  <c r="D22129" i="44"/>
  <c r="D22257" i="44"/>
  <c r="D21826" i="44"/>
  <c r="D21954" i="44"/>
  <c r="D22082" i="44"/>
  <c r="D22210" i="44"/>
  <c r="D21708" i="44"/>
  <c r="D21915" i="44"/>
  <c r="D22043" i="44"/>
  <c r="D22171" i="44"/>
  <c r="D21669" i="44"/>
  <c r="D21876" i="44"/>
  <c r="D22004" i="44"/>
  <c r="D22132" i="44"/>
  <c r="D22260" i="44"/>
  <c r="D21837" i="44"/>
  <c r="D21965" i="44"/>
  <c r="D22093" i="44"/>
  <c r="D22221" i="44"/>
  <c r="D21719" i="44"/>
  <c r="D21926" i="44"/>
  <c r="D22054" i="44"/>
  <c r="D22182" i="44"/>
  <c r="D21680" i="44"/>
  <c r="D21887" i="44"/>
  <c r="D22015" i="44"/>
  <c r="D22143" i="44"/>
  <c r="D22271" i="44"/>
  <c r="D21171" i="44"/>
  <c r="D21814" i="44"/>
  <c r="D21180" i="44"/>
  <c r="D21191" i="44"/>
  <c r="D21147" i="44"/>
  <c r="D21759" i="44"/>
  <c r="D21430" i="44"/>
  <c r="D21077" i="44"/>
  <c r="D21125" i="44"/>
  <c r="D21134" i="44"/>
  <c r="D21341" i="44"/>
  <c r="D21345" i="44"/>
  <c r="D21112" i="44"/>
  <c r="D21578" i="44"/>
  <c r="D21177" i="44"/>
  <c r="D21153" i="44"/>
  <c r="D21485" i="44"/>
  <c r="D21489" i="44"/>
  <c r="D21473" i="44"/>
  <c r="D21219" i="44"/>
  <c r="D21499" i="44"/>
  <c r="D21262" i="44"/>
  <c r="D21525" i="44"/>
  <c r="D21204" i="44"/>
  <c r="D21458" i="44"/>
  <c r="D21796" i="44"/>
  <c r="D21408" i="44"/>
  <c r="D21646" i="44"/>
  <c r="D21417" i="44"/>
  <c r="D21752" i="44"/>
  <c r="D21494" i="44"/>
  <c r="D21249" i="44"/>
  <c r="D21486" i="44"/>
  <c r="D21241" i="44"/>
  <c r="D21521" i="44"/>
  <c r="D21233" i="44"/>
  <c r="D21479" i="44"/>
  <c r="D21804" i="44"/>
  <c r="D21471" i="44"/>
  <c r="D21805" i="44"/>
  <c r="D21412" i="44"/>
  <c r="D21773" i="44"/>
  <c r="D21415" i="44"/>
  <c r="D21761" i="44"/>
  <c r="D21920" i="44"/>
  <c r="D22048" i="44"/>
  <c r="D22176" i="44"/>
  <c r="D21674" i="44"/>
  <c r="D21881" i="44"/>
  <c r="D22009" i="44"/>
  <c r="D22137" i="44"/>
  <c r="D22265" i="44"/>
  <c r="D21834" i="44"/>
  <c r="D21962" i="44"/>
  <c r="D22090" i="44"/>
  <c r="D22218" i="44"/>
  <c r="D21716" i="44"/>
  <c r="D21923" i="44"/>
  <c r="D22051" i="44"/>
  <c r="D22179" i="44"/>
  <c r="D21677" i="44"/>
  <c r="D21884" i="44"/>
  <c r="D22012" i="44"/>
  <c r="D22140" i="44"/>
  <c r="D22268" i="44"/>
  <c r="D21845" i="44"/>
  <c r="D21973" i="44"/>
  <c r="D22101" i="44"/>
  <c r="D22229" i="44"/>
  <c r="D21727" i="44"/>
  <c r="D21934" i="44"/>
  <c r="D22062" i="44"/>
  <c r="D22190" i="44"/>
  <c r="D21688" i="44"/>
  <c r="D21895" i="44"/>
  <c r="D22023" i="44"/>
  <c r="D22151" i="44"/>
  <c r="D21390" i="44"/>
  <c r="D21179" i="44"/>
  <c r="D21438" i="44"/>
  <c r="D21460" i="44"/>
  <c r="D21108" i="44"/>
  <c r="D21561" i="44"/>
  <c r="D21085" i="44"/>
  <c r="D21133" i="44"/>
  <c r="D21142" i="44"/>
  <c r="D21573" i="44"/>
  <c r="D21409" i="44"/>
  <c r="D21120" i="44"/>
  <c r="D21792" i="44"/>
  <c r="D21188" i="44"/>
  <c r="D21161" i="44"/>
  <c r="D21042" i="44"/>
  <c r="D21585" i="44"/>
  <c r="D21523" i="44"/>
  <c r="D21490" i="44"/>
  <c r="D21236" i="44"/>
  <c r="D21516" i="44"/>
  <c r="D21279" i="44"/>
  <c r="D21542" i="44"/>
  <c r="D21212" i="44"/>
  <c r="D21483" i="44"/>
  <c r="D21813" i="44"/>
  <c r="D21425" i="44"/>
  <c r="D21721" i="44"/>
  <c r="D21434" i="44"/>
  <c r="D21767" i="44"/>
  <c r="D21503" i="44"/>
  <c r="D21266" i="44"/>
  <c r="D21495" i="44"/>
  <c r="D21258" i="44"/>
  <c r="D21538" i="44"/>
  <c r="D21250" i="44"/>
  <c r="D21496" i="44"/>
  <c r="D21225" i="44"/>
  <c r="D21488" i="44"/>
  <c r="D21193" i="44"/>
  <c r="D21429" i="44"/>
  <c r="D21789" i="44"/>
  <c r="D21423" i="44"/>
  <c r="D21776" i="44"/>
  <c r="D21928" i="44"/>
  <c r="D22056" i="44"/>
  <c r="D22184" i="44"/>
  <c r="D21682" i="44"/>
  <c r="D21889" i="44"/>
  <c r="D22017" i="44"/>
  <c r="D22145" i="44"/>
  <c r="D22273" i="44"/>
  <c r="D21842" i="44"/>
  <c r="D21970" i="44"/>
  <c r="D22098" i="44"/>
  <c r="D22226" i="44"/>
  <c r="D21724" i="44"/>
  <c r="D21931" i="44"/>
  <c r="D22059" i="44"/>
  <c r="D22187" i="44"/>
  <c r="D21685" i="44"/>
  <c r="D21892" i="44"/>
  <c r="D22020" i="44"/>
  <c r="D22148" i="44"/>
  <c r="D22276" i="44"/>
  <c r="D21853" i="44"/>
  <c r="D21981" i="44"/>
  <c r="D22109" i="44"/>
  <c r="D22237" i="44"/>
  <c r="D21735" i="44"/>
  <c r="D21942" i="44"/>
  <c r="D22070" i="44"/>
  <c r="D22198" i="44"/>
  <c r="D21696" i="44"/>
  <c r="D21903" i="44"/>
  <c r="D22031" i="44"/>
  <c r="D22159" i="44"/>
  <c r="D21774" i="44"/>
  <c r="D21269" i="44"/>
  <c r="D21602" i="44"/>
  <c r="D21641" i="44"/>
  <c r="D21324" i="44"/>
  <c r="D21116" i="44"/>
  <c r="D21595" i="44"/>
  <c r="D21093" i="44"/>
  <c r="D21141" i="44"/>
  <c r="D21150" i="44"/>
  <c r="D21780" i="44"/>
  <c r="D21103" i="44"/>
  <c r="D21443" i="44"/>
  <c r="D21040" i="44"/>
  <c r="D21128" i="44"/>
  <c r="D21263" i="44"/>
  <c r="D21169" i="44"/>
  <c r="D21050" i="44"/>
  <c r="D21630" i="44"/>
  <c r="D21557" i="44"/>
  <c r="D21507" i="44"/>
  <c r="D21253" i="44"/>
  <c r="D21533" i="44"/>
  <c r="D21287" i="44"/>
  <c r="D21551" i="44"/>
  <c r="D21220" i="44"/>
  <c r="D21500" i="44"/>
  <c r="D21197" i="44"/>
  <c r="D21442" i="44"/>
  <c r="D21751" i="44"/>
  <c r="D21451" i="44"/>
  <c r="D21782" i="44"/>
  <c r="D21520" i="44"/>
  <c r="D21283" i="44"/>
  <c r="D21512" i="44"/>
  <c r="D21275" i="44"/>
  <c r="D21555" i="44"/>
  <c r="D21267" i="44"/>
  <c r="D21513" i="44"/>
  <c r="D21242" i="44"/>
  <c r="D21505" i="44"/>
  <c r="D21201" i="44"/>
  <c r="D21446" i="44"/>
  <c r="D21806" i="44"/>
  <c r="D21431" i="44"/>
  <c r="D21791" i="44"/>
  <c r="D21936" i="44"/>
  <c r="D22064" i="44"/>
  <c r="D22192" i="44"/>
  <c r="D21690" i="44"/>
  <c r="D21897" i="44"/>
  <c r="D22025" i="44"/>
  <c r="D22153" i="44"/>
  <c r="D21651" i="44"/>
  <c r="D21850" i="44"/>
  <c r="D21978" i="44"/>
  <c r="D22106" i="44"/>
  <c r="D22234" i="44"/>
  <c r="D21732" i="44"/>
  <c r="D21939" i="44"/>
  <c r="D22067" i="44"/>
  <c r="D22195" i="44"/>
  <c r="D21693" i="44"/>
  <c r="D21900" i="44"/>
  <c r="D22028" i="44"/>
  <c r="D22156" i="44"/>
  <c r="D21654" i="44"/>
  <c r="D21861" i="44"/>
  <c r="D21989" i="44"/>
  <c r="D22117" i="44"/>
  <c r="D22245" i="44"/>
  <c r="D21822" i="44"/>
  <c r="D21950" i="44"/>
  <c r="D22078" i="44"/>
  <c r="D22206" i="44"/>
  <c r="D21704" i="44"/>
  <c r="D21911" i="44"/>
  <c r="D22039" i="44"/>
  <c r="D22167" i="44"/>
  <c r="D21404" i="44"/>
  <c r="D21468" i="44"/>
  <c r="D21124" i="44"/>
  <c r="D21648" i="44"/>
  <c r="D21182" i="44"/>
  <c r="D21149" i="44"/>
  <c r="D21158" i="44"/>
  <c r="D21039" i="44"/>
  <c r="D21111" i="44"/>
  <c r="D21475" i="44"/>
  <c r="D21048" i="44"/>
  <c r="D21136" i="44"/>
  <c r="D21285" i="44"/>
  <c r="D21189" i="44"/>
  <c r="D21058" i="44"/>
  <c r="D21744" i="44"/>
  <c r="D21633" i="44"/>
  <c r="D21524" i="44"/>
  <c r="D21270" i="44"/>
  <c r="D21550" i="44"/>
  <c r="D21296" i="44"/>
  <c r="D21567" i="44"/>
  <c r="D21237" i="44"/>
  <c r="D21517" i="44"/>
  <c r="D21205" i="44"/>
  <c r="D21459" i="44"/>
  <c r="D21766" i="44"/>
  <c r="D21476" i="44"/>
  <c r="D21799" i="44"/>
  <c r="D21537" i="44"/>
  <c r="D21291" i="44"/>
  <c r="D21529" i="44"/>
  <c r="D21300" i="44"/>
  <c r="D21571" i="44"/>
  <c r="D21292" i="44"/>
  <c r="D21530" i="44"/>
  <c r="D21259" i="44"/>
  <c r="D21522" i="44"/>
  <c r="D21209" i="44"/>
  <c r="D21480" i="44"/>
  <c r="D21224" i="44"/>
  <c r="D21439" i="44"/>
  <c r="D21807" i="44"/>
  <c r="D21944" i="44"/>
  <c r="D22072" i="44"/>
  <c r="D22200" i="44"/>
  <c r="D21698" i="44"/>
  <c r="D21905" i="44"/>
  <c r="D22033" i="44"/>
  <c r="D22161" i="44"/>
  <c r="D21659" i="44"/>
  <c r="D21858" i="44"/>
  <c r="D21986" i="44"/>
  <c r="D22114" i="44"/>
  <c r="D22242" i="44"/>
  <c r="D21819" i="44"/>
  <c r="D21947" i="44"/>
  <c r="D22075" i="44"/>
  <c r="D22203" i="44"/>
  <c r="D21701" i="44"/>
  <c r="D21908" i="44"/>
  <c r="D22036" i="44"/>
  <c r="D22164" i="44"/>
  <c r="D21662" i="44"/>
  <c r="D21869" i="44"/>
  <c r="D21997" i="44"/>
  <c r="D22125" i="44"/>
  <c r="D22253" i="44"/>
  <c r="D21830" i="44"/>
  <c r="D21958" i="44"/>
  <c r="D22086" i="44"/>
  <c r="D22214" i="44"/>
  <c r="D21712" i="44"/>
  <c r="D21919" i="44"/>
  <c r="D22047" i="44"/>
  <c r="D22175" i="44"/>
  <c r="D21226" i="44"/>
  <c r="D21083" i="44"/>
  <c r="D21568" i="44"/>
  <c r="D21054" i="44"/>
  <c r="D21044" i="44"/>
  <c r="D21132" i="44"/>
  <c r="D21760" i="44"/>
  <c r="D21210" i="44"/>
  <c r="D21157" i="44"/>
  <c r="D21166" i="44"/>
  <c r="D21047" i="44"/>
  <c r="D21119" i="44"/>
  <c r="D21509" i="44"/>
  <c r="D21056" i="44"/>
  <c r="D21144" i="44"/>
  <c r="D21416" i="44"/>
  <c r="D21202" i="44"/>
  <c r="D21066" i="44"/>
  <c r="D21808" i="44"/>
  <c r="D21106" i="44"/>
  <c r="D21689" i="44"/>
  <c r="D21541" i="44"/>
  <c r="D21295" i="44"/>
  <c r="D21575" i="44"/>
  <c r="D21313" i="44"/>
  <c r="D21584" i="44"/>
  <c r="D21254" i="44"/>
  <c r="D21534" i="44"/>
  <c r="D21213" i="44"/>
  <c r="D21467" i="44"/>
  <c r="D21781" i="44"/>
  <c r="D21493" i="44"/>
  <c r="D21816" i="44"/>
  <c r="D21554" i="44"/>
  <c r="D21308" i="44"/>
  <c r="D21546" i="44"/>
  <c r="D21317" i="44"/>
  <c r="D21588" i="44"/>
  <c r="D21309" i="44"/>
  <c r="D21547" i="44"/>
  <c r="D21276" i="44"/>
  <c r="D21539" i="44"/>
  <c r="D21217" i="44"/>
  <c r="D21497" i="44"/>
  <c r="D21232" i="44"/>
  <c r="D21447" i="44"/>
  <c r="D21824" i="44"/>
  <c r="D21952" i="44"/>
  <c r="D22080" i="44"/>
  <c r="D22208" i="44"/>
  <c r="D21706" i="44"/>
  <c r="D21913" i="44"/>
  <c r="D22041" i="44"/>
  <c r="D22169" i="44"/>
  <c r="D21667" i="44"/>
  <c r="D21866" i="44"/>
  <c r="D21994" i="44"/>
  <c r="D22122" i="44"/>
  <c r="D22250" i="44"/>
  <c r="D21827" i="44"/>
  <c r="D21955" i="44"/>
  <c r="D22083" i="44"/>
  <c r="D22211" i="44"/>
  <c r="D21709" i="44"/>
  <c r="D21916" i="44"/>
  <c r="D22044" i="44"/>
  <c r="D22172" i="44"/>
  <c r="D21670" i="44"/>
  <c r="D21877" i="44"/>
  <c r="D22005" i="44"/>
  <c r="D22133" i="44"/>
  <c r="D22261" i="44"/>
  <c r="D21838" i="44"/>
  <c r="D21966" i="44"/>
  <c r="D22094" i="44"/>
  <c r="D22222" i="44"/>
  <c r="D21720" i="44"/>
  <c r="D21927" i="44"/>
  <c r="D22055" i="44"/>
  <c r="D22183" i="44"/>
  <c r="D21362" i="44"/>
  <c r="D21051" i="44"/>
  <c r="D21123" i="44"/>
  <c r="D21817" i="44"/>
  <c r="D21099" i="44"/>
  <c r="D21075" i="44"/>
  <c r="D21052" i="44"/>
  <c r="D21140" i="44"/>
  <c r="D21229" i="44"/>
  <c r="D21165" i="44"/>
  <c r="D21174" i="44"/>
  <c r="D21055" i="44"/>
  <c r="D21127" i="44"/>
  <c r="D21610" i="44"/>
  <c r="D21064" i="44"/>
  <c r="D21152" i="44"/>
  <c r="D21450" i="44"/>
  <c r="D21243" i="44"/>
  <c r="D21074" i="44"/>
  <c r="D21114" i="44"/>
  <c r="D21809" i="44"/>
  <c r="D21558" i="44"/>
  <c r="D21304" i="44"/>
  <c r="D21592" i="44"/>
  <c r="D21330" i="44"/>
  <c r="D21601" i="44"/>
  <c r="D21271" i="44"/>
  <c r="D21543" i="44"/>
  <c r="D21221" i="44"/>
  <c r="D21484" i="44"/>
  <c r="D21798" i="44"/>
  <c r="D21510" i="44"/>
  <c r="D21299" i="44"/>
  <c r="D21570" i="44"/>
  <c r="D21325" i="44"/>
  <c r="D21562" i="44"/>
  <c r="D21334" i="44"/>
  <c r="D21620" i="44"/>
  <c r="D21326" i="44"/>
  <c r="D21563" i="44"/>
  <c r="D21284" i="44"/>
  <c r="D21556" i="44"/>
  <c r="D21234" i="44"/>
  <c r="D21514" i="44"/>
  <c r="D21240" i="44"/>
  <c r="D21455" i="44"/>
  <c r="D21832" i="44"/>
  <c r="D21960" i="44"/>
  <c r="D22088" i="44"/>
  <c r="D22216" i="44"/>
  <c r="D21714" i="44"/>
  <c r="D21921" i="44"/>
  <c r="D22049" i="44"/>
  <c r="D22177" i="44"/>
  <c r="D21675" i="44"/>
  <c r="D21874" i="44"/>
  <c r="D22002" i="44"/>
  <c r="D22130" i="44"/>
  <c r="D22258" i="44"/>
  <c r="D21835" i="44"/>
  <c r="D21963" i="44"/>
  <c r="D22091" i="44"/>
  <c r="D22219" i="44"/>
  <c r="D21717" i="44"/>
  <c r="D21924" i="44"/>
  <c r="D22052" i="44"/>
  <c r="D22180" i="44"/>
  <c r="D21678" i="44"/>
  <c r="D21885" i="44"/>
  <c r="D22013" i="44"/>
  <c r="D22141" i="44"/>
  <c r="D22269" i="44"/>
  <c r="D21846" i="44"/>
  <c r="D21974" i="44"/>
  <c r="D22102" i="44"/>
  <c r="D22230" i="44"/>
  <c r="D21728" i="44"/>
  <c r="D21935" i="44"/>
  <c r="D22063" i="44"/>
  <c r="D22191" i="44"/>
  <c r="D21502" i="44"/>
  <c r="D21231" i="44"/>
  <c r="D21139" i="44"/>
  <c r="D21115" i="44"/>
  <c r="D21060" i="44"/>
  <c r="D21148" i="44"/>
  <c r="D21252" i="44"/>
  <c r="D21173" i="44"/>
  <c r="D21184" i="44"/>
  <c r="D21063" i="44"/>
  <c r="D21135" i="44"/>
  <c r="D21729" i="44"/>
  <c r="D21072" i="44"/>
  <c r="D21160" i="44"/>
  <c r="D21481" i="44"/>
  <c r="D21265" i="44"/>
  <c r="D21082" i="44"/>
  <c r="D21122" i="44"/>
  <c r="D21303" i="44"/>
  <c r="D21583" i="44"/>
  <c r="D21321" i="44"/>
  <c r="D21612" i="44"/>
  <c r="D21347" i="44"/>
  <c r="D21613" i="44"/>
  <c r="D21288" i="44"/>
  <c r="D21559" i="44"/>
  <c r="D21238" i="44"/>
  <c r="D21501" i="44"/>
  <c r="D21815" i="44"/>
  <c r="D21519" i="44"/>
  <c r="D21316" i="44"/>
  <c r="D21587" i="44"/>
  <c r="D21342" i="44"/>
  <c r="D21579" i="44"/>
  <c r="D21351" i="44"/>
  <c r="D21636" i="44"/>
  <c r="D21343" i="44"/>
  <c r="D21580" i="44"/>
  <c r="D21301" i="44"/>
  <c r="D21572" i="44"/>
  <c r="D21251" i="44"/>
  <c r="D21531" i="44"/>
  <c r="D21248" i="44"/>
  <c r="D21463" i="44"/>
  <c r="D21840" i="44"/>
  <c r="D21968" i="44"/>
  <c r="D22096" i="44"/>
  <c r="D22224" i="44"/>
  <c r="D21722" i="44"/>
  <c r="D21929" i="44"/>
  <c r="D22057" i="44"/>
  <c r="D22185" i="44"/>
  <c r="D21683" i="44"/>
  <c r="D21882" i="44"/>
  <c r="D22010" i="44"/>
  <c r="D22138" i="44"/>
  <c r="D22266" i="44"/>
  <c r="D21843" i="44"/>
  <c r="D21971" i="44"/>
  <c r="D22099" i="44"/>
  <c r="D22227" i="44"/>
  <c r="D21725" i="44"/>
  <c r="D21932" i="44"/>
  <c r="D22060" i="44"/>
  <c r="D22188" i="44"/>
  <c r="D21686" i="44"/>
  <c r="D21893" i="44"/>
  <c r="D22021" i="44"/>
  <c r="D22149" i="44"/>
  <c r="D22277" i="44"/>
  <c r="D21854" i="44"/>
  <c r="D21982" i="44"/>
  <c r="D22110" i="44"/>
  <c r="D22238" i="44"/>
  <c r="D21736" i="44"/>
  <c r="D21943" i="44"/>
  <c r="D22071" i="44"/>
  <c r="D22199" i="44"/>
  <c r="J22" i="30"/>
  <c r="R34" i="30"/>
  <c r="E15" i="30"/>
  <c r="L14" i="30" l="1"/>
  <c r="J16" i="30"/>
  <c r="J15" i="30"/>
  <c r="J21" i="30"/>
  <c r="R37" i="30"/>
  <c r="T37" i="30" s="1"/>
  <c r="R35" i="30"/>
  <c r="T35" i="30" s="1"/>
  <c r="R36" i="30"/>
  <c r="T36" i="30" s="1"/>
  <c r="R30" i="30"/>
  <c r="R31" i="30"/>
  <c r="R32" i="30"/>
  <c r="R33" i="30"/>
  <c r="T34" i="30"/>
  <c r="R26" i="30" l="1"/>
  <c r="T26" i="30" s="1"/>
  <c r="R27" i="30"/>
  <c r="T27" i="30" s="1"/>
  <c r="L13" i="30"/>
  <c r="J20" i="30"/>
  <c r="R28" i="30"/>
  <c r="T28" i="30" s="1"/>
  <c r="R29" i="30"/>
  <c r="T29" i="30" s="1"/>
  <c r="T32" i="30"/>
  <c r="T30" i="30"/>
  <c r="T33" i="30"/>
  <c r="T31" i="30"/>
  <c r="L12" i="30" l="1"/>
  <c r="J14" i="30"/>
  <c r="J13" i="30" l="1"/>
  <c r="L10" i="30"/>
  <c r="L11" i="30"/>
  <c r="O11" i="30" s="1"/>
  <c r="E13" i="30"/>
  <c r="R25" i="30" l="1"/>
  <c r="R24" i="30"/>
  <c r="J12" i="30"/>
  <c r="O10" i="30"/>
  <c r="R22" i="30"/>
  <c r="R23" i="30"/>
  <c r="T23" i="30" l="1"/>
  <c r="D10" i="30"/>
  <c r="E10" i="30" s="1"/>
  <c r="J10" i="30"/>
  <c r="J11" i="30"/>
  <c r="T24" i="30"/>
  <c r="T22" i="30"/>
  <c r="T25" i="30"/>
  <c r="L17" i="30"/>
  <c r="O17" i="30" s="1"/>
  <c r="L16" i="30" l="1"/>
  <c r="O16" i="30" s="1"/>
  <c r="R18" i="30" l="1"/>
  <c r="R21" i="30"/>
  <c r="R20" i="30"/>
  <c r="R19" i="30"/>
  <c r="R110" i="30"/>
  <c r="R109" i="30"/>
  <c r="R108" i="30"/>
  <c r="R122" i="30"/>
  <c r="R130" i="30"/>
  <c r="R114" i="30"/>
  <c r="R54" i="30"/>
  <c r="T54" i="30" s="1"/>
  <c r="R136" i="30"/>
  <c r="R83" i="30"/>
  <c r="T83" i="30" s="1"/>
  <c r="R41" i="30"/>
  <c r="T41" i="30" s="1"/>
  <c r="R101" i="30"/>
  <c r="R107" i="30"/>
  <c r="R131" i="30"/>
  <c r="R120" i="30"/>
  <c r="R93" i="30"/>
  <c r="R61" i="30"/>
  <c r="T61" i="30" s="1"/>
  <c r="R100" i="30"/>
  <c r="R135" i="30"/>
  <c r="R98" i="30"/>
  <c r="R81" i="30"/>
  <c r="T81" i="30" s="1"/>
  <c r="R85" i="30"/>
  <c r="T85" i="30" s="1"/>
  <c r="R139" i="30"/>
  <c r="R40" i="30"/>
  <c r="T40" i="30" s="1"/>
  <c r="R134" i="30"/>
  <c r="R55" i="30"/>
  <c r="T55" i="30" s="1"/>
  <c r="R45" i="30"/>
  <c r="T45" i="30" s="1"/>
  <c r="R64" i="30"/>
  <c r="T64" i="30" s="1"/>
  <c r="R91" i="30"/>
  <c r="R119" i="30"/>
  <c r="R126" i="30"/>
  <c r="R72" i="30"/>
  <c r="T72" i="30" s="1"/>
  <c r="R138" i="30"/>
  <c r="R86" i="30"/>
  <c r="R90" i="30"/>
  <c r="R68" i="30"/>
  <c r="T68" i="30" s="1"/>
  <c r="R123" i="30"/>
  <c r="R70" i="30"/>
  <c r="T70" i="30" s="1"/>
  <c r="R141" i="30"/>
  <c r="R97" i="30"/>
  <c r="R92" i="30"/>
  <c r="R63" i="30"/>
  <c r="T63" i="30" s="1"/>
  <c r="R47" i="30"/>
  <c r="T47" i="30" s="1"/>
  <c r="R51" i="30"/>
  <c r="T51" i="30" s="1"/>
  <c r="R117" i="30"/>
  <c r="R80" i="30"/>
  <c r="T80" i="30" s="1"/>
  <c r="R75" i="30"/>
  <c r="T75" i="30" s="1"/>
  <c r="R71" i="30"/>
  <c r="T71" i="30" s="1"/>
  <c r="R39" i="30"/>
  <c r="T39" i="30" s="1"/>
  <c r="R102" i="30"/>
  <c r="R137" i="30"/>
  <c r="R69" i="30"/>
  <c r="T69" i="30" s="1"/>
  <c r="R43" i="30"/>
  <c r="T43" i="30" s="1"/>
  <c r="R106" i="30"/>
  <c r="R105" i="30"/>
  <c r="R82" i="30"/>
  <c r="T82" i="30" s="1"/>
  <c r="R58" i="30"/>
  <c r="T58" i="30" s="1"/>
  <c r="R59" i="30"/>
  <c r="T59" i="30" s="1"/>
  <c r="R112" i="30"/>
  <c r="R38" i="30"/>
  <c r="R132" i="30"/>
  <c r="R50" i="30"/>
  <c r="T50" i="30" s="1"/>
  <c r="R103" i="30"/>
  <c r="R74" i="30"/>
  <c r="T74" i="30" s="1"/>
  <c r="R57" i="30"/>
  <c r="T57" i="30" s="1"/>
  <c r="R77" i="30"/>
  <c r="T77" i="30" s="1"/>
  <c r="R113" i="30"/>
  <c r="R129" i="30"/>
  <c r="R128" i="30"/>
  <c r="R133" i="30"/>
  <c r="R79" i="30"/>
  <c r="T79" i="30" s="1"/>
  <c r="R87" i="30"/>
  <c r="R56" i="30"/>
  <c r="T56" i="30" s="1"/>
  <c r="R78" i="30"/>
  <c r="T78" i="30" s="1"/>
  <c r="R118" i="30"/>
  <c r="R73" i="30"/>
  <c r="T73" i="30" s="1"/>
  <c r="R104" i="30"/>
  <c r="R62" i="30"/>
  <c r="T62" i="30" s="1"/>
  <c r="R116" i="30"/>
  <c r="R115" i="30"/>
  <c r="R89" i="30"/>
  <c r="R88" i="30"/>
  <c r="R46" i="30"/>
  <c r="T46" i="30" s="1"/>
  <c r="R140" i="30"/>
  <c r="R96" i="30"/>
  <c r="R42" i="30"/>
  <c r="T42" i="30" s="1"/>
  <c r="R111" i="30"/>
  <c r="R94" i="30"/>
  <c r="R65" i="30"/>
  <c r="T65" i="30" s="1"/>
  <c r="R76" i="30"/>
  <c r="T76" i="30" s="1"/>
  <c r="R99" i="30"/>
  <c r="R49" i="30"/>
  <c r="T49" i="30" s="1"/>
  <c r="R84" i="30"/>
  <c r="T84" i="30" s="1"/>
  <c r="R67" i="30"/>
  <c r="T67" i="30" s="1"/>
  <c r="R66" i="30"/>
  <c r="T66" i="30" s="1"/>
  <c r="R44" i="30"/>
  <c r="T44" i="30" s="1"/>
  <c r="R127" i="30"/>
  <c r="R125" i="30"/>
  <c r="R60" i="30"/>
  <c r="T60" i="30" s="1"/>
  <c r="R124" i="30"/>
  <c r="R121" i="30"/>
  <c r="R48" i="30"/>
  <c r="T48" i="30" s="1"/>
  <c r="R53" i="30"/>
  <c r="T53" i="30" s="1"/>
  <c r="R52" i="30"/>
  <c r="T52" i="30" s="1"/>
  <c r="R95" i="30"/>
  <c r="L15" i="30"/>
  <c r="O14" i="30" s="1"/>
  <c r="D11" i="30" l="1"/>
  <c r="E11" i="30" s="1"/>
  <c r="S20" i="30"/>
  <c r="T20" i="30"/>
  <c r="S22" i="30"/>
  <c r="S23" i="30"/>
  <c r="S24" i="30"/>
  <c r="S19" i="30"/>
  <c r="T19" i="30"/>
  <c r="S21" i="30"/>
  <c r="T21" i="30"/>
  <c r="S18" i="30"/>
  <c r="T18" i="30"/>
  <c r="T38" i="30"/>
  <c r="S35" i="30"/>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23" i="30" s="1"/>
  <c r="S124" i="30" s="1"/>
  <c r="S125" i="30" s="1"/>
  <c r="S126" i="30" s="1"/>
  <c r="S127" i="30" s="1"/>
  <c r="S128" i="30" s="1"/>
  <c r="S129" i="30" s="1"/>
  <c r="S130" i="30" s="1"/>
  <c r="S131" i="30" s="1"/>
  <c r="S132" i="30" s="1"/>
  <c r="S133" i="30" s="1"/>
  <c r="S134" i="30" s="1"/>
  <c r="S135" i="30" s="1"/>
  <c r="S136" i="30" s="1"/>
  <c r="S137" i="30" s="1"/>
  <c r="S138" i="30" s="1"/>
  <c r="S139" i="30" s="1"/>
  <c r="S140" i="30" s="1"/>
  <c r="S141" i="30" s="1"/>
  <c r="S29" i="30"/>
  <c r="S31" i="30"/>
  <c r="S30" i="30"/>
  <c r="S28" i="30"/>
  <c r="S32" i="30"/>
  <c r="S26" i="30"/>
  <c r="S33" i="30"/>
  <c r="S27" i="30"/>
  <c r="S34" i="30"/>
  <c r="S25" i="30"/>
  <c r="O15" i="30"/>
  <c r="O13" i="30"/>
  <c r="O12" i="30"/>
  <c r="E80" i="30" l="1"/>
  <c r="R14" i="30" s="1"/>
  <c r="E81" i="30"/>
  <c r="R17" i="30" l="1"/>
  <c r="T17" i="30" s="1"/>
  <c r="R15" i="30"/>
  <c r="T15" i="30" s="1"/>
  <c r="R10" i="30"/>
  <c r="T10" i="30" s="1"/>
  <c r="R11" i="30"/>
  <c r="T11" i="30" s="1"/>
  <c r="R12" i="30"/>
  <c r="T12" i="30" s="1"/>
  <c r="R13" i="30"/>
  <c r="T13" i="30" s="1"/>
  <c r="R16" i="30"/>
  <c r="T16" i="30" s="1"/>
  <c r="T14"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s>
  <commentList>
    <comment ref="P10" authorId="0" shapeId="0" xr:uid="{B3F1EE40-F5DB-4447-AAA8-94CEA13D0104}">
      <text>
        <r>
          <rPr>
            <b/>
            <sz val="9"/>
            <color indexed="81"/>
            <rFont val="Tahoma"/>
            <family val="2"/>
          </rPr>
          <t xml:space="preserve">John Moschella: </t>
        </r>
        <r>
          <rPr>
            <sz val="9"/>
            <color indexed="81"/>
            <rFont val="Tahoma"/>
            <family val="2"/>
          </rPr>
          <t>The Base Case forecast represent the long-term historic quarterly average return. Adjust the forecast up or down based on your opinion of where the market is headed.</t>
        </r>
      </text>
    </comment>
    <comment ref="J14" authorId="0" shapeId="0" xr:uid="{FB6DF388-4CE7-47DD-B3D7-1A4C8E939B05}">
      <text>
        <r>
          <rPr>
            <b/>
            <sz val="9"/>
            <color indexed="81"/>
            <rFont val="Tahoma"/>
            <family val="2"/>
          </rPr>
          <t xml:space="preserve">John Moschella: </t>
        </r>
        <r>
          <rPr>
            <sz val="9"/>
            <color indexed="81"/>
            <rFont val="Tahoma"/>
            <family val="2"/>
          </rPr>
          <t>Our Model uses this estimate of volatility in the required return on equity section of the Stage-One DCF. This represents our forecast of the 12-month forward average VIX. Yes, the average is a trailing average, but of our forward quarterly VIX estimates. If you would like to use a different estimate or time frame, feel free to plug it in.</t>
        </r>
      </text>
    </comment>
    <comment ref="O14" authorId="0" shapeId="0" xr:uid="{73A2A76D-29FC-4256-864B-EA6DCB69583A}">
      <text>
        <r>
          <rPr>
            <b/>
            <sz val="9"/>
            <color indexed="81"/>
            <rFont val="Tahoma"/>
            <family val="2"/>
          </rPr>
          <t xml:space="preserve">John Moschella: </t>
        </r>
        <r>
          <rPr>
            <sz val="9"/>
            <color indexed="81"/>
            <rFont val="Tahoma"/>
            <family val="2"/>
          </rPr>
          <t xml:space="preserve">This is the "risk-free" rate used in our Premium models in the Stage-One DCF section. </t>
        </r>
      </text>
    </comment>
    <comment ref="R14" authorId="0" shapeId="0" xr:uid="{14098931-0C0D-4FE9-B326-6D9BACA2F3B8}">
      <text>
        <r>
          <rPr>
            <b/>
            <sz val="9"/>
            <color indexed="81"/>
            <rFont val="Tahoma"/>
            <family val="2"/>
          </rPr>
          <t xml:space="preserve">John Moschella: </t>
        </r>
        <r>
          <rPr>
            <sz val="9"/>
            <color indexed="81"/>
            <rFont val="Tahoma"/>
            <family val="2"/>
          </rPr>
          <t>This is the resulting forward stage-one ERP estimate used in the DCF valuation of our Model.</t>
        </r>
      </text>
    </comment>
    <comment ref="K17" authorId="0" shapeId="0" xr:uid="{046E9BBA-8607-47F8-8BDC-51EAAE30F1D4}">
      <text>
        <r>
          <rPr>
            <b/>
            <sz val="9"/>
            <color indexed="81"/>
            <rFont val="Tahoma"/>
            <family val="2"/>
          </rPr>
          <t>John Moschella:</t>
        </r>
        <r>
          <rPr>
            <sz val="9"/>
            <color indexed="81"/>
            <rFont val="Tahoma"/>
            <family val="2"/>
          </rPr>
          <t xml:space="preserve"> Cells K8 through K15 in our base-case scenario assume the Fed Funds rate will increase/decrease based on the market's expectations as approximated by the CME's FedWatch tool, which uses Fed Funds futures contracts to assess the probability of future rate changes. The market's expectations are periodically compared to the FOMC's latest projection material, to determine if the market outlook is dislocated from the FOMC members. 
The FOMC assumptions are used to complete the forecast for the last few quarters of the forecast which do not have estimates based on futures contracts. If you believe rates will be higher/lower in the future, then change these input cells.</t>
        </r>
      </text>
    </comment>
    <comment ref="M17" authorId="0" shapeId="0" xr:uid="{CEE5434F-FFBE-4A6D-B600-1148CA6BE92B}">
      <text>
        <r>
          <rPr>
            <b/>
            <sz val="9"/>
            <color indexed="81"/>
            <rFont val="Tahoma"/>
            <family val="2"/>
          </rPr>
          <t>John Moschella:</t>
        </r>
        <r>
          <rPr>
            <sz val="9"/>
            <color indexed="81"/>
            <rFont val="Tahoma"/>
            <family val="2"/>
          </rPr>
          <t xml:space="preserve"> In cells L8 through L15,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7" authorId="0" shapeId="0" xr:uid="{99E04944-C4A7-42AF-A4E8-BFAC53B97D71}">
      <text>
        <r>
          <rPr>
            <b/>
            <sz val="9"/>
            <color indexed="81"/>
            <rFont val="Tahoma"/>
            <family val="2"/>
          </rPr>
          <t>John Moschella:</t>
        </r>
        <r>
          <rPr>
            <sz val="9"/>
            <color indexed="81"/>
            <rFont val="Tahoma"/>
            <family val="2"/>
          </rPr>
          <t xml:space="preserve"> Enter your assumptions for the quarterly return (including dividends) for the S&amp;P500 Index in cells P8 through P15. This will be used to project the new Constant Sharpe in cells E78 and E79.</t>
        </r>
      </text>
    </comment>
    <comment ref="I18" authorId="0" shapeId="0" xr:uid="{A6959B08-1A37-4F8F-BEF4-42AF74DF64A5}">
      <text>
        <r>
          <rPr>
            <b/>
            <sz val="9"/>
            <color indexed="81"/>
            <rFont val="Tahoma"/>
            <family val="2"/>
          </rPr>
          <t>John Moschella:</t>
        </r>
        <r>
          <rPr>
            <sz val="9"/>
            <color indexed="81"/>
            <rFont val="Tahoma"/>
            <family val="2"/>
          </rPr>
          <t xml:space="preserve"> This is the approximate long-term average VIX. In our base-case scenario we assume the VIX will move toward this level over the forecast quarters. If you believe the market will be more/less volatile change the VIX estimates in cells H8 through H15. Note our Model uses this historic average VIX in the Stage-Two DCF.
</t>
        </r>
        <r>
          <rPr>
            <b/>
            <sz val="9"/>
            <color indexed="81"/>
            <rFont val="Tahoma"/>
            <family val="2"/>
          </rPr>
          <t xml:space="preserve">FAQ: Can I enter hardcoded VIX values in cells H7 through H15? </t>
        </r>
        <r>
          <rPr>
            <sz val="9"/>
            <color indexed="81"/>
            <rFont val="Tahoma"/>
            <family val="2"/>
          </rPr>
          <t>Yes, the only reason I have input equations here is so you can see how I am smoothing the VIX forecast back to the historic average.</t>
        </r>
      </text>
    </comment>
    <comment ref="N18" authorId="0" shapeId="0" xr:uid="{CF0AD3FE-4FDA-4A25-B441-91898EC85E8F}">
      <text>
        <r>
          <rPr>
            <b/>
            <sz val="9"/>
            <color indexed="81"/>
            <rFont val="Tahoma"/>
            <family val="2"/>
          </rPr>
          <t>John Moschella:</t>
        </r>
        <r>
          <rPr>
            <sz val="9"/>
            <color indexed="81"/>
            <rFont val="Tahoma"/>
            <family val="2"/>
          </rPr>
          <t xml:space="preserve"> This is the approximate long-term average spread between the 10yr and Fed Funds rate. Typically our base-case scenario assumes the spread will move toward this level over the forecast quarters; However, since the Fed Funds rate is much higher than recent history, the average spread will instead come from the only other comparable period in our data set: 
1Q2005 through 3Q2008.</t>
        </r>
      </text>
    </comment>
    <comment ref="E80" authorId="0" shapeId="0" xr:uid="{03553549-5408-4581-9AC5-C44A345E6435}">
      <text>
        <r>
          <rPr>
            <b/>
            <sz val="9"/>
            <color indexed="81"/>
            <rFont val="Tahoma"/>
            <family val="2"/>
          </rPr>
          <t xml:space="preserve">John Moschella: </t>
        </r>
        <r>
          <rPr>
            <sz val="9"/>
            <color indexed="81"/>
            <rFont val="Tahoma"/>
            <family val="2"/>
          </rPr>
          <t>This is the Constant Sharpe used in our Model to forecast the required return on equity.</t>
        </r>
      </text>
    </comment>
    <comment ref="E82" authorId="1"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<sst xmlns="http://schemas.openxmlformats.org/spreadsheetml/2006/main" count="1617" uniqueCount="398">
  <si>
    <t>Year</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</si>
  <si>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</si>
  <si>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</si>
  <si>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</si>
  <si>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</si>
  <si>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</si>
  <si>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</si>
  <si>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</si>
  <si>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</si>
  <si>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</si>
  <si>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</si>
  <si>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</si>
  <si>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</si>
  <si>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</si>
  <si>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</si>
  <si>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</si>
  <si>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</si>
  <si>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</si>
  <si>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</si>
  <si>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</si>
  <si>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</si>
  <si>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</si>
  <si>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</si>
  <si>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</si>
  <si>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</si>
  <si>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</si>
  <si>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</si>
  <si>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</si>
  <si>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</si>
  <si>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</si>
  <si>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</si>
  <si>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</si>
  <si>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</si>
  <si>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</si>
  <si>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</si>
  <si>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</si>
  <si>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</si>
  <si>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</si>
  <si>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</si>
  <si>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</si>
  <si>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</si>
  <si>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</si>
  <si>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</si>
  <si>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</si>
  <si>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</si>
  <si>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</si>
  <si>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</si>
  <si>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</si>
  <si>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</si>
  <si>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</si>
  <si>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</si>
  <si>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</si>
  <si>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</si>
  <si>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</si>
  <si>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</si>
  <si>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</si>
  <si>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</si>
  <si>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</si>
  <si>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</si>
  <si>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</si>
  <si>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</si>
  <si>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</si>
  <si>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</si>
  <si>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</si>
  <si>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</si>
  <si>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</si>
  <si>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</si>
  <si>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</si>
  <si>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</si>
  <si>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</si>
  <si>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</si>
  <si>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</si>
  <si>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</si>
  <si>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</si>
  <si>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</si>
  <si>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</si>
  <si>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</si>
  <si>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</si>
  <si>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</si>
  <si>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</si>
  <si>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</si>
  <si>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</si>
  <si>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</si>
  <si>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</si>
  <si>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</si>
  <si>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</si>
  <si>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</si>
  <si>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</si>
  <si>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</si>
  <si>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</si>
  <si>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</si>
  <si>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</si>
  <si>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</si>
  <si>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</si>
  <si>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</si>
  <si>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</si>
  <si>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</si>
  <si>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</si>
  <si>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</si>
  <si>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</si>
  <si>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</si>
  <si>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</si>
  <si>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</si>
  <si>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</si>
  <si>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</si>
  <si>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</si>
  <si>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</si>
  <si>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</si>
  <si>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</si>
  <si>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</si>
  <si>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</si>
  <si>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</si>
  <si>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</si>
  <si>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</si>
  <si>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</si>
  <si>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</si>
  <si>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</si>
  <si>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</si>
  <si>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</si>
  <si>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</si>
  <si>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</si>
  <si>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</si>
  <si>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</si>
  <si>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</si>
  <si>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</si>
  <si>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</si>
  <si>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</si>
  <si>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</si>
  <si>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</si>
  <si>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</si>
  <si>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</si>
  <si>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</si>
  <si>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</si>
  <si>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</si>
  <si>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</si>
  <si>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Quarter Average 10 Yr</t>
  </si>
  <si>
    <t>Quarterly Average Spread (10yr minus Fed Funds Rate)</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</si>
  <si>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</si>
  <si>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</si>
  <si>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</si>
  <si>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</si>
  <si>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</si>
  <si>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</si>
  <si>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</si>
  <si>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</si>
  <si>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</si>
  <si>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</si>
  <si>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</si>
  <si>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</si>
  <si>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</si>
  <si>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</si>
  <si>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</si>
  <si>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</si>
  <si>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</si>
  <si>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</si>
  <si>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</si>
  <si>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</si>
  <si>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</si>
  <si>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</si>
  <si>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</si>
  <si>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</si>
  <si>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</si>
  <si>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</si>
  <si>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</si>
  <si>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</si>
  <si>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</si>
  <si>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</si>
  <si>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</si>
  <si>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</si>
  <si>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</si>
  <si>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</si>
  <si>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</si>
  <si>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</si>
  <si>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</si>
  <si>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</si>
  <si>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</si>
  <si>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</si>
  <si>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</si>
  <si>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</si>
  <si>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</si>
  <si>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</si>
  <si>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</si>
  <si>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</si>
  <si>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</si>
  <si>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</si>
  <si>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</si>
  <si>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</si>
  <si>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</si>
  <si>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</si>
  <si>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</si>
  <si>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</si>
  <si>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</si>
  <si>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</si>
  <si>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</si>
  <si>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</si>
  <si>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</si>
  <si>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</si>
  <si>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</si>
  <si>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</si>
  <si>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</si>
  <si>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</si>
  <si>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</si>
  <si>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</si>
  <si>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</si>
  <si>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</si>
  <si>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</si>
  <si>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</si>
  <si>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</si>
  <si>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</si>
  <si>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</si>
  <si>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</si>
  <si>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</si>
  <si>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</si>
  <si>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</si>
  <si>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</si>
  <si>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</si>
  <si>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</si>
  <si>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</si>
  <si>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</si>
  <si>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</si>
  <si>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</si>
  <si>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</si>
  <si>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</si>
  <si>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</si>
  <si>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</si>
  <si>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</si>
  <si>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</si>
  <si>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</si>
  <si>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</si>
  <si>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</si>
  <si>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</si>
  <si>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</si>
  <si>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</si>
  <si>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</si>
  <si>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</si>
  <si>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</si>
  <si>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</si>
  <si>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</si>
  <si>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</si>
  <si>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</si>
  <si>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</si>
  <si>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</si>
  <si>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</si>
  <si>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</si>
  <si>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</si>
  <si>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</si>
  <si>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</si>
  <si>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</si>
  <si>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</si>
  <si>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</si>
  <si>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</si>
  <si>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</si>
  <si>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</si>
  <si>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</si>
  <si>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</si>
  <si>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</si>
  <si>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</si>
  <si>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</si>
  <si>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</si>
  <si>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</si>
  <si>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</si>
  <si>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</si>
  <si>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</si>
  <si>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</si>
  <si>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</si>
  <si>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</si>
  <si>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</si>
  <si>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</si>
  <si>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</si>
  <si>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</si>
  <si>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</si>
  <si>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</si>
  <si>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</si>
  <si>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</si>
  <si>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</si>
  <si>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</si>
  <si>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</si>
  <si>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</si>
  <si>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</si>
  <si>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</si>
  <si>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</si>
  <si>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</si>
  <si>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</si>
  <si>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</si>
  <si>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</si>
  <si>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</si>
  <si>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</si>
  <si>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</si>
  <si>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</si>
  <si>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</si>
  <si>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</si>
  <si>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</si>
  <si>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</si>
  <si>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</si>
  <si>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</si>
  <si>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</si>
  <si>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</si>
  <si>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</si>
  <si>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4Q2018</t>
  </si>
  <si>
    <t xml:space="preserve">Historic Average VIX </t>
  </si>
  <si>
    <t>4Q18</t>
  </si>
  <si>
    <t>2018 Market Sharpe Ratio</t>
  </si>
  <si>
    <t>1Q2019</t>
  </si>
  <si>
    <t>2Q2019</t>
  </si>
  <si>
    <t>Source: CME FedWatch Tool</t>
  </si>
  <si>
    <t>https://www.cmegroup.com/trading/interest-rates/countdown-to-fomc.html</t>
  </si>
  <si>
    <t>Meeting</t>
  </si>
  <si>
    <t>Mid-Point Rate</t>
  </si>
  <si>
    <t>Probability</t>
  </si>
  <si>
    <t>Market Expected Rate:</t>
  </si>
  <si>
    <t>3Q2019</t>
  </si>
  <si>
    <t>4Q2019</t>
  </si>
  <si>
    <t>1Q2020</t>
  </si>
  <si>
    <t>2Q2020</t>
  </si>
  <si>
    <t>2019 Market Sharpe Ratio</t>
  </si>
  <si>
    <t>3Q2020</t>
  </si>
  <si>
    <t>Historic Long-Term Average RF Rate</t>
  </si>
  <si>
    <t>4Q2023E</t>
  </si>
  <si>
    <t>3Q2023E</t>
  </si>
  <si>
    <t>2Q2023E</t>
  </si>
  <si>
    <t>1Q2023E</t>
  </si>
  <si>
    <t>4Q2020</t>
  </si>
  <si>
    <t>1Q2021</t>
  </si>
  <si>
    <t>2Q2021</t>
  </si>
  <si>
    <t>3Q2021</t>
  </si>
  <si>
    <t>Source:</t>
  </si>
  <si>
    <t>2023 Projected Market Sharpe Ratio</t>
  </si>
  <si>
    <t>2020 Market Sharpe Ratio</t>
  </si>
  <si>
    <t>Historic Market Constant Sharpe Ratio</t>
  </si>
  <si>
    <t>2022*</t>
  </si>
  <si>
    <t>4Q2021</t>
  </si>
  <si>
    <t>1Q2022</t>
  </si>
  <si>
    <t>2Q2022</t>
  </si>
  <si>
    <t>3Q2022</t>
  </si>
  <si>
    <t>4Q2022*</t>
  </si>
  <si>
    <t>1Q2024E</t>
  </si>
  <si>
    <t>2Q2024E</t>
  </si>
  <si>
    <t>3Q2024E</t>
  </si>
  <si>
    <t>4Q2024E</t>
  </si>
  <si>
    <t>Last Updated: 12/24/2022</t>
  </si>
  <si>
    <t>February 1, 2023</t>
  </si>
  <si>
    <t>Current Fed Funds Rate as of December 24, 2022:</t>
  </si>
  <si>
    <t>March 22, 2023</t>
  </si>
  <si>
    <t>May 3, 2023</t>
  </si>
  <si>
    <t>June 14, 2023</t>
  </si>
  <si>
    <t>July 26, 2023</t>
  </si>
  <si>
    <t>September 20, 2023</t>
  </si>
  <si>
    <t>November 1, 2023</t>
  </si>
  <si>
    <t>December 13, 2023</t>
  </si>
  <si>
    <t>4Q2022</t>
  </si>
  <si>
    <t>4Q2022 so far</t>
  </si>
  <si>
    <t>4Q2022 So far</t>
  </si>
  <si>
    <t>Start</t>
  </si>
  <si>
    <t>3Q2015</t>
  </si>
  <si>
    <t>Quarterly Average Spread Between 10yr and Fed Funds Rate</t>
  </si>
  <si>
    <t>4Q2022 So Far</t>
  </si>
  <si>
    <t>https://www.federalreserve.gov/monetarypolicy/fomccalendars.htm</t>
  </si>
  <si>
    <t>FOMC 2024 Forecast:</t>
  </si>
  <si>
    <t>1Q05 to 3Q08:</t>
  </si>
  <si>
    <t>1yr Average VIX</t>
  </si>
  <si>
    <t>Annual Average</t>
  </si>
  <si>
    <t>2021 Market Sharpe Ratio</t>
  </si>
  <si>
    <t>2022* Market Sharpe Ratio</t>
  </si>
  <si>
    <t>2024 Projected Market Sharpe Ratio</t>
  </si>
  <si>
    <t>2024E</t>
  </si>
  <si>
    <t>2023E</t>
  </si>
  <si>
    <t>Blue cells = ERP Model Inputs (which you can change)</t>
  </si>
  <si>
    <t>For demonstration and educational purposes only. This model does not represent investment advice. Refer to our Terms of Use. Visit our website for details: https://www.gutenbergresearch.com/terms-of-use.html</t>
  </si>
  <si>
    <t>Yellow cells = Valuation inputs used in the Starbucks Model</t>
  </si>
  <si>
    <t>1yr Average 10yr U.S. Treasury Rate</t>
  </si>
  <si>
    <t>*For the purpose of class we will assume that the calendar year ended on December 22, 2022 (file was last updated on 12/24/2022 with data available through 12/22/2022).</t>
  </si>
  <si>
    <t>Help: https://fredhelp.stlouisfed.org</t>
  </si>
  <si>
    <t>CPIAUCSL</t>
  </si>
  <si>
    <t>Consumer Price Index for All Urban Consumers: All Items in U.S. City Average, Index 1982-1984=100, Monthly, Seasonally Adjusted</t>
  </si>
  <si>
    <t>Frequency: Monthly</t>
  </si>
  <si>
    <t>https://fred.stlouisfed.org/series/CPIAUCSL</t>
  </si>
  <si>
    <t>% Chg YoY</t>
  </si>
  <si>
    <t>% Chg MoM</t>
  </si>
  <si>
    <t>Annualized run rate (based on last reported month)</t>
  </si>
  <si>
    <t>https://www.bea.gov/news/2022/personal-income-and-outlays-november-2022</t>
  </si>
  <si>
    <t>July-2022</t>
  </si>
  <si>
    <t>Sept-2022</t>
  </si>
  <si>
    <t>August-2022</t>
  </si>
  <si>
    <t>October-2022</t>
  </si>
  <si>
    <t>November-2022</t>
  </si>
  <si>
    <t>MoM Change</t>
  </si>
  <si>
    <t>Annual Rate</t>
  </si>
  <si>
    <t>Annualized run rate (based on last 3 months)</t>
  </si>
  <si>
    <t>Annualized PCE Run Rate Based on latest month:</t>
  </si>
  <si>
    <t>PCE Price Index</t>
  </si>
  <si>
    <t>UNRATE</t>
  </si>
  <si>
    <t>Unemployment Rate, Percent, Monthly, Seasonally Adjusted</t>
  </si>
  <si>
    <t>https://fred.stlouisfed.org/series/UNRATE/</t>
  </si>
  <si>
    <t>SPREAD 10yr to FED Funds</t>
  </si>
  <si>
    <t>SPREAD 10yr to 2yr</t>
  </si>
  <si>
    <t>S&amp;P500 Excess Standard Deviation</t>
  </si>
  <si>
    <t>Current (as of January 22, 2023)</t>
  </si>
  <si>
    <t>I am carefully optimistic about the development of the four indicators needed for the ERP computation. I believe however that recovery will be slower than showed in the Base Case ERP.
For the Fed Funds Rate, i believe that it will further have to be increased throughout until mid-2023. Then it will remain stable until 4Q2023 when it will slowly start to decrease.
For both, the quaterly average spread between 10y Treasury Rates and FFR and the VIX rate, my view is optimistic, but i have slightly slowed down the trend towards historic average values. 
For the S&amp;P 500 estimation, i have simulated an increase of x*0,25% each upcoming quarter starting 2Q2023. I have paid attention to the average between 3Q2021 and 4Q2024 not exceeding the historical average of 2,69%, since I believe that recovery will be somewhat slow.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</si>
</sst>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7" formatCode="&quot;$&quot;#,##0.00_);\(&quot;$&quot;#,##0.00\)"/>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quot;$&quot;\ #,##0_);&quot;$&quot;\ \(#,##0\);&quot;$&quot;\ \ \ \-\ \ "/>
    <numFmt numFmtId="168" formatCode="&quot;$&quot;\ ##,##0.0_);&quot;$&quot;\ \(#,##0.0\);&quot;$&quot;\ \ \ \-\ \ "/>
    <numFmt numFmtId="169" formatCode="&quot;$&quot;\ ##,##0.00_);&quot;$&quot;\ \(#,##0.00\);&quot;$&quot;\ \ \ \-\ \ "/>
    <numFmt numFmtId="170" formatCode="&quot;$&quot;\ ##,##0\ ??/??;&quot;$&quot;\ \-#,##0\ ??/??;&quot;$&quot;\ \ \ \-\ \ "/>
    <numFmt numFmtId="171" formatCode="0.0_)\%;\(0.0\)\%;0.0_)\%;@_)_%"/>
    <numFmt numFmtId="172" formatCode="#,##0.0_)_%;\(#,##0.0\)_%;0.0_)_%;@_)_%"/>
    <numFmt numFmtId="173" formatCode="#,##0.0_);\(#,##0.0\);#,##0.0_);@_)"/>
    <numFmt numFmtId="174" formatCode="&quot;$&quot;_(#,##0.00_);&quot;$&quot;\(#,##0.00\);&quot;$&quot;_(0.00_);@_)"/>
    <numFmt numFmtId="175" formatCode="#,##0.00_);\(#,##0.00\);0.00_);@_)"/>
    <numFmt numFmtId="176" formatCode="\€_(#,##0.00_);\€\(#,##0.00\);\€_(0.00_);@_)"/>
    <numFmt numFmtId="177" formatCode="#,##0_)\x;\(#,##0\)\x;0_)\x;@_)_x"/>
    <numFmt numFmtId="178" formatCode="#,##0_)_x;\(#,##0\)_x;0_)_x;@_)_x"/>
    <numFmt numFmtId="179" formatCode="#,##0_);\(#,##0\);\-\ \ "/>
    <numFmt numFmtId="180" formatCode="##,##0.0_);\(#,##0.0\);\-\ \ "/>
    <numFmt numFmtId="181" formatCode="##,##0.00_);\(#,##0.00\);\-\ \ "/>
    <numFmt numFmtId="182" formatCode="_(* #,##0.0_);_(* \(#,##0.00\);_(* &quot;-&quot;??_);_(@_)"/>
    <numFmt numFmtId="183" formatCode="General_)"/>
    <numFmt numFmtId="184" formatCode="0.000"/>
    <numFmt numFmtId="185" formatCode="&quot;fl&quot;#,##0_);\(&quot;fl&quot;#,##0\)"/>
    <numFmt numFmtId="186" formatCode="&quot;fl&quot;#,##0_);[Red]\(&quot;fl&quot;#,##0\)"/>
    <numFmt numFmtId="187" formatCode="&quot;fl&quot;#,##0.00_);\(&quot;fl&quot;#,##0.00\)"/>
    <numFmt numFmtId="188" formatCode="0.000_)"/>
    <numFmt numFmtId="189" formatCode="dd\ mmmyy"/>
    <numFmt numFmtId="190" formatCode="dd\ mmmyy\ hh:mm"/>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0.000%"/>
    <numFmt numFmtId="225" formatCode="0.00000"/>
    <numFmt numFmtId="226" formatCode="0.0000%"/>
    <numFmt numFmtId="227" formatCode="&quot;$&quot;#,##0.000_);[Red]\(&quot;$&quot;#,##0.000\)"/>
    <numFmt numFmtId="228" formatCode="0.0"/>
  </numFmts>
  <fonts count="10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
      <u/>
      <sz val="10"/>
      <name val="Arial"/>
      <family val="2"/>
    </font>
    <font>
      <b/>
      <i/>
      <sz val="11"/>
      <color theme="3"/>
      <name val="Calibri"/>
      <family val="2"/>
      <scheme val="minor"/>
    </font>
    <font>
      <b/>
      <sz val="11"/>
      <color theme="3"/>
      <name val="Calibri"/>
      <family val="2"/>
      <scheme val="minor"/>
    </font>
    <font>
      <sz val="8"/>
      <name val="Arial"/>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2">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hair">
        <color auto="1"/>
      </left>
      <right style="hair">
        <color auto="1"/>
      </right>
      <top/>
      <bottom/>
      <diagonal/>
    </border>
    <border>
      <left style="thin">
        <color auto="1"/>
      </left>
      <right style="hair">
        <color auto="1"/>
      </right>
      <top style="hair">
        <color auto="1"/>
      </top>
      <bottom style="hair">
        <color auto="1"/>
      </bottom>
      <diagonal/>
    </border>
  </borders>
  <cellStyleXfs count="1359">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7" fontId="11" fillId="0" borderId="0">
      <alignment horizontal="right"/>
      <protection locked="0"/>
    </xf>
    <xf numFmtId="168" fontId="11" fillId="0" borderId="0">
      <alignment horizontal="right"/>
      <protection locked="0"/>
    </xf>
    <xf numFmtId="169" fontId="11" fillId="0" borderId="0">
      <alignment horizontal="right"/>
      <protection locked="0"/>
    </xf>
    <xf numFmtId="170" fontId="11" fillId="0" borderId="0">
      <alignment horizontal="right"/>
      <protection locked="0"/>
    </xf>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3"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6" fontId="3" fillId="0" borderId="0" applyFont="0" applyFill="0" applyBorder="0" applyAlignment="0" applyProtection="0"/>
    <xf numFmtId="17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Protection="0">
      <alignment horizontal="right"/>
    </xf>
    <xf numFmtId="178"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9" fontId="11" fillId="0" borderId="0">
      <alignment horizontal="right"/>
      <protection locked="0"/>
    </xf>
    <xf numFmtId="180" fontId="11" fillId="0" borderId="0">
      <alignment horizontal="right"/>
      <protection locked="0"/>
    </xf>
    <xf numFmtId="181"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2" fontId="28" fillId="0" borderId="0" applyFill="0" applyBorder="0" applyAlignment="0"/>
    <xf numFmtId="183" fontId="28" fillId="0" borderId="0" applyFill="0" applyBorder="0" applyAlignment="0"/>
    <xf numFmtId="184" fontId="28" fillId="0" borderId="0" applyFill="0" applyBorder="0" applyAlignment="0"/>
    <xf numFmtId="185" fontId="28" fillId="0" borderId="0" applyFill="0" applyBorder="0" applyAlignment="0"/>
    <xf numFmtId="186" fontId="28" fillId="0" borderId="0" applyFill="0" applyBorder="0" applyAlignment="0"/>
    <xf numFmtId="182" fontId="28" fillId="0" borderId="0" applyFill="0" applyBorder="0" applyAlignment="0"/>
    <xf numFmtId="187" fontId="28" fillId="0" borderId="0" applyFill="0" applyBorder="0" applyAlignment="0"/>
    <xf numFmtId="183"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8" fontId="32" fillId="0" borderId="0"/>
    <xf numFmtId="188" fontId="32" fillId="0" borderId="0"/>
    <xf numFmtId="188" fontId="32" fillId="0" borderId="0"/>
    <xf numFmtId="188" fontId="32" fillId="0" borderId="0"/>
    <xf numFmtId="188" fontId="32" fillId="0" borderId="0"/>
    <xf numFmtId="188" fontId="32" fillId="0" borderId="0"/>
    <xf numFmtId="188" fontId="32" fillId="0" borderId="0"/>
    <xf numFmtId="188" fontId="32" fillId="0" borderId="0"/>
    <xf numFmtId="182"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3"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9"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90" fontId="35" fillId="19" borderId="0" applyFont="0" applyFill="0" applyBorder="0" applyAlignment="0" applyProtection="0">
      <alignment vertical="center"/>
    </xf>
    <xf numFmtId="38" fontId="36" fillId="0" borderId="8">
      <alignment vertical="center"/>
    </xf>
    <xf numFmtId="164" fontId="3" fillId="0" borderId="0" applyFont="0" applyFill="0" applyBorder="0" applyAlignment="0" applyProtection="0"/>
    <xf numFmtId="165" fontId="3" fillId="0" borderId="0" applyFont="0" applyFill="0" applyBorder="0" applyAlignment="0" applyProtection="0"/>
    <xf numFmtId="182" fontId="28" fillId="0" borderId="0" applyFill="0" applyBorder="0" applyAlignment="0"/>
    <xf numFmtId="183" fontId="28" fillId="0" borderId="0" applyFill="0" applyBorder="0" applyAlignment="0"/>
    <xf numFmtId="182" fontId="28" fillId="0" borderId="0" applyFill="0" applyBorder="0" applyAlignment="0"/>
    <xf numFmtId="187" fontId="28" fillId="0" borderId="0" applyFill="0" applyBorder="0" applyAlignment="0"/>
    <xf numFmtId="183"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2" fontId="28" fillId="0" borderId="0" applyFill="0" applyBorder="0" applyAlignment="0"/>
    <xf numFmtId="183" fontId="28" fillId="0" borderId="0" applyFill="0" applyBorder="0" applyAlignment="0"/>
    <xf numFmtId="182" fontId="28" fillId="0" borderId="0" applyFill="0" applyBorder="0" applyAlignment="0"/>
    <xf numFmtId="187" fontId="28" fillId="0" borderId="0" applyFill="0" applyBorder="0" applyAlignment="0"/>
    <xf numFmtId="183"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6"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2" fontId="28" fillId="0" borderId="0" applyFill="0" applyBorder="0" applyAlignment="0"/>
    <xf numFmtId="183" fontId="28" fillId="0" borderId="0" applyFill="0" applyBorder="0" applyAlignment="0"/>
    <xf numFmtId="182" fontId="28" fillId="0" borderId="0" applyFill="0" applyBorder="0" applyAlignment="0"/>
    <xf numFmtId="187" fontId="28" fillId="0" borderId="0" applyFill="0" applyBorder="0" applyAlignment="0"/>
    <xf numFmtId="183"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xf numFmtId="0" fontId="3" fillId="0" borderId="0"/>
    <xf numFmtId="0" fontId="3" fillId="0" borderId="0"/>
    <xf numFmtId="0" fontId="3" fillId="0" borderId="0"/>
    <xf numFmtId="0" fontId="3" fillId="0" borderId="0"/>
    <xf numFmtId="0" fontId="3" fillId="0" borderId="0"/>
  </cellStyleXfs>
  <cellXfs count="248">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6"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6" fontId="91" fillId="0" borderId="0" xfId="2" applyNumberFormat="1" applyFont="1"/>
    <xf numFmtId="0" fontId="92" fillId="0" borderId="0" xfId="0" applyFont="1"/>
    <xf numFmtId="0" fontId="87" fillId="0" borderId="0" xfId="0" applyFont="1"/>
    <xf numFmtId="166" fontId="90" fillId="0" borderId="0" xfId="2" applyNumberFormat="1"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6" fontId="92" fillId="32" borderId="0" xfId="2" applyNumberFormat="1" applyFont="1" applyFill="1" applyAlignment="1">
      <alignment horizontal="center"/>
    </xf>
    <xf numFmtId="10" fontId="92" fillId="32" borderId="0" xfId="0" applyNumberFormat="1" applyFont="1" applyFill="1" applyAlignment="1">
      <alignment horizontal="center"/>
    </xf>
    <xf numFmtId="166" fontId="92" fillId="32" borderId="4" xfId="2" applyNumberFormat="1" applyFont="1" applyFill="1" applyBorder="1" applyAlignment="1">
      <alignment horizontal="right"/>
    </xf>
    <xf numFmtId="166"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6"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6" fontId="92" fillId="0" borderId="0" xfId="2" applyNumberFormat="1" applyFont="1" applyAlignment="1">
      <alignment horizontal="center"/>
    </xf>
    <xf numFmtId="10" fontId="92" fillId="0" borderId="0" xfId="0" applyNumberFormat="1" applyFont="1" applyAlignment="1">
      <alignment horizontal="center"/>
    </xf>
    <xf numFmtId="166"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6" fontId="92" fillId="0" borderId="23" xfId="2" applyNumberFormat="1" applyFont="1" applyBorder="1"/>
    <xf numFmtId="166" fontId="92" fillId="0" borderId="23" xfId="2" applyNumberFormat="1" applyFont="1" applyBorder="1" applyAlignment="1">
      <alignment horizontal="right" wrapText="1"/>
    </xf>
    <xf numFmtId="222" fontId="92" fillId="0" borderId="23" xfId="0" applyNumberFormat="1" applyFont="1" applyBorder="1"/>
    <xf numFmtId="166" fontId="90" fillId="0" borderId="22" xfId="2" applyNumberFormat="1" applyFont="1" applyBorder="1"/>
    <xf numFmtId="166" fontId="90" fillId="0" borderId="4" xfId="2" applyNumberFormat="1" applyFont="1" applyBorder="1"/>
    <xf numFmtId="43" fontId="92" fillId="0" borderId="0" xfId="1291" applyFont="1"/>
    <xf numFmtId="0" fontId="92" fillId="0" borderId="4" xfId="0" applyFont="1" applyBorder="1"/>
    <xf numFmtId="166" fontId="92" fillId="0" borderId="24" xfId="2" applyNumberFormat="1" applyFont="1" applyBorder="1"/>
    <xf numFmtId="0" fontId="92" fillId="0" borderId="26" xfId="0" applyFont="1" applyBorder="1"/>
    <xf numFmtId="166"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6"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2" applyNumberFormat="1" applyFont="1" applyAlignment="1">
      <alignment horizontal="center" wrapText="1"/>
    </xf>
    <xf numFmtId="166" fontId="92" fillId="0" borderId="0" xfId="2" applyNumberFormat="1" applyFont="1" applyAlignment="1">
      <alignment horizontal="center" wrapText="1"/>
    </xf>
    <xf numFmtId="166" fontId="92" fillId="0" borderId="4" xfId="0" applyNumberFormat="1" applyFont="1" applyBorder="1" applyAlignment="1">
      <alignment horizontal="right" wrapText="1"/>
    </xf>
    <xf numFmtId="166"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6"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6" fontId="0" fillId="32" borderId="0" xfId="2" applyNumberFormat="1" applyFont="1" applyFill="1"/>
    <xf numFmtId="166"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6" fontId="0" fillId="0" borderId="0" xfId="0" applyNumberFormat="1"/>
    <xf numFmtId="166"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6" fontId="92" fillId="0" borderId="23" xfId="2" applyNumberFormat="1" applyFont="1" applyBorder="1" applyAlignment="1">
      <alignment horizontal="right"/>
    </xf>
    <xf numFmtId="0" fontId="92" fillId="0" borderId="39" xfId="0" applyFont="1" applyFill="1" applyBorder="1" applyAlignment="1">
      <alignment horizontal="left" wrapText="1"/>
    </xf>
    <xf numFmtId="0" fontId="90" fillId="0" borderId="0" xfId="0" applyFont="1" applyFill="1"/>
    <xf numFmtId="166"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2" applyNumberFormat="1" applyFont="1" applyFill="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6" fontId="92" fillId="0" borderId="23" xfId="2" applyNumberFormat="1" applyFont="1" applyFill="1" applyBorder="1"/>
    <xf numFmtId="166"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6"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224" fontId="4" fillId="0" borderId="0" xfId="2" applyNumberFormat="1" applyFont="1" applyFill="1"/>
    <xf numFmtId="224"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4" fontId="92" fillId="33" borderId="0" xfId="0" applyNumberFormat="1" applyFont="1" applyFill="1" applyBorder="1" applyAlignment="1">
      <alignment horizontal="center" wrapText="1"/>
    </xf>
    <xf numFmtId="14" fontId="69" fillId="0" borderId="0" xfId="1345" applyNumberFormat="1" applyFont="1" applyAlignment="1">
      <alignment wrapText="1"/>
    </xf>
    <xf numFmtId="0" fontId="69" fillId="0" borderId="0" xfId="1350" applyFont="1" applyAlignment="1">
      <alignment wrapText="1"/>
    </xf>
    <xf numFmtId="0" fontId="69" fillId="0" borderId="0" xfId="1345" applyFont="1" applyAlignment="1">
      <alignment wrapText="1"/>
    </xf>
    <xf numFmtId="0" fontId="69" fillId="0" borderId="0" xfId="1351" applyFont="1" applyAlignment="1">
      <alignment wrapText="1"/>
    </xf>
    <xf numFmtId="166" fontId="92" fillId="0" borderId="0" xfId="0" applyNumberFormat="1" applyFont="1" applyFill="1" applyAlignment="1">
      <alignment horizontal="center" wrapText="1"/>
    </xf>
    <xf numFmtId="166"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166" fontId="92" fillId="0" borderId="0" xfId="2" applyNumberFormat="1" applyFont="1" applyBorder="1" applyAlignment="1">
      <alignment horizontal="center"/>
    </xf>
    <xf numFmtId="10" fontId="92" fillId="0" borderId="0" xfId="0" applyNumberFormat="1" applyFont="1" applyBorder="1" applyAlignment="1">
      <alignment horizontal="center"/>
    </xf>
    <xf numFmtId="166" fontId="92" fillId="0" borderId="40" xfId="0" applyNumberFormat="1" applyFont="1" applyFill="1" applyBorder="1" applyAlignment="1">
      <alignment horizontal="center" wrapText="1"/>
    </xf>
    <xf numFmtId="0" fontId="69" fillId="0" borderId="0" xfId="1352" applyFont="1" applyAlignment="1">
      <alignment wrapText="1"/>
    </xf>
    <xf numFmtId="14" fontId="69" fillId="0" borderId="0" xfId="1352" applyNumberFormat="1" applyFont="1" applyAlignment="1">
      <alignment wrapText="1"/>
    </xf>
    <xf numFmtId="0" fontId="88" fillId="0" borderId="0" xfId="0" applyFont="1" applyAlignment="1">
      <alignment horizontal="left" vertical="top" wrapText="1"/>
    </xf>
    <xf numFmtId="0" fontId="3" fillId="0" borderId="0" xfId="0" applyFont="1" applyFill="1"/>
    <xf numFmtId="166"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6" fontId="92" fillId="0" borderId="4" xfId="2" applyNumberFormat="1" applyFont="1" applyFill="1" applyBorder="1" applyAlignment="1">
      <alignment horizontal="right"/>
    </xf>
    <xf numFmtId="43" fontId="102" fillId="0" borderId="0" xfId="1291" applyFont="1"/>
    <xf numFmtId="2" fontId="3" fillId="0" borderId="0" xfId="662" applyNumberFormat="1" applyAlignment="1">
      <alignment wrapText="1"/>
    </xf>
    <xf numFmtId="0" fontId="103" fillId="0" borderId="0" xfId="0" applyFont="1" applyAlignment="1">
      <alignment horizontal="left"/>
    </xf>
    <xf numFmtId="225" fontId="0" fillId="0" borderId="0" xfId="0" applyNumberFormat="1"/>
    <xf numFmtId="10" fontId="3" fillId="0" borderId="0" xfId="2" applyNumberFormat="1" applyFont="1"/>
    <xf numFmtId="10" fontId="4" fillId="0" borderId="0" xfId="2" applyNumberFormat="1" applyFont="1"/>
    <xf numFmtId="10" fontId="0" fillId="0" borderId="0" xfId="2" applyNumberFormat="1" applyFont="1" applyAlignment="1">
      <alignment wrapText="1"/>
    </xf>
    <xf numFmtId="10" fontId="4" fillId="0" borderId="0" xfId="2" applyNumberFormat="1" applyFont="1" applyAlignment="1">
      <alignment wrapText="1"/>
    </xf>
    <xf numFmtId="10" fontId="92" fillId="0" borderId="41" xfId="2" applyNumberFormat="1" applyFont="1" applyFill="1" applyBorder="1" applyAlignment="1">
      <alignment wrapText="1"/>
    </xf>
    <xf numFmtId="166" fontId="92" fillId="0" borderId="40" xfId="2" applyNumberFormat="1" applyFont="1" applyFill="1" applyBorder="1" applyAlignment="1">
      <alignment horizontal="center"/>
    </xf>
    <xf numFmtId="2" fontId="92" fillId="0" borderId="40" xfId="0" applyNumberFormat="1" applyFont="1" applyFill="1" applyBorder="1" applyAlignment="1">
      <alignment horizontal="center"/>
    </xf>
    <xf numFmtId="0" fontId="94" fillId="0" borderId="0" xfId="0" applyFont="1" applyFill="1"/>
    <xf numFmtId="2" fontId="92" fillId="0" borderId="40" xfId="1291" applyNumberFormat="1" applyFont="1" applyFill="1" applyBorder="1" applyAlignment="1">
      <alignment horizontal="center" vertical="center" wrapText="1"/>
    </xf>
    <xf numFmtId="224" fontId="92" fillId="0" borderId="0" xfId="0" applyNumberFormat="1" applyFont="1" applyFill="1" applyBorder="1" applyAlignment="1">
      <alignment horizontal="center" wrapText="1"/>
    </xf>
    <xf numFmtId="10" fontId="92" fillId="0"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0" fontId="92" fillId="0" borderId="0" xfId="2" applyNumberFormat="1" applyFont="1" applyFill="1" applyBorder="1" applyAlignment="1">
      <alignment horizontal="center"/>
    </xf>
    <xf numFmtId="224" fontId="92" fillId="0" borderId="40" xfId="0" applyNumberFormat="1" applyFont="1" applyFill="1" applyBorder="1" applyAlignment="1">
      <alignment horizontal="center" wrapText="1"/>
    </xf>
    <xf numFmtId="10" fontId="92" fillId="0" borderId="40" xfId="2" applyNumberFormat="1" applyFont="1" applyFill="1" applyBorder="1" applyAlignment="1">
      <alignment horizontal="center" wrapText="1"/>
    </xf>
    <xf numFmtId="10" fontId="92" fillId="0" borderId="0" xfId="2" applyNumberFormat="1" applyFont="1" applyFill="1" applyAlignment="1">
      <alignment horizontal="center" wrapText="1"/>
    </xf>
    <xf numFmtId="10" fontId="92" fillId="0" borderId="25" xfId="2"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Alignment="1">
      <alignment horizontal="center"/>
    </xf>
    <xf numFmtId="10" fontId="92" fillId="32" borderId="51" xfId="2" applyNumberFormat="1" applyFont="1" applyFill="1" applyBorder="1"/>
    <xf numFmtId="10" fontId="92" fillId="0" borderId="40" xfId="0" applyNumberFormat="1" applyFont="1" applyFill="1" applyBorder="1" applyAlignment="1">
      <alignment horizontal="center"/>
    </xf>
    <xf numFmtId="166" fontId="92" fillId="0" borderId="41" xfId="2" applyNumberFormat="1" applyFont="1" applyFill="1" applyBorder="1" applyAlignment="1">
      <alignment horizontal="right"/>
    </xf>
    <xf numFmtId="0" fontId="90" fillId="0" borderId="0" xfId="0" applyFont="1" applyFill="1" applyAlignment="1">
      <alignment horizontal="left"/>
    </xf>
    <xf numFmtId="166" fontId="90" fillId="0" borderId="0" xfId="2" applyNumberFormat="1" applyFont="1" applyFill="1"/>
    <xf numFmtId="0" fontId="93" fillId="0" borderId="0" xfId="3" applyFont="1" applyFill="1"/>
    <xf numFmtId="10" fontId="92" fillId="0" borderId="39" xfId="2" applyNumberFormat="1" applyFont="1" applyFill="1" applyBorder="1"/>
    <xf numFmtId="166" fontId="92" fillId="0" borderId="41" xfId="0" applyNumberFormat="1" applyFont="1" applyFill="1" applyBorder="1" applyAlignment="1">
      <alignment horizontal="right" wrapText="1"/>
    </xf>
    <xf numFmtId="0" fontId="88" fillId="0" borderId="0" xfId="0" applyFont="1" applyAlignment="1">
      <alignment vertical="top" wrapText="1"/>
    </xf>
    <xf numFmtId="0" fontId="88" fillId="0" borderId="0" xfId="0" applyFont="1" applyAlignment="1">
      <alignment horizontal="left" vertical="top"/>
    </xf>
    <xf numFmtId="0" fontId="104" fillId="0" borderId="0" xfId="0" applyFont="1" applyAlignment="1">
      <alignment horizontal="left"/>
    </xf>
    <xf numFmtId="10" fontId="90" fillId="31" borderId="46" xfId="2" applyNumberFormat="1" applyFont="1" applyFill="1" applyBorder="1"/>
    <xf numFmtId="0" fontId="103" fillId="0" borderId="0" xfId="0" applyFont="1" applyFill="1" applyAlignment="1">
      <alignment horizontal="left"/>
    </xf>
    <xf numFmtId="184" fontId="0" fillId="0" borderId="0" xfId="0" applyNumberFormat="1"/>
    <xf numFmtId="0" fontId="4" fillId="0" borderId="0" xfId="0" applyFont="1" applyAlignment="1">
      <alignment vertical="top" wrapText="1"/>
    </xf>
    <xf numFmtId="224" fontId="0" fillId="0" borderId="0" xfId="0" applyNumberFormat="1"/>
    <xf numFmtId="224" fontId="0" fillId="0" borderId="0" xfId="2" applyNumberFormat="1" applyFont="1"/>
    <xf numFmtId="226" fontId="0" fillId="0" borderId="0" xfId="2" applyNumberFormat="1" applyFont="1"/>
    <xf numFmtId="227" fontId="0" fillId="0" borderId="0" xfId="0" applyNumberFormat="1"/>
    <xf numFmtId="228" fontId="0" fillId="0" borderId="0" xfId="0" applyNumberFormat="1"/>
    <xf numFmtId="0" fontId="0" fillId="0" borderId="0" xfId="0" applyAlignment="1">
      <alignment horizontal="left" vertical="top"/>
    </xf>
    <xf numFmtId="0" fontId="4" fillId="0" borderId="0" xfId="0" applyFont="1" applyAlignment="1">
      <alignment horizontal="left" vertical="top" wrapText="1"/>
    </xf>
    <xf numFmtId="166" fontId="0" fillId="0" borderId="0" xfId="2" quotePrefix="1" applyNumberFormat="1" applyFont="1"/>
    <xf numFmtId="10" fontId="0" fillId="31" borderId="0" xfId="0" applyNumberFormat="1" applyFill="1"/>
    <xf numFmtId="10" fontId="0" fillId="31" borderId="0" xfId="2" applyNumberFormat="1" applyFont="1" applyFill="1" applyAlignment="1">
      <alignment wrapText="1"/>
    </xf>
    <xf numFmtId="2" fontId="92" fillId="32" borderId="42" xfId="0" applyNumberFormat="1" applyFont="1" applyFill="1" applyBorder="1" applyAlignment="1">
      <alignment horizontal="center"/>
    </xf>
    <xf numFmtId="10" fontId="92" fillId="32" borderId="42" xfId="2" applyNumberFormat="1" applyFont="1" applyFill="1" applyBorder="1" applyAlignment="1">
      <alignment horizontal="center" wrapText="1"/>
    </xf>
    <xf numFmtId="10" fontId="92" fillId="32" borderId="43" xfId="0" applyNumberFormat="1" applyFont="1" applyFill="1" applyBorder="1" applyAlignment="1">
      <alignment horizontal="center" wrapText="1"/>
    </xf>
    <xf numFmtId="10" fontId="92" fillId="32" borderId="50" xfId="0" applyNumberFormat="1" applyFont="1" applyFill="1" applyBorder="1" applyAlignment="1">
      <alignment horizontal="center" wrapText="1"/>
    </xf>
    <xf numFmtId="10" fontId="92" fillId="32" borderId="48" xfId="0" applyNumberFormat="1" applyFont="1" applyFill="1" applyBorder="1" applyAlignment="1">
      <alignment horizontal="center" wrapText="1"/>
    </xf>
    <xf numFmtId="2" fontId="92" fillId="32" borderId="42" xfId="1291" applyNumberFormat="1" applyFont="1" applyFill="1" applyBorder="1" applyAlignment="1">
      <alignment horizontal="center" vertical="center" wrapText="1"/>
    </xf>
    <xf numFmtId="43" fontId="90" fillId="31" borderId="4" xfId="1291" applyFont="1" applyFill="1" applyBorder="1"/>
    <xf numFmtId="43" fontId="90" fillId="0" borderId="4" xfId="1291" applyFont="1" applyBorder="1"/>
    <xf numFmtId="43" fontId="90" fillId="0" borderId="4" xfId="1291" applyFont="1" applyFill="1" applyBorder="1"/>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223" fontId="68" fillId="30" borderId="0" xfId="1291" quotePrefix="1" applyNumberFormat="1" applyFont="1" applyFill="1" applyBorder="1" applyAlignment="1">
      <alignment horizontal="right"/>
    </xf>
    <xf numFmtId="223" fontId="68" fillId="30" borderId="47" xfId="1291" quotePrefix="1" applyNumberFormat="1" applyFont="1" applyFill="1" applyBorder="1" applyAlignment="1">
      <alignment horizontal="right"/>
    </xf>
    <xf numFmtId="223" fontId="68" fillId="30" borderId="49" xfId="1291" quotePrefix="1" applyNumberFormat="1" applyFont="1" applyFill="1" applyBorder="1" applyAlignment="1">
      <alignment horizontal="right"/>
    </xf>
    <xf numFmtId="0" fontId="99" fillId="50" borderId="0" xfId="0" applyFont="1" applyFill="1" applyAlignment="1">
      <alignment horizontal="center"/>
    </xf>
    <xf numFmtId="0" fontId="4" fillId="0" borderId="0" xfId="0" applyFont="1" applyAlignment="1">
      <alignment horizontal="center"/>
    </xf>
  </cellXfs>
  <cellStyles count="1359">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50" xfId="1354" xr:uid="{DFCA9810-0C40-4734-B88D-410D3A51D743}"/>
    <cellStyle name="Normal 151" xfId="1355" xr:uid="{7AAB6C4F-04FA-41EB-BECB-38A2DA69BEF7}"/>
    <cellStyle name="Normal 152" xfId="1356" xr:uid="{A2EDA4F2-C29D-4490-929B-6C17E0829742}"/>
    <cellStyle name="Normal 153" xfId="1357" xr:uid="{0DA09720-3151-418E-9575-9767C24BCF26}"/>
    <cellStyle name="Normal 154" xfId="1358" xr:uid="{F46AF6CB-DF02-4CB2-B3F7-6EDE56827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 Model'!$R$9</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'ERP Model'!$G$26:$G$141</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'ERP Model'!$R$26:$R$141</c:f>
              <c:numCache>
                <c:formatCode>0.00%</c:formatCode>
                <c:ptCount val="116"/>
                <c:pt idx="0">
                  <c:v>0.10214841497462919</c:v>
                </c:pt>
                <c:pt idx="1">
                  <c:v>9.2031530311223311E-2</c:v>
                </c:pt>
                <c:pt idx="2">
                  <c:v>8.337770240212955E-2</c:v>
                </c:pt>
                <c:pt idx="3">
                  <c:v>6.6275227695041072E-2</c:v>
                </c:pt>
                <c:pt idx="4">
                  <c:v>5.1526102283912231E-2</c:v>
                </c:pt>
                <c:pt idx="5">
                  <c:v>5.7409381930405116E-2</c:v>
                </c:pt>
                <c:pt idx="6" formatCode="0.0%">
                  <c:v>5.4824765209947862E-2</c:v>
                </c:pt>
                <c:pt idx="7" formatCode="0.0%">
                  <c:v>5.4973244384808967E-2</c:v>
                </c:pt>
                <c:pt idx="8" formatCode="0.0%">
                  <c:v>5.1979364401040666E-2</c:v>
                </c:pt>
                <c:pt idx="9" formatCode="0.0%">
                  <c:v>4.3592990506392225E-2</c:v>
                </c:pt>
                <c:pt idx="10" formatCode="0.0%">
                  <c:v>4.2100370058866181E-2</c:v>
                </c:pt>
                <c:pt idx="11" formatCode="0.0%">
                  <c:v>3.9047955669111512E-2</c:v>
                </c:pt>
                <c:pt idx="12" formatCode="0.0%">
                  <c:v>3.7979934764930723E-2</c:v>
                </c:pt>
                <c:pt idx="13" formatCode="0.0%">
                  <c:v>4.1224070628492898E-2</c:v>
                </c:pt>
                <c:pt idx="14" formatCode="0.0%">
                  <c:v>4.3183922896001911E-2</c:v>
                </c:pt>
                <c:pt idx="15" formatCode="0.0%">
                  <c:v>4.6821453710990439E-2</c:v>
                </c:pt>
                <c:pt idx="16" formatCode="0.0%">
                  <c:v>5.4349127758226749E-2</c:v>
                </c:pt>
                <c:pt idx="17" formatCode="0.0%">
                  <c:v>5.6861702204043858E-2</c:v>
                </c:pt>
                <c:pt idx="18" formatCode="0.0%">
                  <c:v>6.206039782643262E-2</c:v>
                </c:pt>
                <c:pt idx="19" formatCode="0.0%">
                  <c:v>6.0403424388130691E-2</c:v>
                </c:pt>
                <c:pt idx="20" formatCode="0.0%">
                  <c:v>5.7046749186250384E-2</c:v>
                </c:pt>
                <c:pt idx="21" formatCode="0.0%">
                  <c:v>5.6224213089577091E-2</c:v>
                </c:pt>
                <c:pt idx="22" formatCode="0.0%">
                  <c:v>5.0887491897795352E-2</c:v>
                </c:pt>
                <c:pt idx="23" formatCode="0.0%">
                  <c:v>5.0029888950573989E-2</c:v>
                </c:pt>
                <c:pt idx="24" formatCode="0.0%">
                  <c:v>4.854400484402701E-2</c:v>
                </c:pt>
                <c:pt idx="25" formatCode="0.0%">
                  <c:v>4.6969416638151448E-2</c:v>
                </c:pt>
                <c:pt idx="26" formatCode="0.0%">
                  <c:v>4.8002602222997168E-2</c:v>
                </c:pt>
                <c:pt idx="27" formatCode="0.0%">
                  <c:v>4.9799097908839345E-2</c:v>
                </c:pt>
                <c:pt idx="28" formatCode="0.0%">
                  <c:v>4.8684747974443117E-2</c:v>
                </c:pt>
                <c:pt idx="29" formatCode="0.0%">
                  <c:v>5.084187639212627E-2</c:v>
                </c:pt>
                <c:pt idx="30" formatCode="0.0%">
                  <c:v>5.2479361170297951E-2</c:v>
                </c:pt>
                <c:pt idx="31" formatCode="0.0%">
                  <c:v>5.6929291006565227E-2</c:v>
                </c:pt>
                <c:pt idx="32" formatCode="0.0%">
                  <c:v>6.0932702110371099E-2</c:v>
                </c:pt>
                <c:pt idx="33" formatCode="0.0%">
                  <c:v>7.222008700610319E-2</c:v>
                </c:pt>
                <c:pt idx="34" formatCode="0.0%">
                  <c:v>8.4538298001488335E-2</c:v>
                </c:pt>
                <c:pt idx="35" formatCode="0.0%">
                  <c:v>8.2352714825157089E-2</c:v>
                </c:pt>
                <c:pt idx="36" formatCode="0.0%">
                  <c:v>8.2704353860159771E-2</c:v>
                </c:pt>
                <c:pt idx="37" formatCode="0.0%">
                  <c:v>7.3612995810894477E-2</c:v>
                </c:pt>
                <c:pt idx="38" formatCode="0.0%">
                  <c:v>6.8220368913680329E-2</c:v>
                </c:pt>
                <c:pt idx="39" formatCode="0.0%">
                  <c:v>7.58462688849562E-2</c:v>
                </c:pt>
                <c:pt idx="40" formatCode="0.0%">
                  <c:v>7.7160044121680482E-2</c:v>
                </c:pt>
                <c:pt idx="41" formatCode="0.0%">
                  <c:v>8.03714122870825E-2</c:v>
                </c:pt>
                <c:pt idx="42" formatCode="0.0%">
                  <c:v>8.1400852992138492E-2</c:v>
                </c:pt>
                <c:pt idx="43" formatCode="0.0%">
                  <c:v>8.7071059550501748E-2</c:v>
                </c:pt>
                <c:pt idx="44" formatCode="0.0%">
                  <c:v>0.10834225740290879</c:v>
                </c:pt>
                <c:pt idx="45" formatCode="0.0%">
                  <c:v>0.13875135002406697</c:v>
                </c:pt>
                <c:pt idx="46" formatCode="0.0%">
                  <c:v>0.13839786012105762</c:v>
                </c:pt>
                <c:pt idx="47" formatCode="0.0%">
                  <c:v>0.12916087719871722</c:v>
                </c:pt>
                <c:pt idx="48" formatCode="0.0%">
                  <c:v>0.11300025628090657</c:v>
                </c:pt>
                <c:pt idx="49" formatCode="0.0%">
                  <c:v>8.1700684744032831E-2</c:v>
                </c:pt>
                <c:pt idx="50" formatCode="0.0%">
                  <c:v>7.8718412359599713E-2</c:v>
                </c:pt>
                <c:pt idx="51" formatCode="0.0%">
                  <c:v>7.1448984183709999E-2</c:v>
                </c:pt>
                <c:pt idx="52" formatCode="0.0%">
                  <c:v>5.984494355750325E-2</c:v>
                </c:pt>
                <c:pt idx="53" formatCode="0.0%">
                  <c:v>5.0433591474459021E-2</c:v>
                </c:pt>
                <c:pt idx="54" formatCode="0.0%">
                  <c:v>4.3601843788751725E-2</c:v>
                </c:pt>
                <c:pt idx="55" formatCode="0.0%">
                  <c:v>4.4283904434355537E-2</c:v>
                </c:pt>
                <c:pt idx="56" formatCode="0.0%">
                  <c:v>4.3837782509452049E-2</c:v>
                </c:pt>
                <c:pt idx="57" formatCode="0.0%">
                  <c:v>4.5333017052254815E-2</c:v>
                </c:pt>
                <c:pt idx="58" formatCode="0.0%">
                  <c:v>4.4171329441517672E-2</c:v>
                </c:pt>
                <c:pt idx="59" formatCode="0.0%">
                  <c:v>4.3211453487567095E-2</c:v>
                </c:pt>
                <c:pt idx="60" formatCode="0.0%">
                  <c:v>4.3848836158265618E-2</c:v>
                </c:pt>
                <c:pt idx="61" formatCode="0.0%">
                  <c:v>4.4592037698395648E-2</c:v>
                </c:pt>
                <c:pt idx="62" formatCode="0.0%">
                  <c:v>4.7321921319403541E-2</c:v>
                </c:pt>
                <c:pt idx="63" formatCode="0.0%">
                  <c:v>4.9738037512314606E-2</c:v>
                </c:pt>
                <c:pt idx="64" formatCode="0.0%">
                  <c:v>5.3053176998306917E-2</c:v>
                </c:pt>
                <c:pt idx="65" formatCode="0.0%">
                  <c:v>5.6288753136635401E-2</c:v>
                </c:pt>
                <c:pt idx="66" formatCode="0.0%">
                  <c:v>5.9609926527300641E-2</c:v>
                </c:pt>
                <c:pt idx="67" formatCode="0.0%">
                  <c:v>6.4146580901147471E-2</c:v>
                </c:pt>
                <c:pt idx="68" formatCode="0.0%">
                  <c:v>7.5582373813334949E-2</c:v>
                </c:pt>
                <c:pt idx="69" formatCode="0.0%">
                  <c:v>8.6966808374120408E-2</c:v>
                </c:pt>
                <c:pt idx="70" formatCode="0.0%">
                  <c:v>0.10044837561715581</c:v>
                </c:pt>
                <c:pt idx="71" formatCode="0.0%">
                  <c:v>0.1005425325947262</c:v>
                </c:pt>
                <c:pt idx="72" formatCode="0.0%">
                  <c:v>9.312981054236516E-2</c:v>
                </c:pt>
                <c:pt idx="73" formatCode="0.0%">
                  <c:v>9.0715968026469279E-2</c:v>
                </c:pt>
                <c:pt idx="74" formatCode="0.0%">
                  <c:v>8.2421594275039881E-2</c:v>
                </c:pt>
                <c:pt idx="75" formatCode="0.0%">
                  <c:v>8.4373211628317402E-2</c:v>
                </c:pt>
                <c:pt idx="76" formatCode="0.0%">
                  <c:v>8.8113811555432631E-2</c:v>
                </c:pt>
                <c:pt idx="77" formatCode="0.0%">
                  <c:v>8.6496023486268378E-2</c:v>
                </c:pt>
                <c:pt idx="78" formatCode="0.0%">
                  <c:v>8.1180434116157288E-2</c:v>
                </c:pt>
                <c:pt idx="79" formatCode="0.0%">
                  <c:v>8.2036406639524606E-2</c:v>
                </c:pt>
                <c:pt idx="80" formatCode="0.0%">
                  <c:v>7.9827997529236902E-2</c:v>
                </c:pt>
                <c:pt idx="81" formatCode="0.0%">
                  <c:v>7.6951929850722689E-2</c:v>
                </c:pt>
                <c:pt idx="82" formatCode="0.0%">
                  <c:v>8.0504215822697095E-2</c:v>
                </c:pt>
                <c:pt idx="83" formatCode="0.0%">
                  <c:v>8.0059110110546075E-2</c:v>
                </c:pt>
                <c:pt idx="84" formatCode="0.0%">
                  <c:v>8.3568597456352103E-2</c:v>
                </c:pt>
                <c:pt idx="85" formatCode="0.0%">
                  <c:v>8.9457688417119319E-2</c:v>
                </c:pt>
                <c:pt idx="86" formatCode="0.0%">
                  <c:v>9.4961591742371232E-2</c:v>
                </c:pt>
                <c:pt idx="87" formatCode="0.0%">
                  <c:v>9.2504950600307015E-2</c:v>
                </c:pt>
                <c:pt idx="88" formatCode="0.0%">
                  <c:v>8.742903353673874E-2</c:v>
                </c:pt>
                <c:pt idx="89" formatCode="0.0%">
                  <c:v>8.5331900854488815E-2</c:v>
                </c:pt>
                <c:pt idx="90" formatCode="0.0%">
                  <c:v>7.9083301433907321E-2</c:v>
                </c:pt>
                <c:pt idx="91" formatCode="0.0%">
                  <c:v>7.7705185671285926E-2</c:v>
                </c:pt>
                <c:pt idx="92" formatCode="0.0%">
                  <c:v>7.6506824138571683E-2</c:v>
                </c:pt>
                <c:pt idx="93" formatCode="0.0%">
                  <c:v>6.8049815607702485E-2</c:v>
                </c:pt>
                <c:pt idx="94" formatCode="0.0%">
                  <c:v>6.3196451400209741E-2</c:v>
                </c:pt>
                <c:pt idx="95" formatCode="0.0%">
                  <c:v>6.0157748942255729E-2</c:v>
                </c:pt>
                <c:pt idx="96" formatCode="0.0%">
                  <c:v>5.6288753136635415E-2</c:v>
                </c:pt>
                <c:pt idx="97" formatCode="0.0%">
                  <c:v>5.2599511560922234E-2</c:v>
                </c:pt>
                <c:pt idx="98" formatCode="0.0%">
                  <c:v>4.8910269985209053E-2</c:v>
                </c:pt>
                <c:pt idx="99" formatCode="0.0%">
                  <c:v>4.533230483753363E-2</c:v>
                </c:pt>
                <c:pt idx="100" formatCode="0.0%">
                  <c:v>4.2413438532851046E-2</c:v>
                </c:pt>
                <c:pt idx="101" formatCode="0.0%">
                  <c:v>4.4442093413231604E-2</c:v>
                </c:pt>
                <c:pt idx="102" formatCode="0.0%">
                  <c:v>4.4484892039399974E-2</c:v>
                </c:pt>
                <c:pt idx="103" formatCode="0.0%">
                  <c:v>4.6470748293612169E-2</c:v>
                </c:pt>
                <c:pt idx="104" formatCode="0.0%">
                  <c:v>4.7711908452494789E-2</c:v>
                </c:pt>
                <c:pt idx="105" formatCode="0.0%">
                  <c:v>4.5272386760897919E-2</c:v>
                </c:pt>
                <c:pt idx="106" formatCode="0.0%">
                  <c:v>4.4929997751550974E-2</c:v>
                </c:pt>
                <c:pt idx="107" formatCode="0.0%">
                  <c:v>4.3611800065565295E-2</c:v>
                </c:pt>
                <c:pt idx="108" formatCode="0.0%">
                  <c:v>4.345772501135918E-2</c:v>
                </c:pt>
                <c:pt idx="109" formatCode="0.0%">
                  <c:v>4.5460700716038721E-2</c:v>
                </c:pt>
                <c:pt idx="110" formatCode="0.0%">
                  <c:v>4.6984331807632576E-2</c:v>
                </c:pt>
                <c:pt idx="111" formatCode="0.0%">
                  <c:v>4.9252658994555984E-2</c:v>
                </c:pt>
                <c:pt idx="112" formatCode="0.0%">
                  <c:v>5.2933340845035495E-2</c:v>
                </c:pt>
                <c:pt idx="113" formatCode="0.0%">
                  <c:v>5.5244466658127267E-2</c:v>
                </c:pt>
                <c:pt idx="114" formatCode="0.0%">
                  <c:v>5.7581271646920076E-2</c:v>
                </c:pt>
                <c:pt idx="115" formatCode="0.0%">
                  <c:v>5.8890909607672078E-2</c:v>
                </c:pt>
              </c:numCache>
            </c:numRef>
          </c:val>
          <c:smooth val="0"/>
          <c:extLst>
            <c:ext xmlns:c16="http://schemas.microsoft.com/office/drawing/2014/chart" uri="{C3380CC4-5D6E-409C-BE32-E72D297353CC}">
              <c16:uniqueId val="{00000006-6396-4477-9C5D-F4B97EFB4766}"/>
            </c:ext>
          </c:extLst>
        </c:ser>
        <c:ser>
          <c:idx val="1"/>
          <c:order val="1"/>
          <c:tx>
            <c:strRef>
              <c:f>'ERP Model'!$S$9</c:f>
              <c:strCache>
                <c:ptCount val="1"/>
                <c:pt idx="0">
                  <c:v> Historic Average ERP </c:v>
                </c:pt>
              </c:strCache>
            </c:strRef>
          </c:tx>
          <c:spPr>
            <a:ln>
              <a:solidFill>
                <a:schemeClr val="bg2">
                  <a:lumMod val="75000"/>
                </a:schemeClr>
              </a:solidFill>
            </a:ln>
          </c:spPr>
          <c:marker>
            <c:symbol val="none"/>
          </c:marker>
          <c:cat>
            <c:strRef>
              <c:f>'ERP Model'!$G$26:$G$141</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'ERP Model'!$S$26:$S$141</c:f>
              <c:numCache>
                <c:formatCode>0.0%</c:formatCode>
                <c:ptCount val="116"/>
                <c:pt idx="0">
                  <c:v>6.58401379815855E-2</c:v>
                </c:pt>
                <c:pt idx="1">
                  <c:v>6.5524413833819892E-2</c:v>
                </c:pt>
                <c:pt idx="2">
                  <c:v>6.5291895268228636E-2</c:v>
                </c:pt>
                <c:pt idx="3">
                  <c:v>6.5131843877663159E-2</c:v>
                </c:pt>
                <c:pt idx="4">
                  <c:v>6.5121635093579419E-2</c:v>
                </c:pt>
                <c:pt idx="5">
                  <c:v>6.5244117371143995E-2</c:v>
                </c:pt>
                <c:pt idx="6">
                  <c:v>6.5315342238787072E-2</c:v>
                </c:pt>
                <c:pt idx="7">
                  <c:v>6.5411586064739721E-2</c:v>
                </c:pt>
                <c:pt idx="8">
                  <c:v>6.5508237376590922E-2</c:v>
                </c:pt>
                <c:pt idx="9">
                  <c:v>6.5634675441782975E-2</c:v>
                </c:pt>
                <c:pt idx="10">
                  <c:v>6.5634675441782975E-2</c:v>
                </c:pt>
                <c:pt idx="11">
                  <c:v>6.5634675441782975E-2</c:v>
                </c:pt>
                <c:pt idx="12">
                  <c:v>6.5634675441782975E-2</c:v>
                </c:pt>
                <c:pt idx="13">
                  <c:v>6.5634675441782975E-2</c:v>
                </c:pt>
                <c:pt idx="14">
                  <c:v>6.5634675441782975E-2</c:v>
                </c:pt>
                <c:pt idx="15">
                  <c:v>6.5634675441782975E-2</c:v>
                </c:pt>
                <c:pt idx="16">
                  <c:v>6.5634675441782975E-2</c:v>
                </c:pt>
                <c:pt idx="17">
                  <c:v>6.5634675441782975E-2</c:v>
                </c:pt>
                <c:pt idx="18">
                  <c:v>6.5634675441782975E-2</c:v>
                </c:pt>
                <c:pt idx="19">
                  <c:v>6.5634675441782975E-2</c:v>
                </c:pt>
                <c:pt idx="20">
                  <c:v>6.5634675441782975E-2</c:v>
                </c:pt>
                <c:pt idx="21">
                  <c:v>6.5634675441782975E-2</c:v>
                </c:pt>
                <c:pt idx="22">
                  <c:v>6.5634675441782975E-2</c:v>
                </c:pt>
                <c:pt idx="23">
                  <c:v>6.5634675441782975E-2</c:v>
                </c:pt>
                <c:pt idx="24">
                  <c:v>6.5634675441782975E-2</c:v>
                </c:pt>
                <c:pt idx="25">
                  <c:v>6.5634675441782975E-2</c:v>
                </c:pt>
                <c:pt idx="26">
                  <c:v>6.5634675441782975E-2</c:v>
                </c:pt>
                <c:pt idx="27">
                  <c:v>6.5634675441782975E-2</c:v>
                </c:pt>
                <c:pt idx="28">
                  <c:v>6.5634675441782975E-2</c:v>
                </c:pt>
                <c:pt idx="29">
                  <c:v>6.5634675441782975E-2</c:v>
                </c:pt>
                <c:pt idx="30">
                  <c:v>6.5634675441782975E-2</c:v>
                </c:pt>
                <c:pt idx="31">
                  <c:v>6.5634675441782975E-2</c:v>
                </c:pt>
                <c:pt idx="32">
                  <c:v>6.5634675441782975E-2</c:v>
                </c:pt>
                <c:pt idx="33">
                  <c:v>6.5634675441782975E-2</c:v>
                </c:pt>
                <c:pt idx="34">
                  <c:v>6.5634675441782975E-2</c:v>
                </c:pt>
                <c:pt idx="35">
                  <c:v>6.5634675441782975E-2</c:v>
                </c:pt>
                <c:pt idx="36">
                  <c:v>6.5634675441782975E-2</c:v>
                </c:pt>
                <c:pt idx="37">
                  <c:v>6.5634675441782975E-2</c:v>
                </c:pt>
                <c:pt idx="38">
                  <c:v>6.5634675441782975E-2</c:v>
                </c:pt>
                <c:pt idx="39">
                  <c:v>6.5634675441782975E-2</c:v>
                </c:pt>
                <c:pt idx="40">
                  <c:v>6.5634675441782975E-2</c:v>
                </c:pt>
                <c:pt idx="41">
                  <c:v>6.5634675441782975E-2</c:v>
                </c:pt>
                <c:pt idx="42">
                  <c:v>6.5634675441782975E-2</c:v>
                </c:pt>
                <c:pt idx="43">
                  <c:v>6.5634675441782975E-2</c:v>
                </c:pt>
                <c:pt idx="44">
                  <c:v>6.5634675441782975E-2</c:v>
                </c:pt>
                <c:pt idx="45">
                  <c:v>6.5634675441782975E-2</c:v>
                </c:pt>
                <c:pt idx="46">
                  <c:v>6.5634675441782975E-2</c:v>
                </c:pt>
                <c:pt idx="47">
                  <c:v>6.5634675441782975E-2</c:v>
                </c:pt>
                <c:pt idx="48">
                  <c:v>6.5634675441782975E-2</c:v>
                </c:pt>
                <c:pt idx="49">
                  <c:v>6.5634675441782975E-2</c:v>
                </c:pt>
                <c:pt idx="50">
                  <c:v>6.5634675441782975E-2</c:v>
                </c:pt>
                <c:pt idx="51">
                  <c:v>6.5634675441782975E-2</c:v>
                </c:pt>
                <c:pt idx="52">
                  <c:v>6.5634675441782975E-2</c:v>
                </c:pt>
                <c:pt idx="53">
                  <c:v>6.5634675441782975E-2</c:v>
                </c:pt>
                <c:pt idx="54">
                  <c:v>6.5634675441782975E-2</c:v>
                </c:pt>
                <c:pt idx="55">
                  <c:v>6.5634675441782975E-2</c:v>
                </c:pt>
                <c:pt idx="56">
                  <c:v>6.5634675441782975E-2</c:v>
                </c:pt>
                <c:pt idx="57">
                  <c:v>6.5634675441782975E-2</c:v>
                </c:pt>
                <c:pt idx="58">
                  <c:v>6.5634675441782975E-2</c:v>
                </c:pt>
                <c:pt idx="59">
                  <c:v>6.5634675441782975E-2</c:v>
                </c:pt>
                <c:pt idx="60">
                  <c:v>6.5634675441782975E-2</c:v>
                </c:pt>
                <c:pt idx="61">
                  <c:v>6.5634675441782975E-2</c:v>
                </c:pt>
                <c:pt idx="62">
                  <c:v>6.5634675441782975E-2</c:v>
                </c:pt>
                <c:pt idx="63">
                  <c:v>6.5634675441782975E-2</c:v>
                </c:pt>
                <c:pt idx="64">
                  <c:v>6.5634675441782975E-2</c:v>
                </c:pt>
                <c:pt idx="65">
                  <c:v>6.5634675441782975E-2</c:v>
                </c:pt>
                <c:pt idx="66">
                  <c:v>6.5634675441782975E-2</c:v>
                </c:pt>
                <c:pt idx="67">
                  <c:v>6.5634675441782975E-2</c:v>
                </c:pt>
                <c:pt idx="68">
                  <c:v>6.5634675441782975E-2</c:v>
                </c:pt>
                <c:pt idx="69">
                  <c:v>6.5634675441782975E-2</c:v>
                </c:pt>
                <c:pt idx="70">
                  <c:v>6.5634675441782975E-2</c:v>
                </c:pt>
                <c:pt idx="71">
                  <c:v>6.5634675441782975E-2</c:v>
                </c:pt>
                <c:pt idx="72">
                  <c:v>6.5634675441782975E-2</c:v>
                </c:pt>
                <c:pt idx="73">
                  <c:v>6.5634675441782975E-2</c:v>
                </c:pt>
                <c:pt idx="74">
                  <c:v>6.5634675441782975E-2</c:v>
                </c:pt>
                <c:pt idx="75">
                  <c:v>6.5634675441782975E-2</c:v>
                </c:pt>
                <c:pt idx="76">
                  <c:v>6.5634675441782975E-2</c:v>
                </c:pt>
                <c:pt idx="77">
                  <c:v>6.5634675441782975E-2</c:v>
                </c:pt>
                <c:pt idx="78">
                  <c:v>6.5634675441782975E-2</c:v>
                </c:pt>
                <c:pt idx="79">
                  <c:v>6.5634675441782975E-2</c:v>
                </c:pt>
                <c:pt idx="80">
                  <c:v>6.5634675441782975E-2</c:v>
                </c:pt>
                <c:pt idx="81">
                  <c:v>6.5634675441782975E-2</c:v>
                </c:pt>
                <c:pt idx="82">
                  <c:v>6.5634675441782975E-2</c:v>
                </c:pt>
                <c:pt idx="83">
                  <c:v>6.5634675441782975E-2</c:v>
                </c:pt>
                <c:pt idx="84">
                  <c:v>6.5634675441782975E-2</c:v>
                </c:pt>
                <c:pt idx="85">
                  <c:v>6.5634675441782975E-2</c:v>
                </c:pt>
                <c:pt idx="86">
                  <c:v>6.5634675441782975E-2</c:v>
                </c:pt>
                <c:pt idx="87">
                  <c:v>6.5634675441782975E-2</c:v>
                </c:pt>
                <c:pt idx="88">
                  <c:v>6.5634675441782975E-2</c:v>
                </c:pt>
                <c:pt idx="89">
                  <c:v>6.5634675441782975E-2</c:v>
                </c:pt>
                <c:pt idx="90">
                  <c:v>6.5634675441782975E-2</c:v>
                </c:pt>
                <c:pt idx="91">
                  <c:v>6.5634675441782975E-2</c:v>
                </c:pt>
                <c:pt idx="92">
                  <c:v>6.5634675441782975E-2</c:v>
                </c:pt>
                <c:pt idx="93">
                  <c:v>6.5634675441782975E-2</c:v>
                </c:pt>
                <c:pt idx="94">
                  <c:v>6.5634675441782975E-2</c:v>
                </c:pt>
                <c:pt idx="95">
                  <c:v>6.5634675441782975E-2</c:v>
                </c:pt>
                <c:pt idx="96">
                  <c:v>6.5634675441782975E-2</c:v>
                </c:pt>
                <c:pt idx="97">
                  <c:v>6.5634675441782975E-2</c:v>
                </c:pt>
                <c:pt idx="98">
                  <c:v>6.5634675441782975E-2</c:v>
                </c:pt>
                <c:pt idx="99">
                  <c:v>6.5634675441782975E-2</c:v>
                </c:pt>
                <c:pt idx="100">
                  <c:v>6.5634675441782975E-2</c:v>
                </c:pt>
                <c:pt idx="101">
                  <c:v>6.5634675441782975E-2</c:v>
                </c:pt>
                <c:pt idx="102">
                  <c:v>6.5634675441782975E-2</c:v>
                </c:pt>
                <c:pt idx="103">
                  <c:v>6.5634675441782975E-2</c:v>
                </c:pt>
                <c:pt idx="104">
                  <c:v>6.5634675441782975E-2</c:v>
                </c:pt>
                <c:pt idx="105">
                  <c:v>6.5634675441782975E-2</c:v>
                </c:pt>
                <c:pt idx="106">
                  <c:v>6.5634675441782975E-2</c:v>
                </c:pt>
                <c:pt idx="107">
                  <c:v>6.5634675441782975E-2</c:v>
                </c:pt>
                <c:pt idx="108">
                  <c:v>6.5634675441782975E-2</c:v>
                </c:pt>
                <c:pt idx="109">
                  <c:v>6.5634675441782975E-2</c:v>
                </c:pt>
                <c:pt idx="110">
                  <c:v>6.5634675441782975E-2</c:v>
                </c:pt>
                <c:pt idx="111">
                  <c:v>6.5634675441782975E-2</c:v>
                </c:pt>
                <c:pt idx="112">
                  <c:v>6.5634675441782975E-2</c:v>
                </c:pt>
                <c:pt idx="113">
                  <c:v>6.5634675441782975E-2</c:v>
                </c:pt>
                <c:pt idx="114">
                  <c:v>6.5634675441782975E-2</c:v>
                </c:pt>
                <c:pt idx="115">
                  <c:v>6.5634675441782975E-2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 Model'!$M$9</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'ERP Model'!$G$26:$G$89</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'ERP Model'!$M$26:$M$89</c:f>
              <c:numCache>
                <c:formatCode>0.00%</c:formatCode>
                <c:ptCount val="64"/>
                <c:pt idx="0">
                  <c:v>7.7571178120617113E-3</c:v>
                </c:pt>
                <c:pt idx="1">
                  <c:v>5.5801630434782609E-3</c:v>
                </c:pt>
                <c:pt idx="2">
                  <c:v>6.2882783882783891E-3</c:v>
                </c:pt>
                <c:pt idx="3">
                  <c:v>1.1005494505494512E-3</c:v>
                </c:pt>
                <c:pt idx="4">
                  <c:v>1.4628330995792409E-3</c:v>
                </c:pt>
                <c:pt idx="5">
                  <c:v>-3.9137907608695691E-3</c:v>
                </c:pt>
                <c:pt idx="6">
                  <c:v>-5.8473748473748116E-4</c:v>
                </c:pt>
                <c:pt idx="7">
                  <c:v>2.5117304189435051E-3</c:v>
                </c:pt>
                <c:pt idx="8">
                  <c:v>8.2103884533143261E-3</c:v>
                </c:pt>
                <c:pt idx="9">
                  <c:v>9.9761387163561401E-3</c:v>
                </c:pt>
                <c:pt idx="10">
                  <c:v>1.1837019230769227E-2</c:v>
                </c:pt>
                <c:pt idx="11">
                  <c:v>1.3115245901639323E-2</c:v>
                </c:pt>
                <c:pt idx="12">
                  <c:v>1.1667776998597491E-2</c:v>
                </c:pt>
                <c:pt idx="13">
                  <c:v>1.0877329192546609E-2</c:v>
                </c:pt>
                <c:pt idx="14">
                  <c:v>1.3135897435897454E-2</c:v>
                </c:pt>
                <c:pt idx="15">
                  <c:v>1.7477240143369186E-2</c:v>
                </c:pt>
                <c:pt idx="16">
                  <c:v>1.6905363506771201E-2</c:v>
                </c:pt>
                <c:pt idx="17">
                  <c:v>1.1694836956521744E-2</c:v>
                </c:pt>
                <c:pt idx="18">
                  <c:v>1.38081559065934E-2</c:v>
                </c:pt>
                <c:pt idx="19">
                  <c:v>1.5544820753017472E-2</c:v>
                </c:pt>
                <c:pt idx="20">
                  <c:v>2.0293969144460022E-2</c:v>
                </c:pt>
                <c:pt idx="21">
                  <c:v>2.0883423913043476E-2</c:v>
                </c:pt>
                <c:pt idx="22">
                  <c:v>2.0387706043956046E-2</c:v>
                </c:pt>
                <c:pt idx="23">
                  <c:v>1.855963570127505E-2</c:v>
                </c:pt>
                <c:pt idx="24">
                  <c:v>2.1746633941093968E-2</c:v>
                </c:pt>
                <c:pt idx="25">
                  <c:v>2.4104008152173919E-2</c:v>
                </c:pt>
                <c:pt idx="26">
                  <c:v>2.5299633699633707E-2</c:v>
                </c:pt>
                <c:pt idx="27">
                  <c:v>2.6931876138433515E-2</c:v>
                </c:pt>
                <c:pt idx="28">
                  <c:v>2.6586500701262263E-2</c:v>
                </c:pt>
                <c:pt idx="29">
                  <c:v>2.6213451086956517E-2</c:v>
                </c:pt>
                <c:pt idx="30">
                  <c:v>1.8704258241758233E-2</c:v>
                </c:pt>
                <c:pt idx="31">
                  <c:v>1.8073333333333337E-2</c:v>
                </c:pt>
                <c:pt idx="32">
                  <c:v>1.5458535281539553E-2</c:v>
                </c:pt>
                <c:pt idx="33">
                  <c:v>1.496922015182884E-2</c:v>
                </c:pt>
                <c:pt idx="34">
                  <c:v>1.6796923076923077E-2</c:v>
                </c:pt>
                <c:pt idx="35">
                  <c:v>1.9358241758241763E-2</c:v>
                </c:pt>
                <c:pt idx="36">
                  <c:v>1.9723734853884525E-2</c:v>
                </c:pt>
                <c:pt idx="37">
                  <c:v>2.3306317934782612E-2</c:v>
                </c:pt>
                <c:pt idx="38">
                  <c:v>3.1068131868131871E-2</c:v>
                </c:pt>
                <c:pt idx="39">
                  <c:v>3.3028637992831553E-2</c:v>
                </c:pt>
                <c:pt idx="40">
                  <c:v>2.6888218793828904E-2</c:v>
                </c:pt>
                <c:pt idx="41">
                  <c:v>2.5957269021739143E-2</c:v>
                </c:pt>
                <c:pt idx="42">
                  <c:v>3.3005219780219773E-2</c:v>
                </c:pt>
                <c:pt idx="43">
                  <c:v>3.5839799635701282E-2</c:v>
                </c:pt>
                <c:pt idx="44">
                  <c:v>3.3456626928471248E-2</c:v>
                </c:pt>
                <c:pt idx="45">
                  <c:v>3.3634646739130428E-2</c:v>
                </c:pt>
                <c:pt idx="46">
                  <c:v>3.1427716727716735E-2</c:v>
                </c:pt>
                <c:pt idx="47">
                  <c:v>2.5517850637522765E-2</c:v>
                </c:pt>
                <c:pt idx="48">
                  <c:v>2.7293513323983165E-2</c:v>
                </c:pt>
                <c:pt idx="49">
                  <c:v>1.921535326086957E-2</c:v>
                </c:pt>
                <c:pt idx="50">
                  <c:v>1.7968372252747253E-2</c:v>
                </c:pt>
                <c:pt idx="51">
                  <c:v>4.8381733021077358E-3</c:v>
                </c:pt>
                <c:pt idx="52">
                  <c:v>-2.2903927068723684E-3</c:v>
                </c:pt>
                <c:pt idx="53">
                  <c:v>-3.3593512767426045E-3</c:v>
                </c:pt>
                <c:pt idx="54">
                  <c:v>-4.0632383241758566E-3</c:v>
                </c:pt>
                <c:pt idx="55">
                  <c:v>-5.7552329749104014E-3</c:v>
                </c:pt>
                <c:pt idx="56">
                  <c:v>-6.133333333333317E-3</c:v>
                </c:pt>
                <c:pt idx="57">
                  <c:v>-3.5183402346445763E-3</c:v>
                </c:pt>
                <c:pt idx="58">
                  <c:v>1.6511599511599417E-3</c:v>
                </c:pt>
                <c:pt idx="59">
                  <c:v>1.2298566308244219E-3</c:v>
                </c:pt>
                <c:pt idx="60">
                  <c:v>5.0993585174625849E-3</c:v>
                </c:pt>
                <c:pt idx="61">
                  <c:v>7.5515624999999906E-3</c:v>
                </c:pt>
                <c:pt idx="62">
                  <c:v>1.2168355082417589E-2</c:v>
                </c:pt>
                <c:pt idx="63">
                  <c:v>1.8346065573770484E-2</c:v>
                </c:pt>
              </c:numCache>
            </c:numRef>
          </c:val>
          <c:smooth val="0"/>
          <c:extLst>
            <c:ext xmlns:c16="http://schemas.microsoft.com/office/drawing/2014/chart" uri="{C3380CC4-5D6E-409C-BE32-E72D297353CC}">
              <c16:uniqueId val="{00000014-8A0A-41D3-BB36-A59F05DC36A4}"/>
            </c:ext>
          </c:extLst>
        </c:ser>
        <c:ser>
          <c:idx val="1"/>
          <c:order val="1"/>
          <c:tx>
            <c:strRef>
              <c:f>'ERP Model'!$N$9</c:f>
              <c:strCache>
                <c:ptCount val="1"/>
                <c:pt idx="0">
                  <c:v> Historic Average Spread </c:v>
                </c:pt>
              </c:strCache>
            </c:strRef>
          </c:tx>
          <c:spPr>
            <a:ln>
              <a:solidFill>
                <a:schemeClr val="bg2">
                  <a:lumMod val="75000"/>
                </a:schemeClr>
              </a:solidFill>
            </a:ln>
          </c:spPr>
          <c:marker>
            <c:symbol val="none"/>
          </c:marker>
          <c:cat>
            <c:strRef>
              <c:f>'ERP Model'!$G$26:$G$89</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'ERP Model'!$N$26:$N$89</c:f>
              <c:numCache>
                <c:formatCode>0.00%</c:formatCode>
                <c:ptCount val="64"/>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 Model'!$H$9</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'ERP Model'!$G$26:$G$89</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'ERP Model'!$H$26:$H$89</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'ERP Model'!$I$9</c:f>
              <c:strCache>
                <c:ptCount val="1"/>
                <c:pt idx="0">
                  <c:v> Historic Average VIX  </c:v>
                </c:pt>
              </c:strCache>
            </c:strRef>
          </c:tx>
          <c:spPr>
            <a:ln>
              <a:solidFill>
                <a:schemeClr val="bg2">
                  <a:lumMod val="75000"/>
                </a:schemeClr>
              </a:solidFill>
            </a:ln>
          </c:spPr>
          <c:marker>
            <c:symbol val="none"/>
          </c:marker>
          <c:cat>
            <c:strRef>
              <c:f>'ERP Model'!$G$26:$G$89</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'ERP Model'!$I$26:$I$89</c:f>
              <c:numCache>
                <c:formatCode>0.00</c:formatCode>
                <c:ptCount val="64"/>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Source: https://fred.stlouisfed.org/series/VIXCLS</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Source: https://fred.stlouisfed.org/series/VIXCLS</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Source: https://fred.stlouisfed.org/series/VIXCLS</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Source: https://fred.stlouisfed.org/series/VIXCLS</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mp"/></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28</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28</xdr:row>
      <xdr:rowOff>167640</xdr:rowOff>
    </xdr:from>
    <xdr:to>
      <xdr:col>47</xdr:col>
      <xdr:colOff>483870</xdr:colOff>
      <xdr:row>45</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47</xdr:row>
      <xdr:rowOff>99060</xdr:rowOff>
    </xdr:from>
    <xdr:to>
      <xdr:col>34</xdr:col>
      <xdr:colOff>609600</xdr:colOff>
      <xdr:row>63</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853440</xdr:colOff>
      <xdr:row>5</xdr:row>
      <xdr:rowOff>144780</xdr:rowOff>
    </xdr:from>
    <xdr:to>
      <xdr:col>15</xdr:col>
      <xdr:colOff>511344</xdr:colOff>
      <xdr:row>45</xdr:row>
      <xdr:rowOff>61534</xdr:rowOff>
    </xdr:to>
    <xdr:pic>
      <xdr:nvPicPr>
        <xdr:cNvPr id="4" name="Picture 3">
          <a:extLst>
            <a:ext uri="{FF2B5EF4-FFF2-40B4-BE49-F238E27FC236}">
              <a16:creationId xmlns:a16="http://schemas.microsoft.com/office/drawing/2014/main" id="{11014035-4A4D-7FE4-88C1-042BCB7DE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 y="982980"/>
          <a:ext cx="9274344" cy="6622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86934</xdr:rowOff>
    </xdr:from>
    <xdr:to>
      <xdr:col>9</xdr:col>
      <xdr:colOff>487680</xdr:colOff>
      <xdr:row>53</xdr:row>
      <xdr:rowOff>137927</xdr:rowOff>
    </xdr:to>
    <xdr:pic>
      <xdr:nvPicPr>
        <xdr:cNvPr id="3" name="Picture 2">
          <a:extLst>
            <a:ext uri="{FF2B5EF4-FFF2-40B4-BE49-F238E27FC236}">
              <a16:creationId xmlns:a16="http://schemas.microsoft.com/office/drawing/2014/main" id="{24AD0E4F-69E1-9CA3-B2E8-B35B6627F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98614"/>
          <a:ext cx="8610600" cy="6924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fred.stlouisfed.org/series/CPIAUCS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bea.gov/news/2022/personal-income-and-outlays-november-2022"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fred.stlouisfed.org/series/UNRAT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megroup.com/trading/interest-rates/countdown-to-fomc.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omccalendars.ht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9"/>
  <sheetViews>
    <sheetView showGridLines="0" tabSelected="1" topLeftCell="A3" zoomScale="80" zoomScaleNormal="80" workbookViewId="0">
      <selection activeCell="O14" sqref="O14"/>
    </sheetView>
  </sheetViews>
  <sheetFormatPr defaultColWidth="9.109375" defaultRowHeight="14.4"/>
  <cols>
    <col min="1" max="1" width="1.5546875" style="33" customWidth="1"/>
    <col min="2" max="2" width="10.21875" style="70" customWidth="1"/>
    <col min="3" max="3" width="11.6640625" style="35" customWidth="1"/>
    <col min="4" max="4" width="12.33203125" style="33" customWidth="1"/>
    <col min="5" max="5" width="9.6640625" style="33" customWidth="1"/>
    <col min="6" max="6" width="0.88671875" style="33" customWidth="1"/>
    <col min="7" max="7" width="8.88671875" style="33" customWidth="1"/>
    <col min="8" max="8" width="11.109375" style="33" customWidth="1"/>
    <col min="9" max="9" width="10.33203125" style="33" customWidth="1"/>
    <col min="10" max="11" width="11.44140625" style="33" customWidth="1"/>
    <col min="12" max="12" width="13.77734375" style="33" customWidth="1"/>
    <col min="13" max="13" width="14.88671875" style="33" customWidth="1"/>
    <col min="14" max="14" width="13.88671875" style="33" customWidth="1"/>
    <col min="15" max="15" width="12.88671875" style="33" customWidth="1"/>
    <col min="16" max="16" width="11.6640625" style="33" customWidth="1"/>
    <col min="17" max="17" width="0.6640625" style="33" customWidth="1"/>
    <col min="18" max="18" width="10.33203125" style="33" customWidth="1"/>
    <col min="19" max="19" width="12.109375" style="33" customWidth="1"/>
    <col min="20" max="20" width="17.109375" style="33" customWidth="1"/>
    <col min="21" max="21" width="9.109375" style="33" customWidth="1"/>
    <col min="22" max="16384" width="9.109375" style="33"/>
  </cols>
  <sheetData>
    <row r="1" spans="1:21 16380:16380" ht="23.4">
      <c r="A1" s="31"/>
      <c r="B1" s="30" t="s">
        <v>143</v>
      </c>
      <c r="C1" s="32"/>
    </row>
    <row r="2" spans="1:21 16380:16380" ht="14.4" customHeight="1">
      <c r="B2" s="206" t="s">
        <v>367</v>
      </c>
      <c r="C2" s="205"/>
      <c r="D2" s="205"/>
      <c r="E2" s="205"/>
      <c r="F2" s="205"/>
      <c r="G2" s="205"/>
      <c r="H2" s="205"/>
      <c r="I2" s="205"/>
      <c r="J2" s="205"/>
      <c r="K2" s="205"/>
      <c r="L2" s="205"/>
      <c r="M2" s="205"/>
      <c r="N2" s="205"/>
      <c r="O2" s="205"/>
      <c r="P2" s="205"/>
      <c r="XEZ2" s="34" t="s">
        <v>144</v>
      </c>
    </row>
    <row r="3" spans="1:21 16380:16380" ht="15.3" customHeight="1">
      <c r="B3" s="207" t="s">
        <v>339</v>
      </c>
      <c r="C3" s="169"/>
      <c r="D3" s="169"/>
      <c r="E3" s="169"/>
      <c r="F3" s="169"/>
      <c r="G3" s="169"/>
      <c r="H3" s="169"/>
      <c r="I3" s="169"/>
      <c r="J3" s="169"/>
      <c r="XEZ3" s="34"/>
    </row>
    <row r="4" spans="1:21 16380:16380" ht="14.25" customHeight="1">
      <c r="B4" s="176" t="s">
        <v>370</v>
      </c>
      <c r="C4" s="32"/>
      <c r="G4" s="112"/>
      <c r="H4" s="112"/>
      <c r="I4" s="112"/>
      <c r="J4" s="112"/>
      <c r="K4" s="112"/>
      <c r="L4" s="112"/>
      <c r="M4" s="112"/>
      <c r="N4" s="112"/>
      <c r="O4" s="112"/>
      <c r="P4" s="112"/>
      <c r="R4" s="112"/>
      <c r="S4" s="112"/>
      <c r="T4" s="112"/>
    </row>
    <row r="5" spans="1:21 16380:16380" ht="14.25" customHeight="1">
      <c r="B5" s="176" t="s">
        <v>366</v>
      </c>
      <c r="C5" s="32"/>
      <c r="G5" s="112"/>
      <c r="H5" s="112"/>
      <c r="I5" s="112"/>
      <c r="J5" s="112"/>
      <c r="K5" s="112"/>
      <c r="L5" s="112"/>
      <c r="M5" s="112"/>
      <c r="N5" s="112"/>
      <c r="O5" s="112"/>
      <c r="P5" s="112"/>
      <c r="R5" s="112"/>
      <c r="S5" s="112"/>
      <c r="T5" s="112"/>
    </row>
    <row r="6" spans="1:21 16380:16380" ht="14.25" customHeight="1">
      <c r="B6" s="209" t="s">
        <v>368</v>
      </c>
      <c r="C6" s="32"/>
      <c r="G6" s="112"/>
      <c r="H6" s="112"/>
      <c r="I6" s="112"/>
      <c r="J6" s="112"/>
      <c r="K6" s="112"/>
      <c r="L6" s="112"/>
      <c r="M6" s="112"/>
      <c r="N6" s="112"/>
      <c r="O6" s="112"/>
      <c r="P6" s="112"/>
      <c r="R6" s="112"/>
      <c r="S6" s="112"/>
      <c r="T6" s="112"/>
    </row>
    <row r="7" spans="1:21 16380:16380" s="31" customFormat="1" ht="7.2" customHeight="1">
      <c r="B7" s="200"/>
      <c r="C7" s="201"/>
      <c r="D7" s="202"/>
      <c r="E7" s="185"/>
      <c r="F7" s="185"/>
      <c r="G7" s="185"/>
      <c r="H7" s="185"/>
      <c r="I7" s="185"/>
      <c r="J7" s="185"/>
      <c r="K7" s="118"/>
      <c r="L7" s="118"/>
      <c r="M7" s="118"/>
      <c r="N7" s="118"/>
      <c r="O7" s="118"/>
      <c r="P7" s="118"/>
      <c r="Q7" s="118"/>
      <c r="R7" s="118"/>
      <c r="S7" s="118"/>
      <c r="T7" s="118"/>
    </row>
    <row r="8" spans="1:21 16380:16380" s="31" customFormat="1" ht="15" customHeight="1">
      <c r="B8" s="234" t="s">
        <v>273</v>
      </c>
      <c r="C8" s="235"/>
      <c r="D8" s="235"/>
      <c r="E8" s="236"/>
      <c r="G8" s="231" t="s">
        <v>140</v>
      </c>
      <c r="H8" s="232"/>
      <c r="I8" s="232"/>
      <c r="J8" s="232"/>
      <c r="K8" s="232"/>
      <c r="L8" s="232"/>
      <c r="M8" s="232"/>
      <c r="N8" s="232"/>
      <c r="O8" s="232"/>
      <c r="P8" s="233"/>
      <c r="R8" s="231" t="s">
        <v>141</v>
      </c>
      <c r="S8" s="232"/>
      <c r="T8" s="233"/>
      <c r="U8" s="36"/>
    </row>
    <row r="9" spans="1:21 16380:16380" s="37" customFormat="1" ht="62.25" customHeight="1">
      <c r="B9" s="80" t="s">
        <v>0</v>
      </c>
      <c r="C9" s="77" t="s">
        <v>139</v>
      </c>
      <c r="D9" s="77" t="s">
        <v>137</v>
      </c>
      <c r="E9" s="81" t="s">
        <v>1</v>
      </c>
      <c r="F9" s="78"/>
      <c r="G9" s="79" t="s">
        <v>78</v>
      </c>
      <c r="H9" s="77" t="s">
        <v>146</v>
      </c>
      <c r="I9" s="77" t="s">
        <v>299</v>
      </c>
      <c r="J9" s="77" t="s">
        <v>359</v>
      </c>
      <c r="K9" s="77" t="s">
        <v>151</v>
      </c>
      <c r="L9" s="77" t="s">
        <v>76</v>
      </c>
      <c r="M9" s="77" t="s">
        <v>136</v>
      </c>
      <c r="N9" s="77" t="s">
        <v>163</v>
      </c>
      <c r="O9" s="77" t="s">
        <v>369</v>
      </c>
      <c r="P9" s="81" t="s">
        <v>138</v>
      </c>
      <c r="Q9" s="78"/>
      <c r="R9" s="79" t="s">
        <v>27</v>
      </c>
      <c r="S9" s="77" t="s">
        <v>152</v>
      </c>
      <c r="T9" s="81" t="s">
        <v>272</v>
      </c>
    </row>
    <row r="10" spans="1:21 16380:16380" s="37" customFormat="1" ht="14.25" customHeight="1">
      <c r="A10" s="163"/>
      <c r="B10" s="38" t="s">
        <v>364</v>
      </c>
      <c r="C10" s="39">
        <f>((1+P10)*(1+P11)*(1+P12)*(1+P13))^(1/1)-1</f>
        <v>0.17769101865990633</v>
      </c>
      <c r="D10" s="40">
        <f>O10</f>
        <v>4.5955584828505348E-2</v>
      </c>
      <c r="E10" s="41">
        <f>C10-D10</f>
        <v>0.13173543383140099</v>
      </c>
      <c r="F10" s="42"/>
      <c r="G10" s="38" t="s">
        <v>338</v>
      </c>
      <c r="H10" s="43">
        <f>(($I$18-H11)/2)+H11</f>
        <v>20.155967264309673</v>
      </c>
      <c r="I10" s="88"/>
      <c r="J10" s="136">
        <f t="shared" ref="J10:J13" si="0">AVERAGE(H10:H13)</f>
        <v>21.139285902251608</v>
      </c>
      <c r="K10" s="155">
        <f>K11-0.25%</f>
        <v>3.8972083333333324E-2</v>
      </c>
      <c r="L10" s="137">
        <f t="shared" ref="L10:L13" si="1">+K10+M10</f>
        <v>4.2783418660229347E-2</v>
      </c>
      <c r="M10" s="146">
        <f>(($N$17-M11)/2)+M11</f>
        <v>3.8113353268960258E-3</v>
      </c>
      <c r="N10" s="87"/>
      <c r="O10" s="137">
        <f t="shared" ref="O10:O23" si="2">AVERAGE(L10:L13)</f>
        <v>4.5955584828505348E-2</v>
      </c>
      <c r="P10" s="45">
        <f>AVERAGE(P11:$P$85)+2%</f>
        <v>4.7637348115716439E-2</v>
      </c>
      <c r="R10" s="143">
        <f t="shared" ref="R10:R12" si="3">$E$81*J10/100</f>
        <v>7.5330299784407584E-2</v>
      </c>
      <c r="S10" s="147"/>
      <c r="T10" s="46">
        <f t="shared" ref="T10:T23" si="4">O10+(1*R10)</f>
        <v>0.12128588461291293</v>
      </c>
    </row>
    <row r="11" spans="1:21 16380:16380" s="37" customFormat="1" ht="14.25" customHeight="1">
      <c r="A11" s="163"/>
      <c r="B11" s="38" t="s">
        <v>365</v>
      </c>
      <c r="C11" s="39">
        <f>((1+P14)*(1+P15)*(1+P16)*(1+P17))^(1/1)-1</f>
        <v>0.12858340968234749</v>
      </c>
      <c r="D11" s="40">
        <f>+O14</f>
        <v>4.970482497465508E-2</v>
      </c>
      <c r="E11" s="41">
        <f>C11-D11</f>
        <v>7.8878584707692406E-2</v>
      </c>
      <c r="F11" s="42"/>
      <c r="G11" s="38" t="s">
        <v>337</v>
      </c>
      <c r="H11" s="43">
        <f>(($I$18-H12)/3)+H12</f>
        <v>20.811513022937628</v>
      </c>
      <c r="I11" s="88"/>
      <c r="J11" s="136">
        <f t="shared" si="0"/>
        <v>21.794831660879563</v>
      </c>
      <c r="K11" s="155">
        <f>K12-0.25%</f>
        <v>4.1472083333333326E-2</v>
      </c>
      <c r="L11" s="137">
        <f t="shared" si="1"/>
        <v>4.4898196105746684E-2</v>
      </c>
      <c r="M11" s="146">
        <f>(($N$17-M12)/3)+M12</f>
        <v>3.4261127724133545E-3</v>
      </c>
      <c r="N11" s="87"/>
      <c r="O11" s="137">
        <f t="shared" si="2"/>
        <v>4.7445362274022677E-2</v>
      </c>
      <c r="P11" s="45">
        <f>AVERAGE(P12:$P$85)+1.5%</f>
        <v>4.2437348115716436E-2</v>
      </c>
      <c r="R11" s="143">
        <f t="shared" si="3"/>
        <v>7.7666351188801552E-2</v>
      </c>
      <c r="S11" s="147"/>
      <c r="T11" s="46">
        <f t="shared" si="4"/>
        <v>0.12511171346282424</v>
      </c>
    </row>
    <row r="12" spans="1:21 16380:16380" s="37" customFormat="1" ht="14.25" customHeight="1">
      <c r="A12" s="163"/>
      <c r="B12" s="117" t="s">
        <v>329</v>
      </c>
      <c r="C12" s="183">
        <f>((1+P18)*(1+P19)*(1+P20)*(1+P21))^(1/1)-1</f>
        <v>-0.1802036708822734</v>
      </c>
      <c r="D12" s="198">
        <f>'Interest Rates-10yr'!F15239</f>
        <v>2.9324180327868859E-2</v>
      </c>
      <c r="E12" s="199">
        <f>C12-D12</f>
        <v>-0.20952785121014225</v>
      </c>
      <c r="F12" s="42"/>
      <c r="G12" s="38" t="s">
        <v>336</v>
      </c>
      <c r="H12" s="43">
        <f>(($I$18-H13)/4)+H13</f>
        <v>21.467058781565584</v>
      </c>
      <c r="I12" s="88"/>
      <c r="J12" s="136">
        <f t="shared" si="0"/>
        <v>22.450377419507518</v>
      </c>
      <c r="K12" s="155">
        <f>K13-0.25%</f>
        <v>4.3972083333333328E-2</v>
      </c>
      <c r="L12" s="137">
        <f t="shared" si="1"/>
        <v>4.7012973551264013E-2</v>
      </c>
      <c r="M12" s="146">
        <f>(($N$17-M13)/4)+M13</f>
        <v>3.0408902179306836E-3</v>
      </c>
      <c r="N12" s="87"/>
      <c r="O12" s="137">
        <f t="shared" si="2"/>
        <v>4.8937327219540007E-2</v>
      </c>
      <c r="P12" s="45">
        <f>AVERAGE(P13:$P$85)+1.25%</f>
        <v>3.9768429196797517E-2</v>
      </c>
      <c r="R12" s="143">
        <f t="shared" si="3"/>
        <v>8.0002402593195535E-2</v>
      </c>
      <c r="S12" s="147"/>
      <c r="T12" s="46">
        <f t="shared" si="4"/>
        <v>0.12893972981273555</v>
      </c>
      <c r="U12" s="44"/>
    </row>
    <row r="13" spans="1:21 16380:16380" s="37" customFormat="1" ht="14.25" customHeight="1">
      <c r="A13" s="163"/>
      <c r="B13" s="127">
        <v>2021</v>
      </c>
      <c r="C13" s="171">
        <f>((1+P22)*(1+P23)*(1+P24)*(1+P25))^(1/1)-1</f>
        <v>0.42070952861958832</v>
      </c>
      <c r="D13" s="172">
        <f>'Interest Rates-10yr'!F14995</f>
        <v>1.4468525896414343E-2</v>
      </c>
      <c r="E13" s="173">
        <f t="shared" ref="E13:E17" si="5">C13-D13</f>
        <v>0.40624100272317398</v>
      </c>
      <c r="F13" s="42"/>
      <c r="G13" s="38" t="s">
        <v>335</v>
      </c>
      <c r="H13" s="43">
        <f>(($I$18-H14)/5)+H14</f>
        <v>22.122604540193542</v>
      </c>
      <c r="I13" s="88"/>
      <c r="J13" s="136">
        <f t="shared" si="0"/>
        <v>23.105923178135477</v>
      </c>
      <c r="K13" s="155">
        <f>K14</f>
        <v>4.6472083333333331E-2</v>
      </c>
      <c r="L13" s="137">
        <f t="shared" si="1"/>
        <v>4.9127750996781343E-2</v>
      </c>
      <c r="M13" s="146">
        <f>(($N$17-M14)/5)+M14</f>
        <v>2.6556676634480127E-3</v>
      </c>
      <c r="N13" s="87"/>
      <c r="O13" s="137">
        <f t="shared" si="2"/>
        <v>4.9804292165057336E-2</v>
      </c>
      <c r="P13" s="45">
        <f>AVERAGE(P14:$P$85)+1%</f>
        <v>3.7131442895427663E-2</v>
      </c>
      <c r="R13" s="143">
        <f>$E$81*J13/100</f>
        <v>8.2338453997589531E-2</v>
      </c>
      <c r="S13" s="147"/>
      <c r="T13" s="46">
        <f t="shared" si="4"/>
        <v>0.13214274616264687</v>
      </c>
      <c r="U13" s="44"/>
    </row>
    <row r="14" spans="1:21 16380:16380" s="37" customFormat="1" ht="14.25" customHeight="1">
      <c r="A14" s="163"/>
      <c r="B14" s="127">
        <v>2020</v>
      </c>
      <c r="C14" s="171">
        <f>((1+P26)*(1+P27)*(1+P28)*(1+P29))^(1/1)-1</f>
        <v>0.18398826898926868</v>
      </c>
      <c r="D14" s="172">
        <f>'Interest Rates-10yr'!F14744</f>
        <v>8.8920318725099583E-3</v>
      </c>
      <c r="E14" s="173">
        <f>C14-D14</f>
        <v>0.17509623711675873</v>
      </c>
      <c r="F14" s="42"/>
      <c r="G14" s="38" t="s">
        <v>317</v>
      </c>
      <c r="H14" s="43">
        <f>(($I$18-H15)/6)+H15</f>
        <v>22.778150298821501</v>
      </c>
      <c r="I14" s="88"/>
      <c r="J14" s="222">
        <f t="shared" ref="J14:J19" si="6">AVERAGE(H14:H17)</f>
        <v>23.761468936763432</v>
      </c>
      <c r="K14" s="155">
        <f>('Fed Funds Expectations'!E48+'Fed Funds Expectations'!E58+'Fed Funds Expectations'!E69)/3</f>
        <v>4.6472083333333331E-2</v>
      </c>
      <c r="L14" s="137">
        <f>+K14+M14</f>
        <v>4.874252844229867E-2</v>
      </c>
      <c r="M14" s="146">
        <f>(($N$17-M15)/6)+M15</f>
        <v>2.2704451089653418E-3</v>
      </c>
      <c r="N14" s="87"/>
      <c r="O14" s="223">
        <f>AVERAGE(L14:L17)</f>
        <v>4.970482497465508E-2</v>
      </c>
      <c r="P14" s="45">
        <f>AVERAGE(P15:$P$85)+0.75%</f>
        <v>3.4527276228760992E-2</v>
      </c>
      <c r="R14" s="197">
        <f>$E$80*J14/100</f>
        <v>8.2483134536911779E-2</v>
      </c>
      <c r="S14" s="147"/>
      <c r="T14" s="46">
        <f t="shared" si="4"/>
        <v>0.13218795951156687</v>
      </c>
      <c r="U14" s="44"/>
    </row>
    <row r="15" spans="1:21 16380:16380" s="37" customFormat="1" ht="14.25" customHeight="1">
      <c r="A15" s="163"/>
      <c r="B15" s="127">
        <v>2019</v>
      </c>
      <c r="C15" s="171">
        <f>((1+P30)*(1+P31)*(1+P32)*(1+P33))^(1/1)-1</f>
        <v>0.31486370986834444</v>
      </c>
      <c r="D15" s="172">
        <f>'Interest Rates-10yr'!F14493</f>
        <v>2.1413999999999982E-2</v>
      </c>
      <c r="E15" s="173">
        <f t="shared" si="5"/>
        <v>0.29344970986834445</v>
      </c>
      <c r="F15" s="42"/>
      <c r="G15" s="38" t="s">
        <v>318</v>
      </c>
      <c r="H15" s="43">
        <f>(($I$18-H16)/7)+H16</f>
        <v>23.433696057449456</v>
      </c>
      <c r="I15" s="88"/>
      <c r="J15" s="136">
        <f t="shared" si="6"/>
        <v>24.417014695391391</v>
      </c>
      <c r="K15" s="155">
        <f>K16</f>
        <v>4.8980833333333335E-2</v>
      </c>
      <c r="L15" s="137">
        <f>+K15+M15</f>
        <v>5.0866055887816009E-2</v>
      </c>
      <c r="M15" s="146">
        <f>(($N$17-M16)/7)+M16</f>
        <v>1.8852225544826709E-3</v>
      </c>
      <c r="N15" s="87"/>
      <c r="O15" s="137">
        <f t="shared" si="2"/>
        <v>4.7083925006937546E-2</v>
      </c>
      <c r="P15" s="45">
        <f>AVERAGE(P16:$P$85)+0.5%</f>
        <v>3.1956853693549718E-2</v>
      </c>
      <c r="R15" s="143">
        <f>$E$80*J15/100</f>
        <v>8.4758729078137862E-2</v>
      </c>
      <c r="S15" s="147"/>
      <c r="T15" s="46">
        <f t="shared" si="4"/>
        <v>0.13184265408507539</v>
      </c>
      <c r="U15" s="44"/>
    </row>
    <row r="16" spans="1:21 16380:16380" s="37" customFormat="1" ht="14.25" customHeight="1">
      <c r="A16" s="163"/>
      <c r="B16" s="47">
        <v>2018</v>
      </c>
      <c r="C16" s="164">
        <f>((1+P34)*(1+P35)*(1+P36)*(1+P37))^(1/1)-1</f>
        <v>-4.384241745255868E-2</v>
      </c>
      <c r="D16" s="165">
        <f>'Interest Rates-10yr'!F14243</f>
        <v>2.9112449799196784E-2</v>
      </c>
      <c r="E16" s="50">
        <f>C16-D16</f>
        <v>-7.2954867251755456E-2</v>
      </c>
      <c r="F16" s="42"/>
      <c r="G16" s="38" t="s">
        <v>319</v>
      </c>
      <c r="H16" s="43">
        <f>(($I$18-H17)/8)+H17</f>
        <v>24.089241816077411</v>
      </c>
      <c r="I16" s="88"/>
      <c r="J16" s="136">
        <f t="shared" si="6"/>
        <v>24.771389188491714</v>
      </c>
      <c r="K16" s="155">
        <f>('Fed Funds Expectations'!E16+'Fed Funds Expectations'!E23+'Fed Funds Expectations'!E31)/3</f>
        <v>4.8980833333333335E-2</v>
      </c>
      <c r="L16" s="137">
        <f>+K16+M16</f>
        <v>5.0480833333333336E-2</v>
      </c>
      <c r="M16" s="146">
        <v>1.5E-3</v>
      </c>
      <c r="N16" s="224" t="s">
        <v>358</v>
      </c>
      <c r="O16" s="137">
        <f t="shared" si="2"/>
        <v>4.2120145409983545E-2</v>
      </c>
      <c r="P16" s="45">
        <f>AVERAGE(P17:$P$85)+0.25%</f>
        <v>2.9421139407835445E-2</v>
      </c>
      <c r="R16" s="143">
        <f>$E$80*J16/100</f>
        <v>8.5988868471819024E-2</v>
      </c>
      <c r="S16" s="147"/>
      <c r="T16" s="46">
        <f t="shared" si="4"/>
        <v>0.12810901388180257</v>
      </c>
      <c r="U16" s="44"/>
    </row>
    <row r="17" spans="1:21" s="37" customFormat="1" ht="14.25" customHeight="1">
      <c r="A17" s="163"/>
      <c r="B17" s="47">
        <v>2017</v>
      </c>
      <c r="C17" s="48">
        <v>0.21829999999999999</v>
      </c>
      <c r="D17" s="49">
        <f>'Interest Rates-10yr'!F13994</f>
        <v>2.3294800000000001E-2</v>
      </c>
      <c r="E17" s="50">
        <f t="shared" si="5"/>
        <v>0.19500519999999999</v>
      </c>
      <c r="F17" s="42"/>
      <c r="G17" s="38" t="s">
        <v>320</v>
      </c>
      <c r="H17" s="43">
        <f>((I18-H18)/9)+H18</f>
        <v>24.74478757470537</v>
      </c>
      <c r="I17" s="88"/>
      <c r="J17" s="136">
        <f t="shared" si="6"/>
        <v>25.572386426780053</v>
      </c>
      <c r="K17" s="155">
        <f>('Fed Funds Expectations'!E5+'Fed Funds Expectations'!E10+'Fed Funds Expectations'!E16)/3</f>
        <v>4.6053749999999997E-2</v>
      </c>
      <c r="L17" s="137">
        <f>+K17+M17</f>
        <v>4.87298822351723E-2</v>
      </c>
      <c r="M17" s="146">
        <f>(($N$17-M18)/8)+M18</f>
        <v>2.6761322351722995E-3</v>
      </c>
      <c r="N17" s="225">
        <f>AVERAGE(M75:M89)</f>
        <v>4.1965578813786967E-3</v>
      </c>
      <c r="O17" s="137">
        <f t="shared" si="2"/>
        <v>3.6831388689553442E-2</v>
      </c>
      <c r="P17" s="45">
        <f>AVERAGE(P18:$P$85)</f>
        <v>2.6921139407835436E-2</v>
      </c>
      <c r="R17" s="143">
        <f>$E$80*J17/100</f>
        <v>8.8769368412511276E-2</v>
      </c>
      <c r="S17" s="147"/>
      <c r="T17" s="46">
        <f t="shared" si="4"/>
        <v>0.12560075710206473</v>
      </c>
      <c r="U17" s="44"/>
    </row>
    <row r="18" spans="1:21" s="37" customFormat="1" ht="14.25" customHeight="1">
      <c r="A18" s="163"/>
      <c r="B18" s="47">
        <v>2016</v>
      </c>
      <c r="C18" s="48">
        <v>0.1196</v>
      </c>
      <c r="D18" s="49">
        <v>1.84E-2</v>
      </c>
      <c r="E18" s="50">
        <f>C18-D18</f>
        <v>0.1012</v>
      </c>
      <c r="F18" s="42"/>
      <c r="G18" s="117" t="s">
        <v>334</v>
      </c>
      <c r="H18" s="184">
        <f>Volatility!D8323</f>
        <v>25.400333333333325</v>
      </c>
      <c r="I18" s="227">
        <f>AVERAGE(H18:$H$89)</f>
        <v>19.500421505681715</v>
      </c>
      <c r="J18" s="184">
        <f t="shared" si="6"/>
        <v>25.697062548976728</v>
      </c>
      <c r="K18" s="191">
        <f>'Interest Rates-Fed Funds'!G22279</f>
        <v>3.5800000000000026E-2</v>
      </c>
      <c r="L18" s="192">
        <f>VLOOKUP(G18,'Interest Rates-10yr'!$C$9:$D$15239,2,FALSE)</f>
        <v>3.8258928571428555E-2</v>
      </c>
      <c r="M18" s="192">
        <f t="shared" ref="M18:M81" si="7">+L18-K18</f>
        <v>2.4589285714285286E-3</v>
      </c>
      <c r="N18" s="226">
        <f>AVERAGE(M18:$M$89)</f>
        <v>1.4697417560648058E-2</v>
      </c>
      <c r="O18" s="192">
        <f t="shared" si="2"/>
        <v>2.9526740711405527E-2</v>
      </c>
      <c r="P18" s="182">
        <f>'S&amp;P500'!F4300</f>
        <v>7.6799848483652733E-2</v>
      </c>
      <c r="R18" s="203">
        <f>$E$79*J18/100</f>
        <v>8.7983917892702573E-2</v>
      </c>
      <c r="S18" s="166">
        <f>AVERAGE(R18:$R$141)</f>
        <v>6.6906758877474062E-2</v>
      </c>
      <c r="T18" s="204">
        <f t="shared" si="4"/>
        <v>0.1175106586041081</v>
      </c>
      <c r="U18" s="44"/>
    </row>
    <row r="19" spans="1:21" s="37" customFormat="1" ht="14.25" customHeight="1">
      <c r="B19" s="51">
        <v>2015</v>
      </c>
      <c r="C19" s="48">
        <v>1.3837599218982088E-2</v>
      </c>
      <c r="D19" s="49">
        <v>2.1399999999999999E-2</v>
      </c>
      <c r="E19" s="50">
        <f>C19-D19</f>
        <v>-7.5624007810179104E-3</v>
      </c>
      <c r="F19" s="42"/>
      <c r="G19" s="127" t="s">
        <v>333</v>
      </c>
      <c r="H19" s="153">
        <f>Volatility!D8264</f>
        <v>24.851194029850742</v>
      </c>
      <c r="I19" s="186"/>
      <c r="J19" s="128">
        <f t="shared" si="6"/>
        <v>24.180633061797241</v>
      </c>
      <c r="K19" s="187">
        <f>VLOOKUP(G19,'Interest Rates-Fed Funds'!$F$9:$G$22279,2,FALSE)</f>
        <v>2.1829347826086986E-2</v>
      </c>
      <c r="L19" s="135">
        <f>VLOOKUP(G19,'Interest Rates-10yr'!$C$9:$D$15239,2,FALSE)</f>
        <v>3.1010937499999999E-2</v>
      </c>
      <c r="M19" s="135">
        <f t="shared" si="7"/>
        <v>9.1815896739130126E-3</v>
      </c>
      <c r="N19" s="189"/>
      <c r="O19" s="135">
        <f t="shared" si="2"/>
        <v>2.3795476310483871E-2</v>
      </c>
      <c r="P19" s="138">
        <f>'S&amp;P500'!F4241</f>
        <v>-4.8826348638819628E-2</v>
      </c>
      <c r="Q19" s="148"/>
      <c r="R19" s="162">
        <f>$E$79*J19/100</f>
        <v>8.2791829994103991E-2</v>
      </c>
      <c r="S19" s="161">
        <f>AVERAGE(R19:$R$141)</f>
        <v>6.6735399861090075E-2</v>
      </c>
      <c r="T19" s="140">
        <f t="shared" si="4"/>
        <v>0.10658730630458786</v>
      </c>
      <c r="U19" s="44"/>
    </row>
    <row r="20" spans="1:21" s="37" customFormat="1" ht="14.25" customHeight="1">
      <c r="B20" s="51">
        <v>2014</v>
      </c>
      <c r="C20" s="48">
        <v>0.13689999999999999</v>
      </c>
      <c r="D20" s="48">
        <v>2.5399999999999999E-2</v>
      </c>
      <c r="E20" s="50">
        <f t="shared" ref="E20:E55" si="8">C20-D20</f>
        <v>0.11149999999999999</v>
      </c>
      <c r="F20" s="42"/>
      <c r="G20" s="127" t="s">
        <v>332</v>
      </c>
      <c r="H20" s="153">
        <f>Volatility!D8198</f>
        <v>27.293230769230771</v>
      </c>
      <c r="I20" s="129"/>
      <c r="J20" s="128">
        <f t="shared" ref="J20:J25" si="9">AVERAGE(H20:H23)</f>
        <v>22.530219169719174</v>
      </c>
      <c r="K20" s="187">
        <f>VLOOKUP(G20,'Interest Rates-Fed Funds'!$F$9:$G$22279,2,FALSE)</f>
        <v>7.6681318681318588E-3</v>
      </c>
      <c r="L20" s="135">
        <f>VLOOKUP(G20,'Interest Rates-10yr'!$C$9:$D$15239,2,FALSE)</f>
        <v>2.9325806451612903E-2</v>
      </c>
      <c r="M20" s="135">
        <f t="shared" si="7"/>
        <v>2.1657674583481043E-2</v>
      </c>
      <c r="N20" s="189"/>
      <c r="O20" s="135">
        <f t="shared" si="2"/>
        <v>1.9354851310483871E-2</v>
      </c>
      <c r="P20" s="138">
        <f>'S&amp;P500'!F4177</f>
        <v>-0.16101143431722609</v>
      </c>
      <c r="R20" s="162">
        <f>$E$79*J20/100</f>
        <v>7.7140994218893755E-2</v>
      </c>
      <c r="S20" s="161">
        <f>AVERAGE(R20:$R$141)</f>
        <v>6.6603789778032593E-2</v>
      </c>
      <c r="T20" s="140">
        <f t="shared" si="4"/>
        <v>9.6495845529377622E-2</v>
      </c>
      <c r="U20" s="44"/>
    </row>
    <row r="21" spans="1:21" s="37" customFormat="1" ht="14.25" customHeight="1">
      <c r="B21" s="51">
        <v>2013</v>
      </c>
      <c r="C21" s="48">
        <v>0.32388131519889463</v>
      </c>
      <c r="D21" s="48">
        <v>2.35E-2</v>
      </c>
      <c r="E21" s="50">
        <f t="shared" si="8"/>
        <v>0.30038131519889461</v>
      </c>
      <c r="F21" s="42"/>
      <c r="G21" s="127" t="s">
        <v>331</v>
      </c>
      <c r="H21" s="153">
        <f>Volatility!D8134</f>
        <v>25.24349206349207</v>
      </c>
      <c r="I21" s="129"/>
      <c r="J21" s="128">
        <f>AVERAGE(H21:H24)</f>
        <v>20.212380227411479</v>
      </c>
      <c r="K21" s="187">
        <f>VLOOKUP(G21,'Interest Rates-Fed Funds'!$F$9:$G$22279,2,FALSE)</f>
        <v>1.2144444444444449E-3</v>
      </c>
      <c r="L21" s="135">
        <f>VLOOKUP(G21,'Interest Rates-10yr'!$C$9:$D$15239,2,FALSE)</f>
        <v>1.951129032258064E-2</v>
      </c>
      <c r="M21" s="135">
        <f t="shared" si="7"/>
        <v>1.8296845878136195E-2</v>
      </c>
      <c r="N21" s="189"/>
      <c r="O21" s="135">
        <f t="shared" si="2"/>
        <v>1.6000352822580645E-2</v>
      </c>
      <c r="P21" s="138">
        <f>'S&amp;P500'!F4115</f>
        <v>-4.5985160263150138E-2</v>
      </c>
      <c r="R21" s="162">
        <f>$E$79*J21/100</f>
        <v>6.9204968426069075E-2</v>
      </c>
      <c r="S21" s="161">
        <f>AVERAGE(R21:$R$141)</f>
        <v>6.6516705443810581E-2</v>
      </c>
      <c r="T21" s="140">
        <f t="shared" si="4"/>
        <v>8.5205321248649712E-2</v>
      </c>
      <c r="U21" s="44"/>
    </row>
    <row r="22" spans="1:21" s="37" customFormat="1" ht="14.25" customHeight="1">
      <c r="B22" s="51">
        <v>2012</v>
      </c>
      <c r="C22" s="48">
        <v>0.1600348992262155</v>
      </c>
      <c r="D22" s="48">
        <v>1.8000000000000002E-2</v>
      </c>
      <c r="E22" s="50">
        <f t="shared" si="8"/>
        <v>0.14203489922621548</v>
      </c>
      <c r="F22" s="42"/>
      <c r="G22" s="127" t="s">
        <v>330</v>
      </c>
      <c r="H22" s="128">
        <f>Volatility!D8072</f>
        <v>19.334615384615386</v>
      </c>
      <c r="I22" s="129"/>
      <c r="J22" s="128">
        <f t="shared" si="9"/>
        <v>19.700297534119109</v>
      </c>
      <c r="K22" s="187">
        <f>VLOOKUP(G22,'Interest Rates-Fed Funds'!$F$9:$G$22279,2,FALSE)</f>
        <v>7.9456521739130494E-4</v>
      </c>
      <c r="L22" s="135">
        <f>VLOOKUP(G22,'Interest Rates-10yr'!$C$9:$D$15239,2,FALSE)</f>
        <v>1.5333870967741936E-2</v>
      </c>
      <c r="M22" s="135">
        <f t="shared" si="7"/>
        <v>1.4539305750350631E-2</v>
      </c>
      <c r="N22" s="189"/>
      <c r="O22" s="135">
        <f t="shared" si="2"/>
        <v>1.4462284340296139E-2</v>
      </c>
      <c r="P22" s="138">
        <f>'S&amp;P500'!F4053</f>
        <v>0.11027112241142967</v>
      </c>
      <c r="R22" s="162">
        <f>$E$78*J22/100</f>
        <v>7.3577523231859662E-2</v>
      </c>
      <c r="S22" s="161">
        <f>AVERAGE(R22:$R$141)</f>
        <v>6.6494303252291762E-2</v>
      </c>
      <c r="T22" s="140">
        <f t="shared" si="4"/>
        <v>8.8039807572155807E-2</v>
      </c>
      <c r="U22" s="44"/>
    </row>
    <row r="23" spans="1:21" s="37" customFormat="1" ht="14.25" customHeight="1">
      <c r="A23" s="31"/>
      <c r="B23" s="51">
        <v>2011</v>
      </c>
      <c r="C23" s="48">
        <v>2.1117563864202049E-2</v>
      </c>
      <c r="D23" s="48">
        <v>2.7799999999999998E-2</v>
      </c>
      <c r="E23" s="50">
        <f t="shared" si="8"/>
        <v>-6.6824361357979492E-3</v>
      </c>
      <c r="F23" s="42"/>
      <c r="G23" s="127" t="s">
        <v>324</v>
      </c>
      <c r="H23" s="128">
        <f>Volatility!D8008</f>
        <v>18.249538461538464</v>
      </c>
      <c r="I23" s="129"/>
      <c r="J23" s="128">
        <f>AVERAGE(H23:H26)</f>
        <v>21.274951380272956</v>
      </c>
      <c r="K23" s="187">
        <f>VLOOKUP(G23,'Interest Rates-Fed Funds'!$F$9:$G$22279,2,FALSE)</f>
        <v>8.9999999999999998E-4</v>
      </c>
      <c r="L23" s="135">
        <f>VLOOKUP(G23,'Interest Rates-10yr'!$C$9:$D$15239,2,FALSE)</f>
        <v>1.3248437500000002E-2</v>
      </c>
      <c r="M23" s="135">
        <f t="shared" si="7"/>
        <v>1.2348437500000002E-2</v>
      </c>
      <c r="N23" s="188"/>
      <c r="O23" s="135">
        <f t="shared" si="2"/>
        <v>1.2790106920941301E-2</v>
      </c>
      <c r="P23" s="138">
        <f>'S&amp;P500'!F4053</f>
        <v>0.11027112241142967</v>
      </c>
      <c r="Q23" s="163"/>
      <c r="R23" s="162">
        <f>$E$78*J23/100</f>
        <v>7.9458608517341489E-2</v>
      </c>
      <c r="S23" s="161">
        <f>AVERAGE(R23:$R$141)</f>
        <v>6.6434780395320595E-2</v>
      </c>
      <c r="T23" s="140">
        <f t="shared" si="4"/>
        <v>9.2248715438282794E-2</v>
      </c>
      <c r="U23" s="44"/>
    </row>
    <row r="24" spans="1:21" s="37" customFormat="1" ht="14.25" customHeight="1">
      <c r="A24" s="31"/>
      <c r="B24" s="51">
        <v>2010</v>
      </c>
      <c r="C24" s="48">
        <v>0.15063364504652954</v>
      </c>
      <c r="D24" s="48">
        <v>3.2199999999999999E-2</v>
      </c>
      <c r="E24" s="50">
        <f t="shared" si="8"/>
        <v>0.11843364504652953</v>
      </c>
      <c r="F24" s="42"/>
      <c r="G24" s="127" t="s">
        <v>323</v>
      </c>
      <c r="H24" s="153">
        <f>Volatility!D7944</f>
        <v>18.021874999999994</v>
      </c>
      <c r="I24" s="154"/>
      <c r="J24" s="128">
        <f>AVERAGE(H24:H27)</f>
        <v>23.182566764888335</v>
      </c>
      <c r="K24" s="187">
        <f>VLOOKUP(G24,'Interest Rates-Fed Funds'!$F$9:$G$22279,2,FALSE)</f>
        <v>6.8241758241758155E-4</v>
      </c>
      <c r="L24" s="135">
        <f>VLOOKUP(G24,'Interest Rates-10yr'!$C$9:$D$15239,2,FALSE)</f>
        <v>1.59078125E-2</v>
      </c>
      <c r="M24" s="135">
        <f t="shared" si="7"/>
        <v>1.5225394917582418E-2</v>
      </c>
      <c r="N24" s="188"/>
      <c r="O24" s="135">
        <f t="shared" ref="O24:O55" si="10">AVERAGE(L24:L27)</f>
        <v>1.1104560045941301E-2</v>
      </c>
      <c r="P24" s="138">
        <f>'S&amp;P500'!F3925</f>
        <v>8.5489070799467992E-2</v>
      </c>
      <c r="R24" s="162">
        <f>$E$78*J24/100</f>
        <v>8.6583252956640155E-2</v>
      </c>
      <c r="S24" s="161">
        <f>AVERAGE(R24:$R$141)</f>
        <v>6.6324408970557719E-2</v>
      </c>
      <c r="T24" s="140">
        <f>O24+(1*R24)</f>
        <v>9.7687813002581461E-2</v>
      </c>
    </row>
    <row r="25" spans="1:21" s="31" customFormat="1" ht="14.25" customHeight="1">
      <c r="A25" s="33"/>
      <c r="B25" s="51">
        <v>2009</v>
      </c>
      <c r="C25" s="48">
        <v>0.26464532105141436</v>
      </c>
      <c r="D25" s="48">
        <v>3.2599999999999997E-2</v>
      </c>
      <c r="E25" s="50">
        <f t="shared" si="8"/>
        <v>0.23204532105141437</v>
      </c>
      <c r="F25" s="42"/>
      <c r="G25" s="127" t="s">
        <v>322</v>
      </c>
      <c r="H25" s="153">
        <f>Volatility!D7881</f>
        <v>23.195161290322584</v>
      </c>
      <c r="I25" s="154"/>
      <c r="J25" s="128">
        <f t="shared" si="9"/>
        <v>27.374910514888334</v>
      </c>
      <c r="K25" s="187">
        <f>VLOOKUP(G25,'Interest Rates-Fed Funds'!$F$9:$G$22279,2,FALSE)</f>
        <v>7.6888888888889024E-4</v>
      </c>
      <c r="L25" s="135">
        <f>VLOOKUP(G25,'Interest Rates-10yr'!$C$9:$D$15239,2,FALSE)</f>
        <v>1.335901639344262E-2</v>
      </c>
      <c r="M25" s="135">
        <f t="shared" si="7"/>
        <v>1.259012750455373E-2</v>
      </c>
      <c r="N25" s="188"/>
      <c r="O25" s="135">
        <f t="shared" si="10"/>
        <v>8.8466545399889188E-3</v>
      </c>
      <c r="P25" s="138">
        <f>'S&amp;P500'!F3862</f>
        <v>6.1748728952811582E-2</v>
      </c>
      <c r="Q25" s="37"/>
      <c r="R25" s="162">
        <f>$E$78*J25/100</f>
        <v>0.1022409997052534</v>
      </c>
      <c r="S25" s="161">
        <f>AVERAGE(R25:$R$141)</f>
        <v>6.6151256457856147E-2</v>
      </c>
      <c r="T25" s="140">
        <f t="shared" ref="T25" si="11">O25+(1*R25)</f>
        <v>0.11108765424524232</v>
      </c>
      <c r="U25" s="37"/>
    </row>
    <row r="26" spans="1:21" s="31" customFormat="1" ht="14.25" customHeight="1">
      <c r="B26" s="51">
        <v>2008</v>
      </c>
      <c r="C26" s="48">
        <v>-0.36997838899122026</v>
      </c>
      <c r="D26" s="48">
        <v>3.6600000000000001E-2</v>
      </c>
      <c r="E26" s="50">
        <f t="shared" si="8"/>
        <v>-0.40657838899122029</v>
      </c>
      <c r="F26" s="42"/>
      <c r="G26" s="127" t="s">
        <v>321</v>
      </c>
      <c r="H26" s="153">
        <f>Volatility!D7820</f>
        <v>25.633230769230774</v>
      </c>
      <c r="I26" s="154"/>
      <c r="J26" s="128">
        <f>AVERAGE(H26:H29)</f>
        <v>29.313024954212448</v>
      </c>
      <c r="K26" s="187">
        <f>VLOOKUP(G26,'Interest Rates-Fed Funds'!$F$9:$G$22279,2,FALSE)</f>
        <v>8.8804347826086899E-4</v>
      </c>
      <c r="L26" s="135">
        <f>VLOOKUP(G26,'Interest Rates-10yr'!$C$9:$D$15239,2,FALSE)</f>
        <v>8.6451612903225804E-3</v>
      </c>
      <c r="M26" s="135">
        <f t="shared" si="7"/>
        <v>7.7571178120617113E-3</v>
      </c>
      <c r="N26" s="188"/>
      <c r="O26" s="135">
        <f t="shared" si="10"/>
        <v>8.9194004416282644E-3</v>
      </c>
      <c r="P26" s="138">
        <f>'S&amp;P500'!F3801</f>
        <v>0.12148296749594945</v>
      </c>
      <c r="R26" s="162">
        <f>$E$77*J26/100</f>
        <v>0.10214841497462919</v>
      </c>
      <c r="S26" s="161">
        <f>AVERAGE(R26:$R$141)</f>
        <v>6.58401379815855E-2</v>
      </c>
      <c r="T26" s="140">
        <f t="shared" ref="T26:T57" si="12">O26+(1*R26)</f>
        <v>0.11106781541625746</v>
      </c>
    </row>
    <row r="27" spans="1:21" ht="14.25" customHeight="1">
      <c r="B27" s="51">
        <v>2007</v>
      </c>
      <c r="C27" s="48">
        <v>5.493962610589409E-2</v>
      </c>
      <c r="D27" s="48">
        <v>4.6300000000000001E-2</v>
      </c>
      <c r="E27" s="50">
        <f t="shared" si="8"/>
        <v>8.6396261058940896E-3</v>
      </c>
      <c r="F27" s="42"/>
      <c r="G27" s="127" t="s">
        <v>315</v>
      </c>
      <c r="H27" s="128">
        <f>Volatility!D7756</f>
        <v>25.879999999999988</v>
      </c>
      <c r="I27" s="129"/>
      <c r="J27" s="128">
        <f>AVERAGE(H27:H30)</f>
        <v>26.40983264652014</v>
      </c>
      <c r="K27" s="188">
        <f>VLOOKUP(G27,'Interest Rates-Fed Funds'!$F$9:$G$22279,2,FALSE)</f>
        <v>9.2608695652173845E-4</v>
      </c>
      <c r="L27" s="135">
        <f>VLOOKUP(G27,'Interest Rates-10yr'!$C$9:$D$15239,2,FALSE)</f>
        <v>6.506249999999999E-3</v>
      </c>
      <c r="M27" s="135">
        <f t="shared" si="7"/>
        <v>5.5801630434782609E-3</v>
      </c>
      <c r="N27" s="188"/>
      <c r="O27" s="135">
        <f t="shared" si="10"/>
        <v>1.1237948828725038E-2</v>
      </c>
      <c r="P27" s="138">
        <f>'S&amp;P500'!F3737</f>
        <v>8.9293052063473155E-2</v>
      </c>
      <c r="Q27" s="118"/>
      <c r="R27" s="162">
        <f>$E$77*J27/100</f>
        <v>9.2031530311223311E-2</v>
      </c>
      <c r="S27" s="161">
        <f>AVERAGE(R27:$R$141)</f>
        <v>6.5524413833819892E-2</v>
      </c>
      <c r="T27" s="140">
        <f t="shared" si="12"/>
        <v>0.10326947913994836</v>
      </c>
      <c r="U27" s="31"/>
    </row>
    <row r="28" spans="1:21" s="31" customFormat="1" ht="14.25" customHeight="1">
      <c r="A28" s="33"/>
      <c r="B28" s="51">
        <v>2006</v>
      </c>
      <c r="C28" s="48">
        <v>0.15794243570111566</v>
      </c>
      <c r="D28" s="48">
        <v>4.8000000000000001E-2</v>
      </c>
      <c r="E28" s="50">
        <f t="shared" si="8"/>
        <v>0.10994243570111566</v>
      </c>
      <c r="F28" s="42"/>
      <c r="G28" s="127" t="s">
        <v>313</v>
      </c>
      <c r="H28" s="128">
        <f>Volatility!D7692</f>
        <v>34.791249999999991</v>
      </c>
      <c r="I28" s="113"/>
      <c r="J28" s="128">
        <f t="shared" ref="J28:J34" si="13">AVERAGE(H28:H31)</f>
        <v>23.926486492673988</v>
      </c>
      <c r="K28" s="189">
        <f>VLOOKUP(G28,'Interest Rates-Fed Funds'!$F$9:$G$22279,2,FALSE)</f>
        <v>5.8791208791208755E-4</v>
      </c>
      <c r="L28" s="135">
        <f>VLOOKUP(G28,'Interest Rates-10yr'!$C$9:$D$15239,2,FALSE)</f>
        <v>6.8761904761904767E-3</v>
      </c>
      <c r="M28" s="135">
        <f t="shared" si="7"/>
        <v>6.2882783882783891E-3</v>
      </c>
      <c r="N28" s="188"/>
      <c r="O28" s="135">
        <f t="shared" si="10"/>
        <v>1.4106308203725038E-2</v>
      </c>
      <c r="P28" s="138">
        <f>'S&amp;P500'!F3673</f>
        <v>0.2054334623851819</v>
      </c>
      <c r="Q28" s="33"/>
      <c r="R28" s="162">
        <f>$E$77*J28/100</f>
        <v>8.337770240212955E-2</v>
      </c>
      <c r="S28" s="161">
        <f>AVERAGE(R28:$R$141)</f>
        <v>6.5291895268228636E-2</v>
      </c>
      <c r="T28" s="140">
        <f t="shared" si="12"/>
        <v>9.7484010605854585E-2</v>
      </c>
      <c r="U28" s="33"/>
    </row>
    <row r="29" spans="1:21">
      <c r="B29" s="51">
        <v>2005</v>
      </c>
      <c r="C29" s="48">
        <v>4.9119556688679511E-2</v>
      </c>
      <c r="D29" s="48">
        <v>4.2900000000000001E-2</v>
      </c>
      <c r="E29" s="50">
        <f t="shared" si="8"/>
        <v>6.2195566886795103E-3</v>
      </c>
      <c r="F29" s="42"/>
      <c r="G29" s="127" t="s">
        <v>312</v>
      </c>
      <c r="H29" s="153">
        <f>Volatility!D7629</f>
        <v>30.947619047619046</v>
      </c>
      <c r="I29" s="154"/>
      <c r="J29" s="128">
        <f t="shared" si="13"/>
        <v>19.018673992673996</v>
      </c>
      <c r="K29" s="189">
        <f>VLOOKUP(G29,'Interest Rates-Fed Funds'!$F$9:$G$22279,2,FALSE)</f>
        <v>1.2549450549450549E-2</v>
      </c>
      <c r="L29" s="135">
        <f>VLOOKUP(G29,'Interest Rates-10yr'!$C$9:$D$15239,2,FALSE)</f>
        <v>1.3650000000000001E-2</v>
      </c>
      <c r="M29" s="135">
        <f t="shared" si="7"/>
        <v>1.1005494505494512E-3</v>
      </c>
      <c r="N29" s="188"/>
      <c r="O29" s="135">
        <f t="shared" si="10"/>
        <v>1.8234482806899641E-2</v>
      </c>
      <c r="P29" s="138">
        <f>'S&amp;P500'!F3610</f>
        <v>-0.19598020620821932</v>
      </c>
      <c r="Q29" s="31"/>
      <c r="R29" s="162">
        <f>$E$77*J29/100</f>
        <v>6.6275227695041072E-2</v>
      </c>
      <c r="S29" s="160">
        <f>AVERAGE(R29:$R$141)</f>
        <v>6.5131843877663159E-2</v>
      </c>
      <c r="T29" s="140">
        <f t="shared" si="12"/>
        <v>8.4509710501940713E-2</v>
      </c>
      <c r="U29" s="31"/>
    </row>
    <row r="30" spans="1:21">
      <c r="B30" s="51">
        <v>2004</v>
      </c>
      <c r="C30" s="48">
        <v>0.10882047938955197</v>
      </c>
      <c r="D30" s="48">
        <v>4.2699999999999995E-2</v>
      </c>
      <c r="E30" s="50">
        <f t="shared" si="8"/>
        <v>6.6120479389551984E-2</v>
      </c>
      <c r="F30" s="42"/>
      <c r="G30" s="127" t="s">
        <v>311</v>
      </c>
      <c r="H30" s="153">
        <f>Volatility!D7567</f>
        <v>14.020461538461536</v>
      </c>
      <c r="I30" s="154"/>
      <c r="J30" s="128">
        <f t="shared" si="13"/>
        <v>15.399269230769232</v>
      </c>
      <c r="K30" s="189">
        <f>VLOOKUP(G30,'Interest Rates-Fed Funds'!$F$9:$G$22279,2,FALSE)</f>
        <v>1.6456521739130439E-2</v>
      </c>
      <c r="L30" s="135">
        <f>VLOOKUP(G30,'Interest Rates-10yr'!$C$9:$D$15239,2,FALSE)</f>
        <v>1.791935483870968E-2</v>
      </c>
      <c r="M30" s="135">
        <f t="shared" si="7"/>
        <v>1.4628330995792409E-3</v>
      </c>
      <c r="N30" s="188"/>
      <c r="O30" s="135">
        <f t="shared" si="10"/>
        <v>2.145435985607997E-2</v>
      </c>
      <c r="P30" s="138">
        <f>'S&amp;P500'!F3548</f>
        <v>9.0700147621987748E-2</v>
      </c>
      <c r="R30" s="162">
        <f>$E$76*J30/100</f>
        <v>5.1526102283912231E-2</v>
      </c>
      <c r="S30" s="161">
        <f>AVERAGE(R30:$R$141)</f>
        <v>6.5121635093579419E-2</v>
      </c>
      <c r="T30" s="140">
        <f t="shared" si="12"/>
        <v>7.2980462139992208E-2</v>
      </c>
    </row>
    <row r="31" spans="1:21">
      <c r="B31" s="51">
        <v>2003</v>
      </c>
      <c r="C31" s="48">
        <v>0.28684576934543649</v>
      </c>
      <c r="D31" s="48">
        <v>4.0099999999999997E-2</v>
      </c>
      <c r="E31" s="50">
        <f t="shared" si="8"/>
        <v>0.24674576934543649</v>
      </c>
      <c r="F31" s="42"/>
      <c r="G31" s="127" t="s">
        <v>310</v>
      </c>
      <c r="H31" s="128">
        <f>Volatility!D7503</f>
        <v>15.946615384615388</v>
      </c>
      <c r="I31" s="129"/>
      <c r="J31" s="128">
        <f t="shared" si="13"/>
        <v>17.157566544566549</v>
      </c>
      <c r="K31" s="188">
        <f>VLOOKUP(G31,'Interest Rates-Fed Funds'!$F$9:$G$22279,2,FALSE)</f>
        <v>2.1893478260869566E-2</v>
      </c>
      <c r="L31" s="135">
        <f>VLOOKUP(G31,'Interest Rates-10yr'!$C$9:$D$15239,2,FALSE)</f>
        <v>1.7979687499999997E-2</v>
      </c>
      <c r="M31" s="135">
        <f t="shared" si="7"/>
        <v>-3.9137907608695691E-3</v>
      </c>
      <c r="N31" s="188"/>
      <c r="O31" s="135">
        <f t="shared" si="10"/>
        <v>2.4577389998861564E-2</v>
      </c>
      <c r="P31" s="138">
        <f>'S&amp;P500'!F3484</f>
        <v>1.698303220073627E-2</v>
      </c>
      <c r="R31" s="162">
        <f>$E$76*J31/100</f>
        <v>5.7409381930405116E-2</v>
      </c>
      <c r="S31" s="119">
        <f>AVERAGE(R31:$R$141)</f>
        <v>6.5244117371143995E-2</v>
      </c>
      <c r="T31" s="140">
        <f t="shared" si="12"/>
        <v>8.1986771929266677E-2</v>
      </c>
    </row>
    <row r="32" spans="1:21">
      <c r="B32" s="51">
        <v>2002</v>
      </c>
      <c r="C32" s="48">
        <v>-0.22100533731444327</v>
      </c>
      <c r="D32" s="48">
        <v>4.6100000000000002E-2</v>
      </c>
      <c r="E32" s="50">
        <f t="shared" si="8"/>
        <v>-0.2671053373144433</v>
      </c>
      <c r="F32" s="42"/>
      <c r="G32" s="127" t="s">
        <v>303</v>
      </c>
      <c r="H32" s="128">
        <f>Volatility!D7439</f>
        <v>15.160000000000004</v>
      </c>
      <c r="I32" s="129"/>
      <c r="J32" s="128">
        <f t="shared" si="13"/>
        <v>16.385119047619046</v>
      </c>
      <c r="K32" s="188">
        <f>VLOOKUP(G32,'Interest Rates-Fed Funds'!$F$9:$G$22279,2,FALSE)</f>
        <v>2.3973626373626374E-2</v>
      </c>
      <c r="L32" s="135">
        <f>VLOOKUP(G32,'Interest Rates-10yr'!$C$9:$D$15239,2,FALSE)</f>
        <v>2.3388888888888893E-2</v>
      </c>
      <c r="M32" s="135">
        <f t="shared" si="7"/>
        <v>-5.8473748473748116E-4</v>
      </c>
      <c r="N32" s="188"/>
      <c r="O32" s="135">
        <f t="shared" si="10"/>
        <v>2.7391991933385377E-2</v>
      </c>
      <c r="P32" s="138">
        <f>+'S&amp;P500'!F3420</f>
        <v>4.3038524413624657E-2</v>
      </c>
      <c r="Q32" s="42"/>
      <c r="R32" s="139">
        <f>$E$76*J32/100</f>
        <v>5.4824765209947862E-2</v>
      </c>
      <c r="S32" s="119">
        <f>AVERAGE(R32:$R$141)</f>
        <v>6.5315342238787072E-2</v>
      </c>
      <c r="T32" s="140">
        <f t="shared" si="12"/>
        <v>8.2216757143333236E-2</v>
      </c>
    </row>
    <row r="33" spans="2:20">
      <c r="B33" s="51">
        <v>2001</v>
      </c>
      <c r="C33" s="48">
        <v>-0.1188582562528403</v>
      </c>
      <c r="D33" s="48">
        <v>5.0199999999999995E-2</v>
      </c>
      <c r="E33" s="50">
        <f t="shared" si="8"/>
        <v>-0.16905825625284029</v>
      </c>
      <c r="F33" s="42"/>
      <c r="G33" s="127" t="s">
        <v>302</v>
      </c>
      <c r="H33" s="128">
        <f>Volatility!D7376</f>
        <v>16.47</v>
      </c>
      <c r="I33" s="129"/>
      <c r="J33" s="128">
        <f t="shared" si="13"/>
        <v>16.429494047619045</v>
      </c>
      <c r="K33" s="188">
        <f>VLOOKUP(G33,'Interest Rates-Fed Funds'!$F$9:$G$22279,2,FALSE)</f>
        <v>2.4017777777777808E-2</v>
      </c>
      <c r="L33" s="135">
        <f>VLOOKUP(G33,'Interest Rates-10yr'!$C$9:$D$15239,2,FALSE)</f>
        <v>2.6529508196721313E-2</v>
      </c>
      <c r="M33" s="135">
        <f t="shared" si="7"/>
        <v>2.5117304189435051E-3</v>
      </c>
      <c r="N33" s="195"/>
      <c r="O33" s="135">
        <f t="shared" si="10"/>
        <v>2.8846332211163155E-2</v>
      </c>
      <c r="P33" s="138">
        <f>+'S&amp;P500'!F3357</f>
        <v>0.13647872686197626</v>
      </c>
      <c r="Q33" s="42"/>
      <c r="R33" s="139">
        <f>$E$76*J33/100</f>
        <v>5.4973244384808967E-2</v>
      </c>
      <c r="S33" s="119">
        <f>AVERAGE(R33:$R$141)</f>
        <v>6.5411586064739721E-2</v>
      </c>
      <c r="T33" s="140">
        <f t="shared" si="12"/>
        <v>8.3819576595972126E-2</v>
      </c>
    </row>
    <row r="34" spans="2:20">
      <c r="B34" s="51">
        <v>2000</v>
      </c>
      <c r="C34" s="48">
        <v>-9.1043785968246804E-2</v>
      </c>
      <c r="D34" s="48">
        <v>6.0299999999999999E-2</v>
      </c>
      <c r="E34" s="50">
        <f t="shared" si="8"/>
        <v>-0.1513437859682468</v>
      </c>
      <c r="F34" s="42"/>
      <c r="G34" s="47" t="s">
        <v>298</v>
      </c>
      <c r="H34" s="113">
        <f>Volatility!D7315</f>
        <v>21.053650793650796</v>
      </c>
      <c r="I34" s="129"/>
      <c r="J34" s="113">
        <f t="shared" si="13"/>
        <v>16.650682572209213</v>
      </c>
      <c r="K34" s="190">
        <f>VLOOKUP(G34,'Interest Rates-Fed Funds'!$F$9:$G$22279,2,FALSE)</f>
        <v>2.2201086956521735E-2</v>
      </c>
      <c r="L34" s="190">
        <f>VLOOKUP(G34,'Interest Rates-10yr'!$C$9:$D$15239,2,FALSE)</f>
        <v>3.0411475409836061E-2</v>
      </c>
      <c r="M34" s="193">
        <f t="shared" si="7"/>
        <v>8.2103884533143261E-3</v>
      </c>
      <c r="N34" s="195"/>
      <c r="O34" s="114">
        <f t="shared" si="10"/>
        <v>2.9110266637392662E-2</v>
      </c>
      <c r="P34" s="115">
        <f>+'S&amp;P500'!F3296</f>
        <v>-0.13519750425962362</v>
      </c>
      <c r="Q34" s="42"/>
      <c r="R34" s="116">
        <f>$E$75*J34/100</f>
        <v>5.1979364401040666E-2</v>
      </c>
      <c r="S34" s="119">
        <f>AVERAGE(R34:$R$141)</f>
        <v>6.5508237376590922E-2</v>
      </c>
      <c r="T34" s="84">
        <f t="shared" si="12"/>
        <v>8.1089631038433335E-2</v>
      </c>
    </row>
    <row r="35" spans="2:20">
      <c r="B35" s="51">
        <v>1999</v>
      </c>
      <c r="C35" s="48">
        <v>0.21041541168115563</v>
      </c>
      <c r="D35" s="48">
        <v>5.6500000000000002E-2</v>
      </c>
      <c r="E35" s="50">
        <f t="shared" si="8"/>
        <v>0.15391541168115563</v>
      </c>
      <c r="F35" s="42"/>
      <c r="G35" s="47" t="s">
        <v>164</v>
      </c>
      <c r="H35" s="52">
        <f>+Volatility!D7252</f>
        <v>12.856825396825391</v>
      </c>
      <c r="I35" s="52"/>
      <c r="J35" s="52">
        <f t="shared" ref="J35:J42" si="14">AVERAGE(H35:H38)</f>
        <v>13.964254000780638</v>
      </c>
      <c r="K35" s="189">
        <f>VLOOKUP(G35,'Interest Rates-Fed Funds'!$F$9:$G$22279,2,FALSE)</f>
        <v>1.92619565217391E-2</v>
      </c>
      <c r="L35" s="193">
        <f>VLOOKUP(G35,'Interest Rates-10yr'!$C$9:$D$15239,2,FALSE)</f>
        <v>2.923809523809524E-2</v>
      </c>
      <c r="M35" s="193">
        <f t="shared" si="7"/>
        <v>9.9761387163561401E-3</v>
      </c>
      <c r="N35" s="196"/>
      <c r="O35" s="82">
        <f t="shared" si="10"/>
        <v>2.7436026817191712E-2</v>
      </c>
      <c r="P35" s="53">
        <f>+'S&amp;P500'!F3233</f>
        <v>7.7107663670869853E-2</v>
      </c>
      <c r="Q35" s="42"/>
      <c r="R35" s="54">
        <f>$E$75*J35/100</f>
        <v>4.3592990506392225E-2</v>
      </c>
      <c r="S35" s="83">
        <f>AVERAGE(R35:$R$141)</f>
        <v>6.5634675441782975E-2</v>
      </c>
      <c r="T35" s="84">
        <f t="shared" si="12"/>
        <v>7.1029017323583937E-2</v>
      </c>
    </row>
    <row r="36" spans="2:20">
      <c r="B36" s="51">
        <v>1998</v>
      </c>
      <c r="C36" s="48">
        <v>0.285786109094325</v>
      </c>
      <c r="D36" s="48">
        <v>5.2600000000000001E-2</v>
      </c>
      <c r="E36" s="50">
        <f t="shared" si="8"/>
        <v>0.23318610909432499</v>
      </c>
      <c r="F36" s="42"/>
      <c r="G36" s="47" t="s">
        <v>165</v>
      </c>
      <c r="H36" s="52">
        <f>+Volatility!D7189</f>
        <v>15.337499999999999</v>
      </c>
      <c r="I36" s="52"/>
      <c r="J36" s="52">
        <f t="shared" si="14"/>
        <v>13.486119080145718</v>
      </c>
      <c r="K36" s="189">
        <f>VLOOKUP(G36,'Interest Rates-Fed Funds'!$F$9:$G$22279,2,FALSE)</f>
        <v>1.7369230769230776E-2</v>
      </c>
      <c r="L36" s="193">
        <f>VLOOKUP(G36,'Interest Rates-10yr'!$C$9:$D$15239,2,FALSE)</f>
        <v>2.9206250000000003E-2</v>
      </c>
      <c r="M36" s="193">
        <f t="shared" si="7"/>
        <v>1.1837019230769227E-2</v>
      </c>
      <c r="N36" s="193"/>
      <c r="O36" s="82">
        <f t="shared" si="10"/>
        <v>2.5730074436239331E-2</v>
      </c>
      <c r="P36" s="53">
        <f>+'S&amp;P500'!F3170</f>
        <v>3.4338580257056162E-2</v>
      </c>
      <c r="Q36" s="42"/>
      <c r="R36" s="54">
        <f>$E$75*J36/100</f>
        <v>4.2100370058866181E-2</v>
      </c>
      <c r="S36" s="83">
        <f>+S35</f>
        <v>6.5634675441782975E-2</v>
      </c>
      <c r="T36" s="84">
        <f t="shared" si="12"/>
        <v>6.7830444495105516E-2</v>
      </c>
    </row>
    <row r="37" spans="2:20">
      <c r="B37" s="51">
        <v>1997</v>
      </c>
      <c r="C37" s="48">
        <v>0.33363281743346551</v>
      </c>
      <c r="D37" s="48">
        <v>6.3500000000000001E-2</v>
      </c>
      <c r="E37" s="50">
        <f t="shared" si="8"/>
        <v>0.27013281743346551</v>
      </c>
      <c r="F37" s="42"/>
      <c r="G37" s="47" t="s">
        <v>166</v>
      </c>
      <c r="H37" s="52">
        <f>+Volatility!D7125</f>
        <v>17.354754098360658</v>
      </c>
      <c r="I37" s="52"/>
      <c r="J37" s="52">
        <f t="shared" si="14"/>
        <v>12.508331381733019</v>
      </c>
      <c r="K37" s="189">
        <f>VLOOKUP(G37,'Interest Rates-Fed Funds'!$F$9:$G$22279,2,FALSE)</f>
        <v>1.4470000000000018E-2</v>
      </c>
      <c r="L37" s="193">
        <f>VLOOKUP(G37,'Interest Rates-10yr'!$C$9:$D$15239,2,FALSE)</f>
        <v>2.7585245901639341E-2</v>
      </c>
      <c r="M37" s="193">
        <f t="shared" si="7"/>
        <v>1.3115245901639323E-2</v>
      </c>
      <c r="N37" s="193"/>
      <c r="O37" s="82">
        <f t="shared" si="10"/>
        <v>2.4080892888620281E-2</v>
      </c>
      <c r="P37" s="53">
        <f>+'S&amp;P500'!F3106</f>
        <v>-7.590988267252019E-3</v>
      </c>
      <c r="R37" s="54">
        <f>$E$75*J37/100</f>
        <v>3.9047955669111512E-2</v>
      </c>
      <c r="S37" s="83">
        <f t="shared" ref="S37:S100" si="15">+S36</f>
        <v>6.5634675441782975E-2</v>
      </c>
      <c r="T37" s="84">
        <f t="shared" si="12"/>
        <v>6.3128848557731793E-2</v>
      </c>
    </row>
    <row r="38" spans="2:20">
      <c r="B38" s="51">
        <v>1996</v>
      </c>
      <c r="C38" s="48">
        <v>0.22960272308791696</v>
      </c>
      <c r="D38" s="48">
        <v>6.4399999999999999E-2</v>
      </c>
      <c r="E38" s="50">
        <f t="shared" si="8"/>
        <v>0.16520272308791695</v>
      </c>
      <c r="F38" s="42"/>
      <c r="G38" s="47" t="s">
        <v>167</v>
      </c>
      <c r="H38" s="52">
        <f>+Volatility!D7064</f>
        <v>10.307936507936502</v>
      </c>
      <c r="I38" s="52"/>
      <c r="J38" s="52">
        <f t="shared" si="14"/>
        <v>11.092626728110595</v>
      </c>
      <c r="K38" s="189">
        <f>VLOOKUP(G38,'Interest Rates-Fed Funds'!$F$9:$G$22279,2,FALSE)</f>
        <v>1.2046739130434768E-2</v>
      </c>
      <c r="L38" s="193">
        <f>VLOOKUP(G38,'Interest Rates-10yr'!$C$9:$D$15239,2,FALSE)</f>
        <v>2.3714516129032259E-2</v>
      </c>
      <c r="M38" s="193">
        <f t="shared" si="7"/>
        <v>1.1667776998597491E-2</v>
      </c>
      <c r="N38" s="193"/>
      <c r="O38" s="82">
        <f t="shared" si="10"/>
        <v>2.3301113671274961E-2</v>
      </c>
      <c r="P38" s="53">
        <f>+'S&amp;P500'!F3045</f>
        <v>6.6446807161255173E-2</v>
      </c>
      <c r="R38" s="54">
        <f t="shared" ref="R38:R69" si="16">$E$74*J38/100</f>
        <v>3.7979934764930723E-2</v>
      </c>
      <c r="S38" s="83">
        <f t="shared" si="15"/>
        <v>6.5634675441782975E-2</v>
      </c>
      <c r="T38" s="84">
        <f t="shared" si="12"/>
        <v>6.1281048436205687E-2</v>
      </c>
    </row>
    <row r="39" spans="2:20">
      <c r="B39" s="51">
        <v>1995</v>
      </c>
      <c r="C39" s="48">
        <v>0.37577752494767291</v>
      </c>
      <c r="D39" s="48">
        <v>6.5700000000000008E-2</v>
      </c>
      <c r="E39" s="50">
        <f t="shared" si="8"/>
        <v>0.31007752494767293</v>
      </c>
      <c r="F39" s="42"/>
      <c r="G39" s="47" t="s">
        <v>168</v>
      </c>
      <c r="H39" s="52">
        <f>+Volatility!D7001</f>
        <v>10.944285714285712</v>
      </c>
      <c r="I39" s="52"/>
      <c r="J39" s="52">
        <f t="shared" si="14"/>
        <v>12.040126728110598</v>
      </c>
      <c r="K39" s="189">
        <f>VLOOKUP(G39,'Interest Rates-Fed Funds'!$F$9:$G$22279,2,FALSE)</f>
        <v>1.1536956521739108E-2</v>
      </c>
      <c r="L39" s="193">
        <f>VLOOKUP(G39,'Interest Rates-10yr'!$C$9:$D$15239,2,FALSE)</f>
        <v>2.2414285714285716E-2</v>
      </c>
      <c r="M39" s="193">
        <f t="shared" si="7"/>
        <v>1.0877329192546609E-2</v>
      </c>
      <c r="N39" s="193"/>
      <c r="O39" s="82">
        <f t="shared" si="10"/>
        <v>2.2719205950492302E-2</v>
      </c>
      <c r="P39" s="53">
        <f>+'S&amp;P500'!F2982</f>
        <v>4.4804162142289217E-2</v>
      </c>
      <c r="R39" s="54">
        <f t="shared" si="16"/>
        <v>4.1224070628492898E-2</v>
      </c>
      <c r="S39" s="83">
        <f t="shared" si="15"/>
        <v>6.5634675441782975E-2</v>
      </c>
      <c r="T39" s="84">
        <f t="shared" si="12"/>
        <v>6.39432765789852E-2</v>
      </c>
    </row>
    <row r="40" spans="2:20">
      <c r="B40" s="51">
        <v>1994</v>
      </c>
      <c r="C40" s="48">
        <v>1.3204810965114611E-2</v>
      </c>
      <c r="D40" s="48">
        <v>7.0900000000000005E-2</v>
      </c>
      <c r="E40" s="50">
        <f t="shared" si="8"/>
        <v>-5.7695189034885394E-2</v>
      </c>
      <c r="F40" s="42"/>
      <c r="G40" s="47" t="s">
        <v>169</v>
      </c>
      <c r="H40" s="52">
        <f>+Volatility!D6938</f>
        <v>11.426349206349204</v>
      </c>
      <c r="I40" s="52"/>
      <c r="J40" s="52">
        <f t="shared" si="14"/>
        <v>12.61253186203917</v>
      </c>
      <c r="K40" s="189">
        <f>VLOOKUP(G40,'Interest Rates-Fed Funds'!$F$9:$G$22279,2,FALSE)</f>
        <v>9.4736263736263544E-3</v>
      </c>
      <c r="L40" s="193">
        <f>VLOOKUP(G40,'Interest Rates-10yr'!$C$9:$D$15239,2,FALSE)</f>
        <v>2.2609523809523809E-2</v>
      </c>
      <c r="M40" s="193">
        <f t="shared" si="7"/>
        <v>1.3135897435897454E-2</v>
      </c>
      <c r="N40" s="193"/>
      <c r="O40" s="82">
        <f t="shared" si="10"/>
        <v>2.1026572021920875E-2</v>
      </c>
      <c r="P40" s="53">
        <f>+'S&amp;P500'!F2919</f>
        <v>3.0882220082367295E-2</v>
      </c>
      <c r="R40" s="54">
        <f t="shared" si="16"/>
        <v>4.3183922896001911E-2</v>
      </c>
      <c r="S40" s="83">
        <f t="shared" si="15"/>
        <v>6.5634675441782975E-2</v>
      </c>
      <c r="T40" s="84">
        <f t="shared" si="12"/>
        <v>6.4210494917922786E-2</v>
      </c>
    </row>
    <row r="41" spans="2:20">
      <c r="B41" s="51">
        <v>1993</v>
      </c>
      <c r="C41" s="48">
        <v>0.10078693783927251</v>
      </c>
      <c r="D41" s="48">
        <v>5.8700000000000002E-2</v>
      </c>
      <c r="E41" s="50">
        <f t="shared" si="8"/>
        <v>4.2086937839272504E-2</v>
      </c>
      <c r="F41" s="42"/>
      <c r="G41" s="47" t="s">
        <v>170</v>
      </c>
      <c r="H41" s="52">
        <f>+Volatility!D6875</f>
        <v>11.691935483870967</v>
      </c>
      <c r="I41" s="52"/>
      <c r="J41" s="52">
        <f t="shared" si="14"/>
        <v>13.67492893545187</v>
      </c>
      <c r="K41" s="189">
        <f>VLOOKUP(G41,'Interest Rates-Fed Funds'!$F$9:$G$22279,2,FALSE)</f>
        <v>6.9888888888888744E-3</v>
      </c>
      <c r="L41" s="193">
        <f>VLOOKUP(G41,'Interest Rates-10yr'!$C$9:$D$15239,2,FALSE)</f>
        <v>2.446612903225806E-2</v>
      </c>
      <c r="M41" s="193">
        <f t="shared" si="7"/>
        <v>1.7477240143369186E-2</v>
      </c>
      <c r="N41" s="193"/>
      <c r="O41" s="82">
        <f t="shared" si="10"/>
        <v>1.9749581694539921E-2</v>
      </c>
      <c r="P41" s="53">
        <f>+'S&amp;P500'!F2856</f>
        <v>6.0661515521214682E-2</v>
      </c>
      <c r="R41" s="54">
        <f t="shared" si="16"/>
        <v>4.6821453710990439E-2</v>
      </c>
      <c r="S41" s="83">
        <f t="shared" si="15"/>
        <v>6.5634675441782975E-2</v>
      </c>
      <c r="T41" s="84">
        <f t="shared" si="12"/>
        <v>6.657103540553036E-2</v>
      </c>
    </row>
    <row r="42" spans="2:20" ht="13.2" customHeight="1">
      <c r="B42" s="51">
        <v>1992</v>
      </c>
      <c r="C42" s="48">
        <v>7.6193673079208546E-2</v>
      </c>
      <c r="D42" s="48">
        <v>7.0099999999999996E-2</v>
      </c>
      <c r="E42" s="50">
        <f t="shared" si="8"/>
        <v>6.0936730792085503E-3</v>
      </c>
      <c r="F42" s="42"/>
      <c r="G42" s="47" t="s">
        <v>171</v>
      </c>
      <c r="H42" s="52">
        <f>+Volatility!D6813</f>
        <v>14.097936507936511</v>
      </c>
      <c r="I42" s="52"/>
      <c r="J42" s="52">
        <f t="shared" si="14"/>
        <v>15.873502441533308</v>
      </c>
      <c r="K42" s="189">
        <f>VLOOKUP(G42,'Interest Rates-Fed Funds'!$F$9:$G$22279,2,FALSE)</f>
        <v>4.4815217391304309E-3</v>
      </c>
      <c r="L42" s="193">
        <f>VLOOKUP(G42,'Interest Rates-10yr'!$C$9:$D$15239,2,FALSE)</f>
        <v>2.1386885245901634E-2</v>
      </c>
      <c r="M42" s="193">
        <f t="shared" si="7"/>
        <v>1.6905363506771201E-2</v>
      </c>
      <c r="N42" s="193"/>
      <c r="O42" s="82">
        <f t="shared" si="10"/>
        <v>1.8418705174180323E-2</v>
      </c>
      <c r="P42" s="53">
        <f>+'S&amp;P500'!F2794</f>
        <v>3.824258807200076E-2</v>
      </c>
      <c r="R42" s="54">
        <f t="shared" si="16"/>
        <v>5.4349127758226749E-2</v>
      </c>
      <c r="S42" s="83">
        <f t="shared" si="15"/>
        <v>6.5634675441782975E-2</v>
      </c>
      <c r="T42" s="84">
        <f t="shared" si="12"/>
        <v>7.2767832932407073E-2</v>
      </c>
    </row>
    <row r="43" spans="2:20">
      <c r="B43" s="51">
        <v>1991</v>
      </c>
      <c r="C43" s="48">
        <v>0.3046587474940905</v>
      </c>
      <c r="D43" s="48">
        <v>7.8600000000000003E-2</v>
      </c>
      <c r="E43" s="50">
        <f t="shared" si="8"/>
        <v>0.2260587474940905</v>
      </c>
      <c r="F43" s="42"/>
      <c r="G43" s="47" t="s">
        <v>172</v>
      </c>
      <c r="H43" s="52">
        <f>+Volatility!D6750</f>
        <v>13.233906249999997</v>
      </c>
      <c r="I43" s="52"/>
      <c r="J43" s="52">
        <f>AVERAGE(H43:H46)</f>
        <v>16.607338627049181</v>
      </c>
      <c r="K43" s="189">
        <f>VLOOKUP(G43,'Interest Rates-Fed Funds'!$F$9:$G$22279,2,FALSE)</f>
        <v>3.9489130434782541E-3</v>
      </c>
      <c r="L43" s="193">
        <f>VLOOKUP(G43,'Interest Rates-10yr'!$C$9:$D$15239,2,FALSE)</f>
        <v>1.5643749999999998E-2</v>
      </c>
      <c r="M43" s="193">
        <f t="shared" si="7"/>
        <v>1.1694836956521744E-2</v>
      </c>
      <c r="N43" s="193"/>
      <c r="O43" s="82">
        <f t="shared" si="10"/>
        <v>1.8548193540124269E-2</v>
      </c>
      <c r="P43" s="53">
        <f>+'S&amp;P500'!F2731</f>
        <v>3.8518626786384846E-2</v>
      </c>
      <c r="R43" s="54">
        <f t="shared" si="16"/>
        <v>5.6861702204043858E-2</v>
      </c>
      <c r="S43" s="83">
        <f t="shared" si="15"/>
        <v>6.5634675441782975E-2</v>
      </c>
      <c r="T43" s="84">
        <f t="shared" si="12"/>
        <v>7.5409895744168121E-2</v>
      </c>
    </row>
    <row r="44" spans="2:20">
      <c r="B44" s="51">
        <v>1990</v>
      </c>
      <c r="C44" s="48">
        <v>-3.1043016902603804E-2</v>
      </c>
      <c r="D44" s="48">
        <v>8.5500000000000007E-2</v>
      </c>
      <c r="E44" s="50">
        <f t="shared" si="8"/>
        <v>-0.11654301690260381</v>
      </c>
      <c r="F44" s="42"/>
      <c r="G44" s="47" t="s">
        <v>173</v>
      </c>
      <c r="H44" s="52">
        <f>+Volatility!D6686</f>
        <v>15.675937500000002</v>
      </c>
      <c r="I44" s="52"/>
      <c r="J44" s="52">
        <f>AVERAGE(H44:H47)</f>
        <v>18.125698002049184</v>
      </c>
      <c r="K44" s="189">
        <f>VLOOKUP(G44,'Interest Rates-Fed Funds'!$F$9:$G$22279,2,FALSE)</f>
        <v>3.6934065934065936E-3</v>
      </c>
      <c r="L44" s="193">
        <f>VLOOKUP(G44,'Interest Rates-10yr'!$C$9:$D$15239,2,FALSE)</f>
        <v>1.7501562499999995E-2</v>
      </c>
      <c r="M44" s="193">
        <f t="shared" si="7"/>
        <v>1.38081559065934E-2</v>
      </c>
      <c r="N44" s="193"/>
      <c r="O44" s="82">
        <f t="shared" si="10"/>
        <v>2.0195068540124268E-2</v>
      </c>
      <c r="P44" s="53">
        <f>+'S&amp;P500'!F2667</f>
        <v>2.4553911456168365E-2</v>
      </c>
      <c r="R44" s="54">
        <f t="shared" si="16"/>
        <v>6.206039782643262E-2</v>
      </c>
      <c r="S44" s="83">
        <f t="shared" si="15"/>
        <v>6.5634675441782975E-2</v>
      </c>
      <c r="T44" s="84">
        <f t="shared" si="12"/>
        <v>8.2255466366556895E-2</v>
      </c>
    </row>
    <row r="45" spans="2:20">
      <c r="B45" s="51">
        <v>1989</v>
      </c>
      <c r="C45" s="48">
        <v>0.31686195837787556</v>
      </c>
      <c r="D45" s="48">
        <v>8.4900000000000003E-2</v>
      </c>
      <c r="E45" s="50">
        <f t="shared" si="8"/>
        <v>0.23196195837787556</v>
      </c>
      <c r="F45" s="42"/>
      <c r="G45" s="47" t="s">
        <v>174</v>
      </c>
      <c r="H45" s="52">
        <f>+Volatility!D6622</f>
        <v>20.486229508196722</v>
      </c>
      <c r="I45" s="52"/>
      <c r="J45" s="52">
        <f t="shared" ref="J45:J108" si="17">AVERAGE(H45:H48)</f>
        <v>17.641753309588868</v>
      </c>
      <c r="K45" s="189">
        <f>VLOOKUP(G45,'Interest Rates-Fed Funds'!$F$9:$G$22279,2,FALSE)</f>
        <v>3.5978021978021997E-3</v>
      </c>
      <c r="L45" s="193">
        <f>VLOOKUP(G45,'Interest Rates-10yr'!$C$9:$D$15239,2,FALSE)</f>
        <v>1.9142622950819671E-2</v>
      </c>
      <c r="M45" s="193">
        <f t="shared" si="7"/>
        <v>1.5544820753017472E-2</v>
      </c>
      <c r="N45" s="193"/>
      <c r="O45" s="82">
        <f t="shared" si="10"/>
        <v>2.1230615415124273E-2</v>
      </c>
      <c r="P45" s="53">
        <f>+'S&amp;P500'!F2603</f>
        <v>1.3478647686832712E-2</v>
      </c>
      <c r="R45" s="54">
        <f t="shared" si="16"/>
        <v>6.0403424388130691E-2</v>
      </c>
      <c r="S45" s="83">
        <f t="shared" si="15"/>
        <v>6.5634675441782975E-2</v>
      </c>
      <c r="T45" s="84">
        <f t="shared" si="12"/>
        <v>8.1634039803254968E-2</v>
      </c>
    </row>
    <row r="46" spans="2:20">
      <c r="B46" s="51">
        <v>1988</v>
      </c>
      <c r="C46" s="48">
        <v>0.1661</v>
      </c>
      <c r="D46" s="48">
        <v>8.8499999999999995E-2</v>
      </c>
      <c r="E46" s="50">
        <f t="shared" si="8"/>
        <v>7.7600000000000002E-2</v>
      </c>
      <c r="F46" s="42"/>
      <c r="G46" s="47" t="s">
        <v>175</v>
      </c>
      <c r="H46" s="52">
        <f>+Volatility!D6561</f>
        <v>17.033281250000005</v>
      </c>
      <c r="I46" s="52"/>
      <c r="J46" s="52">
        <f t="shared" si="17"/>
        <v>16.661384457129849</v>
      </c>
      <c r="K46" s="189">
        <f>VLOOKUP(G46,'Interest Rates-Fed Funds'!$F$9:$G$22279,2,FALSE)</f>
        <v>1.6108695652173914E-3</v>
      </c>
      <c r="L46" s="193">
        <f>VLOOKUP(G46,'Interest Rates-10yr'!$C$9:$D$15239,2,FALSE)</f>
        <v>2.1904838709677413E-2</v>
      </c>
      <c r="M46" s="193">
        <f t="shared" si="7"/>
        <v>2.0293969144460022E-2</v>
      </c>
      <c r="N46" s="193"/>
      <c r="O46" s="82">
        <f t="shared" si="10"/>
        <v>2.1367090824960341E-2</v>
      </c>
      <c r="P46" s="53">
        <f>+'S&amp;P500'!F2542</f>
        <v>7.042521784676925E-2</v>
      </c>
      <c r="R46" s="55">
        <f t="shared" si="16"/>
        <v>5.7046749186250384E-2</v>
      </c>
      <c r="S46" s="83">
        <f t="shared" si="15"/>
        <v>6.5634675441782975E-2</v>
      </c>
      <c r="T46" s="84">
        <f t="shared" si="12"/>
        <v>7.8413840011210725E-2</v>
      </c>
    </row>
    <row r="47" spans="2:20">
      <c r="B47" s="51">
        <v>1987</v>
      </c>
      <c r="C47" s="48">
        <v>5.2499999999999998E-2</v>
      </c>
      <c r="D47" s="48">
        <v>8.3900000000000002E-2</v>
      </c>
      <c r="E47" s="50">
        <f t="shared" si="8"/>
        <v>-3.1400000000000004E-2</v>
      </c>
      <c r="F47" s="42"/>
      <c r="G47" s="47" t="s">
        <v>353</v>
      </c>
      <c r="H47" s="52">
        <f>+Volatility!D6497</f>
        <v>19.307343750000005</v>
      </c>
      <c r="I47" s="52"/>
      <c r="J47" s="52">
        <f t="shared" si="17"/>
        <v>16.421150082129849</v>
      </c>
      <c r="K47" s="189">
        <f>VLOOKUP(G47,'Interest Rates-Fed Funds'!$F$9:$G$22279,2,FALSE)</f>
        <v>1.3478260869565237E-3</v>
      </c>
      <c r="L47" s="193">
        <f>VLOOKUP(G47,'Interest Rates-10yr'!$C$9:$D$15239,2,FALSE)</f>
        <v>2.2231250000000001E-2</v>
      </c>
      <c r="M47" s="193">
        <f t="shared" si="7"/>
        <v>2.0883423913043476E-2</v>
      </c>
      <c r="N47" s="193"/>
      <c r="O47" s="82">
        <f t="shared" si="10"/>
        <v>2.1580800502379694E-2</v>
      </c>
      <c r="P47" s="53">
        <f>+'S&amp;P500'!F2478</f>
        <v>-6.4384082183523983E-2</v>
      </c>
      <c r="R47" s="54">
        <f t="shared" si="16"/>
        <v>5.6224213089577091E-2</v>
      </c>
      <c r="S47" s="83">
        <f t="shared" si="15"/>
        <v>6.5634675441782975E-2</v>
      </c>
      <c r="T47" s="84">
        <f t="shared" si="12"/>
        <v>7.7805013591956781E-2</v>
      </c>
    </row>
    <row r="48" spans="2:20">
      <c r="B48" s="51">
        <v>1986</v>
      </c>
      <c r="C48" s="48">
        <v>0.1867</v>
      </c>
      <c r="D48" s="48">
        <v>7.6700000000000004E-2</v>
      </c>
      <c r="E48" s="50">
        <f t="shared" si="8"/>
        <v>0.11</v>
      </c>
      <c r="F48" s="42"/>
      <c r="G48" s="47" t="s">
        <v>177</v>
      </c>
      <c r="H48" s="52">
        <f>+Volatility!D6433</f>
        <v>13.740158730158734</v>
      </c>
      <c r="I48" s="52"/>
      <c r="J48" s="52">
        <f t="shared" si="17"/>
        <v>14.862478207129847</v>
      </c>
      <c r="K48" s="189">
        <f>VLOOKUP(G48,'Interest Rates-Fed Funds'!$F$9:$G$22279,2,FALSE)</f>
        <v>1.2560439560439576E-3</v>
      </c>
      <c r="L48" s="193">
        <f>VLOOKUP(G48,'Interest Rates-10yr'!$C$9:$D$15239,2,FALSE)</f>
        <v>2.1643750000000003E-2</v>
      </c>
      <c r="M48" s="193">
        <f t="shared" si="7"/>
        <v>2.0387706043956046E-2</v>
      </c>
      <c r="N48" s="193"/>
      <c r="O48" s="82">
        <f t="shared" si="10"/>
        <v>2.2271816127379697E-2</v>
      </c>
      <c r="P48" s="53">
        <f>+'S&amp;P500'!F2414</f>
        <v>2.7803546134701485E-3</v>
      </c>
      <c r="R48" s="54">
        <f t="shared" si="16"/>
        <v>5.0887491897795352E-2</v>
      </c>
      <c r="S48" s="83">
        <f t="shared" si="15"/>
        <v>6.5634675441782975E-2</v>
      </c>
      <c r="T48" s="84">
        <f t="shared" si="12"/>
        <v>7.3159308025175049E-2</v>
      </c>
    </row>
    <row r="49" spans="2:20">
      <c r="B49" s="51">
        <v>1985</v>
      </c>
      <c r="C49" s="48">
        <v>0.31730000000000003</v>
      </c>
      <c r="D49" s="48">
        <v>0.10619999999999999</v>
      </c>
      <c r="E49" s="50">
        <f t="shared" si="8"/>
        <v>0.21110000000000004</v>
      </c>
      <c r="F49" s="42"/>
      <c r="G49" s="56" t="s">
        <v>178</v>
      </c>
      <c r="H49" s="52">
        <f>+Volatility!D6370</f>
        <v>16.564754098360655</v>
      </c>
      <c r="I49" s="52"/>
      <c r="J49" s="52">
        <f t="shared" si="17"/>
        <v>14.612002016653655</v>
      </c>
      <c r="K49" s="189">
        <f>VLOOKUP(G49,'Interest Rates-Fed Funds'!$F$9:$G$22279,2,FALSE)</f>
        <v>1.1288888888888883E-3</v>
      </c>
      <c r="L49" s="193">
        <f>VLOOKUP(G49,'Interest Rates-10yr'!$C$9:$D$15239,2,FALSE)</f>
        <v>1.9688524590163937E-2</v>
      </c>
      <c r="M49" s="193">
        <f t="shared" si="7"/>
        <v>1.855963570127505E-2</v>
      </c>
      <c r="N49" s="193"/>
      <c r="O49" s="82">
        <f t="shared" si="10"/>
        <v>2.3413259579760648E-2</v>
      </c>
      <c r="P49" s="53">
        <f>+'S&amp;P500'!F2351</f>
        <v>9.5053907211681832E-3</v>
      </c>
      <c r="R49" s="54">
        <f t="shared" si="16"/>
        <v>5.0029888950573989E-2</v>
      </c>
      <c r="S49" s="83">
        <f t="shared" si="15"/>
        <v>6.5634675441782975E-2</v>
      </c>
      <c r="T49" s="84">
        <f t="shared" si="12"/>
        <v>7.3443148530334637E-2</v>
      </c>
    </row>
    <row r="50" spans="2:20">
      <c r="B50" s="51">
        <v>1984</v>
      </c>
      <c r="C50" s="48">
        <v>6.2700000000000006E-2</v>
      </c>
      <c r="D50" s="48">
        <v>0.1246</v>
      </c>
      <c r="E50" s="50">
        <f t="shared" si="8"/>
        <v>-6.1899999999999997E-2</v>
      </c>
      <c r="F50" s="42"/>
      <c r="G50" s="56" t="s">
        <v>179</v>
      </c>
      <c r="H50" s="52">
        <f>+Volatility!D6309</f>
        <v>16.072343750000002</v>
      </c>
      <c r="I50" s="52"/>
      <c r="J50" s="52">
        <f t="shared" si="17"/>
        <v>14.178026606817591</v>
      </c>
      <c r="K50" s="189">
        <f>VLOOKUP(G50,'Interest Rates-Fed Funds'!$F$9:$G$22279,2,FALSE)</f>
        <v>1.0130434782608699E-3</v>
      </c>
      <c r="L50" s="193">
        <f>VLOOKUP(G50,'Interest Rates-10yr'!$C$9:$D$15239,2,FALSE)</f>
        <v>2.2759677419354838E-2</v>
      </c>
      <c r="M50" s="193">
        <f t="shared" si="7"/>
        <v>2.1746633941093968E-2</v>
      </c>
      <c r="N50" s="193"/>
      <c r="O50" s="82">
        <f t="shared" si="10"/>
        <v>2.5404653022383601E-2</v>
      </c>
      <c r="P50" s="53">
        <f>+'S&amp;P500'!F2290</f>
        <v>4.9325631567958883E-2</v>
      </c>
      <c r="R50" s="54">
        <f t="shared" si="16"/>
        <v>4.854400484402701E-2</v>
      </c>
      <c r="S50" s="83">
        <f t="shared" si="15"/>
        <v>6.5634675441782975E-2</v>
      </c>
      <c r="T50" s="84">
        <f t="shared" si="12"/>
        <v>7.3948657866410611E-2</v>
      </c>
    </row>
    <row r="51" spans="2:20">
      <c r="B51" s="51">
        <v>1983</v>
      </c>
      <c r="C51" s="48">
        <v>0.22559999999999999</v>
      </c>
      <c r="D51" s="48">
        <v>0.111</v>
      </c>
      <c r="E51" s="50">
        <f t="shared" si="8"/>
        <v>0.11459999999999999</v>
      </c>
      <c r="F51" s="42"/>
      <c r="G51" s="56" t="s">
        <v>180</v>
      </c>
      <c r="H51" s="52">
        <f>+Volatility!D6245</f>
        <v>13.072656249999998</v>
      </c>
      <c r="I51" s="52"/>
      <c r="J51" s="52">
        <f t="shared" si="17"/>
        <v>13.718143794317589</v>
      </c>
      <c r="K51" s="189">
        <f>VLOOKUP(G51,'Interest Rates-Fed Funds'!$F$9:$G$22279,2,FALSE)</f>
        <v>8.9130434782608628E-4</v>
      </c>
      <c r="L51" s="193">
        <f>VLOOKUP(G51,'Interest Rates-10yr'!$C$9:$D$15239,2,FALSE)</f>
        <v>2.4995312500000005E-2</v>
      </c>
      <c r="M51" s="193">
        <f t="shared" si="7"/>
        <v>2.4104008152173919E-2</v>
      </c>
      <c r="N51" s="193"/>
      <c r="O51" s="82">
        <f t="shared" si="10"/>
        <v>2.6575217538512629E-2</v>
      </c>
      <c r="P51" s="53">
        <f>+'S&amp;P500'!F2226</f>
        <v>1.1280396826737427E-2</v>
      </c>
      <c r="R51" s="54">
        <f t="shared" si="16"/>
        <v>4.6969416638151448E-2</v>
      </c>
      <c r="S51" s="83">
        <f t="shared" si="15"/>
        <v>6.5634675441782975E-2</v>
      </c>
      <c r="T51" s="84">
        <f t="shared" si="12"/>
        <v>7.354463417666407E-2</v>
      </c>
    </row>
    <row r="52" spans="2:20">
      <c r="B52" s="51">
        <v>1982</v>
      </c>
      <c r="C52" s="48">
        <v>0.2155</v>
      </c>
      <c r="D52" s="48">
        <v>0.13009999999999999</v>
      </c>
      <c r="E52" s="50">
        <f t="shared" si="8"/>
        <v>8.5400000000000004E-2</v>
      </c>
      <c r="F52" s="42"/>
      <c r="G52" s="56" t="s">
        <v>181</v>
      </c>
      <c r="H52" s="52">
        <f>+Volatility!D6181</f>
        <v>12.73825396825397</v>
      </c>
      <c r="I52" s="52"/>
      <c r="J52" s="52">
        <f t="shared" si="17"/>
        <v>14.019901606817591</v>
      </c>
      <c r="K52" s="189">
        <f>VLOOKUP(G52,'Interest Rates-Fed Funds'!$F$9:$G$22279,2,FALSE)</f>
        <v>9.0989010989010884E-4</v>
      </c>
      <c r="L52" s="193">
        <f>VLOOKUP(G52,'Interest Rates-10yr'!$C$9:$D$15239,2,FALSE)</f>
        <v>2.6209523809523814E-2</v>
      </c>
      <c r="M52" s="193">
        <f t="shared" si="7"/>
        <v>2.5299633699633707E-2</v>
      </c>
      <c r="N52" s="193"/>
      <c r="O52" s="82">
        <f t="shared" si="10"/>
        <v>2.7092795663512626E-2</v>
      </c>
      <c r="P52" s="53">
        <f>+'S&amp;P500'!F2162</f>
        <v>5.2338757698836558E-2</v>
      </c>
      <c r="R52" s="54">
        <f t="shared" si="16"/>
        <v>4.8002602222997168E-2</v>
      </c>
      <c r="S52" s="83">
        <f t="shared" si="15"/>
        <v>6.5634675441782975E-2</v>
      </c>
      <c r="T52" s="84">
        <f t="shared" si="12"/>
        <v>7.509539788650979E-2</v>
      </c>
    </row>
    <row r="53" spans="2:20">
      <c r="B53" s="51">
        <v>1981</v>
      </c>
      <c r="C53" s="48">
        <v>-4.9099999999999998E-2</v>
      </c>
      <c r="D53" s="48">
        <v>0.13919999999999999</v>
      </c>
      <c r="E53" s="50">
        <f t="shared" si="8"/>
        <v>-0.1883</v>
      </c>
      <c r="F53" s="42"/>
      <c r="G53" s="56" t="s">
        <v>182</v>
      </c>
      <c r="H53" s="52">
        <f>+Volatility!D6118</f>
        <v>14.828852459016396</v>
      </c>
      <c r="I53" s="52"/>
      <c r="J53" s="52">
        <f t="shared" si="17"/>
        <v>14.544595927254099</v>
      </c>
      <c r="K53" s="189">
        <f>VLOOKUP(G53,'Interest Rates-Fed Funds'!$F$9:$G$22279,2,FALSE)</f>
        <v>7.2222222222222219E-4</v>
      </c>
      <c r="L53" s="193">
        <f>VLOOKUP(G53,'Interest Rates-10yr'!$C$9:$D$15239,2,FALSE)</f>
        <v>2.7654098360655736E-2</v>
      </c>
      <c r="M53" s="193">
        <f t="shared" si="7"/>
        <v>2.6931876138433515E-2</v>
      </c>
      <c r="N53" s="193"/>
      <c r="O53" s="82">
        <f t="shared" si="10"/>
        <v>2.5506039711131672E-2</v>
      </c>
      <c r="P53" s="53">
        <f>+'S&amp;P500'!F2099</f>
        <v>1.8072198311612775E-2</v>
      </c>
      <c r="R53" s="54">
        <f t="shared" si="16"/>
        <v>4.9799097908839345E-2</v>
      </c>
      <c r="S53" s="83">
        <f t="shared" si="15"/>
        <v>6.5634675441782975E-2</v>
      </c>
      <c r="T53" s="84">
        <f t="shared" si="12"/>
        <v>7.5305137619971013E-2</v>
      </c>
    </row>
    <row r="54" spans="2:20">
      <c r="B54" s="51">
        <v>1980</v>
      </c>
      <c r="C54" s="48">
        <v>0.32419999999999999</v>
      </c>
      <c r="D54" s="48">
        <v>0.1143</v>
      </c>
      <c r="E54" s="50">
        <f t="shared" si="8"/>
        <v>0.20989999999999998</v>
      </c>
      <c r="F54" s="42"/>
      <c r="G54" s="56" t="s">
        <v>183</v>
      </c>
      <c r="H54" s="52">
        <f>+Volatility!D6057</f>
        <v>14.232812499999994</v>
      </c>
      <c r="I54" s="52"/>
      <c r="J54" s="52">
        <f t="shared" si="17"/>
        <v>14.2191328125</v>
      </c>
      <c r="K54" s="189">
        <f>VLOOKUP(G54,'Interest Rates-Fed Funds'!$F$9:$G$22279,2,FALSE)</f>
        <v>8.5543478260869559E-4</v>
      </c>
      <c r="L54" s="193">
        <f>VLOOKUP(G54,'Interest Rates-10yr'!$C$9:$D$15239,2,FALSE)</f>
        <v>2.7441935483870958E-2</v>
      </c>
      <c r="M54" s="193">
        <f t="shared" si="7"/>
        <v>2.6586500701262263E-2</v>
      </c>
      <c r="N54" s="193"/>
      <c r="O54" s="82">
        <f t="shared" si="10"/>
        <v>2.3470015120967736E-2</v>
      </c>
      <c r="P54" s="53">
        <f>+'S&amp;P500'!F2038</f>
        <v>0.105130358845136</v>
      </c>
      <c r="R54" s="54">
        <f t="shared" si="16"/>
        <v>4.8684747974443117E-2</v>
      </c>
      <c r="S54" s="83">
        <f t="shared" si="15"/>
        <v>6.5634675441782975E-2</v>
      </c>
      <c r="T54" s="84">
        <f t="shared" si="12"/>
        <v>7.2154763095410857E-2</v>
      </c>
    </row>
    <row r="55" spans="2:20">
      <c r="B55" s="51">
        <v>1979</v>
      </c>
      <c r="C55" s="48">
        <v>0.18440000000000001</v>
      </c>
      <c r="D55" s="48">
        <v>9.4299999999999995E-2</v>
      </c>
      <c r="E55" s="50">
        <f t="shared" si="8"/>
        <v>9.0100000000000013E-2</v>
      </c>
      <c r="F55" s="42"/>
      <c r="G55" s="56" t="s">
        <v>184</v>
      </c>
      <c r="H55" s="52">
        <f>+Volatility!D5993</f>
        <v>14.2796875</v>
      </c>
      <c r="I55" s="52"/>
      <c r="J55" s="52">
        <f t="shared" si="17"/>
        <v>14.849155493951613</v>
      </c>
      <c r="K55" s="189">
        <f>VLOOKUP(G55,'Interest Rates-Fed Funds'!$F$9:$G$22279,2,FALSE)</f>
        <v>8.521739130434784E-4</v>
      </c>
      <c r="L55" s="193">
        <f>VLOOKUP(G55,'Interest Rates-10yr'!$C$9:$D$15239,2,FALSE)</f>
        <v>2.7065624999999996E-2</v>
      </c>
      <c r="M55" s="193">
        <f t="shared" si="7"/>
        <v>2.6213451086956517E-2</v>
      </c>
      <c r="N55" s="193"/>
      <c r="O55" s="82">
        <f t="shared" si="10"/>
        <v>2.0877154200819668E-2</v>
      </c>
      <c r="P55" s="53">
        <f>+'S&amp;P500'!F1974</f>
        <v>5.2451011344741172E-2</v>
      </c>
      <c r="R55" s="54">
        <f t="shared" si="16"/>
        <v>5.084187639212627E-2</v>
      </c>
      <c r="S55" s="83">
        <f t="shared" si="15"/>
        <v>6.5634675441782975E-2</v>
      </c>
      <c r="T55" s="84">
        <f t="shared" si="12"/>
        <v>7.1719030592945932E-2</v>
      </c>
    </row>
    <row r="56" spans="2:20">
      <c r="B56" s="51">
        <v>1978</v>
      </c>
      <c r="C56" s="48">
        <v>6.5600000000000006E-2</v>
      </c>
      <c r="D56" s="48">
        <v>8.4100000000000008E-2</v>
      </c>
      <c r="E56" s="50">
        <v>-1.8500000000000003E-2</v>
      </c>
      <c r="F56" s="42"/>
      <c r="G56" s="56" t="s">
        <v>185</v>
      </c>
      <c r="H56" s="52">
        <f>+Volatility!D5929</f>
        <v>14.837031250000001</v>
      </c>
      <c r="I56" s="52"/>
      <c r="J56" s="52">
        <f t="shared" si="17"/>
        <v>15.327408222126214</v>
      </c>
      <c r="K56" s="189">
        <f>VLOOKUP(G56,'Interest Rates-Fed Funds'!$F$9:$G$22279,2,FALSE)</f>
        <v>1.1582417582417571E-3</v>
      </c>
      <c r="L56" s="193">
        <f>VLOOKUP(G56,'Interest Rates-10yr'!$C$9:$D$15239,2,FALSE)</f>
        <v>1.9862499999999991E-2</v>
      </c>
      <c r="M56" s="193">
        <f t="shared" si="7"/>
        <v>1.8704258241758233E-2</v>
      </c>
      <c r="N56" s="193"/>
      <c r="O56" s="82">
        <f t="shared" ref="O56:O86" si="18">AVERAGE(L56:L59)</f>
        <v>1.8213922553994271E-2</v>
      </c>
      <c r="P56" s="53">
        <f>+'S&amp;P500'!F1910</f>
        <v>2.9100557751664979E-2</v>
      </c>
      <c r="R56" s="54">
        <f t="shared" si="16"/>
        <v>5.2479361170297951E-2</v>
      </c>
      <c r="S56" s="83">
        <f t="shared" si="15"/>
        <v>6.5634675441782975E-2</v>
      </c>
      <c r="T56" s="84">
        <f t="shared" si="12"/>
        <v>7.0693283724292219E-2</v>
      </c>
    </row>
    <row r="57" spans="2:20">
      <c r="B57" s="51">
        <v>1977</v>
      </c>
      <c r="C57" s="48">
        <v>-7.1800000000000003E-2</v>
      </c>
      <c r="D57" s="48">
        <v>7.4200000000000002E-2</v>
      </c>
      <c r="E57" s="50">
        <v>-0.14600000000000002</v>
      </c>
      <c r="F57" s="42"/>
      <c r="G57" s="56" t="s">
        <v>186</v>
      </c>
      <c r="H57" s="52">
        <f>+Volatility!D5865</f>
        <v>13.526999999999997</v>
      </c>
      <c r="I57" s="52"/>
      <c r="J57" s="52">
        <f t="shared" si="17"/>
        <v>16.627078981054787</v>
      </c>
      <c r="K57" s="189">
        <f>VLOOKUP(G57,'Interest Rates-Fed Funds'!$F$9:$G$22279,2,FALSE)</f>
        <v>1.4366666666666677E-3</v>
      </c>
      <c r="L57" s="193">
        <f>VLOOKUP(G57,'Interest Rates-10yr'!$C$9:$D$15239,2,FALSE)</f>
        <v>1.9510000000000003E-2</v>
      </c>
      <c r="M57" s="193">
        <f t="shared" si="7"/>
        <v>1.8073333333333337E-2</v>
      </c>
      <c r="N57" s="193"/>
      <c r="O57" s="82">
        <f t="shared" si="18"/>
        <v>1.7828297553994274E-2</v>
      </c>
      <c r="P57" s="53">
        <f>+'S&amp;P500'!F1846</f>
        <v>0.10605564517417077</v>
      </c>
      <c r="R57" s="54">
        <f t="shared" si="16"/>
        <v>5.6929291006565227E-2</v>
      </c>
      <c r="S57" s="83">
        <f t="shared" si="15"/>
        <v>6.5634675441782975E-2</v>
      </c>
      <c r="T57" s="84">
        <f t="shared" si="12"/>
        <v>7.4757588560559501E-2</v>
      </c>
    </row>
    <row r="58" spans="2:20">
      <c r="B58" s="51">
        <v>1976</v>
      </c>
      <c r="C58" s="48">
        <v>0.2384</v>
      </c>
      <c r="D58" s="48">
        <v>7.6100000000000001E-2</v>
      </c>
      <c r="E58" s="50">
        <v>0.1623</v>
      </c>
      <c r="F58" s="42"/>
      <c r="G58" s="56" t="s">
        <v>187</v>
      </c>
      <c r="H58" s="52">
        <f>+Volatility!D5805</f>
        <v>16.752903225806453</v>
      </c>
      <c r="I58" s="52"/>
      <c r="J58" s="52">
        <f t="shared" si="17"/>
        <v>17.796337045570915</v>
      </c>
      <c r="K58" s="189">
        <f>VLOOKUP(G58,'Interest Rates-Fed Funds'!$F$9:$G$22279,2,FALSE)</f>
        <v>1.6119565217391307E-3</v>
      </c>
      <c r="L58" s="193">
        <f>VLOOKUP(G58,'Interest Rates-10yr'!$C$9:$D$15239,2,FALSE)</f>
        <v>1.7070491803278683E-2</v>
      </c>
      <c r="M58" s="193">
        <f t="shared" si="7"/>
        <v>1.5458535281539553E-2</v>
      </c>
      <c r="N58" s="193"/>
      <c r="O58" s="82">
        <f t="shared" si="18"/>
        <v>1.8050797553994274E-2</v>
      </c>
      <c r="P58" s="53">
        <f>+'S&amp;P500'!F1786</f>
        <v>-3.7749658900605443E-3</v>
      </c>
      <c r="R58" s="54">
        <f t="shared" si="16"/>
        <v>6.0932702110371099E-2</v>
      </c>
      <c r="S58" s="83">
        <f t="shared" si="15"/>
        <v>6.5634675441782975E-2</v>
      </c>
      <c r="T58" s="84">
        <f t="shared" ref="T58:T85" si="19">O58+(1*R58)</f>
        <v>7.8983499664365381E-2</v>
      </c>
    </row>
    <row r="59" spans="2:20">
      <c r="B59" s="51">
        <v>1975</v>
      </c>
      <c r="C59" s="48">
        <v>0.372</v>
      </c>
      <c r="D59" s="48">
        <v>7.9899999999999999E-2</v>
      </c>
      <c r="E59" s="50">
        <v>0.29210000000000003</v>
      </c>
      <c r="F59" s="42"/>
      <c r="G59" s="56" t="s">
        <v>188</v>
      </c>
      <c r="H59" s="52">
        <f>+Volatility!D5743</f>
        <v>16.192698412698412</v>
      </c>
      <c r="I59" s="52"/>
      <c r="J59" s="52">
        <f t="shared" si="17"/>
        <v>21.092992191500258</v>
      </c>
      <c r="K59" s="189">
        <f>VLOOKUP(G59,'Interest Rates-Fed Funds'!$F$9:$G$22279,2,FALSE)</f>
        <v>1.4434782608695662E-3</v>
      </c>
      <c r="L59" s="193">
        <f>VLOOKUP(G59,'Interest Rates-10yr'!$C$9:$D$15239,2,FALSE)</f>
        <v>1.6412698412698407E-2</v>
      </c>
      <c r="M59" s="193">
        <f t="shared" si="7"/>
        <v>1.496922015182884E-2</v>
      </c>
      <c r="N59" s="193"/>
      <c r="O59" s="82">
        <f t="shared" si="18"/>
        <v>1.8899977881863126E-2</v>
      </c>
      <c r="P59" s="53">
        <f>+'S&amp;P500'!F1724</f>
        <v>6.3516640649126987E-2</v>
      </c>
      <c r="R59" s="54">
        <f t="shared" si="16"/>
        <v>7.222008700610319E-2</v>
      </c>
      <c r="S59" s="83">
        <f t="shared" si="15"/>
        <v>6.5634675441782975E-2</v>
      </c>
      <c r="T59" s="84">
        <f t="shared" si="19"/>
        <v>9.1120064887966312E-2</v>
      </c>
    </row>
    <row r="60" spans="2:20">
      <c r="B60" s="51">
        <v>1974</v>
      </c>
      <c r="C60" s="48">
        <v>-0.26469999999999999</v>
      </c>
      <c r="D60" s="48">
        <v>7.5600000000000001E-2</v>
      </c>
      <c r="E60" s="50">
        <v>-0.34029999999999999</v>
      </c>
      <c r="F60" s="42"/>
      <c r="G60" s="56" t="s">
        <v>189</v>
      </c>
      <c r="H60" s="52">
        <f>+Volatility!D5680</f>
        <v>20.035714285714285</v>
      </c>
      <c r="I60" s="52"/>
      <c r="J60" s="52">
        <f t="shared" si="17"/>
        <v>24.690716025825655</v>
      </c>
      <c r="K60" s="189">
        <f>VLOOKUP(G60,'Interest Rates-Fed Funds'!$F$9:$G$22279,2,FALSE)</f>
        <v>1.5230769230769237E-3</v>
      </c>
      <c r="L60" s="193">
        <f>VLOOKUP(G60,'Interest Rates-10yr'!$C$9:$D$15239,2,FALSE)</f>
        <v>1.8319999999999999E-2</v>
      </c>
      <c r="M60" s="193">
        <f t="shared" si="7"/>
        <v>1.6796923076923077E-2</v>
      </c>
      <c r="N60" s="193"/>
      <c r="O60" s="82">
        <f t="shared" si="18"/>
        <v>2.0832350153688527E-2</v>
      </c>
      <c r="P60" s="53">
        <f>+'S&amp;P500'!F1661</f>
        <v>-2.7515047291487571E-2</v>
      </c>
      <c r="R60" s="54">
        <f t="shared" si="16"/>
        <v>8.4538298001488335E-2</v>
      </c>
      <c r="S60" s="83">
        <f t="shared" si="15"/>
        <v>6.5634675441782975E-2</v>
      </c>
      <c r="T60" s="84">
        <f t="shared" si="19"/>
        <v>0.10537064815517685</v>
      </c>
    </row>
    <row r="61" spans="2:20">
      <c r="B61" s="51">
        <v>1973</v>
      </c>
      <c r="C61" s="48">
        <v>-0.14660000000000001</v>
      </c>
      <c r="D61" s="48">
        <v>6.8499999999999991E-2</v>
      </c>
      <c r="E61" s="50">
        <v>-0.21510000000000001</v>
      </c>
      <c r="F61" s="42"/>
      <c r="G61" s="56" t="s">
        <v>190</v>
      </c>
      <c r="H61" s="52">
        <f>+Volatility!D5617</f>
        <v>18.204032258064515</v>
      </c>
      <c r="I61" s="52"/>
      <c r="J61" s="52">
        <f t="shared" si="17"/>
        <v>24.052382692492319</v>
      </c>
      <c r="K61" s="189">
        <f>VLOOKUP(G61,'Interest Rates-Fed Funds'!$F$9:$G$22279,2,FALSE)</f>
        <v>1.0417582417582424E-3</v>
      </c>
      <c r="L61" s="193">
        <f>VLOOKUP(G61,'Interest Rates-10yr'!$C$9:$D$15239,2,FALSE)</f>
        <v>2.0400000000000005E-2</v>
      </c>
      <c r="M61" s="193">
        <f t="shared" si="7"/>
        <v>1.9358241758241763E-2</v>
      </c>
      <c r="N61" s="193"/>
      <c r="O61" s="82">
        <f t="shared" si="18"/>
        <v>2.4255921582259955E-2</v>
      </c>
      <c r="P61" s="53">
        <f>+'S&amp;P500'!F1598</f>
        <v>0.12586269187656907</v>
      </c>
      <c r="R61" s="54">
        <f t="shared" si="16"/>
        <v>8.2352714825157089E-2</v>
      </c>
      <c r="S61" s="83">
        <f t="shared" si="15"/>
        <v>6.5634675441782975E-2</v>
      </c>
      <c r="T61" s="84">
        <f t="shared" si="19"/>
        <v>0.10660863640741705</v>
      </c>
    </row>
    <row r="62" spans="2:20">
      <c r="B62" s="51">
        <v>1972</v>
      </c>
      <c r="C62" s="48">
        <v>0.1898</v>
      </c>
      <c r="D62" s="48">
        <v>6.2100000000000002E-2</v>
      </c>
      <c r="E62" s="50">
        <v>0.12769999999999998</v>
      </c>
      <c r="F62" s="42"/>
      <c r="G62" s="56" t="s">
        <v>191</v>
      </c>
      <c r="H62" s="52">
        <f>+Volatility!D5555</f>
        <v>29.939523809523823</v>
      </c>
      <c r="I62" s="52"/>
      <c r="J62" s="52">
        <f t="shared" si="17"/>
        <v>24.155084305395551</v>
      </c>
      <c r="K62" s="189">
        <f>VLOOKUP(G62,'Interest Rates-Fed Funds'!$F$9:$G$22279,2,FALSE)</f>
        <v>7.4347826086956618E-4</v>
      </c>
      <c r="L62" s="193">
        <f>VLOOKUP(G62,'Interest Rates-10yr'!$C$9:$D$15239,2,FALSE)</f>
        <v>2.0467213114754093E-2</v>
      </c>
      <c r="M62" s="193">
        <f t="shared" si="7"/>
        <v>1.9723734853884525E-2</v>
      </c>
      <c r="N62" s="193"/>
      <c r="O62" s="82">
        <f t="shared" si="18"/>
        <v>2.7799469969356734E-2</v>
      </c>
      <c r="P62" s="53">
        <f>+'S&amp;P500'!F1536</f>
        <v>0.11816406755783904</v>
      </c>
      <c r="R62" s="54">
        <f t="shared" si="16"/>
        <v>8.2704353860159771E-2</v>
      </c>
      <c r="S62" s="83">
        <f t="shared" si="15"/>
        <v>6.5634675441782975E-2</v>
      </c>
      <c r="T62" s="84">
        <f t="shared" si="19"/>
        <v>0.11050382382951651</v>
      </c>
    </row>
    <row r="63" spans="2:20">
      <c r="B63" s="51">
        <v>1971</v>
      </c>
      <c r="C63" s="48">
        <v>0.1431</v>
      </c>
      <c r="D63" s="48">
        <v>6.1600000000000002E-2</v>
      </c>
      <c r="E63" s="50">
        <v>8.1500000000000003E-2</v>
      </c>
      <c r="F63" s="42"/>
      <c r="G63" s="56" t="s">
        <v>192</v>
      </c>
      <c r="H63" s="52">
        <f>+Volatility!D5492</f>
        <v>30.583593749999995</v>
      </c>
      <c r="I63" s="52"/>
      <c r="J63" s="52">
        <f t="shared" si="17"/>
        <v>21.499812728014593</v>
      </c>
      <c r="K63" s="189">
        <f>VLOOKUP(G63,'Interest Rates-Fed Funds'!$F$9:$G$22279,2,FALSE)</f>
        <v>8.3586956521739127E-4</v>
      </c>
      <c r="L63" s="193">
        <f>VLOOKUP(G63,'Interest Rates-10yr'!$C$9:$D$15239,2,FALSE)</f>
        <v>2.4142187500000002E-2</v>
      </c>
      <c r="M63" s="193">
        <f t="shared" si="7"/>
        <v>2.3306317934782612E-2</v>
      </c>
      <c r="N63" s="193"/>
      <c r="O63" s="82">
        <f t="shared" si="18"/>
        <v>2.9878634432603694E-2</v>
      </c>
      <c r="P63" s="53">
        <f>+'S&amp;P500'!F1473</f>
        <v>-0.13867847934120248</v>
      </c>
      <c r="R63" s="54">
        <f t="shared" si="16"/>
        <v>7.3612995810894477E-2</v>
      </c>
      <c r="S63" s="83">
        <f t="shared" si="15"/>
        <v>6.5634675441782975E-2</v>
      </c>
      <c r="T63" s="84">
        <f t="shared" si="19"/>
        <v>0.10349163024349817</v>
      </c>
    </row>
    <row r="64" spans="2:20">
      <c r="B64" s="51">
        <v>1970</v>
      </c>
      <c r="C64" s="48">
        <v>4.0099999999999997E-2</v>
      </c>
      <c r="D64" s="48">
        <v>7.3499999999999996E-2</v>
      </c>
      <c r="E64" s="50">
        <v>-3.3399999999999999E-2</v>
      </c>
      <c r="F64" s="42"/>
      <c r="G64" s="56" t="s">
        <v>193</v>
      </c>
      <c r="H64" s="52">
        <f>+Volatility!D5428</f>
        <v>17.482380952380954</v>
      </c>
      <c r="I64" s="52"/>
      <c r="J64" s="52">
        <f t="shared" si="17"/>
        <v>19.924812728014594</v>
      </c>
      <c r="K64" s="189">
        <f>VLOOKUP(G64,'Interest Rates-Fed Funds'!$F$9:$G$22279,2,FALSE)</f>
        <v>9.4615384615384516E-4</v>
      </c>
      <c r="L64" s="193">
        <f>VLOOKUP(G64,'Interest Rates-10yr'!$C$9:$D$15239,2,FALSE)</f>
        <v>3.2014285714285717E-2</v>
      </c>
      <c r="M64" s="193">
        <f t="shared" si="7"/>
        <v>3.1068131868131871E-2</v>
      </c>
      <c r="N64" s="193"/>
      <c r="O64" s="82">
        <f t="shared" si="18"/>
        <v>3.0804415682603697E-2</v>
      </c>
      <c r="P64" s="53">
        <f>+'S&amp;P500'!F1409</f>
        <v>9.9131925838591428E-4</v>
      </c>
      <c r="R64" s="54">
        <f t="shared" si="16"/>
        <v>6.8220368913680329E-2</v>
      </c>
      <c r="S64" s="83">
        <f t="shared" si="15"/>
        <v>6.5634675441782975E-2</v>
      </c>
      <c r="T64" s="84">
        <f t="shared" si="19"/>
        <v>9.9024784596284027E-2</v>
      </c>
    </row>
    <row r="65" spans="1:20">
      <c r="B65" s="51">
        <v>1969</v>
      </c>
      <c r="C65" s="48">
        <v>-8.5000000000000006E-2</v>
      </c>
      <c r="D65" s="48">
        <v>6.6699999999999995E-2</v>
      </c>
      <c r="E65" s="50">
        <v>-0.1517</v>
      </c>
      <c r="F65" s="42"/>
      <c r="G65" s="56" t="s">
        <v>194</v>
      </c>
      <c r="H65" s="52">
        <f>+Volatility!D5365</f>
        <v>18.614838709677429</v>
      </c>
      <c r="I65" s="52"/>
      <c r="J65" s="52">
        <f t="shared" si="17"/>
        <v>22.1520746327765</v>
      </c>
      <c r="K65" s="189">
        <f>VLOOKUP(G65,'Interest Rates-Fed Funds'!$F$9:$G$22279,2,FALSE)</f>
        <v>1.545555555555558E-3</v>
      </c>
      <c r="L65" s="193">
        <f>VLOOKUP(G65,'Interest Rates-10yr'!$C$9:$D$15239,2,FALSE)</f>
        <v>3.457419354838711E-2</v>
      </c>
      <c r="M65" s="193">
        <f t="shared" si="7"/>
        <v>3.3028637992831553E-2</v>
      </c>
      <c r="N65" s="193"/>
      <c r="O65" s="82">
        <f t="shared" si="18"/>
        <v>3.1532094254032264E-2</v>
      </c>
      <c r="P65" s="53">
        <f>+'S&amp;P500'!F1346</f>
        <v>5.9192447582876673E-2</v>
      </c>
      <c r="R65" s="54">
        <f t="shared" si="16"/>
        <v>7.58462688849562E-2</v>
      </c>
      <c r="S65" s="83">
        <f t="shared" si="15"/>
        <v>6.5634675441782975E-2</v>
      </c>
      <c r="T65" s="84">
        <f t="shared" si="19"/>
        <v>0.10737836313898846</v>
      </c>
    </row>
    <row r="66" spans="1:20">
      <c r="B66" s="51">
        <v>1968</v>
      </c>
      <c r="C66" s="48">
        <v>0.1106</v>
      </c>
      <c r="D66" s="48">
        <v>5.6399999999999999E-2</v>
      </c>
      <c r="E66" s="50">
        <v>5.4200000000000005E-2</v>
      </c>
      <c r="F66" s="42"/>
      <c r="G66" s="56" t="s">
        <v>195</v>
      </c>
      <c r="H66" s="52">
        <f>+Volatility!D5303</f>
        <v>19.318437500000002</v>
      </c>
      <c r="I66" s="52"/>
      <c r="J66" s="52">
        <f t="shared" si="17"/>
        <v>22.535782988144028</v>
      </c>
      <c r="K66" s="189">
        <f>VLOOKUP(G66,'Interest Rates-Fed Funds'!$F$9:$G$22279,2,FALSE)</f>
        <v>1.8956521739130433E-3</v>
      </c>
      <c r="L66" s="193">
        <f>VLOOKUP(G66,'Interest Rates-10yr'!$C$9:$D$15239,2,FALSE)</f>
        <v>2.8783870967741949E-2</v>
      </c>
      <c r="M66" s="193">
        <f t="shared" si="7"/>
        <v>2.6888218793828904E-2</v>
      </c>
      <c r="N66" s="193"/>
      <c r="O66" s="82">
        <f t="shared" si="18"/>
        <v>3.2183217998083033E-2</v>
      </c>
      <c r="P66" s="53">
        <f>+'S&amp;P500'!F1284</f>
        <v>0.10756698708714207</v>
      </c>
      <c r="R66" s="54">
        <f t="shared" si="16"/>
        <v>7.7160044121680482E-2</v>
      </c>
      <c r="S66" s="83">
        <f t="shared" si="15"/>
        <v>6.5634675441782975E-2</v>
      </c>
      <c r="T66" s="84">
        <f t="shared" si="19"/>
        <v>0.10934326211976352</v>
      </c>
    </row>
    <row r="67" spans="1:20">
      <c r="B67" s="51">
        <v>1967</v>
      </c>
      <c r="C67" s="48">
        <v>0.23980000000000001</v>
      </c>
      <c r="D67" s="48">
        <v>5.0700000000000002E-2</v>
      </c>
      <c r="E67" s="50">
        <v>0.18910000000000002</v>
      </c>
      <c r="F67" s="42"/>
      <c r="G67" s="56" t="s">
        <v>196</v>
      </c>
      <c r="H67" s="52">
        <f>+Volatility!D5239</f>
        <v>24.283593749999998</v>
      </c>
      <c r="I67" s="52"/>
      <c r="J67" s="52">
        <f t="shared" si="17"/>
        <v>23.47371267564403</v>
      </c>
      <c r="K67" s="189">
        <f>VLOOKUP(G67,'Interest Rates-Fed Funds'!$F$9:$G$22279,2,FALSE)</f>
        <v>1.8880434782608693E-3</v>
      </c>
      <c r="L67" s="193">
        <f>VLOOKUP(G67,'Interest Rates-10yr'!$C$9:$D$15239,2,FALSE)</f>
        <v>2.7845312500000014E-2</v>
      </c>
      <c r="M67" s="193">
        <f t="shared" si="7"/>
        <v>2.5957269021739143E-2</v>
      </c>
      <c r="N67" s="193"/>
      <c r="O67" s="82">
        <f t="shared" si="18"/>
        <v>3.3647330901308836E-2</v>
      </c>
      <c r="P67" s="53">
        <f>+'S&amp;P500'!F1220</f>
        <v>0.11294112159885272</v>
      </c>
      <c r="R67" s="54">
        <f t="shared" si="16"/>
        <v>8.03714122870825E-2</v>
      </c>
      <c r="S67" s="83">
        <f t="shared" si="15"/>
        <v>6.5634675441782975E-2</v>
      </c>
      <c r="T67" s="84">
        <f t="shared" si="19"/>
        <v>0.11401874318839134</v>
      </c>
    </row>
    <row r="68" spans="1:20">
      <c r="B68" s="51">
        <v>1966</v>
      </c>
      <c r="C68" s="48">
        <v>-0.10059999999999999</v>
      </c>
      <c r="D68" s="48">
        <v>4.9299999999999997E-2</v>
      </c>
      <c r="E68" s="50">
        <v>-0.14989999999999998</v>
      </c>
      <c r="F68" s="42"/>
      <c r="G68" s="56" t="s">
        <v>197</v>
      </c>
      <c r="H68" s="52">
        <f>+Volatility!D5175</f>
        <v>26.391428571428573</v>
      </c>
      <c r="I68" s="52"/>
      <c r="J68" s="52">
        <f t="shared" si="17"/>
        <v>23.774376738144031</v>
      </c>
      <c r="K68" s="189">
        <f>VLOOKUP(G68,'Interest Rates-Fed Funds'!$F$9:$G$22279,2,FALSE)</f>
        <v>1.9197802197802188E-3</v>
      </c>
      <c r="L68" s="193">
        <f>VLOOKUP(G68,'Interest Rates-10yr'!$C$9:$D$15239,2,FALSE)</f>
        <v>3.4924999999999991E-2</v>
      </c>
      <c r="M68" s="193">
        <f t="shared" si="7"/>
        <v>3.3005219780219773E-2</v>
      </c>
      <c r="N68" s="193"/>
      <c r="O68" s="82">
        <f t="shared" si="18"/>
        <v>3.5480534026308831E-2</v>
      </c>
      <c r="P68" s="53">
        <f>+'S&amp;P500'!F1156</f>
        <v>-0.11425369743038916</v>
      </c>
      <c r="R68" s="54">
        <f t="shared" si="16"/>
        <v>8.1400852992138492E-2</v>
      </c>
      <c r="S68" s="83">
        <f t="shared" si="15"/>
        <v>6.5634675441782975E-2</v>
      </c>
      <c r="T68" s="84">
        <f t="shared" si="19"/>
        <v>0.11688138701844733</v>
      </c>
    </row>
    <row r="69" spans="1:20">
      <c r="B69" s="51">
        <v>1965</v>
      </c>
      <c r="C69" s="48">
        <v>0.1245</v>
      </c>
      <c r="D69" s="48">
        <v>4.2800000000000005E-2</v>
      </c>
      <c r="E69" s="50">
        <v>8.1699999999999995E-2</v>
      </c>
      <c r="F69" s="42"/>
      <c r="G69" s="56" t="s">
        <v>198</v>
      </c>
      <c r="H69" s="52">
        <f>+Volatility!D5112</f>
        <v>20.14967213114754</v>
      </c>
      <c r="I69" s="52"/>
      <c r="J69" s="52">
        <f t="shared" si="17"/>
        <v>25.430448166715454</v>
      </c>
      <c r="K69" s="189">
        <f>VLOOKUP(G69,'Interest Rates-Fed Funds'!$F$9:$G$22279,2,FALSE)</f>
        <v>1.3388888888888888E-3</v>
      </c>
      <c r="L69" s="193">
        <f>VLOOKUP(G69,'Interest Rates-10yr'!$C$9:$D$15239,2,FALSE)</f>
        <v>3.7178688524590171E-2</v>
      </c>
      <c r="M69" s="193">
        <f t="shared" si="7"/>
        <v>3.5839799635701282E-2</v>
      </c>
      <c r="N69" s="193"/>
      <c r="O69" s="82">
        <f t="shared" si="18"/>
        <v>3.5051268153292965E-2</v>
      </c>
      <c r="P69" s="53">
        <f>+'S&amp;P500'!F1093</f>
        <v>5.3866666666666729E-2</v>
      </c>
      <c r="R69" s="54">
        <f t="shared" si="16"/>
        <v>8.7071059550501748E-2</v>
      </c>
      <c r="S69" s="83">
        <f t="shared" si="15"/>
        <v>6.5634675441782975E-2</v>
      </c>
      <c r="T69" s="84">
        <f t="shared" si="19"/>
        <v>0.12212232770379472</v>
      </c>
    </row>
    <row r="70" spans="1:20">
      <c r="B70" s="51">
        <v>1964</v>
      </c>
      <c r="C70" s="48">
        <v>0.1648</v>
      </c>
      <c r="D70" s="48">
        <v>4.1900000000000007E-2</v>
      </c>
      <c r="E70" s="50">
        <v>0.1229</v>
      </c>
      <c r="F70" s="42"/>
      <c r="G70" s="56" t="s">
        <v>199</v>
      </c>
      <c r="H70" s="52">
        <f>+Volatility!D5051</f>
        <v>23.070156250000004</v>
      </c>
      <c r="I70" s="52"/>
      <c r="J70" s="52">
        <f t="shared" si="17"/>
        <v>31.643030133928569</v>
      </c>
      <c r="K70" s="189">
        <f>VLOOKUP(G70,'Interest Rates-Fed Funds'!$F$9:$G$22279,2,FALSE)</f>
        <v>1.1836956521739121E-3</v>
      </c>
      <c r="L70" s="193">
        <f>VLOOKUP(G70,'Interest Rates-10yr'!$C$9:$D$15239,2,FALSE)</f>
        <v>3.4640322580645158E-2</v>
      </c>
      <c r="M70" s="193">
        <f t="shared" si="7"/>
        <v>3.3456626928471248E-2</v>
      </c>
      <c r="N70" s="193"/>
      <c r="O70" s="82">
        <f t="shared" si="18"/>
        <v>3.2597169792637222E-2</v>
      </c>
      <c r="P70" s="53">
        <f>+'S&amp;P500'!F1032</f>
        <v>6.0385720716041646E-2</v>
      </c>
      <c r="R70" s="54">
        <f t="shared" ref="R70:R101" si="20">$E$74*J70/100</f>
        <v>0.10834225740290879</v>
      </c>
      <c r="S70" s="83">
        <f t="shared" si="15"/>
        <v>6.5634675441782975E-2</v>
      </c>
      <c r="T70" s="84">
        <f t="shared" si="19"/>
        <v>0.140939427195546</v>
      </c>
    </row>
    <row r="71" spans="1:20">
      <c r="B71" s="51">
        <v>1963</v>
      </c>
      <c r="C71" s="48">
        <v>0.22800000000000001</v>
      </c>
      <c r="D71" s="48">
        <v>0.04</v>
      </c>
      <c r="E71" s="50">
        <v>0.188</v>
      </c>
      <c r="F71" s="42"/>
      <c r="G71" s="56" t="s">
        <v>200</v>
      </c>
      <c r="H71" s="52">
        <f>+Volatility!D4987</f>
        <v>25.486249999999998</v>
      </c>
      <c r="I71" s="52"/>
      <c r="J71" s="52">
        <f t="shared" si="17"/>
        <v>40.524475446428575</v>
      </c>
      <c r="K71" s="189">
        <f>VLOOKUP(G71,'Interest Rates-Fed Funds'!$F$9:$G$22279,2,FALSE)</f>
        <v>1.5434782608695667E-3</v>
      </c>
      <c r="L71" s="193">
        <f>VLOOKUP(G71,'Interest Rates-10yr'!$C$9:$D$15239,2,FALSE)</f>
        <v>3.5178124999999998E-2</v>
      </c>
      <c r="M71" s="193">
        <f t="shared" si="7"/>
        <v>3.3634646739130428E-2</v>
      </c>
      <c r="N71" s="193"/>
      <c r="O71" s="82">
        <f t="shared" si="18"/>
        <v>3.2023782695863028E-2</v>
      </c>
      <c r="P71" s="53">
        <f>+'S&amp;P500'!F968</f>
        <v>0.15605694690914906</v>
      </c>
      <c r="R71" s="54">
        <f t="shared" si="20"/>
        <v>0.13875135002406697</v>
      </c>
      <c r="S71" s="83">
        <f t="shared" si="15"/>
        <v>6.5634675441782975E-2</v>
      </c>
      <c r="T71" s="84">
        <f t="shared" si="19"/>
        <v>0.17077513271993</v>
      </c>
    </row>
    <row r="72" spans="1:20">
      <c r="A72" s="112"/>
      <c r="B72" s="237" t="s">
        <v>150</v>
      </c>
      <c r="C72" s="238"/>
      <c r="D72" s="238"/>
      <c r="E72" s="57">
        <f>AVERAGE(E12:E71)</f>
        <v>5.9140326177567301E-2</v>
      </c>
      <c r="F72" s="42"/>
      <c r="G72" s="56" t="s">
        <v>201</v>
      </c>
      <c r="H72" s="52">
        <f>+Volatility!D4923</f>
        <v>33.015714285714282</v>
      </c>
      <c r="I72" s="52"/>
      <c r="J72" s="52">
        <f t="shared" si="17"/>
        <v>40.421233258928574</v>
      </c>
      <c r="K72" s="189">
        <f>VLOOKUP(G72,'Interest Rates-Fed Funds'!$F$9:$G$22279,2,FALSE)</f>
        <v>1.7802197802197803E-3</v>
      </c>
      <c r="L72" s="193">
        <f>VLOOKUP(G72,'Interest Rates-10yr'!$C$9:$D$15239,2,FALSE)</f>
        <v>3.3207936507936513E-2</v>
      </c>
      <c r="M72" s="193">
        <f t="shared" si="7"/>
        <v>3.1427716727716735E-2</v>
      </c>
      <c r="N72" s="193"/>
      <c r="O72" s="82">
        <f t="shared" si="18"/>
        <v>3.2884720195863026E-2</v>
      </c>
      <c r="P72" s="53">
        <f>+'S&amp;P500'!F904</f>
        <v>0.15929094030843483</v>
      </c>
      <c r="R72" s="54">
        <f t="shared" si="20"/>
        <v>0.13839786012105762</v>
      </c>
      <c r="S72" s="83">
        <f t="shared" si="15"/>
        <v>6.5634675441782975E-2</v>
      </c>
      <c r="T72" s="84">
        <f t="shared" si="19"/>
        <v>0.17128258031692065</v>
      </c>
    </row>
    <row r="73" spans="1:20">
      <c r="A73" s="112"/>
      <c r="B73" s="239" t="s">
        <v>395</v>
      </c>
      <c r="C73" s="240"/>
      <c r="D73" s="240"/>
      <c r="E73" s="58">
        <f>STDEV(E12:E71)</f>
        <v>0.17272845962658367</v>
      </c>
      <c r="F73" s="42"/>
      <c r="G73" s="56" t="s">
        <v>202</v>
      </c>
      <c r="H73" s="52">
        <f>+Volatility!D4860</f>
        <v>44.999999999999993</v>
      </c>
      <c r="I73" s="52"/>
      <c r="J73" s="52">
        <f t="shared" si="17"/>
        <v>37.723429687500001</v>
      </c>
      <c r="K73" s="189">
        <f>VLOOKUP(G73,'Interest Rates-Fed Funds'!$F$9:$G$22279,2,FALSE)</f>
        <v>1.8444444444444446E-3</v>
      </c>
      <c r="L73" s="193">
        <f>VLOOKUP(G73,'Interest Rates-10yr'!$C$9:$D$15239,2,FALSE)</f>
        <v>2.7362295081967209E-2</v>
      </c>
      <c r="M73" s="193">
        <f t="shared" si="7"/>
        <v>2.5517850637522765E-2</v>
      </c>
      <c r="N73" s="193"/>
      <c r="O73" s="82">
        <f t="shared" si="18"/>
        <v>3.4286642318878902E-2</v>
      </c>
      <c r="P73" s="53">
        <f>+'S&amp;P500'!F841</f>
        <v>-0.11011851505182457</v>
      </c>
      <c r="R73" s="54">
        <f t="shared" si="20"/>
        <v>0.12916087719871722</v>
      </c>
      <c r="S73" s="83">
        <f t="shared" si="15"/>
        <v>6.5634675441782975E-2</v>
      </c>
      <c r="T73" s="84">
        <f t="shared" si="19"/>
        <v>0.16344751951759612</v>
      </c>
    </row>
    <row r="74" spans="1:20">
      <c r="A74" s="112"/>
      <c r="B74" s="239" t="s">
        <v>328</v>
      </c>
      <c r="C74" s="240"/>
      <c r="D74" s="240"/>
      <c r="E74" s="228">
        <f>E72/E73</f>
        <v>0.34238900934693073</v>
      </c>
      <c r="F74" s="42"/>
      <c r="G74" s="56" t="s">
        <v>203</v>
      </c>
      <c r="H74" s="52">
        <f>+Volatility!D4799</f>
        <v>58.595937500000012</v>
      </c>
      <c r="I74" s="52"/>
      <c r="J74" s="52">
        <f t="shared" si="17"/>
        <v>33.003470671106555</v>
      </c>
      <c r="K74" s="189">
        <f>VLOOKUP(G74,'Interest Rates-Fed Funds'!$F$9:$G$22279,2,FALSE)</f>
        <v>5.0532608695652206E-3</v>
      </c>
      <c r="L74" s="193">
        <f>VLOOKUP(G74,'Interest Rates-10yr'!$C$9:$D$15239,2,FALSE)</f>
        <v>3.2346774193548387E-2</v>
      </c>
      <c r="M74" s="193">
        <f t="shared" si="7"/>
        <v>2.7293513323983165E-2</v>
      </c>
      <c r="N74" s="193"/>
      <c r="O74" s="82">
        <f t="shared" si="18"/>
        <v>3.6609183302485457E-2</v>
      </c>
      <c r="P74" s="53">
        <f>+'S&amp;P500'!F780</f>
        <v>-0.21943226749183431</v>
      </c>
      <c r="R74" s="54">
        <f t="shared" si="20"/>
        <v>0.11300025628090657</v>
      </c>
      <c r="S74" s="83">
        <f t="shared" si="15"/>
        <v>6.5634675441782975E-2</v>
      </c>
      <c r="T74" s="84">
        <f t="shared" si="19"/>
        <v>0.14960943958339201</v>
      </c>
    </row>
    <row r="75" spans="1:20">
      <c r="A75" s="112"/>
      <c r="B75" s="239" t="s">
        <v>301</v>
      </c>
      <c r="C75" s="240"/>
      <c r="D75" s="240"/>
      <c r="E75" s="229">
        <f>(AVERAGE(E16:E71)/(STDEV(E16:E71)))</f>
        <v>0.31217557704088789</v>
      </c>
      <c r="F75" s="42"/>
      <c r="G75" s="56" t="s">
        <v>204</v>
      </c>
      <c r="H75" s="52">
        <f>+Volatility!D4735</f>
        <v>25.073281250000004</v>
      </c>
      <c r="I75" s="52"/>
      <c r="J75" s="52">
        <f t="shared" si="17"/>
        <v>23.861947233606557</v>
      </c>
      <c r="K75" s="189">
        <f>VLOOKUP(G75,'Interest Rates-Fed Funds'!$F$9:$G$22279,2,FALSE)</f>
        <v>1.940652173913043E-2</v>
      </c>
      <c r="L75" s="193">
        <f>VLOOKUP(G75,'Interest Rates-10yr'!$C$9:$D$15239,2,FALSE)</f>
        <v>3.8621875E-2</v>
      </c>
      <c r="M75" s="193">
        <f t="shared" si="7"/>
        <v>1.921535326086957E-2</v>
      </c>
      <c r="N75" s="193"/>
      <c r="O75" s="82">
        <f t="shared" si="18"/>
        <v>3.9189022012162872E-2</v>
      </c>
      <c r="P75" s="53">
        <f>+'S&amp;P500'!F716</f>
        <v>-8.3698011784569815E-2</v>
      </c>
      <c r="R75" s="54">
        <f t="shared" si="20"/>
        <v>8.1700684744032831E-2</v>
      </c>
      <c r="S75" s="83">
        <f t="shared" si="15"/>
        <v>6.5634675441782975E-2</v>
      </c>
      <c r="T75" s="84">
        <f t="shared" si="19"/>
        <v>0.1208897067561957</v>
      </c>
    </row>
    <row r="76" spans="1:20">
      <c r="A76" s="112"/>
      <c r="B76" s="239" t="s">
        <v>314</v>
      </c>
      <c r="C76" s="240"/>
      <c r="D76" s="240"/>
      <c r="E76" s="229">
        <f>(AVERAGE(E15:E71)/(STDEV(E15:E71)))</f>
        <v>0.33460095743347412</v>
      </c>
      <c r="F76" s="42"/>
      <c r="G76" s="56" t="s">
        <v>205</v>
      </c>
      <c r="H76" s="52">
        <f>+Volatility!D4671</f>
        <v>22.224499999999999</v>
      </c>
      <c r="I76" s="52"/>
      <c r="J76" s="52">
        <f t="shared" si="17"/>
        <v>22.990928508408143</v>
      </c>
      <c r="K76" s="189">
        <f>VLOOKUP(G76,'Interest Rates-Fed Funds'!$F$9:$G$22279,2,FALSE)</f>
        <v>2.0847252747252746E-2</v>
      </c>
      <c r="L76" s="193">
        <f>VLOOKUP(G76,'Interest Rates-10yr'!$C$9:$D$15239,2,FALSE)</f>
        <v>3.8815624999999999E-2</v>
      </c>
      <c r="M76" s="193">
        <f t="shared" si="7"/>
        <v>1.7968372252747253E-2</v>
      </c>
      <c r="N76" s="193"/>
      <c r="O76" s="82">
        <f t="shared" si="18"/>
        <v>4.1379585008194608E-2</v>
      </c>
      <c r="P76" s="53">
        <f>+'S&amp;P500'!F652</f>
        <v>-2.726941898660229E-2</v>
      </c>
      <c r="R76" s="54">
        <f t="shared" si="20"/>
        <v>7.8718412359599713E-2</v>
      </c>
      <c r="S76" s="83">
        <f t="shared" si="15"/>
        <v>6.5634675441782975E-2</v>
      </c>
      <c r="T76" s="84">
        <f t="shared" si="19"/>
        <v>0.12009799736779432</v>
      </c>
    </row>
    <row r="77" spans="1:20">
      <c r="A77" s="112"/>
      <c r="B77" s="239" t="s">
        <v>327</v>
      </c>
      <c r="C77" s="240"/>
      <c r="D77" s="240"/>
      <c r="E77" s="229">
        <f>(AVERAGE(E14:E71)/(STDEV(E14:E71)))</f>
        <v>0.34847449259906516</v>
      </c>
      <c r="F77" s="59"/>
      <c r="G77" s="56" t="s">
        <v>206</v>
      </c>
      <c r="H77" s="52">
        <f>+Volatility!D4607</f>
        <v>26.120163934426223</v>
      </c>
      <c r="I77" s="52"/>
      <c r="J77" s="52">
        <f t="shared" si="17"/>
        <v>20.867779698884334</v>
      </c>
      <c r="K77" s="189">
        <f>VLOOKUP(G77,'Interest Rates-Fed Funds'!$F$9:$G$22279,2,FALSE)</f>
        <v>3.1814285714285705E-2</v>
      </c>
      <c r="L77" s="193">
        <f>VLOOKUP(G77,'Interest Rates-10yr'!$C$9:$D$15239,2,FALSE)</f>
        <v>3.6652459016393441E-2</v>
      </c>
      <c r="M77" s="193">
        <f t="shared" si="7"/>
        <v>4.8381733021077358E-3</v>
      </c>
      <c r="N77" s="193"/>
      <c r="O77" s="82">
        <f t="shared" si="18"/>
        <v>4.3790913133194609E-2</v>
      </c>
      <c r="P77" s="53">
        <f>+'S&amp;P500'!F588</f>
        <v>-9.4444179461718902E-2</v>
      </c>
      <c r="R77" s="54">
        <f t="shared" si="20"/>
        <v>7.1448984183709999E-2</v>
      </c>
      <c r="S77" s="83">
        <f t="shared" si="15"/>
        <v>6.5634675441782975E-2</v>
      </c>
      <c r="T77" s="84">
        <f t="shared" si="19"/>
        <v>0.11523989731690461</v>
      </c>
    </row>
    <row r="78" spans="1:20">
      <c r="A78" s="112"/>
      <c r="B78" s="239" t="s">
        <v>361</v>
      </c>
      <c r="C78" s="240"/>
      <c r="D78" s="240"/>
      <c r="E78" s="230">
        <f>(AVERAGE(E13:E71)/(STDEV(E13:E71)))</f>
        <v>0.37348432481504473</v>
      </c>
      <c r="F78" s="59"/>
      <c r="G78" s="56" t="s">
        <v>207</v>
      </c>
      <c r="H78" s="52">
        <f>+Volatility!D4546</f>
        <v>22.029843750000001</v>
      </c>
      <c r="I78" s="52"/>
      <c r="J78" s="52">
        <f t="shared" si="17"/>
        <v>17.478640354622037</v>
      </c>
      <c r="K78" s="189">
        <f>VLOOKUP(G78,'Interest Rates-Fed Funds'!$F$9:$G$22279,2,FALSE)</f>
        <v>4.495652173913043E-2</v>
      </c>
      <c r="L78" s="193">
        <f>VLOOKUP(G78,'Interest Rates-10yr'!$C$9:$D$15239,2,FALSE)</f>
        <v>4.2666129032258061E-2</v>
      </c>
      <c r="M78" s="193">
        <f t="shared" si="7"/>
        <v>-2.2903927068723684E-3</v>
      </c>
      <c r="N78" s="193"/>
      <c r="O78" s="82">
        <f t="shared" si="18"/>
        <v>4.632537902425754E-2</v>
      </c>
      <c r="P78" s="53">
        <f>+'S&amp;P500'!F527</f>
        <v>-3.3319081870462508E-2</v>
      </c>
      <c r="R78" s="54">
        <f t="shared" si="20"/>
        <v>5.984494355750325E-2</v>
      </c>
      <c r="S78" s="83">
        <f t="shared" si="15"/>
        <v>6.5634675441782975E-2</v>
      </c>
      <c r="T78" s="84">
        <f t="shared" si="19"/>
        <v>0.10617032258176079</v>
      </c>
    </row>
    <row r="79" spans="1:20">
      <c r="A79" s="112"/>
      <c r="B79" s="239" t="s">
        <v>362</v>
      </c>
      <c r="C79" s="240"/>
      <c r="D79" s="240"/>
      <c r="E79" s="230">
        <f>(AVERAGE(E12:E71)/(STDEV(E12:E71)))</f>
        <v>0.34238900934693073</v>
      </c>
      <c r="F79" s="42"/>
      <c r="G79" s="56" t="s">
        <v>208</v>
      </c>
      <c r="H79" s="52">
        <f>+Volatility!D4482</f>
        <v>21.589206349206346</v>
      </c>
      <c r="I79" s="52"/>
      <c r="J79" s="52">
        <f t="shared" si="17"/>
        <v>14.729909575852197</v>
      </c>
      <c r="K79" s="189">
        <f>VLOOKUP(G79,'Interest Rates-Fed Funds'!$F$9:$G$22279,2,FALSE)</f>
        <v>5.0743478260869557E-2</v>
      </c>
      <c r="L79" s="193">
        <f>VLOOKUP(G79,'Interest Rates-10yr'!$C$9:$D$15239,2,FALSE)</f>
        <v>4.7384126984126952E-2</v>
      </c>
      <c r="M79" s="193">
        <f t="shared" si="7"/>
        <v>-3.3593512767426045E-3</v>
      </c>
      <c r="N79" s="193"/>
      <c r="O79" s="82">
        <f t="shared" si="18"/>
        <v>4.7235459669418833E-2</v>
      </c>
      <c r="P79" s="53">
        <f>+'S&amp;P500'!F463</f>
        <v>2.0301507537688446E-2</v>
      </c>
      <c r="R79" s="54">
        <f t="shared" si="20"/>
        <v>5.0433591474459021E-2</v>
      </c>
      <c r="S79" s="83">
        <f t="shared" si="15"/>
        <v>6.5634675441782975E-2</v>
      </c>
      <c r="T79" s="84">
        <f t="shared" si="19"/>
        <v>9.7669051143877861E-2</v>
      </c>
    </row>
    <row r="80" spans="1:20">
      <c r="A80" s="112"/>
      <c r="B80" s="239" t="s">
        <v>326</v>
      </c>
      <c r="C80" s="243"/>
      <c r="D80" s="243"/>
      <c r="E80" s="228">
        <f>(AVERAGE(E11:E71)/(STDEV(E11:E71)))</f>
        <v>0.34712977870360096</v>
      </c>
      <c r="F80" s="42"/>
      <c r="G80" s="56" t="s">
        <v>209</v>
      </c>
      <c r="H80" s="52">
        <f>+Volatility!D4419</f>
        <v>13.731904761904756</v>
      </c>
      <c r="I80" s="52"/>
      <c r="J80" s="52">
        <f t="shared" si="17"/>
        <v>12.734592115534735</v>
      </c>
      <c r="K80" s="189">
        <f>VLOOKUP(G80,'Interest Rates-Fed Funds'!$F$9:$G$22279,2,FALSE)</f>
        <v>5.2524175824175845E-2</v>
      </c>
      <c r="L80" s="193">
        <f>VLOOKUP(G80,'Interest Rates-10yr'!$C$9:$D$15239,2,FALSE)</f>
        <v>4.8460937499999988E-2</v>
      </c>
      <c r="M80" s="193">
        <f t="shared" si="7"/>
        <v>-4.0632383241758566E-3</v>
      </c>
      <c r="N80" s="193"/>
      <c r="O80" s="82">
        <f t="shared" si="18"/>
        <v>4.7623158082117256E-2</v>
      </c>
      <c r="P80" s="53">
        <f>+'S&amp;P500'!F400</f>
        <v>6.2782939112412173E-2</v>
      </c>
      <c r="R80" s="54">
        <f t="shared" si="20"/>
        <v>4.3601843788751725E-2</v>
      </c>
      <c r="S80" s="83">
        <f t="shared" si="15"/>
        <v>6.5634675441782975E-2</v>
      </c>
      <c r="T80" s="84">
        <f t="shared" si="19"/>
        <v>9.1225001870868988E-2</v>
      </c>
    </row>
    <row r="81" spans="1:20">
      <c r="A81" s="112"/>
      <c r="B81" s="244" t="s">
        <v>363</v>
      </c>
      <c r="C81" s="245"/>
      <c r="D81" s="245"/>
      <c r="E81" s="230">
        <f>(AVERAGE(E10:E71)/(STDEV(E10:E71)))</f>
        <v>0.35635214989160974</v>
      </c>
      <c r="F81" s="42"/>
      <c r="G81" s="56" t="s">
        <v>210</v>
      </c>
      <c r="H81" s="52">
        <f>+Volatility!D4356</f>
        <v>12.563606557377048</v>
      </c>
      <c r="I81" s="52"/>
      <c r="J81" s="52">
        <f t="shared" si="17"/>
        <v>12.933798464741084</v>
      </c>
      <c r="K81" s="189">
        <f>VLOOKUP(G81,'Interest Rates-Fed Funds'!$F$9:$G$22279,2,FALSE)</f>
        <v>5.2545555555555568E-2</v>
      </c>
      <c r="L81" s="193">
        <f>VLOOKUP(G81,'Interest Rates-10yr'!$C$9:$D$15239,2,FALSE)</f>
        <v>4.6790322580645166E-2</v>
      </c>
      <c r="M81" s="193">
        <f t="shared" si="7"/>
        <v>-5.7552329749104014E-3</v>
      </c>
      <c r="N81" s="193"/>
      <c r="O81" s="82">
        <f t="shared" si="18"/>
        <v>4.8189669738863294E-2</v>
      </c>
      <c r="P81" s="53">
        <f>+'S&amp;P500'!F337</f>
        <v>6.3994364470547627E-3</v>
      </c>
      <c r="R81" s="54">
        <f t="shared" si="20"/>
        <v>4.4283904434355537E-2</v>
      </c>
      <c r="S81" s="83">
        <f t="shared" si="15"/>
        <v>6.5634675441782975E-2</v>
      </c>
      <c r="T81" s="84">
        <f t="shared" si="19"/>
        <v>9.2473574173218831E-2</v>
      </c>
    </row>
    <row r="82" spans="1:20">
      <c r="A82" s="112"/>
      <c r="B82" s="241" t="s">
        <v>316</v>
      </c>
      <c r="C82" s="242"/>
      <c r="D82" s="242"/>
      <c r="E82" s="208">
        <f>AVERAGE(D12:D71)</f>
        <v>5.9376766464933173E-2</v>
      </c>
      <c r="F82" s="42"/>
      <c r="G82" s="56" t="s">
        <v>211</v>
      </c>
      <c r="H82" s="52">
        <f>+Volatility!D4295</f>
        <v>11.034920634920635</v>
      </c>
      <c r="I82" s="52"/>
      <c r="J82" s="52">
        <f t="shared" si="17"/>
        <v>12.803501664106502</v>
      </c>
      <c r="K82" s="189">
        <f>VLOOKUP(G82,'Interest Rates-Fed Funds'!$F$9:$G$22279,2,FALSE)</f>
        <v>5.2439784946236551E-2</v>
      </c>
      <c r="L82" s="193">
        <f>VLOOKUP(G82,'Interest Rates-10yr'!$C$9:$D$15239,2,FALSE)</f>
        <v>4.6306451612903234E-2</v>
      </c>
      <c r="M82" s="193">
        <f t="shared" ref="M82:M88" si="21">+L82-K82</f>
        <v>-6.133333333333317E-3</v>
      </c>
      <c r="N82" s="193"/>
      <c r="O82" s="82">
        <f t="shared" si="18"/>
        <v>4.7934831029185887E-2</v>
      </c>
      <c r="P82" s="53">
        <f>+'S&amp;P500'!F276</f>
        <v>6.6982610096198547E-2</v>
      </c>
      <c r="R82" s="54">
        <f t="shared" si="20"/>
        <v>4.3837782509452049E-2</v>
      </c>
      <c r="S82" s="83">
        <f t="shared" si="15"/>
        <v>6.5634675441782975E-2</v>
      </c>
      <c r="T82" s="84">
        <f t="shared" si="19"/>
        <v>9.1772613538637943E-2</v>
      </c>
    </row>
    <row r="83" spans="1:20">
      <c r="A83" s="112"/>
      <c r="F83" s="42"/>
      <c r="G83" s="56" t="s">
        <v>161</v>
      </c>
      <c r="H83" s="52">
        <f>+Volatility!D4232</f>
        <v>13.607936507936504</v>
      </c>
      <c r="I83" s="52"/>
      <c r="J83" s="52">
        <f t="shared" si="17"/>
        <v>13.240208013312852</v>
      </c>
      <c r="K83" s="189">
        <f>VLOOKUP(G83,'Interest Rates-Fed Funds'!$F$9:$G$22279,2,FALSE)</f>
        <v>5.2453260869565227E-2</v>
      </c>
      <c r="L83" s="193">
        <f>VLOOKUP(G83,'Interest Rates-10yr'!$C$9:$D$15239,2,FALSE)</f>
        <v>4.8934920634920651E-2</v>
      </c>
      <c r="M83" s="193">
        <f t="shared" si="21"/>
        <v>-3.5183402346445763E-3</v>
      </c>
      <c r="N83" s="193"/>
      <c r="O83" s="82">
        <f t="shared" si="18"/>
        <v>4.7578709929238766E-2</v>
      </c>
      <c r="P83" s="53">
        <f>+'S&amp;P500'!F213</f>
        <v>5.6657194576669623E-2</v>
      </c>
      <c r="R83" s="54">
        <f t="shared" si="20"/>
        <v>4.5333017052254815E-2</v>
      </c>
      <c r="S83" s="83">
        <f t="shared" si="15"/>
        <v>6.5634675441782975E-2</v>
      </c>
      <c r="T83" s="84">
        <f t="shared" si="19"/>
        <v>9.2911726981493581E-2</v>
      </c>
    </row>
    <row r="84" spans="1:20">
      <c r="A84" s="112"/>
      <c r="F84" s="42"/>
      <c r="G84" s="56" t="s">
        <v>160</v>
      </c>
      <c r="H84" s="52">
        <f>+Volatility!D4169</f>
        <v>14.528730158730159</v>
      </c>
      <c r="I84" s="52"/>
      <c r="J84" s="52">
        <f t="shared" si="17"/>
        <v>12.900919198828726</v>
      </c>
      <c r="K84" s="189">
        <f>VLOOKUP(G84,'Interest Rates-Fed Funds'!$F$9:$G$22279,2,FALSE)</f>
        <v>4.9075824175824193E-2</v>
      </c>
      <c r="L84" s="193">
        <f>VLOOKUP(G84,'Interest Rates-10yr'!$C$9:$D$15239,2,FALSE)</f>
        <v>5.0726984126984134E-2</v>
      </c>
      <c r="M84" s="193">
        <f t="shared" si="21"/>
        <v>1.6511599511599417E-3</v>
      </c>
      <c r="N84" s="193"/>
      <c r="O84" s="82">
        <f t="shared" si="18"/>
        <v>4.5882870395508597E-2</v>
      </c>
      <c r="P84" s="53">
        <f>+'S&amp;P500'!F150</f>
        <v>-1.4410027549329629E-2</v>
      </c>
      <c r="Q84" s="64"/>
      <c r="R84" s="54">
        <f t="shared" si="20"/>
        <v>4.4171329441517672E-2</v>
      </c>
      <c r="S84" s="83">
        <f t="shared" si="15"/>
        <v>6.5634675441782975E-2</v>
      </c>
      <c r="T84" s="84">
        <f t="shared" si="19"/>
        <v>9.0054199837026269E-2</v>
      </c>
    </row>
    <row r="85" spans="1:20">
      <c r="A85" s="112"/>
      <c r="F85" s="42"/>
      <c r="G85" s="56" t="s">
        <v>159</v>
      </c>
      <c r="H85" s="52">
        <f>+Volatility!D4106</f>
        <v>12.042419354838714</v>
      </c>
      <c r="I85" s="52"/>
      <c r="J85" s="52">
        <f t="shared" si="17"/>
        <v>12.620572596646188</v>
      </c>
      <c r="K85" s="189">
        <f>VLOOKUP(G85,'Interest Rates-Fed Funds'!$F$9:$G$22279,2,FALSE)</f>
        <v>4.454111111111108E-2</v>
      </c>
      <c r="L85" s="193">
        <f>VLOOKUP(G85,'Interest Rates-10yr'!$C$9:$D$15239,2,FALSE)</f>
        <v>4.5770967741935502E-2</v>
      </c>
      <c r="M85" s="193">
        <f t="shared" si="21"/>
        <v>1.2298566308244219E-3</v>
      </c>
      <c r="N85" s="193"/>
      <c r="O85" s="82">
        <f t="shared" si="18"/>
        <v>4.3597608738762561E-2</v>
      </c>
      <c r="P85" s="53">
        <f>+'S&amp;P500'!F87</f>
        <v>4.2077608398572108E-2</v>
      </c>
      <c r="R85" s="54">
        <f t="shared" si="20"/>
        <v>4.3211453487567095E-2</v>
      </c>
      <c r="S85" s="83">
        <f t="shared" si="15"/>
        <v>6.5634675441782975E-2</v>
      </c>
      <c r="T85" s="84">
        <f t="shared" si="19"/>
        <v>8.6809062226329656E-2</v>
      </c>
    </row>
    <row r="86" spans="1:20">
      <c r="A86" s="112"/>
      <c r="F86" s="42"/>
      <c r="G86" s="56" t="s">
        <v>158</v>
      </c>
      <c r="H86" s="52">
        <f>+Volatility!D4044</f>
        <v>12.781746031746035</v>
      </c>
      <c r="I86" s="52"/>
      <c r="J86" s="52">
        <f t="shared" si="17"/>
        <v>12.806730053018475</v>
      </c>
      <c r="K86" s="189">
        <f>VLOOKUP(G86,'Interest Rates-Fed Funds'!$F$9:$G$22279,2,FALSE)</f>
        <v>3.9782608695652172E-2</v>
      </c>
      <c r="L86" s="193">
        <f>VLOOKUP(G86,'Interest Rates-10yr'!$C$9:$D$15239,2,FALSE)</f>
        <v>4.4881967213114757E-2</v>
      </c>
      <c r="M86" s="193">
        <f t="shared" si="21"/>
        <v>5.0993585174625849E-3</v>
      </c>
      <c r="N86" s="193"/>
      <c r="O86" s="82">
        <f t="shared" si="18"/>
        <v>4.2913883196721313E-2</v>
      </c>
      <c r="P86" s="53"/>
      <c r="R86" s="54">
        <f t="shared" si="20"/>
        <v>4.3848836158265618E-2</v>
      </c>
      <c r="S86" s="83">
        <f t="shared" si="15"/>
        <v>6.5634675441782975E-2</v>
      </c>
      <c r="T86" s="60"/>
    </row>
    <row r="87" spans="1:20">
      <c r="F87" s="42"/>
      <c r="G87" s="56" t="s">
        <v>157</v>
      </c>
      <c r="H87" s="52">
        <f>+Volatility!D3981</f>
        <v>12.250781249999998</v>
      </c>
      <c r="I87" s="52"/>
      <c r="J87" s="52">
        <f t="shared" si="17"/>
        <v>13.023793545081965</v>
      </c>
      <c r="K87" s="189">
        <f>VLOOKUP(G87,'Interest Rates-Fed Funds'!$F$9:$G$22279,2,FALSE)</f>
        <v>3.4600000000000006E-2</v>
      </c>
      <c r="L87" s="193">
        <f>VLOOKUP(G87,'Interest Rates-10yr'!$C$9:$D$15239,2,FALSE)</f>
        <v>4.2151562499999996E-2</v>
      </c>
      <c r="M87" s="193">
        <f t="shared" si="21"/>
        <v>7.5515624999999906E-3</v>
      </c>
      <c r="N87" s="193"/>
      <c r="O87" s="71"/>
      <c r="P87" s="60"/>
      <c r="R87" s="54">
        <f t="shared" si="20"/>
        <v>4.4592037698395648E-2</v>
      </c>
      <c r="S87" s="83">
        <f t="shared" si="15"/>
        <v>6.5634675441782975E-2</v>
      </c>
      <c r="T87" s="60"/>
    </row>
    <row r="88" spans="1:20">
      <c r="F88" s="42"/>
      <c r="G88" s="56" t="s">
        <v>156</v>
      </c>
      <c r="H88" s="52">
        <f>+Volatility!D3917</f>
        <v>13.407343750000003</v>
      </c>
      <c r="I88" s="52"/>
      <c r="J88" s="52">
        <f t="shared" si="17"/>
        <v>13.821098232581965</v>
      </c>
      <c r="K88" s="189">
        <f>VLOOKUP(G88,'Interest Rates-Fed Funds'!$F$9:$G$22279,2,FALSE)</f>
        <v>2.9417582417582414E-2</v>
      </c>
      <c r="L88" s="193">
        <f>VLOOKUP(G88,'Interest Rates-10yr'!$C$9:$D$15239,2,FALSE)</f>
        <v>4.1585937500000003E-2</v>
      </c>
      <c r="M88" s="193">
        <f t="shared" si="21"/>
        <v>1.2168355082417589E-2</v>
      </c>
      <c r="N88" s="193"/>
      <c r="O88" s="71"/>
      <c r="P88" s="60"/>
      <c r="R88" s="54">
        <f t="shared" si="20"/>
        <v>4.7321921319403541E-2</v>
      </c>
      <c r="S88" s="83">
        <f t="shared" si="15"/>
        <v>6.5634675441782975E-2</v>
      </c>
      <c r="T88" s="60"/>
    </row>
    <row r="89" spans="1:20">
      <c r="F89" s="42"/>
      <c r="G89" s="56" t="s">
        <v>155</v>
      </c>
      <c r="H89" s="52">
        <f>+Volatility!D3853</f>
        <v>12.787049180327864</v>
      </c>
      <c r="I89" s="52"/>
      <c r="J89" s="52">
        <f t="shared" si="17"/>
        <v>14.526762295081966</v>
      </c>
      <c r="K89" s="189">
        <f>VLOOKUP(G89,'Interest Rates-Fed Funds'!$F$9:$G$22279,2,FALSE)</f>
        <v>2.4690000000000004E-2</v>
      </c>
      <c r="L89" s="194">
        <f>VLOOKUP(G89,'Interest Rates-10yr'!$C$9:$D$15239,2,FALSE)</f>
        <v>4.3036065573770488E-2</v>
      </c>
      <c r="M89" s="194">
        <f>+L89-K89</f>
        <v>1.8346065573770484E-2</v>
      </c>
      <c r="N89" s="194"/>
      <c r="O89" s="71"/>
      <c r="P89" s="60"/>
      <c r="R89" s="61">
        <f t="shared" si="20"/>
        <v>4.9738037512314606E-2</v>
      </c>
      <c r="S89" s="85">
        <f t="shared" si="15"/>
        <v>6.5634675441782975E-2</v>
      </c>
      <c r="T89" s="62"/>
    </row>
    <row r="90" spans="1:20">
      <c r="F90" s="42"/>
      <c r="G90" s="65" t="s">
        <v>212</v>
      </c>
      <c r="H90" s="66">
        <v>13.65</v>
      </c>
      <c r="I90" s="66"/>
      <c r="J90" s="66">
        <f t="shared" si="17"/>
        <v>15.495000000000001</v>
      </c>
      <c r="K90" s="67"/>
      <c r="L90" s="71"/>
      <c r="M90" s="71"/>
      <c r="N90" s="82"/>
      <c r="O90" s="68"/>
      <c r="P90" s="64"/>
      <c r="R90" s="63">
        <f t="shared" si="20"/>
        <v>5.3053176998306917E-2</v>
      </c>
      <c r="S90" s="83">
        <f t="shared" si="15"/>
        <v>6.5634675441782975E-2</v>
      </c>
      <c r="T90" s="69"/>
    </row>
    <row r="91" spans="1:20">
      <c r="F91" s="42"/>
      <c r="G91" s="56" t="s">
        <v>213</v>
      </c>
      <c r="H91" s="52">
        <v>15.44</v>
      </c>
      <c r="I91" s="52"/>
      <c r="J91" s="52">
        <f t="shared" si="17"/>
        <v>16.439999999999998</v>
      </c>
      <c r="K91" s="49"/>
      <c r="L91" s="71"/>
      <c r="M91" s="71"/>
      <c r="N91" s="82"/>
      <c r="O91" s="71"/>
      <c r="R91" s="42">
        <f t="shared" si="20"/>
        <v>5.6288753136635401E-2</v>
      </c>
      <c r="S91" s="83">
        <f t="shared" si="15"/>
        <v>6.5634675441782975E-2</v>
      </c>
      <c r="T91" s="60"/>
    </row>
    <row r="92" spans="1:20">
      <c r="F92" s="42"/>
      <c r="G92" s="56" t="s">
        <v>214</v>
      </c>
      <c r="H92" s="52">
        <v>16.23</v>
      </c>
      <c r="I92" s="52"/>
      <c r="J92" s="52">
        <f t="shared" si="17"/>
        <v>17.41</v>
      </c>
      <c r="K92" s="49"/>
      <c r="L92" s="71"/>
      <c r="M92" s="71"/>
      <c r="N92" s="82"/>
      <c r="O92" s="71"/>
      <c r="R92" s="42">
        <f t="shared" si="20"/>
        <v>5.9609926527300641E-2</v>
      </c>
      <c r="S92" s="83">
        <f t="shared" si="15"/>
        <v>6.5634675441782975E-2</v>
      </c>
      <c r="T92" s="60"/>
    </row>
    <row r="93" spans="1:20">
      <c r="F93" s="42"/>
      <c r="G93" s="56" t="s">
        <v>215</v>
      </c>
      <c r="H93" s="52">
        <v>16.66</v>
      </c>
      <c r="I93" s="52"/>
      <c r="J93" s="52">
        <f t="shared" si="17"/>
        <v>18.734999999999999</v>
      </c>
      <c r="K93" s="49"/>
      <c r="L93" s="71"/>
      <c r="M93" s="71"/>
      <c r="N93" s="82"/>
      <c r="O93" s="71"/>
      <c r="R93" s="42">
        <f t="shared" si="20"/>
        <v>6.4146580901147471E-2</v>
      </c>
      <c r="S93" s="83">
        <f t="shared" si="15"/>
        <v>6.5634675441782975E-2</v>
      </c>
      <c r="T93" s="60"/>
    </row>
    <row r="94" spans="1:20">
      <c r="F94" s="42"/>
      <c r="G94" s="56" t="s">
        <v>216</v>
      </c>
      <c r="H94" s="52">
        <v>17.43</v>
      </c>
      <c r="I94" s="52"/>
      <c r="J94" s="52">
        <f t="shared" si="17"/>
        <v>22.074999999999999</v>
      </c>
      <c r="K94" s="49"/>
      <c r="L94" s="71"/>
      <c r="M94" s="71"/>
      <c r="N94" s="82"/>
      <c r="O94" s="71"/>
      <c r="R94" s="42">
        <f t="shared" si="20"/>
        <v>7.5582373813334949E-2</v>
      </c>
      <c r="S94" s="83">
        <f t="shared" si="15"/>
        <v>6.5634675441782975E-2</v>
      </c>
      <c r="T94" s="60"/>
    </row>
    <row r="95" spans="1:20">
      <c r="F95" s="42"/>
      <c r="G95" s="56" t="s">
        <v>217</v>
      </c>
      <c r="H95" s="52">
        <v>19.32</v>
      </c>
      <c r="I95" s="52"/>
      <c r="J95" s="52">
        <f t="shared" si="17"/>
        <v>25.400000000000002</v>
      </c>
      <c r="K95" s="49"/>
      <c r="L95" s="71"/>
      <c r="M95" s="71"/>
      <c r="N95" s="82"/>
      <c r="O95" s="71"/>
      <c r="R95" s="42">
        <f t="shared" si="20"/>
        <v>8.6966808374120408E-2</v>
      </c>
      <c r="S95" s="83">
        <f t="shared" si="15"/>
        <v>6.5634675441782975E-2</v>
      </c>
      <c r="T95" s="60"/>
    </row>
    <row r="96" spans="1:20">
      <c r="F96" s="42"/>
      <c r="G96" s="56" t="s">
        <v>218</v>
      </c>
      <c r="H96" s="52">
        <v>21.53</v>
      </c>
      <c r="I96" s="52"/>
      <c r="J96" s="52">
        <f t="shared" si="17"/>
        <v>29.337499999999999</v>
      </c>
      <c r="K96" s="49"/>
      <c r="L96" s="71"/>
      <c r="M96" s="71"/>
      <c r="N96" s="82"/>
      <c r="O96" s="71"/>
      <c r="R96" s="42">
        <f t="shared" si="20"/>
        <v>0.10044837561715581</v>
      </c>
      <c r="S96" s="83">
        <f t="shared" si="15"/>
        <v>6.5634675441782975E-2</v>
      </c>
      <c r="T96" s="60"/>
    </row>
    <row r="97" spans="6:20">
      <c r="F97" s="42"/>
      <c r="G97" s="56" t="s">
        <v>219</v>
      </c>
      <c r="H97" s="52">
        <v>30.02</v>
      </c>
      <c r="I97" s="52"/>
      <c r="J97" s="52">
        <f t="shared" si="17"/>
        <v>29.364999999999998</v>
      </c>
      <c r="K97" s="49"/>
      <c r="L97" s="71"/>
      <c r="M97" s="71"/>
      <c r="N97" s="82"/>
      <c r="O97" s="71"/>
      <c r="R97" s="42">
        <f t="shared" si="20"/>
        <v>0.1005425325947262</v>
      </c>
      <c r="S97" s="83">
        <f t="shared" si="15"/>
        <v>6.5634675441782975E-2</v>
      </c>
      <c r="T97" s="60"/>
    </row>
    <row r="98" spans="6:20">
      <c r="F98" s="42"/>
      <c r="G98" s="56" t="s">
        <v>220</v>
      </c>
      <c r="H98" s="52">
        <v>30.73</v>
      </c>
      <c r="I98" s="52"/>
      <c r="J98" s="52">
        <f t="shared" si="17"/>
        <v>27.2</v>
      </c>
      <c r="K98" s="49"/>
      <c r="L98" s="71"/>
      <c r="M98" s="71"/>
      <c r="N98" s="82"/>
      <c r="O98" s="71"/>
      <c r="R98" s="42">
        <f t="shared" si="20"/>
        <v>9.312981054236516E-2</v>
      </c>
      <c r="S98" s="83">
        <f t="shared" si="15"/>
        <v>6.5634675441782975E-2</v>
      </c>
      <c r="T98" s="60"/>
    </row>
    <row r="99" spans="6:20">
      <c r="F99" s="42"/>
      <c r="G99" s="56" t="s">
        <v>221</v>
      </c>
      <c r="H99" s="52">
        <v>35.07</v>
      </c>
      <c r="I99" s="52"/>
      <c r="J99" s="52">
        <f t="shared" si="17"/>
        <v>26.494999999999997</v>
      </c>
      <c r="K99" s="49"/>
      <c r="L99" s="71"/>
      <c r="M99" s="71"/>
      <c r="N99" s="82"/>
      <c r="O99" s="71"/>
      <c r="R99" s="42">
        <f t="shared" si="20"/>
        <v>9.0715968026469279E-2</v>
      </c>
      <c r="S99" s="83">
        <f t="shared" si="15"/>
        <v>6.5634675441782975E-2</v>
      </c>
      <c r="T99" s="60"/>
    </row>
    <row r="100" spans="6:20">
      <c r="F100" s="42"/>
      <c r="G100" s="56" t="s">
        <v>222</v>
      </c>
      <c r="H100" s="52">
        <v>21.64</v>
      </c>
      <c r="I100" s="52"/>
      <c r="J100" s="52">
        <f t="shared" si="17"/>
        <v>24.072499999999998</v>
      </c>
      <c r="K100" s="49"/>
      <c r="L100" s="71"/>
      <c r="M100" s="71"/>
      <c r="N100" s="82"/>
      <c r="O100" s="71"/>
      <c r="R100" s="42">
        <f t="shared" si="20"/>
        <v>8.2421594275039881E-2</v>
      </c>
      <c r="S100" s="83">
        <f t="shared" si="15"/>
        <v>6.5634675441782975E-2</v>
      </c>
      <c r="T100" s="60"/>
    </row>
    <row r="101" spans="6:20">
      <c r="F101" s="42"/>
      <c r="G101" s="56" t="s">
        <v>223</v>
      </c>
      <c r="H101" s="52">
        <v>21.36</v>
      </c>
      <c r="I101" s="52"/>
      <c r="J101" s="52">
        <f t="shared" si="17"/>
        <v>24.642499999999998</v>
      </c>
      <c r="K101" s="49"/>
      <c r="L101" s="71"/>
      <c r="M101" s="71"/>
      <c r="N101" s="82"/>
      <c r="O101" s="71"/>
      <c r="R101" s="42">
        <f t="shared" si="20"/>
        <v>8.4373211628317402E-2</v>
      </c>
      <c r="S101" s="83">
        <f t="shared" ref="S101:S141" si="22">+S100</f>
        <v>6.5634675441782975E-2</v>
      </c>
      <c r="T101" s="60"/>
    </row>
    <row r="102" spans="6:20">
      <c r="F102" s="42"/>
      <c r="G102" s="56" t="s">
        <v>224</v>
      </c>
      <c r="H102" s="52">
        <v>27.91</v>
      </c>
      <c r="I102" s="52"/>
      <c r="J102" s="52">
        <f t="shared" si="17"/>
        <v>25.735000000000003</v>
      </c>
      <c r="K102" s="49"/>
      <c r="L102" s="71"/>
      <c r="M102" s="71"/>
      <c r="N102" s="82"/>
      <c r="O102" s="71"/>
      <c r="R102" s="42">
        <f t="shared" ref="R102" si="23">$E$74*J102/100</f>
        <v>8.8113811555432631E-2</v>
      </c>
      <c r="S102" s="83">
        <f t="shared" si="22"/>
        <v>6.5634675441782975E-2</v>
      </c>
      <c r="T102" s="60"/>
    </row>
    <row r="103" spans="6:20">
      <c r="F103" s="42"/>
      <c r="G103" s="56" t="s">
        <v>225</v>
      </c>
      <c r="H103" s="52">
        <v>25.38</v>
      </c>
      <c r="I103" s="52"/>
      <c r="J103" s="52">
        <f t="shared" si="17"/>
        <v>25.262499999999999</v>
      </c>
      <c r="K103" s="49"/>
      <c r="L103" s="71"/>
      <c r="M103" s="71"/>
      <c r="N103" s="82"/>
      <c r="O103" s="71"/>
      <c r="R103" s="42">
        <f t="shared" ref="R103:R141" si="24">$E$74*J103/100</f>
        <v>8.6496023486268378E-2</v>
      </c>
      <c r="S103" s="83">
        <f t="shared" si="22"/>
        <v>6.5634675441782975E-2</v>
      </c>
      <c r="T103" s="60"/>
    </row>
    <row r="104" spans="6:20">
      <c r="F104" s="42"/>
      <c r="G104" s="56" t="s">
        <v>226</v>
      </c>
      <c r="H104" s="52">
        <v>23.92</v>
      </c>
      <c r="I104" s="52"/>
      <c r="J104" s="52">
        <f t="shared" si="17"/>
        <v>23.71</v>
      </c>
      <c r="K104" s="49"/>
      <c r="L104" s="71"/>
      <c r="M104" s="71"/>
      <c r="N104" s="82"/>
      <c r="O104" s="71"/>
      <c r="R104" s="42">
        <f t="shared" si="24"/>
        <v>8.1180434116157288E-2</v>
      </c>
      <c r="S104" s="83">
        <f t="shared" si="22"/>
        <v>6.5634675441782975E-2</v>
      </c>
      <c r="T104" s="60"/>
    </row>
    <row r="105" spans="6:20">
      <c r="F105" s="42"/>
      <c r="G105" s="56" t="s">
        <v>227</v>
      </c>
      <c r="H105" s="52">
        <v>25.73</v>
      </c>
      <c r="I105" s="52"/>
      <c r="J105" s="52">
        <f t="shared" si="17"/>
        <v>23.96</v>
      </c>
      <c r="K105" s="49"/>
      <c r="L105" s="71"/>
      <c r="M105" s="71"/>
      <c r="N105" s="82"/>
      <c r="O105" s="71"/>
      <c r="R105" s="42">
        <f t="shared" si="24"/>
        <v>8.2036406639524606E-2</v>
      </c>
      <c r="S105" s="83">
        <f t="shared" si="22"/>
        <v>6.5634675441782975E-2</v>
      </c>
      <c r="T105" s="60"/>
    </row>
    <row r="106" spans="6:20">
      <c r="F106" s="42"/>
      <c r="G106" s="56" t="s">
        <v>228</v>
      </c>
      <c r="H106" s="52">
        <v>26.02</v>
      </c>
      <c r="I106" s="52"/>
      <c r="J106" s="52">
        <f t="shared" si="17"/>
        <v>23.314999999999998</v>
      </c>
      <c r="K106" s="49"/>
      <c r="L106" s="71"/>
      <c r="M106" s="71"/>
      <c r="N106" s="82"/>
      <c r="O106" s="71"/>
      <c r="R106" s="42">
        <f t="shared" si="24"/>
        <v>7.9827997529236902E-2</v>
      </c>
      <c r="S106" s="83">
        <f t="shared" si="22"/>
        <v>6.5634675441782975E-2</v>
      </c>
      <c r="T106" s="60"/>
    </row>
    <row r="107" spans="6:20">
      <c r="F107" s="42"/>
      <c r="G107" s="56" t="s">
        <v>229</v>
      </c>
      <c r="H107" s="52">
        <v>19.170000000000002</v>
      </c>
      <c r="I107" s="52"/>
      <c r="J107" s="52">
        <f t="shared" si="17"/>
        <v>22.475000000000001</v>
      </c>
      <c r="K107" s="49"/>
      <c r="L107" s="71"/>
      <c r="M107" s="71"/>
      <c r="N107" s="82"/>
      <c r="O107" s="71"/>
      <c r="R107" s="42">
        <f t="shared" si="24"/>
        <v>7.6951929850722689E-2</v>
      </c>
      <c r="S107" s="83">
        <f t="shared" si="22"/>
        <v>6.5634675441782975E-2</v>
      </c>
      <c r="T107" s="60"/>
    </row>
    <row r="108" spans="6:20">
      <c r="F108" s="42"/>
      <c r="G108" s="56" t="s">
        <v>230</v>
      </c>
      <c r="H108" s="52">
        <v>24.92</v>
      </c>
      <c r="I108" s="52"/>
      <c r="J108" s="52">
        <f t="shared" si="17"/>
        <v>23.512500000000003</v>
      </c>
      <c r="K108" s="49"/>
      <c r="L108" s="71"/>
      <c r="M108" s="71"/>
      <c r="N108" s="82"/>
      <c r="O108" s="71"/>
      <c r="R108" s="42">
        <f t="shared" si="24"/>
        <v>8.0504215822697095E-2</v>
      </c>
      <c r="S108" s="83">
        <f t="shared" si="22"/>
        <v>6.5634675441782975E-2</v>
      </c>
      <c r="T108" s="60"/>
    </row>
    <row r="109" spans="6:20">
      <c r="F109" s="42"/>
      <c r="G109" s="56" t="s">
        <v>231</v>
      </c>
      <c r="H109" s="52">
        <v>23.15</v>
      </c>
      <c r="I109" s="52"/>
      <c r="J109" s="52">
        <f t="shared" ref="J109:J146" si="25">AVERAGE(H109:H112)</f>
        <v>23.3825</v>
      </c>
      <c r="K109" s="49"/>
      <c r="L109" s="71"/>
      <c r="M109" s="71"/>
      <c r="N109" s="82"/>
      <c r="O109" s="71"/>
      <c r="R109" s="42">
        <f t="shared" si="24"/>
        <v>8.0059110110546075E-2</v>
      </c>
      <c r="S109" s="83">
        <f t="shared" si="22"/>
        <v>6.5634675441782975E-2</v>
      </c>
      <c r="T109" s="60"/>
    </row>
    <row r="110" spans="6:20">
      <c r="F110" s="42"/>
      <c r="G110" s="56" t="s">
        <v>232</v>
      </c>
      <c r="H110" s="52">
        <v>22.66</v>
      </c>
      <c r="I110" s="52"/>
      <c r="J110" s="52">
        <f t="shared" si="25"/>
        <v>24.407499999999999</v>
      </c>
      <c r="K110" s="49"/>
      <c r="L110" s="71"/>
      <c r="M110" s="71"/>
      <c r="N110" s="82"/>
      <c r="O110" s="71"/>
      <c r="R110" s="42">
        <f t="shared" si="24"/>
        <v>8.3568597456352103E-2</v>
      </c>
      <c r="S110" s="83">
        <f t="shared" si="22"/>
        <v>6.5634675441782975E-2</v>
      </c>
      <c r="T110" s="60"/>
    </row>
    <row r="111" spans="6:20">
      <c r="F111" s="42"/>
      <c r="G111" s="56" t="s">
        <v>233</v>
      </c>
      <c r="H111" s="52">
        <v>23.32</v>
      </c>
      <c r="I111" s="52"/>
      <c r="J111" s="52">
        <f t="shared" si="25"/>
        <v>26.127499999999998</v>
      </c>
      <c r="K111" s="49"/>
      <c r="L111" s="71"/>
      <c r="M111" s="71"/>
      <c r="N111" s="82"/>
      <c r="O111" s="71"/>
      <c r="R111" s="42">
        <f t="shared" si="24"/>
        <v>8.9457688417119319E-2</v>
      </c>
      <c r="S111" s="83">
        <f t="shared" si="22"/>
        <v>6.5634675441782975E-2</v>
      </c>
      <c r="T111" s="60"/>
    </row>
    <row r="112" spans="6:20">
      <c r="F112" s="42"/>
      <c r="G112" s="56" t="s">
        <v>234</v>
      </c>
      <c r="H112" s="52">
        <v>24.4</v>
      </c>
      <c r="I112" s="52"/>
      <c r="J112" s="52">
        <f t="shared" si="25"/>
        <v>27.734999999999999</v>
      </c>
      <c r="K112" s="49"/>
      <c r="L112" s="71"/>
      <c r="M112" s="71"/>
      <c r="N112" s="82"/>
      <c r="O112" s="71"/>
      <c r="R112" s="42">
        <f t="shared" si="24"/>
        <v>9.4961591742371232E-2</v>
      </c>
      <c r="S112" s="83">
        <f t="shared" si="22"/>
        <v>6.5634675441782975E-2</v>
      </c>
      <c r="T112" s="60"/>
    </row>
    <row r="113" spans="5:20">
      <c r="G113" s="56" t="s">
        <v>235</v>
      </c>
      <c r="H113" s="52">
        <v>27.25</v>
      </c>
      <c r="I113" s="52"/>
      <c r="J113" s="52">
        <f t="shared" si="25"/>
        <v>27.017499999999998</v>
      </c>
      <c r="K113" s="49"/>
      <c r="L113" s="71"/>
      <c r="M113" s="71"/>
      <c r="N113" s="82"/>
      <c r="O113" s="71"/>
      <c r="R113" s="42">
        <f t="shared" si="24"/>
        <v>9.2504950600307015E-2</v>
      </c>
      <c r="S113" s="83">
        <f t="shared" si="22"/>
        <v>6.5634675441782975E-2</v>
      </c>
      <c r="T113" s="60"/>
    </row>
    <row r="114" spans="5:20">
      <c r="G114" s="56" t="s">
        <v>236</v>
      </c>
      <c r="H114" s="52">
        <v>29.54</v>
      </c>
      <c r="I114" s="52"/>
      <c r="J114" s="52">
        <f t="shared" si="25"/>
        <v>25.534999999999997</v>
      </c>
      <c r="K114" s="49"/>
      <c r="L114" s="71"/>
      <c r="M114" s="71"/>
      <c r="N114" s="82"/>
      <c r="O114" s="71"/>
      <c r="R114" s="42">
        <f t="shared" si="24"/>
        <v>8.742903353673874E-2</v>
      </c>
      <c r="S114" s="83">
        <f t="shared" si="22"/>
        <v>6.5634675441782975E-2</v>
      </c>
      <c r="T114" s="60"/>
    </row>
    <row r="115" spans="5:20">
      <c r="G115" s="56" t="s">
        <v>237</v>
      </c>
      <c r="H115" s="52">
        <v>29.75</v>
      </c>
      <c r="I115" s="52"/>
      <c r="J115" s="52">
        <f t="shared" si="25"/>
        <v>24.922499999999999</v>
      </c>
      <c r="K115" s="49"/>
      <c r="L115" s="71"/>
      <c r="M115" s="71"/>
      <c r="N115" s="82"/>
      <c r="O115" s="71"/>
      <c r="R115" s="42">
        <f t="shared" si="24"/>
        <v>8.5331900854488815E-2</v>
      </c>
      <c r="S115" s="83">
        <f t="shared" si="22"/>
        <v>6.5634675441782975E-2</v>
      </c>
      <c r="T115" s="60"/>
    </row>
    <row r="116" spans="5:20">
      <c r="E116" s="42"/>
      <c r="G116" s="56" t="s">
        <v>238</v>
      </c>
      <c r="H116" s="52">
        <v>21.53</v>
      </c>
      <c r="I116" s="52"/>
      <c r="J116" s="52">
        <f t="shared" si="25"/>
        <v>23.0975</v>
      </c>
      <c r="K116" s="49"/>
      <c r="L116" s="71"/>
      <c r="M116" s="71"/>
      <c r="N116" s="82"/>
      <c r="O116" s="71"/>
      <c r="R116" s="42">
        <f t="shared" si="24"/>
        <v>7.9083301433907321E-2</v>
      </c>
      <c r="S116" s="83">
        <f t="shared" si="22"/>
        <v>6.5634675441782975E-2</v>
      </c>
      <c r="T116" s="60"/>
    </row>
    <row r="117" spans="5:20">
      <c r="E117" s="42"/>
      <c r="G117" s="56" t="s">
        <v>239</v>
      </c>
      <c r="H117" s="52">
        <v>21.32</v>
      </c>
      <c r="I117" s="52"/>
      <c r="J117" s="52">
        <f t="shared" si="25"/>
        <v>22.695</v>
      </c>
      <c r="K117" s="49"/>
      <c r="L117" s="71"/>
      <c r="M117" s="71"/>
      <c r="N117" s="82"/>
      <c r="O117" s="71"/>
      <c r="R117" s="42">
        <f t="shared" si="24"/>
        <v>7.7705185671285926E-2</v>
      </c>
      <c r="S117" s="83">
        <f t="shared" si="22"/>
        <v>6.5634675441782975E-2</v>
      </c>
      <c r="T117" s="60"/>
    </row>
    <row r="118" spans="5:20">
      <c r="E118" s="42"/>
      <c r="G118" s="56" t="s">
        <v>240</v>
      </c>
      <c r="H118" s="52">
        <v>27.09</v>
      </c>
      <c r="I118" s="52"/>
      <c r="J118" s="52">
        <f t="shared" si="25"/>
        <v>22.345000000000002</v>
      </c>
      <c r="K118" s="49"/>
      <c r="L118" s="71"/>
      <c r="M118" s="71"/>
      <c r="N118" s="82"/>
      <c r="O118" s="71"/>
      <c r="R118" s="42">
        <f t="shared" si="24"/>
        <v>7.6506824138571683E-2</v>
      </c>
      <c r="S118" s="83">
        <f t="shared" si="22"/>
        <v>6.5634675441782975E-2</v>
      </c>
      <c r="T118" s="60"/>
    </row>
    <row r="119" spans="5:20">
      <c r="E119" s="42"/>
      <c r="G119" s="56" t="s">
        <v>241</v>
      </c>
      <c r="H119" s="52">
        <v>22.45</v>
      </c>
      <c r="I119" s="52"/>
      <c r="J119" s="52">
        <f t="shared" si="25"/>
        <v>19.875</v>
      </c>
      <c r="K119" s="49"/>
      <c r="L119" s="71"/>
      <c r="M119" s="71"/>
      <c r="N119" s="82"/>
      <c r="O119" s="71"/>
      <c r="R119" s="42">
        <f t="shared" si="24"/>
        <v>6.8049815607702485E-2</v>
      </c>
      <c r="S119" s="83">
        <f t="shared" si="22"/>
        <v>6.5634675441782975E-2</v>
      </c>
      <c r="T119" s="60"/>
    </row>
    <row r="120" spans="5:20">
      <c r="E120" s="42"/>
      <c r="G120" s="56" t="s">
        <v>242</v>
      </c>
      <c r="H120" s="52">
        <v>19.920000000000002</v>
      </c>
      <c r="I120" s="52"/>
      <c r="J120" s="52">
        <f t="shared" si="25"/>
        <v>18.457500000000003</v>
      </c>
      <c r="K120" s="49"/>
      <c r="L120" s="71"/>
      <c r="M120" s="71"/>
      <c r="N120" s="82"/>
      <c r="O120" s="71"/>
      <c r="R120" s="42">
        <f t="shared" si="24"/>
        <v>6.3196451400209741E-2</v>
      </c>
      <c r="S120" s="83">
        <f t="shared" si="22"/>
        <v>6.5634675441782975E-2</v>
      </c>
      <c r="T120" s="60"/>
    </row>
    <row r="121" spans="5:20">
      <c r="E121" s="42"/>
      <c r="G121" s="56" t="s">
        <v>243</v>
      </c>
      <c r="H121" s="52">
        <v>19.920000000000002</v>
      </c>
      <c r="I121" s="52"/>
      <c r="J121" s="52">
        <f t="shared" si="25"/>
        <v>17.57</v>
      </c>
      <c r="K121" s="49"/>
      <c r="L121" s="71"/>
      <c r="M121" s="71"/>
      <c r="N121" s="82"/>
      <c r="O121" s="71"/>
      <c r="R121" s="42">
        <f t="shared" si="24"/>
        <v>6.0157748942255729E-2</v>
      </c>
      <c r="S121" s="83">
        <f t="shared" si="22"/>
        <v>6.5634675441782975E-2</v>
      </c>
      <c r="T121" s="60"/>
    </row>
    <row r="122" spans="5:20">
      <c r="E122" s="42"/>
      <c r="G122" s="56" t="s">
        <v>244</v>
      </c>
      <c r="H122" s="52">
        <v>17.21</v>
      </c>
      <c r="I122" s="52"/>
      <c r="J122" s="52">
        <f t="shared" si="25"/>
        <v>16.440000000000001</v>
      </c>
      <c r="K122" s="49"/>
      <c r="L122" s="71"/>
      <c r="M122" s="71"/>
      <c r="N122" s="82"/>
      <c r="O122" s="71"/>
      <c r="R122" s="42">
        <f t="shared" si="24"/>
        <v>5.6288753136635415E-2</v>
      </c>
      <c r="S122" s="83">
        <f t="shared" si="22"/>
        <v>6.5634675441782975E-2</v>
      </c>
      <c r="T122" s="60"/>
    </row>
    <row r="123" spans="5:20">
      <c r="E123" s="42"/>
      <c r="G123" s="56" t="s">
        <v>245</v>
      </c>
      <c r="H123" s="52">
        <v>16.78</v>
      </c>
      <c r="I123" s="52"/>
      <c r="J123" s="52">
        <f t="shared" si="25"/>
        <v>15.362500000000001</v>
      </c>
      <c r="K123" s="49"/>
      <c r="L123" s="71"/>
      <c r="M123" s="71"/>
      <c r="N123" s="82"/>
      <c r="O123" s="71"/>
      <c r="R123" s="42">
        <f t="shared" si="24"/>
        <v>5.2599511560922234E-2</v>
      </c>
      <c r="S123" s="83">
        <f t="shared" si="22"/>
        <v>6.5634675441782975E-2</v>
      </c>
      <c r="T123" s="60"/>
    </row>
    <row r="124" spans="5:20">
      <c r="E124" s="42"/>
      <c r="G124" s="56" t="s">
        <v>246</v>
      </c>
      <c r="H124" s="52">
        <v>16.37</v>
      </c>
      <c r="I124" s="52"/>
      <c r="J124" s="52">
        <f t="shared" si="25"/>
        <v>14.285</v>
      </c>
      <c r="K124" s="49"/>
      <c r="L124" s="71"/>
      <c r="M124" s="71"/>
      <c r="N124" s="82"/>
      <c r="O124" s="71"/>
      <c r="R124" s="42">
        <f t="shared" si="24"/>
        <v>4.8910269985209053E-2</v>
      </c>
      <c r="S124" s="83">
        <f t="shared" si="22"/>
        <v>6.5634675441782975E-2</v>
      </c>
      <c r="T124" s="60"/>
    </row>
    <row r="125" spans="5:20">
      <c r="E125" s="42"/>
      <c r="G125" s="56" t="s">
        <v>247</v>
      </c>
      <c r="H125" s="52">
        <v>15.4</v>
      </c>
      <c r="I125" s="52"/>
      <c r="J125" s="52">
        <f t="shared" si="25"/>
        <v>13.24</v>
      </c>
      <c r="K125" s="49"/>
      <c r="L125" s="71"/>
      <c r="M125" s="71"/>
      <c r="N125" s="82"/>
      <c r="O125" s="71"/>
      <c r="R125" s="42">
        <f t="shared" si="24"/>
        <v>4.533230483753363E-2</v>
      </c>
      <c r="S125" s="83">
        <f t="shared" si="22"/>
        <v>6.5634675441782975E-2</v>
      </c>
      <c r="T125" s="60"/>
    </row>
    <row r="126" spans="5:20">
      <c r="E126" s="42"/>
      <c r="G126" s="56" t="s">
        <v>248</v>
      </c>
      <c r="H126" s="52">
        <v>12.9</v>
      </c>
      <c r="I126" s="52"/>
      <c r="J126" s="52">
        <f t="shared" si="25"/>
        <v>12.387500000000001</v>
      </c>
      <c r="K126" s="49"/>
      <c r="L126" s="71"/>
      <c r="M126" s="71"/>
      <c r="N126" s="82"/>
      <c r="O126" s="71"/>
      <c r="R126" s="42">
        <f t="shared" si="24"/>
        <v>4.2413438532851046E-2</v>
      </c>
      <c r="S126" s="83">
        <f t="shared" si="22"/>
        <v>6.5634675441782975E-2</v>
      </c>
      <c r="T126" s="60"/>
    </row>
    <row r="127" spans="5:20">
      <c r="E127" s="42"/>
      <c r="G127" s="56" t="s">
        <v>249</v>
      </c>
      <c r="H127" s="52">
        <v>12.47</v>
      </c>
      <c r="I127" s="52"/>
      <c r="J127" s="52">
        <f t="shared" si="25"/>
        <v>12.98</v>
      </c>
      <c r="K127" s="49"/>
      <c r="L127" s="71"/>
      <c r="M127" s="71"/>
      <c r="N127" s="82"/>
      <c r="O127" s="71"/>
      <c r="R127" s="42">
        <f t="shared" si="24"/>
        <v>4.4442093413231604E-2</v>
      </c>
      <c r="S127" s="83">
        <f t="shared" si="22"/>
        <v>6.5634675441782975E-2</v>
      </c>
      <c r="T127" s="60"/>
    </row>
    <row r="128" spans="5:20">
      <c r="E128" s="42"/>
      <c r="G128" s="56" t="s">
        <v>250</v>
      </c>
      <c r="H128" s="52">
        <v>12.19</v>
      </c>
      <c r="I128" s="52"/>
      <c r="J128" s="52">
        <f t="shared" si="25"/>
        <v>12.9925</v>
      </c>
      <c r="K128" s="49"/>
      <c r="L128" s="71"/>
      <c r="M128" s="71"/>
      <c r="N128" s="82"/>
      <c r="O128" s="71"/>
      <c r="R128" s="42">
        <f t="shared" si="24"/>
        <v>4.4484892039399974E-2</v>
      </c>
      <c r="S128" s="83">
        <f t="shared" si="22"/>
        <v>6.5634675441782975E-2</v>
      </c>
      <c r="T128" s="60"/>
    </row>
    <row r="129" spans="5:20">
      <c r="E129" s="42"/>
      <c r="G129" s="56" t="s">
        <v>251</v>
      </c>
      <c r="H129" s="52">
        <v>11.99</v>
      </c>
      <c r="I129" s="52"/>
      <c r="J129" s="52">
        <f t="shared" si="25"/>
        <v>13.5725</v>
      </c>
      <c r="K129" s="49"/>
      <c r="L129" s="71"/>
      <c r="M129" s="71"/>
      <c r="N129" s="82"/>
      <c r="O129" s="71"/>
      <c r="R129" s="42">
        <f t="shared" si="24"/>
        <v>4.6470748293612169E-2</v>
      </c>
      <c r="S129" s="83">
        <f t="shared" si="22"/>
        <v>6.5634675441782975E-2</v>
      </c>
      <c r="T129" s="60"/>
    </row>
    <row r="130" spans="5:20">
      <c r="E130" s="42"/>
      <c r="G130" s="56" t="s">
        <v>252</v>
      </c>
      <c r="H130" s="52">
        <v>15.27</v>
      </c>
      <c r="I130" s="52"/>
      <c r="J130" s="52">
        <f t="shared" si="25"/>
        <v>13.934999999999999</v>
      </c>
      <c r="K130" s="49"/>
      <c r="L130" s="71"/>
      <c r="M130" s="71"/>
      <c r="N130" s="82"/>
      <c r="O130" s="71"/>
      <c r="R130" s="42">
        <f t="shared" si="24"/>
        <v>4.7711908452494789E-2</v>
      </c>
      <c r="S130" s="83">
        <f t="shared" si="22"/>
        <v>6.5634675441782975E-2</v>
      </c>
      <c r="T130" s="60"/>
    </row>
    <row r="131" spans="5:20">
      <c r="E131" s="42"/>
      <c r="G131" s="56" t="s">
        <v>253</v>
      </c>
      <c r="H131" s="52">
        <v>12.52</v>
      </c>
      <c r="I131" s="52"/>
      <c r="J131" s="52">
        <f t="shared" si="25"/>
        <v>13.2225</v>
      </c>
      <c r="K131" s="49"/>
      <c r="L131" s="71"/>
      <c r="M131" s="71"/>
      <c r="N131" s="82"/>
      <c r="O131" s="71"/>
      <c r="R131" s="42">
        <f t="shared" si="24"/>
        <v>4.5272386760897919E-2</v>
      </c>
      <c r="S131" s="83">
        <f t="shared" si="22"/>
        <v>6.5634675441782975E-2</v>
      </c>
      <c r="T131" s="60"/>
    </row>
    <row r="132" spans="5:20">
      <c r="E132" s="42"/>
      <c r="G132" s="56" t="s">
        <v>254</v>
      </c>
      <c r="H132" s="52">
        <v>14.51</v>
      </c>
      <c r="I132" s="52"/>
      <c r="J132" s="52">
        <f t="shared" si="25"/>
        <v>13.122499999999999</v>
      </c>
      <c r="K132" s="49"/>
      <c r="L132" s="71"/>
      <c r="M132" s="71"/>
      <c r="N132" s="82"/>
      <c r="O132" s="71"/>
      <c r="R132" s="42">
        <f t="shared" si="24"/>
        <v>4.4929997751550974E-2</v>
      </c>
      <c r="S132" s="83">
        <f t="shared" si="22"/>
        <v>6.5634675441782975E-2</v>
      </c>
      <c r="T132" s="60"/>
    </row>
    <row r="133" spans="5:20">
      <c r="E133" s="42"/>
      <c r="G133" s="56" t="s">
        <v>255</v>
      </c>
      <c r="H133" s="52">
        <v>13.44</v>
      </c>
      <c r="I133" s="52"/>
      <c r="J133" s="52">
        <f t="shared" si="25"/>
        <v>12.737499999999999</v>
      </c>
      <c r="K133" s="49"/>
      <c r="L133" s="71"/>
      <c r="M133" s="71"/>
      <c r="N133" s="82"/>
      <c r="O133" s="71"/>
      <c r="R133" s="42">
        <f t="shared" si="24"/>
        <v>4.3611800065565295E-2</v>
      </c>
      <c r="S133" s="83">
        <f t="shared" si="22"/>
        <v>6.5634675441782975E-2</v>
      </c>
      <c r="T133" s="60"/>
    </row>
    <row r="134" spans="5:20">
      <c r="E134" s="42"/>
      <c r="G134" s="56" t="s">
        <v>256</v>
      </c>
      <c r="H134" s="52">
        <v>12.42</v>
      </c>
      <c r="I134" s="52"/>
      <c r="J134" s="52">
        <f t="shared" si="25"/>
        <v>12.692499999999999</v>
      </c>
      <c r="K134" s="71"/>
      <c r="L134" s="71"/>
      <c r="M134" s="71"/>
      <c r="N134" s="82"/>
      <c r="O134" s="71"/>
      <c r="R134" s="42">
        <f t="shared" si="24"/>
        <v>4.345772501135918E-2</v>
      </c>
      <c r="S134" s="83">
        <f t="shared" si="22"/>
        <v>6.5634675441782975E-2</v>
      </c>
      <c r="T134" s="60"/>
    </row>
    <row r="135" spans="5:20">
      <c r="E135" s="42"/>
      <c r="G135" s="56" t="s">
        <v>257</v>
      </c>
      <c r="H135" s="52">
        <v>12.12</v>
      </c>
      <c r="I135" s="52"/>
      <c r="J135" s="52">
        <f t="shared" si="25"/>
        <v>13.2775</v>
      </c>
      <c r="K135" s="71"/>
      <c r="L135" s="71"/>
      <c r="M135" s="71"/>
      <c r="N135" s="82"/>
      <c r="O135" s="71"/>
      <c r="R135" s="42">
        <f t="shared" si="24"/>
        <v>4.5460700716038721E-2</v>
      </c>
      <c r="S135" s="83">
        <f t="shared" si="22"/>
        <v>6.5634675441782975E-2</v>
      </c>
      <c r="T135" s="60"/>
    </row>
    <row r="136" spans="5:20">
      <c r="E136" s="42"/>
      <c r="G136" s="56" t="s">
        <v>258</v>
      </c>
      <c r="H136" s="52">
        <v>12.97</v>
      </c>
      <c r="I136" s="52"/>
      <c r="J136" s="52">
        <f t="shared" si="25"/>
        <v>13.7225</v>
      </c>
      <c r="K136" s="71"/>
      <c r="L136" s="71"/>
      <c r="M136" s="71"/>
      <c r="N136" s="82"/>
      <c r="O136" s="71"/>
      <c r="R136" s="42">
        <f t="shared" si="24"/>
        <v>4.6984331807632576E-2</v>
      </c>
      <c r="S136" s="83">
        <f t="shared" si="22"/>
        <v>6.5634675441782975E-2</v>
      </c>
      <c r="T136" s="60"/>
    </row>
    <row r="137" spans="5:20">
      <c r="E137" s="42"/>
      <c r="G137" s="56" t="s">
        <v>259</v>
      </c>
      <c r="H137" s="52">
        <v>13.26</v>
      </c>
      <c r="I137" s="52"/>
      <c r="J137" s="52">
        <f t="shared" si="25"/>
        <v>14.385</v>
      </c>
      <c r="K137" s="71"/>
      <c r="L137" s="71"/>
      <c r="M137" s="71"/>
      <c r="N137" s="82"/>
      <c r="O137" s="71"/>
      <c r="R137" s="42">
        <f t="shared" si="24"/>
        <v>4.9252658994555984E-2</v>
      </c>
      <c r="S137" s="83">
        <f t="shared" si="22"/>
        <v>6.5634675441782975E-2</v>
      </c>
      <c r="T137" s="60"/>
    </row>
    <row r="138" spans="5:20">
      <c r="E138" s="42"/>
      <c r="G138" s="56" t="s">
        <v>260</v>
      </c>
      <c r="H138" s="52">
        <v>14.76</v>
      </c>
      <c r="I138" s="52"/>
      <c r="J138" s="52">
        <f t="shared" si="25"/>
        <v>15.46</v>
      </c>
      <c r="K138" s="71"/>
      <c r="L138" s="71"/>
      <c r="M138" s="71"/>
      <c r="N138" s="82"/>
      <c r="O138" s="71"/>
      <c r="R138" s="42">
        <f t="shared" si="24"/>
        <v>5.2933340845035495E-2</v>
      </c>
      <c r="S138" s="83">
        <f t="shared" si="22"/>
        <v>6.5634675441782975E-2</v>
      </c>
      <c r="T138" s="60"/>
    </row>
    <row r="139" spans="5:20">
      <c r="E139" s="42"/>
      <c r="G139" s="56" t="s">
        <v>261</v>
      </c>
      <c r="H139" s="52">
        <v>13.9</v>
      </c>
      <c r="I139" s="52"/>
      <c r="J139" s="52">
        <f t="shared" si="25"/>
        <v>16.134999999999998</v>
      </c>
      <c r="K139" s="71"/>
      <c r="L139" s="71"/>
      <c r="M139" s="71"/>
      <c r="N139" s="82"/>
      <c r="O139" s="71"/>
      <c r="R139" s="42">
        <f t="shared" si="24"/>
        <v>5.5244466658127267E-2</v>
      </c>
      <c r="S139" s="83">
        <f t="shared" si="22"/>
        <v>6.5634675441782975E-2</v>
      </c>
      <c r="T139" s="60"/>
    </row>
    <row r="140" spans="5:20">
      <c r="E140" s="42"/>
      <c r="G140" s="56" t="s">
        <v>262</v>
      </c>
      <c r="H140" s="52">
        <v>15.62</v>
      </c>
      <c r="I140" s="52"/>
      <c r="J140" s="52">
        <f t="shared" si="25"/>
        <v>16.817499999999999</v>
      </c>
      <c r="K140" s="71"/>
      <c r="L140" s="71"/>
      <c r="M140" s="71"/>
      <c r="N140" s="82"/>
      <c r="O140" s="71"/>
      <c r="R140" s="42">
        <f t="shared" si="24"/>
        <v>5.7581271646920076E-2</v>
      </c>
      <c r="S140" s="83">
        <f t="shared" si="22"/>
        <v>6.5634675441782975E-2</v>
      </c>
      <c r="T140" s="60"/>
    </row>
    <row r="141" spans="5:20">
      <c r="E141" s="42"/>
      <c r="G141" s="56" t="s">
        <v>263</v>
      </c>
      <c r="H141" s="52">
        <v>17.559999999999999</v>
      </c>
      <c r="I141" s="52"/>
      <c r="J141" s="52">
        <f t="shared" si="25"/>
        <v>17.199999999999996</v>
      </c>
      <c r="K141" s="71"/>
      <c r="L141" s="71"/>
      <c r="M141" s="71"/>
      <c r="N141" s="82"/>
      <c r="O141" s="71"/>
      <c r="R141" s="42">
        <f t="shared" si="24"/>
        <v>5.8890909607672078E-2</v>
      </c>
      <c r="S141" s="83">
        <f t="shared" si="22"/>
        <v>6.5634675441782975E-2</v>
      </c>
      <c r="T141" s="60"/>
    </row>
    <row r="142" spans="5:20">
      <c r="E142" s="42"/>
      <c r="G142" s="56" t="s">
        <v>264</v>
      </c>
      <c r="H142" s="52">
        <v>17.46</v>
      </c>
      <c r="I142" s="52"/>
      <c r="J142" s="52">
        <f t="shared" si="25"/>
        <v>18.440000000000001</v>
      </c>
      <c r="K142" s="71"/>
      <c r="L142" s="71"/>
      <c r="M142" s="71"/>
      <c r="N142" s="82"/>
      <c r="O142" s="71"/>
      <c r="R142" s="42"/>
      <c r="S142" s="48"/>
      <c r="T142" s="60"/>
    </row>
    <row r="143" spans="5:20">
      <c r="E143" s="42"/>
      <c r="G143" s="56" t="s">
        <v>265</v>
      </c>
      <c r="H143" s="52">
        <v>16.63</v>
      </c>
      <c r="I143" s="52"/>
      <c r="J143" s="52">
        <f t="shared" si="25"/>
        <v>20.602499999999999</v>
      </c>
      <c r="K143" s="71"/>
      <c r="L143" s="71"/>
      <c r="M143" s="71"/>
      <c r="N143" s="82"/>
      <c r="O143" s="71"/>
      <c r="Q143" s="75"/>
      <c r="R143" s="42"/>
      <c r="S143" s="48"/>
      <c r="T143" s="60"/>
    </row>
    <row r="144" spans="5:20">
      <c r="E144" s="42"/>
      <c r="G144" s="56" t="s">
        <v>266</v>
      </c>
      <c r="H144" s="52">
        <v>17.149999999999999</v>
      </c>
      <c r="I144" s="52"/>
      <c r="J144" s="52">
        <f t="shared" si="25"/>
        <v>22.745000000000001</v>
      </c>
      <c r="K144" s="71"/>
      <c r="L144" s="71"/>
      <c r="M144" s="71"/>
      <c r="N144" s="82"/>
      <c r="O144" s="71"/>
      <c r="R144" s="42"/>
      <c r="S144" s="48"/>
      <c r="T144" s="60"/>
    </row>
    <row r="145" spans="5:20">
      <c r="E145" s="42"/>
      <c r="G145" s="56" t="s">
        <v>267</v>
      </c>
      <c r="H145" s="52">
        <v>22.52</v>
      </c>
      <c r="I145" s="52"/>
      <c r="J145" s="52">
        <f t="shared" si="25"/>
        <v>23.137499999999999</v>
      </c>
      <c r="K145" s="71"/>
      <c r="L145" s="71"/>
      <c r="M145" s="71"/>
      <c r="N145" s="82"/>
      <c r="O145" s="71"/>
      <c r="R145" s="42"/>
      <c r="S145" s="48"/>
      <c r="T145" s="60"/>
    </row>
    <row r="146" spans="5:20">
      <c r="E146" s="42"/>
      <c r="G146" s="56" t="s">
        <v>268</v>
      </c>
      <c r="H146" s="52">
        <v>26.11</v>
      </c>
      <c r="I146" s="52"/>
      <c r="J146" s="52">
        <f t="shared" si="25"/>
        <v>23.05</v>
      </c>
      <c r="K146" s="71"/>
      <c r="L146" s="71"/>
      <c r="M146" s="71"/>
      <c r="N146" s="82"/>
      <c r="O146" s="71"/>
      <c r="R146" s="42"/>
      <c r="T146" s="60"/>
    </row>
    <row r="147" spans="5:20">
      <c r="E147" s="42"/>
      <c r="G147" s="56" t="s">
        <v>269</v>
      </c>
      <c r="H147" s="52">
        <v>25.2</v>
      </c>
      <c r="I147" s="52"/>
      <c r="J147" s="52"/>
      <c r="K147" s="71"/>
      <c r="L147" s="71"/>
      <c r="M147" s="71"/>
      <c r="N147" s="82"/>
      <c r="O147" s="71"/>
      <c r="R147" s="42"/>
      <c r="T147" s="60"/>
    </row>
    <row r="148" spans="5:20">
      <c r="G148" s="56" t="s">
        <v>270</v>
      </c>
      <c r="H148" s="52">
        <v>18.72</v>
      </c>
      <c r="I148" s="52"/>
      <c r="J148" s="52"/>
      <c r="K148" s="71"/>
      <c r="L148" s="71"/>
      <c r="M148" s="71"/>
      <c r="N148" s="82"/>
      <c r="O148" s="71"/>
      <c r="R148" s="42"/>
      <c r="T148" s="60"/>
    </row>
    <row r="149" spans="5:20">
      <c r="G149" s="72" t="s">
        <v>271</v>
      </c>
      <c r="H149" s="73">
        <v>22.17</v>
      </c>
      <c r="I149" s="73"/>
      <c r="J149" s="73"/>
      <c r="K149" s="74"/>
      <c r="L149" s="74"/>
      <c r="M149" s="74"/>
      <c r="N149" s="82"/>
      <c r="O149" s="74"/>
      <c r="P149" s="75"/>
      <c r="R149" s="76"/>
      <c r="S149" s="75"/>
      <c r="T149" s="62"/>
    </row>
  </sheetData>
  <mergeCells count="14">
    <mergeCell ref="B82:D82"/>
    <mergeCell ref="B75:D75"/>
    <mergeCell ref="B76:D76"/>
    <mergeCell ref="B77:D77"/>
    <mergeCell ref="B78:D78"/>
    <mergeCell ref="B80:D80"/>
    <mergeCell ref="B79:D79"/>
    <mergeCell ref="B81:D81"/>
    <mergeCell ref="R8:T8"/>
    <mergeCell ref="B8:E8"/>
    <mergeCell ref="B72:D72"/>
    <mergeCell ref="B73:D73"/>
    <mergeCell ref="B74:D74"/>
    <mergeCell ref="G8:P8"/>
  </mergeCells>
  <phoneticPr fontId="101" type="noConversion"/>
  <pageMargins left="0.75" right="0.75" top="1" bottom="1" header="0.5" footer="0.5"/>
  <pageSetup scale="45" orientation="portrait" r:id="rId1"/>
  <headerFooter alignWithMargins="0"/>
  <ignoredErrors>
    <ignoredError sqref="J20:J21"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D3997-1C2F-4E7E-8941-9AEAA14B864B}">
  <dimension ref="A1:H148"/>
  <sheetViews>
    <sheetView workbookViewId="0">
      <pane xSplit="1" ySplit="11" topLeftCell="B124" activePane="bottomRight" state="frozen"/>
      <selection pane="topRight" activeCell="B1" sqref="B1"/>
      <selection pane="bottomLeft" activeCell="A12" sqref="A12"/>
      <selection pane="bottomRight" activeCell="C132" sqref="C132"/>
    </sheetView>
  </sheetViews>
  <sheetFormatPr defaultRowHeight="13.2"/>
  <cols>
    <col min="1" max="1" width="16.88671875" customWidth="1"/>
    <col min="2" max="2" width="11.77734375" customWidth="1"/>
    <col min="4" max="4" width="9.88671875" bestFit="1" customWidth="1"/>
    <col min="5" max="5" width="25.77734375" customWidth="1"/>
    <col min="6" max="6" width="23.88671875" customWidth="1"/>
    <col min="7" max="7" width="10.44140625" customWidth="1"/>
  </cols>
  <sheetData>
    <row r="1" spans="1:6">
      <c r="A1" t="s">
        <v>13</v>
      </c>
      <c r="D1" s="11" t="s">
        <v>375</v>
      </c>
    </row>
    <row r="2" spans="1:6">
      <c r="A2" t="s">
        <v>14</v>
      </c>
    </row>
    <row r="3" spans="1:6">
      <c r="A3" t="s">
        <v>280</v>
      </c>
    </row>
    <row r="4" spans="1:6">
      <c r="A4" t="s">
        <v>371</v>
      </c>
    </row>
    <row r="5" spans="1:6">
      <c r="A5" t="s">
        <v>17</v>
      </c>
    </row>
    <row r="6" spans="1:6">
      <c r="A6" t="s">
        <v>18</v>
      </c>
    </row>
    <row r="8" spans="1:6">
      <c r="A8" t="s">
        <v>372</v>
      </c>
      <c r="B8" t="s">
        <v>373</v>
      </c>
    </row>
    <row r="10" spans="1:6">
      <c r="A10" t="s">
        <v>374</v>
      </c>
    </row>
    <row r="11" spans="1:6" ht="49.8" customHeight="1">
      <c r="A11" s="27" t="s">
        <v>21</v>
      </c>
      <c r="B11" s="27" t="s">
        <v>372</v>
      </c>
      <c r="C11" s="27" t="s">
        <v>376</v>
      </c>
      <c r="D11" s="27" t="s">
        <v>377</v>
      </c>
      <c r="E11" s="211" t="s">
        <v>378</v>
      </c>
      <c r="F11" s="218" t="s">
        <v>387</v>
      </c>
    </row>
    <row r="12" spans="1:6">
      <c r="A12" s="3">
        <v>41214</v>
      </c>
      <c r="B12" s="210">
        <v>231.249</v>
      </c>
    </row>
    <row r="13" spans="1:6">
      <c r="A13" s="3">
        <v>41244</v>
      </c>
      <c r="B13" s="210">
        <v>231.221</v>
      </c>
    </row>
    <row r="14" spans="1:6">
      <c r="A14" s="3">
        <v>41275</v>
      </c>
      <c r="B14" s="210">
        <v>231.679</v>
      </c>
    </row>
    <row r="15" spans="1:6">
      <c r="A15" s="3">
        <v>41306</v>
      </c>
      <c r="B15" s="210">
        <v>232.93700000000001</v>
      </c>
    </row>
    <row r="16" spans="1:6">
      <c r="A16" s="3">
        <v>41334</v>
      </c>
      <c r="B16" s="210">
        <v>232.28200000000001</v>
      </c>
    </row>
    <row r="17" spans="1:5">
      <c r="A17" s="3">
        <v>41365</v>
      </c>
      <c r="B17" s="210">
        <v>231.797</v>
      </c>
    </row>
    <row r="18" spans="1:5">
      <c r="A18" s="3">
        <v>41395</v>
      </c>
      <c r="B18" s="210">
        <v>231.893</v>
      </c>
    </row>
    <row r="19" spans="1:5">
      <c r="A19" s="3">
        <v>41426</v>
      </c>
      <c r="B19" s="210">
        <v>232.44499999999999</v>
      </c>
    </row>
    <row r="20" spans="1:5">
      <c r="A20" s="3">
        <v>41456</v>
      </c>
      <c r="B20" s="210">
        <v>232.9</v>
      </c>
    </row>
    <row r="21" spans="1:5">
      <c r="A21" s="3">
        <v>41487</v>
      </c>
      <c r="B21" s="210">
        <v>233.45599999999999</v>
      </c>
    </row>
    <row r="22" spans="1:5">
      <c r="A22" s="3">
        <v>41518</v>
      </c>
      <c r="B22" s="210">
        <v>233.54400000000001</v>
      </c>
      <c r="C22" s="26"/>
    </row>
    <row r="23" spans="1:5">
      <c r="A23" s="3">
        <v>41548</v>
      </c>
      <c r="B23" s="210">
        <v>233.66900000000001</v>
      </c>
      <c r="C23" s="26"/>
    </row>
    <row r="24" spans="1:5">
      <c r="A24" s="3">
        <v>41579</v>
      </c>
      <c r="B24" s="210">
        <v>234.1</v>
      </c>
      <c r="C24" s="26">
        <f t="shared" ref="C24" si="0">B24/B12-1</f>
        <v>1.2328701961954458E-2</v>
      </c>
      <c r="D24" s="23">
        <f t="shared" ref="D24:D87" si="1">B24/B23-1</f>
        <v>1.8444894273523804E-3</v>
      </c>
      <c r="E24" s="23">
        <f>(1+D24)^12-1</f>
        <v>2.2359800743909419E-2</v>
      </c>
    </row>
    <row r="25" spans="1:5">
      <c r="A25" s="3">
        <v>41609</v>
      </c>
      <c r="B25" s="210">
        <v>234.71899999999999</v>
      </c>
      <c r="C25" s="26">
        <f t="shared" ref="C25:C28" si="2">B25/B13-1</f>
        <v>1.5128383667573297E-2</v>
      </c>
      <c r="D25" s="23">
        <f t="shared" si="1"/>
        <v>2.6441691584793148E-3</v>
      </c>
      <c r="E25" s="23">
        <f t="shared" ref="E25:E87" si="3">(1+D25)^12-1</f>
        <v>3.2195568968867994E-2</v>
      </c>
    </row>
    <row r="26" spans="1:5">
      <c r="A26" s="3">
        <v>41640</v>
      </c>
      <c r="B26" s="210">
        <v>235.28800000000001</v>
      </c>
      <c r="C26" s="26">
        <f t="shared" si="2"/>
        <v>1.557758795574915E-2</v>
      </c>
      <c r="D26" s="23">
        <f t="shared" si="1"/>
        <v>2.4241752904536895E-3</v>
      </c>
      <c r="E26" s="23">
        <f t="shared" si="3"/>
        <v>2.9481112065645521E-2</v>
      </c>
    </row>
    <row r="27" spans="1:5">
      <c r="A27" s="3">
        <v>41671</v>
      </c>
      <c r="B27" s="210">
        <v>235.547</v>
      </c>
      <c r="C27" s="26">
        <f t="shared" si="2"/>
        <v>1.1204746347724948E-2</v>
      </c>
      <c r="D27" s="23">
        <f t="shared" si="1"/>
        <v>1.1007786202441583E-3</v>
      </c>
      <c r="E27" s="23">
        <f t="shared" si="3"/>
        <v>1.3289610708913546E-2</v>
      </c>
    </row>
    <row r="28" spans="1:5">
      <c r="A28" s="3">
        <v>41699</v>
      </c>
      <c r="B28" s="210">
        <v>236.02799999999999</v>
      </c>
      <c r="C28" s="26">
        <f t="shared" si="2"/>
        <v>1.6126949139408042E-2</v>
      </c>
      <c r="D28" s="23">
        <f t="shared" si="1"/>
        <v>2.0420553010651599E-3</v>
      </c>
      <c r="E28" s="23">
        <f t="shared" si="3"/>
        <v>2.4781764955681851E-2</v>
      </c>
    </row>
    <row r="29" spans="1:5">
      <c r="A29" s="3">
        <v>41730</v>
      </c>
      <c r="B29" s="210">
        <v>236.46799999999999</v>
      </c>
      <c r="C29" s="26">
        <f t="shared" ref="C29:C92" si="4">B29/B17-1</f>
        <v>2.0151253036061689E-2</v>
      </c>
      <c r="D29" s="23">
        <f t="shared" si="1"/>
        <v>1.8641856050976013E-3</v>
      </c>
      <c r="E29" s="23">
        <f t="shared" si="3"/>
        <v>2.2601020910144154E-2</v>
      </c>
    </row>
    <row r="30" spans="1:5">
      <c r="A30" s="3">
        <v>41760</v>
      </c>
      <c r="B30" s="210">
        <v>236.91800000000001</v>
      </c>
      <c r="C30" s="26">
        <f t="shared" si="4"/>
        <v>2.1669476870798121E-2</v>
      </c>
      <c r="D30" s="23">
        <f t="shared" si="1"/>
        <v>1.9030059035471947E-3</v>
      </c>
      <c r="E30" s="23">
        <f t="shared" si="3"/>
        <v>2.3076607984337638E-2</v>
      </c>
    </row>
    <row r="31" spans="1:5">
      <c r="A31" s="3">
        <v>41791</v>
      </c>
      <c r="B31" s="210">
        <v>237.23099999999999</v>
      </c>
      <c r="C31" s="26">
        <f t="shared" si="4"/>
        <v>2.0589816945944195E-2</v>
      </c>
      <c r="D31" s="23">
        <f t="shared" si="1"/>
        <v>1.321132206079767E-3</v>
      </c>
      <c r="E31" s="23">
        <f t="shared" si="3"/>
        <v>1.5969291040398792E-2</v>
      </c>
    </row>
    <row r="32" spans="1:5">
      <c r="A32" s="3">
        <v>41821</v>
      </c>
      <c r="B32" s="210">
        <v>237.49799999999999</v>
      </c>
      <c r="C32" s="26">
        <f t="shared" si="4"/>
        <v>1.9742378703305974E-2</v>
      </c>
      <c r="D32" s="23">
        <f t="shared" si="1"/>
        <v>1.1254852864928111E-3</v>
      </c>
      <c r="E32" s="23">
        <f t="shared" si="3"/>
        <v>1.3589741211924355E-2</v>
      </c>
    </row>
    <row r="33" spans="1:5">
      <c r="A33" s="3">
        <v>41852</v>
      </c>
      <c r="B33" s="210">
        <v>237.46</v>
      </c>
      <c r="C33" s="26">
        <f t="shared" si="4"/>
        <v>1.7150983482969062E-2</v>
      </c>
      <c r="D33" s="23">
        <f t="shared" si="1"/>
        <v>-1.6000134737970129E-4</v>
      </c>
      <c r="E33" s="23">
        <f t="shared" si="3"/>
        <v>-1.9183274409184659E-3</v>
      </c>
    </row>
    <row r="34" spans="1:5">
      <c r="A34" s="3">
        <v>41883</v>
      </c>
      <c r="B34" s="210">
        <v>237.477</v>
      </c>
      <c r="C34" s="26">
        <f t="shared" si="4"/>
        <v>1.6840509711232077E-2</v>
      </c>
      <c r="D34" s="23">
        <f t="shared" si="1"/>
        <v>7.1591004800808378E-5</v>
      </c>
      <c r="E34" s="23">
        <f t="shared" si="3"/>
        <v>8.5943040629610223E-4</v>
      </c>
    </row>
    <row r="35" spans="1:5">
      <c r="A35" s="3">
        <v>41913</v>
      </c>
      <c r="B35" s="210">
        <v>237.43</v>
      </c>
      <c r="C35" s="26">
        <f t="shared" si="4"/>
        <v>1.6095417021513292E-2</v>
      </c>
      <c r="D35" s="23">
        <f t="shared" si="1"/>
        <v>-1.9791390324119806E-4</v>
      </c>
      <c r="E35" s="23">
        <f t="shared" si="3"/>
        <v>-2.3723833293702867E-3</v>
      </c>
    </row>
    <row r="36" spans="1:5">
      <c r="A36" s="3">
        <v>41944</v>
      </c>
      <c r="B36" s="210">
        <v>236.983</v>
      </c>
      <c r="C36" s="26">
        <f t="shared" si="4"/>
        <v>1.231524989320798E-2</v>
      </c>
      <c r="D36" s="23">
        <f t="shared" si="1"/>
        <v>-1.8826601524659647E-3</v>
      </c>
      <c r="E36" s="23">
        <f t="shared" si="3"/>
        <v>-2.2359452661172008E-2</v>
      </c>
    </row>
    <row r="37" spans="1:5">
      <c r="A37" s="3">
        <v>41974</v>
      </c>
      <c r="B37" s="210">
        <v>236.25200000000001</v>
      </c>
      <c r="C37" s="26">
        <f t="shared" si="4"/>
        <v>6.5312139196231911E-3</v>
      </c>
      <c r="D37" s="23">
        <f t="shared" si="1"/>
        <v>-3.0846094445592387E-3</v>
      </c>
      <c r="E37" s="23">
        <f t="shared" si="3"/>
        <v>-3.6393747811504396E-2</v>
      </c>
    </row>
    <row r="38" spans="1:5">
      <c r="A38" s="3">
        <v>42005</v>
      </c>
      <c r="B38" s="210">
        <v>234.74700000000001</v>
      </c>
      <c r="C38" s="26">
        <f t="shared" si="4"/>
        <v>-2.2993097820542818E-3</v>
      </c>
      <c r="D38" s="23">
        <f t="shared" si="1"/>
        <v>-6.3703164417655556E-3</v>
      </c>
      <c r="E38" s="23">
        <f t="shared" si="3"/>
        <v>-7.38215218356012E-2</v>
      </c>
    </row>
    <row r="39" spans="1:5">
      <c r="A39" s="3">
        <v>42036</v>
      </c>
      <c r="B39" s="210">
        <v>235.34200000000001</v>
      </c>
      <c r="C39" s="26">
        <f t="shared" si="4"/>
        <v>-8.7031462935205361E-4</v>
      </c>
      <c r="D39" s="23">
        <f t="shared" si="1"/>
        <v>2.5346436802173855E-3</v>
      </c>
      <c r="E39" s="23">
        <f t="shared" si="3"/>
        <v>3.0843338697204903E-2</v>
      </c>
    </row>
    <row r="40" spans="1:5">
      <c r="A40" s="3">
        <v>42064</v>
      </c>
      <c r="B40" s="210">
        <v>235.976</v>
      </c>
      <c r="C40" s="26">
        <f t="shared" si="4"/>
        <v>-2.2031284423873476E-4</v>
      </c>
      <c r="D40" s="23">
        <f t="shared" si="1"/>
        <v>2.6939517808124425E-3</v>
      </c>
      <c r="E40" s="23">
        <f t="shared" si="3"/>
        <v>3.2810735607648134E-2</v>
      </c>
    </row>
    <row r="41" spans="1:5">
      <c r="A41" s="3">
        <v>42095</v>
      </c>
      <c r="B41" s="210">
        <v>236.22200000000001</v>
      </c>
      <c r="C41" s="26">
        <f t="shared" si="4"/>
        <v>-1.0403098939391064E-3</v>
      </c>
      <c r="D41" s="23">
        <f t="shared" si="1"/>
        <v>1.0424788961589382E-3</v>
      </c>
      <c r="E41" s="23">
        <f t="shared" si="3"/>
        <v>1.2581722891810143E-2</v>
      </c>
    </row>
    <row r="42" spans="1:5">
      <c r="A42" s="3">
        <v>42125</v>
      </c>
      <c r="B42" s="210">
        <v>237.001</v>
      </c>
      <c r="C42" s="26">
        <f t="shared" si="4"/>
        <v>3.5033218244295838E-4</v>
      </c>
      <c r="D42" s="23">
        <f t="shared" si="1"/>
        <v>3.2977453412468272E-3</v>
      </c>
      <c r="E42" s="23">
        <f t="shared" si="3"/>
        <v>4.0298651099963667E-2</v>
      </c>
    </row>
    <row r="43" spans="1:5">
      <c r="A43" s="3">
        <v>42156</v>
      </c>
      <c r="B43" s="210">
        <v>237.65700000000001</v>
      </c>
      <c r="C43" s="26">
        <f t="shared" si="4"/>
        <v>1.7957180975505249E-3</v>
      </c>
      <c r="D43" s="23">
        <f t="shared" si="1"/>
        <v>2.7679208104607333E-3</v>
      </c>
      <c r="E43" s="23">
        <f t="shared" si="3"/>
        <v>3.3725395703916528E-2</v>
      </c>
    </row>
    <row r="44" spans="1:5">
      <c r="A44" s="3">
        <v>42186</v>
      </c>
      <c r="B44" s="210">
        <v>238.03399999999999</v>
      </c>
      <c r="C44" s="26">
        <f t="shared" si="4"/>
        <v>2.2568611104094582E-3</v>
      </c>
      <c r="D44" s="23">
        <f t="shared" si="1"/>
        <v>1.5863197801873063E-3</v>
      </c>
      <c r="E44" s="23">
        <f t="shared" si="3"/>
        <v>1.9202801797054025E-2</v>
      </c>
    </row>
    <row r="45" spans="1:5">
      <c r="A45" s="3">
        <v>42217</v>
      </c>
      <c r="B45" s="210">
        <v>238.03299999999999</v>
      </c>
      <c r="C45" s="26">
        <f t="shared" si="4"/>
        <v>2.413037985344868E-3</v>
      </c>
      <c r="D45" s="23">
        <f t="shared" si="1"/>
        <v>-4.2010805179071298E-6</v>
      </c>
      <c r="E45" s="23">
        <f t="shared" si="3"/>
        <v>-5.0411801392091782E-5</v>
      </c>
    </row>
    <row r="46" spans="1:5">
      <c r="A46" s="3">
        <v>42248</v>
      </c>
      <c r="B46" s="210">
        <v>237.49799999999999</v>
      </c>
      <c r="C46" s="26">
        <f t="shared" si="4"/>
        <v>8.8429616341700878E-5</v>
      </c>
      <c r="D46" s="23">
        <f t="shared" si="1"/>
        <v>-2.2475875193775918E-3</v>
      </c>
      <c r="E46" s="23">
        <f t="shared" si="3"/>
        <v>-2.66401266539118E-2</v>
      </c>
    </row>
    <row r="47" spans="1:5">
      <c r="A47" s="3">
        <v>42278</v>
      </c>
      <c r="B47" s="210">
        <v>237.733</v>
      </c>
      <c r="C47" s="26">
        <f t="shared" si="4"/>
        <v>1.2761656067050708E-3</v>
      </c>
      <c r="D47" s="23">
        <f t="shared" si="1"/>
        <v>9.8948201669069036E-4</v>
      </c>
      <c r="E47" s="23">
        <f t="shared" si="3"/>
        <v>1.193861673407981E-2</v>
      </c>
    </row>
    <row r="48" spans="1:5">
      <c r="A48" s="3">
        <v>42309</v>
      </c>
      <c r="B48" s="210">
        <v>238.017</v>
      </c>
      <c r="C48" s="26">
        <f t="shared" si="4"/>
        <v>4.3631821691851869E-3</v>
      </c>
      <c r="D48" s="23">
        <f t="shared" si="1"/>
        <v>1.1946174910508756E-3</v>
      </c>
      <c r="E48" s="23">
        <f t="shared" si="3"/>
        <v>1.4429975292748587E-2</v>
      </c>
    </row>
    <row r="49" spans="1:5">
      <c r="A49" s="3">
        <v>42339</v>
      </c>
      <c r="B49" s="210">
        <v>237.761</v>
      </c>
      <c r="C49" s="26">
        <f t="shared" si="4"/>
        <v>6.3872475153647912E-3</v>
      </c>
      <c r="D49" s="23">
        <f t="shared" si="1"/>
        <v>-1.0755534268560574E-3</v>
      </c>
      <c r="E49" s="23">
        <f t="shared" si="3"/>
        <v>-1.2830564387141918E-2</v>
      </c>
    </row>
    <row r="50" spans="1:5">
      <c r="A50" s="3">
        <v>42370</v>
      </c>
      <c r="B50" s="210">
        <v>237.65199999999999</v>
      </c>
      <c r="C50" s="26">
        <f t="shared" si="4"/>
        <v>1.2375025026943876E-2</v>
      </c>
      <c r="D50" s="23">
        <f t="shared" si="1"/>
        <v>-4.5844356307389589E-4</v>
      </c>
      <c r="E50" s="23">
        <f t="shared" si="3"/>
        <v>-5.4874726792917272E-3</v>
      </c>
    </row>
    <row r="51" spans="1:5">
      <c r="A51" s="3">
        <v>42401</v>
      </c>
      <c r="B51" s="210">
        <v>237.33600000000001</v>
      </c>
      <c r="C51" s="26">
        <f t="shared" si="4"/>
        <v>8.4727757901266187E-3</v>
      </c>
      <c r="D51" s="23">
        <f t="shared" si="1"/>
        <v>-1.3296753235823022E-3</v>
      </c>
      <c r="E51" s="23">
        <f t="shared" si="3"/>
        <v>-1.5839929133343644E-2</v>
      </c>
    </row>
    <row r="52" spans="1:5">
      <c r="A52" s="3">
        <v>42430</v>
      </c>
      <c r="B52" s="210">
        <v>238.08</v>
      </c>
      <c r="C52" s="26">
        <f t="shared" si="4"/>
        <v>8.9161609655219465E-3</v>
      </c>
      <c r="D52" s="23">
        <f t="shared" si="1"/>
        <v>3.1347962382444194E-3</v>
      </c>
      <c r="E52" s="23">
        <f t="shared" si="3"/>
        <v>3.827295863836544E-2</v>
      </c>
    </row>
    <row r="53" spans="1:5">
      <c r="A53" s="3">
        <v>42461</v>
      </c>
      <c r="B53" s="210">
        <v>238.99199999999999</v>
      </c>
      <c r="C53" s="26">
        <f t="shared" si="4"/>
        <v>1.1726257503534843E-2</v>
      </c>
      <c r="D53" s="23">
        <f t="shared" si="1"/>
        <v>3.8306451612901693E-3</v>
      </c>
      <c r="E53" s="23">
        <f t="shared" si="3"/>
        <v>4.6948689033403435E-2</v>
      </c>
    </row>
    <row r="54" spans="1:5">
      <c r="A54" s="3">
        <v>42491</v>
      </c>
      <c r="B54" s="210">
        <v>239.55699999999999</v>
      </c>
      <c r="C54" s="26">
        <f t="shared" si="4"/>
        <v>1.0784764621246223E-2</v>
      </c>
      <c r="D54" s="23">
        <f t="shared" si="1"/>
        <v>2.3640958693178504E-3</v>
      </c>
      <c r="E54" s="23">
        <f t="shared" si="3"/>
        <v>2.8740943423511744E-2</v>
      </c>
    </row>
    <row r="55" spans="1:5">
      <c r="A55" s="3">
        <v>42522</v>
      </c>
      <c r="B55" s="210">
        <v>240.22200000000001</v>
      </c>
      <c r="C55" s="26">
        <f t="shared" si="4"/>
        <v>1.0792865347959424E-2</v>
      </c>
      <c r="D55" s="23">
        <f t="shared" si="1"/>
        <v>2.7759572878272021E-3</v>
      </c>
      <c r="E55" s="23">
        <f t="shared" si="3"/>
        <v>3.3824815042330147E-2</v>
      </c>
    </row>
    <row r="56" spans="1:5">
      <c r="A56" s="3">
        <v>42552</v>
      </c>
      <c r="B56" s="210">
        <v>240.101</v>
      </c>
      <c r="C56" s="26">
        <f t="shared" si="4"/>
        <v>8.6836334305182561E-3</v>
      </c>
      <c r="D56" s="23">
        <f t="shared" si="1"/>
        <v>-5.0370074347894089E-4</v>
      </c>
      <c r="E56" s="23">
        <f t="shared" si="3"/>
        <v>-6.0276918520897338E-3</v>
      </c>
    </row>
    <row r="57" spans="1:5">
      <c r="A57" s="3">
        <v>42583</v>
      </c>
      <c r="B57" s="210">
        <v>240.54499999999999</v>
      </c>
      <c r="C57" s="26">
        <f t="shared" si="4"/>
        <v>1.0553158595656864E-2</v>
      </c>
      <c r="D57" s="23">
        <f t="shared" si="1"/>
        <v>1.8492217858316895E-3</v>
      </c>
      <c r="E57" s="23">
        <f t="shared" si="3"/>
        <v>2.2417753436019927E-2</v>
      </c>
    </row>
    <row r="58" spans="1:5">
      <c r="A58" s="3">
        <v>42614</v>
      </c>
      <c r="B58" s="210">
        <v>241.17599999999999</v>
      </c>
      <c r="C58" s="26">
        <f t="shared" si="4"/>
        <v>1.5486446201652182E-2</v>
      </c>
      <c r="D58" s="23">
        <f t="shared" si="1"/>
        <v>2.6232097944252075E-3</v>
      </c>
      <c r="E58" s="23">
        <f t="shared" si="3"/>
        <v>3.1936673425941864E-2</v>
      </c>
    </row>
    <row r="59" spans="1:5">
      <c r="A59" s="3">
        <v>42644</v>
      </c>
      <c r="B59" s="210">
        <v>241.74100000000001</v>
      </c>
      <c r="C59" s="26">
        <f t="shared" si="4"/>
        <v>1.685924966243646E-2</v>
      </c>
      <c r="D59" s="23">
        <f t="shared" si="1"/>
        <v>2.3426874979268764E-3</v>
      </c>
      <c r="E59" s="23">
        <f t="shared" si="3"/>
        <v>2.84773136940768E-2</v>
      </c>
    </row>
    <row r="60" spans="1:5">
      <c r="A60" s="3">
        <v>42675</v>
      </c>
      <c r="B60" s="210">
        <v>242.02600000000001</v>
      </c>
      <c r="C60" s="26">
        <f t="shared" si="4"/>
        <v>1.6843334719788938E-2</v>
      </c>
      <c r="D60" s="23">
        <f t="shared" si="1"/>
        <v>1.1789477167711837E-3</v>
      </c>
      <c r="E60" s="23">
        <f t="shared" si="3"/>
        <v>1.423946862965364E-2</v>
      </c>
    </row>
    <row r="61" spans="1:5">
      <c r="A61" s="3">
        <v>42705</v>
      </c>
      <c r="B61" s="210">
        <v>242.637</v>
      </c>
      <c r="C61" s="26">
        <f t="shared" si="4"/>
        <v>2.0507989115119862E-2</v>
      </c>
      <c r="D61" s="23">
        <f t="shared" si="1"/>
        <v>2.5245221587761879E-3</v>
      </c>
      <c r="E61" s="23">
        <f t="shared" si="3"/>
        <v>3.0718457742538119E-2</v>
      </c>
    </row>
    <row r="62" spans="1:5">
      <c r="A62" s="3">
        <v>42736</v>
      </c>
      <c r="B62" s="210">
        <v>243.61799999999999</v>
      </c>
      <c r="C62" s="26">
        <f t="shared" si="4"/>
        <v>2.5103933482571117E-2</v>
      </c>
      <c r="D62" s="23">
        <f t="shared" si="1"/>
        <v>4.0430766948156283E-3</v>
      </c>
      <c r="E62" s="23">
        <f t="shared" si="3"/>
        <v>4.9610460235799847E-2</v>
      </c>
    </row>
    <row r="63" spans="1:5">
      <c r="A63" s="3">
        <v>42767</v>
      </c>
      <c r="B63" s="210">
        <v>244.006</v>
      </c>
      <c r="C63" s="26">
        <f t="shared" si="4"/>
        <v>2.8103616813294208E-2</v>
      </c>
      <c r="D63" s="23">
        <f t="shared" si="1"/>
        <v>1.5926573570097524E-3</v>
      </c>
      <c r="E63" s="23">
        <f t="shared" si="3"/>
        <v>1.9280193040007276E-2</v>
      </c>
    </row>
    <row r="64" spans="1:5">
      <c r="A64" s="3">
        <v>42795</v>
      </c>
      <c r="B64" s="210">
        <v>243.892</v>
      </c>
      <c r="C64" s="26">
        <f t="shared" si="4"/>
        <v>2.44119623655914E-2</v>
      </c>
      <c r="D64" s="23">
        <f t="shared" si="1"/>
        <v>-4.6720162618951733E-4</v>
      </c>
      <c r="E64" s="23">
        <f t="shared" si="3"/>
        <v>-5.592035620477831E-3</v>
      </c>
    </row>
    <row r="65" spans="1:5">
      <c r="A65" s="3">
        <v>42826</v>
      </c>
      <c r="B65" s="210">
        <v>244.19300000000001</v>
      </c>
      <c r="C65" s="26">
        <f t="shared" si="4"/>
        <v>2.176223471915395E-2</v>
      </c>
      <c r="D65" s="23">
        <f t="shared" si="1"/>
        <v>1.2341528217407749E-3</v>
      </c>
      <c r="E65" s="23">
        <f t="shared" si="3"/>
        <v>1.4910775353303096E-2</v>
      </c>
    </row>
    <row r="66" spans="1:5">
      <c r="A66" s="3">
        <v>42856</v>
      </c>
      <c r="B66" s="210">
        <v>244.00399999999999</v>
      </c>
      <c r="C66" s="26">
        <f t="shared" si="4"/>
        <v>1.8563431667619756E-2</v>
      </c>
      <c r="D66" s="23">
        <f t="shared" si="1"/>
        <v>-7.7397796005629349E-4</v>
      </c>
      <c r="E66" s="23">
        <f t="shared" si="3"/>
        <v>-9.2483005809559371E-3</v>
      </c>
    </row>
    <row r="67" spans="1:5">
      <c r="A67" s="3">
        <v>42887</v>
      </c>
      <c r="B67" s="210">
        <v>244.16300000000001</v>
      </c>
      <c r="C67" s="26">
        <f t="shared" si="4"/>
        <v>1.6405658099591269E-2</v>
      </c>
      <c r="D67" s="23">
        <f t="shared" si="1"/>
        <v>6.5162866182522095E-4</v>
      </c>
      <c r="E67" s="23">
        <f t="shared" si="3"/>
        <v>7.8476298182890147E-3</v>
      </c>
    </row>
    <row r="68" spans="1:5">
      <c r="A68" s="3">
        <v>42917</v>
      </c>
      <c r="B68" s="210">
        <v>244.24299999999999</v>
      </c>
      <c r="C68" s="26">
        <f t="shared" si="4"/>
        <v>1.7251073506566073E-2</v>
      </c>
      <c r="D68" s="23">
        <f t="shared" si="1"/>
        <v>3.2764997153544861E-4</v>
      </c>
      <c r="E68" s="23">
        <f t="shared" si="3"/>
        <v>3.938892799821847E-3</v>
      </c>
    </row>
    <row r="69" spans="1:5">
      <c r="A69" s="3">
        <v>42948</v>
      </c>
      <c r="B69" s="210">
        <v>245.18299999999999</v>
      </c>
      <c r="C69" s="26">
        <f t="shared" si="4"/>
        <v>1.9281215572969801E-2</v>
      </c>
      <c r="D69" s="23">
        <f t="shared" si="1"/>
        <v>3.8486261632881824E-3</v>
      </c>
      <c r="E69" s="23">
        <f t="shared" si="3"/>
        <v>4.71737513937871E-2</v>
      </c>
    </row>
    <row r="70" spans="1:5">
      <c r="A70" s="3">
        <v>42979</v>
      </c>
      <c r="B70" s="210">
        <v>246.435</v>
      </c>
      <c r="C70" s="26">
        <f t="shared" si="4"/>
        <v>2.1805652303711787E-2</v>
      </c>
      <c r="D70" s="23">
        <f t="shared" si="1"/>
        <v>5.106389920997767E-3</v>
      </c>
      <c r="E70" s="23">
        <f t="shared" si="3"/>
        <v>6.3027275817481021E-2</v>
      </c>
    </row>
    <row r="71" spans="1:5">
      <c r="A71" s="3">
        <v>43009</v>
      </c>
      <c r="B71" s="210">
        <v>246.626</v>
      </c>
      <c r="C71" s="26">
        <f t="shared" si="4"/>
        <v>2.020757753132485E-2</v>
      </c>
      <c r="D71" s="23">
        <f t="shared" si="1"/>
        <v>7.7505224501384085E-4</v>
      </c>
      <c r="E71" s="23">
        <f t="shared" si="3"/>
        <v>9.3403761411272601E-3</v>
      </c>
    </row>
    <row r="72" spans="1:5">
      <c r="A72" s="3">
        <v>43040</v>
      </c>
      <c r="B72" s="210">
        <v>247.28399999999999</v>
      </c>
      <c r="C72" s="26">
        <f t="shared" si="4"/>
        <v>2.172493864295566E-2</v>
      </c>
      <c r="D72" s="23">
        <f t="shared" si="1"/>
        <v>2.6680074282516841E-3</v>
      </c>
      <c r="E72" s="23">
        <f t="shared" si="3"/>
        <v>3.249009787562529E-2</v>
      </c>
    </row>
    <row r="73" spans="1:5">
      <c r="A73" s="3">
        <v>43070</v>
      </c>
      <c r="B73" s="210">
        <v>247.80500000000001</v>
      </c>
      <c r="C73" s="26">
        <f t="shared" si="4"/>
        <v>2.1299307195522532E-2</v>
      </c>
      <c r="D73" s="23">
        <f t="shared" si="1"/>
        <v>2.1068892447551058E-3</v>
      </c>
      <c r="E73" s="23">
        <f t="shared" si="3"/>
        <v>2.5577711092589439E-2</v>
      </c>
    </row>
    <row r="74" spans="1:5">
      <c r="A74" s="3">
        <v>43101</v>
      </c>
      <c r="B74" s="210">
        <v>248.74299999999999</v>
      </c>
      <c r="C74" s="26">
        <f t="shared" si="4"/>
        <v>2.1037033388337401E-2</v>
      </c>
      <c r="D74" s="23">
        <f t="shared" si="1"/>
        <v>3.7852343576603165E-3</v>
      </c>
      <c r="E74" s="23">
        <f t="shared" si="3"/>
        <v>4.6380494136435413E-2</v>
      </c>
    </row>
    <row r="75" spans="1:5">
      <c r="A75" s="3">
        <v>43132</v>
      </c>
      <c r="B75" s="210">
        <v>249.43899999999999</v>
      </c>
      <c r="C75" s="26">
        <f t="shared" si="4"/>
        <v>2.2265845921821459E-2</v>
      </c>
      <c r="D75" s="23">
        <f t="shared" si="1"/>
        <v>2.7980686893700479E-3</v>
      </c>
      <c r="E75" s="23">
        <f t="shared" si="3"/>
        <v>3.4098400637622595E-2</v>
      </c>
    </row>
    <row r="76" spans="1:5">
      <c r="A76" s="3">
        <v>43160</v>
      </c>
      <c r="B76" s="210">
        <v>249.58099999999999</v>
      </c>
      <c r="C76" s="26">
        <f t="shared" si="4"/>
        <v>2.3325898348449225E-2</v>
      </c>
      <c r="D76" s="23">
        <f t="shared" si="1"/>
        <v>5.692774586170124E-4</v>
      </c>
      <c r="E76" s="23">
        <f t="shared" si="3"/>
        <v>6.8527592136011783E-3</v>
      </c>
    </row>
    <row r="77" spans="1:5">
      <c r="A77" s="3">
        <v>43191</v>
      </c>
      <c r="B77" s="210">
        <v>250.14599999999999</v>
      </c>
      <c r="C77" s="26">
        <f t="shared" si="4"/>
        <v>2.4378258181028789E-2</v>
      </c>
      <c r="D77" s="23">
        <f t="shared" si="1"/>
        <v>2.2637941189433963E-3</v>
      </c>
      <c r="E77" s="23">
        <f t="shared" si="3"/>
        <v>2.7506329196714141E-2</v>
      </c>
    </row>
    <row r="78" spans="1:5">
      <c r="A78" s="3">
        <v>43221</v>
      </c>
      <c r="B78" s="210">
        <v>250.779</v>
      </c>
      <c r="C78" s="26">
        <f t="shared" si="4"/>
        <v>2.7765938263307088E-2</v>
      </c>
      <c r="D78" s="23">
        <f t="shared" si="1"/>
        <v>2.5305221750497875E-3</v>
      </c>
      <c r="E78" s="23">
        <f t="shared" si="3"/>
        <v>3.0792485231623257E-2</v>
      </c>
    </row>
    <row r="79" spans="1:5">
      <c r="A79" s="3">
        <v>43252</v>
      </c>
      <c r="B79" s="210">
        <v>251.11799999999999</v>
      </c>
      <c r="C79" s="26">
        <f t="shared" si="4"/>
        <v>2.8485069400359553E-2</v>
      </c>
      <c r="D79" s="23">
        <f t="shared" si="1"/>
        <v>1.3517878291244845E-3</v>
      </c>
      <c r="E79" s="23">
        <f t="shared" si="3"/>
        <v>1.6342602843894882E-2</v>
      </c>
    </row>
    <row r="80" spans="1:5">
      <c r="A80" s="3">
        <v>43282</v>
      </c>
      <c r="B80" s="210">
        <v>251.32300000000001</v>
      </c>
      <c r="C80" s="26">
        <f t="shared" si="4"/>
        <v>2.8987524719234603E-2</v>
      </c>
      <c r="D80" s="23">
        <f t="shared" si="1"/>
        <v>8.1634928599316758E-4</v>
      </c>
      <c r="E80" s="23">
        <f t="shared" si="3"/>
        <v>9.8402954664249531E-3</v>
      </c>
    </row>
    <row r="81" spans="1:5">
      <c r="A81" s="3">
        <v>43313</v>
      </c>
      <c r="B81" s="210">
        <v>251.749</v>
      </c>
      <c r="C81" s="26">
        <f t="shared" si="4"/>
        <v>2.6779996981846299E-2</v>
      </c>
      <c r="D81" s="23">
        <f t="shared" si="1"/>
        <v>1.695029901759737E-3</v>
      </c>
      <c r="E81" s="23">
        <f t="shared" si="3"/>
        <v>2.0531060666376E-2</v>
      </c>
    </row>
    <row r="82" spans="1:5">
      <c r="A82" s="3">
        <v>43344</v>
      </c>
      <c r="B82" s="210">
        <v>252.239</v>
      </c>
      <c r="C82" s="26">
        <f t="shared" si="4"/>
        <v>2.3551849372045464E-2</v>
      </c>
      <c r="D82" s="23">
        <f t="shared" si="1"/>
        <v>1.9463831038057933E-3</v>
      </c>
      <c r="E82" s="23">
        <f t="shared" si="3"/>
        <v>2.3608261458608837E-2</v>
      </c>
    </row>
    <row r="83" spans="1:5">
      <c r="A83" s="3">
        <v>43374</v>
      </c>
      <c r="B83" s="210">
        <v>252.86199999999999</v>
      </c>
      <c r="C83" s="26">
        <f t="shared" si="4"/>
        <v>2.5285249730360837E-2</v>
      </c>
      <c r="D83" s="23">
        <f t="shared" si="1"/>
        <v>2.4698797568971642E-3</v>
      </c>
      <c r="E83" s="23">
        <f t="shared" si="3"/>
        <v>3.0044510518375533E-2</v>
      </c>
    </row>
    <row r="84" spans="1:5">
      <c r="A84" s="3">
        <v>43405</v>
      </c>
      <c r="B84" s="210">
        <v>252.65700000000001</v>
      </c>
      <c r="C84" s="26">
        <f t="shared" si="4"/>
        <v>2.1728053574028294E-2</v>
      </c>
      <c r="D84" s="23">
        <f t="shared" si="1"/>
        <v>-8.1071889014550091E-4</v>
      </c>
      <c r="E84" s="23">
        <f t="shared" si="3"/>
        <v>-9.6853641989351758E-3</v>
      </c>
    </row>
    <row r="85" spans="1:5">
      <c r="A85" s="3">
        <v>43435</v>
      </c>
      <c r="B85" s="210">
        <v>252.55099999999999</v>
      </c>
      <c r="C85" s="26">
        <f t="shared" si="4"/>
        <v>1.9152155929057058E-2</v>
      </c>
      <c r="D85" s="23">
        <f t="shared" si="1"/>
        <v>-4.1954111700848173E-4</v>
      </c>
      <c r="E85" s="23">
        <f t="shared" si="3"/>
        <v>-5.0228926613448133E-3</v>
      </c>
    </row>
    <row r="86" spans="1:5">
      <c r="A86" s="3">
        <v>43466</v>
      </c>
      <c r="B86" s="210">
        <v>252.47</v>
      </c>
      <c r="C86" s="26">
        <f t="shared" si="4"/>
        <v>1.4983336214486442E-2</v>
      </c>
      <c r="D86" s="23">
        <f t="shared" si="1"/>
        <v>-3.2072729864462968E-4</v>
      </c>
      <c r="E86" s="23">
        <f t="shared" si="3"/>
        <v>-3.8419456807200492E-3</v>
      </c>
    </row>
    <row r="87" spans="1:5">
      <c r="A87" s="3">
        <v>43497</v>
      </c>
      <c r="B87" s="210">
        <v>253.13499999999999</v>
      </c>
      <c r="C87" s="26">
        <f t="shared" si="4"/>
        <v>1.4817249908795294E-2</v>
      </c>
      <c r="D87" s="23">
        <f t="shared" si="1"/>
        <v>2.6339763140175165E-3</v>
      </c>
      <c r="E87" s="23">
        <f t="shared" si="3"/>
        <v>3.2069656854004869E-2</v>
      </c>
    </row>
    <row r="88" spans="1:5">
      <c r="A88" s="3">
        <v>43525</v>
      </c>
      <c r="B88" s="210">
        <v>254.273</v>
      </c>
      <c r="C88" s="26">
        <f t="shared" si="4"/>
        <v>1.8799507975366669E-2</v>
      </c>
      <c r="D88" s="23">
        <f t="shared" ref="D88:D131" si="5">B88/B87-1</f>
        <v>4.4956248642029628E-3</v>
      </c>
      <c r="E88" s="23">
        <f t="shared" ref="E88:E116" si="6">(1+D88)^12-1</f>
        <v>5.5301593540997729E-2</v>
      </c>
    </row>
    <row r="89" spans="1:5">
      <c r="A89" s="3">
        <v>43556</v>
      </c>
      <c r="B89" s="210">
        <v>255.16300000000001</v>
      </c>
      <c r="C89" s="26">
        <f t="shared" si="4"/>
        <v>2.0056287128317196E-2</v>
      </c>
      <c r="D89" s="23">
        <f t="shared" si="5"/>
        <v>3.5001750087504391E-3</v>
      </c>
      <c r="E89" s="23">
        <f t="shared" si="6"/>
        <v>4.2820189589663382E-2</v>
      </c>
    </row>
    <row r="90" spans="1:5">
      <c r="A90" s="3">
        <v>43586</v>
      </c>
      <c r="B90" s="210">
        <v>255.32499999999999</v>
      </c>
      <c r="C90" s="26">
        <f t="shared" si="4"/>
        <v>1.8127514664306066E-2</v>
      </c>
      <c r="D90" s="23">
        <f t="shared" si="5"/>
        <v>6.348882870947925E-4</v>
      </c>
      <c r="E90" s="23">
        <f t="shared" si="6"/>
        <v>7.6453193135004316E-3</v>
      </c>
    </row>
    <row r="91" spans="1:5">
      <c r="A91" s="3">
        <v>43617</v>
      </c>
      <c r="B91" s="210">
        <v>255.36099999999999</v>
      </c>
      <c r="C91" s="26">
        <f t="shared" si="4"/>
        <v>1.6896439124236329E-2</v>
      </c>
      <c r="D91" s="23">
        <f t="shared" si="5"/>
        <v>1.4099676882395329E-4</v>
      </c>
      <c r="E91" s="23">
        <f t="shared" si="6"/>
        <v>1.6932739286119602E-3</v>
      </c>
    </row>
    <row r="92" spans="1:5">
      <c r="A92" s="3">
        <v>43647</v>
      </c>
      <c r="B92" s="210">
        <v>255.9</v>
      </c>
      <c r="C92" s="26">
        <f t="shared" si="4"/>
        <v>1.8211624085340272E-2</v>
      </c>
      <c r="D92" s="23">
        <f t="shared" si="5"/>
        <v>2.1107373483031378E-3</v>
      </c>
      <c r="E92" s="23">
        <f t="shared" si="6"/>
        <v>2.5624970872436981E-2</v>
      </c>
    </row>
    <row r="93" spans="1:5">
      <c r="A93" s="3">
        <v>43678</v>
      </c>
      <c r="B93" s="210">
        <v>256.17899999999997</v>
      </c>
      <c r="C93" s="26">
        <f t="shared" ref="C93:C131" si="7">B93/B81-1</f>
        <v>1.7596892142570431E-2</v>
      </c>
      <c r="D93" s="23">
        <f t="shared" si="5"/>
        <v>1.0902696365766573E-3</v>
      </c>
      <c r="E93" s="23">
        <f t="shared" si="6"/>
        <v>1.3161974857541336E-2</v>
      </c>
    </row>
    <row r="94" spans="1:5">
      <c r="A94" s="3">
        <v>43709</v>
      </c>
      <c r="B94" s="210">
        <v>256.596</v>
      </c>
      <c r="C94" s="26">
        <f t="shared" si="7"/>
        <v>1.7273300322313334E-2</v>
      </c>
      <c r="D94" s="23">
        <f t="shared" si="5"/>
        <v>1.6277680840350861E-3</v>
      </c>
      <c r="E94" s="23">
        <f t="shared" si="6"/>
        <v>1.9709044858300606E-2</v>
      </c>
    </row>
    <row r="95" spans="1:5">
      <c r="A95" s="3">
        <v>43739</v>
      </c>
      <c r="B95" s="210">
        <v>257.30500000000001</v>
      </c>
      <c r="C95" s="26">
        <f t="shared" si="7"/>
        <v>1.7570848921546256E-2</v>
      </c>
      <c r="D95" s="23">
        <f t="shared" si="5"/>
        <v>2.7630984115107893E-3</v>
      </c>
      <c r="E95" s="23">
        <f t="shared" si="6"/>
        <v>3.366574196780503E-2</v>
      </c>
    </row>
    <row r="96" spans="1:5">
      <c r="A96" s="3">
        <v>43770</v>
      </c>
      <c r="B96" s="210">
        <v>257.78800000000001</v>
      </c>
      <c r="C96" s="26">
        <f t="shared" si="7"/>
        <v>2.0308164824247799E-2</v>
      </c>
      <c r="D96" s="23">
        <f t="shared" si="5"/>
        <v>1.8771496861700321E-3</v>
      </c>
      <c r="E96" s="23">
        <f t="shared" si="6"/>
        <v>2.2759821189957563E-2</v>
      </c>
    </row>
    <row r="97" spans="1:5">
      <c r="A97" s="3">
        <v>43800</v>
      </c>
      <c r="B97" s="210">
        <v>258.26299999999998</v>
      </c>
      <c r="C97" s="26">
        <f t="shared" si="7"/>
        <v>2.2617213948865622E-2</v>
      </c>
      <c r="D97" s="23">
        <f t="shared" si="5"/>
        <v>1.8425993451982592E-3</v>
      </c>
      <c r="E97" s="23">
        <f t="shared" si="6"/>
        <v>2.2336655547410933E-2</v>
      </c>
    </row>
    <row r="98" spans="1:5">
      <c r="A98" s="3">
        <v>43831</v>
      </c>
      <c r="B98" s="210">
        <v>258.68200000000002</v>
      </c>
      <c r="C98" s="26">
        <f t="shared" si="7"/>
        <v>2.4604903552897461E-2</v>
      </c>
      <c r="D98" s="23">
        <f t="shared" si="5"/>
        <v>1.6223771891445971E-3</v>
      </c>
      <c r="E98" s="23">
        <f t="shared" si="6"/>
        <v>1.9643188278847257E-2</v>
      </c>
    </row>
    <row r="99" spans="1:5">
      <c r="A99" s="3">
        <v>43862</v>
      </c>
      <c r="B99" s="210">
        <v>259.00700000000001</v>
      </c>
      <c r="C99" s="26">
        <f t="shared" si="7"/>
        <v>2.3197108262389632E-2</v>
      </c>
      <c r="D99" s="23">
        <f t="shared" si="5"/>
        <v>1.2563688234974446E-3</v>
      </c>
      <c r="E99" s="23">
        <f t="shared" si="6"/>
        <v>1.5181041939599238E-2</v>
      </c>
    </row>
    <row r="100" spans="1:5">
      <c r="A100" s="3">
        <v>43891</v>
      </c>
      <c r="B100" s="210">
        <v>258.16500000000002</v>
      </c>
      <c r="C100" s="26">
        <f t="shared" si="7"/>
        <v>1.5306383296693093E-2</v>
      </c>
      <c r="D100" s="23">
        <f t="shared" si="5"/>
        <v>-3.2508773894140974E-3</v>
      </c>
      <c r="E100" s="23">
        <f t="shared" si="6"/>
        <v>-3.8320530529196595E-2</v>
      </c>
    </row>
    <row r="101" spans="1:5">
      <c r="A101" s="3">
        <v>43922</v>
      </c>
      <c r="B101" s="210">
        <v>256.09399999999999</v>
      </c>
      <c r="C101" s="26">
        <f t="shared" si="7"/>
        <v>3.6486481190454167E-3</v>
      </c>
      <c r="D101" s="23">
        <f t="shared" si="5"/>
        <v>-8.0220014331920941E-3</v>
      </c>
      <c r="E101" s="23">
        <f t="shared" si="6"/>
        <v>-9.2128299785604217E-2</v>
      </c>
    </row>
    <row r="102" spans="1:5">
      <c r="A102" s="3">
        <v>43952</v>
      </c>
      <c r="B102" s="210">
        <v>255.94399999999999</v>
      </c>
      <c r="C102" s="26">
        <f t="shared" si="7"/>
        <v>2.4243611083911709E-3</v>
      </c>
      <c r="D102" s="23">
        <f t="shared" si="5"/>
        <v>-5.857224300452879E-4</v>
      </c>
      <c r="E102" s="23">
        <f t="shared" si="6"/>
        <v>-7.0060706395774774E-3</v>
      </c>
    </row>
    <row r="103" spans="1:5">
      <c r="A103" s="3">
        <v>43983</v>
      </c>
      <c r="B103" s="210">
        <v>257.21699999999998</v>
      </c>
      <c r="C103" s="26">
        <f t="shared" si="7"/>
        <v>7.2681419637297129E-3</v>
      </c>
      <c r="D103" s="23">
        <f t="shared" si="5"/>
        <v>4.9737442565560563E-3</v>
      </c>
      <c r="E103" s="23">
        <f t="shared" si="6"/>
        <v>6.1345022189634335E-2</v>
      </c>
    </row>
    <row r="104" spans="1:5">
      <c r="A104" s="3">
        <v>44013</v>
      </c>
      <c r="B104" s="210">
        <v>258.54300000000001</v>
      </c>
      <c r="C104" s="26">
        <f t="shared" si="7"/>
        <v>1.0328253223915507E-2</v>
      </c>
      <c r="D104" s="23">
        <f t="shared" si="5"/>
        <v>5.1551802563594151E-3</v>
      </c>
      <c r="E104" s="23">
        <f t="shared" si="6"/>
        <v>6.364666465754043E-2</v>
      </c>
    </row>
    <row r="105" spans="1:5">
      <c r="A105" s="3">
        <v>44044</v>
      </c>
      <c r="B105" s="210">
        <v>259.58</v>
      </c>
      <c r="C105" s="26">
        <f t="shared" si="7"/>
        <v>1.3275873510318892E-2</v>
      </c>
      <c r="D105" s="23">
        <f t="shared" si="5"/>
        <v>4.0109382191741982E-3</v>
      </c>
      <c r="E105" s="23">
        <f t="shared" si="6"/>
        <v>4.9207366667910035E-2</v>
      </c>
    </row>
    <row r="106" spans="1:5">
      <c r="A106" s="3">
        <v>44075</v>
      </c>
      <c r="B106" s="210">
        <v>260.19</v>
      </c>
      <c r="C106" s="26">
        <f t="shared" si="7"/>
        <v>1.4006453724921597E-2</v>
      </c>
      <c r="D106" s="23">
        <f t="shared" si="5"/>
        <v>2.3499499191002027E-3</v>
      </c>
      <c r="E106" s="23">
        <f t="shared" si="6"/>
        <v>2.8566738596377927E-2</v>
      </c>
    </row>
    <row r="107" spans="1:5">
      <c r="A107" s="3">
        <v>44105</v>
      </c>
      <c r="B107" s="210">
        <v>260.35199999999998</v>
      </c>
      <c r="C107" s="26">
        <f t="shared" si="7"/>
        <v>1.1841977419793537E-2</v>
      </c>
      <c r="D107" s="23">
        <f t="shared" si="5"/>
        <v>6.2262193012796452E-4</v>
      </c>
      <c r="E107" s="23">
        <f t="shared" si="6"/>
        <v>7.4971017686489283E-3</v>
      </c>
    </row>
    <row r="108" spans="1:5">
      <c r="A108" s="3">
        <v>44136</v>
      </c>
      <c r="B108" s="210">
        <v>260.721</v>
      </c>
      <c r="C108" s="26">
        <f t="shared" si="7"/>
        <v>1.1377566062035438E-2</v>
      </c>
      <c r="D108" s="23">
        <f t="shared" si="5"/>
        <v>1.4173119469027551E-3</v>
      </c>
      <c r="E108" s="23">
        <f t="shared" si="6"/>
        <v>1.7140950745800687E-2</v>
      </c>
    </row>
    <row r="109" spans="1:5">
      <c r="A109" s="3">
        <v>44166</v>
      </c>
      <c r="B109" s="210">
        <v>261.56400000000002</v>
      </c>
      <c r="C109" s="26">
        <f t="shared" si="7"/>
        <v>1.2781544394667721E-2</v>
      </c>
      <c r="D109" s="23">
        <f t="shared" si="5"/>
        <v>3.2333413879204187E-3</v>
      </c>
      <c r="E109" s="23">
        <f t="shared" si="6"/>
        <v>3.9497584459184054E-2</v>
      </c>
    </row>
    <row r="110" spans="1:5">
      <c r="A110" s="3">
        <v>44197</v>
      </c>
      <c r="B110" s="210">
        <v>262.2</v>
      </c>
      <c r="C110" s="26">
        <f t="shared" si="7"/>
        <v>1.3599709295582851E-2</v>
      </c>
      <c r="D110" s="23">
        <f t="shared" si="5"/>
        <v>2.4315272743953287E-3</v>
      </c>
      <c r="E110" s="23">
        <f t="shared" si="6"/>
        <v>2.9571720821178538E-2</v>
      </c>
    </row>
    <row r="111" spans="1:5">
      <c r="A111" s="3">
        <v>44228</v>
      </c>
      <c r="B111" s="210">
        <v>263.346</v>
      </c>
      <c r="C111" s="26">
        <f t="shared" si="7"/>
        <v>1.6752442984166338E-2</v>
      </c>
      <c r="D111" s="23">
        <f t="shared" si="5"/>
        <v>4.3707093821510057E-3</v>
      </c>
      <c r="E111" s="23">
        <f t="shared" si="6"/>
        <v>5.3727867830441367E-2</v>
      </c>
    </row>
    <row r="112" spans="1:5">
      <c r="A112" s="3">
        <v>44256</v>
      </c>
      <c r="B112" s="210">
        <v>265.02800000000002</v>
      </c>
      <c r="C112" s="26">
        <f t="shared" si="7"/>
        <v>2.6583773943021027E-2</v>
      </c>
      <c r="D112" s="23">
        <f t="shared" si="5"/>
        <v>6.3870345477052837E-3</v>
      </c>
      <c r="E112" s="23">
        <f t="shared" si="6"/>
        <v>7.9394986584172988E-2</v>
      </c>
    </row>
    <row r="113" spans="1:5">
      <c r="A113" s="3">
        <v>44287</v>
      </c>
      <c r="B113" s="210">
        <v>266.72699999999998</v>
      </c>
      <c r="C113" s="26">
        <f t="shared" si="7"/>
        <v>4.1519910657805248E-2</v>
      </c>
      <c r="D113" s="23">
        <f t="shared" si="5"/>
        <v>6.4106434037156657E-3</v>
      </c>
      <c r="E113" s="23">
        <f t="shared" si="6"/>
        <v>7.9698884406813608E-2</v>
      </c>
    </row>
    <row r="114" spans="1:5">
      <c r="A114" s="3">
        <v>44317</v>
      </c>
      <c r="B114" s="210">
        <v>268.59899999999999</v>
      </c>
      <c r="C114" s="26">
        <f t="shared" si="7"/>
        <v>4.9444409714625159E-2</v>
      </c>
      <c r="D114" s="23">
        <f t="shared" si="5"/>
        <v>7.0184120842660125E-3</v>
      </c>
      <c r="E114" s="23">
        <f t="shared" si="6"/>
        <v>8.7549251812790274E-2</v>
      </c>
    </row>
    <row r="115" spans="1:5">
      <c r="A115" s="3">
        <v>44348</v>
      </c>
      <c r="B115" s="210">
        <v>270.95499999999998</v>
      </c>
      <c r="C115" s="26">
        <f t="shared" si="7"/>
        <v>5.3410155627349631E-2</v>
      </c>
      <c r="D115" s="23">
        <f t="shared" si="5"/>
        <v>8.7714399532388132E-3</v>
      </c>
      <c r="E115" s="23">
        <f t="shared" si="6"/>
        <v>0.11048663846934859</v>
      </c>
    </row>
    <row r="116" spans="1:5">
      <c r="A116" s="3">
        <v>44378</v>
      </c>
      <c r="B116" s="210">
        <v>272.18400000000003</v>
      </c>
      <c r="C116" s="26">
        <f t="shared" si="7"/>
        <v>5.2761049419245643E-2</v>
      </c>
      <c r="D116" s="23">
        <f t="shared" si="5"/>
        <v>4.5358085290916339E-3</v>
      </c>
      <c r="E116" s="23">
        <f t="shared" si="6"/>
        <v>5.5808298191237338E-2</v>
      </c>
    </row>
    <row r="117" spans="1:5">
      <c r="A117" s="3">
        <v>44409</v>
      </c>
      <c r="B117" s="210">
        <v>273.09199999999998</v>
      </c>
      <c r="C117" s="26">
        <f t="shared" si="7"/>
        <v>5.2053316896525148E-2</v>
      </c>
      <c r="D117" s="23">
        <f t="shared" si="5"/>
        <v>3.3359786027098437E-3</v>
      </c>
      <c r="E117" s="23">
        <f t="shared" ref="E117:E125" si="8">(1+D117)^12-1</f>
        <v>4.0774470142225017E-2</v>
      </c>
    </row>
    <row r="118" spans="1:5">
      <c r="A118" s="3">
        <v>44440</v>
      </c>
      <c r="B118" s="210">
        <v>274.214</v>
      </c>
      <c r="C118" s="26">
        <f t="shared" si="7"/>
        <v>5.3899073753795212E-2</v>
      </c>
      <c r="D118" s="23">
        <f t="shared" si="5"/>
        <v>4.1085055585663444E-3</v>
      </c>
      <c r="E118" s="23">
        <f t="shared" si="8"/>
        <v>5.0431533838583897E-2</v>
      </c>
    </row>
    <row r="119" spans="1:5">
      <c r="A119" s="3">
        <v>44470</v>
      </c>
      <c r="B119" s="210">
        <v>276.58999999999997</v>
      </c>
      <c r="C119" s="26">
        <f t="shared" si="7"/>
        <v>6.2369407571288171E-2</v>
      </c>
      <c r="D119" s="23">
        <f t="shared" si="5"/>
        <v>8.6647654751397241E-3</v>
      </c>
      <c r="E119" s="23">
        <f t="shared" si="8"/>
        <v>0.10907829119202694</v>
      </c>
    </row>
    <row r="120" spans="1:5">
      <c r="A120" s="3">
        <v>44501</v>
      </c>
      <c r="B120" s="210">
        <v>278.524</v>
      </c>
      <c r="C120" s="26">
        <f t="shared" si="7"/>
        <v>6.8283720912392987E-2</v>
      </c>
      <c r="D120" s="23">
        <f t="shared" si="5"/>
        <v>6.9922990708268795E-3</v>
      </c>
      <c r="E120" s="23">
        <f t="shared" si="8"/>
        <v>8.7210884951628875E-2</v>
      </c>
    </row>
    <row r="121" spans="1:5">
      <c r="A121" s="3">
        <v>44531</v>
      </c>
      <c r="B121" s="210">
        <v>280.12599999999998</v>
      </c>
      <c r="C121" s="26">
        <f t="shared" si="7"/>
        <v>7.0965423376305514E-2</v>
      </c>
      <c r="D121" s="23">
        <f t="shared" si="5"/>
        <v>5.7517485028220072E-3</v>
      </c>
      <c r="E121" s="23">
        <f t="shared" si="8"/>
        <v>7.1246843354484168E-2</v>
      </c>
    </row>
    <row r="122" spans="1:5">
      <c r="A122" s="3">
        <v>44562</v>
      </c>
      <c r="B122" s="210">
        <v>281.93299999999999</v>
      </c>
      <c r="C122" s="26">
        <f t="shared" si="7"/>
        <v>7.5259344012204465E-2</v>
      </c>
      <c r="D122" s="23">
        <f t="shared" si="5"/>
        <v>6.4506686276890601E-3</v>
      </c>
      <c r="E122" s="23">
        <f t="shared" si="8"/>
        <v>8.0214276138182994E-2</v>
      </c>
    </row>
    <row r="123" spans="1:5">
      <c r="A123" s="3">
        <v>44593</v>
      </c>
      <c r="B123" s="210">
        <v>284.18200000000002</v>
      </c>
      <c r="C123" s="26">
        <f t="shared" si="7"/>
        <v>7.9120244848982058E-2</v>
      </c>
      <c r="D123" s="23">
        <f t="shared" si="5"/>
        <v>7.9770725668866227E-3</v>
      </c>
      <c r="E123" s="23">
        <f t="shared" si="8"/>
        <v>0.10003839864443309</v>
      </c>
    </row>
    <row r="124" spans="1:5">
      <c r="A124" s="3">
        <v>44621</v>
      </c>
      <c r="B124" s="210">
        <v>287.70800000000003</v>
      </c>
      <c r="C124" s="26">
        <f t="shared" si="7"/>
        <v>8.5575863682327835E-2</v>
      </c>
      <c r="D124" s="23">
        <f t="shared" si="5"/>
        <v>1.2407541645846676E-2</v>
      </c>
      <c r="E124" s="23">
        <f t="shared" si="8"/>
        <v>0.15948319840744607</v>
      </c>
    </row>
    <row r="125" spans="1:5">
      <c r="A125" s="3">
        <v>44652</v>
      </c>
      <c r="B125" s="210">
        <v>288.66300000000001</v>
      </c>
      <c r="C125" s="26">
        <f t="shared" si="7"/>
        <v>8.2241392884859987E-2</v>
      </c>
      <c r="D125" s="23">
        <f t="shared" si="5"/>
        <v>3.3193376617959292E-3</v>
      </c>
      <c r="E125" s="23">
        <f t="shared" si="8"/>
        <v>4.0567346462551779E-2</v>
      </c>
    </row>
    <row r="126" spans="1:5">
      <c r="A126" s="3">
        <v>44682</v>
      </c>
      <c r="B126" s="210">
        <v>291.47399999999999</v>
      </c>
      <c r="C126" s="26">
        <f t="shared" si="7"/>
        <v>8.516412942713858E-2</v>
      </c>
      <c r="D126" s="23">
        <f t="shared" si="5"/>
        <v>9.7379989815111756E-3</v>
      </c>
      <c r="E126" s="23">
        <f t="shared" ref="E126:E131" si="9">(1+D126)^12-1</f>
        <v>0.12332235542352699</v>
      </c>
    </row>
    <row r="127" spans="1:5">
      <c r="A127" s="3">
        <v>44713</v>
      </c>
      <c r="B127" s="210">
        <v>295.32799999999997</v>
      </c>
      <c r="C127" s="26">
        <f t="shared" si="7"/>
        <v>8.9952206085881281E-2</v>
      </c>
      <c r="D127" s="23">
        <f t="shared" si="5"/>
        <v>1.3222448657513208E-2</v>
      </c>
      <c r="E127" s="23">
        <f t="shared" si="9"/>
        <v>0.17073240617905427</v>
      </c>
    </row>
    <row r="128" spans="1:5">
      <c r="A128" s="3">
        <v>44743</v>
      </c>
      <c r="B128" s="210">
        <v>295.27100000000002</v>
      </c>
      <c r="C128" s="26">
        <f t="shared" si="7"/>
        <v>8.4821297357669856E-2</v>
      </c>
      <c r="D128" s="23">
        <f t="shared" si="5"/>
        <v>-1.9300574276726046E-4</v>
      </c>
      <c r="E128" s="23">
        <f t="shared" si="9"/>
        <v>-2.3136119139490763E-3</v>
      </c>
    </row>
    <row r="129" spans="1:8">
      <c r="A129" s="3">
        <v>44774</v>
      </c>
      <c r="B129" s="210">
        <v>295.62</v>
      </c>
      <c r="C129" s="26">
        <f t="shared" si="7"/>
        <v>8.2492346901410496E-2</v>
      </c>
      <c r="D129" s="23">
        <f t="shared" si="5"/>
        <v>1.181965042283073E-3</v>
      </c>
      <c r="E129" s="23">
        <f t="shared" si="9"/>
        <v>1.427614948105993E-2</v>
      </c>
    </row>
    <row r="130" spans="1:8">
      <c r="A130" s="3">
        <v>44805</v>
      </c>
      <c r="B130" s="210">
        <v>296.76100000000002</v>
      </c>
      <c r="C130" s="26">
        <f t="shared" si="7"/>
        <v>8.2224102343425365E-2</v>
      </c>
      <c r="D130" s="23">
        <f t="shared" si="5"/>
        <v>3.859684730397106E-3</v>
      </c>
      <c r="E130" s="23">
        <f t="shared" si="9"/>
        <v>4.7312189910068136E-2</v>
      </c>
    </row>
    <row r="131" spans="1:8">
      <c r="A131" s="3">
        <v>44835</v>
      </c>
      <c r="B131" s="210">
        <v>298.06200000000001</v>
      </c>
      <c r="C131" s="26">
        <f t="shared" si="7"/>
        <v>7.76311508008245E-2</v>
      </c>
      <c r="D131" s="23">
        <f t="shared" si="5"/>
        <v>4.383999245183734E-3</v>
      </c>
      <c r="E131" s="23">
        <f t="shared" si="9"/>
        <v>5.3895195508575133E-2</v>
      </c>
    </row>
    <row r="132" spans="1:8">
      <c r="A132" s="3">
        <v>44866</v>
      </c>
      <c r="B132" s="210">
        <v>298.34899999999999</v>
      </c>
      <c r="C132" s="26">
        <f>B132/B120-1</f>
        <v>7.117878531114008E-2</v>
      </c>
      <c r="D132" s="23">
        <f>B132/B131-1</f>
        <v>9.6288691614487831E-4</v>
      </c>
      <c r="E132" s="23">
        <f>(1+D132)^12-1</f>
        <v>1.1616031803168614E-2</v>
      </c>
      <c r="F132" s="178">
        <f>((B132/B129))^4-1</f>
        <v>3.7440254709019571E-2</v>
      </c>
      <c r="G132" s="23">
        <f>((1+D130)*(1+D131)*(1+D132))^4-1</f>
        <v>3.7440254709018239E-2</v>
      </c>
      <c r="H132" s="213"/>
    </row>
    <row r="133" spans="1:8">
      <c r="D133" s="23"/>
      <c r="E133" s="98"/>
      <c r="F133" s="23"/>
    </row>
    <row r="134" spans="1:8">
      <c r="D134" s="23"/>
      <c r="E134" s="98"/>
    </row>
    <row r="135" spans="1:8">
      <c r="D135" s="23"/>
      <c r="E135" s="98"/>
    </row>
    <row r="136" spans="1:8">
      <c r="D136" s="23"/>
      <c r="E136" s="98"/>
    </row>
    <row r="137" spans="1:8">
      <c r="D137" s="23"/>
      <c r="E137" s="98"/>
    </row>
    <row r="138" spans="1:8">
      <c r="D138" s="23"/>
      <c r="E138" s="98"/>
    </row>
    <row r="139" spans="1:8">
      <c r="D139" s="23"/>
      <c r="E139" s="98"/>
    </row>
    <row r="140" spans="1:8">
      <c r="D140" s="23"/>
      <c r="E140" s="98"/>
    </row>
    <row r="141" spans="1:8">
      <c r="D141" s="23"/>
      <c r="E141" s="98"/>
      <c r="G141" s="212"/>
    </row>
    <row r="142" spans="1:8">
      <c r="D142" s="23"/>
      <c r="E142" s="98"/>
      <c r="G142" s="213"/>
    </row>
    <row r="143" spans="1:8">
      <c r="D143" s="215"/>
      <c r="E143" s="98"/>
      <c r="G143" s="214"/>
    </row>
    <row r="146" spans="6:7">
      <c r="F146" s="23"/>
      <c r="G146" s="210"/>
    </row>
    <row r="147" spans="6:7">
      <c r="F147" s="213"/>
    </row>
    <row r="148" spans="6:7">
      <c r="F148" s="213"/>
    </row>
  </sheetData>
  <hyperlinks>
    <hyperlink ref="D1" r:id="rId1" xr:uid="{792BED8D-0B17-4626-AB8E-2EE58DE66CDE}"/>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20A8-FF81-4491-99FC-324F8381B71C}">
  <dimension ref="A1:H132"/>
  <sheetViews>
    <sheetView topLeftCell="A3" workbookViewId="0">
      <selection activeCell="E10" sqref="E10"/>
    </sheetView>
  </sheetViews>
  <sheetFormatPr defaultRowHeight="13.2"/>
  <cols>
    <col min="1" max="1" width="14.6640625" customWidth="1"/>
    <col min="2" max="2" width="9.77734375" customWidth="1"/>
    <col min="3" max="3" width="9.6640625" customWidth="1"/>
    <col min="4" max="4" width="18.6640625" customWidth="1"/>
    <col min="5" max="5" width="18.77734375" customWidth="1"/>
    <col min="6" max="6" width="20.21875" customWidth="1"/>
  </cols>
  <sheetData>
    <row r="1" spans="1:6">
      <c r="A1" s="11" t="s">
        <v>379</v>
      </c>
      <c r="B1" s="11"/>
      <c r="E1" s="11"/>
    </row>
    <row r="2" spans="1:6">
      <c r="E2" s="11"/>
    </row>
    <row r="3" spans="1:6">
      <c r="B3" s="247" t="s">
        <v>389</v>
      </c>
      <c r="C3" s="247"/>
      <c r="E3" s="11"/>
    </row>
    <row r="4" spans="1:6" ht="39.6">
      <c r="B4" s="27" t="s">
        <v>386</v>
      </c>
      <c r="C4" s="27" t="s">
        <v>385</v>
      </c>
      <c r="D4" s="27" t="s">
        <v>388</v>
      </c>
      <c r="E4" s="27" t="s">
        <v>387</v>
      </c>
    </row>
    <row r="5" spans="1:6">
      <c r="B5" s="27"/>
      <c r="C5" s="27"/>
      <c r="D5" s="27"/>
      <c r="E5" s="27"/>
    </row>
    <row r="6" spans="1:6">
      <c r="A6" s="25" t="s">
        <v>380</v>
      </c>
      <c r="B6" s="219">
        <v>6.4000000000000001E-2</v>
      </c>
      <c r="C6" s="26">
        <v>-1E-3</v>
      </c>
      <c r="D6" s="23">
        <f>(1+C6)^12-1</f>
        <v>-1.1934219505790988E-2</v>
      </c>
    </row>
    <row r="7" spans="1:6">
      <c r="A7" s="25" t="s">
        <v>382</v>
      </c>
      <c r="B7" s="219">
        <v>6.3E-2</v>
      </c>
      <c r="C7" s="101">
        <v>3.0000000000000001E-3</v>
      </c>
      <c r="D7" s="23">
        <f t="shared" ref="D7:D9" si="0">(1+C7)^12-1</f>
        <v>3.659998028812983E-2</v>
      </c>
    </row>
    <row r="8" spans="1:6">
      <c r="A8" s="25" t="s">
        <v>381</v>
      </c>
      <c r="B8" s="219">
        <v>6.3E-2</v>
      </c>
      <c r="C8" s="101">
        <v>3.0000000000000001E-3</v>
      </c>
      <c r="D8" s="23">
        <f t="shared" si="0"/>
        <v>3.659998028812983E-2</v>
      </c>
    </row>
    <row r="9" spans="1:6">
      <c r="A9" s="25" t="s">
        <v>383</v>
      </c>
      <c r="B9" s="219">
        <v>6.0999999999999999E-2</v>
      </c>
      <c r="C9" s="101">
        <v>4.0000000000000001E-3</v>
      </c>
      <c r="D9" s="23">
        <f t="shared" si="0"/>
        <v>4.9070207534805954E-2</v>
      </c>
    </row>
    <row r="10" spans="1:6">
      <c r="A10" s="25" t="s">
        <v>384</v>
      </c>
      <c r="B10" s="219">
        <v>5.5E-2</v>
      </c>
      <c r="C10" s="101">
        <v>1E-3</v>
      </c>
      <c r="D10" s="23">
        <f>(1+C10)^12-1</f>
        <v>1.2066220495791313E-2</v>
      </c>
      <c r="E10" s="23">
        <f>((1+C8)*(1+C9)*(1+C10))^4-1</f>
        <v>3.2463942091754294E-2</v>
      </c>
    </row>
    <row r="11" spans="1:6">
      <c r="A11" s="217"/>
      <c r="B11" s="217"/>
      <c r="C11" s="217"/>
      <c r="D11" s="218"/>
      <c r="E11" s="218"/>
      <c r="F11" s="218"/>
    </row>
    <row r="12" spans="1:6">
      <c r="A12" s="3"/>
      <c r="B12" s="3"/>
      <c r="C12" s="216"/>
    </row>
    <row r="13" spans="1:6">
      <c r="A13" s="3"/>
      <c r="B13" s="3"/>
      <c r="C13" s="216"/>
    </row>
    <row r="14" spans="1:6">
      <c r="A14" s="3"/>
      <c r="B14" s="3"/>
      <c r="C14" s="216"/>
    </row>
    <row r="15" spans="1:6">
      <c r="A15" s="3"/>
      <c r="B15" s="3"/>
      <c r="C15" s="216"/>
    </row>
    <row r="16" spans="1:6">
      <c r="A16" s="3"/>
      <c r="B16" s="3"/>
      <c r="C16" s="216"/>
    </row>
    <row r="17" spans="1:3">
      <c r="A17" s="3"/>
      <c r="B17" s="3"/>
      <c r="C17" s="216"/>
    </row>
    <row r="18" spans="1:3">
      <c r="A18" s="3"/>
      <c r="B18" s="3"/>
      <c r="C18" s="216"/>
    </row>
    <row r="19" spans="1:3">
      <c r="A19" s="3"/>
      <c r="B19" s="3"/>
      <c r="C19" s="216"/>
    </row>
    <row r="20" spans="1:3">
      <c r="A20" s="3"/>
      <c r="B20" s="3"/>
      <c r="C20" s="216"/>
    </row>
    <row r="21" spans="1:3">
      <c r="A21" s="3"/>
      <c r="B21" s="3"/>
      <c r="C21" s="216"/>
    </row>
    <row r="22" spans="1:3">
      <c r="A22" s="3"/>
      <c r="B22" s="3"/>
      <c r="C22" s="216"/>
    </row>
    <row r="23" spans="1:3">
      <c r="A23" s="3"/>
      <c r="B23" s="3"/>
      <c r="C23" s="216"/>
    </row>
    <row r="24" spans="1:3">
      <c r="A24" s="3"/>
      <c r="B24" s="3"/>
      <c r="C24" s="216"/>
    </row>
    <row r="25" spans="1:3">
      <c r="A25" s="3"/>
      <c r="B25" s="3"/>
      <c r="C25" s="216"/>
    </row>
    <row r="26" spans="1:3">
      <c r="A26" s="3"/>
      <c r="B26" s="3"/>
      <c r="C26" s="216"/>
    </row>
    <row r="27" spans="1:3">
      <c r="A27" s="3"/>
      <c r="B27" s="3"/>
      <c r="C27" s="216"/>
    </row>
    <row r="28" spans="1:3">
      <c r="A28" s="3"/>
      <c r="B28" s="3"/>
      <c r="C28" s="216"/>
    </row>
    <row r="29" spans="1:3">
      <c r="A29" s="3"/>
      <c r="B29" s="3"/>
      <c r="C29" s="216"/>
    </row>
    <row r="30" spans="1:3">
      <c r="A30" s="3"/>
      <c r="B30" s="3"/>
      <c r="C30" s="216"/>
    </row>
    <row r="31" spans="1:3">
      <c r="A31" s="3"/>
      <c r="B31" s="3"/>
      <c r="C31" s="216"/>
    </row>
    <row r="32" spans="1:3">
      <c r="A32" s="3"/>
      <c r="B32" s="3"/>
      <c r="C32" s="216"/>
    </row>
    <row r="33" spans="1:3">
      <c r="A33" s="3"/>
      <c r="B33" s="3"/>
      <c r="C33" s="216"/>
    </row>
    <row r="34" spans="1:3">
      <c r="A34" s="3"/>
      <c r="B34" s="3"/>
      <c r="C34" s="216"/>
    </row>
    <row r="35" spans="1:3">
      <c r="A35" s="3"/>
      <c r="B35" s="3"/>
      <c r="C35" s="216"/>
    </row>
    <row r="36" spans="1:3">
      <c r="A36" s="3"/>
      <c r="B36" s="3"/>
      <c r="C36" s="216"/>
    </row>
    <row r="37" spans="1:3">
      <c r="A37" s="3"/>
      <c r="B37" s="3"/>
      <c r="C37" s="216"/>
    </row>
    <row r="38" spans="1:3">
      <c r="A38" s="3"/>
      <c r="B38" s="3"/>
      <c r="C38" s="216"/>
    </row>
    <row r="39" spans="1:3">
      <c r="A39" s="3"/>
      <c r="B39" s="3"/>
      <c r="C39" s="216"/>
    </row>
    <row r="40" spans="1:3">
      <c r="A40" s="3"/>
      <c r="B40" s="3"/>
      <c r="C40" s="216"/>
    </row>
    <row r="41" spans="1:3">
      <c r="A41" s="3"/>
      <c r="B41" s="3"/>
      <c r="C41" s="216"/>
    </row>
    <row r="42" spans="1:3">
      <c r="A42" s="3"/>
      <c r="B42" s="3"/>
      <c r="C42" s="216"/>
    </row>
    <row r="43" spans="1:3">
      <c r="A43" s="3"/>
      <c r="B43" s="3"/>
      <c r="C43" s="216"/>
    </row>
    <row r="44" spans="1:3">
      <c r="A44" s="3"/>
      <c r="B44" s="3"/>
      <c r="C44" s="216"/>
    </row>
    <row r="45" spans="1:3">
      <c r="A45" s="3"/>
      <c r="B45" s="3"/>
      <c r="C45" s="216"/>
    </row>
    <row r="46" spans="1:3">
      <c r="A46" s="3"/>
      <c r="B46" s="3"/>
      <c r="C46" s="216"/>
    </row>
    <row r="47" spans="1:3">
      <c r="A47" s="3"/>
      <c r="B47" s="3"/>
      <c r="C47" s="216"/>
    </row>
    <row r="48" spans="1:3">
      <c r="A48" s="3"/>
      <c r="B48" s="3"/>
      <c r="C48" s="216"/>
    </row>
    <row r="49" spans="1:3">
      <c r="A49" s="3"/>
      <c r="B49" s="3"/>
      <c r="C49" s="216"/>
    </row>
    <row r="50" spans="1:3">
      <c r="A50" s="3"/>
      <c r="B50" s="3"/>
      <c r="C50" s="216"/>
    </row>
    <row r="51" spans="1:3">
      <c r="A51" s="3"/>
      <c r="B51" s="3"/>
      <c r="C51" s="216"/>
    </row>
    <row r="52" spans="1:3">
      <c r="A52" s="3"/>
      <c r="B52" s="3"/>
      <c r="C52" s="216"/>
    </row>
    <row r="53" spans="1:3">
      <c r="A53" s="3"/>
      <c r="B53" s="3"/>
      <c r="C53" s="216"/>
    </row>
    <row r="54" spans="1:3">
      <c r="A54" s="3"/>
      <c r="B54" s="3"/>
      <c r="C54" s="216"/>
    </row>
    <row r="55" spans="1:3">
      <c r="A55" s="3"/>
      <c r="B55" s="3"/>
      <c r="C55" s="216"/>
    </row>
    <row r="56" spans="1:3">
      <c r="A56" s="3"/>
      <c r="B56" s="3"/>
      <c r="C56" s="216"/>
    </row>
    <row r="57" spans="1:3">
      <c r="A57" s="3"/>
      <c r="B57" s="3"/>
      <c r="C57" s="216"/>
    </row>
    <row r="58" spans="1:3">
      <c r="A58" s="3"/>
      <c r="B58" s="3"/>
      <c r="C58" s="216"/>
    </row>
    <row r="59" spans="1:3">
      <c r="A59" s="3"/>
      <c r="B59" s="3"/>
      <c r="C59" s="216"/>
    </row>
    <row r="60" spans="1:3">
      <c r="A60" s="3"/>
      <c r="B60" s="3"/>
      <c r="C60" s="216"/>
    </row>
    <row r="61" spans="1:3">
      <c r="A61" s="3"/>
      <c r="B61" s="3"/>
      <c r="C61" s="216"/>
    </row>
    <row r="62" spans="1:3">
      <c r="A62" s="3"/>
      <c r="B62" s="3"/>
      <c r="C62" s="216"/>
    </row>
    <row r="63" spans="1:3">
      <c r="A63" s="3"/>
      <c r="B63" s="3"/>
      <c r="C63" s="216"/>
    </row>
    <row r="64" spans="1:3">
      <c r="A64" s="3"/>
      <c r="B64" s="3"/>
      <c r="C64" s="216"/>
    </row>
    <row r="65" spans="1:3">
      <c r="A65" s="3"/>
      <c r="B65" s="3"/>
      <c r="C65" s="216"/>
    </row>
    <row r="66" spans="1:3">
      <c r="A66" s="3"/>
      <c r="B66" s="3"/>
      <c r="C66" s="216"/>
    </row>
    <row r="67" spans="1:3">
      <c r="A67" s="3"/>
      <c r="B67" s="3"/>
      <c r="C67" s="216"/>
    </row>
    <row r="68" spans="1:3">
      <c r="A68" s="3"/>
      <c r="B68" s="3"/>
      <c r="C68" s="216"/>
    </row>
    <row r="69" spans="1:3">
      <c r="A69" s="3"/>
      <c r="B69" s="3"/>
      <c r="C69" s="216"/>
    </row>
    <row r="70" spans="1:3">
      <c r="A70" s="3"/>
      <c r="B70" s="3"/>
      <c r="C70" s="216"/>
    </row>
    <row r="71" spans="1:3">
      <c r="A71" s="3"/>
      <c r="B71" s="3"/>
      <c r="C71" s="216"/>
    </row>
    <row r="72" spans="1:3">
      <c r="A72" s="3"/>
      <c r="B72" s="3"/>
      <c r="C72" s="216"/>
    </row>
    <row r="73" spans="1:3">
      <c r="A73" s="3"/>
      <c r="B73" s="3"/>
      <c r="C73" s="216"/>
    </row>
    <row r="74" spans="1:3">
      <c r="A74" s="3"/>
      <c r="B74" s="3"/>
      <c r="C74" s="216"/>
    </row>
    <row r="75" spans="1:3">
      <c r="A75" s="3"/>
      <c r="B75" s="3"/>
      <c r="C75" s="216"/>
    </row>
    <row r="76" spans="1:3">
      <c r="A76" s="3"/>
      <c r="B76" s="3"/>
      <c r="C76" s="216"/>
    </row>
    <row r="77" spans="1:3">
      <c r="A77" s="3"/>
      <c r="B77" s="3"/>
      <c r="C77" s="216"/>
    </row>
    <row r="78" spans="1:3">
      <c r="A78" s="3"/>
      <c r="B78" s="3"/>
      <c r="C78" s="216"/>
    </row>
    <row r="79" spans="1:3">
      <c r="A79" s="3"/>
      <c r="B79" s="3"/>
      <c r="C79" s="216"/>
    </row>
    <row r="80" spans="1:3">
      <c r="A80" s="3"/>
      <c r="B80" s="3"/>
      <c r="C80" s="216"/>
    </row>
    <row r="81" spans="1:3">
      <c r="A81" s="3"/>
      <c r="B81" s="3"/>
      <c r="C81" s="216"/>
    </row>
    <row r="82" spans="1:3">
      <c r="A82" s="3"/>
      <c r="B82" s="3"/>
      <c r="C82" s="216"/>
    </row>
    <row r="83" spans="1:3">
      <c r="A83" s="3"/>
      <c r="B83" s="3"/>
      <c r="C83" s="216"/>
    </row>
    <row r="84" spans="1:3">
      <c r="A84" s="3"/>
      <c r="B84" s="3"/>
      <c r="C84" s="216"/>
    </row>
    <row r="85" spans="1:3">
      <c r="A85" s="3"/>
      <c r="B85" s="3"/>
      <c r="C85" s="216"/>
    </row>
    <row r="86" spans="1:3">
      <c r="A86" s="3"/>
      <c r="B86" s="3"/>
      <c r="C86" s="216"/>
    </row>
    <row r="87" spans="1:3">
      <c r="A87" s="3"/>
      <c r="B87" s="3"/>
      <c r="C87" s="216"/>
    </row>
    <row r="88" spans="1:3">
      <c r="A88" s="3"/>
      <c r="B88" s="3"/>
      <c r="C88" s="216"/>
    </row>
    <row r="89" spans="1:3">
      <c r="A89" s="3"/>
      <c r="B89" s="3"/>
      <c r="C89" s="216"/>
    </row>
    <row r="90" spans="1:3">
      <c r="A90" s="3"/>
      <c r="B90" s="3"/>
      <c r="C90" s="216"/>
    </row>
    <row r="91" spans="1:3">
      <c r="A91" s="3"/>
      <c r="B91" s="3"/>
      <c r="C91" s="216"/>
    </row>
    <row r="92" spans="1:3">
      <c r="A92" s="3"/>
      <c r="B92" s="3"/>
      <c r="C92" s="216"/>
    </row>
    <row r="93" spans="1:3">
      <c r="A93" s="3"/>
      <c r="B93" s="3"/>
      <c r="C93" s="216"/>
    </row>
    <row r="94" spans="1:3">
      <c r="A94" s="3"/>
      <c r="B94" s="3"/>
      <c r="C94" s="216"/>
    </row>
    <row r="95" spans="1:3">
      <c r="A95" s="3"/>
      <c r="B95" s="3"/>
      <c r="C95" s="216"/>
    </row>
    <row r="96" spans="1:3">
      <c r="A96" s="3"/>
      <c r="B96" s="3"/>
      <c r="C96" s="216"/>
    </row>
    <row r="97" spans="1:3">
      <c r="A97" s="3"/>
      <c r="B97" s="3"/>
      <c r="C97" s="216"/>
    </row>
    <row r="98" spans="1:3">
      <c r="A98" s="3"/>
      <c r="B98" s="3"/>
      <c r="C98" s="216"/>
    </row>
    <row r="99" spans="1:3">
      <c r="A99" s="3"/>
      <c r="B99" s="3"/>
      <c r="C99" s="216"/>
    </row>
    <row r="100" spans="1:3">
      <c r="A100" s="3"/>
      <c r="B100" s="3"/>
      <c r="C100" s="216"/>
    </row>
    <row r="101" spans="1:3">
      <c r="A101" s="3"/>
      <c r="B101" s="3"/>
      <c r="C101" s="216"/>
    </row>
    <row r="102" spans="1:3">
      <c r="A102" s="3"/>
      <c r="B102" s="3"/>
      <c r="C102" s="216"/>
    </row>
    <row r="103" spans="1:3">
      <c r="A103" s="3"/>
      <c r="B103" s="3"/>
      <c r="C103" s="216"/>
    </row>
    <row r="104" spans="1:3">
      <c r="A104" s="3"/>
      <c r="B104" s="3"/>
      <c r="C104" s="216"/>
    </row>
    <row r="105" spans="1:3">
      <c r="A105" s="3"/>
      <c r="B105" s="3"/>
      <c r="C105" s="216"/>
    </row>
    <row r="106" spans="1:3">
      <c r="A106" s="3"/>
      <c r="B106" s="3"/>
      <c r="C106" s="216"/>
    </row>
    <row r="107" spans="1:3">
      <c r="A107" s="3"/>
      <c r="B107" s="3"/>
      <c r="C107" s="216"/>
    </row>
    <row r="108" spans="1:3">
      <c r="A108" s="3"/>
      <c r="B108" s="3"/>
      <c r="C108" s="216"/>
    </row>
    <row r="109" spans="1:3">
      <c r="A109" s="3"/>
      <c r="B109" s="3"/>
      <c r="C109" s="216"/>
    </row>
    <row r="110" spans="1:3">
      <c r="A110" s="3"/>
      <c r="B110" s="3"/>
      <c r="C110" s="216"/>
    </row>
    <row r="111" spans="1:3">
      <c r="A111" s="3"/>
      <c r="B111" s="3"/>
      <c r="C111" s="216"/>
    </row>
    <row r="112" spans="1:3">
      <c r="A112" s="3"/>
      <c r="B112" s="3"/>
      <c r="C112" s="216"/>
    </row>
    <row r="113" spans="1:7">
      <c r="A113" s="3"/>
      <c r="B113" s="3"/>
      <c r="C113" s="216"/>
    </row>
    <row r="114" spans="1:7">
      <c r="A114" s="3"/>
      <c r="B114" s="3"/>
      <c r="C114" s="216"/>
    </row>
    <row r="115" spans="1:7">
      <c r="A115" s="3"/>
      <c r="B115" s="3"/>
      <c r="C115" s="216"/>
    </row>
    <row r="116" spans="1:7">
      <c r="A116" s="3"/>
      <c r="B116" s="3"/>
      <c r="C116" s="216"/>
    </row>
    <row r="117" spans="1:7">
      <c r="A117" s="3"/>
      <c r="B117" s="3"/>
      <c r="C117" s="216"/>
    </row>
    <row r="118" spans="1:7">
      <c r="A118" s="3"/>
      <c r="B118" s="3"/>
      <c r="C118" s="216"/>
    </row>
    <row r="119" spans="1:7">
      <c r="A119" s="3"/>
      <c r="B119" s="3"/>
      <c r="C119" s="216"/>
    </row>
    <row r="120" spans="1:7">
      <c r="A120" s="3"/>
      <c r="B120" s="3"/>
      <c r="C120" s="216"/>
    </row>
    <row r="121" spans="1:7">
      <c r="A121" s="3"/>
      <c r="B121" s="3"/>
      <c r="C121" s="216"/>
      <c r="D121" s="23"/>
      <c r="E121" s="23"/>
    </row>
    <row r="122" spans="1:7">
      <c r="A122" s="3"/>
      <c r="B122" s="3"/>
      <c r="C122" s="216"/>
      <c r="D122" s="23"/>
      <c r="E122" s="23"/>
      <c r="G122" s="216"/>
    </row>
    <row r="123" spans="1:7">
      <c r="A123" s="3"/>
      <c r="B123" s="3"/>
      <c r="C123" s="216"/>
      <c r="D123" s="23"/>
      <c r="E123" s="23"/>
      <c r="G123" s="216"/>
    </row>
    <row r="124" spans="1:7">
      <c r="A124" s="3"/>
      <c r="B124" s="3"/>
      <c r="C124" s="216"/>
      <c r="D124" s="23"/>
      <c r="E124" s="23"/>
      <c r="G124" s="216"/>
    </row>
    <row r="125" spans="1:7">
      <c r="A125" s="3"/>
      <c r="B125" s="3"/>
      <c r="C125" s="216"/>
      <c r="D125" s="23"/>
      <c r="E125" s="23"/>
      <c r="G125" s="216"/>
    </row>
    <row r="126" spans="1:7">
      <c r="A126" s="3"/>
      <c r="B126" s="3"/>
      <c r="C126" s="216"/>
      <c r="D126" s="23"/>
      <c r="E126" s="23"/>
      <c r="G126" s="216"/>
    </row>
    <row r="127" spans="1:7">
      <c r="A127" s="3"/>
      <c r="B127" s="3"/>
      <c r="C127" s="216"/>
      <c r="D127" s="23"/>
      <c r="E127" s="23"/>
      <c r="G127" s="216"/>
    </row>
    <row r="128" spans="1:7">
      <c r="A128" s="3"/>
      <c r="B128" s="3"/>
      <c r="C128" s="216"/>
      <c r="D128" s="23"/>
      <c r="E128" s="23"/>
      <c r="G128" s="216"/>
    </row>
    <row r="129" spans="1:8">
      <c r="A129" s="3"/>
      <c r="B129" s="3"/>
      <c r="C129" s="216"/>
      <c r="D129" s="23"/>
      <c r="E129" s="23"/>
      <c r="G129" s="216"/>
    </row>
    <row r="130" spans="1:8">
      <c r="A130" s="3"/>
      <c r="B130" s="3"/>
      <c r="C130" s="216"/>
      <c r="D130" s="23"/>
      <c r="E130" s="23"/>
      <c r="G130" s="216"/>
    </row>
    <row r="131" spans="1:8">
      <c r="A131" s="3"/>
      <c r="B131" s="3"/>
      <c r="C131" s="216"/>
      <c r="D131" s="23"/>
      <c r="E131" s="23"/>
      <c r="G131" s="216"/>
    </row>
    <row r="132" spans="1:8">
      <c r="A132" s="3"/>
      <c r="B132" s="3"/>
      <c r="C132" s="216"/>
      <c r="D132" s="23"/>
      <c r="E132" s="23"/>
      <c r="F132" s="23"/>
      <c r="G132" s="216"/>
      <c r="H132" s="216"/>
    </row>
  </sheetData>
  <mergeCells count="1">
    <mergeCell ref="B3:C3"/>
  </mergeCells>
  <phoneticPr fontId="105" type="noConversion"/>
  <hyperlinks>
    <hyperlink ref="A1" r:id="rId1" xr:uid="{AA899E21-1AFE-4A20-AA24-EC0618BC47E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C251-248B-4476-A91F-3E0CA32DCE37}">
  <dimension ref="A1:E58"/>
  <sheetViews>
    <sheetView workbookViewId="0">
      <selection activeCell="G5" sqref="G5"/>
    </sheetView>
  </sheetViews>
  <sheetFormatPr defaultRowHeight="13.2"/>
  <cols>
    <col min="1" max="1" width="13" customWidth="1"/>
  </cols>
  <sheetData>
    <row r="1" spans="1:5">
      <c r="A1" t="s">
        <v>13</v>
      </c>
      <c r="E1" s="11" t="s">
        <v>392</v>
      </c>
    </row>
    <row r="2" spans="1:5">
      <c r="A2" t="s">
        <v>14</v>
      </c>
    </row>
    <row r="3" spans="1:5">
      <c r="A3" t="s">
        <v>280</v>
      </c>
    </row>
    <row r="4" spans="1:5">
      <c r="A4" t="s">
        <v>371</v>
      </c>
    </row>
    <row r="5" spans="1:5">
      <c r="A5" t="s">
        <v>17</v>
      </c>
    </row>
    <row r="6" spans="1:5">
      <c r="A6" t="s">
        <v>18</v>
      </c>
    </row>
    <row r="8" spans="1:5">
      <c r="A8" t="s">
        <v>390</v>
      </c>
      <c r="B8" t="s">
        <v>391</v>
      </c>
    </row>
    <row r="10" spans="1:5">
      <c r="A10" t="s">
        <v>374</v>
      </c>
    </row>
    <row r="11" spans="1:5">
      <c r="A11" t="s">
        <v>21</v>
      </c>
      <c r="B11" t="s">
        <v>390</v>
      </c>
    </row>
    <row r="12" spans="1:5">
      <c r="A12" s="3">
        <v>43466</v>
      </c>
      <c r="B12" s="216">
        <v>4</v>
      </c>
    </row>
    <row r="13" spans="1:5">
      <c r="A13" s="3">
        <v>43497</v>
      </c>
      <c r="B13" s="216">
        <v>3.8</v>
      </c>
    </row>
    <row r="14" spans="1:5">
      <c r="A14" s="3">
        <v>43525</v>
      </c>
      <c r="B14" s="216">
        <v>3.8</v>
      </c>
    </row>
    <row r="15" spans="1:5">
      <c r="A15" s="3">
        <v>43556</v>
      </c>
      <c r="B15" s="216">
        <v>3.6</v>
      </c>
    </row>
    <row r="16" spans="1:5">
      <c r="A16" s="3">
        <v>43586</v>
      </c>
      <c r="B16" s="216">
        <v>3.6</v>
      </c>
    </row>
    <row r="17" spans="1:2">
      <c r="A17" s="3">
        <v>43617</v>
      </c>
      <c r="B17" s="216">
        <v>3.6</v>
      </c>
    </row>
    <row r="18" spans="1:2">
      <c r="A18" s="3">
        <v>43647</v>
      </c>
      <c r="B18" s="216">
        <v>3.7</v>
      </c>
    </row>
    <row r="19" spans="1:2">
      <c r="A19" s="3">
        <v>43678</v>
      </c>
      <c r="B19" s="216">
        <v>3.7</v>
      </c>
    </row>
    <row r="20" spans="1:2">
      <c r="A20" s="3">
        <v>43709</v>
      </c>
      <c r="B20" s="216">
        <v>3.5</v>
      </c>
    </row>
    <row r="21" spans="1:2">
      <c r="A21" s="3">
        <v>43739</v>
      </c>
      <c r="B21" s="216">
        <v>3.6</v>
      </c>
    </row>
    <row r="22" spans="1:2">
      <c r="A22" s="3">
        <v>43770</v>
      </c>
      <c r="B22" s="216">
        <v>3.6</v>
      </c>
    </row>
    <row r="23" spans="1:2">
      <c r="A23" s="3">
        <v>43800</v>
      </c>
      <c r="B23" s="216">
        <v>3.6</v>
      </c>
    </row>
    <row r="24" spans="1:2">
      <c r="A24" s="3">
        <v>43831</v>
      </c>
      <c r="B24" s="216">
        <v>3.5</v>
      </c>
    </row>
    <row r="25" spans="1:2">
      <c r="A25" s="3">
        <v>43862</v>
      </c>
      <c r="B25" s="216">
        <v>3.5</v>
      </c>
    </row>
    <row r="26" spans="1:2">
      <c r="A26" s="3">
        <v>43891</v>
      </c>
      <c r="B26" s="216">
        <v>4.4000000000000004</v>
      </c>
    </row>
    <row r="27" spans="1:2">
      <c r="A27" s="3">
        <v>43922</v>
      </c>
      <c r="B27" s="216">
        <v>14.7</v>
      </c>
    </row>
    <row r="28" spans="1:2">
      <c r="A28" s="3">
        <v>43952</v>
      </c>
      <c r="B28" s="216">
        <v>13.2</v>
      </c>
    </row>
    <row r="29" spans="1:2">
      <c r="A29" s="3">
        <v>43983</v>
      </c>
      <c r="B29" s="216">
        <v>11</v>
      </c>
    </row>
    <row r="30" spans="1:2">
      <c r="A30" s="3">
        <v>44013</v>
      </c>
      <c r="B30" s="216">
        <v>10.199999999999999</v>
      </c>
    </row>
    <row r="31" spans="1:2">
      <c r="A31" s="3">
        <v>44044</v>
      </c>
      <c r="B31" s="216">
        <v>8.4</v>
      </c>
    </row>
    <row r="32" spans="1:2">
      <c r="A32" s="3">
        <v>44075</v>
      </c>
      <c r="B32" s="216">
        <v>7.9</v>
      </c>
    </row>
    <row r="33" spans="1:2">
      <c r="A33" s="3">
        <v>44105</v>
      </c>
      <c r="B33" s="216">
        <v>6.9</v>
      </c>
    </row>
    <row r="34" spans="1:2">
      <c r="A34" s="3">
        <v>44136</v>
      </c>
      <c r="B34" s="216">
        <v>6.7</v>
      </c>
    </row>
    <row r="35" spans="1:2">
      <c r="A35" s="3">
        <v>44166</v>
      </c>
      <c r="B35" s="216">
        <v>6.7</v>
      </c>
    </row>
    <row r="36" spans="1:2">
      <c r="A36" s="3">
        <v>44197</v>
      </c>
      <c r="B36" s="216">
        <v>6.4</v>
      </c>
    </row>
    <row r="37" spans="1:2">
      <c r="A37" s="3">
        <v>44228</v>
      </c>
      <c r="B37" s="216">
        <v>6.2</v>
      </c>
    </row>
    <row r="38" spans="1:2">
      <c r="A38" s="3">
        <v>44256</v>
      </c>
      <c r="B38" s="216">
        <v>6</v>
      </c>
    </row>
    <row r="39" spans="1:2">
      <c r="A39" s="3">
        <v>44287</v>
      </c>
      <c r="B39" s="216">
        <v>6</v>
      </c>
    </row>
    <row r="40" spans="1:2">
      <c r="A40" s="3">
        <v>44317</v>
      </c>
      <c r="B40" s="216">
        <v>5.8</v>
      </c>
    </row>
    <row r="41" spans="1:2">
      <c r="A41" s="3">
        <v>44348</v>
      </c>
      <c r="B41" s="216">
        <v>5.9</v>
      </c>
    </row>
    <row r="42" spans="1:2">
      <c r="A42" s="3">
        <v>44378</v>
      </c>
      <c r="B42" s="216">
        <v>5.4</v>
      </c>
    </row>
    <row r="43" spans="1:2">
      <c r="A43" s="3">
        <v>44409</v>
      </c>
      <c r="B43" s="216">
        <v>5.2</v>
      </c>
    </row>
    <row r="44" spans="1:2">
      <c r="A44" s="3">
        <v>44440</v>
      </c>
      <c r="B44" s="216">
        <v>4.7</v>
      </c>
    </row>
    <row r="45" spans="1:2">
      <c r="A45" s="3">
        <v>44470</v>
      </c>
      <c r="B45" s="216">
        <v>4.5999999999999996</v>
      </c>
    </row>
    <row r="46" spans="1:2">
      <c r="A46" s="3">
        <v>44501</v>
      </c>
      <c r="B46" s="216">
        <v>4.2</v>
      </c>
    </row>
    <row r="47" spans="1:2">
      <c r="A47" s="3">
        <v>44531</v>
      </c>
      <c r="B47" s="216">
        <v>3.9</v>
      </c>
    </row>
    <row r="48" spans="1:2">
      <c r="A48" s="3">
        <v>44562</v>
      </c>
      <c r="B48" s="216">
        <v>4</v>
      </c>
    </row>
    <row r="49" spans="1:2">
      <c r="A49" s="3">
        <v>44593</v>
      </c>
      <c r="B49" s="216">
        <v>3.8</v>
      </c>
    </row>
    <row r="50" spans="1:2">
      <c r="A50" s="3">
        <v>44621</v>
      </c>
      <c r="B50" s="216">
        <v>3.6</v>
      </c>
    </row>
    <row r="51" spans="1:2">
      <c r="A51" s="3">
        <v>44652</v>
      </c>
      <c r="B51" s="216">
        <v>3.6</v>
      </c>
    </row>
    <row r="52" spans="1:2">
      <c r="A52" s="3">
        <v>44682</v>
      </c>
      <c r="B52" s="216">
        <v>3.6</v>
      </c>
    </row>
    <row r="53" spans="1:2">
      <c r="A53" s="3">
        <v>44713</v>
      </c>
      <c r="B53" s="216">
        <v>3.6</v>
      </c>
    </row>
    <row r="54" spans="1:2">
      <c r="A54" s="3">
        <v>44743</v>
      </c>
      <c r="B54" s="216">
        <v>3.5</v>
      </c>
    </row>
    <row r="55" spans="1:2">
      <c r="A55" s="3">
        <v>44774</v>
      </c>
      <c r="B55" s="216">
        <v>3.7</v>
      </c>
    </row>
    <row r="56" spans="1:2">
      <c r="A56" s="3">
        <v>44805</v>
      </c>
      <c r="B56" s="216">
        <v>3.5</v>
      </c>
    </row>
    <row r="57" spans="1:2">
      <c r="A57" s="3">
        <v>44835</v>
      </c>
      <c r="B57" s="216">
        <v>3.7</v>
      </c>
    </row>
    <row r="58" spans="1:2">
      <c r="A58" s="3">
        <v>44866</v>
      </c>
      <c r="B58" s="216">
        <v>3.7</v>
      </c>
    </row>
  </sheetData>
  <hyperlinks>
    <hyperlink ref="E1" r:id="rId1" xr:uid="{1DB80756-F4E3-4BF6-B987-562636BB1F4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workbookViewId="0">
      <selection activeCell="W11" sqref="W11"/>
    </sheetView>
  </sheetViews>
  <sheetFormatPr defaultRowHeight="13.2"/>
  <cols>
    <col min="2" max="2" width="10.5546875" customWidth="1"/>
    <col min="3" max="3" width="11.33203125" customWidth="1"/>
    <col min="4" max="4" width="2.5546875" customWidth="1"/>
    <col min="5" max="5" width="10.6640625" customWidth="1"/>
    <col min="6" max="6" width="12.33203125" customWidth="1"/>
    <col min="7" max="7" width="10.6640625" customWidth="1"/>
    <col min="8" max="8" width="11.33203125" customWidth="1"/>
    <col min="9" max="9" width="2.5546875" customWidth="1"/>
    <col min="12" max="12" width="11.33203125" customWidth="1"/>
    <col min="13" max="13" width="2.5546875" customWidth="1"/>
    <col min="14" max="14" width="11.33203125" customWidth="1"/>
    <col min="15" max="15" width="17.6640625" customWidth="1"/>
    <col min="16" max="16" width="11.33203125" customWidth="1"/>
    <col min="17" max="17" width="2.5546875" customWidth="1"/>
    <col min="18" max="18" width="11.44140625" customWidth="1"/>
    <col min="19" max="19" width="15.5546875" customWidth="1"/>
    <col min="20" max="20" width="11.33203125" customWidth="1"/>
    <col min="21" max="21" width="2.5546875" customWidth="1"/>
    <col min="22" max="22" width="12.6640625" customWidth="1"/>
    <col min="24" max="24" width="11.33203125" customWidth="1"/>
    <col min="25" max="25" width="2.5546875" customWidth="1"/>
    <col min="26" max="26" width="13.33203125" customWidth="1"/>
    <col min="28" max="28" width="11.33203125" customWidth="1"/>
  </cols>
  <sheetData>
    <row r="1" spans="1:30">
      <c r="A1" t="s">
        <v>13</v>
      </c>
      <c r="V1" t="s">
        <v>13</v>
      </c>
      <c r="Z1" s="90" t="s">
        <v>13</v>
      </c>
      <c r="AA1" s="90"/>
    </row>
    <row r="2" spans="1:30">
      <c r="A2" t="s">
        <v>14</v>
      </c>
      <c r="V2" t="s">
        <v>14</v>
      </c>
      <c r="Z2" s="90" t="s">
        <v>14</v>
      </c>
      <c r="AA2" s="90"/>
    </row>
    <row r="3" spans="1:30">
      <c r="A3" t="s">
        <v>280</v>
      </c>
      <c r="V3" t="s">
        <v>280</v>
      </c>
      <c r="Z3" s="90" t="s">
        <v>280</v>
      </c>
      <c r="AA3" s="90"/>
    </row>
    <row r="4" spans="1:30">
      <c r="A4" t="s">
        <v>281</v>
      </c>
      <c r="V4" t="s">
        <v>281</v>
      </c>
      <c r="Z4" s="90" t="s">
        <v>281</v>
      </c>
      <c r="AA4" s="90"/>
    </row>
    <row r="5" spans="1:30">
      <c r="A5" t="s">
        <v>17</v>
      </c>
      <c r="V5" t="s">
        <v>17</v>
      </c>
      <c r="Z5" s="90" t="s">
        <v>17</v>
      </c>
      <c r="AA5" s="90"/>
    </row>
    <row r="6" spans="1:30">
      <c r="A6" t="s">
        <v>18</v>
      </c>
      <c r="V6" t="s">
        <v>18</v>
      </c>
      <c r="Z6" s="90" t="s">
        <v>18</v>
      </c>
      <c r="AA6" s="90"/>
    </row>
    <row r="8" spans="1:30">
      <c r="A8" t="s">
        <v>282</v>
      </c>
      <c r="B8" t="s">
        <v>283</v>
      </c>
      <c r="C8" s="12" t="s">
        <v>75</v>
      </c>
      <c r="D8" s="12"/>
      <c r="H8" s="12" t="s">
        <v>75</v>
      </c>
      <c r="L8" s="12" t="s">
        <v>75</v>
      </c>
      <c r="P8" s="12" t="s">
        <v>75</v>
      </c>
      <c r="T8" s="12" t="s">
        <v>75</v>
      </c>
      <c r="V8" t="s">
        <v>291</v>
      </c>
      <c r="W8" s="12" t="s">
        <v>292</v>
      </c>
      <c r="X8" s="12" t="s">
        <v>75</v>
      </c>
      <c r="Z8" s="90" t="s">
        <v>294</v>
      </c>
      <c r="AA8" s="90" t="s">
        <v>295</v>
      </c>
      <c r="AB8" s="12" t="s">
        <v>75</v>
      </c>
      <c r="AD8" s="12" t="s">
        <v>75</v>
      </c>
    </row>
    <row r="9" spans="1:30">
      <c r="B9" s="12" t="s">
        <v>282</v>
      </c>
    </row>
    <row r="10" spans="1:30">
      <c r="A10" t="s">
        <v>284</v>
      </c>
      <c r="V10" t="s">
        <v>284</v>
      </c>
      <c r="Z10" s="90" t="s">
        <v>284</v>
      </c>
      <c r="AA10" s="90"/>
    </row>
    <row r="11" spans="1:30" s="27" customFormat="1" ht="39.6">
      <c r="A11" s="27" t="s">
        <v>21</v>
      </c>
      <c r="B11" s="27" t="s">
        <v>287</v>
      </c>
      <c r="C11" s="27" t="s">
        <v>297</v>
      </c>
      <c r="E11" s="27" t="s">
        <v>78</v>
      </c>
      <c r="F11" s="27" t="s">
        <v>285</v>
      </c>
      <c r="G11" s="27" t="s">
        <v>286</v>
      </c>
      <c r="H11" s="27" t="s">
        <v>297</v>
      </c>
      <c r="K11" s="27" t="s">
        <v>288</v>
      </c>
      <c r="L11" s="27" t="s">
        <v>297</v>
      </c>
      <c r="O11" s="27" t="s">
        <v>289</v>
      </c>
      <c r="P11" s="27" t="s">
        <v>297</v>
      </c>
      <c r="S11" s="27" t="s">
        <v>290</v>
      </c>
      <c r="T11" s="27" t="s">
        <v>297</v>
      </c>
      <c r="V11" t="s">
        <v>21</v>
      </c>
      <c r="W11" s="1" t="s">
        <v>293</v>
      </c>
      <c r="X11" s="27" t="s">
        <v>297</v>
      </c>
      <c r="Z11" s="90" t="s">
        <v>21</v>
      </c>
      <c r="AA11" s="1" t="s">
        <v>296</v>
      </c>
      <c r="AB11" s="27" t="s">
        <v>297</v>
      </c>
    </row>
    <row r="12" spans="1:30" ht="18.600000000000001" customHeight="1">
      <c r="A12" t="s">
        <v>159</v>
      </c>
      <c r="B12" s="23">
        <v>6.0000000000000001E-3</v>
      </c>
      <c r="C12" s="98">
        <v>0</v>
      </c>
      <c r="D12" s="98"/>
      <c r="E12" s="9">
        <v>38807</v>
      </c>
      <c r="F12" s="8">
        <v>1967.38</v>
      </c>
      <c r="G12" s="28">
        <v>4.2077608398572108E-2</v>
      </c>
      <c r="H12" s="98">
        <v>0</v>
      </c>
      <c r="I12" s="28"/>
      <c r="J12" t="s">
        <v>159</v>
      </c>
      <c r="K12" s="26">
        <v>0.12042419354838714</v>
      </c>
      <c r="L12" s="98">
        <v>0</v>
      </c>
      <c r="N12" s="4">
        <v>38807</v>
      </c>
      <c r="O12" s="23">
        <v>0.05</v>
      </c>
      <c r="P12" s="98">
        <v>0</v>
      </c>
      <c r="R12" s="4">
        <v>38807</v>
      </c>
      <c r="S12" s="23">
        <v>4.8600000000000004E-2</v>
      </c>
      <c r="T12" s="98">
        <v>0</v>
      </c>
      <c r="V12" t="s">
        <v>159</v>
      </c>
      <c r="W12" s="26">
        <v>2.1000000000000001E-2</v>
      </c>
      <c r="X12" s="98">
        <v>0</v>
      </c>
      <c r="Z12" t="s">
        <v>159</v>
      </c>
      <c r="AA12" s="91">
        <v>0.05</v>
      </c>
      <c r="AB12" s="98">
        <v>0</v>
      </c>
    </row>
    <row r="13" spans="1:30" ht="18.600000000000001" customHeight="1">
      <c r="A13" t="s">
        <v>160</v>
      </c>
      <c r="B13" s="23">
        <v>9.0000000000000011E-3</v>
      </c>
      <c r="C13" s="98">
        <v>0</v>
      </c>
      <c r="D13" s="98"/>
      <c r="E13" s="9">
        <v>38898</v>
      </c>
      <c r="F13" s="8">
        <v>1939.03</v>
      </c>
      <c r="G13" s="28">
        <v>-1.4410027549329629E-2</v>
      </c>
      <c r="H13" s="98">
        <v>0</v>
      </c>
      <c r="I13" s="28"/>
      <c r="J13" t="s">
        <v>160</v>
      </c>
      <c r="K13" s="26">
        <v>0.1452873015873016</v>
      </c>
      <c r="L13" s="98">
        <v>0</v>
      </c>
      <c r="N13" s="4">
        <v>38898</v>
      </c>
      <c r="O13" s="23">
        <v>5.0499999999999996E-2</v>
      </c>
      <c r="P13" s="98">
        <v>0</v>
      </c>
      <c r="R13" s="4">
        <v>38898</v>
      </c>
      <c r="S13" s="23">
        <v>5.1500000000000004E-2</v>
      </c>
      <c r="T13" s="98">
        <v>0</v>
      </c>
      <c r="V13" t="s">
        <v>160</v>
      </c>
      <c r="W13" s="26">
        <v>2.3E-2</v>
      </c>
      <c r="X13" s="98">
        <v>0</v>
      </c>
      <c r="Z13" t="s">
        <v>160</v>
      </c>
      <c r="AA13" s="91">
        <v>4.5666666666666661E-2</v>
      </c>
      <c r="AB13" s="98">
        <v>0</v>
      </c>
    </row>
    <row r="14" spans="1:30" ht="18.600000000000001" customHeight="1">
      <c r="A14" t="s">
        <v>161</v>
      </c>
      <c r="B14" s="23">
        <v>6.0000000000000001E-3</v>
      </c>
      <c r="C14" s="98">
        <v>0</v>
      </c>
      <c r="D14" s="98"/>
      <c r="E14" s="9">
        <v>38989</v>
      </c>
      <c r="F14" s="8">
        <v>2048.89</v>
      </c>
      <c r="G14" s="28">
        <v>5.6657194576669623E-2</v>
      </c>
      <c r="H14" s="98">
        <v>0</v>
      </c>
      <c r="I14" s="28"/>
      <c r="J14" t="s">
        <v>161</v>
      </c>
      <c r="K14" s="26">
        <v>0.13607936507936505</v>
      </c>
      <c r="L14" s="98">
        <v>0</v>
      </c>
      <c r="N14" s="4">
        <v>38990</v>
      </c>
      <c r="O14" s="23">
        <v>5.3399999999999996E-2</v>
      </c>
      <c r="P14" s="98">
        <v>0</v>
      </c>
      <c r="R14" s="4">
        <v>38989</v>
      </c>
      <c r="S14" s="23">
        <v>4.6399999999999997E-2</v>
      </c>
      <c r="T14" s="98">
        <v>0</v>
      </c>
      <c r="V14" t="s">
        <v>161</v>
      </c>
      <c r="W14" s="26">
        <v>2.5000000000000001E-2</v>
      </c>
      <c r="X14" s="98">
        <v>0</v>
      </c>
      <c r="Z14" t="s">
        <v>161</v>
      </c>
      <c r="AA14" s="91">
        <v>4.6666666666666669E-2</v>
      </c>
      <c r="AB14" s="98">
        <v>0</v>
      </c>
    </row>
    <row r="15" spans="1:30" ht="18.600000000000001" customHeight="1">
      <c r="A15" t="s">
        <v>211</v>
      </c>
      <c r="B15" s="23">
        <v>3.5000000000000003E-2</v>
      </c>
      <c r="C15" s="98">
        <v>0</v>
      </c>
      <c r="D15" s="98"/>
      <c r="E15" s="9">
        <v>39080</v>
      </c>
      <c r="F15" s="8">
        <v>2186.13</v>
      </c>
      <c r="G15" s="28">
        <v>6.6982610096198547E-2</v>
      </c>
      <c r="H15" s="98">
        <v>0</v>
      </c>
      <c r="I15" s="28"/>
      <c r="J15" t="s">
        <v>211</v>
      </c>
      <c r="K15" s="26">
        <v>0.11034920634920635</v>
      </c>
      <c r="L15" s="98">
        <v>0</v>
      </c>
      <c r="N15" s="4">
        <v>39082</v>
      </c>
      <c r="O15" s="23">
        <v>5.1699999999999996E-2</v>
      </c>
      <c r="P15" s="98">
        <v>0</v>
      </c>
      <c r="R15" s="4">
        <v>39080</v>
      </c>
      <c r="S15" s="23">
        <v>4.7100000000000003E-2</v>
      </c>
      <c r="T15" s="98">
        <v>0</v>
      </c>
      <c r="V15" t="s">
        <v>211</v>
      </c>
      <c r="W15" s="26">
        <v>2.3E-2</v>
      </c>
      <c r="X15" s="98">
        <v>0</v>
      </c>
      <c r="Z15" t="s">
        <v>211</v>
      </c>
      <c r="AA15" s="91">
        <v>4.2333333333333334E-2</v>
      </c>
      <c r="AB15" s="98">
        <v>0</v>
      </c>
    </row>
    <row r="16" spans="1:30" ht="18.600000000000001" customHeight="1">
      <c r="A16" t="s">
        <v>210</v>
      </c>
      <c r="B16" s="23">
        <v>9.0000000000000011E-3</v>
      </c>
      <c r="C16" s="98">
        <v>0</v>
      </c>
      <c r="D16" s="98"/>
      <c r="E16" s="9">
        <v>39171</v>
      </c>
      <c r="F16" s="8">
        <v>2200.12</v>
      </c>
      <c r="G16" s="28">
        <v>6.3994364470547627E-3</v>
      </c>
      <c r="H16" s="98">
        <v>0</v>
      </c>
      <c r="I16" s="28"/>
      <c r="J16" t="s">
        <v>210</v>
      </c>
      <c r="K16" s="26">
        <v>0.12563606557377047</v>
      </c>
      <c r="L16" s="98">
        <v>0</v>
      </c>
      <c r="N16" s="4">
        <v>39172</v>
      </c>
      <c r="O16" s="23">
        <v>5.2999999999999999E-2</v>
      </c>
      <c r="P16" s="98">
        <v>0</v>
      </c>
      <c r="R16" s="4">
        <v>39171</v>
      </c>
      <c r="S16" s="23">
        <v>4.6500000000000007E-2</v>
      </c>
      <c r="T16" s="98">
        <v>0</v>
      </c>
      <c r="V16" t="s">
        <v>210</v>
      </c>
      <c r="W16" s="26">
        <v>2.4E-2</v>
      </c>
      <c r="X16" s="98">
        <v>0</v>
      </c>
      <c r="Z16" t="s">
        <v>210</v>
      </c>
      <c r="AA16" s="91">
        <v>4.8000000000000001E-2</v>
      </c>
      <c r="AB16" s="98">
        <v>0</v>
      </c>
    </row>
    <row r="17" spans="1:35" ht="18.600000000000001" customHeight="1">
      <c r="A17" t="s">
        <v>209</v>
      </c>
      <c r="B17" s="23">
        <v>2.3E-2</v>
      </c>
      <c r="C17" s="98">
        <v>0</v>
      </c>
      <c r="D17" s="98"/>
      <c r="E17" s="9">
        <v>39262</v>
      </c>
      <c r="F17" s="8">
        <v>2338.25</v>
      </c>
      <c r="G17" s="28">
        <v>6.2782939112412173E-2</v>
      </c>
      <c r="H17" s="98">
        <v>0</v>
      </c>
      <c r="I17" s="28"/>
      <c r="J17" t="s">
        <v>209</v>
      </c>
      <c r="K17" s="26">
        <v>0.13731904761904756</v>
      </c>
      <c r="L17" s="98">
        <v>0</v>
      </c>
      <c r="N17" s="4">
        <v>39263</v>
      </c>
      <c r="O17" s="23">
        <v>5.3099999999999994E-2</v>
      </c>
      <c r="P17" s="98">
        <v>0</v>
      </c>
      <c r="R17" s="4">
        <v>39262</v>
      </c>
      <c r="S17" s="23">
        <v>5.0300000000000004E-2</v>
      </c>
      <c r="T17" s="98">
        <v>0</v>
      </c>
      <c r="V17" t="s">
        <v>209</v>
      </c>
      <c r="W17" s="26">
        <v>2.1000000000000001E-2</v>
      </c>
      <c r="X17" s="98">
        <v>0</v>
      </c>
      <c r="Z17" t="s">
        <v>209</v>
      </c>
      <c r="AA17" s="91">
        <v>4.4333333333333336E-2</v>
      </c>
      <c r="AB17" s="98">
        <v>0</v>
      </c>
    </row>
    <row r="18" spans="1:35" ht="18.600000000000001" customHeight="1">
      <c r="A18" t="s">
        <v>208</v>
      </c>
      <c r="B18" s="23">
        <v>2.2000000000000002E-2</v>
      </c>
      <c r="C18" s="98">
        <v>0</v>
      </c>
      <c r="D18" s="98"/>
      <c r="E18" s="9">
        <v>39353</v>
      </c>
      <c r="F18" s="8">
        <v>2385.7199999999998</v>
      </c>
      <c r="G18" s="28">
        <v>2.0301507537688446E-2</v>
      </c>
      <c r="H18" s="98">
        <v>0</v>
      </c>
      <c r="I18" s="28"/>
      <c r="J18" t="s">
        <v>208</v>
      </c>
      <c r="K18" s="26">
        <v>0.21589206349206347</v>
      </c>
      <c r="L18" s="98">
        <v>0</v>
      </c>
      <c r="N18" s="4">
        <v>39355</v>
      </c>
      <c r="O18" s="23">
        <v>4.58E-2</v>
      </c>
      <c r="P18" s="98">
        <v>0</v>
      </c>
      <c r="R18" s="4">
        <v>39353</v>
      </c>
      <c r="S18" s="23">
        <v>4.5899999999999996E-2</v>
      </c>
      <c r="T18" s="98">
        <v>0</v>
      </c>
      <c r="V18" t="s">
        <v>208</v>
      </c>
      <c r="W18" s="26">
        <v>0.02</v>
      </c>
      <c r="X18" s="98">
        <v>0</v>
      </c>
      <c r="Z18" t="s">
        <v>208</v>
      </c>
      <c r="AA18" s="91">
        <v>4.6666666666666669E-2</v>
      </c>
      <c r="AB18" s="98">
        <v>0</v>
      </c>
    </row>
    <row r="19" spans="1:35" ht="18.600000000000001" customHeight="1">
      <c r="A19" t="s">
        <v>207</v>
      </c>
      <c r="B19" s="23">
        <v>2.5000000000000001E-2</v>
      </c>
      <c r="C19" s="98">
        <v>0</v>
      </c>
      <c r="D19" s="98"/>
      <c r="E19" s="9">
        <v>39447</v>
      </c>
      <c r="F19" s="8">
        <v>2306.23</v>
      </c>
      <c r="G19" s="28">
        <v>-3.3319081870462508E-2</v>
      </c>
      <c r="H19" s="98">
        <v>0</v>
      </c>
      <c r="I19" s="28"/>
      <c r="J19" t="s">
        <v>207</v>
      </c>
      <c r="K19" s="26">
        <v>0.2202984375</v>
      </c>
      <c r="L19" s="98">
        <v>0</v>
      </c>
      <c r="N19" s="4">
        <v>39447</v>
      </c>
      <c r="O19" s="23">
        <v>3.0600000000000002E-2</v>
      </c>
      <c r="P19" s="98">
        <v>0</v>
      </c>
      <c r="R19" s="4">
        <v>39447</v>
      </c>
      <c r="S19" s="23">
        <v>4.0399999999999998E-2</v>
      </c>
      <c r="T19" s="98">
        <v>0</v>
      </c>
      <c r="V19" t="s">
        <v>207</v>
      </c>
      <c r="W19" s="26">
        <v>2.3E-2</v>
      </c>
      <c r="X19" s="98">
        <v>0</v>
      </c>
      <c r="Z19" t="s">
        <v>207</v>
      </c>
      <c r="AA19" s="91">
        <v>4.5666666666666661E-2</v>
      </c>
      <c r="AB19" s="98">
        <v>0</v>
      </c>
    </row>
    <row r="20" spans="1:35" ht="18.600000000000001" customHeight="1">
      <c r="A20" s="92" t="s">
        <v>206</v>
      </c>
      <c r="B20" s="93">
        <v>-2.3E-2</v>
      </c>
      <c r="C20" s="99">
        <v>1</v>
      </c>
      <c r="D20" s="98"/>
      <c r="E20" s="9">
        <v>39538</v>
      </c>
      <c r="F20" s="8">
        <v>2088.42</v>
      </c>
      <c r="G20" s="94">
        <v>-9.4444179461718902E-2</v>
      </c>
      <c r="H20" s="99">
        <v>1</v>
      </c>
      <c r="I20" s="28"/>
      <c r="J20" s="92" t="s">
        <v>206</v>
      </c>
      <c r="K20" s="96">
        <v>0.26120163934426222</v>
      </c>
      <c r="L20" s="99">
        <v>1</v>
      </c>
      <c r="N20" s="95">
        <v>39538</v>
      </c>
      <c r="O20" s="93">
        <v>2.5099999999999997E-2</v>
      </c>
      <c r="P20" s="99">
        <v>1</v>
      </c>
      <c r="R20" s="95">
        <v>39538</v>
      </c>
      <c r="S20" s="93">
        <v>3.4500000000000003E-2</v>
      </c>
      <c r="T20" s="99">
        <v>1</v>
      </c>
      <c r="V20" s="92" t="s">
        <v>206</v>
      </c>
      <c r="W20" s="96">
        <v>2.1000000000000001E-2</v>
      </c>
      <c r="X20" s="99">
        <v>1</v>
      </c>
      <c r="Z20" s="92" t="s">
        <v>206</v>
      </c>
      <c r="AA20" s="97">
        <v>5.2666666666666667E-2</v>
      </c>
      <c r="AB20" s="99">
        <v>1</v>
      </c>
    </row>
    <row r="21" spans="1:35" ht="18.600000000000001" customHeight="1">
      <c r="A21" s="92" t="s">
        <v>205</v>
      </c>
      <c r="B21" s="93">
        <v>2.1000000000000001E-2</v>
      </c>
      <c r="C21" s="99">
        <v>1</v>
      </c>
      <c r="D21" s="98"/>
      <c r="E21" s="9">
        <v>39629</v>
      </c>
      <c r="F21" s="8">
        <v>2031.47</v>
      </c>
      <c r="G21" s="94">
        <v>-2.726941898660229E-2</v>
      </c>
      <c r="H21" s="99">
        <v>1</v>
      </c>
      <c r="I21" s="28"/>
      <c r="J21" s="92" t="s">
        <v>205</v>
      </c>
      <c r="K21" s="96">
        <v>0.222245</v>
      </c>
      <c r="L21" s="99">
        <v>1</v>
      </c>
      <c r="N21" s="95">
        <v>39629</v>
      </c>
      <c r="O21" s="93">
        <v>2.4700000000000003E-2</v>
      </c>
      <c r="P21" s="99">
        <v>1</v>
      </c>
      <c r="R21" s="95">
        <v>39629</v>
      </c>
      <c r="S21" s="93">
        <v>3.9900000000000005E-2</v>
      </c>
      <c r="T21" s="99">
        <v>1</v>
      </c>
      <c r="V21" s="92" t="s">
        <v>205</v>
      </c>
      <c r="W21" s="96">
        <v>2.2000000000000002E-2</v>
      </c>
      <c r="X21" s="99">
        <v>1</v>
      </c>
      <c r="Z21" s="92" t="s">
        <v>205</v>
      </c>
      <c r="AA21" s="97">
        <v>5.2333333333333336E-2</v>
      </c>
      <c r="AB21" s="99">
        <v>1</v>
      </c>
      <c r="AF21" s="101"/>
      <c r="AG21" s="100"/>
    </row>
    <row r="22" spans="1:35" ht="18.600000000000001" customHeight="1">
      <c r="A22" s="92" t="s">
        <v>204</v>
      </c>
      <c r="B22" s="93">
        <v>-2.1000000000000001E-2</v>
      </c>
      <c r="C22" s="99">
        <v>1</v>
      </c>
      <c r="D22" s="98"/>
      <c r="E22" s="9">
        <v>39721</v>
      </c>
      <c r="F22" s="8">
        <v>1861.44</v>
      </c>
      <c r="G22" s="94">
        <v>-8.3698011784569815E-2</v>
      </c>
      <c r="H22" s="99">
        <v>1</v>
      </c>
      <c r="I22" s="28"/>
      <c r="J22" s="92" t="s">
        <v>204</v>
      </c>
      <c r="K22" s="96">
        <v>0.25073281250000007</v>
      </c>
      <c r="L22" s="99">
        <v>1</v>
      </c>
      <c r="N22" s="95">
        <v>39721</v>
      </c>
      <c r="O22" s="93">
        <v>2.0299999999999999E-2</v>
      </c>
      <c r="P22" s="99">
        <v>1</v>
      </c>
      <c r="R22" s="95">
        <v>39721</v>
      </c>
      <c r="S22" s="93">
        <v>3.85E-2</v>
      </c>
      <c r="T22" s="99">
        <v>1</v>
      </c>
      <c r="V22" s="92" t="s">
        <v>204</v>
      </c>
      <c r="W22" s="96">
        <v>2.2000000000000002E-2</v>
      </c>
      <c r="X22" s="99">
        <v>1</v>
      </c>
      <c r="Z22" s="92" t="s">
        <v>204</v>
      </c>
      <c r="AA22" s="97">
        <v>6.0333333333333329E-2</v>
      </c>
      <c r="AB22" s="99">
        <v>1</v>
      </c>
      <c r="AF22" s="101"/>
      <c r="AG22" s="100"/>
    </row>
    <row r="23" spans="1:35" ht="18.600000000000001" customHeight="1">
      <c r="A23" s="92" t="s">
        <v>203</v>
      </c>
      <c r="B23" s="93">
        <v>-8.4000000000000005E-2</v>
      </c>
      <c r="C23" s="99">
        <v>1</v>
      </c>
      <c r="D23" s="98"/>
      <c r="E23" s="9">
        <v>39813</v>
      </c>
      <c r="F23" s="8">
        <v>1452.98</v>
      </c>
      <c r="G23" s="94">
        <v>-0.21943226749183431</v>
      </c>
      <c r="H23" s="99">
        <v>1</v>
      </c>
      <c r="I23" s="28"/>
      <c r="J23" s="92" t="s">
        <v>203</v>
      </c>
      <c r="K23" s="96">
        <v>0.58595937500000017</v>
      </c>
      <c r="L23" s="99">
        <v>1</v>
      </c>
      <c r="N23" s="95">
        <v>39813</v>
      </c>
      <c r="O23" s="93">
        <v>1.4000000000000002E-3</v>
      </c>
      <c r="P23" s="99">
        <v>1</v>
      </c>
      <c r="R23" s="95">
        <v>39813</v>
      </c>
      <c r="S23" s="93">
        <v>2.2499999999999999E-2</v>
      </c>
      <c r="T23" s="99">
        <v>1</v>
      </c>
      <c r="V23" s="92" t="s">
        <v>203</v>
      </c>
      <c r="W23" s="96">
        <v>1.6E-2</v>
      </c>
      <c r="X23" s="99">
        <v>1</v>
      </c>
      <c r="Z23" s="92" t="s">
        <v>203</v>
      </c>
      <c r="AA23" s="97">
        <v>6.5666666666666665E-2</v>
      </c>
      <c r="AB23" s="99">
        <v>1</v>
      </c>
      <c r="AH23" s="26"/>
      <c r="AI23" s="100"/>
    </row>
    <row r="24" spans="1:35" ht="18.600000000000001" customHeight="1">
      <c r="A24" s="92" t="s">
        <v>202</v>
      </c>
      <c r="B24" s="93">
        <v>-4.4000000000000004E-2</v>
      </c>
      <c r="C24" s="99">
        <v>1</v>
      </c>
      <c r="D24" s="98"/>
      <c r="E24" s="9">
        <v>39903</v>
      </c>
      <c r="F24" s="8">
        <v>1292.98</v>
      </c>
      <c r="G24" s="94">
        <v>-0.11011851505182457</v>
      </c>
      <c r="H24" s="99">
        <v>1</v>
      </c>
      <c r="I24" s="28"/>
      <c r="J24" s="92" t="s">
        <v>202</v>
      </c>
      <c r="K24" s="96">
        <v>0.44999999999999996</v>
      </c>
      <c r="L24" s="99">
        <v>1</v>
      </c>
      <c r="N24" s="95">
        <v>39903</v>
      </c>
      <c r="O24" s="93">
        <v>1.6000000000000001E-3</v>
      </c>
      <c r="P24" s="99">
        <v>1</v>
      </c>
      <c r="R24" s="95">
        <v>39903</v>
      </c>
      <c r="S24" s="93">
        <v>2.7099999999999999E-2</v>
      </c>
      <c r="T24" s="99">
        <v>1</v>
      </c>
      <c r="V24" s="92" t="s">
        <v>202</v>
      </c>
      <c r="W24" s="96">
        <v>1.1000000000000001E-2</v>
      </c>
      <c r="X24" s="99">
        <v>1</v>
      </c>
      <c r="Z24" s="92" t="s">
        <v>202</v>
      </c>
      <c r="AA24" s="97">
        <v>8.8000000000000009E-2</v>
      </c>
      <c r="AB24" s="99">
        <v>1</v>
      </c>
    </row>
    <row r="25" spans="1:35" ht="18.600000000000001" customHeight="1">
      <c r="A25" s="92" t="s">
        <v>201</v>
      </c>
      <c r="B25" s="93">
        <v>-6.0000000000000001E-3</v>
      </c>
      <c r="C25" s="99">
        <v>1</v>
      </c>
      <c r="D25" s="98"/>
      <c r="E25" s="9">
        <v>39994</v>
      </c>
      <c r="F25" s="8">
        <v>1498.94</v>
      </c>
      <c r="G25" s="94">
        <v>0.15929094030843483</v>
      </c>
      <c r="H25" s="99">
        <v>1</v>
      </c>
      <c r="I25" s="28"/>
      <c r="J25" s="92" t="s">
        <v>201</v>
      </c>
      <c r="K25" s="96">
        <v>0.33015714285714282</v>
      </c>
      <c r="L25" s="99">
        <v>1</v>
      </c>
      <c r="N25" s="95">
        <v>39994</v>
      </c>
      <c r="O25" s="93">
        <v>2.2000000000000001E-3</v>
      </c>
      <c r="P25" s="99">
        <v>1</v>
      </c>
      <c r="R25" s="95">
        <v>39994</v>
      </c>
      <c r="S25" s="93">
        <v>3.5299999999999998E-2</v>
      </c>
      <c r="T25" s="99">
        <v>1</v>
      </c>
      <c r="V25" s="92" t="s">
        <v>201</v>
      </c>
      <c r="W25" s="96">
        <v>1.1000000000000001E-2</v>
      </c>
      <c r="X25" s="99">
        <v>1</v>
      </c>
      <c r="Z25" s="92" t="s">
        <v>201</v>
      </c>
      <c r="AA25" s="97">
        <v>9.1333333333333322E-2</v>
      </c>
      <c r="AB25" s="99">
        <v>1</v>
      </c>
    </row>
    <row r="26" spans="1:35" ht="18.600000000000001" customHeight="1">
      <c r="A26" t="s">
        <v>200</v>
      </c>
      <c r="B26" s="23">
        <v>1.4999999999999999E-2</v>
      </c>
      <c r="C26" s="98">
        <v>0</v>
      </c>
      <c r="D26" s="98"/>
      <c r="E26" s="9">
        <v>40086</v>
      </c>
      <c r="F26" s="8">
        <v>1732.86</v>
      </c>
      <c r="G26" s="28">
        <v>0.15605694690914906</v>
      </c>
      <c r="H26" s="98">
        <v>0</v>
      </c>
      <c r="I26" s="28"/>
      <c r="J26" t="s">
        <v>200</v>
      </c>
      <c r="K26" s="26">
        <v>0.25486249999999999</v>
      </c>
      <c r="L26" s="98">
        <v>0</v>
      </c>
      <c r="N26" s="4">
        <v>40086</v>
      </c>
      <c r="O26" s="23">
        <v>7.000000000000001E-4</v>
      </c>
      <c r="P26" s="98">
        <v>0</v>
      </c>
      <c r="R26" s="4">
        <v>40086</v>
      </c>
      <c r="S26" s="23">
        <v>3.3099999999999997E-2</v>
      </c>
      <c r="T26" s="98">
        <v>0</v>
      </c>
      <c r="V26" t="s">
        <v>200</v>
      </c>
      <c r="W26" s="26">
        <v>9.0000000000000011E-3</v>
      </c>
      <c r="X26" s="98">
        <v>0</v>
      </c>
      <c r="Z26" t="s">
        <v>200</v>
      </c>
      <c r="AA26" s="91">
        <v>9.6000000000000002E-2</v>
      </c>
      <c r="AB26" s="98">
        <v>0</v>
      </c>
    </row>
    <row r="27" spans="1:35" ht="18.600000000000001" customHeight="1">
      <c r="A27" t="s">
        <v>199</v>
      </c>
      <c r="B27" s="23">
        <v>4.4999999999999998E-2</v>
      </c>
      <c r="C27" s="98">
        <v>0</v>
      </c>
      <c r="D27" s="23"/>
      <c r="E27" s="9">
        <v>40178</v>
      </c>
      <c r="F27" s="8">
        <v>1837.5</v>
      </c>
      <c r="G27" s="28">
        <v>6.0385720716041646E-2</v>
      </c>
      <c r="H27" s="98">
        <v>0</v>
      </c>
      <c r="I27" s="28"/>
      <c r="J27" t="s">
        <v>199</v>
      </c>
      <c r="K27" s="26">
        <v>0.23070156250000004</v>
      </c>
      <c r="L27" s="98">
        <v>0</v>
      </c>
      <c r="N27" s="4">
        <v>40178</v>
      </c>
      <c r="O27" s="23">
        <v>5.0000000000000001E-4</v>
      </c>
      <c r="P27" s="98">
        <v>0</v>
      </c>
      <c r="R27" s="4">
        <v>40178</v>
      </c>
      <c r="S27" s="23">
        <v>3.85E-2</v>
      </c>
      <c r="T27" s="98">
        <v>0</v>
      </c>
      <c r="V27" t="s">
        <v>199</v>
      </c>
      <c r="W27" s="26">
        <v>1.4999999999999999E-2</v>
      </c>
      <c r="X27" s="98">
        <v>0</v>
      </c>
      <c r="Z27" t="s">
        <v>199</v>
      </c>
      <c r="AA27" s="91">
        <v>9.5333333333333325E-2</v>
      </c>
      <c r="AB27" s="98">
        <v>0</v>
      </c>
    </row>
    <row r="28" spans="1:35" ht="18.600000000000001" customHeight="1">
      <c r="A28" t="s">
        <v>198</v>
      </c>
      <c r="B28" s="23">
        <v>1.4999999999999999E-2</v>
      </c>
      <c r="C28" s="98">
        <v>0</v>
      </c>
      <c r="D28" s="23"/>
      <c r="E28" s="9">
        <v>40268</v>
      </c>
      <c r="F28" s="8">
        <v>1936.48</v>
      </c>
      <c r="G28" s="28">
        <v>5.3866666666666729E-2</v>
      </c>
      <c r="H28" s="98">
        <v>0</v>
      </c>
      <c r="I28" s="28"/>
      <c r="J28" t="s">
        <v>198</v>
      </c>
      <c r="K28" s="26">
        <v>0.20149672131147539</v>
      </c>
      <c r="L28" s="98">
        <v>0</v>
      </c>
      <c r="N28" s="4">
        <v>40268</v>
      </c>
      <c r="O28" s="23">
        <v>8.9999999999999998E-4</v>
      </c>
      <c r="P28" s="98">
        <v>0</v>
      </c>
      <c r="R28" s="4">
        <v>40268</v>
      </c>
      <c r="S28" s="23">
        <v>3.8399999999999997E-2</v>
      </c>
      <c r="T28" s="98">
        <v>0</v>
      </c>
      <c r="V28" t="s">
        <v>198</v>
      </c>
      <c r="W28" s="26">
        <v>1.7000000000000001E-2</v>
      </c>
      <c r="X28" s="98">
        <v>0</v>
      </c>
      <c r="Z28" t="s">
        <v>198</v>
      </c>
      <c r="AA28" s="91">
        <v>0.10400000000000001</v>
      </c>
      <c r="AB28" s="98">
        <v>0</v>
      </c>
    </row>
    <row r="29" spans="1:35" ht="18.600000000000001" customHeight="1">
      <c r="A29" t="s">
        <v>197</v>
      </c>
      <c r="B29" s="23">
        <v>3.7000000000000005E-2</v>
      </c>
      <c r="C29" s="98">
        <v>0</v>
      </c>
      <c r="D29" s="23"/>
      <c r="E29" s="9">
        <v>40359</v>
      </c>
      <c r="F29" s="8">
        <v>1715.23</v>
      </c>
      <c r="G29" s="28">
        <v>-0.11425369743038916</v>
      </c>
      <c r="H29" s="98">
        <v>0</v>
      </c>
      <c r="I29" s="28"/>
      <c r="J29" t="s">
        <v>197</v>
      </c>
      <c r="K29" s="26">
        <v>0.26391428571428571</v>
      </c>
      <c r="L29" s="98">
        <v>0</v>
      </c>
      <c r="N29" s="4">
        <v>40359</v>
      </c>
      <c r="O29" s="23">
        <v>8.9999999999999998E-4</v>
      </c>
      <c r="P29" s="98">
        <v>0</v>
      </c>
      <c r="R29" s="4">
        <v>40359</v>
      </c>
      <c r="S29" s="23">
        <v>2.9700000000000001E-2</v>
      </c>
      <c r="T29" s="98">
        <v>0</v>
      </c>
      <c r="V29" t="s">
        <v>197</v>
      </c>
      <c r="W29" s="26">
        <v>1.4999999999999999E-2</v>
      </c>
      <c r="X29" s="98">
        <v>0</v>
      </c>
      <c r="Z29" t="s">
        <v>197</v>
      </c>
      <c r="AA29" s="91">
        <v>9.4666666666666663E-2</v>
      </c>
      <c r="AB29" s="98">
        <v>0</v>
      </c>
    </row>
    <row r="30" spans="1:35" ht="18.600000000000001" customHeight="1">
      <c r="A30" t="s">
        <v>196</v>
      </c>
      <c r="B30" s="23">
        <v>0.03</v>
      </c>
      <c r="C30" s="98">
        <v>0</v>
      </c>
      <c r="D30" s="23"/>
      <c r="E30" s="9">
        <v>40451</v>
      </c>
      <c r="F30" s="8">
        <v>1908.95</v>
      </c>
      <c r="G30" s="28">
        <v>0.11294112159885272</v>
      </c>
      <c r="H30" s="98">
        <v>0</v>
      </c>
      <c r="I30" s="28"/>
      <c r="J30" t="s">
        <v>196</v>
      </c>
      <c r="K30" s="26">
        <v>0.24283593749999999</v>
      </c>
      <c r="L30" s="98">
        <v>0</v>
      </c>
      <c r="N30" s="4">
        <v>40451</v>
      </c>
      <c r="O30" s="23">
        <v>1.5E-3</v>
      </c>
      <c r="P30" s="98">
        <v>0</v>
      </c>
      <c r="R30" s="4">
        <v>40451</v>
      </c>
      <c r="S30" s="23">
        <v>2.53E-2</v>
      </c>
      <c r="T30" s="98">
        <v>0</v>
      </c>
      <c r="V30" t="s">
        <v>196</v>
      </c>
      <c r="W30" s="26">
        <v>1.3000000000000001E-2</v>
      </c>
      <c r="X30" s="98">
        <v>0</v>
      </c>
      <c r="Z30" t="s">
        <v>196</v>
      </c>
      <c r="AA30" s="91">
        <v>9.4666666666666663E-2</v>
      </c>
      <c r="AB30" s="98">
        <v>0</v>
      </c>
    </row>
    <row r="31" spans="1:35" ht="18.600000000000001" customHeight="1">
      <c r="A31" t="s">
        <v>195</v>
      </c>
      <c r="B31" s="23">
        <v>0.02</v>
      </c>
      <c r="C31" s="98">
        <v>0</v>
      </c>
      <c r="D31" s="23"/>
      <c r="E31" s="9">
        <v>40543</v>
      </c>
      <c r="F31" s="8">
        <v>2114.29</v>
      </c>
      <c r="G31" s="28">
        <v>0.10756698708714207</v>
      </c>
      <c r="H31" s="98">
        <v>0</v>
      </c>
      <c r="I31" s="28"/>
      <c r="J31" t="s">
        <v>195</v>
      </c>
      <c r="K31" s="26">
        <v>0.19318437500000002</v>
      </c>
      <c r="L31" s="98">
        <v>0</v>
      </c>
      <c r="N31" s="4">
        <v>40543</v>
      </c>
      <c r="O31" s="23">
        <v>1.2999999999999999E-3</v>
      </c>
      <c r="P31" s="98">
        <v>0</v>
      </c>
      <c r="R31" s="4">
        <v>40543</v>
      </c>
      <c r="S31" s="23">
        <v>3.3000000000000002E-2</v>
      </c>
      <c r="T31" s="98">
        <v>0</v>
      </c>
      <c r="V31" t="s">
        <v>195</v>
      </c>
      <c r="W31" s="26">
        <v>9.0000000000000011E-3</v>
      </c>
      <c r="X31" s="98">
        <v>0</v>
      </c>
      <c r="Z31" t="s">
        <v>195</v>
      </c>
      <c r="AA31" s="91">
        <v>9.1333333333333322E-2</v>
      </c>
      <c r="AB31" s="98">
        <v>0</v>
      </c>
    </row>
    <row r="32" spans="1:35" ht="18.600000000000001" customHeight="1">
      <c r="A32" t="s">
        <v>194</v>
      </c>
      <c r="B32" s="23">
        <v>-0.01</v>
      </c>
      <c r="C32" s="98">
        <v>0</v>
      </c>
      <c r="D32" s="23"/>
      <c r="E32" s="9">
        <v>40633</v>
      </c>
      <c r="F32" s="8">
        <v>2239.44</v>
      </c>
      <c r="G32" s="28">
        <v>5.9192447582876673E-2</v>
      </c>
      <c r="H32" s="98">
        <v>0</v>
      </c>
      <c r="I32" s="28"/>
      <c r="J32" t="s">
        <v>194</v>
      </c>
      <c r="K32" s="26">
        <v>0.18614838709677428</v>
      </c>
      <c r="L32" s="98">
        <v>0</v>
      </c>
      <c r="N32" s="4">
        <v>40633</v>
      </c>
      <c r="O32" s="23">
        <v>1E-3</v>
      </c>
      <c r="P32" s="98">
        <v>0</v>
      </c>
      <c r="R32" s="4">
        <v>40633</v>
      </c>
      <c r="S32" s="23">
        <v>3.4700000000000002E-2</v>
      </c>
      <c r="T32" s="98">
        <v>0</v>
      </c>
      <c r="V32" t="s">
        <v>194</v>
      </c>
      <c r="W32" s="26">
        <v>1.1000000000000001E-2</v>
      </c>
      <c r="X32" s="98">
        <v>0</v>
      </c>
      <c r="Z32" t="s">
        <v>194</v>
      </c>
      <c r="AA32" s="91">
        <v>9.5000000000000001E-2</v>
      </c>
      <c r="AB32" s="98">
        <v>0</v>
      </c>
    </row>
    <row r="33" spans="1:28" ht="18.600000000000001" customHeight="1">
      <c r="A33" t="s">
        <v>193</v>
      </c>
      <c r="B33" s="23">
        <v>2.8999999999999998E-2</v>
      </c>
      <c r="C33" s="98">
        <v>0</v>
      </c>
      <c r="D33" s="23"/>
      <c r="E33" s="9">
        <v>40724</v>
      </c>
      <c r="F33" s="8">
        <v>2241.66</v>
      </c>
      <c r="G33" s="28">
        <v>9.9131925838591428E-4</v>
      </c>
      <c r="H33" s="98">
        <v>0</v>
      </c>
      <c r="I33" s="28"/>
      <c r="J33" t="s">
        <v>193</v>
      </c>
      <c r="K33" s="26">
        <v>0.17482380952380955</v>
      </c>
      <c r="L33" s="98">
        <v>0</v>
      </c>
      <c r="N33" s="4">
        <v>40724</v>
      </c>
      <c r="O33" s="23">
        <v>7.000000000000001E-4</v>
      </c>
      <c r="P33" s="98">
        <v>0</v>
      </c>
      <c r="R33" s="4">
        <v>40724</v>
      </c>
      <c r="S33" s="23">
        <v>3.1800000000000002E-2</v>
      </c>
      <c r="T33" s="98">
        <v>0</v>
      </c>
      <c r="V33" t="s">
        <v>193</v>
      </c>
      <c r="W33" s="26">
        <v>1.4999999999999999E-2</v>
      </c>
      <c r="X33" s="98">
        <v>0</v>
      </c>
      <c r="Z33" t="s">
        <v>193</v>
      </c>
      <c r="AA33" s="91">
        <v>8.900000000000001E-2</v>
      </c>
      <c r="AB33" s="98">
        <v>0</v>
      </c>
    </row>
    <row r="34" spans="1:28" ht="18.600000000000001" customHeight="1">
      <c r="A34" t="s">
        <v>192</v>
      </c>
      <c r="B34" s="23">
        <v>-1E-3</v>
      </c>
      <c r="C34" s="98">
        <v>0</v>
      </c>
      <c r="D34" s="23"/>
      <c r="E34" s="9">
        <v>40816</v>
      </c>
      <c r="F34" s="8">
        <v>1930.79</v>
      </c>
      <c r="G34" s="28">
        <v>-0.13867847934120248</v>
      </c>
      <c r="H34" s="98">
        <v>0</v>
      </c>
      <c r="I34" s="28"/>
      <c r="J34" t="s">
        <v>192</v>
      </c>
      <c r="K34" s="26">
        <v>0.30583593749999993</v>
      </c>
      <c r="L34" s="98">
        <v>0</v>
      </c>
      <c r="N34" s="4">
        <v>40816</v>
      </c>
      <c r="O34" s="23">
        <v>5.9999999999999995E-4</v>
      </c>
      <c r="P34" s="98">
        <v>0</v>
      </c>
      <c r="R34" s="4">
        <v>40816</v>
      </c>
      <c r="S34" s="23">
        <v>1.9199999999999998E-2</v>
      </c>
      <c r="T34" s="98">
        <v>0</v>
      </c>
      <c r="V34" t="s">
        <v>192</v>
      </c>
      <c r="W34" s="26">
        <v>1.8000000000000002E-2</v>
      </c>
      <c r="X34" s="98">
        <v>0</v>
      </c>
      <c r="Z34" t="s">
        <v>192</v>
      </c>
      <c r="AA34" s="91">
        <v>9.0666666666666659E-2</v>
      </c>
      <c r="AB34" s="98">
        <v>0</v>
      </c>
    </row>
    <row r="35" spans="1:28" ht="18.600000000000001" customHeight="1">
      <c r="A35" t="s">
        <v>191</v>
      </c>
      <c r="B35" s="23">
        <v>4.7E-2</v>
      </c>
      <c r="C35" s="98">
        <v>0</v>
      </c>
      <c r="D35" s="23"/>
      <c r="E35" s="9">
        <v>40907</v>
      </c>
      <c r="F35" s="8">
        <v>2158.94</v>
      </c>
      <c r="G35" s="28">
        <v>0.11816406755783904</v>
      </c>
      <c r="H35" s="98">
        <v>0</v>
      </c>
      <c r="I35" s="28"/>
      <c r="J35" t="s">
        <v>191</v>
      </c>
      <c r="K35" s="26">
        <v>0.29939523809523821</v>
      </c>
      <c r="L35" s="98">
        <v>0</v>
      </c>
      <c r="N35" s="4">
        <v>40908</v>
      </c>
      <c r="O35" s="23">
        <v>4.0000000000000002E-4</v>
      </c>
      <c r="P35" s="98">
        <v>0</v>
      </c>
      <c r="R35" s="4">
        <v>40907</v>
      </c>
      <c r="S35" s="23">
        <v>1.89E-2</v>
      </c>
      <c r="T35" s="98">
        <v>0</v>
      </c>
      <c r="V35" t="s">
        <v>191</v>
      </c>
      <c r="W35" s="26">
        <v>1.9E-2</v>
      </c>
      <c r="X35" s="98">
        <v>0</v>
      </c>
      <c r="Z35" t="s">
        <v>191</v>
      </c>
      <c r="AA35" s="91">
        <v>8.3333333333333343E-2</v>
      </c>
      <c r="AB35" s="98">
        <v>0</v>
      </c>
    </row>
    <row r="36" spans="1:28" ht="18.600000000000001" customHeight="1">
      <c r="A36" t="s">
        <v>190</v>
      </c>
      <c r="B36" s="23">
        <v>3.2000000000000001E-2</v>
      </c>
      <c r="C36" s="98">
        <v>0</v>
      </c>
      <c r="D36" s="23"/>
      <c r="E36" s="9">
        <v>40998</v>
      </c>
      <c r="F36" s="8">
        <v>2430.67</v>
      </c>
      <c r="G36" s="28">
        <v>0.12586269187656907</v>
      </c>
      <c r="H36" s="98">
        <v>0</v>
      </c>
      <c r="I36" s="28"/>
      <c r="J36" t="s">
        <v>190</v>
      </c>
      <c r="K36" s="26">
        <v>0.18204032258064515</v>
      </c>
      <c r="L36" s="98">
        <v>0</v>
      </c>
      <c r="N36" s="4">
        <v>40999</v>
      </c>
      <c r="O36" s="23">
        <v>8.9999999999999998E-4</v>
      </c>
      <c r="P36" s="98">
        <v>0</v>
      </c>
      <c r="R36" s="4">
        <v>40998</v>
      </c>
      <c r="S36" s="23">
        <v>2.23E-2</v>
      </c>
      <c r="T36" s="98">
        <v>0</v>
      </c>
      <c r="V36" t="s">
        <v>190</v>
      </c>
      <c r="W36" s="26">
        <v>2.1000000000000001E-2</v>
      </c>
      <c r="X36" s="98">
        <v>0</v>
      </c>
      <c r="Z36" t="s">
        <v>190</v>
      </c>
      <c r="AA36" s="91">
        <v>8.6333333333333331E-2</v>
      </c>
      <c r="AB36" s="98">
        <v>0</v>
      </c>
    </row>
    <row r="37" spans="1:28" ht="18.600000000000001" customHeight="1">
      <c r="A37" t="s">
        <v>189</v>
      </c>
      <c r="B37" s="23">
        <v>1.7000000000000001E-2</v>
      </c>
      <c r="C37" s="98">
        <v>0</v>
      </c>
      <c r="D37" s="23"/>
      <c r="E37" s="9">
        <v>41089</v>
      </c>
      <c r="F37" s="8">
        <v>2363.79</v>
      </c>
      <c r="G37" s="28">
        <v>-2.7515047291487571E-2</v>
      </c>
      <c r="H37" s="98">
        <v>0</v>
      </c>
      <c r="I37" s="28"/>
      <c r="J37" t="s">
        <v>189</v>
      </c>
      <c r="K37" s="26">
        <v>0.20035714285714284</v>
      </c>
      <c r="L37" s="98">
        <v>0</v>
      </c>
      <c r="N37" s="4">
        <v>41090</v>
      </c>
      <c r="O37" s="23">
        <v>8.9999999999999998E-4</v>
      </c>
      <c r="P37" s="98">
        <v>0</v>
      </c>
      <c r="R37" s="4">
        <v>41089</v>
      </c>
      <c r="S37" s="23">
        <v>1.67E-2</v>
      </c>
      <c r="T37" s="98">
        <v>0</v>
      </c>
      <c r="V37" t="s">
        <v>189</v>
      </c>
      <c r="W37" s="26">
        <v>1.9E-2</v>
      </c>
      <c r="X37" s="98">
        <v>0</v>
      </c>
      <c r="Z37" t="s">
        <v>189</v>
      </c>
      <c r="AA37" s="91">
        <v>0.08</v>
      </c>
      <c r="AB37" s="98">
        <v>0</v>
      </c>
    </row>
    <row r="38" spans="1:28" ht="18.600000000000001" customHeight="1">
      <c r="A38" t="s">
        <v>188</v>
      </c>
      <c r="B38" s="23">
        <v>5.0000000000000001E-3</v>
      </c>
      <c r="C38" s="98">
        <v>0</v>
      </c>
      <c r="D38" s="23"/>
      <c r="E38" s="9">
        <v>41180</v>
      </c>
      <c r="F38" s="8">
        <v>2513.9299999999998</v>
      </c>
      <c r="G38" s="28">
        <v>6.3516640649126987E-2</v>
      </c>
      <c r="H38" s="98">
        <v>0</v>
      </c>
      <c r="I38" s="28"/>
      <c r="J38" t="s">
        <v>188</v>
      </c>
      <c r="K38" s="26">
        <v>0.16192698412698411</v>
      </c>
      <c r="L38" s="98">
        <v>0</v>
      </c>
      <c r="N38" s="4">
        <v>41182</v>
      </c>
      <c r="O38" s="23">
        <v>8.9999999999999998E-4</v>
      </c>
      <c r="P38" s="98">
        <v>0</v>
      </c>
      <c r="R38" s="4">
        <v>41180</v>
      </c>
      <c r="S38" s="23">
        <v>1.6500000000000001E-2</v>
      </c>
      <c r="T38" s="98">
        <v>0</v>
      </c>
      <c r="V38" t="s">
        <v>188</v>
      </c>
      <c r="W38" s="26">
        <v>1.7000000000000001E-2</v>
      </c>
      <c r="X38" s="98">
        <v>0</v>
      </c>
      <c r="Z38" t="s">
        <v>188</v>
      </c>
      <c r="AA38" s="91">
        <v>8.1333333333333327E-2</v>
      </c>
      <c r="AB38" s="98">
        <v>0</v>
      </c>
    </row>
    <row r="39" spans="1:28" ht="18.600000000000001" customHeight="1">
      <c r="A39" t="s">
        <v>187</v>
      </c>
      <c r="B39" s="23">
        <v>5.0000000000000001E-3</v>
      </c>
      <c r="C39" s="98">
        <v>0</v>
      </c>
      <c r="D39" s="23"/>
      <c r="E39" s="9">
        <v>41274</v>
      </c>
      <c r="F39" s="8">
        <v>2504.44</v>
      </c>
      <c r="G39" s="28">
        <v>-3.7749658900605443E-3</v>
      </c>
      <c r="H39" s="98">
        <v>0</v>
      </c>
      <c r="I39" s="28"/>
      <c r="J39" t="s">
        <v>187</v>
      </c>
      <c r="K39" s="26">
        <v>0.16752903225806454</v>
      </c>
      <c r="L39" s="98">
        <v>0</v>
      </c>
      <c r="N39" s="4">
        <v>41274</v>
      </c>
      <c r="O39" s="23">
        <v>8.9999999999999998E-4</v>
      </c>
      <c r="P39" s="98">
        <v>0</v>
      </c>
      <c r="R39" s="4">
        <v>41274</v>
      </c>
      <c r="S39" s="23">
        <v>1.78E-2</v>
      </c>
      <c r="T39" s="98">
        <v>0</v>
      </c>
      <c r="V39" t="s">
        <v>187</v>
      </c>
      <c r="W39" s="26">
        <v>1.8000000000000002E-2</v>
      </c>
      <c r="X39" s="98">
        <v>0</v>
      </c>
      <c r="Z39" t="s">
        <v>187</v>
      </c>
      <c r="AA39" s="91">
        <v>7.4999999999999997E-2</v>
      </c>
      <c r="AB39" s="98">
        <v>0</v>
      </c>
    </row>
    <row r="40" spans="1:28" ht="18.600000000000001" customHeight="1">
      <c r="A40" t="s">
        <v>186</v>
      </c>
      <c r="B40" s="23">
        <v>3.6000000000000004E-2</v>
      </c>
      <c r="C40" s="98">
        <v>0</v>
      </c>
      <c r="D40" s="23"/>
      <c r="E40" s="9">
        <v>41361</v>
      </c>
      <c r="F40" s="8">
        <v>2770.05</v>
      </c>
      <c r="G40" s="28">
        <v>0.10605564517417077</v>
      </c>
      <c r="H40" s="98">
        <v>0</v>
      </c>
      <c r="I40" s="28"/>
      <c r="J40" t="s">
        <v>186</v>
      </c>
      <c r="K40" s="26">
        <v>0.13526999999999997</v>
      </c>
      <c r="L40" s="98">
        <v>0</v>
      </c>
      <c r="N40" s="4">
        <v>41364</v>
      </c>
      <c r="O40" s="23">
        <v>8.9999999999999998E-4</v>
      </c>
      <c r="P40" s="98">
        <v>0</v>
      </c>
      <c r="R40" s="4">
        <v>41361</v>
      </c>
      <c r="S40" s="23">
        <v>1.8700000000000001E-2</v>
      </c>
      <c r="T40" s="98">
        <v>0</v>
      </c>
      <c r="V40" t="s">
        <v>186</v>
      </c>
      <c r="W40" s="26">
        <v>1.4999999999999999E-2</v>
      </c>
      <c r="X40" s="98">
        <v>0</v>
      </c>
      <c r="Z40" t="s">
        <v>186</v>
      </c>
      <c r="AA40" s="91">
        <v>8.0666666666666664E-2</v>
      </c>
      <c r="AB40" s="98">
        <v>0</v>
      </c>
    </row>
    <row r="41" spans="1:28" ht="18.600000000000001" customHeight="1">
      <c r="A41" t="s">
        <v>185</v>
      </c>
      <c r="B41" s="23">
        <v>5.0000000000000001E-3</v>
      </c>
      <c r="C41" s="98">
        <v>0</v>
      </c>
      <c r="D41" s="23"/>
      <c r="E41" s="9">
        <v>41453</v>
      </c>
      <c r="F41" s="8">
        <v>2850.66</v>
      </c>
      <c r="G41" s="28">
        <v>2.9100557751664979E-2</v>
      </c>
      <c r="H41" s="98">
        <v>0</v>
      </c>
      <c r="I41" s="28"/>
      <c r="J41" t="s">
        <v>185</v>
      </c>
      <c r="K41" s="26">
        <v>0.14837031250000002</v>
      </c>
      <c r="L41" s="98">
        <v>0</v>
      </c>
      <c r="N41" s="4">
        <v>41455</v>
      </c>
      <c r="O41" s="23">
        <v>7.000000000000001E-4</v>
      </c>
      <c r="P41" s="98">
        <v>0</v>
      </c>
      <c r="R41" s="4">
        <v>41453</v>
      </c>
      <c r="S41" s="23">
        <v>2.52E-2</v>
      </c>
      <c r="T41" s="98">
        <v>0</v>
      </c>
      <c r="V41" t="s">
        <v>185</v>
      </c>
      <c r="W41" s="26">
        <v>1.3999999999999999E-2</v>
      </c>
      <c r="X41" s="98">
        <v>0</v>
      </c>
      <c r="Z41" t="s">
        <v>185</v>
      </c>
      <c r="AA41" s="91">
        <v>7.400000000000001E-2</v>
      </c>
      <c r="AB41" s="98">
        <v>0</v>
      </c>
    </row>
    <row r="42" spans="1:28" ht="18.600000000000001" customHeight="1">
      <c r="A42" t="s">
        <v>184</v>
      </c>
      <c r="B42" s="23">
        <v>3.2000000000000001E-2</v>
      </c>
      <c r="C42" s="98">
        <v>0</v>
      </c>
      <c r="D42" s="23"/>
      <c r="E42" s="9">
        <v>41547</v>
      </c>
      <c r="F42" s="8">
        <v>3000.18</v>
      </c>
      <c r="G42" s="28">
        <v>5.2451011344741172E-2</v>
      </c>
      <c r="H42" s="98">
        <v>0</v>
      </c>
      <c r="I42" s="28"/>
      <c r="J42" t="s">
        <v>184</v>
      </c>
      <c r="K42" s="26">
        <v>0.14279687499999999</v>
      </c>
      <c r="L42" s="98">
        <v>0</v>
      </c>
      <c r="N42" s="4">
        <v>41547</v>
      </c>
      <c r="O42" s="23">
        <v>5.9999999999999995E-4</v>
      </c>
      <c r="P42" s="98">
        <v>0</v>
      </c>
      <c r="R42" s="4">
        <v>41547</v>
      </c>
      <c r="S42" s="23">
        <v>2.64E-2</v>
      </c>
      <c r="T42" s="98">
        <v>0</v>
      </c>
      <c r="V42" t="s">
        <v>184</v>
      </c>
      <c r="W42" s="26">
        <v>1.4999999999999999E-2</v>
      </c>
      <c r="X42" s="98">
        <v>0</v>
      </c>
      <c r="Z42" t="s">
        <v>184</v>
      </c>
      <c r="AA42" s="91">
        <v>7.3333333333333334E-2</v>
      </c>
      <c r="AB42" s="98">
        <v>0</v>
      </c>
    </row>
    <row r="43" spans="1:28" ht="18.600000000000001" customHeight="1">
      <c r="A43" t="s">
        <v>183</v>
      </c>
      <c r="B43" s="23">
        <v>3.2000000000000001E-2</v>
      </c>
      <c r="C43" s="98">
        <v>0</v>
      </c>
      <c r="D43" s="23"/>
      <c r="E43" s="9">
        <v>41639</v>
      </c>
      <c r="F43" s="8">
        <v>3315.59</v>
      </c>
      <c r="G43" s="28">
        <v>0.105130358845136</v>
      </c>
      <c r="H43" s="98">
        <v>0</v>
      </c>
      <c r="I43" s="28"/>
      <c r="J43" t="s">
        <v>183</v>
      </c>
      <c r="K43" s="26">
        <v>0.14232812499999994</v>
      </c>
      <c r="L43" s="98">
        <v>0</v>
      </c>
      <c r="N43" s="4">
        <v>41639</v>
      </c>
      <c r="O43" s="23">
        <v>7.000000000000001E-4</v>
      </c>
      <c r="P43" s="98">
        <v>0</v>
      </c>
      <c r="R43" s="4">
        <v>41639</v>
      </c>
      <c r="S43" s="23">
        <v>3.04E-2</v>
      </c>
      <c r="T43" s="98">
        <v>0</v>
      </c>
      <c r="V43" t="s">
        <v>183</v>
      </c>
      <c r="W43" s="26">
        <v>1.6E-2</v>
      </c>
      <c r="X43" s="98">
        <v>0</v>
      </c>
      <c r="Z43" t="s">
        <v>183</v>
      </c>
      <c r="AA43" s="91">
        <v>6.7000000000000004E-2</v>
      </c>
      <c r="AB43" s="98">
        <v>0</v>
      </c>
    </row>
    <row r="44" spans="1:28" ht="18.600000000000001" customHeight="1">
      <c r="A44" t="s">
        <v>182</v>
      </c>
      <c r="B44" s="23">
        <v>-0.01</v>
      </c>
      <c r="C44" s="98">
        <v>0</v>
      </c>
      <c r="D44" s="23"/>
      <c r="E44" s="9">
        <v>41729</v>
      </c>
      <c r="F44" s="8">
        <v>3375.51</v>
      </c>
      <c r="G44" s="28">
        <v>1.8072198311612775E-2</v>
      </c>
      <c r="H44" s="98">
        <v>0</v>
      </c>
      <c r="I44" s="28"/>
      <c r="J44" t="s">
        <v>182</v>
      </c>
      <c r="K44" s="26">
        <v>0.14828852459016395</v>
      </c>
      <c r="L44" s="98">
        <v>0</v>
      </c>
      <c r="N44" s="4">
        <v>41729</v>
      </c>
      <c r="O44" s="23">
        <v>5.9999999999999995E-4</v>
      </c>
      <c r="P44" s="98">
        <v>0</v>
      </c>
      <c r="R44" s="4">
        <v>41729</v>
      </c>
      <c r="S44" s="23">
        <v>2.7300000000000001E-2</v>
      </c>
      <c r="T44" s="98">
        <v>0</v>
      </c>
      <c r="V44" t="s">
        <v>182</v>
      </c>
      <c r="W44" s="26">
        <v>1.4999999999999999E-2</v>
      </c>
      <c r="X44" s="98">
        <v>0</v>
      </c>
      <c r="Z44" t="s">
        <v>182</v>
      </c>
      <c r="AA44" s="91">
        <v>6.933333333333333E-2</v>
      </c>
      <c r="AB44" s="98">
        <v>0</v>
      </c>
    </row>
    <row r="45" spans="1:28" ht="18.600000000000001" customHeight="1">
      <c r="A45" t="s">
        <v>181</v>
      </c>
      <c r="B45" s="23">
        <v>5.0999999999999997E-2</v>
      </c>
      <c r="C45" s="98">
        <v>0</v>
      </c>
      <c r="D45" s="23"/>
      <c r="E45" s="9">
        <v>41820</v>
      </c>
      <c r="F45" s="8">
        <v>3552.18</v>
      </c>
      <c r="G45" s="28">
        <v>5.2338757698836558E-2</v>
      </c>
      <c r="H45" s="98">
        <v>0</v>
      </c>
      <c r="I45" s="28"/>
      <c r="J45" t="s">
        <v>181</v>
      </c>
      <c r="K45" s="26">
        <v>0.12738253968253971</v>
      </c>
      <c r="L45" s="98">
        <v>0</v>
      </c>
      <c r="N45" s="4">
        <v>41820</v>
      </c>
      <c r="O45" s="23">
        <v>8.9999999999999998E-4</v>
      </c>
      <c r="P45" s="98">
        <v>0</v>
      </c>
      <c r="R45" s="4">
        <v>41820</v>
      </c>
      <c r="S45" s="23">
        <v>2.53E-2</v>
      </c>
      <c r="T45" s="98">
        <v>0</v>
      </c>
      <c r="V45" t="s">
        <v>181</v>
      </c>
      <c r="W45" s="26">
        <v>1.7000000000000001E-2</v>
      </c>
      <c r="X45" s="98">
        <v>0</v>
      </c>
      <c r="Z45" t="s">
        <v>181</v>
      </c>
      <c r="AA45" s="91">
        <v>6.0999999999999999E-2</v>
      </c>
      <c r="AB45" s="98">
        <v>0</v>
      </c>
    </row>
    <row r="46" spans="1:28" ht="18.600000000000001" customHeight="1">
      <c r="A46" t="s">
        <v>180</v>
      </c>
      <c r="B46" s="23">
        <v>4.9000000000000002E-2</v>
      </c>
      <c r="C46" s="98">
        <v>0</v>
      </c>
      <c r="D46" s="23"/>
      <c r="E46" s="9">
        <v>41912</v>
      </c>
      <c r="F46" s="8">
        <v>3592.25</v>
      </c>
      <c r="G46" s="28">
        <v>1.1280396826737427E-2</v>
      </c>
      <c r="H46" s="98">
        <v>0</v>
      </c>
      <c r="I46" s="28"/>
      <c r="J46" t="s">
        <v>180</v>
      </c>
      <c r="K46" s="26">
        <v>0.13072656249999998</v>
      </c>
      <c r="L46" s="98">
        <v>0</v>
      </c>
      <c r="N46" s="4">
        <v>41912</v>
      </c>
      <c r="O46" s="23">
        <v>7.000000000000001E-4</v>
      </c>
      <c r="P46" s="98">
        <v>0</v>
      </c>
      <c r="R46" s="4">
        <v>41912</v>
      </c>
      <c r="S46" s="23">
        <v>2.52E-2</v>
      </c>
      <c r="T46" s="98">
        <v>0</v>
      </c>
      <c r="V46" t="s">
        <v>180</v>
      </c>
      <c r="W46" s="26">
        <v>1.7000000000000001E-2</v>
      </c>
      <c r="X46" s="98">
        <v>0</v>
      </c>
      <c r="Z46" t="s">
        <v>180</v>
      </c>
      <c r="AA46" s="91">
        <v>6.1666666666666668E-2</v>
      </c>
      <c r="AB46" s="98">
        <v>0</v>
      </c>
    </row>
    <row r="47" spans="1:28" ht="18.600000000000001" customHeight="1">
      <c r="A47" t="s">
        <v>179</v>
      </c>
      <c r="B47" s="23">
        <v>1.9E-2</v>
      </c>
      <c r="C47" s="98">
        <v>0</v>
      </c>
      <c r="D47" s="23"/>
      <c r="E47" s="9">
        <v>42004</v>
      </c>
      <c r="F47" s="8">
        <v>3769.44</v>
      </c>
      <c r="G47" s="28">
        <v>4.9325631567958883E-2</v>
      </c>
      <c r="H47" s="98">
        <v>0</v>
      </c>
      <c r="I47" s="28"/>
      <c r="J47" t="s">
        <v>179</v>
      </c>
      <c r="K47" s="26">
        <v>0.16072343750000001</v>
      </c>
      <c r="L47" s="98">
        <v>0</v>
      </c>
      <c r="N47" s="4">
        <v>42004</v>
      </c>
      <c r="O47" s="23">
        <v>5.9999999999999995E-4</v>
      </c>
      <c r="P47" s="98">
        <v>0</v>
      </c>
      <c r="R47" s="4">
        <v>42004</v>
      </c>
      <c r="S47" s="23">
        <v>2.1700000000000001E-2</v>
      </c>
      <c r="T47" s="98">
        <v>0</v>
      </c>
      <c r="V47" t="s">
        <v>179</v>
      </c>
      <c r="W47" s="26">
        <v>1.4999999999999999E-2</v>
      </c>
      <c r="X47" s="98">
        <v>0</v>
      </c>
      <c r="Z47" t="s">
        <v>179</v>
      </c>
      <c r="AA47" s="91">
        <v>5.4666666666666669E-2</v>
      </c>
      <c r="AB47" s="98">
        <v>0</v>
      </c>
    </row>
    <row r="48" spans="1:28" ht="18.600000000000001" customHeight="1">
      <c r="A48" t="s">
        <v>178</v>
      </c>
      <c r="B48" s="23">
        <v>3.3000000000000002E-2</v>
      </c>
      <c r="C48" s="98">
        <v>0</v>
      </c>
      <c r="D48" s="23"/>
      <c r="E48" s="9">
        <v>42094</v>
      </c>
      <c r="F48" s="8">
        <v>3805.27</v>
      </c>
      <c r="G48" s="28">
        <v>9.5053907211681832E-3</v>
      </c>
      <c r="H48" s="98">
        <v>0</v>
      </c>
      <c r="I48" s="28"/>
      <c r="J48" t="s">
        <v>178</v>
      </c>
      <c r="K48" s="26">
        <v>0.16564754098360657</v>
      </c>
      <c r="L48" s="98">
        <v>0</v>
      </c>
      <c r="N48" s="4">
        <v>42094</v>
      </c>
      <c r="O48" s="23">
        <v>5.9999999999999995E-4</v>
      </c>
      <c r="P48" s="98">
        <v>0</v>
      </c>
      <c r="R48" s="4">
        <v>42094</v>
      </c>
      <c r="S48" s="23">
        <v>1.9400000000000001E-2</v>
      </c>
      <c r="T48" s="98">
        <v>0</v>
      </c>
      <c r="V48" t="s">
        <v>178</v>
      </c>
      <c r="W48" s="26">
        <v>1.3999999999999999E-2</v>
      </c>
      <c r="X48" s="98">
        <v>0</v>
      </c>
      <c r="Z48" t="s">
        <v>178</v>
      </c>
      <c r="AA48" s="91">
        <v>5.8333333333333327E-2</v>
      </c>
      <c r="AB48" s="98">
        <v>0</v>
      </c>
    </row>
    <row r="49" spans="1:28" ht="18.600000000000001" customHeight="1">
      <c r="A49" t="s">
        <v>177</v>
      </c>
      <c r="B49" s="23">
        <v>3.3000000000000002E-2</v>
      </c>
      <c r="C49" s="98">
        <v>0</v>
      </c>
      <c r="D49" s="23"/>
      <c r="E49" s="9">
        <v>42185</v>
      </c>
      <c r="F49" s="8">
        <v>3815.85</v>
      </c>
      <c r="G49" s="28">
        <v>2.7803546134701485E-3</v>
      </c>
      <c r="H49" s="98">
        <v>0</v>
      </c>
      <c r="I49" s="28"/>
      <c r="J49" t="s">
        <v>177</v>
      </c>
      <c r="K49" s="26">
        <v>0.13740158730158736</v>
      </c>
      <c r="L49" s="98">
        <v>0</v>
      </c>
      <c r="N49" s="4">
        <v>42185</v>
      </c>
      <c r="O49" s="23">
        <v>8.0000000000000004E-4</v>
      </c>
      <c r="P49" s="98">
        <v>0</v>
      </c>
      <c r="R49" s="4">
        <v>42185</v>
      </c>
      <c r="S49" s="23">
        <v>2.35E-2</v>
      </c>
      <c r="T49" s="98">
        <v>0</v>
      </c>
      <c r="V49" t="s">
        <v>177</v>
      </c>
      <c r="W49" s="26">
        <v>1.3000000000000001E-2</v>
      </c>
      <c r="X49" s="98">
        <v>0</v>
      </c>
      <c r="Z49" t="s">
        <v>177</v>
      </c>
      <c r="AA49" s="91">
        <v>5.2999999999999999E-2</v>
      </c>
      <c r="AB49" s="98">
        <v>0</v>
      </c>
    </row>
    <row r="50" spans="1:28" ht="18.600000000000001" customHeight="1">
      <c r="A50" t="s">
        <v>176</v>
      </c>
      <c r="B50" s="23">
        <v>0.01</v>
      </c>
      <c r="C50" s="98">
        <v>0</v>
      </c>
      <c r="D50" s="23"/>
      <c r="E50" s="9">
        <v>42277</v>
      </c>
      <c r="F50" s="8">
        <v>3570.17</v>
      </c>
      <c r="G50" s="28">
        <v>-6.4384082183523983E-2</v>
      </c>
      <c r="H50" s="98">
        <v>0</v>
      </c>
      <c r="I50" s="28"/>
      <c r="J50" t="s">
        <v>176</v>
      </c>
      <c r="K50" s="26">
        <v>0.19307343750000006</v>
      </c>
      <c r="L50" s="98">
        <v>0</v>
      </c>
      <c r="N50" s="4">
        <v>42277</v>
      </c>
      <c r="O50" s="23">
        <v>7.000000000000001E-4</v>
      </c>
      <c r="P50" s="98">
        <v>0</v>
      </c>
      <c r="R50" s="4">
        <v>42277</v>
      </c>
      <c r="S50" s="23">
        <v>2.06E-2</v>
      </c>
      <c r="T50" s="98">
        <v>0</v>
      </c>
      <c r="V50" t="s">
        <v>176</v>
      </c>
      <c r="W50" s="26">
        <v>1.3000000000000001E-2</v>
      </c>
      <c r="X50" s="98">
        <v>0</v>
      </c>
      <c r="Z50" t="s">
        <v>176</v>
      </c>
      <c r="AA50" s="91">
        <v>5.2333333333333336E-2</v>
      </c>
      <c r="AB50" s="98">
        <v>0</v>
      </c>
    </row>
    <row r="51" spans="1:28" ht="18.600000000000001" customHeight="1">
      <c r="A51" t="s">
        <v>175</v>
      </c>
      <c r="B51" s="23">
        <v>4.0000000000000001E-3</v>
      </c>
      <c r="C51" s="98">
        <v>0</v>
      </c>
      <c r="D51" s="23"/>
      <c r="E51" s="16">
        <v>42369</v>
      </c>
      <c r="F51" s="17">
        <v>3821.6</v>
      </c>
      <c r="G51" s="28">
        <v>7.042521784676925E-2</v>
      </c>
      <c r="H51" s="98">
        <v>0</v>
      </c>
      <c r="I51" s="28"/>
      <c r="J51" t="s">
        <v>175</v>
      </c>
      <c r="K51" s="26">
        <v>0.17033281250000004</v>
      </c>
      <c r="L51" s="98">
        <v>0</v>
      </c>
      <c r="N51" s="4">
        <v>42369</v>
      </c>
      <c r="O51" s="23">
        <v>2E-3</v>
      </c>
      <c r="P51" s="98">
        <v>0</v>
      </c>
      <c r="R51" s="4">
        <v>42369</v>
      </c>
      <c r="S51" s="23">
        <v>2.2700000000000001E-2</v>
      </c>
      <c r="T51" s="98">
        <v>0</v>
      </c>
      <c r="V51" t="s">
        <v>175</v>
      </c>
      <c r="W51" s="26">
        <v>1.2E-2</v>
      </c>
      <c r="X51" s="98">
        <v>0</v>
      </c>
      <c r="Z51" t="s">
        <v>175</v>
      </c>
      <c r="AA51" s="91">
        <v>4.8000000000000001E-2</v>
      </c>
      <c r="AB51" s="98">
        <v>0</v>
      </c>
    </row>
    <row r="52" spans="1:28" ht="18.600000000000001" customHeight="1">
      <c r="A52" t="s">
        <v>174</v>
      </c>
      <c r="B52" s="23">
        <v>1.4999999999999999E-2</v>
      </c>
      <c r="C52" s="98">
        <v>0</v>
      </c>
      <c r="D52" s="23"/>
      <c r="E52" s="16">
        <v>42460</v>
      </c>
      <c r="F52" s="17">
        <v>3873.11</v>
      </c>
      <c r="G52" s="28">
        <v>1.3478647686832712E-2</v>
      </c>
      <c r="H52" s="98">
        <v>0</v>
      </c>
      <c r="I52" s="28"/>
      <c r="J52" t="s">
        <v>174</v>
      </c>
      <c r="K52" s="26">
        <v>0.20486229508196721</v>
      </c>
      <c r="L52" s="98">
        <v>0</v>
      </c>
      <c r="N52" s="4">
        <v>42460</v>
      </c>
      <c r="O52" s="23">
        <v>2.5000000000000001E-3</v>
      </c>
      <c r="P52" s="98">
        <v>0</v>
      </c>
      <c r="R52" s="4">
        <v>42460</v>
      </c>
      <c r="S52" s="23">
        <v>1.78E-2</v>
      </c>
      <c r="T52" s="98">
        <v>0</v>
      </c>
      <c r="V52" t="s">
        <v>174</v>
      </c>
      <c r="W52" s="26">
        <v>1.4999999999999999E-2</v>
      </c>
      <c r="X52" s="98">
        <v>0</v>
      </c>
      <c r="Z52" t="s">
        <v>174</v>
      </c>
      <c r="AA52" s="91">
        <v>5.2000000000000005E-2</v>
      </c>
      <c r="AB52" s="98">
        <v>0</v>
      </c>
    </row>
    <row r="53" spans="1:28" ht="18.600000000000001" customHeight="1">
      <c r="A53" t="s">
        <v>173</v>
      </c>
      <c r="B53" s="23">
        <v>2.3E-2</v>
      </c>
      <c r="C53" s="98">
        <v>0</v>
      </c>
      <c r="D53" s="23"/>
      <c r="E53" s="16">
        <v>42551</v>
      </c>
      <c r="F53" s="17">
        <v>3968.21</v>
      </c>
      <c r="G53" s="28">
        <v>2.4553911456168365E-2</v>
      </c>
      <c r="H53" s="98">
        <v>0</v>
      </c>
      <c r="I53" s="28"/>
      <c r="J53" t="s">
        <v>173</v>
      </c>
      <c r="K53" s="26">
        <v>0.15675937500000001</v>
      </c>
      <c r="L53" s="98">
        <v>0</v>
      </c>
      <c r="N53" s="4">
        <v>42551</v>
      </c>
      <c r="O53" s="23">
        <v>3.0000000000000001E-3</v>
      </c>
      <c r="P53" s="98">
        <v>0</v>
      </c>
      <c r="R53" s="4">
        <v>42551</v>
      </c>
      <c r="S53" s="23">
        <v>1.49E-2</v>
      </c>
      <c r="T53" s="98">
        <v>0</v>
      </c>
      <c r="V53" t="s">
        <v>173</v>
      </c>
      <c r="W53" s="26">
        <v>1.6E-2</v>
      </c>
      <c r="X53" s="98">
        <v>0</v>
      </c>
      <c r="Z53" t="s">
        <v>173</v>
      </c>
      <c r="AA53" s="91">
        <v>4.7666666666666663E-2</v>
      </c>
      <c r="AB53" s="98">
        <v>0</v>
      </c>
    </row>
    <row r="54" spans="1:28" ht="18.600000000000001" customHeight="1">
      <c r="A54" t="s">
        <v>172</v>
      </c>
      <c r="B54" s="23">
        <v>1.9E-2</v>
      </c>
      <c r="C54" s="98">
        <v>0</v>
      </c>
      <c r="D54" s="23"/>
      <c r="E54" s="16">
        <v>42643</v>
      </c>
      <c r="F54" s="17">
        <v>4121.0600000000004</v>
      </c>
      <c r="G54" s="28">
        <v>3.8518626786384846E-2</v>
      </c>
      <c r="H54" s="98">
        <v>0</v>
      </c>
      <c r="I54" s="28"/>
      <c r="J54" t="s">
        <v>172</v>
      </c>
      <c r="K54" s="26">
        <v>0.13233906249999997</v>
      </c>
      <c r="L54" s="98">
        <v>0</v>
      </c>
      <c r="N54" s="4">
        <v>42643</v>
      </c>
      <c r="O54" s="23">
        <v>2.8999999999999998E-3</v>
      </c>
      <c r="P54" s="98">
        <v>0</v>
      </c>
      <c r="R54" s="4">
        <v>42643</v>
      </c>
      <c r="S54" s="23">
        <v>1.6E-2</v>
      </c>
      <c r="T54" s="98">
        <v>0</v>
      </c>
      <c r="V54" t="s">
        <v>172</v>
      </c>
      <c r="W54" s="26">
        <v>1.7000000000000001E-2</v>
      </c>
      <c r="X54" s="98">
        <v>0</v>
      </c>
      <c r="Z54" t="s">
        <v>172</v>
      </c>
      <c r="AA54" s="91">
        <v>4.9666666666666665E-2</v>
      </c>
      <c r="AB54" s="98">
        <v>0</v>
      </c>
    </row>
    <row r="55" spans="1:28" ht="18.600000000000001" customHeight="1">
      <c r="A55" t="s">
        <v>171</v>
      </c>
      <c r="B55" s="23">
        <v>1.8000000000000002E-2</v>
      </c>
      <c r="C55" s="98">
        <v>0</v>
      </c>
      <c r="D55" s="23"/>
      <c r="E55" s="16">
        <v>42734</v>
      </c>
      <c r="F55" s="17">
        <v>4278.66</v>
      </c>
      <c r="G55" s="28">
        <v>3.824258807200076E-2</v>
      </c>
      <c r="H55" s="98">
        <v>0</v>
      </c>
      <c r="I55" s="28"/>
      <c r="J55" t="s">
        <v>171</v>
      </c>
      <c r="K55" s="26">
        <v>0.14097936507936512</v>
      </c>
      <c r="L55" s="98">
        <v>0</v>
      </c>
      <c r="N55" s="4">
        <v>42735</v>
      </c>
      <c r="O55" s="23">
        <v>5.5000000000000005E-3</v>
      </c>
      <c r="P55" s="98">
        <v>0</v>
      </c>
      <c r="R55" s="4">
        <v>42734</v>
      </c>
      <c r="S55" s="23">
        <v>2.4500000000000001E-2</v>
      </c>
      <c r="T55" s="98">
        <v>0</v>
      </c>
      <c r="V55" t="s">
        <v>171</v>
      </c>
      <c r="W55" s="26">
        <v>1.8000000000000002E-2</v>
      </c>
      <c r="X55" s="98">
        <v>0</v>
      </c>
      <c r="Z55" t="s">
        <v>171</v>
      </c>
      <c r="AA55" s="91">
        <v>4.533333333333333E-2</v>
      </c>
      <c r="AB55" s="98">
        <v>0</v>
      </c>
    </row>
    <row r="56" spans="1:28" ht="18.600000000000001" customHeight="1">
      <c r="A56" t="s">
        <v>170</v>
      </c>
      <c r="B56" s="23">
        <v>1.8000000000000002E-2</v>
      </c>
      <c r="C56" s="98">
        <v>0</v>
      </c>
      <c r="D56" s="23"/>
      <c r="E56" s="19">
        <v>42825</v>
      </c>
      <c r="F56" s="18">
        <v>4538.21</v>
      </c>
      <c r="G56" s="28">
        <v>6.0661515521214682E-2</v>
      </c>
      <c r="H56" s="98">
        <v>0</v>
      </c>
      <c r="I56" s="28"/>
      <c r="J56" t="s">
        <v>170</v>
      </c>
      <c r="K56" s="26">
        <v>0.11691935483870967</v>
      </c>
      <c r="L56" s="98">
        <v>0</v>
      </c>
      <c r="N56" s="4">
        <v>42825</v>
      </c>
      <c r="O56" s="23">
        <v>8.199999999999999E-3</v>
      </c>
      <c r="P56" s="98">
        <v>0</v>
      </c>
      <c r="R56" s="4">
        <v>42825</v>
      </c>
      <c r="S56" s="23">
        <v>2.4E-2</v>
      </c>
      <c r="T56" s="98">
        <v>0</v>
      </c>
      <c r="V56" t="s">
        <v>170</v>
      </c>
      <c r="W56" s="26">
        <v>1.8000000000000002E-2</v>
      </c>
      <c r="X56" s="98">
        <v>0</v>
      </c>
      <c r="Z56" t="s">
        <v>170</v>
      </c>
      <c r="AA56" s="91">
        <v>4.8666666666666671E-2</v>
      </c>
      <c r="AB56" s="98">
        <v>0</v>
      </c>
    </row>
    <row r="57" spans="1:28" ht="18.600000000000001" customHeight="1">
      <c r="A57" t="s">
        <v>169</v>
      </c>
      <c r="B57" s="23">
        <v>0.03</v>
      </c>
      <c r="C57" s="98">
        <v>0</v>
      </c>
      <c r="D57" s="23"/>
      <c r="E57" s="16">
        <v>42916</v>
      </c>
      <c r="F57" s="17">
        <v>4678.3599999999997</v>
      </c>
      <c r="G57" s="28">
        <v>3.0882220082367295E-2</v>
      </c>
      <c r="H57" s="98">
        <v>0</v>
      </c>
      <c r="I57" s="28"/>
      <c r="J57" t="s">
        <v>169</v>
      </c>
      <c r="K57" s="26">
        <v>0.11426349206349204</v>
      </c>
      <c r="L57" s="98">
        <v>0</v>
      </c>
      <c r="N57" s="4">
        <v>42916</v>
      </c>
      <c r="O57" s="23">
        <v>1.06E-2</v>
      </c>
      <c r="P57" s="98">
        <v>0</v>
      </c>
      <c r="R57" s="4">
        <v>42916</v>
      </c>
      <c r="S57" s="23">
        <v>2.3099999999999999E-2</v>
      </c>
      <c r="T57" s="98">
        <v>0</v>
      </c>
      <c r="V57" t="s">
        <v>169</v>
      </c>
      <c r="W57" s="26">
        <v>1.6E-2</v>
      </c>
      <c r="X57" s="98">
        <v>0</v>
      </c>
      <c r="Z57" t="s">
        <v>169</v>
      </c>
      <c r="AA57" s="91">
        <v>4.2333333333333334E-2</v>
      </c>
      <c r="AB57" s="98">
        <v>0</v>
      </c>
    </row>
    <row r="58" spans="1:28" ht="18.600000000000001" customHeight="1">
      <c r="A58" t="s">
        <v>168</v>
      </c>
      <c r="B58" s="23">
        <v>2.7999999999999997E-2</v>
      </c>
      <c r="C58" s="98">
        <v>0</v>
      </c>
      <c r="D58" s="23"/>
      <c r="E58" s="16">
        <v>43007</v>
      </c>
      <c r="F58" s="17">
        <v>4887.97</v>
      </c>
      <c r="G58" s="28">
        <v>4.4804162142289217E-2</v>
      </c>
      <c r="H58" s="98">
        <v>0</v>
      </c>
      <c r="I58" s="28"/>
      <c r="J58" t="s">
        <v>168</v>
      </c>
      <c r="K58" s="26">
        <v>0.10944285714285712</v>
      </c>
      <c r="L58" s="98">
        <v>0</v>
      </c>
      <c r="N58" s="4">
        <v>43008</v>
      </c>
      <c r="O58" s="23">
        <v>1.06E-2</v>
      </c>
      <c r="P58" s="98">
        <v>0</v>
      </c>
      <c r="R58" s="4">
        <v>43007</v>
      </c>
      <c r="S58" s="23">
        <v>2.3300000000000001E-2</v>
      </c>
      <c r="T58" s="98">
        <v>0</v>
      </c>
      <c r="V58" t="s">
        <v>168</v>
      </c>
      <c r="W58" s="26">
        <v>1.4999999999999999E-2</v>
      </c>
      <c r="X58" s="98">
        <v>0</v>
      </c>
      <c r="Z58" t="s">
        <v>168</v>
      </c>
      <c r="AA58" s="91">
        <v>4.4000000000000004E-2</v>
      </c>
      <c r="AB58" s="98">
        <v>0</v>
      </c>
    </row>
    <row r="59" spans="1:28" ht="18.600000000000001" customHeight="1">
      <c r="A59" t="s">
        <v>167</v>
      </c>
      <c r="B59" s="23">
        <v>2.3E-2</v>
      </c>
      <c r="C59" s="98">
        <v>0</v>
      </c>
      <c r="D59" s="23"/>
      <c r="E59" s="16">
        <v>43098</v>
      </c>
      <c r="F59" s="17">
        <v>5212.76</v>
      </c>
      <c r="G59" s="28">
        <v>6.6446807161255173E-2</v>
      </c>
      <c r="H59" s="98">
        <v>0</v>
      </c>
      <c r="I59" s="28"/>
      <c r="J59" t="s">
        <v>167</v>
      </c>
      <c r="K59" s="26">
        <v>0.10307936507936502</v>
      </c>
      <c r="L59" s="98">
        <v>0</v>
      </c>
      <c r="N59" s="4">
        <v>43100</v>
      </c>
      <c r="O59" s="23">
        <v>1.3300000000000001E-2</v>
      </c>
      <c r="P59" s="98">
        <v>0</v>
      </c>
      <c r="R59" s="4">
        <v>43098</v>
      </c>
      <c r="S59" s="23">
        <v>2.4E-2</v>
      </c>
      <c r="T59" s="98">
        <v>0</v>
      </c>
      <c r="V59" t="s">
        <v>167</v>
      </c>
      <c r="W59" s="26">
        <v>1.6E-2</v>
      </c>
      <c r="X59" s="98">
        <v>0</v>
      </c>
      <c r="Z59" t="s">
        <v>167</v>
      </c>
      <c r="AA59" s="91">
        <v>3.9E-2</v>
      </c>
      <c r="AB59" s="98">
        <v>0</v>
      </c>
    </row>
    <row r="60" spans="1:28" ht="18.600000000000001" customHeight="1">
      <c r="A60" t="s">
        <v>166</v>
      </c>
      <c r="B60" s="23">
        <v>2.2000000000000002E-2</v>
      </c>
      <c r="C60" s="98">
        <v>0</v>
      </c>
      <c r="D60" s="23"/>
      <c r="E60" s="16">
        <v>43188</v>
      </c>
      <c r="F60" s="17">
        <v>5173.1899999999996</v>
      </c>
      <c r="G60" s="28">
        <v>-7.590988267252019E-3</v>
      </c>
      <c r="H60" s="98">
        <v>0</v>
      </c>
      <c r="I60" s="28"/>
      <c r="J60" t="s">
        <v>166</v>
      </c>
      <c r="K60" s="26">
        <v>0.17354754098360659</v>
      </c>
      <c r="L60" s="98">
        <v>0</v>
      </c>
      <c r="N60" s="4">
        <v>43190</v>
      </c>
      <c r="O60" s="23">
        <v>1.67E-2</v>
      </c>
      <c r="P60" s="98">
        <v>0</v>
      </c>
      <c r="R60" s="4">
        <v>43188</v>
      </c>
      <c r="S60" s="23">
        <v>2.7400000000000001E-2</v>
      </c>
      <c r="T60" s="98">
        <v>0</v>
      </c>
      <c r="V60" t="s">
        <v>166</v>
      </c>
      <c r="W60" s="26">
        <v>1.7000000000000001E-2</v>
      </c>
      <c r="X60" s="98">
        <v>0</v>
      </c>
      <c r="Z60" t="s">
        <v>166</v>
      </c>
      <c r="AA60" s="91">
        <v>4.3333333333333328E-2</v>
      </c>
      <c r="AB60" s="98">
        <v>0</v>
      </c>
    </row>
    <row r="61" spans="1:28" ht="18.600000000000001" customHeight="1">
      <c r="A61" t="s">
        <v>165</v>
      </c>
      <c r="B61" s="23">
        <v>4.2000000000000003E-2</v>
      </c>
      <c r="C61" s="98">
        <v>0</v>
      </c>
      <c r="D61" s="23"/>
      <c r="E61" s="16">
        <v>43280</v>
      </c>
      <c r="F61" s="17">
        <v>5350.83</v>
      </c>
      <c r="G61" s="28">
        <v>3.4338580257056162E-2</v>
      </c>
      <c r="H61" s="98">
        <v>0</v>
      </c>
      <c r="I61" s="28"/>
      <c r="J61" t="s">
        <v>165</v>
      </c>
      <c r="K61" s="26">
        <v>0.15337499999999998</v>
      </c>
      <c r="L61" s="98">
        <v>0</v>
      </c>
      <c r="N61" s="4">
        <v>43281</v>
      </c>
      <c r="O61" s="23">
        <v>1.9099999999999999E-2</v>
      </c>
      <c r="P61" s="98">
        <v>0</v>
      </c>
      <c r="R61" s="4">
        <v>43280</v>
      </c>
      <c r="S61" s="23">
        <v>2.8500000000000001E-2</v>
      </c>
      <c r="T61" s="98">
        <v>0</v>
      </c>
      <c r="V61" t="s">
        <v>165</v>
      </c>
      <c r="W61" s="26">
        <v>1.9E-2</v>
      </c>
      <c r="X61" s="98">
        <v>0</v>
      </c>
      <c r="Z61" t="s">
        <v>165</v>
      </c>
      <c r="AA61" s="91">
        <v>3.8333333333333337E-2</v>
      </c>
      <c r="AB61" s="98">
        <v>0</v>
      </c>
    </row>
    <row r="62" spans="1:28">
      <c r="A62" t="s">
        <v>164</v>
      </c>
      <c r="B62" s="23">
        <v>3.5000000000000003E-2</v>
      </c>
      <c r="C62" s="98">
        <v>0</v>
      </c>
      <c r="D62" s="23"/>
      <c r="E62" s="16">
        <v>43371</v>
      </c>
      <c r="F62" s="17">
        <v>5763.42</v>
      </c>
      <c r="G62" s="28">
        <v>7.7107663670869853E-2</v>
      </c>
      <c r="H62" s="98">
        <v>0</v>
      </c>
      <c r="I62" s="28"/>
      <c r="J62" t="s">
        <v>164</v>
      </c>
      <c r="K62" s="26">
        <v>0.12856825396825391</v>
      </c>
      <c r="L62" s="98">
        <v>0</v>
      </c>
      <c r="N62" s="4">
        <v>43373</v>
      </c>
      <c r="O62" s="23">
        <v>2.18E-2</v>
      </c>
      <c r="P62" s="98">
        <v>0</v>
      </c>
      <c r="R62" s="4">
        <v>43371</v>
      </c>
      <c r="S62" s="23">
        <v>3.0499999999999999E-2</v>
      </c>
      <c r="T62" s="98">
        <v>0</v>
      </c>
      <c r="V62" t="s">
        <v>164</v>
      </c>
      <c r="W62" s="26">
        <v>0.02</v>
      </c>
      <c r="X62" s="98">
        <v>0</v>
      </c>
      <c r="Z62" t="s">
        <v>164</v>
      </c>
      <c r="AA62" s="91">
        <v>3.8666666666666669E-2</v>
      </c>
      <c r="AB62" s="98">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D1C4-14BC-4847-BAA1-26C68F9BEF4B}">
  <dimension ref="A1"/>
  <sheetViews>
    <sheetView workbookViewId="0">
      <selection activeCell="A7" sqref="A7"/>
    </sheetView>
  </sheetViews>
  <sheetFormatPr defaultRowHeight="13.2"/>
  <cols>
    <col min="1" max="1" width="94.88671875" customWidth="1"/>
  </cols>
  <sheetData>
    <row r="1" spans="1:1" ht="118.8">
      <c r="A1" s="5" t="s">
        <v>397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D8323"/>
  <sheetViews>
    <sheetView workbookViewId="0">
      <pane xSplit="1" ySplit="11" topLeftCell="B3792" activePane="bottomRight" state="frozen"/>
      <selection activeCell="B1" sqref="B1:B1048576"/>
      <selection pane="topRight" activeCell="B1" sqref="B1:B1048576"/>
      <selection pane="bottomLeft" activeCell="B1" sqref="B1:B1048576"/>
      <selection pane="bottomRight" activeCell="D4169" sqref="D4169"/>
    </sheetView>
  </sheetViews>
  <sheetFormatPr defaultColWidth="20.6640625" defaultRowHeight="13.2"/>
  <cols>
    <col min="1" max="1" width="11.5546875" customWidth="1"/>
    <col min="2" max="2" width="10.44140625" customWidth="1"/>
    <col min="3" max="3" width="15.5546875" customWidth="1"/>
    <col min="4" max="4" width="12.88671875" customWidth="1"/>
  </cols>
  <sheetData>
    <row r="1" spans="1:4">
      <c r="A1" t="s">
        <v>13</v>
      </c>
    </row>
    <row r="2" spans="1:4">
      <c r="A2" t="s">
        <v>14</v>
      </c>
      <c r="C2" s="12" t="s">
        <v>142</v>
      </c>
    </row>
    <row r="3" spans="1:4">
      <c r="A3" s="12" t="s">
        <v>15</v>
      </c>
    </row>
    <row r="4" spans="1:4">
      <c r="A4" t="s">
        <v>16</v>
      </c>
    </row>
    <row r="5" spans="1:4">
      <c r="A5" t="s">
        <v>17</v>
      </c>
    </row>
    <row r="6" spans="1:4">
      <c r="A6" t="s">
        <v>18</v>
      </c>
    </row>
    <row r="8" spans="1:4">
      <c r="A8" t="s">
        <v>19</v>
      </c>
    </row>
    <row r="10" spans="1:4">
      <c r="A10" t="s">
        <v>20</v>
      </c>
    </row>
    <row r="11" spans="1:4">
      <c r="A11" s="1" t="s">
        <v>21</v>
      </c>
      <c r="B11" s="1" t="s">
        <v>19</v>
      </c>
      <c r="C11" s="1" t="s">
        <v>78</v>
      </c>
      <c r="D11" s="1" t="s">
        <v>145</v>
      </c>
    </row>
    <row r="12" spans="1:4" hidden="1">
      <c r="A12" s="3">
        <v>32875</v>
      </c>
      <c r="B12" s="2">
        <v>17.239999999999998</v>
      </c>
      <c r="C12" s="2"/>
    </row>
    <row r="13" spans="1:4" hidden="1">
      <c r="A13" s="3">
        <v>32876</v>
      </c>
      <c r="B13" s="2">
        <v>18.190000000000001</v>
      </c>
    </row>
    <row r="14" spans="1:4" hidden="1">
      <c r="A14" s="3">
        <v>32877</v>
      </c>
      <c r="B14" s="2">
        <v>19.22</v>
      </c>
    </row>
    <row r="15" spans="1:4" hidden="1">
      <c r="A15" s="3">
        <v>32878</v>
      </c>
      <c r="B15" s="2">
        <v>20.11</v>
      </c>
    </row>
    <row r="16" spans="1:4" hidden="1">
      <c r="A16" s="3">
        <v>32881</v>
      </c>
      <c r="B16" s="2">
        <v>20.260000000000002</v>
      </c>
    </row>
    <row r="17" spans="1:2" hidden="1">
      <c r="A17" s="3">
        <v>32882</v>
      </c>
      <c r="B17" s="2">
        <v>22.2</v>
      </c>
    </row>
    <row r="18" spans="1:2" hidden="1">
      <c r="A18" s="3">
        <v>32883</v>
      </c>
      <c r="B18" s="2">
        <v>22.44</v>
      </c>
    </row>
    <row r="19" spans="1:2" hidden="1">
      <c r="A19" s="3">
        <v>32884</v>
      </c>
      <c r="B19" s="2">
        <v>20.05</v>
      </c>
    </row>
    <row r="20" spans="1:2" hidden="1">
      <c r="A20" s="3">
        <v>32885</v>
      </c>
      <c r="B20" s="2">
        <v>24.64</v>
      </c>
    </row>
    <row r="21" spans="1:2" hidden="1">
      <c r="A21" s="3">
        <v>32888</v>
      </c>
      <c r="B21" s="2">
        <v>26.34</v>
      </c>
    </row>
    <row r="22" spans="1:2" hidden="1">
      <c r="A22" s="3">
        <v>32889</v>
      </c>
      <c r="B22" s="2">
        <v>24.18</v>
      </c>
    </row>
    <row r="23" spans="1:2" hidden="1">
      <c r="A23" s="3">
        <v>32890</v>
      </c>
      <c r="B23" s="2">
        <v>24.16</v>
      </c>
    </row>
    <row r="24" spans="1:2" hidden="1">
      <c r="A24" s="3">
        <v>32891</v>
      </c>
      <c r="B24" s="2">
        <v>24.34</v>
      </c>
    </row>
    <row r="25" spans="1:2" hidden="1">
      <c r="A25" s="3">
        <v>32892</v>
      </c>
      <c r="B25" s="2">
        <v>22.5</v>
      </c>
    </row>
    <row r="26" spans="1:2" hidden="1">
      <c r="A26" s="3">
        <v>32895</v>
      </c>
      <c r="B26" s="2">
        <v>26.7</v>
      </c>
    </row>
    <row r="27" spans="1:2" hidden="1">
      <c r="A27" s="3">
        <v>32896</v>
      </c>
      <c r="B27" s="2">
        <v>24.72</v>
      </c>
    </row>
    <row r="28" spans="1:2" hidden="1">
      <c r="A28" s="3">
        <v>32897</v>
      </c>
      <c r="B28" s="2">
        <v>25.39</v>
      </c>
    </row>
    <row r="29" spans="1:2" hidden="1">
      <c r="A29" s="3">
        <v>32898</v>
      </c>
      <c r="B29" s="2">
        <v>25.63</v>
      </c>
    </row>
    <row r="30" spans="1:2" hidden="1">
      <c r="A30" s="3">
        <v>32899</v>
      </c>
      <c r="B30" s="2">
        <v>26.28</v>
      </c>
    </row>
    <row r="31" spans="1:2" hidden="1">
      <c r="A31" s="3">
        <v>32902</v>
      </c>
      <c r="B31" s="2">
        <v>26.44</v>
      </c>
    </row>
    <row r="32" spans="1:2" hidden="1">
      <c r="A32" s="3">
        <v>32903</v>
      </c>
      <c r="B32" s="2">
        <v>27.25</v>
      </c>
    </row>
    <row r="33" spans="1:2" hidden="1">
      <c r="A33" s="3">
        <v>32904</v>
      </c>
      <c r="B33" s="2">
        <v>25.36</v>
      </c>
    </row>
    <row r="34" spans="1:2" hidden="1">
      <c r="A34" s="3">
        <v>32905</v>
      </c>
      <c r="B34" s="2">
        <v>24.87</v>
      </c>
    </row>
    <row r="35" spans="1:2" hidden="1">
      <c r="A35" s="3">
        <v>32906</v>
      </c>
      <c r="B35" s="2">
        <v>24.32</v>
      </c>
    </row>
    <row r="36" spans="1:2" hidden="1">
      <c r="A36" s="3">
        <v>32909</v>
      </c>
      <c r="B36" s="2">
        <v>24.54</v>
      </c>
    </row>
    <row r="37" spans="1:2" hidden="1">
      <c r="A37" s="3">
        <v>32910</v>
      </c>
      <c r="B37" s="2">
        <v>24.69</v>
      </c>
    </row>
    <row r="38" spans="1:2" hidden="1">
      <c r="A38" s="3">
        <v>32911</v>
      </c>
      <c r="B38" s="2">
        <v>24.29</v>
      </c>
    </row>
    <row r="39" spans="1:2" hidden="1">
      <c r="A39" s="3">
        <v>32912</v>
      </c>
      <c r="B39" s="2">
        <v>23.77</v>
      </c>
    </row>
    <row r="40" spans="1:2" hidden="1">
      <c r="A40" s="3">
        <v>32913</v>
      </c>
      <c r="B40" s="2">
        <v>23.69</v>
      </c>
    </row>
    <row r="41" spans="1:2" hidden="1">
      <c r="A41" s="3">
        <v>32916</v>
      </c>
      <c r="B41" s="2">
        <v>24.38</v>
      </c>
    </row>
    <row r="42" spans="1:2" hidden="1">
      <c r="A42" s="3">
        <v>32917</v>
      </c>
      <c r="B42" s="2">
        <v>23.76</v>
      </c>
    </row>
    <row r="43" spans="1:2" hidden="1">
      <c r="A43" s="3">
        <v>32918</v>
      </c>
      <c r="B43" s="2">
        <v>22.05</v>
      </c>
    </row>
    <row r="44" spans="1:2" hidden="1">
      <c r="A44" s="3">
        <v>32919</v>
      </c>
      <c r="B44" s="2">
        <v>19.71</v>
      </c>
    </row>
    <row r="45" spans="1:2" hidden="1">
      <c r="A45" s="3">
        <v>32920</v>
      </c>
      <c r="B45" s="2">
        <v>20.78</v>
      </c>
    </row>
    <row r="46" spans="1:2" hidden="1">
      <c r="A46" s="3">
        <v>32924</v>
      </c>
      <c r="B46" s="2">
        <v>22.78</v>
      </c>
    </row>
    <row r="47" spans="1:2" hidden="1">
      <c r="A47" s="3">
        <v>32925</v>
      </c>
      <c r="B47" s="2">
        <v>23.89</v>
      </c>
    </row>
    <row r="48" spans="1:2" hidden="1">
      <c r="A48" s="3">
        <v>32926</v>
      </c>
      <c r="B48" s="2">
        <v>22.54</v>
      </c>
    </row>
    <row r="49" spans="1:2" hidden="1">
      <c r="A49" s="3">
        <v>32927</v>
      </c>
      <c r="B49" s="2">
        <v>23.69</v>
      </c>
    </row>
    <row r="50" spans="1:2" hidden="1">
      <c r="A50" s="3">
        <v>32930</v>
      </c>
      <c r="B50" s="2">
        <v>23.56</v>
      </c>
    </row>
    <row r="51" spans="1:2" hidden="1">
      <c r="A51" s="3">
        <v>32931</v>
      </c>
      <c r="B51" s="2">
        <v>22.69</v>
      </c>
    </row>
    <row r="52" spans="1:2" hidden="1">
      <c r="A52" s="3">
        <v>32932</v>
      </c>
      <c r="B52" s="2">
        <v>21.99</v>
      </c>
    </row>
    <row r="53" spans="1:2" hidden="1">
      <c r="A53" s="3">
        <v>32933</v>
      </c>
      <c r="B53" s="2">
        <v>21.9</v>
      </c>
    </row>
    <row r="54" spans="1:2" hidden="1">
      <c r="A54" s="3">
        <v>32934</v>
      </c>
      <c r="B54" s="2">
        <v>21.34</v>
      </c>
    </row>
    <row r="55" spans="1:2" hidden="1">
      <c r="A55" s="3">
        <v>32937</v>
      </c>
      <c r="B55" s="2">
        <v>22.03</v>
      </c>
    </row>
    <row r="56" spans="1:2" hidden="1">
      <c r="A56" s="3">
        <v>32938</v>
      </c>
      <c r="B56" s="2">
        <v>20.55</v>
      </c>
    </row>
    <row r="57" spans="1:2" hidden="1">
      <c r="A57" s="3">
        <v>32939</v>
      </c>
      <c r="B57" s="2">
        <v>19.100000000000001</v>
      </c>
    </row>
    <row r="58" spans="1:2" hidden="1">
      <c r="A58" s="3">
        <v>32940</v>
      </c>
      <c r="B58" s="2">
        <v>19.739999999999998</v>
      </c>
    </row>
    <row r="59" spans="1:2" hidden="1">
      <c r="A59" s="3">
        <v>32941</v>
      </c>
      <c r="B59" s="2">
        <v>20.3</v>
      </c>
    </row>
    <row r="60" spans="1:2" hidden="1">
      <c r="A60" s="3">
        <v>32944</v>
      </c>
      <c r="B60" s="2">
        <v>20.07</v>
      </c>
    </row>
    <row r="61" spans="1:2" hidden="1">
      <c r="A61" s="3">
        <v>32945</v>
      </c>
      <c r="B61" s="2">
        <v>21.05</v>
      </c>
    </row>
    <row r="62" spans="1:2" hidden="1">
      <c r="A62" s="3">
        <v>32946</v>
      </c>
      <c r="B62" s="2">
        <v>19.649999999999999</v>
      </c>
    </row>
    <row r="63" spans="1:2" hidden="1">
      <c r="A63" s="3">
        <v>32947</v>
      </c>
      <c r="B63" s="2">
        <v>18.809999999999999</v>
      </c>
    </row>
    <row r="64" spans="1:2" hidden="1">
      <c r="A64" s="3">
        <v>32948</v>
      </c>
      <c r="B64" s="2">
        <v>17.62</v>
      </c>
    </row>
    <row r="65" spans="1:2" hidden="1">
      <c r="A65" s="3">
        <v>32951</v>
      </c>
      <c r="B65" s="2">
        <v>18.29</v>
      </c>
    </row>
    <row r="66" spans="1:2" hidden="1">
      <c r="A66" s="3">
        <v>32952</v>
      </c>
      <c r="B66" s="2">
        <v>19.059999999999999</v>
      </c>
    </row>
    <row r="67" spans="1:2" hidden="1">
      <c r="A67" s="3">
        <v>32953</v>
      </c>
      <c r="B67" s="2">
        <v>20.100000000000001</v>
      </c>
    </row>
    <row r="68" spans="1:2" hidden="1">
      <c r="A68" s="3">
        <v>32954</v>
      </c>
      <c r="B68" s="2">
        <v>22.74</v>
      </c>
    </row>
    <row r="69" spans="1:2" hidden="1">
      <c r="A69" s="3">
        <v>32955</v>
      </c>
      <c r="B69" s="2">
        <v>20.46</v>
      </c>
    </row>
    <row r="70" spans="1:2" hidden="1">
      <c r="A70" s="3">
        <v>32958</v>
      </c>
      <c r="B70" s="2">
        <v>19.59</v>
      </c>
    </row>
    <row r="71" spans="1:2" hidden="1">
      <c r="A71" s="3">
        <v>32959</v>
      </c>
      <c r="B71" s="2">
        <v>21.01</v>
      </c>
    </row>
    <row r="72" spans="1:2" hidden="1">
      <c r="A72" s="3">
        <v>32960</v>
      </c>
      <c r="B72" s="2">
        <v>19.77</v>
      </c>
    </row>
    <row r="73" spans="1:2" hidden="1">
      <c r="A73" s="3">
        <v>32961</v>
      </c>
      <c r="B73" s="2">
        <v>18.46</v>
      </c>
    </row>
    <row r="74" spans="1:2" hidden="1">
      <c r="A74" s="3">
        <v>32962</v>
      </c>
      <c r="B74" s="2">
        <v>19.73</v>
      </c>
    </row>
    <row r="75" spans="1:2" hidden="1">
      <c r="A75" s="3">
        <v>32965</v>
      </c>
      <c r="B75" s="2">
        <v>22.84</v>
      </c>
    </row>
    <row r="76" spans="1:2" hidden="1">
      <c r="A76" s="3">
        <v>32966</v>
      </c>
      <c r="B76" s="2">
        <v>20.440000000000001</v>
      </c>
    </row>
    <row r="77" spans="1:2" hidden="1">
      <c r="A77" s="3">
        <v>32967</v>
      </c>
      <c r="B77" s="2">
        <v>22.03</v>
      </c>
    </row>
    <row r="78" spans="1:2" hidden="1">
      <c r="A78" s="3">
        <v>32968</v>
      </c>
      <c r="B78" s="2">
        <v>21.21</v>
      </c>
    </row>
    <row r="79" spans="1:2" hidden="1">
      <c r="A79" s="3">
        <v>32969</v>
      </c>
      <c r="B79" s="2">
        <v>21.76</v>
      </c>
    </row>
    <row r="80" spans="1:2" hidden="1">
      <c r="A80" s="3">
        <v>32972</v>
      </c>
      <c r="B80" s="2">
        <v>22.3</v>
      </c>
    </row>
    <row r="81" spans="1:2" hidden="1">
      <c r="A81" s="3">
        <v>32973</v>
      </c>
      <c r="B81" s="2">
        <v>21.69</v>
      </c>
    </row>
    <row r="82" spans="1:2" hidden="1">
      <c r="A82" s="3">
        <v>32974</v>
      </c>
      <c r="B82" s="2">
        <v>17.73</v>
      </c>
    </row>
    <row r="83" spans="1:2" hidden="1">
      <c r="A83" s="3">
        <v>32975</v>
      </c>
      <c r="B83" s="2">
        <v>19.8</v>
      </c>
    </row>
    <row r="84" spans="1:2" hidden="1">
      <c r="A84" s="3">
        <v>32979</v>
      </c>
      <c r="B84" s="2">
        <v>20.75</v>
      </c>
    </row>
    <row r="85" spans="1:2" hidden="1">
      <c r="A85" s="3">
        <v>32980</v>
      </c>
      <c r="B85" s="2">
        <v>20.38</v>
      </c>
    </row>
    <row r="86" spans="1:2" hidden="1">
      <c r="A86" s="3">
        <v>32981</v>
      </c>
      <c r="B86" s="2">
        <v>22.67</v>
      </c>
    </row>
    <row r="87" spans="1:2" hidden="1">
      <c r="A87" s="3">
        <v>32982</v>
      </c>
      <c r="B87" s="2">
        <v>22.46</v>
      </c>
    </row>
    <row r="88" spans="1:2" hidden="1">
      <c r="A88" s="3">
        <v>32983</v>
      </c>
      <c r="B88" s="2">
        <v>23.33</v>
      </c>
    </row>
    <row r="89" spans="1:2" hidden="1">
      <c r="A89" s="3">
        <v>32986</v>
      </c>
      <c r="B89" s="2">
        <v>24.16</v>
      </c>
    </row>
    <row r="90" spans="1:2" hidden="1">
      <c r="A90" s="3">
        <v>32987</v>
      </c>
      <c r="B90" s="2">
        <v>21.7</v>
      </c>
    </row>
    <row r="91" spans="1:2" hidden="1">
      <c r="A91" s="3">
        <v>32988</v>
      </c>
      <c r="B91" s="2">
        <v>20.86</v>
      </c>
    </row>
    <row r="92" spans="1:2" hidden="1">
      <c r="A92" s="3">
        <v>32989</v>
      </c>
      <c r="B92" s="2">
        <v>20.25</v>
      </c>
    </row>
    <row r="93" spans="1:2" hidden="1">
      <c r="A93" s="3">
        <v>32990</v>
      </c>
      <c r="B93" s="2">
        <v>22.19</v>
      </c>
    </row>
    <row r="94" spans="1:2" hidden="1">
      <c r="A94" s="3">
        <v>32993</v>
      </c>
      <c r="B94" s="2">
        <v>19.52</v>
      </c>
    </row>
    <row r="95" spans="1:2" hidden="1">
      <c r="A95" s="3">
        <v>32994</v>
      </c>
      <c r="B95" s="2">
        <v>18.43</v>
      </c>
    </row>
    <row r="96" spans="1:2" hidden="1">
      <c r="A96" s="3">
        <v>32995</v>
      </c>
      <c r="B96" s="2">
        <v>19.32</v>
      </c>
    </row>
    <row r="97" spans="1:2" hidden="1">
      <c r="A97" s="3">
        <v>32996</v>
      </c>
      <c r="B97" s="2">
        <v>17.809999999999999</v>
      </c>
    </row>
    <row r="98" spans="1:2" hidden="1">
      <c r="A98" s="3">
        <v>32997</v>
      </c>
      <c r="B98" s="2">
        <v>17.28</v>
      </c>
    </row>
    <row r="99" spans="1:2" hidden="1">
      <c r="A99" s="3">
        <v>33000</v>
      </c>
      <c r="B99" s="2">
        <v>17.649999999999999</v>
      </c>
    </row>
    <row r="100" spans="1:2" hidden="1">
      <c r="A100" s="3">
        <v>33001</v>
      </c>
      <c r="B100" s="2">
        <v>18.489999999999998</v>
      </c>
    </row>
    <row r="101" spans="1:2" hidden="1">
      <c r="A101" s="3">
        <v>33002</v>
      </c>
      <c r="B101" s="2">
        <v>18.64</v>
      </c>
    </row>
    <row r="102" spans="1:2" hidden="1">
      <c r="A102" s="3">
        <v>33003</v>
      </c>
      <c r="B102" s="2">
        <v>18.59</v>
      </c>
    </row>
    <row r="103" spans="1:2" hidden="1">
      <c r="A103" s="3">
        <v>33004</v>
      </c>
      <c r="B103" s="2">
        <v>19.809999999999999</v>
      </c>
    </row>
    <row r="104" spans="1:2" hidden="1">
      <c r="A104" s="3">
        <v>33007</v>
      </c>
      <c r="B104" s="2">
        <v>20.14</v>
      </c>
    </row>
    <row r="105" spans="1:2" hidden="1">
      <c r="A105" s="3">
        <v>33008</v>
      </c>
      <c r="B105" s="2">
        <v>19.489999999999998</v>
      </c>
    </row>
    <row r="106" spans="1:2" hidden="1">
      <c r="A106" s="3">
        <v>33009</v>
      </c>
      <c r="B106" s="2">
        <v>17.71</v>
      </c>
    </row>
    <row r="107" spans="1:2" hidden="1">
      <c r="A107" s="3">
        <v>33010</v>
      </c>
      <c r="B107" s="2">
        <v>17.27</v>
      </c>
    </row>
    <row r="108" spans="1:2" hidden="1">
      <c r="A108" s="3">
        <v>33011</v>
      </c>
      <c r="B108" s="2">
        <v>17.2</v>
      </c>
    </row>
    <row r="109" spans="1:2" hidden="1">
      <c r="A109" s="3">
        <v>33014</v>
      </c>
      <c r="B109" s="2">
        <v>16.72</v>
      </c>
    </row>
    <row r="110" spans="1:2" hidden="1">
      <c r="A110" s="3">
        <v>33015</v>
      </c>
      <c r="B110" s="2">
        <v>17.84</v>
      </c>
    </row>
    <row r="111" spans="1:2" hidden="1">
      <c r="A111" s="3">
        <v>33016</v>
      </c>
      <c r="B111" s="2">
        <v>17.18</v>
      </c>
    </row>
    <row r="112" spans="1:2" hidden="1">
      <c r="A112" s="3">
        <v>33017</v>
      </c>
      <c r="B112" s="2">
        <v>17.7</v>
      </c>
    </row>
    <row r="113" spans="1:2" hidden="1">
      <c r="A113" s="3">
        <v>33018</v>
      </c>
      <c r="B113" s="2">
        <v>17.32</v>
      </c>
    </row>
    <row r="114" spans="1:2" hidden="1">
      <c r="A114" s="3">
        <v>33022</v>
      </c>
      <c r="B114" s="2">
        <v>18.75</v>
      </c>
    </row>
    <row r="115" spans="1:2" hidden="1">
      <c r="A115" s="3">
        <v>33023</v>
      </c>
      <c r="B115" s="2">
        <v>17.440000000000001</v>
      </c>
    </row>
    <row r="116" spans="1:2" hidden="1">
      <c r="A116" s="3">
        <v>33024</v>
      </c>
      <c r="B116" s="2">
        <v>17.37</v>
      </c>
    </row>
    <row r="117" spans="1:2" hidden="1">
      <c r="A117" s="3">
        <v>33025</v>
      </c>
      <c r="B117" s="2">
        <v>17.09</v>
      </c>
    </row>
    <row r="118" spans="1:2" hidden="1">
      <c r="A118" s="3">
        <v>33028</v>
      </c>
      <c r="B118" s="2">
        <v>18.39</v>
      </c>
    </row>
    <row r="119" spans="1:2" hidden="1">
      <c r="A119" s="3">
        <v>33029</v>
      </c>
      <c r="B119" s="2">
        <v>18.97</v>
      </c>
    </row>
    <row r="120" spans="1:2" hidden="1">
      <c r="A120" s="3">
        <v>33030</v>
      </c>
      <c r="B120" s="2">
        <v>17.420000000000002</v>
      </c>
    </row>
    <row r="121" spans="1:2" hidden="1">
      <c r="A121" s="3">
        <v>33031</v>
      </c>
      <c r="B121" s="2">
        <v>16.88</v>
      </c>
    </row>
    <row r="122" spans="1:2" hidden="1">
      <c r="A122" s="3">
        <v>33032</v>
      </c>
      <c r="B122" s="2">
        <v>17.579999999999998</v>
      </c>
    </row>
    <row r="123" spans="1:2" hidden="1">
      <c r="A123" s="3">
        <v>33035</v>
      </c>
      <c r="B123" s="2">
        <v>16.34</v>
      </c>
    </row>
    <row r="124" spans="1:2" hidden="1">
      <c r="A124" s="3">
        <v>33036</v>
      </c>
      <c r="B124" s="2">
        <v>16.600000000000001</v>
      </c>
    </row>
    <row r="125" spans="1:2" hidden="1">
      <c r="A125" s="3">
        <v>33037</v>
      </c>
      <c r="B125" s="2">
        <v>17.38</v>
      </c>
    </row>
    <row r="126" spans="1:2" hidden="1">
      <c r="A126" s="3">
        <v>33038</v>
      </c>
      <c r="B126" s="2">
        <v>17.399999999999999</v>
      </c>
    </row>
    <row r="127" spans="1:2" hidden="1">
      <c r="A127" s="3">
        <v>33039</v>
      </c>
      <c r="B127" s="2">
        <v>15.9</v>
      </c>
    </row>
    <row r="128" spans="1:2" hidden="1">
      <c r="A128" s="3">
        <v>33042</v>
      </c>
      <c r="B128" s="2">
        <v>17.71</v>
      </c>
    </row>
    <row r="129" spans="1:2" hidden="1">
      <c r="A129" s="3">
        <v>33043</v>
      </c>
      <c r="B129" s="2">
        <v>15.23</v>
      </c>
    </row>
    <row r="130" spans="1:2" hidden="1">
      <c r="A130" s="3">
        <v>33044</v>
      </c>
      <c r="B130" s="2">
        <v>15.27</v>
      </c>
    </row>
    <row r="131" spans="1:2" hidden="1">
      <c r="A131" s="3">
        <v>33045</v>
      </c>
      <c r="B131" s="2">
        <v>14.72</v>
      </c>
    </row>
    <row r="132" spans="1:2" hidden="1">
      <c r="A132" s="3">
        <v>33046</v>
      </c>
      <c r="B132" s="2">
        <v>19.36</v>
      </c>
    </row>
    <row r="133" spans="1:2" hidden="1">
      <c r="A133" s="3">
        <v>33049</v>
      </c>
      <c r="B133" s="2">
        <v>17.059999999999999</v>
      </c>
    </row>
    <row r="134" spans="1:2" hidden="1">
      <c r="A134" s="3">
        <v>33050</v>
      </c>
      <c r="B134" s="2">
        <v>16.29</v>
      </c>
    </row>
    <row r="135" spans="1:2" hidden="1">
      <c r="A135" s="3">
        <v>33051</v>
      </c>
      <c r="B135" s="2">
        <v>16</v>
      </c>
    </row>
    <row r="136" spans="1:2" hidden="1">
      <c r="A136" s="3">
        <v>33052</v>
      </c>
      <c r="B136" s="2">
        <v>16.18</v>
      </c>
    </row>
    <row r="137" spans="1:2" hidden="1">
      <c r="A137" s="3">
        <v>33053</v>
      </c>
      <c r="B137" s="2">
        <v>15.5</v>
      </c>
    </row>
    <row r="138" spans="1:2" hidden="1">
      <c r="A138" s="3">
        <v>33056</v>
      </c>
      <c r="B138" s="2">
        <v>16.260000000000002</v>
      </c>
    </row>
    <row r="139" spans="1:2" hidden="1">
      <c r="A139" s="3">
        <v>33057</v>
      </c>
      <c r="B139" s="2">
        <v>16.11</v>
      </c>
    </row>
    <row r="140" spans="1:2" hidden="1">
      <c r="A140" s="3">
        <v>33059</v>
      </c>
      <c r="B140" s="2">
        <v>17.25</v>
      </c>
    </row>
    <row r="141" spans="1:2" hidden="1">
      <c r="A141" s="3">
        <v>33060</v>
      </c>
      <c r="B141" s="2">
        <v>16.41</v>
      </c>
    </row>
    <row r="142" spans="1:2" hidden="1">
      <c r="A142" s="3">
        <v>33063</v>
      </c>
      <c r="B142" s="2">
        <v>16.66</v>
      </c>
    </row>
    <row r="143" spans="1:2" hidden="1">
      <c r="A143" s="3">
        <v>33064</v>
      </c>
      <c r="B143" s="2">
        <v>16.920000000000002</v>
      </c>
    </row>
    <row r="144" spans="1:2" hidden="1">
      <c r="A144" s="3">
        <v>33065</v>
      </c>
      <c r="B144" s="2">
        <v>16.68</v>
      </c>
    </row>
    <row r="145" spans="1:2" hidden="1">
      <c r="A145" s="3">
        <v>33066</v>
      </c>
      <c r="B145" s="2">
        <v>17.059999999999999</v>
      </c>
    </row>
    <row r="146" spans="1:2" hidden="1">
      <c r="A146" s="3">
        <v>33067</v>
      </c>
      <c r="B146" s="2">
        <v>17.09</v>
      </c>
    </row>
    <row r="147" spans="1:2" hidden="1">
      <c r="A147" s="3">
        <v>33070</v>
      </c>
      <c r="B147" s="2">
        <v>16.75</v>
      </c>
    </row>
    <row r="148" spans="1:2" hidden="1">
      <c r="A148" s="3">
        <v>33071</v>
      </c>
      <c r="B148" s="2">
        <v>16.66</v>
      </c>
    </row>
    <row r="149" spans="1:2" hidden="1">
      <c r="A149" s="3">
        <v>33072</v>
      </c>
      <c r="B149" s="2">
        <v>18.899999999999999</v>
      </c>
    </row>
    <row r="150" spans="1:2" hidden="1">
      <c r="A150" s="3">
        <v>33073</v>
      </c>
      <c r="B150" s="2">
        <v>18.559999999999999</v>
      </c>
    </row>
    <row r="151" spans="1:2" hidden="1">
      <c r="A151" s="3">
        <v>33074</v>
      </c>
      <c r="B151" s="2">
        <v>15.63</v>
      </c>
    </row>
    <row r="152" spans="1:2" hidden="1">
      <c r="A152" s="3">
        <v>33077</v>
      </c>
      <c r="B152" s="2">
        <v>23.68</v>
      </c>
    </row>
    <row r="153" spans="1:2" hidden="1">
      <c r="A153" s="3">
        <v>33078</v>
      </c>
      <c r="B153" s="2">
        <v>21.79</v>
      </c>
    </row>
    <row r="154" spans="1:2" hidden="1">
      <c r="A154" s="3">
        <v>33079</v>
      </c>
      <c r="B154" s="2">
        <v>20.190000000000001</v>
      </c>
    </row>
    <row r="155" spans="1:2" hidden="1">
      <c r="A155" s="3">
        <v>33080</v>
      </c>
      <c r="B155" s="2">
        <v>20.260000000000002</v>
      </c>
    </row>
    <row r="156" spans="1:2" hidden="1">
      <c r="A156" s="3">
        <v>33081</v>
      </c>
      <c r="B156" s="2">
        <v>21.12</v>
      </c>
    </row>
    <row r="157" spans="1:2" hidden="1">
      <c r="A157" s="3">
        <v>33084</v>
      </c>
      <c r="B157" s="2">
        <v>21.16</v>
      </c>
    </row>
    <row r="158" spans="1:2" hidden="1">
      <c r="A158" s="3">
        <v>33085</v>
      </c>
      <c r="B158" s="2">
        <v>21.11</v>
      </c>
    </row>
    <row r="159" spans="1:2" hidden="1">
      <c r="A159" s="3">
        <v>33086</v>
      </c>
      <c r="B159" s="2">
        <v>21.64</v>
      </c>
    </row>
    <row r="160" spans="1:2" hidden="1">
      <c r="A160" s="3">
        <v>33087</v>
      </c>
      <c r="B160" s="2">
        <v>20.43</v>
      </c>
    </row>
    <row r="161" spans="1:2" hidden="1">
      <c r="A161" s="3">
        <v>33088</v>
      </c>
      <c r="B161" s="2">
        <v>28.74</v>
      </c>
    </row>
    <row r="162" spans="1:2" hidden="1">
      <c r="A162" s="3">
        <v>33091</v>
      </c>
      <c r="B162" s="2">
        <v>35.909999999999997</v>
      </c>
    </row>
    <row r="163" spans="1:2" hidden="1">
      <c r="A163" s="3">
        <v>33092</v>
      </c>
      <c r="B163" s="2">
        <v>32.75</v>
      </c>
    </row>
    <row r="164" spans="1:2" hidden="1">
      <c r="A164" s="3">
        <v>33093</v>
      </c>
      <c r="B164" s="2">
        <v>28.27</v>
      </c>
    </row>
    <row r="165" spans="1:2" hidden="1">
      <c r="A165" s="3">
        <v>33094</v>
      </c>
      <c r="B165" s="2">
        <v>24.39</v>
      </c>
    </row>
    <row r="166" spans="1:2" hidden="1">
      <c r="A166" s="3">
        <v>33095</v>
      </c>
      <c r="B166" s="2">
        <v>25.75</v>
      </c>
    </row>
    <row r="167" spans="1:2" hidden="1">
      <c r="A167" s="3">
        <v>33098</v>
      </c>
      <c r="B167" s="2">
        <v>25.74</v>
      </c>
    </row>
    <row r="168" spans="1:2" hidden="1">
      <c r="A168" s="3">
        <v>33099</v>
      </c>
      <c r="B168" s="2">
        <v>24.18</v>
      </c>
    </row>
    <row r="169" spans="1:2" hidden="1">
      <c r="A169" s="3">
        <v>33100</v>
      </c>
      <c r="B169" s="2">
        <v>23.31</v>
      </c>
    </row>
    <row r="170" spans="1:2" hidden="1">
      <c r="A170" s="3">
        <v>33101</v>
      </c>
      <c r="B170" s="2">
        <v>27.16</v>
      </c>
    </row>
    <row r="171" spans="1:2" hidden="1">
      <c r="A171" s="3">
        <v>33102</v>
      </c>
      <c r="B171" s="2">
        <v>27.53</v>
      </c>
    </row>
    <row r="172" spans="1:2" hidden="1">
      <c r="A172" s="3">
        <v>33105</v>
      </c>
      <c r="B172" s="2">
        <v>26.46</v>
      </c>
    </row>
    <row r="173" spans="1:2" hidden="1">
      <c r="A173" s="3">
        <v>33106</v>
      </c>
      <c r="B173" s="2">
        <v>28.9</v>
      </c>
    </row>
    <row r="174" spans="1:2" hidden="1">
      <c r="A174" s="3">
        <v>33107</v>
      </c>
      <c r="B174" s="2">
        <v>30.55</v>
      </c>
    </row>
    <row r="175" spans="1:2" hidden="1">
      <c r="A175" s="3">
        <v>33108</v>
      </c>
      <c r="B175" s="2">
        <v>36.47</v>
      </c>
    </row>
    <row r="176" spans="1:2" hidden="1">
      <c r="A176" s="3">
        <v>33109</v>
      </c>
      <c r="B176" s="2">
        <v>33.93</v>
      </c>
    </row>
    <row r="177" spans="1:2" hidden="1">
      <c r="A177" s="3">
        <v>33112</v>
      </c>
      <c r="B177" s="2">
        <v>29.63</v>
      </c>
    </row>
    <row r="178" spans="1:2" hidden="1">
      <c r="A178" s="3">
        <v>33113</v>
      </c>
      <c r="B178" s="2">
        <v>29.12</v>
      </c>
    </row>
    <row r="179" spans="1:2" hidden="1">
      <c r="A179" s="3">
        <v>33114</v>
      </c>
      <c r="B179" s="2">
        <v>27.38</v>
      </c>
    </row>
    <row r="180" spans="1:2" hidden="1">
      <c r="A180" s="3">
        <v>33115</v>
      </c>
      <c r="B180" s="2">
        <v>29.89</v>
      </c>
    </row>
    <row r="181" spans="1:2" hidden="1">
      <c r="A181" s="3">
        <v>33116</v>
      </c>
      <c r="B181" s="2">
        <v>29.9</v>
      </c>
    </row>
    <row r="182" spans="1:2" hidden="1">
      <c r="A182" s="3">
        <v>33120</v>
      </c>
      <c r="B182" s="2">
        <v>29.58</v>
      </c>
    </row>
    <row r="183" spans="1:2" hidden="1">
      <c r="A183" s="3">
        <v>33121</v>
      </c>
      <c r="B183" s="2">
        <v>28.52</v>
      </c>
    </row>
    <row r="184" spans="1:2" hidden="1">
      <c r="A184" s="3">
        <v>33122</v>
      </c>
      <c r="B184" s="2">
        <v>30.19</v>
      </c>
    </row>
    <row r="185" spans="1:2" hidden="1">
      <c r="A185" s="3">
        <v>33123</v>
      </c>
      <c r="B185" s="2">
        <v>28.73</v>
      </c>
    </row>
    <row r="186" spans="1:2" hidden="1">
      <c r="A186" s="3">
        <v>33126</v>
      </c>
      <c r="B186" s="2">
        <v>29.34</v>
      </c>
    </row>
    <row r="187" spans="1:2" hidden="1">
      <c r="A187" s="3">
        <v>33127</v>
      </c>
      <c r="B187" s="2">
        <v>28.38</v>
      </c>
    </row>
    <row r="188" spans="1:2" hidden="1">
      <c r="A188" s="3">
        <v>33128</v>
      </c>
      <c r="B188" s="2">
        <v>28.12</v>
      </c>
    </row>
    <row r="189" spans="1:2" hidden="1">
      <c r="A189" s="3">
        <v>33129</v>
      </c>
      <c r="B189" s="2">
        <v>29.33</v>
      </c>
    </row>
    <row r="190" spans="1:2" hidden="1">
      <c r="A190" s="3">
        <v>33130</v>
      </c>
      <c r="B190" s="2">
        <v>30.56</v>
      </c>
    </row>
    <row r="191" spans="1:2" hidden="1">
      <c r="A191" s="3">
        <v>33133</v>
      </c>
      <c r="B191" s="2">
        <v>29.55</v>
      </c>
    </row>
    <row r="192" spans="1:2" hidden="1">
      <c r="A192" s="3">
        <v>33134</v>
      </c>
      <c r="B192" s="2">
        <v>28.82</v>
      </c>
    </row>
    <row r="193" spans="1:2" hidden="1">
      <c r="A193" s="3">
        <v>33135</v>
      </c>
      <c r="B193" s="2">
        <v>27.88</v>
      </c>
    </row>
    <row r="194" spans="1:2" hidden="1">
      <c r="A194" s="3">
        <v>33136</v>
      </c>
      <c r="B194" s="2">
        <v>28.66</v>
      </c>
    </row>
    <row r="195" spans="1:2" hidden="1">
      <c r="A195" s="3">
        <v>33137</v>
      </c>
      <c r="B195" s="2">
        <v>30.04</v>
      </c>
    </row>
    <row r="196" spans="1:2" hidden="1">
      <c r="A196" s="3">
        <v>33140</v>
      </c>
      <c r="B196" s="2">
        <v>30.56</v>
      </c>
    </row>
    <row r="197" spans="1:2" hidden="1">
      <c r="A197" s="3">
        <v>33141</v>
      </c>
      <c r="B197" s="2">
        <v>28.81</v>
      </c>
    </row>
    <row r="198" spans="1:2" hidden="1">
      <c r="A198" s="3">
        <v>33142</v>
      </c>
      <c r="B198" s="2">
        <v>28.19</v>
      </c>
    </row>
    <row r="199" spans="1:2" hidden="1">
      <c r="A199" s="3">
        <v>33143</v>
      </c>
      <c r="B199" s="2">
        <v>28.67</v>
      </c>
    </row>
    <row r="200" spans="1:2" hidden="1">
      <c r="A200" s="3">
        <v>33144</v>
      </c>
      <c r="B200" s="2">
        <v>29.11</v>
      </c>
    </row>
    <row r="201" spans="1:2" hidden="1">
      <c r="A201" s="3">
        <v>33147</v>
      </c>
      <c r="B201" s="2">
        <v>28.06</v>
      </c>
    </row>
    <row r="202" spans="1:2" hidden="1">
      <c r="A202" s="3">
        <v>33148</v>
      </c>
      <c r="B202" s="2">
        <v>27.28</v>
      </c>
    </row>
    <row r="203" spans="1:2" hidden="1">
      <c r="A203" s="3">
        <v>33149</v>
      </c>
      <c r="B203" s="2">
        <v>27.9</v>
      </c>
    </row>
    <row r="204" spans="1:2" hidden="1">
      <c r="A204" s="3">
        <v>33150</v>
      </c>
      <c r="B204" s="2">
        <v>27.51</v>
      </c>
    </row>
    <row r="205" spans="1:2" hidden="1">
      <c r="A205" s="3">
        <v>33151</v>
      </c>
      <c r="B205" s="2">
        <v>27.85</v>
      </c>
    </row>
    <row r="206" spans="1:2" hidden="1">
      <c r="A206" s="3">
        <v>33154</v>
      </c>
      <c r="B206" s="2">
        <v>28.04</v>
      </c>
    </row>
    <row r="207" spans="1:2" hidden="1">
      <c r="A207" s="3">
        <v>33155</v>
      </c>
      <c r="B207" s="2">
        <v>30.71</v>
      </c>
    </row>
    <row r="208" spans="1:2" hidden="1">
      <c r="A208" s="3">
        <v>33156</v>
      </c>
      <c r="B208" s="2">
        <v>31.19</v>
      </c>
    </row>
    <row r="209" spans="1:2" hidden="1">
      <c r="A209" s="3">
        <v>33157</v>
      </c>
      <c r="B209" s="2">
        <v>33.979999999999997</v>
      </c>
    </row>
    <row r="210" spans="1:2" hidden="1">
      <c r="A210" s="3">
        <v>33158</v>
      </c>
      <c r="B210" s="2">
        <v>31.94</v>
      </c>
    </row>
    <row r="211" spans="1:2" hidden="1">
      <c r="A211" s="3">
        <v>33161</v>
      </c>
      <c r="B211" s="2">
        <v>31.64</v>
      </c>
    </row>
    <row r="212" spans="1:2" hidden="1">
      <c r="A212" s="3">
        <v>33162</v>
      </c>
      <c r="B212" s="2">
        <v>31.45</v>
      </c>
    </row>
    <row r="213" spans="1:2" hidden="1">
      <c r="A213" s="3">
        <v>33163</v>
      </c>
      <c r="B213" s="2">
        <v>31.37</v>
      </c>
    </row>
    <row r="214" spans="1:2" hidden="1">
      <c r="A214" s="3">
        <v>33164</v>
      </c>
      <c r="B214" s="2">
        <v>29.6</v>
      </c>
    </row>
    <row r="215" spans="1:2" hidden="1">
      <c r="A215" s="3">
        <v>33165</v>
      </c>
      <c r="B215" s="2">
        <v>27.86</v>
      </c>
    </row>
    <row r="216" spans="1:2" hidden="1">
      <c r="A216" s="3">
        <v>33168</v>
      </c>
      <c r="B216" s="2">
        <v>27.27</v>
      </c>
    </row>
    <row r="217" spans="1:2" hidden="1">
      <c r="A217" s="3">
        <v>33169</v>
      </c>
      <c r="B217" s="2">
        <v>27.57</v>
      </c>
    </row>
    <row r="218" spans="1:2" hidden="1">
      <c r="A218" s="3">
        <v>33170</v>
      </c>
      <c r="B218" s="2">
        <v>28.28</v>
      </c>
    </row>
    <row r="219" spans="1:2" hidden="1">
      <c r="A219" s="3">
        <v>33171</v>
      </c>
      <c r="B219" s="2">
        <v>29.04</v>
      </c>
    </row>
    <row r="220" spans="1:2" hidden="1">
      <c r="A220" s="3">
        <v>33172</v>
      </c>
      <c r="B220" s="2">
        <v>30.75</v>
      </c>
    </row>
    <row r="221" spans="1:2" hidden="1">
      <c r="A221" s="3">
        <v>33175</v>
      </c>
      <c r="B221" s="2">
        <v>31.54</v>
      </c>
    </row>
    <row r="222" spans="1:2" hidden="1">
      <c r="A222" s="3">
        <v>33176</v>
      </c>
      <c r="B222" s="2">
        <v>30.52</v>
      </c>
    </row>
    <row r="223" spans="1:2" hidden="1">
      <c r="A223" s="3">
        <v>33177</v>
      </c>
      <c r="B223" s="2">
        <v>30.04</v>
      </c>
    </row>
    <row r="224" spans="1:2" hidden="1">
      <c r="A224" s="3">
        <v>33178</v>
      </c>
      <c r="B224" s="2">
        <v>30.25</v>
      </c>
    </row>
    <row r="225" spans="1:2" hidden="1">
      <c r="A225" s="3">
        <v>33179</v>
      </c>
      <c r="B225" s="2">
        <v>30.03</v>
      </c>
    </row>
    <row r="226" spans="1:2" hidden="1">
      <c r="A226" s="3">
        <v>33182</v>
      </c>
      <c r="B226" s="2">
        <v>29.85</v>
      </c>
    </row>
    <row r="227" spans="1:2" hidden="1">
      <c r="A227" s="3">
        <v>33183</v>
      </c>
      <c r="B227" s="2">
        <v>29.11</v>
      </c>
    </row>
    <row r="228" spans="1:2" hidden="1">
      <c r="A228" s="3">
        <v>33184</v>
      </c>
      <c r="B228" s="2">
        <v>30.87</v>
      </c>
    </row>
    <row r="229" spans="1:2" hidden="1">
      <c r="A229" s="3">
        <v>33185</v>
      </c>
      <c r="B229" s="2">
        <v>30.79</v>
      </c>
    </row>
    <row r="230" spans="1:2" hidden="1">
      <c r="A230" s="3">
        <v>33186</v>
      </c>
      <c r="B230" s="2">
        <v>26.96</v>
      </c>
    </row>
    <row r="231" spans="1:2" hidden="1">
      <c r="A231" s="3">
        <v>33189</v>
      </c>
      <c r="B231" s="2">
        <v>25.6</v>
      </c>
    </row>
    <row r="232" spans="1:2" hidden="1">
      <c r="A232" s="3">
        <v>33190</v>
      </c>
      <c r="B232" s="2">
        <v>24.58</v>
      </c>
    </row>
    <row r="233" spans="1:2" hidden="1">
      <c r="A233" s="3">
        <v>33191</v>
      </c>
      <c r="B233" s="2">
        <v>22.89</v>
      </c>
    </row>
    <row r="234" spans="1:2" hidden="1">
      <c r="A234" s="3">
        <v>33192</v>
      </c>
      <c r="B234" s="2">
        <v>22.57</v>
      </c>
    </row>
    <row r="235" spans="1:2" hidden="1">
      <c r="A235" s="3">
        <v>33193</v>
      </c>
      <c r="B235" s="2">
        <v>21.34</v>
      </c>
    </row>
    <row r="236" spans="1:2" hidden="1">
      <c r="A236" s="3">
        <v>33196</v>
      </c>
      <c r="B236" s="2">
        <v>20.95</v>
      </c>
    </row>
    <row r="237" spans="1:2" hidden="1">
      <c r="A237" s="3">
        <v>33197</v>
      </c>
      <c r="B237" s="2">
        <v>20.09</v>
      </c>
    </row>
    <row r="238" spans="1:2" hidden="1">
      <c r="A238" s="3">
        <v>33198</v>
      </c>
      <c r="B238" s="2">
        <v>21.09</v>
      </c>
    </row>
    <row r="239" spans="1:2" hidden="1">
      <c r="A239" s="3">
        <v>33200</v>
      </c>
      <c r="B239" s="2">
        <v>20.98</v>
      </c>
    </row>
    <row r="240" spans="1:2" hidden="1">
      <c r="A240" s="3">
        <v>33203</v>
      </c>
      <c r="B240" s="2">
        <v>22.76</v>
      </c>
    </row>
    <row r="241" spans="1:2" hidden="1">
      <c r="A241" s="3">
        <v>33204</v>
      </c>
      <c r="B241" s="2">
        <v>22.86</v>
      </c>
    </row>
    <row r="242" spans="1:2" hidden="1">
      <c r="A242" s="3">
        <v>33205</v>
      </c>
      <c r="B242" s="2">
        <v>22.96</v>
      </c>
    </row>
    <row r="243" spans="1:2" hidden="1">
      <c r="A243" s="3">
        <v>33206</v>
      </c>
      <c r="B243" s="2">
        <v>23.91</v>
      </c>
    </row>
    <row r="244" spans="1:2" hidden="1">
      <c r="A244" s="3">
        <v>33207</v>
      </c>
      <c r="B244" s="2">
        <v>22.16</v>
      </c>
    </row>
    <row r="245" spans="1:2" hidden="1">
      <c r="A245" s="3">
        <v>33210</v>
      </c>
      <c r="B245" s="2">
        <v>22.29</v>
      </c>
    </row>
    <row r="246" spans="1:2" hidden="1">
      <c r="A246" s="3">
        <v>33211</v>
      </c>
      <c r="B246" s="2">
        <v>22.03</v>
      </c>
    </row>
    <row r="247" spans="1:2" hidden="1">
      <c r="A247" s="3">
        <v>33212</v>
      </c>
      <c r="B247" s="2">
        <v>20.94</v>
      </c>
    </row>
    <row r="248" spans="1:2" hidden="1">
      <c r="A248" s="3">
        <v>33213</v>
      </c>
      <c r="B248" s="2">
        <v>22.62</v>
      </c>
    </row>
    <row r="249" spans="1:2" hidden="1">
      <c r="A249" s="3">
        <v>33214</v>
      </c>
      <c r="B249" s="2">
        <v>22.59</v>
      </c>
    </row>
    <row r="250" spans="1:2" hidden="1">
      <c r="A250" s="3">
        <v>33217</v>
      </c>
      <c r="B250" s="2">
        <v>23.58</v>
      </c>
    </row>
    <row r="251" spans="1:2" hidden="1">
      <c r="A251" s="3">
        <v>33218</v>
      </c>
      <c r="B251" s="2">
        <v>23.75</v>
      </c>
    </row>
    <row r="252" spans="1:2" hidden="1">
      <c r="A252" s="3">
        <v>33219</v>
      </c>
      <c r="B252" s="2">
        <v>21.28</v>
      </c>
    </row>
    <row r="253" spans="1:2" hidden="1">
      <c r="A253" s="3">
        <v>33220</v>
      </c>
      <c r="B253" s="2">
        <v>23.05</v>
      </c>
    </row>
    <row r="254" spans="1:2" hidden="1">
      <c r="A254" s="3">
        <v>33221</v>
      </c>
      <c r="B254" s="2">
        <v>23.85</v>
      </c>
    </row>
    <row r="255" spans="1:2" hidden="1">
      <c r="A255" s="3">
        <v>33224</v>
      </c>
      <c r="B255" s="2">
        <v>24.85</v>
      </c>
    </row>
    <row r="256" spans="1:2" hidden="1">
      <c r="A256" s="3">
        <v>33225</v>
      </c>
      <c r="B256" s="2">
        <v>23.11</v>
      </c>
    </row>
    <row r="257" spans="1:2" hidden="1">
      <c r="A257" s="3">
        <v>33226</v>
      </c>
      <c r="B257" s="2">
        <v>23.08</v>
      </c>
    </row>
    <row r="258" spans="1:2" hidden="1">
      <c r="A258" s="3">
        <v>33227</v>
      </c>
      <c r="B258" s="2">
        <v>23.13</v>
      </c>
    </row>
    <row r="259" spans="1:2" hidden="1">
      <c r="A259" s="3">
        <v>33228</v>
      </c>
      <c r="B259" s="2">
        <v>22.66</v>
      </c>
    </row>
    <row r="260" spans="1:2" hidden="1">
      <c r="A260" s="3">
        <v>33231</v>
      </c>
      <c r="B260" s="2">
        <v>24.03</v>
      </c>
    </row>
    <row r="261" spans="1:2" hidden="1">
      <c r="A261" s="3">
        <v>33233</v>
      </c>
      <c r="B261" s="2">
        <v>24.18</v>
      </c>
    </row>
    <row r="262" spans="1:2" hidden="1">
      <c r="A262" s="3">
        <v>33234</v>
      </c>
      <c r="B262" s="2">
        <v>24.81</v>
      </c>
    </row>
    <row r="263" spans="1:2" hidden="1">
      <c r="A263" s="3">
        <v>33235</v>
      </c>
      <c r="B263" s="2">
        <v>25.05</v>
      </c>
    </row>
    <row r="264" spans="1:2" hidden="1">
      <c r="A264" s="3">
        <v>33238</v>
      </c>
      <c r="B264" s="2">
        <v>26.38</v>
      </c>
    </row>
    <row r="265" spans="1:2" hidden="1">
      <c r="A265" s="3">
        <v>33240</v>
      </c>
      <c r="B265" s="2">
        <v>26.62</v>
      </c>
    </row>
    <row r="266" spans="1:2" hidden="1">
      <c r="A266" s="3">
        <v>33241</v>
      </c>
      <c r="B266" s="2">
        <v>27.93</v>
      </c>
    </row>
    <row r="267" spans="1:2" hidden="1">
      <c r="A267" s="3">
        <v>33242</v>
      </c>
      <c r="B267" s="2">
        <v>27.19</v>
      </c>
    </row>
    <row r="268" spans="1:2" hidden="1">
      <c r="A268" s="3">
        <v>33245</v>
      </c>
      <c r="B268" s="2">
        <v>28.95</v>
      </c>
    </row>
    <row r="269" spans="1:2" hidden="1">
      <c r="A269" s="3">
        <v>33246</v>
      </c>
      <c r="B269" s="2">
        <v>30.38</v>
      </c>
    </row>
    <row r="270" spans="1:2" hidden="1">
      <c r="A270" s="3">
        <v>33247</v>
      </c>
      <c r="B270" s="2">
        <v>33.299999999999997</v>
      </c>
    </row>
    <row r="271" spans="1:2" hidden="1">
      <c r="A271" s="3">
        <v>33248</v>
      </c>
      <c r="B271" s="2">
        <v>31.33</v>
      </c>
    </row>
    <row r="272" spans="1:2" hidden="1">
      <c r="A272" s="3">
        <v>33249</v>
      </c>
      <c r="B272" s="2">
        <v>32.630000000000003</v>
      </c>
    </row>
    <row r="273" spans="1:2" hidden="1">
      <c r="A273" s="3">
        <v>33252</v>
      </c>
      <c r="B273" s="2">
        <v>36.200000000000003</v>
      </c>
    </row>
    <row r="274" spans="1:2" hidden="1">
      <c r="A274" s="3">
        <v>33253</v>
      </c>
      <c r="B274" s="2">
        <v>36.159999999999997</v>
      </c>
    </row>
    <row r="275" spans="1:2" hidden="1">
      <c r="A275" s="3">
        <v>33254</v>
      </c>
      <c r="B275" s="2">
        <v>33.200000000000003</v>
      </c>
    </row>
    <row r="276" spans="1:2" hidden="1">
      <c r="A276" s="3">
        <v>33255</v>
      </c>
      <c r="B276" s="2">
        <v>27.45</v>
      </c>
    </row>
    <row r="277" spans="1:2" hidden="1">
      <c r="A277" s="3">
        <v>33256</v>
      </c>
      <c r="B277" s="2">
        <v>25.39</v>
      </c>
    </row>
    <row r="278" spans="1:2" hidden="1">
      <c r="A278" s="3">
        <v>33259</v>
      </c>
      <c r="B278" s="2">
        <v>24.33</v>
      </c>
    </row>
    <row r="279" spans="1:2" hidden="1">
      <c r="A279" s="3">
        <v>33260</v>
      </c>
      <c r="B279" s="2">
        <v>24.9</v>
      </c>
    </row>
    <row r="280" spans="1:2" hidden="1">
      <c r="A280" s="3">
        <v>33261</v>
      </c>
      <c r="B280" s="2">
        <v>23.92</v>
      </c>
    </row>
    <row r="281" spans="1:2" hidden="1">
      <c r="A281" s="3">
        <v>33262</v>
      </c>
      <c r="B281" s="2">
        <v>22.86</v>
      </c>
    </row>
    <row r="282" spans="1:2" hidden="1">
      <c r="A282" s="3">
        <v>33263</v>
      </c>
      <c r="B282" s="2">
        <v>22.2</v>
      </c>
    </row>
    <row r="283" spans="1:2" hidden="1">
      <c r="A283" s="3">
        <v>33266</v>
      </c>
      <c r="B283" s="2">
        <v>23.05</v>
      </c>
    </row>
    <row r="284" spans="1:2" hidden="1">
      <c r="A284" s="3">
        <v>33267</v>
      </c>
      <c r="B284" s="2">
        <v>23.17</v>
      </c>
    </row>
    <row r="285" spans="1:2" hidden="1">
      <c r="A285" s="3">
        <v>33268</v>
      </c>
      <c r="B285" s="2">
        <v>21.37</v>
      </c>
    </row>
    <row r="286" spans="1:2" hidden="1">
      <c r="A286" s="3">
        <v>33269</v>
      </c>
      <c r="B286" s="2">
        <v>20.91</v>
      </c>
    </row>
    <row r="287" spans="1:2" hidden="1">
      <c r="A287" s="3">
        <v>33270</v>
      </c>
      <c r="B287" s="2">
        <v>21.04</v>
      </c>
    </row>
    <row r="288" spans="1:2" hidden="1">
      <c r="A288" s="3">
        <v>33273</v>
      </c>
      <c r="B288" s="2">
        <v>21.86</v>
      </c>
    </row>
    <row r="289" spans="1:2" hidden="1">
      <c r="A289" s="3">
        <v>33274</v>
      </c>
      <c r="B289" s="2">
        <v>21.46</v>
      </c>
    </row>
    <row r="290" spans="1:2" hidden="1">
      <c r="A290" s="3">
        <v>33275</v>
      </c>
      <c r="B290" s="2">
        <v>22.68</v>
      </c>
    </row>
    <row r="291" spans="1:2" hidden="1">
      <c r="A291" s="3">
        <v>33276</v>
      </c>
      <c r="B291" s="2">
        <v>23.6</v>
      </c>
    </row>
    <row r="292" spans="1:2" hidden="1">
      <c r="A292" s="3">
        <v>33277</v>
      </c>
      <c r="B292" s="2">
        <v>23.38</v>
      </c>
    </row>
    <row r="293" spans="1:2" hidden="1">
      <c r="A293" s="3">
        <v>33280</v>
      </c>
      <c r="B293" s="2">
        <v>22.56</v>
      </c>
    </row>
    <row r="294" spans="1:2" hidden="1">
      <c r="A294" s="3">
        <v>33281</v>
      </c>
      <c r="B294" s="2">
        <v>22.26</v>
      </c>
    </row>
    <row r="295" spans="1:2" hidden="1">
      <c r="A295" s="3">
        <v>33282</v>
      </c>
      <c r="B295" s="2">
        <v>20.86</v>
      </c>
    </row>
    <row r="296" spans="1:2" hidden="1">
      <c r="A296" s="3">
        <v>33283</v>
      </c>
      <c r="B296" s="2">
        <v>21.48</v>
      </c>
    </row>
    <row r="297" spans="1:2" hidden="1">
      <c r="A297" s="3">
        <v>33284</v>
      </c>
      <c r="B297" s="2">
        <v>19.57</v>
      </c>
    </row>
    <row r="298" spans="1:2" hidden="1">
      <c r="A298" s="3">
        <v>33288</v>
      </c>
      <c r="B298" s="2">
        <v>19.84</v>
      </c>
    </row>
    <row r="299" spans="1:2" hidden="1">
      <c r="A299" s="3">
        <v>33289</v>
      </c>
      <c r="B299" s="2">
        <v>22.26</v>
      </c>
    </row>
    <row r="300" spans="1:2" hidden="1">
      <c r="A300" s="3">
        <v>33290</v>
      </c>
      <c r="B300" s="2">
        <v>20.78</v>
      </c>
    </row>
    <row r="301" spans="1:2" hidden="1">
      <c r="A301" s="3">
        <v>33291</v>
      </c>
      <c r="B301" s="2">
        <v>21.01</v>
      </c>
    </row>
    <row r="302" spans="1:2" hidden="1">
      <c r="A302" s="3">
        <v>33294</v>
      </c>
      <c r="B302" s="2">
        <v>22.86</v>
      </c>
    </row>
    <row r="303" spans="1:2" hidden="1">
      <c r="A303" s="3">
        <v>33295</v>
      </c>
      <c r="B303" s="2">
        <v>20.38</v>
      </c>
    </row>
    <row r="304" spans="1:2" hidden="1">
      <c r="A304" s="3">
        <v>33296</v>
      </c>
      <c r="B304" s="2">
        <v>21.26</v>
      </c>
    </row>
    <row r="305" spans="1:2" hidden="1">
      <c r="A305" s="3">
        <v>33297</v>
      </c>
      <c r="B305" s="2">
        <v>21.23</v>
      </c>
    </row>
    <row r="306" spans="1:2" hidden="1">
      <c r="A306" s="3">
        <v>33301</v>
      </c>
      <c r="B306" s="2">
        <v>20.86</v>
      </c>
    </row>
    <row r="307" spans="1:2" hidden="1">
      <c r="A307" s="3">
        <v>33302</v>
      </c>
      <c r="B307" s="2">
        <v>20.45</v>
      </c>
    </row>
    <row r="308" spans="1:2" hidden="1">
      <c r="A308" s="3">
        <v>33303</v>
      </c>
      <c r="B308" s="2">
        <v>20.55</v>
      </c>
    </row>
    <row r="309" spans="1:2" hidden="1">
      <c r="A309" s="3">
        <v>33304</v>
      </c>
      <c r="B309" s="2">
        <v>21.05</v>
      </c>
    </row>
    <row r="310" spans="1:2" hidden="1">
      <c r="A310" s="3">
        <v>33305</v>
      </c>
      <c r="B310" s="2">
        <v>20.81</v>
      </c>
    </row>
    <row r="311" spans="1:2" hidden="1">
      <c r="A311" s="3">
        <v>33308</v>
      </c>
      <c r="B311" s="2">
        <v>20.88</v>
      </c>
    </row>
    <row r="312" spans="1:2" hidden="1">
      <c r="A312" s="3">
        <v>33309</v>
      </c>
      <c r="B312" s="2">
        <v>18.82</v>
      </c>
    </row>
    <row r="313" spans="1:2" hidden="1">
      <c r="A313" s="3">
        <v>33310</v>
      </c>
      <c r="B313" s="2">
        <v>16.09</v>
      </c>
    </row>
    <row r="314" spans="1:2" hidden="1">
      <c r="A314" s="3">
        <v>33311</v>
      </c>
      <c r="B314" s="2">
        <v>14.94</v>
      </c>
    </row>
    <row r="315" spans="1:2" hidden="1">
      <c r="A315" s="3">
        <v>33312</v>
      </c>
      <c r="B315" s="2">
        <v>14.9</v>
      </c>
    </row>
    <row r="316" spans="1:2" hidden="1">
      <c r="A316" s="3">
        <v>33315</v>
      </c>
      <c r="B316" s="2">
        <v>15.79</v>
      </c>
    </row>
    <row r="317" spans="1:2" hidden="1">
      <c r="A317" s="3">
        <v>33316</v>
      </c>
      <c r="B317" s="2">
        <v>16.11</v>
      </c>
    </row>
    <row r="318" spans="1:2" hidden="1">
      <c r="A318" s="3">
        <v>33317</v>
      </c>
      <c r="B318" s="2">
        <v>16.04</v>
      </c>
    </row>
    <row r="319" spans="1:2" hidden="1">
      <c r="A319" s="3">
        <v>33318</v>
      </c>
      <c r="B319" s="2">
        <v>16.86</v>
      </c>
    </row>
    <row r="320" spans="1:2" hidden="1">
      <c r="A320" s="3">
        <v>33319</v>
      </c>
      <c r="B320" s="2">
        <v>16.489999999999998</v>
      </c>
    </row>
    <row r="321" spans="1:2" hidden="1">
      <c r="A321" s="3">
        <v>33322</v>
      </c>
      <c r="B321" s="2">
        <v>16.760000000000002</v>
      </c>
    </row>
    <row r="322" spans="1:2" hidden="1">
      <c r="A322" s="3">
        <v>33323</v>
      </c>
      <c r="B322" s="2">
        <v>16.309999999999999</v>
      </c>
    </row>
    <row r="323" spans="1:2" hidden="1">
      <c r="A323" s="3">
        <v>33324</v>
      </c>
      <c r="B323" s="2">
        <v>16.55</v>
      </c>
    </row>
    <row r="324" spans="1:2" hidden="1">
      <c r="A324" s="3">
        <v>33325</v>
      </c>
      <c r="B324" s="2">
        <v>16.88</v>
      </c>
    </row>
    <row r="325" spans="1:2" hidden="1">
      <c r="A325" s="3">
        <v>33329</v>
      </c>
      <c r="B325" s="2">
        <v>17.420000000000002</v>
      </c>
    </row>
    <row r="326" spans="1:2" hidden="1">
      <c r="A326" s="3">
        <v>33330</v>
      </c>
      <c r="B326" s="2">
        <v>17.399999999999999</v>
      </c>
    </row>
    <row r="327" spans="1:2" hidden="1">
      <c r="A327" s="3">
        <v>33331</v>
      </c>
      <c r="B327" s="2">
        <v>17.61</v>
      </c>
    </row>
    <row r="328" spans="1:2" hidden="1">
      <c r="A328" s="3">
        <v>33332</v>
      </c>
      <c r="B328" s="2">
        <v>18.010000000000002</v>
      </c>
    </row>
    <row r="329" spans="1:2" hidden="1">
      <c r="A329" s="3">
        <v>33333</v>
      </c>
      <c r="B329" s="2">
        <v>17.63</v>
      </c>
    </row>
    <row r="330" spans="1:2" hidden="1">
      <c r="A330" s="3">
        <v>33336</v>
      </c>
      <c r="B330" s="2">
        <v>17.41</v>
      </c>
    </row>
    <row r="331" spans="1:2" hidden="1">
      <c r="A331" s="3">
        <v>33337</v>
      </c>
      <c r="B331" s="2">
        <v>20.12</v>
      </c>
    </row>
    <row r="332" spans="1:2" hidden="1">
      <c r="A332" s="3">
        <v>33338</v>
      </c>
      <c r="B332" s="2">
        <v>19.73</v>
      </c>
    </row>
    <row r="333" spans="1:2" hidden="1">
      <c r="A333" s="3">
        <v>33339</v>
      </c>
      <c r="B333" s="2">
        <v>17.239999999999998</v>
      </c>
    </row>
    <row r="334" spans="1:2" hidden="1">
      <c r="A334" s="3">
        <v>33340</v>
      </c>
      <c r="B334" s="2">
        <v>18.45</v>
      </c>
    </row>
    <row r="335" spans="1:2" hidden="1">
      <c r="A335" s="3">
        <v>33343</v>
      </c>
      <c r="B335" s="2">
        <v>16.5</v>
      </c>
    </row>
    <row r="336" spans="1:2" hidden="1">
      <c r="A336" s="3">
        <v>33344</v>
      </c>
      <c r="B336" s="2">
        <v>15.82</v>
      </c>
    </row>
    <row r="337" spans="1:2" hidden="1">
      <c r="A337" s="3">
        <v>33345</v>
      </c>
      <c r="B337" s="2">
        <v>15.47</v>
      </c>
    </row>
    <row r="338" spans="1:2" hidden="1">
      <c r="A338" s="3">
        <v>33346</v>
      </c>
      <c r="B338" s="2">
        <v>16.260000000000002</v>
      </c>
    </row>
    <row r="339" spans="1:2" hidden="1">
      <c r="A339" s="3">
        <v>33347</v>
      </c>
      <c r="B339" s="2">
        <v>15.68</v>
      </c>
    </row>
    <row r="340" spans="1:2" hidden="1">
      <c r="A340" s="3">
        <v>33350</v>
      </c>
      <c r="B340" s="2">
        <v>16.78</v>
      </c>
    </row>
    <row r="341" spans="1:2" hidden="1">
      <c r="A341" s="3">
        <v>33351</v>
      </c>
      <c r="B341" s="2">
        <v>17.02</v>
      </c>
    </row>
    <row r="342" spans="1:2" hidden="1">
      <c r="A342" s="3">
        <v>33352</v>
      </c>
      <c r="B342" s="2">
        <v>16.72</v>
      </c>
    </row>
    <row r="343" spans="1:2" hidden="1">
      <c r="A343" s="3">
        <v>33353</v>
      </c>
      <c r="B343" s="2">
        <v>17.149999999999999</v>
      </c>
    </row>
    <row r="344" spans="1:2" hidden="1">
      <c r="A344" s="3">
        <v>33354</v>
      </c>
      <c r="B344" s="2">
        <v>17.27</v>
      </c>
    </row>
    <row r="345" spans="1:2" hidden="1">
      <c r="A345" s="3">
        <v>33357</v>
      </c>
      <c r="B345" s="2">
        <v>18.27</v>
      </c>
    </row>
    <row r="346" spans="1:2" hidden="1">
      <c r="A346" s="3">
        <v>33358</v>
      </c>
      <c r="B346" s="2">
        <v>18.239999999999998</v>
      </c>
    </row>
    <row r="347" spans="1:2" hidden="1">
      <c r="A347" s="3">
        <v>33359</v>
      </c>
      <c r="B347" s="2">
        <v>17.77</v>
      </c>
    </row>
    <row r="348" spans="1:2" hidden="1">
      <c r="A348" s="3">
        <v>33360</v>
      </c>
      <c r="B348" s="2">
        <v>17.52</v>
      </c>
    </row>
    <row r="349" spans="1:2" hidden="1">
      <c r="A349" s="3">
        <v>33361</v>
      </c>
      <c r="B349" s="2">
        <v>17.239999999999998</v>
      </c>
    </row>
    <row r="350" spans="1:2" hidden="1">
      <c r="A350" s="3">
        <v>33364</v>
      </c>
      <c r="B350" s="2">
        <v>17.920000000000002</v>
      </c>
    </row>
    <row r="351" spans="1:2" hidden="1">
      <c r="A351" s="3">
        <v>33365</v>
      </c>
      <c r="B351" s="2">
        <v>17.46</v>
      </c>
    </row>
    <row r="352" spans="1:2" hidden="1">
      <c r="A352" s="3">
        <v>33366</v>
      </c>
      <c r="B352" s="2">
        <v>17.78</v>
      </c>
    </row>
    <row r="353" spans="1:2" hidden="1">
      <c r="A353" s="3">
        <v>33367</v>
      </c>
      <c r="B353" s="2">
        <v>17.170000000000002</v>
      </c>
    </row>
    <row r="354" spans="1:2" hidden="1">
      <c r="A354" s="3">
        <v>33368</v>
      </c>
      <c r="B354" s="2">
        <v>17.54</v>
      </c>
    </row>
    <row r="355" spans="1:2" hidden="1">
      <c r="A355" s="3">
        <v>33371</v>
      </c>
      <c r="B355" s="2">
        <v>17.66</v>
      </c>
    </row>
    <row r="356" spans="1:2" hidden="1">
      <c r="A356" s="3">
        <v>33372</v>
      </c>
      <c r="B356" s="2">
        <v>18</v>
      </c>
    </row>
    <row r="357" spans="1:2" hidden="1">
      <c r="A357" s="3">
        <v>33373</v>
      </c>
      <c r="B357" s="2">
        <v>18.38</v>
      </c>
    </row>
    <row r="358" spans="1:2" hidden="1">
      <c r="A358" s="3">
        <v>33374</v>
      </c>
      <c r="B358" s="2">
        <v>17.239999999999998</v>
      </c>
    </row>
    <row r="359" spans="1:2" hidden="1">
      <c r="A359" s="3">
        <v>33375</v>
      </c>
      <c r="B359" s="2">
        <v>16.64</v>
      </c>
    </row>
    <row r="360" spans="1:2" hidden="1">
      <c r="A360" s="3">
        <v>33378</v>
      </c>
      <c r="B360" s="2">
        <v>17.100000000000001</v>
      </c>
    </row>
    <row r="361" spans="1:2" hidden="1">
      <c r="A361" s="3">
        <v>33379</v>
      </c>
      <c r="B361" s="2">
        <v>16.07</v>
      </c>
    </row>
    <row r="362" spans="1:2" hidden="1">
      <c r="A362" s="3">
        <v>33380</v>
      </c>
      <c r="B362" s="2">
        <v>16.16</v>
      </c>
    </row>
    <row r="363" spans="1:2" hidden="1">
      <c r="A363" s="3">
        <v>33381</v>
      </c>
      <c r="B363" s="2">
        <v>16.11</v>
      </c>
    </row>
    <row r="364" spans="1:2" hidden="1">
      <c r="A364" s="3">
        <v>33382</v>
      </c>
      <c r="B364" s="2">
        <v>15.23</v>
      </c>
    </row>
    <row r="365" spans="1:2" hidden="1">
      <c r="A365" s="3">
        <v>33386</v>
      </c>
      <c r="B365" s="2">
        <v>15.67</v>
      </c>
    </row>
    <row r="366" spans="1:2" hidden="1">
      <c r="A366" s="3">
        <v>33387</v>
      </c>
      <c r="B366" s="2">
        <v>15.9</v>
      </c>
    </row>
    <row r="367" spans="1:2" hidden="1">
      <c r="A367" s="3">
        <v>33388</v>
      </c>
      <c r="B367" s="2">
        <v>16.02</v>
      </c>
    </row>
    <row r="368" spans="1:2" hidden="1">
      <c r="A368" s="3">
        <v>33389</v>
      </c>
      <c r="B368" s="2">
        <v>15.93</v>
      </c>
    </row>
    <row r="369" spans="1:2" hidden="1">
      <c r="A369" s="3">
        <v>33392</v>
      </c>
      <c r="B369" s="2">
        <v>16.87</v>
      </c>
    </row>
    <row r="370" spans="1:2" hidden="1">
      <c r="A370" s="3">
        <v>33393</v>
      </c>
      <c r="B370" s="2">
        <v>16.170000000000002</v>
      </c>
    </row>
    <row r="371" spans="1:2" hidden="1">
      <c r="A371" s="3">
        <v>33394</v>
      </c>
      <c r="B371" s="2">
        <v>16.399999999999999</v>
      </c>
    </row>
    <row r="372" spans="1:2" hidden="1">
      <c r="A372" s="3">
        <v>33395</v>
      </c>
      <c r="B372" s="2">
        <v>16.93</v>
      </c>
    </row>
    <row r="373" spans="1:2" hidden="1">
      <c r="A373" s="3">
        <v>33396</v>
      </c>
      <c r="B373" s="2">
        <v>16.98</v>
      </c>
    </row>
    <row r="374" spans="1:2" hidden="1">
      <c r="A374" s="3">
        <v>33399</v>
      </c>
      <c r="B374" s="2">
        <v>17.47</v>
      </c>
    </row>
    <row r="375" spans="1:2" hidden="1">
      <c r="A375" s="3">
        <v>33400</v>
      </c>
      <c r="B375" s="2">
        <v>17.32</v>
      </c>
    </row>
    <row r="376" spans="1:2" hidden="1">
      <c r="A376" s="3">
        <v>33401</v>
      </c>
      <c r="B376" s="2">
        <v>17.72</v>
      </c>
    </row>
    <row r="377" spans="1:2" hidden="1">
      <c r="A377" s="3">
        <v>33402</v>
      </c>
      <c r="B377" s="2">
        <v>16.989999999999998</v>
      </c>
    </row>
    <row r="378" spans="1:2" hidden="1">
      <c r="A378" s="3">
        <v>33403</v>
      </c>
      <c r="B378" s="2">
        <v>15.98</v>
      </c>
    </row>
    <row r="379" spans="1:2" hidden="1">
      <c r="A379" s="3">
        <v>33406</v>
      </c>
      <c r="B379" s="2">
        <v>15.5</v>
      </c>
    </row>
    <row r="380" spans="1:2" hidden="1">
      <c r="A380" s="3">
        <v>33407</v>
      </c>
      <c r="B380" s="2">
        <v>16.14</v>
      </c>
    </row>
    <row r="381" spans="1:2" hidden="1">
      <c r="A381" s="3">
        <v>33408</v>
      </c>
      <c r="B381" s="2">
        <v>17.440000000000001</v>
      </c>
    </row>
    <row r="382" spans="1:2" hidden="1">
      <c r="A382" s="3">
        <v>33409</v>
      </c>
      <c r="B382" s="2">
        <v>16.75</v>
      </c>
    </row>
    <row r="383" spans="1:2" hidden="1">
      <c r="A383" s="3">
        <v>33410</v>
      </c>
      <c r="B383" s="2">
        <v>16.510000000000002</v>
      </c>
    </row>
    <row r="384" spans="1:2" hidden="1">
      <c r="A384" s="3">
        <v>33413</v>
      </c>
      <c r="B384" s="2">
        <v>18.28</v>
      </c>
    </row>
    <row r="385" spans="1:2" hidden="1">
      <c r="A385" s="3">
        <v>33414</v>
      </c>
      <c r="B385" s="2">
        <v>17.850000000000001</v>
      </c>
    </row>
    <row r="386" spans="1:2" hidden="1">
      <c r="A386" s="3">
        <v>33415</v>
      </c>
      <c r="B386" s="2">
        <v>17.98</v>
      </c>
    </row>
    <row r="387" spans="1:2" hidden="1">
      <c r="A387" s="3">
        <v>33416</v>
      </c>
      <c r="B387" s="2">
        <v>17.87</v>
      </c>
    </row>
    <row r="388" spans="1:2" hidden="1">
      <c r="A388" s="3">
        <v>33417</v>
      </c>
      <c r="B388" s="2">
        <v>19.55</v>
      </c>
    </row>
    <row r="389" spans="1:2" hidden="1">
      <c r="A389" s="3">
        <v>33420</v>
      </c>
      <c r="B389" s="2">
        <v>18.64</v>
      </c>
    </row>
    <row r="390" spans="1:2" hidden="1">
      <c r="A390" s="3">
        <v>33421</v>
      </c>
      <c r="B390" s="2">
        <v>17.63</v>
      </c>
    </row>
    <row r="391" spans="1:2" hidden="1">
      <c r="A391" s="3">
        <v>33422</v>
      </c>
      <c r="B391" s="2">
        <v>19.47</v>
      </c>
    </row>
    <row r="392" spans="1:2" hidden="1">
      <c r="A392" s="3">
        <v>33424</v>
      </c>
      <c r="B392" s="2">
        <v>18.350000000000001</v>
      </c>
    </row>
    <row r="393" spans="1:2" hidden="1">
      <c r="A393" s="3">
        <v>33427</v>
      </c>
      <c r="B393" s="2">
        <v>20.29</v>
      </c>
    </row>
    <row r="394" spans="1:2" hidden="1">
      <c r="A394" s="3">
        <v>33428</v>
      </c>
      <c r="B394" s="2">
        <v>19.760000000000002</v>
      </c>
    </row>
    <row r="395" spans="1:2" hidden="1">
      <c r="A395" s="3">
        <v>33429</v>
      </c>
      <c r="B395" s="2">
        <v>19.190000000000001</v>
      </c>
    </row>
    <row r="396" spans="1:2" hidden="1">
      <c r="A396" s="3">
        <v>33430</v>
      </c>
      <c r="B396" s="2">
        <v>17.39</v>
      </c>
    </row>
    <row r="397" spans="1:2" hidden="1">
      <c r="A397" s="3">
        <v>33431</v>
      </c>
      <c r="B397" s="2">
        <v>18.29</v>
      </c>
    </row>
    <row r="398" spans="1:2" hidden="1">
      <c r="A398" s="3">
        <v>33434</v>
      </c>
      <c r="B398" s="2">
        <v>17.78</v>
      </c>
    </row>
    <row r="399" spans="1:2" hidden="1">
      <c r="A399" s="3">
        <v>33435</v>
      </c>
      <c r="B399" s="2">
        <v>17.489999999999998</v>
      </c>
    </row>
    <row r="400" spans="1:2" hidden="1">
      <c r="A400" s="3">
        <v>33436</v>
      </c>
      <c r="B400" s="2">
        <v>17.52</v>
      </c>
    </row>
    <row r="401" spans="1:2" hidden="1">
      <c r="A401" s="3">
        <v>33437</v>
      </c>
      <c r="B401" s="2">
        <v>15.77</v>
      </c>
    </row>
    <row r="402" spans="1:2" hidden="1">
      <c r="A402" s="3">
        <v>33438</v>
      </c>
      <c r="B402" s="2">
        <v>15.5</v>
      </c>
    </row>
    <row r="403" spans="1:2" hidden="1">
      <c r="A403" s="3">
        <v>33441</v>
      </c>
      <c r="B403" s="2">
        <v>16.899999999999999</v>
      </c>
    </row>
    <row r="404" spans="1:2" hidden="1">
      <c r="A404" s="3">
        <v>33442</v>
      </c>
      <c r="B404" s="2">
        <v>16.579999999999998</v>
      </c>
    </row>
    <row r="405" spans="1:2" hidden="1">
      <c r="A405" s="3">
        <v>33443</v>
      </c>
      <c r="B405" s="2">
        <v>16.41</v>
      </c>
    </row>
    <row r="406" spans="1:2" hidden="1">
      <c r="A406" s="3">
        <v>33444</v>
      </c>
      <c r="B406" s="2">
        <v>15.74</v>
      </c>
    </row>
    <row r="407" spans="1:2" hidden="1">
      <c r="A407" s="3">
        <v>33445</v>
      </c>
      <c r="B407" s="2">
        <v>15.45</v>
      </c>
    </row>
    <row r="408" spans="1:2" hidden="1">
      <c r="A408" s="3">
        <v>33448</v>
      </c>
      <c r="B408" s="2">
        <v>15.67</v>
      </c>
    </row>
    <row r="409" spans="1:2" hidden="1">
      <c r="A409" s="3">
        <v>33449</v>
      </c>
      <c r="B409" s="2">
        <v>15.47</v>
      </c>
    </row>
    <row r="410" spans="1:2" hidden="1">
      <c r="A410" s="3">
        <v>33450</v>
      </c>
      <c r="B410" s="2">
        <v>15.18</v>
      </c>
    </row>
    <row r="411" spans="1:2" hidden="1">
      <c r="A411" s="3">
        <v>33451</v>
      </c>
      <c r="B411" s="2">
        <v>15.47</v>
      </c>
    </row>
    <row r="412" spans="1:2" hidden="1">
      <c r="A412" s="3">
        <v>33452</v>
      </c>
      <c r="B412" s="2">
        <v>15.26</v>
      </c>
    </row>
    <row r="413" spans="1:2" hidden="1">
      <c r="A413" s="3">
        <v>33455</v>
      </c>
      <c r="B413" s="2">
        <v>15.92</v>
      </c>
    </row>
    <row r="414" spans="1:2" hidden="1">
      <c r="A414" s="3">
        <v>33456</v>
      </c>
      <c r="B414" s="2">
        <v>15.54</v>
      </c>
    </row>
    <row r="415" spans="1:2" hidden="1">
      <c r="A415" s="3">
        <v>33457</v>
      </c>
      <c r="B415" s="2">
        <v>15.56</v>
      </c>
    </row>
    <row r="416" spans="1:2" hidden="1">
      <c r="A416" s="3">
        <v>33458</v>
      </c>
      <c r="B416" s="2">
        <v>15.98</v>
      </c>
    </row>
    <row r="417" spans="1:2" hidden="1">
      <c r="A417" s="3">
        <v>33459</v>
      </c>
      <c r="B417" s="2">
        <v>15.45</v>
      </c>
    </row>
    <row r="418" spans="1:2" hidden="1">
      <c r="A418" s="3">
        <v>33462</v>
      </c>
      <c r="B418" s="2">
        <v>15.26</v>
      </c>
    </row>
    <row r="419" spans="1:2" hidden="1">
      <c r="A419" s="3">
        <v>33463</v>
      </c>
      <c r="B419" s="2">
        <v>14.73</v>
      </c>
    </row>
    <row r="420" spans="1:2" hidden="1">
      <c r="A420" s="3">
        <v>33464</v>
      </c>
      <c r="B420" s="2">
        <v>15.09</v>
      </c>
    </row>
    <row r="421" spans="1:2" hidden="1">
      <c r="A421" s="3">
        <v>33465</v>
      </c>
      <c r="B421" s="2">
        <v>15.19</v>
      </c>
    </row>
    <row r="422" spans="1:2" hidden="1">
      <c r="A422" s="3">
        <v>33466</v>
      </c>
      <c r="B422" s="2">
        <v>16.010000000000002</v>
      </c>
    </row>
    <row r="423" spans="1:2" hidden="1">
      <c r="A423" s="3">
        <v>33469</v>
      </c>
      <c r="B423" s="2">
        <v>21.19</v>
      </c>
    </row>
    <row r="424" spans="1:2" hidden="1">
      <c r="A424" s="3">
        <v>33470</v>
      </c>
      <c r="B424" s="2">
        <v>18.86</v>
      </c>
    </row>
    <row r="425" spans="1:2" hidden="1">
      <c r="A425" s="3">
        <v>33471</v>
      </c>
      <c r="B425" s="2">
        <v>15.62</v>
      </c>
    </row>
    <row r="426" spans="1:2" hidden="1">
      <c r="A426" s="3">
        <v>33472</v>
      </c>
      <c r="B426" s="2">
        <v>14.59</v>
      </c>
    </row>
    <row r="427" spans="1:2" hidden="1">
      <c r="A427" s="3">
        <v>33473</v>
      </c>
      <c r="B427" s="2">
        <v>14.41</v>
      </c>
    </row>
    <row r="428" spans="1:2" hidden="1">
      <c r="A428" s="3">
        <v>33476</v>
      </c>
      <c r="B428" s="2">
        <v>14.81</v>
      </c>
    </row>
    <row r="429" spans="1:2" hidden="1">
      <c r="A429" s="3">
        <v>33477</v>
      </c>
      <c r="B429" s="2">
        <v>15.46</v>
      </c>
    </row>
    <row r="430" spans="1:2" hidden="1">
      <c r="A430" s="3">
        <v>33478</v>
      </c>
      <c r="B430" s="2">
        <v>15.31</v>
      </c>
    </row>
    <row r="431" spans="1:2" hidden="1">
      <c r="A431" s="3">
        <v>33479</v>
      </c>
      <c r="B431" s="2">
        <v>14.82</v>
      </c>
    </row>
    <row r="432" spans="1:2" hidden="1">
      <c r="A432" s="3">
        <v>33480</v>
      </c>
      <c r="B432" s="2">
        <v>14.46</v>
      </c>
    </row>
    <row r="433" spans="1:2" hidden="1">
      <c r="A433" s="3">
        <v>33484</v>
      </c>
      <c r="B433" s="2">
        <v>16.57</v>
      </c>
    </row>
    <row r="434" spans="1:2" hidden="1">
      <c r="A434" s="3">
        <v>33485</v>
      </c>
      <c r="B434" s="2">
        <v>17.18</v>
      </c>
    </row>
    <row r="435" spans="1:2" hidden="1">
      <c r="A435" s="3">
        <v>33486</v>
      </c>
      <c r="B435" s="2">
        <v>17.309999999999999</v>
      </c>
    </row>
    <row r="436" spans="1:2" hidden="1">
      <c r="A436" s="3">
        <v>33487</v>
      </c>
      <c r="B436" s="2">
        <v>16.760000000000002</v>
      </c>
    </row>
    <row r="437" spans="1:2" hidden="1">
      <c r="A437" s="3">
        <v>33490</v>
      </c>
      <c r="B437" s="2">
        <v>17.73</v>
      </c>
    </row>
    <row r="438" spans="1:2" hidden="1">
      <c r="A438" s="3">
        <v>33491</v>
      </c>
      <c r="B438" s="2">
        <v>18.22</v>
      </c>
    </row>
    <row r="439" spans="1:2" hidden="1">
      <c r="A439" s="3">
        <v>33492</v>
      </c>
      <c r="B439" s="2">
        <v>17.96</v>
      </c>
    </row>
    <row r="440" spans="1:2" hidden="1">
      <c r="A440" s="3">
        <v>33493</v>
      </c>
      <c r="B440" s="2">
        <v>16.21</v>
      </c>
    </row>
    <row r="441" spans="1:2" hidden="1">
      <c r="A441" s="3">
        <v>33494</v>
      </c>
      <c r="B441" s="2">
        <v>17.88</v>
      </c>
    </row>
    <row r="442" spans="1:2" hidden="1">
      <c r="A442" s="3">
        <v>33497</v>
      </c>
      <c r="B442" s="2">
        <v>17.82</v>
      </c>
    </row>
    <row r="443" spans="1:2" hidden="1">
      <c r="A443" s="3">
        <v>33498</v>
      </c>
      <c r="B443" s="2">
        <v>17.68</v>
      </c>
    </row>
    <row r="444" spans="1:2" hidden="1">
      <c r="A444" s="3">
        <v>33499</v>
      </c>
      <c r="B444" s="2">
        <v>17.559999999999999</v>
      </c>
    </row>
    <row r="445" spans="1:2" hidden="1">
      <c r="A445" s="3">
        <v>33500</v>
      </c>
      <c r="B445" s="2">
        <v>17.559999999999999</v>
      </c>
    </row>
    <row r="446" spans="1:2" hidden="1">
      <c r="A446" s="3">
        <v>33501</v>
      </c>
      <c r="B446" s="2">
        <v>17.079999999999998</v>
      </c>
    </row>
    <row r="447" spans="1:2" hidden="1">
      <c r="A447" s="3">
        <v>33504</v>
      </c>
      <c r="B447" s="2">
        <v>16.38</v>
      </c>
    </row>
    <row r="448" spans="1:2" hidden="1">
      <c r="A448" s="3">
        <v>33505</v>
      </c>
      <c r="B448" s="2">
        <v>16.04</v>
      </c>
    </row>
    <row r="449" spans="1:2" hidden="1">
      <c r="A449" s="3">
        <v>33506</v>
      </c>
      <c r="B449" s="2">
        <v>15.68</v>
      </c>
    </row>
    <row r="450" spans="1:2" hidden="1">
      <c r="A450" s="3">
        <v>33507</v>
      </c>
      <c r="B450" s="2">
        <v>15.35</v>
      </c>
    </row>
    <row r="451" spans="1:2" hidden="1">
      <c r="A451" s="3">
        <v>33508</v>
      </c>
      <c r="B451" s="2">
        <v>16.309999999999999</v>
      </c>
    </row>
    <row r="452" spans="1:2" hidden="1">
      <c r="A452" s="3">
        <v>33511</v>
      </c>
      <c r="B452" s="2">
        <v>15.85</v>
      </c>
    </row>
    <row r="453" spans="1:2" hidden="1">
      <c r="A453" s="3">
        <v>33512</v>
      </c>
      <c r="B453" s="2">
        <v>14.81</v>
      </c>
    </row>
    <row r="454" spans="1:2" hidden="1">
      <c r="A454" s="3">
        <v>33513</v>
      </c>
      <c r="B454" s="2">
        <v>15.81</v>
      </c>
    </row>
    <row r="455" spans="1:2" hidden="1">
      <c r="A455" s="3">
        <v>33514</v>
      </c>
      <c r="B455" s="2">
        <v>17.04</v>
      </c>
    </row>
    <row r="456" spans="1:2" hidden="1">
      <c r="A456" s="3">
        <v>33515</v>
      </c>
      <c r="B456" s="2">
        <v>15.63</v>
      </c>
    </row>
    <row r="457" spans="1:2" hidden="1">
      <c r="A457" s="3">
        <v>33518</v>
      </c>
      <c r="B457" s="2">
        <v>18.579999999999998</v>
      </c>
    </row>
    <row r="458" spans="1:2" hidden="1">
      <c r="A458" s="3">
        <v>33519</v>
      </c>
      <c r="B458" s="2">
        <v>17.809999999999999</v>
      </c>
    </row>
    <row r="459" spans="1:2" hidden="1">
      <c r="A459" s="3">
        <v>33520</v>
      </c>
      <c r="B459" s="2">
        <v>18.54</v>
      </c>
    </row>
    <row r="460" spans="1:2" hidden="1">
      <c r="A460" s="3">
        <v>33521</v>
      </c>
      <c r="B460" s="2">
        <v>17.8</v>
      </c>
    </row>
    <row r="461" spans="1:2" hidden="1">
      <c r="A461" s="3">
        <v>33522</v>
      </c>
      <c r="B461" s="2">
        <v>17.600000000000001</v>
      </c>
    </row>
    <row r="462" spans="1:2" hidden="1">
      <c r="A462" s="3">
        <v>33525</v>
      </c>
      <c r="B462" s="2">
        <v>16.71</v>
      </c>
    </row>
    <row r="463" spans="1:2" hidden="1">
      <c r="A463" s="3">
        <v>33526</v>
      </c>
      <c r="B463" s="2">
        <v>16.22</v>
      </c>
    </row>
    <row r="464" spans="1:2" hidden="1">
      <c r="A464" s="3">
        <v>33527</v>
      </c>
      <c r="B464" s="2">
        <v>14.85</v>
      </c>
    </row>
    <row r="465" spans="1:2" hidden="1">
      <c r="A465" s="3">
        <v>33528</v>
      </c>
      <c r="B465" s="2">
        <v>16.32</v>
      </c>
    </row>
    <row r="466" spans="1:2" hidden="1">
      <c r="A466" s="3">
        <v>33529</v>
      </c>
      <c r="B466" s="2">
        <v>15.87</v>
      </c>
    </row>
    <row r="467" spans="1:2" hidden="1">
      <c r="A467" s="3">
        <v>33532</v>
      </c>
      <c r="B467" s="2">
        <v>16.66</v>
      </c>
    </row>
    <row r="468" spans="1:2" hidden="1">
      <c r="A468" s="3">
        <v>33533</v>
      </c>
      <c r="B468" s="2">
        <v>16.55</v>
      </c>
    </row>
    <row r="469" spans="1:2" hidden="1">
      <c r="A469" s="3">
        <v>33534</v>
      </c>
      <c r="B469" s="2">
        <v>16.260000000000002</v>
      </c>
    </row>
    <row r="470" spans="1:2" hidden="1">
      <c r="A470" s="3">
        <v>33535</v>
      </c>
      <c r="B470" s="2">
        <v>15.62</v>
      </c>
    </row>
    <row r="471" spans="1:2" hidden="1">
      <c r="A471" s="3">
        <v>33536</v>
      </c>
      <c r="B471" s="2">
        <v>15.75</v>
      </c>
    </row>
    <row r="472" spans="1:2" hidden="1">
      <c r="A472" s="3">
        <v>33539</v>
      </c>
      <c r="B472" s="2">
        <v>15.45</v>
      </c>
    </row>
    <row r="473" spans="1:2" hidden="1">
      <c r="A473" s="3">
        <v>33540</v>
      </c>
      <c r="B473" s="2">
        <v>15.55</v>
      </c>
    </row>
    <row r="474" spans="1:2" hidden="1">
      <c r="A474" s="3">
        <v>33541</v>
      </c>
      <c r="B474" s="2">
        <v>15.46</v>
      </c>
    </row>
    <row r="475" spans="1:2" hidden="1">
      <c r="A475" s="3">
        <v>33542</v>
      </c>
      <c r="B475" s="2">
        <v>15.48</v>
      </c>
    </row>
    <row r="476" spans="1:2" hidden="1">
      <c r="A476" s="3">
        <v>33543</v>
      </c>
      <c r="B476" s="2">
        <v>15.6</v>
      </c>
    </row>
    <row r="477" spans="1:2" hidden="1">
      <c r="A477" s="3">
        <v>33546</v>
      </c>
      <c r="B477" s="2">
        <v>16.350000000000001</v>
      </c>
    </row>
    <row r="478" spans="1:2" hidden="1">
      <c r="A478" s="3">
        <v>33547</v>
      </c>
      <c r="B478" s="2">
        <v>16.48</v>
      </c>
    </row>
    <row r="479" spans="1:2" hidden="1">
      <c r="A479" s="3">
        <v>33548</v>
      </c>
      <c r="B479" s="2">
        <v>16.47</v>
      </c>
    </row>
    <row r="480" spans="1:2" hidden="1">
      <c r="A480" s="3">
        <v>33549</v>
      </c>
      <c r="B480" s="2">
        <v>15.97</v>
      </c>
    </row>
    <row r="481" spans="1:2" hidden="1">
      <c r="A481" s="3">
        <v>33550</v>
      </c>
      <c r="B481" s="2">
        <v>15.43</v>
      </c>
    </row>
    <row r="482" spans="1:2" hidden="1">
      <c r="A482" s="3">
        <v>33553</v>
      </c>
      <c r="B482" s="2">
        <v>14.89</v>
      </c>
    </row>
    <row r="483" spans="1:2" hidden="1">
      <c r="A483" s="3">
        <v>33554</v>
      </c>
      <c r="B483" s="2">
        <v>14.04</v>
      </c>
    </row>
    <row r="484" spans="1:2" hidden="1">
      <c r="A484" s="3">
        <v>33555</v>
      </c>
      <c r="B484" s="2">
        <v>13.95</v>
      </c>
    </row>
    <row r="485" spans="1:2" hidden="1">
      <c r="A485" s="3">
        <v>33556</v>
      </c>
      <c r="B485" s="2">
        <v>13.96</v>
      </c>
    </row>
    <row r="486" spans="1:2" hidden="1">
      <c r="A486" s="3">
        <v>33557</v>
      </c>
      <c r="B486" s="2">
        <v>21.18</v>
      </c>
    </row>
    <row r="487" spans="1:2" hidden="1">
      <c r="A487" s="3">
        <v>33560</v>
      </c>
      <c r="B487" s="2">
        <v>18.28</v>
      </c>
    </row>
    <row r="488" spans="1:2" hidden="1">
      <c r="A488" s="3">
        <v>33561</v>
      </c>
      <c r="B488" s="2">
        <v>20.34</v>
      </c>
    </row>
    <row r="489" spans="1:2" hidden="1">
      <c r="A489" s="3">
        <v>33562</v>
      </c>
      <c r="B489" s="2">
        <v>20.399999999999999</v>
      </c>
    </row>
    <row r="490" spans="1:2" hidden="1">
      <c r="A490" s="3">
        <v>33563</v>
      </c>
      <c r="B490" s="2">
        <v>19.11</v>
      </c>
    </row>
    <row r="491" spans="1:2" hidden="1">
      <c r="A491" s="3">
        <v>33564</v>
      </c>
      <c r="B491" s="2">
        <v>21.2</v>
      </c>
    </row>
    <row r="492" spans="1:2" hidden="1">
      <c r="A492" s="3">
        <v>33567</v>
      </c>
      <c r="B492" s="2">
        <v>21.92</v>
      </c>
    </row>
    <row r="493" spans="1:2" hidden="1">
      <c r="A493" s="3">
        <v>33568</v>
      </c>
      <c r="B493" s="2">
        <v>19.8</v>
      </c>
    </row>
    <row r="494" spans="1:2" hidden="1">
      <c r="A494" s="3">
        <v>33569</v>
      </c>
      <c r="B494" s="2">
        <v>19.84</v>
      </c>
    </row>
    <row r="495" spans="1:2" hidden="1">
      <c r="A495" s="3">
        <v>33571</v>
      </c>
      <c r="B495" s="2">
        <v>20.260000000000002</v>
      </c>
    </row>
    <row r="496" spans="1:2" hidden="1">
      <c r="A496" s="3">
        <v>33574</v>
      </c>
      <c r="B496" s="2">
        <v>20.18</v>
      </c>
    </row>
    <row r="497" spans="1:2" hidden="1">
      <c r="A497" s="3">
        <v>33575</v>
      </c>
      <c r="B497" s="2">
        <v>19.7</v>
      </c>
    </row>
    <row r="498" spans="1:2" hidden="1">
      <c r="A498" s="3">
        <v>33576</v>
      </c>
      <c r="B498" s="2">
        <v>19.54</v>
      </c>
    </row>
    <row r="499" spans="1:2" hidden="1">
      <c r="A499" s="3">
        <v>33577</v>
      </c>
      <c r="B499" s="2">
        <v>20.190000000000001</v>
      </c>
    </row>
    <row r="500" spans="1:2" hidden="1">
      <c r="A500" s="3">
        <v>33578</v>
      </c>
      <c r="B500" s="2">
        <v>19.04</v>
      </c>
    </row>
    <row r="501" spans="1:2" hidden="1">
      <c r="A501" s="3">
        <v>33581</v>
      </c>
      <c r="B501" s="2">
        <v>19.739999999999998</v>
      </c>
    </row>
    <row r="502" spans="1:2" hidden="1">
      <c r="A502" s="3">
        <v>33582</v>
      </c>
      <c r="B502" s="2">
        <v>19.89</v>
      </c>
    </row>
    <row r="503" spans="1:2" hidden="1">
      <c r="A503" s="3">
        <v>33583</v>
      </c>
      <c r="B503" s="2">
        <v>20.57</v>
      </c>
    </row>
    <row r="504" spans="1:2" hidden="1">
      <c r="A504" s="3">
        <v>33584</v>
      </c>
      <c r="B504" s="2">
        <v>19.079999999999998</v>
      </c>
    </row>
    <row r="505" spans="1:2" hidden="1">
      <c r="A505" s="3">
        <v>33585</v>
      </c>
      <c r="B505" s="2">
        <v>17.88</v>
      </c>
    </row>
    <row r="506" spans="1:2" hidden="1">
      <c r="A506" s="3">
        <v>33588</v>
      </c>
      <c r="B506" s="2">
        <v>17.62</v>
      </c>
    </row>
    <row r="507" spans="1:2" hidden="1">
      <c r="A507" s="3">
        <v>33589</v>
      </c>
      <c r="B507" s="2">
        <v>18.12</v>
      </c>
    </row>
    <row r="508" spans="1:2" hidden="1">
      <c r="A508" s="3">
        <v>33590</v>
      </c>
      <c r="B508" s="2">
        <v>17.78</v>
      </c>
    </row>
    <row r="509" spans="1:2" hidden="1">
      <c r="A509" s="3">
        <v>33591</v>
      </c>
      <c r="B509" s="2">
        <v>17.96</v>
      </c>
    </row>
    <row r="510" spans="1:2" hidden="1">
      <c r="A510" s="3">
        <v>33592</v>
      </c>
      <c r="B510" s="2">
        <v>17.649999999999999</v>
      </c>
    </row>
    <row r="511" spans="1:2" hidden="1">
      <c r="A511" s="3">
        <v>33595</v>
      </c>
      <c r="B511" s="2">
        <v>16.61</v>
      </c>
    </row>
    <row r="512" spans="1:2" hidden="1">
      <c r="A512" s="3">
        <v>33596</v>
      </c>
      <c r="B512" s="2">
        <v>15.67</v>
      </c>
    </row>
    <row r="513" spans="1:2" hidden="1">
      <c r="A513" s="3">
        <v>33598</v>
      </c>
      <c r="B513" s="2">
        <v>15.44</v>
      </c>
    </row>
    <row r="514" spans="1:2" hidden="1">
      <c r="A514" s="3">
        <v>33599</v>
      </c>
      <c r="B514" s="2">
        <v>15.7</v>
      </c>
    </row>
    <row r="515" spans="1:2" hidden="1">
      <c r="A515" s="3">
        <v>33602</v>
      </c>
      <c r="B515" s="2">
        <v>17.63</v>
      </c>
    </row>
    <row r="516" spans="1:2" hidden="1">
      <c r="A516" s="3">
        <v>33603</v>
      </c>
      <c r="B516" s="2">
        <v>19.309999999999999</v>
      </c>
    </row>
    <row r="517" spans="1:2" hidden="1">
      <c r="A517" s="3">
        <v>33605</v>
      </c>
      <c r="B517" s="2">
        <v>18.95</v>
      </c>
    </row>
    <row r="518" spans="1:2" hidden="1">
      <c r="A518" s="3">
        <v>33606</v>
      </c>
      <c r="B518" s="2">
        <v>18.75</v>
      </c>
    </row>
    <row r="519" spans="1:2" hidden="1">
      <c r="A519" s="3">
        <v>33609</v>
      </c>
      <c r="B519" s="2">
        <v>18.96</v>
      </c>
    </row>
    <row r="520" spans="1:2" hidden="1">
      <c r="A520" s="3">
        <v>33610</v>
      </c>
      <c r="B520" s="2">
        <v>19.23</v>
      </c>
    </row>
    <row r="521" spans="1:2" hidden="1">
      <c r="A521" s="3">
        <v>33611</v>
      </c>
      <c r="B521" s="2">
        <v>18.72</v>
      </c>
    </row>
    <row r="522" spans="1:2" hidden="1">
      <c r="A522" s="3">
        <v>33612</v>
      </c>
      <c r="B522" s="2">
        <v>18.96</v>
      </c>
    </row>
    <row r="523" spans="1:2" hidden="1">
      <c r="A523" s="3">
        <v>33613</v>
      </c>
      <c r="B523" s="2">
        <v>18.45</v>
      </c>
    </row>
    <row r="524" spans="1:2" hidden="1">
      <c r="A524" s="3">
        <v>33616</v>
      </c>
      <c r="B524" s="2">
        <v>18.010000000000002</v>
      </c>
    </row>
    <row r="525" spans="1:2" hidden="1">
      <c r="A525" s="3">
        <v>33617</v>
      </c>
      <c r="B525" s="2">
        <v>17.010000000000002</v>
      </c>
    </row>
    <row r="526" spans="1:2" hidden="1">
      <c r="A526" s="3">
        <v>33618</v>
      </c>
      <c r="B526" s="2">
        <v>17.39</v>
      </c>
    </row>
    <row r="527" spans="1:2" hidden="1">
      <c r="A527" s="3">
        <v>33619</v>
      </c>
      <c r="B527" s="2">
        <v>17.64</v>
      </c>
    </row>
    <row r="528" spans="1:2" hidden="1">
      <c r="A528" s="3">
        <v>33620</v>
      </c>
      <c r="B528" s="2">
        <v>16.32</v>
      </c>
    </row>
    <row r="529" spans="1:2" hidden="1">
      <c r="A529" s="3">
        <v>33623</v>
      </c>
      <c r="B529" s="2">
        <v>16.420000000000002</v>
      </c>
    </row>
    <row r="530" spans="1:2" hidden="1">
      <c r="A530" s="3">
        <v>33624</v>
      </c>
      <c r="B530" s="2">
        <v>17.920000000000002</v>
      </c>
    </row>
    <row r="531" spans="1:2" hidden="1">
      <c r="A531" s="3">
        <v>33625</v>
      </c>
      <c r="B531" s="2">
        <v>16.75</v>
      </c>
    </row>
    <row r="532" spans="1:2" hidden="1">
      <c r="A532" s="3">
        <v>33626</v>
      </c>
      <c r="B532" s="2">
        <v>16.46</v>
      </c>
    </row>
    <row r="533" spans="1:2" hidden="1">
      <c r="A533" s="3">
        <v>33627</v>
      </c>
      <c r="B533" s="2">
        <v>16.239999999999998</v>
      </c>
    </row>
    <row r="534" spans="1:2" hidden="1">
      <c r="A534" s="3">
        <v>33630</v>
      </c>
      <c r="B534" s="2">
        <v>16.670000000000002</v>
      </c>
    </row>
    <row r="535" spans="1:2" hidden="1">
      <c r="A535" s="3">
        <v>33631</v>
      </c>
      <c r="B535" s="2">
        <v>17.670000000000002</v>
      </c>
    </row>
    <row r="536" spans="1:2" hidden="1">
      <c r="A536" s="3">
        <v>33632</v>
      </c>
      <c r="B536" s="2">
        <v>17.62</v>
      </c>
    </row>
    <row r="537" spans="1:2" hidden="1">
      <c r="A537" s="3">
        <v>33633</v>
      </c>
      <c r="B537" s="2">
        <v>17.489999999999998</v>
      </c>
    </row>
    <row r="538" spans="1:2" hidden="1">
      <c r="A538" s="3">
        <v>33634</v>
      </c>
      <c r="B538" s="2">
        <v>17.399999999999999</v>
      </c>
    </row>
    <row r="539" spans="1:2" hidden="1">
      <c r="A539" s="3">
        <v>33637</v>
      </c>
      <c r="B539" s="2">
        <v>18.2</v>
      </c>
    </row>
    <row r="540" spans="1:2" hidden="1">
      <c r="A540" s="3">
        <v>33638</v>
      </c>
      <c r="B540" s="2">
        <v>17.96</v>
      </c>
    </row>
    <row r="541" spans="1:2" hidden="1">
      <c r="A541" s="3">
        <v>33639</v>
      </c>
      <c r="B541" s="2">
        <v>18.22</v>
      </c>
    </row>
    <row r="542" spans="1:2" hidden="1">
      <c r="A542" s="3">
        <v>33640</v>
      </c>
      <c r="B542" s="2">
        <v>18.79</v>
      </c>
    </row>
    <row r="543" spans="1:2" hidden="1">
      <c r="A543" s="3">
        <v>33641</v>
      </c>
      <c r="B543" s="2">
        <v>18.510000000000002</v>
      </c>
    </row>
    <row r="544" spans="1:2" hidden="1">
      <c r="A544" s="3">
        <v>33644</v>
      </c>
      <c r="B544" s="2">
        <v>18.559999999999999</v>
      </c>
    </row>
    <row r="545" spans="1:2" hidden="1">
      <c r="A545" s="3">
        <v>33645</v>
      </c>
      <c r="B545" s="2">
        <v>17.7</v>
      </c>
    </row>
    <row r="546" spans="1:2" hidden="1">
      <c r="A546" s="3">
        <v>33646</v>
      </c>
      <c r="B546" s="2">
        <v>17.37</v>
      </c>
    </row>
    <row r="547" spans="1:2" hidden="1">
      <c r="A547" s="3">
        <v>33647</v>
      </c>
      <c r="B547" s="2">
        <v>17.45</v>
      </c>
    </row>
    <row r="548" spans="1:2" hidden="1">
      <c r="A548" s="3">
        <v>33648</v>
      </c>
      <c r="B548" s="2">
        <v>17.03</v>
      </c>
    </row>
    <row r="549" spans="1:2" hidden="1">
      <c r="A549" s="3">
        <v>33652</v>
      </c>
      <c r="B549" s="2">
        <v>18.22</v>
      </c>
    </row>
    <row r="550" spans="1:2" hidden="1">
      <c r="A550" s="3">
        <v>33653</v>
      </c>
      <c r="B550" s="2">
        <v>17.16</v>
      </c>
    </row>
    <row r="551" spans="1:2" hidden="1">
      <c r="A551" s="3">
        <v>33654</v>
      </c>
      <c r="B551" s="2">
        <v>16.72</v>
      </c>
    </row>
    <row r="552" spans="1:2" hidden="1">
      <c r="A552" s="3">
        <v>33655</v>
      </c>
      <c r="B552" s="2">
        <v>16.87</v>
      </c>
    </row>
    <row r="553" spans="1:2" hidden="1">
      <c r="A553" s="3">
        <v>33658</v>
      </c>
      <c r="B553" s="2">
        <v>17.13</v>
      </c>
    </row>
    <row r="554" spans="1:2" hidden="1">
      <c r="A554" s="3">
        <v>33659</v>
      </c>
      <c r="B554" s="2">
        <v>16.350000000000001</v>
      </c>
    </row>
    <row r="555" spans="1:2" hidden="1">
      <c r="A555" s="3">
        <v>33660</v>
      </c>
      <c r="B555" s="2">
        <v>16.64</v>
      </c>
    </row>
    <row r="556" spans="1:2" hidden="1">
      <c r="A556" s="3">
        <v>33661</v>
      </c>
      <c r="B556" s="2">
        <v>16.510000000000002</v>
      </c>
    </row>
    <row r="557" spans="1:2" hidden="1">
      <c r="A557" s="3">
        <v>33662</v>
      </c>
      <c r="B557" s="2">
        <v>16.68</v>
      </c>
    </row>
    <row r="558" spans="1:2" hidden="1">
      <c r="A558" s="3">
        <v>33665</v>
      </c>
      <c r="B558" s="2">
        <v>16.88</v>
      </c>
    </row>
    <row r="559" spans="1:2" hidden="1">
      <c r="A559" s="3">
        <v>33666</v>
      </c>
      <c r="B559" s="2">
        <v>17.260000000000002</v>
      </c>
    </row>
    <row r="560" spans="1:2" hidden="1">
      <c r="A560" s="3">
        <v>33667</v>
      </c>
      <c r="B560" s="2">
        <v>17.89</v>
      </c>
    </row>
    <row r="561" spans="1:2" hidden="1">
      <c r="A561" s="3">
        <v>33668</v>
      </c>
      <c r="B561" s="2">
        <v>18.47</v>
      </c>
    </row>
    <row r="562" spans="1:2" hidden="1">
      <c r="A562" s="3">
        <v>33669</v>
      </c>
      <c r="B562" s="2">
        <v>19.75</v>
      </c>
    </row>
    <row r="563" spans="1:2" hidden="1">
      <c r="A563" s="3">
        <v>33672</v>
      </c>
      <c r="B563" s="2">
        <v>19.68</v>
      </c>
    </row>
    <row r="564" spans="1:2" hidden="1">
      <c r="A564" s="3">
        <v>33673</v>
      </c>
      <c r="B564" s="2">
        <v>18.68</v>
      </c>
    </row>
    <row r="565" spans="1:2" hidden="1">
      <c r="A565" s="3">
        <v>33674</v>
      </c>
      <c r="B565" s="2">
        <v>19.79</v>
      </c>
    </row>
    <row r="566" spans="1:2" hidden="1">
      <c r="A566" s="3">
        <v>33675</v>
      </c>
      <c r="B566" s="2">
        <v>19.72</v>
      </c>
    </row>
    <row r="567" spans="1:2" hidden="1">
      <c r="A567" s="3">
        <v>33676</v>
      </c>
      <c r="B567" s="2">
        <v>18.350000000000001</v>
      </c>
    </row>
    <row r="568" spans="1:2" hidden="1">
      <c r="A568" s="3">
        <v>33679</v>
      </c>
      <c r="B568" s="2">
        <v>18.46</v>
      </c>
    </row>
    <row r="569" spans="1:2" hidden="1">
      <c r="A569" s="3">
        <v>33680</v>
      </c>
      <c r="B569" s="2">
        <v>16.79</v>
      </c>
    </row>
    <row r="570" spans="1:2" hidden="1">
      <c r="A570" s="3">
        <v>33681</v>
      </c>
      <c r="B570" s="2">
        <v>16.690000000000001</v>
      </c>
    </row>
    <row r="571" spans="1:2" hidden="1">
      <c r="A571" s="3">
        <v>33682</v>
      </c>
      <c r="B571" s="2">
        <v>16.52</v>
      </c>
    </row>
    <row r="572" spans="1:2" hidden="1">
      <c r="A572" s="3">
        <v>33683</v>
      </c>
      <c r="B572" s="2">
        <v>16.82</v>
      </c>
    </row>
    <row r="573" spans="1:2" hidden="1">
      <c r="A573" s="3">
        <v>33686</v>
      </c>
      <c r="B573" s="2">
        <v>16.73</v>
      </c>
    </row>
    <row r="574" spans="1:2" hidden="1">
      <c r="A574" s="3">
        <v>33687</v>
      </c>
      <c r="B574" s="2">
        <v>16.32</v>
      </c>
    </row>
    <row r="575" spans="1:2" hidden="1">
      <c r="A575" s="3">
        <v>33688</v>
      </c>
      <c r="B575" s="2">
        <v>16.190000000000001</v>
      </c>
    </row>
    <row r="576" spans="1:2" hidden="1">
      <c r="A576" s="3">
        <v>33689</v>
      </c>
      <c r="B576" s="2">
        <v>16.29</v>
      </c>
    </row>
    <row r="577" spans="1:2" hidden="1">
      <c r="A577" s="3">
        <v>33690</v>
      </c>
      <c r="B577" s="2">
        <v>16.02</v>
      </c>
    </row>
    <row r="578" spans="1:2" hidden="1">
      <c r="A578" s="3">
        <v>33693</v>
      </c>
      <c r="B578" s="2">
        <v>15.97</v>
      </c>
    </row>
    <row r="579" spans="1:2" hidden="1">
      <c r="A579" s="3">
        <v>33694</v>
      </c>
      <c r="B579" s="2">
        <v>16.18</v>
      </c>
    </row>
    <row r="580" spans="1:2" hidden="1">
      <c r="A580" s="3">
        <v>33695</v>
      </c>
      <c r="B580" s="2">
        <v>16.48</v>
      </c>
    </row>
    <row r="581" spans="1:2" hidden="1">
      <c r="A581" s="3">
        <v>33696</v>
      </c>
      <c r="B581" s="2">
        <v>17.059999999999999</v>
      </c>
    </row>
    <row r="582" spans="1:2" hidden="1">
      <c r="A582" s="3">
        <v>33697</v>
      </c>
      <c r="B582" s="2">
        <v>16.72</v>
      </c>
    </row>
    <row r="583" spans="1:2" hidden="1">
      <c r="A583" s="3">
        <v>33700</v>
      </c>
      <c r="B583" s="2">
        <v>16.72</v>
      </c>
    </row>
    <row r="584" spans="1:2" hidden="1">
      <c r="A584" s="3">
        <v>33701</v>
      </c>
      <c r="B584" s="2">
        <v>18.809999999999999</v>
      </c>
    </row>
    <row r="585" spans="1:2" hidden="1">
      <c r="A585" s="3">
        <v>33702</v>
      </c>
      <c r="B585" s="2">
        <v>20.149999999999999</v>
      </c>
    </row>
    <row r="586" spans="1:2" hidden="1">
      <c r="A586" s="3">
        <v>33703</v>
      </c>
      <c r="B586" s="2">
        <v>17.89</v>
      </c>
    </row>
    <row r="587" spans="1:2" hidden="1">
      <c r="A587" s="3">
        <v>33704</v>
      </c>
      <c r="B587" s="2">
        <v>16.850000000000001</v>
      </c>
    </row>
    <row r="588" spans="1:2" hidden="1">
      <c r="A588" s="3">
        <v>33707</v>
      </c>
      <c r="B588" s="2">
        <v>16.989999999999998</v>
      </c>
    </row>
    <row r="589" spans="1:2" hidden="1">
      <c r="A589" s="3">
        <v>33708</v>
      </c>
      <c r="B589" s="2">
        <v>15.98</v>
      </c>
    </row>
    <row r="590" spans="1:2" hidden="1">
      <c r="A590" s="3">
        <v>33709</v>
      </c>
      <c r="B590" s="2">
        <v>15.15</v>
      </c>
    </row>
    <row r="591" spans="1:2" hidden="1">
      <c r="A591" s="3">
        <v>33710</v>
      </c>
      <c r="B591" s="2">
        <v>14.85</v>
      </c>
    </row>
    <row r="592" spans="1:2" hidden="1">
      <c r="A592" s="3">
        <v>33714</v>
      </c>
      <c r="B592" s="2">
        <v>15.93</v>
      </c>
    </row>
    <row r="593" spans="1:2" hidden="1">
      <c r="A593" s="3">
        <v>33715</v>
      </c>
      <c r="B593" s="2">
        <v>16.53</v>
      </c>
    </row>
    <row r="594" spans="1:2" hidden="1">
      <c r="A594" s="3">
        <v>33716</v>
      </c>
      <c r="B594" s="2">
        <v>15.96</v>
      </c>
    </row>
    <row r="595" spans="1:2" hidden="1">
      <c r="A595" s="3">
        <v>33717</v>
      </c>
      <c r="B595" s="2">
        <v>15.83</v>
      </c>
    </row>
    <row r="596" spans="1:2" hidden="1">
      <c r="A596" s="3">
        <v>33718</v>
      </c>
      <c r="B596" s="2">
        <v>15.71</v>
      </c>
    </row>
    <row r="597" spans="1:2" hidden="1">
      <c r="A597" s="3">
        <v>33721</v>
      </c>
      <c r="B597" s="2">
        <v>16.489999999999998</v>
      </c>
    </row>
    <row r="598" spans="1:2" hidden="1">
      <c r="A598" s="3">
        <v>33722</v>
      </c>
      <c r="B598" s="2">
        <v>16.239999999999998</v>
      </c>
    </row>
    <row r="599" spans="1:2" hidden="1">
      <c r="A599" s="3">
        <v>33723</v>
      </c>
      <c r="B599" s="2">
        <v>15.95</v>
      </c>
    </row>
    <row r="600" spans="1:2" hidden="1">
      <c r="A600" s="3">
        <v>33724</v>
      </c>
      <c r="B600" s="2">
        <v>15.53</v>
      </c>
    </row>
    <row r="601" spans="1:2" hidden="1">
      <c r="A601" s="3">
        <v>33725</v>
      </c>
      <c r="B601" s="2">
        <v>16.61</v>
      </c>
    </row>
    <row r="602" spans="1:2" hidden="1">
      <c r="A602" s="3">
        <v>33728</v>
      </c>
      <c r="B602" s="2">
        <v>16.920000000000002</v>
      </c>
    </row>
    <row r="603" spans="1:2" hidden="1">
      <c r="A603" s="3">
        <v>33729</v>
      </c>
      <c r="B603" s="2">
        <v>16.66</v>
      </c>
    </row>
    <row r="604" spans="1:2" hidden="1">
      <c r="A604" s="3">
        <v>33730</v>
      </c>
      <c r="B604" s="2">
        <v>16.809999999999999</v>
      </c>
    </row>
    <row r="605" spans="1:2" hidden="1">
      <c r="A605" s="3">
        <v>33731</v>
      </c>
      <c r="B605" s="2">
        <v>16.54</v>
      </c>
    </row>
    <row r="606" spans="1:2" hidden="1">
      <c r="A606" s="3">
        <v>33732</v>
      </c>
      <c r="B606" s="2">
        <v>15.65</v>
      </c>
    </row>
    <row r="607" spans="1:2" hidden="1">
      <c r="A607" s="3">
        <v>33735</v>
      </c>
      <c r="B607" s="2">
        <v>15.17</v>
      </c>
    </row>
    <row r="608" spans="1:2" hidden="1">
      <c r="A608" s="3">
        <v>33736</v>
      </c>
      <c r="B608" s="2">
        <v>15.68</v>
      </c>
    </row>
    <row r="609" spans="1:2" hidden="1">
      <c r="A609" s="3">
        <v>33737</v>
      </c>
      <c r="B609" s="2">
        <v>15.19</v>
      </c>
    </row>
    <row r="610" spans="1:2" hidden="1">
      <c r="A610" s="3">
        <v>33738</v>
      </c>
      <c r="B610" s="2">
        <v>15.49</v>
      </c>
    </row>
    <row r="611" spans="1:2" hidden="1">
      <c r="A611" s="3">
        <v>33739</v>
      </c>
      <c r="B611" s="2">
        <v>14.82</v>
      </c>
    </row>
    <row r="612" spans="1:2" hidden="1">
      <c r="A612" s="3">
        <v>33742</v>
      </c>
      <c r="B612" s="2">
        <v>14.62</v>
      </c>
    </row>
    <row r="613" spans="1:2" hidden="1">
      <c r="A613" s="3">
        <v>33743</v>
      </c>
      <c r="B613" s="2">
        <v>13.57</v>
      </c>
    </row>
    <row r="614" spans="1:2" hidden="1">
      <c r="A614" s="3">
        <v>33744</v>
      </c>
      <c r="B614" s="2">
        <v>13.62</v>
      </c>
    </row>
    <row r="615" spans="1:2" hidden="1">
      <c r="A615" s="3">
        <v>33745</v>
      </c>
      <c r="B615" s="2">
        <v>13.92</v>
      </c>
    </row>
    <row r="616" spans="1:2" hidden="1">
      <c r="A616" s="3">
        <v>33746</v>
      </c>
      <c r="B616" s="2">
        <v>13.73</v>
      </c>
    </row>
    <row r="617" spans="1:2" hidden="1">
      <c r="A617" s="3">
        <v>33750</v>
      </c>
      <c r="B617" s="2">
        <v>14.92</v>
      </c>
    </row>
    <row r="618" spans="1:2" hidden="1">
      <c r="A618" s="3">
        <v>33751</v>
      </c>
      <c r="B618" s="2">
        <v>13.99</v>
      </c>
    </row>
    <row r="619" spans="1:2" hidden="1">
      <c r="A619" s="3">
        <v>33752</v>
      </c>
      <c r="B619" s="2">
        <v>13.77</v>
      </c>
    </row>
    <row r="620" spans="1:2" hidden="1">
      <c r="A620" s="3">
        <v>33753</v>
      </c>
      <c r="B620" s="2">
        <v>13.86</v>
      </c>
    </row>
    <row r="621" spans="1:2" hidden="1">
      <c r="A621" s="3">
        <v>33756</v>
      </c>
      <c r="B621" s="2">
        <v>14.43</v>
      </c>
    </row>
    <row r="622" spans="1:2" hidden="1">
      <c r="A622" s="3">
        <v>33757</v>
      </c>
      <c r="B622" s="2">
        <v>14.57</v>
      </c>
    </row>
    <row r="623" spans="1:2" hidden="1">
      <c r="A623" s="3">
        <v>33758</v>
      </c>
      <c r="B623" s="2">
        <v>14.35</v>
      </c>
    </row>
    <row r="624" spans="1:2" hidden="1">
      <c r="A624" s="3">
        <v>33759</v>
      </c>
      <c r="B624" s="2">
        <v>13.66</v>
      </c>
    </row>
    <row r="625" spans="1:2" hidden="1">
      <c r="A625" s="3">
        <v>33760</v>
      </c>
      <c r="B625" s="2">
        <v>14.65</v>
      </c>
    </row>
    <row r="626" spans="1:2" hidden="1">
      <c r="A626" s="3">
        <v>33763</v>
      </c>
      <c r="B626" s="2">
        <v>15.19</v>
      </c>
    </row>
    <row r="627" spans="1:2" hidden="1">
      <c r="A627" s="3">
        <v>33764</v>
      </c>
      <c r="B627" s="2">
        <v>15.97</v>
      </c>
    </row>
    <row r="628" spans="1:2" hidden="1">
      <c r="A628" s="3">
        <v>33765</v>
      </c>
      <c r="B628" s="2">
        <v>16.62</v>
      </c>
    </row>
    <row r="629" spans="1:2" hidden="1">
      <c r="A629" s="3">
        <v>33766</v>
      </c>
      <c r="B629" s="2">
        <v>16.29</v>
      </c>
    </row>
    <row r="630" spans="1:2" hidden="1">
      <c r="A630" s="3">
        <v>33767</v>
      </c>
      <c r="B630" s="2">
        <v>14.95</v>
      </c>
    </row>
    <row r="631" spans="1:2" hidden="1">
      <c r="A631" s="3">
        <v>33770</v>
      </c>
      <c r="B631" s="2">
        <v>14.76</v>
      </c>
    </row>
    <row r="632" spans="1:2" hidden="1">
      <c r="A632" s="3">
        <v>33771</v>
      </c>
      <c r="B632" s="2">
        <v>15.22</v>
      </c>
    </row>
    <row r="633" spans="1:2" hidden="1">
      <c r="A633" s="3">
        <v>33772</v>
      </c>
      <c r="B633" s="2">
        <v>18.079999999999998</v>
      </c>
    </row>
    <row r="634" spans="1:2" hidden="1">
      <c r="A634" s="3">
        <v>33773</v>
      </c>
      <c r="B634" s="2">
        <v>18.2</v>
      </c>
    </row>
    <row r="635" spans="1:2" hidden="1">
      <c r="A635" s="3">
        <v>33774</v>
      </c>
      <c r="B635" s="2">
        <v>16.309999999999999</v>
      </c>
    </row>
    <row r="636" spans="1:2" hidden="1">
      <c r="A636" s="3">
        <v>33777</v>
      </c>
      <c r="B636" s="2">
        <v>16.66</v>
      </c>
    </row>
    <row r="637" spans="1:2" hidden="1">
      <c r="A637" s="3">
        <v>33778</v>
      </c>
      <c r="B637" s="2">
        <v>14.53</v>
      </c>
    </row>
    <row r="638" spans="1:2" hidden="1">
      <c r="A638" s="3">
        <v>33779</v>
      </c>
      <c r="B638" s="2">
        <v>14.4</v>
      </c>
    </row>
    <row r="639" spans="1:2" hidden="1">
      <c r="A639" s="3">
        <v>33780</v>
      </c>
      <c r="B639" s="2">
        <v>14.4</v>
      </c>
    </row>
    <row r="640" spans="1:2" hidden="1">
      <c r="A640" s="3">
        <v>33781</v>
      </c>
      <c r="B640" s="2">
        <v>14.67</v>
      </c>
    </row>
    <row r="641" spans="1:2" hidden="1">
      <c r="A641" s="3">
        <v>33784</v>
      </c>
      <c r="B641" s="2">
        <v>13.21</v>
      </c>
    </row>
    <row r="642" spans="1:2" hidden="1">
      <c r="A642" s="3">
        <v>33785</v>
      </c>
      <c r="B642" s="2">
        <v>13.35</v>
      </c>
    </row>
    <row r="643" spans="1:2" hidden="1">
      <c r="A643" s="3">
        <v>33786</v>
      </c>
      <c r="B643" s="2">
        <v>13.34</v>
      </c>
    </row>
    <row r="644" spans="1:2" hidden="1">
      <c r="A644" s="3">
        <v>33787</v>
      </c>
      <c r="B644" s="2">
        <v>13.88</v>
      </c>
    </row>
    <row r="645" spans="1:2" hidden="1">
      <c r="A645" s="3">
        <v>33791</v>
      </c>
      <c r="B645" s="2">
        <v>14.87</v>
      </c>
    </row>
    <row r="646" spans="1:2" hidden="1">
      <c r="A646" s="3">
        <v>33792</v>
      </c>
      <c r="B646" s="2">
        <v>15.83</v>
      </c>
    </row>
    <row r="647" spans="1:2" hidden="1">
      <c r="A647" s="3">
        <v>33793</v>
      </c>
      <c r="B647" s="2">
        <v>15.53</v>
      </c>
    </row>
    <row r="648" spans="1:2" hidden="1">
      <c r="A648" s="3">
        <v>33794</v>
      </c>
      <c r="B648" s="2">
        <v>14.6</v>
      </c>
    </row>
    <row r="649" spans="1:2" hidden="1">
      <c r="A649" s="3">
        <v>33795</v>
      </c>
      <c r="B649" s="2">
        <v>13.7</v>
      </c>
    </row>
    <row r="650" spans="1:2" hidden="1">
      <c r="A650" s="3">
        <v>33798</v>
      </c>
      <c r="B650" s="2">
        <v>14.01</v>
      </c>
    </row>
    <row r="651" spans="1:2" hidden="1">
      <c r="A651" s="3">
        <v>33799</v>
      </c>
      <c r="B651" s="2">
        <v>13.5</v>
      </c>
    </row>
    <row r="652" spans="1:2" hidden="1">
      <c r="A652" s="3">
        <v>33800</v>
      </c>
      <c r="B652" s="2">
        <v>12.52</v>
      </c>
    </row>
    <row r="653" spans="1:2" hidden="1">
      <c r="A653" s="3">
        <v>33801</v>
      </c>
      <c r="B653" s="2">
        <v>12.27</v>
      </c>
    </row>
    <row r="654" spans="1:2" hidden="1">
      <c r="A654" s="3">
        <v>33802</v>
      </c>
      <c r="B654" s="2">
        <v>12.6</v>
      </c>
    </row>
    <row r="655" spans="1:2" hidden="1">
      <c r="A655" s="3">
        <v>33805</v>
      </c>
      <c r="B655" s="2">
        <v>12.66</v>
      </c>
    </row>
    <row r="656" spans="1:2" hidden="1">
      <c r="A656" s="3">
        <v>33806</v>
      </c>
      <c r="B656" s="2">
        <v>12.6</v>
      </c>
    </row>
    <row r="657" spans="1:2" hidden="1">
      <c r="A657" s="3">
        <v>33807</v>
      </c>
      <c r="B657" s="2">
        <v>13.57</v>
      </c>
    </row>
    <row r="658" spans="1:2" hidden="1">
      <c r="A658" s="3">
        <v>33808</v>
      </c>
      <c r="B658" s="2">
        <v>13.33</v>
      </c>
    </row>
    <row r="659" spans="1:2" hidden="1">
      <c r="A659" s="3">
        <v>33809</v>
      </c>
      <c r="B659" s="2">
        <v>13.37</v>
      </c>
    </row>
    <row r="660" spans="1:2" hidden="1">
      <c r="A660" s="3">
        <v>33812</v>
      </c>
      <c r="B660" s="2">
        <v>13.9</v>
      </c>
    </row>
    <row r="661" spans="1:2" hidden="1">
      <c r="A661" s="3">
        <v>33813</v>
      </c>
      <c r="B661" s="2">
        <v>13.05</v>
      </c>
    </row>
    <row r="662" spans="1:2" hidden="1">
      <c r="A662" s="3">
        <v>33814</v>
      </c>
      <c r="B662" s="2">
        <v>13.44</v>
      </c>
    </row>
    <row r="663" spans="1:2" hidden="1">
      <c r="A663" s="3">
        <v>33815</v>
      </c>
      <c r="B663" s="2">
        <v>13.5</v>
      </c>
    </row>
    <row r="664" spans="1:2" hidden="1">
      <c r="A664" s="3">
        <v>33816</v>
      </c>
      <c r="B664" s="2">
        <v>13.17</v>
      </c>
    </row>
    <row r="665" spans="1:2" hidden="1">
      <c r="A665" s="3">
        <v>33819</v>
      </c>
      <c r="B665" s="2">
        <v>13.83</v>
      </c>
    </row>
    <row r="666" spans="1:2" hidden="1">
      <c r="A666" s="3">
        <v>33820</v>
      </c>
      <c r="B666" s="2">
        <v>13.58</v>
      </c>
    </row>
    <row r="667" spans="1:2" hidden="1">
      <c r="A667" s="3">
        <v>33821</v>
      </c>
      <c r="B667" s="2">
        <v>13.82</v>
      </c>
    </row>
    <row r="668" spans="1:2" hidden="1">
      <c r="A668" s="3">
        <v>33822</v>
      </c>
      <c r="B668" s="2">
        <v>14.23</v>
      </c>
    </row>
    <row r="669" spans="1:2" hidden="1">
      <c r="A669" s="3">
        <v>33823</v>
      </c>
      <c r="B669" s="2">
        <v>13.94</v>
      </c>
    </row>
    <row r="670" spans="1:2" hidden="1">
      <c r="A670" s="3">
        <v>33826</v>
      </c>
      <c r="B670" s="2">
        <v>14.51</v>
      </c>
    </row>
    <row r="671" spans="1:2" hidden="1">
      <c r="A671" s="3">
        <v>33827</v>
      </c>
      <c r="B671" s="2">
        <v>15.09</v>
      </c>
    </row>
    <row r="672" spans="1:2" hidden="1">
      <c r="A672" s="3">
        <v>33828</v>
      </c>
      <c r="B672" s="2">
        <v>14.88</v>
      </c>
    </row>
    <row r="673" spans="1:2" hidden="1">
      <c r="A673" s="3">
        <v>33829</v>
      </c>
      <c r="B673" s="2">
        <v>15.34</v>
      </c>
    </row>
    <row r="674" spans="1:2" hidden="1">
      <c r="A674" s="3">
        <v>33830</v>
      </c>
      <c r="B674" s="2">
        <v>14.66</v>
      </c>
    </row>
    <row r="675" spans="1:2" hidden="1">
      <c r="A675" s="3">
        <v>33833</v>
      </c>
      <c r="B675" s="2">
        <v>14.61</v>
      </c>
    </row>
    <row r="676" spans="1:2" hidden="1">
      <c r="A676" s="3">
        <v>33834</v>
      </c>
      <c r="B676" s="2">
        <v>13.84</v>
      </c>
    </row>
    <row r="677" spans="1:2" hidden="1">
      <c r="A677" s="3">
        <v>33835</v>
      </c>
      <c r="B677" s="2">
        <v>14.35</v>
      </c>
    </row>
    <row r="678" spans="1:2" hidden="1">
      <c r="A678" s="3">
        <v>33836</v>
      </c>
      <c r="B678" s="2">
        <v>14.48</v>
      </c>
    </row>
    <row r="679" spans="1:2" hidden="1">
      <c r="A679" s="3">
        <v>33837</v>
      </c>
      <c r="B679" s="2">
        <v>15.01</v>
      </c>
    </row>
    <row r="680" spans="1:2" hidden="1">
      <c r="A680" s="3">
        <v>33840</v>
      </c>
      <c r="B680" s="2">
        <v>16.190000000000001</v>
      </c>
    </row>
    <row r="681" spans="1:2" hidden="1">
      <c r="A681" s="3">
        <v>33841</v>
      </c>
      <c r="B681" s="2">
        <v>15.62</v>
      </c>
    </row>
    <row r="682" spans="1:2" hidden="1">
      <c r="A682" s="3">
        <v>33842</v>
      </c>
      <c r="B682" s="2">
        <v>14.5</v>
      </c>
    </row>
    <row r="683" spans="1:2" hidden="1">
      <c r="A683" s="3">
        <v>33843</v>
      </c>
      <c r="B683" s="2">
        <v>13.66</v>
      </c>
    </row>
    <row r="684" spans="1:2" hidden="1">
      <c r="A684" s="3">
        <v>33844</v>
      </c>
      <c r="B684" s="2">
        <v>13.14</v>
      </c>
    </row>
    <row r="685" spans="1:2" hidden="1">
      <c r="A685" s="3">
        <v>33847</v>
      </c>
      <c r="B685" s="2">
        <v>13.58</v>
      </c>
    </row>
    <row r="686" spans="1:2" hidden="1">
      <c r="A686" s="3">
        <v>33848</v>
      </c>
      <c r="B686" s="2">
        <v>13.4</v>
      </c>
    </row>
    <row r="687" spans="1:2" hidden="1">
      <c r="A687" s="3">
        <v>33849</v>
      </c>
      <c r="B687" s="2">
        <v>12.73</v>
      </c>
    </row>
    <row r="688" spans="1:2" hidden="1">
      <c r="A688" s="3">
        <v>33850</v>
      </c>
      <c r="B688" s="2">
        <v>12.88</v>
      </c>
    </row>
    <row r="689" spans="1:2" hidden="1">
      <c r="A689" s="3">
        <v>33851</v>
      </c>
      <c r="B689" s="2">
        <v>12.98</v>
      </c>
    </row>
    <row r="690" spans="1:2" hidden="1">
      <c r="A690" s="3">
        <v>33855</v>
      </c>
      <c r="B690" s="2">
        <v>13.65</v>
      </c>
    </row>
    <row r="691" spans="1:2" hidden="1">
      <c r="A691" s="3">
        <v>33856</v>
      </c>
      <c r="B691" s="2">
        <v>13.36</v>
      </c>
    </row>
    <row r="692" spans="1:2" hidden="1">
      <c r="A692" s="3">
        <v>33857</v>
      </c>
      <c r="B692" s="2">
        <v>12.92</v>
      </c>
    </row>
    <row r="693" spans="1:2" hidden="1">
      <c r="A693" s="3">
        <v>33858</v>
      </c>
      <c r="B693" s="2">
        <v>12.47</v>
      </c>
    </row>
    <row r="694" spans="1:2" hidden="1">
      <c r="A694" s="3">
        <v>33861</v>
      </c>
      <c r="B694" s="2">
        <v>13</v>
      </c>
    </row>
    <row r="695" spans="1:2" hidden="1">
      <c r="A695" s="3">
        <v>33862</v>
      </c>
      <c r="B695" s="2">
        <v>13.63</v>
      </c>
    </row>
    <row r="696" spans="1:2" hidden="1">
      <c r="A696" s="3">
        <v>33863</v>
      </c>
      <c r="B696" s="2">
        <v>14.72</v>
      </c>
    </row>
    <row r="697" spans="1:2" hidden="1">
      <c r="A697" s="3">
        <v>33864</v>
      </c>
      <c r="B697" s="2">
        <v>14.31</v>
      </c>
    </row>
    <row r="698" spans="1:2" hidden="1">
      <c r="A698" s="3">
        <v>33865</v>
      </c>
      <c r="B698" s="2">
        <v>13.74</v>
      </c>
    </row>
    <row r="699" spans="1:2" hidden="1">
      <c r="A699" s="3">
        <v>33868</v>
      </c>
      <c r="B699" s="2">
        <v>13.45</v>
      </c>
    </row>
    <row r="700" spans="1:2" hidden="1">
      <c r="A700" s="3">
        <v>33869</v>
      </c>
      <c r="B700" s="2">
        <v>13.88</v>
      </c>
    </row>
    <row r="701" spans="1:2" hidden="1">
      <c r="A701" s="3">
        <v>33870</v>
      </c>
      <c r="B701" s="2">
        <v>13.83</v>
      </c>
    </row>
    <row r="702" spans="1:2" hidden="1">
      <c r="A702" s="3">
        <v>33871</v>
      </c>
      <c r="B702" s="2">
        <v>13.44</v>
      </c>
    </row>
    <row r="703" spans="1:2" hidden="1">
      <c r="A703" s="3">
        <v>33872</v>
      </c>
      <c r="B703" s="2">
        <v>14.8</v>
      </c>
    </row>
    <row r="704" spans="1:2" hidden="1">
      <c r="A704" s="3">
        <v>33875</v>
      </c>
      <c r="B704" s="2">
        <v>15.19</v>
      </c>
    </row>
    <row r="705" spans="1:2" hidden="1">
      <c r="A705" s="3">
        <v>33876</v>
      </c>
      <c r="B705" s="2">
        <v>14.97</v>
      </c>
    </row>
    <row r="706" spans="1:2" hidden="1">
      <c r="A706" s="3">
        <v>33877</v>
      </c>
      <c r="B706" s="2">
        <v>14.28</v>
      </c>
    </row>
    <row r="707" spans="1:2" hidden="1">
      <c r="A707" s="3">
        <v>33878</v>
      </c>
      <c r="B707" s="2">
        <v>16.309999999999999</v>
      </c>
    </row>
    <row r="708" spans="1:2" hidden="1">
      <c r="A708" s="3">
        <v>33879</v>
      </c>
      <c r="B708" s="2">
        <v>17.79</v>
      </c>
    </row>
    <row r="709" spans="1:2" hidden="1">
      <c r="A709" s="3">
        <v>33882</v>
      </c>
      <c r="B709" s="2">
        <v>20.010000000000002</v>
      </c>
    </row>
    <row r="710" spans="1:2" hidden="1">
      <c r="A710" s="3">
        <v>33883</v>
      </c>
      <c r="B710" s="2">
        <v>19.95</v>
      </c>
    </row>
    <row r="711" spans="1:2" hidden="1">
      <c r="A711" s="3">
        <v>33884</v>
      </c>
      <c r="B711" s="2">
        <v>21.02</v>
      </c>
    </row>
    <row r="712" spans="1:2" hidden="1">
      <c r="A712" s="3">
        <v>33885</v>
      </c>
      <c r="B712" s="2">
        <v>19.260000000000002</v>
      </c>
    </row>
    <row r="713" spans="1:2" hidden="1">
      <c r="A713" s="3">
        <v>33886</v>
      </c>
      <c r="B713" s="2">
        <v>20.51</v>
      </c>
    </row>
    <row r="714" spans="1:2" hidden="1">
      <c r="A714" s="3">
        <v>33889</v>
      </c>
      <c r="B714" s="2">
        <v>19.489999999999998</v>
      </c>
    </row>
    <row r="715" spans="1:2" hidden="1">
      <c r="A715" s="3">
        <v>33890</v>
      </c>
      <c r="B715" s="2">
        <v>17.899999999999999</v>
      </c>
    </row>
    <row r="716" spans="1:2" hidden="1">
      <c r="A716" s="3">
        <v>33891</v>
      </c>
      <c r="B716" s="2">
        <v>18.420000000000002</v>
      </c>
    </row>
    <row r="717" spans="1:2" hidden="1">
      <c r="A717" s="3">
        <v>33892</v>
      </c>
      <c r="B717" s="2">
        <v>17.11</v>
      </c>
    </row>
    <row r="718" spans="1:2" hidden="1">
      <c r="A718" s="3">
        <v>33893</v>
      </c>
      <c r="B718" s="2">
        <v>17.010000000000002</v>
      </c>
    </row>
    <row r="719" spans="1:2" hidden="1">
      <c r="A719" s="3">
        <v>33896</v>
      </c>
      <c r="B719" s="2">
        <v>17.309999999999999</v>
      </c>
    </row>
    <row r="720" spans="1:2" hidden="1">
      <c r="A720" s="3">
        <v>33897</v>
      </c>
      <c r="B720" s="2">
        <v>16.87</v>
      </c>
    </row>
    <row r="721" spans="1:2" hidden="1">
      <c r="A721" s="3">
        <v>33898</v>
      </c>
      <c r="B721" s="2">
        <v>16.62</v>
      </c>
    </row>
    <row r="722" spans="1:2" hidden="1">
      <c r="A722" s="3">
        <v>33899</v>
      </c>
      <c r="B722" s="2">
        <v>15.84</v>
      </c>
    </row>
    <row r="723" spans="1:2" hidden="1">
      <c r="A723" s="3">
        <v>33900</v>
      </c>
      <c r="B723" s="2">
        <v>16.46</v>
      </c>
    </row>
    <row r="724" spans="1:2" hidden="1">
      <c r="A724" s="3">
        <v>33903</v>
      </c>
      <c r="B724" s="2">
        <v>16.32</v>
      </c>
    </row>
    <row r="725" spans="1:2" hidden="1">
      <c r="A725" s="3">
        <v>33904</v>
      </c>
      <c r="B725" s="2">
        <v>16.239999999999998</v>
      </c>
    </row>
    <row r="726" spans="1:2" hidden="1">
      <c r="A726" s="3">
        <v>33905</v>
      </c>
      <c r="B726" s="2">
        <v>15.95</v>
      </c>
    </row>
    <row r="727" spans="1:2" hidden="1">
      <c r="A727" s="3">
        <v>33906</v>
      </c>
      <c r="B727" s="2">
        <v>15.47</v>
      </c>
    </row>
    <row r="728" spans="1:2" hidden="1">
      <c r="A728" s="3">
        <v>33907</v>
      </c>
      <c r="B728" s="2">
        <v>16.149999999999999</v>
      </c>
    </row>
    <row r="729" spans="1:2" hidden="1">
      <c r="A729" s="3">
        <v>33910</v>
      </c>
      <c r="B729" s="2">
        <v>16.670000000000002</v>
      </c>
    </row>
    <row r="730" spans="1:2" hidden="1">
      <c r="A730" s="3">
        <v>33911</v>
      </c>
      <c r="B730" s="2">
        <v>17.329999999999998</v>
      </c>
    </row>
    <row r="731" spans="1:2" hidden="1">
      <c r="A731" s="3">
        <v>33912</v>
      </c>
      <c r="B731" s="2">
        <v>16.28</v>
      </c>
    </row>
    <row r="732" spans="1:2" hidden="1">
      <c r="A732" s="3">
        <v>33913</v>
      </c>
      <c r="B732" s="2">
        <v>15.38</v>
      </c>
    </row>
    <row r="733" spans="1:2" hidden="1">
      <c r="A733" s="3">
        <v>33914</v>
      </c>
      <c r="B733" s="2">
        <v>14.69</v>
      </c>
    </row>
    <row r="734" spans="1:2" hidden="1">
      <c r="A734" s="3">
        <v>33917</v>
      </c>
      <c r="B734" s="2">
        <v>14.23</v>
      </c>
    </row>
    <row r="735" spans="1:2" hidden="1">
      <c r="A735" s="3">
        <v>33918</v>
      </c>
      <c r="B735" s="2">
        <v>14.37</v>
      </c>
    </row>
    <row r="736" spans="1:2" hidden="1">
      <c r="A736" s="3">
        <v>33919</v>
      </c>
      <c r="B736" s="2">
        <v>13.99</v>
      </c>
    </row>
    <row r="737" spans="1:2" hidden="1">
      <c r="A737" s="3">
        <v>33920</v>
      </c>
      <c r="B737" s="2">
        <v>14.37</v>
      </c>
    </row>
    <row r="738" spans="1:2" hidden="1">
      <c r="A738" s="3">
        <v>33921</v>
      </c>
      <c r="B738" s="2">
        <v>14.61</v>
      </c>
    </row>
    <row r="739" spans="1:2" hidden="1">
      <c r="A739" s="3">
        <v>33924</v>
      </c>
      <c r="B739" s="2">
        <v>14.86</v>
      </c>
    </row>
    <row r="740" spans="1:2" hidden="1">
      <c r="A740" s="3">
        <v>33925</v>
      </c>
      <c r="B740" s="2">
        <v>15.01</v>
      </c>
    </row>
    <row r="741" spans="1:2" hidden="1">
      <c r="A741" s="3">
        <v>33926</v>
      </c>
      <c r="B741" s="2">
        <v>14.55</v>
      </c>
    </row>
    <row r="742" spans="1:2" hidden="1">
      <c r="A742" s="3">
        <v>33927</v>
      </c>
      <c r="B742" s="2">
        <v>14.33</v>
      </c>
    </row>
    <row r="743" spans="1:2" hidden="1">
      <c r="A743" s="3">
        <v>33928</v>
      </c>
      <c r="B743" s="2">
        <v>13.67</v>
      </c>
    </row>
    <row r="744" spans="1:2" hidden="1">
      <c r="A744" s="3">
        <v>33931</v>
      </c>
      <c r="B744" s="2">
        <v>13.4</v>
      </c>
    </row>
    <row r="745" spans="1:2" hidden="1">
      <c r="A745" s="3">
        <v>33932</v>
      </c>
      <c r="B745" s="2">
        <v>12.66</v>
      </c>
    </row>
    <row r="746" spans="1:2" hidden="1">
      <c r="A746" s="3">
        <v>33933</v>
      </c>
      <c r="B746" s="2">
        <v>12.5</v>
      </c>
    </row>
    <row r="747" spans="1:2" hidden="1">
      <c r="A747" s="3">
        <v>33935</v>
      </c>
      <c r="B747" s="2">
        <v>12.58</v>
      </c>
    </row>
    <row r="748" spans="1:2" hidden="1">
      <c r="A748" s="3">
        <v>33938</v>
      </c>
      <c r="B748" s="2">
        <v>13.01</v>
      </c>
    </row>
    <row r="749" spans="1:2" hidden="1">
      <c r="A749" s="3">
        <v>33939</v>
      </c>
      <c r="B749" s="2">
        <v>12.8</v>
      </c>
    </row>
    <row r="750" spans="1:2" hidden="1">
      <c r="A750" s="3">
        <v>33940</v>
      </c>
      <c r="B750" s="2">
        <v>12.56</v>
      </c>
    </row>
    <row r="751" spans="1:2" hidden="1">
      <c r="A751" s="3">
        <v>33941</v>
      </c>
      <c r="B751" s="2">
        <v>12.03</v>
      </c>
    </row>
    <row r="752" spans="1:2" hidden="1">
      <c r="A752" s="3">
        <v>33942</v>
      </c>
      <c r="B752" s="2">
        <v>11.81</v>
      </c>
    </row>
    <row r="753" spans="1:2" hidden="1">
      <c r="A753" s="3">
        <v>33945</v>
      </c>
      <c r="B753" s="2">
        <v>12</v>
      </c>
    </row>
    <row r="754" spans="1:2" hidden="1">
      <c r="A754" s="3">
        <v>33946</v>
      </c>
      <c r="B754" s="2">
        <v>11.73</v>
      </c>
    </row>
    <row r="755" spans="1:2" hidden="1">
      <c r="A755" s="3">
        <v>33947</v>
      </c>
      <c r="B755" s="2">
        <v>12.58</v>
      </c>
    </row>
    <row r="756" spans="1:2" hidden="1">
      <c r="A756" s="3">
        <v>33948</v>
      </c>
      <c r="B756" s="2">
        <v>12.75</v>
      </c>
    </row>
    <row r="757" spans="1:2" hidden="1">
      <c r="A757" s="3">
        <v>33949</v>
      </c>
      <c r="B757" s="2">
        <v>12.34</v>
      </c>
    </row>
    <row r="758" spans="1:2" hidden="1">
      <c r="A758" s="3">
        <v>33952</v>
      </c>
      <c r="B758" s="2">
        <v>12.66</v>
      </c>
    </row>
    <row r="759" spans="1:2" hidden="1">
      <c r="A759" s="3">
        <v>33953</v>
      </c>
      <c r="B759" s="2">
        <v>12.41</v>
      </c>
    </row>
    <row r="760" spans="1:2" hidden="1">
      <c r="A760" s="3">
        <v>33954</v>
      </c>
      <c r="B760" s="2">
        <v>12.58</v>
      </c>
    </row>
    <row r="761" spans="1:2" hidden="1">
      <c r="A761" s="3">
        <v>33955</v>
      </c>
      <c r="B761" s="2">
        <v>12.14</v>
      </c>
    </row>
    <row r="762" spans="1:2" hidden="1">
      <c r="A762" s="3">
        <v>33956</v>
      </c>
      <c r="B762" s="2">
        <v>11.66</v>
      </c>
    </row>
    <row r="763" spans="1:2" hidden="1">
      <c r="A763" s="3">
        <v>33959</v>
      </c>
      <c r="B763" s="2">
        <v>11.65</v>
      </c>
    </row>
    <row r="764" spans="1:2" hidden="1">
      <c r="A764" s="3">
        <v>33960</v>
      </c>
      <c r="B764" s="2">
        <v>11.75</v>
      </c>
    </row>
    <row r="765" spans="1:2" hidden="1">
      <c r="A765" s="3">
        <v>33961</v>
      </c>
      <c r="B765" s="2">
        <v>11.51</v>
      </c>
    </row>
    <row r="766" spans="1:2" hidden="1">
      <c r="A766" s="3">
        <v>33962</v>
      </c>
      <c r="B766" s="2">
        <v>11.57</v>
      </c>
    </row>
    <row r="767" spans="1:2" hidden="1">
      <c r="A767" s="3">
        <v>33966</v>
      </c>
      <c r="B767" s="2">
        <v>12.22</v>
      </c>
    </row>
    <row r="768" spans="1:2" hidden="1">
      <c r="A768" s="3">
        <v>33967</v>
      </c>
      <c r="B768" s="2">
        <v>12.29</v>
      </c>
    </row>
    <row r="769" spans="1:2" hidden="1">
      <c r="A769" s="3">
        <v>33968</v>
      </c>
      <c r="B769" s="2">
        <v>12.6</v>
      </c>
    </row>
    <row r="770" spans="1:2" hidden="1">
      <c r="A770" s="3">
        <v>33969</v>
      </c>
      <c r="B770" s="2">
        <v>12.57</v>
      </c>
    </row>
    <row r="771" spans="1:2" hidden="1">
      <c r="A771" s="3">
        <v>33973</v>
      </c>
      <c r="B771" s="2">
        <v>13.36</v>
      </c>
    </row>
    <row r="772" spans="1:2" hidden="1">
      <c r="A772" s="3">
        <v>33974</v>
      </c>
      <c r="B772" s="2">
        <v>13.35</v>
      </c>
    </row>
    <row r="773" spans="1:2" hidden="1">
      <c r="A773" s="3">
        <v>33975</v>
      </c>
      <c r="B773" s="2">
        <v>13.37</v>
      </c>
    </row>
    <row r="774" spans="1:2" hidden="1">
      <c r="A774" s="3">
        <v>33976</v>
      </c>
      <c r="B774" s="2">
        <v>14.72</v>
      </c>
    </row>
    <row r="775" spans="1:2" hidden="1">
      <c r="A775" s="3">
        <v>33977</v>
      </c>
      <c r="B775" s="2">
        <v>13.77</v>
      </c>
    </row>
    <row r="776" spans="1:2" hidden="1">
      <c r="A776" s="3">
        <v>33980</v>
      </c>
      <c r="B776" s="2">
        <v>12.86</v>
      </c>
    </row>
    <row r="777" spans="1:2" hidden="1">
      <c r="A777" s="3">
        <v>33981</v>
      </c>
      <c r="B777" s="2">
        <v>12.78</v>
      </c>
    </row>
    <row r="778" spans="1:2" hidden="1">
      <c r="A778" s="3">
        <v>33982</v>
      </c>
      <c r="B778" s="2">
        <v>12.42</v>
      </c>
    </row>
    <row r="779" spans="1:2" hidden="1">
      <c r="A779" s="3">
        <v>33983</v>
      </c>
      <c r="B779" s="2">
        <v>11.99</v>
      </c>
    </row>
    <row r="780" spans="1:2" hidden="1">
      <c r="A780" s="3">
        <v>33984</v>
      </c>
      <c r="B780" s="2">
        <v>11.57</v>
      </c>
    </row>
    <row r="781" spans="1:2" hidden="1">
      <c r="A781" s="3">
        <v>33987</v>
      </c>
      <c r="B781" s="2">
        <v>11.49</v>
      </c>
    </row>
    <row r="782" spans="1:2" hidden="1">
      <c r="A782" s="3">
        <v>33988</v>
      </c>
      <c r="B782" s="2">
        <v>12.06</v>
      </c>
    </row>
    <row r="783" spans="1:2" hidden="1">
      <c r="A783" s="3">
        <v>33989</v>
      </c>
      <c r="B783" s="2">
        <v>12.15</v>
      </c>
    </row>
    <row r="784" spans="1:2" hidden="1">
      <c r="A784" s="3">
        <v>33990</v>
      </c>
      <c r="B784" s="2">
        <v>11.69</v>
      </c>
    </row>
    <row r="785" spans="1:2" hidden="1">
      <c r="A785" s="3">
        <v>33991</v>
      </c>
      <c r="B785" s="2">
        <v>11.3</v>
      </c>
    </row>
    <row r="786" spans="1:2" hidden="1">
      <c r="A786" s="3">
        <v>33994</v>
      </c>
      <c r="B786" s="2">
        <v>11.38</v>
      </c>
    </row>
    <row r="787" spans="1:2" hidden="1">
      <c r="A787" s="3">
        <v>33995</v>
      </c>
      <c r="B787" s="2">
        <v>11.45</v>
      </c>
    </row>
    <row r="788" spans="1:2" hidden="1">
      <c r="A788" s="3">
        <v>33996</v>
      </c>
      <c r="B788" s="2">
        <v>12.01</v>
      </c>
    </row>
    <row r="789" spans="1:2" hidden="1">
      <c r="A789" s="3">
        <v>33997</v>
      </c>
      <c r="B789" s="2">
        <v>12.04</v>
      </c>
    </row>
    <row r="790" spans="1:2" hidden="1">
      <c r="A790" s="3">
        <v>33998</v>
      </c>
      <c r="B790" s="2">
        <v>12.42</v>
      </c>
    </row>
    <row r="791" spans="1:2" hidden="1">
      <c r="A791" s="3">
        <v>34001</v>
      </c>
      <c r="B791" s="2">
        <v>12.33</v>
      </c>
    </row>
    <row r="792" spans="1:2" hidden="1">
      <c r="A792" s="3">
        <v>34002</v>
      </c>
      <c r="B792" s="2">
        <v>12.25</v>
      </c>
    </row>
    <row r="793" spans="1:2" hidden="1">
      <c r="A793" s="3">
        <v>34003</v>
      </c>
      <c r="B793" s="2">
        <v>12.12</v>
      </c>
    </row>
    <row r="794" spans="1:2" hidden="1">
      <c r="A794" s="3">
        <v>34004</v>
      </c>
      <c r="B794" s="2">
        <v>12.29</v>
      </c>
    </row>
    <row r="795" spans="1:2" hidden="1">
      <c r="A795" s="3">
        <v>34005</v>
      </c>
      <c r="B795" s="2">
        <v>12.9</v>
      </c>
    </row>
    <row r="796" spans="1:2" hidden="1">
      <c r="A796" s="3">
        <v>34008</v>
      </c>
      <c r="B796" s="2">
        <v>13.22</v>
      </c>
    </row>
    <row r="797" spans="1:2" hidden="1">
      <c r="A797" s="3">
        <v>34009</v>
      </c>
      <c r="B797" s="2">
        <v>13.48</v>
      </c>
    </row>
    <row r="798" spans="1:2" hidden="1">
      <c r="A798" s="3">
        <v>34010</v>
      </c>
      <c r="B798" s="2">
        <v>13.43</v>
      </c>
    </row>
    <row r="799" spans="1:2" hidden="1">
      <c r="A799" s="3">
        <v>34011</v>
      </c>
      <c r="B799" s="2">
        <v>12.69</v>
      </c>
    </row>
    <row r="800" spans="1:2" hidden="1">
      <c r="A800" s="3">
        <v>34012</v>
      </c>
      <c r="B800" s="2">
        <v>12.38</v>
      </c>
    </row>
    <row r="801" spans="1:2" hidden="1">
      <c r="A801" s="3">
        <v>34016</v>
      </c>
      <c r="B801" s="2">
        <v>15.76</v>
      </c>
    </row>
    <row r="802" spans="1:2" hidden="1">
      <c r="A802" s="3">
        <v>34017</v>
      </c>
      <c r="B802" s="2">
        <v>15.9</v>
      </c>
    </row>
    <row r="803" spans="1:2" hidden="1">
      <c r="A803" s="3">
        <v>34018</v>
      </c>
      <c r="B803" s="2">
        <v>15.56</v>
      </c>
    </row>
    <row r="804" spans="1:2" hidden="1">
      <c r="A804" s="3">
        <v>34019</v>
      </c>
      <c r="B804" s="2">
        <v>15.02</v>
      </c>
    </row>
    <row r="805" spans="1:2" hidden="1">
      <c r="A805" s="3">
        <v>34022</v>
      </c>
      <c r="B805" s="2">
        <v>14.7</v>
      </c>
    </row>
    <row r="806" spans="1:2" hidden="1">
      <c r="A806" s="3">
        <v>34023</v>
      </c>
      <c r="B806" s="2">
        <v>15.04</v>
      </c>
    </row>
    <row r="807" spans="1:2" hidden="1">
      <c r="A807" s="3">
        <v>34024</v>
      </c>
      <c r="B807" s="2">
        <v>14.72</v>
      </c>
    </row>
    <row r="808" spans="1:2" hidden="1">
      <c r="A808" s="3">
        <v>34025</v>
      </c>
      <c r="B808" s="2">
        <v>13.76</v>
      </c>
    </row>
    <row r="809" spans="1:2" hidden="1">
      <c r="A809" s="3">
        <v>34026</v>
      </c>
      <c r="B809" s="2">
        <v>13.16</v>
      </c>
    </row>
    <row r="810" spans="1:2" hidden="1">
      <c r="A810" s="3">
        <v>34029</v>
      </c>
      <c r="B810" s="2">
        <v>13.6</v>
      </c>
    </row>
    <row r="811" spans="1:2" hidden="1">
      <c r="A811" s="3">
        <v>34030</v>
      </c>
      <c r="B811" s="2">
        <v>12.49</v>
      </c>
    </row>
    <row r="812" spans="1:2" hidden="1">
      <c r="A812" s="3">
        <v>34031</v>
      </c>
      <c r="B812" s="2">
        <v>13.13</v>
      </c>
    </row>
    <row r="813" spans="1:2" hidden="1">
      <c r="A813" s="3">
        <v>34032</v>
      </c>
      <c r="B813" s="2">
        <v>13.44</v>
      </c>
    </row>
    <row r="814" spans="1:2" hidden="1">
      <c r="A814" s="3">
        <v>34033</v>
      </c>
      <c r="B814" s="2">
        <v>14.08</v>
      </c>
    </row>
    <row r="815" spans="1:2" hidden="1">
      <c r="A815" s="3">
        <v>34036</v>
      </c>
      <c r="B815" s="2">
        <v>16.22</v>
      </c>
    </row>
    <row r="816" spans="1:2" hidden="1">
      <c r="A816" s="3">
        <v>34037</v>
      </c>
      <c r="B816" s="2">
        <v>14.17</v>
      </c>
    </row>
    <row r="817" spans="1:2" hidden="1">
      <c r="A817" s="3">
        <v>34038</v>
      </c>
      <c r="B817" s="2">
        <v>13.91</v>
      </c>
    </row>
    <row r="818" spans="1:2" hidden="1">
      <c r="A818" s="3">
        <v>34039</v>
      </c>
      <c r="B818" s="2">
        <v>14.26</v>
      </c>
    </row>
    <row r="819" spans="1:2" hidden="1">
      <c r="A819" s="3">
        <v>34040</v>
      </c>
      <c r="B819" s="2">
        <v>15.66</v>
      </c>
    </row>
    <row r="820" spans="1:2" hidden="1">
      <c r="A820" s="3">
        <v>34043</v>
      </c>
      <c r="B820" s="2">
        <v>14.74</v>
      </c>
    </row>
    <row r="821" spans="1:2" hidden="1">
      <c r="A821" s="3">
        <v>34044</v>
      </c>
      <c r="B821" s="2">
        <v>14.51</v>
      </c>
    </row>
    <row r="822" spans="1:2" hidden="1">
      <c r="A822" s="3">
        <v>34045</v>
      </c>
      <c r="B822" s="2">
        <v>14.53</v>
      </c>
    </row>
    <row r="823" spans="1:2" hidden="1">
      <c r="A823" s="3">
        <v>34046</v>
      </c>
      <c r="B823" s="2">
        <v>14.17</v>
      </c>
    </row>
    <row r="824" spans="1:2" hidden="1">
      <c r="A824" s="3">
        <v>34047</v>
      </c>
      <c r="B824" s="2">
        <v>13.23</v>
      </c>
    </row>
    <row r="825" spans="1:2" hidden="1">
      <c r="A825" s="3">
        <v>34050</v>
      </c>
      <c r="B825" s="2">
        <v>13.66</v>
      </c>
    </row>
    <row r="826" spans="1:2" hidden="1">
      <c r="A826" s="3">
        <v>34051</v>
      </c>
      <c r="B826" s="2">
        <v>13.02</v>
      </c>
    </row>
    <row r="827" spans="1:2" hidden="1">
      <c r="A827" s="3">
        <v>34052</v>
      </c>
      <c r="B827" s="2">
        <v>12.44</v>
      </c>
    </row>
    <row r="828" spans="1:2" hidden="1">
      <c r="A828" s="3">
        <v>34053</v>
      </c>
      <c r="B828" s="2">
        <v>12.08</v>
      </c>
    </row>
    <row r="829" spans="1:2" hidden="1">
      <c r="A829" s="3">
        <v>34054</v>
      </c>
      <c r="B829" s="2">
        <v>12.21</v>
      </c>
    </row>
    <row r="830" spans="1:2" hidden="1">
      <c r="A830" s="3">
        <v>34057</v>
      </c>
      <c r="B830" s="2">
        <v>12.63</v>
      </c>
    </row>
    <row r="831" spans="1:2" hidden="1">
      <c r="A831" s="3">
        <v>34058</v>
      </c>
      <c r="B831" s="2">
        <v>12.23</v>
      </c>
    </row>
    <row r="832" spans="1:2" hidden="1">
      <c r="A832" s="3">
        <v>34059</v>
      </c>
      <c r="B832" s="2">
        <v>12.53</v>
      </c>
    </row>
    <row r="833" spans="1:2" hidden="1">
      <c r="A833" s="3">
        <v>34060</v>
      </c>
      <c r="B833" s="2">
        <v>13.02</v>
      </c>
    </row>
    <row r="834" spans="1:2" hidden="1">
      <c r="A834" s="3">
        <v>34061</v>
      </c>
      <c r="B834" s="2">
        <v>14.5</v>
      </c>
    </row>
    <row r="835" spans="1:2" hidden="1">
      <c r="A835" s="3">
        <v>34064</v>
      </c>
      <c r="B835" s="2">
        <v>14.12</v>
      </c>
    </row>
    <row r="836" spans="1:2" hidden="1">
      <c r="A836" s="3">
        <v>34065</v>
      </c>
      <c r="B836" s="2">
        <v>14.24</v>
      </c>
    </row>
    <row r="837" spans="1:2" hidden="1">
      <c r="A837" s="3">
        <v>34066</v>
      </c>
      <c r="B837" s="2">
        <v>13.64</v>
      </c>
    </row>
    <row r="838" spans="1:2" hidden="1">
      <c r="A838" s="3">
        <v>34067</v>
      </c>
      <c r="B838" s="2">
        <v>12.83</v>
      </c>
    </row>
    <row r="839" spans="1:2" hidden="1">
      <c r="A839" s="3">
        <v>34071</v>
      </c>
      <c r="B839" s="2">
        <v>11.93</v>
      </c>
    </row>
    <row r="840" spans="1:2" hidden="1">
      <c r="A840" s="3">
        <v>34072</v>
      </c>
      <c r="B840" s="2">
        <v>11.7</v>
      </c>
    </row>
    <row r="841" spans="1:2" hidden="1">
      <c r="A841" s="3">
        <v>34073</v>
      </c>
      <c r="B841" s="2">
        <v>11.76</v>
      </c>
    </row>
    <row r="842" spans="1:2" hidden="1">
      <c r="A842" s="3">
        <v>34074</v>
      </c>
      <c r="B842" s="2">
        <v>10.96</v>
      </c>
    </row>
    <row r="843" spans="1:2" hidden="1">
      <c r="A843" s="3">
        <v>34075</v>
      </c>
      <c r="B843" s="2">
        <v>11.29</v>
      </c>
    </row>
    <row r="844" spans="1:2" hidden="1">
      <c r="A844" s="3">
        <v>34078</v>
      </c>
      <c r="B844" s="2">
        <v>12.06</v>
      </c>
    </row>
    <row r="845" spans="1:2" hidden="1">
      <c r="A845" s="3">
        <v>34079</v>
      </c>
      <c r="B845" s="2">
        <v>11.94</v>
      </c>
    </row>
    <row r="846" spans="1:2" hidden="1">
      <c r="A846" s="3">
        <v>34080</v>
      </c>
      <c r="B846" s="2">
        <v>12.11</v>
      </c>
    </row>
    <row r="847" spans="1:2" hidden="1">
      <c r="A847" s="3">
        <v>34081</v>
      </c>
      <c r="B847" s="2">
        <v>12.68</v>
      </c>
    </row>
    <row r="848" spans="1:2" hidden="1">
      <c r="A848" s="3">
        <v>34082</v>
      </c>
      <c r="B848" s="2">
        <v>13.36</v>
      </c>
    </row>
    <row r="849" spans="1:2" hidden="1">
      <c r="A849" s="3">
        <v>34085</v>
      </c>
      <c r="B849" s="2">
        <v>15.25</v>
      </c>
    </row>
    <row r="850" spans="1:2" hidden="1">
      <c r="A850" s="3">
        <v>34086</v>
      </c>
      <c r="B850" s="2">
        <v>13.93</v>
      </c>
    </row>
    <row r="851" spans="1:2" hidden="1">
      <c r="A851" s="3">
        <v>34087</v>
      </c>
      <c r="B851" s="2">
        <v>13.12</v>
      </c>
    </row>
    <row r="852" spans="1:2" hidden="1">
      <c r="A852" s="3">
        <v>34088</v>
      </c>
      <c r="B852" s="2">
        <v>12.8</v>
      </c>
    </row>
    <row r="853" spans="1:2" hidden="1">
      <c r="A853" s="3">
        <v>34089</v>
      </c>
      <c r="B853" s="2">
        <v>12.42</v>
      </c>
    </row>
    <row r="854" spans="1:2" hidden="1">
      <c r="A854" s="3">
        <v>34092</v>
      </c>
      <c r="B854" s="2">
        <v>12.9</v>
      </c>
    </row>
    <row r="855" spans="1:2" hidden="1">
      <c r="A855" s="3">
        <v>34093</v>
      </c>
      <c r="B855" s="2">
        <v>12.14</v>
      </c>
    </row>
    <row r="856" spans="1:2" hidden="1">
      <c r="A856" s="3">
        <v>34094</v>
      </c>
      <c r="B856" s="2">
        <v>12.38</v>
      </c>
    </row>
    <row r="857" spans="1:2" hidden="1">
      <c r="A857" s="3">
        <v>34095</v>
      </c>
      <c r="B857" s="2">
        <v>13.22</v>
      </c>
    </row>
    <row r="858" spans="1:2" hidden="1">
      <c r="A858" s="3">
        <v>34096</v>
      </c>
      <c r="B858" s="2">
        <v>13.01</v>
      </c>
    </row>
    <row r="859" spans="1:2" hidden="1">
      <c r="A859" s="3">
        <v>34099</v>
      </c>
      <c r="B859" s="2">
        <v>13.72</v>
      </c>
    </row>
    <row r="860" spans="1:2" hidden="1">
      <c r="A860" s="3">
        <v>34100</v>
      </c>
      <c r="B860" s="2">
        <v>13.35</v>
      </c>
    </row>
    <row r="861" spans="1:2" hidden="1">
      <c r="A861" s="3">
        <v>34101</v>
      </c>
      <c r="B861" s="2">
        <v>13.56</v>
      </c>
    </row>
    <row r="862" spans="1:2" hidden="1">
      <c r="A862" s="3">
        <v>34102</v>
      </c>
      <c r="B862" s="2">
        <v>14.76</v>
      </c>
    </row>
    <row r="863" spans="1:2" hidden="1">
      <c r="A863" s="3">
        <v>34103</v>
      </c>
      <c r="B863" s="2">
        <v>14.39</v>
      </c>
    </row>
    <row r="864" spans="1:2" hidden="1">
      <c r="A864" s="3">
        <v>34106</v>
      </c>
      <c r="B864" s="2">
        <v>14.13</v>
      </c>
    </row>
    <row r="865" spans="1:2" hidden="1">
      <c r="A865" s="3">
        <v>34107</v>
      </c>
      <c r="B865" s="2">
        <v>14.19</v>
      </c>
    </row>
    <row r="866" spans="1:2" hidden="1">
      <c r="A866" s="3">
        <v>34108</v>
      </c>
      <c r="B866" s="2">
        <v>14.29</v>
      </c>
    </row>
    <row r="867" spans="1:2" hidden="1">
      <c r="A867" s="3">
        <v>34109</v>
      </c>
      <c r="B867" s="2">
        <v>13.98</v>
      </c>
    </row>
    <row r="868" spans="1:2" hidden="1">
      <c r="A868" s="3">
        <v>34110</v>
      </c>
      <c r="B868" s="2">
        <v>14.51</v>
      </c>
    </row>
    <row r="869" spans="1:2" hidden="1">
      <c r="A869" s="3">
        <v>34113</v>
      </c>
      <c r="B869" s="2">
        <v>14.1</v>
      </c>
    </row>
    <row r="870" spans="1:2" hidden="1">
      <c r="A870" s="3">
        <v>34114</v>
      </c>
      <c r="B870" s="2">
        <v>14.04</v>
      </c>
    </row>
    <row r="871" spans="1:2" hidden="1">
      <c r="A871" s="3">
        <v>34115</v>
      </c>
      <c r="B871" s="2">
        <v>12.88</v>
      </c>
    </row>
    <row r="872" spans="1:2" hidden="1">
      <c r="A872" s="3">
        <v>34116</v>
      </c>
      <c r="B872" s="2">
        <v>13.1</v>
      </c>
    </row>
    <row r="873" spans="1:2" hidden="1">
      <c r="A873" s="3">
        <v>34117</v>
      </c>
      <c r="B873" s="2">
        <v>13.47</v>
      </c>
    </row>
    <row r="874" spans="1:2" hidden="1">
      <c r="A874" s="3">
        <v>34121</v>
      </c>
      <c r="B874" s="2">
        <v>13.67</v>
      </c>
    </row>
    <row r="875" spans="1:2" hidden="1">
      <c r="A875" s="3">
        <v>34122</v>
      </c>
      <c r="B875" s="2">
        <v>13.48</v>
      </c>
    </row>
    <row r="876" spans="1:2" hidden="1">
      <c r="A876" s="3">
        <v>34123</v>
      </c>
      <c r="B876" s="2">
        <v>13.54</v>
      </c>
    </row>
    <row r="877" spans="1:2" hidden="1">
      <c r="A877" s="3">
        <v>34124</v>
      </c>
      <c r="B877" s="2">
        <v>12.86</v>
      </c>
    </row>
    <row r="878" spans="1:2" hidden="1">
      <c r="A878" s="3">
        <v>34127</v>
      </c>
      <c r="B878" s="2">
        <v>14.07</v>
      </c>
    </row>
    <row r="879" spans="1:2" hidden="1">
      <c r="A879" s="3">
        <v>34128</v>
      </c>
      <c r="B879" s="2">
        <v>14.74</v>
      </c>
    </row>
    <row r="880" spans="1:2" hidden="1">
      <c r="A880" s="3">
        <v>34129</v>
      </c>
      <c r="B880" s="2">
        <v>13.96</v>
      </c>
    </row>
    <row r="881" spans="1:2" hidden="1">
      <c r="A881" s="3">
        <v>34130</v>
      </c>
      <c r="B881" s="2">
        <v>13.31</v>
      </c>
    </row>
    <row r="882" spans="1:2" hidden="1">
      <c r="A882" s="3">
        <v>34131</v>
      </c>
      <c r="B882" s="2">
        <v>12.71</v>
      </c>
    </row>
    <row r="883" spans="1:2" hidden="1">
      <c r="A883" s="3">
        <v>34134</v>
      </c>
      <c r="B883" s="2">
        <v>12.33</v>
      </c>
    </row>
    <row r="884" spans="1:2" hidden="1">
      <c r="A884" s="3">
        <v>34135</v>
      </c>
      <c r="B884" s="2">
        <v>11.99</v>
      </c>
    </row>
    <row r="885" spans="1:2" hidden="1">
      <c r="A885" s="3">
        <v>34136</v>
      </c>
      <c r="B885" s="2">
        <v>11.87</v>
      </c>
    </row>
    <row r="886" spans="1:2" hidden="1">
      <c r="A886" s="3">
        <v>34137</v>
      </c>
      <c r="B886" s="2">
        <v>11.66</v>
      </c>
    </row>
    <row r="887" spans="1:2" hidden="1">
      <c r="A887" s="3">
        <v>34138</v>
      </c>
      <c r="B887" s="2">
        <v>12.24</v>
      </c>
    </row>
    <row r="888" spans="1:2" hidden="1">
      <c r="A888" s="3">
        <v>34141</v>
      </c>
      <c r="B888" s="2">
        <v>12.25</v>
      </c>
    </row>
    <row r="889" spans="1:2" hidden="1">
      <c r="A889" s="3">
        <v>34142</v>
      </c>
      <c r="B889" s="2">
        <v>11.65</v>
      </c>
    </row>
    <row r="890" spans="1:2" hidden="1">
      <c r="A890" s="3">
        <v>34143</v>
      </c>
      <c r="B890" s="2">
        <v>12.04</v>
      </c>
    </row>
    <row r="891" spans="1:2" hidden="1">
      <c r="A891" s="3">
        <v>34144</v>
      </c>
      <c r="B891" s="2">
        <v>12.25</v>
      </c>
    </row>
    <row r="892" spans="1:2" hidden="1">
      <c r="A892" s="3">
        <v>34145</v>
      </c>
      <c r="B892" s="2">
        <v>11.25</v>
      </c>
    </row>
    <row r="893" spans="1:2" hidden="1">
      <c r="A893" s="3">
        <v>34148</v>
      </c>
      <c r="B893" s="2">
        <v>11.11</v>
      </c>
    </row>
    <row r="894" spans="1:2" hidden="1">
      <c r="A894" s="3">
        <v>34149</v>
      </c>
      <c r="B894" s="2">
        <v>11.29</v>
      </c>
    </row>
    <row r="895" spans="1:2" hidden="1">
      <c r="A895" s="3">
        <v>34150</v>
      </c>
      <c r="B895" s="2">
        <v>11.26</v>
      </c>
    </row>
    <row r="896" spans="1:2" hidden="1">
      <c r="A896" s="3">
        <v>34151</v>
      </c>
      <c r="B896" s="2">
        <v>11.51</v>
      </c>
    </row>
    <row r="897" spans="1:2" hidden="1">
      <c r="A897" s="3">
        <v>34152</v>
      </c>
      <c r="B897" s="2">
        <v>11.33</v>
      </c>
    </row>
    <row r="898" spans="1:2" hidden="1">
      <c r="A898" s="3">
        <v>34156</v>
      </c>
      <c r="B898" s="2">
        <v>13.87</v>
      </c>
    </row>
    <row r="899" spans="1:2" hidden="1">
      <c r="A899" s="3">
        <v>34157</v>
      </c>
      <c r="B899" s="2">
        <v>13.05</v>
      </c>
    </row>
    <row r="900" spans="1:2" hidden="1">
      <c r="A900" s="3">
        <v>34158</v>
      </c>
      <c r="B900" s="2">
        <v>12.24</v>
      </c>
    </row>
    <row r="901" spans="1:2" hidden="1">
      <c r="A901" s="3">
        <v>34159</v>
      </c>
      <c r="B901" s="2">
        <v>10.8</v>
      </c>
    </row>
    <row r="902" spans="1:2" hidden="1">
      <c r="A902" s="3">
        <v>34162</v>
      </c>
      <c r="B902" s="2">
        <v>10.85</v>
      </c>
    </row>
    <row r="903" spans="1:2" hidden="1">
      <c r="A903" s="3">
        <v>34163</v>
      </c>
      <c r="B903" s="2">
        <v>11.02</v>
      </c>
    </row>
    <row r="904" spans="1:2" hidden="1">
      <c r="A904" s="3">
        <v>34164</v>
      </c>
      <c r="B904" s="2">
        <v>10.78</v>
      </c>
    </row>
    <row r="905" spans="1:2" hidden="1">
      <c r="A905" s="3">
        <v>34165</v>
      </c>
      <c r="B905" s="2">
        <v>10.6</v>
      </c>
    </row>
    <row r="906" spans="1:2" hidden="1">
      <c r="A906" s="3">
        <v>34166</v>
      </c>
      <c r="B906" s="2">
        <v>10.96</v>
      </c>
    </row>
    <row r="907" spans="1:2" hidden="1">
      <c r="A907" s="3">
        <v>34169</v>
      </c>
      <c r="B907" s="2">
        <v>11.46</v>
      </c>
    </row>
    <row r="908" spans="1:2" hidden="1">
      <c r="A908" s="3">
        <v>34170</v>
      </c>
      <c r="B908" s="2">
        <v>11.05</v>
      </c>
    </row>
    <row r="909" spans="1:2" hidden="1">
      <c r="A909" s="3">
        <v>34171</v>
      </c>
      <c r="B909" s="2">
        <v>11.97</v>
      </c>
    </row>
    <row r="910" spans="1:2" hidden="1">
      <c r="A910" s="3">
        <v>34172</v>
      </c>
      <c r="B910" s="2">
        <v>11.69</v>
      </c>
    </row>
    <row r="911" spans="1:2" hidden="1">
      <c r="A911" s="3">
        <v>34173</v>
      </c>
      <c r="B911" s="2">
        <v>11.32</v>
      </c>
    </row>
    <row r="912" spans="1:2" hidden="1">
      <c r="A912" s="3">
        <v>34176</v>
      </c>
      <c r="B912" s="2">
        <v>11.32</v>
      </c>
    </row>
    <row r="913" spans="1:2" hidden="1">
      <c r="A913" s="3">
        <v>34177</v>
      </c>
      <c r="B913" s="2">
        <v>11.34</v>
      </c>
    </row>
    <row r="914" spans="1:2" hidden="1">
      <c r="A914" s="3">
        <v>34178</v>
      </c>
      <c r="B914" s="2">
        <v>11.37</v>
      </c>
    </row>
    <row r="915" spans="1:2" hidden="1">
      <c r="A915" s="3">
        <v>34179</v>
      </c>
      <c r="B915" s="2">
        <v>11.25</v>
      </c>
    </row>
    <row r="916" spans="1:2" hidden="1">
      <c r="A916" s="3">
        <v>34180</v>
      </c>
      <c r="B916" s="2">
        <v>11.73</v>
      </c>
    </row>
    <row r="917" spans="1:2" hidden="1">
      <c r="A917" s="3">
        <v>34183</v>
      </c>
      <c r="B917" s="2">
        <v>11.47</v>
      </c>
    </row>
    <row r="918" spans="1:2" hidden="1">
      <c r="A918" s="3">
        <v>34184</v>
      </c>
      <c r="B918" s="2">
        <v>11.49</v>
      </c>
    </row>
    <row r="919" spans="1:2" hidden="1">
      <c r="A919" s="3">
        <v>34185</v>
      </c>
      <c r="B919" s="2">
        <v>11.71</v>
      </c>
    </row>
    <row r="920" spans="1:2" hidden="1">
      <c r="A920" s="3">
        <v>34186</v>
      </c>
      <c r="B920" s="2">
        <v>12.03</v>
      </c>
    </row>
    <row r="921" spans="1:2" hidden="1">
      <c r="A921" s="3">
        <v>34187</v>
      </c>
      <c r="B921" s="2">
        <v>12.33</v>
      </c>
    </row>
    <row r="922" spans="1:2" hidden="1">
      <c r="A922" s="3">
        <v>34190</v>
      </c>
      <c r="B922" s="2">
        <v>12.39</v>
      </c>
    </row>
    <row r="923" spans="1:2" hidden="1">
      <c r="A923" s="3">
        <v>34191</v>
      </c>
      <c r="B923" s="2">
        <v>12.31</v>
      </c>
    </row>
    <row r="924" spans="1:2" hidden="1">
      <c r="A924" s="3">
        <v>34192</v>
      </c>
      <c r="B924" s="2">
        <v>12.07</v>
      </c>
    </row>
    <row r="925" spans="1:2" hidden="1">
      <c r="A925" s="3">
        <v>34193</v>
      </c>
      <c r="B925" s="2">
        <v>12.38</v>
      </c>
    </row>
    <row r="926" spans="1:2" hidden="1">
      <c r="A926" s="3">
        <v>34194</v>
      </c>
      <c r="B926" s="2">
        <v>12.19</v>
      </c>
    </row>
    <row r="927" spans="1:2" hidden="1">
      <c r="A927" s="3">
        <v>34197</v>
      </c>
      <c r="B927" s="2">
        <v>12.01</v>
      </c>
    </row>
    <row r="928" spans="1:2" hidden="1">
      <c r="A928" s="3">
        <v>34198</v>
      </c>
      <c r="B928" s="2">
        <v>11.59</v>
      </c>
    </row>
    <row r="929" spans="1:2" hidden="1">
      <c r="A929" s="3">
        <v>34199</v>
      </c>
      <c r="B929" s="2">
        <v>11.52</v>
      </c>
    </row>
    <row r="930" spans="1:2" hidden="1">
      <c r="A930" s="3">
        <v>34200</v>
      </c>
      <c r="B930" s="2">
        <v>11.63</v>
      </c>
    </row>
    <row r="931" spans="1:2" hidden="1">
      <c r="A931" s="3">
        <v>34201</v>
      </c>
      <c r="B931" s="2">
        <v>11.62</v>
      </c>
    </row>
    <row r="932" spans="1:2" hidden="1">
      <c r="A932" s="3">
        <v>34204</v>
      </c>
      <c r="B932" s="2">
        <v>12.15</v>
      </c>
    </row>
    <row r="933" spans="1:2" hidden="1">
      <c r="A933" s="3">
        <v>34205</v>
      </c>
      <c r="B933" s="2">
        <v>11.8</v>
      </c>
    </row>
    <row r="934" spans="1:2" hidden="1">
      <c r="A934" s="3">
        <v>34206</v>
      </c>
      <c r="B934" s="2">
        <v>12.1</v>
      </c>
    </row>
    <row r="935" spans="1:2" hidden="1">
      <c r="A935" s="3">
        <v>34207</v>
      </c>
      <c r="B935" s="2">
        <v>12.14</v>
      </c>
    </row>
    <row r="936" spans="1:2" hidden="1">
      <c r="A936" s="3">
        <v>34208</v>
      </c>
      <c r="B936" s="2">
        <v>11.91</v>
      </c>
    </row>
    <row r="937" spans="1:2" hidden="1">
      <c r="A937" s="3">
        <v>34211</v>
      </c>
      <c r="B937" s="2">
        <v>11.74</v>
      </c>
    </row>
    <row r="938" spans="1:2" hidden="1">
      <c r="A938" s="3">
        <v>34212</v>
      </c>
      <c r="B938" s="2">
        <v>11.85</v>
      </c>
    </row>
    <row r="939" spans="1:2" hidden="1">
      <c r="A939" s="3">
        <v>34213</v>
      </c>
      <c r="B939" s="2">
        <v>11.48</v>
      </c>
    </row>
    <row r="940" spans="1:2" hidden="1">
      <c r="A940" s="3">
        <v>34214</v>
      </c>
      <c r="B940" s="2">
        <v>11.87</v>
      </c>
    </row>
    <row r="941" spans="1:2" hidden="1">
      <c r="A941" s="3">
        <v>34215</v>
      </c>
      <c r="B941" s="2">
        <v>11.16</v>
      </c>
    </row>
    <row r="942" spans="1:2" hidden="1">
      <c r="A942" s="3">
        <v>34219</v>
      </c>
      <c r="B942" s="2">
        <v>12.9</v>
      </c>
    </row>
    <row r="943" spans="1:2" hidden="1">
      <c r="A943" s="3">
        <v>34220</v>
      </c>
      <c r="B943" s="2">
        <v>13.24</v>
      </c>
    </row>
    <row r="944" spans="1:2" hidden="1">
      <c r="A944" s="3">
        <v>34221</v>
      </c>
      <c r="B944" s="2">
        <v>12.67</v>
      </c>
    </row>
    <row r="945" spans="1:2" hidden="1">
      <c r="A945" s="3">
        <v>34222</v>
      </c>
      <c r="B945" s="2">
        <v>11.7</v>
      </c>
    </row>
    <row r="946" spans="1:2" hidden="1">
      <c r="A946" s="3">
        <v>34225</v>
      </c>
      <c r="B946" s="2">
        <v>12.16</v>
      </c>
    </row>
    <row r="947" spans="1:2" hidden="1">
      <c r="A947" s="3">
        <v>34226</v>
      </c>
      <c r="B947" s="2">
        <v>13.15</v>
      </c>
    </row>
    <row r="948" spans="1:2" hidden="1">
      <c r="A948" s="3">
        <v>34227</v>
      </c>
      <c r="B948" s="2">
        <v>12.7</v>
      </c>
    </row>
    <row r="949" spans="1:2" hidden="1">
      <c r="A949" s="3">
        <v>34228</v>
      </c>
      <c r="B949" s="2">
        <v>13.36</v>
      </c>
    </row>
    <row r="950" spans="1:2" hidden="1">
      <c r="A950" s="3">
        <v>34229</v>
      </c>
      <c r="B950" s="2">
        <v>13.39</v>
      </c>
    </row>
    <row r="951" spans="1:2" hidden="1">
      <c r="A951" s="3">
        <v>34232</v>
      </c>
      <c r="B951" s="2">
        <v>14.6</v>
      </c>
    </row>
    <row r="952" spans="1:2" hidden="1">
      <c r="A952" s="3">
        <v>34233</v>
      </c>
      <c r="B952" s="2">
        <v>17.3</v>
      </c>
    </row>
    <row r="953" spans="1:2" hidden="1">
      <c r="A953" s="3">
        <v>34234</v>
      </c>
      <c r="B953" s="2">
        <v>13.75</v>
      </c>
    </row>
    <row r="954" spans="1:2" hidden="1">
      <c r="A954" s="3">
        <v>34235</v>
      </c>
      <c r="B954" s="2">
        <v>13.36</v>
      </c>
    </row>
    <row r="955" spans="1:2" hidden="1">
      <c r="A955" s="3">
        <v>34236</v>
      </c>
      <c r="B955" s="2">
        <v>12.47</v>
      </c>
    </row>
    <row r="956" spans="1:2" hidden="1">
      <c r="A956" s="3">
        <v>34239</v>
      </c>
      <c r="B956" s="2">
        <v>12.49</v>
      </c>
    </row>
    <row r="957" spans="1:2" hidden="1">
      <c r="A957" s="3">
        <v>34240</v>
      </c>
      <c r="B957" s="2">
        <v>12.19</v>
      </c>
    </row>
    <row r="958" spans="1:2" hidden="1">
      <c r="A958" s="3">
        <v>34241</v>
      </c>
      <c r="B958" s="2">
        <v>12.63</v>
      </c>
    </row>
    <row r="959" spans="1:2" hidden="1">
      <c r="A959" s="3">
        <v>34242</v>
      </c>
      <c r="B959" s="2">
        <v>12.99</v>
      </c>
    </row>
    <row r="960" spans="1:2" hidden="1">
      <c r="A960" s="3">
        <v>34243</v>
      </c>
      <c r="B960" s="2">
        <v>11.83</v>
      </c>
    </row>
    <row r="961" spans="1:2" hidden="1">
      <c r="A961" s="3">
        <v>34246</v>
      </c>
      <c r="B961" s="2">
        <v>12.85</v>
      </c>
    </row>
    <row r="962" spans="1:2" hidden="1">
      <c r="A962" s="3">
        <v>34247</v>
      </c>
      <c r="B962" s="2">
        <v>12.97</v>
      </c>
    </row>
    <row r="963" spans="1:2" hidden="1">
      <c r="A963" s="3">
        <v>34248</v>
      </c>
      <c r="B963" s="2">
        <v>12.68</v>
      </c>
    </row>
    <row r="964" spans="1:2" hidden="1">
      <c r="A964" s="3">
        <v>34249</v>
      </c>
      <c r="B964" s="2">
        <v>13.14</v>
      </c>
    </row>
    <row r="965" spans="1:2" hidden="1">
      <c r="A965" s="3">
        <v>34250</v>
      </c>
      <c r="B965" s="2">
        <v>12.04</v>
      </c>
    </row>
    <row r="966" spans="1:2" hidden="1">
      <c r="A966" s="3">
        <v>34253</v>
      </c>
      <c r="B966" s="2">
        <v>12.26</v>
      </c>
    </row>
    <row r="967" spans="1:2" hidden="1">
      <c r="A967" s="3">
        <v>34254</v>
      </c>
      <c r="B967" s="2">
        <v>12.41</v>
      </c>
    </row>
    <row r="968" spans="1:2" hidden="1">
      <c r="A968" s="3">
        <v>34255</v>
      </c>
      <c r="B968" s="2">
        <v>11.38</v>
      </c>
    </row>
    <row r="969" spans="1:2" hidden="1">
      <c r="A969" s="3">
        <v>34256</v>
      </c>
      <c r="B969" s="2">
        <v>11</v>
      </c>
    </row>
    <row r="970" spans="1:2" hidden="1">
      <c r="A970" s="3">
        <v>34257</v>
      </c>
      <c r="B970" s="2">
        <v>10.87</v>
      </c>
    </row>
    <row r="971" spans="1:2" hidden="1">
      <c r="A971" s="3">
        <v>34260</v>
      </c>
      <c r="B971" s="2">
        <v>11.33</v>
      </c>
    </row>
    <row r="972" spans="1:2" hidden="1">
      <c r="A972" s="3">
        <v>34261</v>
      </c>
      <c r="B972" s="2">
        <v>11.61</v>
      </c>
    </row>
    <row r="973" spans="1:2" hidden="1">
      <c r="A973" s="3">
        <v>34262</v>
      </c>
      <c r="B973" s="2">
        <v>11.32</v>
      </c>
    </row>
    <row r="974" spans="1:2" hidden="1">
      <c r="A974" s="3">
        <v>34263</v>
      </c>
      <c r="B974" s="2">
        <v>11.2</v>
      </c>
    </row>
    <row r="975" spans="1:2" hidden="1">
      <c r="A975" s="3">
        <v>34264</v>
      </c>
      <c r="B975" s="2">
        <v>11.48</v>
      </c>
    </row>
    <row r="976" spans="1:2" hidden="1">
      <c r="A976" s="3">
        <v>34267</v>
      </c>
      <c r="B976" s="2">
        <v>11.83</v>
      </c>
    </row>
    <row r="977" spans="1:2" hidden="1">
      <c r="A977" s="3">
        <v>34268</v>
      </c>
      <c r="B977" s="2">
        <v>11.83</v>
      </c>
    </row>
    <row r="978" spans="1:2" hidden="1">
      <c r="A978" s="3">
        <v>34269</v>
      </c>
      <c r="B978" s="2">
        <v>12.01</v>
      </c>
    </row>
    <row r="979" spans="1:2" hidden="1">
      <c r="A979" s="3">
        <v>34270</v>
      </c>
      <c r="B979" s="2">
        <v>11.88</v>
      </c>
    </row>
    <row r="980" spans="1:2" hidden="1">
      <c r="A980" s="3">
        <v>34271</v>
      </c>
      <c r="B980" s="2">
        <v>11.46</v>
      </c>
    </row>
    <row r="981" spans="1:2" hidden="1">
      <c r="A981" s="3">
        <v>34274</v>
      </c>
      <c r="B981" s="2">
        <v>11.78</v>
      </c>
    </row>
    <row r="982" spans="1:2" hidden="1">
      <c r="A982" s="3">
        <v>34275</v>
      </c>
      <c r="B982" s="2">
        <v>11.74</v>
      </c>
    </row>
    <row r="983" spans="1:2" hidden="1">
      <c r="A983" s="3">
        <v>34276</v>
      </c>
      <c r="B983" s="2">
        <v>13.26</v>
      </c>
    </row>
    <row r="984" spans="1:2" hidden="1">
      <c r="A984" s="3">
        <v>34277</v>
      </c>
      <c r="B984" s="2">
        <v>14.68</v>
      </c>
    </row>
    <row r="985" spans="1:2" hidden="1">
      <c r="A985" s="3">
        <v>34278</v>
      </c>
      <c r="B985" s="2">
        <v>14.97</v>
      </c>
    </row>
    <row r="986" spans="1:2" hidden="1">
      <c r="A986" s="3">
        <v>34281</v>
      </c>
      <c r="B986" s="2">
        <v>14.31</v>
      </c>
    </row>
    <row r="987" spans="1:2" hidden="1">
      <c r="A987" s="3">
        <v>34282</v>
      </c>
      <c r="B987" s="2">
        <v>13.94</v>
      </c>
    </row>
    <row r="988" spans="1:2" hidden="1">
      <c r="A988" s="3">
        <v>34283</v>
      </c>
      <c r="B988" s="2">
        <v>13.72</v>
      </c>
    </row>
    <row r="989" spans="1:2" hidden="1">
      <c r="A989" s="3">
        <v>34284</v>
      </c>
      <c r="B989" s="2">
        <v>13.88</v>
      </c>
    </row>
    <row r="990" spans="1:2" hidden="1">
      <c r="A990" s="3">
        <v>34285</v>
      </c>
      <c r="B990" s="2">
        <v>13.33</v>
      </c>
    </row>
    <row r="991" spans="1:2" hidden="1">
      <c r="A991" s="3">
        <v>34288</v>
      </c>
      <c r="B991" s="2">
        <v>14.46</v>
      </c>
    </row>
    <row r="992" spans="1:2" hidden="1">
      <c r="A992" s="3">
        <v>34289</v>
      </c>
      <c r="B992" s="2">
        <v>15.11</v>
      </c>
    </row>
    <row r="993" spans="1:2" hidden="1">
      <c r="A993" s="3">
        <v>34290</v>
      </c>
      <c r="B993" s="2">
        <v>15.57</v>
      </c>
    </row>
    <row r="994" spans="1:2" hidden="1">
      <c r="A994" s="3">
        <v>34291</v>
      </c>
      <c r="B994" s="2">
        <v>14.65</v>
      </c>
    </row>
    <row r="995" spans="1:2" hidden="1">
      <c r="A995" s="3">
        <v>34292</v>
      </c>
      <c r="B995" s="2">
        <v>15.03</v>
      </c>
    </row>
    <row r="996" spans="1:2" hidden="1">
      <c r="A996" s="3">
        <v>34295</v>
      </c>
      <c r="B996" s="2">
        <v>15.9</v>
      </c>
    </row>
    <row r="997" spans="1:2" hidden="1">
      <c r="A997" s="3">
        <v>34296</v>
      </c>
      <c r="B997" s="2">
        <v>14.27</v>
      </c>
    </row>
    <row r="998" spans="1:2" hidden="1">
      <c r="A998" s="3">
        <v>34297</v>
      </c>
      <c r="B998" s="2">
        <v>13.51</v>
      </c>
    </row>
    <row r="999" spans="1:2" hidden="1">
      <c r="A999" s="3">
        <v>34299</v>
      </c>
      <c r="B999" s="2">
        <v>13.77</v>
      </c>
    </row>
    <row r="1000" spans="1:2" hidden="1">
      <c r="A1000" s="3">
        <v>34302</v>
      </c>
      <c r="B1000" s="2">
        <v>14.12</v>
      </c>
    </row>
    <row r="1001" spans="1:2" hidden="1">
      <c r="A1001" s="3">
        <v>34303</v>
      </c>
      <c r="B1001" s="2">
        <v>13.76</v>
      </c>
    </row>
    <row r="1002" spans="1:2" hidden="1">
      <c r="A1002" s="3">
        <v>34304</v>
      </c>
      <c r="B1002" s="2">
        <v>13.83</v>
      </c>
    </row>
    <row r="1003" spans="1:2" hidden="1">
      <c r="A1003" s="3">
        <v>34305</v>
      </c>
      <c r="B1003" s="2">
        <v>13.51</v>
      </c>
    </row>
    <row r="1004" spans="1:2" hidden="1">
      <c r="A1004" s="3">
        <v>34306</v>
      </c>
      <c r="B1004" s="2">
        <v>12.69</v>
      </c>
    </row>
    <row r="1005" spans="1:2" hidden="1">
      <c r="A1005" s="3">
        <v>34309</v>
      </c>
      <c r="B1005" s="2">
        <v>12.84</v>
      </c>
    </row>
    <row r="1006" spans="1:2" hidden="1">
      <c r="A1006" s="3">
        <v>34310</v>
      </c>
      <c r="B1006" s="2">
        <v>12.41</v>
      </c>
    </row>
    <row r="1007" spans="1:2" hidden="1">
      <c r="A1007" s="3">
        <v>34311</v>
      </c>
      <c r="B1007" s="2">
        <v>12.46</v>
      </c>
    </row>
    <row r="1008" spans="1:2" hidden="1">
      <c r="A1008" s="3">
        <v>34312</v>
      </c>
      <c r="B1008" s="2">
        <v>12.43</v>
      </c>
    </row>
    <row r="1009" spans="1:2" hidden="1">
      <c r="A1009" s="3">
        <v>34313</v>
      </c>
      <c r="B1009" s="2">
        <v>12.6</v>
      </c>
    </row>
    <row r="1010" spans="1:2" hidden="1">
      <c r="A1010" s="3">
        <v>34316</v>
      </c>
      <c r="B1010" s="2">
        <v>10.98</v>
      </c>
    </row>
    <row r="1011" spans="1:2" hidden="1">
      <c r="A1011" s="3">
        <v>34317</v>
      </c>
      <c r="B1011" s="2">
        <v>11.13</v>
      </c>
    </row>
    <row r="1012" spans="1:2" hidden="1">
      <c r="A1012" s="3">
        <v>34318</v>
      </c>
      <c r="B1012" s="2">
        <v>11.03</v>
      </c>
    </row>
    <row r="1013" spans="1:2" hidden="1">
      <c r="A1013" s="3">
        <v>34319</v>
      </c>
      <c r="B1013" s="2">
        <v>10.9</v>
      </c>
    </row>
    <row r="1014" spans="1:2" hidden="1">
      <c r="A1014" s="3">
        <v>34320</v>
      </c>
      <c r="B1014" s="2">
        <v>11.08</v>
      </c>
    </row>
    <row r="1015" spans="1:2" hidden="1">
      <c r="A1015" s="3">
        <v>34323</v>
      </c>
      <c r="B1015" s="2">
        <v>10.75</v>
      </c>
    </row>
    <row r="1016" spans="1:2" hidden="1">
      <c r="A1016" s="3">
        <v>34324</v>
      </c>
      <c r="B1016" s="2">
        <v>10.08</v>
      </c>
    </row>
    <row r="1017" spans="1:2" hidden="1">
      <c r="A1017" s="3">
        <v>34325</v>
      </c>
      <c r="B1017" s="2">
        <v>9.31</v>
      </c>
    </row>
    <row r="1018" spans="1:2" hidden="1">
      <c r="A1018" s="3">
        <v>34326</v>
      </c>
      <c r="B1018" s="2">
        <v>9.48</v>
      </c>
    </row>
    <row r="1019" spans="1:2" hidden="1">
      <c r="A1019" s="3">
        <v>34330</v>
      </c>
      <c r="B1019" s="2">
        <v>9.6999999999999993</v>
      </c>
    </row>
    <row r="1020" spans="1:2" hidden="1">
      <c r="A1020" s="3">
        <v>34331</v>
      </c>
      <c r="B1020" s="2">
        <v>9.82</v>
      </c>
    </row>
    <row r="1021" spans="1:2" hidden="1">
      <c r="A1021" s="3">
        <v>34332</v>
      </c>
      <c r="B1021" s="2">
        <v>10.46</v>
      </c>
    </row>
    <row r="1022" spans="1:2" hidden="1">
      <c r="A1022" s="3">
        <v>34333</v>
      </c>
      <c r="B1022" s="2">
        <v>10.69</v>
      </c>
    </row>
    <row r="1023" spans="1:2" hidden="1">
      <c r="A1023" s="3">
        <v>34334</v>
      </c>
      <c r="B1023" s="2">
        <v>11.66</v>
      </c>
    </row>
    <row r="1024" spans="1:2" hidden="1">
      <c r="A1024" s="3">
        <v>34337</v>
      </c>
      <c r="B1024" s="2">
        <v>12.57</v>
      </c>
    </row>
    <row r="1025" spans="1:2" hidden="1">
      <c r="A1025" s="3">
        <v>34338</v>
      </c>
      <c r="B1025" s="2">
        <v>11.91</v>
      </c>
    </row>
    <row r="1026" spans="1:2" hidden="1">
      <c r="A1026" s="3">
        <v>34339</v>
      </c>
      <c r="B1026" s="2">
        <v>10.94</v>
      </c>
    </row>
    <row r="1027" spans="1:2" hidden="1">
      <c r="A1027" s="3">
        <v>34340</v>
      </c>
      <c r="B1027" s="2">
        <v>11.27</v>
      </c>
    </row>
    <row r="1028" spans="1:2" hidden="1">
      <c r="A1028" s="3">
        <v>34341</v>
      </c>
      <c r="B1028" s="2">
        <v>10.96</v>
      </c>
    </row>
    <row r="1029" spans="1:2" hidden="1">
      <c r="A1029" s="3">
        <v>34344</v>
      </c>
      <c r="B1029" s="2">
        <v>10.74</v>
      </c>
    </row>
    <row r="1030" spans="1:2" hidden="1">
      <c r="A1030" s="3">
        <v>34345</v>
      </c>
      <c r="B1030" s="2">
        <v>11.29</v>
      </c>
    </row>
    <row r="1031" spans="1:2" hidden="1">
      <c r="A1031" s="3">
        <v>34346</v>
      </c>
      <c r="B1031" s="2">
        <v>11.65</v>
      </c>
    </row>
    <row r="1032" spans="1:2" hidden="1">
      <c r="A1032" s="3">
        <v>34347</v>
      </c>
      <c r="B1032" s="2">
        <v>12.08</v>
      </c>
    </row>
    <row r="1033" spans="1:2" hidden="1">
      <c r="A1033" s="3">
        <v>34348</v>
      </c>
      <c r="B1033" s="2">
        <v>11.15</v>
      </c>
    </row>
    <row r="1034" spans="1:2" hidden="1">
      <c r="A1034" s="3">
        <v>34351</v>
      </c>
      <c r="B1034" s="2">
        <v>11.88</v>
      </c>
    </row>
    <row r="1035" spans="1:2" hidden="1">
      <c r="A1035" s="3">
        <v>34352</v>
      </c>
      <c r="B1035" s="2">
        <v>11.63</v>
      </c>
    </row>
    <row r="1036" spans="1:2" hidden="1">
      <c r="A1036" s="3">
        <v>34353</v>
      </c>
      <c r="B1036" s="2">
        <v>11.76</v>
      </c>
    </row>
    <row r="1037" spans="1:2" hidden="1">
      <c r="A1037" s="3">
        <v>34354</v>
      </c>
      <c r="B1037" s="2">
        <v>11.16</v>
      </c>
    </row>
    <row r="1038" spans="1:2" hidden="1">
      <c r="A1038" s="3">
        <v>34355</v>
      </c>
      <c r="B1038" s="2">
        <v>11.09</v>
      </c>
    </row>
    <row r="1039" spans="1:2" hidden="1">
      <c r="A1039" s="3">
        <v>34358</v>
      </c>
      <c r="B1039" s="2">
        <v>11.6</v>
      </c>
    </row>
    <row r="1040" spans="1:2" hidden="1">
      <c r="A1040" s="3">
        <v>34359</v>
      </c>
      <c r="B1040" s="2">
        <v>11.38</v>
      </c>
    </row>
    <row r="1041" spans="1:2" hidden="1">
      <c r="A1041" s="3">
        <v>34360</v>
      </c>
      <c r="B1041" s="2">
        <v>11.17</v>
      </c>
    </row>
    <row r="1042" spans="1:2" hidden="1">
      <c r="A1042" s="3">
        <v>34361</v>
      </c>
      <c r="B1042" s="2">
        <v>10.3</v>
      </c>
    </row>
    <row r="1043" spans="1:2" hidden="1">
      <c r="A1043" s="3">
        <v>34362</v>
      </c>
      <c r="B1043" s="2">
        <v>9.94</v>
      </c>
    </row>
    <row r="1044" spans="1:2" hidden="1">
      <c r="A1044" s="3">
        <v>34365</v>
      </c>
      <c r="B1044" s="2">
        <v>10.63</v>
      </c>
    </row>
    <row r="1045" spans="1:2" hidden="1">
      <c r="A1045" s="3">
        <v>34366</v>
      </c>
      <c r="B1045" s="2">
        <v>10.65</v>
      </c>
    </row>
    <row r="1046" spans="1:2" hidden="1">
      <c r="A1046" s="3">
        <v>34367</v>
      </c>
      <c r="B1046" s="2">
        <v>10.61</v>
      </c>
    </row>
    <row r="1047" spans="1:2" hidden="1">
      <c r="A1047" s="3">
        <v>34368</v>
      </c>
      <c r="B1047" s="2">
        <v>10.75</v>
      </c>
    </row>
    <row r="1048" spans="1:2" hidden="1">
      <c r="A1048" s="3">
        <v>34369</v>
      </c>
      <c r="B1048" s="2">
        <v>15.25</v>
      </c>
    </row>
    <row r="1049" spans="1:2" hidden="1">
      <c r="A1049" s="3">
        <v>34372</v>
      </c>
      <c r="B1049" s="2">
        <v>13.96</v>
      </c>
    </row>
    <row r="1050" spans="1:2" hidden="1">
      <c r="A1050" s="3">
        <v>34373</v>
      </c>
      <c r="B1050" s="2">
        <v>13.66</v>
      </c>
    </row>
    <row r="1051" spans="1:2" hidden="1">
      <c r="A1051" s="3">
        <v>34374</v>
      </c>
      <c r="B1051" s="2">
        <v>13.3</v>
      </c>
    </row>
    <row r="1052" spans="1:2" hidden="1">
      <c r="A1052" s="3">
        <v>34375</v>
      </c>
      <c r="B1052" s="2">
        <v>14.24</v>
      </c>
    </row>
    <row r="1053" spans="1:2" hidden="1">
      <c r="A1053" s="3">
        <v>34376</v>
      </c>
      <c r="B1053" s="2">
        <v>14.46</v>
      </c>
    </row>
    <row r="1054" spans="1:2" hidden="1">
      <c r="A1054" s="3">
        <v>34379</v>
      </c>
      <c r="B1054" s="2">
        <v>14.28</v>
      </c>
    </row>
    <row r="1055" spans="1:2" hidden="1">
      <c r="A1055" s="3">
        <v>34380</v>
      </c>
      <c r="B1055" s="2">
        <v>13.4</v>
      </c>
    </row>
    <row r="1056" spans="1:2" hidden="1">
      <c r="A1056" s="3">
        <v>34381</v>
      </c>
      <c r="B1056" s="2">
        <v>13.13</v>
      </c>
    </row>
    <row r="1057" spans="1:2" hidden="1">
      <c r="A1057" s="3">
        <v>34382</v>
      </c>
      <c r="B1057" s="2">
        <v>13.79</v>
      </c>
    </row>
    <row r="1058" spans="1:2" hidden="1">
      <c r="A1058" s="3">
        <v>34383</v>
      </c>
      <c r="B1058" s="2">
        <v>14.7</v>
      </c>
    </row>
    <row r="1059" spans="1:2" hidden="1">
      <c r="A1059" s="3">
        <v>34387</v>
      </c>
      <c r="B1059" s="2">
        <v>13.52</v>
      </c>
    </row>
    <row r="1060" spans="1:2" hidden="1">
      <c r="A1060" s="3">
        <v>34388</v>
      </c>
      <c r="B1060" s="2">
        <v>13.91</v>
      </c>
    </row>
    <row r="1061" spans="1:2" hidden="1">
      <c r="A1061" s="3">
        <v>34389</v>
      </c>
      <c r="B1061" s="2">
        <v>15.96</v>
      </c>
    </row>
    <row r="1062" spans="1:2" hidden="1">
      <c r="A1062" s="3">
        <v>34390</v>
      </c>
      <c r="B1062" s="2">
        <v>14.8</v>
      </c>
    </row>
    <row r="1063" spans="1:2" hidden="1">
      <c r="A1063" s="3">
        <v>34393</v>
      </c>
      <c r="B1063" s="2">
        <v>14.87</v>
      </c>
    </row>
    <row r="1064" spans="1:2" hidden="1">
      <c r="A1064" s="3">
        <v>34394</v>
      </c>
      <c r="B1064" s="2">
        <v>15.83</v>
      </c>
    </row>
    <row r="1065" spans="1:2" hidden="1">
      <c r="A1065" s="3">
        <v>34395</v>
      </c>
      <c r="B1065" s="2">
        <v>16.079999999999998</v>
      </c>
    </row>
    <row r="1066" spans="1:2" hidden="1">
      <c r="A1066" s="3">
        <v>34396</v>
      </c>
      <c r="B1066" s="2">
        <v>16.36</v>
      </c>
    </row>
    <row r="1067" spans="1:2" hidden="1">
      <c r="A1067" s="3">
        <v>34397</v>
      </c>
      <c r="B1067" s="2">
        <v>16</v>
      </c>
    </row>
    <row r="1068" spans="1:2" hidden="1">
      <c r="A1068" s="3">
        <v>34400</v>
      </c>
      <c r="B1068" s="2">
        <v>14.26</v>
      </c>
    </row>
    <row r="1069" spans="1:2" hidden="1">
      <c r="A1069" s="3">
        <v>34401</v>
      </c>
      <c r="B1069" s="2">
        <v>16.23</v>
      </c>
    </row>
    <row r="1070" spans="1:2" hidden="1">
      <c r="A1070" s="3">
        <v>34402</v>
      </c>
      <c r="B1070" s="2">
        <v>14.41</v>
      </c>
    </row>
    <row r="1071" spans="1:2" hidden="1">
      <c r="A1071" s="3">
        <v>34403</v>
      </c>
      <c r="B1071" s="2">
        <v>16.55</v>
      </c>
    </row>
    <row r="1072" spans="1:2" hidden="1">
      <c r="A1072" s="3">
        <v>34404</v>
      </c>
      <c r="B1072" s="2">
        <v>14.87</v>
      </c>
    </row>
    <row r="1073" spans="1:2" hidden="1">
      <c r="A1073" s="3">
        <v>34407</v>
      </c>
      <c r="B1073" s="2">
        <v>16.61</v>
      </c>
    </row>
    <row r="1074" spans="1:2" hidden="1">
      <c r="A1074" s="3">
        <v>34408</v>
      </c>
      <c r="B1074" s="2">
        <v>14.78</v>
      </c>
    </row>
    <row r="1075" spans="1:2" hidden="1">
      <c r="A1075" s="3">
        <v>34409</v>
      </c>
      <c r="B1075" s="2">
        <v>14.51</v>
      </c>
    </row>
    <row r="1076" spans="1:2" hidden="1">
      <c r="A1076" s="3">
        <v>34410</v>
      </c>
      <c r="B1076" s="2">
        <v>12.76</v>
      </c>
    </row>
    <row r="1077" spans="1:2" hidden="1">
      <c r="A1077" s="3">
        <v>34411</v>
      </c>
      <c r="B1077" s="2">
        <v>13.32</v>
      </c>
    </row>
    <row r="1078" spans="1:2" hidden="1">
      <c r="A1078" s="3">
        <v>34414</v>
      </c>
      <c r="B1078" s="2">
        <v>14.34</v>
      </c>
    </row>
    <row r="1079" spans="1:2" hidden="1">
      <c r="A1079" s="3">
        <v>34415</v>
      </c>
      <c r="B1079" s="2">
        <v>13.39</v>
      </c>
    </row>
    <row r="1080" spans="1:2" hidden="1">
      <c r="A1080" s="3">
        <v>34416</v>
      </c>
      <c r="B1080" s="2">
        <v>12.31</v>
      </c>
    </row>
    <row r="1081" spans="1:2" hidden="1">
      <c r="A1081" s="3">
        <v>34417</v>
      </c>
      <c r="B1081" s="2">
        <v>13.43</v>
      </c>
    </row>
    <row r="1082" spans="1:2" hidden="1">
      <c r="A1082" s="3">
        <v>34418</v>
      </c>
      <c r="B1082" s="2">
        <v>13.67</v>
      </c>
    </row>
    <row r="1083" spans="1:2" hidden="1">
      <c r="A1083" s="3">
        <v>34421</v>
      </c>
      <c r="B1083" s="2">
        <v>14.9</v>
      </c>
    </row>
    <row r="1084" spans="1:2" hidden="1">
      <c r="A1084" s="3">
        <v>34422</v>
      </c>
      <c r="B1084" s="2">
        <v>16.489999999999998</v>
      </c>
    </row>
    <row r="1085" spans="1:2" hidden="1">
      <c r="A1085" s="3">
        <v>34423</v>
      </c>
      <c r="B1085" s="2">
        <v>18.59</v>
      </c>
    </row>
    <row r="1086" spans="1:2" hidden="1">
      <c r="A1086" s="3">
        <v>34424</v>
      </c>
      <c r="B1086" s="2">
        <v>20.45</v>
      </c>
    </row>
    <row r="1087" spans="1:2" hidden="1">
      <c r="A1087" s="3">
        <v>34428</v>
      </c>
      <c r="B1087" s="2">
        <v>23.87</v>
      </c>
    </row>
    <row r="1088" spans="1:2" hidden="1">
      <c r="A1088" s="3">
        <v>34429</v>
      </c>
      <c r="B1088" s="2">
        <v>18.13</v>
      </c>
    </row>
    <row r="1089" spans="1:2" hidden="1">
      <c r="A1089" s="3">
        <v>34430</v>
      </c>
      <c r="B1089" s="2">
        <v>17.38</v>
      </c>
    </row>
    <row r="1090" spans="1:2" hidden="1">
      <c r="A1090" s="3">
        <v>34431</v>
      </c>
      <c r="B1090" s="2">
        <v>16.98</v>
      </c>
    </row>
    <row r="1091" spans="1:2" hidden="1">
      <c r="A1091" s="3">
        <v>34432</v>
      </c>
      <c r="B1091" s="2">
        <v>16.920000000000002</v>
      </c>
    </row>
    <row r="1092" spans="1:2" hidden="1">
      <c r="A1092" s="3">
        <v>34435</v>
      </c>
      <c r="B1092" s="2">
        <v>16.61</v>
      </c>
    </row>
    <row r="1093" spans="1:2" hidden="1">
      <c r="A1093" s="3">
        <v>34436</v>
      </c>
      <c r="B1093" s="2">
        <v>16.420000000000002</v>
      </c>
    </row>
    <row r="1094" spans="1:2" hidden="1">
      <c r="A1094" s="3">
        <v>34437</v>
      </c>
      <c r="B1094" s="2">
        <v>17.02</v>
      </c>
    </row>
    <row r="1095" spans="1:2" hidden="1">
      <c r="A1095" s="3">
        <v>34438</v>
      </c>
      <c r="B1095" s="2">
        <v>16.27</v>
      </c>
    </row>
    <row r="1096" spans="1:2" hidden="1">
      <c r="A1096" s="3">
        <v>34439</v>
      </c>
      <c r="B1096" s="2">
        <v>15.98</v>
      </c>
    </row>
    <row r="1097" spans="1:2" hidden="1">
      <c r="A1097" s="3">
        <v>34442</v>
      </c>
      <c r="B1097" s="2">
        <v>17.22</v>
      </c>
    </row>
    <row r="1098" spans="1:2" hidden="1">
      <c r="A1098" s="3">
        <v>34443</v>
      </c>
      <c r="B1098" s="2">
        <v>16.93</v>
      </c>
    </row>
    <row r="1099" spans="1:2" hidden="1">
      <c r="A1099" s="3">
        <v>34444</v>
      </c>
      <c r="B1099" s="2">
        <v>17.010000000000002</v>
      </c>
    </row>
    <row r="1100" spans="1:2" hidden="1">
      <c r="A1100" s="3">
        <v>34445</v>
      </c>
      <c r="B1100" s="2">
        <v>14.93</v>
      </c>
    </row>
    <row r="1101" spans="1:2" hidden="1">
      <c r="A1101" s="3">
        <v>34446</v>
      </c>
      <c r="B1101" s="2">
        <v>14.94</v>
      </c>
    </row>
    <row r="1102" spans="1:2" hidden="1">
      <c r="A1102" s="3">
        <v>34449</v>
      </c>
      <c r="B1102" s="2">
        <v>14.26</v>
      </c>
    </row>
    <row r="1103" spans="1:2" hidden="1">
      <c r="A1103" s="3">
        <v>34450</v>
      </c>
      <c r="B1103" s="2">
        <v>13.8</v>
      </c>
    </row>
    <row r="1104" spans="1:2" hidden="1">
      <c r="A1104" s="3">
        <v>34452</v>
      </c>
      <c r="B1104" s="2">
        <v>14.51</v>
      </c>
    </row>
    <row r="1105" spans="1:2" hidden="1">
      <c r="A1105" s="3">
        <v>34453</v>
      </c>
      <c r="B1105" s="2">
        <v>13.77</v>
      </c>
    </row>
    <row r="1106" spans="1:2" hidden="1">
      <c r="A1106" s="3">
        <v>34456</v>
      </c>
      <c r="B1106" s="2">
        <v>14.11</v>
      </c>
    </row>
    <row r="1107" spans="1:2" hidden="1">
      <c r="A1107" s="3">
        <v>34457</v>
      </c>
      <c r="B1107" s="2">
        <v>13.81</v>
      </c>
    </row>
    <row r="1108" spans="1:2" hidden="1">
      <c r="A1108" s="3">
        <v>34458</v>
      </c>
      <c r="B1108" s="2">
        <v>14.29</v>
      </c>
    </row>
    <row r="1109" spans="1:2" hidden="1">
      <c r="A1109" s="3">
        <v>34459</v>
      </c>
      <c r="B1109" s="2">
        <v>14.56</v>
      </c>
    </row>
    <row r="1110" spans="1:2" hidden="1">
      <c r="A1110" s="3">
        <v>34460</v>
      </c>
      <c r="B1110" s="2">
        <v>15.08</v>
      </c>
    </row>
    <row r="1111" spans="1:2" hidden="1">
      <c r="A1111" s="3">
        <v>34463</v>
      </c>
      <c r="B1111" s="2">
        <v>16.16</v>
      </c>
    </row>
    <row r="1112" spans="1:2" hidden="1">
      <c r="A1112" s="3">
        <v>34464</v>
      </c>
      <c r="B1112" s="2">
        <v>15.19</v>
      </c>
    </row>
    <row r="1113" spans="1:2" hidden="1">
      <c r="A1113" s="3">
        <v>34465</v>
      </c>
      <c r="B1113" s="2">
        <v>15.55</v>
      </c>
    </row>
    <row r="1114" spans="1:2" hidden="1">
      <c r="A1114" s="3">
        <v>34466</v>
      </c>
      <c r="B1114" s="2">
        <v>15.46</v>
      </c>
    </row>
    <row r="1115" spans="1:2" hidden="1">
      <c r="A1115" s="3">
        <v>34467</v>
      </c>
      <c r="B1115" s="2">
        <v>14.54</v>
      </c>
    </row>
    <row r="1116" spans="1:2" hidden="1">
      <c r="A1116" s="3">
        <v>34470</v>
      </c>
      <c r="B1116" s="2">
        <v>14.67</v>
      </c>
    </row>
    <row r="1117" spans="1:2" hidden="1">
      <c r="A1117" s="3">
        <v>34471</v>
      </c>
      <c r="B1117" s="2">
        <v>14.08</v>
      </c>
    </row>
    <row r="1118" spans="1:2" hidden="1">
      <c r="A1118" s="3">
        <v>34472</v>
      </c>
      <c r="B1118" s="2">
        <v>12.55</v>
      </c>
    </row>
    <row r="1119" spans="1:2" hidden="1">
      <c r="A1119" s="3">
        <v>34473</v>
      </c>
      <c r="B1119" s="2">
        <v>12.33</v>
      </c>
    </row>
    <row r="1120" spans="1:2" hidden="1">
      <c r="A1120" s="3">
        <v>34474</v>
      </c>
      <c r="B1120" s="2">
        <v>12.79</v>
      </c>
    </row>
    <row r="1121" spans="1:2" hidden="1">
      <c r="A1121" s="3">
        <v>34477</v>
      </c>
      <c r="B1121" s="2">
        <v>13.49</v>
      </c>
    </row>
    <row r="1122" spans="1:2" hidden="1">
      <c r="A1122" s="3">
        <v>34478</v>
      </c>
      <c r="B1122" s="2">
        <v>12.73</v>
      </c>
    </row>
    <row r="1123" spans="1:2" hidden="1">
      <c r="A1123" s="3">
        <v>34479</v>
      </c>
      <c r="B1123" s="2">
        <v>12.43</v>
      </c>
    </row>
    <row r="1124" spans="1:2" hidden="1">
      <c r="A1124" s="3">
        <v>34480</v>
      </c>
      <c r="B1124" s="2">
        <v>12.5</v>
      </c>
    </row>
    <row r="1125" spans="1:2" hidden="1">
      <c r="A1125" s="3">
        <v>34481</v>
      </c>
      <c r="B1125" s="2">
        <v>12.49</v>
      </c>
    </row>
    <row r="1126" spans="1:2" hidden="1">
      <c r="A1126" s="3">
        <v>34485</v>
      </c>
      <c r="B1126" s="2">
        <v>13.03</v>
      </c>
    </row>
    <row r="1127" spans="1:2" hidden="1">
      <c r="A1127" s="3">
        <v>34486</v>
      </c>
      <c r="B1127" s="2">
        <v>12.72</v>
      </c>
    </row>
    <row r="1128" spans="1:2" hidden="1">
      <c r="A1128" s="3">
        <v>34487</v>
      </c>
      <c r="B1128" s="2">
        <v>12.73</v>
      </c>
    </row>
    <row r="1129" spans="1:2" hidden="1">
      <c r="A1129" s="3">
        <v>34488</v>
      </c>
      <c r="B1129" s="2">
        <v>12.19</v>
      </c>
    </row>
    <row r="1130" spans="1:2" hidden="1">
      <c r="A1130" s="3">
        <v>34491</v>
      </c>
      <c r="B1130" s="2">
        <v>13.03</v>
      </c>
    </row>
    <row r="1131" spans="1:2" hidden="1">
      <c r="A1131" s="3">
        <v>34492</v>
      </c>
      <c r="B1131" s="2">
        <v>13.05</v>
      </c>
    </row>
    <row r="1132" spans="1:2" hidden="1">
      <c r="A1132" s="3">
        <v>34493</v>
      </c>
      <c r="B1132" s="2">
        <v>13.32</v>
      </c>
    </row>
    <row r="1133" spans="1:2" hidden="1">
      <c r="A1133" s="3">
        <v>34494</v>
      </c>
      <c r="B1133" s="2">
        <v>13.21</v>
      </c>
    </row>
    <row r="1134" spans="1:2" hidden="1">
      <c r="A1134" s="3">
        <v>34495</v>
      </c>
      <c r="B1134" s="2">
        <v>12.69</v>
      </c>
    </row>
    <row r="1135" spans="1:2" hidden="1">
      <c r="A1135" s="3">
        <v>34498</v>
      </c>
      <c r="B1135" s="2">
        <v>11.92</v>
      </c>
    </row>
    <row r="1136" spans="1:2" hidden="1">
      <c r="A1136" s="3">
        <v>34499</v>
      </c>
      <c r="B1136" s="2">
        <v>11.6</v>
      </c>
    </row>
    <row r="1137" spans="1:2" hidden="1">
      <c r="A1137" s="3">
        <v>34500</v>
      </c>
      <c r="B1137" s="2">
        <v>11.52</v>
      </c>
    </row>
    <row r="1138" spans="1:2" hidden="1">
      <c r="A1138" s="3">
        <v>34501</v>
      </c>
      <c r="B1138" s="2">
        <v>11.22</v>
      </c>
    </row>
    <row r="1139" spans="1:2" hidden="1">
      <c r="A1139" s="3">
        <v>34502</v>
      </c>
      <c r="B1139" s="2">
        <v>12.31</v>
      </c>
    </row>
    <row r="1140" spans="1:2" hidden="1">
      <c r="A1140" s="3">
        <v>34505</v>
      </c>
      <c r="B1140" s="2">
        <v>13.96</v>
      </c>
    </row>
    <row r="1141" spans="1:2" hidden="1">
      <c r="A1141" s="3">
        <v>34506</v>
      </c>
      <c r="B1141" s="2">
        <v>14.7</v>
      </c>
    </row>
    <row r="1142" spans="1:2" hidden="1">
      <c r="A1142" s="3">
        <v>34507</v>
      </c>
      <c r="B1142" s="2">
        <v>14.02</v>
      </c>
    </row>
    <row r="1143" spans="1:2" hidden="1">
      <c r="A1143" s="3">
        <v>34508</v>
      </c>
      <c r="B1143" s="2">
        <v>14.12</v>
      </c>
    </row>
    <row r="1144" spans="1:2" hidden="1">
      <c r="A1144" s="3">
        <v>34509</v>
      </c>
      <c r="B1144" s="2">
        <v>16.72</v>
      </c>
    </row>
    <row r="1145" spans="1:2" hidden="1">
      <c r="A1145" s="3">
        <v>34512</v>
      </c>
      <c r="B1145" s="2">
        <v>15.53</v>
      </c>
    </row>
    <row r="1146" spans="1:2" hidden="1">
      <c r="A1146" s="3">
        <v>34513</v>
      </c>
      <c r="B1146" s="2">
        <v>15.04</v>
      </c>
    </row>
    <row r="1147" spans="1:2" hidden="1">
      <c r="A1147" s="3">
        <v>34514</v>
      </c>
      <c r="B1147" s="2">
        <v>14.42</v>
      </c>
    </row>
    <row r="1148" spans="1:2" hidden="1">
      <c r="A1148" s="3">
        <v>34515</v>
      </c>
      <c r="B1148" s="2">
        <v>14.97</v>
      </c>
    </row>
    <row r="1149" spans="1:2" hidden="1">
      <c r="A1149" s="3">
        <v>34516</v>
      </c>
      <c r="B1149" s="2">
        <v>14.36</v>
      </c>
    </row>
    <row r="1150" spans="1:2" hidden="1">
      <c r="A1150" s="3">
        <v>34520</v>
      </c>
      <c r="B1150" s="2">
        <v>14.92</v>
      </c>
    </row>
    <row r="1151" spans="1:2" hidden="1">
      <c r="A1151" s="3">
        <v>34521</v>
      </c>
      <c r="B1151" s="2">
        <v>14.7</v>
      </c>
    </row>
    <row r="1152" spans="1:2" hidden="1">
      <c r="A1152" s="3">
        <v>34522</v>
      </c>
      <c r="B1152" s="2">
        <v>14.01</v>
      </c>
    </row>
    <row r="1153" spans="1:2" hidden="1">
      <c r="A1153" s="3">
        <v>34523</v>
      </c>
      <c r="B1153" s="2">
        <v>13.26</v>
      </c>
    </row>
    <row r="1154" spans="1:2" hidden="1">
      <c r="A1154" s="3">
        <v>34526</v>
      </c>
      <c r="B1154" s="2">
        <v>13.83</v>
      </c>
    </row>
    <row r="1155" spans="1:2" hidden="1">
      <c r="A1155" s="3">
        <v>34527</v>
      </c>
      <c r="B1155" s="2">
        <v>13.4</v>
      </c>
    </row>
    <row r="1156" spans="1:2" hidden="1">
      <c r="A1156" s="3">
        <v>34528</v>
      </c>
      <c r="B1156" s="2">
        <v>12.42</v>
      </c>
    </row>
    <row r="1157" spans="1:2" hidden="1">
      <c r="A1157" s="3">
        <v>34529</v>
      </c>
      <c r="B1157" s="2">
        <v>11.64</v>
      </c>
    </row>
    <row r="1158" spans="1:2" hidden="1">
      <c r="A1158" s="3">
        <v>34530</v>
      </c>
      <c r="B1158" s="2">
        <v>11.28</v>
      </c>
    </row>
    <row r="1159" spans="1:2" hidden="1">
      <c r="A1159" s="3">
        <v>34533</v>
      </c>
      <c r="B1159" s="2">
        <v>11.44</v>
      </c>
    </row>
    <row r="1160" spans="1:2" hidden="1">
      <c r="A1160" s="3">
        <v>34534</v>
      </c>
      <c r="B1160" s="2">
        <v>11.65</v>
      </c>
    </row>
    <row r="1161" spans="1:2" hidden="1">
      <c r="A1161" s="3">
        <v>34535</v>
      </c>
      <c r="B1161" s="2">
        <v>11.7</v>
      </c>
    </row>
    <row r="1162" spans="1:2" hidden="1">
      <c r="A1162" s="3">
        <v>34536</v>
      </c>
      <c r="B1162" s="2">
        <v>11.65</v>
      </c>
    </row>
    <row r="1163" spans="1:2" hidden="1">
      <c r="A1163" s="3">
        <v>34537</v>
      </c>
      <c r="B1163" s="2">
        <v>11.22</v>
      </c>
    </row>
    <row r="1164" spans="1:2" hidden="1">
      <c r="A1164" s="3">
        <v>34540</v>
      </c>
      <c r="B1164" s="2">
        <v>11.46</v>
      </c>
    </row>
    <row r="1165" spans="1:2" hidden="1">
      <c r="A1165" s="3">
        <v>34541</v>
      </c>
      <c r="B1165" s="2">
        <v>11.66</v>
      </c>
    </row>
    <row r="1166" spans="1:2" hidden="1">
      <c r="A1166" s="3">
        <v>34542</v>
      </c>
      <c r="B1166" s="2">
        <v>11.93</v>
      </c>
    </row>
    <row r="1167" spans="1:2" hidden="1">
      <c r="A1167" s="3">
        <v>34543</v>
      </c>
      <c r="B1167" s="2">
        <v>12.03</v>
      </c>
    </row>
    <row r="1168" spans="1:2" hidden="1">
      <c r="A1168" s="3">
        <v>34544</v>
      </c>
      <c r="B1168" s="2">
        <v>11.13</v>
      </c>
    </row>
    <row r="1169" spans="1:2" hidden="1">
      <c r="A1169" s="3">
        <v>34547</v>
      </c>
      <c r="B1169" s="2">
        <v>11.17</v>
      </c>
    </row>
    <row r="1170" spans="1:2" hidden="1">
      <c r="A1170" s="3">
        <v>34548</v>
      </c>
      <c r="B1170" s="2">
        <v>11.27</v>
      </c>
    </row>
    <row r="1171" spans="1:2" hidden="1">
      <c r="A1171" s="3">
        <v>34549</v>
      </c>
      <c r="B1171" s="2">
        <v>11.35</v>
      </c>
    </row>
    <row r="1172" spans="1:2" hidden="1">
      <c r="A1172" s="3">
        <v>34550</v>
      </c>
      <c r="B1172" s="2">
        <v>12.18</v>
      </c>
    </row>
    <row r="1173" spans="1:2" hidden="1">
      <c r="A1173" s="3">
        <v>34551</v>
      </c>
      <c r="B1173" s="2">
        <v>12.34</v>
      </c>
    </row>
    <row r="1174" spans="1:2" hidden="1">
      <c r="A1174" s="3">
        <v>34554</v>
      </c>
      <c r="B1174" s="2">
        <v>12.41</v>
      </c>
    </row>
    <row r="1175" spans="1:2" hidden="1">
      <c r="A1175" s="3">
        <v>34555</v>
      </c>
      <c r="B1175" s="2">
        <v>12.54</v>
      </c>
    </row>
    <row r="1176" spans="1:2" hidden="1">
      <c r="A1176" s="3">
        <v>34556</v>
      </c>
      <c r="B1176" s="2">
        <v>11.91</v>
      </c>
    </row>
    <row r="1177" spans="1:2" hidden="1">
      <c r="A1177" s="3">
        <v>34557</v>
      </c>
      <c r="B1177" s="2">
        <v>12.13</v>
      </c>
    </row>
    <row r="1178" spans="1:2" hidden="1">
      <c r="A1178" s="3">
        <v>34558</v>
      </c>
      <c r="B1178" s="2">
        <v>11.09</v>
      </c>
    </row>
    <row r="1179" spans="1:2" hidden="1">
      <c r="A1179" s="3">
        <v>34561</v>
      </c>
      <c r="B1179" s="2">
        <v>12.06</v>
      </c>
    </row>
    <row r="1180" spans="1:2" hidden="1">
      <c r="A1180" s="3">
        <v>34562</v>
      </c>
      <c r="B1180" s="2">
        <v>11.39</v>
      </c>
    </row>
    <row r="1181" spans="1:2" hidden="1">
      <c r="A1181" s="3">
        <v>34563</v>
      </c>
      <c r="B1181" s="2">
        <v>11.54</v>
      </c>
    </row>
    <row r="1182" spans="1:2" hidden="1">
      <c r="A1182" s="3">
        <v>34564</v>
      </c>
      <c r="B1182" s="2">
        <v>12.07</v>
      </c>
    </row>
    <row r="1183" spans="1:2" hidden="1">
      <c r="A1183" s="3">
        <v>34565</v>
      </c>
      <c r="B1183" s="2">
        <v>12.83</v>
      </c>
    </row>
    <row r="1184" spans="1:2" hidden="1">
      <c r="A1184" s="3">
        <v>34568</v>
      </c>
      <c r="B1184" s="2">
        <v>12.62</v>
      </c>
    </row>
    <row r="1185" spans="1:2" hidden="1">
      <c r="A1185" s="3">
        <v>34569</v>
      </c>
      <c r="B1185" s="2">
        <v>11.75</v>
      </c>
    </row>
    <row r="1186" spans="1:2" hidden="1">
      <c r="A1186" s="3">
        <v>34570</v>
      </c>
      <c r="B1186" s="2">
        <v>11.57</v>
      </c>
    </row>
    <row r="1187" spans="1:2" hidden="1">
      <c r="A1187" s="3">
        <v>34571</v>
      </c>
      <c r="B1187" s="2">
        <v>12.02</v>
      </c>
    </row>
    <row r="1188" spans="1:2" hidden="1">
      <c r="A1188" s="3">
        <v>34572</v>
      </c>
      <c r="B1188" s="2">
        <v>12.19</v>
      </c>
    </row>
    <row r="1189" spans="1:2" hidden="1">
      <c r="A1189" s="3">
        <v>34575</v>
      </c>
      <c r="B1189" s="2">
        <v>11.82</v>
      </c>
    </row>
    <row r="1190" spans="1:2" hidden="1">
      <c r="A1190" s="3">
        <v>34576</v>
      </c>
      <c r="B1190" s="2">
        <v>11.23</v>
      </c>
    </row>
    <row r="1191" spans="1:2" hidden="1">
      <c r="A1191" s="3">
        <v>34577</v>
      </c>
      <c r="B1191" s="2">
        <v>11.97</v>
      </c>
    </row>
    <row r="1192" spans="1:2" hidden="1">
      <c r="A1192" s="3">
        <v>34578</v>
      </c>
      <c r="B1192" s="2">
        <v>11.86</v>
      </c>
    </row>
    <row r="1193" spans="1:2" hidden="1">
      <c r="A1193" s="3">
        <v>34579</v>
      </c>
      <c r="B1193" s="2">
        <v>11.4</v>
      </c>
    </row>
    <row r="1194" spans="1:2" hidden="1">
      <c r="A1194" s="3">
        <v>34583</v>
      </c>
      <c r="B1194" s="2">
        <v>11.69</v>
      </c>
    </row>
    <row r="1195" spans="1:2" hidden="1">
      <c r="A1195" s="3">
        <v>34584</v>
      </c>
      <c r="B1195" s="2">
        <v>11.81</v>
      </c>
    </row>
    <row r="1196" spans="1:2" hidden="1">
      <c r="A1196" s="3">
        <v>34585</v>
      </c>
      <c r="B1196" s="2">
        <v>11.86</v>
      </c>
    </row>
    <row r="1197" spans="1:2" hidden="1">
      <c r="A1197" s="3">
        <v>34586</v>
      </c>
      <c r="B1197" s="2">
        <v>13.12</v>
      </c>
    </row>
    <row r="1198" spans="1:2" hidden="1">
      <c r="A1198" s="3">
        <v>34589</v>
      </c>
      <c r="B1198" s="2">
        <v>14.01</v>
      </c>
    </row>
    <row r="1199" spans="1:2" hidden="1">
      <c r="A1199" s="3">
        <v>34590</v>
      </c>
      <c r="B1199" s="2">
        <v>13.77</v>
      </c>
    </row>
    <row r="1200" spans="1:2" hidden="1">
      <c r="A1200" s="3">
        <v>34591</v>
      </c>
      <c r="B1200" s="2">
        <v>13.09</v>
      </c>
    </row>
    <row r="1201" spans="1:2" hidden="1">
      <c r="A1201" s="3">
        <v>34592</v>
      </c>
      <c r="B1201" s="2">
        <v>11.88</v>
      </c>
    </row>
    <row r="1202" spans="1:2" hidden="1">
      <c r="A1202" s="3">
        <v>34593</v>
      </c>
      <c r="B1202" s="2">
        <v>12.8</v>
      </c>
    </row>
    <row r="1203" spans="1:2" hidden="1">
      <c r="A1203" s="3">
        <v>34596</v>
      </c>
      <c r="B1203" s="2">
        <v>13.06</v>
      </c>
    </row>
    <row r="1204" spans="1:2" hidden="1">
      <c r="A1204" s="3">
        <v>34597</v>
      </c>
      <c r="B1204" s="2">
        <v>14.45</v>
      </c>
    </row>
    <row r="1205" spans="1:2" hidden="1">
      <c r="A1205" s="3">
        <v>34598</v>
      </c>
      <c r="B1205" s="2">
        <v>14.49</v>
      </c>
    </row>
    <row r="1206" spans="1:2" hidden="1">
      <c r="A1206" s="3">
        <v>34599</v>
      </c>
      <c r="B1206" s="2">
        <v>13.89</v>
      </c>
    </row>
    <row r="1207" spans="1:2" hidden="1">
      <c r="A1207" s="3">
        <v>34600</v>
      </c>
      <c r="B1207" s="2">
        <v>14.53</v>
      </c>
    </row>
    <row r="1208" spans="1:2" hidden="1">
      <c r="A1208" s="3">
        <v>34603</v>
      </c>
      <c r="B1208" s="2">
        <v>14.56</v>
      </c>
    </row>
    <row r="1209" spans="1:2" hidden="1">
      <c r="A1209" s="3">
        <v>34604</v>
      </c>
      <c r="B1209" s="2">
        <v>14.13</v>
      </c>
    </row>
    <row r="1210" spans="1:2" hidden="1">
      <c r="A1210" s="3">
        <v>34605</v>
      </c>
      <c r="B1210" s="2">
        <v>13.25</v>
      </c>
    </row>
    <row r="1211" spans="1:2" hidden="1">
      <c r="A1211" s="3">
        <v>34606</v>
      </c>
      <c r="B1211" s="2">
        <v>13.97</v>
      </c>
    </row>
    <row r="1212" spans="1:2" hidden="1">
      <c r="A1212" s="3">
        <v>34607</v>
      </c>
      <c r="B1212" s="2">
        <v>14.28</v>
      </c>
    </row>
    <row r="1213" spans="1:2" hidden="1">
      <c r="A1213" s="3">
        <v>34610</v>
      </c>
      <c r="B1213" s="2">
        <v>15.44</v>
      </c>
    </row>
    <row r="1214" spans="1:2" hidden="1">
      <c r="A1214" s="3">
        <v>34611</v>
      </c>
      <c r="B1214" s="2">
        <v>16.66</v>
      </c>
    </row>
    <row r="1215" spans="1:2" hidden="1">
      <c r="A1215" s="3">
        <v>34612</v>
      </c>
      <c r="B1215" s="2">
        <v>15.92</v>
      </c>
    </row>
    <row r="1216" spans="1:2" hidden="1">
      <c r="A1216" s="3">
        <v>34613</v>
      </c>
      <c r="B1216" s="2">
        <v>16.239999999999998</v>
      </c>
    </row>
    <row r="1217" spans="1:2" hidden="1">
      <c r="A1217" s="3">
        <v>34614</v>
      </c>
      <c r="B1217" s="2">
        <v>14.92</v>
      </c>
    </row>
    <row r="1218" spans="1:2" hidden="1">
      <c r="A1218" s="3">
        <v>34617</v>
      </c>
      <c r="B1218" s="2">
        <v>14.72</v>
      </c>
    </row>
    <row r="1219" spans="1:2" hidden="1">
      <c r="A1219" s="3">
        <v>34618</v>
      </c>
      <c r="B1219" s="2">
        <v>13.55</v>
      </c>
    </row>
    <row r="1220" spans="1:2" hidden="1">
      <c r="A1220" s="3">
        <v>34619</v>
      </c>
      <c r="B1220" s="2">
        <v>14.51</v>
      </c>
    </row>
    <row r="1221" spans="1:2" hidden="1">
      <c r="A1221" s="3">
        <v>34620</v>
      </c>
      <c r="B1221" s="2">
        <v>14.9</v>
      </c>
    </row>
    <row r="1222" spans="1:2" hidden="1">
      <c r="A1222" s="3">
        <v>34621</v>
      </c>
      <c r="B1222" s="2">
        <v>13.32</v>
      </c>
    </row>
    <row r="1223" spans="1:2" hidden="1">
      <c r="A1223" s="3">
        <v>34624</v>
      </c>
      <c r="B1223" s="2">
        <v>14.76</v>
      </c>
    </row>
    <row r="1224" spans="1:2" hidden="1">
      <c r="A1224" s="3">
        <v>34625</v>
      </c>
      <c r="B1224" s="2">
        <v>14.59</v>
      </c>
    </row>
    <row r="1225" spans="1:2" hidden="1">
      <c r="A1225" s="3">
        <v>34626</v>
      </c>
      <c r="B1225" s="2">
        <v>15.13</v>
      </c>
    </row>
    <row r="1226" spans="1:2" hidden="1">
      <c r="A1226" s="3">
        <v>34627</v>
      </c>
      <c r="B1226" s="2">
        <v>15.99</v>
      </c>
    </row>
    <row r="1227" spans="1:2" hidden="1">
      <c r="A1227" s="3">
        <v>34628</v>
      </c>
      <c r="B1227" s="2">
        <v>15.91</v>
      </c>
    </row>
    <row r="1228" spans="1:2" hidden="1">
      <c r="A1228" s="3">
        <v>34631</v>
      </c>
      <c r="B1228" s="2">
        <v>16.97</v>
      </c>
    </row>
    <row r="1229" spans="1:2" hidden="1">
      <c r="A1229" s="3">
        <v>34632</v>
      </c>
      <c r="B1229" s="2">
        <v>16.13</v>
      </c>
    </row>
    <row r="1230" spans="1:2" hidden="1">
      <c r="A1230" s="3">
        <v>34633</v>
      </c>
      <c r="B1230" s="2">
        <v>15.7</v>
      </c>
    </row>
    <row r="1231" spans="1:2" hidden="1">
      <c r="A1231" s="3">
        <v>34634</v>
      </c>
      <c r="B1231" s="2">
        <v>15.67</v>
      </c>
    </row>
    <row r="1232" spans="1:2" hidden="1">
      <c r="A1232" s="3">
        <v>34635</v>
      </c>
      <c r="B1232" s="2">
        <v>14.56</v>
      </c>
    </row>
    <row r="1233" spans="1:2" hidden="1">
      <c r="A1233" s="3">
        <v>34638</v>
      </c>
      <c r="B1233" s="2">
        <v>14.56</v>
      </c>
    </row>
    <row r="1234" spans="1:2" hidden="1">
      <c r="A1234" s="3">
        <v>34639</v>
      </c>
      <c r="B1234" s="2">
        <v>14.84</v>
      </c>
    </row>
    <row r="1235" spans="1:2" hidden="1">
      <c r="A1235" s="3">
        <v>34640</v>
      </c>
      <c r="B1235" s="2">
        <v>15.34</v>
      </c>
    </row>
    <row r="1236" spans="1:2" hidden="1">
      <c r="A1236" s="3">
        <v>34641</v>
      </c>
      <c r="B1236" s="2">
        <v>15.58</v>
      </c>
    </row>
    <row r="1237" spans="1:2" hidden="1">
      <c r="A1237" s="3">
        <v>34642</v>
      </c>
      <c r="B1237" s="2">
        <v>16.75</v>
      </c>
    </row>
    <row r="1238" spans="1:2" hidden="1">
      <c r="A1238" s="3">
        <v>34645</v>
      </c>
      <c r="B1238" s="2">
        <v>17.37</v>
      </c>
    </row>
    <row r="1239" spans="1:2" hidden="1">
      <c r="A1239" s="3">
        <v>34646</v>
      </c>
      <c r="B1239" s="2">
        <v>16.3</v>
      </c>
    </row>
    <row r="1240" spans="1:2" hidden="1">
      <c r="A1240" s="3">
        <v>34647</v>
      </c>
      <c r="B1240" s="2">
        <v>16.420000000000002</v>
      </c>
    </row>
    <row r="1241" spans="1:2" hidden="1">
      <c r="A1241" s="3">
        <v>34648</v>
      </c>
      <c r="B1241" s="2">
        <v>16</v>
      </c>
    </row>
    <row r="1242" spans="1:2" hidden="1">
      <c r="A1242" s="3">
        <v>34649</v>
      </c>
      <c r="B1242" s="2">
        <v>16.5</v>
      </c>
    </row>
    <row r="1243" spans="1:2" hidden="1">
      <c r="A1243" s="3">
        <v>34652</v>
      </c>
      <c r="B1243" s="2">
        <v>16.68</v>
      </c>
    </row>
    <row r="1244" spans="1:2" hidden="1">
      <c r="A1244" s="3">
        <v>34653</v>
      </c>
      <c r="B1244" s="2">
        <v>16.66</v>
      </c>
    </row>
    <row r="1245" spans="1:2" hidden="1">
      <c r="A1245" s="3">
        <v>34654</v>
      </c>
      <c r="B1245" s="2">
        <v>15.56</v>
      </c>
    </row>
    <row r="1246" spans="1:2" hidden="1">
      <c r="A1246" s="3">
        <v>34655</v>
      </c>
      <c r="B1246" s="2">
        <v>15.91</v>
      </c>
    </row>
    <row r="1247" spans="1:2" hidden="1">
      <c r="A1247" s="3">
        <v>34656</v>
      </c>
      <c r="B1247" s="2">
        <v>16</v>
      </c>
    </row>
    <row r="1248" spans="1:2" hidden="1">
      <c r="A1248" s="3">
        <v>34659</v>
      </c>
      <c r="B1248" s="2">
        <v>16.13</v>
      </c>
    </row>
    <row r="1249" spans="1:2" hidden="1">
      <c r="A1249" s="3">
        <v>34660</v>
      </c>
      <c r="B1249" s="2">
        <v>17.239999999999998</v>
      </c>
    </row>
    <row r="1250" spans="1:2" hidden="1">
      <c r="A1250" s="3">
        <v>34661</v>
      </c>
      <c r="B1250" s="2">
        <v>18.41</v>
      </c>
    </row>
    <row r="1251" spans="1:2" hidden="1">
      <c r="A1251" s="3">
        <v>34663</v>
      </c>
      <c r="B1251" s="2">
        <v>17.440000000000001</v>
      </c>
    </row>
    <row r="1252" spans="1:2" hidden="1">
      <c r="A1252" s="3">
        <v>34666</v>
      </c>
      <c r="B1252" s="2">
        <v>16.829999999999998</v>
      </c>
    </row>
    <row r="1253" spans="1:2" hidden="1">
      <c r="A1253" s="3">
        <v>34667</v>
      </c>
      <c r="B1253" s="2">
        <v>16.149999999999999</v>
      </c>
    </row>
    <row r="1254" spans="1:2" hidden="1">
      <c r="A1254" s="3">
        <v>34668</v>
      </c>
      <c r="B1254" s="2">
        <v>15.95</v>
      </c>
    </row>
    <row r="1255" spans="1:2" hidden="1">
      <c r="A1255" s="3">
        <v>34669</v>
      </c>
      <c r="B1255" s="2">
        <v>16.690000000000001</v>
      </c>
    </row>
    <row r="1256" spans="1:2" hidden="1">
      <c r="A1256" s="3">
        <v>34670</v>
      </c>
      <c r="B1256" s="2">
        <v>16.55</v>
      </c>
    </row>
    <row r="1257" spans="1:2" hidden="1">
      <c r="A1257" s="3">
        <v>34673</v>
      </c>
      <c r="B1257" s="2">
        <v>16.100000000000001</v>
      </c>
    </row>
    <row r="1258" spans="1:2" hidden="1">
      <c r="A1258" s="3">
        <v>34674</v>
      </c>
      <c r="B1258" s="2">
        <v>16.05</v>
      </c>
    </row>
    <row r="1259" spans="1:2" hidden="1">
      <c r="A1259" s="3">
        <v>34675</v>
      </c>
      <c r="B1259" s="2">
        <v>16.28</v>
      </c>
    </row>
    <row r="1260" spans="1:2" hidden="1">
      <c r="A1260" s="3">
        <v>34676</v>
      </c>
      <c r="B1260" s="2">
        <v>18.149999999999999</v>
      </c>
    </row>
    <row r="1261" spans="1:2" hidden="1">
      <c r="A1261" s="3">
        <v>34677</v>
      </c>
      <c r="B1261" s="2">
        <v>16.04</v>
      </c>
    </row>
    <row r="1262" spans="1:2" hidden="1">
      <c r="A1262" s="3">
        <v>34680</v>
      </c>
      <c r="B1262" s="2">
        <v>15.46</v>
      </c>
    </row>
    <row r="1263" spans="1:2" hidden="1">
      <c r="A1263" s="3">
        <v>34681</v>
      </c>
      <c r="B1263" s="2">
        <v>14.48</v>
      </c>
    </row>
    <row r="1264" spans="1:2" hidden="1">
      <c r="A1264" s="3">
        <v>34682</v>
      </c>
      <c r="B1264" s="2">
        <v>13.03</v>
      </c>
    </row>
    <row r="1265" spans="1:2" hidden="1">
      <c r="A1265" s="3">
        <v>34683</v>
      </c>
      <c r="B1265" s="2">
        <v>12.87</v>
      </c>
    </row>
    <row r="1266" spans="1:2" hidden="1">
      <c r="A1266" s="3">
        <v>34684</v>
      </c>
      <c r="B1266" s="2">
        <v>12.79</v>
      </c>
    </row>
    <row r="1267" spans="1:2" hidden="1">
      <c r="A1267" s="3">
        <v>34687</v>
      </c>
      <c r="B1267" s="2">
        <v>13.02</v>
      </c>
    </row>
    <row r="1268" spans="1:2" hidden="1">
      <c r="A1268" s="3">
        <v>34688</v>
      </c>
      <c r="B1268" s="2">
        <v>12.98</v>
      </c>
    </row>
    <row r="1269" spans="1:2" hidden="1">
      <c r="A1269" s="3">
        <v>34689</v>
      </c>
      <c r="B1269" s="2">
        <v>12.05</v>
      </c>
    </row>
    <row r="1270" spans="1:2" hidden="1">
      <c r="A1270" s="3">
        <v>34690</v>
      </c>
      <c r="B1270" s="2">
        <v>12.42</v>
      </c>
    </row>
    <row r="1271" spans="1:2" hidden="1">
      <c r="A1271" s="3">
        <v>34691</v>
      </c>
      <c r="B1271" s="2">
        <v>11.82</v>
      </c>
    </row>
    <row r="1272" spans="1:2" hidden="1">
      <c r="A1272" s="3">
        <v>34695</v>
      </c>
      <c r="B1272" s="2">
        <v>12.07</v>
      </c>
    </row>
    <row r="1273" spans="1:2" hidden="1">
      <c r="A1273" s="3">
        <v>34696</v>
      </c>
      <c r="B1273" s="2">
        <v>12.81</v>
      </c>
    </row>
    <row r="1274" spans="1:2" hidden="1">
      <c r="A1274" s="3">
        <v>34697</v>
      </c>
      <c r="B1274" s="2">
        <v>12.86</v>
      </c>
    </row>
    <row r="1275" spans="1:2" hidden="1">
      <c r="A1275" s="3">
        <v>34698</v>
      </c>
      <c r="B1275" s="2">
        <v>13.2</v>
      </c>
    </row>
    <row r="1276" spans="1:2" hidden="1">
      <c r="A1276" s="3">
        <v>34702</v>
      </c>
      <c r="B1276" s="2">
        <v>14.25</v>
      </c>
    </row>
    <row r="1277" spans="1:2" hidden="1">
      <c r="A1277" s="3">
        <v>34703</v>
      </c>
      <c r="B1277" s="2">
        <v>13.53</v>
      </c>
    </row>
    <row r="1278" spans="1:2" hidden="1">
      <c r="A1278" s="3">
        <v>34704</v>
      </c>
      <c r="B1278" s="2">
        <v>13.5</v>
      </c>
    </row>
    <row r="1279" spans="1:2" hidden="1">
      <c r="A1279" s="3">
        <v>34705</v>
      </c>
      <c r="B1279" s="2">
        <v>13.13</v>
      </c>
    </row>
    <row r="1280" spans="1:2" hidden="1">
      <c r="A1280" s="3">
        <v>34708</v>
      </c>
      <c r="B1280" s="2">
        <v>13.33</v>
      </c>
    </row>
    <row r="1281" spans="1:2" hidden="1">
      <c r="A1281" s="3">
        <v>34709</v>
      </c>
      <c r="B1281" s="2">
        <v>12.52</v>
      </c>
    </row>
    <row r="1282" spans="1:2" hidden="1">
      <c r="A1282" s="3">
        <v>34710</v>
      </c>
      <c r="B1282" s="2">
        <v>12.15</v>
      </c>
    </row>
    <row r="1283" spans="1:2" hidden="1">
      <c r="A1283" s="3">
        <v>34711</v>
      </c>
      <c r="B1283" s="2">
        <v>12.83</v>
      </c>
    </row>
    <row r="1284" spans="1:2" hidden="1">
      <c r="A1284" s="3">
        <v>34712</v>
      </c>
      <c r="B1284" s="2">
        <v>11.1</v>
      </c>
    </row>
    <row r="1285" spans="1:2" hidden="1">
      <c r="A1285" s="3">
        <v>34715</v>
      </c>
      <c r="B1285" s="2">
        <v>11.14</v>
      </c>
    </row>
    <row r="1286" spans="1:2" hidden="1">
      <c r="A1286" s="3">
        <v>34716</v>
      </c>
      <c r="B1286" s="2">
        <v>11.79</v>
      </c>
    </row>
    <row r="1287" spans="1:2" hidden="1">
      <c r="A1287" s="3">
        <v>34717</v>
      </c>
      <c r="B1287" s="2">
        <v>11.57</v>
      </c>
    </row>
    <row r="1288" spans="1:2" hidden="1">
      <c r="A1288" s="3">
        <v>34718</v>
      </c>
      <c r="B1288" s="2">
        <v>11.86</v>
      </c>
    </row>
    <row r="1289" spans="1:2" hidden="1">
      <c r="A1289" s="3">
        <v>34719</v>
      </c>
      <c r="B1289" s="2">
        <v>12.15</v>
      </c>
    </row>
    <row r="1290" spans="1:2" hidden="1">
      <c r="A1290" s="3">
        <v>34722</v>
      </c>
      <c r="B1290" s="2">
        <v>12.79</v>
      </c>
    </row>
    <row r="1291" spans="1:2" hidden="1">
      <c r="A1291" s="3">
        <v>34723</v>
      </c>
      <c r="B1291" s="2">
        <v>11.94</v>
      </c>
    </row>
    <row r="1292" spans="1:2" hidden="1">
      <c r="A1292" s="3">
        <v>34724</v>
      </c>
      <c r="B1292" s="2">
        <v>11.46</v>
      </c>
    </row>
    <row r="1293" spans="1:2" hidden="1">
      <c r="A1293" s="3">
        <v>34725</v>
      </c>
      <c r="B1293" s="2">
        <v>11.25</v>
      </c>
    </row>
    <row r="1294" spans="1:2" hidden="1">
      <c r="A1294" s="3">
        <v>34726</v>
      </c>
      <c r="B1294" s="2">
        <v>11.25</v>
      </c>
    </row>
    <row r="1295" spans="1:2" hidden="1">
      <c r="A1295" s="3">
        <v>34729</v>
      </c>
      <c r="B1295" s="2">
        <v>12.26</v>
      </c>
    </row>
    <row r="1296" spans="1:2" hidden="1">
      <c r="A1296" s="3">
        <v>34730</v>
      </c>
      <c r="B1296" s="2">
        <v>11.96</v>
      </c>
    </row>
    <row r="1297" spans="1:2" hidden="1">
      <c r="A1297" s="3">
        <v>34731</v>
      </c>
      <c r="B1297" s="2">
        <v>11.73</v>
      </c>
    </row>
    <row r="1298" spans="1:2" hidden="1">
      <c r="A1298" s="3">
        <v>34732</v>
      </c>
      <c r="B1298" s="2">
        <v>11.13</v>
      </c>
    </row>
    <row r="1299" spans="1:2" hidden="1">
      <c r="A1299" s="3">
        <v>34733</v>
      </c>
      <c r="B1299" s="2">
        <v>10.98</v>
      </c>
    </row>
    <row r="1300" spans="1:2" hidden="1">
      <c r="A1300" s="3">
        <v>34736</v>
      </c>
      <c r="B1300" s="2">
        <v>11.22</v>
      </c>
    </row>
    <row r="1301" spans="1:2" hidden="1">
      <c r="A1301" s="3">
        <v>34737</v>
      </c>
      <c r="B1301" s="2">
        <v>11.17</v>
      </c>
    </row>
    <row r="1302" spans="1:2" hidden="1">
      <c r="A1302" s="3">
        <v>34738</v>
      </c>
      <c r="B1302" s="2">
        <v>11.42</v>
      </c>
    </row>
    <row r="1303" spans="1:2" hidden="1">
      <c r="A1303" s="3">
        <v>34739</v>
      </c>
      <c r="B1303" s="2">
        <v>11.63</v>
      </c>
    </row>
    <row r="1304" spans="1:2" hidden="1">
      <c r="A1304" s="3">
        <v>34740</v>
      </c>
      <c r="B1304" s="2">
        <v>11.28</v>
      </c>
    </row>
    <row r="1305" spans="1:2" hidden="1">
      <c r="A1305" s="3">
        <v>34743</v>
      </c>
      <c r="B1305" s="2">
        <v>11.41</v>
      </c>
    </row>
    <row r="1306" spans="1:2" hidden="1">
      <c r="A1306" s="3">
        <v>34744</v>
      </c>
      <c r="B1306" s="2">
        <v>11.43</v>
      </c>
    </row>
    <row r="1307" spans="1:2" hidden="1">
      <c r="A1307" s="3">
        <v>34745</v>
      </c>
      <c r="B1307" s="2">
        <v>11.52</v>
      </c>
    </row>
    <row r="1308" spans="1:2" hidden="1">
      <c r="A1308" s="3">
        <v>34746</v>
      </c>
      <c r="B1308" s="2">
        <v>11.61</v>
      </c>
    </row>
    <row r="1309" spans="1:2" hidden="1">
      <c r="A1309" s="3">
        <v>34747</v>
      </c>
      <c r="B1309" s="2">
        <v>11.71</v>
      </c>
    </row>
    <row r="1310" spans="1:2" hidden="1">
      <c r="A1310" s="3">
        <v>34751</v>
      </c>
      <c r="B1310" s="2">
        <v>12.05</v>
      </c>
    </row>
    <row r="1311" spans="1:2" hidden="1">
      <c r="A1311" s="3">
        <v>34752</v>
      </c>
      <c r="B1311" s="2">
        <v>11.39</v>
      </c>
    </row>
    <row r="1312" spans="1:2" hidden="1">
      <c r="A1312" s="3">
        <v>34753</v>
      </c>
      <c r="B1312" s="2">
        <v>11.15</v>
      </c>
    </row>
    <row r="1313" spans="1:2" hidden="1">
      <c r="A1313" s="3">
        <v>34754</v>
      </c>
      <c r="B1313" s="2">
        <v>10.84</v>
      </c>
    </row>
    <row r="1314" spans="1:2" hidden="1">
      <c r="A1314" s="3">
        <v>34757</v>
      </c>
      <c r="B1314" s="2">
        <v>12.51</v>
      </c>
    </row>
    <row r="1315" spans="1:2" hidden="1">
      <c r="A1315" s="3">
        <v>34758</v>
      </c>
      <c r="B1315" s="2">
        <v>11.75</v>
      </c>
    </row>
    <row r="1316" spans="1:2" hidden="1">
      <c r="A1316" s="3">
        <v>34759</v>
      </c>
      <c r="B1316" s="2">
        <v>11.65</v>
      </c>
    </row>
    <row r="1317" spans="1:2" hidden="1">
      <c r="A1317" s="3">
        <v>34760</v>
      </c>
      <c r="B1317" s="2">
        <v>12.02</v>
      </c>
    </row>
    <row r="1318" spans="1:2" hidden="1">
      <c r="A1318" s="3">
        <v>34761</v>
      </c>
      <c r="B1318" s="2">
        <v>11.45</v>
      </c>
    </row>
    <row r="1319" spans="1:2" hidden="1">
      <c r="A1319" s="3">
        <v>34764</v>
      </c>
      <c r="B1319" s="2">
        <v>12.17</v>
      </c>
    </row>
    <row r="1320" spans="1:2" hidden="1">
      <c r="A1320" s="3">
        <v>34765</v>
      </c>
      <c r="B1320" s="2">
        <v>14.22</v>
      </c>
    </row>
    <row r="1321" spans="1:2" hidden="1">
      <c r="A1321" s="3">
        <v>34766</v>
      </c>
      <c r="B1321" s="2">
        <v>13.72</v>
      </c>
    </row>
    <row r="1322" spans="1:2" hidden="1">
      <c r="A1322" s="3">
        <v>34767</v>
      </c>
      <c r="B1322" s="2">
        <v>13.36</v>
      </c>
    </row>
    <row r="1323" spans="1:2" hidden="1">
      <c r="A1323" s="3">
        <v>34768</v>
      </c>
      <c r="B1323" s="2">
        <v>12.38</v>
      </c>
    </row>
    <row r="1324" spans="1:2" hidden="1">
      <c r="A1324" s="3">
        <v>34771</v>
      </c>
      <c r="B1324" s="2">
        <v>12.15</v>
      </c>
    </row>
    <row r="1325" spans="1:2" hidden="1">
      <c r="A1325" s="3">
        <v>34772</v>
      </c>
      <c r="B1325" s="2">
        <v>12.1</v>
      </c>
    </row>
    <row r="1326" spans="1:2" hidden="1">
      <c r="A1326" s="3">
        <v>34773</v>
      </c>
      <c r="B1326" s="2">
        <v>12.42</v>
      </c>
    </row>
    <row r="1327" spans="1:2" hidden="1">
      <c r="A1327" s="3">
        <v>34774</v>
      </c>
      <c r="B1327" s="2">
        <v>11.95</v>
      </c>
    </row>
    <row r="1328" spans="1:2" hidden="1">
      <c r="A1328" s="3">
        <v>34775</v>
      </c>
      <c r="B1328" s="2">
        <v>11.8</v>
      </c>
    </row>
    <row r="1329" spans="1:2" hidden="1">
      <c r="A1329" s="3">
        <v>34778</v>
      </c>
      <c r="B1329" s="2">
        <v>11.34</v>
      </c>
    </row>
    <row r="1330" spans="1:2" hidden="1">
      <c r="A1330" s="3">
        <v>34779</v>
      </c>
      <c r="B1330" s="2">
        <v>11.53</v>
      </c>
    </row>
    <row r="1331" spans="1:2" hidden="1">
      <c r="A1331" s="3">
        <v>34780</v>
      </c>
      <c r="B1331" s="2">
        <v>11.29</v>
      </c>
    </row>
    <row r="1332" spans="1:2" hidden="1">
      <c r="A1332" s="3">
        <v>34781</v>
      </c>
      <c r="B1332" s="2">
        <v>11.43</v>
      </c>
    </row>
    <row r="1333" spans="1:2" hidden="1">
      <c r="A1333" s="3">
        <v>34782</v>
      </c>
      <c r="B1333" s="2">
        <v>11.19</v>
      </c>
    </row>
    <row r="1334" spans="1:2" hidden="1">
      <c r="A1334" s="3">
        <v>34785</v>
      </c>
      <c r="B1334" s="2">
        <v>11.83</v>
      </c>
    </row>
    <row r="1335" spans="1:2" hidden="1">
      <c r="A1335" s="3">
        <v>34786</v>
      </c>
      <c r="B1335" s="2">
        <v>11.33</v>
      </c>
    </row>
    <row r="1336" spans="1:2" hidden="1">
      <c r="A1336" s="3">
        <v>34787</v>
      </c>
      <c r="B1336" s="2">
        <v>12.51</v>
      </c>
    </row>
    <row r="1337" spans="1:2" hidden="1">
      <c r="A1337" s="3">
        <v>34788</v>
      </c>
      <c r="B1337" s="2">
        <v>12.62</v>
      </c>
    </row>
    <row r="1338" spans="1:2" hidden="1">
      <c r="A1338" s="3">
        <v>34789</v>
      </c>
      <c r="B1338" s="2">
        <v>13.37</v>
      </c>
    </row>
    <row r="1339" spans="1:2" hidden="1">
      <c r="A1339" s="3">
        <v>34792</v>
      </c>
      <c r="B1339" s="2">
        <v>13.5</v>
      </c>
    </row>
    <row r="1340" spans="1:2" hidden="1">
      <c r="A1340" s="3">
        <v>34793</v>
      </c>
      <c r="B1340" s="2">
        <v>12.62</v>
      </c>
    </row>
    <row r="1341" spans="1:2" hidden="1">
      <c r="A1341" s="3">
        <v>34794</v>
      </c>
      <c r="B1341" s="2">
        <v>12.96</v>
      </c>
    </row>
    <row r="1342" spans="1:2" hidden="1">
      <c r="A1342" s="3">
        <v>34795</v>
      </c>
      <c r="B1342" s="2">
        <v>12.81</v>
      </c>
    </row>
    <row r="1343" spans="1:2" hidden="1">
      <c r="A1343" s="3">
        <v>34796</v>
      </c>
      <c r="B1343" s="2">
        <v>12.85</v>
      </c>
    </row>
    <row r="1344" spans="1:2" hidden="1">
      <c r="A1344" s="3">
        <v>34799</v>
      </c>
      <c r="B1344" s="2">
        <v>12.79</v>
      </c>
    </row>
    <row r="1345" spans="1:2" hidden="1">
      <c r="A1345" s="3">
        <v>34800</v>
      </c>
      <c r="B1345" s="2">
        <v>12.73</v>
      </c>
    </row>
    <row r="1346" spans="1:2" hidden="1">
      <c r="A1346" s="3">
        <v>34801</v>
      </c>
      <c r="B1346" s="2">
        <v>12.04</v>
      </c>
    </row>
    <row r="1347" spans="1:2" hidden="1">
      <c r="A1347" s="3">
        <v>34802</v>
      </c>
      <c r="B1347" s="2">
        <v>11.48</v>
      </c>
    </row>
    <row r="1348" spans="1:2" hidden="1">
      <c r="A1348" s="3">
        <v>34806</v>
      </c>
      <c r="B1348" s="2">
        <v>12.33</v>
      </c>
    </row>
    <row r="1349" spans="1:2" hidden="1">
      <c r="A1349" s="3">
        <v>34807</v>
      </c>
      <c r="B1349" s="2">
        <v>12.96</v>
      </c>
    </row>
    <row r="1350" spans="1:2" hidden="1">
      <c r="A1350" s="3">
        <v>34808</v>
      </c>
      <c r="B1350" s="2">
        <v>13.09</v>
      </c>
    </row>
    <row r="1351" spans="1:2" hidden="1">
      <c r="A1351" s="3">
        <v>34809</v>
      </c>
      <c r="B1351" s="2">
        <v>12.1</v>
      </c>
    </row>
    <row r="1352" spans="1:2" hidden="1">
      <c r="A1352" s="3">
        <v>34810</v>
      </c>
      <c r="B1352" s="2">
        <v>11.86</v>
      </c>
    </row>
    <row r="1353" spans="1:2" hidden="1">
      <c r="A1353" s="3">
        <v>34813</v>
      </c>
      <c r="B1353" s="2">
        <v>11.92</v>
      </c>
    </row>
    <row r="1354" spans="1:2" hidden="1">
      <c r="A1354" s="3">
        <v>34814</v>
      </c>
      <c r="B1354" s="2">
        <v>12.41</v>
      </c>
    </row>
    <row r="1355" spans="1:2" hidden="1">
      <c r="A1355" s="3">
        <v>34815</v>
      </c>
      <c r="B1355" s="2">
        <v>12.28</v>
      </c>
    </row>
    <row r="1356" spans="1:2" hidden="1">
      <c r="A1356" s="3">
        <v>34816</v>
      </c>
      <c r="B1356" s="2">
        <v>11.93</v>
      </c>
    </row>
    <row r="1357" spans="1:2" hidden="1">
      <c r="A1357" s="3">
        <v>34817</v>
      </c>
      <c r="B1357" s="2">
        <v>11.75</v>
      </c>
    </row>
    <row r="1358" spans="1:2" hidden="1">
      <c r="A1358" s="3">
        <v>34820</v>
      </c>
      <c r="B1358" s="2">
        <v>12.14</v>
      </c>
    </row>
    <row r="1359" spans="1:2" hidden="1">
      <c r="A1359" s="3">
        <v>34821</v>
      </c>
      <c r="B1359" s="2">
        <v>11.88</v>
      </c>
    </row>
    <row r="1360" spans="1:2" hidden="1">
      <c r="A1360" s="3">
        <v>34822</v>
      </c>
      <c r="B1360" s="2">
        <v>11.69</v>
      </c>
    </row>
    <row r="1361" spans="1:2" hidden="1">
      <c r="A1361" s="3">
        <v>34823</v>
      </c>
      <c r="B1361" s="2">
        <v>12.64</v>
      </c>
    </row>
    <row r="1362" spans="1:2" hidden="1">
      <c r="A1362" s="3">
        <v>34824</v>
      </c>
      <c r="B1362" s="2">
        <v>12.06</v>
      </c>
    </row>
    <row r="1363" spans="1:2" hidden="1">
      <c r="A1363" s="3">
        <v>34827</v>
      </c>
      <c r="B1363" s="2">
        <v>12.22</v>
      </c>
    </row>
    <row r="1364" spans="1:2" hidden="1">
      <c r="A1364" s="3">
        <v>34828</v>
      </c>
      <c r="B1364" s="2">
        <v>12.75</v>
      </c>
    </row>
    <row r="1365" spans="1:2" hidden="1">
      <c r="A1365" s="3">
        <v>34829</v>
      </c>
      <c r="B1365" s="2">
        <v>13.08</v>
      </c>
    </row>
    <row r="1366" spans="1:2" hidden="1">
      <c r="A1366" s="3">
        <v>34830</v>
      </c>
      <c r="B1366" s="2">
        <v>12.98</v>
      </c>
    </row>
    <row r="1367" spans="1:2" hidden="1">
      <c r="A1367" s="3">
        <v>34831</v>
      </c>
      <c r="B1367" s="2">
        <v>11.84</v>
      </c>
    </row>
    <row r="1368" spans="1:2" hidden="1">
      <c r="A1368" s="3">
        <v>34834</v>
      </c>
      <c r="B1368" s="2">
        <v>12.38</v>
      </c>
    </row>
    <row r="1369" spans="1:2" hidden="1">
      <c r="A1369" s="3">
        <v>34835</v>
      </c>
      <c r="B1369" s="2">
        <v>12.2</v>
      </c>
    </row>
    <row r="1370" spans="1:2" hidden="1">
      <c r="A1370" s="3">
        <v>34836</v>
      </c>
      <c r="B1370" s="2">
        <v>12.36</v>
      </c>
    </row>
    <row r="1371" spans="1:2" hidden="1">
      <c r="A1371" s="3">
        <v>34837</v>
      </c>
      <c r="B1371" s="2">
        <v>13.13</v>
      </c>
    </row>
    <row r="1372" spans="1:2" hidden="1">
      <c r="A1372" s="3">
        <v>34838</v>
      </c>
      <c r="B1372" s="2">
        <v>12.81</v>
      </c>
    </row>
    <row r="1373" spans="1:2" hidden="1">
      <c r="A1373" s="3">
        <v>34841</v>
      </c>
      <c r="B1373" s="2">
        <v>11.68</v>
      </c>
    </row>
    <row r="1374" spans="1:2" hidden="1">
      <c r="A1374" s="3">
        <v>34842</v>
      </c>
      <c r="B1374" s="2">
        <v>11.55</v>
      </c>
    </row>
    <row r="1375" spans="1:2" hidden="1">
      <c r="A1375" s="3">
        <v>34843</v>
      </c>
      <c r="B1375" s="2">
        <v>11.26</v>
      </c>
    </row>
    <row r="1376" spans="1:2" hidden="1">
      <c r="A1376" s="3">
        <v>34844</v>
      </c>
      <c r="B1376" s="2">
        <v>11.63</v>
      </c>
    </row>
    <row r="1377" spans="1:2" hidden="1">
      <c r="A1377" s="3">
        <v>34845</v>
      </c>
      <c r="B1377" s="2">
        <v>12.2</v>
      </c>
    </row>
    <row r="1378" spans="1:2" hidden="1">
      <c r="A1378" s="3">
        <v>34849</v>
      </c>
      <c r="B1378" s="2">
        <v>12.52</v>
      </c>
    </row>
    <row r="1379" spans="1:2" hidden="1">
      <c r="A1379" s="3">
        <v>34850</v>
      </c>
      <c r="B1379" s="2">
        <v>12.85</v>
      </c>
    </row>
    <row r="1380" spans="1:2" hidden="1">
      <c r="A1380" s="3">
        <v>34851</v>
      </c>
      <c r="B1380" s="2">
        <v>12.21</v>
      </c>
    </row>
    <row r="1381" spans="1:2" hidden="1">
      <c r="A1381" s="3">
        <v>34852</v>
      </c>
      <c r="B1381" s="2">
        <v>12.98</v>
      </c>
    </row>
    <row r="1382" spans="1:2" hidden="1">
      <c r="A1382" s="3">
        <v>34855</v>
      </c>
      <c r="B1382" s="2">
        <v>13.45</v>
      </c>
    </row>
    <row r="1383" spans="1:2" hidden="1">
      <c r="A1383" s="3">
        <v>34856</v>
      </c>
      <c r="B1383" s="2">
        <v>13</v>
      </c>
    </row>
    <row r="1384" spans="1:2" hidden="1">
      <c r="A1384" s="3">
        <v>34857</v>
      </c>
      <c r="B1384" s="2">
        <v>12.84</v>
      </c>
    </row>
    <row r="1385" spans="1:2" hidden="1">
      <c r="A1385" s="3">
        <v>34858</v>
      </c>
      <c r="B1385" s="2">
        <v>12.89</v>
      </c>
    </row>
    <row r="1386" spans="1:2" hidden="1">
      <c r="A1386" s="3">
        <v>34859</v>
      </c>
      <c r="B1386" s="2">
        <v>12.76</v>
      </c>
    </row>
    <row r="1387" spans="1:2" hidden="1">
      <c r="A1387" s="3">
        <v>34862</v>
      </c>
      <c r="B1387" s="2">
        <v>11.91</v>
      </c>
    </row>
    <row r="1388" spans="1:2" hidden="1">
      <c r="A1388" s="3">
        <v>34863</v>
      </c>
      <c r="B1388" s="2">
        <v>11.29</v>
      </c>
    </row>
    <row r="1389" spans="1:2" hidden="1">
      <c r="A1389" s="3">
        <v>34864</v>
      </c>
      <c r="B1389" s="2">
        <v>11.29</v>
      </c>
    </row>
    <row r="1390" spans="1:2" hidden="1">
      <c r="A1390" s="3">
        <v>34865</v>
      </c>
      <c r="B1390" s="2">
        <v>11.23</v>
      </c>
    </row>
    <row r="1391" spans="1:2" hidden="1">
      <c r="A1391" s="3">
        <v>34866</v>
      </c>
      <c r="B1391" s="2">
        <v>10.75</v>
      </c>
    </row>
    <row r="1392" spans="1:2" hidden="1">
      <c r="A1392" s="3">
        <v>34869</v>
      </c>
      <c r="B1392" s="2">
        <v>11.21</v>
      </c>
    </row>
    <row r="1393" spans="1:2" hidden="1">
      <c r="A1393" s="3">
        <v>34870</v>
      </c>
      <c r="B1393" s="2">
        <v>11.16</v>
      </c>
    </row>
    <row r="1394" spans="1:2" hidden="1">
      <c r="A1394" s="3">
        <v>34871</v>
      </c>
      <c r="B1394" s="2">
        <v>11.32</v>
      </c>
    </row>
    <row r="1395" spans="1:2" hidden="1">
      <c r="A1395" s="3">
        <v>34872</v>
      </c>
      <c r="B1395" s="2">
        <v>11.44</v>
      </c>
    </row>
    <row r="1396" spans="1:2" hidden="1">
      <c r="A1396" s="3">
        <v>34873</v>
      </c>
      <c r="B1396" s="2">
        <v>11.12</v>
      </c>
    </row>
    <row r="1397" spans="1:2" hidden="1">
      <c r="A1397" s="3">
        <v>34876</v>
      </c>
      <c r="B1397" s="2">
        <v>11.8</v>
      </c>
    </row>
    <row r="1398" spans="1:2" hidden="1">
      <c r="A1398" s="3">
        <v>34877</v>
      </c>
      <c r="B1398" s="2">
        <v>12.37</v>
      </c>
    </row>
    <row r="1399" spans="1:2" hidden="1">
      <c r="A1399" s="3">
        <v>34878</v>
      </c>
      <c r="B1399" s="2">
        <v>11.74</v>
      </c>
    </row>
    <row r="1400" spans="1:2" hidden="1">
      <c r="A1400" s="3">
        <v>34879</v>
      </c>
      <c r="B1400" s="2">
        <v>11.59</v>
      </c>
    </row>
    <row r="1401" spans="1:2" hidden="1">
      <c r="A1401" s="3">
        <v>34880</v>
      </c>
      <c r="B1401" s="2">
        <v>11.38</v>
      </c>
    </row>
    <row r="1402" spans="1:2" hidden="1">
      <c r="A1402" s="3">
        <v>34883</v>
      </c>
      <c r="B1402" s="2">
        <v>11.57</v>
      </c>
    </row>
    <row r="1403" spans="1:2" hidden="1">
      <c r="A1403" s="3">
        <v>34885</v>
      </c>
      <c r="B1403" s="2">
        <v>12.1</v>
      </c>
    </row>
    <row r="1404" spans="1:2" hidden="1">
      <c r="A1404" s="3">
        <v>34886</v>
      </c>
      <c r="B1404" s="2">
        <v>11.52</v>
      </c>
    </row>
    <row r="1405" spans="1:2" hidden="1">
      <c r="A1405" s="3">
        <v>34887</v>
      </c>
      <c r="B1405" s="2">
        <v>11.77</v>
      </c>
    </row>
    <row r="1406" spans="1:2" hidden="1">
      <c r="A1406" s="3">
        <v>34890</v>
      </c>
      <c r="B1406" s="2">
        <v>12.19</v>
      </c>
    </row>
    <row r="1407" spans="1:2" hidden="1">
      <c r="A1407" s="3">
        <v>34891</v>
      </c>
      <c r="B1407" s="2">
        <v>12.25</v>
      </c>
    </row>
    <row r="1408" spans="1:2" hidden="1">
      <c r="A1408" s="3">
        <v>34892</v>
      </c>
      <c r="B1408" s="2">
        <v>12.31</v>
      </c>
    </row>
    <row r="1409" spans="1:2" hidden="1">
      <c r="A1409" s="3">
        <v>34893</v>
      </c>
      <c r="B1409" s="2">
        <v>12.56</v>
      </c>
    </row>
    <row r="1410" spans="1:2" hidden="1">
      <c r="A1410" s="3">
        <v>34894</v>
      </c>
      <c r="B1410" s="2">
        <v>12.08</v>
      </c>
    </row>
    <row r="1411" spans="1:2" hidden="1">
      <c r="A1411" s="3">
        <v>34897</v>
      </c>
      <c r="B1411" s="2">
        <v>12.26</v>
      </c>
    </row>
    <row r="1412" spans="1:2" hidden="1">
      <c r="A1412" s="3">
        <v>34898</v>
      </c>
      <c r="B1412" s="2">
        <v>12.68</v>
      </c>
    </row>
    <row r="1413" spans="1:2" hidden="1">
      <c r="A1413" s="3">
        <v>34899</v>
      </c>
      <c r="B1413" s="2">
        <v>13.49</v>
      </c>
    </row>
    <row r="1414" spans="1:2" hidden="1">
      <c r="A1414" s="3">
        <v>34900</v>
      </c>
      <c r="B1414" s="2">
        <v>12.78</v>
      </c>
    </row>
    <row r="1415" spans="1:2" hidden="1">
      <c r="A1415" s="3">
        <v>34901</v>
      </c>
      <c r="B1415" s="2">
        <v>12.37</v>
      </c>
    </row>
    <row r="1416" spans="1:2" hidden="1">
      <c r="A1416" s="3">
        <v>34904</v>
      </c>
      <c r="B1416" s="2">
        <v>12.55</v>
      </c>
    </row>
    <row r="1417" spans="1:2" hidden="1">
      <c r="A1417" s="3">
        <v>34905</v>
      </c>
      <c r="B1417" s="2">
        <v>12.77</v>
      </c>
    </row>
    <row r="1418" spans="1:2" hidden="1">
      <c r="A1418" s="3">
        <v>34906</v>
      </c>
      <c r="B1418" s="2">
        <v>13.18</v>
      </c>
    </row>
    <row r="1419" spans="1:2" hidden="1">
      <c r="A1419" s="3">
        <v>34907</v>
      </c>
      <c r="B1419" s="2">
        <v>13.18</v>
      </c>
    </row>
    <row r="1420" spans="1:2" hidden="1">
      <c r="A1420" s="3">
        <v>34908</v>
      </c>
      <c r="B1420" s="2">
        <v>13.18</v>
      </c>
    </row>
    <row r="1421" spans="1:2" hidden="1">
      <c r="A1421" s="3">
        <v>34911</v>
      </c>
      <c r="B1421" s="2">
        <v>13.49</v>
      </c>
    </row>
    <row r="1422" spans="1:2" hidden="1">
      <c r="A1422" s="3">
        <v>34912</v>
      </c>
      <c r="B1422" s="2">
        <v>13.56</v>
      </c>
    </row>
    <row r="1423" spans="1:2" hidden="1">
      <c r="A1423" s="3">
        <v>34913</v>
      </c>
      <c r="B1423" s="2">
        <v>13.66</v>
      </c>
    </row>
    <row r="1424" spans="1:2" hidden="1">
      <c r="A1424" s="3">
        <v>34914</v>
      </c>
      <c r="B1424" s="2">
        <v>13.78</v>
      </c>
    </row>
    <row r="1425" spans="1:2" hidden="1">
      <c r="A1425" s="3">
        <v>34915</v>
      </c>
      <c r="B1425" s="2">
        <v>13.21</v>
      </c>
    </row>
    <row r="1426" spans="1:2" hidden="1">
      <c r="A1426" s="3">
        <v>34918</v>
      </c>
      <c r="B1426" s="2">
        <v>13.1</v>
      </c>
    </row>
    <row r="1427" spans="1:2" hidden="1">
      <c r="A1427" s="3">
        <v>34919</v>
      </c>
      <c r="B1427" s="2">
        <v>13.06</v>
      </c>
    </row>
    <row r="1428" spans="1:2" hidden="1">
      <c r="A1428" s="3">
        <v>34920</v>
      </c>
      <c r="B1428" s="2">
        <v>12.75</v>
      </c>
    </row>
    <row r="1429" spans="1:2" hidden="1">
      <c r="A1429" s="3">
        <v>34921</v>
      </c>
      <c r="B1429" s="2">
        <v>13</v>
      </c>
    </row>
    <row r="1430" spans="1:2" hidden="1">
      <c r="A1430" s="3">
        <v>34922</v>
      </c>
      <c r="B1430" s="2">
        <v>12.9</v>
      </c>
    </row>
    <row r="1431" spans="1:2" hidden="1">
      <c r="A1431" s="3">
        <v>34925</v>
      </c>
      <c r="B1431" s="2">
        <v>13.24</v>
      </c>
    </row>
    <row r="1432" spans="1:2" hidden="1">
      <c r="A1432" s="3">
        <v>34926</v>
      </c>
      <c r="B1432" s="2">
        <v>12.35</v>
      </c>
    </row>
    <row r="1433" spans="1:2" hidden="1">
      <c r="A1433" s="3">
        <v>34927</v>
      </c>
      <c r="B1433" s="2">
        <v>12.45</v>
      </c>
    </row>
    <row r="1434" spans="1:2" hidden="1">
      <c r="A1434" s="3">
        <v>34928</v>
      </c>
      <c r="B1434" s="2">
        <v>12.13</v>
      </c>
    </row>
    <row r="1435" spans="1:2" hidden="1">
      <c r="A1435" s="3">
        <v>34929</v>
      </c>
      <c r="B1435" s="2">
        <v>12.03</v>
      </c>
    </row>
    <row r="1436" spans="1:2" hidden="1">
      <c r="A1436" s="3">
        <v>34932</v>
      </c>
      <c r="B1436" s="2">
        <v>13.42</v>
      </c>
    </row>
    <row r="1437" spans="1:2" hidden="1">
      <c r="A1437" s="3">
        <v>34933</v>
      </c>
      <c r="B1437" s="2">
        <v>12.6</v>
      </c>
    </row>
    <row r="1438" spans="1:2" hidden="1">
      <c r="A1438" s="3">
        <v>34934</v>
      </c>
      <c r="B1438" s="2">
        <v>13.17</v>
      </c>
    </row>
    <row r="1439" spans="1:2" hidden="1">
      <c r="A1439" s="3">
        <v>34935</v>
      </c>
      <c r="B1439" s="2">
        <v>12.94</v>
      </c>
    </row>
    <row r="1440" spans="1:2" hidden="1">
      <c r="A1440" s="3">
        <v>34936</v>
      </c>
      <c r="B1440" s="2">
        <v>12.33</v>
      </c>
    </row>
    <row r="1441" spans="1:2" hidden="1">
      <c r="A1441" s="3">
        <v>34939</v>
      </c>
      <c r="B1441" s="2">
        <v>12.48</v>
      </c>
    </row>
    <row r="1442" spans="1:2" hidden="1">
      <c r="A1442" s="3">
        <v>34940</v>
      </c>
      <c r="B1442" s="2">
        <v>12.65</v>
      </c>
    </row>
    <row r="1443" spans="1:2" hidden="1">
      <c r="A1443" s="3">
        <v>34941</v>
      </c>
      <c r="B1443" s="2">
        <v>12.03</v>
      </c>
    </row>
    <row r="1444" spans="1:2" hidden="1">
      <c r="A1444" s="3">
        <v>34942</v>
      </c>
      <c r="B1444" s="2">
        <v>11.52</v>
      </c>
    </row>
    <row r="1445" spans="1:2" hidden="1">
      <c r="A1445" s="3">
        <v>34943</v>
      </c>
      <c r="B1445" s="2">
        <v>11.29</v>
      </c>
    </row>
    <row r="1446" spans="1:2" hidden="1">
      <c r="A1446" s="3">
        <v>34947</v>
      </c>
      <c r="B1446" s="2">
        <v>11.65</v>
      </c>
    </row>
    <row r="1447" spans="1:2" hidden="1">
      <c r="A1447" s="3">
        <v>34948</v>
      </c>
      <c r="B1447" s="2">
        <v>11.65</v>
      </c>
    </row>
    <row r="1448" spans="1:2" hidden="1">
      <c r="A1448" s="3">
        <v>34949</v>
      </c>
      <c r="B1448" s="2">
        <v>11.85</v>
      </c>
    </row>
    <row r="1449" spans="1:2" hidden="1">
      <c r="A1449" s="3">
        <v>34950</v>
      </c>
      <c r="B1449" s="2">
        <v>11.16</v>
      </c>
    </row>
    <row r="1450" spans="1:2" hidden="1">
      <c r="A1450" s="3">
        <v>34953</v>
      </c>
      <c r="B1450" s="2">
        <v>11.51</v>
      </c>
    </row>
    <row r="1451" spans="1:2" hidden="1">
      <c r="A1451" s="3">
        <v>34954</v>
      </c>
      <c r="B1451" s="2">
        <v>11.46</v>
      </c>
    </row>
    <row r="1452" spans="1:2" hidden="1">
      <c r="A1452" s="3">
        <v>34955</v>
      </c>
      <c r="B1452" s="2">
        <v>11.35</v>
      </c>
    </row>
    <row r="1453" spans="1:2" hidden="1">
      <c r="A1453" s="3">
        <v>34956</v>
      </c>
      <c r="B1453" s="2">
        <v>11.1</v>
      </c>
    </row>
    <row r="1454" spans="1:2" hidden="1">
      <c r="A1454" s="3">
        <v>34957</v>
      </c>
      <c r="B1454" s="2">
        <v>11.58</v>
      </c>
    </row>
    <row r="1455" spans="1:2" hidden="1">
      <c r="A1455" s="3">
        <v>34960</v>
      </c>
      <c r="B1455" s="2">
        <v>12.34</v>
      </c>
    </row>
    <row r="1456" spans="1:2" hidden="1">
      <c r="A1456" s="3">
        <v>34961</v>
      </c>
      <c r="B1456" s="2">
        <v>12.67</v>
      </c>
    </row>
    <row r="1457" spans="1:2" hidden="1">
      <c r="A1457" s="3">
        <v>34962</v>
      </c>
      <c r="B1457" s="2">
        <v>12.35</v>
      </c>
    </row>
    <row r="1458" spans="1:2" hidden="1">
      <c r="A1458" s="3">
        <v>34963</v>
      </c>
      <c r="B1458" s="2">
        <v>12.5</v>
      </c>
    </row>
    <row r="1459" spans="1:2" hidden="1">
      <c r="A1459" s="3">
        <v>34964</v>
      </c>
      <c r="B1459" s="2">
        <v>12.46</v>
      </c>
    </row>
    <row r="1460" spans="1:2" hidden="1">
      <c r="A1460" s="3">
        <v>34967</v>
      </c>
      <c r="B1460" s="2">
        <v>13.22</v>
      </c>
    </row>
    <row r="1461" spans="1:2" hidden="1">
      <c r="A1461" s="3">
        <v>34968</v>
      </c>
      <c r="B1461" s="2">
        <v>12.9</v>
      </c>
    </row>
    <row r="1462" spans="1:2" hidden="1">
      <c r="A1462" s="3">
        <v>34969</v>
      </c>
      <c r="B1462" s="2">
        <v>12.9</v>
      </c>
    </row>
    <row r="1463" spans="1:2" hidden="1">
      <c r="A1463" s="3">
        <v>34970</v>
      </c>
      <c r="B1463" s="2">
        <v>12.46</v>
      </c>
    </row>
    <row r="1464" spans="1:2" hidden="1">
      <c r="A1464" s="3">
        <v>34971</v>
      </c>
      <c r="B1464" s="2">
        <v>12.74</v>
      </c>
    </row>
    <row r="1465" spans="1:2" hidden="1">
      <c r="A1465" s="3">
        <v>34974</v>
      </c>
      <c r="B1465" s="2">
        <v>13.95</v>
      </c>
    </row>
    <row r="1466" spans="1:2" hidden="1">
      <c r="A1466" s="3">
        <v>34975</v>
      </c>
      <c r="B1466" s="2">
        <v>14.5</v>
      </c>
    </row>
    <row r="1467" spans="1:2" hidden="1">
      <c r="A1467" s="3">
        <v>34976</v>
      </c>
      <c r="B1467" s="2">
        <v>14.86</v>
      </c>
    </row>
    <row r="1468" spans="1:2" hidden="1">
      <c r="A1468" s="3">
        <v>34977</v>
      </c>
      <c r="B1468" s="2">
        <v>15.74</v>
      </c>
    </row>
    <row r="1469" spans="1:2" hidden="1">
      <c r="A1469" s="3">
        <v>34978</v>
      </c>
      <c r="B1469" s="2">
        <v>13.98</v>
      </c>
    </row>
    <row r="1470" spans="1:2" hidden="1">
      <c r="A1470" s="3">
        <v>34981</v>
      </c>
      <c r="B1470" s="2">
        <v>14.85</v>
      </c>
    </row>
    <row r="1471" spans="1:2" hidden="1">
      <c r="A1471" s="3">
        <v>34982</v>
      </c>
      <c r="B1471" s="2">
        <v>14.97</v>
      </c>
    </row>
    <row r="1472" spans="1:2" hidden="1">
      <c r="A1472" s="3">
        <v>34983</v>
      </c>
      <c r="B1472" s="2">
        <v>14.57</v>
      </c>
    </row>
    <row r="1473" spans="1:2" hidden="1">
      <c r="A1473" s="3">
        <v>34984</v>
      </c>
      <c r="B1473" s="2">
        <v>14.24</v>
      </c>
    </row>
    <row r="1474" spans="1:2" hidden="1">
      <c r="A1474" s="3">
        <v>34985</v>
      </c>
      <c r="B1474" s="2">
        <v>13.67</v>
      </c>
    </row>
    <row r="1475" spans="1:2" hidden="1">
      <c r="A1475" s="3">
        <v>34988</v>
      </c>
      <c r="B1475" s="2">
        <v>14.62</v>
      </c>
    </row>
    <row r="1476" spans="1:2" hidden="1">
      <c r="A1476" s="3">
        <v>34989</v>
      </c>
      <c r="B1476" s="2">
        <v>14.03</v>
      </c>
    </row>
    <row r="1477" spans="1:2" hidden="1">
      <c r="A1477" s="3">
        <v>34990</v>
      </c>
      <c r="B1477" s="2">
        <v>14.05</v>
      </c>
    </row>
    <row r="1478" spans="1:2" hidden="1">
      <c r="A1478" s="3">
        <v>34991</v>
      </c>
      <c r="B1478" s="2">
        <v>13.55</v>
      </c>
    </row>
    <row r="1479" spans="1:2" hidden="1">
      <c r="A1479" s="3">
        <v>34992</v>
      </c>
      <c r="B1479" s="2">
        <v>13.46</v>
      </c>
    </row>
    <row r="1480" spans="1:2" hidden="1">
      <c r="A1480" s="3">
        <v>34995</v>
      </c>
      <c r="B1480" s="2">
        <v>14.17</v>
      </c>
    </row>
    <row r="1481" spans="1:2" hidden="1">
      <c r="A1481" s="3">
        <v>34996</v>
      </c>
      <c r="B1481" s="2">
        <v>13.85</v>
      </c>
    </row>
    <row r="1482" spans="1:2" hidden="1">
      <c r="A1482" s="3">
        <v>34997</v>
      </c>
      <c r="B1482" s="2">
        <v>14.49</v>
      </c>
    </row>
    <row r="1483" spans="1:2" hidden="1">
      <c r="A1483" s="3">
        <v>34998</v>
      </c>
      <c r="B1483" s="2">
        <v>15.59</v>
      </c>
    </row>
    <row r="1484" spans="1:2" hidden="1">
      <c r="A1484" s="3">
        <v>34999</v>
      </c>
      <c r="B1484" s="2">
        <v>14.63</v>
      </c>
    </row>
    <row r="1485" spans="1:2" hidden="1">
      <c r="A1485" s="3">
        <v>35002</v>
      </c>
      <c r="B1485" s="2">
        <v>14.26</v>
      </c>
    </row>
    <row r="1486" spans="1:2" hidden="1">
      <c r="A1486" s="3">
        <v>35003</v>
      </c>
      <c r="B1486" s="2">
        <v>13.83</v>
      </c>
    </row>
    <row r="1487" spans="1:2" hidden="1">
      <c r="A1487" s="3">
        <v>35004</v>
      </c>
      <c r="B1487" s="2">
        <v>13.41</v>
      </c>
    </row>
    <row r="1488" spans="1:2" hidden="1">
      <c r="A1488" s="3">
        <v>35005</v>
      </c>
      <c r="B1488" s="2">
        <v>13.19</v>
      </c>
    </row>
    <row r="1489" spans="1:2" hidden="1">
      <c r="A1489" s="3">
        <v>35006</v>
      </c>
      <c r="B1489" s="2">
        <v>12.26</v>
      </c>
    </row>
    <row r="1490" spans="1:2" hidden="1">
      <c r="A1490" s="3">
        <v>35009</v>
      </c>
      <c r="B1490" s="2">
        <v>12.74</v>
      </c>
    </row>
    <row r="1491" spans="1:2" hidden="1">
      <c r="A1491" s="3">
        <v>35010</v>
      </c>
      <c r="B1491" s="2">
        <v>13.05</v>
      </c>
    </row>
    <row r="1492" spans="1:2" hidden="1">
      <c r="A1492" s="3">
        <v>35011</v>
      </c>
      <c r="B1492" s="2">
        <v>12.16</v>
      </c>
    </row>
    <row r="1493" spans="1:2" hidden="1">
      <c r="A1493" s="3">
        <v>35012</v>
      </c>
      <c r="B1493" s="2">
        <v>12.46</v>
      </c>
    </row>
    <row r="1494" spans="1:2" hidden="1">
      <c r="A1494" s="3">
        <v>35013</v>
      </c>
      <c r="B1494" s="2">
        <v>12.97</v>
      </c>
    </row>
    <row r="1495" spans="1:2" hidden="1">
      <c r="A1495" s="3">
        <v>35016</v>
      </c>
      <c r="B1495" s="2">
        <v>13.2</v>
      </c>
    </row>
    <row r="1496" spans="1:2" hidden="1">
      <c r="A1496" s="3">
        <v>35017</v>
      </c>
      <c r="B1496" s="2">
        <v>13.38</v>
      </c>
    </row>
    <row r="1497" spans="1:2" hidden="1">
      <c r="A1497" s="3">
        <v>35018</v>
      </c>
      <c r="B1497" s="2">
        <v>12.95</v>
      </c>
    </row>
    <row r="1498" spans="1:2" hidden="1">
      <c r="A1498" s="3">
        <v>35019</v>
      </c>
      <c r="B1498" s="2">
        <v>12.57</v>
      </c>
    </row>
    <row r="1499" spans="1:2" hidden="1">
      <c r="A1499" s="3">
        <v>35020</v>
      </c>
      <c r="B1499" s="2">
        <v>12.49</v>
      </c>
    </row>
    <row r="1500" spans="1:2" hidden="1">
      <c r="A1500" s="3">
        <v>35023</v>
      </c>
      <c r="B1500" s="2">
        <v>12.37</v>
      </c>
    </row>
    <row r="1501" spans="1:2" hidden="1">
      <c r="A1501" s="3">
        <v>35024</v>
      </c>
      <c r="B1501" s="2">
        <v>11.74</v>
      </c>
    </row>
    <row r="1502" spans="1:2" hidden="1">
      <c r="A1502" s="3">
        <v>35025</v>
      </c>
      <c r="B1502" s="2">
        <v>11.81</v>
      </c>
    </row>
    <row r="1503" spans="1:2" hidden="1">
      <c r="A1503" s="3">
        <v>35027</v>
      </c>
      <c r="B1503" s="2">
        <v>11.87</v>
      </c>
    </row>
    <row r="1504" spans="1:2" hidden="1">
      <c r="A1504" s="3">
        <v>35030</v>
      </c>
      <c r="B1504" s="2">
        <v>12.43</v>
      </c>
    </row>
    <row r="1505" spans="1:2" hidden="1">
      <c r="A1505" s="3">
        <v>35031</v>
      </c>
      <c r="B1505" s="2">
        <v>11.57</v>
      </c>
    </row>
    <row r="1506" spans="1:2" hidden="1">
      <c r="A1506" s="3">
        <v>35032</v>
      </c>
      <c r="B1506" s="2">
        <v>11.65</v>
      </c>
    </row>
    <row r="1507" spans="1:2" hidden="1">
      <c r="A1507" s="3">
        <v>35033</v>
      </c>
      <c r="B1507" s="2">
        <v>11.58</v>
      </c>
    </row>
    <row r="1508" spans="1:2" hidden="1">
      <c r="A1508" s="3">
        <v>35034</v>
      </c>
      <c r="B1508" s="2">
        <v>11.11</v>
      </c>
    </row>
    <row r="1509" spans="1:2" hidden="1">
      <c r="A1509" s="3">
        <v>35037</v>
      </c>
      <c r="B1509" s="2">
        <v>10.66</v>
      </c>
    </row>
    <row r="1510" spans="1:2" hidden="1">
      <c r="A1510" s="3">
        <v>35038</v>
      </c>
      <c r="B1510" s="2">
        <v>11.65</v>
      </c>
    </row>
    <row r="1511" spans="1:2" hidden="1">
      <c r="A1511" s="3">
        <v>35039</v>
      </c>
      <c r="B1511" s="2">
        <v>12.7</v>
      </c>
    </row>
    <row r="1512" spans="1:2" hidden="1">
      <c r="A1512" s="3">
        <v>35040</v>
      </c>
      <c r="B1512" s="2">
        <v>12.74</v>
      </c>
    </row>
    <row r="1513" spans="1:2" hidden="1">
      <c r="A1513" s="3">
        <v>35041</v>
      </c>
      <c r="B1513" s="2">
        <v>11.12</v>
      </c>
    </row>
    <row r="1514" spans="1:2" hidden="1">
      <c r="A1514" s="3">
        <v>35044</v>
      </c>
      <c r="B1514" s="2">
        <v>11.06</v>
      </c>
    </row>
    <row r="1515" spans="1:2" hidden="1">
      <c r="A1515" s="3">
        <v>35045</v>
      </c>
      <c r="B1515" s="2">
        <v>10.63</v>
      </c>
    </row>
    <row r="1516" spans="1:2" hidden="1">
      <c r="A1516" s="3">
        <v>35046</v>
      </c>
      <c r="B1516" s="2">
        <v>10.36</v>
      </c>
    </row>
    <row r="1517" spans="1:2" hidden="1">
      <c r="A1517" s="3">
        <v>35047</v>
      </c>
      <c r="B1517" s="2">
        <v>11.07</v>
      </c>
    </row>
    <row r="1518" spans="1:2" hidden="1">
      <c r="A1518" s="3">
        <v>35048</v>
      </c>
      <c r="B1518" s="2">
        <v>11.44</v>
      </c>
    </row>
    <row r="1519" spans="1:2" hidden="1">
      <c r="A1519" s="3">
        <v>35051</v>
      </c>
      <c r="B1519" s="2">
        <v>14.55</v>
      </c>
    </row>
    <row r="1520" spans="1:2" hidden="1">
      <c r="A1520" s="3">
        <v>35052</v>
      </c>
      <c r="B1520" s="2">
        <v>13.16</v>
      </c>
    </row>
    <row r="1521" spans="1:2" hidden="1">
      <c r="A1521" s="3">
        <v>35053</v>
      </c>
      <c r="B1521" s="2">
        <v>12.2</v>
      </c>
    </row>
    <row r="1522" spans="1:2" hidden="1">
      <c r="A1522" s="3">
        <v>35054</v>
      </c>
      <c r="B1522" s="2">
        <v>10.77</v>
      </c>
    </row>
    <row r="1523" spans="1:2" hidden="1">
      <c r="A1523" s="3">
        <v>35055</v>
      </c>
      <c r="B1523" s="2">
        <v>11.51</v>
      </c>
    </row>
    <row r="1524" spans="1:2" hidden="1">
      <c r="A1524" s="3">
        <v>35059</v>
      </c>
      <c r="B1524" s="2">
        <v>11.49</v>
      </c>
    </row>
    <row r="1525" spans="1:2" hidden="1">
      <c r="A1525" s="3">
        <v>35060</v>
      </c>
      <c r="B1525" s="2">
        <v>11.98</v>
      </c>
    </row>
    <row r="1526" spans="1:2" hidden="1">
      <c r="A1526" s="3">
        <v>35061</v>
      </c>
      <c r="B1526" s="2">
        <v>12.25</v>
      </c>
    </row>
    <row r="1527" spans="1:2" hidden="1">
      <c r="A1527" s="3">
        <v>35062</v>
      </c>
      <c r="B1527" s="2">
        <v>12.52</v>
      </c>
    </row>
    <row r="1528" spans="1:2" hidden="1">
      <c r="A1528" s="3">
        <v>35066</v>
      </c>
      <c r="B1528" s="2">
        <v>12.19</v>
      </c>
    </row>
    <row r="1529" spans="1:2" hidden="1">
      <c r="A1529" s="3">
        <v>35067</v>
      </c>
      <c r="B1529" s="2">
        <v>12.1</v>
      </c>
    </row>
    <row r="1530" spans="1:2" hidden="1">
      <c r="A1530" s="3">
        <v>35068</v>
      </c>
      <c r="B1530" s="2">
        <v>13.78</v>
      </c>
    </row>
    <row r="1531" spans="1:2" hidden="1">
      <c r="A1531" s="3">
        <v>35069</v>
      </c>
      <c r="B1531" s="2">
        <v>13.58</v>
      </c>
    </row>
    <row r="1532" spans="1:2" hidden="1">
      <c r="A1532" s="3">
        <v>35072</v>
      </c>
      <c r="B1532" s="2">
        <v>13.11</v>
      </c>
    </row>
    <row r="1533" spans="1:2" hidden="1">
      <c r="A1533" s="3">
        <v>35073</v>
      </c>
      <c r="B1533" s="2">
        <v>15.21</v>
      </c>
    </row>
    <row r="1534" spans="1:2" hidden="1">
      <c r="A1534" s="3">
        <v>35074</v>
      </c>
      <c r="B1534" s="2">
        <v>16.399999999999999</v>
      </c>
    </row>
    <row r="1535" spans="1:2" hidden="1">
      <c r="A1535" s="3">
        <v>35075</v>
      </c>
      <c r="B1535" s="2">
        <v>14.69</v>
      </c>
    </row>
    <row r="1536" spans="1:2" hidden="1">
      <c r="A1536" s="3">
        <v>35076</v>
      </c>
      <c r="B1536" s="2">
        <v>14.23</v>
      </c>
    </row>
    <row r="1537" spans="1:2" hidden="1">
      <c r="A1537" s="3">
        <v>35079</v>
      </c>
      <c r="B1537" s="2">
        <v>14.99</v>
      </c>
    </row>
    <row r="1538" spans="1:2" hidden="1">
      <c r="A1538" s="3">
        <v>35080</v>
      </c>
      <c r="B1538" s="2">
        <v>14.09</v>
      </c>
    </row>
    <row r="1539" spans="1:2" hidden="1">
      <c r="A1539" s="3">
        <v>35081</v>
      </c>
      <c r="B1539" s="2">
        <v>14.25</v>
      </c>
    </row>
    <row r="1540" spans="1:2" hidden="1">
      <c r="A1540" s="3">
        <v>35082</v>
      </c>
      <c r="B1540" s="2">
        <v>13.58</v>
      </c>
    </row>
    <row r="1541" spans="1:2" hidden="1">
      <c r="A1541" s="3">
        <v>35083</v>
      </c>
      <c r="B1541" s="2">
        <v>12.7</v>
      </c>
    </row>
    <row r="1542" spans="1:2" hidden="1">
      <c r="A1542" s="3">
        <v>35086</v>
      </c>
      <c r="B1542" s="2">
        <v>13.34</v>
      </c>
    </row>
    <row r="1543" spans="1:2" hidden="1">
      <c r="A1543" s="3">
        <v>35087</v>
      </c>
      <c r="B1543" s="2">
        <v>13.56</v>
      </c>
    </row>
    <row r="1544" spans="1:2" hidden="1">
      <c r="A1544" s="3">
        <v>35088</v>
      </c>
      <c r="B1544" s="2">
        <v>12.54</v>
      </c>
    </row>
    <row r="1545" spans="1:2" hidden="1">
      <c r="A1545" s="3">
        <v>35089</v>
      </c>
      <c r="B1545" s="2">
        <v>12.94</v>
      </c>
    </row>
    <row r="1546" spans="1:2" hidden="1">
      <c r="A1546" s="3">
        <v>35090</v>
      </c>
      <c r="B1546" s="2">
        <v>12</v>
      </c>
    </row>
    <row r="1547" spans="1:2" hidden="1">
      <c r="A1547" s="3">
        <v>35093</v>
      </c>
      <c r="B1547" s="2">
        <v>12.19</v>
      </c>
    </row>
    <row r="1548" spans="1:2" hidden="1">
      <c r="A1548" s="3">
        <v>35094</v>
      </c>
      <c r="B1548" s="2">
        <v>12.42</v>
      </c>
    </row>
    <row r="1549" spans="1:2" hidden="1">
      <c r="A1549" s="3">
        <v>35095</v>
      </c>
      <c r="B1549" s="2">
        <v>12.53</v>
      </c>
    </row>
    <row r="1550" spans="1:2" hidden="1">
      <c r="A1550" s="3">
        <v>35096</v>
      </c>
      <c r="B1550" s="2">
        <v>12.65</v>
      </c>
    </row>
    <row r="1551" spans="1:2" hidden="1">
      <c r="A1551" s="3">
        <v>35097</v>
      </c>
      <c r="B1551" s="2">
        <v>13.23</v>
      </c>
    </row>
    <row r="1552" spans="1:2" hidden="1">
      <c r="A1552" s="3">
        <v>35100</v>
      </c>
      <c r="B1552" s="2">
        <v>13.46</v>
      </c>
    </row>
    <row r="1553" spans="1:2" hidden="1">
      <c r="A1553" s="3">
        <v>35101</v>
      </c>
      <c r="B1553" s="2">
        <v>14.59</v>
      </c>
    </row>
    <row r="1554" spans="1:2" hidden="1">
      <c r="A1554" s="3">
        <v>35102</v>
      </c>
      <c r="B1554" s="2">
        <v>14.11</v>
      </c>
    </row>
    <row r="1555" spans="1:2" hidden="1">
      <c r="A1555" s="3">
        <v>35103</v>
      </c>
      <c r="B1555" s="2">
        <v>13.89</v>
      </c>
    </row>
    <row r="1556" spans="1:2" hidden="1">
      <c r="A1556" s="3">
        <v>35104</v>
      </c>
      <c r="B1556" s="2">
        <v>14.63</v>
      </c>
    </row>
    <row r="1557" spans="1:2" hidden="1">
      <c r="A1557" s="3">
        <v>35107</v>
      </c>
      <c r="B1557" s="2">
        <v>14.69</v>
      </c>
    </row>
    <row r="1558" spans="1:2" hidden="1">
      <c r="A1558" s="3">
        <v>35108</v>
      </c>
      <c r="B1558" s="2">
        <v>14.94</v>
      </c>
    </row>
    <row r="1559" spans="1:2" hidden="1">
      <c r="A1559" s="3">
        <v>35109</v>
      </c>
      <c r="B1559" s="2">
        <v>15.59</v>
      </c>
    </row>
    <row r="1560" spans="1:2" hidden="1">
      <c r="A1560" s="3">
        <v>35110</v>
      </c>
      <c r="B1560" s="2">
        <v>16.13</v>
      </c>
    </row>
    <row r="1561" spans="1:2" hidden="1">
      <c r="A1561" s="3">
        <v>35111</v>
      </c>
      <c r="B1561" s="2">
        <v>15.37</v>
      </c>
    </row>
    <row r="1562" spans="1:2" hidden="1">
      <c r="A1562" s="3">
        <v>35115</v>
      </c>
      <c r="B1562" s="2">
        <v>16.8</v>
      </c>
    </row>
    <row r="1563" spans="1:2" hidden="1">
      <c r="A1563" s="3">
        <v>35116</v>
      </c>
      <c r="B1563" s="2">
        <v>14.47</v>
      </c>
    </row>
    <row r="1564" spans="1:2" hidden="1">
      <c r="A1564" s="3">
        <v>35117</v>
      </c>
      <c r="B1564" s="2">
        <v>14.56</v>
      </c>
    </row>
    <row r="1565" spans="1:2" hidden="1">
      <c r="A1565" s="3">
        <v>35118</v>
      </c>
      <c r="B1565" s="2">
        <v>14.78</v>
      </c>
    </row>
    <row r="1566" spans="1:2" hidden="1">
      <c r="A1566" s="3">
        <v>35121</v>
      </c>
      <c r="B1566" s="2">
        <v>16.38</v>
      </c>
    </row>
    <row r="1567" spans="1:2" hidden="1">
      <c r="A1567" s="3">
        <v>35122</v>
      </c>
      <c r="B1567" s="2">
        <v>16.63</v>
      </c>
    </row>
    <row r="1568" spans="1:2" hidden="1">
      <c r="A1568" s="3">
        <v>35123</v>
      </c>
      <c r="B1568" s="2">
        <v>16.72</v>
      </c>
    </row>
    <row r="1569" spans="1:2" hidden="1">
      <c r="A1569" s="3">
        <v>35124</v>
      </c>
      <c r="B1569" s="2">
        <v>17.04</v>
      </c>
    </row>
    <row r="1570" spans="1:2" hidden="1">
      <c r="A1570" s="3">
        <v>35125</v>
      </c>
      <c r="B1570" s="2">
        <v>16.72</v>
      </c>
    </row>
    <row r="1571" spans="1:2" hidden="1">
      <c r="A1571" s="3">
        <v>35128</v>
      </c>
      <c r="B1571" s="2">
        <v>16.670000000000002</v>
      </c>
    </row>
    <row r="1572" spans="1:2" hidden="1">
      <c r="A1572" s="3">
        <v>35129</v>
      </c>
      <c r="B1572" s="2">
        <v>16.100000000000001</v>
      </c>
    </row>
    <row r="1573" spans="1:2" hidden="1">
      <c r="A1573" s="3">
        <v>35130</v>
      </c>
      <c r="B1573" s="2">
        <v>16.559999999999999</v>
      </c>
    </row>
    <row r="1574" spans="1:2" hidden="1">
      <c r="A1574" s="3">
        <v>35131</v>
      </c>
      <c r="B1574" s="2">
        <v>16.489999999999998</v>
      </c>
    </row>
    <row r="1575" spans="1:2" hidden="1">
      <c r="A1575" s="3">
        <v>35132</v>
      </c>
      <c r="B1575" s="2">
        <v>20.7</v>
      </c>
    </row>
    <row r="1576" spans="1:2" hidden="1">
      <c r="A1576" s="3">
        <v>35135</v>
      </c>
      <c r="B1576" s="2">
        <v>19.399999999999999</v>
      </c>
    </row>
    <row r="1577" spans="1:2" hidden="1">
      <c r="A1577" s="3">
        <v>35136</v>
      </c>
      <c r="B1577" s="2">
        <v>19.09</v>
      </c>
    </row>
    <row r="1578" spans="1:2" hidden="1">
      <c r="A1578" s="3">
        <v>35137</v>
      </c>
      <c r="B1578" s="2">
        <v>18.13</v>
      </c>
    </row>
    <row r="1579" spans="1:2" hidden="1">
      <c r="A1579" s="3">
        <v>35138</v>
      </c>
      <c r="B1579" s="2">
        <v>16.93</v>
      </c>
    </row>
    <row r="1580" spans="1:2" hidden="1">
      <c r="A1580" s="3">
        <v>35139</v>
      </c>
      <c r="B1580" s="2">
        <v>16.54</v>
      </c>
    </row>
    <row r="1581" spans="1:2" hidden="1">
      <c r="A1581" s="3">
        <v>35142</v>
      </c>
      <c r="B1581" s="2">
        <v>17.309999999999999</v>
      </c>
    </row>
    <row r="1582" spans="1:2" hidden="1">
      <c r="A1582" s="3">
        <v>35143</v>
      </c>
      <c r="B1582" s="2">
        <v>18.350000000000001</v>
      </c>
    </row>
    <row r="1583" spans="1:2" hidden="1">
      <c r="A1583" s="3">
        <v>35144</v>
      </c>
      <c r="B1583" s="2">
        <v>18.66</v>
      </c>
    </row>
    <row r="1584" spans="1:2" hidden="1">
      <c r="A1584" s="3">
        <v>35145</v>
      </c>
      <c r="B1584" s="2">
        <v>17.739999999999998</v>
      </c>
    </row>
    <row r="1585" spans="1:2" hidden="1">
      <c r="A1585" s="3">
        <v>35146</v>
      </c>
      <c r="B1585" s="2">
        <v>17.05</v>
      </c>
    </row>
    <row r="1586" spans="1:2" hidden="1">
      <c r="A1586" s="3">
        <v>35149</v>
      </c>
      <c r="B1586" s="2">
        <v>17.84</v>
      </c>
    </row>
    <row r="1587" spans="1:2" hidden="1">
      <c r="A1587" s="3">
        <v>35150</v>
      </c>
      <c r="B1587" s="2">
        <v>17.8</v>
      </c>
    </row>
    <row r="1588" spans="1:2" hidden="1">
      <c r="A1588" s="3">
        <v>35151</v>
      </c>
      <c r="B1588" s="2">
        <v>17.89</v>
      </c>
    </row>
    <row r="1589" spans="1:2" hidden="1">
      <c r="A1589" s="3">
        <v>35152</v>
      </c>
      <c r="B1589" s="2">
        <v>18.16</v>
      </c>
    </row>
    <row r="1590" spans="1:2" hidden="1">
      <c r="A1590" s="3">
        <v>35153</v>
      </c>
      <c r="B1590" s="2">
        <v>18.88</v>
      </c>
    </row>
    <row r="1591" spans="1:2" hidden="1">
      <c r="A1591" s="3">
        <v>35156</v>
      </c>
      <c r="B1591" s="2">
        <v>17.899999999999999</v>
      </c>
    </row>
    <row r="1592" spans="1:2" hidden="1">
      <c r="A1592" s="3">
        <v>35157</v>
      </c>
      <c r="B1592" s="2">
        <v>16.45</v>
      </c>
    </row>
    <row r="1593" spans="1:2" hidden="1">
      <c r="A1593" s="3">
        <v>35158</v>
      </c>
      <c r="B1593" s="2">
        <v>16.329999999999998</v>
      </c>
    </row>
    <row r="1594" spans="1:2" hidden="1">
      <c r="A1594" s="3">
        <v>35159</v>
      </c>
      <c r="B1594" s="2">
        <v>16.18</v>
      </c>
    </row>
    <row r="1595" spans="1:2" hidden="1">
      <c r="A1595" s="3">
        <v>35163</v>
      </c>
      <c r="B1595" s="2">
        <v>18.72</v>
      </c>
    </row>
    <row r="1596" spans="1:2" hidden="1">
      <c r="A1596" s="3">
        <v>35164</v>
      </c>
      <c r="B1596" s="2">
        <v>17.32</v>
      </c>
    </row>
    <row r="1597" spans="1:2" hidden="1">
      <c r="A1597" s="3">
        <v>35165</v>
      </c>
      <c r="B1597" s="2">
        <v>20.22</v>
      </c>
    </row>
    <row r="1598" spans="1:2" hidden="1">
      <c r="A1598" s="3">
        <v>35166</v>
      </c>
      <c r="B1598" s="2">
        <v>19.649999999999999</v>
      </c>
    </row>
    <row r="1599" spans="1:2" hidden="1">
      <c r="A1599" s="3">
        <v>35167</v>
      </c>
      <c r="B1599" s="2">
        <v>17.38</v>
      </c>
    </row>
    <row r="1600" spans="1:2" hidden="1">
      <c r="A1600" s="3">
        <v>35170</v>
      </c>
      <c r="B1600" s="2">
        <v>16.829999999999998</v>
      </c>
    </row>
    <row r="1601" spans="1:2" hidden="1">
      <c r="A1601" s="3">
        <v>35171</v>
      </c>
      <c r="B1601" s="2">
        <v>16.45</v>
      </c>
    </row>
    <row r="1602" spans="1:2" hidden="1">
      <c r="A1602" s="3">
        <v>35172</v>
      </c>
      <c r="B1602" s="2">
        <v>17.07</v>
      </c>
    </row>
    <row r="1603" spans="1:2" hidden="1">
      <c r="A1603" s="3">
        <v>35173</v>
      </c>
      <c r="B1603" s="2">
        <v>16.41</v>
      </c>
    </row>
    <row r="1604" spans="1:2" hidden="1">
      <c r="A1604" s="3">
        <v>35174</v>
      </c>
      <c r="B1604" s="2">
        <v>15.12</v>
      </c>
    </row>
    <row r="1605" spans="1:2" hidden="1">
      <c r="A1605" s="3">
        <v>35177</v>
      </c>
      <c r="B1605" s="2">
        <v>15.38</v>
      </c>
    </row>
    <row r="1606" spans="1:2" hidden="1">
      <c r="A1606" s="3">
        <v>35178</v>
      </c>
      <c r="B1606" s="2">
        <v>15.01</v>
      </c>
    </row>
    <row r="1607" spans="1:2" hidden="1">
      <c r="A1607" s="3">
        <v>35179</v>
      </c>
      <c r="B1607" s="2">
        <v>14.91</v>
      </c>
    </row>
    <row r="1608" spans="1:2" hidden="1">
      <c r="A1608" s="3">
        <v>35180</v>
      </c>
      <c r="B1608" s="2">
        <v>14.72</v>
      </c>
    </row>
    <row r="1609" spans="1:2" hidden="1">
      <c r="A1609" s="3">
        <v>35181</v>
      </c>
      <c r="B1609" s="2">
        <v>14.75</v>
      </c>
    </row>
    <row r="1610" spans="1:2" hidden="1">
      <c r="A1610" s="3">
        <v>35184</v>
      </c>
      <c r="B1610" s="2">
        <v>15.45</v>
      </c>
    </row>
    <row r="1611" spans="1:2" hidden="1">
      <c r="A1611" s="3">
        <v>35185</v>
      </c>
      <c r="B1611" s="2">
        <v>15.83</v>
      </c>
    </row>
    <row r="1612" spans="1:2" hidden="1">
      <c r="A1612" s="3">
        <v>35186</v>
      </c>
      <c r="B1612" s="2">
        <v>16.07</v>
      </c>
    </row>
    <row r="1613" spans="1:2" hidden="1">
      <c r="A1613" s="3">
        <v>35187</v>
      </c>
      <c r="B1613" s="2">
        <v>18.62</v>
      </c>
    </row>
    <row r="1614" spans="1:2" hidden="1">
      <c r="A1614" s="3">
        <v>35188</v>
      </c>
      <c r="B1614" s="2">
        <v>16.7</v>
      </c>
    </row>
    <row r="1615" spans="1:2" hidden="1">
      <c r="A1615" s="3">
        <v>35191</v>
      </c>
      <c r="B1615" s="2">
        <v>16.920000000000002</v>
      </c>
    </row>
    <row r="1616" spans="1:2" hidden="1">
      <c r="A1616" s="3">
        <v>35192</v>
      </c>
      <c r="B1616" s="2">
        <v>16.87</v>
      </c>
    </row>
    <row r="1617" spans="1:2" hidden="1">
      <c r="A1617" s="3">
        <v>35193</v>
      </c>
      <c r="B1617" s="2">
        <v>15.78</v>
      </c>
    </row>
    <row r="1618" spans="1:2" hidden="1">
      <c r="A1618" s="3">
        <v>35194</v>
      </c>
      <c r="B1618" s="2">
        <v>16.989999999999998</v>
      </c>
    </row>
    <row r="1619" spans="1:2" hidden="1">
      <c r="A1619" s="3">
        <v>35195</v>
      </c>
      <c r="B1619" s="2">
        <v>15.61</v>
      </c>
    </row>
    <row r="1620" spans="1:2" hidden="1">
      <c r="A1620" s="3">
        <v>35198</v>
      </c>
      <c r="B1620" s="2">
        <v>15.16</v>
      </c>
    </row>
    <row r="1621" spans="1:2" hidden="1">
      <c r="A1621" s="3">
        <v>35199</v>
      </c>
      <c r="B1621" s="2">
        <v>14.9</v>
      </c>
    </row>
    <row r="1622" spans="1:2" hidden="1">
      <c r="A1622" s="3">
        <v>35200</v>
      </c>
      <c r="B1622" s="2">
        <v>15.59</v>
      </c>
    </row>
    <row r="1623" spans="1:2" hidden="1">
      <c r="A1623" s="3">
        <v>35201</v>
      </c>
      <c r="B1623" s="2">
        <v>15.71</v>
      </c>
    </row>
    <row r="1624" spans="1:2" hidden="1">
      <c r="A1624" s="3">
        <v>35202</v>
      </c>
      <c r="B1624" s="2">
        <v>15.13</v>
      </c>
    </row>
    <row r="1625" spans="1:2" hidden="1">
      <c r="A1625" s="3">
        <v>35205</v>
      </c>
      <c r="B1625" s="2">
        <v>15.8</v>
      </c>
    </row>
    <row r="1626" spans="1:2" hidden="1">
      <c r="A1626" s="3">
        <v>35206</v>
      </c>
      <c r="B1626" s="2">
        <v>16</v>
      </c>
    </row>
    <row r="1627" spans="1:2" hidden="1">
      <c r="A1627" s="3">
        <v>35207</v>
      </c>
      <c r="B1627" s="2">
        <v>15.5</v>
      </c>
    </row>
    <row r="1628" spans="1:2" hidden="1">
      <c r="A1628" s="3">
        <v>35208</v>
      </c>
      <c r="B1628" s="2">
        <v>16.170000000000002</v>
      </c>
    </row>
    <row r="1629" spans="1:2" hidden="1">
      <c r="A1629" s="3">
        <v>35209</v>
      </c>
      <c r="B1629" s="2">
        <v>15.54</v>
      </c>
    </row>
    <row r="1630" spans="1:2" hidden="1">
      <c r="A1630" s="3">
        <v>35213</v>
      </c>
      <c r="B1630" s="2">
        <v>16.920000000000002</v>
      </c>
    </row>
    <row r="1631" spans="1:2" hidden="1">
      <c r="A1631" s="3">
        <v>35214</v>
      </c>
      <c r="B1631" s="2">
        <v>17.149999999999999</v>
      </c>
    </row>
    <row r="1632" spans="1:2" hidden="1">
      <c r="A1632" s="3">
        <v>35215</v>
      </c>
      <c r="B1632" s="2">
        <v>16.02</v>
      </c>
    </row>
    <row r="1633" spans="1:2" hidden="1">
      <c r="A1633" s="3">
        <v>35216</v>
      </c>
      <c r="B1633" s="2">
        <v>16.07</v>
      </c>
    </row>
    <row r="1634" spans="1:2" hidden="1">
      <c r="A1634" s="3">
        <v>35219</v>
      </c>
      <c r="B1634" s="2">
        <v>16.86</v>
      </c>
    </row>
    <row r="1635" spans="1:2" hidden="1">
      <c r="A1635" s="3">
        <v>35220</v>
      </c>
      <c r="B1635" s="2">
        <v>16.18</v>
      </c>
    </row>
    <row r="1636" spans="1:2" hidden="1">
      <c r="A1636" s="3">
        <v>35221</v>
      </c>
      <c r="B1636" s="2">
        <v>16.04</v>
      </c>
    </row>
    <row r="1637" spans="1:2" hidden="1">
      <c r="A1637" s="3">
        <v>35222</v>
      </c>
      <c r="B1637" s="2">
        <v>16.84</v>
      </c>
    </row>
    <row r="1638" spans="1:2" hidden="1">
      <c r="A1638" s="3">
        <v>35223</v>
      </c>
      <c r="B1638" s="2">
        <v>16.100000000000001</v>
      </c>
    </row>
    <row r="1639" spans="1:2" hidden="1">
      <c r="A1639" s="3">
        <v>35226</v>
      </c>
      <c r="B1639" s="2">
        <v>16.78</v>
      </c>
    </row>
    <row r="1640" spans="1:2" hidden="1">
      <c r="A1640" s="3">
        <v>35227</v>
      </c>
      <c r="B1640" s="2">
        <v>16.68</v>
      </c>
    </row>
    <row r="1641" spans="1:2" hidden="1">
      <c r="A1641" s="3">
        <v>35228</v>
      </c>
      <c r="B1641" s="2">
        <v>17</v>
      </c>
    </row>
    <row r="1642" spans="1:2" hidden="1">
      <c r="A1642" s="3">
        <v>35229</v>
      </c>
      <c r="B1642" s="2">
        <v>17.12</v>
      </c>
    </row>
    <row r="1643" spans="1:2" hidden="1">
      <c r="A1643" s="3">
        <v>35230</v>
      </c>
      <c r="B1643" s="2">
        <v>18.64</v>
      </c>
    </row>
    <row r="1644" spans="1:2" hidden="1">
      <c r="A1644" s="3">
        <v>35233</v>
      </c>
      <c r="B1644" s="2">
        <v>17.46</v>
      </c>
    </row>
    <row r="1645" spans="1:2" hidden="1">
      <c r="A1645" s="3">
        <v>35234</v>
      </c>
      <c r="B1645" s="2">
        <v>17.45</v>
      </c>
    </row>
    <row r="1646" spans="1:2" hidden="1">
      <c r="A1646" s="3">
        <v>35235</v>
      </c>
      <c r="B1646" s="2">
        <v>17.54</v>
      </c>
    </row>
    <row r="1647" spans="1:2" hidden="1">
      <c r="A1647" s="3">
        <v>35236</v>
      </c>
      <c r="B1647" s="2">
        <v>16.97</v>
      </c>
    </row>
    <row r="1648" spans="1:2" hidden="1">
      <c r="A1648" s="3">
        <v>35237</v>
      </c>
      <c r="B1648" s="2">
        <v>15.8</v>
      </c>
    </row>
    <row r="1649" spans="1:2" hidden="1">
      <c r="A1649" s="3">
        <v>35240</v>
      </c>
      <c r="B1649" s="2">
        <v>15.91</v>
      </c>
    </row>
    <row r="1650" spans="1:2" hidden="1">
      <c r="A1650" s="3">
        <v>35241</v>
      </c>
      <c r="B1650" s="2">
        <v>15.43</v>
      </c>
    </row>
    <row r="1651" spans="1:2" hidden="1">
      <c r="A1651" s="3">
        <v>35242</v>
      </c>
      <c r="B1651" s="2">
        <v>15.23</v>
      </c>
    </row>
    <row r="1652" spans="1:2" hidden="1">
      <c r="A1652" s="3">
        <v>35243</v>
      </c>
      <c r="B1652" s="2">
        <v>14.19</v>
      </c>
    </row>
    <row r="1653" spans="1:2" hidden="1">
      <c r="A1653" s="3">
        <v>35244</v>
      </c>
      <c r="B1653" s="2">
        <v>13.68</v>
      </c>
    </row>
    <row r="1654" spans="1:2" hidden="1">
      <c r="A1654" s="3">
        <v>35247</v>
      </c>
      <c r="B1654" s="2">
        <v>13.78</v>
      </c>
    </row>
    <row r="1655" spans="1:2" hidden="1">
      <c r="A1655" s="3">
        <v>35248</v>
      </c>
      <c r="B1655" s="2">
        <v>14.19</v>
      </c>
    </row>
    <row r="1656" spans="1:2" hidden="1">
      <c r="A1656" s="3">
        <v>35249</v>
      </c>
      <c r="B1656" s="2">
        <v>14.21</v>
      </c>
    </row>
    <row r="1657" spans="1:2" hidden="1">
      <c r="A1657" s="3">
        <v>35251</v>
      </c>
      <c r="B1657" s="2">
        <v>16.09</v>
      </c>
    </row>
    <row r="1658" spans="1:2" hidden="1">
      <c r="A1658" s="3">
        <v>35254</v>
      </c>
      <c r="B1658" s="2">
        <v>16.420000000000002</v>
      </c>
    </row>
    <row r="1659" spans="1:2" hidden="1">
      <c r="A1659" s="3">
        <v>35255</v>
      </c>
      <c r="B1659" s="2">
        <v>15.49</v>
      </c>
    </row>
    <row r="1660" spans="1:2" hidden="1">
      <c r="A1660" s="3">
        <v>35256</v>
      </c>
      <c r="B1660" s="2">
        <v>15.51</v>
      </c>
    </row>
    <row r="1661" spans="1:2" hidden="1">
      <c r="A1661" s="3">
        <v>35257</v>
      </c>
      <c r="B1661" s="2">
        <v>17.809999999999999</v>
      </c>
    </row>
    <row r="1662" spans="1:2" hidden="1">
      <c r="A1662" s="3">
        <v>35258</v>
      </c>
      <c r="B1662" s="2">
        <v>17.09</v>
      </c>
    </row>
    <row r="1663" spans="1:2" hidden="1">
      <c r="A1663" s="3">
        <v>35261</v>
      </c>
      <c r="B1663" s="2">
        <v>20.11</v>
      </c>
    </row>
    <row r="1664" spans="1:2" hidden="1">
      <c r="A1664" s="3">
        <v>35262</v>
      </c>
      <c r="B1664" s="2">
        <v>20.100000000000001</v>
      </c>
    </row>
    <row r="1665" spans="1:2" hidden="1">
      <c r="A1665" s="3">
        <v>35263</v>
      </c>
      <c r="B1665" s="2">
        <v>19.22</v>
      </c>
    </row>
    <row r="1666" spans="1:2" hidden="1">
      <c r="A1666" s="3">
        <v>35264</v>
      </c>
      <c r="B1666" s="2">
        <v>17.93</v>
      </c>
    </row>
    <row r="1667" spans="1:2" hidden="1">
      <c r="A1667" s="3">
        <v>35265</v>
      </c>
      <c r="B1667" s="2">
        <v>17.260000000000002</v>
      </c>
    </row>
    <row r="1668" spans="1:2" hidden="1">
      <c r="A1668" s="3">
        <v>35268</v>
      </c>
      <c r="B1668" s="2">
        <v>20.41</v>
      </c>
    </row>
    <row r="1669" spans="1:2" hidden="1">
      <c r="A1669" s="3">
        <v>35269</v>
      </c>
      <c r="B1669" s="2">
        <v>21.55</v>
      </c>
    </row>
    <row r="1670" spans="1:2" hidden="1">
      <c r="A1670" s="3">
        <v>35270</v>
      </c>
      <c r="B1670" s="2">
        <v>21.44</v>
      </c>
    </row>
    <row r="1671" spans="1:2" hidden="1">
      <c r="A1671" s="3">
        <v>35271</v>
      </c>
      <c r="B1671" s="2">
        <v>19.39</v>
      </c>
    </row>
    <row r="1672" spans="1:2" hidden="1">
      <c r="A1672" s="3">
        <v>35272</v>
      </c>
      <c r="B1672" s="2">
        <v>17.45</v>
      </c>
    </row>
    <row r="1673" spans="1:2" hidden="1">
      <c r="A1673" s="3">
        <v>35275</v>
      </c>
      <c r="B1673" s="2">
        <v>20.09</v>
      </c>
    </row>
    <row r="1674" spans="1:2" hidden="1">
      <c r="A1674" s="3">
        <v>35276</v>
      </c>
      <c r="B1674" s="2">
        <v>20.53</v>
      </c>
    </row>
    <row r="1675" spans="1:2" hidden="1">
      <c r="A1675" s="3">
        <v>35277</v>
      </c>
      <c r="B1675" s="2">
        <v>19.46</v>
      </c>
    </row>
    <row r="1676" spans="1:2" hidden="1">
      <c r="A1676" s="3">
        <v>35278</v>
      </c>
      <c r="B1676" s="2">
        <v>18.760000000000002</v>
      </c>
    </row>
    <row r="1677" spans="1:2" hidden="1">
      <c r="A1677" s="3">
        <v>35279</v>
      </c>
      <c r="B1677" s="2">
        <v>16.190000000000001</v>
      </c>
    </row>
    <row r="1678" spans="1:2" hidden="1">
      <c r="A1678" s="3">
        <v>35282</v>
      </c>
      <c r="B1678" s="2">
        <v>17.36</v>
      </c>
    </row>
    <row r="1679" spans="1:2" hidden="1">
      <c r="A1679" s="3">
        <v>35283</v>
      </c>
      <c r="B1679" s="2">
        <v>16.93</v>
      </c>
    </row>
    <row r="1680" spans="1:2" hidden="1">
      <c r="A1680" s="3">
        <v>35284</v>
      </c>
      <c r="B1680" s="2">
        <v>16.239999999999998</v>
      </c>
    </row>
    <row r="1681" spans="1:2" hidden="1">
      <c r="A1681" s="3">
        <v>35285</v>
      </c>
      <c r="B1681" s="2">
        <v>16.04</v>
      </c>
    </row>
    <row r="1682" spans="1:2" hidden="1">
      <c r="A1682" s="3">
        <v>35286</v>
      </c>
      <c r="B1682" s="2">
        <v>15.77</v>
      </c>
    </row>
    <row r="1683" spans="1:2" hidden="1">
      <c r="A1683" s="3">
        <v>35289</v>
      </c>
      <c r="B1683" s="2">
        <v>15.57</v>
      </c>
    </row>
    <row r="1684" spans="1:2" hidden="1">
      <c r="A1684" s="3">
        <v>35290</v>
      </c>
      <c r="B1684" s="2">
        <v>16.41</v>
      </c>
    </row>
    <row r="1685" spans="1:2" hidden="1">
      <c r="A1685" s="3">
        <v>35291</v>
      </c>
      <c r="B1685" s="2">
        <v>15.96</v>
      </c>
    </row>
    <row r="1686" spans="1:2" hidden="1">
      <c r="A1686" s="3">
        <v>35292</v>
      </c>
      <c r="B1686" s="2">
        <v>15.46</v>
      </c>
    </row>
    <row r="1687" spans="1:2" hidden="1">
      <c r="A1687" s="3">
        <v>35293</v>
      </c>
      <c r="B1687" s="2">
        <v>14.81</v>
      </c>
    </row>
    <row r="1688" spans="1:2" hidden="1">
      <c r="A1688" s="3">
        <v>35296</v>
      </c>
      <c r="B1688" s="2">
        <v>15.27</v>
      </c>
    </row>
    <row r="1689" spans="1:2" hidden="1">
      <c r="A1689" s="3">
        <v>35297</v>
      </c>
      <c r="B1689" s="2">
        <v>14.73</v>
      </c>
    </row>
    <row r="1690" spans="1:2" hidden="1">
      <c r="A1690" s="3">
        <v>35298</v>
      </c>
      <c r="B1690" s="2">
        <v>14.52</v>
      </c>
    </row>
    <row r="1691" spans="1:2" hidden="1">
      <c r="A1691" s="3">
        <v>35299</v>
      </c>
      <c r="B1691" s="2">
        <v>13.71</v>
      </c>
    </row>
    <row r="1692" spans="1:2" hidden="1">
      <c r="A1692" s="3">
        <v>35300</v>
      </c>
      <c r="B1692" s="2">
        <v>14.18</v>
      </c>
    </row>
    <row r="1693" spans="1:2" hidden="1">
      <c r="A1693" s="3">
        <v>35303</v>
      </c>
      <c r="B1693" s="2">
        <v>15.38</v>
      </c>
    </row>
    <row r="1694" spans="1:2" hidden="1">
      <c r="A1694" s="3">
        <v>35304</v>
      </c>
      <c r="B1694" s="2">
        <v>15.11</v>
      </c>
    </row>
    <row r="1695" spans="1:2" hidden="1">
      <c r="A1695" s="3">
        <v>35305</v>
      </c>
      <c r="B1695" s="2">
        <v>15.1</v>
      </c>
    </row>
    <row r="1696" spans="1:2" hidden="1">
      <c r="A1696" s="3">
        <v>35306</v>
      </c>
      <c r="B1696" s="2">
        <v>16.22</v>
      </c>
    </row>
    <row r="1697" spans="1:2" hidden="1">
      <c r="A1697" s="3">
        <v>35307</v>
      </c>
      <c r="B1697" s="2">
        <v>17.010000000000002</v>
      </c>
    </row>
    <row r="1698" spans="1:2" hidden="1">
      <c r="A1698" s="3">
        <v>35311</v>
      </c>
      <c r="B1698" s="2">
        <v>18.47</v>
      </c>
    </row>
    <row r="1699" spans="1:2" hidden="1">
      <c r="A1699" s="3">
        <v>35312</v>
      </c>
      <c r="B1699" s="2">
        <v>18.64</v>
      </c>
    </row>
    <row r="1700" spans="1:2" hidden="1">
      <c r="A1700" s="3">
        <v>35313</v>
      </c>
      <c r="B1700" s="2">
        <v>20.51</v>
      </c>
    </row>
    <row r="1701" spans="1:2" hidden="1">
      <c r="A1701" s="3">
        <v>35314</v>
      </c>
      <c r="B1701" s="2">
        <v>17.100000000000001</v>
      </c>
    </row>
    <row r="1702" spans="1:2" hidden="1">
      <c r="A1702" s="3">
        <v>35317</v>
      </c>
      <c r="B1702" s="2">
        <v>16.36</v>
      </c>
    </row>
    <row r="1703" spans="1:2" hidden="1">
      <c r="A1703" s="3">
        <v>35318</v>
      </c>
      <c r="B1703" s="2">
        <v>16.25</v>
      </c>
    </row>
    <row r="1704" spans="1:2" hidden="1">
      <c r="A1704" s="3">
        <v>35319</v>
      </c>
      <c r="B1704" s="2">
        <v>16.059999999999999</v>
      </c>
    </row>
    <row r="1705" spans="1:2" hidden="1">
      <c r="A1705" s="3">
        <v>35320</v>
      </c>
      <c r="B1705" s="2">
        <v>15.97</v>
      </c>
    </row>
    <row r="1706" spans="1:2" hidden="1">
      <c r="A1706" s="3">
        <v>35321</v>
      </c>
      <c r="B1706" s="2">
        <v>15.2</v>
      </c>
    </row>
    <row r="1707" spans="1:2" hidden="1">
      <c r="A1707" s="3">
        <v>35324</v>
      </c>
      <c r="B1707" s="2">
        <v>15.43</v>
      </c>
    </row>
    <row r="1708" spans="1:2" hidden="1">
      <c r="A1708" s="3">
        <v>35325</v>
      </c>
      <c r="B1708" s="2">
        <v>15.74</v>
      </c>
    </row>
    <row r="1709" spans="1:2" hidden="1">
      <c r="A1709" s="3">
        <v>35326</v>
      </c>
      <c r="B1709" s="2">
        <v>15.86</v>
      </c>
    </row>
    <row r="1710" spans="1:2" hidden="1">
      <c r="A1710" s="3">
        <v>35327</v>
      </c>
      <c r="B1710" s="2">
        <v>16.03</v>
      </c>
    </row>
    <row r="1711" spans="1:2" hidden="1">
      <c r="A1711" s="3">
        <v>35328</v>
      </c>
      <c r="B1711" s="2">
        <v>15.65</v>
      </c>
    </row>
    <row r="1712" spans="1:2" hidden="1">
      <c r="A1712" s="3">
        <v>35331</v>
      </c>
      <c r="B1712" s="2">
        <v>16.46</v>
      </c>
    </row>
    <row r="1713" spans="1:2" hidden="1">
      <c r="A1713" s="3">
        <v>35332</v>
      </c>
      <c r="B1713" s="2">
        <v>16.45</v>
      </c>
    </row>
    <row r="1714" spans="1:2" hidden="1">
      <c r="A1714" s="3">
        <v>35333</v>
      </c>
      <c r="B1714" s="2">
        <v>16.22</v>
      </c>
    </row>
    <row r="1715" spans="1:2" hidden="1">
      <c r="A1715" s="3">
        <v>35334</v>
      </c>
      <c r="B1715" s="2">
        <v>16.11</v>
      </c>
    </row>
    <row r="1716" spans="1:2" hidden="1">
      <c r="A1716" s="3">
        <v>35335</v>
      </c>
      <c r="B1716" s="2">
        <v>16.100000000000001</v>
      </c>
    </row>
    <row r="1717" spans="1:2" hidden="1">
      <c r="A1717" s="3">
        <v>35338</v>
      </c>
      <c r="B1717" s="2">
        <v>16.95</v>
      </c>
    </row>
    <row r="1718" spans="1:2" hidden="1">
      <c r="A1718" s="3">
        <v>35339</v>
      </c>
      <c r="B1718" s="2">
        <v>17.05</v>
      </c>
    </row>
    <row r="1719" spans="1:2" hidden="1">
      <c r="A1719" s="3">
        <v>35340</v>
      </c>
      <c r="B1719" s="2">
        <v>16.78</v>
      </c>
    </row>
    <row r="1720" spans="1:2" hidden="1">
      <c r="A1720" s="3">
        <v>35341</v>
      </c>
      <c r="B1720" s="2">
        <v>16.77</v>
      </c>
    </row>
    <row r="1721" spans="1:2" hidden="1">
      <c r="A1721" s="3">
        <v>35342</v>
      </c>
      <c r="B1721" s="2">
        <v>14.8</v>
      </c>
    </row>
    <row r="1722" spans="1:2" hidden="1">
      <c r="A1722" s="3">
        <v>35345</v>
      </c>
      <c r="B1722" s="2">
        <v>15.11</v>
      </c>
    </row>
    <row r="1723" spans="1:2" hidden="1">
      <c r="A1723" s="3">
        <v>35346</v>
      </c>
      <c r="B1723" s="2">
        <v>15.58</v>
      </c>
    </row>
    <row r="1724" spans="1:2" hidden="1">
      <c r="A1724" s="3">
        <v>35347</v>
      </c>
      <c r="B1724" s="2">
        <v>16.09</v>
      </c>
    </row>
    <row r="1725" spans="1:2" hidden="1">
      <c r="A1725" s="3">
        <v>35348</v>
      </c>
      <c r="B1725" s="2">
        <v>16.260000000000002</v>
      </c>
    </row>
    <row r="1726" spans="1:2" hidden="1">
      <c r="A1726" s="3">
        <v>35349</v>
      </c>
      <c r="B1726" s="2">
        <v>15.07</v>
      </c>
    </row>
    <row r="1727" spans="1:2" hidden="1">
      <c r="A1727" s="3">
        <v>35352</v>
      </c>
      <c r="B1727" s="2">
        <v>15.13</v>
      </c>
    </row>
    <row r="1728" spans="1:2" hidden="1">
      <c r="A1728" s="3">
        <v>35353</v>
      </c>
      <c r="B1728" s="2">
        <v>15.83</v>
      </c>
    </row>
    <row r="1729" spans="1:2" hidden="1">
      <c r="A1729" s="3">
        <v>35354</v>
      </c>
      <c r="B1729" s="2">
        <v>15.6</v>
      </c>
    </row>
    <row r="1730" spans="1:2" hidden="1">
      <c r="A1730" s="3">
        <v>35355</v>
      </c>
      <c r="B1730" s="2">
        <v>15.41</v>
      </c>
    </row>
    <row r="1731" spans="1:2" hidden="1">
      <c r="A1731" s="3">
        <v>35356</v>
      </c>
      <c r="B1731" s="2">
        <v>15.08</v>
      </c>
    </row>
    <row r="1732" spans="1:2" hidden="1">
      <c r="A1732" s="3">
        <v>35359</v>
      </c>
      <c r="B1732" s="2">
        <v>15.98</v>
      </c>
    </row>
    <row r="1733" spans="1:2" hidden="1">
      <c r="A1733" s="3">
        <v>35360</v>
      </c>
      <c r="B1733" s="2">
        <v>16.399999999999999</v>
      </c>
    </row>
    <row r="1734" spans="1:2" hidden="1">
      <c r="A1734" s="3">
        <v>35361</v>
      </c>
      <c r="B1734" s="2">
        <v>16.45</v>
      </c>
    </row>
    <row r="1735" spans="1:2" hidden="1">
      <c r="A1735" s="3">
        <v>35362</v>
      </c>
      <c r="B1735" s="2">
        <v>16.89</v>
      </c>
    </row>
    <row r="1736" spans="1:2" hidden="1">
      <c r="A1736" s="3">
        <v>35363</v>
      </c>
      <c r="B1736" s="2">
        <v>17.29</v>
      </c>
    </row>
    <row r="1737" spans="1:2" hidden="1">
      <c r="A1737" s="3">
        <v>35366</v>
      </c>
      <c r="B1737" s="2">
        <v>18.34</v>
      </c>
    </row>
    <row r="1738" spans="1:2" hidden="1">
      <c r="A1738" s="3">
        <v>35367</v>
      </c>
      <c r="B1738" s="2">
        <v>18.28</v>
      </c>
    </row>
    <row r="1739" spans="1:2" hidden="1">
      <c r="A1739" s="3">
        <v>35368</v>
      </c>
      <c r="B1739" s="2">
        <v>18.48</v>
      </c>
    </row>
    <row r="1740" spans="1:2" hidden="1">
      <c r="A1740" s="3">
        <v>35369</v>
      </c>
      <c r="B1740" s="2">
        <v>18.11</v>
      </c>
    </row>
    <row r="1741" spans="1:2" hidden="1">
      <c r="A1741" s="3">
        <v>35370</v>
      </c>
      <c r="B1741" s="2">
        <v>17.89</v>
      </c>
    </row>
    <row r="1742" spans="1:2" hidden="1">
      <c r="A1742" s="3">
        <v>35373</v>
      </c>
      <c r="B1742" s="2">
        <v>18.04</v>
      </c>
    </row>
    <row r="1743" spans="1:2" hidden="1">
      <c r="A1743" s="3">
        <v>35374</v>
      </c>
      <c r="B1743" s="2">
        <v>17.649999999999999</v>
      </c>
    </row>
    <row r="1744" spans="1:2" hidden="1">
      <c r="A1744" s="3">
        <v>35375</v>
      </c>
      <c r="B1744" s="2">
        <v>16.97</v>
      </c>
    </row>
    <row r="1745" spans="1:2" hidden="1">
      <c r="A1745" s="3">
        <v>35376</v>
      </c>
      <c r="B1745" s="2">
        <v>17.21</v>
      </c>
    </row>
    <row r="1746" spans="1:2" hidden="1">
      <c r="A1746" s="3">
        <v>35377</v>
      </c>
      <c r="B1746" s="2">
        <v>15.78</v>
      </c>
    </row>
    <row r="1747" spans="1:2" hidden="1">
      <c r="A1747" s="3">
        <v>35380</v>
      </c>
      <c r="B1747" s="2">
        <v>14.04</v>
      </c>
    </row>
    <row r="1748" spans="1:2" hidden="1">
      <c r="A1748" s="3">
        <v>35381</v>
      </c>
      <c r="B1748" s="2">
        <v>15.36</v>
      </c>
    </row>
    <row r="1749" spans="1:2" hidden="1">
      <c r="A1749" s="3">
        <v>35382</v>
      </c>
      <c r="B1749" s="2">
        <v>14.89</v>
      </c>
    </row>
    <row r="1750" spans="1:2" hidden="1">
      <c r="A1750" s="3">
        <v>35383</v>
      </c>
      <c r="B1750" s="2">
        <v>13.79</v>
      </c>
    </row>
    <row r="1751" spans="1:2" hidden="1">
      <c r="A1751" s="3">
        <v>35384</v>
      </c>
      <c r="B1751" s="2">
        <v>14.36</v>
      </c>
    </row>
    <row r="1752" spans="1:2" hidden="1">
      <c r="A1752" s="3">
        <v>35387</v>
      </c>
      <c r="B1752" s="2">
        <v>15.12</v>
      </c>
    </row>
    <row r="1753" spans="1:2" hidden="1">
      <c r="A1753" s="3">
        <v>35388</v>
      </c>
      <c r="B1753" s="2">
        <v>15.23</v>
      </c>
    </row>
    <row r="1754" spans="1:2" hidden="1">
      <c r="A1754" s="3">
        <v>35389</v>
      </c>
      <c r="B1754" s="2">
        <v>15.94</v>
      </c>
    </row>
    <row r="1755" spans="1:2" hidden="1">
      <c r="A1755" s="3">
        <v>35390</v>
      </c>
      <c r="B1755" s="2">
        <v>15.77</v>
      </c>
    </row>
    <row r="1756" spans="1:2" hidden="1">
      <c r="A1756" s="3">
        <v>35391</v>
      </c>
      <c r="B1756" s="2">
        <v>14.92</v>
      </c>
    </row>
    <row r="1757" spans="1:2" hidden="1">
      <c r="A1757" s="3">
        <v>35394</v>
      </c>
      <c r="B1757" s="2">
        <v>15.91</v>
      </c>
    </row>
    <row r="1758" spans="1:2" hidden="1">
      <c r="A1758" s="3">
        <v>35395</v>
      </c>
      <c r="B1758" s="2">
        <v>16.97</v>
      </c>
    </row>
    <row r="1759" spans="1:2" hidden="1">
      <c r="A1759" s="3">
        <v>35396</v>
      </c>
      <c r="B1759" s="2">
        <v>16.96</v>
      </c>
    </row>
    <row r="1760" spans="1:2" hidden="1">
      <c r="A1760" s="3">
        <v>35398</v>
      </c>
      <c r="B1760" s="2">
        <v>17.14</v>
      </c>
    </row>
    <row r="1761" spans="1:2" hidden="1">
      <c r="A1761" s="3">
        <v>35401</v>
      </c>
      <c r="B1761" s="2">
        <v>17.93</v>
      </c>
    </row>
    <row r="1762" spans="1:2" hidden="1">
      <c r="A1762" s="3">
        <v>35402</v>
      </c>
      <c r="B1762" s="2">
        <v>18.68</v>
      </c>
    </row>
    <row r="1763" spans="1:2" hidden="1">
      <c r="A1763" s="3">
        <v>35403</v>
      </c>
      <c r="B1763" s="2">
        <v>17.93</v>
      </c>
    </row>
    <row r="1764" spans="1:2" hidden="1">
      <c r="A1764" s="3">
        <v>35404</v>
      </c>
      <c r="B1764" s="2">
        <v>18.14</v>
      </c>
    </row>
    <row r="1765" spans="1:2" hidden="1">
      <c r="A1765" s="3">
        <v>35405</v>
      </c>
      <c r="B1765" s="2">
        <v>18.82</v>
      </c>
    </row>
    <row r="1766" spans="1:2" hidden="1">
      <c r="A1766" s="3">
        <v>35408</v>
      </c>
      <c r="B1766" s="2">
        <v>17.75</v>
      </c>
    </row>
    <row r="1767" spans="1:2" hidden="1">
      <c r="A1767" s="3">
        <v>35409</v>
      </c>
      <c r="B1767" s="2">
        <v>17.88</v>
      </c>
    </row>
    <row r="1768" spans="1:2" hidden="1">
      <c r="A1768" s="3">
        <v>35410</v>
      </c>
      <c r="B1768" s="2">
        <v>19.68</v>
      </c>
    </row>
    <row r="1769" spans="1:2" hidden="1">
      <c r="A1769" s="3">
        <v>35411</v>
      </c>
      <c r="B1769" s="2">
        <v>20.45</v>
      </c>
    </row>
    <row r="1770" spans="1:2" hidden="1">
      <c r="A1770" s="3">
        <v>35412</v>
      </c>
      <c r="B1770" s="2">
        <v>21.09</v>
      </c>
    </row>
    <row r="1771" spans="1:2" hidden="1">
      <c r="A1771" s="3">
        <v>35415</v>
      </c>
      <c r="B1771" s="2">
        <v>21.99</v>
      </c>
    </row>
    <row r="1772" spans="1:2" hidden="1">
      <c r="A1772" s="3">
        <v>35416</v>
      </c>
      <c r="B1772" s="2">
        <v>20.77</v>
      </c>
    </row>
    <row r="1773" spans="1:2" hidden="1">
      <c r="A1773" s="3">
        <v>35417</v>
      </c>
      <c r="B1773" s="2">
        <v>19.420000000000002</v>
      </c>
    </row>
    <row r="1774" spans="1:2" hidden="1">
      <c r="A1774" s="3">
        <v>35418</v>
      </c>
      <c r="B1774" s="2">
        <v>18.77</v>
      </c>
    </row>
    <row r="1775" spans="1:2" hidden="1">
      <c r="A1775" s="3">
        <v>35419</v>
      </c>
      <c r="B1775" s="2">
        <v>18.850000000000001</v>
      </c>
    </row>
    <row r="1776" spans="1:2" hidden="1">
      <c r="A1776" s="3">
        <v>35422</v>
      </c>
      <c r="B1776" s="2">
        <v>19.5</v>
      </c>
    </row>
    <row r="1777" spans="1:2" hidden="1">
      <c r="A1777" s="3">
        <v>35423</v>
      </c>
      <c r="B1777" s="2">
        <v>18.68</v>
      </c>
    </row>
    <row r="1778" spans="1:2" hidden="1">
      <c r="A1778" s="3">
        <v>35425</v>
      </c>
      <c r="B1778" s="2">
        <v>18.59</v>
      </c>
    </row>
    <row r="1779" spans="1:2" hidden="1">
      <c r="A1779" s="3">
        <v>35426</v>
      </c>
      <c r="B1779" s="2">
        <v>19.13</v>
      </c>
    </row>
    <row r="1780" spans="1:2" hidden="1">
      <c r="A1780" s="3">
        <v>35429</v>
      </c>
      <c r="B1780" s="2">
        <v>19.510000000000002</v>
      </c>
    </row>
    <row r="1781" spans="1:2" hidden="1">
      <c r="A1781" s="3">
        <v>35430</v>
      </c>
      <c r="B1781" s="2">
        <v>20.92</v>
      </c>
    </row>
    <row r="1782" spans="1:2" hidden="1">
      <c r="A1782" s="3">
        <v>35432</v>
      </c>
      <c r="B1782" s="2">
        <v>21.14</v>
      </c>
    </row>
    <row r="1783" spans="1:2" hidden="1">
      <c r="A1783" s="3">
        <v>35433</v>
      </c>
      <c r="B1783" s="2">
        <v>19.13</v>
      </c>
    </row>
    <row r="1784" spans="1:2" hidden="1">
      <c r="A1784" s="3">
        <v>35436</v>
      </c>
      <c r="B1784" s="2">
        <v>19.89</v>
      </c>
    </row>
    <row r="1785" spans="1:2" hidden="1">
      <c r="A1785" s="3">
        <v>35437</v>
      </c>
      <c r="B1785" s="2">
        <v>19.350000000000001</v>
      </c>
    </row>
    <row r="1786" spans="1:2" hidden="1">
      <c r="A1786" s="3">
        <v>35438</v>
      </c>
      <c r="B1786" s="2">
        <v>20.239999999999998</v>
      </c>
    </row>
    <row r="1787" spans="1:2" hidden="1">
      <c r="A1787" s="3">
        <v>35439</v>
      </c>
      <c r="B1787" s="2">
        <v>20.91</v>
      </c>
    </row>
    <row r="1788" spans="1:2" hidden="1">
      <c r="A1788" s="3">
        <v>35440</v>
      </c>
      <c r="B1788" s="2">
        <v>19.63</v>
      </c>
    </row>
    <row r="1789" spans="1:2" hidden="1">
      <c r="A1789" s="3">
        <v>35443</v>
      </c>
      <c r="B1789" s="2">
        <v>19.84</v>
      </c>
    </row>
    <row r="1790" spans="1:2" hidden="1">
      <c r="A1790" s="3">
        <v>35444</v>
      </c>
      <c r="B1790" s="2">
        <v>19.27</v>
      </c>
    </row>
    <row r="1791" spans="1:2" hidden="1">
      <c r="A1791" s="3">
        <v>35445</v>
      </c>
      <c r="B1791" s="2">
        <v>19.399999999999999</v>
      </c>
    </row>
    <row r="1792" spans="1:2" hidden="1">
      <c r="A1792" s="3">
        <v>35446</v>
      </c>
      <c r="B1792" s="2">
        <v>19.61</v>
      </c>
    </row>
    <row r="1793" spans="1:2" hidden="1">
      <c r="A1793" s="3">
        <v>35447</v>
      </c>
      <c r="B1793" s="2">
        <v>18.63</v>
      </c>
    </row>
    <row r="1794" spans="1:2" hidden="1">
      <c r="A1794" s="3">
        <v>35450</v>
      </c>
      <c r="B1794" s="2">
        <v>18.600000000000001</v>
      </c>
    </row>
    <row r="1795" spans="1:2" hidden="1">
      <c r="A1795" s="3">
        <v>35451</v>
      </c>
      <c r="B1795" s="2">
        <v>17.809999999999999</v>
      </c>
    </row>
    <row r="1796" spans="1:2" hidden="1">
      <c r="A1796" s="3">
        <v>35452</v>
      </c>
      <c r="B1796" s="2">
        <v>17.09</v>
      </c>
    </row>
    <row r="1797" spans="1:2" hidden="1">
      <c r="A1797" s="3">
        <v>35453</v>
      </c>
      <c r="B1797" s="2">
        <v>18.47</v>
      </c>
    </row>
    <row r="1798" spans="1:2" hidden="1">
      <c r="A1798" s="3">
        <v>35454</v>
      </c>
      <c r="B1798" s="2">
        <v>19.329999999999998</v>
      </c>
    </row>
    <row r="1799" spans="1:2" hidden="1">
      <c r="A1799" s="3">
        <v>35457</v>
      </c>
      <c r="B1799" s="2">
        <v>20.16</v>
      </c>
    </row>
    <row r="1800" spans="1:2" hidden="1">
      <c r="A1800" s="3">
        <v>35458</v>
      </c>
      <c r="B1800" s="2">
        <v>20.74</v>
      </c>
    </row>
    <row r="1801" spans="1:2" hidden="1">
      <c r="A1801" s="3">
        <v>35459</v>
      </c>
      <c r="B1801" s="2">
        <v>20.23</v>
      </c>
    </row>
    <row r="1802" spans="1:2" hidden="1">
      <c r="A1802" s="3">
        <v>35460</v>
      </c>
      <c r="B1802" s="2">
        <v>19.47</v>
      </c>
    </row>
    <row r="1803" spans="1:2" hidden="1">
      <c r="A1803" s="3">
        <v>35464</v>
      </c>
      <c r="B1803" s="2">
        <v>19.579999999999998</v>
      </c>
    </row>
    <row r="1804" spans="1:2" hidden="1">
      <c r="A1804" s="3">
        <v>35465</v>
      </c>
      <c r="B1804" s="2">
        <v>19.43</v>
      </c>
    </row>
    <row r="1805" spans="1:2" hidden="1">
      <c r="A1805" s="3">
        <v>35466</v>
      </c>
      <c r="B1805" s="2">
        <v>21.06</v>
      </c>
    </row>
    <row r="1806" spans="1:2" hidden="1">
      <c r="A1806" s="3">
        <v>35467</v>
      </c>
      <c r="B1806" s="2">
        <v>20.16</v>
      </c>
    </row>
    <row r="1807" spans="1:2" hidden="1">
      <c r="A1807" s="3">
        <v>35468</v>
      </c>
      <c r="B1807" s="2">
        <v>18.899999999999999</v>
      </c>
    </row>
    <row r="1808" spans="1:2" hidden="1">
      <c r="A1808" s="3">
        <v>35471</v>
      </c>
      <c r="B1808" s="2">
        <v>20.65</v>
      </c>
    </row>
    <row r="1809" spans="1:2" hidden="1">
      <c r="A1809" s="3">
        <v>35472</v>
      </c>
      <c r="B1809" s="2">
        <v>19.97</v>
      </c>
    </row>
    <row r="1810" spans="1:2" hidden="1">
      <c r="A1810" s="3">
        <v>35473</v>
      </c>
      <c r="B1810" s="2">
        <v>19.48</v>
      </c>
    </row>
    <row r="1811" spans="1:2" hidden="1">
      <c r="A1811" s="3">
        <v>35474</v>
      </c>
      <c r="B1811" s="2">
        <v>19.23</v>
      </c>
    </row>
    <row r="1812" spans="1:2" hidden="1">
      <c r="A1812" s="3">
        <v>35475</v>
      </c>
      <c r="B1812" s="2">
        <v>19.18</v>
      </c>
    </row>
    <row r="1813" spans="1:2" hidden="1">
      <c r="A1813" s="3">
        <v>35479</v>
      </c>
      <c r="B1813" s="2">
        <v>19.7</v>
      </c>
    </row>
    <row r="1814" spans="1:2" hidden="1">
      <c r="A1814" s="3">
        <v>35480</v>
      </c>
      <c r="B1814" s="2">
        <v>20.61</v>
      </c>
    </row>
    <row r="1815" spans="1:2" hidden="1">
      <c r="A1815" s="3">
        <v>35481</v>
      </c>
      <c r="B1815" s="2">
        <v>21.41</v>
      </c>
    </row>
    <row r="1816" spans="1:2" hidden="1">
      <c r="A1816" s="3">
        <v>35482</v>
      </c>
      <c r="B1816" s="2">
        <v>20.55</v>
      </c>
    </row>
    <row r="1817" spans="1:2" hidden="1">
      <c r="A1817" s="3">
        <v>35485</v>
      </c>
      <c r="B1817" s="2">
        <v>19.84</v>
      </c>
    </row>
    <row r="1818" spans="1:2" hidden="1">
      <c r="A1818" s="3">
        <v>35486</v>
      </c>
      <c r="B1818" s="2">
        <v>19.98</v>
      </c>
    </row>
    <row r="1819" spans="1:2" hidden="1">
      <c r="A1819" s="3">
        <v>35487</v>
      </c>
      <c r="B1819" s="2">
        <v>20.74</v>
      </c>
    </row>
    <row r="1820" spans="1:2" hidden="1">
      <c r="A1820" s="3">
        <v>35488</v>
      </c>
      <c r="B1820" s="2">
        <v>21.08</v>
      </c>
    </row>
    <row r="1821" spans="1:2" hidden="1">
      <c r="A1821" s="3">
        <v>35489</v>
      </c>
      <c r="B1821" s="2">
        <v>21.1</v>
      </c>
    </row>
    <row r="1822" spans="1:2" hidden="1">
      <c r="A1822" s="3">
        <v>35492</v>
      </c>
      <c r="B1822" s="2">
        <v>20.89</v>
      </c>
    </row>
    <row r="1823" spans="1:2" hidden="1">
      <c r="A1823" s="3">
        <v>35493</v>
      </c>
      <c r="B1823" s="2">
        <v>20.62</v>
      </c>
    </row>
    <row r="1824" spans="1:2" hidden="1">
      <c r="A1824" s="3">
        <v>35494</v>
      </c>
      <c r="B1824" s="2">
        <v>19.489999999999998</v>
      </c>
    </row>
    <row r="1825" spans="1:2" hidden="1">
      <c r="A1825" s="3">
        <v>35495</v>
      </c>
      <c r="B1825" s="2">
        <v>20.48</v>
      </c>
    </row>
    <row r="1826" spans="1:2" hidden="1">
      <c r="A1826" s="3">
        <v>35496</v>
      </c>
      <c r="B1826" s="2">
        <v>19.32</v>
      </c>
    </row>
    <row r="1827" spans="1:2" hidden="1">
      <c r="A1827" s="3">
        <v>35499</v>
      </c>
      <c r="B1827" s="2">
        <v>19</v>
      </c>
    </row>
    <row r="1828" spans="1:2" hidden="1">
      <c r="A1828" s="3">
        <v>35500</v>
      </c>
      <c r="B1828" s="2">
        <v>19.25</v>
      </c>
    </row>
    <row r="1829" spans="1:2" hidden="1">
      <c r="A1829" s="3">
        <v>35501</v>
      </c>
      <c r="B1829" s="2">
        <v>19.61</v>
      </c>
    </row>
    <row r="1830" spans="1:2" hidden="1">
      <c r="A1830" s="3">
        <v>35502</v>
      </c>
      <c r="B1830" s="2">
        <v>19.79</v>
      </c>
    </row>
    <row r="1831" spans="1:2" hidden="1">
      <c r="A1831" s="3">
        <v>35503</v>
      </c>
      <c r="B1831" s="2">
        <v>19.809999999999999</v>
      </c>
    </row>
    <row r="1832" spans="1:2" hidden="1">
      <c r="A1832" s="3">
        <v>35506</v>
      </c>
      <c r="B1832" s="2">
        <v>20.95</v>
      </c>
    </row>
    <row r="1833" spans="1:2" hidden="1">
      <c r="A1833" s="3">
        <v>35507</v>
      </c>
      <c r="B1833" s="2">
        <v>21.26</v>
      </c>
    </row>
    <row r="1834" spans="1:2" hidden="1">
      <c r="A1834" s="3">
        <v>35508</v>
      </c>
      <c r="B1834" s="2">
        <v>21.74</v>
      </c>
    </row>
    <row r="1835" spans="1:2" hidden="1">
      <c r="A1835" s="3">
        <v>35509</v>
      </c>
      <c r="B1835" s="2">
        <v>21.22</v>
      </c>
    </row>
    <row r="1836" spans="1:2" hidden="1">
      <c r="A1836" s="3">
        <v>35510</v>
      </c>
      <c r="B1836" s="2">
        <v>19.690000000000001</v>
      </c>
    </row>
    <row r="1837" spans="1:2" hidden="1">
      <c r="A1837" s="3">
        <v>35513</v>
      </c>
      <c r="B1837" s="2">
        <v>20.059999999999999</v>
      </c>
    </row>
    <row r="1838" spans="1:2" hidden="1">
      <c r="A1838" s="3">
        <v>35514</v>
      </c>
      <c r="B1838" s="2">
        <v>19.260000000000002</v>
      </c>
    </row>
    <row r="1839" spans="1:2" hidden="1">
      <c r="A1839" s="3">
        <v>35515</v>
      </c>
      <c r="B1839" s="2">
        <v>18.32</v>
      </c>
    </row>
    <row r="1840" spans="1:2" hidden="1">
      <c r="A1840" s="3">
        <v>35516</v>
      </c>
      <c r="B1840" s="2">
        <v>20.5</v>
      </c>
    </row>
    <row r="1841" spans="1:2" hidden="1">
      <c r="A1841" s="3">
        <v>35520</v>
      </c>
      <c r="B1841" s="2">
        <v>22.14</v>
      </c>
    </row>
    <row r="1842" spans="1:2" hidden="1">
      <c r="A1842" s="3">
        <v>35521</v>
      </c>
      <c r="B1842" s="2">
        <v>20.84</v>
      </c>
    </row>
    <row r="1843" spans="1:2" hidden="1">
      <c r="A1843" s="3">
        <v>35522</v>
      </c>
      <c r="B1843" s="2">
        <v>21.3</v>
      </c>
    </row>
    <row r="1844" spans="1:2" hidden="1">
      <c r="A1844" s="3">
        <v>35523</v>
      </c>
      <c r="B1844" s="2">
        <v>21.19</v>
      </c>
    </row>
    <row r="1845" spans="1:2" hidden="1">
      <c r="A1845" s="3">
        <v>35524</v>
      </c>
      <c r="B1845" s="2">
        <v>19.23</v>
      </c>
    </row>
    <row r="1846" spans="1:2" hidden="1">
      <c r="A1846" s="3">
        <v>35527</v>
      </c>
      <c r="B1846" s="2">
        <v>18.510000000000002</v>
      </c>
    </row>
    <row r="1847" spans="1:2" hidden="1">
      <c r="A1847" s="3">
        <v>35528</v>
      </c>
      <c r="B1847" s="2">
        <v>18.440000000000001</v>
      </c>
    </row>
    <row r="1848" spans="1:2" hidden="1">
      <c r="A1848" s="3">
        <v>35529</v>
      </c>
      <c r="B1848" s="2">
        <v>18.559999999999999</v>
      </c>
    </row>
    <row r="1849" spans="1:2" hidden="1">
      <c r="A1849" s="3">
        <v>35530</v>
      </c>
      <c r="B1849" s="2">
        <v>19.010000000000002</v>
      </c>
    </row>
    <row r="1850" spans="1:2" hidden="1">
      <c r="A1850" s="3">
        <v>35531</v>
      </c>
      <c r="B1850" s="2">
        <v>19.760000000000002</v>
      </c>
    </row>
    <row r="1851" spans="1:2" hidden="1">
      <c r="A1851" s="3">
        <v>35534</v>
      </c>
      <c r="B1851" s="2">
        <v>19.09</v>
      </c>
    </row>
    <row r="1852" spans="1:2" hidden="1">
      <c r="A1852" s="3">
        <v>35535</v>
      </c>
      <c r="B1852" s="2">
        <v>18.25</v>
      </c>
    </row>
    <row r="1853" spans="1:2" hidden="1">
      <c r="A1853" s="3">
        <v>35536</v>
      </c>
      <c r="B1853" s="2">
        <v>17.64</v>
      </c>
    </row>
    <row r="1854" spans="1:2" hidden="1">
      <c r="A1854" s="3">
        <v>35537</v>
      </c>
      <c r="B1854" s="2">
        <v>18.71</v>
      </c>
    </row>
    <row r="1855" spans="1:2" hidden="1">
      <c r="A1855" s="3">
        <v>35538</v>
      </c>
      <c r="B1855" s="2">
        <v>18.75</v>
      </c>
    </row>
    <row r="1856" spans="1:2" hidden="1">
      <c r="A1856" s="3">
        <v>35541</v>
      </c>
      <c r="B1856" s="2">
        <v>20.100000000000001</v>
      </c>
    </row>
    <row r="1857" spans="1:2" hidden="1">
      <c r="A1857" s="3">
        <v>35542</v>
      </c>
      <c r="B1857" s="2">
        <v>19.52</v>
      </c>
    </row>
    <row r="1858" spans="1:2" hidden="1">
      <c r="A1858" s="3">
        <v>35543</v>
      </c>
      <c r="B1858" s="2">
        <v>20.48</v>
      </c>
    </row>
    <row r="1859" spans="1:2" hidden="1">
      <c r="A1859" s="3">
        <v>35544</v>
      </c>
      <c r="B1859" s="2">
        <v>20.83</v>
      </c>
    </row>
    <row r="1860" spans="1:2" hidden="1">
      <c r="A1860" s="3">
        <v>35545</v>
      </c>
      <c r="B1860" s="2">
        <v>21.15</v>
      </c>
    </row>
    <row r="1861" spans="1:2" hidden="1">
      <c r="A1861" s="3">
        <v>35548</v>
      </c>
      <c r="B1861" s="2">
        <v>21.34</v>
      </c>
    </row>
    <row r="1862" spans="1:2" hidden="1">
      <c r="A1862" s="3">
        <v>35549</v>
      </c>
      <c r="B1862" s="2">
        <v>19.809999999999999</v>
      </c>
    </row>
    <row r="1863" spans="1:2" hidden="1">
      <c r="A1863" s="3">
        <v>35550</v>
      </c>
      <c r="B1863" s="2">
        <v>20.059999999999999</v>
      </c>
    </row>
    <row r="1864" spans="1:2" hidden="1">
      <c r="A1864" s="3">
        <v>35551</v>
      </c>
      <c r="B1864" s="2">
        <v>19.87</v>
      </c>
    </row>
    <row r="1865" spans="1:2" hidden="1">
      <c r="A1865" s="3">
        <v>35552</v>
      </c>
      <c r="B1865" s="2">
        <v>17.510000000000002</v>
      </c>
    </row>
    <row r="1866" spans="1:2" hidden="1">
      <c r="A1866" s="3">
        <v>35555</v>
      </c>
      <c r="B1866" s="2">
        <v>20.13</v>
      </c>
    </row>
    <row r="1867" spans="1:2" hidden="1">
      <c r="A1867" s="3">
        <v>35556</v>
      </c>
      <c r="B1867" s="2">
        <v>20.85</v>
      </c>
    </row>
    <row r="1868" spans="1:2" hidden="1">
      <c r="A1868" s="3">
        <v>35557</v>
      </c>
      <c r="B1868" s="2">
        <v>21.34</v>
      </c>
    </row>
    <row r="1869" spans="1:2" hidden="1">
      <c r="A1869" s="3">
        <v>35558</v>
      </c>
      <c r="B1869" s="2">
        <v>21.26</v>
      </c>
    </row>
    <row r="1870" spans="1:2" hidden="1">
      <c r="A1870" s="3">
        <v>35559</v>
      </c>
      <c r="B1870" s="2">
        <v>20.11</v>
      </c>
    </row>
    <row r="1871" spans="1:2" hidden="1">
      <c r="A1871" s="3">
        <v>35562</v>
      </c>
      <c r="B1871" s="2">
        <v>20.25</v>
      </c>
    </row>
    <row r="1872" spans="1:2" hidden="1">
      <c r="A1872" s="3">
        <v>35563</v>
      </c>
      <c r="B1872" s="2">
        <v>20.81</v>
      </c>
    </row>
    <row r="1873" spans="1:2" hidden="1">
      <c r="A1873" s="3">
        <v>35564</v>
      </c>
      <c r="B1873" s="2">
        <v>21.09</v>
      </c>
    </row>
    <row r="1874" spans="1:2" hidden="1">
      <c r="A1874" s="3">
        <v>35565</v>
      </c>
      <c r="B1874" s="2">
        <v>19.91</v>
      </c>
    </row>
    <row r="1875" spans="1:2" hidden="1">
      <c r="A1875" s="3">
        <v>35566</v>
      </c>
      <c r="B1875" s="2">
        <v>21.57</v>
      </c>
    </row>
    <row r="1876" spans="1:2" hidden="1">
      <c r="A1876" s="3">
        <v>35569</v>
      </c>
      <c r="B1876" s="2">
        <v>21.48</v>
      </c>
    </row>
    <row r="1877" spans="1:2" hidden="1">
      <c r="A1877" s="3">
        <v>35570</v>
      </c>
      <c r="B1877" s="2">
        <v>19.260000000000002</v>
      </c>
    </row>
    <row r="1878" spans="1:2" hidden="1">
      <c r="A1878" s="3">
        <v>35571</v>
      </c>
      <c r="B1878" s="2">
        <v>19.28</v>
      </c>
    </row>
    <row r="1879" spans="1:2" hidden="1">
      <c r="A1879" s="3">
        <v>35572</v>
      </c>
      <c r="B1879" s="2">
        <v>18.77</v>
      </c>
    </row>
    <row r="1880" spans="1:2" hidden="1">
      <c r="A1880" s="3">
        <v>35573</v>
      </c>
      <c r="B1880" s="2">
        <v>18.079999999999998</v>
      </c>
    </row>
    <row r="1881" spans="1:2" hidden="1">
      <c r="A1881" s="3">
        <v>35577</v>
      </c>
      <c r="B1881" s="2">
        <v>19.36</v>
      </c>
    </row>
    <row r="1882" spans="1:2" hidden="1">
      <c r="A1882" s="3">
        <v>35578</v>
      </c>
      <c r="B1882" s="2">
        <v>19.28</v>
      </c>
    </row>
    <row r="1883" spans="1:2" hidden="1">
      <c r="A1883" s="3">
        <v>35579</v>
      </c>
      <c r="B1883" s="2">
        <v>19.02</v>
      </c>
    </row>
    <row r="1884" spans="1:2" hidden="1">
      <c r="A1884" s="3">
        <v>35580</v>
      </c>
      <c r="B1884" s="2">
        <v>19.190000000000001</v>
      </c>
    </row>
    <row r="1885" spans="1:2" hidden="1">
      <c r="A1885" s="3">
        <v>35583</v>
      </c>
      <c r="B1885" s="2">
        <v>20.85</v>
      </c>
    </row>
    <row r="1886" spans="1:2" hidden="1">
      <c r="A1886" s="3">
        <v>35584</v>
      </c>
      <c r="B1886" s="2">
        <v>20.010000000000002</v>
      </c>
    </row>
    <row r="1887" spans="1:2" hidden="1">
      <c r="A1887" s="3">
        <v>35585</v>
      </c>
      <c r="B1887" s="2">
        <v>20.100000000000001</v>
      </c>
    </row>
    <row r="1888" spans="1:2" hidden="1">
      <c r="A1888" s="3">
        <v>35586</v>
      </c>
      <c r="B1888" s="2">
        <v>20.36</v>
      </c>
    </row>
    <row r="1889" spans="1:2" hidden="1">
      <c r="A1889" s="3">
        <v>35587</v>
      </c>
      <c r="B1889" s="2">
        <v>18.940000000000001</v>
      </c>
    </row>
    <row r="1890" spans="1:2" hidden="1">
      <c r="A1890" s="3">
        <v>35590</v>
      </c>
      <c r="B1890" s="2">
        <v>19.46</v>
      </c>
    </row>
    <row r="1891" spans="1:2" hidden="1">
      <c r="A1891" s="3">
        <v>35591</v>
      </c>
      <c r="B1891" s="2">
        <v>19.04</v>
      </c>
    </row>
    <row r="1892" spans="1:2" hidden="1">
      <c r="A1892" s="3">
        <v>35592</v>
      </c>
      <c r="B1892" s="2">
        <v>18.850000000000001</v>
      </c>
    </row>
    <row r="1893" spans="1:2" hidden="1">
      <c r="A1893" s="3">
        <v>35593</v>
      </c>
      <c r="B1893" s="2">
        <v>18.510000000000002</v>
      </c>
    </row>
    <row r="1894" spans="1:2" hidden="1">
      <c r="A1894" s="3">
        <v>35594</v>
      </c>
      <c r="B1894" s="2">
        <v>19.27</v>
      </c>
    </row>
    <row r="1895" spans="1:2" hidden="1">
      <c r="A1895" s="3">
        <v>35597</v>
      </c>
      <c r="B1895" s="2">
        <v>19.77</v>
      </c>
    </row>
    <row r="1896" spans="1:2" hidden="1">
      <c r="A1896" s="3">
        <v>35598</v>
      </c>
      <c r="B1896" s="2">
        <v>20.170000000000002</v>
      </c>
    </row>
    <row r="1897" spans="1:2" hidden="1">
      <c r="A1897" s="3">
        <v>35599</v>
      </c>
      <c r="B1897" s="2">
        <v>20.45</v>
      </c>
    </row>
    <row r="1898" spans="1:2" hidden="1">
      <c r="A1898" s="3">
        <v>35600</v>
      </c>
      <c r="B1898" s="2">
        <v>20.100000000000001</v>
      </c>
    </row>
    <row r="1899" spans="1:2" hidden="1">
      <c r="A1899" s="3">
        <v>35601</v>
      </c>
      <c r="B1899" s="2">
        <v>20.2</v>
      </c>
    </row>
    <row r="1900" spans="1:2" hidden="1">
      <c r="A1900" s="3">
        <v>35604</v>
      </c>
      <c r="B1900" s="2">
        <v>21.19</v>
      </c>
    </row>
    <row r="1901" spans="1:2" hidden="1">
      <c r="A1901" s="3">
        <v>35605</v>
      </c>
      <c r="B1901" s="2">
        <v>20.74</v>
      </c>
    </row>
    <row r="1902" spans="1:2" hidden="1">
      <c r="A1902" s="3">
        <v>35606</v>
      </c>
      <c r="B1902" s="2">
        <v>21.5</v>
      </c>
    </row>
    <row r="1903" spans="1:2" hidden="1">
      <c r="A1903" s="3">
        <v>35607</v>
      </c>
      <c r="B1903" s="2">
        <v>21.82</v>
      </c>
    </row>
    <row r="1904" spans="1:2" hidden="1">
      <c r="A1904" s="3">
        <v>35608</v>
      </c>
      <c r="B1904" s="2">
        <v>21.22</v>
      </c>
    </row>
    <row r="1905" spans="1:2" hidden="1">
      <c r="A1905" s="3">
        <v>35611</v>
      </c>
      <c r="B1905" s="2">
        <v>21.53</v>
      </c>
    </row>
    <row r="1906" spans="1:2" hidden="1">
      <c r="A1906" s="3">
        <v>35612</v>
      </c>
      <c r="B1906" s="2">
        <v>21</v>
      </c>
    </row>
    <row r="1907" spans="1:2" hidden="1">
      <c r="A1907" s="3">
        <v>35613</v>
      </c>
      <c r="B1907" s="2">
        <v>19.7</v>
      </c>
    </row>
    <row r="1908" spans="1:2" hidden="1">
      <c r="A1908" s="3">
        <v>35614</v>
      </c>
      <c r="B1908" s="2">
        <v>17.82</v>
      </c>
    </row>
    <row r="1909" spans="1:2" hidden="1">
      <c r="A1909" s="3">
        <v>35618</v>
      </c>
      <c r="B1909" s="2">
        <v>19.13</v>
      </c>
    </row>
    <row r="1910" spans="1:2" hidden="1">
      <c r="A1910" s="3">
        <v>35619</v>
      </c>
      <c r="B1910" s="2">
        <v>18.760000000000002</v>
      </c>
    </row>
    <row r="1911" spans="1:2" hidden="1">
      <c r="A1911" s="3">
        <v>35620</v>
      </c>
      <c r="B1911" s="2">
        <v>20.399999999999999</v>
      </c>
    </row>
    <row r="1912" spans="1:2" hidden="1">
      <c r="A1912" s="3">
        <v>35621</v>
      </c>
      <c r="B1912" s="2">
        <v>19.920000000000002</v>
      </c>
    </row>
    <row r="1913" spans="1:2" hidden="1">
      <c r="A1913" s="3">
        <v>35622</v>
      </c>
      <c r="B1913" s="2">
        <v>19.059999999999999</v>
      </c>
    </row>
    <row r="1914" spans="1:2" hidden="1">
      <c r="A1914" s="3">
        <v>35625</v>
      </c>
      <c r="B1914" s="2">
        <v>19.579999999999998</v>
      </c>
    </row>
    <row r="1915" spans="1:2" hidden="1">
      <c r="A1915" s="3">
        <v>35626</v>
      </c>
      <c r="B1915" s="2">
        <v>19</v>
      </c>
    </row>
    <row r="1916" spans="1:2" hidden="1">
      <c r="A1916" s="3">
        <v>35627</v>
      </c>
      <c r="B1916" s="2">
        <v>19.36</v>
      </c>
    </row>
    <row r="1917" spans="1:2" hidden="1">
      <c r="A1917" s="3">
        <v>35628</v>
      </c>
      <c r="B1917" s="2">
        <v>20.54</v>
      </c>
    </row>
    <row r="1918" spans="1:2" hidden="1">
      <c r="A1918" s="3">
        <v>35629</v>
      </c>
      <c r="B1918" s="2">
        <v>22.28</v>
      </c>
    </row>
    <row r="1919" spans="1:2" hidden="1">
      <c r="A1919" s="3">
        <v>35632</v>
      </c>
      <c r="B1919" s="2">
        <v>23.51</v>
      </c>
    </row>
    <row r="1920" spans="1:2" hidden="1">
      <c r="A1920" s="3">
        <v>35633</v>
      </c>
      <c r="B1920" s="2">
        <v>21.77</v>
      </c>
    </row>
    <row r="1921" spans="1:2" hidden="1">
      <c r="A1921" s="3">
        <v>35634</v>
      </c>
      <c r="B1921" s="2">
        <v>21.3</v>
      </c>
    </row>
    <row r="1922" spans="1:2" hidden="1">
      <c r="A1922" s="3">
        <v>35635</v>
      </c>
      <c r="B1922" s="2">
        <v>20.96</v>
      </c>
    </row>
    <row r="1923" spans="1:2" hidden="1">
      <c r="A1923" s="3">
        <v>35636</v>
      </c>
      <c r="B1923" s="2">
        <v>20.82</v>
      </c>
    </row>
    <row r="1924" spans="1:2" hidden="1">
      <c r="A1924" s="3">
        <v>35639</v>
      </c>
      <c r="B1924" s="2">
        <v>21.84</v>
      </c>
    </row>
    <row r="1925" spans="1:2" hidden="1">
      <c r="A1925" s="3">
        <v>35640</v>
      </c>
      <c r="B1925" s="2">
        <v>22.02</v>
      </c>
    </row>
    <row r="1926" spans="1:2" hidden="1">
      <c r="A1926" s="3">
        <v>35641</v>
      </c>
      <c r="B1926" s="2">
        <v>21.39</v>
      </c>
    </row>
    <row r="1927" spans="1:2" hidden="1">
      <c r="A1927" s="3">
        <v>35642</v>
      </c>
      <c r="B1927" s="2">
        <v>21.48</v>
      </c>
    </row>
    <row r="1928" spans="1:2" hidden="1">
      <c r="A1928" s="3">
        <v>35643</v>
      </c>
      <c r="B1928" s="2">
        <v>22.29</v>
      </c>
    </row>
    <row r="1929" spans="1:2" hidden="1">
      <c r="A1929" s="3">
        <v>35646</v>
      </c>
      <c r="B1929" s="2">
        <v>21.94</v>
      </c>
    </row>
    <row r="1930" spans="1:2" hidden="1">
      <c r="A1930" s="3">
        <v>35647</v>
      </c>
      <c r="B1930" s="2">
        <v>20.64</v>
      </c>
    </row>
    <row r="1931" spans="1:2" hidden="1">
      <c r="A1931" s="3">
        <v>35648</v>
      </c>
      <c r="B1931" s="2">
        <v>20.05</v>
      </c>
    </row>
    <row r="1932" spans="1:2" hidden="1">
      <c r="A1932" s="3">
        <v>35649</v>
      </c>
      <c r="B1932" s="2">
        <v>19.77</v>
      </c>
    </row>
    <row r="1933" spans="1:2" hidden="1">
      <c r="A1933" s="3">
        <v>35650</v>
      </c>
      <c r="B1933" s="2">
        <v>22.46</v>
      </c>
    </row>
    <row r="1934" spans="1:2" hidden="1">
      <c r="A1934" s="3">
        <v>35653</v>
      </c>
      <c r="B1934" s="2">
        <v>22.77</v>
      </c>
    </row>
    <row r="1935" spans="1:2" hidden="1">
      <c r="A1935" s="3">
        <v>35654</v>
      </c>
      <c r="B1935" s="2">
        <v>23.75</v>
      </c>
    </row>
    <row r="1936" spans="1:2" hidden="1">
      <c r="A1936" s="3">
        <v>35655</v>
      </c>
      <c r="B1936" s="2">
        <v>24.52</v>
      </c>
    </row>
    <row r="1937" spans="1:2" hidden="1">
      <c r="A1937" s="3">
        <v>35656</v>
      </c>
      <c r="B1937" s="2">
        <v>23.11</v>
      </c>
    </row>
    <row r="1938" spans="1:2" hidden="1">
      <c r="A1938" s="3">
        <v>35657</v>
      </c>
      <c r="B1938" s="2">
        <v>24.45</v>
      </c>
    </row>
    <row r="1939" spans="1:2" hidden="1">
      <c r="A1939" s="3">
        <v>35660</v>
      </c>
      <c r="B1939" s="2">
        <v>24.37</v>
      </c>
    </row>
    <row r="1940" spans="1:2" hidden="1">
      <c r="A1940" s="3">
        <v>35661</v>
      </c>
      <c r="B1940" s="2">
        <v>22.64</v>
      </c>
    </row>
    <row r="1941" spans="1:2" hidden="1">
      <c r="A1941" s="3">
        <v>35662</v>
      </c>
      <c r="B1941" s="2">
        <v>21.09</v>
      </c>
    </row>
    <row r="1942" spans="1:2" hidden="1">
      <c r="A1942" s="3">
        <v>35663</v>
      </c>
      <c r="B1942" s="2">
        <v>23.83</v>
      </c>
    </row>
    <row r="1943" spans="1:2" hidden="1">
      <c r="A1943" s="3">
        <v>35664</v>
      </c>
      <c r="B1943" s="2">
        <v>24.74</v>
      </c>
    </row>
    <row r="1944" spans="1:2" hidden="1">
      <c r="A1944" s="3">
        <v>35667</v>
      </c>
      <c r="B1944" s="2">
        <v>24.1</v>
      </c>
    </row>
    <row r="1945" spans="1:2" hidden="1">
      <c r="A1945" s="3">
        <v>35668</v>
      </c>
      <c r="B1945" s="2">
        <v>24.73</v>
      </c>
    </row>
    <row r="1946" spans="1:2" hidden="1">
      <c r="A1946" s="3">
        <v>35669</v>
      </c>
      <c r="B1946" s="2">
        <v>24.26</v>
      </c>
    </row>
    <row r="1947" spans="1:2" hidden="1">
      <c r="A1947" s="3">
        <v>35670</v>
      </c>
      <c r="B1947" s="2">
        <v>24.51</v>
      </c>
    </row>
    <row r="1948" spans="1:2" hidden="1">
      <c r="A1948" s="3">
        <v>35671</v>
      </c>
      <c r="B1948" s="2">
        <v>24.76</v>
      </c>
    </row>
    <row r="1949" spans="1:2" hidden="1">
      <c r="A1949" s="3">
        <v>35675</v>
      </c>
      <c r="B1949" s="2">
        <v>24.53</v>
      </c>
    </row>
    <row r="1950" spans="1:2" hidden="1">
      <c r="A1950" s="3">
        <v>35676</v>
      </c>
      <c r="B1950" s="2">
        <v>24.95</v>
      </c>
    </row>
    <row r="1951" spans="1:2" hidden="1">
      <c r="A1951" s="3">
        <v>35677</v>
      </c>
      <c r="B1951" s="2">
        <v>25.27</v>
      </c>
    </row>
    <row r="1952" spans="1:2" hidden="1">
      <c r="A1952" s="3">
        <v>35678</v>
      </c>
      <c r="B1952" s="2">
        <v>24.31</v>
      </c>
    </row>
    <row r="1953" spans="1:2" hidden="1">
      <c r="A1953" s="3">
        <v>35681</v>
      </c>
      <c r="B1953" s="2">
        <v>24.4</v>
      </c>
    </row>
    <row r="1954" spans="1:2" hidden="1">
      <c r="A1954" s="3">
        <v>35682</v>
      </c>
      <c r="B1954" s="2">
        <v>23.89</v>
      </c>
    </row>
    <row r="1955" spans="1:2" hidden="1">
      <c r="A1955" s="3">
        <v>35683</v>
      </c>
      <c r="B1955" s="2">
        <v>24.64</v>
      </c>
    </row>
    <row r="1956" spans="1:2" hidden="1">
      <c r="A1956" s="3">
        <v>35684</v>
      </c>
      <c r="B1956" s="2">
        <v>25.99</v>
      </c>
    </row>
    <row r="1957" spans="1:2" hidden="1">
      <c r="A1957" s="3">
        <v>35685</v>
      </c>
      <c r="B1957" s="2">
        <v>25.17</v>
      </c>
    </row>
    <row r="1958" spans="1:2" hidden="1">
      <c r="A1958" s="3">
        <v>35688</v>
      </c>
      <c r="B1958" s="2">
        <v>25.74</v>
      </c>
    </row>
    <row r="1959" spans="1:2" hidden="1">
      <c r="A1959" s="3">
        <v>35689</v>
      </c>
      <c r="B1959" s="2">
        <v>23.77</v>
      </c>
    </row>
    <row r="1960" spans="1:2" hidden="1">
      <c r="A1960" s="3">
        <v>35690</v>
      </c>
      <c r="B1960" s="2">
        <v>24.1</v>
      </c>
    </row>
    <row r="1961" spans="1:2" hidden="1">
      <c r="A1961" s="3">
        <v>35691</v>
      </c>
      <c r="B1961" s="2">
        <v>23.48</v>
      </c>
    </row>
    <row r="1962" spans="1:2" hidden="1">
      <c r="A1962" s="3">
        <v>35692</v>
      </c>
      <c r="B1962" s="2">
        <v>22.74</v>
      </c>
    </row>
    <row r="1963" spans="1:2" hidden="1">
      <c r="A1963" s="3">
        <v>35695</v>
      </c>
      <c r="B1963" s="2">
        <v>22.08</v>
      </c>
    </row>
    <row r="1964" spans="1:2" hidden="1">
      <c r="A1964" s="3">
        <v>35696</v>
      </c>
      <c r="B1964" s="2">
        <v>22</v>
      </c>
    </row>
    <row r="1965" spans="1:2" hidden="1">
      <c r="A1965" s="3">
        <v>35697</v>
      </c>
      <c r="B1965" s="2">
        <v>22.64</v>
      </c>
    </row>
    <row r="1966" spans="1:2" hidden="1">
      <c r="A1966" s="3">
        <v>35698</v>
      </c>
      <c r="B1966" s="2">
        <v>22.96</v>
      </c>
    </row>
    <row r="1967" spans="1:2" hidden="1">
      <c r="A1967" s="3">
        <v>35699</v>
      </c>
      <c r="B1967" s="2">
        <v>22.26</v>
      </c>
    </row>
    <row r="1968" spans="1:2" hidden="1">
      <c r="A1968" s="3">
        <v>35702</v>
      </c>
      <c r="B1968" s="2">
        <v>22.23</v>
      </c>
    </row>
    <row r="1969" spans="1:2" hidden="1">
      <c r="A1969" s="3">
        <v>35703</v>
      </c>
      <c r="B1969" s="2">
        <v>22.91</v>
      </c>
    </row>
    <row r="1970" spans="1:2" hidden="1">
      <c r="A1970" s="3">
        <v>35704</v>
      </c>
      <c r="B1970" s="2">
        <v>22.32</v>
      </c>
    </row>
    <row r="1971" spans="1:2" hidden="1">
      <c r="A1971" s="3">
        <v>35705</v>
      </c>
      <c r="B1971" s="2">
        <v>22.27</v>
      </c>
    </row>
    <row r="1972" spans="1:2" hidden="1">
      <c r="A1972" s="3">
        <v>35706</v>
      </c>
      <c r="B1972" s="2">
        <v>21.54</v>
      </c>
    </row>
    <row r="1973" spans="1:2" hidden="1">
      <c r="A1973" s="3">
        <v>35709</v>
      </c>
      <c r="B1973" s="2">
        <v>21.61</v>
      </c>
    </row>
    <row r="1974" spans="1:2" hidden="1">
      <c r="A1974" s="3">
        <v>35710</v>
      </c>
      <c r="B1974" s="2">
        <v>20.29</v>
      </c>
    </row>
    <row r="1975" spans="1:2" hidden="1">
      <c r="A1975" s="3">
        <v>35711</v>
      </c>
      <c r="B1975" s="2">
        <v>20.77</v>
      </c>
    </row>
    <row r="1976" spans="1:2" hidden="1">
      <c r="A1976" s="3">
        <v>35712</v>
      </c>
      <c r="B1976" s="2">
        <v>22.31</v>
      </c>
    </row>
    <row r="1977" spans="1:2" hidden="1">
      <c r="A1977" s="3">
        <v>35713</v>
      </c>
      <c r="B1977" s="2">
        <v>19.75</v>
      </c>
    </row>
    <row r="1978" spans="1:2" hidden="1">
      <c r="A1978" s="3">
        <v>35716</v>
      </c>
      <c r="B1978" s="2">
        <v>20.260000000000002</v>
      </c>
    </row>
    <row r="1979" spans="1:2" hidden="1">
      <c r="A1979" s="3">
        <v>35717</v>
      </c>
      <c r="B1979" s="2">
        <v>19.989999999999998</v>
      </c>
    </row>
    <row r="1980" spans="1:2" hidden="1">
      <c r="A1980" s="3">
        <v>35718</v>
      </c>
      <c r="B1980" s="2">
        <v>20.05</v>
      </c>
    </row>
    <row r="1981" spans="1:2" hidden="1">
      <c r="A1981" s="3">
        <v>35719</v>
      </c>
      <c r="B1981" s="2">
        <v>20.53</v>
      </c>
    </row>
    <row r="1982" spans="1:2" hidden="1">
      <c r="A1982" s="3">
        <v>35720</v>
      </c>
      <c r="B1982" s="2">
        <v>21.69</v>
      </c>
    </row>
    <row r="1983" spans="1:2" hidden="1">
      <c r="A1983" s="3">
        <v>35723</v>
      </c>
      <c r="B1983" s="2">
        <v>20.72</v>
      </c>
    </row>
    <row r="1984" spans="1:2" hidden="1">
      <c r="A1984" s="3">
        <v>35724</v>
      </c>
      <c r="B1984" s="2">
        <v>19.53</v>
      </c>
    </row>
    <row r="1985" spans="1:2" hidden="1">
      <c r="A1985" s="3">
        <v>35725</v>
      </c>
      <c r="B1985" s="2">
        <v>19.86</v>
      </c>
    </row>
    <row r="1986" spans="1:2" hidden="1">
      <c r="A1986" s="3">
        <v>35726</v>
      </c>
      <c r="B1986" s="2">
        <v>22.99</v>
      </c>
    </row>
    <row r="1987" spans="1:2" hidden="1">
      <c r="A1987" s="3">
        <v>35727</v>
      </c>
      <c r="B1987" s="2">
        <v>23.17</v>
      </c>
    </row>
    <row r="1988" spans="1:2" hidden="1">
      <c r="A1988" s="3">
        <v>35730</v>
      </c>
      <c r="B1988" s="2">
        <v>31.12</v>
      </c>
    </row>
    <row r="1989" spans="1:2" hidden="1">
      <c r="A1989" s="3">
        <v>35731</v>
      </c>
      <c r="B1989" s="2">
        <v>31.22</v>
      </c>
    </row>
    <row r="1990" spans="1:2" hidden="1">
      <c r="A1990" s="3">
        <v>35732</v>
      </c>
      <c r="B1990" s="2">
        <v>33.75</v>
      </c>
    </row>
    <row r="1991" spans="1:2" hidden="1">
      <c r="A1991" s="3">
        <v>35733</v>
      </c>
      <c r="B1991" s="2">
        <v>38.200000000000003</v>
      </c>
    </row>
    <row r="1992" spans="1:2" hidden="1">
      <c r="A1992" s="3">
        <v>35734</v>
      </c>
      <c r="B1992" s="2">
        <v>35.090000000000003</v>
      </c>
    </row>
    <row r="1993" spans="1:2" hidden="1">
      <c r="A1993" s="3">
        <v>35737</v>
      </c>
      <c r="B1993" s="2">
        <v>32.090000000000003</v>
      </c>
    </row>
    <row r="1994" spans="1:2" hidden="1">
      <c r="A1994" s="3">
        <v>35738</v>
      </c>
      <c r="B1994" s="2">
        <v>32.24</v>
      </c>
    </row>
    <row r="1995" spans="1:2" hidden="1">
      <c r="A1995" s="3">
        <v>35739</v>
      </c>
      <c r="B1995" s="2">
        <v>32.18</v>
      </c>
    </row>
    <row r="1996" spans="1:2" hidden="1">
      <c r="A1996" s="3">
        <v>35740</v>
      </c>
      <c r="B1996" s="2">
        <v>32.57</v>
      </c>
    </row>
    <row r="1997" spans="1:2" hidden="1">
      <c r="A1997" s="3">
        <v>35741</v>
      </c>
      <c r="B1997" s="2">
        <v>36.270000000000003</v>
      </c>
    </row>
    <row r="1998" spans="1:2" hidden="1">
      <c r="A1998" s="3">
        <v>35744</v>
      </c>
      <c r="B1998" s="2">
        <v>36.630000000000003</v>
      </c>
    </row>
    <row r="1999" spans="1:2" hidden="1">
      <c r="A1999" s="3">
        <v>35745</v>
      </c>
      <c r="B1999" s="2">
        <v>36.380000000000003</v>
      </c>
    </row>
    <row r="2000" spans="1:2" hidden="1">
      <c r="A2000" s="3">
        <v>35746</v>
      </c>
      <c r="B2000" s="2">
        <v>37.840000000000003</v>
      </c>
    </row>
    <row r="2001" spans="1:2" hidden="1">
      <c r="A2001" s="3">
        <v>35747</v>
      </c>
      <c r="B2001" s="2">
        <v>36.64</v>
      </c>
    </row>
    <row r="2002" spans="1:2" hidden="1">
      <c r="A2002" s="3">
        <v>35748</v>
      </c>
      <c r="B2002" s="2">
        <v>33.659999999999997</v>
      </c>
    </row>
    <row r="2003" spans="1:2" hidden="1">
      <c r="A2003" s="3">
        <v>35751</v>
      </c>
      <c r="B2003" s="2">
        <v>31.58</v>
      </c>
    </row>
    <row r="2004" spans="1:2" hidden="1">
      <c r="A2004" s="3">
        <v>35752</v>
      </c>
      <c r="B2004" s="2">
        <v>31.55</v>
      </c>
    </row>
    <row r="2005" spans="1:2" hidden="1">
      <c r="A2005" s="3">
        <v>35753</v>
      </c>
      <c r="B2005" s="2">
        <v>29.93</v>
      </c>
    </row>
    <row r="2006" spans="1:2" hidden="1">
      <c r="A2006" s="3">
        <v>35754</v>
      </c>
      <c r="B2006" s="2">
        <v>27.32</v>
      </c>
    </row>
    <row r="2007" spans="1:2" hidden="1">
      <c r="A2007" s="3">
        <v>35755</v>
      </c>
      <c r="B2007" s="2">
        <v>26.65</v>
      </c>
    </row>
    <row r="2008" spans="1:2" hidden="1">
      <c r="A2008" s="3">
        <v>35758</v>
      </c>
      <c r="B2008" s="2">
        <v>29.8</v>
      </c>
    </row>
    <row r="2009" spans="1:2" hidden="1">
      <c r="A2009" s="3">
        <v>35759</v>
      </c>
      <c r="B2009" s="2">
        <v>28.95</v>
      </c>
    </row>
    <row r="2010" spans="1:2" hidden="1">
      <c r="A2010" s="3">
        <v>35762</v>
      </c>
      <c r="B2010" s="2">
        <v>27.43</v>
      </c>
    </row>
    <row r="2011" spans="1:2" hidden="1">
      <c r="A2011" s="3">
        <v>35765</v>
      </c>
      <c r="B2011" s="2">
        <v>26.01</v>
      </c>
    </row>
    <row r="2012" spans="1:2" hidden="1">
      <c r="A2012" s="3">
        <v>35766</v>
      </c>
      <c r="B2012" s="2">
        <v>25.66</v>
      </c>
    </row>
    <row r="2013" spans="1:2" hidden="1">
      <c r="A2013" s="3">
        <v>35767</v>
      </c>
      <c r="B2013" s="2">
        <v>23.92</v>
      </c>
    </row>
    <row r="2014" spans="1:2" hidden="1">
      <c r="A2014" s="3">
        <v>35768</v>
      </c>
      <c r="B2014" s="2">
        <v>23.84</v>
      </c>
    </row>
    <row r="2015" spans="1:2" hidden="1">
      <c r="A2015" s="3">
        <v>35769</v>
      </c>
      <c r="B2015" s="2">
        <v>22.65</v>
      </c>
    </row>
    <row r="2016" spans="1:2" hidden="1">
      <c r="A2016" s="3">
        <v>35772</v>
      </c>
      <c r="B2016" s="2">
        <v>23.22</v>
      </c>
    </row>
    <row r="2017" spans="1:2" hidden="1">
      <c r="A2017" s="3">
        <v>35773</v>
      </c>
      <c r="B2017" s="2">
        <v>23.36</v>
      </c>
    </row>
    <row r="2018" spans="1:2" hidden="1">
      <c r="A2018" s="3">
        <v>35774</v>
      </c>
      <c r="B2018" s="2">
        <v>24.55</v>
      </c>
    </row>
    <row r="2019" spans="1:2" hidden="1">
      <c r="A2019" s="3">
        <v>35775</v>
      </c>
      <c r="B2019" s="2">
        <v>27.63</v>
      </c>
    </row>
    <row r="2020" spans="1:2" hidden="1">
      <c r="A2020" s="3">
        <v>35776</v>
      </c>
      <c r="B2020" s="2">
        <v>27.92</v>
      </c>
    </row>
    <row r="2021" spans="1:2" hidden="1">
      <c r="A2021" s="3">
        <v>35779</v>
      </c>
      <c r="B2021" s="2">
        <v>27.37</v>
      </c>
    </row>
    <row r="2022" spans="1:2" hidden="1">
      <c r="A2022" s="3">
        <v>35780</v>
      </c>
      <c r="B2022" s="2">
        <v>26.11</v>
      </c>
    </row>
    <row r="2023" spans="1:2" hidden="1">
      <c r="A2023" s="3">
        <v>35781</v>
      </c>
      <c r="B2023" s="2">
        <v>26.33</v>
      </c>
    </row>
    <row r="2024" spans="1:2" hidden="1">
      <c r="A2024" s="3">
        <v>35782</v>
      </c>
      <c r="B2024" s="2">
        <v>27.19</v>
      </c>
    </row>
    <row r="2025" spans="1:2" hidden="1">
      <c r="A2025" s="3">
        <v>35783</v>
      </c>
      <c r="B2025" s="2">
        <v>29.18</v>
      </c>
    </row>
    <row r="2026" spans="1:2" hidden="1">
      <c r="A2026" s="3">
        <v>35786</v>
      </c>
      <c r="B2026" s="2">
        <v>28.56</v>
      </c>
    </row>
    <row r="2027" spans="1:2" hidden="1">
      <c r="A2027" s="3">
        <v>35787</v>
      </c>
      <c r="B2027" s="2">
        <v>29.86</v>
      </c>
    </row>
    <row r="2028" spans="1:2" hidden="1">
      <c r="A2028" s="3">
        <v>35788</v>
      </c>
      <c r="B2028" s="2">
        <v>30.27</v>
      </c>
    </row>
    <row r="2029" spans="1:2" hidden="1">
      <c r="A2029" s="3">
        <v>35790</v>
      </c>
      <c r="B2029" s="2">
        <v>29.27</v>
      </c>
    </row>
    <row r="2030" spans="1:2" hidden="1">
      <c r="A2030" s="3">
        <v>35793</v>
      </c>
      <c r="B2030" s="2">
        <v>26.79</v>
      </c>
    </row>
    <row r="2031" spans="1:2" hidden="1">
      <c r="A2031" s="3">
        <v>35794</v>
      </c>
      <c r="B2031" s="2">
        <v>24.38</v>
      </c>
    </row>
    <row r="2032" spans="1:2" hidden="1">
      <c r="A2032" s="3">
        <v>35795</v>
      </c>
      <c r="B2032" s="2">
        <v>24.01</v>
      </c>
    </row>
    <row r="2033" spans="1:2" hidden="1">
      <c r="A2033" s="3">
        <v>35797</v>
      </c>
      <c r="B2033" s="2">
        <v>23.42</v>
      </c>
    </row>
    <row r="2034" spans="1:2" hidden="1">
      <c r="A2034" s="3">
        <v>35800</v>
      </c>
      <c r="B2034" s="2">
        <v>24.36</v>
      </c>
    </row>
    <row r="2035" spans="1:2" hidden="1">
      <c r="A2035" s="3">
        <v>35801</v>
      </c>
      <c r="B2035" s="2">
        <v>25.66</v>
      </c>
    </row>
    <row r="2036" spans="1:2" hidden="1">
      <c r="A2036" s="3">
        <v>35802</v>
      </c>
      <c r="B2036" s="2">
        <v>25.07</v>
      </c>
    </row>
    <row r="2037" spans="1:2" hidden="1">
      <c r="A2037" s="3">
        <v>35803</v>
      </c>
      <c r="B2037" s="2">
        <v>26.01</v>
      </c>
    </row>
    <row r="2038" spans="1:2" hidden="1">
      <c r="A2038" s="3">
        <v>35804</v>
      </c>
      <c r="B2038" s="2">
        <v>28.69</v>
      </c>
    </row>
    <row r="2039" spans="1:2" hidden="1">
      <c r="A2039" s="3">
        <v>35807</v>
      </c>
      <c r="B2039" s="2">
        <v>28.02</v>
      </c>
    </row>
    <row r="2040" spans="1:2" hidden="1">
      <c r="A2040" s="3">
        <v>35808</v>
      </c>
      <c r="B2040" s="2">
        <v>25.17</v>
      </c>
    </row>
    <row r="2041" spans="1:2" hidden="1">
      <c r="A2041" s="3">
        <v>35809</v>
      </c>
      <c r="B2041" s="2">
        <v>23.75</v>
      </c>
    </row>
    <row r="2042" spans="1:2" hidden="1">
      <c r="A2042" s="3">
        <v>35810</v>
      </c>
      <c r="B2042" s="2">
        <v>23.45</v>
      </c>
    </row>
    <row r="2043" spans="1:2" hidden="1">
      <c r="A2043" s="3">
        <v>35811</v>
      </c>
      <c r="B2043" s="2">
        <v>21.65</v>
      </c>
    </row>
    <row r="2044" spans="1:2" hidden="1">
      <c r="A2044" s="3">
        <v>35815</v>
      </c>
      <c r="B2044" s="2">
        <v>21.65</v>
      </c>
    </row>
    <row r="2045" spans="1:2" hidden="1">
      <c r="A2045" s="3">
        <v>35816</v>
      </c>
      <c r="B2045" s="2">
        <v>22.53</v>
      </c>
    </row>
    <row r="2046" spans="1:2" hidden="1">
      <c r="A2046" s="3">
        <v>35817</v>
      </c>
      <c r="B2046" s="2">
        <v>23.16</v>
      </c>
    </row>
    <row r="2047" spans="1:2" hidden="1">
      <c r="A2047" s="3">
        <v>35818</v>
      </c>
      <c r="B2047" s="2">
        <v>23.32</v>
      </c>
    </row>
    <row r="2048" spans="1:2" hidden="1">
      <c r="A2048" s="3">
        <v>35821</v>
      </c>
      <c r="B2048" s="2">
        <v>23.97</v>
      </c>
    </row>
    <row r="2049" spans="1:2" hidden="1">
      <c r="A2049" s="3">
        <v>35822</v>
      </c>
      <c r="B2049" s="2">
        <v>22.27</v>
      </c>
    </row>
    <row r="2050" spans="1:2" hidden="1">
      <c r="A2050" s="3">
        <v>35823</v>
      </c>
      <c r="B2050" s="2">
        <v>22.06</v>
      </c>
    </row>
    <row r="2051" spans="1:2" hidden="1">
      <c r="A2051" s="3">
        <v>35824</v>
      </c>
      <c r="B2051" s="2">
        <v>21.65</v>
      </c>
    </row>
    <row r="2052" spans="1:2" hidden="1">
      <c r="A2052" s="3">
        <v>35825</v>
      </c>
      <c r="B2052" s="2">
        <v>21.47</v>
      </c>
    </row>
    <row r="2053" spans="1:2" hidden="1">
      <c r="A2053" s="3">
        <v>35828</v>
      </c>
      <c r="B2053" s="2">
        <v>21.36</v>
      </c>
    </row>
    <row r="2054" spans="1:2" hidden="1">
      <c r="A2054" s="3">
        <v>35829</v>
      </c>
      <c r="B2054" s="2">
        <v>20.67</v>
      </c>
    </row>
    <row r="2055" spans="1:2" hidden="1">
      <c r="A2055" s="3">
        <v>35830</v>
      </c>
      <c r="B2055" s="2">
        <v>20.55</v>
      </c>
    </row>
    <row r="2056" spans="1:2" hidden="1">
      <c r="A2056" s="3">
        <v>35831</v>
      </c>
      <c r="B2056" s="2">
        <v>21.29</v>
      </c>
    </row>
    <row r="2057" spans="1:2" hidden="1">
      <c r="A2057" s="3">
        <v>35832</v>
      </c>
      <c r="B2057" s="2">
        <v>20.51</v>
      </c>
    </row>
    <row r="2058" spans="1:2" hidden="1">
      <c r="A2058" s="3">
        <v>35835</v>
      </c>
      <c r="B2058" s="2">
        <v>21.55</v>
      </c>
    </row>
    <row r="2059" spans="1:2" hidden="1">
      <c r="A2059" s="3">
        <v>35836</v>
      </c>
      <c r="B2059" s="2">
        <v>20.66</v>
      </c>
    </row>
    <row r="2060" spans="1:2" hidden="1">
      <c r="A2060" s="3">
        <v>35837</v>
      </c>
      <c r="B2060" s="2">
        <v>20.38</v>
      </c>
    </row>
    <row r="2061" spans="1:2" hidden="1">
      <c r="A2061" s="3">
        <v>35838</v>
      </c>
      <c r="B2061" s="2">
        <v>19.73</v>
      </c>
    </row>
    <row r="2062" spans="1:2" hidden="1">
      <c r="A2062" s="3">
        <v>35839</v>
      </c>
      <c r="B2062" s="2">
        <v>19.84</v>
      </c>
    </row>
    <row r="2063" spans="1:2" hidden="1">
      <c r="A2063" s="3">
        <v>35843</v>
      </c>
      <c r="B2063" s="2">
        <v>20.76</v>
      </c>
    </row>
    <row r="2064" spans="1:2" hidden="1">
      <c r="A2064" s="3">
        <v>35844</v>
      </c>
      <c r="B2064" s="2">
        <v>19.66</v>
      </c>
    </row>
    <row r="2065" spans="1:2" hidden="1">
      <c r="A2065" s="3">
        <v>35845</v>
      </c>
      <c r="B2065" s="2">
        <v>19.88</v>
      </c>
    </row>
    <row r="2066" spans="1:2" hidden="1">
      <c r="A2066" s="3">
        <v>35846</v>
      </c>
      <c r="B2066" s="2">
        <v>19</v>
      </c>
    </row>
    <row r="2067" spans="1:2" hidden="1">
      <c r="A2067" s="3">
        <v>35849</v>
      </c>
      <c r="B2067" s="2">
        <v>18.989999999999998</v>
      </c>
    </row>
    <row r="2068" spans="1:2" hidden="1">
      <c r="A2068" s="3">
        <v>35850</v>
      </c>
      <c r="B2068" s="2">
        <v>19.350000000000001</v>
      </c>
    </row>
    <row r="2069" spans="1:2" hidden="1">
      <c r="A2069" s="3">
        <v>35851</v>
      </c>
      <c r="B2069" s="2">
        <v>18.62</v>
      </c>
    </row>
    <row r="2070" spans="1:2" hidden="1">
      <c r="A2070" s="3">
        <v>35852</v>
      </c>
      <c r="B2070" s="2">
        <v>18.63</v>
      </c>
    </row>
    <row r="2071" spans="1:2" hidden="1">
      <c r="A2071" s="3">
        <v>35853</v>
      </c>
      <c r="B2071" s="2">
        <v>18.55</v>
      </c>
    </row>
    <row r="2072" spans="1:2" hidden="1">
      <c r="A2072" s="3">
        <v>35856</v>
      </c>
      <c r="B2072" s="2">
        <v>19.190000000000001</v>
      </c>
    </row>
    <row r="2073" spans="1:2" hidden="1">
      <c r="A2073" s="3">
        <v>35857</v>
      </c>
      <c r="B2073" s="2">
        <v>19.04</v>
      </c>
    </row>
    <row r="2074" spans="1:2" hidden="1">
      <c r="A2074" s="3">
        <v>35858</v>
      </c>
      <c r="B2074" s="2">
        <v>19.579999999999998</v>
      </c>
    </row>
    <row r="2075" spans="1:2" hidden="1">
      <c r="A2075" s="3">
        <v>35859</v>
      </c>
      <c r="B2075" s="2">
        <v>20.93</v>
      </c>
    </row>
    <row r="2076" spans="1:2" hidden="1">
      <c r="A2076" s="3">
        <v>35860</v>
      </c>
      <c r="B2076" s="2">
        <v>19.14</v>
      </c>
    </row>
    <row r="2077" spans="1:2" hidden="1">
      <c r="A2077" s="3">
        <v>35863</v>
      </c>
      <c r="B2077" s="2">
        <v>20.23</v>
      </c>
    </row>
    <row r="2078" spans="1:2" hidden="1">
      <c r="A2078" s="3">
        <v>35864</v>
      </c>
      <c r="B2078" s="2">
        <v>19.43</v>
      </c>
    </row>
    <row r="2079" spans="1:2" hidden="1">
      <c r="A2079" s="3">
        <v>35865</v>
      </c>
      <c r="B2079" s="2">
        <v>18.89</v>
      </c>
    </row>
    <row r="2080" spans="1:2" hidden="1">
      <c r="A2080" s="3">
        <v>35866</v>
      </c>
      <c r="B2080" s="2">
        <v>18.25</v>
      </c>
    </row>
    <row r="2081" spans="1:2" hidden="1">
      <c r="A2081" s="3">
        <v>35867</v>
      </c>
      <c r="B2081" s="2">
        <v>18.71</v>
      </c>
    </row>
    <row r="2082" spans="1:2" hidden="1">
      <c r="A2082" s="3">
        <v>35870</v>
      </c>
      <c r="B2082" s="2">
        <v>18.510000000000002</v>
      </c>
    </row>
    <row r="2083" spans="1:2" hidden="1">
      <c r="A2083" s="3">
        <v>35871</v>
      </c>
      <c r="B2083" s="2">
        <v>18.66</v>
      </c>
    </row>
    <row r="2084" spans="1:2" hidden="1">
      <c r="A2084" s="3">
        <v>35872</v>
      </c>
      <c r="B2084" s="2">
        <v>18.29</v>
      </c>
    </row>
    <row r="2085" spans="1:2" hidden="1">
      <c r="A2085" s="3">
        <v>35873</v>
      </c>
      <c r="B2085" s="2">
        <v>17.760000000000002</v>
      </c>
    </row>
    <row r="2086" spans="1:2" hidden="1">
      <c r="A2086" s="3">
        <v>35874</v>
      </c>
      <c r="B2086" s="2">
        <v>18.690000000000001</v>
      </c>
    </row>
    <row r="2087" spans="1:2" hidden="1">
      <c r="A2087" s="3">
        <v>35877</v>
      </c>
      <c r="B2087" s="2">
        <v>19.98</v>
      </c>
    </row>
    <row r="2088" spans="1:2" hidden="1">
      <c r="A2088" s="3">
        <v>35878</v>
      </c>
      <c r="B2088" s="2">
        <v>20.51</v>
      </c>
    </row>
    <row r="2089" spans="1:2" hidden="1">
      <c r="A2089" s="3">
        <v>35879</v>
      </c>
      <c r="B2089" s="2">
        <v>22.54</v>
      </c>
    </row>
    <row r="2090" spans="1:2" hidden="1">
      <c r="A2090" s="3">
        <v>35880</v>
      </c>
      <c r="B2090" s="2">
        <v>22.81</v>
      </c>
    </row>
    <row r="2091" spans="1:2" hidden="1">
      <c r="A2091" s="3">
        <v>35881</v>
      </c>
      <c r="B2091" s="2">
        <v>23.47</v>
      </c>
    </row>
    <row r="2092" spans="1:2" hidden="1">
      <c r="A2092" s="3">
        <v>35884</v>
      </c>
      <c r="B2092" s="2">
        <v>24.66</v>
      </c>
    </row>
    <row r="2093" spans="1:2" hidden="1">
      <c r="A2093" s="3">
        <v>35885</v>
      </c>
      <c r="B2093" s="2">
        <v>24.22</v>
      </c>
    </row>
    <row r="2094" spans="1:2" hidden="1">
      <c r="A2094" s="3">
        <v>35886</v>
      </c>
      <c r="B2094" s="2">
        <v>23.37</v>
      </c>
    </row>
    <row r="2095" spans="1:2" hidden="1">
      <c r="A2095" s="3">
        <v>35887</v>
      </c>
      <c r="B2095" s="2">
        <v>21.98</v>
      </c>
    </row>
    <row r="2096" spans="1:2" hidden="1">
      <c r="A2096" s="3">
        <v>35888</v>
      </c>
      <c r="B2096" s="2">
        <v>21.82</v>
      </c>
    </row>
    <row r="2097" spans="1:2" hidden="1">
      <c r="A2097" s="3">
        <v>35891</v>
      </c>
      <c r="B2097" s="2">
        <v>22.47</v>
      </c>
    </row>
    <row r="2098" spans="1:2" hidden="1">
      <c r="A2098" s="3">
        <v>35892</v>
      </c>
      <c r="B2098" s="2">
        <v>23.66</v>
      </c>
    </row>
    <row r="2099" spans="1:2" hidden="1">
      <c r="A2099" s="3">
        <v>35893</v>
      </c>
      <c r="B2099" s="2">
        <v>23.17</v>
      </c>
    </row>
    <row r="2100" spans="1:2" hidden="1">
      <c r="A2100" s="3">
        <v>35894</v>
      </c>
      <c r="B2100" s="2">
        <v>21.51</v>
      </c>
    </row>
    <row r="2101" spans="1:2" hidden="1">
      <c r="A2101" s="3">
        <v>35898</v>
      </c>
      <c r="B2101" s="2">
        <v>22.77</v>
      </c>
    </row>
    <row r="2102" spans="1:2" hidden="1">
      <c r="A2102" s="3">
        <v>35899</v>
      </c>
      <c r="B2102" s="2">
        <v>21.61</v>
      </c>
    </row>
    <row r="2103" spans="1:2" hidden="1">
      <c r="A2103" s="3">
        <v>35900</v>
      </c>
      <c r="B2103" s="2">
        <v>20.89</v>
      </c>
    </row>
    <row r="2104" spans="1:2" hidden="1">
      <c r="A2104" s="3">
        <v>35901</v>
      </c>
      <c r="B2104" s="2">
        <v>22.06</v>
      </c>
    </row>
    <row r="2105" spans="1:2" hidden="1">
      <c r="A2105" s="3">
        <v>35902</v>
      </c>
      <c r="B2105" s="2">
        <v>20.76</v>
      </c>
    </row>
    <row r="2106" spans="1:2" hidden="1">
      <c r="A2106" s="3">
        <v>35905</v>
      </c>
      <c r="B2106" s="2">
        <v>20.39</v>
      </c>
    </row>
    <row r="2107" spans="1:2" hidden="1">
      <c r="A2107" s="3">
        <v>35906</v>
      </c>
      <c r="B2107" s="2">
        <v>19.91</v>
      </c>
    </row>
    <row r="2108" spans="1:2" hidden="1">
      <c r="A2108" s="3">
        <v>35907</v>
      </c>
      <c r="B2108" s="2">
        <v>19.440000000000001</v>
      </c>
    </row>
    <row r="2109" spans="1:2" hidden="1">
      <c r="A2109" s="3">
        <v>35908</v>
      </c>
      <c r="B2109" s="2">
        <v>20.6</v>
      </c>
    </row>
    <row r="2110" spans="1:2" hidden="1">
      <c r="A2110" s="3">
        <v>35909</v>
      </c>
      <c r="B2110" s="2">
        <v>21.97</v>
      </c>
    </row>
    <row r="2111" spans="1:2" hidden="1">
      <c r="A2111" s="3">
        <v>35912</v>
      </c>
      <c r="B2111" s="2">
        <v>26.09</v>
      </c>
    </row>
    <row r="2112" spans="1:2" hidden="1">
      <c r="A2112" s="3">
        <v>35913</v>
      </c>
      <c r="B2112" s="2">
        <v>24.17</v>
      </c>
    </row>
    <row r="2113" spans="1:2" hidden="1">
      <c r="A2113" s="3">
        <v>35914</v>
      </c>
      <c r="B2113" s="2">
        <v>22.78</v>
      </c>
    </row>
    <row r="2114" spans="1:2" hidden="1">
      <c r="A2114" s="3">
        <v>35915</v>
      </c>
      <c r="B2114" s="2">
        <v>21.18</v>
      </c>
    </row>
    <row r="2115" spans="1:2" hidden="1">
      <c r="A2115" s="3">
        <v>35916</v>
      </c>
      <c r="B2115" s="2">
        <v>19.34</v>
      </c>
    </row>
    <row r="2116" spans="1:2" hidden="1">
      <c r="A2116" s="3">
        <v>35919</v>
      </c>
      <c r="B2116" s="2">
        <v>20.32</v>
      </c>
    </row>
    <row r="2117" spans="1:2" hidden="1">
      <c r="A2117" s="3">
        <v>35920</v>
      </c>
      <c r="B2117" s="2">
        <v>21.46</v>
      </c>
    </row>
    <row r="2118" spans="1:2" hidden="1">
      <c r="A2118" s="3">
        <v>35921</v>
      </c>
      <c r="B2118" s="2">
        <v>22.79</v>
      </c>
    </row>
    <row r="2119" spans="1:2" hidden="1">
      <c r="A2119" s="3">
        <v>35922</v>
      </c>
      <c r="B2119" s="2">
        <v>23.39</v>
      </c>
    </row>
    <row r="2120" spans="1:2" hidden="1">
      <c r="A2120" s="3">
        <v>35923</v>
      </c>
      <c r="B2120" s="2">
        <v>20.57</v>
      </c>
    </row>
    <row r="2121" spans="1:2" hidden="1">
      <c r="A2121" s="3">
        <v>35926</v>
      </c>
      <c r="B2121" s="2">
        <v>21.05</v>
      </c>
    </row>
    <row r="2122" spans="1:2" hidden="1">
      <c r="A2122" s="3">
        <v>35927</v>
      </c>
      <c r="B2122" s="2">
        <v>20.98</v>
      </c>
    </row>
    <row r="2123" spans="1:2" hidden="1">
      <c r="A2123" s="3">
        <v>35928</v>
      </c>
      <c r="B2123" s="2">
        <v>20.440000000000001</v>
      </c>
    </row>
    <row r="2124" spans="1:2" hidden="1">
      <c r="A2124" s="3">
        <v>35929</v>
      </c>
      <c r="B2124" s="2">
        <v>19.64</v>
      </c>
    </row>
    <row r="2125" spans="1:2" hidden="1">
      <c r="A2125" s="3">
        <v>35930</v>
      </c>
      <c r="B2125" s="2">
        <v>20.440000000000001</v>
      </c>
    </row>
    <row r="2126" spans="1:2" hidden="1">
      <c r="A2126" s="3">
        <v>35933</v>
      </c>
      <c r="B2126" s="2">
        <v>21.69</v>
      </c>
    </row>
    <row r="2127" spans="1:2" hidden="1">
      <c r="A2127" s="3">
        <v>35934</v>
      </c>
      <c r="B2127" s="2">
        <v>20.39</v>
      </c>
    </row>
    <row r="2128" spans="1:2" hidden="1">
      <c r="A2128" s="3">
        <v>35935</v>
      </c>
      <c r="B2128" s="2">
        <v>19.89</v>
      </c>
    </row>
    <row r="2129" spans="1:2" hidden="1">
      <c r="A2129" s="3">
        <v>35936</v>
      </c>
      <c r="B2129" s="2">
        <v>19.38</v>
      </c>
    </row>
    <row r="2130" spans="1:2" hidden="1">
      <c r="A2130" s="3">
        <v>35937</v>
      </c>
      <c r="B2130" s="2">
        <v>18.989999999999998</v>
      </c>
    </row>
    <row r="2131" spans="1:2" hidden="1">
      <c r="A2131" s="3">
        <v>35941</v>
      </c>
      <c r="B2131" s="2">
        <v>22.07</v>
      </c>
    </row>
    <row r="2132" spans="1:2" hidden="1">
      <c r="A2132" s="3">
        <v>35942</v>
      </c>
      <c r="B2132" s="2">
        <v>22.59</v>
      </c>
    </row>
    <row r="2133" spans="1:2" hidden="1">
      <c r="A2133" s="3">
        <v>35943</v>
      </c>
      <c r="B2133" s="2">
        <v>20.74</v>
      </c>
    </row>
    <row r="2134" spans="1:2" hidden="1">
      <c r="A2134" s="3">
        <v>35944</v>
      </c>
      <c r="B2134" s="2">
        <v>21.32</v>
      </c>
    </row>
    <row r="2135" spans="1:2" hidden="1">
      <c r="A2135" s="3">
        <v>35947</v>
      </c>
      <c r="B2135" s="2">
        <v>22.83</v>
      </c>
    </row>
    <row r="2136" spans="1:2" hidden="1">
      <c r="A2136" s="3">
        <v>35948</v>
      </c>
      <c r="B2136" s="2">
        <v>22</v>
      </c>
    </row>
    <row r="2137" spans="1:2" hidden="1">
      <c r="A2137" s="3">
        <v>35949</v>
      </c>
      <c r="B2137" s="2">
        <v>22.85</v>
      </c>
    </row>
    <row r="2138" spans="1:2" hidden="1">
      <c r="A2138" s="3">
        <v>35950</v>
      </c>
      <c r="B2138" s="2">
        <v>21.22</v>
      </c>
    </row>
    <row r="2139" spans="1:2" hidden="1">
      <c r="A2139" s="3">
        <v>35951</v>
      </c>
      <c r="B2139" s="2">
        <v>19.78</v>
      </c>
    </row>
    <row r="2140" spans="1:2" hidden="1">
      <c r="A2140" s="3">
        <v>35954</v>
      </c>
      <c r="B2140" s="2">
        <v>20.58</v>
      </c>
    </row>
    <row r="2141" spans="1:2" hidden="1">
      <c r="A2141" s="3">
        <v>35955</v>
      </c>
      <c r="B2141" s="2">
        <v>20.52</v>
      </c>
    </row>
    <row r="2142" spans="1:2" hidden="1">
      <c r="A2142" s="3">
        <v>35956</v>
      </c>
      <c r="B2142" s="2">
        <v>21.48</v>
      </c>
    </row>
    <row r="2143" spans="1:2" hidden="1">
      <c r="A2143" s="3">
        <v>35957</v>
      </c>
      <c r="B2143" s="2">
        <v>23.57</v>
      </c>
    </row>
    <row r="2144" spans="1:2" hidden="1">
      <c r="A2144" s="3">
        <v>35958</v>
      </c>
      <c r="B2144" s="2">
        <v>22.78</v>
      </c>
    </row>
    <row r="2145" spans="1:2" hidden="1">
      <c r="A2145" s="3">
        <v>35961</v>
      </c>
      <c r="B2145" s="2">
        <v>25.94</v>
      </c>
    </row>
    <row r="2146" spans="1:2" hidden="1">
      <c r="A2146" s="3">
        <v>35962</v>
      </c>
      <c r="B2146" s="2">
        <v>24.8</v>
      </c>
    </row>
    <row r="2147" spans="1:2" hidden="1">
      <c r="A2147" s="3">
        <v>35963</v>
      </c>
      <c r="B2147" s="2">
        <v>22.89</v>
      </c>
    </row>
    <row r="2148" spans="1:2" hidden="1">
      <c r="A2148" s="3">
        <v>35964</v>
      </c>
      <c r="B2148" s="2">
        <v>22.4</v>
      </c>
    </row>
    <row r="2149" spans="1:2" hidden="1">
      <c r="A2149" s="3">
        <v>35965</v>
      </c>
      <c r="B2149" s="2">
        <v>21.92</v>
      </c>
    </row>
    <row r="2150" spans="1:2" hidden="1">
      <c r="A2150" s="3">
        <v>35968</v>
      </c>
      <c r="B2150" s="2">
        <v>21.94</v>
      </c>
    </row>
    <row r="2151" spans="1:2" hidden="1">
      <c r="A2151" s="3">
        <v>35969</v>
      </c>
      <c r="B2151" s="2">
        <v>20.170000000000002</v>
      </c>
    </row>
    <row r="2152" spans="1:2" hidden="1">
      <c r="A2152" s="3">
        <v>35970</v>
      </c>
      <c r="B2152" s="2">
        <v>20.02</v>
      </c>
    </row>
    <row r="2153" spans="1:2" hidden="1">
      <c r="A2153" s="3">
        <v>35971</v>
      </c>
      <c r="B2153" s="2">
        <v>20.25</v>
      </c>
    </row>
    <row r="2154" spans="1:2" hidden="1">
      <c r="A2154" s="3">
        <v>35972</v>
      </c>
      <c r="B2154" s="2">
        <v>19.36</v>
      </c>
    </row>
    <row r="2155" spans="1:2" hidden="1">
      <c r="A2155" s="3">
        <v>35975</v>
      </c>
      <c r="B2155" s="2">
        <v>19.57</v>
      </c>
    </row>
    <row r="2156" spans="1:2" hidden="1">
      <c r="A2156" s="3">
        <v>35976</v>
      </c>
      <c r="B2156" s="2">
        <v>19.71</v>
      </c>
    </row>
    <row r="2157" spans="1:2" hidden="1">
      <c r="A2157" s="3">
        <v>35977</v>
      </c>
      <c r="B2157" s="2">
        <v>18</v>
      </c>
    </row>
    <row r="2158" spans="1:2" hidden="1">
      <c r="A2158" s="3">
        <v>35978</v>
      </c>
      <c r="B2158" s="2">
        <v>17.670000000000002</v>
      </c>
    </row>
    <row r="2159" spans="1:2" hidden="1">
      <c r="A2159" s="3">
        <v>35982</v>
      </c>
      <c r="B2159" s="2">
        <v>18.63</v>
      </c>
    </row>
    <row r="2160" spans="1:2" hidden="1">
      <c r="A2160" s="3">
        <v>35983</v>
      </c>
      <c r="B2160" s="2">
        <v>18.62</v>
      </c>
    </row>
    <row r="2161" spans="1:2" hidden="1">
      <c r="A2161" s="3">
        <v>35984</v>
      </c>
      <c r="B2161" s="2">
        <v>17.82</v>
      </c>
    </row>
    <row r="2162" spans="1:2" hidden="1">
      <c r="A2162" s="3">
        <v>35985</v>
      </c>
      <c r="B2162" s="2">
        <v>18.16</v>
      </c>
    </row>
    <row r="2163" spans="1:2" hidden="1">
      <c r="A2163" s="3">
        <v>35986</v>
      </c>
      <c r="B2163" s="2">
        <v>17.920000000000002</v>
      </c>
    </row>
    <row r="2164" spans="1:2" hidden="1">
      <c r="A2164" s="3">
        <v>35989</v>
      </c>
      <c r="B2164" s="2">
        <v>18.260000000000002</v>
      </c>
    </row>
    <row r="2165" spans="1:2" hidden="1">
      <c r="A2165" s="3">
        <v>35990</v>
      </c>
      <c r="B2165" s="2">
        <v>17.88</v>
      </c>
    </row>
    <row r="2166" spans="1:2" hidden="1">
      <c r="A2166" s="3">
        <v>35991</v>
      </c>
      <c r="B2166" s="2">
        <v>17.89</v>
      </c>
    </row>
    <row r="2167" spans="1:2" hidden="1">
      <c r="A2167" s="3">
        <v>35992</v>
      </c>
      <c r="B2167" s="2">
        <v>16.97</v>
      </c>
    </row>
    <row r="2168" spans="1:2" hidden="1">
      <c r="A2168" s="3">
        <v>35993</v>
      </c>
      <c r="B2168" s="2">
        <v>16.23</v>
      </c>
    </row>
    <row r="2169" spans="1:2" hidden="1">
      <c r="A2169" s="3">
        <v>35996</v>
      </c>
      <c r="B2169" s="2">
        <v>17.34</v>
      </c>
    </row>
    <row r="2170" spans="1:2" hidden="1">
      <c r="A2170" s="3">
        <v>35997</v>
      </c>
      <c r="B2170" s="2">
        <v>20.100000000000001</v>
      </c>
    </row>
    <row r="2171" spans="1:2" hidden="1">
      <c r="A2171" s="3">
        <v>35998</v>
      </c>
      <c r="B2171" s="2">
        <v>20.32</v>
      </c>
    </row>
    <row r="2172" spans="1:2" hidden="1">
      <c r="A2172" s="3">
        <v>35999</v>
      </c>
      <c r="B2172" s="2">
        <v>23.01</v>
      </c>
    </row>
    <row r="2173" spans="1:2" hidden="1">
      <c r="A2173" s="3">
        <v>36000</v>
      </c>
      <c r="B2173" s="2">
        <v>23.01</v>
      </c>
    </row>
    <row r="2174" spans="1:2" hidden="1">
      <c r="A2174" s="3">
        <v>36003</v>
      </c>
      <c r="B2174" s="2">
        <v>23.13</v>
      </c>
    </row>
    <row r="2175" spans="1:2" hidden="1">
      <c r="A2175" s="3">
        <v>36004</v>
      </c>
      <c r="B2175" s="2">
        <v>25.25</v>
      </c>
    </row>
    <row r="2176" spans="1:2" hidden="1">
      <c r="A2176" s="3">
        <v>36005</v>
      </c>
      <c r="B2176" s="2">
        <v>24.79</v>
      </c>
    </row>
    <row r="2177" spans="1:2" hidden="1">
      <c r="A2177" s="3">
        <v>36006</v>
      </c>
      <c r="B2177" s="2">
        <v>22.66</v>
      </c>
    </row>
    <row r="2178" spans="1:2" hidden="1">
      <c r="A2178" s="3">
        <v>36007</v>
      </c>
      <c r="B2178" s="2">
        <v>24.8</v>
      </c>
    </row>
    <row r="2179" spans="1:2" hidden="1">
      <c r="A2179" s="3">
        <v>36010</v>
      </c>
      <c r="B2179" s="2">
        <v>25.98</v>
      </c>
    </row>
    <row r="2180" spans="1:2" hidden="1">
      <c r="A2180" s="3">
        <v>36011</v>
      </c>
      <c r="B2180" s="2">
        <v>31.06</v>
      </c>
    </row>
    <row r="2181" spans="1:2" hidden="1">
      <c r="A2181" s="3">
        <v>36012</v>
      </c>
      <c r="B2181" s="2">
        <v>29.83</v>
      </c>
    </row>
    <row r="2182" spans="1:2" hidden="1">
      <c r="A2182" s="3">
        <v>36013</v>
      </c>
      <c r="B2182" s="2">
        <v>28.2</v>
      </c>
    </row>
    <row r="2183" spans="1:2" hidden="1">
      <c r="A2183" s="3">
        <v>36014</v>
      </c>
      <c r="B2183" s="2">
        <v>27.02</v>
      </c>
    </row>
    <row r="2184" spans="1:2" hidden="1">
      <c r="A2184" s="3">
        <v>36017</v>
      </c>
      <c r="B2184" s="2">
        <v>28.75</v>
      </c>
    </row>
    <row r="2185" spans="1:2" hidden="1">
      <c r="A2185" s="3">
        <v>36018</v>
      </c>
      <c r="B2185" s="2">
        <v>31.91</v>
      </c>
    </row>
    <row r="2186" spans="1:2" hidden="1">
      <c r="A2186" s="3">
        <v>36019</v>
      </c>
      <c r="B2186" s="2">
        <v>28.55</v>
      </c>
    </row>
    <row r="2187" spans="1:2" hidden="1">
      <c r="A2187" s="3">
        <v>36020</v>
      </c>
      <c r="B2187" s="2">
        <v>29.92</v>
      </c>
    </row>
    <row r="2188" spans="1:2" hidden="1">
      <c r="A2188" s="3">
        <v>36021</v>
      </c>
      <c r="B2188" s="2">
        <v>34.340000000000003</v>
      </c>
    </row>
    <row r="2189" spans="1:2" hidden="1">
      <c r="A2189" s="3">
        <v>36024</v>
      </c>
      <c r="B2189" s="2">
        <v>31.86</v>
      </c>
    </row>
    <row r="2190" spans="1:2" hidden="1">
      <c r="A2190" s="3">
        <v>36025</v>
      </c>
      <c r="B2190" s="2">
        <v>28.4</v>
      </c>
    </row>
    <row r="2191" spans="1:2" hidden="1">
      <c r="A2191" s="3">
        <v>36026</v>
      </c>
      <c r="B2191" s="2">
        <v>28.69</v>
      </c>
    </row>
    <row r="2192" spans="1:2" hidden="1">
      <c r="A2192" s="3">
        <v>36027</v>
      </c>
      <c r="B2192" s="2">
        <v>30</v>
      </c>
    </row>
    <row r="2193" spans="1:2" hidden="1">
      <c r="A2193" s="3">
        <v>36028</v>
      </c>
      <c r="B2193" s="2">
        <v>33.14</v>
      </c>
    </row>
    <row r="2194" spans="1:2" hidden="1">
      <c r="A2194" s="3">
        <v>36031</v>
      </c>
      <c r="B2194" s="2">
        <v>31.8</v>
      </c>
    </row>
    <row r="2195" spans="1:2" hidden="1">
      <c r="A2195" s="3">
        <v>36032</v>
      </c>
      <c r="B2195" s="2">
        <v>30.33</v>
      </c>
    </row>
    <row r="2196" spans="1:2" hidden="1">
      <c r="A2196" s="3">
        <v>36033</v>
      </c>
      <c r="B2196" s="2">
        <v>31.14</v>
      </c>
    </row>
    <row r="2197" spans="1:2" hidden="1">
      <c r="A2197" s="3">
        <v>36034</v>
      </c>
      <c r="B2197" s="2">
        <v>38.549999999999997</v>
      </c>
    </row>
    <row r="2198" spans="1:2" hidden="1">
      <c r="A2198" s="3">
        <v>36035</v>
      </c>
      <c r="B2198" s="2">
        <v>39.6</v>
      </c>
    </row>
    <row r="2199" spans="1:2" hidden="1">
      <c r="A2199" s="3">
        <v>36038</v>
      </c>
      <c r="B2199" s="2">
        <v>44.28</v>
      </c>
    </row>
    <row r="2200" spans="1:2" hidden="1">
      <c r="A2200" s="3">
        <v>36039</v>
      </c>
      <c r="B2200" s="2">
        <v>36.479999999999997</v>
      </c>
    </row>
    <row r="2201" spans="1:2" hidden="1">
      <c r="A2201" s="3">
        <v>36040</v>
      </c>
      <c r="B2201" s="2">
        <v>36.76</v>
      </c>
    </row>
    <row r="2202" spans="1:2" hidden="1">
      <c r="A2202" s="3">
        <v>36041</v>
      </c>
      <c r="B2202" s="2">
        <v>41.43</v>
      </c>
    </row>
    <row r="2203" spans="1:2" hidden="1">
      <c r="A2203" s="3">
        <v>36042</v>
      </c>
      <c r="B2203" s="2">
        <v>43.31</v>
      </c>
    </row>
    <row r="2204" spans="1:2" hidden="1">
      <c r="A2204" s="3">
        <v>36046</v>
      </c>
      <c r="B2204" s="2">
        <v>37.9</v>
      </c>
    </row>
    <row r="2205" spans="1:2" hidden="1">
      <c r="A2205" s="3">
        <v>36047</v>
      </c>
      <c r="B2205" s="2">
        <v>39.659999999999997</v>
      </c>
    </row>
    <row r="2206" spans="1:2" hidden="1">
      <c r="A2206" s="3">
        <v>36048</v>
      </c>
      <c r="B2206" s="2">
        <v>45.29</v>
      </c>
    </row>
    <row r="2207" spans="1:2" hidden="1">
      <c r="A2207" s="3">
        <v>36049</v>
      </c>
      <c r="B2207" s="2">
        <v>43.74</v>
      </c>
    </row>
    <row r="2208" spans="1:2" hidden="1">
      <c r="A2208" s="3">
        <v>36052</v>
      </c>
      <c r="B2208" s="2">
        <v>38.57</v>
      </c>
    </row>
    <row r="2209" spans="1:2" hidden="1">
      <c r="A2209" s="3">
        <v>36053</v>
      </c>
      <c r="B2209" s="2">
        <v>36.58</v>
      </c>
    </row>
    <row r="2210" spans="1:2" hidden="1">
      <c r="A2210" s="3">
        <v>36054</v>
      </c>
      <c r="B2210" s="2">
        <v>35.94</v>
      </c>
    </row>
    <row r="2211" spans="1:2" hidden="1">
      <c r="A2211" s="3">
        <v>36055</v>
      </c>
      <c r="B2211" s="2">
        <v>39.229999999999997</v>
      </c>
    </row>
    <row r="2212" spans="1:2" hidden="1">
      <c r="A2212" s="3">
        <v>36056</v>
      </c>
      <c r="B2212" s="2">
        <v>38.630000000000003</v>
      </c>
    </row>
    <row r="2213" spans="1:2" hidden="1">
      <c r="A2213" s="3">
        <v>36059</v>
      </c>
      <c r="B2213" s="2">
        <v>38.58</v>
      </c>
    </row>
    <row r="2214" spans="1:2" hidden="1">
      <c r="A2214" s="3">
        <v>36060</v>
      </c>
      <c r="B2214" s="2">
        <v>36.619999999999997</v>
      </c>
    </row>
    <row r="2215" spans="1:2" hidden="1">
      <c r="A2215" s="3">
        <v>36061</v>
      </c>
      <c r="B2215" s="2">
        <v>32.47</v>
      </c>
    </row>
    <row r="2216" spans="1:2" hidden="1">
      <c r="A2216" s="3">
        <v>36062</v>
      </c>
      <c r="B2216" s="2">
        <v>34.659999999999997</v>
      </c>
    </row>
    <row r="2217" spans="1:2" hidden="1">
      <c r="A2217" s="3">
        <v>36063</v>
      </c>
      <c r="B2217" s="2">
        <v>34.549999999999997</v>
      </c>
    </row>
    <row r="2218" spans="1:2" hidden="1">
      <c r="A2218" s="3">
        <v>36066</v>
      </c>
      <c r="B2218" s="2">
        <v>34.869999999999997</v>
      </c>
    </row>
    <row r="2219" spans="1:2" hidden="1">
      <c r="A2219" s="3">
        <v>36067</v>
      </c>
      <c r="B2219" s="2">
        <v>36.08</v>
      </c>
    </row>
    <row r="2220" spans="1:2" hidden="1">
      <c r="A2220" s="3">
        <v>36068</v>
      </c>
      <c r="B2220" s="2">
        <v>40.950000000000003</v>
      </c>
    </row>
    <row r="2221" spans="1:2" hidden="1">
      <c r="A2221" s="3">
        <v>36069</v>
      </c>
      <c r="B2221" s="2">
        <v>43.48</v>
      </c>
    </row>
    <row r="2222" spans="1:2" hidden="1">
      <c r="A2222" s="3">
        <v>36070</v>
      </c>
      <c r="B2222" s="2">
        <v>40.47</v>
      </c>
    </row>
    <row r="2223" spans="1:2" hidden="1">
      <c r="A2223" s="3">
        <v>36073</v>
      </c>
      <c r="B2223" s="2">
        <v>42.81</v>
      </c>
    </row>
    <row r="2224" spans="1:2" hidden="1">
      <c r="A2224" s="3">
        <v>36074</v>
      </c>
      <c r="B2224" s="2">
        <v>41.2</v>
      </c>
    </row>
    <row r="2225" spans="1:2" hidden="1">
      <c r="A2225" s="3">
        <v>36075</v>
      </c>
      <c r="B2225" s="2">
        <v>43.51</v>
      </c>
    </row>
    <row r="2226" spans="1:2" hidden="1">
      <c r="A2226" s="3">
        <v>36076</v>
      </c>
      <c r="B2226" s="2">
        <v>45.74</v>
      </c>
    </row>
    <row r="2227" spans="1:2" hidden="1">
      <c r="A2227" s="3">
        <v>36077</v>
      </c>
      <c r="B2227" s="2">
        <v>42.2</v>
      </c>
    </row>
    <row r="2228" spans="1:2" hidden="1">
      <c r="A2228" s="3">
        <v>36080</v>
      </c>
      <c r="B2228" s="2">
        <v>40.07</v>
      </c>
    </row>
    <row r="2229" spans="1:2" hidden="1">
      <c r="A2229" s="3">
        <v>36081</v>
      </c>
      <c r="B2229" s="2">
        <v>40.229999999999997</v>
      </c>
    </row>
    <row r="2230" spans="1:2" hidden="1">
      <c r="A2230" s="3">
        <v>36082</v>
      </c>
      <c r="B2230" s="2">
        <v>38.96</v>
      </c>
    </row>
    <row r="2231" spans="1:2" hidden="1">
      <c r="A2231" s="3">
        <v>36083</v>
      </c>
      <c r="B2231" s="2">
        <v>33.340000000000003</v>
      </c>
    </row>
    <row r="2232" spans="1:2" hidden="1">
      <c r="A2232" s="3">
        <v>36084</v>
      </c>
      <c r="B2232" s="2">
        <v>34.82</v>
      </c>
    </row>
    <row r="2233" spans="1:2" hidden="1">
      <c r="A2233" s="3">
        <v>36087</v>
      </c>
      <c r="B2233" s="2">
        <v>33.130000000000003</v>
      </c>
    </row>
    <row r="2234" spans="1:2" hidden="1">
      <c r="A2234" s="3">
        <v>36088</v>
      </c>
      <c r="B2234" s="2">
        <v>33.11</v>
      </c>
    </row>
    <row r="2235" spans="1:2" hidden="1">
      <c r="A2235" s="3">
        <v>36089</v>
      </c>
      <c r="B2235" s="2">
        <v>33.21</v>
      </c>
    </row>
    <row r="2236" spans="1:2" hidden="1">
      <c r="A2236" s="3">
        <v>36090</v>
      </c>
      <c r="B2236" s="2">
        <v>31.53</v>
      </c>
    </row>
    <row r="2237" spans="1:2" hidden="1">
      <c r="A2237" s="3">
        <v>36091</v>
      </c>
      <c r="B2237" s="2">
        <v>32.270000000000003</v>
      </c>
    </row>
    <row r="2238" spans="1:2" hidden="1">
      <c r="A2238" s="3">
        <v>36094</v>
      </c>
      <c r="B2238" s="2">
        <v>32.380000000000003</v>
      </c>
    </row>
    <row r="2239" spans="1:2" hidden="1">
      <c r="A2239" s="3">
        <v>36095</v>
      </c>
      <c r="B2239" s="2">
        <v>32.950000000000003</v>
      </c>
    </row>
    <row r="2240" spans="1:2" hidden="1">
      <c r="A2240" s="3">
        <v>36096</v>
      </c>
      <c r="B2240" s="2">
        <v>32.42</v>
      </c>
    </row>
    <row r="2241" spans="1:2" hidden="1">
      <c r="A2241" s="3">
        <v>36097</v>
      </c>
      <c r="B2241" s="2">
        <v>29.5</v>
      </c>
    </row>
    <row r="2242" spans="1:2" hidden="1">
      <c r="A2242" s="3">
        <v>36098</v>
      </c>
      <c r="B2242" s="2">
        <v>28.05</v>
      </c>
    </row>
    <row r="2243" spans="1:2" hidden="1">
      <c r="A2243" s="3">
        <v>36101</v>
      </c>
      <c r="B2243" s="2">
        <v>27.26</v>
      </c>
    </row>
    <row r="2244" spans="1:2" hidden="1">
      <c r="A2244" s="3">
        <v>36102</v>
      </c>
      <c r="B2244" s="2">
        <v>27.76</v>
      </c>
    </row>
    <row r="2245" spans="1:2" hidden="1">
      <c r="A2245" s="3">
        <v>36103</v>
      </c>
      <c r="B2245" s="2">
        <v>27.37</v>
      </c>
    </row>
    <row r="2246" spans="1:2" hidden="1">
      <c r="A2246" s="3">
        <v>36104</v>
      </c>
      <c r="B2246" s="2">
        <v>26.01</v>
      </c>
    </row>
    <row r="2247" spans="1:2" hidden="1">
      <c r="A2247" s="3">
        <v>36105</v>
      </c>
      <c r="B2247" s="2">
        <v>25.7</v>
      </c>
    </row>
    <row r="2248" spans="1:2" hidden="1">
      <c r="A2248" s="3">
        <v>36108</v>
      </c>
      <c r="B2248" s="2">
        <v>28.09</v>
      </c>
    </row>
    <row r="2249" spans="1:2" hidden="1">
      <c r="A2249" s="3">
        <v>36109</v>
      </c>
      <c r="B2249" s="2">
        <v>28.17</v>
      </c>
    </row>
    <row r="2250" spans="1:2" hidden="1">
      <c r="A2250" s="3">
        <v>36110</v>
      </c>
      <c r="B2250" s="2">
        <v>28.47</v>
      </c>
    </row>
    <row r="2251" spans="1:2" hidden="1">
      <c r="A2251" s="3">
        <v>36111</v>
      </c>
      <c r="B2251" s="2">
        <v>29.28</v>
      </c>
    </row>
    <row r="2252" spans="1:2" hidden="1">
      <c r="A2252" s="3">
        <v>36112</v>
      </c>
      <c r="B2252" s="2">
        <v>29.03</v>
      </c>
    </row>
    <row r="2253" spans="1:2" hidden="1">
      <c r="A2253" s="3">
        <v>36115</v>
      </c>
      <c r="B2253" s="2">
        <v>28.9</v>
      </c>
    </row>
    <row r="2254" spans="1:2" hidden="1">
      <c r="A2254" s="3">
        <v>36116</v>
      </c>
      <c r="B2254" s="2">
        <v>27.95</v>
      </c>
    </row>
    <row r="2255" spans="1:2" hidden="1">
      <c r="A2255" s="3">
        <v>36117</v>
      </c>
      <c r="B2255" s="2">
        <v>27.13</v>
      </c>
    </row>
    <row r="2256" spans="1:2" hidden="1">
      <c r="A2256" s="3">
        <v>36118</v>
      </c>
      <c r="B2256" s="2">
        <v>25.5</v>
      </c>
    </row>
    <row r="2257" spans="1:2" hidden="1">
      <c r="A2257" s="3">
        <v>36119</v>
      </c>
      <c r="B2257" s="2">
        <v>22.47</v>
      </c>
    </row>
    <row r="2258" spans="1:2" hidden="1">
      <c r="A2258" s="3">
        <v>36122</v>
      </c>
      <c r="B2258" s="2">
        <v>21.84</v>
      </c>
    </row>
    <row r="2259" spans="1:2" hidden="1">
      <c r="A2259" s="3">
        <v>36123</v>
      </c>
      <c r="B2259" s="2">
        <v>23.28</v>
      </c>
    </row>
    <row r="2260" spans="1:2" hidden="1">
      <c r="A2260" s="3">
        <v>36124</v>
      </c>
      <c r="B2260" s="2">
        <v>22.15</v>
      </c>
    </row>
    <row r="2261" spans="1:2" hidden="1">
      <c r="A2261" s="3">
        <v>36126</v>
      </c>
      <c r="B2261" s="2">
        <v>22.09</v>
      </c>
    </row>
    <row r="2262" spans="1:2" hidden="1">
      <c r="A2262" s="3">
        <v>36129</v>
      </c>
      <c r="B2262" s="2">
        <v>26.01</v>
      </c>
    </row>
    <row r="2263" spans="1:2" hidden="1">
      <c r="A2263" s="3">
        <v>36130</v>
      </c>
      <c r="B2263" s="2">
        <v>24.97</v>
      </c>
    </row>
    <row r="2264" spans="1:2" hidden="1">
      <c r="A2264" s="3">
        <v>36131</v>
      </c>
      <c r="B2264" s="2">
        <v>25.43</v>
      </c>
    </row>
    <row r="2265" spans="1:2" hidden="1">
      <c r="A2265" s="3">
        <v>36132</v>
      </c>
      <c r="B2265" s="2">
        <v>28.7</v>
      </c>
    </row>
    <row r="2266" spans="1:2" hidden="1">
      <c r="A2266" s="3">
        <v>36133</v>
      </c>
      <c r="B2266" s="2">
        <v>25.31</v>
      </c>
    </row>
    <row r="2267" spans="1:2" hidden="1">
      <c r="A2267" s="3">
        <v>36136</v>
      </c>
      <c r="B2267" s="2">
        <v>24.9</v>
      </c>
    </row>
    <row r="2268" spans="1:2" hidden="1">
      <c r="A2268" s="3">
        <v>36137</v>
      </c>
      <c r="B2268" s="2">
        <v>25.58</v>
      </c>
    </row>
    <row r="2269" spans="1:2" hidden="1">
      <c r="A2269" s="3">
        <v>36138</v>
      </c>
      <c r="B2269" s="2">
        <v>25.66</v>
      </c>
    </row>
    <row r="2270" spans="1:2" hidden="1">
      <c r="A2270" s="3">
        <v>36139</v>
      </c>
      <c r="B2270" s="2">
        <v>26.81</v>
      </c>
    </row>
    <row r="2271" spans="1:2" hidden="1">
      <c r="A2271" s="3">
        <v>36140</v>
      </c>
      <c r="B2271" s="2">
        <v>27.72</v>
      </c>
    </row>
    <row r="2272" spans="1:2" hidden="1">
      <c r="A2272" s="3">
        <v>36143</v>
      </c>
      <c r="B2272" s="2">
        <v>31.31</v>
      </c>
    </row>
    <row r="2273" spans="1:2" hidden="1">
      <c r="A2273" s="3">
        <v>36144</v>
      </c>
      <c r="B2273" s="2">
        <v>29.42</v>
      </c>
    </row>
    <row r="2274" spans="1:2" hidden="1">
      <c r="A2274" s="3">
        <v>36145</v>
      </c>
      <c r="B2274" s="2">
        <v>29.96</v>
      </c>
    </row>
    <row r="2275" spans="1:2" hidden="1">
      <c r="A2275" s="3">
        <v>36146</v>
      </c>
      <c r="B2275" s="2">
        <v>27.96</v>
      </c>
    </row>
    <row r="2276" spans="1:2" hidden="1">
      <c r="A2276" s="3">
        <v>36147</v>
      </c>
      <c r="B2276" s="2">
        <v>25.04</v>
      </c>
    </row>
    <row r="2277" spans="1:2" hidden="1">
      <c r="A2277" s="3">
        <v>36150</v>
      </c>
      <c r="B2277" s="2">
        <v>23.86</v>
      </c>
    </row>
    <row r="2278" spans="1:2" hidden="1">
      <c r="A2278" s="3">
        <v>36151</v>
      </c>
      <c r="B2278" s="2">
        <v>22.78</v>
      </c>
    </row>
    <row r="2279" spans="1:2" hidden="1">
      <c r="A2279" s="3">
        <v>36152</v>
      </c>
      <c r="B2279" s="2">
        <v>20.21</v>
      </c>
    </row>
    <row r="2280" spans="1:2" hidden="1">
      <c r="A2280" s="3">
        <v>36153</v>
      </c>
      <c r="B2280" s="2">
        <v>21.48</v>
      </c>
    </row>
    <row r="2281" spans="1:2" hidden="1">
      <c r="A2281" s="3">
        <v>36157</v>
      </c>
      <c r="B2281" s="2">
        <v>23.5</v>
      </c>
    </row>
    <row r="2282" spans="1:2" hidden="1">
      <c r="A2282" s="3">
        <v>36158</v>
      </c>
      <c r="B2282" s="2">
        <v>22.18</v>
      </c>
    </row>
    <row r="2283" spans="1:2" hidden="1">
      <c r="A2283" s="3">
        <v>36159</v>
      </c>
      <c r="B2283" s="2">
        <v>23.34</v>
      </c>
    </row>
    <row r="2284" spans="1:2" hidden="1">
      <c r="A2284" s="3">
        <v>36160</v>
      </c>
      <c r="B2284" s="2">
        <v>24.42</v>
      </c>
    </row>
    <row r="2285" spans="1:2" hidden="1">
      <c r="A2285" s="3">
        <v>36164</v>
      </c>
      <c r="B2285" s="2">
        <v>26.17</v>
      </c>
    </row>
    <row r="2286" spans="1:2" hidden="1">
      <c r="A2286" s="3">
        <v>36165</v>
      </c>
      <c r="B2286" s="2">
        <v>24.46</v>
      </c>
    </row>
    <row r="2287" spans="1:2" hidden="1">
      <c r="A2287" s="3">
        <v>36166</v>
      </c>
      <c r="B2287" s="2">
        <v>23.34</v>
      </c>
    </row>
    <row r="2288" spans="1:2" hidden="1">
      <c r="A2288" s="3">
        <v>36167</v>
      </c>
      <c r="B2288" s="2">
        <v>24.37</v>
      </c>
    </row>
    <row r="2289" spans="1:2" hidden="1">
      <c r="A2289" s="3">
        <v>36168</v>
      </c>
      <c r="B2289" s="2">
        <v>23.28</v>
      </c>
    </row>
    <row r="2290" spans="1:2" hidden="1">
      <c r="A2290" s="3">
        <v>36171</v>
      </c>
      <c r="B2290" s="2">
        <v>25.46</v>
      </c>
    </row>
    <row r="2291" spans="1:2" hidden="1">
      <c r="A2291" s="3">
        <v>36172</v>
      </c>
      <c r="B2291" s="2">
        <v>28.1</v>
      </c>
    </row>
    <row r="2292" spans="1:2" hidden="1">
      <c r="A2292" s="3">
        <v>36173</v>
      </c>
      <c r="B2292" s="2">
        <v>30.11</v>
      </c>
    </row>
    <row r="2293" spans="1:2" hidden="1">
      <c r="A2293" s="3">
        <v>36174</v>
      </c>
      <c r="B2293" s="2">
        <v>32.979999999999997</v>
      </c>
    </row>
    <row r="2294" spans="1:2" hidden="1">
      <c r="A2294" s="3">
        <v>36175</v>
      </c>
      <c r="B2294" s="2">
        <v>29.24</v>
      </c>
    </row>
    <row r="2295" spans="1:2" hidden="1">
      <c r="A2295" s="3">
        <v>36179</v>
      </c>
      <c r="B2295" s="2">
        <v>29.24</v>
      </c>
    </row>
    <row r="2296" spans="1:2" hidden="1">
      <c r="A2296" s="3">
        <v>36180</v>
      </c>
      <c r="B2296" s="2">
        <v>28.6</v>
      </c>
    </row>
    <row r="2297" spans="1:2" hidden="1">
      <c r="A2297" s="3">
        <v>36181</v>
      </c>
      <c r="B2297" s="2">
        <v>30.92</v>
      </c>
    </row>
    <row r="2298" spans="1:2" hidden="1">
      <c r="A2298" s="3">
        <v>36182</v>
      </c>
      <c r="B2298" s="2">
        <v>31.95</v>
      </c>
    </row>
    <row r="2299" spans="1:2" hidden="1">
      <c r="A2299" s="3">
        <v>36185</v>
      </c>
      <c r="B2299" s="2">
        <v>31.13</v>
      </c>
    </row>
    <row r="2300" spans="1:2" hidden="1">
      <c r="A2300" s="3">
        <v>36186</v>
      </c>
      <c r="B2300" s="2">
        <v>29.23</v>
      </c>
    </row>
    <row r="2301" spans="1:2" hidden="1">
      <c r="A2301" s="3">
        <v>36187</v>
      </c>
      <c r="B2301" s="2">
        <v>29.73</v>
      </c>
    </row>
    <row r="2302" spans="1:2" hidden="1">
      <c r="A2302" s="3">
        <v>36188</v>
      </c>
      <c r="B2302" s="2">
        <v>28.11</v>
      </c>
    </row>
    <row r="2303" spans="1:2" hidden="1">
      <c r="A2303" s="3">
        <v>36189</v>
      </c>
      <c r="B2303" s="2">
        <v>26.25</v>
      </c>
    </row>
    <row r="2304" spans="1:2" hidden="1">
      <c r="A2304" s="3">
        <v>36192</v>
      </c>
      <c r="B2304" s="2">
        <v>27.67</v>
      </c>
    </row>
    <row r="2305" spans="1:2" hidden="1">
      <c r="A2305" s="3">
        <v>36193</v>
      </c>
      <c r="B2305" s="2">
        <v>28.16</v>
      </c>
    </row>
    <row r="2306" spans="1:2" hidden="1">
      <c r="A2306" s="3">
        <v>36194</v>
      </c>
      <c r="B2306" s="2">
        <v>27.88</v>
      </c>
    </row>
    <row r="2307" spans="1:2" hidden="1">
      <c r="A2307" s="3">
        <v>36195</v>
      </c>
      <c r="B2307" s="2">
        <v>29.48</v>
      </c>
    </row>
    <row r="2308" spans="1:2" hidden="1">
      <c r="A2308" s="3">
        <v>36196</v>
      </c>
      <c r="B2308" s="2">
        <v>29.67</v>
      </c>
    </row>
    <row r="2309" spans="1:2" hidden="1">
      <c r="A2309" s="3">
        <v>36199</v>
      </c>
      <c r="B2309" s="2">
        <v>30.27</v>
      </c>
    </row>
    <row r="2310" spans="1:2" hidden="1">
      <c r="A2310" s="3">
        <v>36200</v>
      </c>
      <c r="B2310" s="2">
        <v>31.36</v>
      </c>
    </row>
    <row r="2311" spans="1:2" hidden="1">
      <c r="A2311" s="3">
        <v>36201</v>
      </c>
      <c r="B2311" s="2">
        <v>30.45</v>
      </c>
    </row>
    <row r="2312" spans="1:2" hidden="1">
      <c r="A2312" s="3">
        <v>36202</v>
      </c>
      <c r="B2312" s="2">
        <v>27.42</v>
      </c>
    </row>
    <row r="2313" spans="1:2" hidden="1">
      <c r="A2313" s="3">
        <v>36203</v>
      </c>
      <c r="B2313" s="2">
        <v>29.76</v>
      </c>
    </row>
    <row r="2314" spans="1:2" hidden="1">
      <c r="A2314" s="3">
        <v>36207</v>
      </c>
      <c r="B2314" s="2">
        <v>29.65</v>
      </c>
    </row>
    <row r="2315" spans="1:2" hidden="1">
      <c r="A2315" s="3">
        <v>36208</v>
      </c>
      <c r="B2315" s="2">
        <v>30.65</v>
      </c>
    </row>
    <row r="2316" spans="1:2" hidden="1">
      <c r="A2316" s="3">
        <v>36209</v>
      </c>
      <c r="B2316" s="2">
        <v>30.45</v>
      </c>
    </row>
    <row r="2317" spans="1:2" hidden="1">
      <c r="A2317" s="3">
        <v>36210</v>
      </c>
      <c r="B2317" s="2">
        <v>29.3</v>
      </c>
    </row>
    <row r="2318" spans="1:2" hidden="1">
      <c r="A2318" s="3">
        <v>36213</v>
      </c>
      <c r="B2318" s="2">
        <v>25.87</v>
      </c>
    </row>
    <row r="2319" spans="1:2" hidden="1">
      <c r="A2319" s="3">
        <v>36214</v>
      </c>
      <c r="B2319" s="2">
        <v>26.49</v>
      </c>
    </row>
    <row r="2320" spans="1:2" hidden="1">
      <c r="A2320" s="3">
        <v>36215</v>
      </c>
      <c r="B2320" s="2">
        <v>27.21</v>
      </c>
    </row>
    <row r="2321" spans="1:2" hidden="1">
      <c r="A2321" s="3">
        <v>36216</v>
      </c>
      <c r="B2321" s="2">
        <v>28.01</v>
      </c>
    </row>
    <row r="2322" spans="1:2" hidden="1">
      <c r="A2322" s="3">
        <v>36217</v>
      </c>
      <c r="B2322" s="2">
        <v>27.88</v>
      </c>
    </row>
    <row r="2323" spans="1:2" hidden="1">
      <c r="A2323" s="3">
        <v>36220</v>
      </c>
      <c r="B2323" s="2">
        <v>28.37</v>
      </c>
    </row>
    <row r="2324" spans="1:2" hidden="1">
      <c r="A2324" s="3">
        <v>36221</v>
      </c>
      <c r="B2324" s="2">
        <v>29.22</v>
      </c>
    </row>
    <row r="2325" spans="1:2" hidden="1">
      <c r="A2325" s="3">
        <v>36222</v>
      </c>
      <c r="B2325" s="2">
        <v>29.04</v>
      </c>
    </row>
    <row r="2326" spans="1:2" hidden="1">
      <c r="A2326" s="3">
        <v>36223</v>
      </c>
      <c r="B2326" s="2">
        <v>26.67</v>
      </c>
    </row>
    <row r="2327" spans="1:2" hidden="1">
      <c r="A2327" s="3">
        <v>36224</v>
      </c>
      <c r="B2327" s="2">
        <v>24.08</v>
      </c>
    </row>
    <row r="2328" spans="1:2" hidden="1">
      <c r="A2328" s="3">
        <v>36227</v>
      </c>
      <c r="B2328" s="2">
        <v>24.54</v>
      </c>
    </row>
    <row r="2329" spans="1:2" hidden="1">
      <c r="A2329" s="3">
        <v>36228</v>
      </c>
      <c r="B2329" s="2">
        <v>25.02</v>
      </c>
    </row>
    <row r="2330" spans="1:2" hidden="1">
      <c r="A2330" s="3">
        <v>36229</v>
      </c>
      <c r="B2330" s="2">
        <v>24.79</v>
      </c>
    </row>
    <row r="2331" spans="1:2" hidden="1">
      <c r="A2331" s="3">
        <v>36230</v>
      </c>
      <c r="B2331" s="2">
        <v>24.37</v>
      </c>
    </row>
    <row r="2332" spans="1:2" hidden="1">
      <c r="A2332" s="3">
        <v>36231</v>
      </c>
      <c r="B2332" s="2">
        <v>24.84</v>
      </c>
    </row>
    <row r="2333" spans="1:2" hidden="1">
      <c r="A2333" s="3">
        <v>36234</v>
      </c>
      <c r="B2333" s="2">
        <v>25.24</v>
      </c>
    </row>
    <row r="2334" spans="1:2" hidden="1">
      <c r="A2334" s="3">
        <v>36235</v>
      </c>
      <c r="B2334" s="2">
        <v>25.15</v>
      </c>
    </row>
    <row r="2335" spans="1:2" hidden="1">
      <c r="A2335" s="3">
        <v>36236</v>
      </c>
      <c r="B2335" s="2">
        <v>25.57</v>
      </c>
    </row>
    <row r="2336" spans="1:2" hidden="1">
      <c r="A2336" s="3">
        <v>36237</v>
      </c>
      <c r="B2336" s="2">
        <v>24.13</v>
      </c>
    </row>
    <row r="2337" spans="1:2" hidden="1">
      <c r="A2337" s="3">
        <v>36238</v>
      </c>
      <c r="B2337" s="2">
        <v>24.32</v>
      </c>
    </row>
    <row r="2338" spans="1:2" hidden="1">
      <c r="A2338" s="3">
        <v>36241</v>
      </c>
      <c r="B2338" s="2">
        <v>25</v>
      </c>
    </row>
    <row r="2339" spans="1:2" hidden="1">
      <c r="A2339" s="3">
        <v>36242</v>
      </c>
      <c r="B2339" s="2">
        <v>27.27</v>
      </c>
    </row>
    <row r="2340" spans="1:2" hidden="1">
      <c r="A2340" s="3">
        <v>36243</v>
      </c>
      <c r="B2340" s="2">
        <v>26.6</v>
      </c>
    </row>
    <row r="2341" spans="1:2" hidden="1">
      <c r="A2341" s="3">
        <v>36244</v>
      </c>
      <c r="B2341" s="2">
        <v>24.33</v>
      </c>
    </row>
    <row r="2342" spans="1:2" hidden="1">
      <c r="A2342" s="3">
        <v>36245</v>
      </c>
      <c r="B2342" s="2">
        <v>24.04</v>
      </c>
    </row>
    <row r="2343" spans="1:2" hidden="1">
      <c r="A2343" s="3">
        <v>36248</v>
      </c>
      <c r="B2343" s="2">
        <v>23.54</v>
      </c>
    </row>
    <row r="2344" spans="1:2" hidden="1">
      <c r="A2344" s="3">
        <v>36249</v>
      </c>
      <c r="B2344" s="2">
        <v>22.73</v>
      </c>
    </row>
    <row r="2345" spans="1:2" hidden="1">
      <c r="A2345" s="3">
        <v>36250</v>
      </c>
      <c r="B2345" s="2">
        <v>23.26</v>
      </c>
    </row>
    <row r="2346" spans="1:2" hidden="1">
      <c r="A2346" s="3">
        <v>36251</v>
      </c>
      <c r="B2346" s="2">
        <v>22.06</v>
      </c>
    </row>
    <row r="2347" spans="1:2" hidden="1">
      <c r="A2347" s="3">
        <v>36255</v>
      </c>
      <c r="B2347" s="2">
        <v>22.19</v>
      </c>
    </row>
    <row r="2348" spans="1:2" hidden="1">
      <c r="A2348" s="3">
        <v>36256</v>
      </c>
      <c r="B2348" s="2">
        <v>22.65</v>
      </c>
    </row>
    <row r="2349" spans="1:2" hidden="1">
      <c r="A2349" s="3">
        <v>36257</v>
      </c>
      <c r="B2349" s="2">
        <v>22.81</v>
      </c>
    </row>
    <row r="2350" spans="1:2" hidden="1">
      <c r="A2350" s="3">
        <v>36258</v>
      </c>
      <c r="B2350" s="2">
        <v>22.59</v>
      </c>
    </row>
    <row r="2351" spans="1:2" hidden="1">
      <c r="A2351" s="3">
        <v>36259</v>
      </c>
      <c r="B2351" s="2">
        <v>21.77</v>
      </c>
    </row>
    <row r="2352" spans="1:2" hidden="1">
      <c r="A2352" s="3">
        <v>36262</v>
      </c>
      <c r="B2352" s="2">
        <v>21.93</v>
      </c>
    </row>
    <row r="2353" spans="1:2" hidden="1">
      <c r="A2353" s="3">
        <v>36263</v>
      </c>
      <c r="B2353" s="2">
        <v>22.73</v>
      </c>
    </row>
    <row r="2354" spans="1:2" hidden="1">
      <c r="A2354" s="3">
        <v>36264</v>
      </c>
      <c r="B2354" s="2">
        <v>24.94</v>
      </c>
    </row>
    <row r="2355" spans="1:2" hidden="1">
      <c r="A2355" s="3">
        <v>36265</v>
      </c>
      <c r="B2355" s="2">
        <v>23.93</v>
      </c>
    </row>
    <row r="2356" spans="1:2" hidden="1">
      <c r="A2356" s="3">
        <v>36266</v>
      </c>
      <c r="B2356" s="2">
        <v>23.9</v>
      </c>
    </row>
    <row r="2357" spans="1:2" hidden="1">
      <c r="A2357" s="3">
        <v>36269</v>
      </c>
      <c r="B2357" s="2">
        <v>26.42</v>
      </c>
    </row>
    <row r="2358" spans="1:2" hidden="1">
      <c r="A2358" s="3">
        <v>36270</v>
      </c>
      <c r="B2358" s="2">
        <v>25.02</v>
      </c>
    </row>
    <row r="2359" spans="1:2" hidden="1">
      <c r="A2359" s="3">
        <v>36271</v>
      </c>
      <c r="B2359" s="2">
        <v>23.31</v>
      </c>
    </row>
    <row r="2360" spans="1:2" hidden="1">
      <c r="A2360" s="3">
        <v>36272</v>
      </c>
      <c r="B2360" s="2">
        <v>22.62</v>
      </c>
    </row>
    <row r="2361" spans="1:2" hidden="1">
      <c r="A2361" s="3">
        <v>36273</v>
      </c>
      <c r="B2361" s="2">
        <v>22.76</v>
      </c>
    </row>
    <row r="2362" spans="1:2" hidden="1">
      <c r="A2362" s="3">
        <v>36276</v>
      </c>
      <c r="B2362" s="2">
        <v>23.53</v>
      </c>
    </row>
    <row r="2363" spans="1:2" hidden="1">
      <c r="A2363" s="3">
        <v>36277</v>
      </c>
      <c r="B2363" s="2">
        <v>23.36</v>
      </c>
    </row>
    <row r="2364" spans="1:2" hidden="1">
      <c r="A2364" s="3">
        <v>36278</v>
      </c>
      <c r="B2364" s="2">
        <v>24.4</v>
      </c>
    </row>
    <row r="2365" spans="1:2" hidden="1">
      <c r="A2365" s="3">
        <v>36279</v>
      </c>
      <c r="B2365" s="2">
        <v>25.06</v>
      </c>
    </row>
    <row r="2366" spans="1:2" hidden="1">
      <c r="A2366" s="3">
        <v>36280</v>
      </c>
      <c r="B2366" s="2">
        <v>25.07</v>
      </c>
    </row>
    <row r="2367" spans="1:2" hidden="1">
      <c r="A2367" s="3">
        <v>36283</v>
      </c>
      <c r="B2367" s="2">
        <v>24.15</v>
      </c>
    </row>
    <row r="2368" spans="1:2" hidden="1">
      <c r="A2368" s="3">
        <v>36284</v>
      </c>
      <c r="B2368" s="2">
        <v>25.62</v>
      </c>
    </row>
    <row r="2369" spans="1:2" hidden="1">
      <c r="A2369" s="3">
        <v>36285</v>
      </c>
      <c r="B2369" s="2">
        <v>25.19</v>
      </c>
    </row>
    <row r="2370" spans="1:2" hidden="1">
      <c r="A2370" s="3">
        <v>36286</v>
      </c>
      <c r="B2370" s="2">
        <v>27.44</v>
      </c>
    </row>
    <row r="2371" spans="1:2" hidden="1">
      <c r="A2371" s="3">
        <v>36287</v>
      </c>
      <c r="B2371" s="2">
        <v>25.36</v>
      </c>
    </row>
    <row r="2372" spans="1:2" hidden="1">
      <c r="A2372" s="3">
        <v>36290</v>
      </c>
      <c r="B2372" s="2">
        <v>26.62</v>
      </c>
    </row>
    <row r="2373" spans="1:2" hidden="1">
      <c r="A2373" s="3">
        <v>36291</v>
      </c>
      <c r="B2373" s="2">
        <v>25.62</v>
      </c>
    </row>
    <row r="2374" spans="1:2" hidden="1">
      <c r="A2374" s="3">
        <v>36292</v>
      </c>
      <c r="B2374" s="2">
        <v>26.13</v>
      </c>
    </row>
    <row r="2375" spans="1:2" hidden="1">
      <c r="A2375" s="3">
        <v>36293</v>
      </c>
      <c r="B2375" s="2">
        <v>25.02</v>
      </c>
    </row>
    <row r="2376" spans="1:2" hidden="1">
      <c r="A2376" s="3">
        <v>36294</v>
      </c>
      <c r="B2376" s="2">
        <v>26.86</v>
      </c>
    </row>
    <row r="2377" spans="1:2" hidden="1">
      <c r="A2377" s="3">
        <v>36297</v>
      </c>
      <c r="B2377" s="2">
        <v>27.28</v>
      </c>
    </row>
    <row r="2378" spans="1:2" hidden="1">
      <c r="A2378" s="3">
        <v>36298</v>
      </c>
      <c r="B2378" s="2">
        <v>27.26</v>
      </c>
    </row>
    <row r="2379" spans="1:2" hidden="1">
      <c r="A2379" s="3">
        <v>36299</v>
      </c>
      <c r="B2379" s="2">
        <v>25.08</v>
      </c>
    </row>
    <row r="2380" spans="1:2" hidden="1">
      <c r="A2380" s="3">
        <v>36300</v>
      </c>
      <c r="B2380" s="2">
        <v>24.46</v>
      </c>
    </row>
    <row r="2381" spans="1:2" hidden="1">
      <c r="A2381" s="3">
        <v>36301</v>
      </c>
      <c r="B2381" s="2">
        <v>24.4</v>
      </c>
    </row>
    <row r="2382" spans="1:2" hidden="1">
      <c r="A2382" s="3">
        <v>36304</v>
      </c>
      <c r="B2382" s="2">
        <v>27.62</v>
      </c>
    </row>
    <row r="2383" spans="1:2" hidden="1">
      <c r="A2383" s="3">
        <v>36305</v>
      </c>
      <c r="B2383" s="2">
        <v>28.9</v>
      </c>
    </row>
    <row r="2384" spans="1:2" hidden="1">
      <c r="A2384" s="3">
        <v>36306</v>
      </c>
      <c r="B2384" s="2">
        <v>27.57</v>
      </c>
    </row>
    <row r="2385" spans="1:2" hidden="1">
      <c r="A2385" s="3">
        <v>36307</v>
      </c>
      <c r="B2385" s="2">
        <v>28.12</v>
      </c>
    </row>
    <row r="2386" spans="1:2" hidden="1">
      <c r="A2386" s="3">
        <v>36308</v>
      </c>
      <c r="B2386" s="2">
        <v>25.39</v>
      </c>
    </row>
    <row r="2387" spans="1:2" hidden="1">
      <c r="A2387" s="3">
        <v>36312</v>
      </c>
      <c r="B2387" s="2">
        <v>26.62</v>
      </c>
    </row>
    <row r="2388" spans="1:2" hidden="1">
      <c r="A2388" s="3">
        <v>36313</v>
      </c>
      <c r="B2388" s="2">
        <v>26.21</v>
      </c>
    </row>
    <row r="2389" spans="1:2" hidden="1">
      <c r="A2389" s="3">
        <v>36314</v>
      </c>
      <c r="B2389" s="2">
        <v>26.2</v>
      </c>
    </row>
    <row r="2390" spans="1:2" hidden="1">
      <c r="A2390" s="3">
        <v>36315</v>
      </c>
      <c r="B2390" s="2">
        <v>23.43</v>
      </c>
    </row>
    <row r="2391" spans="1:2" hidden="1">
      <c r="A2391" s="3">
        <v>36318</v>
      </c>
      <c r="B2391" s="2">
        <v>23.78</v>
      </c>
    </row>
    <row r="2392" spans="1:2" hidden="1">
      <c r="A2392" s="3">
        <v>36319</v>
      </c>
      <c r="B2392" s="2">
        <v>24.02</v>
      </c>
    </row>
    <row r="2393" spans="1:2" hidden="1">
      <c r="A2393" s="3">
        <v>36320</v>
      </c>
      <c r="B2393" s="2">
        <v>23.9</v>
      </c>
    </row>
    <row r="2394" spans="1:2" hidden="1">
      <c r="A2394" s="3">
        <v>36321</v>
      </c>
      <c r="B2394" s="2">
        <v>25.32</v>
      </c>
    </row>
    <row r="2395" spans="1:2" hidden="1">
      <c r="A2395" s="3">
        <v>36322</v>
      </c>
      <c r="B2395" s="2">
        <v>25.9</v>
      </c>
    </row>
    <row r="2396" spans="1:2" hidden="1">
      <c r="A2396" s="3">
        <v>36325</v>
      </c>
      <c r="B2396" s="2">
        <v>26.51</v>
      </c>
    </row>
    <row r="2397" spans="1:2" hidden="1">
      <c r="A2397" s="3">
        <v>36326</v>
      </c>
      <c r="B2397" s="2">
        <v>25.91</v>
      </c>
    </row>
    <row r="2398" spans="1:2" hidden="1">
      <c r="A2398" s="3">
        <v>36327</v>
      </c>
      <c r="B2398" s="2">
        <v>22.4</v>
      </c>
    </row>
    <row r="2399" spans="1:2" hidden="1">
      <c r="A2399" s="3">
        <v>36328</v>
      </c>
      <c r="B2399" s="2">
        <v>21.95</v>
      </c>
    </row>
    <row r="2400" spans="1:2" hidden="1">
      <c r="A2400" s="3">
        <v>36329</v>
      </c>
      <c r="B2400" s="2">
        <v>21.75</v>
      </c>
    </row>
    <row r="2401" spans="1:2" hidden="1">
      <c r="A2401" s="3">
        <v>36332</v>
      </c>
      <c r="B2401" s="2">
        <v>21.81</v>
      </c>
    </row>
    <row r="2402" spans="1:2" hidden="1">
      <c r="A2402" s="3">
        <v>36333</v>
      </c>
      <c r="B2402" s="2">
        <v>21.7</v>
      </c>
    </row>
    <row r="2403" spans="1:2" hidden="1">
      <c r="A2403" s="3">
        <v>36334</v>
      </c>
      <c r="B2403" s="2">
        <v>21.32</v>
      </c>
    </row>
    <row r="2404" spans="1:2" hidden="1">
      <c r="A2404" s="3">
        <v>36335</v>
      </c>
      <c r="B2404" s="2">
        <v>23.06</v>
      </c>
    </row>
    <row r="2405" spans="1:2" hidden="1">
      <c r="A2405" s="3">
        <v>36336</v>
      </c>
      <c r="B2405" s="2">
        <v>21.76</v>
      </c>
    </row>
    <row r="2406" spans="1:2" hidden="1">
      <c r="A2406" s="3">
        <v>36339</v>
      </c>
      <c r="B2406" s="2">
        <v>22.63</v>
      </c>
    </row>
    <row r="2407" spans="1:2" hidden="1">
      <c r="A2407" s="3">
        <v>36340</v>
      </c>
      <c r="B2407" s="2">
        <v>22.51</v>
      </c>
    </row>
    <row r="2408" spans="1:2" hidden="1">
      <c r="A2408" s="3">
        <v>36341</v>
      </c>
      <c r="B2408" s="2">
        <v>21.09</v>
      </c>
    </row>
    <row r="2409" spans="1:2" hidden="1">
      <c r="A2409" s="3">
        <v>36342</v>
      </c>
      <c r="B2409" s="2">
        <v>19.690000000000001</v>
      </c>
    </row>
    <row r="2410" spans="1:2" hidden="1">
      <c r="A2410" s="3">
        <v>36343</v>
      </c>
      <c r="B2410" s="2">
        <v>18.66</v>
      </c>
    </row>
    <row r="2411" spans="1:2" hidden="1">
      <c r="A2411" s="3">
        <v>36347</v>
      </c>
      <c r="B2411" s="2">
        <v>20.73</v>
      </c>
    </row>
    <row r="2412" spans="1:2" hidden="1">
      <c r="A2412" s="3">
        <v>36348</v>
      </c>
      <c r="B2412" s="2">
        <v>20.350000000000001</v>
      </c>
    </row>
    <row r="2413" spans="1:2" hidden="1">
      <c r="A2413" s="3">
        <v>36349</v>
      </c>
      <c r="B2413" s="2">
        <v>20.239999999999998</v>
      </c>
    </row>
    <row r="2414" spans="1:2" hidden="1">
      <c r="A2414" s="3">
        <v>36350</v>
      </c>
      <c r="B2414" s="2">
        <v>17.96</v>
      </c>
    </row>
    <row r="2415" spans="1:2" hidden="1">
      <c r="A2415" s="3">
        <v>36353</v>
      </c>
      <c r="B2415" s="2">
        <v>19.73</v>
      </c>
    </row>
    <row r="2416" spans="1:2" hidden="1">
      <c r="A2416" s="3">
        <v>36354</v>
      </c>
      <c r="B2416" s="2">
        <v>19.95</v>
      </c>
    </row>
    <row r="2417" spans="1:2" hidden="1">
      <c r="A2417" s="3">
        <v>36355</v>
      </c>
      <c r="B2417" s="2">
        <v>19.71</v>
      </c>
    </row>
    <row r="2418" spans="1:2" hidden="1">
      <c r="A2418" s="3">
        <v>36356</v>
      </c>
      <c r="B2418" s="2">
        <v>18.68</v>
      </c>
    </row>
    <row r="2419" spans="1:2" hidden="1">
      <c r="A2419" s="3">
        <v>36357</v>
      </c>
      <c r="B2419" s="2">
        <v>17.420000000000002</v>
      </c>
    </row>
    <row r="2420" spans="1:2" hidden="1">
      <c r="A2420" s="3">
        <v>36360</v>
      </c>
      <c r="B2420" s="2">
        <v>19.07</v>
      </c>
    </row>
    <row r="2421" spans="1:2" hidden="1">
      <c r="A2421" s="3">
        <v>36361</v>
      </c>
      <c r="B2421" s="2">
        <v>21.79</v>
      </c>
    </row>
    <row r="2422" spans="1:2" hidden="1">
      <c r="A2422" s="3">
        <v>36362</v>
      </c>
      <c r="B2422" s="2">
        <v>21.46</v>
      </c>
    </row>
    <row r="2423" spans="1:2" hidden="1">
      <c r="A2423" s="3">
        <v>36363</v>
      </c>
      <c r="B2423" s="2">
        <v>23.05</v>
      </c>
    </row>
    <row r="2424" spans="1:2" hidden="1">
      <c r="A2424" s="3">
        <v>36364</v>
      </c>
      <c r="B2424" s="2">
        <v>23.32</v>
      </c>
    </row>
    <row r="2425" spans="1:2" hidden="1">
      <c r="A2425" s="3">
        <v>36367</v>
      </c>
      <c r="B2425" s="2">
        <v>24.98</v>
      </c>
    </row>
    <row r="2426" spans="1:2" hidden="1">
      <c r="A2426" s="3">
        <v>36368</v>
      </c>
      <c r="B2426" s="2">
        <v>23.23</v>
      </c>
    </row>
    <row r="2427" spans="1:2" hidden="1">
      <c r="A2427" s="3">
        <v>36369</v>
      </c>
      <c r="B2427" s="2">
        <v>22.85</v>
      </c>
    </row>
    <row r="2428" spans="1:2" hidden="1">
      <c r="A2428" s="3">
        <v>36370</v>
      </c>
      <c r="B2428" s="2">
        <v>24.52</v>
      </c>
    </row>
    <row r="2429" spans="1:2" hidden="1">
      <c r="A2429" s="3">
        <v>36371</v>
      </c>
      <c r="B2429" s="2">
        <v>24.64</v>
      </c>
    </row>
    <row r="2430" spans="1:2" hidden="1">
      <c r="A2430" s="3">
        <v>36374</v>
      </c>
      <c r="B2430" s="2">
        <v>25.59</v>
      </c>
    </row>
    <row r="2431" spans="1:2" hidden="1">
      <c r="A2431" s="3">
        <v>36375</v>
      </c>
      <c r="B2431" s="2">
        <v>26.27</v>
      </c>
    </row>
    <row r="2432" spans="1:2" hidden="1">
      <c r="A2432" s="3">
        <v>36376</v>
      </c>
      <c r="B2432" s="2">
        <v>27.4</v>
      </c>
    </row>
    <row r="2433" spans="1:2" hidden="1">
      <c r="A2433" s="3">
        <v>36377</v>
      </c>
      <c r="B2433" s="2">
        <v>27.01</v>
      </c>
    </row>
    <row r="2434" spans="1:2" hidden="1">
      <c r="A2434" s="3">
        <v>36378</v>
      </c>
      <c r="B2434" s="2">
        <v>26.6</v>
      </c>
    </row>
    <row r="2435" spans="1:2" hidden="1">
      <c r="A2435" s="3">
        <v>36381</v>
      </c>
      <c r="B2435" s="2">
        <v>27.66</v>
      </c>
    </row>
    <row r="2436" spans="1:2" hidden="1">
      <c r="A2436" s="3">
        <v>36382</v>
      </c>
      <c r="B2436" s="2">
        <v>28.45</v>
      </c>
    </row>
    <row r="2437" spans="1:2" hidden="1">
      <c r="A2437" s="3">
        <v>36383</v>
      </c>
      <c r="B2437" s="2">
        <v>25.39</v>
      </c>
    </row>
    <row r="2438" spans="1:2" hidden="1">
      <c r="A2438" s="3">
        <v>36384</v>
      </c>
      <c r="B2438" s="2">
        <v>25.03</v>
      </c>
    </row>
    <row r="2439" spans="1:2" hidden="1">
      <c r="A2439" s="3">
        <v>36385</v>
      </c>
      <c r="B2439" s="2">
        <v>22.31</v>
      </c>
    </row>
    <row r="2440" spans="1:2" hidden="1">
      <c r="A2440" s="3">
        <v>36388</v>
      </c>
      <c r="B2440" s="2">
        <v>23.07</v>
      </c>
    </row>
    <row r="2441" spans="1:2" hidden="1">
      <c r="A2441" s="3">
        <v>36389</v>
      </c>
      <c r="B2441" s="2">
        <v>21.67</v>
      </c>
    </row>
    <row r="2442" spans="1:2" hidden="1">
      <c r="A2442" s="3">
        <v>36390</v>
      </c>
      <c r="B2442" s="2">
        <v>23.3</v>
      </c>
    </row>
    <row r="2443" spans="1:2" hidden="1">
      <c r="A2443" s="3">
        <v>36391</v>
      </c>
      <c r="B2443" s="2">
        <v>24.39</v>
      </c>
    </row>
    <row r="2444" spans="1:2" hidden="1">
      <c r="A2444" s="3">
        <v>36392</v>
      </c>
      <c r="B2444" s="2">
        <v>22.95</v>
      </c>
    </row>
    <row r="2445" spans="1:2" hidden="1">
      <c r="A2445" s="3">
        <v>36395</v>
      </c>
      <c r="B2445" s="2">
        <v>22.55</v>
      </c>
    </row>
    <row r="2446" spans="1:2" hidden="1">
      <c r="A2446" s="3">
        <v>36396</v>
      </c>
      <c r="B2446" s="2">
        <v>22.4</v>
      </c>
    </row>
    <row r="2447" spans="1:2" hidden="1">
      <c r="A2447" s="3">
        <v>36397</v>
      </c>
      <c r="B2447" s="2">
        <v>20.96</v>
      </c>
    </row>
    <row r="2448" spans="1:2" hidden="1">
      <c r="A2448" s="3">
        <v>36398</v>
      </c>
      <c r="B2448" s="2">
        <v>21.21</v>
      </c>
    </row>
    <row r="2449" spans="1:2" hidden="1">
      <c r="A2449" s="3">
        <v>36399</v>
      </c>
      <c r="B2449" s="2">
        <v>21.83</v>
      </c>
    </row>
    <row r="2450" spans="1:2" hidden="1">
      <c r="A2450" s="3">
        <v>36402</v>
      </c>
      <c r="B2450" s="2">
        <v>24.63</v>
      </c>
    </row>
    <row r="2451" spans="1:2" hidden="1">
      <c r="A2451" s="3">
        <v>36403</v>
      </c>
      <c r="B2451" s="2">
        <v>24.45</v>
      </c>
    </row>
    <row r="2452" spans="1:2" hidden="1">
      <c r="A2452" s="3">
        <v>36404</v>
      </c>
      <c r="B2452" s="2">
        <v>22.93</v>
      </c>
    </row>
    <row r="2453" spans="1:2" hidden="1">
      <c r="A2453" s="3">
        <v>36405</v>
      </c>
      <c r="B2453" s="2">
        <v>24.53</v>
      </c>
    </row>
    <row r="2454" spans="1:2" hidden="1">
      <c r="A2454" s="3">
        <v>36406</v>
      </c>
      <c r="B2454" s="2">
        <v>20.98</v>
      </c>
    </row>
    <row r="2455" spans="1:2" hidden="1">
      <c r="A2455" s="3">
        <v>36410</v>
      </c>
      <c r="B2455" s="2">
        <v>23.44</v>
      </c>
    </row>
    <row r="2456" spans="1:2" hidden="1">
      <c r="A2456" s="3">
        <v>36411</v>
      </c>
      <c r="B2456" s="2">
        <v>23.82</v>
      </c>
    </row>
    <row r="2457" spans="1:2" hidden="1">
      <c r="A2457" s="3">
        <v>36412</v>
      </c>
      <c r="B2457" s="2">
        <v>23.01</v>
      </c>
    </row>
    <row r="2458" spans="1:2" hidden="1">
      <c r="A2458" s="3">
        <v>36413</v>
      </c>
      <c r="B2458" s="2">
        <v>22.03</v>
      </c>
    </row>
    <row r="2459" spans="1:2" hidden="1">
      <c r="A2459" s="3">
        <v>36416</v>
      </c>
      <c r="B2459" s="2">
        <v>22.89</v>
      </c>
    </row>
    <row r="2460" spans="1:2" hidden="1">
      <c r="A2460" s="3">
        <v>36417</v>
      </c>
      <c r="B2460" s="2">
        <v>23.77</v>
      </c>
    </row>
    <row r="2461" spans="1:2" hidden="1">
      <c r="A2461" s="3">
        <v>36418</v>
      </c>
      <c r="B2461" s="2">
        <v>24.56</v>
      </c>
    </row>
    <row r="2462" spans="1:2" hidden="1">
      <c r="A2462" s="3">
        <v>36419</v>
      </c>
      <c r="B2462" s="2">
        <v>25.25</v>
      </c>
    </row>
    <row r="2463" spans="1:2" hidden="1">
      <c r="A2463" s="3">
        <v>36420</v>
      </c>
      <c r="B2463" s="2">
        <v>23.3</v>
      </c>
    </row>
    <row r="2464" spans="1:2" hidden="1">
      <c r="A2464" s="3">
        <v>36423</v>
      </c>
      <c r="B2464" s="2">
        <v>24.03</v>
      </c>
    </row>
    <row r="2465" spans="1:2" hidden="1">
      <c r="A2465" s="3">
        <v>36424</v>
      </c>
      <c r="B2465" s="2">
        <v>25.65</v>
      </c>
    </row>
    <row r="2466" spans="1:2" hidden="1">
      <c r="A2466" s="3">
        <v>36425</v>
      </c>
      <c r="B2466" s="2">
        <v>25.19</v>
      </c>
    </row>
    <row r="2467" spans="1:2" hidden="1">
      <c r="A2467" s="3">
        <v>36426</v>
      </c>
      <c r="B2467" s="2">
        <v>27.84</v>
      </c>
    </row>
    <row r="2468" spans="1:2" hidden="1">
      <c r="A2468" s="3">
        <v>36427</v>
      </c>
      <c r="B2468" s="2">
        <v>27.79</v>
      </c>
    </row>
    <row r="2469" spans="1:2" hidden="1">
      <c r="A2469" s="3">
        <v>36430</v>
      </c>
      <c r="B2469" s="2">
        <v>26.4</v>
      </c>
    </row>
    <row r="2470" spans="1:2" hidden="1">
      <c r="A2470" s="3">
        <v>36431</v>
      </c>
      <c r="B2470" s="2">
        <v>26.06</v>
      </c>
    </row>
    <row r="2471" spans="1:2" hidden="1">
      <c r="A2471" s="3">
        <v>36432</v>
      </c>
      <c r="B2471" s="2">
        <v>26.49</v>
      </c>
    </row>
    <row r="2472" spans="1:2" hidden="1">
      <c r="A2472" s="3">
        <v>36433</v>
      </c>
      <c r="B2472" s="2">
        <v>25.41</v>
      </c>
    </row>
    <row r="2473" spans="1:2" hidden="1">
      <c r="A2473" s="3">
        <v>36434</v>
      </c>
      <c r="B2473" s="2">
        <v>24.93</v>
      </c>
    </row>
    <row r="2474" spans="1:2" hidden="1">
      <c r="A2474" s="3">
        <v>36437</v>
      </c>
      <c r="B2474" s="2">
        <v>24.46</v>
      </c>
    </row>
    <row r="2475" spans="1:2" hidden="1">
      <c r="A2475" s="3">
        <v>36438</v>
      </c>
      <c r="B2475" s="2">
        <v>24.79</v>
      </c>
    </row>
    <row r="2476" spans="1:2" hidden="1">
      <c r="A2476" s="3">
        <v>36439</v>
      </c>
      <c r="B2476" s="2">
        <v>22.06</v>
      </c>
    </row>
    <row r="2477" spans="1:2" hidden="1">
      <c r="A2477" s="3">
        <v>36440</v>
      </c>
      <c r="B2477" s="2">
        <v>23.58</v>
      </c>
    </row>
    <row r="2478" spans="1:2" hidden="1">
      <c r="A2478" s="3">
        <v>36441</v>
      </c>
      <c r="B2478" s="2">
        <v>20.49</v>
      </c>
    </row>
    <row r="2479" spans="1:2" hidden="1">
      <c r="A2479" s="3">
        <v>36444</v>
      </c>
      <c r="B2479" s="2">
        <v>20.63</v>
      </c>
    </row>
    <row r="2480" spans="1:2" hidden="1">
      <c r="A2480" s="3">
        <v>36445</v>
      </c>
      <c r="B2480" s="2">
        <v>22.84</v>
      </c>
    </row>
    <row r="2481" spans="1:2" hidden="1">
      <c r="A2481" s="3">
        <v>36446</v>
      </c>
      <c r="B2481" s="2">
        <v>25.96</v>
      </c>
    </row>
    <row r="2482" spans="1:2" hidden="1">
      <c r="A2482" s="3">
        <v>36447</v>
      </c>
      <c r="B2482" s="2">
        <v>26.05</v>
      </c>
    </row>
    <row r="2483" spans="1:2" hidden="1">
      <c r="A2483" s="3">
        <v>36448</v>
      </c>
      <c r="B2483" s="2">
        <v>28.75</v>
      </c>
    </row>
    <row r="2484" spans="1:2" hidden="1">
      <c r="A2484" s="3">
        <v>36451</v>
      </c>
      <c r="B2484" s="2">
        <v>28.19</v>
      </c>
    </row>
    <row r="2485" spans="1:2" hidden="1">
      <c r="A2485" s="3">
        <v>36452</v>
      </c>
      <c r="B2485" s="2">
        <v>26.56</v>
      </c>
    </row>
    <row r="2486" spans="1:2" hidden="1">
      <c r="A2486" s="3">
        <v>36453</v>
      </c>
      <c r="B2486" s="2">
        <v>23.9</v>
      </c>
    </row>
    <row r="2487" spans="1:2" hidden="1">
      <c r="A2487" s="3">
        <v>36454</v>
      </c>
      <c r="B2487" s="2">
        <v>24.02</v>
      </c>
    </row>
    <row r="2488" spans="1:2" hidden="1">
      <c r="A2488" s="3">
        <v>36455</v>
      </c>
      <c r="B2488" s="2">
        <v>21.64</v>
      </c>
    </row>
    <row r="2489" spans="1:2" hidden="1">
      <c r="A2489" s="3">
        <v>36458</v>
      </c>
      <c r="B2489" s="2">
        <v>23.6</v>
      </c>
    </row>
    <row r="2490" spans="1:2" hidden="1">
      <c r="A2490" s="3">
        <v>36459</v>
      </c>
      <c r="B2490" s="2">
        <v>24.26</v>
      </c>
    </row>
    <row r="2491" spans="1:2" hidden="1">
      <c r="A2491" s="3">
        <v>36460</v>
      </c>
      <c r="B2491" s="2">
        <v>24.2</v>
      </c>
    </row>
    <row r="2492" spans="1:2" hidden="1">
      <c r="A2492" s="3">
        <v>36461</v>
      </c>
      <c r="B2492" s="2">
        <v>21.34</v>
      </c>
    </row>
    <row r="2493" spans="1:2" hidden="1">
      <c r="A2493" s="3">
        <v>36462</v>
      </c>
      <c r="B2493" s="2">
        <v>22.2</v>
      </c>
    </row>
    <row r="2494" spans="1:2" hidden="1">
      <c r="A2494" s="3">
        <v>36465</v>
      </c>
      <c r="B2494" s="2">
        <v>22.09</v>
      </c>
    </row>
    <row r="2495" spans="1:2" hidden="1">
      <c r="A2495" s="3">
        <v>36466</v>
      </c>
      <c r="B2495" s="2">
        <v>23.1</v>
      </c>
    </row>
    <row r="2496" spans="1:2" hidden="1">
      <c r="A2496" s="3">
        <v>36467</v>
      </c>
      <c r="B2496" s="2">
        <v>23.16</v>
      </c>
    </row>
    <row r="2497" spans="1:2" hidden="1">
      <c r="A2497" s="3">
        <v>36468</v>
      </c>
      <c r="B2497" s="2">
        <v>23</v>
      </c>
    </row>
    <row r="2498" spans="1:2" hidden="1">
      <c r="A2498" s="3">
        <v>36469</v>
      </c>
      <c r="B2498" s="2">
        <v>21.66</v>
      </c>
    </row>
    <row r="2499" spans="1:2" hidden="1">
      <c r="A2499" s="3">
        <v>36472</v>
      </c>
      <c r="B2499" s="2">
        <v>21.87</v>
      </c>
    </row>
    <row r="2500" spans="1:2" hidden="1">
      <c r="A2500" s="3">
        <v>36473</v>
      </c>
      <c r="B2500" s="2">
        <v>22.7</v>
      </c>
    </row>
    <row r="2501" spans="1:2" hidden="1">
      <c r="A2501" s="3">
        <v>36474</v>
      </c>
      <c r="B2501" s="2">
        <v>22.26</v>
      </c>
    </row>
    <row r="2502" spans="1:2" hidden="1">
      <c r="A2502" s="3">
        <v>36475</v>
      </c>
      <c r="B2502" s="2">
        <v>22.07</v>
      </c>
    </row>
    <row r="2503" spans="1:2" hidden="1">
      <c r="A2503" s="3">
        <v>36476</v>
      </c>
      <c r="B2503" s="2">
        <v>21.65</v>
      </c>
    </row>
    <row r="2504" spans="1:2" hidden="1">
      <c r="A2504" s="3">
        <v>36479</v>
      </c>
      <c r="B2504" s="2">
        <v>22.74</v>
      </c>
    </row>
    <row r="2505" spans="1:2" hidden="1">
      <c r="A2505" s="3">
        <v>36480</v>
      </c>
      <c r="B2505" s="2">
        <v>20.73</v>
      </c>
    </row>
    <row r="2506" spans="1:2" hidden="1">
      <c r="A2506" s="3">
        <v>36481</v>
      </c>
      <c r="B2506" s="2">
        <v>20.96</v>
      </c>
    </row>
    <row r="2507" spans="1:2" hidden="1">
      <c r="A2507" s="3">
        <v>36482</v>
      </c>
      <c r="B2507" s="2">
        <v>19.760000000000002</v>
      </c>
    </row>
    <row r="2508" spans="1:2" hidden="1">
      <c r="A2508" s="3">
        <v>36483</v>
      </c>
      <c r="B2508" s="2">
        <v>19.11</v>
      </c>
    </row>
    <row r="2509" spans="1:2" hidden="1">
      <c r="A2509" s="3">
        <v>36486</v>
      </c>
      <c r="B2509" s="2">
        <v>19.98</v>
      </c>
    </row>
    <row r="2510" spans="1:2" hidden="1">
      <c r="A2510" s="3">
        <v>36487</v>
      </c>
      <c r="B2510" s="2">
        <v>21</v>
      </c>
    </row>
    <row r="2511" spans="1:2" hidden="1">
      <c r="A2511" s="3">
        <v>36488</v>
      </c>
      <c r="B2511" s="2">
        <v>20.260000000000002</v>
      </c>
    </row>
    <row r="2512" spans="1:2" hidden="1">
      <c r="A2512" s="3">
        <v>36490</v>
      </c>
      <c r="B2512" s="2">
        <v>22.33</v>
      </c>
    </row>
    <row r="2513" spans="1:2" hidden="1">
      <c r="A2513" s="3">
        <v>36493</v>
      </c>
      <c r="B2513" s="2">
        <v>23.57</v>
      </c>
    </row>
    <row r="2514" spans="1:2" hidden="1">
      <c r="A2514" s="3">
        <v>36494</v>
      </c>
      <c r="B2514" s="2">
        <v>24.18</v>
      </c>
    </row>
    <row r="2515" spans="1:2" hidden="1">
      <c r="A2515" s="3">
        <v>36495</v>
      </c>
      <c r="B2515" s="2">
        <v>22.23</v>
      </c>
    </row>
    <row r="2516" spans="1:2" hidden="1">
      <c r="A2516" s="3">
        <v>36496</v>
      </c>
      <c r="B2516" s="2">
        <v>21.77</v>
      </c>
    </row>
    <row r="2517" spans="1:2" hidden="1">
      <c r="A2517" s="3">
        <v>36497</v>
      </c>
      <c r="B2517" s="2">
        <v>19.32</v>
      </c>
    </row>
    <row r="2518" spans="1:2" hidden="1">
      <c r="A2518" s="3">
        <v>36500</v>
      </c>
      <c r="B2518" s="2">
        <v>20.58</v>
      </c>
    </row>
    <row r="2519" spans="1:2" hidden="1">
      <c r="A2519" s="3">
        <v>36501</v>
      </c>
      <c r="B2519" s="2">
        <v>21.09</v>
      </c>
    </row>
    <row r="2520" spans="1:2" hidden="1">
      <c r="A2520" s="3">
        <v>36502</v>
      </c>
      <c r="B2520" s="2">
        <v>21.25</v>
      </c>
    </row>
    <row r="2521" spans="1:2" hidden="1">
      <c r="A2521" s="3">
        <v>36503</v>
      </c>
      <c r="B2521" s="2">
        <v>21.19</v>
      </c>
    </row>
    <row r="2522" spans="1:2" hidden="1">
      <c r="A2522" s="3">
        <v>36504</v>
      </c>
      <c r="B2522" s="2">
        <v>21.48</v>
      </c>
    </row>
    <row r="2523" spans="1:2" hidden="1">
      <c r="A2523" s="3">
        <v>36507</v>
      </c>
      <c r="B2523" s="2">
        <v>21.72</v>
      </c>
    </row>
    <row r="2524" spans="1:2" hidden="1">
      <c r="A2524" s="3">
        <v>36508</v>
      </c>
      <c r="B2524" s="2">
        <v>23.06</v>
      </c>
    </row>
    <row r="2525" spans="1:2" hidden="1">
      <c r="A2525" s="3">
        <v>36509</v>
      </c>
      <c r="B2525" s="2">
        <v>22.03</v>
      </c>
    </row>
    <row r="2526" spans="1:2" hidden="1">
      <c r="A2526" s="3">
        <v>36510</v>
      </c>
      <c r="B2526" s="2">
        <v>21.91</v>
      </c>
    </row>
    <row r="2527" spans="1:2" hidden="1">
      <c r="A2527" s="3">
        <v>36511</v>
      </c>
      <c r="B2527" s="2">
        <v>21.35</v>
      </c>
    </row>
    <row r="2528" spans="1:2" hidden="1">
      <c r="A2528" s="3">
        <v>36514</v>
      </c>
      <c r="B2528" s="2">
        <v>23.78</v>
      </c>
    </row>
    <row r="2529" spans="1:2" hidden="1">
      <c r="A2529" s="3">
        <v>36515</v>
      </c>
      <c r="B2529" s="2">
        <v>22.66</v>
      </c>
    </row>
    <row r="2530" spans="1:2" hidden="1">
      <c r="A2530" s="3">
        <v>36516</v>
      </c>
      <c r="B2530" s="2">
        <v>22.43</v>
      </c>
    </row>
    <row r="2531" spans="1:2" hidden="1">
      <c r="A2531" s="3">
        <v>36517</v>
      </c>
      <c r="B2531" s="2">
        <v>21.12</v>
      </c>
    </row>
    <row r="2532" spans="1:2" hidden="1">
      <c r="A2532" s="3">
        <v>36521</v>
      </c>
      <c r="B2532" s="2">
        <v>23.07</v>
      </c>
    </row>
    <row r="2533" spans="1:2" hidden="1">
      <c r="A2533" s="3">
        <v>36522</v>
      </c>
      <c r="B2533" s="2">
        <v>22.97</v>
      </c>
    </row>
    <row r="2534" spans="1:2" hidden="1">
      <c r="A2534" s="3">
        <v>36523</v>
      </c>
      <c r="B2534" s="2">
        <v>23.09</v>
      </c>
    </row>
    <row r="2535" spans="1:2" hidden="1">
      <c r="A2535" s="3">
        <v>36524</v>
      </c>
      <c r="B2535" s="2">
        <v>24.76</v>
      </c>
    </row>
    <row r="2536" spans="1:2" hidden="1">
      <c r="A2536" s="3">
        <v>36525</v>
      </c>
      <c r="B2536" s="2">
        <v>24.64</v>
      </c>
    </row>
    <row r="2537" spans="1:2" hidden="1">
      <c r="A2537" s="3">
        <v>36528</v>
      </c>
      <c r="B2537" s="2">
        <v>24.21</v>
      </c>
    </row>
    <row r="2538" spans="1:2" hidden="1">
      <c r="A2538" s="3">
        <v>36529</v>
      </c>
      <c r="B2538" s="2">
        <v>27.01</v>
      </c>
    </row>
    <row r="2539" spans="1:2" hidden="1">
      <c r="A2539" s="3">
        <v>36530</v>
      </c>
      <c r="B2539" s="2">
        <v>26.41</v>
      </c>
    </row>
    <row r="2540" spans="1:2" hidden="1">
      <c r="A2540" s="3">
        <v>36531</v>
      </c>
      <c r="B2540" s="2">
        <v>25.73</v>
      </c>
    </row>
    <row r="2541" spans="1:2" hidden="1">
      <c r="A2541" s="3">
        <v>36532</v>
      </c>
      <c r="B2541" s="2">
        <v>21.72</v>
      </c>
    </row>
    <row r="2542" spans="1:2" hidden="1">
      <c r="A2542" s="3">
        <v>36535</v>
      </c>
      <c r="B2542" s="2">
        <v>21.71</v>
      </c>
    </row>
    <row r="2543" spans="1:2" hidden="1">
      <c r="A2543" s="3">
        <v>36536</v>
      </c>
      <c r="B2543" s="2">
        <v>22.5</v>
      </c>
    </row>
    <row r="2544" spans="1:2" hidden="1">
      <c r="A2544" s="3">
        <v>36537</v>
      </c>
      <c r="B2544" s="2">
        <v>22.84</v>
      </c>
    </row>
    <row r="2545" spans="1:2" hidden="1">
      <c r="A2545" s="3">
        <v>36538</v>
      </c>
      <c r="B2545" s="2">
        <v>21.71</v>
      </c>
    </row>
    <row r="2546" spans="1:2" hidden="1">
      <c r="A2546" s="3">
        <v>36539</v>
      </c>
      <c r="B2546" s="2">
        <v>19.66</v>
      </c>
    </row>
    <row r="2547" spans="1:2" hidden="1">
      <c r="A2547" s="3">
        <v>36543</v>
      </c>
      <c r="B2547" s="2">
        <v>21.5</v>
      </c>
    </row>
    <row r="2548" spans="1:2" hidden="1">
      <c r="A2548" s="3">
        <v>36544</v>
      </c>
      <c r="B2548" s="2">
        <v>21.72</v>
      </c>
    </row>
    <row r="2549" spans="1:2" hidden="1">
      <c r="A2549" s="3">
        <v>36545</v>
      </c>
      <c r="B2549" s="2">
        <v>21.75</v>
      </c>
    </row>
    <row r="2550" spans="1:2" hidden="1">
      <c r="A2550" s="3">
        <v>36546</v>
      </c>
      <c r="B2550" s="2">
        <v>20.82</v>
      </c>
    </row>
    <row r="2551" spans="1:2" hidden="1">
      <c r="A2551" s="3">
        <v>36549</v>
      </c>
      <c r="B2551" s="2">
        <v>24.07</v>
      </c>
    </row>
    <row r="2552" spans="1:2" hidden="1">
      <c r="A2552" s="3">
        <v>36550</v>
      </c>
      <c r="B2552" s="2">
        <v>23.02</v>
      </c>
    </row>
    <row r="2553" spans="1:2" hidden="1">
      <c r="A2553" s="3">
        <v>36551</v>
      </c>
      <c r="B2553" s="2">
        <v>23.03</v>
      </c>
    </row>
    <row r="2554" spans="1:2" hidden="1">
      <c r="A2554" s="3">
        <v>36552</v>
      </c>
      <c r="B2554" s="2">
        <v>23.54</v>
      </c>
    </row>
    <row r="2555" spans="1:2" hidden="1">
      <c r="A2555" s="3">
        <v>36553</v>
      </c>
      <c r="B2555" s="2">
        <v>26.14</v>
      </c>
    </row>
    <row r="2556" spans="1:2" hidden="1">
      <c r="A2556" s="3">
        <v>36556</v>
      </c>
      <c r="B2556" s="2">
        <v>24.95</v>
      </c>
    </row>
    <row r="2557" spans="1:2" hidden="1">
      <c r="A2557" s="3">
        <v>36557</v>
      </c>
      <c r="B2557" s="2">
        <v>23.45</v>
      </c>
    </row>
    <row r="2558" spans="1:2" hidden="1">
      <c r="A2558" s="3">
        <v>36558</v>
      </c>
      <c r="B2558" s="2">
        <v>23.12</v>
      </c>
    </row>
    <row r="2559" spans="1:2" hidden="1">
      <c r="A2559" s="3">
        <v>36559</v>
      </c>
      <c r="B2559" s="2">
        <v>22.01</v>
      </c>
    </row>
    <row r="2560" spans="1:2" hidden="1">
      <c r="A2560" s="3">
        <v>36560</v>
      </c>
      <c r="B2560" s="2">
        <v>21.54</v>
      </c>
    </row>
    <row r="2561" spans="1:2" hidden="1">
      <c r="A2561" s="3">
        <v>36563</v>
      </c>
      <c r="B2561" s="2">
        <v>22.79</v>
      </c>
    </row>
    <row r="2562" spans="1:2" hidden="1">
      <c r="A2562" s="3">
        <v>36564</v>
      </c>
      <c r="B2562" s="2">
        <v>21.25</v>
      </c>
    </row>
    <row r="2563" spans="1:2" hidden="1">
      <c r="A2563" s="3">
        <v>36565</v>
      </c>
      <c r="B2563" s="2">
        <v>22.9</v>
      </c>
    </row>
    <row r="2564" spans="1:2" hidden="1">
      <c r="A2564" s="3">
        <v>36566</v>
      </c>
      <c r="B2564" s="2">
        <v>23.07</v>
      </c>
    </row>
    <row r="2565" spans="1:2" hidden="1">
      <c r="A2565" s="3">
        <v>36567</v>
      </c>
      <c r="B2565" s="2">
        <v>24.42</v>
      </c>
    </row>
    <row r="2566" spans="1:2" hidden="1">
      <c r="A2566" s="3">
        <v>36570</v>
      </c>
      <c r="B2566" s="2">
        <v>24.38</v>
      </c>
    </row>
    <row r="2567" spans="1:2" hidden="1">
      <c r="A2567" s="3">
        <v>36571</v>
      </c>
      <c r="B2567" s="2">
        <v>22.92</v>
      </c>
    </row>
    <row r="2568" spans="1:2" hidden="1">
      <c r="A2568" s="3">
        <v>36572</v>
      </c>
      <c r="B2568" s="2">
        <v>23.51</v>
      </c>
    </row>
    <row r="2569" spans="1:2" hidden="1">
      <c r="A2569" s="3">
        <v>36573</v>
      </c>
      <c r="B2569" s="2">
        <v>23.17</v>
      </c>
    </row>
    <row r="2570" spans="1:2" hidden="1">
      <c r="A2570" s="3">
        <v>36574</v>
      </c>
      <c r="B2570" s="2">
        <v>26</v>
      </c>
    </row>
    <row r="2571" spans="1:2" hidden="1">
      <c r="A2571" s="3">
        <v>36578</v>
      </c>
      <c r="B2571" s="2">
        <v>25.86</v>
      </c>
    </row>
    <row r="2572" spans="1:2" hidden="1">
      <c r="A2572" s="3">
        <v>36579</v>
      </c>
      <c r="B2572" s="2">
        <v>23.89</v>
      </c>
    </row>
    <row r="2573" spans="1:2" hidden="1">
      <c r="A2573" s="3">
        <v>36580</v>
      </c>
      <c r="B2573" s="2">
        <v>24.38</v>
      </c>
    </row>
    <row r="2574" spans="1:2" hidden="1">
      <c r="A2574" s="3">
        <v>36581</v>
      </c>
      <c r="B2574" s="2">
        <v>25.2</v>
      </c>
    </row>
    <row r="2575" spans="1:2" hidden="1">
      <c r="A2575" s="3">
        <v>36584</v>
      </c>
      <c r="B2575" s="2">
        <v>24.68</v>
      </c>
    </row>
    <row r="2576" spans="1:2" hidden="1">
      <c r="A2576" s="3">
        <v>36585</v>
      </c>
      <c r="B2576" s="2">
        <v>23.37</v>
      </c>
    </row>
    <row r="2577" spans="1:2" hidden="1">
      <c r="A2577" s="3">
        <v>36586</v>
      </c>
      <c r="B2577" s="2">
        <v>21.64</v>
      </c>
    </row>
    <row r="2578" spans="1:2" hidden="1">
      <c r="A2578" s="3">
        <v>36587</v>
      </c>
      <c r="B2578" s="2">
        <v>21.06</v>
      </c>
    </row>
    <row r="2579" spans="1:2" hidden="1">
      <c r="A2579" s="3">
        <v>36588</v>
      </c>
      <c r="B2579" s="2">
        <v>19.21</v>
      </c>
    </row>
    <row r="2580" spans="1:2" hidden="1">
      <c r="A2580" s="3">
        <v>36591</v>
      </c>
      <c r="B2580" s="2">
        <v>21.5</v>
      </c>
    </row>
    <row r="2581" spans="1:2" hidden="1">
      <c r="A2581" s="3">
        <v>36592</v>
      </c>
      <c r="B2581" s="2">
        <v>24.31</v>
      </c>
    </row>
    <row r="2582" spans="1:2" hidden="1">
      <c r="A2582" s="3">
        <v>36593</v>
      </c>
      <c r="B2582" s="2">
        <v>23.82</v>
      </c>
    </row>
    <row r="2583" spans="1:2" hidden="1">
      <c r="A2583" s="3">
        <v>36594</v>
      </c>
      <c r="B2583" s="2">
        <v>22.21</v>
      </c>
    </row>
    <row r="2584" spans="1:2" hidden="1">
      <c r="A2584" s="3">
        <v>36595</v>
      </c>
      <c r="B2584" s="2">
        <v>21.24</v>
      </c>
    </row>
    <row r="2585" spans="1:2" hidden="1">
      <c r="A2585" s="3">
        <v>36598</v>
      </c>
      <c r="B2585" s="2">
        <v>22.85</v>
      </c>
    </row>
    <row r="2586" spans="1:2" hidden="1">
      <c r="A2586" s="3">
        <v>36599</v>
      </c>
      <c r="B2586" s="2">
        <v>24.41</v>
      </c>
    </row>
    <row r="2587" spans="1:2" hidden="1">
      <c r="A2587" s="3">
        <v>36600</v>
      </c>
      <c r="B2587" s="2">
        <v>22.34</v>
      </c>
    </row>
    <row r="2588" spans="1:2" hidden="1">
      <c r="A2588" s="3">
        <v>36601</v>
      </c>
      <c r="B2588" s="2">
        <v>20.77</v>
      </c>
    </row>
    <row r="2589" spans="1:2" hidden="1">
      <c r="A2589" s="3">
        <v>36602</v>
      </c>
      <c r="B2589" s="2">
        <v>22.37</v>
      </c>
    </row>
    <row r="2590" spans="1:2" hidden="1">
      <c r="A2590" s="3">
        <v>36605</v>
      </c>
      <c r="B2590" s="2">
        <v>22.96</v>
      </c>
    </row>
    <row r="2591" spans="1:2" hidden="1">
      <c r="A2591" s="3">
        <v>36606</v>
      </c>
      <c r="B2591" s="2">
        <v>21.7</v>
      </c>
    </row>
    <row r="2592" spans="1:2" hidden="1">
      <c r="A2592" s="3">
        <v>36607</v>
      </c>
      <c r="B2592" s="2">
        <v>21.49</v>
      </c>
    </row>
    <row r="2593" spans="1:2" hidden="1">
      <c r="A2593" s="3">
        <v>36608</v>
      </c>
      <c r="B2593" s="2">
        <v>22.26</v>
      </c>
    </row>
    <row r="2594" spans="1:2" hidden="1">
      <c r="A2594" s="3">
        <v>36609</v>
      </c>
      <c r="B2594" s="2">
        <v>23.31</v>
      </c>
    </row>
    <row r="2595" spans="1:2" hidden="1">
      <c r="A2595" s="3">
        <v>36612</v>
      </c>
      <c r="B2595" s="2">
        <v>24.53</v>
      </c>
    </row>
    <row r="2596" spans="1:2" hidden="1">
      <c r="A2596" s="3">
        <v>36613</v>
      </c>
      <c r="B2596" s="2">
        <v>24.86</v>
      </c>
    </row>
    <row r="2597" spans="1:2" hidden="1">
      <c r="A2597" s="3">
        <v>36614</v>
      </c>
      <c r="B2597" s="2">
        <v>24.1</v>
      </c>
    </row>
    <row r="2598" spans="1:2" hidden="1">
      <c r="A2598" s="3">
        <v>36615</v>
      </c>
      <c r="B2598" s="2">
        <v>25.47</v>
      </c>
    </row>
    <row r="2599" spans="1:2" hidden="1">
      <c r="A2599" s="3">
        <v>36616</v>
      </c>
      <c r="B2599" s="2">
        <v>24.11</v>
      </c>
    </row>
    <row r="2600" spans="1:2" hidden="1">
      <c r="A2600" s="3">
        <v>36619</v>
      </c>
      <c r="B2600" s="2">
        <v>24.03</v>
      </c>
    </row>
    <row r="2601" spans="1:2" hidden="1">
      <c r="A2601" s="3">
        <v>36620</v>
      </c>
      <c r="B2601" s="2">
        <v>27.12</v>
      </c>
    </row>
    <row r="2602" spans="1:2" hidden="1">
      <c r="A2602" s="3">
        <v>36621</v>
      </c>
      <c r="B2602" s="2">
        <v>28.41</v>
      </c>
    </row>
    <row r="2603" spans="1:2" hidden="1">
      <c r="A2603" s="3">
        <v>36622</v>
      </c>
      <c r="B2603" s="2">
        <v>27.15</v>
      </c>
    </row>
    <row r="2604" spans="1:2" hidden="1">
      <c r="A2604" s="3">
        <v>36623</v>
      </c>
      <c r="B2604" s="2">
        <v>24.39</v>
      </c>
    </row>
    <row r="2605" spans="1:2" hidden="1">
      <c r="A2605" s="3">
        <v>36626</v>
      </c>
      <c r="B2605" s="2">
        <v>25.99</v>
      </c>
    </row>
    <row r="2606" spans="1:2" hidden="1">
      <c r="A2606" s="3">
        <v>36627</v>
      </c>
      <c r="B2606" s="2">
        <v>27.25</v>
      </c>
    </row>
    <row r="2607" spans="1:2" hidden="1">
      <c r="A2607" s="3">
        <v>36628</v>
      </c>
      <c r="B2607" s="2">
        <v>28.98</v>
      </c>
    </row>
    <row r="2608" spans="1:2" hidden="1">
      <c r="A2608" s="3">
        <v>36629</v>
      </c>
      <c r="B2608" s="2">
        <v>29.4</v>
      </c>
    </row>
    <row r="2609" spans="1:2" hidden="1">
      <c r="A2609" s="3">
        <v>36630</v>
      </c>
      <c r="B2609" s="2">
        <v>33.49</v>
      </c>
    </row>
    <row r="2610" spans="1:2" hidden="1">
      <c r="A2610" s="3">
        <v>36633</v>
      </c>
      <c r="B2610" s="2">
        <v>28.95</v>
      </c>
    </row>
    <row r="2611" spans="1:2" hidden="1">
      <c r="A2611" s="3">
        <v>36634</v>
      </c>
      <c r="B2611" s="2">
        <v>26.12</v>
      </c>
    </row>
    <row r="2612" spans="1:2" hidden="1">
      <c r="A2612" s="3">
        <v>36635</v>
      </c>
      <c r="B2612" s="2">
        <v>27.02</v>
      </c>
    </row>
    <row r="2613" spans="1:2" hidden="1">
      <c r="A2613" s="3">
        <v>36636</v>
      </c>
      <c r="B2613" s="2">
        <v>25.85</v>
      </c>
    </row>
    <row r="2614" spans="1:2" hidden="1">
      <c r="A2614" s="3">
        <v>36640</v>
      </c>
      <c r="B2614" s="2">
        <v>27.37</v>
      </c>
    </row>
    <row r="2615" spans="1:2" hidden="1">
      <c r="A2615" s="3">
        <v>36641</v>
      </c>
      <c r="B2615" s="2">
        <v>25.24</v>
      </c>
    </row>
    <row r="2616" spans="1:2" hidden="1">
      <c r="A2616" s="3">
        <v>36642</v>
      </c>
      <c r="B2616" s="2">
        <v>26.97</v>
      </c>
    </row>
    <row r="2617" spans="1:2" hidden="1">
      <c r="A2617" s="3">
        <v>36643</v>
      </c>
      <c r="B2617" s="2">
        <v>26.19</v>
      </c>
    </row>
    <row r="2618" spans="1:2" hidden="1">
      <c r="A2618" s="3">
        <v>36644</v>
      </c>
      <c r="B2618" s="2">
        <v>26.2</v>
      </c>
    </row>
    <row r="2619" spans="1:2" hidden="1">
      <c r="A2619" s="3">
        <v>36647</v>
      </c>
      <c r="B2619" s="2">
        <v>25.88</v>
      </c>
    </row>
    <row r="2620" spans="1:2" hidden="1">
      <c r="A2620" s="3">
        <v>36648</v>
      </c>
      <c r="B2620" s="2">
        <v>28.5</v>
      </c>
    </row>
    <row r="2621" spans="1:2" hidden="1">
      <c r="A2621" s="3">
        <v>36649</v>
      </c>
      <c r="B2621" s="2">
        <v>31.63</v>
      </c>
    </row>
    <row r="2622" spans="1:2" hidden="1">
      <c r="A2622" s="3">
        <v>36650</v>
      </c>
      <c r="B2622" s="2">
        <v>30.77</v>
      </c>
    </row>
    <row r="2623" spans="1:2" hidden="1">
      <c r="A2623" s="3">
        <v>36651</v>
      </c>
      <c r="B2623" s="2">
        <v>27.53</v>
      </c>
    </row>
    <row r="2624" spans="1:2" hidden="1">
      <c r="A2624" s="3">
        <v>36654</v>
      </c>
      <c r="B2624" s="2">
        <v>28.2</v>
      </c>
    </row>
    <row r="2625" spans="1:2" hidden="1">
      <c r="A2625" s="3">
        <v>36655</v>
      </c>
      <c r="B2625" s="2">
        <v>28.93</v>
      </c>
    </row>
    <row r="2626" spans="1:2" hidden="1">
      <c r="A2626" s="3">
        <v>36656</v>
      </c>
      <c r="B2626" s="2">
        <v>29.87</v>
      </c>
    </row>
    <row r="2627" spans="1:2" hidden="1">
      <c r="A2627" s="3">
        <v>36657</v>
      </c>
      <c r="B2627" s="2">
        <v>27.76</v>
      </c>
    </row>
    <row r="2628" spans="1:2" hidden="1">
      <c r="A2628" s="3">
        <v>36658</v>
      </c>
      <c r="B2628" s="2">
        <v>26.05</v>
      </c>
    </row>
    <row r="2629" spans="1:2" hidden="1">
      <c r="A2629" s="3">
        <v>36661</v>
      </c>
      <c r="B2629" s="2">
        <v>24.86</v>
      </c>
    </row>
    <row r="2630" spans="1:2" hidden="1">
      <c r="A2630" s="3">
        <v>36662</v>
      </c>
      <c r="B2630" s="2">
        <v>24.34</v>
      </c>
    </row>
    <row r="2631" spans="1:2" hidden="1">
      <c r="A2631" s="3">
        <v>36663</v>
      </c>
      <c r="B2631" s="2">
        <v>23.98</v>
      </c>
    </row>
    <row r="2632" spans="1:2" hidden="1">
      <c r="A2632" s="3">
        <v>36664</v>
      </c>
      <c r="B2632" s="2">
        <v>23.96</v>
      </c>
    </row>
    <row r="2633" spans="1:2" hidden="1">
      <c r="A2633" s="3">
        <v>36665</v>
      </c>
      <c r="B2633" s="2">
        <v>25.44</v>
      </c>
    </row>
    <row r="2634" spans="1:2" hidden="1">
      <c r="A2634" s="3">
        <v>36668</v>
      </c>
      <c r="B2634" s="2">
        <v>26</v>
      </c>
    </row>
    <row r="2635" spans="1:2" hidden="1">
      <c r="A2635" s="3">
        <v>36669</v>
      </c>
      <c r="B2635" s="2">
        <v>25.87</v>
      </c>
    </row>
    <row r="2636" spans="1:2" hidden="1">
      <c r="A2636" s="3">
        <v>36670</v>
      </c>
      <c r="B2636" s="2">
        <v>24.32</v>
      </c>
    </row>
    <row r="2637" spans="1:2" hidden="1">
      <c r="A2637" s="3">
        <v>36671</v>
      </c>
      <c r="B2637" s="2">
        <v>24.58</v>
      </c>
    </row>
    <row r="2638" spans="1:2" hidden="1">
      <c r="A2638" s="3">
        <v>36672</v>
      </c>
      <c r="B2638" s="2">
        <v>24.47</v>
      </c>
    </row>
    <row r="2639" spans="1:2" hidden="1">
      <c r="A2639" s="3">
        <v>36676</v>
      </c>
      <c r="B2639" s="2">
        <v>23.62</v>
      </c>
    </row>
    <row r="2640" spans="1:2" hidden="1">
      <c r="A2640" s="3">
        <v>36677</v>
      </c>
      <c r="B2640" s="2">
        <v>23.65</v>
      </c>
    </row>
    <row r="2641" spans="1:2" hidden="1">
      <c r="A2641" s="3">
        <v>36678</v>
      </c>
      <c r="B2641" s="2">
        <v>22.36</v>
      </c>
    </row>
    <row r="2642" spans="1:2" hidden="1">
      <c r="A2642" s="3">
        <v>36679</v>
      </c>
      <c r="B2642" s="2">
        <v>21.48</v>
      </c>
    </row>
    <row r="2643" spans="1:2" hidden="1">
      <c r="A2643" s="3">
        <v>36682</v>
      </c>
      <c r="B2643" s="2">
        <v>22.71</v>
      </c>
    </row>
    <row r="2644" spans="1:2" hidden="1">
      <c r="A2644" s="3">
        <v>36683</v>
      </c>
      <c r="B2644" s="2">
        <v>23.05</v>
      </c>
    </row>
    <row r="2645" spans="1:2" hidden="1">
      <c r="A2645" s="3">
        <v>36684</v>
      </c>
      <c r="B2645" s="2">
        <v>22.48</v>
      </c>
    </row>
    <row r="2646" spans="1:2" hidden="1">
      <c r="A2646" s="3">
        <v>36685</v>
      </c>
      <c r="B2646" s="2">
        <v>22.77</v>
      </c>
    </row>
    <row r="2647" spans="1:2" hidden="1">
      <c r="A2647" s="3">
        <v>36686</v>
      </c>
      <c r="B2647" s="2">
        <v>22.14</v>
      </c>
    </row>
    <row r="2648" spans="1:2" hidden="1">
      <c r="A2648" s="3">
        <v>36689</v>
      </c>
      <c r="B2648" s="2">
        <v>22.32</v>
      </c>
    </row>
    <row r="2649" spans="1:2" hidden="1">
      <c r="A2649" s="3">
        <v>36690</v>
      </c>
      <c r="B2649" s="2">
        <v>21.67</v>
      </c>
    </row>
    <row r="2650" spans="1:2" hidden="1">
      <c r="A2650" s="3">
        <v>36691</v>
      </c>
      <c r="B2650" s="2">
        <v>21.48</v>
      </c>
    </row>
    <row r="2651" spans="1:2" hidden="1">
      <c r="A2651" s="3">
        <v>36692</v>
      </c>
      <c r="B2651" s="2">
        <v>20.68</v>
      </c>
    </row>
    <row r="2652" spans="1:2" hidden="1">
      <c r="A2652" s="3">
        <v>36693</v>
      </c>
      <c r="B2652" s="2">
        <v>20.5</v>
      </c>
    </row>
    <row r="2653" spans="1:2" hidden="1">
      <c r="A2653" s="3">
        <v>36696</v>
      </c>
      <c r="B2653" s="2">
        <v>20.63</v>
      </c>
    </row>
    <row r="2654" spans="1:2" hidden="1">
      <c r="A2654" s="3">
        <v>36697</v>
      </c>
      <c r="B2654" s="2">
        <v>20.88</v>
      </c>
    </row>
    <row r="2655" spans="1:2" hidden="1">
      <c r="A2655" s="3">
        <v>36698</v>
      </c>
      <c r="B2655" s="2">
        <v>20.61</v>
      </c>
    </row>
    <row r="2656" spans="1:2" hidden="1">
      <c r="A2656" s="3">
        <v>36699</v>
      </c>
      <c r="B2656" s="2">
        <v>22</v>
      </c>
    </row>
    <row r="2657" spans="1:2" hidden="1">
      <c r="A2657" s="3">
        <v>36700</v>
      </c>
      <c r="B2657" s="2">
        <v>22.34</v>
      </c>
    </row>
    <row r="2658" spans="1:2" hidden="1">
      <c r="A2658" s="3">
        <v>36703</v>
      </c>
      <c r="B2658" s="2">
        <v>22.45</v>
      </c>
    </row>
    <row r="2659" spans="1:2" hidden="1">
      <c r="A2659" s="3">
        <v>36704</v>
      </c>
      <c r="B2659" s="2">
        <v>21.8</v>
      </c>
    </row>
    <row r="2660" spans="1:2" hidden="1">
      <c r="A2660" s="3">
        <v>36705</v>
      </c>
      <c r="B2660" s="2">
        <v>20.29</v>
      </c>
    </row>
    <row r="2661" spans="1:2" hidden="1">
      <c r="A2661" s="3">
        <v>36706</v>
      </c>
      <c r="B2661" s="2">
        <v>19.7</v>
      </c>
    </row>
    <row r="2662" spans="1:2" hidden="1">
      <c r="A2662" s="3">
        <v>36707</v>
      </c>
      <c r="B2662" s="2">
        <v>19.54</v>
      </c>
    </row>
    <row r="2663" spans="1:2" hidden="1">
      <c r="A2663" s="3">
        <v>36710</v>
      </c>
      <c r="B2663" s="2">
        <v>19.829999999999998</v>
      </c>
    </row>
    <row r="2664" spans="1:2" hidden="1">
      <c r="A2664" s="3">
        <v>36712</v>
      </c>
      <c r="B2664" s="2">
        <v>21.16</v>
      </c>
    </row>
    <row r="2665" spans="1:2" hidden="1">
      <c r="A2665" s="3">
        <v>36713</v>
      </c>
      <c r="B2665" s="2">
        <v>20.94</v>
      </c>
    </row>
    <row r="2666" spans="1:2" hidden="1">
      <c r="A2666" s="3">
        <v>36714</v>
      </c>
      <c r="B2666" s="2">
        <v>19.22</v>
      </c>
    </row>
    <row r="2667" spans="1:2" hidden="1">
      <c r="A2667" s="3">
        <v>36717</v>
      </c>
      <c r="B2667" s="2">
        <v>20.329999999999998</v>
      </c>
    </row>
    <row r="2668" spans="1:2" hidden="1">
      <c r="A2668" s="3">
        <v>36718</v>
      </c>
      <c r="B2668" s="2">
        <v>20.11</v>
      </c>
    </row>
    <row r="2669" spans="1:2" hidden="1">
      <c r="A2669" s="3">
        <v>36719</v>
      </c>
      <c r="B2669" s="2">
        <v>20.03</v>
      </c>
    </row>
    <row r="2670" spans="1:2" hidden="1">
      <c r="A2670" s="3">
        <v>36720</v>
      </c>
      <c r="B2670" s="2">
        <v>20.03</v>
      </c>
    </row>
    <row r="2671" spans="1:2" hidden="1">
      <c r="A2671" s="3">
        <v>36721</v>
      </c>
      <c r="B2671" s="2">
        <v>19.32</v>
      </c>
    </row>
    <row r="2672" spans="1:2" hidden="1">
      <c r="A2672" s="3">
        <v>36724</v>
      </c>
      <c r="B2672" s="2">
        <v>19.45</v>
      </c>
    </row>
    <row r="2673" spans="1:2" hidden="1">
      <c r="A2673" s="3">
        <v>36725</v>
      </c>
      <c r="B2673" s="2">
        <v>19.75</v>
      </c>
    </row>
    <row r="2674" spans="1:2" hidden="1">
      <c r="A2674" s="3">
        <v>36726</v>
      </c>
      <c r="B2674" s="2">
        <v>19.649999999999999</v>
      </c>
    </row>
    <row r="2675" spans="1:2" hidden="1">
      <c r="A2675" s="3">
        <v>36727</v>
      </c>
      <c r="B2675" s="2">
        <v>18.940000000000001</v>
      </c>
    </row>
    <row r="2676" spans="1:2" hidden="1">
      <c r="A2676" s="3">
        <v>36728</v>
      </c>
      <c r="B2676" s="2">
        <v>18.940000000000001</v>
      </c>
    </row>
    <row r="2677" spans="1:2" hidden="1">
      <c r="A2677" s="3">
        <v>36731</v>
      </c>
      <c r="B2677" s="2">
        <v>19.920000000000002</v>
      </c>
    </row>
    <row r="2678" spans="1:2" hidden="1">
      <c r="A2678" s="3">
        <v>36732</v>
      </c>
      <c r="B2678" s="2">
        <v>19.39</v>
      </c>
    </row>
    <row r="2679" spans="1:2" hidden="1">
      <c r="A2679" s="3">
        <v>36733</v>
      </c>
      <c r="B2679" s="2">
        <v>19.670000000000002</v>
      </c>
    </row>
    <row r="2680" spans="1:2" hidden="1">
      <c r="A2680" s="3">
        <v>36734</v>
      </c>
      <c r="B2680" s="2">
        <v>19.600000000000001</v>
      </c>
    </row>
    <row r="2681" spans="1:2" hidden="1">
      <c r="A2681" s="3">
        <v>36735</v>
      </c>
      <c r="B2681" s="2">
        <v>20.84</v>
      </c>
    </row>
    <row r="2682" spans="1:2" hidden="1">
      <c r="A2682" s="3">
        <v>36738</v>
      </c>
      <c r="B2682" s="2">
        <v>20.74</v>
      </c>
    </row>
    <row r="2683" spans="1:2" hidden="1">
      <c r="A2683" s="3">
        <v>36739</v>
      </c>
      <c r="B2683" s="2">
        <v>20.55</v>
      </c>
    </row>
    <row r="2684" spans="1:2" hidden="1">
      <c r="A2684" s="3">
        <v>36740</v>
      </c>
      <c r="B2684" s="2">
        <v>20</v>
      </c>
    </row>
    <row r="2685" spans="1:2" hidden="1">
      <c r="A2685" s="3">
        <v>36741</v>
      </c>
      <c r="B2685" s="2">
        <v>19.989999999999998</v>
      </c>
    </row>
    <row r="2686" spans="1:2" hidden="1">
      <c r="A2686" s="3">
        <v>36742</v>
      </c>
      <c r="B2686" s="2">
        <v>18.62</v>
      </c>
    </row>
    <row r="2687" spans="1:2" hidden="1">
      <c r="A2687" s="3">
        <v>36745</v>
      </c>
      <c r="B2687" s="2">
        <v>19.03</v>
      </c>
    </row>
    <row r="2688" spans="1:2" hidden="1">
      <c r="A2688" s="3">
        <v>36746</v>
      </c>
      <c r="B2688" s="2">
        <v>18.79</v>
      </c>
    </row>
    <row r="2689" spans="1:2" hidden="1">
      <c r="A2689" s="3">
        <v>36747</v>
      </c>
      <c r="B2689" s="2">
        <v>19.18</v>
      </c>
    </row>
    <row r="2690" spans="1:2" hidden="1">
      <c r="A2690" s="3">
        <v>36748</v>
      </c>
      <c r="B2690" s="2">
        <v>19.190000000000001</v>
      </c>
    </row>
    <row r="2691" spans="1:2" hidden="1">
      <c r="A2691" s="3">
        <v>36749</v>
      </c>
      <c r="B2691" s="2">
        <v>18.55</v>
      </c>
    </row>
    <row r="2692" spans="1:2" hidden="1">
      <c r="A2692" s="3">
        <v>36752</v>
      </c>
      <c r="B2692" s="2">
        <v>17.88</v>
      </c>
    </row>
    <row r="2693" spans="1:2" hidden="1">
      <c r="A2693" s="3">
        <v>36753</v>
      </c>
      <c r="B2693" s="2">
        <v>17.98</v>
      </c>
    </row>
    <row r="2694" spans="1:2" hidden="1">
      <c r="A2694" s="3">
        <v>36754</v>
      </c>
      <c r="B2694" s="2">
        <v>18.02</v>
      </c>
    </row>
    <row r="2695" spans="1:2" hidden="1">
      <c r="A2695" s="3">
        <v>36755</v>
      </c>
      <c r="B2695" s="2">
        <v>17.48</v>
      </c>
    </row>
    <row r="2696" spans="1:2" hidden="1">
      <c r="A2696" s="3">
        <v>36756</v>
      </c>
      <c r="B2696" s="2">
        <v>17.05</v>
      </c>
    </row>
    <row r="2697" spans="1:2" hidden="1">
      <c r="A2697" s="3">
        <v>36759</v>
      </c>
      <c r="B2697" s="2">
        <v>17.350000000000001</v>
      </c>
    </row>
    <row r="2698" spans="1:2" hidden="1">
      <c r="A2698" s="3">
        <v>36760</v>
      </c>
      <c r="B2698" s="2">
        <v>17.47</v>
      </c>
    </row>
    <row r="2699" spans="1:2" hidden="1">
      <c r="A2699" s="3">
        <v>36761</v>
      </c>
      <c r="B2699" s="2">
        <v>17.38</v>
      </c>
    </row>
    <row r="2700" spans="1:2" hidden="1">
      <c r="A2700" s="3">
        <v>36762</v>
      </c>
      <c r="B2700" s="2">
        <v>17.04</v>
      </c>
    </row>
    <row r="2701" spans="1:2" hidden="1">
      <c r="A2701" s="3">
        <v>36763</v>
      </c>
      <c r="B2701" s="2">
        <v>16.53</v>
      </c>
    </row>
    <row r="2702" spans="1:2" hidden="1">
      <c r="A2702" s="3">
        <v>36766</v>
      </c>
      <c r="B2702" s="2">
        <v>16.54</v>
      </c>
    </row>
    <row r="2703" spans="1:2" hidden="1">
      <c r="A2703" s="3">
        <v>36767</v>
      </c>
      <c r="B2703" s="2">
        <v>16.89</v>
      </c>
    </row>
    <row r="2704" spans="1:2" hidden="1">
      <c r="A2704" s="3">
        <v>36768</v>
      </c>
      <c r="B2704" s="2">
        <v>17.690000000000001</v>
      </c>
    </row>
    <row r="2705" spans="1:2" hidden="1">
      <c r="A2705" s="3">
        <v>36769</v>
      </c>
      <c r="B2705" s="2">
        <v>16.84</v>
      </c>
    </row>
    <row r="2706" spans="1:2" hidden="1">
      <c r="A2706" s="3">
        <v>36770</v>
      </c>
      <c r="B2706" s="2">
        <v>17.53</v>
      </c>
    </row>
    <row r="2707" spans="1:2" hidden="1">
      <c r="A2707" s="3">
        <v>36774</v>
      </c>
      <c r="B2707" s="2">
        <v>19.82</v>
      </c>
    </row>
    <row r="2708" spans="1:2" hidden="1">
      <c r="A2708" s="3">
        <v>36775</v>
      </c>
      <c r="B2708" s="2">
        <v>20.79</v>
      </c>
    </row>
    <row r="2709" spans="1:2" hidden="1">
      <c r="A2709" s="3">
        <v>36776</v>
      </c>
      <c r="B2709" s="2">
        <v>19.420000000000002</v>
      </c>
    </row>
    <row r="2710" spans="1:2" hidden="1">
      <c r="A2710" s="3">
        <v>36777</v>
      </c>
      <c r="B2710" s="2">
        <v>18.46</v>
      </c>
    </row>
    <row r="2711" spans="1:2" hidden="1">
      <c r="A2711" s="3">
        <v>36780</v>
      </c>
      <c r="B2711" s="2">
        <v>18.399999999999999</v>
      </c>
    </row>
    <row r="2712" spans="1:2" hidden="1">
      <c r="A2712" s="3">
        <v>36781</v>
      </c>
      <c r="B2712" s="2">
        <v>18.59</v>
      </c>
    </row>
    <row r="2713" spans="1:2" hidden="1">
      <c r="A2713" s="3">
        <v>36782</v>
      </c>
      <c r="B2713" s="2">
        <v>18.32</v>
      </c>
    </row>
    <row r="2714" spans="1:2" hidden="1">
      <c r="A2714" s="3">
        <v>36783</v>
      </c>
      <c r="B2714" s="2">
        <v>18.260000000000002</v>
      </c>
    </row>
    <row r="2715" spans="1:2" hidden="1">
      <c r="A2715" s="3">
        <v>36784</v>
      </c>
      <c r="B2715" s="2">
        <v>18.52</v>
      </c>
    </row>
    <row r="2716" spans="1:2" hidden="1">
      <c r="A2716" s="3">
        <v>36787</v>
      </c>
      <c r="B2716" s="2">
        <v>20.25</v>
      </c>
    </row>
    <row r="2717" spans="1:2" hidden="1">
      <c r="A2717" s="3">
        <v>36788</v>
      </c>
      <c r="B2717" s="2">
        <v>19.54</v>
      </c>
    </row>
    <row r="2718" spans="1:2" hidden="1">
      <c r="A2718" s="3">
        <v>36789</v>
      </c>
      <c r="B2718" s="2">
        <v>19.93</v>
      </c>
    </row>
    <row r="2719" spans="1:2" hidden="1">
      <c r="A2719" s="3">
        <v>36790</v>
      </c>
      <c r="B2719" s="2">
        <v>20.18</v>
      </c>
    </row>
    <row r="2720" spans="1:2" hidden="1">
      <c r="A2720" s="3">
        <v>36791</v>
      </c>
      <c r="B2720" s="2">
        <v>20.74</v>
      </c>
    </row>
    <row r="2721" spans="1:2" hidden="1">
      <c r="A2721" s="3">
        <v>36794</v>
      </c>
      <c r="B2721" s="2">
        <v>21.41</v>
      </c>
    </row>
    <row r="2722" spans="1:2" hidden="1">
      <c r="A2722" s="3">
        <v>36795</v>
      </c>
      <c r="B2722" s="2">
        <v>21.88</v>
      </c>
    </row>
    <row r="2723" spans="1:2" hidden="1">
      <c r="A2723" s="3">
        <v>36796</v>
      </c>
      <c r="B2723" s="2">
        <v>21.67</v>
      </c>
    </row>
    <row r="2724" spans="1:2" hidden="1">
      <c r="A2724" s="3">
        <v>36797</v>
      </c>
      <c r="B2724" s="2">
        <v>19.47</v>
      </c>
    </row>
    <row r="2725" spans="1:2" hidden="1">
      <c r="A2725" s="3">
        <v>36798</v>
      </c>
      <c r="B2725" s="2">
        <v>20.57</v>
      </c>
    </row>
    <row r="2726" spans="1:2" hidden="1">
      <c r="A2726" s="3">
        <v>36801</v>
      </c>
      <c r="B2726" s="2">
        <v>21.23</v>
      </c>
    </row>
    <row r="2727" spans="1:2" hidden="1">
      <c r="A2727" s="3">
        <v>36802</v>
      </c>
      <c r="B2727" s="2">
        <v>21.85</v>
      </c>
    </row>
    <row r="2728" spans="1:2" hidden="1">
      <c r="A2728" s="3">
        <v>36803</v>
      </c>
      <c r="B2728" s="2">
        <v>21.54</v>
      </c>
    </row>
    <row r="2729" spans="1:2" hidden="1">
      <c r="A2729" s="3">
        <v>36804</v>
      </c>
      <c r="B2729" s="2">
        <v>21.03</v>
      </c>
    </row>
    <row r="2730" spans="1:2" hidden="1">
      <c r="A2730" s="3">
        <v>36805</v>
      </c>
      <c r="B2730" s="2">
        <v>22.71</v>
      </c>
    </row>
    <row r="2731" spans="1:2" hidden="1">
      <c r="A2731" s="3">
        <v>36808</v>
      </c>
      <c r="B2731" s="2">
        <v>24.02</v>
      </c>
    </row>
    <row r="2732" spans="1:2" hidden="1">
      <c r="A2732" s="3">
        <v>36809</v>
      </c>
      <c r="B2732" s="2">
        <v>24.86</v>
      </c>
    </row>
    <row r="2733" spans="1:2" hidden="1">
      <c r="A2733" s="3">
        <v>36810</v>
      </c>
      <c r="B2733" s="2">
        <v>26.57</v>
      </c>
    </row>
    <row r="2734" spans="1:2" hidden="1">
      <c r="A2734" s="3">
        <v>36811</v>
      </c>
      <c r="B2734" s="2">
        <v>30.51</v>
      </c>
    </row>
    <row r="2735" spans="1:2" hidden="1">
      <c r="A2735" s="3">
        <v>36812</v>
      </c>
      <c r="B2735" s="2">
        <v>27.6</v>
      </c>
    </row>
    <row r="2736" spans="1:2" hidden="1">
      <c r="A2736" s="3">
        <v>36815</v>
      </c>
      <c r="B2736" s="2">
        <v>26.79</v>
      </c>
    </row>
    <row r="2737" spans="1:2" hidden="1">
      <c r="A2737" s="3">
        <v>36816</v>
      </c>
      <c r="B2737" s="2">
        <v>27.84</v>
      </c>
    </row>
    <row r="2738" spans="1:2" hidden="1">
      <c r="A2738" s="3">
        <v>36817</v>
      </c>
      <c r="B2738" s="2">
        <v>28.72</v>
      </c>
    </row>
    <row r="2739" spans="1:2" hidden="1">
      <c r="A2739" s="3">
        <v>36818</v>
      </c>
      <c r="B2739" s="2">
        <v>25.09</v>
      </c>
    </row>
    <row r="2740" spans="1:2" hidden="1">
      <c r="A2740" s="3">
        <v>36819</v>
      </c>
      <c r="B2740" s="2">
        <v>24.24</v>
      </c>
    </row>
    <row r="2741" spans="1:2" hidden="1">
      <c r="A2741" s="3">
        <v>36822</v>
      </c>
      <c r="B2741" s="2">
        <v>24.69</v>
      </c>
    </row>
    <row r="2742" spans="1:2" hidden="1">
      <c r="A2742" s="3">
        <v>36823</v>
      </c>
      <c r="B2742" s="2">
        <v>24.28</v>
      </c>
    </row>
    <row r="2743" spans="1:2" hidden="1">
      <c r="A2743" s="3">
        <v>36824</v>
      </c>
      <c r="B2743" s="2">
        <v>26.65</v>
      </c>
    </row>
    <row r="2744" spans="1:2" hidden="1">
      <c r="A2744" s="3">
        <v>36825</v>
      </c>
      <c r="B2744" s="2">
        <v>28.62</v>
      </c>
    </row>
    <row r="2745" spans="1:2" hidden="1">
      <c r="A2745" s="3">
        <v>36826</v>
      </c>
      <c r="B2745" s="2">
        <v>26.47</v>
      </c>
    </row>
    <row r="2746" spans="1:2" hidden="1">
      <c r="A2746" s="3">
        <v>36829</v>
      </c>
      <c r="B2746" s="2">
        <v>25.46</v>
      </c>
    </row>
    <row r="2747" spans="1:2" hidden="1">
      <c r="A2747" s="3">
        <v>36830</v>
      </c>
      <c r="B2747" s="2">
        <v>23.63</v>
      </c>
    </row>
    <row r="2748" spans="1:2" hidden="1">
      <c r="A2748" s="3">
        <v>36831</v>
      </c>
      <c r="B2748" s="2">
        <v>24.28</v>
      </c>
    </row>
    <row r="2749" spans="1:2" hidden="1">
      <c r="A2749" s="3">
        <v>36832</v>
      </c>
      <c r="B2749" s="2">
        <v>23.92</v>
      </c>
    </row>
    <row r="2750" spans="1:2" hidden="1">
      <c r="A2750" s="3">
        <v>36833</v>
      </c>
      <c r="B2750" s="2">
        <v>23.67</v>
      </c>
    </row>
    <row r="2751" spans="1:2" hidden="1">
      <c r="A2751" s="3">
        <v>36836</v>
      </c>
      <c r="B2751" s="2">
        <v>24.52</v>
      </c>
    </row>
    <row r="2752" spans="1:2" hidden="1">
      <c r="A2752" s="3">
        <v>36837</v>
      </c>
      <c r="B2752" s="2">
        <v>24.91</v>
      </c>
    </row>
    <row r="2753" spans="1:2" hidden="1">
      <c r="A2753" s="3">
        <v>36838</v>
      </c>
      <c r="B2753" s="2">
        <v>25.66</v>
      </c>
    </row>
    <row r="2754" spans="1:2" hidden="1">
      <c r="A2754" s="3">
        <v>36839</v>
      </c>
      <c r="B2754" s="2">
        <v>27.2</v>
      </c>
    </row>
    <row r="2755" spans="1:2" hidden="1">
      <c r="A2755" s="3">
        <v>36840</v>
      </c>
      <c r="B2755" s="2">
        <v>28.53</v>
      </c>
    </row>
    <row r="2756" spans="1:2" hidden="1">
      <c r="A2756" s="3">
        <v>36843</v>
      </c>
      <c r="B2756" s="2">
        <v>29.06</v>
      </c>
    </row>
    <row r="2757" spans="1:2" hidden="1">
      <c r="A2757" s="3">
        <v>36844</v>
      </c>
      <c r="B2757" s="2">
        <v>26.81</v>
      </c>
    </row>
    <row r="2758" spans="1:2" hidden="1">
      <c r="A2758" s="3">
        <v>36845</v>
      </c>
      <c r="B2758" s="2">
        <v>26.15</v>
      </c>
    </row>
    <row r="2759" spans="1:2" hidden="1">
      <c r="A2759" s="3">
        <v>36846</v>
      </c>
      <c r="B2759" s="2">
        <v>25.05</v>
      </c>
    </row>
    <row r="2760" spans="1:2" hidden="1">
      <c r="A2760" s="3">
        <v>36847</v>
      </c>
      <c r="B2760" s="2">
        <v>24.81</v>
      </c>
    </row>
    <row r="2761" spans="1:2" hidden="1">
      <c r="A2761" s="3">
        <v>36850</v>
      </c>
      <c r="B2761" s="2">
        <v>27.43</v>
      </c>
    </row>
    <row r="2762" spans="1:2" hidden="1">
      <c r="A2762" s="3">
        <v>36851</v>
      </c>
      <c r="B2762" s="2">
        <v>26.62</v>
      </c>
    </row>
    <row r="2763" spans="1:2" hidden="1">
      <c r="A2763" s="3">
        <v>36852</v>
      </c>
      <c r="B2763" s="2">
        <v>27.71</v>
      </c>
    </row>
    <row r="2764" spans="1:2" hidden="1">
      <c r="A2764" s="3">
        <v>36854</v>
      </c>
      <c r="B2764" s="2">
        <v>26</v>
      </c>
    </row>
    <row r="2765" spans="1:2" hidden="1">
      <c r="A2765" s="3">
        <v>36857</v>
      </c>
      <c r="B2765" s="2">
        <v>26.93</v>
      </c>
    </row>
    <row r="2766" spans="1:2" hidden="1">
      <c r="A2766" s="3">
        <v>36858</v>
      </c>
      <c r="B2766" s="2">
        <v>27.64</v>
      </c>
    </row>
    <row r="2767" spans="1:2" hidden="1">
      <c r="A2767" s="3">
        <v>36859</v>
      </c>
      <c r="B2767" s="2">
        <v>27.49</v>
      </c>
    </row>
    <row r="2768" spans="1:2" hidden="1">
      <c r="A2768" s="3">
        <v>36860</v>
      </c>
      <c r="B2768" s="2">
        <v>29.65</v>
      </c>
    </row>
    <row r="2769" spans="1:2" hidden="1">
      <c r="A2769" s="3">
        <v>36861</v>
      </c>
      <c r="B2769" s="2">
        <v>27.48</v>
      </c>
    </row>
    <row r="2770" spans="1:2" hidden="1">
      <c r="A2770" s="3">
        <v>36864</v>
      </c>
      <c r="B2770" s="2">
        <v>27.78</v>
      </c>
    </row>
    <row r="2771" spans="1:2" hidden="1">
      <c r="A2771" s="3">
        <v>36865</v>
      </c>
      <c r="B2771" s="2">
        <v>24.99</v>
      </c>
    </row>
    <row r="2772" spans="1:2" hidden="1">
      <c r="A2772" s="3">
        <v>36866</v>
      </c>
      <c r="B2772" s="2">
        <v>25.07</v>
      </c>
    </row>
    <row r="2773" spans="1:2" hidden="1">
      <c r="A2773" s="3">
        <v>36867</v>
      </c>
      <c r="B2773" s="2">
        <v>25.34</v>
      </c>
    </row>
    <row r="2774" spans="1:2" hidden="1">
      <c r="A2774" s="3">
        <v>36868</v>
      </c>
      <c r="B2774" s="2">
        <v>22.41</v>
      </c>
    </row>
    <row r="2775" spans="1:2" hidden="1">
      <c r="A2775" s="3">
        <v>36871</v>
      </c>
      <c r="B2775" s="2">
        <v>23.51</v>
      </c>
    </row>
    <row r="2776" spans="1:2" hidden="1">
      <c r="A2776" s="3">
        <v>36872</v>
      </c>
      <c r="B2776" s="2">
        <v>24.88</v>
      </c>
    </row>
    <row r="2777" spans="1:2" hidden="1">
      <c r="A2777" s="3">
        <v>36873</v>
      </c>
      <c r="B2777" s="2">
        <v>23.63</v>
      </c>
    </row>
    <row r="2778" spans="1:2" hidden="1">
      <c r="A2778" s="3">
        <v>36874</v>
      </c>
      <c r="B2778" s="2">
        <v>24.86</v>
      </c>
    </row>
    <row r="2779" spans="1:2" hidden="1">
      <c r="A2779" s="3">
        <v>36875</v>
      </c>
      <c r="B2779" s="2">
        <v>26.55</v>
      </c>
    </row>
    <row r="2780" spans="1:2" hidden="1">
      <c r="A2780" s="3">
        <v>36878</v>
      </c>
      <c r="B2780" s="2">
        <v>27.7</v>
      </c>
    </row>
    <row r="2781" spans="1:2" hidden="1">
      <c r="A2781" s="3">
        <v>36879</v>
      </c>
      <c r="B2781" s="2">
        <v>27.17</v>
      </c>
    </row>
    <row r="2782" spans="1:2" hidden="1">
      <c r="A2782" s="3">
        <v>36880</v>
      </c>
      <c r="B2782" s="2">
        <v>31.74</v>
      </c>
    </row>
    <row r="2783" spans="1:2" hidden="1">
      <c r="A2783" s="3">
        <v>36881</v>
      </c>
      <c r="B2783" s="2">
        <v>29.66</v>
      </c>
    </row>
    <row r="2784" spans="1:2" hidden="1">
      <c r="A2784" s="3">
        <v>36882</v>
      </c>
      <c r="B2784" s="2">
        <v>27.55</v>
      </c>
    </row>
    <row r="2785" spans="1:2" hidden="1">
      <c r="A2785" s="3">
        <v>36886</v>
      </c>
      <c r="B2785" s="2">
        <v>28.73</v>
      </c>
    </row>
    <row r="2786" spans="1:2" hidden="1">
      <c r="A2786" s="3">
        <v>36887</v>
      </c>
      <c r="B2786" s="2">
        <v>28.14</v>
      </c>
    </row>
    <row r="2787" spans="1:2" hidden="1">
      <c r="A2787" s="3">
        <v>36888</v>
      </c>
      <c r="B2787" s="2">
        <v>26.57</v>
      </c>
    </row>
    <row r="2788" spans="1:2" hidden="1">
      <c r="A2788" s="3">
        <v>36889</v>
      </c>
      <c r="B2788" s="2">
        <v>26.85</v>
      </c>
    </row>
    <row r="2789" spans="1:2" hidden="1">
      <c r="A2789" s="3">
        <v>36893</v>
      </c>
      <c r="B2789" s="2">
        <v>29.99</v>
      </c>
    </row>
    <row r="2790" spans="1:2" hidden="1">
      <c r="A2790" s="3">
        <v>36894</v>
      </c>
      <c r="B2790" s="2">
        <v>26.6</v>
      </c>
    </row>
    <row r="2791" spans="1:2" hidden="1">
      <c r="A2791" s="3">
        <v>36895</v>
      </c>
      <c r="B2791" s="2">
        <v>26.97</v>
      </c>
    </row>
    <row r="2792" spans="1:2" hidden="1">
      <c r="A2792" s="3">
        <v>36896</v>
      </c>
      <c r="B2792" s="2">
        <v>28.67</v>
      </c>
    </row>
    <row r="2793" spans="1:2" hidden="1">
      <c r="A2793" s="3">
        <v>36899</v>
      </c>
      <c r="B2793" s="2">
        <v>29.84</v>
      </c>
    </row>
    <row r="2794" spans="1:2" hidden="1">
      <c r="A2794" s="3">
        <v>36900</v>
      </c>
      <c r="B2794" s="2">
        <v>27.99</v>
      </c>
    </row>
    <row r="2795" spans="1:2" hidden="1">
      <c r="A2795" s="3">
        <v>36901</v>
      </c>
      <c r="B2795" s="2">
        <v>26.8</v>
      </c>
    </row>
    <row r="2796" spans="1:2" hidden="1">
      <c r="A2796" s="3">
        <v>36902</v>
      </c>
      <c r="B2796" s="2">
        <v>25.79</v>
      </c>
    </row>
    <row r="2797" spans="1:2" hidden="1">
      <c r="A2797" s="3">
        <v>36903</v>
      </c>
      <c r="B2797" s="2">
        <v>24.56</v>
      </c>
    </row>
    <row r="2798" spans="1:2" hidden="1">
      <c r="A2798" s="3">
        <v>36907</v>
      </c>
      <c r="B2798" s="2">
        <v>25.28</v>
      </c>
    </row>
    <row r="2799" spans="1:2" hidden="1">
      <c r="A2799" s="3">
        <v>36908</v>
      </c>
      <c r="B2799" s="2">
        <v>24.93</v>
      </c>
    </row>
    <row r="2800" spans="1:2" hidden="1">
      <c r="A2800" s="3">
        <v>36909</v>
      </c>
      <c r="B2800" s="2">
        <v>23.37</v>
      </c>
    </row>
    <row r="2801" spans="1:2" hidden="1">
      <c r="A2801" s="3">
        <v>36910</v>
      </c>
      <c r="B2801" s="2">
        <v>23.24</v>
      </c>
    </row>
    <row r="2802" spans="1:2" hidden="1">
      <c r="A2802" s="3">
        <v>36913</v>
      </c>
      <c r="B2802" s="2">
        <v>23.25</v>
      </c>
    </row>
    <row r="2803" spans="1:2" hidden="1">
      <c r="A2803" s="3">
        <v>36914</v>
      </c>
      <c r="B2803" s="2">
        <v>21.57</v>
      </c>
    </row>
    <row r="2804" spans="1:2" hidden="1">
      <c r="A2804" s="3">
        <v>36915</v>
      </c>
      <c r="B2804" s="2">
        <v>22.03</v>
      </c>
    </row>
    <row r="2805" spans="1:2" hidden="1">
      <c r="A2805" s="3">
        <v>36916</v>
      </c>
      <c r="B2805" s="2">
        <v>22.64</v>
      </c>
    </row>
    <row r="2806" spans="1:2" hidden="1">
      <c r="A2806" s="3">
        <v>36917</v>
      </c>
      <c r="B2806" s="2">
        <v>22.57</v>
      </c>
    </row>
    <row r="2807" spans="1:2" hidden="1">
      <c r="A2807" s="3">
        <v>36920</v>
      </c>
      <c r="B2807" s="2">
        <v>22.61</v>
      </c>
    </row>
    <row r="2808" spans="1:2" hidden="1">
      <c r="A2808" s="3">
        <v>36921</v>
      </c>
      <c r="B2808" s="2">
        <v>22.57</v>
      </c>
    </row>
    <row r="2809" spans="1:2" hidden="1">
      <c r="A2809" s="3">
        <v>36922</v>
      </c>
      <c r="B2809" s="2">
        <v>22.02</v>
      </c>
    </row>
    <row r="2810" spans="1:2" hidden="1">
      <c r="A2810" s="3">
        <v>36923</v>
      </c>
      <c r="B2810" s="2">
        <v>21.66</v>
      </c>
    </row>
    <row r="2811" spans="1:2" hidden="1">
      <c r="A2811" s="3">
        <v>36924</v>
      </c>
      <c r="B2811" s="2">
        <v>21.95</v>
      </c>
    </row>
    <row r="2812" spans="1:2" hidden="1">
      <c r="A2812" s="3">
        <v>36927</v>
      </c>
      <c r="B2812" s="2">
        <v>22.19</v>
      </c>
    </row>
    <row r="2813" spans="1:2" hidden="1">
      <c r="A2813" s="3">
        <v>36928</v>
      </c>
      <c r="B2813" s="2">
        <v>21.98</v>
      </c>
    </row>
    <row r="2814" spans="1:2" hidden="1">
      <c r="A2814" s="3">
        <v>36929</v>
      </c>
      <c r="B2814" s="2">
        <v>21.67</v>
      </c>
    </row>
    <row r="2815" spans="1:2" hidden="1">
      <c r="A2815" s="3">
        <v>36930</v>
      </c>
      <c r="B2815" s="2">
        <v>21.46</v>
      </c>
    </row>
    <row r="2816" spans="1:2" hidden="1">
      <c r="A2816" s="3">
        <v>36931</v>
      </c>
      <c r="B2816" s="2">
        <v>22.03</v>
      </c>
    </row>
    <row r="2817" spans="1:2" hidden="1">
      <c r="A2817" s="3">
        <v>36934</v>
      </c>
      <c r="B2817" s="2">
        <v>21.92</v>
      </c>
    </row>
    <row r="2818" spans="1:2" hidden="1">
      <c r="A2818" s="3">
        <v>36935</v>
      </c>
      <c r="B2818" s="2">
        <v>21.37</v>
      </c>
    </row>
    <row r="2819" spans="1:2" hidden="1">
      <c r="A2819" s="3">
        <v>36936</v>
      </c>
      <c r="B2819" s="2">
        <v>21.52</v>
      </c>
    </row>
    <row r="2820" spans="1:2" hidden="1">
      <c r="A2820" s="3">
        <v>36937</v>
      </c>
      <c r="B2820" s="2">
        <v>20.27</v>
      </c>
    </row>
    <row r="2821" spans="1:2" hidden="1">
      <c r="A2821" s="3">
        <v>36938</v>
      </c>
      <c r="B2821" s="2">
        <v>22.12</v>
      </c>
    </row>
    <row r="2822" spans="1:2" hidden="1">
      <c r="A2822" s="3">
        <v>36942</v>
      </c>
      <c r="B2822" s="2">
        <v>24.69</v>
      </c>
    </row>
    <row r="2823" spans="1:2" hidden="1">
      <c r="A2823" s="3">
        <v>36943</v>
      </c>
      <c r="B2823" s="2">
        <v>25.75</v>
      </c>
    </row>
    <row r="2824" spans="1:2" hidden="1">
      <c r="A2824" s="3">
        <v>36944</v>
      </c>
      <c r="B2824" s="2">
        <v>26.76</v>
      </c>
    </row>
    <row r="2825" spans="1:2" hidden="1">
      <c r="A2825" s="3">
        <v>36945</v>
      </c>
      <c r="B2825" s="2">
        <v>27.21</v>
      </c>
    </row>
    <row r="2826" spans="1:2" hidden="1">
      <c r="A2826" s="3">
        <v>36948</v>
      </c>
      <c r="B2826" s="2">
        <v>25.43</v>
      </c>
    </row>
    <row r="2827" spans="1:2" hidden="1">
      <c r="A2827" s="3">
        <v>36949</v>
      </c>
      <c r="B2827" s="2">
        <v>26.49</v>
      </c>
    </row>
    <row r="2828" spans="1:2" hidden="1">
      <c r="A2828" s="3">
        <v>36950</v>
      </c>
      <c r="B2828" s="2">
        <v>28.35</v>
      </c>
    </row>
    <row r="2829" spans="1:2" hidden="1">
      <c r="A2829" s="3">
        <v>36951</v>
      </c>
      <c r="B2829" s="2">
        <v>28.08</v>
      </c>
    </row>
    <row r="2830" spans="1:2" hidden="1">
      <c r="A2830" s="3">
        <v>36952</v>
      </c>
      <c r="B2830" s="2">
        <v>27.43</v>
      </c>
    </row>
    <row r="2831" spans="1:2" hidden="1">
      <c r="A2831" s="3">
        <v>36955</v>
      </c>
      <c r="B2831" s="2">
        <v>27.12</v>
      </c>
    </row>
    <row r="2832" spans="1:2" hidden="1">
      <c r="A2832" s="3">
        <v>36956</v>
      </c>
      <c r="B2832" s="2">
        <v>25.89</v>
      </c>
    </row>
    <row r="2833" spans="1:2" hidden="1">
      <c r="A2833" s="3">
        <v>36957</v>
      </c>
      <c r="B2833" s="2">
        <v>24.12</v>
      </c>
    </row>
    <row r="2834" spans="1:2" hidden="1">
      <c r="A2834" s="3">
        <v>36958</v>
      </c>
      <c r="B2834" s="2">
        <v>24.29</v>
      </c>
    </row>
    <row r="2835" spans="1:2" hidden="1">
      <c r="A2835" s="3">
        <v>36959</v>
      </c>
      <c r="B2835" s="2">
        <v>25.62</v>
      </c>
    </row>
    <row r="2836" spans="1:2" hidden="1">
      <c r="A2836" s="3">
        <v>36962</v>
      </c>
      <c r="B2836" s="2">
        <v>30.32</v>
      </c>
    </row>
    <row r="2837" spans="1:2" hidden="1">
      <c r="A2837" s="3">
        <v>36963</v>
      </c>
      <c r="B2837" s="2">
        <v>27.55</v>
      </c>
    </row>
    <row r="2838" spans="1:2" hidden="1">
      <c r="A2838" s="3">
        <v>36964</v>
      </c>
      <c r="B2838" s="2">
        <v>29.61</v>
      </c>
    </row>
    <row r="2839" spans="1:2" hidden="1">
      <c r="A2839" s="3">
        <v>36965</v>
      </c>
      <c r="B2839" s="2">
        <v>28.56</v>
      </c>
    </row>
    <row r="2840" spans="1:2" hidden="1">
      <c r="A2840" s="3">
        <v>36966</v>
      </c>
      <c r="B2840" s="2">
        <v>29.91</v>
      </c>
    </row>
    <row r="2841" spans="1:2" hidden="1">
      <c r="A2841" s="3">
        <v>36969</v>
      </c>
      <c r="B2841" s="2">
        <v>29.78</v>
      </c>
    </row>
    <row r="2842" spans="1:2" hidden="1">
      <c r="A2842" s="3">
        <v>36970</v>
      </c>
      <c r="B2842" s="2">
        <v>30.96</v>
      </c>
    </row>
    <row r="2843" spans="1:2" hidden="1">
      <c r="A2843" s="3">
        <v>36971</v>
      </c>
      <c r="B2843" s="2">
        <v>31.93</v>
      </c>
    </row>
    <row r="2844" spans="1:2" hidden="1">
      <c r="A2844" s="3">
        <v>36972</v>
      </c>
      <c r="B2844" s="2">
        <v>32.840000000000003</v>
      </c>
    </row>
    <row r="2845" spans="1:2" hidden="1">
      <c r="A2845" s="3">
        <v>36973</v>
      </c>
      <c r="B2845" s="2">
        <v>30.45</v>
      </c>
    </row>
    <row r="2846" spans="1:2" hidden="1">
      <c r="A2846" s="3">
        <v>36976</v>
      </c>
      <c r="B2846" s="2">
        <v>29.04</v>
      </c>
    </row>
    <row r="2847" spans="1:2" hidden="1">
      <c r="A2847" s="3">
        <v>36977</v>
      </c>
      <c r="B2847" s="2">
        <v>27.04</v>
      </c>
    </row>
    <row r="2848" spans="1:2" hidden="1">
      <c r="A2848" s="3">
        <v>36978</v>
      </c>
      <c r="B2848" s="2">
        <v>28.58</v>
      </c>
    </row>
    <row r="2849" spans="1:2" hidden="1">
      <c r="A2849" s="3">
        <v>36979</v>
      </c>
      <c r="B2849" s="2">
        <v>29.17</v>
      </c>
    </row>
    <row r="2850" spans="1:2" hidden="1">
      <c r="A2850" s="3">
        <v>36980</v>
      </c>
      <c r="B2850" s="2">
        <v>28.64</v>
      </c>
    </row>
    <row r="2851" spans="1:2" hidden="1">
      <c r="A2851" s="3">
        <v>36983</v>
      </c>
      <c r="B2851" s="2">
        <v>31.21</v>
      </c>
    </row>
    <row r="2852" spans="1:2" hidden="1">
      <c r="A2852" s="3">
        <v>36984</v>
      </c>
      <c r="B2852" s="2">
        <v>34.72</v>
      </c>
    </row>
    <row r="2853" spans="1:2" hidden="1">
      <c r="A2853" s="3">
        <v>36985</v>
      </c>
      <c r="B2853" s="2">
        <v>34.07</v>
      </c>
    </row>
    <row r="2854" spans="1:2" hidden="1">
      <c r="A2854" s="3">
        <v>36986</v>
      </c>
      <c r="B2854" s="2">
        <v>29.94</v>
      </c>
    </row>
    <row r="2855" spans="1:2" hidden="1">
      <c r="A2855" s="3">
        <v>36987</v>
      </c>
      <c r="B2855" s="2">
        <v>31.69</v>
      </c>
    </row>
    <row r="2856" spans="1:2" hidden="1">
      <c r="A2856" s="3">
        <v>36990</v>
      </c>
      <c r="B2856" s="2">
        <v>31.91</v>
      </c>
    </row>
    <row r="2857" spans="1:2" hidden="1">
      <c r="A2857" s="3">
        <v>36991</v>
      </c>
      <c r="B2857" s="2">
        <v>29.44</v>
      </c>
    </row>
    <row r="2858" spans="1:2" hidden="1">
      <c r="A2858" s="3">
        <v>36992</v>
      </c>
      <c r="B2858" s="2">
        <v>28.46</v>
      </c>
    </row>
    <row r="2859" spans="1:2" hidden="1">
      <c r="A2859" s="3">
        <v>36993</v>
      </c>
      <c r="B2859" s="2">
        <v>26.12</v>
      </c>
    </row>
    <row r="2860" spans="1:2" hidden="1">
      <c r="A2860" s="3">
        <v>36997</v>
      </c>
      <c r="B2860" s="2">
        <v>26.33</v>
      </c>
    </row>
    <row r="2861" spans="1:2" hidden="1">
      <c r="A2861" s="3">
        <v>36998</v>
      </c>
      <c r="B2861" s="2">
        <v>25.61</v>
      </c>
    </row>
    <row r="2862" spans="1:2" hidden="1">
      <c r="A2862" s="3">
        <v>36999</v>
      </c>
      <c r="B2862" s="2">
        <v>24.13</v>
      </c>
    </row>
    <row r="2863" spans="1:2" hidden="1">
      <c r="A2863" s="3">
        <v>37000</v>
      </c>
      <c r="B2863" s="2">
        <v>24.16</v>
      </c>
    </row>
    <row r="2864" spans="1:2" hidden="1">
      <c r="A2864" s="3">
        <v>37001</v>
      </c>
      <c r="B2864" s="2">
        <v>25.38</v>
      </c>
    </row>
    <row r="2865" spans="1:2" hidden="1">
      <c r="A2865" s="3">
        <v>37004</v>
      </c>
      <c r="B2865" s="2">
        <v>28.16</v>
      </c>
    </row>
    <row r="2866" spans="1:2" hidden="1">
      <c r="A2866" s="3">
        <v>37005</v>
      </c>
      <c r="B2866" s="2">
        <v>28.49</v>
      </c>
    </row>
    <row r="2867" spans="1:2" hidden="1">
      <c r="A2867" s="3">
        <v>37006</v>
      </c>
      <c r="B2867" s="2">
        <v>27.4</v>
      </c>
    </row>
    <row r="2868" spans="1:2" hidden="1">
      <c r="A2868" s="3">
        <v>37007</v>
      </c>
      <c r="B2868" s="2">
        <v>25.96</v>
      </c>
    </row>
    <row r="2869" spans="1:2" hidden="1">
      <c r="A2869" s="3">
        <v>37008</v>
      </c>
      <c r="B2869" s="2">
        <v>24.02</v>
      </c>
    </row>
    <row r="2870" spans="1:2" hidden="1">
      <c r="A2870" s="3">
        <v>37011</v>
      </c>
      <c r="B2870" s="2">
        <v>25.48</v>
      </c>
    </row>
    <row r="2871" spans="1:2" hidden="1">
      <c r="A2871" s="3">
        <v>37012</v>
      </c>
      <c r="B2871" s="2">
        <v>24.2</v>
      </c>
    </row>
    <row r="2872" spans="1:2" hidden="1">
      <c r="A2872" s="3">
        <v>37013</v>
      </c>
      <c r="B2872" s="2">
        <v>24.23</v>
      </c>
    </row>
    <row r="2873" spans="1:2" hidden="1">
      <c r="A2873" s="3">
        <v>37014</v>
      </c>
      <c r="B2873" s="2">
        <v>25.78</v>
      </c>
    </row>
    <row r="2874" spans="1:2" hidden="1">
      <c r="A2874" s="3">
        <v>37015</v>
      </c>
      <c r="B2874" s="2">
        <v>23.91</v>
      </c>
    </row>
    <row r="2875" spans="1:2" hidden="1">
      <c r="A2875" s="3">
        <v>37018</v>
      </c>
      <c r="B2875" s="2">
        <v>24.86</v>
      </c>
    </row>
    <row r="2876" spans="1:2" hidden="1">
      <c r="A2876" s="3">
        <v>37019</v>
      </c>
      <c r="B2876" s="2">
        <v>24.44</v>
      </c>
    </row>
    <row r="2877" spans="1:2" hidden="1">
      <c r="A2877" s="3">
        <v>37020</v>
      </c>
      <c r="B2877" s="2">
        <v>24.35</v>
      </c>
    </row>
    <row r="2878" spans="1:2" hidden="1">
      <c r="A2878" s="3">
        <v>37021</v>
      </c>
      <c r="B2878" s="2">
        <v>24</v>
      </c>
    </row>
    <row r="2879" spans="1:2" hidden="1">
      <c r="A2879" s="3">
        <v>37022</v>
      </c>
      <c r="B2879" s="2">
        <v>23.54</v>
      </c>
    </row>
    <row r="2880" spans="1:2" hidden="1">
      <c r="A2880" s="3">
        <v>37025</v>
      </c>
      <c r="B2880" s="2">
        <v>24.26</v>
      </c>
    </row>
    <row r="2881" spans="1:2" hidden="1">
      <c r="A2881" s="3">
        <v>37026</v>
      </c>
      <c r="B2881" s="2">
        <v>23.71</v>
      </c>
    </row>
    <row r="2882" spans="1:2" hidden="1">
      <c r="A2882" s="3">
        <v>37027</v>
      </c>
      <c r="B2882" s="2">
        <v>21.89</v>
      </c>
    </row>
    <row r="2883" spans="1:2" hidden="1">
      <c r="A2883" s="3">
        <v>37028</v>
      </c>
      <c r="B2883" s="2">
        <v>21.47</v>
      </c>
    </row>
    <row r="2884" spans="1:2" hidden="1">
      <c r="A2884" s="3">
        <v>37029</v>
      </c>
      <c r="B2884" s="2">
        <v>21.23</v>
      </c>
    </row>
    <row r="2885" spans="1:2" hidden="1">
      <c r="A2885" s="3">
        <v>37032</v>
      </c>
      <c r="B2885" s="2">
        <v>20.76</v>
      </c>
    </row>
    <row r="2886" spans="1:2" hidden="1">
      <c r="A2886" s="3">
        <v>37033</v>
      </c>
      <c r="B2886" s="2">
        <v>21.35</v>
      </c>
    </row>
    <row r="2887" spans="1:2" hidden="1">
      <c r="A2887" s="3">
        <v>37034</v>
      </c>
      <c r="B2887" s="2">
        <v>22.08</v>
      </c>
    </row>
    <row r="2888" spans="1:2" hidden="1">
      <c r="A2888" s="3">
        <v>37035</v>
      </c>
      <c r="B2888" s="2">
        <v>20.57</v>
      </c>
    </row>
    <row r="2889" spans="1:2" hidden="1">
      <c r="A2889" s="3">
        <v>37036</v>
      </c>
      <c r="B2889" s="2">
        <v>20.6</v>
      </c>
    </row>
    <row r="2890" spans="1:2" hidden="1">
      <c r="A2890" s="3">
        <v>37040</v>
      </c>
      <c r="B2890" s="2">
        <v>22.14</v>
      </c>
    </row>
    <row r="2891" spans="1:2" hidden="1">
      <c r="A2891" s="3">
        <v>37041</v>
      </c>
      <c r="B2891" s="2">
        <v>22.76</v>
      </c>
    </row>
    <row r="2892" spans="1:2" hidden="1">
      <c r="A2892" s="3">
        <v>37042</v>
      </c>
      <c r="B2892" s="2">
        <v>22.64</v>
      </c>
    </row>
    <row r="2893" spans="1:2" hidden="1">
      <c r="A2893" s="3">
        <v>37043</v>
      </c>
      <c r="B2893" s="2">
        <v>21.59</v>
      </c>
    </row>
    <row r="2894" spans="1:2" hidden="1">
      <c r="A2894" s="3">
        <v>37046</v>
      </c>
      <c r="B2894" s="2">
        <v>21.38</v>
      </c>
    </row>
    <row r="2895" spans="1:2" hidden="1">
      <c r="A2895" s="3">
        <v>37047</v>
      </c>
      <c r="B2895" s="2">
        <v>19.579999999999998</v>
      </c>
    </row>
    <row r="2896" spans="1:2" hidden="1">
      <c r="A2896" s="3">
        <v>37048</v>
      </c>
      <c r="B2896" s="2">
        <v>20.39</v>
      </c>
    </row>
    <row r="2897" spans="1:2" hidden="1">
      <c r="A2897" s="3">
        <v>37049</v>
      </c>
      <c r="B2897" s="2">
        <v>19.670000000000002</v>
      </c>
    </row>
    <row r="2898" spans="1:2" hidden="1">
      <c r="A2898" s="3">
        <v>37050</v>
      </c>
      <c r="B2898" s="2">
        <v>19.920000000000002</v>
      </c>
    </row>
    <row r="2899" spans="1:2" hidden="1">
      <c r="A2899" s="3">
        <v>37053</v>
      </c>
      <c r="B2899" s="2">
        <v>20.7</v>
      </c>
    </row>
    <row r="2900" spans="1:2" hidden="1">
      <c r="A2900" s="3">
        <v>37054</v>
      </c>
      <c r="B2900" s="2">
        <v>20.7</v>
      </c>
    </row>
    <row r="2901" spans="1:2" hidden="1">
      <c r="A2901" s="3">
        <v>37055</v>
      </c>
      <c r="B2901" s="2">
        <v>21.45</v>
      </c>
    </row>
    <row r="2902" spans="1:2" hidden="1">
      <c r="A2902" s="3">
        <v>37056</v>
      </c>
      <c r="B2902" s="2">
        <v>23.12</v>
      </c>
    </row>
    <row r="2903" spans="1:2" hidden="1">
      <c r="A2903" s="3">
        <v>37057</v>
      </c>
      <c r="B2903" s="2">
        <v>22.81</v>
      </c>
    </row>
    <row r="2904" spans="1:2" hidden="1">
      <c r="A2904" s="3">
        <v>37060</v>
      </c>
      <c r="B2904" s="2">
        <v>23.17</v>
      </c>
    </row>
    <row r="2905" spans="1:2" hidden="1">
      <c r="A2905" s="3">
        <v>37061</v>
      </c>
      <c r="B2905" s="2">
        <v>22.34</v>
      </c>
    </row>
    <row r="2906" spans="1:2" hidden="1">
      <c r="A2906" s="3">
        <v>37062</v>
      </c>
      <c r="B2906" s="2">
        <v>21.71</v>
      </c>
    </row>
    <row r="2907" spans="1:2" hidden="1">
      <c r="A2907" s="3">
        <v>37063</v>
      </c>
      <c r="B2907" s="2">
        <v>19.38</v>
      </c>
    </row>
    <row r="2908" spans="1:2" hidden="1">
      <c r="A2908" s="3">
        <v>37064</v>
      </c>
      <c r="B2908" s="2">
        <v>20.02</v>
      </c>
    </row>
    <row r="2909" spans="1:2" hidden="1">
      <c r="A2909" s="3">
        <v>37067</v>
      </c>
      <c r="B2909" s="2">
        <v>20.67</v>
      </c>
    </row>
    <row r="2910" spans="1:2" hidden="1">
      <c r="A2910" s="3">
        <v>37068</v>
      </c>
      <c r="B2910" s="2">
        <v>21.2</v>
      </c>
    </row>
    <row r="2911" spans="1:2" hidden="1">
      <c r="A2911" s="3">
        <v>37069</v>
      </c>
      <c r="B2911" s="2">
        <v>20.88</v>
      </c>
    </row>
    <row r="2912" spans="1:2" hidden="1">
      <c r="A2912" s="3">
        <v>37070</v>
      </c>
      <c r="B2912" s="2">
        <v>20.010000000000002</v>
      </c>
    </row>
    <row r="2913" spans="1:2" hidden="1">
      <c r="A2913" s="3">
        <v>37071</v>
      </c>
      <c r="B2913" s="2">
        <v>19.059999999999999</v>
      </c>
    </row>
    <row r="2914" spans="1:2" hidden="1">
      <c r="A2914" s="3">
        <v>37074</v>
      </c>
      <c r="B2914" s="2">
        <v>18.760000000000002</v>
      </c>
    </row>
    <row r="2915" spans="1:2" hidden="1">
      <c r="A2915" s="3">
        <v>37075</v>
      </c>
      <c r="B2915" s="2">
        <v>18.920000000000002</v>
      </c>
    </row>
    <row r="2916" spans="1:2" hidden="1">
      <c r="A2916" s="3">
        <v>37077</v>
      </c>
      <c r="B2916" s="2">
        <v>20.09</v>
      </c>
    </row>
    <row r="2917" spans="1:2" hidden="1">
      <c r="A2917" s="3">
        <v>37078</v>
      </c>
      <c r="B2917" s="2">
        <v>21.63</v>
      </c>
    </row>
    <row r="2918" spans="1:2" hidden="1">
      <c r="A2918" s="3">
        <v>37081</v>
      </c>
      <c r="B2918" s="2">
        <v>22.48</v>
      </c>
    </row>
    <row r="2919" spans="1:2" hidden="1">
      <c r="A2919" s="3">
        <v>37082</v>
      </c>
      <c r="B2919" s="2">
        <v>23.25</v>
      </c>
    </row>
    <row r="2920" spans="1:2" hidden="1">
      <c r="A2920" s="3">
        <v>37083</v>
      </c>
      <c r="B2920" s="2">
        <v>24.01</v>
      </c>
    </row>
    <row r="2921" spans="1:2" hidden="1">
      <c r="A2921" s="3">
        <v>37084</v>
      </c>
      <c r="B2921" s="2">
        <v>22.09</v>
      </c>
    </row>
    <row r="2922" spans="1:2" hidden="1">
      <c r="A2922" s="3">
        <v>37085</v>
      </c>
      <c r="B2922" s="2">
        <v>21.14</v>
      </c>
    </row>
    <row r="2923" spans="1:2" hidden="1">
      <c r="A2923" s="3">
        <v>37088</v>
      </c>
      <c r="B2923" s="2">
        <v>22.91</v>
      </c>
    </row>
    <row r="2924" spans="1:2" hidden="1">
      <c r="A2924" s="3">
        <v>37089</v>
      </c>
      <c r="B2924" s="2">
        <v>22.61</v>
      </c>
    </row>
    <row r="2925" spans="1:2" hidden="1">
      <c r="A2925" s="3">
        <v>37090</v>
      </c>
      <c r="B2925" s="2">
        <v>23.6</v>
      </c>
    </row>
    <row r="2926" spans="1:2" hidden="1">
      <c r="A2926" s="3">
        <v>37091</v>
      </c>
      <c r="B2926" s="2">
        <v>22.51</v>
      </c>
    </row>
    <row r="2927" spans="1:2" hidden="1">
      <c r="A2927" s="3">
        <v>37092</v>
      </c>
      <c r="B2927" s="2">
        <v>22.34</v>
      </c>
    </row>
    <row r="2928" spans="1:2" hidden="1">
      <c r="A2928" s="3">
        <v>37095</v>
      </c>
      <c r="B2928" s="2">
        <v>23.74</v>
      </c>
    </row>
    <row r="2929" spans="1:2" hidden="1">
      <c r="A2929" s="3">
        <v>37096</v>
      </c>
      <c r="B2929" s="2">
        <v>25.24</v>
      </c>
    </row>
    <row r="2930" spans="1:2" hidden="1">
      <c r="A2930" s="3">
        <v>37097</v>
      </c>
      <c r="B2930" s="2">
        <v>24</v>
      </c>
    </row>
    <row r="2931" spans="1:2" hidden="1">
      <c r="A2931" s="3">
        <v>37098</v>
      </c>
      <c r="B2931" s="2">
        <v>23.01</v>
      </c>
    </row>
    <row r="2932" spans="1:2" hidden="1">
      <c r="A2932" s="3">
        <v>37099</v>
      </c>
      <c r="B2932" s="2">
        <v>22</v>
      </c>
    </row>
    <row r="2933" spans="1:2" hidden="1">
      <c r="A2933" s="3">
        <v>37102</v>
      </c>
      <c r="B2933" s="2">
        <v>22.69</v>
      </c>
    </row>
    <row r="2934" spans="1:2" hidden="1">
      <c r="A2934" s="3">
        <v>37103</v>
      </c>
      <c r="B2934" s="2">
        <v>21.62</v>
      </c>
    </row>
    <row r="2935" spans="1:2" hidden="1">
      <c r="A2935" s="3">
        <v>37104</v>
      </c>
      <c r="B2935" s="2">
        <v>20.56</v>
      </c>
    </row>
    <row r="2936" spans="1:2" hidden="1">
      <c r="A2936" s="3">
        <v>37105</v>
      </c>
      <c r="B2936" s="2">
        <v>20.09</v>
      </c>
    </row>
    <row r="2937" spans="1:2" hidden="1">
      <c r="A2937" s="3">
        <v>37106</v>
      </c>
      <c r="B2937" s="2">
        <v>19.89</v>
      </c>
    </row>
    <row r="2938" spans="1:2" hidden="1">
      <c r="A2938" s="3">
        <v>37109</v>
      </c>
      <c r="B2938" s="2">
        <v>21.89</v>
      </c>
    </row>
    <row r="2939" spans="1:2" hidden="1">
      <c r="A2939" s="3">
        <v>37110</v>
      </c>
      <c r="B2939" s="2">
        <v>21.01</v>
      </c>
    </row>
    <row r="2940" spans="1:2" hidden="1">
      <c r="A2940" s="3">
        <v>37111</v>
      </c>
      <c r="B2940" s="2">
        <v>22.32</v>
      </c>
    </row>
    <row r="2941" spans="1:2" hidden="1">
      <c r="A2941" s="3">
        <v>37112</v>
      </c>
      <c r="B2941" s="2">
        <v>21.75</v>
      </c>
    </row>
    <row r="2942" spans="1:2" hidden="1">
      <c r="A2942" s="3">
        <v>37113</v>
      </c>
      <c r="B2942" s="2">
        <v>20.55</v>
      </c>
    </row>
    <row r="2943" spans="1:2" hidden="1">
      <c r="A2943" s="3">
        <v>37116</v>
      </c>
      <c r="B2943" s="2">
        <v>20.420000000000002</v>
      </c>
    </row>
    <row r="2944" spans="1:2" hidden="1">
      <c r="A2944" s="3">
        <v>37117</v>
      </c>
      <c r="B2944" s="2">
        <v>20.48</v>
      </c>
    </row>
    <row r="2945" spans="1:2" hidden="1">
      <c r="A2945" s="3">
        <v>37118</v>
      </c>
      <c r="B2945" s="2">
        <v>20.91</v>
      </c>
    </row>
    <row r="2946" spans="1:2" hidden="1">
      <c r="A2946" s="3">
        <v>37119</v>
      </c>
      <c r="B2946" s="2">
        <v>21.54</v>
      </c>
    </row>
    <row r="2947" spans="1:2" hidden="1">
      <c r="A2947" s="3">
        <v>37120</v>
      </c>
      <c r="B2947" s="2">
        <v>23.84</v>
      </c>
    </row>
    <row r="2948" spans="1:2" hidden="1">
      <c r="A2948" s="3">
        <v>37123</v>
      </c>
      <c r="B2948" s="2">
        <v>22.87</v>
      </c>
    </row>
    <row r="2949" spans="1:2" hidden="1">
      <c r="A2949" s="3">
        <v>37124</v>
      </c>
      <c r="B2949" s="2">
        <v>24.4</v>
      </c>
    </row>
    <row r="2950" spans="1:2" hidden="1">
      <c r="A2950" s="3">
        <v>37125</v>
      </c>
      <c r="B2950" s="2">
        <v>22.44</v>
      </c>
    </row>
    <row r="2951" spans="1:2" hidden="1">
      <c r="A2951" s="3">
        <v>37126</v>
      </c>
      <c r="B2951" s="2">
        <v>22.23</v>
      </c>
    </row>
    <row r="2952" spans="1:2" hidden="1">
      <c r="A2952" s="3">
        <v>37127</v>
      </c>
      <c r="B2952" s="2">
        <v>19.71</v>
      </c>
    </row>
    <row r="2953" spans="1:2" hidden="1">
      <c r="A2953" s="3">
        <v>37130</v>
      </c>
      <c r="B2953" s="2">
        <v>20.56</v>
      </c>
    </row>
    <row r="2954" spans="1:2" hidden="1">
      <c r="A2954" s="3">
        <v>37131</v>
      </c>
      <c r="B2954" s="2">
        <v>22</v>
      </c>
    </row>
    <row r="2955" spans="1:2" hidden="1">
      <c r="A2955" s="3">
        <v>37132</v>
      </c>
      <c r="B2955" s="2">
        <v>23.03</v>
      </c>
    </row>
    <row r="2956" spans="1:2" hidden="1">
      <c r="A2956" s="3">
        <v>37133</v>
      </c>
      <c r="B2956" s="2">
        <v>25.41</v>
      </c>
    </row>
    <row r="2957" spans="1:2" hidden="1">
      <c r="A2957" s="3">
        <v>37134</v>
      </c>
      <c r="B2957" s="2">
        <v>24.92</v>
      </c>
    </row>
    <row r="2958" spans="1:2" hidden="1">
      <c r="A2958" s="3">
        <v>37138</v>
      </c>
      <c r="B2958" s="2">
        <v>25.85</v>
      </c>
    </row>
    <row r="2959" spans="1:2" hidden="1">
      <c r="A2959" s="3">
        <v>37139</v>
      </c>
      <c r="B2959" s="2">
        <v>26.35</v>
      </c>
    </row>
    <row r="2960" spans="1:2" hidden="1">
      <c r="A2960" s="3">
        <v>37140</v>
      </c>
      <c r="B2960" s="2">
        <v>28.61</v>
      </c>
    </row>
    <row r="2961" spans="1:2" hidden="1">
      <c r="A2961" s="3">
        <v>37141</v>
      </c>
      <c r="B2961" s="2">
        <v>30.99</v>
      </c>
    </row>
    <row r="2962" spans="1:2" hidden="1">
      <c r="A2962" s="3">
        <v>37144</v>
      </c>
      <c r="B2962" s="2">
        <v>31.84</v>
      </c>
    </row>
    <row r="2963" spans="1:2" hidden="1">
      <c r="A2963" s="3">
        <v>37151</v>
      </c>
      <c r="B2963" s="2">
        <v>41.76</v>
      </c>
    </row>
    <row r="2964" spans="1:2" hidden="1">
      <c r="A2964" s="3">
        <v>37152</v>
      </c>
      <c r="B2964" s="2">
        <v>38.869999999999997</v>
      </c>
    </row>
    <row r="2965" spans="1:2" hidden="1">
      <c r="A2965" s="3">
        <v>37153</v>
      </c>
      <c r="B2965" s="2">
        <v>40.56</v>
      </c>
    </row>
    <row r="2966" spans="1:2" hidden="1">
      <c r="A2966" s="3">
        <v>37154</v>
      </c>
      <c r="B2966" s="2">
        <v>43.74</v>
      </c>
    </row>
    <row r="2967" spans="1:2" hidden="1">
      <c r="A2967" s="3">
        <v>37155</v>
      </c>
      <c r="B2967" s="2">
        <v>42.66</v>
      </c>
    </row>
    <row r="2968" spans="1:2" hidden="1">
      <c r="A2968" s="3">
        <v>37158</v>
      </c>
      <c r="B2968" s="2">
        <v>37.75</v>
      </c>
    </row>
    <row r="2969" spans="1:2" hidden="1">
      <c r="A2969" s="3">
        <v>37159</v>
      </c>
      <c r="B2969" s="2">
        <v>35.81</v>
      </c>
    </row>
    <row r="2970" spans="1:2" hidden="1">
      <c r="A2970" s="3">
        <v>37160</v>
      </c>
      <c r="B2970" s="2">
        <v>35.26</v>
      </c>
    </row>
    <row r="2971" spans="1:2" hidden="1">
      <c r="A2971" s="3">
        <v>37161</v>
      </c>
      <c r="B2971" s="2">
        <v>34</v>
      </c>
    </row>
    <row r="2972" spans="1:2" hidden="1">
      <c r="A2972" s="3">
        <v>37162</v>
      </c>
      <c r="B2972" s="2">
        <v>31.93</v>
      </c>
    </row>
    <row r="2973" spans="1:2" hidden="1">
      <c r="A2973" s="3">
        <v>37165</v>
      </c>
      <c r="B2973" s="2">
        <v>32.32</v>
      </c>
    </row>
    <row r="2974" spans="1:2" hidden="1">
      <c r="A2974" s="3">
        <v>37166</v>
      </c>
      <c r="B2974" s="2">
        <v>31.18</v>
      </c>
    </row>
    <row r="2975" spans="1:2" hidden="1">
      <c r="A2975" s="3">
        <v>37167</v>
      </c>
      <c r="B2975" s="2">
        <v>31.34</v>
      </c>
    </row>
    <row r="2976" spans="1:2" hidden="1">
      <c r="A2976" s="3">
        <v>37168</v>
      </c>
      <c r="B2976" s="2">
        <v>31.97</v>
      </c>
    </row>
    <row r="2977" spans="1:2" hidden="1">
      <c r="A2977" s="3">
        <v>37169</v>
      </c>
      <c r="B2977" s="2">
        <v>33.39</v>
      </c>
    </row>
    <row r="2978" spans="1:2" hidden="1">
      <c r="A2978" s="3">
        <v>37172</v>
      </c>
      <c r="B2978" s="2">
        <v>35.119999999999997</v>
      </c>
    </row>
    <row r="2979" spans="1:2" hidden="1">
      <c r="A2979" s="3">
        <v>37173</v>
      </c>
      <c r="B2979" s="2">
        <v>34.83</v>
      </c>
    </row>
    <row r="2980" spans="1:2" hidden="1">
      <c r="A2980" s="3">
        <v>37174</v>
      </c>
      <c r="B2980" s="2">
        <v>31.6</v>
      </c>
    </row>
    <row r="2981" spans="1:2" hidden="1">
      <c r="A2981" s="3">
        <v>37175</v>
      </c>
      <c r="B2981" s="2">
        <v>31.5</v>
      </c>
    </row>
    <row r="2982" spans="1:2" hidden="1">
      <c r="A2982" s="3">
        <v>37176</v>
      </c>
      <c r="B2982" s="2">
        <v>35.270000000000003</v>
      </c>
    </row>
    <row r="2983" spans="1:2" hidden="1">
      <c r="A2983" s="3">
        <v>37179</v>
      </c>
      <c r="B2983" s="2">
        <v>35.31</v>
      </c>
    </row>
    <row r="2984" spans="1:2" hidden="1">
      <c r="A2984" s="3">
        <v>37180</v>
      </c>
      <c r="B2984" s="2">
        <v>32.880000000000003</v>
      </c>
    </row>
    <row r="2985" spans="1:2" hidden="1">
      <c r="A2985" s="3">
        <v>37181</v>
      </c>
      <c r="B2985" s="2">
        <v>35.08</v>
      </c>
    </row>
    <row r="2986" spans="1:2" hidden="1">
      <c r="A2986" s="3">
        <v>37182</v>
      </c>
      <c r="B2986" s="2">
        <v>34.950000000000003</v>
      </c>
    </row>
    <row r="2987" spans="1:2" hidden="1">
      <c r="A2987" s="3">
        <v>37183</v>
      </c>
      <c r="B2987" s="2">
        <v>34.11</v>
      </c>
    </row>
    <row r="2988" spans="1:2" hidden="1">
      <c r="A2988" s="3">
        <v>37186</v>
      </c>
      <c r="B2988" s="2">
        <v>32.25</v>
      </c>
    </row>
    <row r="2989" spans="1:2" hidden="1">
      <c r="A2989" s="3">
        <v>37187</v>
      </c>
      <c r="B2989" s="2">
        <v>32</v>
      </c>
    </row>
    <row r="2990" spans="1:2" hidden="1">
      <c r="A2990" s="3">
        <v>37188</v>
      </c>
      <c r="B2990" s="2">
        <v>30.95</v>
      </c>
    </row>
    <row r="2991" spans="1:2" hidden="1">
      <c r="A2991" s="3">
        <v>37189</v>
      </c>
      <c r="B2991" s="2">
        <v>29.46</v>
      </c>
    </row>
    <row r="2992" spans="1:2" hidden="1">
      <c r="A2992" s="3">
        <v>37190</v>
      </c>
      <c r="B2992" s="2">
        <v>28.42</v>
      </c>
    </row>
    <row r="2993" spans="1:2" hidden="1">
      <c r="A2993" s="3">
        <v>37193</v>
      </c>
      <c r="B2993" s="2">
        <v>31.64</v>
      </c>
    </row>
    <row r="2994" spans="1:2" hidden="1">
      <c r="A2994" s="3">
        <v>37194</v>
      </c>
      <c r="B2994" s="2">
        <v>33.46</v>
      </c>
    </row>
    <row r="2995" spans="1:2" hidden="1">
      <c r="A2995" s="3">
        <v>37195</v>
      </c>
      <c r="B2995" s="2">
        <v>33.56</v>
      </c>
    </row>
    <row r="2996" spans="1:2" hidden="1">
      <c r="A2996" s="3">
        <v>37196</v>
      </c>
      <c r="B2996" s="2">
        <v>32.31</v>
      </c>
    </row>
    <row r="2997" spans="1:2" hidden="1">
      <c r="A2997" s="3">
        <v>37197</v>
      </c>
      <c r="B2997" s="2">
        <v>30.71</v>
      </c>
    </row>
    <row r="2998" spans="1:2" hidden="1">
      <c r="A2998" s="3">
        <v>37200</v>
      </c>
      <c r="B2998" s="2">
        <v>30.5</v>
      </c>
    </row>
    <row r="2999" spans="1:2" hidden="1">
      <c r="A2999" s="3">
        <v>37201</v>
      </c>
      <c r="B2999" s="2">
        <v>28.8</v>
      </c>
    </row>
    <row r="3000" spans="1:2" hidden="1">
      <c r="A3000" s="3">
        <v>37202</v>
      </c>
      <c r="B3000" s="2">
        <v>29.13</v>
      </c>
    </row>
    <row r="3001" spans="1:2" hidden="1">
      <c r="A3001" s="3">
        <v>37203</v>
      </c>
      <c r="B3001" s="2">
        <v>28.62</v>
      </c>
    </row>
    <row r="3002" spans="1:2" hidden="1">
      <c r="A3002" s="3">
        <v>37204</v>
      </c>
      <c r="B3002" s="2">
        <v>27.44</v>
      </c>
    </row>
    <row r="3003" spans="1:2" hidden="1">
      <c r="A3003" s="3">
        <v>37207</v>
      </c>
      <c r="B3003" s="2">
        <v>29.35</v>
      </c>
    </row>
    <row r="3004" spans="1:2" hidden="1">
      <c r="A3004" s="3">
        <v>37208</v>
      </c>
      <c r="B3004" s="2">
        <v>26.47</v>
      </c>
    </row>
    <row r="3005" spans="1:2" hidden="1">
      <c r="A3005" s="3">
        <v>37209</v>
      </c>
      <c r="B3005" s="2">
        <v>26.56</v>
      </c>
    </row>
    <row r="3006" spans="1:2" hidden="1">
      <c r="A3006" s="3">
        <v>37210</v>
      </c>
      <c r="B3006" s="2">
        <v>25.56</v>
      </c>
    </row>
    <row r="3007" spans="1:2" hidden="1">
      <c r="A3007" s="3">
        <v>37211</v>
      </c>
      <c r="B3007" s="2">
        <v>25.07</v>
      </c>
    </row>
    <row r="3008" spans="1:2" hidden="1">
      <c r="A3008" s="3">
        <v>37214</v>
      </c>
      <c r="B3008" s="2">
        <v>24.46</v>
      </c>
    </row>
    <row r="3009" spans="1:2" hidden="1">
      <c r="A3009" s="3">
        <v>37215</v>
      </c>
      <c r="B3009" s="2">
        <v>24.12</v>
      </c>
    </row>
    <row r="3010" spans="1:2" hidden="1">
      <c r="A3010" s="3">
        <v>37216</v>
      </c>
      <c r="B3010" s="2">
        <v>24.19</v>
      </c>
    </row>
    <row r="3011" spans="1:2" hidden="1">
      <c r="A3011" s="3">
        <v>37218</v>
      </c>
      <c r="B3011" s="2">
        <v>23.25</v>
      </c>
    </row>
    <row r="3012" spans="1:2" hidden="1">
      <c r="A3012" s="3">
        <v>37221</v>
      </c>
      <c r="B3012" s="2">
        <v>23.79</v>
      </c>
    </row>
    <row r="3013" spans="1:2" hidden="1">
      <c r="A3013" s="3">
        <v>37222</v>
      </c>
      <c r="B3013" s="2">
        <v>24</v>
      </c>
    </row>
    <row r="3014" spans="1:2" hidden="1">
      <c r="A3014" s="3">
        <v>37223</v>
      </c>
      <c r="B3014" s="2">
        <v>25.9</v>
      </c>
    </row>
    <row r="3015" spans="1:2" hidden="1">
      <c r="A3015" s="3">
        <v>37224</v>
      </c>
      <c r="B3015" s="2">
        <v>25.18</v>
      </c>
    </row>
    <row r="3016" spans="1:2" hidden="1">
      <c r="A3016" s="3">
        <v>37225</v>
      </c>
      <c r="B3016" s="2">
        <v>23.84</v>
      </c>
    </row>
    <row r="3017" spans="1:2" hidden="1">
      <c r="A3017" s="3">
        <v>37228</v>
      </c>
      <c r="B3017" s="2">
        <v>25.77</v>
      </c>
    </row>
    <row r="3018" spans="1:2" hidden="1">
      <c r="A3018" s="3">
        <v>37229</v>
      </c>
      <c r="B3018" s="2">
        <v>24.08</v>
      </c>
    </row>
    <row r="3019" spans="1:2" hidden="1">
      <c r="A3019" s="3">
        <v>37230</v>
      </c>
      <c r="B3019" s="2">
        <v>23.02</v>
      </c>
    </row>
    <row r="3020" spans="1:2" hidden="1">
      <c r="A3020" s="3">
        <v>37231</v>
      </c>
      <c r="B3020" s="2">
        <v>23.71</v>
      </c>
    </row>
    <row r="3021" spans="1:2" hidden="1">
      <c r="A3021" s="3">
        <v>37232</v>
      </c>
      <c r="B3021" s="2">
        <v>23.49</v>
      </c>
    </row>
    <row r="3022" spans="1:2" hidden="1">
      <c r="A3022" s="3">
        <v>37235</v>
      </c>
      <c r="B3022" s="2">
        <v>25.62</v>
      </c>
    </row>
    <row r="3023" spans="1:2" hidden="1">
      <c r="A3023" s="3">
        <v>37236</v>
      </c>
      <c r="B3023" s="2">
        <v>25.3</v>
      </c>
    </row>
    <row r="3024" spans="1:2" hidden="1">
      <c r="A3024" s="3">
        <v>37237</v>
      </c>
      <c r="B3024" s="2">
        <v>24.87</v>
      </c>
    </row>
    <row r="3025" spans="1:2" hidden="1">
      <c r="A3025" s="3">
        <v>37238</v>
      </c>
      <c r="B3025" s="2">
        <v>25.91</v>
      </c>
    </row>
    <row r="3026" spans="1:2" hidden="1">
      <c r="A3026" s="3">
        <v>37239</v>
      </c>
      <c r="B3026" s="2">
        <v>24.63</v>
      </c>
    </row>
    <row r="3027" spans="1:2" hidden="1">
      <c r="A3027" s="3">
        <v>37242</v>
      </c>
      <c r="B3027" s="2">
        <v>24.26</v>
      </c>
    </row>
    <row r="3028" spans="1:2" hidden="1">
      <c r="A3028" s="3">
        <v>37243</v>
      </c>
      <c r="B3028" s="2">
        <v>23.29</v>
      </c>
    </row>
    <row r="3029" spans="1:2" hidden="1">
      <c r="A3029" s="3">
        <v>37244</v>
      </c>
      <c r="B3029" s="2">
        <v>22.58</v>
      </c>
    </row>
    <row r="3030" spans="1:2" hidden="1">
      <c r="A3030" s="3">
        <v>37245</v>
      </c>
      <c r="B3030" s="2">
        <v>23.67</v>
      </c>
    </row>
    <row r="3031" spans="1:2" hidden="1">
      <c r="A3031" s="3">
        <v>37246</v>
      </c>
      <c r="B3031" s="2">
        <v>22.5</v>
      </c>
    </row>
    <row r="3032" spans="1:2" hidden="1">
      <c r="A3032" s="3">
        <v>37249</v>
      </c>
      <c r="B3032" s="2">
        <v>22.62</v>
      </c>
    </row>
    <row r="3033" spans="1:2" hidden="1">
      <c r="A3033" s="3">
        <v>37251</v>
      </c>
      <c r="B3033" s="2">
        <v>22.29</v>
      </c>
    </row>
    <row r="3034" spans="1:2" hidden="1">
      <c r="A3034" s="3">
        <v>37252</v>
      </c>
      <c r="B3034" s="2">
        <v>21.59</v>
      </c>
    </row>
    <row r="3035" spans="1:2" hidden="1">
      <c r="A3035" s="3">
        <v>37253</v>
      </c>
      <c r="B3035" s="2">
        <v>21.4</v>
      </c>
    </row>
    <row r="3036" spans="1:2" hidden="1">
      <c r="A3036" s="3">
        <v>37256</v>
      </c>
      <c r="B3036" s="2">
        <v>23.8</v>
      </c>
    </row>
    <row r="3037" spans="1:2" hidden="1">
      <c r="A3037" s="3">
        <v>37258</v>
      </c>
      <c r="B3037" s="2">
        <v>22.71</v>
      </c>
    </row>
    <row r="3038" spans="1:2" hidden="1">
      <c r="A3038" s="3">
        <v>37259</v>
      </c>
      <c r="B3038" s="2">
        <v>21.34</v>
      </c>
    </row>
    <row r="3039" spans="1:2" hidden="1">
      <c r="A3039" s="3">
        <v>37260</v>
      </c>
      <c r="B3039" s="2">
        <v>20.45</v>
      </c>
    </row>
    <row r="3040" spans="1:2" hidden="1">
      <c r="A3040" s="3">
        <v>37263</v>
      </c>
      <c r="B3040" s="2">
        <v>21.94</v>
      </c>
    </row>
    <row r="3041" spans="1:2" hidden="1">
      <c r="A3041" s="3">
        <v>37264</v>
      </c>
      <c r="B3041" s="2">
        <v>21.83</v>
      </c>
    </row>
    <row r="3042" spans="1:2" hidden="1">
      <c r="A3042" s="3">
        <v>37265</v>
      </c>
      <c r="B3042" s="2">
        <v>22.13</v>
      </c>
    </row>
    <row r="3043" spans="1:2" hidden="1">
      <c r="A3043" s="3">
        <v>37266</v>
      </c>
      <c r="B3043" s="2">
        <v>22.36</v>
      </c>
    </row>
    <row r="3044" spans="1:2" hidden="1">
      <c r="A3044" s="3">
        <v>37267</v>
      </c>
      <c r="B3044" s="2">
        <v>22.6</v>
      </c>
    </row>
    <row r="3045" spans="1:2" hidden="1">
      <c r="A3045" s="3">
        <v>37270</v>
      </c>
      <c r="B3045" s="2">
        <v>23.58</v>
      </c>
    </row>
    <row r="3046" spans="1:2" hidden="1">
      <c r="A3046" s="3">
        <v>37271</v>
      </c>
      <c r="B3046" s="2">
        <v>22.7</v>
      </c>
    </row>
    <row r="3047" spans="1:2" hidden="1">
      <c r="A3047" s="3">
        <v>37272</v>
      </c>
      <c r="B3047" s="2">
        <v>23.45</v>
      </c>
    </row>
    <row r="3048" spans="1:2" hidden="1">
      <c r="A3048" s="3">
        <v>37273</v>
      </c>
      <c r="B3048" s="2">
        <v>22.25</v>
      </c>
    </row>
    <row r="3049" spans="1:2" hidden="1">
      <c r="A3049" s="3">
        <v>37274</v>
      </c>
      <c r="B3049" s="2">
        <v>22.52</v>
      </c>
    </row>
    <row r="3050" spans="1:2" hidden="1">
      <c r="A3050" s="3">
        <v>37278</v>
      </c>
      <c r="B3050" s="2">
        <v>23.61</v>
      </c>
    </row>
    <row r="3051" spans="1:2" hidden="1">
      <c r="A3051" s="3">
        <v>37279</v>
      </c>
      <c r="B3051" s="2">
        <v>21.88</v>
      </c>
    </row>
    <row r="3052" spans="1:2" hidden="1">
      <c r="A3052" s="3">
        <v>37280</v>
      </c>
      <c r="B3052" s="2">
        <v>21.15</v>
      </c>
    </row>
    <row r="3053" spans="1:2" hidden="1">
      <c r="A3053" s="3">
        <v>37281</v>
      </c>
      <c r="B3053" s="2">
        <v>21.01</v>
      </c>
    </row>
    <row r="3054" spans="1:2" hidden="1">
      <c r="A3054" s="3">
        <v>37284</v>
      </c>
      <c r="B3054" s="2">
        <v>21.14</v>
      </c>
    </row>
    <row r="3055" spans="1:2" hidden="1">
      <c r="A3055" s="3">
        <v>37285</v>
      </c>
      <c r="B3055" s="2">
        <v>24.35</v>
      </c>
    </row>
    <row r="3056" spans="1:2" hidden="1">
      <c r="A3056" s="3">
        <v>37286</v>
      </c>
      <c r="B3056" s="2">
        <v>23.22</v>
      </c>
    </row>
    <row r="3057" spans="1:2" hidden="1">
      <c r="A3057" s="3">
        <v>37287</v>
      </c>
      <c r="B3057" s="2">
        <v>21.09</v>
      </c>
    </row>
    <row r="3058" spans="1:2" hidden="1">
      <c r="A3058" s="3">
        <v>37288</v>
      </c>
      <c r="B3058" s="2">
        <v>21.12</v>
      </c>
    </row>
    <row r="3059" spans="1:2" hidden="1">
      <c r="A3059" s="3">
        <v>37291</v>
      </c>
      <c r="B3059" s="2">
        <v>24.87</v>
      </c>
    </row>
    <row r="3060" spans="1:2" hidden="1">
      <c r="A3060" s="3">
        <v>37292</v>
      </c>
      <c r="B3060" s="2">
        <v>25.45</v>
      </c>
    </row>
    <row r="3061" spans="1:2" hidden="1">
      <c r="A3061" s="3">
        <v>37293</v>
      </c>
      <c r="B3061" s="2">
        <v>26.09</v>
      </c>
    </row>
    <row r="3062" spans="1:2" hidden="1">
      <c r="A3062" s="3">
        <v>37294</v>
      </c>
      <c r="B3062" s="2">
        <v>25.11</v>
      </c>
    </row>
    <row r="3063" spans="1:2" hidden="1">
      <c r="A3063" s="3">
        <v>37295</v>
      </c>
      <c r="B3063" s="2">
        <v>23.26</v>
      </c>
    </row>
    <row r="3064" spans="1:2" hidden="1">
      <c r="A3064" s="3">
        <v>37298</v>
      </c>
      <c r="B3064" s="2">
        <v>21.78</v>
      </c>
    </row>
    <row r="3065" spans="1:2" hidden="1">
      <c r="A3065" s="3">
        <v>37299</v>
      </c>
      <c r="B3065" s="2">
        <v>21.62</v>
      </c>
    </row>
    <row r="3066" spans="1:2" hidden="1">
      <c r="A3066" s="3">
        <v>37300</v>
      </c>
      <c r="B3066" s="2">
        <v>20.85</v>
      </c>
    </row>
    <row r="3067" spans="1:2" hidden="1">
      <c r="A3067" s="3">
        <v>37301</v>
      </c>
      <c r="B3067" s="2">
        <v>21.77</v>
      </c>
    </row>
    <row r="3068" spans="1:2" hidden="1">
      <c r="A3068" s="3">
        <v>37302</v>
      </c>
      <c r="B3068" s="2">
        <v>22.37</v>
      </c>
    </row>
    <row r="3069" spans="1:2" hidden="1">
      <c r="A3069" s="3">
        <v>37306</v>
      </c>
      <c r="B3069" s="2">
        <v>24.43</v>
      </c>
    </row>
    <row r="3070" spans="1:2" hidden="1">
      <c r="A3070" s="3">
        <v>37307</v>
      </c>
      <c r="B3070" s="2">
        <v>22.66</v>
      </c>
    </row>
    <row r="3071" spans="1:2" hidden="1">
      <c r="A3071" s="3">
        <v>37308</v>
      </c>
      <c r="B3071" s="2">
        <v>23.8</v>
      </c>
    </row>
    <row r="3072" spans="1:2" hidden="1">
      <c r="A3072" s="3">
        <v>37309</v>
      </c>
      <c r="B3072" s="2">
        <v>22.86</v>
      </c>
    </row>
    <row r="3073" spans="1:2" hidden="1">
      <c r="A3073" s="3">
        <v>37312</v>
      </c>
      <c r="B3073" s="2">
        <v>21.84</v>
      </c>
    </row>
    <row r="3074" spans="1:2" hidden="1">
      <c r="A3074" s="3">
        <v>37313</v>
      </c>
      <c r="B3074" s="2">
        <v>21.68</v>
      </c>
    </row>
    <row r="3075" spans="1:2" hidden="1">
      <c r="A3075" s="3">
        <v>37314</v>
      </c>
      <c r="B3075" s="2">
        <v>21.49</v>
      </c>
    </row>
    <row r="3076" spans="1:2" hidden="1">
      <c r="A3076" s="3">
        <v>37315</v>
      </c>
      <c r="B3076" s="2">
        <v>21.59</v>
      </c>
    </row>
    <row r="3077" spans="1:2" hidden="1">
      <c r="A3077" s="3">
        <v>37316</v>
      </c>
      <c r="B3077" s="2">
        <v>19.96</v>
      </c>
    </row>
    <row r="3078" spans="1:2" hidden="1">
      <c r="A3078" s="3">
        <v>37319</v>
      </c>
      <c r="B3078" s="2">
        <v>20.5</v>
      </c>
    </row>
    <row r="3079" spans="1:2" hidden="1">
      <c r="A3079" s="3">
        <v>37320</v>
      </c>
      <c r="B3079" s="2">
        <v>20.3</v>
      </c>
    </row>
    <row r="3080" spans="1:2" hidden="1">
      <c r="A3080" s="3">
        <v>37321</v>
      </c>
      <c r="B3080" s="2">
        <v>19.940000000000001</v>
      </c>
    </row>
    <row r="3081" spans="1:2" hidden="1">
      <c r="A3081" s="3">
        <v>37322</v>
      </c>
      <c r="B3081" s="2">
        <v>20.04</v>
      </c>
    </row>
    <row r="3082" spans="1:2" hidden="1">
      <c r="A3082" s="3">
        <v>37323</v>
      </c>
      <c r="B3082" s="2">
        <v>19.27</v>
      </c>
    </row>
    <row r="3083" spans="1:2" hidden="1">
      <c r="A3083" s="3">
        <v>37326</v>
      </c>
      <c r="B3083" s="2">
        <v>19.84</v>
      </c>
    </row>
    <row r="3084" spans="1:2" hidden="1">
      <c r="A3084" s="3">
        <v>37327</v>
      </c>
      <c r="B3084" s="2">
        <v>19.59</v>
      </c>
    </row>
    <row r="3085" spans="1:2" hidden="1">
      <c r="A3085" s="3">
        <v>37328</v>
      </c>
      <c r="B3085" s="2">
        <v>19.46</v>
      </c>
    </row>
    <row r="3086" spans="1:2" hidden="1">
      <c r="A3086" s="3">
        <v>37329</v>
      </c>
      <c r="B3086" s="2">
        <v>19.2</v>
      </c>
    </row>
    <row r="3087" spans="1:2" hidden="1">
      <c r="A3087" s="3">
        <v>37330</v>
      </c>
      <c r="B3087" s="2">
        <v>18.420000000000002</v>
      </c>
    </row>
    <row r="3088" spans="1:2" hidden="1">
      <c r="A3088" s="3">
        <v>37333</v>
      </c>
      <c r="B3088" s="2">
        <v>18.93</v>
      </c>
    </row>
    <row r="3089" spans="1:2" hidden="1">
      <c r="A3089" s="3">
        <v>37334</v>
      </c>
      <c r="B3089" s="2">
        <v>18.16</v>
      </c>
    </row>
    <row r="3090" spans="1:2" hidden="1">
      <c r="A3090" s="3">
        <v>37335</v>
      </c>
      <c r="B3090" s="2">
        <v>18.46</v>
      </c>
    </row>
    <row r="3091" spans="1:2" hidden="1">
      <c r="A3091" s="3">
        <v>37336</v>
      </c>
      <c r="B3091" s="2">
        <v>18.149999999999999</v>
      </c>
    </row>
    <row r="3092" spans="1:2" hidden="1">
      <c r="A3092" s="3">
        <v>37337</v>
      </c>
      <c r="B3092" s="2">
        <v>17.77</v>
      </c>
    </row>
    <row r="3093" spans="1:2" hidden="1">
      <c r="A3093" s="3">
        <v>37340</v>
      </c>
      <c r="B3093" s="2">
        <v>18.48</v>
      </c>
    </row>
    <row r="3094" spans="1:2" hidden="1">
      <c r="A3094" s="3">
        <v>37341</v>
      </c>
      <c r="B3094" s="2">
        <v>18.13</v>
      </c>
    </row>
    <row r="3095" spans="1:2" hidden="1">
      <c r="A3095" s="3">
        <v>37342</v>
      </c>
      <c r="B3095" s="2">
        <v>17.7</v>
      </c>
    </row>
    <row r="3096" spans="1:2" hidden="1">
      <c r="A3096" s="3">
        <v>37343</v>
      </c>
      <c r="B3096" s="2">
        <v>17.399999999999999</v>
      </c>
    </row>
    <row r="3097" spans="1:2" hidden="1">
      <c r="A3097" s="3">
        <v>37347</v>
      </c>
      <c r="B3097" s="2">
        <v>18.73</v>
      </c>
    </row>
    <row r="3098" spans="1:2" hidden="1">
      <c r="A3098" s="3">
        <v>37348</v>
      </c>
      <c r="B3098" s="2">
        <v>19.16</v>
      </c>
    </row>
    <row r="3099" spans="1:2" hidden="1">
      <c r="A3099" s="3">
        <v>37349</v>
      </c>
      <c r="B3099" s="2">
        <v>20.2</v>
      </c>
    </row>
    <row r="3100" spans="1:2" hidden="1">
      <c r="A3100" s="3">
        <v>37350</v>
      </c>
      <c r="B3100" s="2">
        <v>19.78</v>
      </c>
    </row>
    <row r="3101" spans="1:2" hidden="1">
      <c r="A3101" s="3">
        <v>37351</v>
      </c>
      <c r="B3101" s="2">
        <v>19.13</v>
      </c>
    </row>
    <row r="3102" spans="1:2" hidden="1">
      <c r="A3102" s="3">
        <v>37354</v>
      </c>
      <c r="B3102" s="2">
        <v>19.61</v>
      </c>
    </row>
    <row r="3103" spans="1:2" hidden="1">
      <c r="A3103" s="3">
        <v>37355</v>
      </c>
      <c r="B3103" s="2">
        <v>19.47</v>
      </c>
    </row>
    <row r="3104" spans="1:2" hidden="1">
      <c r="A3104" s="3">
        <v>37356</v>
      </c>
      <c r="B3104" s="2">
        <v>18.190000000000001</v>
      </c>
    </row>
    <row r="3105" spans="1:2" hidden="1">
      <c r="A3105" s="3">
        <v>37357</v>
      </c>
      <c r="B3105" s="2">
        <v>20.3</v>
      </c>
    </row>
    <row r="3106" spans="1:2" hidden="1">
      <c r="A3106" s="3">
        <v>37358</v>
      </c>
      <c r="B3106" s="2">
        <v>19.420000000000002</v>
      </c>
    </row>
    <row r="3107" spans="1:2" hidden="1">
      <c r="A3107" s="3">
        <v>37361</v>
      </c>
      <c r="B3107" s="2">
        <v>19.82</v>
      </c>
    </row>
    <row r="3108" spans="1:2" hidden="1">
      <c r="A3108" s="3">
        <v>37362</v>
      </c>
      <c r="B3108" s="2">
        <v>18.11</v>
      </c>
    </row>
    <row r="3109" spans="1:2" hidden="1">
      <c r="A3109" s="3">
        <v>37363</v>
      </c>
      <c r="B3109" s="2">
        <v>18.43</v>
      </c>
    </row>
    <row r="3110" spans="1:2" hidden="1">
      <c r="A3110" s="3">
        <v>37364</v>
      </c>
      <c r="B3110" s="2">
        <v>19.29</v>
      </c>
    </row>
    <row r="3111" spans="1:2" hidden="1">
      <c r="A3111" s="3">
        <v>37365</v>
      </c>
      <c r="B3111" s="2">
        <v>18.3</v>
      </c>
    </row>
    <row r="3112" spans="1:2" hidden="1">
      <c r="A3112" s="3">
        <v>37368</v>
      </c>
      <c r="B3112" s="2">
        <v>19.77</v>
      </c>
    </row>
    <row r="3113" spans="1:2" hidden="1">
      <c r="A3113" s="3">
        <v>37369</v>
      </c>
      <c r="B3113" s="2">
        <v>20.28</v>
      </c>
    </row>
    <row r="3114" spans="1:2" hidden="1">
      <c r="A3114" s="3">
        <v>37370</v>
      </c>
      <c r="B3114" s="2">
        <v>20.77</v>
      </c>
    </row>
    <row r="3115" spans="1:2" hidden="1">
      <c r="A3115" s="3">
        <v>37371</v>
      </c>
      <c r="B3115" s="2">
        <v>20.95</v>
      </c>
    </row>
    <row r="3116" spans="1:2" hidden="1">
      <c r="A3116" s="3">
        <v>37372</v>
      </c>
      <c r="B3116" s="2">
        <v>22.14</v>
      </c>
    </row>
    <row r="3117" spans="1:2" hidden="1">
      <c r="A3117" s="3">
        <v>37375</v>
      </c>
      <c r="B3117" s="2">
        <v>24.05</v>
      </c>
    </row>
    <row r="3118" spans="1:2" hidden="1">
      <c r="A3118" s="3">
        <v>37376</v>
      </c>
      <c r="B3118" s="2">
        <v>21.91</v>
      </c>
    </row>
    <row r="3119" spans="1:2" hidden="1">
      <c r="A3119" s="3">
        <v>37377</v>
      </c>
      <c r="B3119" s="2">
        <v>20.059999999999999</v>
      </c>
    </row>
    <row r="3120" spans="1:2" hidden="1">
      <c r="A3120" s="3">
        <v>37378</v>
      </c>
      <c r="B3120" s="2">
        <v>20.07</v>
      </c>
    </row>
    <row r="3121" spans="1:2" hidden="1">
      <c r="A3121" s="3">
        <v>37379</v>
      </c>
      <c r="B3121" s="2">
        <v>20.190000000000001</v>
      </c>
    </row>
    <row r="3122" spans="1:2" hidden="1">
      <c r="A3122" s="3">
        <v>37382</v>
      </c>
      <c r="B3122" s="2">
        <v>22.56</v>
      </c>
    </row>
    <row r="3123" spans="1:2" hidden="1">
      <c r="A3123" s="3">
        <v>37383</v>
      </c>
      <c r="B3123" s="2">
        <v>21.94</v>
      </c>
    </row>
    <row r="3124" spans="1:2" hidden="1">
      <c r="A3124" s="3">
        <v>37384</v>
      </c>
      <c r="B3124" s="2">
        <v>20.39</v>
      </c>
    </row>
    <row r="3125" spans="1:2" hidden="1">
      <c r="A3125" s="3">
        <v>37385</v>
      </c>
      <c r="B3125" s="2">
        <v>21.56</v>
      </c>
    </row>
    <row r="3126" spans="1:2" hidden="1">
      <c r="A3126" s="3">
        <v>37386</v>
      </c>
      <c r="B3126" s="2">
        <v>22.41</v>
      </c>
    </row>
    <row r="3127" spans="1:2" hidden="1">
      <c r="A3127" s="3">
        <v>37389</v>
      </c>
      <c r="B3127" s="2">
        <v>20.72</v>
      </c>
    </row>
    <row r="3128" spans="1:2" hidden="1">
      <c r="A3128" s="3">
        <v>37390</v>
      </c>
      <c r="B3128" s="2">
        <v>19.350000000000001</v>
      </c>
    </row>
    <row r="3129" spans="1:2" hidden="1">
      <c r="A3129" s="3">
        <v>37391</v>
      </c>
      <c r="B3129" s="2">
        <v>19.190000000000001</v>
      </c>
    </row>
    <row r="3130" spans="1:2" hidden="1">
      <c r="A3130" s="3">
        <v>37392</v>
      </c>
      <c r="B3130" s="2">
        <v>18.5</v>
      </c>
    </row>
    <row r="3131" spans="1:2" hidden="1">
      <c r="A3131" s="3">
        <v>37393</v>
      </c>
      <c r="B3131" s="2">
        <v>17.7</v>
      </c>
    </row>
    <row r="3132" spans="1:2" hidden="1">
      <c r="A3132" s="3">
        <v>37396</v>
      </c>
      <c r="B3132" s="2">
        <v>19.239999999999998</v>
      </c>
    </row>
    <row r="3133" spans="1:2" hidden="1">
      <c r="A3133" s="3">
        <v>37397</v>
      </c>
      <c r="B3133" s="2">
        <v>20.05</v>
      </c>
    </row>
    <row r="3134" spans="1:2" hidden="1">
      <c r="A3134" s="3">
        <v>37398</v>
      </c>
      <c r="B3134" s="2">
        <v>19.579999999999998</v>
      </c>
    </row>
    <row r="3135" spans="1:2" hidden="1">
      <c r="A3135" s="3">
        <v>37399</v>
      </c>
      <c r="B3135" s="2">
        <v>18.23</v>
      </c>
    </row>
    <row r="3136" spans="1:2" hidden="1">
      <c r="A3136" s="3">
        <v>37400</v>
      </c>
      <c r="B3136" s="2">
        <v>18.899999999999999</v>
      </c>
    </row>
    <row r="3137" spans="1:2" hidden="1">
      <c r="A3137" s="3">
        <v>37404</v>
      </c>
      <c r="B3137" s="2">
        <v>20.309999999999999</v>
      </c>
    </row>
    <row r="3138" spans="1:2" hidden="1">
      <c r="A3138" s="3">
        <v>37405</v>
      </c>
      <c r="B3138" s="2">
        <v>20.39</v>
      </c>
    </row>
    <row r="3139" spans="1:2" hidden="1">
      <c r="A3139" s="3">
        <v>37406</v>
      </c>
      <c r="B3139" s="2">
        <v>20.61</v>
      </c>
    </row>
    <row r="3140" spans="1:2" hidden="1">
      <c r="A3140" s="3">
        <v>37407</v>
      </c>
      <c r="B3140" s="2">
        <v>19.98</v>
      </c>
    </row>
    <row r="3141" spans="1:2" hidden="1">
      <c r="A3141" s="3">
        <v>37410</v>
      </c>
      <c r="B3141" s="2">
        <v>23.37</v>
      </c>
    </row>
    <row r="3142" spans="1:2" hidden="1">
      <c r="A3142" s="3">
        <v>37411</v>
      </c>
      <c r="B3142" s="2">
        <v>23.89</v>
      </c>
    </row>
    <row r="3143" spans="1:2" hidden="1">
      <c r="A3143" s="3">
        <v>37412</v>
      </c>
      <c r="B3143" s="2">
        <v>22.61</v>
      </c>
    </row>
    <row r="3144" spans="1:2" hidden="1">
      <c r="A3144" s="3">
        <v>37413</v>
      </c>
      <c r="B3144" s="2">
        <v>24.16</v>
      </c>
    </row>
    <row r="3145" spans="1:2" hidden="1">
      <c r="A3145" s="3">
        <v>37414</v>
      </c>
      <c r="B3145" s="2">
        <v>23.51</v>
      </c>
    </row>
    <row r="3146" spans="1:2" hidden="1">
      <c r="A3146" s="3">
        <v>37417</v>
      </c>
      <c r="B3146" s="2">
        <v>23.72</v>
      </c>
    </row>
    <row r="3147" spans="1:2" hidden="1">
      <c r="A3147" s="3">
        <v>37418</v>
      </c>
      <c r="B3147" s="2">
        <v>24.45</v>
      </c>
    </row>
    <row r="3148" spans="1:2" hidden="1">
      <c r="A3148" s="3">
        <v>37419</v>
      </c>
      <c r="B3148" s="2">
        <v>24.15</v>
      </c>
    </row>
    <row r="3149" spans="1:2" hidden="1">
      <c r="A3149" s="3">
        <v>37420</v>
      </c>
      <c r="B3149" s="2">
        <v>25.02</v>
      </c>
    </row>
    <row r="3150" spans="1:2" hidden="1">
      <c r="A3150" s="3">
        <v>37421</v>
      </c>
      <c r="B3150" s="2">
        <v>25.96</v>
      </c>
    </row>
    <row r="3151" spans="1:2" hidden="1">
      <c r="A3151" s="3">
        <v>37424</v>
      </c>
      <c r="B3151" s="2">
        <v>24.64</v>
      </c>
    </row>
    <row r="3152" spans="1:2" hidden="1">
      <c r="A3152" s="3">
        <v>37425</v>
      </c>
      <c r="B3152" s="2">
        <v>24.24</v>
      </c>
    </row>
    <row r="3153" spans="1:2" hidden="1">
      <c r="A3153" s="3">
        <v>37426</v>
      </c>
      <c r="B3153" s="2">
        <v>26.06</v>
      </c>
    </row>
    <row r="3154" spans="1:2" hidden="1">
      <c r="A3154" s="3">
        <v>37427</v>
      </c>
      <c r="B3154" s="2">
        <v>27.48</v>
      </c>
    </row>
    <row r="3155" spans="1:2" hidden="1">
      <c r="A3155" s="3">
        <v>37428</v>
      </c>
      <c r="B3155" s="2">
        <v>27.23</v>
      </c>
    </row>
    <row r="3156" spans="1:2" hidden="1">
      <c r="A3156" s="3">
        <v>37431</v>
      </c>
      <c r="B3156" s="2">
        <v>26.98</v>
      </c>
    </row>
    <row r="3157" spans="1:2" hidden="1">
      <c r="A3157" s="3">
        <v>37432</v>
      </c>
      <c r="B3157" s="2">
        <v>27.84</v>
      </c>
    </row>
    <row r="3158" spans="1:2" hidden="1">
      <c r="A3158" s="3">
        <v>37433</v>
      </c>
      <c r="B3158" s="2">
        <v>28.42</v>
      </c>
    </row>
    <row r="3159" spans="1:2" hidden="1">
      <c r="A3159" s="3">
        <v>37434</v>
      </c>
      <c r="B3159" s="2">
        <v>26.29</v>
      </c>
    </row>
    <row r="3160" spans="1:2" hidden="1">
      <c r="A3160" s="3">
        <v>37435</v>
      </c>
      <c r="B3160" s="2">
        <v>25.4</v>
      </c>
    </row>
    <row r="3161" spans="1:2" hidden="1">
      <c r="A3161" s="3">
        <v>37438</v>
      </c>
      <c r="B3161" s="2">
        <v>27.11</v>
      </c>
    </row>
    <row r="3162" spans="1:2" hidden="1">
      <c r="A3162" s="3">
        <v>37439</v>
      </c>
      <c r="B3162" s="2">
        <v>28.96</v>
      </c>
    </row>
    <row r="3163" spans="1:2" hidden="1">
      <c r="A3163" s="3">
        <v>37440</v>
      </c>
      <c r="B3163" s="2">
        <v>29.42</v>
      </c>
    </row>
    <row r="3164" spans="1:2" hidden="1">
      <c r="A3164" s="3">
        <v>37442</v>
      </c>
      <c r="B3164" s="2">
        <v>27.11</v>
      </c>
    </row>
    <row r="3165" spans="1:2" hidden="1">
      <c r="A3165" s="3">
        <v>37445</v>
      </c>
      <c r="B3165" s="2">
        <v>28.25</v>
      </c>
    </row>
    <row r="3166" spans="1:2" hidden="1">
      <c r="A3166" s="3">
        <v>37446</v>
      </c>
      <c r="B3166" s="2">
        <v>30.22</v>
      </c>
    </row>
    <row r="3167" spans="1:2" hidden="1">
      <c r="A3167" s="3">
        <v>37447</v>
      </c>
      <c r="B3167" s="2">
        <v>34.1</v>
      </c>
    </row>
    <row r="3168" spans="1:2" hidden="1">
      <c r="A3168" s="3">
        <v>37448</v>
      </c>
      <c r="B3168" s="2">
        <v>33.85</v>
      </c>
    </row>
    <row r="3169" spans="1:2" hidden="1">
      <c r="A3169" s="3">
        <v>37449</v>
      </c>
      <c r="B3169" s="2">
        <v>32.94</v>
      </c>
    </row>
    <row r="3170" spans="1:2" hidden="1">
      <c r="A3170" s="3">
        <v>37452</v>
      </c>
      <c r="B3170" s="2">
        <v>35.03</v>
      </c>
    </row>
    <row r="3171" spans="1:2" hidden="1">
      <c r="A3171" s="3">
        <v>37453</v>
      </c>
      <c r="B3171" s="2">
        <v>36.65</v>
      </c>
    </row>
    <row r="3172" spans="1:2" hidden="1">
      <c r="A3172" s="3">
        <v>37454</v>
      </c>
      <c r="B3172" s="2">
        <v>35.450000000000003</v>
      </c>
    </row>
    <row r="3173" spans="1:2" hidden="1">
      <c r="A3173" s="3">
        <v>37455</v>
      </c>
      <c r="B3173" s="2">
        <v>35.119999999999997</v>
      </c>
    </row>
    <row r="3174" spans="1:2" hidden="1">
      <c r="A3174" s="3">
        <v>37456</v>
      </c>
      <c r="B3174" s="2">
        <v>38.17</v>
      </c>
    </row>
    <row r="3175" spans="1:2" hidden="1">
      <c r="A3175" s="3">
        <v>37459</v>
      </c>
      <c r="B3175" s="2">
        <v>41.87</v>
      </c>
    </row>
    <row r="3176" spans="1:2" hidden="1">
      <c r="A3176" s="3">
        <v>37460</v>
      </c>
      <c r="B3176" s="2">
        <v>44.92</v>
      </c>
    </row>
    <row r="3177" spans="1:2" hidden="1">
      <c r="A3177" s="3">
        <v>37461</v>
      </c>
      <c r="B3177" s="2">
        <v>39.86</v>
      </c>
    </row>
    <row r="3178" spans="1:2" hidden="1">
      <c r="A3178" s="3">
        <v>37462</v>
      </c>
      <c r="B3178" s="2">
        <v>39.270000000000003</v>
      </c>
    </row>
    <row r="3179" spans="1:2" hidden="1">
      <c r="A3179" s="3">
        <v>37463</v>
      </c>
      <c r="B3179" s="2">
        <v>35.51</v>
      </c>
    </row>
    <row r="3180" spans="1:2" hidden="1">
      <c r="A3180" s="3">
        <v>37466</v>
      </c>
      <c r="B3180" s="2">
        <v>31.33</v>
      </c>
    </row>
    <row r="3181" spans="1:2" hidden="1">
      <c r="A3181" s="3">
        <v>37467</v>
      </c>
      <c r="B3181" s="2">
        <v>31.92</v>
      </c>
    </row>
    <row r="3182" spans="1:2" hidden="1">
      <c r="A3182" s="3">
        <v>37468</v>
      </c>
      <c r="B3182" s="2">
        <v>32.03</v>
      </c>
    </row>
    <row r="3183" spans="1:2" hidden="1">
      <c r="A3183" s="3">
        <v>37469</v>
      </c>
      <c r="B3183" s="2">
        <v>36.950000000000003</v>
      </c>
    </row>
    <row r="3184" spans="1:2" hidden="1">
      <c r="A3184" s="3">
        <v>37470</v>
      </c>
      <c r="B3184" s="2">
        <v>41.29</v>
      </c>
    </row>
    <row r="3185" spans="1:2" hidden="1">
      <c r="A3185" s="3">
        <v>37473</v>
      </c>
      <c r="B3185" s="2">
        <v>45.08</v>
      </c>
    </row>
    <row r="3186" spans="1:2" hidden="1">
      <c r="A3186" s="3">
        <v>37474</v>
      </c>
      <c r="B3186" s="2">
        <v>42.03</v>
      </c>
    </row>
    <row r="3187" spans="1:2" hidden="1">
      <c r="A3187" s="3">
        <v>37475</v>
      </c>
      <c r="B3187" s="2">
        <v>38.729999999999997</v>
      </c>
    </row>
    <row r="3188" spans="1:2" hidden="1">
      <c r="A3188" s="3">
        <v>37476</v>
      </c>
      <c r="B3188" s="2">
        <v>36.33</v>
      </c>
    </row>
    <row r="3189" spans="1:2" hidden="1">
      <c r="A3189" s="3">
        <v>37477</v>
      </c>
      <c r="B3189" s="2">
        <v>35.33</v>
      </c>
    </row>
    <row r="3190" spans="1:2" hidden="1">
      <c r="A3190" s="3">
        <v>37480</v>
      </c>
      <c r="B3190" s="2">
        <v>37.049999999999997</v>
      </c>
    </row>
    <row r="3191" spans="1:2" hidden="1">
      <c r="A3191" s="3">
        <v>37481</v>
      </c>
      <c r="B3191" s="2">
        <v>35.82</v>
      </c>
    </row>
    <row r="3192" spans="1:2" hidden="1">
      <c r="A3192" s="3">
        <v>37482</v>
      </c>
      <c r="B3192" s="2">
        <v>32.36</v>
      </c>
    </row>
    <row r="3193" spans="1:2" hidden="1">
      <c r="A3193" s="3">
        <v>37483</v>
      </c>
      <c r="B3193" s="2">
        <v>29.43</v>
      </c>
    </row>
    <row r="3194" spans="1:2" hidden="1">
      <c r="A3194" s="3">
        <v>37484</v>
      </c>
      <c r="B3194" s="2">
        <v>28.81</v>
      </c>
    </row>
    <row r="3195" spans="1:2" hidden="1">
      <c r="A3195" s="3">
        <v>37487</v>
      </c>
      <c r="B3195" s="2">
        <v>28.61</v>
      </c>
    </row>
    <row r="3196" spans="1:2" hidden="1">
      <c r="A3196" s="3">
        <v>37488</v>
      </c>
      <c r="B3196" s="2">
        <v>29.59</v>
      </c>
    </row>
    <row r="3197" spans="1:2" hidden="1">
      <c r="A3197" s="3">
        <v>37489</v>
      </c>
      <c r="B3197" s="2">
        <v>28.23</v>
      </c>
    </row>
    <row r="3198" spans="1:2" hidden="1">
      <c r="A3198" s="3">
        <v>37490</v>
      </c>
      <c r="B3198" s="2">
        <v>27.75</v>
      </c>
    </row>
    <row r="3199" spans="1:2" hidden="1">
      <c r="A3199" s="3">
        <v>37491</v>
      </c>
      <c r="B3199" s="2">
        <v>29.32</v>
      </c>
    </row>
    <row r="3200" spans="1:2" hidden="1">
      <c r="A3200" s="3">
        <v>37494</v>
      </c>
      <c r="B3200" s="2">
        <v>29.89</v>
      </c>
    </row>
    <row r="3201" spans="1:2" hidden="1">
      <c r="A3201" s="3">
        <v>37495</v>
      </c>
      <c r="B3201" s="2">
        <v>30.11</v>
      </c>
    </row>
    <row r="3202" spans="1:2" hidden="1">
      <c r="A3202" s="3">
        <v>37496</v>
      </c>
      <c r="B3202" s="2">
        <v>33.32</v>
      </c>
    </row>
    <row r="3203" spans="1:2" hidden="1">
      <c r="A3203" s="3">
        <v>37497</v>
      </c>
      <c r="B3203" s="2">
        <v>33.67</v>
      </c>
    </row>
    <row r="3204" spans="1:2" hidden="1">
      <c r="A3204" s="3">
        <v>37498</v>
      </c>
      <c r="B3204" s="2">
        <v>32.64</v>
      </c>
    </row>
    <row r="3205" spans="1:2" hidden="1">
      <c r="A3205" s="3">
        <v>37502</v>
      </c>
      <c r="B3205" s="2">
        <v>39.97</v>
      </c>
    </row>
    <row r="3206" spans="1:2" hidden="1">
      <c r="A3206" s="3">
        <v>37503</v>
      </c>
      <c r="B3206" s="2">
        <v>37.44</v>
      </c>
    </row>
    <row r="3207" spans="1:2" hidden="1">
      <c r="A3207" s="3">
        <v>37504</v>
      </c>
      <c r="B3207" s="2">
        <v>38.86</v>
      </c>
    </row>
    <row r="3208" spans="1:2" hidden="1">
      <c r="A3208" s="3">
        <v>37505</v>
      </c>
      <c r="B3208" s="2">
        <v>36.33</v>
      </c>
    </row>
    <row r="3209" spans="1:2" hidden="1">
      <c r="A3209" s="3">
        <v>37508</v>
      </c>
      <c r="B3209" s="2">
        <v>36.450000000000003</v>
      </c>
    </row>
    <row r="3210" spans="1:2" hidden="1">
      <c r="A3210" s="3">
        <v>37509</v>
      </c>
      <c r="B3210" s="2">
        <v>35.08</v>
      </c>
    </row>
    <row r="3211" spans="1:2" hidden="1">
      <c r="A3211" s="3">
        <v>37510</v>
      </c>
      <c r="B3211" s="2">
        <v>34.81</v>
      </c>
    </row>
    <row r="3212" spans="1:2" hidden="1">
      <c r="A3212" s="3">
        <v>37511</v>
      </c>
      <c r="B3212" s="2">
        <v>37.5</v>
      </c>
    </row>
    <row r="3213" spans="1:2" hidden="1">
      <c r="A3213" s="3">
        <v>37512</v>
      </c>
      <c r="B3213" s="2">
        <v>35.82</v>
      </c>
    </row>
    <row r="3214" spans="1:2" hidden="1">
      <c r="A3214" s="3">
        <v>37515</v>
      </c>
      <c r="B3214" s="2">
        <v>36.74</v>
      </c>
    </row>
    <row r="3215" spans="1:2" hidden="1">
      <c r="A3215" s="3">
        <v>37516</v>
      </c>
      <c r="B3215" s="2">
        <v>38.01</v>
      </c>
    </row>
    <row r="3216" spans="1:2" hidden="1">
      <c r="A3216" s="3">
        <v>37517</v>
      </c>
      <c r="B3216" s="2">
        <v>37.520000000000003</v>
      </c>
    </row>
    <row r="3217" spans="1:2" hidden="1">
      <c r="A3217" s="3">
        <v>37518</v>
      </c>
      <c r="B3217" s="2">
        <v>40.65</v>
      </c>
    </row>
    <row r="3218" spans="1:2" hidden="1">
      <c r="A3218" s="3">
        <v>37519</v>
      </c>
      <c r="B3218" s="2">
        <v>38.979999999999997</v>
      </c>
    </row>
    <row r="3219" spans="1:2" hidden="1">
      <c r="A3219" s="3">
        <v>37522</v>
      </c>
      <c r="B3219" s="2">
        <v>39.68</v>
      </c>
    </row>
    <row r="3220" spans="1:2" hidden="1">
      <c r="A3220" s="3">
        <v>37523</v>
      </c>
      <c r="B3220" s="2">
        <v>40.520000000000003</v>
      </c>
    </row>
    <row r="3221" spans="1:2" hidden="1">
      <c r="A3221" s="3">
        <v>37524</v>
      </c>
      <c r="B3221" s="2">
        <v>37.33</v>
      </c>
    </row>
    <row r="3222" spans="1:2" hidden="1">
      <c r="A3222" s="3">
        <v>37525</v>
      </c>
      <c r="B3222" s="2">
        <v>34.6</v>
      </c>
    </row>
    <row r="3223" spans="1:2" hidden="1">
      <c r="A3223" s="3">
        <v>37526</v>
      </c>
      <c r="B3223" s="2">
        <v>36.97</v>
      </c>
    </row>
    <row r="3224" spans="1:2" hidden="1">
      <c r="A3224" s="3">
        <v>37529</v>
      </c>
      <c r="B3224" s="2">
        <v>39.69</v>
      </c>
    </row>
    <row r="3225" spans="1:2" hidden="1">
      <c r="A3225" s="3">
        <v>37530</v>
      </c>
      <c r="B3225" s="2">
        <v>34.119999999999997</v>
      </c>
    </row>
    <row r="3226" spans="1:2" hidden="1">
      <c r="A3226" s="3">
        <v>37531</v>
      </c>
      <c r="B3226" s="2">
        <v>36.83</v>
      </c>
    </row>
    <row r="3227" spans="1:2" hidden="1">
      <c r="A3227" s="3">
        <v>37532</v>
      </c>
      <c r="B3227" s="2">
        <v>37.31</v>
      </c>
    </row>
    <row r="3228" spans="1:2" hidden="1">
      <c r="A3228" s="3">
        <v>37533</v>
      </c>
      <c r="B3228" s="2">
        <v>39.46</v>
      </c>
    </row>
    <row r="3229" spans="1:2" hidden="1">
      <c r="A3229" s="3">
        <v>37536</v>
      </c>
      <c r="B3229" s="2">
        <v>42.64</v>
      </c>
    </row>
    <row r="3230" spans="1:2" hidden="1">
      <c r="A3230" s="3">
        <v>37537</v>
      </c>
      <c r="B3230" s="2">
        <v>41.02</v>
      </c>
    </row>
    <row r="3231" spans="1:2" hidden="1">
      <c r="A3231" s="3">
        <v>37538</v>
      </c>
      <c r="B3231" s="2">
        <v>42.13</v>
      </c>
    </row>
    <row r="3232" spans="1:2" hidden="1">
      <c r="A3232" s="3">
        <v>37539</v>
      </c>
      <c r="B3232" s="2">
        <v>37.549999999999997</v>
      </c>
    </row>
    <row r="3233" spans="1:2" hidden="1">
      <c r="A3233" s="3">
        <v>37540</v>
      </c>
      <c r="B3233" s="2">
        <v>35.700000000000003</v>
      </c>
    </row>
    <row r="3234" spans="1:2" hidden="1">
      <c r="A3234" s="3">
        <v>37543</v>
      </c>
      <c r="B3234" s="2">
        <v>36.04</v>
      </c>
    </row>
    <row r="3235" spans="1:2" hidden="1">
      <c r="A3235" s="3">
        <v>37544</v>
      </c>
      <c r="B3235" s="2">
        <v>34.020000000000003</v>
      </c>
    </row>
    <row r="3236" spans="1:2" hidden="1">
      <c r="A3236" s="3">
        <v>37545</v>
      </c>
      <c r="B3236" s="2">
        <v>36</v>
      </c>
    </row>
    <row r="3237" spans="1:2" hidden="1">
      <c r="A3237" s="3">
        <v>37546</v>
      </c>
      <c r="B3237" s="2">
        <v>34.1</v>
      </c>
    </row>
    <row r="3238" spans="1:2" hidden="1">
      <c r="A3238" s="3">
        <v>37547</v>
      </c>
      <c r="B3238" s="2">
        <v>33.53</v>
      </c>
    </row>
    <row r="3239" spans="1:2" hidden="1">
      <c r="A3239" s="3">
        <v>37550</v>
      </c>
      <c r="B3239" s="2">
        <v>33.11</v>
      </c>
    </row>
    <row r="3240" spans="1:2" hidden="1">
      <c r="A3240" s="3">
        <v>37551</v>
      </c>
      <c r="B3240" s="2">
        <v>34.090000000000003</v>
      </c>
    </row>
    <row r="3241" spans="1:2" hidden="1">
      <c r="A3241" s="3">
        <v>37552</v>
      </c>
      <c r="B3241" s="2">
        <v>33.200000000000003</v>
      </c>
    </row>
    <row r="3242" spans="1:2" hidden="1">
      <c r="A3242" s="3">
        <v>37553</v>
      </c>
      <c r="B3242" s="2">
        <v>34.03</v>
      </c>
    </row>
    <row r="3243" spans="1:2" hidden="1">
      <c r="A3243" s="3">
        <v>37554</v>
      </c>
      <c r="B3243" s="2">
        <v>30</v>
      </c>
    </row>
    <row r="3244" spans="1:2" hidden="1">
      <c r="A3244" s="3">
        <v>37557</v>
      </c>
      <c r="B3244" s="2">
        <v>31.07</v>
      </c>
    </row>
    <row r="3245" spans="1:2" hidden="1">
      <c r="A3245" s="3">
        <v>37558</v>
      </c>
      <c r="B3245" s="2">
        <v>32.270000000000003</v>
      </c>
    </row>
    <row r="3246" spans="1:2" hidden="1">
      <c r="A3246" s="3">
        <v>37559</v>
      </c>
      <c r="B3246" s="2">
        <v>31.23</v>
      </c>
    </row>
    <row r="3247" spans="1:2" hidden="1">
      <c r="A3247" s="3">
        <v>37560</v>
      </c>
      <c r="B3247" s="2">
        <v>31.14</v>
      </c>
    </row>
    <row r="3248" spans="1:2" hidden="1">
      <c r="A3248" s="3">
        <v>37561</v>
      </c>
      <c r="B3248" s="2">
        <v>29.3</v>
      </c>
    </row>
    <row r="3249" spans="1:2" hidden="1">
      <c r="A3249" s="3">
        <v>37564</v>
      </c>
      <c r="B3249" s="2">
        <v>30.82</v>
      </c>
    </row>
    <row r="3250" spans="1:2" hidden="1">
      <c r="A3250" s="3">
        <v>37565</v>
      </c>
      <c r="B3250" s="2">
        <v>31.23</v>
      </c>
    </row>
    <row r="3251" spans="1:2" hidden="1">
      <c r="A3251" s="3">
        <v>37566</v>
      </c>
      <c r="B3251" s="2">
        <v>30.73</v>
      </c>
    </row>
    <row r="3252" spans="1:2" hidden="1">
      <c r="A3252" s="3">
        <v>37567</v>
      </c>
      <c r="B3252" s="2">
        <v>31.42</v>
      </c>
    </row>
    <row r="3253" spans="1:2" hidden="1">
      <c r="A3253" s="3">
        <v>37568</v>
      </c>
      <c r="B3253" s="2">
        <v>29.41</v>
      </c>
    </row>
    <row r="3254" spans="1:2" hidden="1">
      <c r="A3254" s="3">
        <v>37571</v>
      </c>
      <c r="B3254" s="2">
        <v>31.3</v>
      </c>
    </row>
    <row r="3255" spans="1:2" hidden="1">
      <c r="A3255" s="3">
        <v>37572</v>
      </c>
      <c r="B3255" s="2">
        <v>30.58</v>
      </c>
    </row>
    <row r="3256" spans="1:2" hidden="1">
      <c r="A3256" s="3">
        <v>37573</v>
      </c>
      <c r="B3256" s="2">
        <v>31.24</v>
      </c>
    </row>
    <row r="3257" spans="1:2" hidden="1">
      <c r="A3257" s="3">
        <v>37574</v>
      </c>
      <c r="B3257" s="2">
        <v>28.67</v>
      </c>
    </row>
    <row r="3258" spans="1:2" hidden="1">
      <c r="A3258" s="3">
        <v>37575</v>
      </c>
      <c r="B3258" s="2">
        <v>26.65</v>
      </c>
    </row>
    <row r="3259" spans="1:2" hidden="1">
      <c r="A3259" s="3">
        <v>37578</v>
      </c>
      <c r="B3259" s="2">
        <v>27.66</v>
      </c>
    </row>
    <row r="3260" spans="1:2" hidden="1">
      <c r="A3260" s="3">
        <v>37579</v>
      </c>
      <c r="B3260" s="2">
        <v>27.41</v>
      </c>
    </row>
    <row r="3261" spans="1:2" hidden="1">
      <c r="A3261" s="3">
        <v>37580</v>
      </c>
      <c r="B3261" s="2">
        <v>25.32</v>
      </c>
    </row>
    <row r="3262" spans="1:2" hidden="1">
      <c r="A3262" s="3">
        <v>37581</v>
      </c>
      <c r="B3262" s="2">
        <v>23.81</v>
      </c>
    </row>
    <row r="3263" spans="1:2" hidden="1">
      <c r="A3263" s="3">
        <v>37582</v>
      </c>
      <c r="B3263" s="2">
        <v>23.16</v>
      </c>
    </row>
    <row r="3264" spans="1:2" hidden="1">
      <c r="A3264" s="3">
        <v>37585</v>
      </c>
      <c r="B3264" s="2">
        <v>24.07</v>
      </c>
    </row>
    <row r="3265" spans="1:2" hidden="1">
      <c r="A3265" s="3">
        <v>37586</v>
      </c>
      <c r="B3265" s="2">
        <v>25.97</v>
      </c>
    </row>
    <row r="3266" spans="1:2" hidden="1">
      <c r="A3266" s="3">
        <v>37587</v>
      </c>
      <c r="B3266" s="2">
        <v>27.25</v>
      </c>
    </row>
    <row r="3267" spans="1:2" hidden="1">
      <c r="A3267" s="3">
        <v>37589</v>
      </c>
      <c r="B3267" s="2">
        <v>27.5</v>
      </c>
    </row>
    <row r="3268" spans="1:2" hidden="1">
      <c r="A3268" s="3">
        <v>37592</v>
      </c>
      <c r="B3268" s="2">
        <v>27.46</v>
      </c>
    </row>
    <row r="3269" spans="1:2" hidden="1">
      <c r="A3269" s="3">
        <v>37593</v>
      </c>
      <c r="B3269" s="2">
        <v>28.33</v>
      </c>
    </row>
    <row r="3270" spans="1:2" hidden="1">
      <c r="A3270" s="3">
        <v>37594</v>
      </c>
      <c r="B3270" s="2">
        <v>28.92</v>
      </c>
    </row>
    <row r="3271" spans="1:2" hidden="1">
      <c r="A3271" s="3">
        <v>37595</v>
      </c>
      <c r="B3271" s="2">
        <v>30.1</v>
      </c>
    </row>
    <row r="3272" spans="1:2" hidden="1">
      <c r="A3272" s="3">
        <v>37596</v>
      </c>
      <c r="B3272" s="2">
        <v>28.88</v>
      </c>
    </row>
    <row r="3273" spans="1:2" hidden="1">
      <c r="A3273" s="3">
        <v>37599</v>
      </c>
      <c r="B3273" s="2">
        <v>30.78</v>
      </c>
    </row>
    <row r="3274" spans="1:2" hidden="1">
      <c r="A3274" s="3">
        <v>37600</v>
      </c>
      <c r="B3274" s="2">
        <v>28.76</v>
      </c>
    </row>
    <row r="3275" spans="1:2" hidden="1">
      <c r="A3275" s="3">
        <v>37601</v>
      </c>
      <c r="B3275" s="2">
        <v>27.76</v>
      </c>
    </row>
    <row r="3276" spans="1:2" hidden="1">
      <c r="A3276" s="3">
        <v>37602</v>
      </c>
      <c r="B3276" s="2">
        <v>27.29</v>
      </c>
    </row>
    <row r="3277" spans="1:2" hidden="1">
      <c r="A3277" s="3">
        <v>37603</v>
      </c>
      <c r="B3277" s="2">
        <v>28.18</v>
      </c>
    </row>
    <row r="3278" spans="1:2" hidden="1">
      <c r="A3278" s="3">
        <v>37606</v>
      </c>
      <c r="B3278" s="2">
        <v>26.24</v>
      </c>
    </row>
    <row r="3279" spans="1:2" hidden="1">
      <c r="A3279" s="3">
        <v>37607</v>
      </c>
      <c r="B3279" s="2">
        <v>26.66</v>
      </c>
    </row>
    <row r="3280" spans="1:2" hidden="1">
      <c r="A3280" s="3">
        <v>37608</v>
      </c>
      <c r="B3280" s="2">
        <v>28.29</v>
      </c>
    </row>
    <row r="3281" spans="1:2" hidden="1">
      <c r="A3281" s="3">
        <v>37609</v>
      </c>
      <c r="B3281" s="2">
        <v>30.21</v>
      </c>
    </row>
    <row r="3282" spans="1:2" hidden="1">
      <c r="A3282" s="3">
        <v>37610</v>
      </c>
      <c r="B3282" s="2">
        <v>26.71</v>
      </c>
    </row>
    <row r="3283" spans="1:2" hidden="1">
      <c r="A3283" s="3">
        <v>37613</v>
      </c>
      <c r="B3283" s="2">
        <v>26.2</v>
      </c>
    </row>
    <row r="3284" spans="1:2" hidden="1">
      <c r="A3284" s="3">
        <v>37614</v>
      </c>
      <c r="B3284" s="2">
        <v>26.49</v>
      </c>
    </row>
    <row r="3285" spans="1:2" hidden="1">
      <c r="A3285" s="3">
        <v>37616</v>
      </c>
      <c r="B3285" s="2">
        <v>27.37</v>
      </c>
    </row>
    <row r="3286" spans="1:2" hidden="1">
      <c r="A3286" s="3">
        <v>37617</v>
      </c>
      <c r="B3286" s="2">
        <v>29.55</v>
      </c>
    </row>
    <row r="3287" spans="1:2" hidden="1">
      <c r="A3287" s="3">
        <v>37620</v>
      </c>
      <c r="B3287" s="2">
        <v>29.62</v>
      </c>
    </row>
    <row r="3288" spans="1:2" hidden="1">
      <c r="A3288" s="3">
        <v>37621</v>
      </c>
      <c r="B3288" s="2">
        <v>28.62</v>
      </c>
    </row>
    <row r="3289" spans="1:2" hidden="1">
      <c r="A3289" s="3">
        <v>37623</v>
      </c>
      <c r="B3289" s="2">
        <v>25.39</v>
      </c>
    </row>
    <row r="3290" spans="1:2" hidden="1">
      <c r="A3290" s="3">
        <v>37624</v>
      </c>
      <c r="B3290" s="2">
        <v>24.68</v>
      </c>
    </row>
    <row r="3291" spans="1:2" hidden="1">
      <c r="A3291" s="3">
        <v>37627</v>
      </c>
      <c r="B3291" s="2">
        <v>24.91</v>
      </c>
    </row>
    <row r="3292" spans="1:2" hidden="1">
      <c r="A3292" s="3">
        <v>37628</v>
      </c>
      <c r="B3292" s="2">
        <v>25.13</v>
      </c>
    </row>
    <row r="3293" spans="1:2" hidden="1">
      <c r="A3293" s="3">
        <v>37629</v>
      </c>
      <c r="B3293" s="2">
        <v>25.53</v>
      </c>
    </row>
    <row r="3294" spans="1:2" hidden="1">
      <c r="A3294" s="3">
        <v>37630</v>
      </c>
      <c r="B3294" s="2">
        <v>24.25</v>
      </c>
    </row>
    <row r="3295" spans="1:2" hidden="1">
      <c r="A3295" s="3">
        <v>37631</v>
      </c>
      <c r="B3295" s="2">
        <v>24.32</v>
      </c>
    </row>
    <row r="3296" spans="1:2" hidden="1">
      <c r="A3296" s="3">
        <v>37634</v>
      </c>
      <c r="B3296" s="2">
        <v>24.9</v>
      </c>
    </row>
    <row r="3297" spans="1:2" hidden="1">
      <c r="A3297" s="3">
        <v>37635</v>
      </c>
      <c r="B3297" s="2">
        <v>24.57</v>
      </c>
    </row>
    <row r="3298" spans="1:2" hidden="1">
      <c r="A3298" s="3">
        <v>37636</v>
      </c>
      <c r="B3298" s="2">
        <v>25.51</v>
      </c>
    </row>
    <row r="3299" spans="1:2" hidden="1">
      <c r="A3299" s="3">
        <v>37637</v>
      </c>
      <c r="B3299" s="2">
        <v>25.01</v>
      </c>
    </row>
    <row r="3300" spans="1:2" hidden="1">
      <c r="A3300" s="3">
        <v>37638</v>
      </c>
      <c r="B3300" s="2">
        <v>25.7</v>
      </c>
    </row>
    <row r="3301" spans="1:2" hidden="1">
      <c r="A3301" s="3">
        <v>37642</v>
      </c>
      <c r="B3301" s="2">
        <v>27.59</v>
      </c>
    </row>
    <row r="3302" spans="1:2" hidden="1">
      <c r="A3302" s="3">
        <v>37643</v>
      </c>
      <c r="B3302" s="2">
        <v>29.01</v>
      </c>
    </row>
    <row r="3303" spans="1:2" hidden="1">
      <c r="A3303" s="3">
        <v>37644</v>
      </c>
      <c r="B3303" s="2">
        <v>27.53</v>
      </c>
    </row>
    <row r="3304" spans="1:2" hidden="1">
      <c r="A3304" s="3">
        <v>37645</v>
      </c>
      <c r="B3304" s="2">
        <v>31.51</v>
      </c>
    </row>
    <row r="3305" spans="1:2" hidden="1">
      <c r="A3305" s="3">
        <v>37648</v>
      </c>
      <c r="B3305" s="2">
        <v>34.69</v>
      </c>
    </row>
    <row r="3306" spans="1:2" hidden="1">
      <c r="A3306" s="3">
        <v>37649</v>
      </c>
      <c r="B3306" s="2">
        <v>31.93</v>
      </c>
    </row>
    <row r="3307" spans="1:2" hidden="1">
      <c r="A3307" s="3">
        <v>37650</v>
      </c>
      <c r="B3307" s="2">
        <v>31.26</v>
      </c>
    </row>
    <row r="3308" spans="1:2" hidden="1">
      <c r="A3308" s="3">
        <v>37651</v>
      </c>
      <c r="B3308" s="2">
        <v>31.32</v>
      </c>
    </row>
    <row r="3309" spans="1:2" hidden="1">
      <c r="A3309" s="3">
        <v>37652</v>
      </c>
      <c r="B3309" s="2">
        <v>31.17</v>
      </c>
    </row>
    <row r="3310" spans="1:2" hidden="1">
      <c r="A3310" s="3">
        <v>37655</v>
      </c>
      <c r="B3310" s="2">
        <v>31.02</v>
      </c>
    </row>
    <row r="3311" spans="1:2" hidden="1">
      <c r="A3311" s="3">
        <v>37656</v>
      </c>
      <c r="B3311" s="2">
        <v>32.76</v>
      </c>
    </row>
    <row r="3312" spans="1:2" hidden="1">
      <c r="A3312" s="3">
        <v>37657</v>
      </c>
      <c r="B3312" s="2">
        <v>33.04</v>
      </c>
    </row>
    <row r="3313" spans="1:2" hidden="1">
      <c r="A3313" s="3">
        <v>37658</v>
      </c>
      <c r="B3313" s="2">
        <v>33.35</v>
      </c>
    </row>
    <row r="3314" spans="1:2" hidden="1">
      <c r="A3314" s="3">
        <v>37659</v>
      </c>
      <c r="B3314" s="2">
        <v>34.01</v>
      </c>
    </row>
    <row r="3315" spans="1:2" hidden="1">
      <c r="A3315" s="3">
        <v>37662</v>
      </c>
      <c r="B3315" s="2">
        <v>33.99</v>
      </c>
    </row>
    <row r="3316" spans="1:2" hidden="1">
      <c r="A3316" s="3">
        <v>37663</v>
      </c>
      <c r="B3316" s="2">
        <v>33.68</v>
      </c>
    </row>
    <row r="3317" spans="1:2" hidden="1">
      <c r="A3317" s="3">
        <v>37664</v>
      </c>
      <c r="B3317" s="2">
        <v>34.33</v>
      </c>
    </row>
    <row r="3318" spans="1:2" hidden="1">
      <c r="A3318" s="3">
        <v>37665</v>
      </c>
      <c r="B3318" s="2">
        <v>33.700000000000003</v>
      </c>
    </row>
    <row r="3319" spans="1:2" hidden="1">
      <c r="A3319" s="3">
        <v>37666</v>
      </c>
      <c r="B3319" s="2">
        <v>32.619999999999997</v>
      </c>
    </row>
    <row r="3320" spans="1:2" hidden="1">
      <c r="A3320" s="3">
        <v>37670</v>
      </c>
      <c r="B3320" s="2">
        <v>31.11</v>
      </c>
    </row>
    <row r="3321" spans="1:2" hidden="1">
      <c r="A3321" s="3">
        <v>37671</v>
      </c>
      <c r="B3321" s="2">
        <v>31.31</v>
      </c>
    </row>
    <row r="3322" spans="1:2" hidden="1">
      <c r="A3322" s="3">
        <v>37672</v>
      </c>
      <c r="B3322" s="2">
        <v>31.16</v>
      </c>
    </row>
    <row r="3323" spans="1:2" hidden="1">
      <c r="A3323" s="3">
        <v>37673</v>
      </c>
      <c r="B3323" s="2">
        <v>30.25</v>
      </c>
    </row>
    <row r="3324" spans="1:2" hidden="1">
      <c r="A3324" s="3">
        <v>37676</v>
      </c>
      <c r="B3324" s="2">
        <v>31.98</v>
      </c>
    </row>
    <row r="3325" spans="1:2" hidden="1">
      <c r="A3325" s="3">
        <v>37677</v>
      </c>
      <c r="B3325" s="2">
        <v>31.74</v>
      </c>
    </row>
    <row r="3326" spans="1:2" hidden="1">
      <c r="A3326" s="3">
        <v>37678</v>
      </c>
      <c r="B3326" s="2">
        <v>31.94</v>
      </c>
    </row>
    <row r="3327" spans="1:2" hidden="1">
      <c r="A3327" s="3">
        <v>37679</v>
      </c>
      <c r="B3327" s="2">
        <v>30.53</v>
      </c>
    </row>
    <row r="3328" spans="1:2" hidden="1">
      <c r="A3328" s="3">
        <v>37680</v>
      </c>
      <c r="B3328" s="2">
        <v>29.63</v>
      </c>
    </row>
    <row r="3329" spans="1:2" hidden="1">
      <c r="A3329" s="3">
        <v>37683</v>
      </c>
      <c r="B3329" s="2">
        <v>30.43</v>
      </c>
    </row>
    <row r="3330" spans="1:2" hidden="1">
      <c r="A3330" s="3">
        <v>37684</v>
      </c>
      <c r="B3330" s="2">
        <v>31.83</v>
      </c>
    </row>
    <row r="3331" spans="1:2" hidden="1">
      <c r="A3331" s="3">
        <v>37685</v>
      </c>
      <c r="B3331" s="2">
        <v>30.38</v>
      </c>
    </row>
    <row r="3332" spans="1:2" hidden="1">
      <c r="A3332" s="3">
        <v>37686</v>
      </c>
      <c r="B3332" s="2">
        <v>31.37</v>
      </c>
    </row>
    <row r="3333" spans="1:2" hidden="1">
      <c r="A3333" s="3">
        <v>37687</v>
      </c>
      <c r="B3333" s="2">
        <v>31.08</v>
      </c>
    </row>
    <row r="3334" spans="1:2" hidden="1">
      <c r="A3334" s="3">
        <v>37690</v>
      </c>
      <c r="B3334" s="2">
        <v>33.31</v>
      </c>
    </row>
    <row r="3335" spans="1:2" hidden="1">
      <c r="A3335" s="3">
        <v>37691</v>
      </c>
      <c r="B3335" s="2">
        <v>33.61</v>
      </c>
    </row>
    <row r="3336" spans="1:2" hidden="1">
      <c r="A3336" s="3">
        <v>37692</v>
      </c>
      <c r="B3336" s="2">
        <v>33.51</v>
      </c>
    </row>
    <row r="3337" spans="1:2" hidden="1">
      <c r="A3337" s="3">
        <v>37693</v>
      </c>
      <c r="B3337" s="2">
        <v>31.76</v>
      </c>
    </row>
    <row r="3338" spans="1:2" hidden="1">
      <c r="A3338" s="3">
        <v>37694</v>
      </c>
      <c r="B3338" s="2">
        <v>30.98</v>
      </c>
    </row>
    <row r="3339" spans="1:2" hidden="1">
      <c r="A3339" s="3">
        <v>37697</v>
      </c>
      <c r="B3339" s="2">
        <v>31.75</v>
      </c>
    </row>
    <row r="3340" spans="1:2" hidden="1">
      <c r="A3340" s="3">
        <v>37698</v>
      </c>
      <c r="B3340" s="2">
        <v>30.43</v>
      </c>
    </row>
    <row r="3341" spans="1:2" hidden="1">
      <c r="A3341" s="3">
        <v>37699</v>
      </c>
      <c r="B3341" s="2">
        <v>31.54</v>
      </c>
    </row>
    <row r="3342" spans="1:2" hidden="1">
      <c r="A3342" s="3">
        <v>37700</v>
      </c>
      <c r="B3342" s="2">
        <v>30.44</v>
      </c>
    </row>
    <row r="3343" spans="1:2" hidden="1">
      <c r="A3343" s="3">
        <v>37701</v>
      </c>
      <c r="B3343" s="2">
        <v>28.67</v>
      </c>
    </row>
    <row r="3344" spans="1:2" hidden="1">
      <c r="A3344" s="3">
        <v>37704</v>
      </c>
      <c r="B3344" s="2">
        <v>30.39</v>
      </c>
    </row>
    <row r="3345" spans="1:2" hidden="1">
      <c r="A3345" s="3">
        <v>37705</v>
      </c>
      <c r="B3345" s="2">
        <v>28.75</v>
      </c>
    </row>
    <row r="3346" spans="1:2" hidden="1">
      <c r="A3346" s="3">
        <v>37706</v>
      </c>
      <c r="B3346" s="2">
        <v>28.23</v>
      </c>
    </row>
    <row r="3347" spans="1:2" hidden="1">
      <c r="A3347" s="3">
        <v>37707</v>
      </c>
      <c r="B3347" s="2">
        <v>27.96</v>
      </c>
    </row>
    <row r="3348" spans="1:2" hidden="1">
      <c r="A3348" s="3">
        <v>37708</v>
      </c>
      <c r="B3348" s="2">
        <v>27.75</v>
      </c>
    </row>
    <row r="3349" spans="1:2" hidden="1">
      <c r="A3349" s="3">
        <v>37711</v>
      </c>
      <c r="B3349" s="2">
        <v>29.15</v>
      </c>
    </row>
    <row r="3350" spans="1:2" hidden="1">
      <c r="A3350" s="3">
        <v>37712</v>
      </c>
      <c r="B3350" s="2">
        <v>28.36</v>
      </c>
    </row>
    <row r="3351" spans="1:2" hidden="1">
      <c r="A3351" s="3">
        <v>37713</v>
      </c>
      <c r="B3351" s="2">
        <v>28.02</v>
      </c>
    </row>
    <row r="3352" spans="1:2" hidden="1">
      <c r="A3352" s="3">
        <v>37714</v>
      </c>
      <c r="B3352" s="2">
        <v>28.21</v>
      </c>
    </row>
    <row r="3353" spans="1:2" hidden="1">
      <c r="A3353" s="3">
        <v>37715</v>
      </c>
      <c r="B3353" s="2">
        <v>29.13</v>
      </c>
    </row>
    <row r="3354" spans="1:2" hidden="1">
      <c r="A3354" s="3">
        <v>37718</v>
      </c>
      <c r="B3354" s="2">
        <v>28.45</v>
      </c>
    </row>
    <row r="3355" spans="1:2" hidden="1">
      <c r="A3355" s="3">
        <v>37719</v>
      </c>
      <c r="B3355" s="2">
        <v>27.13</v>
      </c>
    </row>
    <row r="3356" spans="1:2" hidden="1">
      <c r="A3356" s="3">
        <v>37720</v>
      </c>
      <c r="B3356" s="2">
        <v>27.11</v>
      </c>
    </row>
    <row r="3357" spans="1:2" hidden="1">
      <c r="A3357" s="3">
        <v>37721</v>
      </c>
      <c r="B3357" s="2">
        <v>25.6</v>
      </c>
    </row>
    <row r="3358" spans="1:2" hidden="1">
      <c r="A3358" s="3">
        <v>37722</v>
      </c>
      <c r="B3358" s="2">
        <v>24.44</v>
      </c>
    </row>
    <row r="3359" spans="1:2" hidden="1">
      <c r="A3359" s="3">
        <v>37725</v>
      </c>
      <c r="B3359" s="2">
        <v>23.41</v>
      </c>
    </row>
    <row r="3360" spans="1:2" hidden="1">
      <c r="A3360" s="3">
        <v>37726</v>
      </c>
      <c r="B3360" s="2">
        <v>22.56</v>
      </c>
    </row>
    <row r="3361" spans="1:2" hidden="1">
      <c r="A3361" s="3">
        <v>37727</v>
      </c>
      <c r="B3361" s="2">
        <v>22.52</v>
      </c>
    </row>
    <row r="3362" spans="1:2" hidden="1">
      <c r="A3362" s="3">
        <v>37728</v>
      </c>
      <c r="B3362" s="2">
        <v>21.5</v>
      </c>
    </row>
    <row r="3363" spans="1:2" hidden="1">
      <c r="A3363" s="3">
        <v>37732</v>
      </c>
      <c r="B3363" s="2">
        <v>21.95</v>
      </c>
    </row>
    <row r="3364" spans="1:2" hidden="1">
      <c r="A3364" s="3">
        <v>37733</v>
      </c>
      <c r="B3364" s="2">
        <v>20.7</v>
      </c>
    </row>
    <row r="3365" spans="1:2" hidden="1">
      <c r="A3365" s="3">
        <v>37734</v>
      </c>
      <c r="B3365" s="2">
        <v>20.8</v>
      </c>
    </row>
    <row r="3366" spans="1:2" hidden="1">
      <c r="A3366" s="3">
        <v>37735</v>
      </c>
      <c r="B3366" s="2">
        <v>20.329999999999998</v>
      </c>
    </row>
    <row r="3367" spans="1:2" hidden="1">
      <c r="A3367" s="3">
        <v>37736</v>
      </c>
      <c r="B3367" s="2">
        <v>20.8</v>
      </c>
    </row>
    <row r="3368" spans="1:2" hidden="1">
      <c r="A3368" s="3">
        <v>37739</v>
      </c>
      <c r="B3368" s="2">
        <v>20.84</v>
      </c>
    </row>
    <row r="3369" spans="1:2" hidden="1">
      <c r="A3369" s="3">
        <v>37740</v>
      </c>
      <c r="B3369" s="2">
        <v>20.76</v>
      </c>
    </row>
    <row r="3370" spans="1:2" hidden="1">
      <c r="A3370" s="3">
        <v>37741</v>
      </c>
      <c r="B3370" s="2">
        <v>21.21</v>
      </c>
    </row>
    <row r="3371" spans="1:2" hidden="1">
      <c r="A3371" s="3">
        <v>37742</v>
      </c>
      <c r="B3371" s="2">
        <v>21.59</v>
      </c>
    </row>
    <row r="3372" spans="1:2" hidden="1">
      <c r="A3372" s="3">
        <v>37743</v>
      </c>
      <c r="B3372" s="2">
        <v>20.63</v>
      </c>
    </row>
    <row r="3373" spans="1:2" hidden="1">
      <c r="A3373" s="3">
        <v>37746</v>
      </c>
      <c r="B3373" s="2">
        <v>21.13</v>
      </c>
    </row>
    <row r="3374" spans="1:2" hidden="1">
      <c r="A3374" s="3">
        <v>37747</v>
      </c>
      <c r="B3374" s="2">
        <v>20.8</v>
      </c>
    </row>
    <row r="3375" spans="1:2" hidden="1">
      <c r="A3375" s="3">
        <v>37748</v>
      </c>
      <c r="B3375" s="2">
        <v>21</v>
      </c>
    </row>
    <row r="3376" spans="1:2" hidden="1">
      <c r="A3376" s="3">
        <v>37749</v>
      </c>
      <c r="B3376" s="2">
        <v>21.24</v>
      </c>
    </row>
    <row r="3377" spans="1:2" hidden="1">
      <c r="A3377" s="3">
        <v>37750</v>
      </c>
      <c r="B3377" s="2">
        <v>19.690000000000001</v>
      </c>
    </row>
    <row r="3378" spans="1:2" hidden="1">
      <c r="A3378" s="3">
        <v>37753</v>
      </c>
      <c r="B3378" s="2">
        <v>19.52</v>
      </c>
    </row>
    <row r="3379" spans="1:2" hidden="1">
      <c r="A3379" s="3">
        <v>37754</v>
      </c>
      <c r="B3379" s="2">
        <v>19.91</v>
      </c>
    </row>
    <row r="3380" spans="1:2" hidden="1">
      <c r="A3380" s="3">
        <v>37755</v>
      </c>
      <c r="B3380" s="2">
        <v>20</v>
      </c>
    </row>
    <row r="3381" spans="1:2" hidden="1">
      <c r="A3381" s="3">
        <v>37756</v>
      </c>
      <c r="B3381" s="2">
        <v>19.239999999999998</v>
      </c>
    </row>
    <row r="3382" spans="1:2" hidden="1">
      <c r="A3382" s="3">
        <v>37757</v>
      </c>
      <c r="B3382" s="2">
        <v>18.399999999999999</v>
      </c>
    </row>
    <row r="3383" spans="1:2" hidden="1">
      <c r="A3383" s="3">
        <v>37760</v>
      </c>
      <c r="B3383" s="2">
        <v>20.51</v>
      </c>
    </row>
    <row r="3384" spans="1:2" hidden="1">
      <c r="A3384" s="3">
        <v>37761</v>
      </c>
      <c r="B3384" s="2">
        <v>21.29</v>
      </c>
    </row>
    <row r="3385" spans="1:2" hidden="1">
      <c r="A3385" s="3">
        <v>37762</v>
      </c>
      <c r="B3385" s="2">
        <v>21.21</v>
      </c>
    </row>
    <row r="3386" spans="1:2" hidden="1">
      <c r="A3386" s="3">
        <v>37763</v>
      </c>
      <c r="B3386" s="2">
        <v>19.78</v>
      </c>
    </row>
    <row r="3387" spans="1:2" hidden="1">
      <c r="A3387" s="3">
        <v>37764</v>
      </c>
      <c r="B3387" s="2">
        <v>19.170000000000002</v>
      </c>
    </row>
    <row r="3388" spans="1:2" hidden="1">
      <c r="A3388" s="3">
        <v>37768</v>
      </c>
      <c r="B3388" s="2">
        <v>19.989999999999998</v>
      </c>
    </row>
    <row r="3389" spans="1:2" hidden="1">
      <c r="A3389" s="3">
        <v>37769</v>
      </c>
      <c r="B3389" s="2">
        <v>20.03</v>
      </c>
    </row>
    <row r="3390" spans="1:2" hidden="1">
      <c r="A3390" s="3">
        <v>37770</v>
      </c>
      <c r="B3390" s="2">
        <v>20.43</v>
      </c>
    </row>
    <row r="3391" spans="1:2" hidden="1">
      <c r="A3391" s="3">
        <v>37771</v>
      </c>
      <c r="B3391" s="2">
        <v>19.47</v>
      </c>
    </row>
    <row r="3392" spans="1:2" hidden="1">
      <c r="A3392" s="3">
        <v>37774</v>
      </c>
      <c r="B3392" s="2">
        <v>20.85</v>
      </c>
    </row>
    <row r="3393" spans="1:2" hidden="1">
      <c r="A3393" s="3">
        <v>37775</v>
      </c>
      <c r="B3393" s="2">
        <v>20.84</v>
      </c>
    </row>
    <row r="3394" spans="1:2" hidden="1">
      <c r="A3394" s="3">
        <v>37776</v>
      </c>
      <c r="B3394" s="2">
        <v>20.62</v>
      </c>
    </row>
    <row r="3395" spans="1:2" hidden="1">
      <c r="A3395" s="3">
        <v>37777</v>
      </c>
      <c r="B3395" s="2">
        <v>20.83</v>
      </c>
    </row>
    <row r="3396" spans="1:2" hidden="1">
      <c r="A3396" s="3">
        <v>37778</v>
      </c>
      <c r="B3396" s="2">
        <v>21.25</v>
      </c>
    </row>
    <row r="3397" spans="1:2" hidden="1">
      <c r="A3397" s="3">
        <v>37781</v>
      </c>
      <c r="B3397" s="2">
        <v>22.15</v>
      </c>
    </row>
    <row r="3398" spans="1:2" hidden="1">
      <c r="A3398" s="3">
        <v>37782</v>
      </c>
      <c r="B3398" s="2">
        <v>20.64</v>
      </c>
    </row>
    <row r="3399" spans="1:2" hidden="1">
      <c r="A3399" s="3">
        <v>37783</v>
      </c>
      <c r="B3399" s="2">
        <v>20.21</v>
      </c>
    </row>
    <row r="3400" spans="1:2" hidden="1">
      <c r="A3400" s="3">
        <v>37784</v>
      </c>
      <c r="B3400" s="2">
        <v>20.41</v>
      </c>
    </row>
    <row r="3401" spans="1:2" hidden="1">
      <c r="A3401" s="3">
        <v>37785</v>
      </c>
      <c r="B3401" s="2">
        <v>20.66</v>
      </c>
    </row>
    <row r="3402" spans="1:2" hidden="1">
      <c r="A3402" s="3">
        <v>37788</v>
      </c>
      <c r="B3402" s="2">
        <v>20.22</v>
      </c>
    </row>
    <row r="3403" spans="1:2" hidden="1">
      <c r="A3403" s="3">
        <v>37789</v>
      </c>
      <c r="B3403" s="2">
        <v>20.010000000000002</v>
      </c>
    </row>
    <row r="3404" spans="1:2" hidden="1">
      <c r="A3404" s="3">
        <v>37790</v>
      </c>
      <c r="B3404" s="2">
        <v>19.760000000000002</v>
      </c>
    </row>
    <row r="3405" spans="1:2" hidden="1">
      <c r="A3405" s="3">
        <v>37791</v>
      </c>
      <c r="B3405" s="2">
        <v>19.8</v>
      </c>
    </row>
    <row r="3406" spans="1:2" hidden="1">
      <c r="A3406" s="3">
        <v>37792</v>
      </c>
      <c r="B3406" s="2">
        <v>19.14</v>
      </c>
    </row>
    <row r="3407" spans="1:2" hidden="1">
      <c r="A3407" s="3">
        <v>37795</v>
      </c>
      <c r="B3407" s="2">
        <v>20.58</v>
      </c>
    </row>
    <row r="3408" spans="1:2" hidden="1">
      <c r="A3408" s="3">
        <v>37796</v>
      </c>
      <c r="B3408" s="2">
        <v>20.75</v>
      </c>
    </row>
    <row r="3409" spans="1:2" hidden="1">
      <c r="A3409" s="3">
        <v>37797</v>
      </c>
      <c r="B3409" s="2">
        <v>20.81</v>
      </c>
    </row>
    <row r="3410" spans="1:2" hidden="1">
      <c r="A3410" s="3">
        <v>37798</v>
      </c>
      <c r="B3410" s="2">
        <v>19.399999999999999</v>
      </c>
    </row>
    <row r="3411" spans="1:2" hidden="1">
      <c r="A3411" s="3">
        <v>37799</v>
      </c>
      <c r="B3411" s="2">
        <v>19.16</v>
      </c>
    </row>
    <row r="3412" spans="1:2" hidden="1">
      <c r="A3412" s="3">
        <v>37802</v>
      </c>
      <c r="B3412" s="2">
        <v>19.52</v>
      </c>
    </row>
    <row r="3413" spans="1:2" hidden="1">
      <c r="A3413" s="3">
        <v>37803</v>
      </c>
      <c r="B3413" s="2">
        <v>19.46</v>
      </c>
    </row>
    <row r="3414" spans="1:2" hidden="1">
      <c r="A3414" s="3">
        <v>37804</v>
      </c>
      <c r="B3414" s="2">
        <v>19.03</v>
      </c>
    </row>
    <row r="3415" spans="1:2" hidden="1">
      <c r="A3415" s="3">
        <v>37805</v>
      </c>
      <c r="B3415" s="2">
        <v>19.39</v>
      </c>
    </row>
    <row r="3416" spans="1:2" hidden="1">
      <c r="A3416" s="3">
        <v>37809</v>
      </c>
      <c r="B3416" s="2">
        <v>20.059999999999999</v>
      </c>
    </row>
    <row r="3417" spans="1:2" hidden="1">
      <c r="A3417" s="3">
        <v>37810</v>
      </c>
      <c r="B3417" s="2">
        <v>19.48</v>
      </c>
    </row>
    <row r="3418" spans="1:2" hidden="1">
      <c r="A3418" s="3">
        <v>37811</v>
      </c>
      <c r="B3418" s="2">
        <v>18.93</v>
      </c>
    </row>
    <row r="3419" spans="1:2" hidden="1">
      <c r="A3419" s="3">
        <v>37812</v>
      </c>
      <c r="B3419" s="2">
        <v>19.190000000000001</v>
      </c>
    </row>
    <row r="3420" spans="1:2" hidden="1">
      <c r="A3420" s="3">
        <v>37813</v>
      </c>
      <c r="B3420" s="2">
        <v>18.47</v>
      </c>
    </row>
    <row r="3421" spans="1:2" hidden="1">
      <c r="A3421" s="3">
        <v>37816</v>
      </c>
      <c r="B3421" s="2">
        <v>19.59</v>
      </c>
    </row>
    <row r="3422" spans="1:2" hidden="1">
      <c r="A3422" s="3">
        <v>37817</v>
      </c>
      <c r="B3422" s="2">
        <v>19.55</v>
      </c>
    </row>
    <row r="3423" spans="1:2" hidden="1">
      <c r="A3423" s="3">
        <v>37818</v>
      </c>
      <c r="B3423" s="2">
        <v>19.760000000000002</v>
      </c>
    </row>
    <row r="3424" spans="1:2" hidden="1">
      <c r="A3424" s="3">
        <v>37819</v>
      </c>
      <c r="B3424" s="2">
        <v>20.22</v>
      </c>
    </row>
    <row r="3425" spans="1:2" hidden="1">
      <c r="A3425" s="3">
        <v>37820</v>
      </c>
      <c r="B3425" s="2">
        <v>19.11</v>
      </c>
    </row>
    <row r="3426" spans="1:2" hidden="1">
      <c r="A3426" s="3">
        <v>37823</v>
      </c>
      <c r="B3426" s="2">
        <v>19.78</v>
      </c>
    </row>
    <row r="3427" spans="1:2" hidden="1">
      <c r="A3427" s="3">
        <v>37824</v>
      </c>
      <c r="B3427" s="2">
        <v>19.170000000000002</v>
      </c>
    </row>
    <row r="3428" spans="1:2" hidden="1">
      <c r="A3428" s="3">
        <v>37825</v>
      </c>
      <c r="B3428" s="2">
        <v>18.64</v>
      </c>
    </row>
    <row r="3429" spans="1:2" hidden="1">
      <c r="A3429" s="3">
        <v>37826</v>
      </c>
      <c r="B3429" s="2">
        <v>18.600000000000001</v>
      </c>
    </row>
    <row r="3430" spans="1:2" hidden="1">
      <c r="A3430" s="3">
        <v>37827</v>
      </c>
      <c r="B3430" s="2">
        <v>17.75</v>
      </c>
    </row>
    <row r="3431" spans="1:2" hidden="1">
      <c r="A3431" s="3">
        <v>37830</v>
      </c>
      <c r="B3431" s="2">
        <v>18.36</v>
      </c>
    </row>
    <row r="3432" spans="1:2" hidden="1">
      <c r="A3432" s="3">
        <v>37831</v>
      </c>
      <c r="B3432" s="2">
        <v>18.670000000000002</v>
      </c>
    </row>
    <row r="3433" spans="1:2" hidden="1">
      <c r="A3433" s="3">
        <v>37832</v>
      </c>
      <c r="B3433" s="2">
        <v>18.850000000000001</v>
      </c>
    </row>
    <row r="3434" spans="1:2" hidden="1">
      <c r="A3434" s="3">
        <v>37833</v>
      </c>
      <c r="B3434" s="2">
        <v>19.489999999999998</v>
      </c>
    </row>
    <row r="3435" spans="1:2" hidden="1">
      <c r="A3435" s="3">
        <v>37834</v>
      </c>
      <c r="B3435" s="2">
        <v>20.75</v>
      </c>
    </row>
    <row r="3436" spans="1:2" hidden="1">
      <c r="A3436" s="3">
        <v>37837</v>
      </c>
      <c r="B3436" s="2">
        <v>21.27</v>
      </c>
    </row>
    <row r="3437" spans="1:2" hidden="1">
      <c r="A3437" s="3">
        <v>37838</v>
      </c>
      <c r="B3437" s="2">
        <v>22.68</v>
      </c>
    </row>
    <row r="3438" spans="1:2" hidden="1">
      <c r="A3438" s="3">
        <v>37839</v>
      </c>
      <c r="B3438" s="2">
        <v>21.5</v>
      </c>
    </row>
    <row r="3439" spans="1:2" hidden="1">
      <c r="A3439" s="3">
        <v>37840</v>
      </c>
      <c r="B3439" s="2">
        <v>20.260000000000002</v>
      </c>
    </row>
    <row r="3440" spans="1:2" hidden="1">
      <c r="A3440" s="3">
        <v>37841</v>
      </c>
      <c r="B3440" s="2">
        <v>19.59</v>
      </c>
    </row>
    <row r="3441" spans="1:2" hidden="1">
      <c r="A3441" s="3">
        <v>37844</v>
      </c>
      <c r="B3441" s="2">
        <v>19.75</v>
      </c>
    </row>
    <row r="3442" spans="1:2" hidden="1">
      <c r="A3442" s="3">
        <v>37845</v>
      </c>
      <c r="B3442" s="2">
        <v>17.940000000000001</v>
      </c>
    </row>
    <row r="3443" spans="1:2" hidden="1">
      <c r="A3443" s="3">
        <v>37846</v>
      </c>
      <c r="B3443" s="2">
        <v>18.77</v>
      </c>
    </row>
    <row r="3444" spans="1:2" hidden="1">
      <c r="A3444" s="3">
        <v>37847</v>
      </c>
      <c r="B3444" s="2">
        <v>18.47</v>
      </c>
    </row>
    <row r="3445" spans="1:2" hidden="1">
      <c r="A3445" s="3">
        <v>37848</v>
      </c>
      <c r="B3445" s="2">
        <v>18.27</v>
      </c>
    </row>
    <row r="3446" spans="1:2" hidden="1">
      <c r="A3446" s="3">
        <v>37851</v>
      </c>
      <c r="B3446" s="2">
        <v>18.18</v>
      </c>
    </row>
    <row r="3447" spans="1:2" hidden="1">
      <c r="A3447" s="3">
        <v>37852</v>
      </c>
      <c r="B3447" s="2">
        <v>17.86</v>
      </c>
    </row>
    <row r="3448" spans="1:2" hidden="1">
      <c r="A3448" s="3">
        <v>37853</v>
      </c>
      <c r="B3448" s="2">
        <v>17.82</v>
      </c>
    </row>
    <row r="3449" spans="1:2" hidden="1">
      <c r="A3449" s="3">
        <v>37854</v>
      </c>
      <c r="B3449" s="2">
        <v>17.84</v>
      </c>
    </row>
    <row r="3450" spans="1:2" hidden="1">
      <c r="A3450" s="3">
        <v>37855</v>
      </c>
      <c r="B3450" s="2">
        <v>18.55</v>
      </c>
    </row>
    <row r="3451" spans="1:2" hidden="1">
      <c r="A3451" s="3">
        <v>37858</v>
      </c>
      <c r="B3451" s="2">
        <v>19.53</v>
      </c>
    </row>
    <row r="3452" spans="1:2" hidden="1">
      <c r="A3452" s="3">
        <v>37859</v>
      </c>
      <c r="B3452" s="2">
        <v>19.489999999999998</v>
      </c>
    </row>
    <row r="3453" spans="1:2" hidden="1">
      <c r="A3453" s="3">
        <v>37860</v>
      </c>
      <c r="B3453" s="2">
        <v>19.13</v>
      </c>
    </row>
    <row r="3454" spans="1:2" hidden="1">
      <c r="A3454" s="3">
        <v>37861</v>
      </c>
      <c r="B3454" s="2">
        <v>18.48</v>
      </c>
    </row>
    <row r="3455" spans="1:2" hidden="1">
      <c r="A3455" s="3">
        <v>37862</v>
      </c>
      <c r="B3455" s="2">
        <v>18.63</v>
      </c>
    </row>
    <row r="3456" spans="1:2" hidden="1">
      <c r="A3456" s="3">
        <v>37866</v>
      </c>
      <c r="B3456" s="2">
        <v>19.02</v>
      </c>
    </row>
    <row r="3457" spans="1:2" hidden="1">
      <c r="A3457" s="3">
        <v>37867</v>
      </c>
      <c r="B3457" s="2">
        <v>19.440000000000001</v>
      </c>
    </row>
    <row r="3458" spans="1:2" hidden="1">
      <c r="A3458" s="3">
        <v>37868</v>
      </c>
      <c r="B3458" s="2">
        <v>18.71</v>
      </c>
    </row>
    <row r="3459" spans="1:2" hidden="1">
      <c r="A3459" s="3">
        <v>37869</v>
      </c>
      <c r="B3459" s="2">
        <v>18.170000000000002</v>
      </c>
    </row>
    <row r="3460" spans="1:2" hidden="1">
      <c r="A3460" s="3">
        <v>37872</v>
      </c>
      <c r="B3460" s="2">
        <v>18.260000000000002</v>
      </c>
    </row>
    <row r="3461" spans="1:2" hidden="1">
      <c r="A3461" s="3">
        <v>37873</v>
      </c>
      <c r="B3461" s="2">
        <v>18.850000000000001</v>
      </c>
    </row>
    <row r="3462" spans="1:2" hidden="1">
      <c r="A3462" s="3">
        <v>37874</v>
      </c>
      <c r="B3462" s="2">
        <v>20.010000000000002</v>
      </c>
    </row>
    <row r="3463" spans="1:2" hidden="1">
      <c r="A3463" s="3">
        <v>37875</v>
      </c>
      <c r="B3463" s="2">
        <v>19.25</v>
      </c>
    </row>
    <row r="3464" spans="1:2" hidden="1">
      <c r="A3464" s="3">
        <v>37876</v>
      </c>
      <c r="B3464" s="2">
        <v>18.68</v>
      </c>
    </row>
    <row r="3465" spans="1:2" hidden="1">
      <c r="A3465" s="3">
        <v>37879</v>
      </c>
      <c r="B3465" s="2">
        <v>19.28</v>
      </c>
    </row>
    <row r="3466" spans="1:2" hidden="1">
      <c r="A3466" s="3">
        <v>37880</v>
      </c>
      <c r="B3466" s="2">
        <v>18.03</v>
      </c>
    </row>
    <row r="3467" spans="1:2" hidden="1">
      <c r="A3467" s="3">
        <v>37881</v>
      </c>
      <c r="B3467" s="2">
        <v>18.149999999999999</v>
      </c>
    </row>
    <row r="3468" spans="1:2" hidden="1">
      <c r="A3468" s="3">
        <v>37882</v>
      </c>
      <c r="B3468" s="2">
        <v>17.57</v>
      </c>
    </row>
    <row r="3469" spans="1:2" hidden="1">
      <c r="A3469" s="3">
        <v>37883</v>
      </c>
      <c r="B3469" s="2">
        <v>17.54</v>
      </c>
    </row>
    <row r="3470" spans="1:2" hidden="1">
      <c r="A3470" s="3">
        <v>37886</v>
      </c>
      <c r="B3470" s="2">
        <v>19.649999999999999</v>
      </c>
    </row>
    <row r="3471" spans="1:2" hidden="1">
      <c r="A3471" s="3">
        <v>37887</v>
      </c>
      <c r="B3471" s="2">
        <v>19.47</v>
      </c>
    </row>
    <row r="3472" spans="1:2" hidden="1">
      <c r="A3472" s="3">
        <v>37888</v>
      </c>
      <c r="B3472" s="2">
        <v>21.22</v>
      </c>
    </row>
    <row r="3473" spans="1:2" hidden="1">
      <c r="A3473" s="3">
        <v>37889</v>
      </c>
      <c r="B3473" s="2">
        <v>22.26</v>
      </c>
    </row>
    <row r="3474" spans="1:2" hidden="1">
      <c r="A3474" s="3">
        <v>37890</v>
      </c>
      <c r="B3474" s="2">
        <v>22.23</v>
      </c>
    </row>
    <row r="3475" spans="1:2" hidden="1">
      <c r="A3475" s="3">
        <v>37893</v>
      </c>
      <c r="B3475" s="2">
        <v>21.67</v>
      </c>
    </row>
    <row r="3476" spans="1:2" hidden="1">
      <c r="A3476" s="3">
        <v>37894</v>
      </c>
      <c r="B3476" s="2">
        <v>22.72</v>
      </c>
    </row>
    <row r="3477" spans="1:2" hidden="1">
      <c r="A3477" s="3">
        <v>37895</v>
      </c>
      <c r="B3477" s="2">
        <v>21.07</v>
      </c>
    </row>
    <row r="3478" spans="1:2" hidden="1">
      <c r="A3478" s="3">
        <v>37896</v>
      </c>
      <c r="B3478" s="2">
        <v>20.8</v>
      </c>
    </row>
    <row r="3479" spans="1:2" hidden="1">
      <c r="A3479" s="3">
        <v>37897</v>
      </c>
      <c r="B3479" s="2">
        <v>19.5</v>
      </c>
    </row>
    <row r="3480" spans="1:2" hidden="1">
      <c r="A3480" s="3">
        <v>37900</v>
      </c>
      <c r="B3480" s="2">
        <v>19.510000000000002</v>
      </c>
    </row>
    <row r="3481" spans="1:2" hidden="1">
      <c r="A3481" s="3">
        <v>37901</v>
      </c>
      <c r="B3481" s="2">
        <v>19.41</v>
      </c>
    </row>
    <row r="3482" spans="1:2" hidden="1">
      <c r="A3482" s="3">
        <v>37902</v>
      </c>
      <c r="B3482" s="2">
        <v>19.18</v>
      </c>
    </row>
    <row r="3483" spans="1:2" hidden="1">
      <c r="A3483" s="3">
        <v>37903</v>
      </c>
      <c r="B3483" s="2">
        <v>18.82</v>
      </c>
    </row>
    <row r="3484" spans="1:2" hidden="1">
      <c r="A3484" s="3">
        <v>37904</v>
      </c>
      <c r="B3484" s="2">
        <v>18.45</v>
      </c>
    </row>
    <row r="3485" spans="1:2" hidden="1">
      <c r="A3485" s="3">
        <v>37907</v>
      </c>
      <c r="B3485" s="2">
        <v>17.55</v>
      </c>
    </row>
    <row r="3486" spans="1:2" hidden="1">
      <c r="A3486" s="3">
        <v>37908</v>
      </c>
      <c r="B3486" s="2">
        <v>17.37</v>
      </c>
    </row>
    <row r="3487" spans="1:2" hidden="1">
      <c r="A3487" s="3">
        <v>37909</v>
      </c>
      <c r="B3487" s="2">
        <v>17.690000000000001</v>
      </c>
    </row>
    <row r="3488" spans="1:2" hidden="1">
      <c r="A3488" s="3">
        <v>37910</v>
      </c>
      <c r="B3488" s="2">
        <v>17.190000000000001</v>
      </c>
    </row>
    <row r="3489" spans="1:2" hidden="1">
      <c r="A3489" s="3">
        <v>37911</v>
      </c>
      <c r="B3489" s="2">
        <v>17.62</v>
      </c>
    </row>
    <row r="3490" spans="1:2" hidden="1">
      <c r="A3490" s="3">
        <v>37914</v>
      </c>
      <c r="B3490" s="2">
        <v>17.04</v>
      </c>
    </row>
    <row r="3491" spans="1:2" hidden="1">
      <c r="A3491" s="3">
        <v>37915</v>
      </c>
      <c r="B3491" s="2">
        <v>16.55</v>
      </c>
    </row>
    <row r="3492" spans="1:2" hidden="1">
      <c r="A3492" s="3">
        <v>37916</v>
      </c>
      <c r="B3492" s="2">
        <v>17.670000000000002</v>
      </c>
    </row>
    <row r="3493" spans="1:2" hidden="1">
      <c r="A3493" s="3">
        <v>37917</v>
      </c>
      <c r="B3493" s="2">
        <v>17.68</v>
      </c>
    </row>
    <row r="3494" spans="1:2" hidden="1">
      <c r="A3494" s="3">
        <v>37918</v>
      </c>
      <c r="B3494" s="2">
        <v>17.71</v>
      </c>
    </row>
    <row r="3495" spans="1:2" hidden="1">
      <c r="A3495" s="3">
        <v>37921</v>
      </c>
      <c r="B3495" s="2">
        <v>18.05</v>
      </c>
    </row>
    <row r="3496" spans="1:2" hidden="1">
      <c r="A3496" s="3">
        <v>37922</v>
      </c>
      <c r="B3496" s="2">
        <v>16.82</v>
      </c>
    </row>
    <row r="3497" spans="1:2" hidden="1">
      <c r="A3497" s="3">
        <v>37923</v>
      </c>
      <c r="B3497" s="2">
        <v>16.43</v>
      </c>
    </row>
    <row r="3498" spans="1:2" hidden="1">
      <c r="A3498" s="3">
        <v>37924</v>
      </c>
      <c r="B3498" s="2">
        <v>16.329999999999998</v>
      </c>
    </row>
    <row r="3499" spans="1:2" hidden="1">
      <c r="A3499" s="3">
        <v>37925</v>
      </c>
      <c r="B3499" s="2">
        <v>16.100000000000001</v>
      </c>
    </row>
    <row r="3500" spans="1:2" hidden="1">
      <c r="A3500" s="3">
        <v>37928</v>
      </c>
      <c r="B3500" s="2">
        <v>16.55</v>
      </c>
    </row>
    <row r="3501" spans="1:2" hidden="1">
      <c r="A3501" s="3">
        <v>37929</v>
      </c>
      <c r="B3501" s="2">
        <v>16.55</v>
      </c>
    </row>
    <row r="3502" spans="1:2" hidden="1">
      <c r="A3502" s="3">
        <v>37930</v>
      </c>
      <c r="B3502" s="2">
        <v>16.86</v>
      </c>
    </row>
    <row r="3503" spans="1:2" hidden="1">
      <c r="A3503" s="3">
        <v>37931</v>
      </c>
      <c r="B3503" s="2">
        <v>16.739999999999998</v>
      </c>
    </row>
    <row r="3504" spans="1:2" hidden="1">
      <c r="A3504" s="3">
        <v>37932</v>
      </c>
      <c r="B3504" s="2">
        <v>16.93</v>
      </c>
    </row>
    <row r="3505" spans="1:2" hidden="1">
      <c r="A3505" s="3">
        <v>37935</v>
      </c>
      <c r="B3505" s="2">
        <v>17.62</v>
      </c>
    </row>
    <row r="3506" spans="1:2" hidden="1">
      <c r="A3506" s="3">
        <v>37936</v>
      </c>
      <c r="B3506" s="2">
        <v>17.54</v>
      </c>
    </row>
    <row r="3507" spans="1:2" hidden="1">
      <c r="A3507" s="3">
        <v>37937</v>
      </c>
      <c r="B3507" s="2">
        <v>16.75</v>
      </c>
    </row>
    <row r="3508" spans="1:2" hidden="1">
      <c r="A3508" s="3">
        <v>37938</v>
      </c>
      <c r="B3508" s="2">
        <v>16.47</v>
      </c>
    </row>
    <row r="3509" spans="1:2" hidden="1">
      <c r="A3509" s="3">
        <v>37939</v>
      </c>
      <c r="B3509" s="2">
        <v>16.940000000000001</v>
      </c>
    </row>
    <row r="3510" spans="1:2" hidden="1">
      <c r="A3510" s="3">
        <v>37942</v>
      </c>
      <c r="B3510" s="2">
        <v>18.600000000000001</v>
      </c>
    </row>
    <row r="3511" spans="1:2" hidden="1">
      <c r="A3511" s="3">
        <v>37943</v>
      </c>
      <c r="B3511" s="2">
        <v>19.11</v>
      </c>
    </row>
    <row r="3512" spans="1:2" hidden="1">
      <c r="A3512" s="3">
        <v>37944</v>
      </c>
      <c r="B3512" s="2">
        <v>18.8</v>
      </c>
    </row>
    <row r="3513" spans="1:2" hidden="1">
      <c r="A3513" s="3">
        <v>37945</v>
      </c>
      <c r="B3513" s="2">
        <v>19.48</v>
      </c>
    </row>
    <row r="3514" spans="1:2" hidden="1">
      <c r="A3514" s="3">
        <v>37946</v>
      </c>
      <c r="B3514" s="2">
        <v>18.98</v>
      </c>
    </row>
    <row r="3515" spans="1:2" hidden="1">
      <c r="A3515" s="3">
        <v>37949</v>
      </c>
      <c r="B3515" s="2">
        <v>17.440000000000001</v>
      </c>
    </row>
    <row r="3516" spans="1:2" hidden="1">
      <c r="A3516" s="3">
        <v>37950</v>
      </c>
      <c r="B3516" s="2">
        <v>16.71</v>
      </c>
    </row>
    <row r="3517" spans="1:2" hidden="1">
      <c r="A3517" s="3">
        <v>37951</v>
      </c>
      <c r="B3517" s="2">
        <v>16.23</v>
      </c>
    </row>
    <row r="3518" spans="1:2" hidden="1">
      <c r="A3518" s="3">
        <v>37953</v>
      </c>
      <c r="B3518" s="2">
        <v>16.32</v>
      </c>
    </row>
    <row r="3519" spans="1:2" hidden="1">
      <c r="A3519" s="3">
        <v>37956</v>
      </c>
      <c r="B3519" s="2">
        <v>16.77</v>
      </c>
    </row>
    <row r="3520" spans="1:2" hidden="1">
      <c r="A3520" s="3">
        <v>37957</v>
      </c>
      <c r="B3520" s="2">
        <v>16.27</v>
      </c>
    </row>
    <row r="3521" spans="1:2" hidden="1">
      <c r="A3521" s="3">
        <v>37958</v>
      </c>
      <c r="B3521" s="2">
        <v>16.63</v>
      </c>
    </row>
    <row r="3522" spans="1:2" hidden="1">
      <c r="A3522" s="3">
        <v>37959</v>
      </c>
      <c r="B3522" s="2">
        <v>16.3</v>
      </c>
    </row>
    <row r="3523" spans="1:2" hidden="1">
      <c r="A3523" s="3">
        <v>37960</v>
      </c>
      <c r="B3523" s="2">
        <v>17.09</v>
      </c>
    </row>
    <row r="3524" spans="1:2" hidden="1">
      <c r="A3524" s="3">
        <v>37963</v>
      </c>
      <c r="B3524" s="2">
        <v>16.54</v>
      </c>
    </row>
    <row r="3525" spans="1:2" hidden="1">
      <c r="A3525" s="3">
        <v>37964</v>
      </c>
      <c r="B3525" s="2">
        <v>17.63</v>
      </c>
    </row>
    <row r="3526" spans="1:2" hidden="1">
      <c r="A3526" s="3">
        <v>37965</v>
      </c>
      <c r="B3526" s="2">
        <v>17.87</v>
      </c>
    </row>
    <row r="3527" spans="1:2" hidden="1">
      <c r="A3527" s="3">
        <v>37966</v>
      </c>
      <c r="B3527" s="2">
        <v>16.73</v>
      </c>
    </row>
    <row r="3528" spans="1:2" hidden="1">
      <c r="A3528" s="3">
        <v>37967</v>
      </c>
      <c r="B3528" s="2">
        <v>16.41</v>
      </c>
    </row>
    <row r="3529" spans="1:2" hidden="1">
      <c r="A3529" s="3">
        <v>37970</v>
      </c>
      <c r="B3529" s="2">
        <v>17.23</v>
      </c>
    </row>
    <row r="3530" spans="1:2" hidden="1">
      <c r="A3530" s="3">
        <v>37971</v>
      </c>
      <c r="B3530" s="2">
        <v>15.93</v>
      </c>
    </row>
    <row r="3531" spans="1:2" hidden="1">
      <c r="A3531" s="3">
        <v>37972</v>
      </c>
      <c r="B3531" s="2">
        <v>15.58</v>
      </c>
    </row>
    <row r="3532" spans="1:2" hidden="1">
      <c r="A3532" s="3">
        <v>37973</v>
      </c>
      <c r="B3532" s="2">
        <v>16.16</v>
      </c>
    </row>
    <row r="3533" spans="1:2" hidden="1">
      <c r="A3533" s="3">
        <v>37974</v>
      </c>
      <c r="B3533" s="2">
        <v>16.420000000000002</v>
      </c>
    </row>
    <row r="3534" spans="1:2" hidden="1">
      <c r="A3534" s="3">
        <v>37977</v>
      </c>
      <c r="B3534" s="2">
        <v>16.940000000000001</v>
      </c>
    </row>
    <row r="3535" spans="1:2" hidden="1">
      <c r="A3535" s="3">
        <v>37978</v>
      </c>
      <c r="B3535" s="2">
        <v>16.489999999999998</v>
      </c>
    </row>
    <row r="3536" spans="1:2" hidden="1">
      <c r="A3536" s="3">
        <v>37979</v>
      </c>
      <c r="B3536" s="2">
        <v>16.66</v>
      </c>
    </row>
    <row r="3537" spans="1:2" hidden="1">
      <c r="A3537" s="3">
        <v>37981</v>
      </c>
      <c r="B3537" s="2">
        <v>17.45</v>
      </c>
    </row>
    <row r="3538" spans="1:2" hidden="1">
      <c r="A3538" s="3">
        <v>37984</v>
      </c>
      <c r="B3538" s="2">
        <v>17.09</v>
      </c>
    </row>
    <row r="3539" spans="1:2" hidden="1">
      <c r="A3539" s="3">
        <v>37985</v>
      </c>
      <c r="B3539" s="2">
        <v>17.68</v>
      </c>
    </row>
    <row r="3540" spans="1:2" hidden="1">
      <c r="A3540" s="3">
        <v>37986</v>
      </c>
      <c r="B3540" s="2">
        <v>18.309999999999999</v>
      </c>
    </row>
    <row r="3541" spans="1:2" hidden="1">
      <c r="A3541" s="3">
        <v>37988</v>
      </c>
      <c r="B3541" s="2">
        <v>18.22</v>
      </c>
    </row>
    <row r="3542" spans="1:2" hidden="1">
      <c r="A3542" s="3">
        <v>37991</v>
      </c>
      <c r="B3542" s="2">
        <v>17.489999999999998</v>
      </c>
    </row>
    <row r="3543" spans="1:2" hidden="1">
      <c r="A3543" s="3">
        <v>37992</v>
      </c>
      <c r="B3543" s="2">
        <v>16.73</v>
      </c>
    </row>
    <row r="3544" spans="1:2" hidden="1">
      <c r="A3544" s="3">
        <v>37993</v>
      </c>
      <c r="B3544" s="2">
        <v>15.5</v>
      </c>
    </row>
    <row r="3545" spans="1:2" hidden="1">
      <c r="A3545" s="3">
        <v>37994</v>
      </c>
      <c r="B3545" s="2">
        <v>15.61</v>
      </c>
    </row>
    <row r="3546" spans="1:2" hidden="1">
      <c r="A3546" s="3">
        <v>37995</v>
      </c>
      <c r="B3546" s="2">
        <v>16.75</v>
      </c>
    </row>
    <row r="3547" spans="1:2" hidden="1">
      <c r="A3547" s="3">
        <v>37998</v>
      </c>
      <c r="B3547" s="2">
        <v>16.82</v>
      </c>
    </row>
    <row r="3548" spans="1:2" hidden="1">
      <c r="A3548" s="3">
        <v>37999</v>
      </c>
      <c r="B3548" s="2">
        <v>18.04</v>
      </c>
    </row>
    <row r="3549" spans="1:2" hidden="1">
      <c r="A3549" s="3">
        <v>38000</v>
      </c>
      <c r="B3549" s="2">
        <v>16.75</v>
      </c>
    </row>
    <row r="3550" spans="1:2" hidden="1">
      <c r="A3550" s="3">
        <v>38001</v>
      </c>
      <c r="B3550" s="2">
        <v>15.56</v>
      </c>
    </row>
    <row r="3551" spans="1:2" hidden="1">
      <c r="A3551" s="3">
        <v>38002</v>
      </c>
      <c r="B3551" s="2">
        <v>15</v>
      </c>
    </row>
    <row r="3552" spans="1:2" hidden="1">
      <c r="A3552" s="3">
        <v>38006</v>
      </c>
      <c r="B3552" s="2">
        <v>15.21</v>
      </c>
    </row>
    <row r="3553" spans="1:2" hidden="1">
      <c r="A3553" s="3">
        <v>38007</v>
      </c>
      <c r="B3553" s="2">
        <v>14.34</v>
      </c>
    </row>
    <row r="3554" spans="1:2" hidden="1">
      <c r="A3554" s="3">
        <v>38008</v>
      </c>
      <c r="B3554" s="2">
        <v>14.71</v>
      </c>
    </row>
    <row r="3555" spans="1:2" hidden="1">
      <c r="A3555" s="3">
        <v>38009</v>
      </c>
      <c r="B3555" s="2">
        <v>14.84</v>
      </c>
    </row>
    <row r="3556" spans="1:2" hidden="1">
      <c r="A3556" s="3">
        <v>38012</v>
      </c>
      <c r="B3556" s="2">
        <v>14.55</v>
      </c>
    </row>
    <row r="3557" spans="1:2" hidden="1">
      <c r="A3557" s="3">
        <v>38013</v>
      </c>
      <c r="B3557" s="2">
        <v>15.35</v>
      </c>
    </row>
    <row r="3558" spans="1:2" hidden="1">
      <c r="A3558" s="3">
        <v>38014</v>
      </c>
      <c r="B3558" s="2">
        <v>16.78</v>
      </c>
    </row>
    <row r="3559" spans="1:2" hidden="1">
      <c r="A3559" s="3">
        <v>38015</v>
      </c>
      <c r="B3559" s="2">
        <v>17.14</v>
      </c>
    </row>
    <row r="3560" spans="1:2" hidden="1">
      <c r="A3560" s="3">
        <v>38016</v>
      </c>
      <c r="B3560" s="2">
        <v>16.63</v>
      </c>
    </row>
    <row r="3561" spans="1:2" hidden="1">
      <c r="A3561" s="3">
        <v>38019</v>
      </c>
      <c r="B3561" s="2">
        <v>17.11</v>
      </c>
    </row>
    <row r="3562" spans="1:2" hidden="1">
      <c r="A3562" s="3">
        <v>38020</v>
      </c>
      <c r="B3562" s="2">
        <v>17.34</v>
      </c>
    </row>
    <row r="3563" spans="1:2" hidden="1">
      <c r="A3563" s="3">
        <v>38021</v>
      </c>
      <c r="B3563" s="2">
        <v>17.87</v>
      </c>
    </row>
    <row r="3564" spans="1:2" hidden="1">
      <c r="A3564" s="3">
        <v>38022</v>
      </c>
      <c r="B3564" s="2">
        <v>17.71</v>
      </c>
    </row>
    <row r="3565" spans="1:2" hidden="1">
      <c r="A3565" s="3">
        <v>38023</v>
      </c>
      <c r="B3565" s="2">
        <v>16</v>
      </c>
    </row>
    <row r="3566" spans="1:2" hidden="1">
      <c r="A3566" s="3">
        <v>38026</v>
      </c>
      <c r="B3566" s="2">
        <v>16.39</v>
      </c>
    </row>
    <row r="3567" spans="1:2" hidden="1">
      <c r="A3567" s="3">
        <v>38027</v>
      </c>
      <c r="B3567" s="2">
        <v>15.94</v>
      </c>
    </row>
    <row r="3568" spans="1:2" hidden="1">
      <c r="A3568" s="3">
        <v>38028</v>
      </c>
      <c r="B3568" s="2">
        <v>15.39</v>
      </c>
    </row>
    <row r="3569" spans="1:2" hidden="1">
      <c r="A3569" s="3">
        <v>38029</v>
      </c>
      <c r="B3569" s="2">
        <v>15.31</v>
      </c>
    </row>
    <row r="3570" spans="1:2" hidden="1">
      <c r="A3570" s="3">
        <v>38030</v>
      </c>
      <c r="B3570" s="2">
        <v>15.58</v>
      </c>
    </row>
    <row r="3571" spans="1:2" hidden="1">
      <c r="A3571" s="3">
        <v>38034</v>
      </c>
      <c r="B3571" s="2">
        <v>15.4</v>
      </c>
    </row>
    <row r="3572" spans="1:2" hidden="1">
      <c r="A3572" s="3">
        <v>38035</v>
      </c>
      <c r="B3572" s="2">
        <v>15.59</v>
      </c>
    </row>
    <row r="3573" spans="1:2" hidden="1">
      <c r="A3573" s="3">
        <v>38036</v>
      </c>
      <c r="B3573" s="2">
        <v>15.8</v>
      </c>
    </row>
    <row r="3574" spans="1:2" hidden="1">
      <c r="A3574" s="3">
        <v>38037</v>
      </c>
      <c r="B3574" s="2">
        <v>16.04</v>
      </c>
    </row>
    <row r="3575" spans="1:2" hidden="1">
      <c r="A3575" s="3">
        <v>38040</v>
      </c>
      <c r="B3575" s="2">
        <v>16.29</v>
      </c>
    </row>
    <row r="3576" spans="1:2" hidden="1">
      <c r="A3576" s="3">
        <v>38041</v>
      </c>
      <c r="B3576" s="2">
        <v>15.9</v>
      </c>
    </row>
    <row r="3577" spans="1:2" hidden="1">
      <c r="A3577" s="3">
        <v>38042</v>
      </c>
      <c r="B3577" s="2">
        <v>14.93</v>
      </c>
    </row>
    <row r="3578" spans="1:2" hidden="1">
      <c r="A3578" s="3">
        <v>38043</v>
      </c>
      <c r="B3578" s="2">
        <v>14.83</v>
      </c>
    </row>
    <row r="3579" spans="1:2" hidden="1">
      <c r="A3579" s="3">
        <v>38044</v>
      </c>
      <c r="B3579" s="2">
        <v>14.55</v>
      </c>
    </row>
    <row r="3580" spans="1:2" hidden="1">
      <c r="A3580" s="3">
        <v>38047</v>
      </c>
      <c r="B3580" s="2">
        <v>14.44</v>
      </c>
    </row>
    <row r="3581" spans="1:2" hidden="1">
      <c r="A3581" s="3">
        <v>38048</v>
      </c>
      <c r="B3581" s="2">
        <v>14.86</v>
      </c>
    </row>
    <row r="3582" spans="1:2" hidden="1">
      <c r="A3582" s="3">
        <v>38049</v>
      </c>
      <c r="B3582" s="2">
        <v>14.55</v>
      </c>
    </row>
    <row r="3583" spans="1:2" hidden="1">
      <c r="A3583" s="3">
        <v>38050</v>
      </c>
      <c r="B3583" s="2">
        <v>14.4</v>
      </c>
    </row>
    <row r="3584" spans="1:2" hidden="1">
      <c r="A3584" s="3">
        <v>38051</v>
      </c>
      <c r="B3584" s="2">
        <v>14.48</v>
      </c>
    </row>
    <row r="3585" spans="1:2" hidden="1">
      <c r="A3585" s="3">
        <v>38054</v>
      </c>
      <c r="B3585" s="2">
        <v>15.79</v>
      </c>
    </row>
    <row r="3586" spans="1:2" hidden="1">
      <c r="A3586" s="3">
        <v>38055</v>
      </c>
      <c r="B3586" s="2">
        <v>16.600000000000001</v>
      </c>
    </row>
    <row r="3587" spans="1:2" hidden="1">
      <c r="A3587" s="3">
        <v>38056</v>
      </c>
      <c r="B3587" s="2">
        <v>18.670000000000002</v>
      </c>
    </row>
    <row r="3588" spans="1:2" hidden="1">
      <c r="A3588" s="3">
        <v>38057</v>
      </c>
      <c r="B3588" s="2">
        <v>20.67</v>
      </c>
    </row>
    <row r="3589" spans="1:2" hidden="1">
      <c r="A3589" s="3">
        <v>38058</v>
      </c>
      <c r="B3589" s="2">
        <v>18.3</v>
      </c>
    </row>
    <row r="3590" spans="1:2" hidden="1">
      <c r="A3590" s="3">
        <v>38061</v>
      </c>
      <c r="B3590" s="2">
        <v>21.13</v>
      </c>
    </row>
    <row r="3591" spans="1:2" hidden="1">
      <c r="A3591" s="3">
        <v>38062</v>
      </c>
      <c r="B3591" s="2">
        <v>20.34</v>
      </c>
    </row>
    <row r="3592" spans="1:2" hidden="1">
      <c r="A3592" s="3">
        <v>38063</v>
      </c>
      <c r="B3592" s="2">
        <v>18.11</v>
      </c>
    </row>
    <row r="3593" spans="1:2" hidden="1">
      <c r="A3593" s="3">
        <v>38064</v>
      </c>
      <c r="B3593" s="2">
        <v>18.53</v>
      </c>
    </row>
    <row r="3594" spans="1:2" hidden="1">
      <c r="A3594" s="3">
        <v>38065</v>
      </c>
      <c r="B3594" s="2">
        <v>19.149999999999999</v>
      </c>
    </row>
    <row r="3595" spans="1:2" hidden="1">
      <c r="A3595" s="3">
        <v>38068</v>
      </c>
      <c r="B3595" s="2">
        <v>21.58</v>
      </c>
    </row>
    <row r="3596" spans="1:2" hidden="1">
      <c r="A3596" s="3">
        <v>38069</v>
      </c>
      <c r="B3596" s="2">
        <v>20.67</v>
      </c>
    </row>
    <row r="3597" spans="1:2" hidden="1">
      <c r="A3597" s="3">
        <v>38070</v>
      </c>
      <c r="B3597" s="2">
        <v>19.809999999999999</v>
      </c>
    </row>
    <row r="3598" spans="1:2" hidden="1">
      <c r="A3598" s="3">
        <v>38071</v>
      </c>
      <c r="B3598" s="2">
        <v>17.88</v>
      </c>
    </row>
    <row r="3599" spans="1:2" hidden="1">
      <c r="A3599" s="3">
        <v>38072</v>
      </c>
      <c r="B3599" s="2">
        <v>17.329999999999998</v>
      </c>
    </row>
    <row r="3600" spans="1:2" hidden="1">
      <c r="A3600" s="3">
        <v>38075</v>
      </c>
      <c r="B3600" s="2">
        <v>16.5</v>
      </c>
    </row>
    <row r="3601" spans="1:2" hidden="1">
      <c r="A3601" s="3">
        <v>38076</v>
      </c>
      <c r="B3601" s="2">
        <v>16.28</v>
      </c>
    </row>
    <row r="3602" spans="1:2" hidden="1">
      <c r="A3602" s="3">
        <v>38077</v>
      </c>
      <c r="B3602" s="2">
        <v>16.739999999999998</v>
      </c>
    </row>
    <row r="3603" spans="1:2" hidden="1">
      <c r="A3603" s="3">
        <v>38078</v>
      </c>
      <c r="B3603" s="2">
        <v>16.649999999999999</v>
      </c>
    </row>
    <row r="3604" spans="1:2" hidden="1">
      <c r="A3604" s="3">
        <v>38079</v>
      </c>
      <c r="B3604" s="2">
        <v>15.64</v>
      </c>
    </row>
    <row r="3605" spans="1:2" hidden="1">
      <c r="A3605" s="3">
        <v>38082</v>
      </c>
      <c r="B3605" s="2">
        <v>14.97</v>
      </c>
    </row>
    <row r="3606" spans="1:2" hidden="1">
      <c r="A3606" s="3">
        <v>38083</v>
      </c>
      <c r="B3606" s="2">
        <v>15.32</v>
      </c>
    </row>
    <row r="3607" spans="1:2" hidden="1">
      <c r="A3607" s="3">
        <v>38084</v>
      </c>
      <c r="B3607" s="2">
        <v>15.76</v>
      </c>
    </row>
    <row r="3608" spans="1:2" hidden="1">
      <c r="A3608" s="3">
        <v>38085</v>
      </c>
      <c r="B3608" s="2">
        <v>16.260000000000002</v>
      </c>
    </row>
    <row r="3609" spans="1:2" hidden="1">
      <c r="A3609" s="3">
        <v>38089</v>
      </c>
      <c r="B3609" s="2">
        <v>15.28</v>
      </c>
    </row>
    <row r="3610" spans="1:2" hidden="1">
      <c r="A3610" s="3">
        <v>38090</v>
      </c>
      <c r="B3610" s="2">
        <v>17.260000000000002</v>
      </c>
    </row>
    <row r="3611" spans="1:2" hidden="1">
      <c r="A3611" s="3">
        <v>38091</v>
      </c>
      <c r="B3611" s="2">
        <v>15.62</v>
      </c>
    </row>
    <row r="3612" spans="1:2" hidden="1">
      <c r="A3612" s="3">
        <v>38092</v>
      </c>
      <c r="B3612" s="2">
        <v>15.74</v>
      </c>
    </row>
    <row r="3613" spans="1:2" hidden="1">
      <c r="A3613" s="3">
        <v>38093</v>
      </c>
      <c r="B3613" s="2">
        <v>14.94</v>
      </c>
    </row>
    <row r="3614" spans="1:2" hidden="1">
      <c r="A3614" s="3">
        <v>38096</v>
      </c>
      <c r="B3614" s="2">
        <v>15.42</v>
      </c>
    </row>
    <row r="3615" spans="1:2" hidden="1">
      <c r="A3615" s="3">
        <v>38097</v>
      </c>
      <c r="B3615" s="2">
        <v>16.670000000000002</v>
      </c>
    </row>
    <row r="3616" spans="1:2" hidden="1">
      <c r="A3616" s="3">
        <v>38098</v>
      </c>
      <c r="B3616" s="2">
        <v>15.6</v>
      </c>
    </row>
    <row r="3617" spans="1:2" hidden="1">
      <c r="A3617" s="3">
        <v>38099</v>
      </c>
      <c r="B3617" s="2">
        <v>14.61</v>
      </c>
    </row>
    <row r="3618" spans="1:2" hidden="1">
      <c r="A3618" s="3">
        <v>38100</v>
      </c>
      <c r="B3618" s="2">
        <v>14.01</v>
      </c>
    </row>
    <row r="3619" spans="1:2" hidden="1">
      <c r="A3619" s="3">
        <v>38103</v>
      </c>
      <c r="B3619" s="2">
        <v>14.77</v>
      </c>
    </row>
    <row r="3620" spans="1:2" hidden="1">
      <c r="A3620" s="3">
        <v>38104</v>
      </c>
      <c r="B3620" s="2">
        <v>15.07</v>
      </c>
    </row>
    <row r="3621" spans="1:2" hidden="1">
      <c r="A3621" s="3">
        <v>38105</v>
      </c>
      <c r="B3621" s="2">
        <v>16.29</v>
      </c>
    </row>
    <row r="3622" spans="1:2" hidden="1">
      <c r="A3622" s="3">
        <v>38106</v>
      </c>
      <c r="B3622" s="2">
        <v>16.600000000000001</v>
      </c>
    </row>
    <row r="3623" spans="1:2" hidden="1">
      <c r="A3623" s="3">
        <v>38107</v>
      </c>
      <c r="B3623" s="2">
        <v>17.190000000000001</v>
      </c>
    </row>
    <row r="3624" spans="1:2" hidden="1">
      <c r="A3624" s="3">
        <v>38110</v>
      </c>
      <c r="B3624" s="2">
        <v>16.62</v>
      </c>
    </row>
    <row r="3625" spans="1:2" hidden="1">
      <c r="A3625" s="3">
        <v>38111</v>
      </c>
      <c r="B3625" s="2">
        <v>16.55</v>
      </c>
    </row>
    <row r="3626" spans="1:2" hidden="1">
      <c r="A3626" s="3">
        <v>38112</v>
      </c>
      <c r="B3626" s="2">
        <v>15.77</v>
      </c>
    </row>
    <row r="3627" spans="1:2" hidden="1">
      <c r="A3627" s="3">
        <v>38113</v>
      </c>
      <c r="B3627" s="2">
        <v>17.05</v>
      </c>
    </row>
    <row r="3628" spans="1:2" hidden="1">
      <c r="A3628" s="3">
        <v>38114</v>
      </c>
      <c r="B3628" s="2">
        <v>18.13</v>
      </c>
    </row>
    <row r="3629" spans="1:2" hidden="1">
      <c r="A3629" s="3">
        <v>38117</v>
      </c>
      <c r="B3629" s="2">
        <v>19.77</v>
      </c>
    </row>
    <row r="3630" spans="1:2" hidden="1">
      <c r="A3630" s="3">
        <v>38118</v>
      </c>
      <c r="B3630" s="2">
        <v>18.57</v>
      </c>
    </row>
    <row r="3631" spans="1:2" hidden="1">
      <c r="A3631" s="3">
        <v>38119</v>
      </c>
      <c r="B3631" s="2">
        <v>18.14</v>
      </c>
    </row>
    <row r="3632" spans="1:2" hidden="1">
      <c r="A3632" s="3">
        <v>38120</v>
      </c>
      <c r="B3632" s="2">
        <v>18.86</v>
      </c>
    </row>
    <row r="3633" spans="1:2" hidden="1">
      <c r="A3633" s="3">
        <v>38121</v>
      </c>
      <c r="B3633" s="2">
        <v>18.47</v>
      </c>
    </row>
    <row r="3634" spans="1:2" hidden="1">
      <c r="A3634" s="3">
        <v>38124</v>
      </c>
      <c r="B3634" s="2">
        <v>19.96</v>
      </c>
    </row>
    <row r="3635" spans="1:2" hidden="1">
      <c r="A3635" s="3">
        <v>38125</v>
      </c>
      <c r="B3635" s="2">
        <v>19.329999999999998</v>
      </c>
    </row>
    <row r="3636" spans="1:2" hidden="1">
      <c r="A3636" s="3">
        <v>38126</v>
      </c>
      <c r="B3636" s="2">
        <v>18.93</v>
      </c>
    </row>
    <row r="3637" spans="1:2" hidden="1">
      <c r="A3637" s="3">
        <v>38127</v>
      </c>
      <c r="B3637" s="2">
        <v>18.670000000000002</v>
      </c>
    </row>
    <row r="3638" spans="1:2" hidden="1">
      <c r="A3638" s="3">
        <v>38128</v>
      </c>
      <c r="B3638" s="2">
        <v>18.489999999999998</v>
      </c>
    </row>
    <row r="3639" spans="1:2" hidden="1">
      <c r="A3639" s="3">
        <v>38131</v>
      </c>
      <c r="B3639" s="2">
        <v>18.079999999999998</v>
      </c>
    </row>
    <row r="3640" spans="1:2" hidden="1">
      <c r="A3640" s="3">
        <v>38132</v>
      </c>
      <c r="B3640" s="2">
        <v>15.96</v>
      </c>
    </row>
    <row r="3641" spans="1:2" hidden="1">
      <c r="A3641" s="3">
        <v>38133</v>
      </c>
      <c r="B3641" s="2">
        <v>15.97</v>
      </c>
    </row>
    <row r="3642" spans="1:2" hidden="1">
      <c r="A3642" s="3">
        <v>38134</v>
      </c>
      <c r="B3642" s="2">
        <v>15.28</v>
      </c>
    </row>
    <row r="3643" spans="1:2" hidden="1">
      <c r="A3643" s="3">
        <v>38135</v>
      </c>
      <c r="B3643" s="2">
        <v>15.5</v>
      </c>
    </row>
    <row r="3644" spans="1:2" hidden="1">
      <c r="A3644" s="3">
        <v>38139</v>
      </c>
      <c r="B3644" s="2">
        <v>16.3</v>
      </c>
    </row>
    <row r="3645" spans="1:2" hidden="1">
      <c r="A3645" s="3">
        <v>38140</v>
      </c>
      <c r="B3645" s="2">
        <v>16.079999999999998</v>
      </c>
    </row>
    <row r="3646" spans="1:2" hidden="1">
      <c r="A3646" s="3">
        <v>38141</v>
      </c>
      <c r="B3646" s="2">
        <v>17.03</v>
      </c>
    </row>
    <row r="3647" spans="1:2" hidden="1">
      <c r="A3647" s="3">
        <v>38142</v>
      </c>
      <c r="B3647" s="2">
        <v>16.78</v>
      </c>
    </row>
    <row r="3648" spans="1:2" hidden="1">
      <c r="A3648" s="3">
        <v>38145</v>
      </c>
      <c r="B3648" s="2">
        <v>15.39</v>
      </c>
    </row>
    <row r="3649" spans="1:2" hidden="1">
      <c r="A3649" s="3">
        <v>38146</v>
      </c>
      <c r="B3649" s="2">
        <v>15.01</v>
      </c>
    </row>
    <row r="3650" spans="1:2" hidden="1">
      <c r="A3650" s="3">
        <v>38147</v>
      </c>
      <c r="B3650" s="2">
        <v>15.39</v>
      </c>
    </row>
    <row r="3651" spans="1:2" hidden="1">
      <c r="A3651" s="3">
        <v>38148</v>
      </c>
      <c r="B3651" s="2">
        <v>15.04</v>
      </c>
    </row>
    <row r="3652" spans="1:2" hidden="1">
      <c r="A3652" s="3">
        <v>38152</v>
      </c>
      <c r="B3652" s="2">
        <v>16.07</v>
      </c>
    </row>
    <row r="3653" spans="1:2" hidden="1">
      <c r="A3653" s="3">
        <v>38153</v>
      </c>
      <c r="B3653" s="2">
        <v>15.05</v>
      </c>
    </row>
    <row r="3654" spans="1:2" hidden="1">
      <c r="A3654" s="3">
        <v>38154</v>
      </c>
      <c r="B3654" s="2">
        <v>14.79</v>
      </c>
    </row>
    <row r="3655" spans="1:2" hidden="1">
      <c r="A3655" s="3">
        <v>38155</v>
      </c>
      <c r="B3655" s="2">
        <v>15.15</v>
      </c>
    </row>
    <row r="3656" spans="1:2" hidden="1">
      <c r="A3656" s="3">
        <v>38156</v>
      </c>
      <c r="B3656" s="2">
        <v>14.99</v>
      </c>
    </row>
    <row r="3657" spans="1:2" hidden="1">
      <c r="A3657" s="3">
        <v>38159</v>
      </c>
      <c r="B3657" s="2">
        <v>15.26</v>
      </c>
    </row>
    <row r="3658" spans="1:2" hidden="1">
      <c r="A3658" s="3">
        <v>38160</v>
      </c>
      <c r="B3658" s="2">
        <v>14.31</v>
      </c>
    </row>
    <row r="3659" spans="1:2" hidden="1">
      <c r="A3659" s="3">
        <v>38161</v>
      </c>
      <c r="B3659" s="2">
        <v>13.98</v>
      </c>
    </row>
    <row r="3660" spans="1:2" hidden="1">
      <c r="A3660" s="3">
        <v>38162</v>
      </c>
      <c r="B3660" s="2">
        <v>14.81</v>
      </c>
    </row>
    <row r="3661" spans="1:2" hidden="1">
      <c r="A3661" s="3">
        <v>38163</v>
      </c>
      <c r="B3661" s="2">
        <v>15.19</v>
      </c>
    </row>
    <row r="3662" spans="1:2" hidden="1">
      <c r="A3662" s="3">
        <v>38166</v>
      </c>
      <c r="B3662" s="2">
        <v>16.07</v>
      </c>
    </row>
    <row r="3663" spans="1:2" hidden="1">
      <c r="A3663" s="3">
        <v>38167</v>
      </c>
      <c r="B3663" s="2">
        <v>15.47</v>
      </c>
    </row>
    <row r="3664" spans="1:2" hidden="1">
      <c r="A3664" s="3">
        <v>38168</v>
      </c>
      <c r="B3664" s="2">
        <v>14.34</v>
      </c>
    </row>
    <row r="3665" spans="1:2" hidden="1">
      <c r="A3665" s="3">
        <v>38169</v>
      </c>
      <c r="B3665" s="2">
        <v>15.2</v>
      </c>
    </row>
    <row r="3666" spans="1:2" hidden="1">
      <c r="A3666" s="3">
        <v>38170</v>
      </c>
      <c r="B3666" s="2">
        <v>15.08</v>
      </c>
    </row>
    <row r="3667" spans="1:2" hidden="1">
      <c r="A3667" s="3">
        <v>38174</v>
      </c>
      <c r="B3667" s="2">
        <v>16.25</v>
      </c>
    </row>
    <row r="3668" spans="1:2" hidden="1">
      <c r="A3668" s="3">
        <v>38175</v>
      </c>
      <c r="B3668" s="2">
        <v>15.81</v>
      </c>
    </row>
    <row r="3669" spans="1:2" hidden="1">
      <c r="A3669" s="3">
        <v>38176</v>
      </c>
      <c r="B3669" s="2">
        <v>16.2</v>
      </c>
    </row>
    <row r="3670" spans="1:2" hidden="1">
      <c r="A3670" s="3">
        <v>38177</v>
      </c>
      <c r="B3670" s="2">
        <v>15.78</v>
      </c>
    </row>
    <row r="3671" spans="1:2" hidden="1">
      <c r="A3671" s="3">
        <v>38180</v>
      </c>
      <c r="B3671" s="2">
        <v>14.96</v>
      </c>
    </row>
    <row r="3672" spans="1:2" hidden="1">
      <c r="A3672" s="3">
        <v>38181</v>
      </c>
      <c r="B3672" s="2">
        <v>14.46</v>
      </c>
    </row>
    <row r="3673" spans="1:2" hidden="1">
      <c r="A3673" s="3">
        <v>38182</v>
      </c>
      <c r="B3673" s="2">
        <v>13.76</v>
      </c>
    </row>
    <row r="3674" spans="1:2" hidden="1">
      <c r="A3674" s="3">
        <v>38183</v>
      </c>
      <c r="B3674" s="2">
        <v>14.71</v>
      </c>
    </row>
    <row r="3675" spans="1:2" hidden="1">
      <c r="A3675" s="3">
        <v>38184</v>
      </c>
      <c r="B3675" s="2">
        <v>14.34</v>
      </c>
    </row>
    <row r="3676" spans="1:2" hidden="1">
      <c r="A3676" s="3">
        <v>38187</v>
      </c>
      <c r="B3676" s="2">
        <v>15.17</v>
      </c>
    </row>
    <row r="3677" spans="1:2" hidden="1">
      <c r="A3677" s="3">
        <v>38188</v>
      </c>
      <c r="B3677" s="2">
        <v>14.17</v>
      </c>
    </row>
    <row r="3678" spans="1:2" hidden="1">
      <c r="A3678" s="3">
        <v>38189</v>
      </c>
      <c r="B3678" s="2">
        <v>16.41</v>
      </c>
    </row>
    <row r="3679" spans="1:2" hidden="1">
      <c r="A3679" s="3">
        <v>38190</v>
      </c>
      <c r="B3679" s="2">
        <v>15.75</v>
      </c>
    </row>
    <row r="3680" spans="1:2" hidden="1">
      <c r="A3680" s="3">
        <v>38191</v>
      </c>
      <c r="B3680" s="2">
        <v>16.5</v>
      </c>
    </row>
    <row r="3681" spans="1:2" hidden="1">
      <c r="A3681" s="3">
        <v>38194</v>
      </c>
      <c r="B3681" s="2">
        <v>17.3</v>
      </c>
    </row>
    <row r="3682" spans="1:2" hidden="1">
      <c r="A3682" s="3">
        <v>38195</v>
      </c>
      <c r="B3682" s="2">
        <v>16.55</v>
      </c>
    </row>
    <row r="3683" spans="1:2" hidden="1">
      <c r="A3683" s="3">
        <v>38196</v>
      </c>
      <c r="B3683" s="2">
        <v>16.149999999999999</v>
      </c>
    </row>
    <row r="3684" spans="1:2" hidden="1">
      <c r="A3684" s="3">
        <v>38197</v>
      </c>
      <c r="B3684" s="2">
        <v>15.68</v>
      </c>
    </row>
    <row r="3685" spans="1:2" hidden="1">
      <c r="A3685" s="3">
        <v>38198</v>
      </c>
      <c r="B3685" s="2">
        <v>15.32</v>
      </c>
    </row>
    <row r="3686" spans="1:2" hidden="1">
      <c r="A3686" s="3">
        <v>38201</v>
      </c>
      <c r="B3686" s="2">
        <v>15.37</v>
      </c>
    </row>
    <row r="3687" spans="1:2" hidden="1">
      <c r="A3687" s="3">
        <v>38202</v>
      </c>
      <c r="B3687" s="2">
        <v>16.03</v>
      </c>
    </row>
    <row r="3688" spans="1:2" hidden="1">
      <c r="A3688" s="3">
        <v>38203</v>
      </c>
      <c r="B3688" s="2">
        <v>16.21</v>
      </c>
    </row>
    <row r="3689" spans="1:2" hidden="1">
      <c r="A3689" s="3">
        <v>38204</v>
      </c>
      <c r="B3689" s="2">
        <v>18.32</v>
      </c>
    </row>
    <row r="3690" spans="1:2" hidden="1">
      <c r="A3690" s="3">
        <v>38205</v>
      </c>
      <c r="B3690" s="2">
        <v>19.34</v>
      </c>
    </row>
    <row r="3691" spans="1:2" hidden="1">
      <c r="A3691" s="3">
        <v>38208</v>
      </c>
      <c r="B3691" s="2">
        <v>18.89</v>
      </c>
    </row>
    <row r="3692" spans="1:2" hidden="1">
      <c r="A3692" s="3">
        <v>38209</v>
      </c>
      <c r="B3692" s="2">
        <v>17.47</v>
      </c>
    </row>
    <row r="3693" spans="1:2" hidden="1">
      <c r="A3693" s="3">
        <v>38210</v>
      </c>
      <c r="B3693" s="2">
        <v>18.04</v>
      </c>
    </row>
    <row r="3694" spans="1:2" hidden="1">
      <c r="A3694" s="3">
        <v>38211</v>
      </c>
      <c r="B3694" s="2">
        <v>19.079999999999998</v>
      </c>
    </row>
    <row r="3695" spans="1:2" hidden="1">
      <c r="A3695" s="3">
        <v>38212</v>
      </c>
      <c r="B3695" s="2">
        <v>17.98</v>
      </c>
    </row>
    <row r="3696" spans="1:2" hidden="1">
      <c r="A3696" s="3">
        <v>38215</v>
      </c>
      <c r="B3696" s="2">
        <v>17.57</v>
      </c>
    </row>
    <row r="3697" spans="1:2" hidden="1">
      <c r="A3697" s="3">
        <v>38216</v>
      </c>
      <c r="B3697" s="2">
        <v>17.02</v>
      </c>
    </row>
    <row r="3698" spans="1:2" hidden="1">
      <c r="A3698" s="3">
        <v>38217</v>
      </c>
      <c r="B3698" s="2">
        <v>16.23</v>
      </c>
    </row>
    <row r="3699" spans="1:2" hidden="1">
      <c r="A3699" s="3">
        <v>38218</v>
      </c>
      <c r="B3699" s="2">
        <v>16.96</v>
      </c>
    </row>
    <row r="3700" spans="1:2" hidden="1">
      <c r="A3700" s="3">
        <v>38219</v>
      </c>
      <c r="B3700" s="2">
        <v>16</v>
      </c>
    </row>
    <row r="3701" spans="1:2" hidden="1">
      <c r="A3701" s="3">
        <v>38222</v>
      </c>
      <c r="B3701" s="2">
        <v>15.88</v>
      </c>
    </row>
    <row r="3702" spans="1:2" hidden="1">
      <c r="A3702" s="3">
        <v>38223</v>
      </c>
      <c r="B3702" s="2">
        <v>15.33</v>
      </c>
    </row>
    <row r="3703" spans="1:2" hidden="1">
      <c r="A3703" s="3">
        <v>38224</v>
      </c>
      <c r="B3703" s="2">
        <v>14.98</v>
      </c>
    </row>
    <row r="3704" spans="1:2" hidden="1">
      <c r="A3704" s="3">
        <v>38225</v>
      </c>
      <c r="B3704" s="2">
        <v>14.91</v>
      </c>
    </row>
    <row r="3705" spans="1:2" hidden="1">
      <c r="A3705" s="3">
        <v>38226</v>
      </c>
      <c r="B3705" s="2">
        <v>14.71</v>
      </c>
    </row>
    <row r="3706" spans="1:2" hidden="1">
      <c r="A3706" s="3">
        <v>38229</v>
      </c>
      <c r="B3706" s="2">
        <v>15.44</v>
      </c>
    </row>
    <row r="3707" spans="1:2" hidden="1">
      <c r="A3707" s="3">
        <v>38230</v>
      </c>
      <c r="B3707" s="2">
        <v>15.29</v>
      </c>
    </row>
    <row r="3708" spans="1:2" hidden="1">
      <c r="A3708" s="3">
        <v>38231</v>
      </c>
      <c r="B3708" s="2">
        <v>14.91</v>
      </c>
    </row>
    <row r="3709" spans="1:2" hidden="1">
      <c r="A3709" s="3">
        <v>38232</v>
      </c>
      <c r="B3709" s="2">
        <v>14.28</v>
      </c>
    </row>
    <row r="3710" spans="1:2" hidden="1">
      <c r="A3710" s="3">
        <v>38233</v>
      </c>
      <c r="B3710" s="2">
        <v>13.91</v>
      </c>
    </row>
    <row r="3711" spans="1:2" hidden="1">
      <c r="A3711" s="3">
        <v>38237</v>
      </c>
      <c r="B3711" s="2">
        <v>14.07</v>
      </c>
    </row>
    <row r="3712" spans="1:2" hidden="1">
      <c r="A3712" s="3">
        <v>38238</v>
      </c>
      <c r="B3712" s="2">
        <v>14.06</v>
      </c>
    </row>
    <row r="3713" spans="1:2" hidden="1">
      <c r="A3713" s="3">
        <v>38239</v>
      </c>
      <c r="B3713" s="2">
        <v>14.01</v>
      </c>
    </row>
    <row r="3714" spans="1:2" hidden="1">
      <c r="A3714" s="3">
        <v>38240</v>
      </c>
      <c r="B3714" s="2">
        <v>13.76</v>
      </c>
    </row>
    <row r="3715" spans="1:2" hidden="1">
      <c r="A3715" s="3">
        <v>38243</v>
      </c>
      <c r="B3715" s="2">
        <v>13.17</v>
      </c>
    </row>
    <row r="3716" spans="1:2" hidden="1">
      <c r="A3716" s="3">
        <v>38244</v>
      </c>
      <c r="B3716" s="2">
        <v>13.56</v>
      </c>
    </row>
    <row r="3717" spans="1:2" hidden="1">
      <c r="A3717" s="3">
        <v>38245</v>
      </c>
      <c r="B3717" s="2">
        <v>14.64</v>
      </c>
    </row>
    <row r="3718" spans="1:2" hidden="1">
      <c r="A3718" s="3">
        <v>38246</v>
      </c>
      <c r="B3718" s="2">
        <v>14.39</v>
      </c>
    </row>
    <row r="3719" spans="1:2" hidden="1">
      <c r="A3719" s="3">
        <v>38247</v>
      </c>
      <c r="B3719" s="2">
        <v>14.03</v>
      </c>
    </row>
    <row r="3720" spans="1:2" hidden="1">
      <c r="A3720" s="3">
        <v>38250</v>
      </c>
      <c r="B3720" s="2">
        <v>14.43</v>
      </c>
    </row>
    <row r="3721" spans="1:2" hidden="1">
      <c r="A3721" s="3">
        <v>38251</v>
      </c>
      <c r="B3721" s="2">
        <v>13.66</v>
      </c>
    </row>
    <row r="3722" spans="1:2" hidden="1">
      <c r="A3722" s="3">
        <v>38252</v>
      </c>
      <c r="B3722" s="2">
        <v>14.74</v>
      </c>
    </row>
    <row r="3723" spans="1:2" hidden="1">
      <c r="A3723" s="3">
        <v>38253</v>
      </c>
      <c r="B3723" s="2">
        <v>14.8</v>
      </c>
    </row>
    <row r="3724" spans="1:2" hidden="1">
      <c r="A3724" s="3">
        <v>38254</v>
      </c>
      <c r="B3724" s="2">
        <v>14.28</v>
      </c>
    </row>
    <row r="3725" spans="1:2" hidden="1">
      <c r="A3725" s="3">
        <v>38257</v>
      </c>
      <c r="B3725" s="2">
        <v>14.62</v>
      </c>
    </row>
    <row r="3726" spans="1:2" hidden="1">
      <c r="A3726" s="3">
        <v>38258</v>
      </c>
      <c r="B3726" s="2">
        <v>13.83</v>
      </c>
    </row>
    <row r="3727" spans="1:2" hidden="1">
      <c r="A3727" s="3">
        <v>38259</v>
      </c>
      <c r="B3727" s="2">
        <v>13.21</v>
      </c>
    </row>
    <row r="3728" spans="1:2" hidden="1">
      <c r="A3728" s="3">
        <v>38260</v>
      </c>
      <c r="B3728" s="2">
        <v>13.34</v>
      </c>
    </row>
    <row r="3729" spans="1:2" hidden="1">
      <c r="A3729" s="3">
        <v>38261</v>
      </c>
      <c r="B3729" s="2">
        <v>12.75</v>
      </c>
    </row>
    <row r="3730" spans="1:2" hidden="1">
      <c r="A3730" s="3">
        <v>38264</v>
      </c>
      <c r="B3730" s="2">
        <v>13.41</v>
      </c>
    </row>
    <row r="3731" spans="1:2" hidden="1">
      <c r="A3731" s="3">
        <v>38265</v>
      </c>
      <c r="B3731" s="2">
        <v>13.95</v>
      </c>
    </row>
    <row r="3732" spans="1:2" hidden="1">
      <c r="A3732" s="3">
        <v>38266</v>
      </c>
      <c r="B3732" s="2">
        <v>13.28</v>
      </c>
    </row>
    <row r="3733" spans="1:2" hidden="1">
      <c r="A3733" s="3">
        <v>38267</v>
      </c>
      <c r="B3733" s="2">
        <v>14.5</v>
      </c>
    </row>
    <row r="3734" spans="1:2" hidden="1">
      <c r="A3734" s="3">
        <v>38268</v>
      </c>
      <c r="B3734" s="2">
        <v>15.05</v>
      </c>
    </row>
    <row r="3735" spans="1:2" hidden="1">
      <c r="A3735" s="3">
        <v>38271</v>
      </c>
      <c r="B3735" s="2">
        <v>14.71</v>
      </c>
    </row>
    <row r="3736" spans="1:2" hidden="1">
      <c r="A3736" s="3">
        <v>38272</v>
      </c>
      <c r="B3736" s="2">
        <v>15.05</v>
      </c>
    </row>
    <row r="3737" spans="1:2" hidden="1">
      <c r="A3737" s="3">
        <v>38273</v>
      </c>
      <c r="B3737" s="2">
        <v>15.42</v>
      </c>
    </row>
    <row r="3738" spans="1:2" hidden="1">
      <c r="A3738" s="3">
        <v>38274</v>
      </c>
      <c r="B3738" s="2">
        <v>16.43</v>
      </c>
    </row>
    <row r="3739" spans="1:2" hidden="1">
      <c r="A3739" s="3">
        <v>38275</v>
      </c>
      <c r="B3739" s="2">
        <v>15.04</v>
      </c>
    </row>
    <row r="3740" spans="1:2" hidden="1">
      <c r="A3740" s="3">
        <v>38278</v>
      </c>
      <c r="B3740" s="2">
        <v>14.71</v>
      </c>
    </row>
    <row r="3741" spans="1:2" hidden="1">
      <c r="A3741" s="3">
        <v>38279</v>
      </c>
      <c r="B3741" s="2">
        <v>15.13</v>
      </c>
    </row>
    <row r="3742" spans="1:2" hidden="1">
      <c r="A3742" s="3">
        <v>38280</v>
      </c>
      <c r="B3742" s="2">
        <v>14.85</v>
      </c>
    </row>
    <row r="3743" spans="1:2" hidden="1">
      <c r="A3743" s="3">
        <v>38281</v>
      </c>
      <c r="B3743" s="2">
        <v>14.54</v>
      </c>
    </row>
    <row r="3744" spans="1:2" hidden="1">
      <c r="A3744" s="3">
        <v>38282</v>
      </c>
      <c r="B3744" s="2">
        <v>15.28</v>
      </c>
    </row>
    <row r="3745" spans="1:2" hidden="1">
      <c r="A3745" s="3">
        <v>38285</v>
      </c>
      <c r="B3745" s="2">
        <v>16.579999999999998</v>
      </c>
    </row>
    <row r="3746" spans="1:2" hidden="1">
      <c r="A3746" s="3">
        <v>38286</v>
      </c>
      <c r="B3746" s="2">
        <v>16.39</v>
      </c>
    </row>
    <row r="3747" spans="1:2" hidden="1">
      <c r="A3747" s="3">
        <v>38287</v>
      </c>
      <c r="B3747" s="2">
        <v>15.72</v>
      </c>
    </row>
    <row r="3748" spans="1:2" hidden="1">
      <c r="A3748" s="3">
        <v>38288</v>
      </c>
      <c r="B3748" s="2">
        <v>15.39</v>
      </c>
    </row>
    <row r="3749" spans="1:2" hidden="1">
      <c r="A3749" s="3">
        <v>38289</v>
      </c>
      <c r="B3749" s="2">
        <v>16.27</v>
      </c>
    </row>
    <row r="3750" spans="1:2" hidden="1">
      <c r="A3750" s="3">
        <v>38292</v>
      </c>
      <c r="B3750" s="2">
        <v>16.27</v>
      </c>
    </row>
    <row r="3751" spans="1:2" hidden="1">
      <c r="A3751" s="3">
        <v>38293</v>
      </c>
      <c r="B3751" s="2">
        <v>16.18</v>
      </c>
    </row>
    <row r="3752" spans="1:2" hidden="1">
      <c r="A3752" s="3">
        <v>38294</v>
      </c>
      <c r="B3752" s="2">
        <v>14.04</v>
      </c>
    </row>
    <row r="3753" spans="1:2" hidden="1">
      <c r="A3753" s="3">
        <v>38295</v>
      </c>
      <c r="B3753" s="2">
        <v>13.97</v>
      </c>
    </row>
    <row r="3754" spans="1:2" hidden="1">
      <c r="A3754" s="3">
        <v>38296</v>
      </c>
      <c r="B3754" s="2">
        <v>13.84</v>
      </c>
    </row>
    <row r="3755" spans="1:2" hidden="1">
      <c r="A3755" s="3">
        <v>38299</v>
      </c>
      <c r="B3755" s="2">
        <v>13.8</v>
      </c>
    </row>
    <row r="3756" spans="1:2" hidden="1">
      <c r="A3756" s="3">
        <v>38300</v>
      </c>
      <c r="B3756" s="2">
        <v>13.61</v>
      </c>
    </row>
    <row r="3757" spans="1:2" hidden="1">
      <c r="A3757" s="3">
        <v>38301</v>
      </c>
      <c r="B3757" s="2">
        <v>13.08</v>
      </c>
    </row>
    <row r="3758" spans="1:2" hidden="1">
      <c r="A3758" s="3">
        <v>38302</v>
      </c>
      <c r="B3758" s="2">
        <v>13.04</v>
      </c>
    </row>
    <row r="3759" spans="1:2" hidden="1">
      <c r="A3759" s="3">
        <v>38303</v>
      </c>
      <c r="B3759" s="2">
        <v>13.33</v>
      </c>
    </row>
    <row r="3760" spans="1:2" hidden="1">
      <c r="A3760" s="3">
        <v>38306</v>
      </c>
      <c r="B3760" s="2">
        <v>13.38</v>
      </c>
    </row>
    <row r="3761" spans="1:2" hidden="1">
      <c r="A3761" s="3">
        <v>38307</v>
      </c>
      <c r="B3761" s="2">
        <v>13.21</v>
      </c>
    </row>
    <row r="3762" spans="1:2" hidden="1">
      <c r="A3762" s="3">
        <v>38308</v>
      </c>
      <c r="B3762" s="2">
        <v>13.21</v>
      </c>
    </row>
    <row r="3763" spans="1:2" hidden="1">
      <c r="A3763" s="3">
        <v>38309</v>
      </c>
      <c r="B3763" s="2">
        <v>12.98</v>
      </c>
    </row>
    <row r="3764" spans="1:2" hidden="1">
      <c r="A3764" s="3">
        <v>38310</v>
      </c>
      <c r="B3764" s="2">
        <v>13.5</v>
      </c>
    </row>
    <row r="3765" spans="1:2" hidden="1">
      <c r="A3765" s="3">
        <v>38313</v>
      </c>
      <c r="B3765" s="2">
        <v>12.97</v>
      </c>
    </row>
    <row r="3766" spans="1:2" hidden="1">
      <c r="A3766" s="3">
        <v>38314</v>
      </c>
      <c r="B3766" s="2">
        <v>12.67</v>
      </c>
    </row>
    <row r="3767" spans="1:2" hidden="1">
      <c r="A3767" s="3">
        <v>38315</v>
      </c>
      <c r="B3767" s="2">
        <v>12.72</v>
      </c>
    </row>
    <row r="3768" spans="1:2" hidden="1">
      <c r="A3768" s="3">
        <v>38317</v>
      </c>
      <c r="B3768" s="2">
        <v>12.78</v>
      </c>
    </row>
    <row r="3769" spans="1:2" hidden="1">
      <c r="A3769" s="3">
        <v>38320</v>
      </c>
      <c r="B3769" s="2">
        <v>13.3</v>
      </c>
    </row>
    <row r="3770" spans="1:2" hidden="1">
      <c r="A3770" s="3">
        <v>38321</v>
      </c>
      <c r="B3770" s="2">
        <v>13.24</v>
      </c>
    </row>
    <row r="3771" spans="1:2" hidden="1">
      <c r="A3771" s="3">
        <v>38322</v>
      </c>
      <c r="B3771" s="2">
        <v>12.97</v>
      </c>
    </row>
    <row r="3772" spans="1:2" hidden="1">
      <c r="A3772" s="3">
        <v>38323</v>
      </c>
      <c r="B3772" s="2">
        <v>12.98</v>
      </c>
    </row>
    <row r="3773" spans="1:2" hidden="1">
      <c r="A3773" s="3">
        <v>38324</v>
      </c>
      <c r="B3773" s="2">
        <v>12.96</v>
      </c>
    </row>
    <row r="3774" spans="1:2" hidden="1">
      <c r="A3774" s="3">
        <v>38327</v>
      </c>
      <c r="B3774" s="2">
        <v>13.19</v>
      </c>
    </row>
    <row r="3775" spans="1:2" hidden="1">
      <c r="A3775" s="3">
        <v>38328</v>
      </c>
      <c r="B3775" s="2">
        <v>13.67</v>
      </c>
    </row>
    <row r="3776" spans="1:2" hidden="1">
      <c r="A3776" s="3">
        <v>38329</v>
      </c>
      <c r="B3776" s="2">
        <v>13.19</v>
      </c>
    </row>
    <row r="3777" spans="1:4" hidden="1">
      <c r="A3777" s="3">
        <v>38330</v>
      </c>
      <c r="B3777" s="2">
        <v>12.88</v>
      </c>
    </row>
    <row r="3778" spans="1:4" hidden="1">
      <c r="A3778" s="3">
        <v>38331</v>
      </c>
      <c r="B3778" s="2">
        <v>12.76</v>
      </c>
    </row>
    <row r="3779" spans="1:4" hidden="1">
      <c r="A3779" s="3">
        <v>38334</v>
      </c>
      <c r="B3779" s="2">
        <v>12.54</v>
      </c>
    </row>
    <row r="3780" spans="1:4" hidden="1">
      <c r="A3780" s="3">
        <v>38335</v>
      </c>
      <c r="B3780" s="2">
        <v>12.73</v>
      </c>
    </row>
    <row r="3781" spans="1:4" hidden="1">
      <c r="A3781" s="3">
        <v>38336</v>
      </c>
      <c r="B3781" s="2">
        <v>12.35</v>
      </c>
    </row>
    <row r="3782" spans="1:4" hidden="1">
      <c r="A3782" s="3">
        <v>38337</v>
      </c>
      <c r="B3782" s="2">
        <v>12.27</v>
      </c>
    </row>
    <row r="3783" spans="1:4" hidden="1">
      <c r="A3783" s="3">
        <v>38338</v>
      </c>
      <c r="B3783" s="2">
        <v>11.95</v>
      </c>
    </row>
    <row r="3784" spans="1:4" hidden="1">
      <c r="A3784" s="3">
        <v>38341</v>
      </c>
      <c r="B3784" s="2">
        <v>11.83</v>
      </c>
    </row>
    <row r="3785" spans="1:4" hidden="1">
      <c r="A3785" s="3">
        <v>38342</v>
      </c>
      <c r="B3785" s="2">
        <v>11.55</v>
      </c>
    </row>
    <row r="3786" spans="1:4" hidden="1">
      <c r="A3786" s="3">
        <v>38343</v>
      </c>
      <c r="B3786" s="2">
        <v>11.45</v>
      </c>
    </row>
    <row r="3787" spans="1:4" hidden="1">
      <c r="A3787" s="3">
        <v>38344</v>
      </c>
      <c r="B3787" s="2">
        <v>11.23</v>
      </c>
    </row>
    <row r="3788" spans="1:4" hidden="1">
      <c r="A3788" s="3">
        <v>38348</v>
      </c>
      <c r="B3788" s="2">
        <v>12.14</v>
      </c>
    </row>
    <row r="3789" spans="1:4" hidden="1">
      <c r="A3789" s="3">
        <v>38349</v>
      </c>
      <c r="B3789" s="2">
        <v>12</v>
      </c>
    </row>
    <row r="3790" spans="1:4" hidden="1">
      <c r="A3790" s="3">
        <v>38350</v>
      </c>
      <c r="B3790" s="2">
        <v>11.62</v>
      </c>
    </row>
    <row r="3791" spans="1:4" hidden="1">
      <c r="A3791" s="3">
        <v>38351</v>
      </c>
      <c r="B3791" s="2">
        <v>12.56</v>
      </c>
    </row>
    <row r="3792" spans="1:4">
      <c r="A3792" s="3">
        <v>38352</v>
      </c>
      <c r="B3792" s="2">
        <v>13.29</v>
      </c>
      <c r="C3792" s="12" t="s">
        <v>79</v>
      </c>
      <c r="D3792" s="2"/>
    </row>
    <row r="3793" spans="1:2" hidden="1">
      <c r="A3793" s="3">
        <v>38355</v>
      </c>
      <c r="B3793" s="2">
        <v>14.08</v>
      </c>
    </row>
    <row r="3794" spans="1:2" hidden="1">
      <c r="A3794" s="3">
        <v>38356</v>
      </c>
      <c r="B3794" s="2">
        <v>13.98</v>
      </c>
    </row>
    <row r="3795" spans="1:2" hidden="1">
      <c r="A3795" s="3">
        <v>38357</v>
      </c>
      <c r="B3795" s="2">
        <v>14.09</v>
      </c>
    </row>
    <row r="3796" spans="1:2" hidden="1">
      <c r="A3796" s="3">
        <v>38358</v>
      </c>
      <c r="B3796" s="2">
        <v>13.58</v>
      </c>
    </row>
    <row r="3797" spans="1:2" hidden="1">
      <c r="A3797" s="3">
        <v>38359</v>
      </c>
      <c r="B3797" s="2">
        <v>13.49</v>
      </c>
    </row>
    <row r="3798" spans="1:2" hidden="1">
      <c r="A3798" s="3">
        <v>38362</v>
      </c>
      <c r="B3798" s="2">
        <v>13.23</v>
      </c>
    </row>
    <row r="3799" spans="1:2" hidden="1">
      <c r="A3799" s="3">
        <v>38363</v>
      </c>
      <c r="B3799" s="2">
        <v>13.19</v>
      </c>
    </row>
    <row r="3800" spans="1:2" hidden="1">
      <c r="A3800" s="3">
        <v>38364</v>
      </c>
      <c r="B3800" s="2">
        <v>12.56</v>
      </c>
    </row>
    <row r="3801" spans="1:2" hidden="1">
      <c r="A3801" s="3">
        <v>38365</v>
      </c>
      <c r="B3801" s="2">
        <v>12.84</v>
      </c>
    </row>
    <row r="3802" spans="1:2" hidden="1">
      <c r="A3802" s="3">
        <v>38366</v>
      </c>
      <c r="B3802" s="2">
        <v>12.43</v>
      </c>
    </row>
    <row r="3803" spans="1:2" hidden="1">
      <c r="A3803" s="3">
        <v>38370</v>
      </c>
      <c r="B3803" s="2">
        <v>12.47</v>
      </c>
    </row>
    <row r="3804" spans="1:2" hidden="1">
      <c r="A3804" s="3">
        <v>38371</v>
      </c>
      <c r="B3804" s="2">
        <v>13.18</v>
      </c>
    </row>
    <row r="3805" spans="1:2" hidden="1">
      <c r="A3805" s="3">
        <v>38372</v>
      </c>
      <c r="B3805" s="2">
        <v>13.83</v>
      </c>
    </row>
    <row r="3806" spans="1:2" hidden="1">
      <c r="A3806" s="3">
        <v>38373</v>
      </c>
      <c r="B3806" s="2">
        <v>14.36</v>
      </c>
    </row>
    <row r="3807" spans="1:2" hidden="1">
      <c r="A3807" s="3">
        <v>38376</v>
      </c>
      <c r="B3807" s="2">
        <v>14.65</v>
      </c>
    </row>
    <row r="3808" spans="1:2" hidden="1">
      <c r="A3808" s="3">
        <v>38377</v>
      </c>
      <c r="B3808" s="2">
        <v>14.06</v>
      </c>
    </row>
    <row r="3809" spans="1:2" hidden="1">
      <c r="A3809" s="3">
        <v>38378</v>
      </c>
      <c r="B3809" s="2">
        <v>13.44</v>
      </c>
    </row>
    <row r="3810" spans="1:2" hidden="1">
      <c r="A3810" s="3">
        <v>38379</v>
      </c>
      <c r="B3810" s="2">
        <v>13.24</v>
      </c>
    </row>
    <row r="3811" spans="1:2" hidden="1">
      <c r="A3811" s="3">
        <v>38380</v>
      </c>
      <c r="B3811" s="2">
        <v>13.24</v>
      </c>
    </row>
    <row r="3812" spans="1:2" hidden="1">
      <c r="A3812" s="3">
        <v>38383</v>
      </c>
      <c r="B3812" s="2">
        <v>12.82</v>
      </c>
    </row>
    <row r="3813" spans="1:2" hidden="1">
      <c r="A3813" s="3">
        <v>38384</v>
      </c>
      <c r="B3813" s="2">
        <v>12.03</v>
      </c>
    </row>
    <row r="3814" spans="1:2" hidden="1">
      <c r="A3814" s="3">
        <v>38385</v>
      </c>
      <c r="B3814" s="2">
        <v>11.66</v>
      </c>
    </row>
    <row r="3815" spans="1:2" hidden="1">
      <c r="A3815" s="3">
        <v>38386</v>
      </c>
      <c r="B3815" s="2">
        <v>11.79</v>
      </c>
    </row>
    <row r="3816" spans="1:2" hidden="1">
      <c r="A3816" s="3">
        <v>38387</v>
      </c>
      <c r="B3816" s="2">
        <v>11.21</v>
      </c>
    </row>
    <row r="3817" spans="1:2" hidden="1">
      <c r="A3817" s="3">
        <v>38390</v>
      </c>
      <c r="B3817" s="2">
        <v>11.73</v>
      </c>
    </row>
    <row r="3818" spans="1:2" hidden="1">
      <c r="A3818" s="3">
        <v>38391</v>
      </c>
      <c r="B3818" s="2">
        <v>11.6</v>
      </c>
    </row>
    <row r="3819" spans="1:2" hidden="1">
      <c r="A3819" s="3">
        <v>38392</v>
      </c>
      <c r="B3819" s="2">
        <v>12</v>
      </c>
    </row>
    <row r="3820" spans="1:2" hidden="1">
      <c r="A3820" s="3">
        <v>38393</v>
      </c>
      <c r="B3820" s="2">
        <v>11.51</v>
      </c>
    </row>
    <row r="3821" spans="1:2" hidden="1">
      <c r="A3821" s="3">
        <v>38394</v>
      </c>
      <c r="B3821" s="2">
        <v>11.43</v>
      </c>
    </row>
    <row r="3822" spans="1:2" hidden="1">
      <c r="A3822" s="3">
        <v>38397</v>
      </c>
      <c r="B3822" s="2">
        <v>11.52</v>
      </c>
    </row>
    <row r="3823" spans="1:2" hidden="1">
      <c r="A3823" s="3">
        <v>38398</v>
      </c>
      <c r="B3823" s="2">
        <v>11.27</v>
      </c>
    </row>
    <row r="3824" spans="1:2" hidden="1">
      <c r="A3824" s="3">
        <v>38399</v>
      </c>
      <c r="B3824" s="2">
        <v>11.1</v>
      </c>
    </row>
    <row r="3825" spans="1:2" hidden="1">
      <c r="A3825" s="3">
        <v>38400</v>
      </c>
      <c r="B3825" s="2">
        <v>11.77</v>
      </c>
    </row>
    <row r="3826" spans="1:2" hidden="1">
      <c r="A3826" s="3">
        <v>38401</v>
      </c>
      <c r="B3826" s="2">
        <v>11.18</v>
      </c>
    </row>
    <row r="3827" spans="1:2" hidden="1">
      <c r="A3827" s="3">
        <v>38405</v>
      </c>
      <c r="B3827" s="2">
        <v>13.14</v>
      </c>
    </row>
    <row r="3828" spans="1:2" hidden="1">
      <c r="A3828" s="3">
        <v>38406</v>
      </c>
      <c r="B3828" s="2">
        <v>12.39</v>
      </c>
    </row>
    <row r="3829" spans="1:2" hidden="1">
      <c r="A3829" s="3">
        <v>38407</v>
      </c>
      <c r="B3829" s="2">
        <v>11.57</v>
      </c>
    </row>
    <row r="3830" spans="1:2" hidden="1">
      <c r="A3830" s="3">
        <v>38408</v>
      </c>
      <c r="B3830" s="2">
        <v>11.49</v>
      </c>
    </row>
    <row r="3831" spans="1:2" hidden="1">
      <c r="A3831" s="3">
        <v>38411</v>
      </c>
      <c r="B3831" s="2">
        <v>12.08</v>
      </c>
    </row>
    <row r="3832" spans="1:2" hidden="1">
      <c r="A3832" s="3">
        <v>38412</v>
      </c>
      <c r="B3832" s="2">
        <v>12.04</v>
      </c>
    </row>
    <row r="3833" spans="1:2" hidden="1">
      <c r="A3833" s="3">
        <v>38413</v>
      </c>
      <c r="B3833" s="2">
        <v>12.5</v>
      </c>
    </row>
    <row r="3834" spans="1:2" hidden="1">
      <c r="A3834" s="3">
        <v>38414</v>
      </c>
      <c r="B3834" s="2">
        <v>12.93</v>
      </c>
    </row>
    <row r="3835" spans="1:2" hidden="1">
      <c r="A3835" s="3">
        <v>38415</v>
      </c>
      <c r="B3835" s="2">
        <v>11.94</v>
      </c>
    </row>
    <row r="3836" spans="1:2" hidden="1">
      <c r="A3836" s="3">
        <v>38418</v>
      </c>
      <c r="B3836" s="2">
        <v>12.26</v>
      </c>
    </row>
    <row r="3837" spans="1:2" hidden="1">
      <c r="A3837" s="3">
        <v>38419</v>
      </c>
      <c r="B3837" s="2">
        <v>12.4</v>
      </c>
    </row>
    <row r="3838" spans="1:2" hidden="1">
      <c r="A3838" s="3">
        <v>38420</v>
      </c>
      <c r="B3838" s="2">
        <v>12.7</v>
      </c>
    </row>
    <row r="3839" spans="1:2" hidden="1">
      <c r="A3839" s="3">
        <v>38421</v>
      </c>
      <c r="B3839" s="2">
        <v>12.49</v>
      </c>
    </row>
    <row r="3840" spans="1:2" hidden="1">
      <c r="A3840" s="3">
        <v>38422</v>
      </c>
      <c r="B3840" s="2">
        <v>12.8</v>
      </c>
    </row>
    <row r="3841" spans="1:4" hidden="1">
      <c r="A3841" s="3">
        <v>38425</v>
      </c>
      <c r="B3841" s="2">
        <v>12.39</v>
      </c>
    </row>
    <row r="3842" spans="1:4" hidden="1">
      <c r="A3842" s="3">
        <v>38426</v>
      </c>
      <c r="B3842" s="2">
        <v>13.15</v>
      </c>
    </row>
    <row r="3843" spans="1:4" hidden="1">
      <c r="A3843" s="3">
        <v>38427</v>
      </c>
      <c r="B3843" s="2">
        <v>13.49</v>
      </c>
    </row>
    <row r="3844" spans="1:4" hidden="1">
      <c r="A3844" s="3">
        <v>38428</v>
      </c>
      <c r="B3844" s="2">
        <v>13.29</v>
      </c>
    </row>
    <row r="3845" spans="1:4" hidden="1">
      <c r="A3845" s="3">
        <v>38429</v>
      </c>
      <c r="B3845" s="2">
        <v>13.14</v>
      </c>
    </row>
    <row r="3846" spans="1:4" hidden="1">
      <c r="A3846" s="3">
        <v>38432</v>
      </c>
      <c r="B3846" s="2">
        <v>13.61</v>
      </c>
    </row>
    <row r="3847" spans="1:4" hidden="1">
      <c r="A3847" s="3">
        <v>38433</v>
      </c>
      <c r="B3847" s="2">
        <v>14.27</v>
      </c>
    </row>
    <row r="3848" spans="1:4" hidden="1">
      <c r="A3848" s="3">
        <v>38434</v>
      </c>
      <c r="B3848" s="2">
        <v>14.06</v>
      </c>
    </row>
    <row r="3849" spans="1:4" hidden="1">
      <c r="A3849" s="3">
        <v>38435</v>
      </c>
      <c r="B3849" s="2">
        <v>13.42</v>
      </c>
    </row>
    <row r="3850" spans="1:4" hidden="1">
      <c r="A3850" s="3">
        <v>38439</v>
      </c>
      <c r="B3850" s="2">
        <v>13.75</v>
      </c>
    </row>
    <row r="3851" spans="1:4" hidden="1">
      <c r="A3851" s="3">
        <v>38440</v>
      </c>
      <c r="B3851" s="2">
        <v>14.49</v>
      </c>
    </row>
    <row r="3852" spans="1:4" hidden="1">
      <c r="A3852" s="3">
        <v>38441</v>
      </c>
      <c r="B3852" s="2">
        <v>13.64</v>
      </c>
    </row>
    <row r="3853" spans="1:4">
      <c r="A3853" s="3">
        <v>38442</v>
      </c>
      <c r="B3853" s="2">
        <v>14.02</v>
      </c>
      <c r="C3853" s="12" t="s">
        <v>80</v>
      </c>
      <c r="D3853" s="2">
        <f>AVERAGE(B3793:B3853)</f>
        <v>12.787049180327864</v>
      </c>
    </row>
    <row r="3854" spans="1:4" hidden="1">
      <c r="A3854" s="3">
        <v>38443</v>
      </c>
      <c r="B3854" s="2">
        <v>14.09</v>
      </c>
    </row>
    <row r="3855" spans="1:4" hidden="1">
      <c r="A3855" s="3">
        <v>38446</v>
      </c>
      <c r="B3855" s="2">
        <v>14.11</v>
      </c>
    </row>
    <row r="3856" spans="1:4" hidden="1">
      <c r="A3856" s="3">
        <v>38447</v>
      </c>
      <c r="B3856" s="2">
        <v>13.68</v>
      </c>
    </row>
    <row r="3857" spans="1:2" hidden="1">
      <c r="A3857" s="3">
        <v>38448</v>
      </c>
      <c r="B3857" s="2">
        <v>13.15</v>
      </c>
    </row>
    <row r="3858" spans="1:2" hidden="1">
      <c r="A3858" s="3">
        <v>38449</v>
      </c>
      <c r="B3858" s="2">
        <v>12.33</v>
      </c>
    </row>
    <row r="3859" spans="1:2" hidden="1">
      <c r="A3859" s="3">
        <v>38450</v>
      </c>
      <c r="B3859" s="2">
        <v>12.62</v>
      </c>
    </row>
    <row r="3860" spans="1:2" hidden="1">
      <c r="A3860" s="3">
        <v>38453</v>
      </c>
      <c r="B3860" s="2">
        <v>11.98</v>
      </c>
    </row>
    <row r="3861" spans="1:2" hidden="1">
      <c r="A3861" s="3">
        <v>38454</v>
      </c>
      <c r="B3861" s="2">
        <v>11.3</v>
      </c>
    </row>
    <row r="3862" spans="1:2" hidden="1">
      <c r="A3862" s="3">
        <v>38455</v>
      </c>
      <c r="B3862" s="2">
        <v>13.31</v>
      </c>
    </row>
    <row r="3863" spans="1:2" hidden="1">
      <c r="A3863" s="3">
        <v>38456</v>
      </c>
      <c r="B3863" s="2">
        <v>14.53</v>
      </c>
    </row>
    <row r="3864" spans="1:2" hidden="1">
      <c r="A3864" s="3">
        <v>38457</v>
      </c>
      <c r="B3864" s="2">
        <v>17.739999999999998</v>
      </c>
    </row>
    <row r="3865" spans="1:2" hidden="1">
      <c r="A3865" s="3">
        <v>38460</v>
      </c>
      <c r="B3865" s="2">
        <v>16.559999999999999</v>
      </c>
    </row>
    <row r="3866" spans="1:2" hidden="1">
      <c r="A3866" s="3">
        <v>38461</v>
      </c>
      <c r="B3866" s="2">
        <v>14.96</v>
      </c>
    </row>
    <row r="3867" spans="1:2" hidden="1">
      <c r="A3867" s="3">
        <v>38462</v>
      </c>
      <c r="B3867" s="2">
        <v>16.920000000000002</v>
      </c>
    </row>
    <row r="3868" spans="1:2" hidden="1">
      <c r="A3868" s="3">
        <v>38463</v>
      </c>
      <c r="B3868" s="2">
        <v>14.41</v>
      </c>
    </row>
    <row r="3869" spans="1:2" hidden="1">
      <c r="A3869" s="3">
        <v>38464</v>
      </c>
      <c r="B3869" s="2">
        <v>15.38</v>
      </c>
    </row>
    <row r="3870" spans="1:2" hidden="1">
      <c r="A3870" s="3">
        <v>38467</v>
      </c>
      <c r="B3870" s="2">
        <v>14.62</v>
      </c>
    </row>
    <row r="3871" spans="1:2" hidden="1">
      <c r="A3871" s="3">
        <v>38468</v>
      </c>
      <c r="B3871" s="2">
        <v>14.91</v>
      </c>
    </row>
    <row r="3872" spans="1:2" hidden="1">
      <c r="A3872" s="3">
        <v>38469</v>
      </c>
      <c r="B3872" s="2">
        <v>14.87</v>
      </c>
    </row>
    <row r="3873" spans="1:2" hidden="1">
      <c r="A3873" s="3">
        <v>38470</v>
      </c>
      <c r="B3873" s="2">
        <v>16.86</v>
      </c>
    </row>
    <row r="3874" spans="1:2" hidden="1">
      <c r="A3874" s="3">
        <v>38471</v>
      </c>
      <c r="B3874" s="2">
        <v>15.31</v>
      </c>
    </row>
    <row r="3875" spans="1:2" hidden="1">
      <c r="A3875" s="3">
        <v>38474</v>
      </c>
      <c r="B3875" s="2">
        <v>15.12</v>
      </c>
    </row>
    <row r="3876" spans="1:2" hidden="1">
      <c r="A3876" s="3">
        <v>38475</v>
      </c>
      <c r="B3876" s="2">
        <v>14.53</v>
      </c>
    </row>
    <row r="3877" spans="1:2" hidden="1">
      <c r="A3877" s="3">
        <v>38476</v>
      </c>
      <c r="B3877" s="2">
        <v>13.85</v>
      </c>
    </row>
    <row r="3878" spans="1:2" hidden="1">
      <c r="A3878" s="3">
        <v>38477</v>
      </c>
      <c r="B3878" s="2">
        <v>13.98</v>
      </c>
    </row>
    <row r="3879" spans="1:2" hidden="1">
      <c r="A3879" s="3">
        <v>38478</v>
      </c>
      <c r="B3879" s="2">
        <v>14.05</v>
      </c>
    </row>
    <row r="3880" spans="1:2" hidden="1">
      <c r="A3880" s="3">
        <v>38481</v>
      </c>
      <c r="B3880" s="2">
        <v>13.75</v>
      </c>
    </row>
    <row r="3881" spans="1:2" hidden="1">
      <c r="A3881" s="3">
        <v>38482</v>
      </c>
      <c r="B3881" s="2">
        <v>14.91</v>
      </c>
    </row>
    <row r="3882" spans="1:2" hidden="1">
      <c r="A3882" s="3">
        <v>38483</v>
      </c>
      <c r="B3882" s="2">
        <v>14.45</v>
      </c>
    </row>
    <row r="3883" spans="1:2" hidden="1">
      <c r="A3883" s="3">
        <v>38484</v>
      </c>
      <c r="B3883" s="2">
        <v>16.12</v>
      </c>
    </row>
    <row r="3884" spans="1:2" hidden="1">
      <c r="A3884" s="3">
        <v>38485</v>
      </c>
      <c r="B3884" s="2">
        <v>16.32</v>
      </c>
    </row>
    <row r="3885" spans="1:2" hidden="1">
      <c r="A3885" s="3">
        <v>38488</v>
      </c>
      <c r="B3885" s="2">
        <v>15.68</v>
      </c>
    </row>
    <row r="3886" spans="1:2" hidden="1">
      <c r="A3886" s="3">
        <v>38489</v>
      </c>
      <c r="B3886" s="2">
        <v>14.57</v>
      </c>
    </row>
    <row r="3887" spans="1:2" hidden="1">
      <c r="A3887" s="3">
        <v>38490</v>
      </c>
      <c r="B3887" s="2">
        <v>13.63</v>
      </c>
    </row>
    <row r="3888" spans="1:2" hidden="1">
      <c r="A3888" s="3">
        <v>38491</v>
      </c>
      <c r="B3888" s="2">
        <v>13.32</v>
      </c>
    </row>
    <row r="3889" spans="1:2" hidden="1">
      <c r="A3889" s="3">
        <v>38492</v>
      </c>
      <c r="B3889" s="2">
        <v>13.14</v>
      </c>
    </row>
    <row r="3890" spans="1:2" hidden="1">
      <c r="A3890" s="3">
        <v>38495</v>
      </c>
      <c r="B3890" s="2">
        <v>12.95</v>
      </c>
    </row>
    <row r="3891" spans="1:2" hidden="1">
      <c r="A3891" s="3">
        <v>38496</v>
      </c>
      <c r="B3891" s="2">
        <v>12.69</v>
      </c>
    </row>
    <row r="3892" spans="1:2" hidden="1">
      <c r="A3892" s="3">
        <v>38497</v>
      </c>
      <c r="B3892" s="2">
        <v>12.58</v>
      </c>
    </row>
    <row r="3893" spans="1:2" hidden="1">
      <c r="A3893" s="3">
        <v>38498</v>
      </c>
      <c r="B3893" s="2">
        <v>12.24</v>
      </c>
    </row>
    <row r="3894" spans="1:2" hidden="1">
      <c r="A3894" s="3">
        <v>38499</v>
      </c>
      <c r="B3894" s="2">
        <v>12.15</v>
      </c>
    </row>
    <row r="3895" spans="1:2" hidden="1">
      <c r="A3895" s="3">
        <v>38503</v>
      </c>
      <c r="B3895" s="2">
        <v>13.29</v>
      </c>
    </row>
    <row r="3896" spans="1:2" hidden="1">
      <c r="A3896" s="3">
        <v>38504</v>
      </c>
      <c r="B3896" s="2">
        <v>12.36</v>
      </c>
    </row>
    <row r="3897" spans="1:2" hidden="1">
      <c r="A3897" s="3">
        <v>38505</v>
      </c>
      <c r="B3897" s="2">
        <v>11.84</v>
      </c>
    </row>
    <row r="3898" spans="1:2" hidden="1">
      <c r="A3898" s="3">
        <v>38506</v>
      </c>
      <c r="B3898" s="2">
        <v>12.15</v>
      </c>
    </row>
    <row r="3899" spans="1:2" hidden="1">
      <c r="A3899" s="3">
        <v>38509</v>
      </c>
      <c r="B3899" s="2">
        <v>12.28</v>
      </c>
    </row>
    <row r="3900" spans="1:2" hidden="1">
      <c r="A3900" s="3">
        <v>38510</v>
      </c>
      <c r="B3900" s="2">
        <v>12.39</v>
      </c>
    </row>
    <row r="3901" spans="1:2" hidden="1">
      <c r="A3901" s="3">
        <v>38511</v>
      </c>
      <c r="B3901" s="2">
        <v>12.7</v>
      </c>
    </row>
    <row r="3902" spans="1:2" hidden="1">
      <c r="A3902" s="3">
        <v>38512</v>
      </c>
      <c r="B3902" s="2">
        <v>12.08</v>
      </c>
    </row>
    <row r="3903" spans="1:2" hidden="1">
      <c r="A3903" s="3">
        <v>38513</v>
      </c>
      <c r="B3903" s="2">
        <v>11.96</v>
      </c>
    </row>
    <row r="3904" spans="1:2" hidden="1">
      <c r="A3904" s="3">
        <v>38516</v>
      </c>
      <c r="B3904" s="2">
        <v>11.65</v>
      </c>
    </row>
    <row r="3905" spans="1:4" hidden="1">
      <c r="A3905" s="3">
        <v>38517</v>
      </c>
      <c r="B3905" s="2">
        <v>11.79</v>
      </c>
    </row>
    <row r="3906" spans="1:4" hidden="1">
      <c r="A3906" s="3">
        <v>38518</v>
      </c>
      <c r="B3906" s="2">
        <v>11.46</v>
      </c>
    </row>
    <row r="3907" spans="1:4" hidden="1">
      <c r="A3907" s="3">
        <v>38519</v>
      </c>
      <c r="B3907" s="2">
        <v>11.15</v>
      </c>
    </row>
    <row r="3908" spans="1:4" hidden="1">
      <c r="A3908" s="3">
        <v>38520</v>
      </c>
      <c r="B3908" s="2">
        <v>11.48</v>
      </c>
    </row>
    <row r="3909" spans="1:4" hidden="1">
      <c r="A3909" s="3">
        <v>38523</v>
      </c>
      <c r="B3909" s="2">
        <v>11.47</v>
      </c>
    </row>
    <row r="3910" spans="1:4" hidden="1">
      <c r="A3910" s="3">
        <v>38524</v>
      </c>
      <c r="B3910" s="2">
        <v>11.08</v>
      </c>
    </row>
    <row r="3911" spans="1:4" hidden="1">
      <c r="A3911" s="3">
        <v>38525</v>
      </c>
      <c r="B3911" s="2">
        <v>11.05</v>
      </c>
    </row>
    <row r="3912" spans="1:4" hidden="1">
      <c r="A3912" s="3">
        <v>38526</v>
      </c>
      <c r="B3912" s="2">
        <v>12.13</v>
      </c>
    </row>
    <row r="3913" spans="1:4" hidden="1">
      <c r="A3913" s="3">
        <v>38527</v>
      </c>
      <c r="B3913" s="2">
        <v>12.18</v>
      </c>
    </row>
    <row r="3914" spans="1:4" hidden="1">
      <c r="A3914" s="3">
        <v>38530</v>
      </c>
      <c r="B3914" s="2">
        <v>12.52</v>
      </c>
    </row>
    <row r="3915" spans="1:4" hidden="1">
      <c r="A3915" s="3">
        <v>38531</v>
      </c>
      <c r="B3915" s="2">
        <v>11.58</v>
      </c>
    </row>
    <row r="3916" spans="1:4" hidden="1">
      <c r="A3916" s="3">
        <v>38532</v>
      </c>
      <c r="B3916" s="2">
        <v>11.77</v>
      </c>
    </row>
    <row r="3917" spans="1:4">
      <c r="A3917" s="3">
        <v>38533</v>
      </c>
      <c r="B3917" s="2">
        <v>12.04</v>
      </c>
      <c r="C3917" s="12" t="s">
        <v>81</v>
      </c>
      <c r="D3917" s="2">
        <f>AVERAGE(B3854:B3917)</f>
        <v>13.407343750000003</v>
      </c>
    </row>
    <row r="3918" spans="1:4" hidden="1">
      <c r="A3918" s="3">
        <v>38534</v>
      </c>
      <c r="B3918" s="2">
        <v>11.4</v>
      </c>
    </row>
    <row r="3919" spans="1:4" hidden="1">
      <c r="A3919" s="3">
        <v>38538</v>
      </c>
      <c r="B3919" s="2">
        <v>11.68</v>
      </c>
    </row>
    <row r="3920" spans="1:4" hidden="1">
      <c r="A3920" s="3">
        <v>38539</v>
      </c>
      <c r="B3920" s="2">
        <v>12.27</v>
      </c>
    </row>
    <row r="3921" spans="1:2" hidden="1">
      <c r="A3921" s="3">
        <v>38540</v>
      </c>
      <c r="B3921" s="2">
        <v>12.49</v>
      </c>
    </row>
    <row r="3922" spans="1:2" hidden="1">
      <c r="A3922" s="3">
        <v>38541</v>
      </c>
      <c r="B3922" s="2">
        <v>11.45</v>
      </c>
    </row>
    <row r="3923" spans="1:2" hidden="1">
      <c r="A3923" s="3">
        <v>38544</v>
      </c>
      <c r="B3923" s="2">
        <v>11.28</v>
      </c>
    </row>
    <row r="3924" spans="1:2" hidden="1">
      <c r="A3924" s="3">
        <v>38545</v>
      </c>
      <c r="B3924" s="2">
        <v>10.95</v>
      </c>
    </row>
    <row r="3925" spans="1:2" hidden="1">
      <c r="A3925" s="3">
        <v>38546</v>
      </c>
      <c r="B3925" s="2">
        <v>10.84</v>
      </c>
    </row>
    <row r="3926" spans="1:2" hidden="1">
      <c r="A3926" s="3">
        <v>38547</v>
      </c>
      <c r="B3926" s="2">
        <v>10.81</v>
      </c>
    </row>
    <row r="3927" spans="1:2" hidden="1">
      <c r="A3927" s="3">
        <v>38548</v>
      </c>
      <c r="B3927" s="2">
        <v>10.33</v>
      </c>
    </row>
    <row r="3928" spans="1:2" hidden="1">
      <c r="A3928" s="3">
        <v>38551</v>
      </c>
      <c r="B3928" s="2">
        <v>10.77</v>
      </c>
    </row>
    <row r="3929" spans="1:2" hidden="1">
      <c r="A3929" s="3">
        <v>38552</v>
      </c>
      <c r="B3929" s="2">
        <v>10.45</v>
      </c>
    </row>
    <row r="3930" spans="1:2" hidden="1">
      <c r="A3930" s="3">
        <v>38553</v>
      </c>
      <c r="B3930" s="2">
        <v>10.23</v>
      </c>
    </row>
    <row r="3931" spans="1:2" hidden="1">
      <c r="A3931" s="3">
        <v>38554</v>
      </c>
      <c r="B3931" s="2">
        <v>10.97</v>
      </c>
    </row>
    <row r="3932" spans="1:2" hidden="1">
      <c r="A3932" s="3">
        <v>38555</v>
      </c>
      <c r="B3932" s="2">
        <v>10.52</v>
      </c>
    </row>
    <row r="3933" spans="1:2" hidden="1">
      <c r="A3933" s="3">
        <v>38558</v>
      </c>
      <c r="B3933" s="2">
        <v>11.1</v>
      </c>
    </row>
    <row r="3934" spans="1:2" hidden="1">
      <c r="A3934" s="3">
        <v>38559</v>
      </c>
      <c r="B3934" s="2">
        <v>10.99</v>
      </c>
    </row>
    <row r="3935" spans="1:2" hidden="1">
      <c r="A3935" s="3">
        <v>38560</v>
      </c>
      <c r="B3935" s="2">
        <v>10.36</v>
      </c>
    </row>
    <row r="3936" spans="1:2" hidden="1">
      <c r="A3936" s="3">
        <v>38561</v>
      </c>
      <c r="B3936" s="2">
        <v>10.52</v>
      </c>
    </row>
    <row r="3937" spans="1:2" hidden="1">
      <c r="A3937" s="3">
        <v>38562</v>
      </c>
      <c r="B3937" s="2">
        <v>11.57</v>
      </c>
    </row>
    <row r="3938" spans="1:2" hidden="1">
      <c r="A3938" s="3">
        <v>38565</v>
      </c>
      <c r="B3938" s="2">
        <v>12.08</v>
      </c>
    </row>
    <row r="3939" spans="1:2" hidden="1">
      <c r="A3939" s="3">
        <v>38566</v>
      </c>
      <c r="B3939" s="2">
        <v>11.75</v>
      </c>
    </row>
    <row r="3940" spans="1:2" hidden="1">
      <c r="A3940" s="3">
        <v>38567</v>
      </c>
      <c r="B3940" s="2">
        <v>11.83</v>
      </c>
    </row>
    <row r="3941" spans="1:2" hidden="1">
      <c r="A3941" s="3">
        <v>38568</v>
      </c>
      <c r="B3941" s="2">
        <v>12.52</v>
      </c>
    </row>
    <row r="3942" spans="1:2" hidden="1">
      <c r="A3942" s="3">
        <v>38569</v>
      </c>
      <c r="B3942" s="2">
        <v>12.48</v>
      </c>
    </row>
    <row r="3943" spans="1:2" hidden="1">
      <c r="A3943" s="3">
        <v>38572</v>
      </c>
      <c r="B3943" s="2">
        <v>13.21</v>
      </c>
    </row>
    <row r="3944" spans="1:2" hidden="1">
      <c r="A3944" s="3">
        <v>38573</v>
      </c>
      <c r="B3944" s="2">
        <v>12.4</v>
      </c>
    </row>
    <row r="3945" spans="1:2" hidden="1">
      <c r="A3945" s="3">
        <v>38574</v>
      </c>
      <c r="B3945" s="2">
        <v>12.38</v>
      </c>
    </row>
    <row r="3946" spans="1:2" hidden="1">
      <c r="A3946" s="3">
        <v>38575</v>
      </c>
      <c r="B3946" s="2">
        <v>12.42</v>
      </c>
    </row>
    <row r="3947" spans="1:2" hidden="1">
      <c r="A3947" s="3">
        <v>38576</v>
      </c>
      <c r="B3947" s="2">
        <v>12.74</v>
      </c>
    </row>
    <row r="3948" spans="1:2" hidden="1">
      <c r="A3948" s="3">
        <v>38579</v>
      </c>
      <c r="B3948" s="2">
        <v>12.26</v>
      </c>
    </row>
    <row r="3949" spans="1:2" hidden="1">
      <c r="A3949" s="3">
        <v>38580</v>
      </c>
      <c r="B3949" s="2">
        <v>13.52</v>
      </c>
    </row>
    <row r="3950" spans="1:2" hidden="1">
      <c r="A3950" s="3">
        <v>38581</v>
      </c>
      <c r="B3950" s="2">
        <v>13.3</v>
      </c>
    </row>
    <row r="3951" spans="1:2" hidden="1">
      <c r="A3951" s="3">
        <v>38582</v>
      </c>
      <c r="B3951" s="2">
        <v>13.42</v>
      </c>
    </row>
    <row r="3952" spans="1:2" hidden="1">
      <c r="A3952" s="3">
        <v>38583</v>
      </c>
      <c r="B3952" s="2">
        <v>13.42</v>
      </c>
    </row>
    <row r="3953" spans="1:2" hidden="1">
      <c r="A3953" s="3">
        <v>38586</v>
      </c>
      <c r="B3953" s="2">
        <v>13.42</v>
      </c>
    </row>
    <row r="3954" spans="1:2" hidden="1">
      <c r="A3954" s="3">
        <v>38587</v>
      </c>
      <c r="B3954" s="2">
        <v>13.34</v>
      </c>
    </row>
    <row r="3955" spans="1:2" hidden="1">
      <c r="A3955" s="3">
        <v>38588</v>
      </c>
      <c r="B3955" s="2">
        <v>14.17</v>
      </c>
    </row>
    <row r="3956" spans="1:2" hidden="1">
      <c r="A3956" s="3">
        <v>38589</v>
      </c>
      <c r="B3956" s="2">
        <v>13.73</v>
      </c>
    </row>
    <row r="3957" spans="1:2" hidden="1">
      <c r="A3957" s="3">
        <v>38590</v>
      </c>
      <c r="B3957" s="2">
        <v>13.72</v>
      </c>
    </row>
    <row r="3958" spans="1:2" hidden="1">
      <c r="A3958" s="3">
        <v>38593</v>
      </c>
      <c r="B3958" s="2">
        <v>13.52</v>
      </c>
    </row>
    <row r="3959" spans="1:2" hidden="1">
      <c r="A3959" s="3">
        <v>38594</v>
      </c>
      <c r="B3959" s="2">
        <v>13.65</v>
      </c>
    </row>
    <row r="3960" spans="1:2" hidden="1">
      <c r="A3960" s="3">
        <v>38595</v>
      </c>
      <c r="B3960" s="2">
        <v>12.6</v>
      </c>
    </row>
    <row r="3961" spans="1:2" hidden="1">
      <c r="A3961" s="3">
        <v>38596</v>
      </c>
      <c r="B3961" s="2">
        <v>13.15</v>
      </c>
    </row>
    <row r="3962" spans="1:2" hidden="1">
      <c r="A3962" s="3">
        <v>38597</v>
      </c>
      <c r="B3962" s="2">
        <v>13.57</v>
      </c>
    </row>
    <row r="3963" spans="1:2" hidden="1">
      <c r="A3963" s="3">
        <v>38601</v>
      </c>
      <c r="B3963" s="2">
        <v>12.93</v>
      </c>
    </row>
    <row r="3964" spans="1:2" hidden="1">
      <c r="A3964" s="3">
        <v>38602</v>
      </c>
      <c r="B3964" s="2">
        <v>12.52</v>
      </c>
    </row>
    <row r="3965" spans="1:2" hidden="1">
      <c r="A3965" s="3">
        <v>38603</v>
      </c>
      <c r="B3965" s="2">
        <v>12.93</v>
      </c>
    </row>
    <row r="3966" spans="1:2" hidden="1">
      <c r="A3966" s="3">
        <v>38604</v>
      </c>
      <c r="B3966" s="2">
        <v>11.98</v>
      </c>
    </row>
    <row r="3967" spans="1:2" hidden="1">
      <c r="A3967" s="3">
        <v>38607</v>
      </c>
      <c r="B3967" s="2">
        <v>11.65</v>
      </c>
    </row>
    <row r="3968" spans="1:2" hidden="1">
      <c r="A3968" s="3">
        <v>38608</v>
      </c>
      <c r="B3968" s="2">
        <v>12.39</v>
      </c>
    </row>
    <row r="3969" spans="1:4" hidden="1">
      <c r="A3969" s="3">
        <v>38609</v>
      </c>
      <c r="B3969" s="2">
        <v>12.91</v>
      </c>
    </row>
    <row r="3970" spans="1:4" hidden="1">
      <c r="A3970" s="3">
        <v>38610</v>
      </c>
      <c r="B3970" s="2">
        <v>12.49</v>
      </c>
    </row>
    <row r="3971" spans="1:4" hidden="1">
      <c r="A3971" s="3">
        <v>38611</v>
      </c>
      <c r="B3971" s="2">
        <v>11.22</v>
      </c>
    </row>
    <row r="3972" spans="1:4" hidden="1">
      <c r="A3972" s="3">
        <v>38614</v>
      </c>
      <c r="B3972" s="2">
        <v>12.14</v>
      </c>
    </row>
    <row r="3973" spans="1:4" hidden="1">
      <c r="A3973" s="3">
        <v>38615</v>
      </c>
      <c r="B3973" s="2">
        <v>12.64</v>
      </c>
    </row>
    <row r="3974" spans="1:4" hidden="1">
      <c r="A3974" s="3">
        <v>38616</v>
      </c>
      <c r="B3974" s="2">
        <v>13.79</v>
      </c>
    </row>
    <row r="3975" spans="1:4" hidden="1">
      <c r="A3975" s="3">
        <v>38617</v>
      </c>
      <c r="B3975" s="2">
        <v>13.33</v>
      </c>
    </row>
    <row r="3976" spans="1:4" hidden="1">
      <c r="A3976" s="3">
        <v>38618</v>
      </c>
      <c r="B3976" s="2">
        <v>12.96</v>
      </c>
    </row>
    <row r="3977" spans="1:4" hidden="1">
      <c r="A3977" s="3">
        <v>38621</v>
      </c>
      <c r="B3977" s="2">
        <v>13.04</v>
      </c>
    </row>
    <row r="3978" spans="1:4" hidden="1">
      <c r="A3978" s="3">
        <v>38622</v>
      </c>
      <c r="B3978" s="2">
        <v>12.76</v>
      </c>
    </row>
    <row r="3979" spans="1:4" hidden="1">
      <c r="A3979" s="3">
        <v>38623</v>
      </c>
      <c r="B3979" s="2">
        <v>12.63</v>
      </c>
    </row>
    <row r="3980" spans="1:4" hidden="1">
      <c r="A3980" s="3">
        <v>38624</v>
      </c>
      <c r="B3980" s="2">
        <v>12.24</v>
      </c>
    </row>
    <row r="3981" spans="1:4">
      <c r="A3981" s="3">
        <v>38625</v>
      </c>
      <c r="B3981" s="2">
        <v>11.92</v>
      </c>
      <c r="C3981" s="12" t="s">
        <v>82</v>
      </c>
      <c r="D3981" s="2">
        <f>AVERAGE(B3918:B3981)</f>
        <v>12.250781249999998</v>
      </c>
    </row>
    <row r="3982" spans="1:4" hidden="1">
      <c r="A3982" s="3">
        <v>38628</v>
      </c>
      <c r="B3982" s="2">
        <v>12.46</v>
      </c>
    </row>
    <row r="3983" spans="1:4" hidden="1">
      <c r="A3983" s="3">
        <v>38629</v>
      </c>
      <c r="B3983" s="2">
        <v>13.2</v>
      </c>
    </row>
    <row r="3984" spans="1:4" hidden="1">
      <c r="A3984" s="3">
        <v>38630</v>
      </c>
      <c r="B3984" s="2">
        <v>14.55</v>
      </c>
    </row>
    <row r="3985" spans="1:2" hidden="1">
      <c r="A3985" s="3">
        <v>38631</v>
      </c>
      <c r="B3985" s="2">
        <v>14.96</v>
      </c>
    </row>
    <row r="3986" spans="1:2" hidden="1">
      <c r="A3986" s="3">
        <v>38632</v>
      </c>
      <c r="B3986" s="2">
        <v>14.59</v>
      </c>
    </row>
    <row r="3987" spans="1:2" hidden="1">
      <c r="A3987" s="3">
        <v>38635</v>
      </c>
      <c r="B3987" s="2">
        <v>15.55</v>
      </c>
    </row>
    <row r="3988" spans="1:2" hidden="1">
      <c r="A3988" s="3">
        <v>38636</v>
      </c>
      <c r="B3988" s="2">
        <v>15.63</v>
      </c>
    </row>
    <row r="3989" spans="1:2" hidden="1">
      <c r="A3989" s="3">
        <v>38637</v>
      </c>
      <c r="B3989" s="2">
        <v>16.22</v>
      </c>
    </row>
    <row r="3990" spans="1:2" hidden="1">
      <c r="A3990" s="3">
        <v>38638</v>
      </c>
      <c r="B3990" s="2">
        <v>16.47</v>
      </c>
    </row>
    <row r="3991" spans="1:2" hidden="1">
      <c r="A3991" s="3">
        <v>38639</v>
      </c>
      <c r="B3991" s="2">
        <v>14.87</v>
      </c>
    </row>
    <row r="3992" spans="1:2" hidden="1">
      <c r="A3992" s="3">
        <v>38642</v>
      </c>
      <c r="B3992" s="2">
        <v>14.67</v>
      </c>
    </row>
    <row r="3993" spans="1:2" hidden="1">
      <c r="A3993" s="3">
        <v>38643</v>
      </c>
      <c r="B3993" s="2">
        <v>15.33</v>
      </c>
    </row>
    <row r="3994" spans="1:2" hidden="1">
      <c r="A3994" s="3">
        <v>38644</v>
      </c>
      <c r="B3994" s="2">
        <v>13.5</v>
      </c>
    </row>
    <row r="3995" spans="1:2" hidden="1">
      <c r="A3995" s="3">
        <v>38645</v>
      </c>
      <c r="B3995" s="2">
        <v>16.11</v>
      </c>
    </row>
    <row r="3996" spans="1:2" hidden="1">
      <c r="A3996" s="3">
        <v>38646</v>
      </c>
      <c r="B3996" s="2">
        <v>16.13</v>
      </c>
    </row>
    <row r="3997" spans="1:2" hidden="1">
      <c r="A3997" s="3">
        <v>38649</v>
      </c>
      <c r="B3997" s="2">
        <v>14.74</v>
      </c>
    </row>
    <row r="3998" spans="1:2" hidden="1">
      <c r="A3998" s="3">
        <v>38650</v>
      </c>
      <c r="B3998" s="2">
        <v>14.53</v>
      </c>
    </row>
    <row r="3999" spans="1:2" hidden="1">
      <c r="A3999" s="3">
        <v>38651</v>
      </c>
      <c r="B3999" s="2">
        <v>14.59</v>
      </c>
    </row>
    <row r="4000" spans="1:2" hidden="1">
      <c r="A4000" s="3">
        <v>38652</v>
      </c>
      <c r="B4000" s="2">
        <v>16.02</v>
      </c>
    </row>
    <row r="4001" spans="1:2" hidden="1">
      <c r="A4001" s="3">
        <v>38653</v>
      </c>
      <c r="B4001" s="2">
        <v>14.25</v>
      </c>
    </row>
    <row r="4002" spans="1:2" hidden="1">
      <c r="A4002" s="3">
        <v>38656</v>
      </c>
      <c r="B4002" s="2">
        <v>15.32</v>
      </c>
    </row>
    <row r="4003" spans="1:2" hidden="1">
      <c r="A4003" s="3">
        <v>38657</v>
      </c>
      <c r="B4003" s="2">
        <v>14.85</v>
      </c>
    </row>
    <row r="4004" spans="1:2" hidden="1">
      <c r="A4004" s="3">
        <v>38658</v>
      </c>
      <c r="B4004" s="2">
        <v>13.48</v>
      </c>
    </row>
    <row r="4005" spans="1:2" hidden="1">
      <c r="A4005" s="3">
        <v>38659</v>
      </c>
      <c r="B4005" s="2">
        <v>13</v>
      </c>
    </row>
    <row r="4006" spans="1:2" hidden="1">
      <c r="A4006" s="3">
        <v>38660</v>
      </c>
      <c r="B4006" s="2">
        <v>13.17</v>
      </c>
    </row>
    <row r="4007" spans="1:2" hidden="1">
      <c r="A4007" s="3">
        <v>38663</v>
      </c>
      <c r="B4007" s="2">
        <v>13.1</v>
      </c>
    </row>
    <row r="4008" spans="1:2" hidden="1">
      <c r="A4008" s="3">
        <v>38664</v>
      </c>
      <c r="B4008" s="2">
        <v>13.08</v>
      </c>
    </row>
    <row r="4009" spans="1:2" hidden="1">
      <c r="A4009" s="3">
        <v>38665</v>
      </c>
      <c r="B4009" s="2">
        <v>12.8</v>
      </c>
    </row>
    <row r="4010" spans="1:2" hidden="1">
      <c r="A4010" s="3">
        <v>38666</v>
      </c>
      <c r="B4010" s="2">
        <v>11.9</v>
      </c>
    </row>
    <row r="4011" spans="1:2" hidden="1">
      <c r="A4011" s="3">
        <v>38667</v>
      </c>
      <c r="B4011" s="2">
        <v>11.63</v>
      </c>
    </row>
    <row r="4012" spans="1:2" hidden="1">
      <c r="A4012" s="3">
        <v>38670</v>
      </c>
      <c r="B4012" s="2">
        <v>12.18</v>
      </c>
    </row>
    <row r="4013" spans="1:2" hidden="1">
      <c r="A4013" s="3">
        <v>38671</v>
      </c>
      <c r="B4013" s="2">
        <v>12.23</v>
      </c>
    </row>
    <row r="4014" spans="1:2" hidden="1">
      <c r="A4014" s="3">
        <v>38672</v>
      </c>
      <c r="B4014" s="2">
        <v>12.26</v>
      </c>
    </row>
    <row r="4015" spans="1:2" hidden="1">
      <c r="A4015" s="3">
        <v>38673</v>
      </c>
      <c r="B4015" s="2">
        <v>11.25</v>
      </c>
    </row>
    <row r="4016" spans="1:2" hidden="1">
      <c r="A4016" s="3">
        <v>38674</v>
      </c>
      <c r="B4016" s="2">
        <v>11.12</v>
      </c>
    </row>
    <row r="4017" spans="1:2" hidden="1">
      <c r="A4017" s="3">
        <v>38677</v>
      </c>
      <c r="B4017" s="2">
        <v>10.82</v>
      </c>
    </row>
    <row r="4018" spans="1:2" hidden="1">
      <c r="A4018" s="3">
        <v>38678</v>
      </c>
      <c r="B4018" s="2">
        <v>10.6</v>
      </c>
    </row>
    <row r="4019" spans="1:2" hidden="1">
      <c r="A4019" s="3">
        <v>38679</v>
      </c>
      <c r="B4019" s="2">
        <v>10.96</v>
      </c>
    </row>
    <row r="4020" spans="1:2" hidden="1">
      <c r="A4020" s="3">
        <v>38681</v>
      </c>
      <c r="B4020" s="2">
        <v>10.88</v>
      </c>
    </row>
    <row r="4021" spans="1:2" hidden="1">
      <c r="A4021" s="3">
        <v>38684</v>
      </c>
      <c r="B4021" s="2">
        <v>11.84</v>
      </c>
    </row>
    <row r="4022" spans="1:2" hidden="1">
      <c r="A4022" s="3">
        <v>38685</v>
      </c>
      <c r="B4022" s="2">
        <v>11.89</v>
      </c>
    </row>
    <row r="4023" spans="1:2" hidden="1">
      <c r="A4023" s="3">
        <v>38686</v>
      </c>
      <c r="B4023" s="2">
        <v>12.06</v>
      </c>
    </row>
    <row r="4024" spans="1:2" hidden="1">
      <c r="A4024" s="3">
        <v>38687</v>
      </c>
      <c r="B4024" s="2">
        <v>11.24</v>
      </c>
    </row>
    <row r="4025" spans="1:2" hidden="1">
      <c r="A4025" s="3">
        <v>38688</v>
      </c>
      <c r="B4025" s="2">
        <v>11.01</v>
      </c>
    </row>
    <row r="4026" spans="1:2" hidden="1">
      <c r="A4026" s="3">
        <v>38691</v>
      </c>
      <c r="B4026" s="2">
        <v>11.6</v>
      </c>
    </row>
    <row r="4027" spans="1:2" hidden="1">
      <c r="A4027" s="3">
        <v>38692</v>
      </c>
      <c r="B4027" s="2">
        <v>11.52</v>
      </c>
    </row>
    <row r="4028" spans="1:2" hidden="1">
      <c r="A4028" s="3">
        <v>38693</v>
      </c>
      <c r="B4028" s="2">
        <v>12.18</v>
      </c>
    </row>
    <row r="4029" spans="1:2" hidden="1">
      <c r="A4029" s="3">
        <v>38694</v>
      </c>
      <c r="B4029" s="2">
        <v>12.21</v>
      </c>
    </row>
    <row r="4030" spans="1:2" hidden="1">
      <c r="A4030" s="3">
        <v>38695</v>
      </c>
      <c r="B4030" s="2">
        <v>11.69</v>
      </c>
    </row>
    <row r="4031" spans="1:2" hidden="1">
      <c r="A4031" s="3">
        <v>38698</v>
      </c>
      <c r="B4031" s="2">
        <v>11.47</v>
      </c>
    </row>
    <row r="4032" spans="1:2" hidden="1">
      <c r="A4032" s="3">
        <v>38699</v>
      </c>
      <c r="B4032" s="2">
        <v>11.11</v>
      </c>
    </row>
    <row r="4033" spans="1:4" hidden="1">
      <c r="A4033" s="3">
        <v>38700</v>
      </c>
      <c r="B4033" s="2">
        <v>10.48</v>
      </c>
    </row>
    <row r="4034" spans="1:4" hidden="1">
      <c r="A4034" s="3">
        <v>38701</v>
      </c>
      <c r="B4034" s="2">
        <v>10.73</v>
      </c>
    </row>
    <row r="4035" spans="1:4" hidden="1">
      <c r="A4035" s="3">
        <v>38702</v>
      </c>
      <c r="B4035" s="2">
        <v>10.68</v>
      </c>
    </row>
    <row r="4036" spans="1:4" hidden="1">
      <c r="A4036" s="3">
        <v>38705</v>
      </c>
      <c r="B4036" s="2">
        <v>11.38</v>
      </c>
    </row>
    <row r="4037" spans="1:4" hidden="1">
      <c r="A4037" s="3">
        <v>38706</v>
      </c>
      <c r="B4037" s="2">
        <v>11.19</v>
      </c>
    </row>
    <row r="4038" spans="1:4" hidden="1">
      <c r="A4038" s="3">
        <v>38707</v>
      </c>
      <c r="B4038" s="2">
        <v>10.81</v>
      </c>
    </row>
    <row r="4039" spans="1:4" hidden="1">
      <c r="A4039" s="3">
        <v>38708</v>
      </c>
      <c r="B4039" s="2">
        <v>10.29</v>
      </c>
    </row>
    <row r="4040" spans="1:4" hidden="1">
      <c r="A4040" s="3">
        <v>38709</v>
      </c>
      <c r="B4040" s="2">
        <v>10.27</v>
      </c>
    </row>
    <row r="4041" spans="1:4" hidden="1">
      <c r="A4041" s="3">
        <v>38713</v>
      </c>
      <c r="B4041" s="2">
        <v>11.57</v>
      </c>
    </row>
    <row r="4042" spans="1:4" hidden="1">
      <c r="A4042" s="3">
        <v>38714</v>
      </c>
      <c r="B4042" s="2">
        <v>11.35</v>
      </c>
    </row>
    <row r="4043" spans="1:4" hidden="1">
      <c r="A4043" s="3">
        <v>38715</v>
      </c>
      <c r="B4043" s="2">
        <v>11.61</v>
      </c>
    </row>
    <row r="4044" spans="1:4">
      <c r="A4044" s="3">
        <v>38716</v>
      </c>
      <c r="B4044" s="2">
        <v>12.07</v>
      </c>
      <c r="C4044" s="12" t="s">
        <v>83</v>
      </c>
      <c r="D4044" s="2">
        <f>AVERAGE(B3982:B4044)</f>
        <v>12.781746031746035</v>
      </c>
    </row>
    <row r="4045" spans="1:4" hidden="1">
      <c r="A4045" s="3">
        <v>38720</v>
      </c>
      <c r="B4045" s="2">
        <v>11.14</v>
      </c>
    </row>
    <row r="4046" spans="1:4" hidden="1">
      <c r="A4046" s="3">
        <v>38721</v>
      </c>
      <c r="B4046" s="2">
        <v>11.37</v>
      </c>
    </row>
    <row r="4047" spans="1:4" hidden="1">
      <c r="A4047" s="3">
        <v>38722</v>
      </c>
      <c r="B4047" s="2">
        <v>11.31</v>
      </c>
    </row>
    <row r="4048" spans="1:4" hidden="1">
      <c r="A4048" s="3">
        <v>38723</v>
      </c>
      <c r="B4048" s="2">
        <v>11</v>
      </c>
    </row>
    <row r="4049" spans="1:2" hidden="1">
      <c r="A4049" s="3">
        <v>38726</v>
      </c>
      <c r="B4049" s="2">
        <v>11.13</v>
      </c>
    </row>
    <row r="4050" spans="1:2" hidden="1">
      <c r="A4050" s="3">
        <v>38727</v>
      </c>
      <c r="B4050" s="2">
        <v>10.86</v>
      </c>
    </row>
    <row r="4051" spans="1:2" hidden="1">
      <c r="A4051" s="3">
        <v>38728</v>
      </c>
      <c r="B4051" s="2">
        <v>10.94</v>
      </c>
    </row>
    <row r="4052" spans="1:2" hidden="1">
      <c r="A4052" s="3">
        <v>38729</v>
      </c>
      <c r="B4052" s="2">
        <v>11.2</v>
      </c>
    </row>
    <row r="4053" spans="1:2" hidden="1">
      <c r="A4053" s="3">
        <v>38730</v>
      </c>
      <c r="B4053" s="2">
        <v>11.23</v>
      </c>
    </row>
    <row r="4054" spans="1:2" hidden="1">
      <c r="A4054" s="3">
        <v>38734</v>
      </c>
      <c r="B4054" s="2">
        <v>11.91</v>
      </c>
    </row>
    <row r="4055" spans="1:2" hidden="1">
      <c r="A4055" s="3">
        <v>38735</v>
      </c>
      <c r="B4055" s="2">
        <v>12.25</v>
      </c>
    </row>
    <row r="4056" spans="1:2" hidden="1">
      <c r="A4056" s="3">
        <v>38736</v>
      </c>
      <c r="B4056" s="2">
        <v>11.98</v>
      </c>
    </row>
    <row r="4057" spans="1:2" hidden="1">
      <c r="A4057" s="3">
        <v>38737</v>
      </c>
      <c r="B4057" s="2">
        <v>14.56</v>
      </c>
    </row>
    <row r="4058" spans="1:2" hidden="1">
      <c r="A4058" s="3">
        <v>38740</v>
      </c>
      <c r="B4058" s="2">
        <v>13.93</v>
      </c>
    </row>
    <row r="4059" spans="1:2" hidden="1">
      <c r="A4059" s="3">
        <v>38741</v>
      </c>
      <c r="B4059" s="2">
        <v>13.31</v>
      </c>
    </row>
    <row r="4060" spans="1:2" hidden="1">
      <c r="A4060" s="3">
        <v>38742</v>
      </c>
      <c r="B4060" s="2">
        <v>12.87</v>
      </c>
    </row>
    <row r="4061" spans="1:2" hidden="1">
      <c r="A4061" s="3">
        <v>38743</v>
      </c>
      <c r="B4061" s="2">
        <v>12.42</v>
      </c>
    </row>
    <row r="4062" spans="1:2" hidden="1">
      <c r="A4062" s="3">
        <v>38744</v>
      </c>
      <c r="B4062" s="2">
        <v>11.97</v>
      </c>
    </row>
    <row r="4063" spans="1:2" hidden="1">
      <c r="A4063" s="3">
        <v>38747</v>
      </c>
      <c r="B4063" s="2">
        <v>12.39</v>
      </c>
    </row>
    <row r="4064" spans="1:2" hidden="1">
      <c r="A4064" s="3">
        <v>38748</v>
      </c>
      <c r="B4064" s="2">
        <v>12.95</v>
      </c>
    </row>
    <row r="4065" spans="1:2" hidden="1">
      <c r="A4065" s="3">
        <v>38749</v>
      </c>
      <c r="B4065" s="2">
        <v>12.36</v>
      </c>
    </row>
    <row r="4066" spans="1:2" hidden="1">
      <c r="A4066" s="3">
        <v>38750</v>
      </c>
      <c r="B4066" s="2">
        <v>13.23</v>
      </c>
    </row>
    <row r="4067" spans="1:2" hidden="1">
      <c r="A4067" s="3">
        <v>38751</v>
      </c>
      <c r="B4067" s="2">
        <v>12.96</v>
      </c>
    </row>
    <row r="4068" spans="1:2" hidden="1">
      <c r="A4068" s="3">
        <v>38754</v>
      </c>
      <c r="B4068" s="2">
        <v>13.04</v>
      </c>
    </row>
    <row r="4069" spans="1:2" hidden="1">
      <c r="A4069" s="3">
        <v>38755</v>
      </c>
      <c r="B4069" s="2">
        <v>13.59</v>
      </c>
    </row>
    <row r="4070" spans="1:2" hidden="1">
      <c r="A4070" s="3">
        <v>38756</v>
      </c>
      <c r="B4070" s="2">
        <v>12.83</v>
      </c>
    </row>
    <row r="4071" spans="1:2" hidden="1">
      <c r="A4071" s="3">
        <v>38757</v>
      </c>
      <c r="B4071" s="2">
        <v>13.12</v>
      </c>
    </row>
    <row r="4072" spans="1:2" hidden="1">
      <c r="A4072" s="3">
        <v>38758</v>
      </c>
      <c r="B4072" s="2">
        <v>12.87</v>
      </c>
    </row>
    <row r="4073" spans="1:2" hidden="1">
      <c r="A4073" s="3">
        <v>38761</v>
      </c>
      <c r="B4073" s="2">
        <v>13.35</v>
      </c>
    </row>
    <row r="4074" spans="1:2" hidden="1">
      <c r="A4074" s="3">
        <v>38762</v>
      </c>
      <c r="B4074" s="2">
        <v>12.25</v>
      </c>
    </row>
    <row r="4075" spans="1:2" hidden="1">
      <c r="A4075" s="3">
        <v>38763</v>
      </c>
      <c r="B4075" s="2">
        <v>12.31</v>
      </c>
    </row>
    <row r="4076" spans="1:2" hidden="1">
      <c r="A4076" s="3">
        <v>38764</v>
      </c>
      <c r="B4076" s="2">
        <v>11.48</v>
      </c>
    </row>
    <row r="4077" spans="1:2" hidden="1">
      <c r="A4077" s="3">
        <v>38765</v>
      </c>
      <c r="B4077" s="2">
        <v>12.01</v>
      </c>
    </row>
    <row r="4078" spans="1:2" hidden="1">
      <c r="A4078" s="3">
        <v>38769</v>
      </c>
      <c r="B4078" s="2">
        <v>12.41</v>
      </c>
    </row>
    <row r="4079" spans="1:2" hidden="1">
      <c r="A4079" s="3">
        <v>38770</v>
      </c>
      <c r="B4079" s="2">
        <v>11.88</v>
      </c>
    </row>
    <row r="4080" spans="1:2" hidden="1">
      <c r="A4080" s="3">
        <v>38771</v>
      </c>
      <c r="B4080" s="2">
        <v>11.87</v>
      </c>
    </row>
    <row r="4081" spans="1:2" hidden="1">
      <c r="A4081" s="3">
        <v>38772</v>
      </c>
      <c r="B4081" s="2">
        <v>11.46</v>
      </c>
    </row>
    <row r="4082" spans="1:2" hidden="1">
      <c r="A4082" s="3">
        <v>38775</v>
      </c>
      <c r="B4082" s="2">
        <v>11.59</v>
      </c>
    </row>
    <row r="4083" spans="1:2" hidden="1">
      <c r="A4083" s="3">
        <v>38776</v>
      </c>
      <c r="B4083" s="2">
        <v>12.34</v>
      </c>
    </row>
    <row r="4084" spans="1:2" hidden="1">
      <c r="A4084" s="3">
        <v>38777</v>
      </c>
      <c r="B4084" s="2">
        <v>11.54</v>
      </c>
    </row>
    <row r="4085" spans="1:2" hidden="1">
      <c r="A4085" s="3">
        <v>38778</v>
      </c>
      <c r="B4085" s="2">
        <v>11.72</v>
      </c>
    </row>
    <row r="4086" spans="1:2" hidden="1">
      <c r="A4086" s="3">
        <v>38779</v>
      </c>
      <c r="B4086" s="2">
        <v>11.96</v>
      </c>
    </row>
    <row r="4087" spans="1:2" hidden="1">
      <c r="A4087" s="3">
        <v>38782</v>
      </c>
      <c r="B4087" s="2">
        <v>12.74</v>
      </c>
    </row>
    <row r="4088" spans="1:2" hidden="1">
      <c r="A4088" s="3">
        <v>38783</v>
      </c>
      <c r="B4088" s="2">
        <v>12.66</v>
      </c>
    </row>
    <row r="4089" spans="1:2" hidden="1">
      <c r="A4089" s="3">
        <v>38784</v>
      </c>
      <c r="B4089" s="2">
        <v>12.32</v>
      </c>
    </row>
    <row r="4090" spans="1:2" hidden="1">
      <c r="A4090" s="3">
        <v>38785</v>
      </c>
      <c r="B4090" s="2">
        <v>12.68</v>
      </c>
    </row>
    <row r="4091" spans="1:2" hidden="1">
      <c r="A4091" s="3">
        <v>38786</v>
      </c>
      <c r="B4091" s="2">
        <v>11.85</v>
      </c>
    </row>
    <row r="4092" spans="1:2" hidden="1">
      <c r="A4092" s="3">
        <v>38789</v>
      </c>
      <c r="B4092" s="2">
        <v>11.37</v>
      </c>
    </row>
    <row r="4093" spans="1:2" hidden="1">
      <c r="A4093" s="3">
        <v>38790</v>
      </c>
      <c r="B4093" s="2">
        <v>10.74</v>
      </c>
    </row>
    <row r="4094" spans="1:2" hidden="1">
      <c r="A4094" s="3">
        <v>38791</v>
      </c>
      <c r="B4094" s="2">
        <v>11.35</v>
      </c>
    </row>
    <row r="4095" spans="1:2" hidden="1">
      <c r="A4095" s="3">
        <v>38792</v>
      </c>
      <c r="B4095" s="2">
        <v>11.98</v>
      </c>
    </row>
    <row r="4096" spans="1:2" hidden="1">
      <c r="A4096" s="3">
        <v>38793</v>
      </c>
      <c r="B4096" s="2">
        <v>12.12</v>
      </c>
    </row>
    <row r="4097" spans="1:4" hidden="1">
      <c r="A4097" s="3">
        <v>38796</v>
      </c>
      <c r="B4097" s="2">
        <v>11.79</v>
      </c>
    </row>
    <row r="4098" spans="1:4" hidden="1">
      <c r="A4098" s="3">
        <v>38797</v>
      </c>
      <c r="B4098" s="2">
        <v>11.62</v>
      </c>
    </row>
    <row r="4099" spans="1:4" hidden="1">
      <c r="A4099" s="3">
        <v>38798</v>
      </c>
      <c r="B4099" s="2">
        <v>11.21</v>
      </c>
    </row>
    <row r="4100" spans="1:4" hidden="1">
      <c r="A4100" s="3">
        <v>38799</v>
      </c>
      <c r="B4100" s="2">
        <v>11.17</v>
      </c>
    </row>
    <row r="4101" spans="1:4" hidden="1">
      <c r="A4101" s="3">
        <v>38800</v>
      </c>
      <c r="B4101" s="2">
        <v>11.19</v>
      </c>
    </row>
    <row r="4102" spans="1:4" hidden="1">
      <c r="A4102" s="3">
        <v>38803</v>
      </c>
      <c r="B4102" s="2">
        <v>11.46</v>
      </c>
    </row>
    <row r="4103" spans="1:4" hidden="1">
      <c r="A4103" s="3">
        <v>38804</v>
      </c>
      <c r="B4103" s="2">
        <v>11.58</v>
      </c>
    </row>
    <row r="4104" spans="1:4" hidden="1">
      <c r="A4104" s="3">
        <v>38805</v>
      </c>
      <c r="B4104" s="2">
        <v>10.95</v>
      </c>
    </row>
    <row r="4105" spans="1:4" hidden="1">
      <c r="A4105" s="3">
        <v>38806</v>
      </c>
      <c r="B4105" s="2">
        <v>11.57</v>
      </c>
    </row>
    <row r="4106" spans="1:4">
      <c r="A4106" s="3">
        <v>38807</v>
      </c>
      <c r="B4106" s="2">
        <v>11.39</v>
      </c>
      <c r="C4106" s="12" t="s">
        <v>84</v>
      </c>
      <c r="D4106" s="2">
        <f>AVERAGE(B4045:B4106)</f>
        <v>12.042419354838714</v>
      </c>
    </row>
    <row r="4107" spans="1:4" hidden="1">
      <c r="A4107" s="3">
        <v>38810</v>
      </c>
      <c r="B4107" s="2">
        <v>11.57</v>
      </c>
    </row>
    <row r="4108" spans="1:4" hidden="1">
      <c r="A4108" s="3">
        <v>38811</v>
      </c>
      <c r="B4108" s="2">
        <v>11.14</v>
      </c>
    </row>
    <row r="4109" spans="1:4" hidden="1">
      <c r="A4109" s="3">
        <v>38812</v>
      </c>
      <c r="B4109" s="2">
        <v>11.13</v>
      </c>
    </row>
    <row r="4110" spans="1:4" hidden="1">
      <c r="A4110" s="3">
        <v>38813</v>
      </c>
      <c r="B4110" s="2">
        <v>11.45</v>
      </c>
    </row>
    <row r="4111" spans="1:4" hidden="1">
      <c r="A4111" s="3">
        <v>38814</v>
      </c>
      <c r="B4111" s="2">
        <v>12.26</v>
      </c>
    </row>
    <row r="4112" spans="1:4" hidden="1">
      <c r="A4112" s="3">
        <v>38817</v>
      </c>
      <c r="B4112" s="2">
        <v>12.19</v>
      </c>
    </row>
    <row r="4113" spans="1:2" hidden="1">
      <c r="A4113" s="3">
        <v>38818</v>
      </c>
      <c r="B4113" s="2">
        <v>13</v>
      </c>
    </row>
    <row r="4114" spans="1:2" hidden="1">
      <c r="A4114" s="3">
        <v>38819</v>
      </c>
      <c r="B4114" s="2">
        <v>12.76</v>
      </c>
    </row>
    <row r="4115" spans="1:2" hidden="1">
      <c r="A4115" s="3">
        <v>38820</v>
      </c>
      <c r="B4115" s="2">
        <v>12.38</v>
      </c>
    </row>
    <row r="4116" spans="1:2" hidden="1">
      <c r="A4116" s="3">
        <v>38824</v>
      </c>
      <c r="B4116" s="2">
        <v>12.58</v>
      </c>
    </row>
    <row r="4117" spans="1:2" hidden="1">
      <c r="A4117" s="3">
        <v>38825</v>
      </c>
      <c r="B4117" s="2">
        <v>11.4</v>
      </c>
    </row>
    <row r="4118" spans="1:2" hidden="1">
      <c r="A4118" s="3">
        <v>38826</v>
      </c>
      <c r="B4118" s="2">
        <v>11.32</v>
      </c>
    </row>
    <row r="4119" spans="1:2" hidden="1">
      <c r="A4119" s="3">
        <v>38827</v>
      </c>
      <c r="B4119" s="2">
        <v>11.64</v>
      </c>
    </row>
    <row r="4120" spans="1:2" hidden="1">
      <c r="A4120" s="3">
        <v>38828</v>
      </c>
      <c r="B4120" s="2">
        <v>11.59</v>
      </c>
    </row>
    <row r="4121" spans="1:2" hidden="1">
      <c r="A4121" s="3">
        <v>38831</v>
      </c>
      <c r="B4121" s="2">
        <v>11.75</v>
      </c>
    </row>
    <row r="4122" spans="1:2" hidden="1">
      <c r="A4122" s="3">
        <v>38832</v>
      </c>
      <c r="B4122" s="2">
        <v>11.75</v>
      </c>
    </row>
    <row r="4123" spans="1:2" hidden="1">
      <c r="A4123" s="3">
        <v>38833</v>
      </c>
      <c r="B4123" s="2">
        <v>11.76</v>
      </c>
    </row>
    <row r="4124" spans="1:2" hidden="1">
      <c r="A4124" s="3">
        <v>38834</v>
      </c>
      <c r="B4124" s="2">
        <v>11.84</v>
      </c>
    </row>
    <row r="4125" spans="1:2" hidden="1">
      <c r="A4125" s="3">
        <v>38835</v>
      </c>
      <c r="B4125" s="2">
        <v>11.59</v>
      </c>
    </row>
    <row r="4126" spans="1:2" hidden="1">
      <c r="A4126" s="3">
        <v>38838</v>
      </c>
      <c r="B4126" s="2">
        <v>12.54</v>
      </c>
    </row>
    <row r="4127" spans="1:2" hidden="1">
      <c r="A4127" s="3">
        <v>38839</v>
      </c>
      <c r="B4127" s="2">
        <v>11.99</v>
      </c>
    </row>
    <row r="4128" spans="1:2" hidden="1">
      <c r="A4128" s="3">
        <v>38840</v>
      </c>
      <c r="B4128" s="2">
        <v>11.99</v>
      </c>
    </row>
    <row r="4129" spans="1:2" hidden="1">
      <c r="A4129" s="3">
        <v>38841</v>
      </c>
      <c r="B4129" s="2">
        <v>11.86</v>
      </c>
    </row>
    <row r="4130" spans="1:2" hidden="1">
      <c r="A4130" s="3">
        <v>38842</v>
      </c>
      <c r="B4130" s="2">
        <v>11.62</v>
      </c>
    </row>
    <row r="4131" spans="1:2" hidden="1">
      <c r="A4131" s="3">
        <v>38845</v>
      </c>
      <c r="B4131" s="2">
        <v>12</v>
      </c>
    </row>
    <row r="4132" spans="1:2" hidden="1">
      <c r="A4132" s="3">
        <v>38846</v>
      </c>
      <c r="B4132" s="2">
        <v>11.99</v>
      </c>
    </row>
    <row r="4133" spans="1:2" hidden="1">
      <c r="A4133" s="3">
        <v>38847</v>
      </c>
      <c r="B4133" s="2">
        <v>11.78</v>
      </c>
    </row>
    <row r="4134" spans="1:2" hidden="1">
      <c r="A4134" s="3">
        <v>38848</v>
      </c>
      <c r="B4134" s="2">
        <v>12.49</v>
      </c>
    </row>
    <row r="4135" spans="1:2" hidden="1">
      <c r="A4135" s="3">
        <v>38849</v>
      </c>
      <c r="B4135" s="2">
        <v>14.19</v>
      </c>
    </row>
    <row r="4136" spans="1:2" hidden="1">
      <c r="A4136" s="3">
        <v>38852</v>
      </c>
      <c r="B4136" s="2">
        <v>13.57</v>
      </c>
    </row>
    <row r="4137" spans="1:2" hidden="1">
      <c r="A4137" s="3">
        <v>38853</v>
      </c>
      <c r="B4137" s="2">
        <v>13.35</v>
      </c>
    </row>
    <row r="4138" spans="1:2" hidden="1">
      <c r="A4138" s="3">
        <v>38854</v>
      </c>
      <c r="B4138" s="2">
        <v>16.260000000000002</v>
      </c>
    </row>
    <row r="4139" spans="1:2" hidden="1">
      <c r="A4139" s="3">
        <v>38855</v>
      </c>
      <c r="B4139" s="2">
        <v>16.989999999999998</v>
      </c>
    </row>
    <row r="4140" spans="1:2" hidden="1">
      <c r="A4140" s="3">
        <v>38856</v>
      </c>
      <c r="B4140" s="2">
        <v>17.18</v>
      </c>
    </row>
    <row r="4141" spans="1:2" hidden="1">
      <c r="A4141" s="3">
        <v>38859</v>
      </c>
      <c r="B4141" s="2">
        <v>17.72</v>
      </c>
    </row>
    <row r="4142" spans="1:2" hidden="1">
      <c r="A4142" s="3">
        <v>38860</v>
      </c>
      <c r="B4142" s="2">
        <v>18.260000000000002</v>
      </c>
    </row>
    <row r="4143" spans="1:2" hidden="1">
      <c r="A4143" s="3">
        <v>38861</v>
      </c>
      <c r="B4143" s="2">
        <v>17.36</v>
      </c>
    </row>
    <row r="4144" spans="1:2" hidden="1">
      <c r="A4144" s="3">
        <v>38862</v>
      </c>
      <c r="B4144" s="2">
        <v>15.5</v>
      </c>
    </row>
    <row r="4145" spans="1:2" hidden="1">
      <c r="A4145" s="3">
        <v>38863</v>
      </c>
      <c r="B4145" s="2">
        <v>14.26</v>
      </c>
    </row>
    <row r="4146" spans="1:2" hidden="1">
      <c r="A4146" s="3">
        <v>38867</v>
      </c>
      <c r="B4146" s="2">
        <v>18.66</v>
      </c>
    </row>
    <row r="4147" spans="1:2" hidden="1">
      <c r="A4147" s="3">
        <v>38868</v>
      </c>
      <c r="B4147" s="2">
        <v>16.440000000000001</v>
      </c>
    </row>
    <row r="4148" spans="1:2" hidden="1">
      <c r="A4148" s="3">
        <v>38869</v>
      </c>
      <c r="B4148" s="2">
        <v>14.52</v>
      </c>
    </row>
    <row r="4149" spans="1:2" hidden="1">
      <c r="A4149" s="3">
        <v>38870</v>
      </c>
      <c r="B4149" s="2">
        <v>14.32</v>
      </c>
    </row>
    <row r="4150" spans="1:2" hidden="1">
      <c r="A4150" s="3">
        <v>38873</v>
      </c>
      <c r="B4150" s="2">
        <v>16.649999999999999</v>
      </c>
    </row>
    <row r="4151" spans="1:2" hidden="1">
      <c r="A4151" s="3">
        <v>38874</v>
      </c>
      <c r="B4151" s="2">
        <v>17.34</v>
      </c>
    </row>
    <row r="4152" spans="1:2" hidden="1">
      <c r="A4152" s="3">
        <v>38875</v>
      </c>
      <c r="B4152" s="2">
        <v>17.8</v>
      </c>
    </row>
    <row r="4153" spans="1:2" hidden="1">
      <c r="A4153" s="3">
        <v>38876</v>
      </c>
      <c r="B4153" s="2">
        <v>18.350000000000001</v>
      </c>
    </row>
    <row r="4154" spans="1:2" hidden="1">
      <c r="A4154" s="3">
        <v>38877</v>
      </c>
      <c r="B4154" s="2">
        <v>18.12</v>
      </c>
    </row>
    <row r="4155" spans="1:2" hidden="1">
      <c r="A4155" s="3">
        <v>38880</v>
      </c>
      <c r="B4155" s="2">
        <v>20.96</v>
      </c>
    </row>
    <row r="4156" spans="1:2" hidden="1">
      <c r="A4156" s="3">
        <v>38881</v>
      </c>
      <c r="B4156" s="2">
        <v>23.81</v>
      </c>
    </row>
    <row r="4157" spans="1:2" hidden="1">
      <c r="A4157" s="3">
        <v>38882</v>
      </c>
      <c r="B4157" s="2">
        <v>21.46</v>
      </c>
    </row>
    <row r="4158" spans="1:2" hidden="1">
      <c r="A4158" s="3">
        <v>38883</v>
      </c>
      <c r="B4158" s="2">
        <v>15.9</v>
      </c>
    </row>
    <row r="4159" spans="1:2" hidden="1">
      <c r="A4159" s="3">
        <v>38884</v>
      </c>
      <c r="B4159" s="2">
        <v>17.25</v>
      </c>
    </row>
    <row r="4160" spans="1:2" hidden="1">
      <c r="A4160" s="3">
        <v>38887</v>
      </c>
      <c r="B4160" s="2">
        <v>17.829999999999998</v>
      </c>
    </row>
    <row r="4161" spans="1:4" hidden="1">
      <c r="A4161" s="3">
        <v>38888</v>
      </c>
      <c r="B4161" s="2">
        <v>16.690000000000001</v>
      </c>
    </row>
    <row r="4162" spans="1:4" hidden="1">
      <c r="A4162" s="3">
        <v>38889</v>
      </c>
      <c r="B4162" s="2">
        <v>15.52</v>
      </c>
    </row>
    <row r="4163" spans="1:4" hidden="1">
      <c r="A4163" s="3">
        <v>38890</v>
      </c>
      <c r="B4163" s="2">
        <v>15.88</v>
      </c>
    </row>
    <row r="4164" spans="1:4" hidden="1">
      <c r="A4164" s="3">
        <v>38891</v>
      </c>
      <c r="B4164" s="2">
        <v>15.89</v>
      </c>
    </row>
    <row r="4165" spans="1:4" hidden="1">
      <c r="A4165" s="3">
        <v>38894</v>
      </c>
      <c r="B4165" s="2">
        <v>15.62</v>
      </c>
    </row>
    <row r="4166" spans="1:4" hidden="1">
      <c r="A4166" s="3">
        <v>38895</v>
      </c>
      <c r="B4166" s="2">
        <v>16.399999999999999</v>
      </c>
    </row>
    <row r="4167" spans="1:4" hidden="1">
      <c r="A4167" s="3">
        <v>38896</v>
      </c>
      <c r="B4167" s="2">
        <v>15.79</v>
      </c>
    </row>
    <row r="4168" spans="1:4" hidden="1">
      <c r="A4168" s="3">
        <v>38897</v>
      </c>
      <c r="B4168" s="2">
        <v>13.03</v>
      </c>
    </row>
    <row r="4169" spans="1:4">
      <c r="A4169" s="3">
        <v>38898</v>
      </c>
      <c r="B4169" s="2">
        <v>13.08</v>
      </c>
      <c r="C4169" s="12" t="s">
        <v>85</v>
      </c>
      <c r="D4169" s="2">
        <f>AVERAGE(B4107:B4169)</f>
        <v>14.528730158730159</v>
      </c>
    </row>
    <row r="4170" spans="1:4" hidden="1">
      <c r="A4170" s="3">
        <v>38901</v>
      </c>
      <c r="B4170" s="2">
        <v>13.05</v>
      </c>
    </row>
    <row r="4171" spans="1:4" hidden="1">
      <c r="A4171" s="3">
        <v>38903</v>
      </c>
      <c r="B4171" s="2">
        <v>14.15</v>
      </c>
    </row>
    <row r="4172" spans="1:4" hidden="1">
      <c r="A4172" s="3">
        <v>38904</v>
      </c>
      <c r="B4172" s="2">
        <v>13.65</v>
      </c>
    </row>
    <row r="4173" spans="1:4" hidden="1">
      <c r="A4173" s="3">
        <v>38905</v>
      </c>
      <c r="B4173" s="2">
        <v>13.97</v>
      </c>
    </row>
    <row r="4174" spans="1:4" hidden="1">
      <c r="A4174" s="3">
        <v>38908</v>
      </c>
      <c r="B4174" s="2">
        <v>14.02</v>
      </c>
    </row>
    <row r="4175" spans="1:4" hidden="1">
      <c r="A4175" s="3">
        <v>38909</v>
      </c>
      <c r="B4175" s="2">
        <v>13.14</v>
      </c>
    </row>
    <row r="4176" spans="1:4" hidden="1">
      <c r="A4176" s="3">
        <v>38910</v>
      </c>
      <c r="B4176" s="2">
        <v>14.49</v>
      </c>
    </row>
    <row r="4177" spans="1:2" hidden="1">
      <c r="A4177" s="3">
        <v>38911</v>
      </c>
      <c r="B4177" s="2">
        <v>17.79</v>
      </c>
    </row>
    <row r="4178" spans="1:2" hidden="1">
      <c r="A4178" s="3">
        <v>38912</v>
      </c>
      <c r="B4178" s="2">
        <v>18.05</v>
      </c>
    </row>
    <row r="4179" spans="1:2" hidden="1">
      <c r="A4179" s="3">
        <v>38915</v>
      </c>
      <c r="B4179" s="2">
        <v>18.64</v>
      </c>
    </row>
    <row r="4180" spans="1:2" hidden="1">
      <c r="A4180" s="3">
        <v>38916</v>
      </c>
      <c r="B4180" s="2">
        <v>17.739999999999998</v>
      </c>
    </row>
    <row r="4181" spans="1:2" hidden="1">
      <c r="A4181" s="3">
        <v>38917</v>
      </c>
      <c r="B4181" s="2">
        <v>15.55</v>
      </c>
    </row>
    <row r="4182" spans="1:2" hidden="1">
      <c r="A4182" s="3">
        <v>38918</v>
      </c>
      <c r="B4182" s="2">
        <v>16.21</v>
      </c>
    </row>
    <row r="4183" spans="1:2" hidden="1">
      <c r="A4183" s="3">
        <v>38919</v>
      </c>
      <c r="B4183" s="2">
        <v>17.399999999999999</v>
      </c>
    </row>
    <row r="4184" spans="1:2" hidden="1">
      <c r="A4184" s="3">
        <v>38922</v>
      </c>
      <c r="B4184" s="2">
        <v>14.98</v>
      </c>
    </row>
    <row r="4185" spans="1:2" hidden="1">
      <c r="A4185" s="3">
        <v>38923</v>
      </c>
      <c r="B4185" s="2">
        <v>14.85</v>
      </c>
    </row>
    <row r="4186" spans="1:2" hidden="1">
      <c r="A4186" s="3">
        <v>38924</v>
      </c>
      <c r="B4186" s="2">
        <v>14.62</v>
      </c>
    </row>
    <row r="4187" spans="1:2" hidden="1">
      <c r="A4187" s="3">
        <v>38925</v>
      </c>
      <c r="B4187" s="2">
        <v>14.94</v>
      </c>
    </row>
    <row r="4188" spans="1:2" hidden="1">
      <c r="A4188" s="3">
        <v>38926</v>
      </c>
      <c r="B4188" s="2">
        <v>14.33</v>
      </c>
    </row>
    <row r="4189" spans="1:2" hidden="1">
      <c r="A4189" s="3">
        <v>38929</v>
      </c>
      <c r="B4189" s="2">
        <v>14.95</v>
      </c>
    </row>
    <row r="4190" spans="1:2" hidden="1">
      <c r="A4190" s="3">
        <v>38930</v>
      </c>
      <c r="B4190" s="2">
        <v>15.05</v>
      </c>
    </row>
    <row r="4191" spans="1:2" hidden="1">
      <c r="A4191" s="3">
        <v>38931</v>
      </c>
      <c r="B4191" s="2">
        <v>14.34</v>
      </c>
    </row>
    <row r="4192" spans="1:2" hidden="1">
      <c r="A4192" s="3">
        <v>38932</v>
      </c>
      <c r="B4192" s="2">
        <v>14.46</v>
      </c>
    </row>
    <row r="4193" spans="1:2" hidden="1">
      <c r="A4193" s="3">
        <v>38933</v>
      </c>
      <c r="B4193" s="2">
        <v>14.34</v>
      </c>
    </row>
    <row r="4194" spans="1:2" hidden="1">
      <c r="A4194" s="3">
        <v>38936</v>
      </c>
      <c r="B4194" s="2">
        <v>15.23</v>
      </c>
    </row>
    <row r="4195" spans="1:2" hidden="1">
      <c r="A4195" s="3">
        <v>38937</v>
      </c>
      <c r="B4195" s="2">
        <v>15.23</v>
      </c>
    </row>
    <row r="4196" spans="1:2" hidden="1">
      <c r="A4196" s="3">
        <v>38938</v>
      </c>
      <c r="B4196" s="2">
        <v>15.2</v>
      </c>
    </row>
    <row r="4197" spans="1:2" hidden="1">
      <c r="A4197" s="3">
        <v>38939</v>
      </c>
      <c r="B4197" s="2">
        <v>14.46</v>
      </c>
    </row>
    <row r="4198" spans="1:2" hidden="1">
      <c r="A4198" s="3">
        <v>38940</v>
      </c>
      <c r="B4198" s="2">
        <v>14.3</v>
      </c>
    </row>
    <row r="4199" spans="1:2" hidden="1">
      <c r="A4199" s="3">
        <v>38943</v>
      </c>
      <c r="B4199" s="2">
        <v>14.26</v>
      </c>
    </row>
    <row r="4200" spans="1:2" hidden="1">
      <c r="A4200" s="3">
        <v>38944</v>
      </c>
      <c r="B4200" s="2">
        <v>13.42</v>
      </c>
    </row>
    <row r="4201" spans="1:2" hidden="1">
      <c r="A4201" s="3">
        <v>38945</v>
      </c>
      <c r="B4201" s="2">
        <v>12.41</v>
      </c>
    </row>
    <row r="4202" spans="1:2" hidden="1">
      <c r="A4202" s="3">
        <v>38946</v>
      </c>
      <c r="B4202" s="2">
        <v>12.24</v>
      </c>
    </row>
    <row r="4203" spans="1:2" hidden="1">
      <c r="A4203" s="3">
        <v>38947</v>
      </c>
      <c r="B4203" s="2">
        <v>11.64</v>
      </c>
    </row>
    <row r="4204" spans="1:2" hidden="1">
      <c r="A4204" s="3">
        <v>38950</v>
      </c>
      <c r="B4204" s="2">
        <v>12.22</v>
      </c>
    </row>
    <row r="4205" spans="1:2" hidden="1">
      <c r="A4205" s="3">
        <v>38951</v>
      </c>
      <c r="B4205" s="2">
        <v>12.19</v>
      </c>
    </row>
    <row r="4206" spans="1:2" hidden="1">
      <c r="A4206" s="3">
        <v>38952</v>
      </c>
      <c r="B4206" s="2">
        <v>12.4</v>
      </c>
    </row>
    <row r="4207" spans="1:2" hidden="1">
      <c r="A4207" s="3">
        <v>38953</v>
      </c>
      <c r="B4207" s="2">
        <v>12.4</v>
      </c>
    </row>
    <row r="4208" spans="1:2" hidden="1">
      <c r="A4208" s="3">
        <v>38954</v>
      </c>
      <c r="B4208" s="2">
        <v>12.31</v>
      </c>
    </row>
    <row r="4209" spans="1:2" hidden="1">
      <c r="A4209" s="3">
        <v>38957</v>
      </c>
      <c r="B4209" s="2">
        <v>12.18</v>
      </c>
    </row>
    <row r="4210" spans="1:2" hidden="1">
      <c r="A4210" s="3">
        <v>38958</v>
      </c>
      <c r="B4210" s="2">
        <v>12.28</v>
      </c>
    </row>
    <row r="4211" spans="1:2" hidden="1">
      <c r="A4211" s="3">
        <v>38959</v>
      </c>
      <c r="B4211" s="2">
        <v>12.22</v>
      </c>
    </row>
    <row r="4212" spans="1:2" hidden="1">
      <c r="A4212" s="3">
        <v>38960</v>
      </c>
      <c r="B4212" s="2">
        <v>12.31</v>
      </c>
    </row>
    <row r="4213" spans="1:2" hidden="1">
      <c r="A4213" s="3">
        <v>38961</v>
      </c>
      <c r="B4213" s="2">
        <v>11.96</v>
      </c>
    </row>
    <row r="4214" spans="1:2" hidden="1">
      <c r="A4214" s="3">
        <v>38965</v>
      </c>
      <c r="B4214" s="2">
        <v>12.63</v>
      </c>
    </row>
    <row r="4215" spans="1:2" hidden="1">
      <c r="A4215" s="3">
        <v>38966</v>
      </c>
      <c r="B4215" s="2">
        <v>13.74</v>
      </c>
    </row>
    <row r="4216" spans="1:2" hidden="1">
      <c r="A4216" s="3">
        <v>38967</v>
      </c>
      <c r="B4216" s="2">
        <v>13.88</v>
      </c>
    </row>
    <row r="4217" spans="1:2" hidden="1">
      <c r="A4217" s="3">
        <v>38968</v>
      </c>
      <c r="B4217" s="2">
        <v>13.16</v>
      </c>
    </row>
    <row r="4218" spans="1:2" hidden="1">
      <c r="A4218" s="3">
        <v>38971</v>
      </c>
      <c r="B4218" s="2">
        <v>12.99</v>
      </c>
    </row>
    <row r="4219" spans="1:2" hidden="1">
      <c r="A4219" s="3">
        <v>38972</v>
      </c>
      <c r="B4219" s="2">
        <v>11.92</v>
      </c>
    </row>
    <row r="4220" spans="1:2" hidden="1">
      <c r="A4220" s="3">
        <v>38973</v>
      </c>
      <c r="B4220" s="2">
        <v>11.18</v>
      </c>
    </row>
    <row r="4221" spans="1:2" hidden="1">
      <c r="A4221" s="3">
        <v>38974</v>
      </c>
      <c r="B4221" s="2">
        <v>11.55</v>
      </c>
    </row>
    <row r="4222" spans="1:2" hidden="1">
      <c r="A4222" s="3">
        <v>38975</v>
      </c>
      <c r="B4222" s="2">
        <v>11.76</v>
      </c>
    </row>
    <row r="4223" spans="1:2" hidden="1">
      <c r="A4223" s="3">
        <v>38978</v>
      </c>
      <c r="B4223" s="2">
        <v>11.78</v>
      </c>
    </row>
    <row r="4224" spans="1:2" hidden="1">
      <c r="A4224" s="3">
        <v>38979</v>
      </c>
      <c r="B4224" s="2">
        <v>11.98</v>
      </c>
    </row>
    <row r="4225" spans="1:4" hidden="1">
      <c r="A4225" s="3">
        <v>38980</v>
      </c>
      <c r="B4225" s="2">
        <v>11.39</v>
      </c>
    </row>
    <row r="4226" spans="1:4" hidden="1">
      <c r="A4226" s="3">
        <v>38981</v>
      </c>
      <c r="B4226" s="2">
        <v>12.25</v>
      </c>
    </row>
    <row r="4227" spans="1:4" hidden="1">
      <c r="A4227" s="3">
        <v>38982</v>
      </c>
      <c r="B4227" s="2">
        <v>12.59</v>
      </c>
    </row>
    <row r="4228" spans="1:4" hidden="1">
      <c r="A4228" s="3">
        <v>38985</v>
      </c>
      <c r="B4228" s="2">
        <v>12.12</v>
      </c>
    </row>
    <row r="4229" spans="1:4" hidden="1">
      <c r="A4229" s="3">
        <v>38986</v>
      </c>
      <c r="B4229" s="2">
        <v>11.53</v>
      </c>
    </row>
    <row r="4230" spans="1:4" hidden="1">
      <c r="A4230" s="3">
        <v>38987</v>
      </c>
      <c r="B4230" s="2">
        <v>11.58</v>
      </c>
    </row>
    <row r="4231" spans="1:4" hidden="1">
      <c r="A4231" s="3">
        <v>38988</v>
      </c>
      <c r="B4231" s="2">
        <v>11.72</v>
      </c>
    </row>
    <row r="4232" spans="1:4">
      <c r="A4232" s="3">
        <v>38989</v>
      </c>
      <c r="B4232" s="2">
        <v>11.98</v>
      </c>
      <c r="C4232" s="12" t="s">
        <v>86</v>
      </c>
      <c r="D4232" s="2">
        <f>AVERAGE(B4170:B4232)</f>
        <v>13.607936507936504</v>
      </c>
    </row>
    <row r="4233" spans="1:4" hidden="1">
      <c r="A4233" s="3">
        <v>38992</v>
      </c>
      <c r="B4233" s="2">
        <v>12.57</v>
      </c>
    </row>
    <row r="4234" spans="1:4" hidden="1">
      <c r="A4234" s="3">
        <v>38993</v>
      </c>
      <c r="B4234" s="2">
        <v>12.24</v>
      </c>
    </row>
    <row r="4235" spans="1:4" hidden="1">
      <c r="A4235" s="3">
        <v>38994</v>
      </c>
      <c r="B4235" s="2">
        <v>11.86</v>
      </c>
    </row>
    <row r="4236" spans="1:4" hidden="1">
      <c r="A4236" s="3">
        <v>38995</v>
      </c>
      <c r="B4236" s="2">
        <v>11.98</v>
      </c>
    </row>
    <row r="4237" spans="1:4" hidden="1">
      <c r="A4237" s="3">
        <v>38996</v>
      </c>
      <c r="B4237" s="2">
        <v>11.56</v>
      </c>
    </row>
    <row r="4238" spans="1:4" hidden="1">
      <c r="A4238" s="3">
        <v>38999</v>
      </c>
      <c r="B4238" s="2">
        <v>11.68</v>
      </c>
    </row>
    <row r="4239" spans="1:4" hidden="1">
      <c r="A4239" s="3">
        <v>39000</v>
      </c>
      <c r="B4239" s="2">
        <v>11.52</v>
      </c>
    </row>
    <row r="4240" spans="1:4" hidden="1">
      <c r="A4240" s="3">
        <v>39001</v>
      </c>
      <c r="B4240" s="2">
        <v>11.62</v>
      </c>
    </row>
    <row r="4241" spans="1:2" hidden="1">
      <c r="A4241" s="3">
        <v>39002</v>
      </c>
      <c r="B4241" s="2">
        <v>11.09</v>
      </c>
    </row>
    <row r="4242" spans="1:2" hidden="1">
      <c r="A4242" s="3">
        <v>39003</v>
      </c>
      <c r="B4242" s="2">
        <v>10.75</v>
      </c>
    </row>
    <row r="4243" spans="1:2" hidden="1">
      <c r="A4243" s="3">
        <v>39006</v>
      </c>
      <c r="B4243" s="2">
        <v>11.09</v>
      </c>
    </row>
    <row r="4244" spans="1:2" hidden="1">
      <c r="A4244" s="3">
        <v>39007</v>
      </c>
      <c r="B4244" s="2">
        <v>11.73</v>
      </c>
    </row>
    <row r="4245" spans="1:2" hidden="1">
      <c r="A4245" s="3">
        <v>39008</v>
      </c>
      <c r="B4245" s="2">
        <v>11.34</v>
      </c>
    </row>
    <row r="4246" spans="1:2" hidden="1">
      <c r="A4246" s="3">
        <v>39009</v>
      </c>
      <c r="B4246" s="2">
        <v>10.9</v>
      </c>
    </row>
    <row r="4247" spans="1:2" hidden="1">
      <c r="A4247" s="3">
        <v>39010</v>
      </c>
      <c r="B4247" s="2">
        <v>10.63</v>
      </c>
    </row>
    <row r="4248" spans="1:2" hidden="1">
      <c r="A4248" s="3">
        <v>39013</v>
      </c>
      <c r="B4248" s="2">
        <v>11.08</v>
      </c>
    </row>
    <row r="4249" spans="1:2" hidden="1">
      <c r="A4249" s="3">
        <v>39014</v>
      </c>
      <c r="B4249" s="2">
        <v>10.78</v>
      </c>
    </row>
    <row r="4250" spans="1:2" hidden="1">
      <c r="A4250" s="3">
        <v>39015</v>
      </c>
      <c r="B4250" s="2">
        <v>10.66</v>
      </c>
    </row>
    <row r="4251" spans="1:2" hidden="1">
      <c r="A4251" s="3">
        <v>39016</v>
      </c>
      <c r="B4251" s="2">
        <v>10.56</v>
      </c>
    </row>
    <row r="4252" spans="1:2" hidden="1">
      <c r="A4252" s="3">
        <v>39017</v>
      </c>
      <c r="B4252" s="2">
        <v>10.8</v>
      </c>
    </row>
    <row r="4253" spans="1:2" hidden="1">
      <c r="A4253" s="3">
        <v>39020</v>
      </c>
      <c r="B4253" s="2">
        <v>11.2</v>
      </c>
    </row>
    <row r="4254" spans="1:2" hidden="1">
      <c r="A4254" s="3">
        <v>39021</v>
      </c>
      <c r="B4254" s="2">
        <v>11.1</v>
      </c>
    </row>
    <row r="4255" spans="1:2" hidden="1">
      <c r="A4255" s="3">
        <v>39022</v>
      </c>
      <c r="B4255" s="2">
        <v>11.51</v>
      </c>
    </row>
    <row r="4256" spans="1:2" hidden="1">
      <c r="A4256" s="3">
        <v>39023</v>
      </c>
      <c r="B4256" s="2">
        <v>11.42</v>
      </c>
    </row>
    <row r="4257" spans="1:2" hidden="1">
      <c r="A4257" s="3">
        <v>39024</v>
      </c>
      <c r="B4257" s="2">
        <v>11.16</v>
      </c>
    </row>
    <row r="4258" spans="1:2" hidden="1">
      <c r="A4258" s="3">
        <v>39027</v>
      </c>
      <c r="B4258" s="2">
        <v>11.16</v>
      </c>
    </row>
    <row r="4259" spans="1:2" hidden="1">
      <c r="A4259" s="3">
        <v>39028</v>
      </c>
      <c r="B4259" s="2">
        <v>11.09</v>
      </c>
    </row>
    <row r="4260" spans="1:2" hidden="1">
      <c r="A4260" s="3">
        <v>39029</v>
      </c>
      <c r="B4260" s="2">
        <v>10.75</v>
      </c>
    </row>
    <row r="4261" spans="1:2" hidden="1">
      <c r="A4261" s="3">
        <v>39030</v>
      </c>
      <c r="B4261" s="2">
        <v>11.01</v>
      </c>
    </row>
    <row r="4262" spans="1:2" hidden="1">
      <c r="A4262" s="3">
        <v>39031</v>
      </c>
      <c r="B4262" s="2">
        <v>10.79</v>
      </c>
    </row>
    <row r="4263" spans="1:2" hidden="1">
      <c r="A4263" s="3">
        <v>39034</v>
      </c>
      <c r="B4263" s="2">
        <v>10.86</v>
      </c>
    </row>
    <row r="4264" spans="1:2" hidden="1">
      <c r="A4264" s="3">
        <v>39035</v>
      </c>
      <c r="B4264" s="2">
        <v>10.5</v>
      </c>
    </row>
    <row r="4265" spans="1:2" hidden="1">
      <c r="A4265" s="3">
        <v>39036</v>
      </c>
      <c r="B4265" s="2">
        <v>10.31</v>
      </c>
    </row>
    <row r="4266" spans="1:2" hidden="1">
      <c r="A4266" s="3">
        <v>39037</v>
      </c>
      <c r="B4266" s="2">
        <v>10.16</v>
      </c>
    </row>
    <row r="4267" spans="1:2" hidden="1">
      <c r="A4267" s="3">
        <v>39038</v>
      </c>
      <c r="B4267" s="2">
        <v>10.050000000000001</v>
      </c>
    </row>
    <row r="4268" spans="1:2" hidden="1">
      <c r="A4268" s="3">
        <v>39041</v>
      </c>
      <c r="B4268" s="2">
        <v>9.9700000000000006</v>
      </c>
    </row>
    <row r="4269" spans="1:2" hidden="1">
      <c r="A4269" s="3">
        <v>39042</v>
      </c>
      <c r="B4269" s="2">
        <v>9.9</v>
      </c>
    </row>
    <row r="4270" spans="1:2" hidden="1">
      <c r="A4270" s="3">
        <v>39043</v>
      </c>
      <c r="B4270" s="2">
        <v>10.14</v>
      </c>
    </row>
    <row r="4271" spans="1:2" hidden="1">
      <c r="A4271" s="3">
        <v>39045</v>
      </c>
      <c r="B4271" s="2">
        <v>10.73</v>
      </c>
    </row>
    <row r="4272" spans="1:2" hidden="1">
      <c r="A4272" s="3">
        <v>39048</v>
      </c>
      <c r="B4272" s="2">
        <v>12.3</v>
      </c>
    </row>
    <row r="4273" spans="1:2" hidden="1">
      <c r="A4273" s="3">
        <v>39049</v>
      </c>
      <c r="B4273" s="2">
        <v>11.62</v>
      </c>
    </row>
    <row r="4274" spans="1:2" hidden="1">
      <c r="A4274" s="3">
        <v>39050</v>
      </c>
      <c r="B4274" s="2">
        <v>10.83</v>
      </c>
    </row>
    <row r="4275" spans="1:2" hidden="1">
      <c r="A4275" s="3">
        <v>39051</v>
      </c>
      <c r="B4275" s="2">
        <v>10.91</v>
      </c>
    </row>
    <row r="4276" spans="1:2" hidden="1">
      <c r="A4276" s="3">
        <v>39052</v>
      </c>
      <c r="B4276" s="2">
        <v>11.66</v>
      </c>
    </row>
    <row r="4277" spans="1:2" hidden="1">
      <c r="A4277" s="3">
        <v>39055</v>
      </c>
      <c r="B4277" s="2">
        <v>11.23</v>
      </c>
    </row>
    <row r="4278" spans="1:2" hidden="1">
      <c r="A4278" s="3">
        <v>39056</v>
      </c>
      <c r="B4278" s="2">
        <v>11.27</v>
      </c>
    </row>
    <row r="4279" spans="1:2" hidden="1">
      <c r="A4279" s="3">
        <v>39057</v>
      </c>
      <c r="B4279" s="2">
        <v>11.33</v>
      </c>
    </row>
    <row r="4280" spans="1:2" hidden="1">
      <c r="A4280" s="3">
        <v>39058</v>
      </c>
      <c r="B4280" s="2">
        <v>12.67</v>
      </c>
    </row>
    <row r="4281" spans="1:2" hidden="1">
      <c r="A4281" s="3">
        <v>39059</v>
      </c>
      <c r="B4281" s="2">
        <v>12.07</v>
      </c>
    </row>
    <row r="4282" spans="1:2" hidden="1">
      <c r="A4282" s="3">
        <v>39062</v>
      </c>
      <c r="B4282" s="2">
        <v>10.71</v>
      </c>
    </row>
    <row r="4283" spans="1:2" hidden="1">
      <c r="A4283" s="3">
        <v>39063</v>
      </c>
      <c r="B4283" s="2">
        <v>10.65</v>
      </c>
    </row>
    <row r="4284" spans="1:2" hidden="1">
      <c r="A4284" s="3">
        <v>39064</v>
      </c>
      <c r="B4284" s="2">
        <v>10.18</v>
      </c>
    </row>
    <row r="4285" spans="1:2" hidden="1">
      <c r="A4285" s="3">
        <v>39065</v>
      </c>
      <c r="B4285" s="2">
        <v>9.9700000000000006</v>
      </c>
    </row>
    <row r="4286" spans="1:2" hidden="1">
      <c r="A4286" s="3">
        <v>39066</v>
      </c>
      <c r="B4286" s="2">
        <v>10.050000000000001</v>
      </c>
    </row>
    <row r="4287" spans="1:2" hidden="1">
      <c r="A4287" s="3">
        <v>39069</v>
      </c>
      <c r="B4287" s="2">
        <v>10.6</v>
      </c>
    </row>
    <row r="4288" spans="1:2" hidden="1">
      <c r="A4288" s="3">
        <v>39070</v>
      </c>
      <c r="B4288" s="2">
        <v>10.3</v>
      </c>
    </row>
    <row r="4289" spans="1:4" hidden="1">
      <c r="A4289" s="3">
        <v>39071</v>
      </c>
      <c r="B4289" s="2">
        <v>10.26</v>
      </c>
    </row>
    <row r="4290" spans="1:4" hidden="1">
      <c r="A4290" s="3">
        <v>39072</v>
      </c>
      <c r="B4290" s="2">
        <v>10.53</v>
      </c>
    </row>
    <row r="4291" spans="1:4" hidden="1">
      <c r="A4291" s="3">
        <v>39073</v>
      </c>
      <c r="B4291" s="2">
        <v>11.36</v>
      </c>
    </row>
    <row r="4292" spans="1:4" hidden="1">
      <c r="A4292" s="3">
        <v>39077</v>
      </c>
      <c r="B4292" s="2">
        <v>11.26</v>
      </c>
    </row>
    <row r="4293" spans="1:4" hidden="1">
      <c r="A4293" s="3">
        <v>39078</v>
      </c>
      <c r="B4293" s="2">
        <v>10.64</v>
      </c>
    </row>
    <row r="4294" spans="1:4" hidden="1">
      <c r="A4294" s="3">
        <v>39079</v>
      </c>
      <c r="B4294" s="2">
        <v>10.99</v>
      </c>
    </row>
    <row r="4295" spans="1:4">
      <c r="A4295" s="3">
        <v>39080</v>
      </c>
      <c r="B4295" s="2">
        <v>11.56</v>
      </c>
      <c r="C4295" s="12" t="s">
        <v>87</v>
      </c>
      <c r="D4295" s="2">
        <f>AVERAGE(B4233:B4295)</f>
        <v>11.034920634920635</v>
      </c>
    </row>
    <row r="4296" spans="1:4" hidden="1">
      <c r="A4296" s="3">
        <v>39085</v>
      </c>
      <c r="B4296" s="2">
        <v>12.04</v>
      </c>
    </row>
    <row r="4297" spans="1:4" hidden="1">
      <c r="A4297" s="3">
        <v>39086</v>
      </c>
      <c r="B4297" s="2">
        <v>11.51</v>
      </c>
    </row>
    <row r="4298" spans="1:4" hidden="1">
      <c r="A4298" s="3">
        <v>39087</v>
      </c>
      <c r="B4298" s="2">
        <v>12.14</v>
      </c>
    </row>
    <row r="4299" spans="1:4" hidden="1">
      <c r="A4299" s="3">
        <v>39090</v>
      </c>
      <c r="B4299" s="2">
        <v>12</v>
      </c>
    </row>
    <row r="4300" spans="1:4" hidden="1">
      <c r="A4300" s="3">
        <v>39091</v>
      </c>
      <c r="B4300" s="2">
        <v>11.91</v>
      </c>
    </row>
    <row r="4301" spans="1:4" hidden="1">
      <c r="A4301" s="3">
        <v>39092</v>
      </c>
      <c r="B4301" s="2">
        <v>11.47</v>
      </c>
    </row>
    <row r="4302" spans="1:4" hidden="1">
      <c r="A4302" s="3">
        <v>39093</v>
      </c>
      <c r="B4302" s="2">
        <v>10.87</v>
      </c>
    </row>
    <row r="4303" spans="1:4" hidden="1">
      <c r="A4303" s="3">
        <v>39094</v>
      </c>
      <c r="B4303" s="2">
        <v>10.15</v>
      </c>
    </row>
    <row r="4304" spans="1:4" hidden="1">
      <c r="A4304" s="3">
        <v>39098</v>
      </c>
      <c r="B4304" s="2">
        <v>10.74</v>
      </c>
    </row>
    <row r="4305" spans="1:2" hidden="1">
      <c r="A4305" s="3">
        <v>39099</v>
      </c>
      <c r="B4305" s="2">
        <v>10.59</v>
      </c>
    </row>
    <row r="4306" spans="1:2" hidden="1">
      <c r="A4306" s="3">
        <v>39100</v>
      </c>
      <c r="B4306" s="2">
        <v>10.85</v>
      </c>
    </row>
    <row r="4307" spans="1:2" hidden="1">
      <c r="A4307" s="3">
        <v>39101</v>
      </c>
      <c r="B4307" s="2">
        <v>10.4</v>
      </c>
    </row>
    <row r="4308" spans="1:2" hidden="1">
      <c r="A4308" s="3">
        <v>39104</v>
      </c>
      <c r="B4308" s="2">
        <v>10.77</v>
      </c>
    </row>
    <row r="4309" spans="1:2" hidden="1">
      <c r="A4309" s="3">
        <v>39105</v>
      </c>
      <c r="B4309" s="2">
        <v>10.34</v>
      </c>
    </row>
    <row r="4310" spans="1:2" hidden="1">
      <c r="A4310" s="3">
        <v>39106</v>
      </c>
      <c r="B4310" s="2">
        <v>9.89</v>
      </c>
    </row>
    <row r="4311" spans="1:2" hidden="1">
      <c r="A4311" s="3">
        <v>39107</v>
      </c>
      <c r="B4311" s="2">
        <v>11.22</v>
      </c>
    </row>
    <row r="4312" spans="1:2" hidden="1">
      <c r="A4312" s="3">
        <v>39108</v>
      </c>
      <c r="B4312" s="2">
        <v>11.13</v>
      </c>
    </row>
    <row r="4313" spans="1:2" hidden="1">
      <c r="A4313" s="3">
        <v>39111</v>
      </c>
      <c r="B4313" s="2">
        <v>11.45</v>
      </c>
    </row>
    <row r="4314" spans="1:2" hidden="1">
      <c r="A4314" s="3">
        <v>39112</v>
      </c>
      <c r="B4314" s="2">
        <v>10.96</v>
      </c>
    </row>
    <row r="4315" spans="1:2" hidden="1">
      <c r="A4315" s="3">
        <v>39113</v>
      </c>
      <c r="B4315" s="2">
        <v>10.42</v>
      </c>
    </row>
    <row r="4316" spans="1:2" hidden="1">
      <c r="A4316" s="3">
        <v>39114</v>
      </c>
      <c r="B4316" s="2">
        <v>10.31</v>
      </c>
    </row>
    <row r="4317" spans="1:2" hidden="1">
      <c r="A4317" s="3">
        <v>39115</v>
      </c>
      <c r="B4317" s="2">
        <v>10.08</v>
      </c>
    </row>
    <row r="4318" spans="1:2" hidden="1">
      <c r="A4318" s="3">
        <v>39118</v>
      </c>
      <c r="B4318" s="2">
        <v>10.55</v>
      </c>
    </row>
    <row r="4319" spans="1:2" hidden="1">
      <c r="A4319" s="3">
        <v>39119</v>
      </c>
      <c r="B4319" s="2">
        <v>10.65</v>
      </c>
    </row>
    <row r="4320" spans="1:2" hidden="1">
      <c r="A4320" s="3">
        <v>39120</v>
      </c>
      <c r="B4320" s="2">
        <v>10.32</v>
      </c>
    </row>
    <row r="4321" spans="1:2" hidden="1">
      <c r="A4321" s="3">
        <v>39121</v>
      </c>
      <c r="B4321" s="2">
        <v>10.44</v>
      </c>
    </row>
    <row r="4322" spans="1:2" hidden="1">
      <c r="A4322" s="3">
        <v>39122</v>
      </c>
      <c r="B4322" s="2">
        <v>11.1</v>
      </c>
    </row>
    <row r="4323" spans="1:2" hidden="1">
      <c r="A4323" s="3">
        <v>39125</v>
      </c>
      <c r="B4323" s="2">
        <v>11.61</v>
      </c>
    </row>
    <row r="4324" spans="1:2" hidden="1">
      <c r="A4324" s="3">
        <v>39126</v>
      </c>
      <c r="B4324" s="2">
        <v>10.34</v>
      </c>
    </row>
    <row r="4325" spans="1:2" hidden="1">
      <c r="A4325" s="3">
        <v>39127</v>
      </c>
      <c r="B4325" s="2">
        <v>10.23</v>
      </c>
    </row>
    <row r="4326" spans="1:2" hidden="1">
      <c r="A4326" s="3">
        <v>39128</v>
      </c>
      <c r="B4326" s="2">
        <v>10.220000000000001</v>
      </c>
    </row>
    <row r="4327" spans="1:2" hidden="1">
      <c r="A4327" s="3">
        <v>39129</v>
      </c>
      <c r="B4327" s="2">
        <v>10.02</v>
      </c>
    </row>
    <row r="4328" spans="1:2" hidden="1">
      <c r="A4328" s="3">
        <v>39133</v>
      </c>
      <c r="B4328" s="2">
        <v>10.24</v>
      </c>
    </row>
    <row r="4329" spans="1:2" hidden="1">
      <c r="A4329" s="3">
        <v>39134</v>
      </c>
      <c r="B4329" s="2">
        <v>10.199999999999999</v>
      </c>
    </row>
    <row r="4330" spans="1:2" hidden="1">
      <c r="A4330" s="3">
        <v>39135</v>
      </c>
      <c r="B4330" s="2">
        <v>10.18</v>
      </c>
    </row>
    <row r="4331" spans="1:2" hidden="1">
      <c r="A4331" s="3">
        <v>39136</v>
      </c>
      <c r="B4331" s="2">
        <v>10.58</v>
      </c>
    </row>
    <row r="4332" spans="1:2" hidden="1">
      <c r="A4332" s="3">
        <v>39139</v>
      </c>
      <c r="B4332" s="2">
        <v>11.15</v>
      </c>
    </row>
    <row r="4333" spans="1:2" hidden="1">
      <c r="A4333" s="3">
        <v>39140</v>
      </c>
      <c r="B4333" s="2">
        <v>18.309999999999999</v>
      </c>
    </row>
    <row r="4334" spans="1:2" hidden="1">
      <c r="A4334" s="3">
        <v>39141</v>
      </c>
      <c r="B4334" s="2">
        <v>15.42</v>
      </c>
    </row>
    <row r="4335" spans="1:2" hidden="1">
      <c r="A4335" s="3">
        <v>39142</v>
      </c>
      <c r="B4335" s="2">
        <v>15.82</v>
      </c>
    </row>
    <row r="4336" spans="1:2" hidden="1">
      <c r="A4336" s="3">
        <v>39143</v>
      </c>
      <c r="B4336" s="2">
        <v>18.61</v>
      </c>
    </row>
    <row r="4337" spans="1:2" hidden="1">
      <c r="A4337" s="3">
        <v>39146</v>
      </c>
      <c r="B4337" s="2">
        <v>19.63</v>
      </c>
    </row>
    <row r="4338" spans="1:2" hidden="1">
      <c r="A4338" s="3">
        <v>39147</v>
      </c>
      <c r="B4338" s="2">
        <v>15.96</v>
      </c>
    </row>
    <row r="4339" spans="1:2" hidden="1">
      <c r="A4339" s="3">
        <v>39148</v>
      </c>
      <c r="B4339" s="2">
        <v>15.24</v>
      </c>
    </row>
    <row r="4340" spans="1:2" hidden="1">
      <c r="A4340" s="3">
        <v>39149</v>
      </c>
      <c r="B4340" s="2">
        <v>14.29</v>
      </c>
    </row>
    <row r="4341" spans="1:2" hidden="1">
      <c r="A4341" s="3">
        <v>39150</v>
      </c>
      <c r="B4341" s="2">
        <v>14.09</v>
      </c>
    </row>
    <row r="4342" spans="1:2" hidden="1">
      <c r="A4342" s="3">
        <v>39153</v>
      </c>
      <c r="B4342" s="2">
        <v>13.99</v>
      </c>
    </row>
    <row r="4343" spans="1:2" hidden="1">
      <c r="A4343" s="3">
        <v>39154</v>
      </c>
      <c r="B4343" s="2">
        <v>18.13</v>
      </c>
    </row>
    <row r="4344" spans="1:2" hidden="1">
      <c r="A4344" s="3">
        <v>39155</v>
      </c>
      <c r="B4344" s="2">
        <v>17.27</v>
      </c>
    </row>
    <row r="4345" spans="1:2" hidden="1">
      <c r="A4345" s="3">
        <v>39156</v>
      </c>
      <c r="B4345" s="2">
        <v>16.43</v>
      </c>
    </row>
    <row r="4346" spans="1:2" hidden="1">
      <c r="A4346" s="3">
        <v>39157</v>
      </c>
      <c r="B4346" s="2">
        <v>16.79</v>
      </c>
    </row>
    <row r="4347" spans="1:2" hidden="1">
      <c r="A4347" s="3">
        <v>39160</v>
      </c>
      <c r="B4347" s="2">
        <v>14.59</v>
      </c>
    </row>
    <row r="4348" spans="1:2" hidden="1">
      <c r="A4348" s="3">
        <v>39161</v>
      </c>
      <c r="B4348" s="2">
        <v>13.27</v>
      </c>
    </row>
    <row r="4349" spans="1:2" hidden="1">
      <c r="A4349" s="3">
        <v>39162</v>
      </c>
      <c r="B4349" s="2">
        <v>12.19</v>
      </c>
    </row>
    <row r="4350" spans="1:2" hidden="1">
      <c r="A4350" s="3">
        <v>39163</v>
      </c>
      <c r="B4350" s="2">
        <v>12.93</v>
      </c>
    </row>
    <row r="4351" spans="1:2" hidden="1">
      <c r="A4351" s="3">
        <v>39164</v>
      </c>
      <c r="B4351" s="2">
        <v>12.95</v>
      </c>
    </row>
    <row r="4352" spans="1:2" hidden="1">
      <c r="A4352" s="3">
        <v>39167</v>
      </c>
      <c r="B4352" s="2">
        <v>13.16</v>
      </c>
    </row>
    <row r="4353" spans="1:4" hidden="1">
      <c r="A4353" s="3">
        <v>39168</v>
      </c>
      <c r="B4353" s="2">
        <v>13.48</v>
      </c>
    </row>
    <row r="4354" spans="1:4" hidden="1">
      <c r="A4354" s="3">
        <v>39169</v>
      </c>
      <c r="B4354" s="2">
        <v>14.98</v>
      </c>
    </row>
    <row r="4355" spans="1:4" hidden="1">
      <c r="A4355" s="3">
        <v>39170</v>
      </c>
      <c r="B4355" s="2">
        <v>15.14</v>
      </c>
    </row>
    <row r="4356" spans="1:4">
      <c r="A4356" s="3">
        <v>39171</v>
      </c>
      <c r="B4356" s="2">
        <v>14.64</v>
      </c>
      <c r="C4356" s="12" t="s">
        <v>88</v>
      </c>
      <c r="D4356" s="2">
        <f>AVERAGE(B4296:B4356)</f>
        <v>12.563606557377048</v>
      </c>
    </row>
    <row r="4357" spans="1:4" hidden="1">
      <c r="A4357" s="3">
        <v>39174</v>
      </c>
      <c r="B4357" s="2">
        <v>14.53</v>
      </c>
    </row>
    <row r="4358" spans="1:4" hidden="1">
      <c r="A4358" s="3">
        <v>39175</v>
      </c>
      <c r="B4358" s="2">
        <v>13.46</v>
      </c>
    </row>
    <row r="4359" spans="1:4" hidden="1">
      <c r="A4359" s="3">
        <v>39176</v>
      </c>
      <c r="B4359" s="2">
        <v>13.24</v>
      </c>
    </row>
    <row r="4360" spans="1:4" hidden="1">
      <c r="A4360" s="3">
        <v>39177</v>
      </c>
      <c r="B4360" s="2">
        <v>13.23</v>
      </c>
    </row>
    <row r="4361" spans="1:4" hidden="1">
      <c r="A4361" s="3">
        <v>39181</v>
      </c>
      <c r="B4361" s="2">
        <v>13.14</v>
      </c>
    </row>
    <row r="4362" spans="1:4" hidden="1">
      <c r="A4362" s="3">
        <v>39182</v>
      </c>
      <c r="B4362" s="2">
        <v>12.68</v>
      </c>
    </row>
    <row r="4363" spans="1:4" hidden="1">
      <c r="A4363" s="3">
        <v>39183</v>
      </c>
      <c r="B4363" s="2">
        <v>13.49</v>
      </c>
    </row>
    <row r="4364" spans="1:4" hidden="1">
      <c r="A4364" s="3">
        <v>39184</v>
      </c>
      <c r="B4364" s="2">
        <v>12.71</v>
      </c>
    </row>
    <row r="4365" spans="1:4" hidden="1">
      <c r="A4365" s="3">
        <v>39185</v>
      </c>
      <c r="B4365" s="2">
        <v>12.2</v>
      </c>
    </row>
    <row r="4366" spans="1:4" hidden="1">
      <c r="A4366" s="3">
        <v>39188</v>
      </c>
      <c r="B4366" s="2">
        <v>11.98</v>
      </c>
    </row>
    <row r="4367" spans="1:4" hidden="1">
      <c r="A4367" s="3">
        <v>39189</v>
      </c>
      <c r="B4367" s="2">
        <v>12.14</v>
      </c>
    </row>
    <row r="4368" spans="1:4" hidden="1">
      <c r="A4368" s="3">
        <v>39190</v>
      </c>
      <c r="B4368" s="2">
        <v>12.42</v>
      </c>
    </row>
    <row r="4369" spans="1:2" hidden="1">
      <c r="A4369" s="3">
        <v>39191</v>
      </c>
      <c r="B4369" s="2">
        <v>12.54</v>
      </c>
    </row>
    <row r="4370" spans="1:2" hidden="1">
      <c r="A4370" s="3">
        <v>39192</v>
      </c>
      <c r="B4370" s="2">
        <v>12.07</v>
      </c>
    </row>
    <row r="4371" spans="1:2" hidden="1">
      <c r="A4371" s="3">
        <v>39195</v>
      </c>
      <c r="B4371" s="2">
        <v>13.04</v>
      </c>
    </row>
    <row r="4372" spans="1:2" hidden="1">
      <c r="A4372" s="3">
        <v>39196</v>
      </c>
      <c r="B4372" s="2">
        <v>13.12</v>
      </c>
    </row>
    <row r="4373" spans="1:2" hidden="1">
      <c r="A4373" s="3">
        <v>39197</v>
      </c>
      <c r="B4373" s="2">
        <v>13.21</v>
      </c>
    </row>
    <row r="4374" spans="1:2" hidden="1">
      <c r="A4374" s="3">
        <v>39198</v>
      </c>
      <c r="B4374" s="2">
        <v>12.79</v>
      </c>
    </row>
    <row r="4375" spans="1:2" hidden="1">
      <c r="A4375" s="3">
        <v>39199</v>
      </c>
      <c r="B4375" s="2">
        <v>12.45</v>
      </c>
    </row>
    <row r="4376" spans="1:2" hidden="1">
      <c r="A4376" s="3">
        <v>39202</v>
      </c>
      <c r="B4376" s="2">
        <v>14.22</v>
      </c>
    </row>
    <row r="4377" spans="1:2" hidden="1">
      <c r="A4377" s="3">
        <v>39203</v>
      </c>
      <c r="B4377" s="2">
        <v>13.51</v>
      </c>
    </row>
    <row r="4378" spans="1:2" hidden="1">
      <c r="A4378" s="3">
        <v>39204</v>
      </c>
      <c r="B4378" s="2">
        <v>13.08</v>
      </c>
    </row>
    <row r="4379" spans="1:2" hidden="1">
      <c r="A4379" s="3">
        <v>39205</v>
      </c>
      <c r="B4379" s="2">
        <v>13.09</v>
      </c>
    </row>
    <row r="4380" spans="1:2" hidden="1">
      <c r="A4380" s="3">
        <v>39206</v>
      </c>
      <c r="B4380" s="2">
        <v>12.91</v>
      </c>
    </row>
    <row r="4381" spans="1:2" hidden="1">
      <c r="A4381" s="3">
        <v>39209</v>
      </c>
      <c r="B4381" s="2">
        <v>13.15</v>
      </c>
    </row>
    <row r="4382" spans="1:2" hidden="1">
      <c r="A4382" s="3">
        <v>39210</v>
      </c>
      <c r="B4382" s="2">
        <v>13.21</v>
      </c>
    </row>
    <row r="4383" spans="1:2" hidden="1">
      <c r="A4383" s="3">
        <v>39211</v>
      </c>
      <c r="B4383" s="2">
        <v>12.88</v>
      </c>
    </row>
    <row r="4384" spans="1:2" hidden="1">
      <c r="A4384" s="3">
        <v>39212</v>
      </c>
      <c r="B4384" s="2">
        <v>13.6</v>
      </c>
    </row>
    <row r="4385" spans="1:2" hidden="1">
      <c r="A4385" s="3">
        <v>39213</v>
      </c>
      <c r="B4385" s="2">
        <v>12.95</v>
      </c>
    </row>
    <row r="4386" spans="1:2" hidden="1">
      <c r="A4386" s="3">
        <v>39216</v>
      </c>
      <c r="B4386" s="2">
        <v>13.96</v>
      </c>
    </row>
    <row r="4387" spans="1:2" hidden="1">
      <c r="A4387" s="3">
        <v>39217</v>
      </c>
      <c r="B4387" s="2">
        <v>14.01</v>
      </c>
    </row>
    <row r="4388" spans="1:2" hidden="1">
      <c r="A4388" s="3">
        <v>39218</v>
      </c>
      <c r="B4388" s="2">
        <v>13.5</v>
      </c>
    </row>
    <row r="4389" spans="1:2" hidden="1">
      <c r="A4389" s="3">
        <v>39219</v>
      </c>
      <c r="B4389" s="2">
        <v>13.51</v>
      </c>
    </row>
    <row r="4390" spans="1:2" hidden="1">
      <c r="A4390" s="3">
        <v>39220</v>
      </c>
      <c r="B4390" s="2">
        <v>12.76</v>
      </c>
    </row>
    <row r="4391" spans="1:2" hidden="1">
      <c r="A4391" s="3">
        <v>39223</v>
      </c>
      <c r="B4391" s="2">
        <v>13.3</v>
      </c>
    </row>
    <row r="4392" spans="1:2" hidden="1">
      <c r="A4392" s="3">
        <v>39224</v>
      </c>
      <c r="B4392" s="2">
        <v>13.06</v>
      </c>
    </row>
    <row r="4393" spans="1:2" hidden="1">
      <c r="A4393" s="3">
        <v>39225</v>
      </c>
      <c r="B4393" s="2">
        <v>13.24</v>
      </c>
    </row>
    <row r="4394" spans="1:2" hidden="1">
      <c r="A4394" s="3">
        <v>39226</v>
      </c>
      <c r="B4394" s="2">
        <v>14.08</v>
      </c>
    </row>
    <row r="4395" spans="1:2" hidden="1">
      <c r="A4395" s="3">
        <v>39227</v>
      </c>
      <c r="B4395" s="2">
        <v>13.34</v>
      </c>
    </row>
    <row r="4396" spans="1:2" hidden="1">
      <c r="A4396" s="3">
        <v>39231</v>
      </c>
      <c r="B4396" s="2">
        <v>13.53</v>
      </c>
    </row>
    <row r="4397" spans="1:2" hidden="1">
      <c r="A4397" s="3">
        <v>39232</v>
      </c>
      <c r="B4397" s="2">
        <v>12.83</v>
      </c>
    </row>
    <row r="4398" spans="1:2" hidden="1">
      <c r="A4398" s="3">
        <v>39233</v>
      </c>
      <c r="B4398" s="2">
        <v>13.05</v>
      </c>
    </row>
    <row r="4399" spans="1:2" hidden="1">
      <c r="A4399" s="3">
        <v>39234</v>
      </c>
      <c r="B4399" s="2">
        <v>12.78</v>
      </c>
    </row>
    <row r="4400" spans="1:2" hidden="1">
      <c r="A4400" s="3">
        <v>39237</v>
      </c>
      <c r="B4400" s="2">
        <v>13.29</v>
      </c>
    </row>
    <row r="4401" spans="1:2" hidden="1">
      <c r="A4401" s="3">
        <v>39238</v>
      </c>
      <c r="B4401" s="2">
        <v>13.63</v>
      </c>
    </row>
    <row r="4402" spans="1:2" hidden="1">
      <c r="A4402" s="3">
        <v>39239</v>
      </c>
      <c r="B4402" s="2">
        <v>14.87</v>
      </c>
    </row>
    <row r="4403" spans="1:2" hidden="1">
      <c r="A4403" s="3">
        <v>39240</v>
      </c>
      <c r="B4403" s="2">
        <v>17.059999999999999</v>
      </c>
    </row>
    <row r="4404" spans="1:2" hidden="1">
      <c r="A4404" s="3">
        <v>39241</v>
      </c>
      <c r="B4404" s="2">
        <v>14.84</v>
      </c>
    </row>
    <row r="4405" spans="1:2" hidden="1">
      <c r="A4405" s="3">
        <v>39244</v>
      </c>
      <c r="B4405" s="2">
        <v>14.71</v>
      </c>
    </row>
    <row r="4406" spans="1:2" hidden="1">
      <c r="A4406" s="3">
        <v>39245</v>
      </c>
      <c r="B4406" s="2">
        <v>16.670000000000002</v>
      </c>
    </row>
    <row r="4407" spans="1:2" hidden="1">
      <c r="A4407" s="3">
        <v>39246</v>
      </c>
      <c r="B4407" s="2">
        <v>14.73</v>
      </c>
    </row>
    <row r="4408" spans="1:2" hidden="1">
      <c r="A4408" s="3">
        <v>39247</v>
      </c>
      <c r="B4408" s="2">
        <v>13.64</v>
      </c>
    </row>
    <row r="4409" spans="1:2" hidden="1">
      <c r="A4409" s="3">
        <v>39248</v>
      </c>
      <c r="B4409" s="2">
        <v>13.94</v>
      </c>
    </row>
    <row r="4410" spans="1:2" hidden="1">
      <c r="A4410" s="3">
        <v>39251</v>
      </c>
      <c r="B4410" s="2">
        <v>13.42</v>
      </c>
    </row>
    <row r="4411" spans="1:2" hidden="1">
      <c r="A4411" s="3">
        <v>39252</v>
      </c>
      <c r="B4411" s="2">
        <v>12.85</v>
      </c>
    </row>
    <row r="4412" spans="1:2" hidden="1">
      <c r="A4412" s="3">
        <v>39253</v>
      </c>
      <c r="B4412" s="2">
        <v>14.67</v>
      </c>
    </row>
    <row r="4413" spans="1:2" hidden="1">
      <c r="A4413" s="3">
        <v>39254</v>
      </c>
      <c r="B4413" s="2">
        <v>14.21</v>
      </c>
    </row>
    <row r="4414" spans="1:2" hidden="1">
      <c r="A4414" s="3">
        <v>39255</v>
      </c>
      <c r="B4414" s="2">
        <v>15.75</v>
      </c>
    </row>
    <row r="4415" spans="1:2" hidden="1">
      <c r="A4415" s="3">
        <v>39258</v>
      </c>
      <c r="B4415" s="2">
        <v>16.649999999999999</v>
      </c>
    </row>
    <row r="4416" spans="1:2" hidden="1">
      <c r="A4416" s="3">
        <v>39259</v>
      </c>
      <c r="B4416" s="2">
        <v>18.89</v>
      </c>
    </row>
    <row r="4417" spans="1:4" hidden="1">
      <c r="A4417" s="3">
        <v>39260</v>
      </c>
      <c r="B4417" s="2">
        <v>15.53</v>
      </c>
    </row>
    <row r="4418" spans="1:4" hidden="1">
      <c r="A4418" s="3">
        <v>39261</v>
      </c>
      <c r="B4418" s="2">
        <v>15.54</v>
      </c>
    </row>
    <row r="4419" spans="1:4">
      <c r="A4419" s="3">
        <v>39262</v>
      </c>
      <c r="B4419" s="2">
        <v>16.23</v>
      </c>
      <c r="C4419" s="12" t="s">
        <v>89</v>
      </c>
      <c r="D4419" s="2">
        <f>AVERAGE(B4357:B4419)</f>
        <v>13.731904761904756</v>
      </c>
    </row>
    <row r="4420" spans="1:4" hidden="1">
      <c r="A4420" s="3">
        <v>39265</v>
      </c>
      <c r="B4420" s="2">
        <v>15.4</v>
      </c>
    </row>
    <row r="4421" spans="1:4" hidden="1">
      <c r="A4421" s="3">
        <v>39266</v>
      </c>
      <c r="B4421" s="2">
        <v>14.92</v>
      </c>
    </row>
    <row r="4422" spans="1:4" hidden="1">
      <c r="A4422" s="3">
        <v>39268</v>
      </c>
      <c r="B4422" s="2">
        <v>15.48</v>
      </c>
    </row>
    <row r="4423" spans="1:4" hidden="1">
      <c r="A4423" s="3">
        <v>39269</v>
      </c>
      <c r="B4423" s="2">
        <v>14.72</v>
      </c>
    </row>
    <row r="4424" spans="1:4" hidden="1">
      <c r="A4424" s="3">
        <v>39272</v>
      </c>
      <c r="B4424" s="2">
        <v>15.16</v>
      </c>
    </row>
    <row r="4425" spans="1:4" hidden="1">
      <c r="A4425" s="3">
        <v>39273</v>
      </c>
      <c r="B4425" s="2">
        <v>17.57</v>
      </c>
    </row>
    <row r="4426" spans="1:4" hidden="1">
      <c r="A4426" s="3">
        <v>39274</v>
      </c>
      <c r="B4426" s="2">
        <v>16.64</v>
      </c>
    </row>
    <row r="4427" spans="1:4" hidden="1">
      <c r="A4427" s="3">
        <v>39275</v>
      </c>
      <c r="B4427" s="2">
        <v>15.54</v>
      </c>
    </row>
    <row r="4428" spans="1:4" hidden="1">
      <c r="A4428" s="3">
        <v>39276</v>
      </c>
      <c r="B4428" s="2">
        <v>15.15</v>
      </c>
    </row>
    <row r="4429" spans="1:4" hidden="1">
      <c r="A4429" s="3">
        <v>39279</v>
      </c>
      <c r="B4429" s="2">
        <v>15.59</v>
      </c>
    </row>
    <row r="4430" spans="1:4" hidden="1">
      <c r="A4430" s="3">
        <v>39280</v>
      </c>
      <c r="B4430" s="2">
        <v>15.63</v>
      </c>
    </row>
    <row r="4431" spans="1:4" hidden="1">
      <c r="A4431" s="3">
        <v>39281</v>
      </c>
      <c r="B4431" s="2">
        <v>16</v>
      </c>
    </row>
    <row r="4432" spans="1:4" hidden="1">
      <c r="A4432" s="3">
        <v>39282</v>
      </c>
      <c r="B4432" s="2">
        <v>15.23</v>
      </c>
    </row>
    <row r="4433" spans="1:2" hidden="1">
      <c r="A4433" s="3">
        <v>39283</v>
      </c>
      <c r="B4433" s="2">
        <v>16.95</v>
      </c>
    </row>
    <row r="4434" spans="1:2" hidden="1">
      <c r="A4434" s="3">
        <v>39286</v>
      </c>
      <c r="B4434" s="2">
        <v>16.809999999999999</v>
      </c>
    </row>
    <row r="4435" spans="1:2" hidden="1">
      <c r="A4435" s="3">
        <v>39287</v>
      </c>
      <c r="B4435" s="2">
        <v>18.55</v>
      </c>
    </row>
    <row r="4436" spans="1:2" hidden="1">
      <c r="A4436" s="3">
        <v>39288</v>
      </c>
      <c r="B4436" s="2">
        <v>18.100000000000001</v>
      </c>
    </row>
    <row r="4437" spans="1:2" hidden="1">
      <c r="A4437" s="3">
        <v>39289</v>
      </c>
      <c r="B4437" s="2">
        <v>20.74</v>
      </c>
    </row>
    <row r="4438" spans="1:2" hidden="1">
      <c r="A4438" s="3">
        <v>39290</v>
      </c>
      <c r="B4438" s="2">
        <v>24.17</v>
      </c>
    </row>
    <row r="4439" spans="1:2" hidden="1">
      <c r="A4439" s="3">
        <v>39293</v>
      </c>
      <c r="B4439" s="2">
        <v>20.87</v>
      </c>
    </row>
    <row r="4440" spans="1:2" hidden="1">
      <c r="A4440" s="3">
        <v>39294</v>
      </c>
      <c r="B4440" s="2">
        <v>23.52</v>
      </c>
    </row>
    <row r="4441" spans="1:2" hidden="1">
      <c r="A4441" s="3">
        <v>39295</v>
      </c>
      <c r="B4441" s="2">
        <v>23.67</v>
      </c>
    </row>
    <row r="4442" spans="1:2" hidden="1">
      <c r="A4442" s="3">
        <v>39296</v>
      </c>
      <c r="B4442" s="2">
        <v>21.22</v>
      </c>
    </row>
    <row r="4443" spans="1:2" hidden="1">
      <c r="A4443" s="3">
        <v>39297</v>
      </c>
      <c r="B4443" s="2">
        <v>25.16</v>
      </c>
    </row>
    <row r="4444" spans="1:2" hidden="1">
      <c r="A4444" s="3">
        <v>39300</v>
      </c>
      <c r="B4444" s="2">
        <v>22.94</v>
      </c>
    </row>
    <row r="4445" spans="1:2" hidden="1">
      <c r="A4445" s="3">
        <v>39301</v>
      </c>
      <c r="B4445" s="2">
        <v>21.56</v>
      </c>
    </row>
    <row r="4446" spans="1:2" hidden="1">
      <c r="A4446" s="3">
        <v>39302</v>
      </c>
      <c r="B4446" s="2">
        <v>21.45</v>
      </c>
    </row>
    <row r="4447" spans="1:2" hidden="1">
      <c r="A4447" s="3">
        <v>39303</v>
      </c>
      <c r="B4447" s="2">
        <v>26.48</v>
      </c>
    </row>
    <row r="4448" spans="1:2" hidden="1">
      <c r="A4448" s="3">
        <v>39304</v>
      </c>
      <c r="B4448" s="2">
        <v>28.3</v>
      </c>
    </row>
    <row r="4449" spans="1:2" hidden="1">
      <c r="A4449" s="3">
        <v>39307</v>
      </c>
      <c r="B4449" s="2">
        <v>26.57</v>
      </c>
    </row>
    <row r="4450" spans="1:2" hidden="1">
      <c r="A4450" s="3">
        <v>39308</v>
      </c>
      <c r="B4450" s="2">
        <v>27.68</v>
      </c>
    </row>
    <row r="4451" spans="1:2" hidden="1">
      <c r="A4451" s="3">
        <v>39309</v>
      </c>
      <c r="B4451" s="2">
        <v>30.67</v>
      </c>
    </row>
    <row r="4452" spans="1:2" hidden="1">
      <c r="A4452" s="3">
        <v>39310</v>
      </c>
      <c r="B4452" s="2">
        <v>30.83</v>
      </c>
    </row>
    <row r="4453" spans="1:2" hidden="1">
      <c r="A4453" s="3">
        <v>39311</v>
      </c>
      <c r="B4453" s="2">
        <v>29.99</v>
      </c>
    </row>
    <row r="4454" spans="1:2" hidden="1">
      <c r="A4454" s="3">
        <v>39314</v>
      </c>
      <c r="B4454" s="2">
        <v>26.33</v>
      </c>
    </row>
    <row r="4455" spans="1:2" hidden="1">
      <c r="A4455" s="3">
        <v>39315</v>
      </c>
      <c r="B4455" s="2">
        <v>25.25</v>
      </c>
    </row>
    <row r="4456" spans="1:2" hidden="1">
      <c r="A4456" s="3">
        <v>39316</v>
      </c>
      <c r="B4456" s="2">
        <v>22.89</v>
      </c>
    </row>
    <row r="4457" spans="1:2" hidden="1">
      <c r="A4457" s="3">
        <v>39317</v>
      </c>
      <c r="B4457" s="2">
        <v>22.62</v>
      </c>
    </row>
    <row r="4458" spans="1:2" hidden="1">
      <c r="A4458" s="3">
        <v>39318</v>
      </c>
      <c r="B4458" s="2">
        <v>20.72</v>
      </c>
    </row>
    <row r="4459" spans="1:2" hidden="1">
      <c r="A4459" s="3">
        <v>39321</v>
      </c>
      <c r="B4459" s="2">
        <v>22.72</v>
      </c>
    </row>
    <row r="4460" spans="1:2" hidden="1">
      <c r="A4460" s="3">
        <v>39322</v>
      </c>
      <c r="B4460" s="2">
        <v>26.3</v>
      </c>
    </row>
    <row r="4461" spans="1:2" hidden="1">
      <c r="A4461" s="3">
        <v>39323</v>
      </c>
      <c r="B4461" s="2">
        <v>23.81</v>
      </c>
    </row>
    <row r="4462" spans="1:2" hidden="1">
      <c r="A4462" s="3">
        <v>39324</v>
      </c>
      <c r="B4462" s="2">
        <v>25.06</v>
      </c>
    </row>
    <row r="4463" spans="1:2" hidden="1">
      <c r="A4463" s="3">
        <v>39325</v>
      </c>
      <c r="B4463" s="2">
        <v>23.38</v>
      </c>
    </row>
    <row r="4464" spans="1:2" hidden="1">
      <c r="A4464" s="3">
        <v>39329</v>
      </c>
      <c r="B4464" s="2">
        <v>22.78</v>
      </c>
    </row>
    <row r="4465" spans="1:2" hidden="1">
      <c r="A4465" s="3">
        <v>39330</v>
      </c>
      <c r="B4465" s="2">
        <v>24.58</v>
      </c>
    </row>
    <row r="4466" spans="1:2" hidden="1">
      <c r="A4466" s="3">
        <v>39331</v>
      </c>
      <c r="B4466" s="2">
        <v>23.99</v>
      </c>
    </row>
    <row r="4467" spans="1:2" hidden="1">
      <c r="A4467" s="3">
        <v>39332</v>
      </c>
      <c r="B4467" s="2">
        <v>26.23</v>
      </c>
    </row>
    <row r="4468" spans="1:2" hidden="1">
      <c r="A4468" s="3">
        <v>39335</v>
      </c>
      <c r="B4468" s="2">
        <v>27.38</v>
      </c>
    </row>
    <row r="4469" spans="1:2" hidden="1">
      <c r="A4469" s="3">
        <v>39336</v>
      </c>
      <c r="B4469" s="2">
        <v>25.27</v>
      </c>
    </row>
    <row r="4470" spans="1:2" hidden="1">
      <c r="A4470" s="3">
        <v>39337</v>
      </c>
      <c r="B4470" s="2">
        <v>24.96</v>
      </c>
    </row>
    <row r="4471" spans="1:2" hidden="1">
      <c r="A4471" s="3">
        <v>39338</v>
      </c>
      <c r="B4471" s="2">
        <v>24.76</v>
      </c>
    </row>
    <row r="4472" spans="1:2" hidden="1">
      <c r="A4472" s="3">
        <v>39339</v>
      </c>
      <c r="B4472" s="2">
        <v>24.92</v>
      </c>
    </row>
    <row r="4473" spans="1:2" hidden="1">
      <c r="A4473" s="3">
        <v>39342</v>
      </c>
      <c r="B4473" s="2">
        <v>26.48</v>
      </c>
    </row>
    <row r="4474" spans="1:2" hidden="1">
      <c r="A4474" s="3">
        <v>39343</v>
      </c>
      <c r="B4474" s="2">
        <v>20.350000000000001</v>
      </c>
    </row>
    <row r="4475" spans="1:2" hidden="1">
      <c r="A4475" s="3">
        <v>39344</v>
      </c>
      <c r="B4475" s="2">
        <v>20.03</v>
      </c>
    </row>
    <row r="4476" spans="1:2" hidden="1">
      <c r="A4476" s="3">
        <v>39345</v>
      </c>
      <c r="B4476" s="2">
        <v>20.45</v>
      </c>
    </row>
    <row r="4477" spans="1:2" hidden="1">
      <c r="A4477" s="3">
        <v>39346</v>
      </c>
      <c r="B4477" s="2">
        <v>19</v>
      </c>
    </row>
    <row r="4478" spans="1:2" hidden="1">
      <c r="A4478" s="3">
        <v>39349</v>
      </c>
      <c r="B4478" s="2">
        <v>19.37</v>
      </c>
    </row>
    <row r="4479" spans="1:2" hidden="1">
      <c r="A4479" s="3">
        <v>39350</v>
      </c>
      <c r="B4479" s="2">
        <v>18.600000000000001</v>
      </c>
    </row>
    <row r="4480" spans="1:2" hidden="1">
      <c r="A4480" s="3">
        <v>39351</v>
      </c>
      <c r="B4480" s="2">
        <v>17.63</v>
      </c>
    </row>
    <row r="4481" spans="1:4" hidden="1">
      <c r="A4481" s="3">
        <v>39352</v>
      </c>
      <c r="B4481" s="2">
        <v>17</v>
      </c>
    </row>
    <row r="4482" spans="1:4">
      <c r="A4482" s="3">
        <v>39353</v>
      </c>
      <c r="B4482" s="2">
        <v>18</v>
      </c>
      <c r="C4482" s="12" t="s">
        <v>90</v>
      </c>
      <c r="D4482" s="2">
        <f>AVERAGE(B4420:B4482)</f>
        <v>21.589206349206346</v>
      </c>
    </row>
    <row r="4483" spans="1:4" hidden="1">
      <c r="A4483" s="3">
        <v>39356</v>
      </c>
      <c r="B4483" s="2">
        <v>17.84</v>
      </c>
    </row>
    <row r="4484" spans="1:4" hidden="1">
      <c r="A4484" s="3">
        <v>39357</v>
      </c>
      <c r="B4484" s="2">
        <v>18.489999999999998</v>
      </c>
    </row>
    <row r="4485" spans="1:4" hidden="1">
      <c r="A4485" s="3">
        <v>39358</v>
      </c>
      <c r="B4485" s="2">
        <v>18.8</v>
      </c>
    </row>
    <row r="4486" spans="1:4" hidden="1">
      <c r="A4486" s="3">
        <v>39359</v>
      </c>
      <c r="B4486" s="2">
        <v>18.440000000000001</v>
      </c>
    </row>
    <row r="4487" spans="1:4" hidden="1">
      <c r="A4487" s="3">
        <v>39360</v>
      </c>
      <c r="B4487" s="2">
        <v>16.91</v>
      </c>
    </row>
    <row r="4488" spans="1:4" hidden="1">
      <c r="A4488" s="3">
        <v>39363</v>
      </c>
      <c r="B4488" s="2">
        <v>17.46</v>
      </c>
    </row>
    <row r="4489" spans="1:4" hidden="1">
      <c r="A4489" s="3">
        <v>39364</v>
      </c>
      <c r="B4489" s="2">
        <v>16.12</v>
      </c>
    </row>
    <row r="4490" spans="1:4" hidden="1">
      <c r="A4490" s="3">
        <v>39365</v>
      </c>
      <c r="B4490" s="2">
        <v>16.670000000000002</v>
      </c>
    </row>
    <row r="4491" spans="1:4" hidden="1">
      <c r="A4491" s="3">
        <v>39366</v>
      </c>
      <c r="B4491" s="2">
        <v>18.88</v>
      </c>
    </row>
    <row r="4492" spans="1:4" hidden="1">
      <c r="A4492" s="3">
        <v>39367</v>
      </c>
      <c r="B4492" s="2">
        <v>17.73</v>
      </c>
    </row>
    <row r="4493" spans="1:4" hidden="1">
      <c r="A4493" s="3">
        <v>39370</v>
      </c>
      <c r="B4493" s="2">
        <v>19.25</v>
      </c>
    </row>
    <row r="4494" spans="1:4" hidden="1">
      <c r="A4494" s="3">
        <v>39371</v>
      </c>
      <c r="B4494" s="2">
        <v>20.02</v>
      </c>
    </row>
    <row r="4495" spans="1:4" hidden="1">
      <c r="A4495" s="3">
        <v>39372</v>
      </c>
      <c r="B4495" s="2">
        <v>18.54</v>
      </c>
    </row>
    <row r="4496" spans="1:4" hidden="1">
      <c r="A4496" s="3">
        <v>39373</v>
      </c>
      <c r="B4496" s="2">
        <v>18.5</v>
      </c>
    </row>
    <row r="4497" spans="1:2" hidden="1">
      <c r="A4497" s="3">
        <v>39374</v>
      </c>
      <c r="B4497" s="2">
        <v>22.96</v>
      </c>
    </row>
    <row r="4498" spans="1:2" hidden="1">
      <c r="A4498" s="3">
        <v>39377</v>
      </c>
      <c r="B4498" s="2">
        <v>21.64</v>
      </c>
    </row>
    <row r="4499" spans="1:2" hidden="1">
      <c r="A4499" s="3">
        <v>39378</v>
      </c>
      <c r="B4499" s="2">
        <v>20.41</v>
      </c>
    </row>
    <row r="4500" spans="1:2" hidden="1">
      <c r="A4500" s="3">
        <v>39379</v>
      </c>
      <c r="B4500" s="2">
        <v>20.8</v>
      </c>
    </row>
    <row r="4501" spans="1:2" hidden="1">
      <c r="A4501" s="3">
        <v>39380</v>
      </c>
      <c r="B4501" s="2">
        <v>21.17</v>
      </c>
    </row>
    <row r="4502" spans="1:2" hidden="1">
      <c r="A4502" s="3">
        <v>39381</v>
      </c>
      <c r="B4502" s="2">
        <v>19.559999999999999</v>
      </c>
    </row>
    <row r="4503" spans="1:2" hidden="1">
      <c r="A4503" s="3">
        <v>39384</v>
      </c>
      <c r="B4503" s="2">
        <v>19.87</v>
      </c>
    </row>
    <row r="4504" spans="1:2" hidden="1">
      <c r="A4504" s="3">
        <v>39385</v>
      </c>
      <c r="B4504" s="2">
        <v>21.07</v>
      </c>
    </row>
    <row r="4505" spans="1:2" hidden="1">
      <c r="A4505" s="3">
        <v>39386</v>
      </c>
      <c r="B4505" s="2">
        <v>18.53</v>
      </c>
    </row>
    <row r="4506" spans="1:2" hidden="1">
      <c r="A4506" s="3">
        <v>39387</v>
      </c>
      <c r="B4506" s="2">
        <v>23.21</v>
      </c>
    </row>
    <row r="4507" spans="1:2" hidden="1">
      <c r="A4507" s="3">
        <v>39388</v>
      </c>
      <c r="B4507" s="2">
        <v>23.01</v>
      </c>
    </row>
    <row r="4508" spans="1:2" hidden="1">
      <c r="A4508" s="3">
        <v>39391</v>
      </c>
      <c r="B4508" s="2">
        <v>24.31</v>
      </c>
    </row>
    <row r="4509" spans="1:2" hidden="1">
      <c r="A4509" s="3">
        <v>39392</v>
      </c>
      <c r="B4509" s="2">
        <v>21.39</v>
      </c>
    </row>
    <row r="4510" spans="1:2" hidden="1">
      <c r="A4510" s="3">
        <v>39393</v>
      </c>
      <c r="B4510" s="2">
        <v>26.49</v>
      </c>
    </row>
    <row r="4511" spans="1:2" hidden="1">
      <c r="A4511" s="3">
        <v>39394</v>
      </c>
      <c r="B4511" s="2">
        <v>26.16</v>
      </c>
    </row>
    <row r="4512" spans="1:2" hidden="1">
      <c r="A4512" s="3">
        <v>39395</v>
      </c>
      <c r="B4512" s="2">
        <v>28.5</v>
      </c>
    </row>
    <row r="4513" spans="1:2" hidden="1">
      <c r="A4513" s="3">
        <v>39398</v>
      </c>
      <c r="B4513" s="2">
        <v>31.09</v>
      </c>
    </row>
    <row r="4514" spans="1:2" hidden="1">
      <c r="A4514" s="3">
        <v>39399</v>
      </c>
      <c r="B4514" s="2">
        <v>24.1</v>
      </c>
    </row>
    <row r="4515" spans="1:2" hidden="1">
      <c r="A4515" s="3">
        <v>39400</v>
      </c>
      <c r="B4515" s="2">
        <v>25.94</v>
      </c>
    </row>
    <row r="4516" spans="1:2" hidden="1">
      <c r="A4516" s="3">
        <v>39401</v>
      </c>
      <c r="B4516" s="2">
        <v>28.06</v>
      </c>
    </row>
    <row r="4517" spans="1:2" hidden="1">
      <c r="A4517" s="3">
        <v>39402</v>
      </c>
      <c r="B4517" s="2">
        <v>25.49</v>
      </c>
    </row>
    <row r="4518" spans="1:2" hidden="1">
      <c r="A4518" s="3">
        <v>39405</v>
      </c>
      <c r="B4518" s="2">
        <v>26.01</v>
      </c>
    </row>
    <row r="4519" spans="1:2" hidden="1">
      <c r="A4519" s="3">
        <v>39406</v>
      </c>
      <c r="B4519" s="2">
        <v>24.88</v>
      </c>
    </row>
    <row r="4520" spans="1:2" hidden="1">
      <c r="A4520" s="3">
        <v>39407</v>
      </c>
      <c r="B4520" s="2">
        <v>26.84</v>
      </c>
    </row>
    <row r="4521" spans="1:2" hidden="1">
      <c r="A4521" s="3">
        <v>39409</v>
      </c>
      <c r="B4521" s="2">
        <v>25.61</v>
      </c>
    </row>
    <row r="4522" spans="1:2" hidden="1">
      <c r="A4522" s="3">
        <v>39412</v>
      </c>
      <c r="B4522" s="2">
        <v>28.91</v>
      </c>
    </row>
    <row r="4523" spans="1:2" hidden="1">
      <c r="A4523" s="3">
        <v>39413</v>
      </c>
      <c r="B4523" s="2">
        <v>26.28</v>
      </c>
    </row>
    <row r="4524" spans="1:2" hidden="1">
      <c r="A4524" s="3">
        <v>39414</v>
      </c>
      <c r="B4524" s="2">
        <v>24.11</v>
      </c>
    </row>
    <row r="4525" spans="1:2" hidden="1">
      <c r="A4525" s="3">
        <v>39415</v>
      </c>
      <c r="B4525" s="2">
        <v>23.97</v>
      </c>
    </row>
    <row r="4526" spans="1:2" hidden="1">
      <c r="A4526" s="3">
        <v>39416</v>
      </c>
      <c r="B4526" s="2">
        <v>22.87</v>
      </c>
    </row>
    <row r="4527" spans="1:2" hidden="1">
      <c r="A4527" s="3">
        <v>39419</v>
      </c>
      <c r="B4527" s="2">
        <v>23.61</v>
      </c>
    </row>
    <row r="4528" spans="1:2" hidden="1">
      <c r="A4528" s="3">
        <v>39420</v>
      </c>
      <c r="B4528" s="2">
        <v>23.79</v>
      </c>
    </row>
    <row r="4529" spans="1:2" hidden="1">
      <c r="A4529" s="3">
        <v>39421</v>
      </c>
      <c r="B4529" s="2">
        <v>22.53</v>
      </c>
    </row>
    <row r="4530" spans="1:2" hidden="1">
      <c r="A4530" s="3">
        <v>39422</v>
      </c>
      <c r="B4530" s="2">
        <v>20.96</v>
      </c>
    </row>
    <row r="4531" spans="1:2" hidden="1">
      <c r="A4531" s="3">
        <v>39423</v>
      </c>
      <c r="B4531" s="2">
        <v>20.85</v>
      </c>
    </row>
    <row r="4532" spans="1:2" hidden="1">
      <c r="A4532" s="3">
        <v>39426</v>
      </c>
      <c r="B4532" s="2">
        <v>20.74</v>
      </c>
    </row>
    <row r="4533" spans="1:2" hidden="1">
      <c r="A4533" s="3">
        <v>39427</v>
      </c>
      <c r="B4533" s="2">
        <v>23.59</v>
      </c>
    </row>
    <row r="4534" spans="1:2" hidden="1">
      <c r="A4534" s="3">
        <v>39428</v>
      </c>
      <c r="B4534" s="2">
        <v>22.47</v>
      </c>
    </row>
    <row r="4535" spans="1:2" hidden="1">
      <c r="A4535" s="3">
        <v>39429</v>
      </c>
      <c r="B4535" s="2">
        <v>22.56</v>
      </c>
    </row>
    <row r="4536" spans="1:2" hidden="1">
      <c r="A4536" s="3">
        <v>39430</v>
      </c>
      <c r="B4536" s="2">
        <v>23.27</v>
      </c>
    </row>
    <row r="4537" spans="1:2" hidden="1">
      <c r="A4537" s="3">
        <v>39433</v>
      </c>
      <c r="B4537" s="2">
        <v>24.52</v>
      </c>
    </row>
    <row r="4538" spans="1:2" hidden="1">
      <c r="A4538" s="3">
        <v>39434</v>
      </c>
      <c r="B4538" s="2">
        <v>22.64</v>
      </c>
    </row>
    <row r="4539" spans="1:2" hidden="1">
      <c r="A4539" s="3">
        <v>39435</v>
      </c>
      <c r="B4539" s="2">
        <v>21.68</v>
      </c>
    </row>
    <row r="4540" spans="1:2" hidden="1">
      <c r="A4540" s="3">
        <v>39436</v>
      </c>
      <c r="B4540" s="2">
        <v>20.58</v>
      </c>
    </row>
    <row r="4541" spans="1:2" hidden="1">
      <c r="A4541" s="3">
        <v>39437</v>
      </c>
      <c r="B4541" s="2">
        <v>18.47</v>
      </c>
    </row>
    <row r="4542" spans="1:2" hidden="1">
      <c r="A4542" s="3">
        <v>39440</v>
      </c>
      <c r="B4542" s="2">
        <v>18.600000000000001</v>
      </c>
    </row>
    <row r="4543" spans="1:2" hidden="1">
      <c r="A4543" s="3">
        <v>39442</v>
      </c>
      <c r="B4543" s="2">
        <v>18.66</v>
      </c>
    </row>
    <row r="4544" spans="1:2" hidden="1">
      <c r="A4544" s="3">
        <v>39443</v>
      </c>
      <c r="B4544" s="2">
        <v>20.260000000000002</v>
      </c>
    </row>
    <row r="4545" spans="1:4" hidden="1">
      <c r="A4545" s="3">
        <v>39444</v>
      </c>
      <c r="B4545" s="2">
        <v>20.74</v>
      </c>
    </row>
    <row r="4546" spans="1:4">
      <c r="A4546" s="3">
        <v>39447</v>
      </c>
      <c r="B4546" s="2">
        <v>22.5</v>
      </c>
      <c r="C4546" s="12" t="s">
        <v>91</v>
      </c>
      <c r="D4546" s="2">
        <f>AVERAGE(B4483:B4546)</f>
        <v>22.029843750000001</v>
      </c>
    </row>
    <row r="4547" spans="1:4" hidden="1">
      <c r="A4547" s="3">
        <v>39449</v>
      </c>
      <c r="B4547" s="2">
        <v>23.17</v>
      </c>
    </row>
    <row r="4548" spans="1:4" hidden="1">
      <c r="A4548" s="3">
        <v>39450</v>
      </c>
      <c r="B4548" s="2">
        <v>22.49</v>
      </c>
    </row>
    <row r="4549" spans="1:4" hidden="1">
      <c r="A4549" s="3">
        <v>39451</v>
      </c>
      <c r="B4549" s="2">
        <v>23.94</v>
      </c>
    </row>
    <row r="4550" spans="1:4" hidden="1">
      <c r="A4550" s="3">
        <v>39454</v>
      </c>
      <c r="B4550" s="2">
        <v>23.79</v>
      </c>
    </row>
    <row r="4551" spans="1:4" hidden="1">
      <c r="A4551" s="3">
        <v>39455</v>
      </c>
      <c r="B4551" s="2">
        <v>25.43</v>
      </c>
    </row>
    <row r="4552" spans="1:4" hidden="1">
      <c r="A4552" s="3">
        <v>39456</v>
      </c>
      <c r="B4552" s="2">
        <v>24.12</v>
      </c>
    </row>
    <row r="4553" spans="1:4" hidden="1">
      <c r="A4553" s="3">
        <v>39457</v>
      </c>
      <c r="B4553" s="2">
        <v>23.45</v>
      </c>
    </row>
    <row r="4554" spans="1:4" hidden="1">
      <c r="A4554" s="3">
        <v>39458</v>
      </c>
      <c r="B4554" s="2">
        <v>23.68</v>
      </c>
    </row>
    <row r="4555" spans="1:4" hidden="1">
      <c r="A4555" s="3">
        <v>39461</v>
      </c>
      <c r="B4555" s="2">
        <v>22.9</v>
      </c>
    </row>
    <row r="4556" spans="1:4" hidden="1">
      <c r="A4556" s="3">
        <v>39462</v>
      </c>
      <c r="B4556" s="2">
        <v>23.34</v>
      </c>
    </row>
    <row r="4557" spans="1:4" hidden="1">
      <c r="A4557" s="3">
        <v>39463</v>
      </c>
      <c r="B4557" s="2">
        <v>24.38</v>
      </c>
    </row>
    <row r="4558" spans="1:4" hidden="1">
      <c r="A4558" s="3">
        <v>39464</v>
      </c>
      <c r="B4558" s="2">
        <v>28.46</v>
      </c>
    </row>
    <row r="4559" spans="1:4" hidden="1">
      <c r="A4559" s="3">
        <v>39465</v>
      </c>
      <c r="B4559" s="2">
        <v>27.18</v>
      </c>
    </row>
    <row r="4560" spans="1:4" hidden="1">
      <c r="A4560" s="3">
        <v>39469</v>
      </c>
      <c r="B4560" s="2">
        <v>31.01</v>
      </c>
    </row>
    <row r="4561" spans="1:2" hidden="1">
      <c r="A4561" s="3">
        <v>39470</v>
      </c>
      <c r="B4561" s="2">
        <v>29.02</v>
      </c>
    </row>
    <row r="4562" spans="1:2" hidden="1">
      <c r="A4562" s="3">
        <v>39471</v>
      </c>
      <c r="B4562" s="2">
        <v>27.78</v>
      </c>
    </row>
    <row r="4563" spans="1:2" hidden="1">
      <c r="A4563" s="3">
        <v>39472</v>
      </c>
      <c r="B4563" s="2">
        <v>29.08</v>
      </c>
    </row>
    <row r="4564" spans="1:2" hidden="1">
      <c r="A4564" s="3">
        <v>39475</v>
      </c>
      <c r="B4564" s="2">
        <v>27.78</v>
      </c>
    </row>
    <row r="4565" spans="1:2" hidden="1">
      <c r="A4565" s="3">
        <v>39476</v>
      </c>
      <c r="B4565" s="2">
        <v>27.32</v>
      </c>
    </row>
    <row r="4566" spans="1:2" hidden="1">
      <c r="A4566" s="3">
        <v>39477</v>
      </c>
      <c r="B4566" s="2">
        <v>27.62</v>
      </c>
    </row>
    <row r="4567" spans="1:2" hidden="1">
      <c r="A4567" s="3">
        <v>39478</v>
      </c>
      <c r="B4567" s="2">
        <v>26.2</v>
      </c>
    </row>
    <row r="4568" spans="1:2" hidden="1">
      <c r="A4568" s="3">
        <v>39479</v>
      </c>
      <c r="B4568" s="2">
        <v>24.02</v>
      </c>
    </row>
    <row r="4569" spans="1:2" hidden="1">
      <c r="A4569" s="3">
        <v>39482</v>
      </c>
      <c r="B4569" s="2">
        <v>25.99</v>
      </c>
    </row>
    <row r="4570" spans="1:2" hidden="1">
      <c r="A4570" s="3">
        <v>39483</v>
      </c>
      <c r="B4570" s="2">
        <v>28.24</v>
      </c>
    </row>
    <row r="4571" spans="1:2" hidden="1">
      <c r="A4571" s="3">
        <v>39484</v>
      </c>
      <c r="B4571" s="2">
        <v>28.97</v>
      </c>
    </row>
    <row r="4572" spans="1:2" hidden="1">
      <c r="A4572" s="3">
        <v>39485</v>
      </c>
      <c r="B4572" s="2">
        <v>27.66</v>
      </c>
    </row>
    <row r="4573" spans="1:2" hidden="1">
      <c r="A4573" s="3">
        <v>39486</v>
      </c>
      <c r="B4573" s="2">
        <v>28.01</v>
      </c>
    </row>
    <row r="4574" spans="1:2" hidden="1">
      <c r="A4574" s="3">
        <v>39489</v>
      </c>
      <c r="B4574" s="2">
        <v>27.6</v>
      </c>
    </row>
    <row r="4575" spans="1:2" hidden="1">
      <c r="A4575" s="3">
        <v>39490</v>
      </c>
      <c r="B4575" s="2">
        <v>26.33</v>
      </c>
    </row>
    <row r="4576" spans="1:2" hidden="1">
      <c r="A4576" s="3">
        <v>39491</v>
      </c>
      <c r="B4576" s="2">
        <v>24.88</v>
      </c>
    </row>
    <row r="4577" spans="1:2" hidden="1">
      <c r="A4577" s="3">
        <v>39492</v>
      </c>
      <c r="B4577" s="2">
        <v>25.54</v>
      </c>
    </row>
    <row r="4578" spans="1:2" hidden="1">
      <c r="A4578" s="3">
        <v>39493</v>
      </c>
      <c r="B4578" s="2">
        <v>25.02</v>
      </c>
    </row>
    <row r="4579" spans="1:2" hidden="1">
      <c r="A4579" s="3">
        <v>39497</v>
      </c>
      <c r="B4579" s="2">
        <v>25.59</v>
      </c>
    </row>
    <row r="4580" spans="1:2" hidden="1">
      <c r="A4580" s="3">
        <v>39498</v>
      </c>
      <c r="B4580" s="2">
        <v>24.4</v>
      </c>
    </row>
    <row r="4581" spans="1:2" hidden="1">
      <c r="A4581" s="3">
        <v>39499</v>
      </c>
      <c r="B4581" s="2">
        <v>25.12</v>
      </c>
    </row>
    <row r="4582" spans="1:2" hidden="1">
      <c r="A4582" s="3">
        <v>39500</v>
      </c>
      <c r="B4582" s="2">
        <v>24.06</v>
      </c>
    </row>
    <row r="4583" spans="1:2" hidden="1">
      <c r="A4583" s="3">
        <v>39503</v>
      </c>
      <c r="B4583" s="2">
        <v>23.03</v>
      </c>
    </row>
    <row r="4584" spans="1:2" hidden="1">
      <c r="A4584" s="3">
        <v>39504</v>
      </c>
      <c r="B4584" s="2">
        <v>21.9</v>
      </c>
    </row>
    <row r="4585" spans="1:2" hidden="1">
      <c r="A4585" s="3">
        <v>39505</v>
      </c>
      <c r="B4585" s="2">
        <v>22.69</v>
      </c>
    </row>
    <row r="4586" spans="1:2" hidden="1">
      <c r="A4586" s="3">
        <v>39506</v>
      </c>
      <c r="B4586" s="2">
        <v>23.53</v>
      </c>
    </row>
    <row r="4587" spans="1:2" hidden="1">
      <c r="A4587" s="3">
        <v>39507</v>
      </c>
      <c r="B4587" s="2">
        <v>26.54</v>
      </c>
    </row>
    <row r="4588" spans="1:2" hidden="1">
      <c r="A4588" s="3">
        <v>39510</v>
      </c>
      <c r="B4588" s="2">
        <v>26.28</v>
      </c>
    </row>
    <row r="4589" spans="1:2" hidden="1">
      <c r="A4589" s="3">
        <v>39511</v>
      </c>
      <c r="B4589" s="2">
        <v>25.52</v>
      </c>
    </row>
    <row r="4590" spans="1:2" hidden="1">
      <c r="A4590" s="3">
        <v>39512</v>
      </c>
      <c r="B4590" s="2">
        <v>24.6</v>
      </c>
    </row>
    <row r="4591" spans="1:2" hidden="1">
      <c r="A4591" s="3">
        <v>39513</v>
      </c>
      <c r="B4591" s="2">
        <v>27.55</v>
      </c>
    </row>
    <row r="4592" spans="1:2" hidden="1">
      <c r="A4592" s="3">
        <v>39514</v>
      </c>
      <c r="B4592" s="2">
        <v>27.49</v>
      </c>
    </row>
    <row r="4593" spans="1:4" hidden="1">
      <c r="A4593" s="3">
        <v>39517</v>
      </c>
      <c r="B4593" s="2">
        <v>29.38</v>
      </c>
    </row>
    <row r="4594" spans="1:4" hidden="1">
      <c r="A4594" s="3">
        <v>39518</v>
      </c>
      <c r="B4594" s="2">
        <v>26.36</v>
      </c>
    </row>
    <row r="4595" spans="1:4" hidden="1">
      <c r="A4595" s="3">
        <v>39519</v>
      </c>
      <c r="B4595" s="2">
        <v>27.22</v>
      </c>
    </row>
    <row r="4596" spans="1:4" hidden="1">
      <c r="A4596" s="3">
        <v>39520</v>
      </c>
      <c r="B4596" s="2">
        <v>27.29</v>
      </c>
    </row>
    <row r="4597" spans="1:4" hidden="1">
      <c r="A4597" s="3">
        <v>39521</v>
      </c>
      <c r="B4597" s="2">
        <v>31.16</v>
      </c>
    </row>
    <row r="4598" spans="1:4" hidden="1">
      <c r="A4598" s="3">
        <v>39524</v>
      </c>
      <c r="B4598" s="2">
        <v>32.24</v>
      </c>
    </row>
    <row r="4599" spans="1:4" hidden="1">
      <c r="A4599" s="3">
        <v>39525</v>
      </c>
      <c r="B4599" s="2">
        <v>25.79</v>
      </c>
    </row>
    <row r="4600" spans="1:4" hidden="1">
      <c r="A4600" s="3">
        <v>39526</v>
      </c>
      <c r="B4600" s="2">
        <v>29.84</v>
      </c>
    </row>
    <row r="4601" spans="1:4" hidden="1">
      <c r="A4601" s="3">
        <v>39527</v>
      </c>
      <c r="B4601" s="2">
        <v>26.62</v>
      </c>
    </row>
    <row r="4602" spans="1:4" hidden="1">
      <c r="A4602" s="3">
        <v>39531</v>
      </c>
      <c r="B4602" s="2">
        <v>25.73</v>
      </c>
    </row>
    <row r="4603" spans="1:4" hidden="1">
      <c r="A4603" s="3">
        <v>39532</v>
      </c>
      <c r="B4603" s="2">
        <v>25.72</v>
      </c>
    </row>
    <row r="4604" spans="1:4" hidden="1">
      <c r="A4604" s="3">
        <v>39533</v>
      </c>
      <c r="B4604" s="2">
        <v>26.08</v>
      </c>
    </row>
    <row r="4605" spans="1:4" hidden="1">
      <c r="A4605" s="3">
        <v>39534</v>
      </c>
      <c r="B4605" s="2">
        <v>25.88</v>
      </c>
    </row>
    <row r="4606" spans="1:4" hidden="1">
      <c r="A4606" s="3">
        <v>39535</v>
      </c>
      <c r="B4606" s="2">
        <v>25.71</v>
      </c>
    </row>
    <row r="4607" spans="1:4">
      <c r="A4607" s="3">
        <v>39538</v>
      </c>
      <c r="B4607" s="2">
        <v>25.61</v>
      </c>
      <c r="C4607" s="12" t="s">
        <v>92</v>
      </c>
      <c r="D4607" s="2">
        <f>AVERAGE(B4547:B4607)</f>
        <v>26.120163934426223</v>
      </c>
    </row>
    <row r="4608" spans="1:4" hidden="1">
      <c r="A4608" s="3">
        <v>39539</v>
      </c>
      <c r="B4608" s="2">
        <v>22.68</v>
      </c>
    </row>
    <row r="4609" spans="1:2" hidden="1">
      <c r="A4609" s="3">
        <v>39540</v>
      </c>
      <c r="B4609" s="2">
        <v>23.43</v>
      </c>
    </row>
    <row r="4610" spans="1:2" hidden="1">
      <c r="A4610" s="3">
        <v>39541</v>
      </c>
      <c r="B4610" s="2">
        <v>23.21</v>
      </c>
    </row>
    <row r="4611" spans="1:2" hidden="1">
      <c r="A4611" s="3">
        <v>39542</v>
      </c>
      <c r="B4611" s="2">
        <v>22.45</v>
      </c>
    </row>
    <row r="4612" spans="1:2" hidden="1">
      <c r="A4612" s="3">
        <v>39545</v>
      </c>
      <c r="B4612" s="2">
        <v>22.42</v>
      </c>
    </row>
    <row r="4613" spans="1:2" hidden="1">
      <c r="A4613" s="3">
        <v>39546</v>
      </c>
      <c r="B4613" s="2">
        <v>22.36</v>
      </c>
    </row>
    <row r="4614" spans="1:2" hidden="1">
      <c r="A4614" s="3">
        <v>39547</v>
      </c>
      <c r="B4614" s="2">
        <v>22.81</v>
      </c>
    </row>
    <row r="4615" spans="1:2" hidden="1">
      <c r="A4615" s="3">
        <v>39548</v>
      </c>
      <c r="B4615" s="2">
        <v>21.98</v>
      </c>
    </row>
    <row r="4616" spans="1:2" hidden="1">
      <c r="A4616" s="3">
        <v>39549</v>
      </c>
      <c r="B4616" s="2">
        <v>23.46</v>
      </c>
    </row>
    <row r="4617" spans="1:2" hidden="1">
      <c r="A4617" s="3">
        <v>39552</v>
      </c>
      <c r="B4617" s="2">
        <v>23.82</v>
      </c>
    </row>
    <row r="4618" spans="1:2" hidden="1">
      <c r="A4618" s="3">
        <v>39553</v>
      </c>
      <c r="B4618" s="2">
        <v>22.78</v>
      </c>
    </row>
    <row r="4619" spans="1:2" hidden="1">
      <c r="A4619" s="3">
        <v>39554</v>
      </c>
      <c r="B4619" s="2">
        <v>20.53</v>
      </c>
    </row>
    <row r="4620" spans="1:2" hidden="1">
      <c r="A4620" s="3">
        <v>39555</v>
      </c>
      <c r="B4620" s="2">
        <v>20.37</v>
      </c>
    </row>
    <row r="4621" spans="1:2" hidden="1">
      <c r="A4621" s="3">
        <v>39556</v>
      </c>
      <c r="B4621" s="2">
        <v>20.13</v>
      </c>
    </row>
    <row r="4622" spans="1:2" hidden="1">
      <c r="A4622" s="3">
        <v>39559</v>
      </c>
      <c r="B4622" s="2">
        <v>20.5</v>
      </c>
    </row>
    <row r="4623" spans="1:2" hidden="1">
      <c r="A4623" s="3">
        <v>39560</v>
      </c>
      <c r="B4623" s="2">
        <v>20.87</v>
      </c>
    </row>
    <row r="4624" spans="1:2" hidden="1">
      <c r="A4624" s="3">
        <v>39561</v>
      </c>
      <c r="B4624" s="2">
        <v>20.260000000000002</v>
      </c>
    </row>
    <row r="4625" spans="1:2" hidden="1">
      <c r="A4625" s="3">
        <v>39562</v>
      </c>
      <c r="B4625" s="2">
        <v>20.059999999999999</v>
      </c>
    </row>
    <row r="4626" spans="1:2" hidden="1">
      <c r="A4626" s="3">
        <v>39563</v>
      </c>
      <c r="B4626" s="2">
        <v>19.59</v>
      </c>
    </row>
    <row r="4627" spans="1:2" hidden="1">
      <c r="A4627" s="3">
        <v>39566</v>
      </c>
      <c r="B4627" s="2">
        <v>19.64</v>
      </c>
    </row>
    <row r="4628" spans="1:2" hidden="1">
      <c r="A4628" s="3">
        <v>39567</v>
      </c>
      <c r="B4628" s="2">
        <v>20.239999999999998</v>
      </c>
    </row>
    <row r="4629" spans="1:2" hidden="1">
      <c r="A4629" s="3">
        <v>39568</v>
      </c>
      <c r="B4629" s="2">
        <v>20.79</v>
      </c>
    </row>
    <row r="4630" spans="1:2" hidden="1">
      <c r="A4630" s="3">
        <v>39569</v>
      </c>
      <c r="B4630" s="2">
        <v>18.88</v>
      </c>
    </row>
    <row r="4631" spans="1:2" hidden="1">
      <c r="A4631" s="3">
        <v>39570</v>
      </c>
      <c r="B4631" s="2">
        <v>18.18</v>
      </c>
    </row>
    <row r="4632" spans="1:2" hidden="1">
      <c r="A4632" s="3">
        <v>39573</v>
      </c>
      <c r="B4632" s="2">
        <v>18.899999999999999</v>
      </c>
    </row>
    <row r="4633" spans="1:2" hidden="1">
      <c r="A4633" s="3">
        <v>39574</v>
      </c>
      <c r="B4633" s="2">
        <v>18.21</v>
      </c>
    </row>
    <row r="4634" spans="1:2" hidden="1">
      <c r="A4634" s="3">
        <v>39575</v>
      </c>
      <c r="B4634" s="2">
        <v>19.73</v>
      </c>
    </row>
    <row r="4635" spans="1:2" hidden="1">
      <c r="A4635" s="3">
        <v>39576</v>
      </c>
      <c r="B4635" s="2">
        <v>19.399999999999999</v>
      </c>
    </row>
    <row r="4636" spans="1:2" hidden="1">
      <c r="A4636" s="3">
        <v>39577</v>
      </c>
      <c r="B4636" s="2">
        <v>19.41</v>
      </c>
    </row>
    <row r="4637" spans="1:2" hidden="1">
      <c r="A4637" s="3">
        <v>39580</v>
      </c>
      <c r="B4637" s="2">
        <v>17.79</v>
      </c>
    </row>
    <row r="4638" spans="1:2" hidden="1">
      <c r="A4638" s="3">
        <v>39581</v>
      </c>
      <c r="B4638" s="2">
        <v>17.98</v>
      </c>
    </row>
    <row r="4639" spans="1:2" hidden="1">
      <c r="A4639" s="3">
        <v>39582</v>
      </c>
      <c r="B4639" s="2">
        <v>17.66</v>
      </c>
    </row>
    <row r="4640" spans="1:2" hidden="1">
      <c r="A4640" s="3">
        <v>39583</v>
      </c>
      <c r="B4640" s="2">
        <v>16.3</v>
      </c>
    </row>
    <row r="4641" spans="1:2" hidden="1">
      <c r="A4641" s="3">
        <v>39584</v>
      </c>
      <c r="B4641" s="2">
        <v>16.47</v>
      </c>
    </row>
    <row r="4642" spans="1:2" hidden="1">
      <c r="A4642" s="3">
        <v>39587</v>
      </c>
      <c r="B4642" s="2">
        <v>17.010000000000002</v>
      </c>
    </row>
    <row r="4643" spans="1:2" hidden="1">
      <c r="A4643" s="3">
        <v>39588</v>
      </c>
      <c r="B4643" s="2">
        <v>17.579999999999998</v>
      </c>
    </row>
    <row r="4644" spans="1:2" hidden="1">
      <c r="A4644" s="3">
        <v>39589</v>
      </c>
      <c r="B4644" s="2">
        <v>18.59</v>
      </c>
    </row>
    <row r="4645" spans="1:2" hidden="1">
      <c r="A4645" s="3">
        <v>39590</v>
      </c>
      <c r="B4645" s="2">
        <v>18.05</v>
      </c>
    </row>
    <row r="4646" spans="1:2" hidden="1">
      <c r="A4646" s="3">
        <v>39591</v>
      </c>
      <c r="B4646" s="2">
        <v>19.55</v>
      </c>
    </row>
    <row r="4647" spans="1:2" hidden="1">
      <c r="A4647" s="3">
        <v>39595</v>
      </c>
      <c r="B4647" s="2">
        <v>19.64</v>
      </c>
    </row>
    <row r="4648" spans="1:2" hidden="1">
      <c r="A4648" s="3">
        <v>39596</v>
      </c>
      <c r="B4648" s="2">
        <v>19.07</v>
      </c>
    </row>
    <row r="4649" spans="1:2" hidden="1">
      <c r="A4649" s="3">
        <v>39597</v>
      </c>
      <c r="B4649" s="2">
        <v>18.14</v>
      </c>
    </row>
    <row r="4650" spans="1:2" hidden="1">
      <c r="A4650" s="3">
        <v>39598</v>
      </c>
      <c r="B4650" s="2">
        <v>17.829999999999998</v>
      </c>
    </row>
    <row r="4651" spans="1:2" hidden="1">
      <c r="A4651" s="3">
        <v>39601</v>
      </c>
      <c r="B4651" s="2">
        <v>19.829999999999998</v>
      </c>
    </row>
    <row r="4652" spans="1:2" hidden="1">
      <c r="A4652" s="3">
        <v>39602</v>
      </c>
      <c r="B4652" s="2">
        <v>20.239999999999998</v>
      </c>
    </row>
    <row r="4653" spans="1:2" hidden="1">
      <c r="A4653" s="3">
        <v>39603</v>
      </c>
      <c r="B4653" s="2">
        <v>20.8</v>
      </c>
    </row>
    <row r="4654" spans="1:2" hidden="1">
      <c r="A4654" s="3">
        <v>39604</v>
      </c>
      <c r="B4654" s="2">
        <v>18.63</v>
      </c>
    </row>
    <row r="4655" spans="1:2" hidden="1">
      <c r="A4655" s="3">
        <v>39605</v>
      </c>
      <c r="B4655" s="2">
        <v>23.56</v>
      </c>
    </row>
    <row r="4656" spans="1:2" hidden="1">
      <c r="A4656" s="3">
        <v>39608</v>
      </c>
      <c r="B4656" s="2">
        <v>23.12</v>
      </c>
    </row>
    <row r="4657" spans="1:4" hidden="1">
      <c r="A4657" s="3">
        <v>39609</v>
      </c>
      <c r="B4657" s="2">
        <v>23.18</v>
      </c>
    </row>
    <row r="4658" spans="1:4" hidden="1">
      <c r="A4658" s="3">
        <v>39610</v>
      </c>
      <c r="B4658" s="2">
        <v>24.12</v>
      </c>
    </row>
    <row r="4659" spans="1:4" hidden="1">
      <c r="A4659" s="3">
        <v>39611</v>
      </c>
      <c r="B4659" s="2">
        <v>23.33</v>
      </c>
    </row>
    <row r="4660" spans="1:4" hidden="1">
      <c r="A4660" s="3">
        <v>39612</v>
      </c>
      <c r="B4660" s="2">
        <v>21.22</v>
      </c>
    </row>
    <row r="4661" spans="1:4" hidden="1">
      <c r="A4661" s="3">
        <v>39615</v>
      </c>
      <c r="B4661" s="2">
        <v>20.95</v>
      </c>
    </row>
    <row r="4662" spans="1:4" hidden="1">
      <c r="A4662" s="3">
        <v>39616</v>
      </c>
      <c r="B4662" s="2">
        <v>21.13</v>
      </c>
    </row>
    <row r="4663" spans="1:4" hidden="1">
      <c r="A4663" s="3">
        <v>39617</v>
      </c>
      <c r="B4663" s="2">
        <v>22.24</v>
      </c>
    </row>
    <row r="4664" spans="1:4" hidden="1">
      <c r="A4664" s="3">
        <v>39618</v>
      </c>
      <c r="B4664" s="2">
        <v>21.58</v>
      </c>
    </row>
    <row r="4665" spans="1:4" hidden="1">
      <c r="A4665" s="3">
        <v>39619</v>
      </c>
      <c r="B4665" s="2">
        <v>22.87</v>
      </c>
    </row>
    <row r="4666" spans="1:4" hidden="1">
      <c r="A4666" s="3">
        <v>39622</v>
      </c>
      <c r="B4666" s="2">
        <v>22.64</v>
      </c>
    </row>
    <row r="4667" spans="1:4" hidden="1">
      <c r="A4667" s="3">
        <v>39623</v>
      </c>
      <c r="B4667" s="2">
        <v>22.42</v>
      </c>
    </row>
    <row r="4668" spans="1:4" hidden="1">
      <c r="A4668" s="3">
        <v>39624</v>
      </c>
      <c r="B4668" s="2">
        <v>21.14</v>
      </c>
    </row>
    <row r="4669" spans="1:4" hidden="1">
      <c r="A4669" s="3">
        <v>39625</v>
      </c>
      <c r="B4669" s="2">
        <v>23.93</v>
      </c>
    </row>
    <row r="4670" spans="1:4" hidden="1">
      <c r="A4670" s="3">
        <v>39626</v>
      </c>
      <c r="B4670" s="2">
        <v>23.44</v>
      </c>
    </row>
    <row r="4671" spans="1:4">
      <c r="A4671" s="3">
        <v>39629</v>
      </c>
      <c r="B4671" s="2">
        <v>23.95</v>
      </c>
      <c r="C4671" s="12" t="s">
        <v>93</v>
      </c>
      <c r="D4671" s="2">
        <f>AVERAGE(B4652:B4671)</f>
        <v>22.224499999999999</v>
      </c>
    </row>
    <row r="4672" spans="1:4" hidden="1">
      <c r="A4672" s="3">
        <v>39630</v>
      </c>
      <c r="B4672" s="2">
        <v>23.65</v>
      </c>
    </row>
    <row r="4673" spans="1:2" hidden="1">
      <c r="A4673" s="3">
        <v>39631</v>
      </c>
      <c r="B4673" s="2">
        <v>25.92</v>
      </c>
    </row>
    <row r="4674" spans="1:2" hidden="1">
      <c r="A4674" s="3">
        <v>39632</v>
      </c>
      <c r="B4674" s="2">
        <v>24.78</v>
      </c>
    </row>
    <row r="4675" spans="1:2" hidden="1">
      <c r="A4675" s="3">
        <v>39636</v>
      </c>
      <c r="B4675" s="2">
        <v>25.78</v>
      </c>
    </row>
    <row r="4676" spans="1:2" hidden="1">
      <c r="A4676" s="3">
        <v>39637</v>
      </c>
      <c r="B4676" s="2">
        <v>23.15</v>
      </c>
    </row>
    <row r="4677" spans="1:2" hidden="1">
      <c r="A4677" s="3">
        <v>39638</v>
      </c>
      <c r="B4677" s="2">
        <v>25.23</v>
      </c>
    </row>
    <row r="4678" spans="1:2" hidden="1">
      <c r="A4678" s="3">
        <v>39639</v>
      </c>
      <c r="B4678" s="2">
        <v>25.59</v>
      </c>
    </row>
    <row r="4679" spans="1:2" hidden="1">
      <c r="A4679" s="3">
        <v>39640</v>
      </c>
      <c r="B4679" s="2">
        <v>27.49</v>
      </c>
    </row>
    <row r="4680" spans="1:2" hidden="1">
      <c r="A4680" s="3">
        <v>39643</v>
      </c>
      <c r="B4680" s="2">
        <v>28.48</v>
      </c>
    </row>
    <row r="4681" spans="1:2" hidden="1">
      <c r="A4681" s="3">
        <v>39644</v>
      </c>
      <c r="B4681" s="2">
        <v>28.54</v>
      </c>
    </row>
    <row r="4682" spans="1:2" hidden="1">
      <c r="A4682" s="3">
        <v>39645</v>
      </c>
      <c r="B4682" s="2">
        <v>25.1</v>
      </c>
    </row>
    <row r="4683" spans="1:2" hidden="1">
      <c r="A4683" s="3">
        <v>39646</v>
      </c>
      <c r="B4683" s="2">
        <v>25.01</v>
      </c>
    </row>
    <row r="4684" spans="1:2" hidden="1">
      <c r="A4684" s="3">
        <v>39647</v>
      </c>
      <c r="B4684" s="2">
        <v>24.05</v>
      </c>
    </row>
    <row r="4685" spans="1:2" hidden="1">
      <c r="A4685" s="3">
        <v>39650</v>
      </c>
      <c r="B4685" s="2">
        <v>23.05</v>
      </c>
    </row>
    <row r="4686" spans="1:2" hidden="1">
      <c r="A4686" s="3">
        <v>39651</v>
      </c>
      <c r="B4686" s="2">
        <v>21.18</v>
      </c>
    </row>
    <row r="4687" spans="1:2" hidden="1">
      <c r="A4687" s="3">
        <v>39652</v>
      </c>
      <c r="B4687" s="2">
        <v>21.31</v>
      </c>
    </row>
    <row r="4688" spans="1:2" hidden="1">
      <c r="A4688" s="3">
        <v>39653</v>
      </c>
      <c r="B4688" s="2">
        <v>23.44</v>
      </c>
    </row>
    <row r="4689" spans="1:2" hidden="1">
      <c r="A4689" s="3">
        <v>39654</v>
      </c>
      <c r="B4689" s="2">
        <v>22.91</v>
      </c>
    </row>
    <row r="4690" spans="1:2" hidden="1">
      <c r="A4690" s="3">
        <v>39657</v>
      </c>
      <c r="B4690" s="2">
        <v>24.23</v>
      </c>
    </row>
    <row r="4691" spans="1:2" hidden="1">
      <c r="A4691" s="3">
        <v>39658</v>
      </c>
      <c r="B4691" s="2">
        <v>22.03</v>
      </c>
    </row>
    <row r="4692" spans="1:2" hidden="1">
      <c r="A4692" s="3">
        <v>39659</v>
      </c>
      <c r="B4692" s="2">
        <v>21.21</v>
      </c>
    </row>
    <row r="4693" spans="1:2" hidden="1">
      <c r="A4693" s="3">
        <v>39660</v>
      </c>
      <c r="B4693" s="2">
        <v>22.94</v>
      </c>
    </row>
    <row r="4694" spans="1:2" hidden="1">
      <c r="A4694" s="3">
        <v>39661</v>
      </c>
      <c r="B4694" s="2">
        <v>22.57</v>
      </c>
    </row>
    <row r="4695" spans="1:2" hidden="1">
      <c r="A4695" s="3">
        <v>39664</v>
      </c>
      <c r="B4695" s="2">
        <v>23.49</v>
      </c>
    </row>
    <row r="4696" spans="1:2" hidden="1">
      <c r="A4696" s="3">
        <v>39665</v>
      </c>
      <c r="B4696" s="2">
        <v>21.14</v>
      </c>
    </row>
    <row r="4697" spans="1:2" hidden="1">
      <c r="A4697" s="3">
        <v>39666</v>
      </c>
      <c r="B4697" s="2">
        <v>20.23</v>
      </c>
    </row>
    <row r="4698" spans="1:2" hidden="1">
      <c r="A4698" s="3">
        <v>39667</v>
      </c>
      <c r="B4698" s="2">
        <v>21.15</v>
      </c>
    </row>
    <row r="4699" spans="1:2" hidden="1">
      <c r="A4699" s="3">
        <v>39668</v>
      </c>
      <c r="B4699" s="2">
        <v>20.66</v>
      </c>
    </row>
    <row r="4700" spans="1:2" hidden="1">
      <c r="A4700" s="3">
        <v>39671</v>
      </c>
      <c r="B4700" s="2">
        <v>20.12</v>
      </c>
    </row>
    <row r="4701" spans="1:2" hidden="1">
      <c r="A4701" s="3">
        <v>39672</v>
      </c>
      <c r="B4701" s="2">
        <v>21.17</v>
      </c>
    </row>
    <row r="4702" spans="1:2" hidden="1">
      <c r="A4702" s="3">
        <v>39673</v>
      </c>
      <c r="B4702" s="2">
        <v>21.55</v>
      </c>
    </row>
    <row r="4703" spans="1:2" hidden="1">
      <c r="A4703" s="3">
        <v>39674</v>
      </c>
      <c r="B4703" s="2">
        <v>20.34</v>
      </c>
    </row>
    <row r="4704" spans="1:2" hidden="1">
      <c r="A4704" s="3">
        <v>39675</v>
      </c>
      <c r="B4704" s="2">
        <v>19.579999999999998</v>
      </c>
    </row>
    <row r="4705" spans="1:2" hidden="1">
      <c r="A4705" s="3">
        <v>39678</v>
      </c>
      <c r="B4705" s="2">
        <v>20.98</v>
      </c>
    </row>
    <row r="4706" spans="1:2" hidden="1">
      <c r="A4706" s="3">
        <v>39679</v>
      </c>
      <c r="B4706" s="2">
        <v>21.28</v>
      </c>
    </row>
    <row r="4707" spans="1:2" hidden="1">
      <c r="A4707" s="3">
        <v>39680</v>
      </c>
      <c r="B4707" s="2">
        <v>20.420000000000002</v>
      </c>
    </row>
    <row r="4708" spans="1:2" hidden="1">
      <c r="A4708" s="3">
        <v>39681</v>
      </c>
      <c r="B4708" s="2">
        <v>19.82</v>
      </c>
    </row>
    <row r="4709" spans="1:2" hidden="1">
      <c r="A4709" s="3">
        <v>39682</v>
      </c>
      <c r="B4709" s="2">
        <v>18.809999999999999</v>
      </c>
    </row>
    <row r="4710" spans="1:2" hidden="1">
      <c r="A4710" s="3">
        <v>39685</v>
      </c>
      <c r="B4710" s="2">
        <v>20.97</v>
      </c>
    </row>
    <row r="4711" spans="1:2" hidden="1">
      <c r="A4711" s="3">
        <v>39686</v>
      </c>
      <c r="B4711" s="2">
        <v>20.49</v>
      </c>
    </row>
    <row r="4712" spans="1:2" hidden="1">
      <c r="A4712" s="3">
        <v>39687</v>
      </c>
      <c r="B4712" s="2">
        <v>19.760000000000002</v>
      </c>
    </row>
    <row r="4713" spans="1:2" hidden="1">
      <c r="A4713" s="3">
        <v>39688</v>
      </c>
      <c r="B4713" s="2">
        <v>19.43</v>
      </c>
    </row>
    <row r="4714" spans="1:2" hidden="1">
      <c r="A4714" s="3">
        <v>39689</v>
      </c>
      <c r="B4714" s="2">
        <v>20.65</v>
      </c>
    </row>
    <row r="4715" spans="1:2" hidden="1">
      <c r="A4715" s="3">
        <v>39693</v>
      </c>
      <c r="B4715" s="2">
        <v>21.99</v>
      </c>
    </row>
    <row r="4716" spans="1:2" hidden="1">
      <c r="A4716" s="3">
        <v>39694</v>
      </c>
      <c r="B4716" s="2">
        <v>21.43</v>
      </c>
    </row>
    <row r="4717" spans="1:2" hidden="1">
      <c r="A4717" s="3">
        <v>39695</v>
      </c>
      <c r="B4717" s="2">
        <v>24.03</v>
      </c>
    </row>
    <row r="4718" spans="1:2" hidden="1">
      <c r="A4718" s="3">
        <v>39696</v>
      </c>
      <c r="B4718" s="2">
        <v>23.06</v>
      </c>
    </row>
    <row r="4719" spans="1:2" hidden="1">
      <c r="A4719" s="3">
        <v>39699</v>
      </c>
      <c r="B4719" s="2">
        <v>22.64</v>
      </c>
    </row>
    <row r="4720" spans="1:2" hidden="1">
      <c r="A4720" s="3">
        <v>39700</v>
      </c>
      <c r="B4720" s="2">
        <v>25.47</v>
      </c>
    </row>
    <row r="4721" spans="1:4" hidden="1">
      <c r="A4721" s="3">
        <v>39701</v>
      </c>
      <c r="B4721" s="2">
        <v>24.52</v>
      </c>
    </row>
    <row r="4722" spans="1:4" hidden="1">
      <c r="A4722" s="3">
        <v>39702</v>
      </c>
      <c r="B4722" s="2">
        <v>24.39</v>
      </c>
    </row>
    <row r="4723" spans="1:4" hidden="1">
      <c r="A4723" s="3">
        <v>39703</v>
      </c>
      <c r="B4723" s="2">
        <v>25.66</v>
      </c>
    </row>
    <row r="4724" spans="1:4" hidden="1">
      <c r="A4724" s="3">
        <v>39706</v>
      </c>
      <c r="B4724" s="2">
        <v>31.7</v>
      </c>
    </row>
    <row r="4725" spans="1:4" hidden="1">
      <c r="A4725" s="3">
        <v>39707</v>
      </c>
      <c r="B4725" s="2">
        <v>30.3</v>
      </c>
    </row>
    <row r="4726" spans="1:4" hidden="1">
      <c r="A4726" s="3">
        <v>39708</v>
      </c>
      <c r="B4726" s="2">
        <v>36.22</v>
      </c>
    </row>
    <row r="4727" spans="1:4" hidden="1">
      <c r="A4727" s="3">
        <v>39709</v>
      </c>
      <c r="B4727" s="2">
        <v>33.1</v>
      </c>
    </row>
    <row r="4728" spans="1:4" hidden="1">
      <c r="A4728" s="3">
        <v>39710</v>
      </c>
      <c r="B4728" s="2">
        <v>32.07</v>
      </c>
    </row>
    <row r="4729" spans="1:4" hidden="1">
      <c r="A4729" s="3">
        <v>39713</v>
      </c>
      <c r="B4729" s="2">
        <v>33.85</v>
      </c>
    </row>
    <row r="4730" spans="1:4" hidden="1">
      <c r="A4730" s="3">
        <v>39714</v>
      </c>
      <c r="B4730" s="2">
        <v>35.72</v>
      </c>
    </row>
    <row r="4731" spans="1:4" hidden="1">
      <c r="A4731" s="3">
        <v>39715</v>
      </c>
      <c r="B4731" s="2">
        <v>35.19</v>
      </c>
    </row>
    <row r="4732" spans="1:4" hidden="1">
      <c r="A4732" s="3">
        <v>39716</v>
      </c>
      <c r="B4732" s="2">
        <v>32.82</v>
      </c>
    </row>
    <row r="4733" spans="1:4" hidden="1">
      <c r="A4733" s="3">
        <v>39717</v>
      </c>
      <c r="B4733" s="2">
        <v>34.74</v>
      </c>
    </row>
    <row r="4734" spans="1:4" hidden="1">
      <c r="A4734" s="3">
        <v>39720</v>
      </c>
      <c r="B4734" s="2">
        <v>46.72</v>
      </c>
    </row>
    <row r="4735" spans="1:4">
      <c r="A4735" s="3">
        <v>39721</v>
      </c>
      <c r="B4735" s="2">
        <v>39.39</v>
      </c>
      <c r="C4735" s="12" t="s">
        <v>94</v>
      </c>
      <c r="D4735" s="2">
        <f>AVERAGE(B4672:B4735)</f>
        <v>25.073281250000004</v>
      </c>
    </row>
    <row r="4736" spans="1:4" hidden="1">
      <c r="A4736" s="3">
        <v>39722</v>
      </c>
      <c r="B4736" s="2">
        <v>39.81</v>
      </c>
    </row>
    <row r="4737" spans="1:2" hidden="1">
      <c r="A4737" s="3">
        <v>39723</v>
      </c>
      <c r="B4737" s="2">
        <v>45.26</v>
      </c>
    </row>
    <row r="4738" spans="1:2" hidden="1">
      <c r="A4738" s="3">
        <v>39724</v>
      </c>
      <c r="B4738" s="2">
        <v>45.14</v>
      </c>
    </row>
    <row r="4739" spans="1:2" hidden="1">
      <c r="A4739" s="3">
        <v>39727</v>
      </c>
      <c r="B4739" s="2">
        <v>52.05</v>
      </c>
    </row>
    <row r="4740" spans="1:2" hidden="1">
      <c r="A4740" s="3">
        <v>39728</v>
      </c>
      <c r="B4740" s="2">
        <v>53.68</v>
      </c>
    </row>
    <row r="4741" spans="1:2" hidden="1">
      <c r="A4741" s="3">
        <v>39729</v>
      </c>
      <c r="B4741" s="2">
        <v>57.53</v>
      </c>
    </row>
    <row r="4742" spans="1:2" hidden="1">
      <c r="A4742" s="3">
        <v>39730</v>
      </c>
      <c r="B4742" s="2">
        <v>63.92</v>
      </c>
    </row>
    <row r="4743" spans="1:2" hidden="1">
      <c r="A4743" s="3">
        <v>39731</v>
      </c>
      <c r="B4743" s="2">
        <v>69.95</v>
      </c>
    </row>
    <row r="4744" spans="1:2" hidden="1">
      <c r="A4744" s="3">
        <v>39734</v>
      </c>
      <c r="B4744" s="2">
        <v>54.99</v>
      </c>
    </row>
    <row r="4745" spans="1:2" hidden="1">
      <c r="A4745" s="3">
        <v>39735</v>
      </c>
      <c r="B4745" s="2">
        <v>55.13</v>
      </c>
    </row>
    <row r="4746" spans="1:2" hidden="1">
      <c r="A4746" s="3">
        <v>39736</v>
      </c>
      <c r="B4746" s="2">
        <v>69.25</v>
      </c>
    </row>
    <row r="4747" spans="1:2" hidden="1">
      <c r="A4747" s="3">
        <v>39737</v>
      </c>
      <c r="B4747" s="2">
        <v>67.61</v>
      </c>
    </row>
    <row r="4748" spans="1:2" hidden="1">
      <c r="A4748" s="3">
        <v>39738</v>
      </c>
      <c r="B4748" s="2">
        <v>70.33</v>
      </c>
    </row>
    <row r="4749" spans="1:2" hidden="1">
      <c r="A4749" s="3">
        <v>39741</v>
      </c>
      <c r="B4749" s="2">
        <v>52.97</v>
      </c>
    </row>
    <row r="4750" spans="1:2" hidden="1">
      <c r="A4750" s="3">
        <v>39742</v>
      </c>
      <c r="B4750" s="2">
        <v>53.11</v>
      </c>
    </row>
    <row r="4751" spans="1:2" hidden="1">
      <c r="A4751" s="3">
        <v>39743</v>
      </c>
      <c r="B4751" s="2">
        <v>69.650000000000006</v>
      </c>
    </row>
    <row r="4752" spans="1:2" hidden="1">
      <c r="A4752" s="3">
        <v>39744</v>
      </c>
      <c r="B4752" s="2">
        <v>67.8</v>
      </c>
    </row>
    <row r="4753" spans="1:2" hidden="1">
      <c r="A4753" s="3">
        <v>39745</v>
      </c>
      <c r="B4753" s="2">
        <v>79.13</v>
      </c>
    </row>
    <row r="4754" spans="1:2" hidden="1">
      <c r="A4754" s="3">
        <v>39748</v>
      </c>
      <c r="B4754" s="2">
        <v>80.06</v>
      </c>
    </row>
    <row r="4755" spans="1:2" hidden="1">
      <c r="A4755" s="3">
        <v>39749</v>
      </c>
      <c r="B4755" s="2">
        <v>66.959999999999994</v>
      </c>
    </row>
    <row r="4756" spans="1:2" hidden="1">
      <c r="A4756" s="3">
        <v>39750</v>
      </c>
      <c r="B4756" s="2">
        <v>69.959999999999994</v>
      </c>
    </row>
    <row r="4757" spans="1:2" hidden="1">
      <c r="A4757" s="3">
        <v>39751</v>
      </c>
      <c r="B4757" s="2">
        <v>62.9</v>
      </c>
    </row>
    <row r="4758" spans="1:2" hidden="1">
      <c r="A4758" s="3">
        <v>39752</v>
      </c>
      <c r="B4758" s="2">
        <v>59.89</v>
      </c>
    </row>
    <row r="4759" spans="1:2" hidden="1">
      <c r="A4759" s="3">
        <v>39755</v>
      </c>
      <c r="B4759" s="2">
        <v>53.68</v>
      </c>
    </row>
    <row r="4760" spans="1:2" hidden="1">
      <c r="A4760" s="3">
        <v>39756</v>
      </c>
      <c r="B4760" s="2">
        <v>47.73</v>
      </c>
    </row>
    <row r="4761" spans="1:2" hidden="1">
      <c r="A4761" s="3">
        <v>39757</v>
      </c>
      <c r="B4761" s="2">
        <v>54.56</v>
      </c>
    </row>
    <row r="4762" spans="1:2" hidden="1">
      <c r="A4762" s="3">
        <v>39758</v>
      </c>
      <c r="B4762" s="2">
        <v>63.68</v>
      </c>
    </row>
    <row r="4763" spans="1:2" hidden="1">
      <c r="A4763" s="3">
        <v>39759</v>
      </c>
      <c r="B4763" s="2">
        <v>56.1</v>
      </c>
    </row>
    <row r="4764" spans="1:2" hidden="1">
      <c r="A4764" s="3">
        <v>39762</v>
      </c>
      <c r="B4764" s="2">
        <v>59.98</v>
      </c>
    </row>
    <row r="4765" spans="1:2" hidden="1">
      <c r="A4765" s="3">
        <v>39763</v>
      </c>
      <c r="B4765" s="2">
        <v>61.44</v>
      </c>
    </row>
    <row r="4766" spans="1:2" hidden="1">
      <c r="A4766" s="3">
        <v>39764</v>
      </c>
      <c r="B4766" s="2">
        <v>66.459999999999994</v>
      </c>
    </row>
    <row r="4767" spans="1:2" hidden="1">
      <c r="A4767" s="3">
        <v>39765</v>
      </c>
      <c r="B4767" s="2">
        <v>59.83</v>
      </c>
    </row>
    <row r="4768" spans="1:2" hidden="1">
      <c r="A4768" s="3">
        <v>39766</v>
      </c>
      <c r="B4768" s="2">
        <v>66.31</v>
      </c>
    </row>
    <row r="4769" spans="1:2" hidden="1">
      <c r="A4769" s="3">
        <v>39769</v>
      </c>
      <c r="B4769" s="2">
        <v>69.150000000000006</v>
      </c>
    </row>
    <row r="4770" spans="1:2" hidden="1">
      <c r="A4770" s="3">
        <v>39770</v>
      </c>
      <c r="B4770" s="2">
        <v>67.64</v>
      </c>
    </row>
    <row r="4771" spans="1:2" hidden="1">
      <c r="A4771" s="3">
        <v>39771</v>
      </c>
      <c r="B4771" s="2">
        <v>74.260000000000005</v>
      </c>
    </row>
    <row r="4772" spans="1:2" hidden="1">
      <c r="A4772" s="3">
        <v>39772</v>
      </c>
      <c r="B4772" s="2">
        <v>80.86</v>
      </c>
    </row>
    <row r="4773" spans="1:2" hidden="1">
      <c r="A4773" s="3">
        <v>39773</v>
      </c>
      <c r="B4773" s="2">
        <v>72.67</v>
      </c>
    </row>
    <row r="4774" spans="1:2" hidden="1">
      <c r="A4774" s="3">
        <v>39776</v>
      </c>
      <c r="B4774" s="2">
        <v>64.7</v>
      </c>
    </row>
    <row r="4775" spans="1:2" hidden="1">
      <c r="A4775" s="3">
        <v>39777</v>
      </c>
      <c r="B4775" s="2">
        <v>60.9</v>
      </c>
    </row>
    <row r="4776" spans="1:2" hidden="1">
      <c r="A4776" s="3">
        <v>39778</v>
      </c>
      <c r="B4776" s="2">
        <v>54.92</v>
      </c>
    </row>
    <row r="4777" spans="1:2" hidden="1">
      <c r="A4777" s="3">
        <v>39780</v>
      </c>
      <c r="B4777" s="2">
        <v>55.28</v>
      </c>
    </row>
    <row r="4778" spans="1:2" hidden="1">
      <c r="A4778" s="3">
        <v>39783</v>
      </c>
      <c r="B4778" s="2">
        <v>68.510000000000005</v>
      </c>
    </row>
    <row r="4779" spans="1:2" hidden="1">
      <c r="A4779" s="3">
        <v>39784</v>
      </c>
      <c r="B4779" s="2">
        <v>62.98</v>
      </c>
    </row>
    <row r="4780" spans="1:2" hidden="1">
      <c r="A4780" s="3">
        <v>39785</v>
      </c>
      <c r="B4780" s="2">
        <v>60.72</v>
      </c>
    </row>
    <row r="4781" spans="1:2" hidden="1">
      <c r="A4781" s="3">
        <v>39786</v>
      </c>
      <c r="B4781" s="2">
        <v>63.64</v>
      </c>
    </row>
    <row r="4782" spans="1:2" hidden="1">
      <c r="A4782" s="3">
        <v>39787</v>
      </c>
      <c r="B4782" s="2">
        <v>59.93</v>
      </c>
    </row>
    <row r="4783" spans="1:2" hidden="1">
      <c r="A4783" s="3">
        <v>39790</v>
      </c>
      <c r="B4783" s="2">
        <v>58.49</v>
      </c>
    </row>
    <row r="4784" spans="1:2" hidden="1">
      <c r="A4784" s="3">
        <v>39791</v>
      </c>
      <c r="B4784" s="2">
        <v>58.91</v>
      </c>
    </row>
    <row r="4785" spans="1:4" hidden="1">
      <c r="A4785" s="3">
        <v>39792</v>
      </c>
      <c r="B4785" s="2">
        <v>55.73</v>
      </c>
    </row>
    <row r="4786" spans="1:4" hidden="1">
      <c r="A4786" s="3">
        <v>39793</v>
      </c>
      <c r="B4786" s="2">
        <v>55.78</v>
      </c>
    </row>
    <row r="4787" spans="1:4" hidden="1">
      <c r="A4787" s="3">
        <v>39794</v>
      </c>
      <c r="B4787" s="2">
        <v>54.28</v>
      </c>
    </row>
    <row r="4788" spans="1:4" hidden="1">
      <c r="A4788" s="3">
        <v>39797</v>
      </c>
      <c r="B4788" s="2">
        <v>56.76</v>
      </c>
    </row>
    <row r="4789" spans="1:4" hidden="1">
      <c r="A4789" s="3">
        <v>39798</v>
      </c>
      <c r="B4789" s="2">
        <v>52.37</v>
      </c>
    </row>
    <row r="4790" spans="1:4" hidden="1">
      <c r="A4790" s="3">
        <v>39799</v>
      </c>
      <c r="B4790" s="2">
        <v>49.84</v>
      </c>
    </row>
    <row r="4791" spans="1:4" hidden="1">
      <c r="A4791" s="3">
        <v>39800</v>
      </c>
      <c r="B4791" s="2">
        <v>47.34</v>
      </c>
    </row>
    <row r="4792" spans="1:4" hidden="1">
      <c r="A4792" s="3">
        <v>39801</v>
      </c>
      <c r="B4792" s="2">
        <v>44.93</v>
      </c>
    </row>
    <row r="4793" spans="1:4" hidden="1">
      <c r="A4793" s="3">
        <v>39804</v>
      </c>
      <c r="B4793" s="2">
        <v>44.56</v>
      </c>
    </row>
    <row r="4794" spans="1:4" hidden="1">
      <c r="A4794" s="3">
        <v>39805</v>
      </c>
      <c r="B4794" s="2">
        <v>45.02</v>
      </c>
    </row>
    <row r="4795" spans="1:4" hidden="1">
      <c r="A4795" s="3">
        <v>39806</v>
      </c>
      <c r="B4795" s="2">
        <v>44.21</v>
      </c>
    </row>
    <row r="4796" spans="1:4" hidden="1">
      <c r="A4796" s="3">
        <v>39808</v>
      </c>
      <c r="B4796" s="2">
        <v>43.38</v>
      </c>
    </row>
    <row r="4797" spans="1:4" hidden="1">
      <c r="A4797" s="3">
        <v>39811</v>
      </c>
      <c r="B4797" s="2">
        <v>43.9</v>
      </c>
    </row>
    <row r="4798" spans="1:4" hidden="1">
      <c r="A4798" s="3">
        <v>39812</v>
      </c>
      <c r="B4798" s="2">
        <v>41.63</v>
      </c>
    </row>
    <row r="4799" spans="1:4">
      <c r="A4799" s="3">
        <v>39813</v>
      </c>
      <c r="B4799" s="2">
        <v>40</v>
      </c>
      <c r="C4799" s="12" t="s">
        <v>95</v>
      </c>
      <c r="D4799" s="2">
        <f>AVERAGE(B4736:B4799)</f>
        <v>58.595937500000012</v>
      </c>
    </row>
    <row r="4800" spans="1:4" hidden="1">
      <c r="A4800" s="3">
        <v>39815</v>
      </c>
      <c r="B4800" s="2">
        <v>39.19</v>
      </c>
    </row>
    <row r="4801" spans="1:2" hidden="1">
      <c r="A4801" s="3">
        <v>39818</v>
      </c>
      <c r="B4801" s="2">
        <v>39.08</v>
      </c>
    </row>
    <row r="4802" spans="1:2" hidden="1">
      <c r="A4802" s="3">
        <v>39819</v>
      </c>
      <c r="B4802" s="2">
        <v>38.56</v>
      </c>
    </row>
    <row r="4803" spans="1:2" hidden="1">
      <c r="A4803" s="3">
        <v>39820</v>
      </c>
      <c r="B4803" s="2">
        <v>43.39</v>
      </c>
    </row>
    <row r="4804" spans="1:2" hidden="1">
      <c r="A4804" s="3">
        <v>39821</v>
      </c>
      <c r="B4804" s="2">
        <v>42.56</v>
      </c>
    </row>
    <row r="4805" spans="1:2" hidden="1">
      <c r="A4805" s="3">
        <v>39822</v>
      </c>
      <c r="B4805" s="2">
        <v>42.82</v>
      </c>
    </row>
    <row r="4806" spans="1:2" hidden="1">
      <c r="A4806" s="3">
        <v>39825</v>
      </c>
      <c r="B4806" s="2">
        <v>45.84</v>
      </c>
    </row>
    <row r="4807" spans="1:2" hidden="1">
      <c r="A4807" s="3">
        <v>39826</v>
      </c>
      <c r="B4807" s="2">
        <v>43.27</v>
      </c>
    </row>
    <row r="4808" spans="1:2" hidden="1">
      <c r="A4808" s="3">
        <v>39827</v>
      </c>
      <c r="B4808" s="2">
        <v>49.14</v>
      </c>
    </row>
    <row r="4809" spans="1:2" hidden="1">
      <c r="A4809" s="3">
        <v>39828</v>
      </c>
      <c r="B4809" s="2">
        <v>51</v>
      </c>
    </row>
    <row r="4810" spans="1:2" hidden="1">
      <c r="A4810" s="3">
        <v>39829</v>
      </c>
      <c r="B4810" s="2">
        <v>46.11</v>
      </c>
    </row>
    <row r="4811" spans="1:2" hidden="1">
      <c r="A4811" s="3">
        <v>39833</v>
      </c>
      <c r="B4811" s="2">
        <v>56.65</v>
      </c>
    </row>
    <row r="4812" spans="1:2" hidden="1">
      <c r="A4812" s="3">
        <v>39834</v>
      </c>
      <c r="B4812" s="2">
        <v>46.42</v>
      </c>
    </row>
    <row r="4813" spans="1:2" hidden="1">
      <c r="A4813" s="3">
        <v>39835</v>
      </c>
      <c r="B4813" s="2">
        <v>47.29</v>
      </c>
    </row>
    <row r="4814" spans="1:2" hidden="1">
      <c r="A4814" s="3">
        <v>39836</v>
      </c>
      <c r="B4814" s="2">
        <v>47.27</v>
      </c>
    </row>
    <row r="4815" spans="1:2" hidden="1">
      <c r="A4815" s="3">
        <v>39839</v>
      </c>
      <c r="B4815" s="2">
        <v>45.69</v>
      </c>
    </row>
    <row r="4816" spans="1:2" hidden="1">
      <c r="A4816" s="3">
        <v>39840</v>
      </c>
      <c r="B4816" s="2">
        <v>42.25</v>
      </c>
    </row>
    <row r="4817" spans="1:2" hidden="1">
      <c r="A4817" s="3">
        <v>39841</v>
      </c>
      <c r="B4817" s="2">
        <v>39.659999999999997</v>
      </c>
    </row>
    <row r="4818" spans="1:2" hidden="1">
      <c r="A4818" s="3">
        <v>39842</v>
      </c>
      <c r="B4818" s="2">
        <v>42.63</v>
      </c>
    </row>
    <row r="4819" spans="1:2" hidden="1">
      <c r="A4819" s="3">
        <v>39843</v>
      </c>
      <c r="B4819" s="2">
        <v>44.84</v>
      </c>
    </row>
    <row r="4820" spans="1:2" hidden="1">
      <c r="A4820" s="3">
        <v>39846</v>
      </c>
      <c r="B4820" s="2">
        <v>45.52</v>
      </c>
    </row>
    <row r="4821" spans="1:2" hidden="1">
      <c r="A4821" s="3">
        <v>39847</v>
      </c>
      <c r="B4821" s="2">
        <v>43.06</v>
      </c>
    </row>
    <row r="4822" spans="1:2" hidden="1">
      <c r="A4822" s="3">
        <v>39848</v>
      </c>
      <c r="B4822" s="2">
        <v>43.85</v>
      </c>
    </row>
    <row r="4823" spans="1:2" hidden="1">
      <c r="A4823" s="3">
        <v>39849</v>
      </c>
      <c r="B4823" s="2">
        <v>43.73</v>
      </c>
    </row>
    <row r="4824" spans="1:2" hidden="1">
      <c r="A4824" s="3">
        <v>39850</v>
      </c>
      <c r="B4824" s="2">
        <v>43.37</v>
      </c>
    </row>
    <row r="4825" spans="1:2" hidden="1">
      <c r="A4825" s="3">
        <v>39853</v>
      </c>
      <c r="B4825" s="2">
        <v>43.64</v>
      </c>
    </row>
    <row r="4826" spans="1:2" hidden="1">
      <c r="A4826" s="3">
        <v>39854</v>
      </c>
      <c r="B4826" s="2">
        <v>46.67</v>
      </c>
    </row>
    <row r="4827" spans="1:2" hidden="1">
      <c r="A4827" s="3">
        <v>39855</v>
      </c>
      <c r="B4827" s="2">
        <v>44.53</v>
      </c>
    </row>
    <row r="4828" spans="1:2" hidden="1">
      <c r="A4828" s="3">
        <v>39856</v>
      </c>
      <c r="B4828" s="2">
        <v>41.25</v>
      </c>
    </row>
    <row r="4829" spans="1:2" hidden="1">
      <c r="A4829" s="3">
        <v>39857</v>
      </c>
      <c r="B4829" s="2">
        <v>42.93</v>
      </c>
    </row>
    <row r="4830" spans="1:2" hidden="1">
      <c r="A4830" s="3">
        <v>39861</v>
      </c>
      <c r="B4830" s="2">
        <v>48.66</v>
      </c>
    </row>
    <row r="4831" spans="1:2" hidden="1">
      <c r="A4831" s="3">
        <v>39862</v>
      </c>
      <c r="B4831" s="2">
        <v>48.46</v>
      </c>
    </row>
    <row r="4832" spans="1:2" hidden="1">
      <c r="A4832" s="3">
        <v>39863</v>
      </c>
      <c r="B4832" s="2">
        <v>47.08</v>
      </c>
    </row>
    <row r="4833" spans="1:2" hidden="1">
      <c r="A4833" s="3">
        <v>39864</v>
      </c>
      <c r="B4833" s="2">
        <v>49.3</v>
      </c>
    </row>
    <row r="4834" spans="1:2" hidden="1">
      <c r="A4834" s="3">
        <v>39867</v>
      </c>
      <c r="B4834" s="2">
        <v>52.62</v>
      </c>
    </row>
    <row r="4835" spans="1:2" hidden="1">
      <c r="A4835" s="3">
        <v>39868</v>
      </c>
      <c r="B4835" s="2">
        <v>45.49</v>
      </c>
    </row>
    <row r="4836" spans="1:2" hidden="1">
      <c r="A4836" s="3">
        <v>39869</v>
      </c>
      <c r="B4836" s="2">
        <v>44.67</v>
      </c>
    </row>
    <row r="4837" spans="1:2" hidden="1">
      <c r="A4837" s="3">
        <v>39870</v>
      </c>
      <c r="B4837" s="2">
        <v>44.66</v>
      </c>
    </row>
    <row r="4838" spans="1:2" hidden="1">
      <c r="A4838" s="3">
        <v>39871</v>
      </c>
      <c r="B4838" s="2">
        <v>46.35</v>
      </c>
    </row>
    <row r="4839" spans="1:2" hidden="1">
      <c r="A4839" s="3">
        <v>39874</v>
      </c>
      <c r="B4839" s="2">
        <v>52.65</v>
      </c>
    </row>
    <row r="4840" spans="1:2" hidden="1">
      <c r="A4840" s="3">
        <v>39875</v>
      </c>
      <c r="B4840" s="2">
        <v>50.93</v>
      </c>
    </row>
    <row r="4841" spans="1:2" hidden="1">
      <c r="A4841" s="3">
        <v>39876</v>
      </c>
      <c r="B4841" s="2">
        <v>47.56</v>
      </c>
    </row>
    <row r="4842" spans="1:2" hidden="1">
      <c r="A4842" s="3">
        <v>39877</v>
      </c>
      <c r="B4842" s="2">
        <v>50.17</v>
      </c>
    </row>
    <row r="4843" spans="1:2" hidden="1">
      <c r="A4843" s="3">
        <v>39878</v>
      </c>
      <c r="B4843" s="2">
        <v>49.33</v>
      </c>
    </row>
    <row r="4844" spans="1:2" hidden="1">
      <c r="A4844" s="3">
        <v>39881</v>
      </c>
      <c r="B4844" s="2">
        <v>49.68</v>
      </c>
    </row>
    <row r="4845" spans="1:2" hidden="1">
      <c r="A4845" s="3">
        <v>39882</v>
      </c>
      <c r="B4845" s="2">
        <v>44.37</v>
      </c>
    </row>
    <row r="4846" spans="1:2" hidden="1">
      <c r="A4846" s="3">
        <v>39883</v>
      </c>
      <c r="B4846" s="2">
        <v>43.61</v>
      </c>
    </row>
    <row r="4847" spans="1:2" hidden="1">
      <c r="A4847" s="3">
        <v>39884</v>
      </c>
      <c r="B4847" s="2">
        <v>41.18</v>
      </c>
    </row>
    <row r="4848" spans="1:2" hidden="1">
      <c r="A4848" s="3">
        <v>39885</v>
      </c>
      <c r="B4848" s="2">
        <v>42.36</v>
      </c>
    </row>
    <row r="4849" spans="1:4" hidden="1">
      <c r="A4849" s="3">
        <v>39888</v>
      </c>
      <c r="B4849" s="2">
        <v>43.74</v>
      </c>
    </row>
    <row r="4850" spans="1:4" hidden="1">
      <c r="A4850" s="3">
        <v>39889</v>
      </c>
      <c r="B4850" s="2">
        <v>40.799999999999997</v>
      </c>
    </row>
    <row r="4851" spans="1:4" hidden="1">
      <c r="A4851" s="3">
        <v>39890</v>
      </c>
      <c r="B4851" s="2">
        <v>40.06</v>
      </c>
    </row>
    <row r="4852" spans="1:4" hidden="1">
      <c r="A4852" s="3">
        <v>39891</v>
      </c>
      <c r="B4852" s="2">
        <v>43.68</v>
      </c>
    </row>
    <row r="4853" spans="1:4" hidden="1">
      <c r="A4853" s="3">
        <v>39892</v>
      </c>
      <c r="B4853" s="2">
        <v>45.89</v>
      </c>
    </row>
    <row r="4854" spans="1:4" hidden="1">
      <c r="A4854" s="3">
        <v>39895</v>
      </c>
      <c r="B4854" s="2">
        <v>43.23</v>
      </c>
    </row>
    <row r="4855" spans="1:4" hidden="1">
      <c r="A4855" s="3">
        <v>39896</v>
      </c>
      <c r="B4855" s="2">
        <v>42.93</v>
      </c>
    </row>
    <row r="4856" spans="1:4" hidden="1">
      <c r="A4856" s="3">
        <v>39897</v>
      </c>
      <c r="B4856" s="2">
        <v>42.25</v>
      </c>
    </row>
    <row r="4857" spans="1:4" hidden="1">
      <c r="A4857" s="3">
        <v>39898</v>
      </c>
      <c r="B4857" s="2">
        <v>40.36</v>
      </c>
    </row>
    <row r="4858" spans="1:4" hidden="1">
      <c r="A4858" s="3">
        <v>39899</v>
      </c>
      <c r="B4858" s="2">
        <v>41.04</v>
      </c>
    </row>
    <row r="4859" spans="1:4" hidden="1">
      <c r="A4859" s="3">
        <v>39902</v>
      </c>
      <c r="B4859" s="2">
        <v>45.54</v>
      </c>
    </row>
    <row r="4860" spans="1:4">
      <c r="A4860" s="3">
        <v>39903</v>
      </c>
      <c r="B4860" s="2">
        <v>44.14</v>
      </c>
      <c r="C4860" s="12" t="s">
        <v>96</v>
      </c>
      <c r="D4860" s="2">
        <f>AVERAGE(B4800:B4860)</f>
        <v>44.999999999999993</v>
      </c>
    </row>
    <row r="4861" spans="1:4" hidden="1">
      <c r="A4861" s="3">
        <v>39904</v>
      </c>
      <c r="B4861" s="2">
        <v>42.28</v>
      </c>
    </row>
    <row r="4862" spans="1:4" hidden="1">
      <c r="A4862" s="3">
        <v>39905</v>
      </c>
      <c r="B4862" s="2">
        <v>42.04</v>
      </c>
    </row>
    <row r="4863" spans="1:4" hidden="1">
      <c r="A4863" s="3">
        <v>39906</v>
      </c>
      <c r="B4863" s="2">
        <v>39.700000000000003</v>
      </c>
    </row>
    <row r="4864" spans="1:4" hidden="1">
      <c r="A4864" s="3">
        <v>39909</v>
      </c>
      <c r="B4864" s="2">
        <v>40.93</v>
      </c>
    </row>
    <row r="4865" spans="1:2" hidden="1">
      <c r="A4865" s="3">
        <v>39910</v>
      </c>
      <c r="B4865" s="2">
        <v>40.39</v>
      </c>
    </row>
    <row r="4866" spans="1:2" hidden="1">
      <c r="A4866" s="3">
        <v>39911</v>
      </c>
      <c r="B4866" s="2">
        <v>38.85</v>
      </c>
    </row>
    <row r="4867" spans="1:2" hidden="1">
      <c r="A4867" s="3">
        <v>39912</v>
      </c>
      <c r="B4867" s="2">
        <v>36.53</v>
      </c>
    </row>
    <row r="4868" spans="1:2" hidden="1">
      <c r="A4868" s="3">
        <v>39916</v>
      </c>
      <c r="B4868" s="2">
        <v>37.81</v>
      </c>
    </row>
    <row r="4869" spans="1:2" hidden="1">
      <c r="A4869" s="3">
        <v>39917</v>
      </c>
      <c r="B4869" s="2">
        <v>37.67</v>
      </c>
    </row>
    <row r="4870" spans="1:2" hidden="1">
      <c r="A4870" s="3">
        <v>39918</v>
      </c>
      <c r="B4870" s="2">
        <v>36.17</v>
      </c>
    </row>
    <row r="4871" spans="1:2" hidden="1">
      <c r="A4871" s="3">
        <v>39919</v>
      </c>
      <c r="B4871" s="2">
        <v>35.79</v>
      </c>
    </row>
    <row r="4872" spans="1:2" hidden="1">
      <c r="A4872" s="3">
        <v>39920</v>
      </c>
      <c r="B4872" s="2">
        <v>33.94</v>
      </c>
    </row>
    <row r="4873" spans="1:2" hidden="1">
      <c r="A4873" s="3">
        <v>39923</v>
      </c>
      <c r="B4873" s="2">
        <v>39.18</v>
      </c>
    </row>
    <row r="4874" spans="1:2" hidden="1">
      <c r="A4874" s="3">
        <v>39924</v>
      </c>
      <c r="B4874" s="2">
        <v>37.14</v>
      </c>
    </row>
    <row r="4875" spans="1:2" hidden="1">
      <c r="A4875" s="3">
        <v>39925</v>
      </c>
      <c r="B4875" s="2">
        <v>38.1</v>
      </c>
    </row>
    <row r="4876" spans="1:2" hidden="1">
      <c r="A4876" s="3">
        <v>39926</v>
      </c>
      <c r="B4876" s="2">
        <v>37.15</v>
      </c>
    </row>
    <row r="4877" spans="1:2" hidden="1">
      <c r="A4877" s="3">
        <v>39927</v>
      </c>
      <c r="B4877" s="2">
        <v>36.82</v>
      </c>
    </row>
    <row r="4878" spans="1:2" hidden="1">
      <c r="A4878" s="3">
        <v>39930</v>
      </c>
      <c r="B4878" s="2">
        <v>38.32</v>
      </c>
    </row>
    <row r="4879" spans="1:2" hidden="1">
      <c r="A4879" s="3">
        <v>39931</v>
      </c>
      <c r="B4879" s="2">
        <v>37.950000000000003</v>
      </c>
    </row>
    <row r="4880" spans="1:2" hidden="1">
      <c r="A4880" s="3">
        <v>39932</v>
      </c>
      <c r="B4880" s="2">
        <v>36.08</v>
      </c>
    </row>
    <row r="4881" spans="1:2" hidden="1">
      <c r="A4881" s="3">
        <v>39933</v>
      </c>
      <c r="B4881" s="2">
        <v>36.5</v>
      </c>
    </row>
    <row r="4882" spans="1:2" hidden="1">
      <c r="A4882" s="3">
        <v>39934</v>
      </c>
      <c r="B4882" s="2">
        <v>35.299999999999997</v>
      </c>
    </row>
    <row r="4883" spans="1:2" hidden="1">
      <c r="A4883" s="3">
        <v>39937</v>
      </c>
      <c r="B4883" s="2">
        <v>34.53</v>
      </c>
    </row>
    <row r="4884" spans="1:2" hidden="1">
      <c r="A4884" s="3">
        <v>39938</v>
      </c>
      <c r="B4884" s="2">
        <v>33.36</v>
      </c>
    </row>
    <row r="4885" spans="1:2" hidden="1">
      <c r="A4885" s="3">
        <v>39939</v>
      </c>
      <c r="B4885" s="2">
        <v>32.450000000000003</v>
      </c>
    </row>
    <row r="4886" spans="1:2" hidden="1">
      <c r="A4886" s="3">
        <v>39940</v>
      </c>
      <c r="B4886" s="2">
        <v>33.44</v>
      </c>
    </row>
    <row r="4887" spans="1:2" hidden="1">
      <c r="A4887" s="3">
        <v>39941</v>
      </c>
      <c r="B4887" s="2">
        <v>32.049999999999997</v>
      </c>
    </row>
    <row r="4888" spans="1:2" hidden="1">
      <c r="A4888" s="3">
        <v>39944</v>
      </c>
      <c r="B4888" s="2">
        <v>32.869999999999997</v>
      </c>
    </row>
    <row r="4889" spans="1:2" hidden="1">
      <c r="A4889" s="3">
        <v>39945</v>
      </c>
      <c r="B4889" s="2">
        <v>31.8</v>
      </c>
    </row>
    <row r="4890" spans="1:2" hidden="1">
      <c r="A4890" s="3">
        <v>39946</v>
      </c>
      <c r="B4890" s="2">
        <v>33.65</v>
      </c>
    </row>
    <row r="4891" spans="1:2" hidden="1">
      <c r="A4891" s="3">
        <v>39947</v>
      </c>
      <c r="B4891" s="2">
        <v>31.37</v>
      </c>
    </row>
    <row r="4892" spans="1:2" hidden="1">
      <c r="A4892" s="3">
        <v>39948</v>
      </c>
      <c r="B4892" s="2">
        <v>33.119999999999997</v>
      </c>
    </row>
    <row r="4893" spans="1:2" hidden="1">
      <c r="A4893" s="3">
        <v>39951</v>
      </c>
      <c r="B4893" s="2">
        <v>30.24</v>
      </c>
    </row>
    <row r="4894" spans="1:2" hidden="1">
      <c r="A4894" s="3">
        <v>39952</v>
      </c>
      <c r="B4894" s="2">
        <v>28.8</v>
      </c>
    </row>
    <row r="4895" spans="1:2" hidden="1">
      <c r="A4895" s="3">
        <v>39953</v>
      </c>
      <c r="B4895" s="2">
        <v>29.03</v>
      </c>
    </row>
    <row r="4896" spans="1:2" hidden="1">
      <c r="A4896" s="3">
        <v>39954</v>
      </c>
      <c r="B4896" s="2">
        <v>31.35</v>
      </c>
    </row>
    <row r="4897" spans="1:2" hidden="1">
      <c r="A4897" s="3">
        <v>39955</v>
      </c>
      <c r="B4897" s="2">
        <v>32.630000000000003</v>
      </c>
    </row>
    <row r="4898" spans="1:2" hidden="1">
      <c r="A4898" s="3">
        <v>39959</v>
      </c>
      <c r="B4898" s="2">
        <v>30.62</v>
      </c>
    </row>
    <row r="4899" spans="1:2" hidden="1">
      <c r="A4899" s="3">
        <v>39960</v>
      </c>
      <c r="B4899" s="2">
        <v>32.36</v>
      </c>
    </row>
    <row r="4900" spans="1:2" hidden="1">
      <c r="A4900" s="3">
        <v>39961</v>
      </c>
      <c r="B4900" s="2">
        <v>31.67</v>
      </c>
    </row>
    <row r="4901" spans="1:2" hidden="1">
      <c r="A4901" s="3">
        <v>39962</v>
      </c>
      <c r="B4901" s="2">
        <v>28.92</v>
      </c>
    </row>
    <row r="4902" spans="1:2" hidden="1">
      <c r="A4902" s="3">
        <v>39965</v>
      </c>
      <c r="B4902" s="2">
        <v>30.04</v>
      </c>
    </row>
    <row r="4903" spans="1:2" hidden="1">
      <c r="A4903" s="3">
        <v>39966</v>
      </c>
      <c r="B4903" s="2">
        <v>29.63</v>
      </c>
    </row>
    <row r="4904" spans="1:2" hidden="1">
      <c r="A4904" s="3">
        <v>39967</v>
      </c>
      <c r="B4904" s="2">
        <v>31.02</v>
      </c>
    </row>
    <row r="4905" spans="1:2" hidden="1">
      <c r="A4905" s="3">
        <v>39968</v>
      </c>
      <c r="B4905" s="2">
        <v>30.18</v>
      </c>
    </row>
    <row r="4906" spans="1:2" hidden="1">
      <c r="A4906" s="3">
        <v>39969</v>
      </c>
      <c r="B4906" s="2">
        <v>29.62</v>
      </c>
    </row>
    <row r="4907" spans="1:2" hidden="1">
      <c r="A4907" s="3">
        <v>39972</v>
      </c>
      <c r="B4907" s="2">
        <v>29.77</v>
      </c>
    </row>
    <row r="4908" spans="1:2" hidden="1">
      <c r="A4908" s="3">
        <v>39973</v>
      </c>
      <c r="B4908" s="2">
        <v>28.27</v>
      </c>
    </row>
    <row r="4909" spans="1:2" hidden="1">
      <c r="A4909" s="3">
        <v>39974</v>
      </c>
      <c r="B4909" s="2">
        <v>28.46</v>
      </c>
    </row>
    <row r="4910" spans="1:2" hidden="1">
      <c r="A4910" s="3">
        <v>39975</v>
      </c>
      <c r="B4910" s="2">
        <v>28.11</v>
      </c>
    </row>
    <row r="4911" spans="1:2" hidden="1">
      <c r="A4911" s="3">
        <v>39976</v>
      </c>
      <c r="B4911" s="2">
        <v>28.15</v>
      </c>
    </row>
    <row r="4912" spans="1:2" hidden="1">
      <c r="A4912" s="3">
        <v>39979</v>
      </c>
      <c r="B4912" s="2">
        <v>30.81</v>
      </c>
    </row>
    <row r="4913" spans="1:4" hidden="1">
      <c r="A4913" s="3">
        <v>39980</v>
      </c>
      <c r="B4913" s="2">
        <v>32.68</v>
      </c>
    </row>
    <row r="4914" spans="1:4" hidden="1">
      <c r="A4914" s="3">
        <v>39981</v>
      </c>
      <c r="B4914" s="2">
        <v>31.54</v>
      </c>
    </row>
    <row r="4915" spans="1:4" hidden="1">
      <c r="A4915" s="3">
        <v>39982</v>
      </c>
      <c r="B4915" s="2">
        <v>30.03</v>
      </c>
    </row>
    <row r="4916" spans="1:4" hidden="1">
      <c r="A4916" s="3">
        <v>39983</v>
      </c>
      <c r="B4916" s="2">
        <v>27.99</v>
      </c>
    </row>
    <row r="4917" spans="1:4" hidden="1">
      <c r="A4917" s="3">
        <v>39986</v>
      </c>
      <c r="B4917" s="2">
        <v>31.17</v>
      </c>
    </row>
    <row r="4918" spans="1:4" hidden="1">
      <c r="A4918" s="3">
        <v>39987</v>
      </c>
      <c r="B4918" s="2">
        <v>30.58</v>
      </c>
    </row>
    <row r="4919" spans="1:4" hidden="1">
      <c r="A4919" s="3">
        <v>39988</v>
      </c>
      <c r="B4919" s="2">
        <v>29.05</v>
      </c>
    </row>
    <row r="4920" spans="1:4" hidden="1">
      <c r="A4920" s="3">
        <v>39989</v>
      </c>
      <c r="B4920" s="2">
        <v>26.36</v>
      </c>
    </row>
    <row r="4921" spans="1:4" hidden="1">
      <c r="A4921" s="3">
        <v>39990</v>
      </c>
      <c r="B4921" s="2">
        <v>25.93</v>
      </c>
    </row>
    <row r="4922" spans="1:4" hidden="1">
      <c r="A4922" s="3">
        <v>39993</v>
      </c>
      <c r="B4922" s="2">
        <v>25.35</v>
      </c>
    </row>
    <row r="4923" spans="1:4">
      <c r="A4923" s="3">
        <v>39994</v>
      </c>
      <c r="B4923" s="2">
        <v>26.35</v>
      </c>
      <c r="C4923" s="12" t="s">
        <v>97</v>
      </c>
      <c r="D4923" s="2">
        <f>AVERAGE(B4861:B4923)</f>
        <v>33.015714285714282</v>
      </c>
    </row>
    <row r="4924" spans="1:4" hidden="1">
      <c r="A4924" s="3">
        <v>39995</v>
      </c>
      <c r="B4924" s="2">
        <v>26.22</v>
      </c>
    </row>
    <row r="4925" spans="1:4" hidden="1">
      <c r="A4925" s="3">
        <v>39996</v>
      </c>
      <c r="B4925" s="2">
        <v>27.95</v>
      </c>
    </row>
    <row r="4926" spans="1:4" hidden="1">
      <c r="A4926" s="3">
        <v>40000</v>
      </c>
      <c r="B4926" s="2">
        <v>29</v>
      </c>
    </row>
    <row r="4927" spans="1:4" hidden="1">
      <c r="A4927" s="3">
        <v>40001</v>
      </c>
      <c r="B4927" s="2">
        <v>30.85</v>
      </c>
    </row>
    <row r="4928" spans="1:4" hidden="1">
      <c r="A4928" s="3">
        <v>40002</v>
      </c>
      <c r="B4928" s="2">
        <v>31.3</v>
      </c>
    </row>
    <row r="4929" spans="1:2" hidden="1">
      <c r="A4929" s="3">
        <v>40003</v>
      </c>
      <c r="B4929" s="2">
        <v>29.78</v>
      </c>
    </row>
    <row r="4930" spans="1:2" hidden="1">
      <c r="A4930" s="3">
        <v>40004</v>
      </c>
      <c r="B4930" s="2">
        <v>29.02</v>
      </c>
    </row>
    <row r="4931" spans="1:2" hidden="1">
      <c r="A4931" s="3">
        <v>40007</v>
      </c>
      <c r="B4931" s="2">
        <v>26.31</v>
      </c>
    </row>
    <row r="4932" spans="1:2" hidden="1">
      <c r="A4932" s="3">
        <v>40008</v>
      </c>
      <c r="B4932" s="2">
        <v>25.02</v>
      </c>
    </row>
    <row r="4933" spans="1:2" hidden="1">
      <c r="A4933" s="3">
        <v>40009</v>
      </c>
      <c r="B4933" s="2">
        <v>25.89</v>
      </c>
    </row>
    <row r="4934" spans="1:2" hidden="1">
      <c r="A4934" s="3">
        <v>40010</v>
      </c>
      <c r="B4934" s="2">
        <v>25.42</v>
      </c>
    </row>
    <row r="4935" spans="1:2" hidden="1">
      <c r="A4935" s="3">
        <v>40011</v>
      </c>
      <c r="B4935" s="2">
        <v>24.34</v>
      </c>
    </row>
    <row r="4936" spans="1:2" hidden="1">
      <c r="A4936" s="3">
        <v>40014</v>
      </c>
      <c r="B4936" s="2">
        <v>24.4</v>
      </c>
    </row>
    <row r="4937" spans="1:2" hidden="1">
      <c r="A4937" s="3">
        <v>40015</v>
      </c>
      <c r="B4937" s="2">
        <v>23.87</v>
      </c>
    </row>
    <row r="4938" spans="1:2" hidden="1">
      <c r="A4938" s="3">
        <v>40016</v>
      </c>
      <c r="B4938" s="2">
        <v>23.47</v>
      </c>
    </row>
    <row r="4939" spans="1:2" hidden="1">
      <c r="A4939" s="3">
        <v>40017</v>
      </c>
      <c r="B4939" s="2">
        <v>23.43</v>
      </c>
    </row>
    <row r="4940" spans="1:2" hidden="1">
      <c r="A4940" s="3">
        <v>40018</v>
      </c>
      <c r="B4940" s="2">
        <v>23.09</v>
      </c>
    </row>
    <row r="4941" spans="1:2" hidden="1">
      <c r="A4941" s="3">
        <v>40021</v>
      </c>
      <c r="B4941" s="2">
        <v>24.28</v>
      </c>
    </row>
    <row r="4942" spans="1:2" hidden="1">
      <c r="A4942" s="3">
        <v>40022</v>
      </c>
      <c r="B4942" s="2">
        <v>25.01</v>
      </c>
    </row>
    <row r="4943" spans="1:2" hidden="1">
      <c r="A4943" s="3">
        <v>40023</v>
      </c>
      <c r="B4943" s="2">
        <v>25.61</v>
      </c>
    </row>
    <row r="4944" spans="1:2" hidden="1">
      <c r="A4944" s="3">
        <v>40024</v>
      </c>
      <c r="B4944" s="2">
        <v>25.4</v>
      </c>
    </row>
    <row r="4945" spans="1:2" hidden="1">
      <c r="A4945" s="3">
        <v>40025</v>
      </c>
      <c r="B4945" s="2">
        <v>25.92</v>
      </c>
    </row>
    <row r="4946" spans="1:2" hidden="1">
      <c r="A4946" s="3">
        <v>40028</v>
      </c>
      <c r="B4946" s="2">
        <v>25.56</v>
      </c>
    </row>
    <row r="4947" spans="1:2" hidden="1">
      <c r="A4947" s="3">
        <v>40029</v>
      </c>
      <c r="B4947" s="2">
        <v>24.89</v>
      </c>
    </row>
    <row r="4948" spans="1:2" hidden="1">
      <c r="A4948" s="3">
        <v>40030</v>
      </c>
      <c r="B4948" s="2">
        <v>24.9</v>
      </c>
    </row>
    <row r="4949" spans="1:2" hidden="1">
      <c r="A4949" s="3">
        <v>40031</v>
      </c>
      <c r="B4949" s="2">
        <v>25.67</v>
      </c>
    </row>
    <row r="4950" spans="1:2" hidden="1">
      <c r="A4950" s="3">
        <v>40032</v>
      </c>
      <c r="B4950" s="2">
        <v>24.76</v>
      </c>
    </row>
    <row r="4951" spans="1:2" hidden="1">
      <c r="A4951" s="3">
        <v>40035</v>
      </c>
      <c r="B4951" s="2">
        <v>24.99</v>
      </c>
    </row>
    <row r="4952" spans="1:2" hidden="1">
      <c r="A4952" s="3">
        <v>40036</v>
      </c>
      <c r="B4952" s="2">
        <v>25.99</v>
      </c>
    </row>
    <row r="4953" spans="1:2" hidden="1">
      <c r="A4953" s="3">
        <v>40037</v>
      </c>
      <c r="B4953" s="2">
        <v>25.45</v>
      </c>
    </row>
    <row r="4954" spans="1:2" hidden="1">
      <c r="A4954" s="3">
        <v>40038</v>
      </c>
      <c r="B4954" s="2">
        <v>24.71</v>
      </c>
    </row>
    <row r="4955" spans="1:2" hidden="1">
      <c r="A4955" s="3">
        <v>40039</v>
      </c>
      <c r="B4955" s="2">
        <v>24.27</v>
      </c>
    </row>
    <row r="4956" spans="1:2" hidden="1">
      <c r="A4956" s="3">
        <v>40042</v>
      </c>
      <c r="B4956" s="2">
        <v>27.89</v>
      </c>
    </row>
    <row r="4957" spans="1:2" hidden="1">
      <c r="A4957" s="3">
        <v>40043</v>
      </c>
      <c r="B4957" s="2">
        <v>26.18</v>
      </c>
    </row>
    <row r="4958" spans="1:2" hidden="1">
      <c r="A4958" s="3">
        <v>40044</v>
      </c>
      <c r="B4958" s="2">
        <v>26.26</v>
      </c>
    </row>
    <row r="4959" spans="1:2" hidden="1">
      <c r="A4959" s="3">
        <v>40045</v>
      </c>
      <c r="B4959" s="2">
        <v>25.09</v>
      </c>
    </row>
    <row r="4960" spans="1:2" hidden="1">
      <c r="A4960" s="3">
        <v>40046</v>
      </c>
      <c r="B4960" s="2">
        <v>25.01</v>
      </c>
    </row>
    <row r="4961" spans="1:2" hidden="1">
      <c r="A4961" s="3">
        <v>40049</v>
      </c>
      <c r="B4961" s="2">
        <v>25.14</v>
      </c>
    </row>
    <row r="4962" spans="1:2" hidden="1">
      <c r="A4962" s="3">
        <v>40050</v>
      </c>
      <c r="B4962" s="2">
        <v>24.92</v>
      </c>
    </row>
    <row r="4963" spans="1:2" hidden="1">
      <c r="A4963" s="3">
        <v>40051</v>
      </c>
      <c r="B4963" s="2">
        <v>24.95</v>
      </c>
    </row>
    <row r="4964" spans="1:2" hidden="1">
      <c r="A4964" s="3">
        <v>40052</v>
      </c>
      <c r="B4964" s="2">
        <v>24.68</v>
      </c>
    </row>
    <row r="4965" spans="1:2" hidden="1">
      <c r="A4965" s="3">
        <v>40053</v>
      </c>
      <c r="B4965" s="2">
        <v>24.76</v>
      </c>
    </row>
    <row r="4966" spans="1:2" hidden="1">
      <c r="A4966" s="3">
        <v>40056</v>
      </c>
      <c r="B4966" s="2">
        <v>26.01</v>
      </c>
    </row>
    <row r="4967" spans="1:2" hidden="1">
      <c r="A4967" s="3">
        <v>40057</v>
      </c>
      <c r="B4967" s="2">
        <v>29.15</v>
      </c>
    </row>
    <row r="4968" spans="1:2" hidden="1">
      <c r="A4968" s="3">
        <v>40058</v>
      </c>
      <c r="B4968" s="2">
        <v>28.9</v>
      </c>
    </row>
    <row r="4969" spans="1:2" hidden="1">
      <c r="A4969" s="3">
        <v>40059</v>
      </c>
      <c r="B4969" s="2">
        <v>27.1</v>
      </c>
    </row>
    <row r="4970" spans="1:2" hidden="1">
      <c r="A4970" s="3">
        <v>40060</v>
      </c>
      <c r="B4970" s="2">
        <v>25.26</v>
      </c>
    </row>
    <row r="4971" spans="1:2" hidden="1">
      <c r="A4971" s="3">
        <v>40064</v>
      </c>
      <c r="B4971" s="2">
        <v>25.62</v>
      </c>
    </row>
    <row r="4972" spans="1:2" hidden="1">
      <c r="A4972" s="3">
        <v>40065</v>
      </c>
      <c r="B4972" s="2">
        <v>24.32</v>
      </c>
    </row>
    <row r="4973" spans="1:2" hidden="1">
      <c r="A4973" s="3">
        <v>40066</v>
      </c>
      <c r="B4973" s="2">
        <v>23.55</v>
      </c>
    </row>
    <row r="4974" spans="1:2" hidden="1">
      <c r="A4974" s="3">
        <v>40067</v>
      </c>
      <c r="B4974" s="2">
        <v>24.15</v>
      </c>
    </row>
    <row r="4975" spans="1:2" hidden="1">
      <c r="A4975" s="3">
        <v>40070</v>
      </c>
      <c r="B4975" s="2">
        <v>23.86</v>
      </c>
    </row>
    <row r="4976" spans="1:2" hidden="1">
      <c r="A4976" s="3">
        <v>40071</v>
      </c>
      <c r="B4976" s="2">
        <v>23.42</v>
      </c>
    </row>
    <row r="4977" spans="1:4" hidden="1">
      <c r="A4977" s="3">
        <v>40072</v>
      </c>
      <c r="B4977" s="2">
        <v>23.69</v>
      </c>
    </row>
    <row r="4978" spans="1:4" hidden="1">
      <c r="A4978" s="3">
        <v>40073</v>
      </c>
      <c r="B4978" s="2">
        <v>23.65</v>
      </c>
    </row>
    <row r="4979" spans="1:4" hidden="1">
      <c r="A4979" s="3">
        <v>40074</v>
      </c>
      <c r="B4979" s="2">
        <v>23.92</v>
      </c>
    </row>
    <row r="4980" spans="1:4" hidden="1">
      <c r="A4980" s="3">
        <v>40077</v>
      </c>
      <c r="B4980" s="2">
        <v>24.06</v>
      </c>
    </row>
    <row r="4981" spans="1:4" hidden="1">
      <c r="A4981" s="3">
        <v>40078</v>
      </c>
      <c r="B4981" s="2">
        <v>23.08</v>
      </c>
    </row>
    <row r="4982" spans="1:4" hidden="1">
      <c r="A4982" s="3">
        <v>40079</v>
      </c>
      <c r="B4982" s="2">
        <v>23.49</v>
      </c>
    </row>
    <row r="4983" spans="1:4" hidden="1">
      <c r="A4983" s="3">
        <v>40080</v>
      </c>
      <c r="B4983" s="2">
        <v>24.95</v>
      </c>
    </row>
    <row r="4984" spans="1:4" hidden="1">
      <c r="A4984" s="3">
        <v>40081</v>
      </c>
      <c r="B4984" s="2">
        <v>25.61</v>
      </c>
    </row>
    <row r="4985" spans="1:4" hidden="1">
      <c r="A4985" s="3">
        <v>40084</v>
      </c>
      <c r="B4985" s="2">
        <v>24.88</v>
      </c>
    </row>
    <row r="4986" spans="1:4" hidden="1">
      <c r="A4986" s="3">
        <v>40085</v>
      </c>
      <c r="B4986" s="2">
        <v>25.19</v>
      </c>
    </row>
    <row r="4987" spans="1:4">
      <c r="A4987" s="3">
        <v>40086</v>
      </c>
      <c r="B4987" s="2">
        <v>25.61</v>
      </c>
      <c r="C4987" s="12" t="s">
        <v>98</v>
      </c>
      <c r="D4987" s="2">
        <f>AVERAGE(B4924:B4987)</f>
        <v>25.486249999999998</v>
      </c>
    </row>
    <row r="4988" spans="1:4" hidden="1">
      <c r="A4988" s="3">
        <v>40087</v>
      </c>
      <c r="B4988" s="2">
        <v>28.27</v>
      </c>
    </row>
    <row r="4989" spans="1:4" hidden="1">
      <c r="A4989" s="3">
        <v>40088</v>
      </c>
      <c r="B4989" s="2">
        <v>28.68</v>
      </c>
    </row>
    <row r="4990" spans="1:4" hidden="1">
      <c r="A4990" s="3">
        <v>40091</v>
      </c>
      <c r="B4990" s="2">
        <v>26.84</v>
      </c>
    </row>
    <row r="4991" spans="1:4" hidden="1">
      <c r="A4991" s="3">
        <v>40092</v>
      </c>
      <c r="B4991" s="2">
        <v>25.7</v>
      </c>
    </row>
    <row r="4992" spans="1:4" hidden="1">
      <c r="A4992" s="3">
        <v>40093</v>
      </c>
      <c r="B4992" s="2">
        <v>24.68</v>
      </c>
    </row>
    <row r="4993" spans="1:2" hidden="1">
      <c r="A4993" s="3">
        <v>40094</v>
      </c>
      <c r="B4993" s="2">
        <v>24.18</v>
      </c>
    </row>
    <row r="4994" spans="1:2" hidden="1">
      <c r="A4994" s="3">
        <v>40095</v>
      </c>
      <c r="B4994" s="2">
        <v>23.12</v>
      </c>
    </row>
    <row r="4995" spans="1:2" hidden="1">
      <c r="A4995" s="3">
        <v>40098</v>
      </c>
      <c r="B4995" s="2">
        <v>23.01</v>
      </c>
    </row>
    <row r="4996" spans="1:2" hidden="1">
      <c r="A4996" s="3">
        <v>40099</v>
      </c>
      <c r="B4996" s="2">
        <v>22.99</v>
      </c>
    </row>
    <row r="4997" spans="1:2" hidden="1">
      <c r="A4997" s="3">
        <v>40100</v>
      </c>
      <c r="B4997" s="2">
        <v>22.86</v>
      </c>
    </row>
    <row r="4998" spans="1:2" hidden="1">
      <c r="A4998" s="3">
        <v>40101</v>
      </c>
      <c r="B4998" s="2">
        <v>21.72</v>
      </c>
    </row>
    <row r="4999" spans="1:2" hidden="1">
      <c r="A4999" s="3">
        <v>40102</v>
      </c>
      <c r="B4999" s="2">
        <v>21.43</v>
      </c>
    </row>
    <row r="5000" spans="1:2" hidden="1">
      <c r="A5000" s="3">
        <v>40105</v>
      </c>
      <c r="B5000" s="2">
        <v>21.49</v>
      </c>
    </row>
    <row r="5001" spans="1:2" hidden="1">
      <c r="A5001" s="3">
        <v>40106</v>
      </c>
      <c r="B5001" s="2">
        <v>20.9</v>
      </c>
    </row>
    <row r="5002" spans="1:2" hidden="1">
      <c r="A5002" s="3">
        <v>40107</v>
      </c>
      <c r="B5002" s="2">
        <v>22.22</v>
      </c>
    </row>
    <row r="5003" spans="1:2" hidden="1">
      <c r="A5003" s="3">
        <v>40108</v>
      </c>
      <c r="B5003" s="2">
        <v>20.69</v>
      </c>
    </row>
    <row r="5004" spans="1:2" hidden="1">
      <c r="A5004" s="3">
        <v>40109</v>
      </c>
      <c r="B5004" s="2">
        <v>22.27</v>
      </c>
    </row>
    <row r="5005" spans="1:2" hidden="1">
      <c r="A5005" s="3">
        <v>40112</v>
      </c>
      <c r="B5005" s="2">
        <v>24.31</v>
      </c>
    </row>
    <row r="5006" spans="1:2" hidden="1">
      <c r="A5006" s="3">
        <v>40113</v>
      </c>
      <c r="B5006" s="2">
        <v>24.83</v>
      </c>
    </row>
    <row r="5007" spans="1:2" hidden="1">
      <c r="A5007" s="3">
        <v>40114</v>
      </c>
      <c r="B5007" s="2">
        <v>27.91</v>
      </c>
    </row>
    <row r="5008" spans="1:2" hidden="1">
      <c r="A5008" s="3">
        <v>40115</v>
      </c>
      <c r="B5008" s="2">
        <v>24.76</v>
      </c>
    </row>
    <row r="5009" spans="1:2" hidden="1">
      <c r="A5009" s="3">
        <v>40116</v>
      </c>
      <c r="B5009" s="2">
        <v>30.69</v>
      </c>
    </row>
    <row r="5010" spans="1:2" hidden="1">
      <c r="A5010" s="3">
        <v>40119</v>
      </c>
      <c r="B5010" s="2">
        <v>29.78</v>
      </c>
    </row>
    <row r="5011" spans="1:2" hidden="1">
      <c r="A5011" s="3">
        <v>40120</v>
      </c>
      <c r="B5011" s="2">
        <v>28.81</v>
      </c>
    </row>
    <row r="5012" spans="1:2" hidden="1">
      <c r="A5012" s="3">
        <v>40121</v>
      </c>
      <c r="B5012" s="2">
        <v>27.72</v>
      </c>
    </row>
    <row r="5013" spans="1:2" hidden="1">
      <c r="A5013" s="3">
        <v>40122</v>
      </c>
      <c r="B5013" s="2">
        <v>25.43</v>
      </c>
    </row>
    <row r="5014" spans="1:2" hidden="1">
      <c r="A5014" s="3">
        <v>40123</v>
      </c>
      <c r="B5014" s="2">
        <v>24.19</v>
      </c>
    </row>
    <row r="5015" spans="1:2" hidden="1">
      <c r="A5015" s="3">
        <v>40126</v>
      </c>
      <c r="B5015" s="2">
        <v>23.15</v>
      </c>
    </row>
    <row r="5016" spans="1:2" hidden="1">
      <c r="A5016" s="3">
        <v>40127</v>
      </c>
      <c r="B5016" s="2">
        <v>22.84</v>
      </c>
    </row>
    <row r="5017" spans="1:2" hidden="1">
      <c r="A5017" s="3">
        <v>40128</v>
      </c>
      <c r="B5017" s="2">
        <v>23.04</v>
      </c>
    </row>
    <row r="5018" spans="1:2" hidden="1">
      <c r="A5018" s="3">
        <v>40129</v>
      </c>
      <c r="B5018" s="2">
        <v>24.24</v>
      </c>
    </row>
    <row r="5019" spans="1:2" hidden="1">
      <c r="A5019" s="3">
        <v>40130</v>
      </c>
      <c r="B5019" s="2">
        <v>23.36</v>
      </c>
    </row>
    <row r="5020" spans="1:2" hidden="1">
      <c r="A5020" s="3">
        <v>40133</v>
      </c>
      <c r="B5020" s="2">
        <v>22.89</v>
      </c>
    </row>
    <row r="5021" spans="1:2" hidden="1">
      <c r="A5021" s="3">
        <v>40134</v>
      </c>
      <c r="B5021" s="2">
        <v>22.41</v>
      </c>
    </row>
    <row r="5022" spans="1:2" hidden="1">
      <c r="A5022" s="3">
        <v>40135</v>
      </c>
      <c r="B5022" s="2">
        <v>21.63</v>
      </c>
    </row>
    <row r="5023" spans="1:2" hidden="1">
      <c r="A5023" s="3">
        <v>40136</v>
      </c>
      <c r="B5023" s="2">
        <v>22.63</v>
      </c>
    </row>
    <row r="5024" spans="1:2" hidden="1">
      <c r="A5024" s="3">
        <v>40137</v>
      </c>
      <c r="B5024" s="2">
        <v>22.19</v>
      </c>
    </row>
    <row r="5025" spans="1:2" hidden="1">
      <c r="A5025" s="3">
        <v>40140</v>
      </c>
      <c r="B5025" s="2">
        <v>21.16</v>
      </c>
    </row>
    <row r="5026" spans="1:2" hidden="1">
      <c r="A5026" s="3">
        <v>40141</v>
      </c>
      <c r="B5026" s="2">
        <v>20.47</v>
      </c>
    </row>
    <row r="5027" spans="1:2" hidden="1">
      <c r="A5027" s="3">
        <v>40142</v>
      </c>
      <c r="B5027" s="2">
        <v>20.48</v>
      </c>
    </row>
    <row r="5028" spans="1:2" hidden="1">
      <c r="A5028" s="3">
        <v>40144</v>
      </c>
      <c r="B5028" s="2">
        <v>24.74</v>
      </c>
    </row>
    <row r="5029" spans="1:2" hidden="1">
      <c r="A5029" s="3">
        <v>40147</v>
      </c>
      <c r="B5029" s="2">
        <v>24.51</v>
      </c>
    </row>
    <row r="5030" spans="1:2" hidden="1">
      <c r="A5030" s="3">
        <v>40148</v>
      </c>
      <c r="B5030" s="2">
        <v>21.92</v>
      </c>
    </row>
    <row r="5031" spans="1:2" hidden="1">
      <c r="A5031" s="3">
        <v>40149</v>
      </c>
      <c r="B5031" s="2">
        <v>21.12</v>
      </c>
    </row>
    <row r="5032" spans="1:2" hidden="1">
      <c r="A5032" s="3">
        <v>40150</v>
      </c>
      <c r="B5032" s="2">
        <v>22.46</v>
      </c>
    </row>
    <row r="5033" spans="1:2" hidden="1">
      <c r="A5033" s="3">
        <v>40151</v>
      </c>
      <c r="B5033" s="2">
        <v>21.25</v>
      </c>
    </row>
    <row r="5034" spans="1:2" hidden="1">
      <c r="A5034" s="3">
        <v>40154</v>
      </c>
      <c r="B5034" s="2">
        <v>22.1</v>
      </c>
    </row>
    <row r="5035" spans="1:2" hidden="1">
      <c r="A5035" s="3">
        <v>40155</v>
      </c>
      <c r="B5035" s="2">
        <v>23.69</v>
      </c>
    </row>
    <row r="5036" spans="1:2" hidden="1">
      <c r="A5036" s="3">
        <v>40156</v>
      </c>
      <c r="B5036" s="2">
        <v>22.66</v>
      </c>
    </row>
    <row r="5037" spans="1:2" hidden="1">
      <c r="A5037" s="3">
        <v>40157</v>
      </c>
      <c r="B5037" s="2">
        <v>22.32</v>
      </c>
    </row>
    <row r="5038" spans="1:2" hidden="1">
      <c r="A5038" s="3">
        <v>40158</v>
      </c>
      <c r="B5038" s="2">
        <v>21.59</v>
      </c>
    </row>
    <row r="5039" spans="1:2" hidden="1">
      <c r="A5039" s="3">
        <v>40161</v>
      </c>
      <c r="B5039" s="2">
        <v>21.15</v>
      </c>
    </row>
    <row r="5040" spans="1:2" hidden="1">
      <c r="A5040" s="3">
        <v>40162</v>
      </c>
      <c r="B5040" s="2">
        <v>21.49</v>
      </c>
    </row>
    <row r="5041" spans="1:4" hidden="1">
      <c r="A5041" s="3">
        <v>40163</v>
      </c>
      <c r="B5041" s="2">
        <v>20.54</v>
      </c>
    </row>
    <row r="5042" spans="1:4" hidden="1">
      <c r="A5042" s="3">
        <v>40164</v>
      </c>
      <c r="B5042" s="2">
        <v>22.51</v>
      </c>
    </row>
    <row r="5043" spans="1:4" hidden="1">
      <c r="A5043" s="3">
        <v>40165</v>
      </c>
      <c r="B5043" s="2">
        <v>21.68</v>
      </c>
    </row>
    <row r="5044" spans="1:4" hidden="1">
      <c r="A5044" s="3">
        <v>40168</v>
      </c>
      <c r="B5044" s="2">
        <v>20.49</v>
      </c>
    </row>
    <row r="5045" spans="1:4" hidden="1">
      <c r="A5045" s="3">
        <v>40169</v>
      </c>
      <c r="B5045" s="2">
        <v>19.54</v>
      </c>
    </row>
    <row r="5046" spans="1:4" hidden="1">
      <c r="A5046" s="3">
        <v>40170</v>
      </c>
      <c r="B5046" s="2">
        <v>19.71</v>
      </c>
    </row>
    <row r="5047" spans="1:4" hidden="1">
      <c r="A5047" s="3">
        <v>40171</v>
      </c>
      <c r="B5047" s="2">
        <v>19.47</v>
      </c>
    </row>
    <row r="5048" spans="1:4" hidden="1">
      <c r="A5048" s="3">
        <v>40175</v>
      </c>
      <c r="B5048" s="2">
        <v>19.93</v>
      </c>
    </row>
    <row r="5049" spans="1:4" hidden="1">
      <c r="A5049" s="3">
        <v>40176</v>
      </c>
      <c r="B5049" s="2">
        <v>20.010000000000002</v>
      </c>
    </row>
    <row r="5050" spans="1:4" hidden="1">
      <c r="A5050" s="3">
        <v>40177</v>
      </c>
      <c r="B5050" s="2">
        <v>19.96</v>
      </c>
    </row>
    <row r="5051" spans="1:4">
      <c r="A5051" s="3">
        <v>40178</v>
      </c>
      <c r="B5051" s="2">
        <v>21.68</v>
      </c>
      <c r="C5051" s="12" t="s">
        <v>99</v>
      </c>
      <c r="D5051" s="2">
        <f>AVERAGE(B4988:B5051)</f>
        <v>23.070156250000004</v>
      </c>
    </row>
    <row r="5052" spans="1:4" hidden="1">
      <c r="A5052" s="3">
        <v>40182</v>
      </c>
      <c r="B5052" s="2">
        <v>20.04</v>
      </c>
    </row>
    <row r="5053" spans="1:4" hidden="1">
      <c r="A5053" s="3">
        <v>40183</v>
      </c>
      <c r="B5053" s="2">
        <v>19.350000000000001</v>
      </c>
    </row>
    <row r="5054" spans="1:4" hidden="1">
      <c r="A5054" s="3">
        <v>40184</v>
      </c>
      <c r="B5054" s="2">
        <v>19.16</v>
      </c>
    </row>
    <row r="5055" spans="1:4" hidden="1">
      <c r="A5055" s="3">
        <v>40185</v>
      </c>
      <c r="B5055" s="2">
        <v>19.059999999999999</v>
      </c>
    </row>
    <row r="5056" spans="1:4" hidden="1">
      <c r="A5056" s="3">
        <v>40186</v>
      </c>
      <c r="B5056" s="2">
        <v>18.13</v>
      </c>
    </row>
    <row r="5057" spans="1:2" hidden="1">
      <c r="A5057" s="3">
        <v>40189</v>
      </c>
      <c r="B5057" s="2">
        <v>17.55</v>
      </c>
    </row>
    <row r="5058" spans="1:2" hidden="1">
      <c r="A5058" s="3">
        <v>40190</v>
      </c>
      <c r="B5058" s="2">
        <v>18.25</v>
      </c>
    </row>
    <row r="5059" spans="1:2" hidden="1">
      <c r="A5059" s="3">
        <v>40191</v>
      </c>
      <c r="B5059" s="2">
        <v>17.850000000000001</v>
      </c>
    </row>
    <row r="5060" spans="1:2" hidden="1">
      <c r="A5060" s="3">
        <v>40192</v>
      </c>
      <c r="B5060" s="2">
        <v>17.63</v>
      </c>
    </row>
    <row r="5061" spans="1:2" hidden="1">
      <c r="A5061" s="3">
        <v>40193</v>
      </c>
      <c r="B5061" s="2">
        <v>17.91</v>
      </c>
    </row>
    <row r="5062" spans="1:2" hidden="1">
      <c r="A5062" s="3">
        <v>40197</v>
      </c>
      <c r="B5062" s="2">
        <v>17.579999999999998</v>
      </c>
    </row>
    <row r="5063" spans="1:2" hidden="1">
      <c r="A5063" s="3">
        <v>40198</v>
      </c>
      <c r="B5063" s="2">
        <v>18.68</v>
      </c>
    </row>
    <row r="5064" spans="1:2" hidden="1">
      <c r="A5064" s="3">
        <v>40199</v>
      </c>
      <c r="B5064" s="2">
        <v>22.27</v>
      </c>
    </row>
    <row r="5065" spans="1:2" hidden="1">
      <c r="A5065" s="3">
        <v>40200</v>
      </c>
      <c r="B5065" s="2">
        <v>27.31</v>
      </c>
    </row>
    <row r="5066" spans="1:2" hidden="1">
      <c r="A5066" s="3">
        <v>40203</v>
      </c>
      <c r="B5066" s="2">
        <v>25.41</v>
      </c>
    </row>
    <row r="5067" spans="1:2" hidden="1">
      <c r="A5067" s="3">
        <v>40204</v>
      </c>
      <c r="B5067" s="2">
        <v>24.55</v>
      </c>
    </row>
    <row r="5068" spans="1:2" hidden="1">
      <c r="A5068" s="3">
        <v>40205</v>
      </c>
      <c r="B5068" s="2">
        <v>23.14</v>
      </c>
    </row>
    <row r="5069" spans="1:2" hidden="1">
      <c r="A5069" s="3">
        <v>40206</v>
      </c>
      <c r="B5069" s="2">
        <v>23.73</v>
      </c>
    </row>
    <row r="5070" spans="1:2" hidden="1">
      <c r="A5070" s="3">
        <v>40207</v>
      </c>
      <c r="B5070" s="2">
        <v>24.62</v>
      </c>
    </row>
    <row r="5071" spans="1:2" hidden="1">
      <c r="A5071" s="3">
        <v>40210</v>
      </c>
      <c r="B5071" s="2">
        <v>22.59</v>
      </c>
    </row>
    <row r="5072" spans="1:2" hidden="1">
      <c r="A5072" s="3">
        <v>40211</v>
      </c>
      <c r="B5072" s="2">
        <v>21.48</v>
      </c>
    </row>
    <row r="5073" spans="1:2" hidden="1">
      <c r="A5073" s="3">
        <v>40212</v>
      </c>
      <c r="B5073" s="2">
        <v>21.6</v>
      </c>
    </row>
    <row r="5074" spans="1:2" hidden="1">
      <c r="A5074" s="3">
        <v>40213</v>
      </c>
      <c r="B5074" s="2">
        <v>26.08</v>
      </c>
    </row>
    <row r="5075" spans="1:2" hidden="1">
      <c r="A5075" s="3">
        <v>40214</v>
      </c>
      <c r="B5075" s="2">
        <v>26.11</v>
      </c>
    </row>
    <row r="5076" spans="1:2" hidden="1">
      <c r="A5076" s="3">
        <v>40217</v>
      </c>
      <c r="B5076" s="2">
        <v>26.51</v>
      </c>
    </row>
    <row r="5077" spans="1:2" hidden="1">
      <c r="A5077" s="3">
        <v>40218</v>
      </c>
      <c r="B5077" s="2">
        <v>26</v>
      </c>
    </row>
    <row r="5078" spans="1:2" hidden="1">
      <c r="A5078" s="3">
        <v>40219</v>
      </c>
      <c r="B5078" s="2">
        <v>25.4</v>
      </c>
    </row>
    <row r="5079" spans="1:2" hidden="1">
      <c r="A5079" s="3">
        <v>40220</v>
      </c>
      <c r="B5079" s="2">
        <v>23.96</v>
      </c>
    </row>
    <row r="5080" spans="1:2" hidden="1">
      <c r="A5080" s="3">
        <v>40221</v>
      </c>
      <c r="B5080" s="2">
        <v>22.73</v>
      </c>
    </row>
    <row r="5081" spans="1:2" hidden="1">
      <c r="A5081" s="3">
        <v>40225</v>
      </c>
      <c r="B5081" s="2">
        <v>22.25</v>
      </c>
    </row>
    <row r="5082" spans="1:2" hidden="1">
      <c r="A5082" s="3">
        <v>40226</v>
      </c>
      <c r="B5082" s="2">
        <v>21.72</v>
      </c>
    </row>
    <row r="5083" spans="1:2" hidden="1">
      <c r="A5083" s="3">
        <v>40227</v>
      </c>
      <c r="B5083" s="2">
        <v>20.63</v>
      </c>
    </row>
    <row r="5084" spans="1:2" hidden="1">
      <c r="A5084" s="3">
        <v>40228</v>
      </c>
      <c r="B5084" s="2">
        <v>20.02</v>
      </c>
    </row>
    <row r="5085" spans="1:2" hidden="1">
      <c r="A5085" s="3">
        <v>40231</v>
      </c>
      <c r="B5085" s="2">
        <v>19.940000000000001</v>
      </c>
    </row>
    <row r="5086" spans="1:2" hidden="1">
      <c r="A5086" s="3">
        <v>40232</v>
      </c>
      <c r="B5086" s="2">
        <v>21.37</v>
      </c>
    </row>
    <row r="5087" spans="1:2" hidden="1">
      <c r="A5087" s="3">
        <v>40233</v>
      </c>
      <c r="B5087" s="2">
        <v>20.27</v>
      </c>
    </row>
    <row r="5088" spans="1:2" hidden="1">
      <c r="A5088" s="3">
        <v>40234</v>
      </c>
      <c r="B5088" s="2">
        <v>20.100000000000001</v>
      </c>
    </row>
    <row r="5089" spans="1:2" hidden="1">
      <c r="A5089" s="3">
        <v>40235</v>
      </c>
      <c r="B5089" s="2">
        <v>19.5</v>
      </c>
    </row>
    <row r="5090" spans="1:2" hidden="1">
      <c r="A5090" s="3">
        <v>40238</v>
      </c>
      <c r="B5090" s="2">
        <v>19.260000000000002</v>
      </c>
    </row>
    <row r="5091" spans="1:2" hidden="1">
      <c r="A5091" s="3">
        <v>40239</v>
      </c>
      <c r="B5091" s="2">
        <v>19.059999999999999</v>
      </c>
    </row>
    <row r="5092" spans="1:2" hidden="1">
      <c r="A5092" s="3">
        <v>40240</v>
      </c>
      <c r="B5092" s="2">
        <v>18.829999999999998</v>
      </c>
    </row>
    <row r="5093" spans="1:2" hidden="1">
      <c r="A5093" s="3">
        <v>40241</v>
      </c>
      <c r="B5093" s="2">
        <v>18.72</v>
      </c>
    </row>
    <row r="5094" spans="1:2" hidden="1">
      <c r="A5094" s="3">
        <v>40242</v>
      </c>
      <c r="B5094" s="2">
        <v>17.420000000000002</v>
      </c>
    </row>
    <row r="5095" spans="1:2" hidden="1">
      <c r="A5095" s="3">
        <v>40245</v>
      </c>
      <c r="B5095" s="2">
        <v>17.79</v>
      </c>
    </row>
    <row r="5096" spans="1:2" hidden="1">
      <c r="A5096" s="3">
        <v>40246</v>
      </c>
      <c r="B5096" s="2">
        <v>17.920000000000002</v>
      </c>
    </row>
    <row r="5097" spans="1:2" hidden="1">
      <c r="A5097" s="3">
        <v>40247</v>
      </c>
      <c r="B5097" s="2">
        <v>18.57</v>
      </c>
    </row>
    <row r="5098" spans="1:2" hidden="1">
      <c r="A5098" s="3">
        <v>40248</v>
      </c>
      <c r="B5098" s="2">
        <v>18.059999999999999</v>
      </c>
    </row>
    <row r="5099" spans="1:2" hidden="1">
      <c r="A5099" s="3">
        <v>40249</v>
      </c>
      <c r="B5099" s="2">
        <v>17.579999999999998</v>
      </c>
    </row>
    <row r="5100" spans="1:2" hidden="1">
      <c r="A5100" s="3">
        <v>40252</v>
      </c>
      <c r="B5100" s="2">
        <v>18</v>
      </c>
    </row>
    <row r="5101" spans="1:2" hidden="1">
      <c r="A5101" s="3">
        <v>40253</v>
      </c>
      <c r="B5101" s="2">
        <v>17.690000000000001</v>
      </c>
    </row>
    <row r="5102" spans="1:2" hidden="1">
      <c r="A5102" s="3">
        <v>40254</v>
      </c>
      <c r="B5102" s="2">
        <v>16.91</v>
      </c>
    </row>
    <row r="5103" spans="1:2" hidden="1">
      <c r="A5103" s="3">
        <v>40255</v>
      </c>
      <c r="B5103" s="2">
        <v>16.62</v>
      </c>
    </row>
    <row r="5104" spans="1:2" hidden="1">
      <c r="A5104" s="3">
        <v>40256</v>
      </c>
      <c r="B5104" s="2">
        <v>16.97</v>
      </c>
    </row>
    <row r="5105" spans="1:4" hidden="1">
      <c r="A5105" s="3">
        <v>40259</v>
      </c>
      <c r="B5105" s="2">
        <v>16.87</v>
      </c>
    </row>
    <row r="5106" spans="1:4" hidden="1">
      <c r="A5106" s="3">
        <v>40260</v>
      </c>
      <c r="B5106" s="2">
        <v>16.350000000000001</v>
      </c>
    </row>
    <row r="5107" spans="1:4" hidden="1">
      <c r="A5107" s="3">
        <v>40261</v>
      </c>
      <c r="B5107" s="2">
        <v>17.55</v>
      </c>
    </row>
    <row r="5108" spans="1:4" hidden="1">
      <c r="A5108" s="3">
        <v>40262</v>
      </c>
      <c r="B5108" s="2">
        <v>18.399999999999999</v>
      </c>
    </row>
    <row r="5109" spans="1:4" hidden="1">
      <c r="A5109" s="3">
        <v>40263</v>
      </c>
      <c r="B5109" s="2">
        <v>17.77</v>
      </c>
    </row>
    <row r="5110" spans="1:4" hidden="1">
      <c r="A5110" s="3">
        <v>40266</v>
      </c>
      <c r="B5110" s="2">
        <v>17.59</v>
      </c>
    </row>
    <row r="5111" spans="1:4" hidden="1">
      <c r="A5111" s="3">
        <v>40267</v>
      </c>
      <c r="B5111" s="2">
        <v>17.13</v>
      </c>
    </row>
    <row r="5112" spans="1:4">
      <c r="A5112" s="3">
        <v>40268</v>
      </c>
      <c r="B5112" s="2">
        <v>17.59</v>
      </c>
      <c r="C5112" s="12" t="s">
        <v>100</v>
      </c>
      <c r="D5112" s="2">
        <f>AVERAGE(B5052:B5112)</f>
        <v>20.14967213114754</v>
      </c>
    </row>
    <row r="5113" spans="1:4" hidden="1">
      <c r="A5113" s="3">
        <v>40269</v>
      </c>
      <c r="B5113" s="2">
        <v>17.47</v>
      </c>
    </row>
    <row r="5114" spans="1:4" hidden="1">
      <c r="A5114" s="3">
        <v>40273</v>
      </c>
      <c r="B5114" s="2">
        <v>17.02</v>
      </c>
    </row>
    <row r="5115" spans="1:4" hidden="1">
      <c r="A5115" s="3">
        <v>40274</v>
      </c>
      <c r="B5115" s="2">
        <v>16.23</v>
      </c>
    </row>
    <row r="5116" spans="1:4" hidden="1">
      <c r="A5116" s="3">
        <v>40275</v>
      </c>
      <c r="B5116" s="2">
        <v>16.62</v>
      </c>
    </row>
    <row r="5117" spans="1:4" hidden="1">
      <c r="A5117" s="3">
        <v>40276</v>
      </c>
      <c r="B5117" s="2">
        <v>16.48</v>
      </c>
    </row>
    <row r="5118" spans="1:4" hidden="1">
      <c r="A5118" s="3">
        <v>40277</v>
      </c>
      <c r="B5118" s="2">
        <v>16.14</v>
      </c>
    </row>
    <row r="5119" spans="1:4" hidden="1">
      <c r="A5119" s="3">
        <v>40280</v>
      </c>
      <c r="B5119" s="2">
        <v>15.58</v>
      </c>
    </row>
    <row r="5120" spans="1:4" hidden="1">
      <c r="A5120" s="3">
        <v>40281</v>
      </c>
      <c r="B5120" s="2">
        <v>16.2</v>
      </c>
    </row>
    <row r="5121" spans="1:2" hidden="1">
      <c r="A5121" s="3">
        <v>40282</v>
      </c>
      <c r="B5121" s="2">
        <v>15.59</v>
      </c>
    </row>
    <row r="5122" spans="1:2" hidden="1">
      <c r="A5122" s="3">
        <v>40283</v>
      </c>
      <c r="B5122" s="2">
        <v>15.89</v>
      </c>
    </row>
    <row r="5123" spans="1:2" hidden="1">
      <c r="A5123" s="3">
        <v>40284</v>
      </c>
      <c r="B5123" s="2">
        <v>18.36</v>
      </c>
    </row>
    <row r="5124" spans="1:2" hidden="1">
      <c r="A5124" s="3">
        <v>40287</v>
      </c>
      <c r="B5124" s="2">
        <v>17.34</v>
      </c>
    </row>
    <row r="5125" spans="1:2" hidden="1">
      <c r="A5125" s="3">
        <v>40288</v>
      </c>
      <c r="B5125" s="2">
        <v>15.73</v>
      </c>
    </row>
    <row r="5126" spans="1:2" hidden="1">
      <c r="A5126" s="3">
        <v>40289</v>
      </c>
      <c r="B5126" s="2">
        <v>16.32</v>
      </c>
    </row>
    <row r="5127" spans="1:2" hidden="1">
      <c r="A5127" s="3">
        <v>40290</v>
      </c>
      <c r="B5127" s="2">
        <v>16.47</v>
      </c>
    </row>
    <row r="5128" spans="1:2" hidden="1">
      <c r="A5128" s="3">
        <v>40291</v>
      </c>
      <c r="B5128" s="2">
        <v>16.62</v>
      </c>
    </row>
    <row r="5129" spans="1:2" hidden="1">
      <c r="A5129" s="3">
        <v>40294</v>
      </c>
      <c r="B5129" s="2">
        <v>17.47</v>
      </c>
    </row>
    <row r="5130" spans="1:2" hidden="1">
      <c r="A5130" s="3">
        <v>40295</v>
      </c>
      <c r="B5130" s="2">
        <v>22.81</v>
      </c>
    </row>
    <row r="5131" spans="1:2" hidden="1">
      <c r="A5131" s="3">
        <v>40296</v>
      </c>
      <c r="B5131" s="2">
        <v>21.08</v>
      </c>
    </row>
    <row r="5132" spans="1:2" hidden="1">
      <c r="A5132" s="3">
        <v>40297</v>
      </c>
      <c r="B5132" s="2">
        <v>18.440000000000001</v>
      </c>
    </row>
    <row r="5133" spans="1:2" hidden="1">
      <c r="A5133" s="3">
        <v>40298</v>
      </c>
      <c r="B5133" s="2">
        <v>22.05</v>
      </c>
    </row>
    <row r="5134" spans="1:2" hidden="1">
      <c r="A5134" s="3">
        <v>40301</v>
      </c>
      <c r="B5134" s="2">
        <v>20.190000000000001</v>
      </c>
    </row>
    <row r="5135" spans="1:2" hidden="1">
      <c r="A5135" s="3">
        <v>40302</v>
      </c>
      <c r="B5135" s="2">
        <v>23.84</v>
      </c>
    </row>
    <row r="5136" spans="1:2" hidden="1">
      <c r="A5136" s="3">
        <v>40303</v>
      </c>
      <c r="B5136" s="2">
        <v>24.91</v>
      </c>
    </row>
    <row r="5137" spans="1:2" hidden="1">
      <c r="A5137" s="3">
        <v>40304</v>
      </c>
      <c r="B5137" s="2">
        <v>32.799999999999997</v>
      </c>
    </row>
    <row r="5138" spans="1:2" hidden="1">
      <c r="A5138" s="3">
        <v>40305</v>
      </c>
      <c r="B5138" s="2">
        <v>40.950000000000003</v>
      </c>
    </row>
    <row r="5139" spans="1:2" hidden="1">
      <c r="A5139" s="3">
        <v>40308</v>
      </c>
      <c r="B5139" s="2">
        <v>28.84</v>
      </c>
    </row>
    <row r="5140" spans="1:2" hidden="1">
      <c r="A5140" s="3">
        <v>40309</v>
      </c>
      <c r="B5140" s="2">
        <v>28.32</v>
      </c>
    </row>
    <row r="5141" spans="1:2" hidden="1">
      <c r="A5141" s="3">
        <v>40310</v>
      </c>
      <c r="B5141" s="2">
        <v>25.52</v>
      </c>
    </row>
    <row r="5142" spans="1:2" hidden="1">
      <c r="A5142" s="3">
        <v>40311</v>
      </c>
      <c r="B5142" s="2">
        <v>26.68</v>
      </c>
    </row>
    <row r="5143" spans="1:2" hidden="1">
      <c r="A5143" s="3">
        <v>40312</v>
      </c>
      <c r="B5143" s="2">
        <v>31.24</v>
      </c>
    </row>
    <row r="5144" spans="1:2" hidden="1">
      <c r="A5144" s="3">
        <v>40315</v>
      </c>
      <c r="B5144" s="2">
        <v>30.84</v>
      </c>
    </row>
    <row r="5145" spans="1:2" hidden="1">
      <c r="A5145" s="3">
        <v>40316</v>
      </c>
      <c r="B5145" s="2">
        <v>33.549999999999997</v>
      </c>
    </row>
    <row r="5146" spans="1:2" hidden="1">
      <c r="A5146" s="3">
        <v>40317</v>
      </c>
      <c r="B5146" s="2">
        <v>35.32</v>
      </c>
    </row>
    <row r="5147" spans="1:2" hidden="1">
      <c r="A5147" s="3">
        <v>40318</v>
      </c>
      <c r="B5147" s="2">
        <v>45.79</v>
      </c>
    </row>
    <row r="5148" spans="1:2" hidden="1">
      <c r="A5148" s="3">
        <v>40319</v>
      </c>
      <c r="B5148" s="2">
        <v>40.1</v>
      </c>
    </row>
    <row r="5149" spans="1:2" hidden="1">
      <c r="A5149" s="3">
        <v>40322</v>
      </c>
      <c r="B5149" s="2">
        <v>38.32</v>
      </c>
    </row>
    <row r="5150" spans="1:2" hidden="1">
      <c r="A5150" s="3">
        <v>40323</v>
      </c>
      <c r="B5150" s="2">
        <v>34.61</v>
      </c>
    </row>
    <row r="5151" spans="1:2" hidden="1">
      <c r="A5151" s="3">
        <v>40324</v>
      </c>
      <c r="B5151" s="2">
        <v>35.020000000000003</v>
      </c>
    </row>
    <row r="5152" spans="1:2" hidden="1">
      <c r="A5152" s="3">
        <v>40325</v>
      </c>
      <c r="B5152" s="2">
        <v>29.68</v>
      </c>
    </row>
    <row r="5153" spans="1:2" hidden="1">
      <c r="A5153" s="3">
        <v>40326</v>
      </c>
      <c r="B5153" s="2">
        <v>32.07</v>
      </c>
    </row>
    <row r="5154" spans="1:2" hidden="1">
      <c r="A5154" s="3">
        <v>40330</v>
      </c>
      <c r="B5154" s="2">
        <v>35.54</v>
      </c>
    </row>
    <row r="5155" spans="1:2" hidden="1">
      <c r="A5155" s="3">
        <v>40331</v>
      </c>
      <c r="B5155" s="2">
        <v>30.17</v>
      </c>
    </row>
    <row r="5156" spans="1:2" hidden="1">
      <c r="A5156" s="3">
        <v>40332</v>
      </c>
      <c r="B5156" s="2">
        <v>29.46</v>
      </c>
    </row>
    <row r="5157" spans="1:2" hidden="1">
      <c r="A5157" s="3">
        <v>40333</v>
      </c>
      <c r="B5157" s="2">
        <v>35.479999999999997</v>
      </c>
    </row>
    <row r="5158" spans="1:2" hidden="1">
      <c r="A5158" s="3">
        <v>40336</v>
      </c>
      <c r="B5158" s="2">
        <v>36.57</v>
      </c>
    </row>
    <row r="5159" spans="1:2" hidden="1">
      <c r="A5159" s="3">
        <v>40337</v>
      </c>
      <c r="B5159" s="2">
        <v>33.700000000000003</v>
      </c>
    </row>
    <row r="5160" spans="1:2" hidden="1">
      <c r="A5160" s="3">
        <v>40338</v>
      </c>
      <c r="B5160" s="2">
        <v>33.729999999999997</v>
      </c>
    </row>
    <row r="5161" spans="1:2" hidden="1">
      <c r="A5161" s="3">
        <v>40339</v>
      </c>
      <c r="B5161" s="2">
        <v>30.57</v>
      </c>
    </row>
    <row r="5162" spans="1:2" hidden="1">
      <c r="A5162" s="3">
        <v>40340</v>
      </c>
      <c r="B5162" s="2">
        <v>28.79</v>
      </c>
    </row>
    <row r="5163" spans="1:2" hidden="1">
      <c r="A5163" s="3">
        <v>40343</v>
      </c>
      <c r="B5163" s="2">
        <v>28.58</v>
      </c>
    </row>
    <row r="5164" spans="1:2" hidden="1">
      <c r="A5164" s="3">
        <v>40344</v>
      </c>
      <c r="B5164" s="2">
        <v>25.87</v>
      </c>
    </row>
    <row r="5165" spans="1:2" hidden="1">
      <c r="A5165" s="3">
        <v>40345</v>
      </c>
      <c r="B5165" s="2">
        <v>25.92</v>
      </c>
    </row>
    <row r="5166" spans="1:2" hidden="1">
      <c r="A5166" s="3">
        <v>40346</v>
      </c>
      <c r="B5166" s="2">
        <v>25.05</v>
      </c>
    </row>
    <row r="5167" spans="1:2" hidden="1">
      <c r="A5167" s="3">
        <v>40347</v>
      </c>
      <c r="B5167" s="2">
        <v>23.95</v>
      </c>
    </row>
    <row r="5168" spans="1:2" hidden="1">
      <c r="A5168" s="3">
        <v>40350</v>
      </c>
      <c r="B5168" s="2">
        <v>24.88</v>
      </c>
    </row>
    <row r="5169" spans="1:4" hidden="1">
      <c r="A5169" s="3">
        <v>40351</v>
      </c>
      <c r="B5169" s="2">
        <v>27.05</v>
      </c>
    </row>
    <row r="5170" spans="1:4" hidden="1">
      <c r="A5170" s="3">
        <v>40352</v>
      </c>
      <c r="B5170" s="2">
        <v>26.91</v>
      </c>
    </row>
    <row r="5171" spans="1:4" hidden="1">
      <c r="A5171" s="3">
        <v>40353</v>
      </c>
      <c r="B5171" s="2">
        <v>29.74</v>
      </c>
    </row>
    <row r="5172" spans="1:4" hidden="1">
      <c r="A5172" s="3">
        <v>40354</v>
      </c>
      <c r="B5172" s="2">
        <v>28.53</v>
      </c>
    </row>
    <row r="5173" spans="1:4" hidden="1">
      <c r="A5173" s="3">
        <v>40357</v>
      </c>
      <c r="B5173" s="2">
        <v>29</v>
      </c>
    </row>
    <row r="5174" spans="1:4" hidden="1">
      <c r="A5174" s="3">
        <v>40358</v>
      </c>
      <c r="B5174" s="2">
        <v>34.130000000000003</v>
      </c>
    </row>
    <row r="5175" spans="1:4">
      <c r="A5175" s="3">
        <v>40359</v>
      </c>
      <c r="B5175" s="2">
        <v>34.54</v>
      </c>
      <c r="C5175" s="12" t="s">
        <v>101</v>
      </c>
      <c r="D5175" s="2">
        <f>AVERAGE(B5113:B5175)</f>
        <v>26.391428571428573</v>
      </c>
    </row>
    <row r="5176" spans="1:4" hidden="1">
      <c r="A5176" s="3">
        <v>40360</v>
      </c>
      <c r="B5176" s="2">
        <v>32.86</v>
      </c>
    </row>
    <row r="5177" spans="1:4" hidden="1">
      <c r="A5177" s="3">
        <v>40361</v>
      </c>
      <c r="B5177" s="2">
        <v>30.12</v>
      </c>
    </row>
    <row r="5178" spans="1:4" hidden="1">
      <c r="A5178" s="3">
        <v>40365</v>
      </c>
      <c r="B5178" s="2">
        <v>29.65</v>
      </c>
    </row>
    <row r="5179" spans="1:4" hidden="1">
      <c r="A5179" s="3">
        <v>40366</v>
      </c>
      <c r="B5179" s="2">
        <v>26.84</v>
      </c>
    </row>
    <row r="5180" spans="1:4" hidden="1">
      <c r="A5180" s="3">
        <v>40367</v>
      </c>
      <c r="B5180" s="2">
        <v>25.71</v>
      </c>
    </row>
    <row r="5181" spans="1:4" hidden="1">
      <c r="A5181" s="3">
        <v>40368</v>
      </c>
      <c r="B5181" s="2">
        <v>24.98</v>
      </c>
    </row>
    <row r="5182" spans="1:4" hidden="1">
      <c r="A5182" s="3">
        <v>40371</v>
      </c>
      <c r="B5182" s="2">
        <v>24.43</v>
      </c>
    </row>
    <row r="5183" spans="1:4" hidden="1">
      <c r="A5183" s="3">
        <v>40372</v>
      </c>
      <c r="B5183" s="2">
        <v>24.56</v>
      </c>
    </row>
    <row r="5184" spans="1:4" hidden="1">
      <c r="A5184" s="3">
        <v>40373</v>
      </c>
      <c r="B5184" s="2">
        <v>24.89</v>
      </c>
    </row>
    <row r="5185" spans="1:2" hidden="1">
      <c r="A5185" s="3">
        <v>40374</v>
      </c>
      <c r="B5185" s="2">
        <v>25.14</v>
      </c>
    </row>
    <row r="5186" spans="1:2" hidden="1">
      <c r="A5186" s="3">
        <v>40375</v>
      </c>
      <c r="B5186" s="2">
        <v>26.25</v>
      </c>
    </row>
    <row r="5187" spans="1:2" hidden="1">
      <c r="A5187" s="3">
        <v>40378</v>
      </c>
      <c r="B5187" s="2">
        <v>25.97</v>
      </c>
    </row>
    <row r="5188" spans="1:2" hidden="1">
      <c r="A5188" s="3">
        <v>40379</v>
      </c>
      <c r="B5188" s="2">
        <v>23.93</v>
      </c>
    </row>
    <row r="5189" spans="1:2" hidden="1">
      <c r="A5189" s="3">
        <v>40380</v>
      </c>
      <c r="B5189" s="2">
        <v>25.64</v>
      </c>
    </row>
    <row r="5190" spans="1:2" hidden="1">
      <c r="A5190" s="3">
        <v>40381</v>
      </c>
      <c r="B5190" s="2">
        <v>24.63</v>
      </c>
    </row>
    <row r="5191" spans="1:2" hidden="1">
      <c r="A5191" s="3">
        <v>40382</v>
      </c>
      <c r="B5191" s="2">
        <v>23.47</v>
      </c>
    </row>
    <row r="5192" spans="1:2" hidden="1">
      <c r="A5192" s="3">
        <v>40385</v>
      </c>
      <c r="B5192" s="2">
        <v>22.73</v>
      </c>
    </row>
    <row r="5193" spans="1:2" hidden="1">
      <c r="A5193" s="3">
        <v>40386</v>
      </c>
      <c r="B5193" s="2">
        <v>23.19</v>
      </c>
    </row>
    <row r="5194" spans="1:2" hidden="1">
      <c r="A5194" s="3">
        <v>40387</v>
      </c>
      <c r="B5194" s="2">
        <v>24.25</v>
      </c>
    </row>
    <row r="5195" spans="1:2" hidden="1">
      <c r="A5195" s="3">
        <v>40388</v>
      </c>
      <c r="B5195" s="2">
        <v>24.13</v>
      </c>
    </row>
    <row r="5196" spans="1:2" hidden="1">
      <c r="A5196" s="3">
        <v>40389</v>
      </c>
      <c r="B5196" s="2">
        <v>23.5</v>
      </c>
    </row>
    <row r="5197" spans="1:2" hidden="1">
      <c r="A5197" s="3">
        <v>40392</v>
      </c>
      <c r="B5197" s="2">
        <v>22.01</v>
      </c>
    </row>
    <row r="5198" spans="1:2" hidden="1">
      <c r="A5198" s="3">
        <v>40393</v>
      </c>
      <c r="B5198" s="2">
        <v>22.63</v>
      </c>
    </row>
    <row r="5199" spans="1:2" hidden="1">
      <c r="A5199" s="3">
        <v>40394</v>
      </c>
      <c r="B5199" s="2">
        <v>22.21</v>
      </c>
    </row>
    <row r="5200" spans="1:2" hidden="1">
      <c r="A5200" s="3">
        <v>40395</v>
      </c>
      <c r="B5200" s="2">
        <v>22.1</v>
      </c>
    </row>
    <row r="5201" spans="1:2" hidden="1">
      <c r="A5201" s="3">
        <v>40396</v>
      </c>
      <c r="B5201" s="2">
        <v>21.74</v>
      </c>
    </row>
    <row r="5202" spans="1:2" hidden="1">
      <c r="A5202" s="3">
        <v>40399</v>
      </c>
      <c r="B5202" s="2">
        <v>22.14</v>
      </c>
    </row>
    <row r="5203" spans="1:2" hidden="1">
      <c r="A5203" s="3">
        <v>40400</v>
      </c>
      <c r="B5203" s="2">
        <v>22.37</v>
      </c>
    </row>
    <row r="5204" spans="1:2" hidden="1">
      <c r="A5204" s="3">
        <v>40401</v>
      </c>
      <c r="B5204" s="2">
        <v>25.39</v>
      </c>
    </row>
    <row r="5205" spans="1:2" hidden="1">
      <c r="A5205" s="3">
        <v>40402</v>
      </c>
      <c r="B5205" s="2">
        <v>25.73</v>
      </c>
    </row>
    <row r="5206" spans="1:2" hidden="1">
      <c r="A5206" s="3">
        <v>40403</v>
      </c>
      <c r="B5206" s="2">
        <v>26.24</v>
      </c>
    </row>
    <row r="5207" spans="1:2" hidden="1">
      <c r="A5207" s="3">
        <v>40406</v>
      </c>
      <c r="B5207" s="2">
        <v>26.1</v>
      </c>
    </row>
    <row r="5208" spans="1:2" hidden="1">
      <c r="A5208" s="3">
        <v>40407</v>
      </c>
      <c r="B5208" s="2">
        <v>24.33</v>
      </c>
    </row>
    <row r="5209" spans="1:2" hidden="1">
      <c r="A5209" s="3">
        <v>40408</v>
      </c>
      <c r="B5209" s="2">
        <v>24.59</v>
      </c>
    </row>
    <row r="5210" spans="1:2" hidden="1">
      <c r="A5210" s="3">
        <v>40409</v>
      </c>
      <c r="B5210" s="2">
        <v>26.44</v>
      </c>
    </row>
    <row r="5211" spans="1:2" hidden="1">
      <c r="A5211" s="3">
        <v>40410</v>
      </c>
      <c r="B5211" s="2">
        <v>25.49</v>
      </c>
    </row>
    <row r="5212" spans="1:2" hidden="1">
      <c r="A5212" s="3">
        <v>40413</v>
      </c>
      <c r="B5212" s="2">
        <v>25.66</v>
      </c>
    </row>
    <row r="5213" spans="1:2" hidden="1">
      <c r="A5213" s="3">
        <v>40414</v>
      </c>
      <c r="B5213" s="2">
        <v>27.46</v>
      </c>
    </row>
    <row r="5214" spans="1:2" hidden="1">
      <c r="A5214" s="3">
        <v>40415</v>
      </c>
      <c r="B5214" s="2">
        <v>26.7</v>
      </c>
    </row>
    <row r="5215" spans="1:2" hidden="1">
      <c r="A5215" s="3">
        <v>40416</v>
      </c>
      <c r="B5215" s="2">
        <v>27.37</v>
      </c>
    </row>
    <row r="5216" spans="1:2" hidden="1">
      <c r="A5216" s="3">
        <v>40417</v>
      </c>
      <c r="B5216" s="2">
        <v>24.45</v>
      </c>
    </row>
    <row r="5217" spans="1:2" hidden="1">
      <c r="A5217" s="3">
        <v>40420</v>
      </c>
      <c r="B5217" s="2">
        <v>27.21</v>
      </c>
    </row>
    <row r="5218" spans="1:2" hidden="1">
      <c r="A5218" s="3">
        <v>40421</v>
      </c>
      <c r="B5218" s="2">
        <v>26.05</v>
      </c>
    </row>
    <row r="5219" spans="1:2" hidden="1">
      <c r="A5219" s="3">
        <v>40422</v>
      </c>
      <c r="B5219" s="2">
        <v>23.89</v>
      </c>
    </row>
    <row r="5220" spans="1:2" hidden="1">
      <c r="A5220" s="3">
        <v>40423</v>
      </c>
      <c r="B5220" s="2">
        <v>23.19</v>
      </c>
    </row>
    <row r="5221" spans="1:2" hidden="1">
      <c r="A5221" s="3">
        <v>40424</v>
      </c>
      <c r="B5221" s="2">
        <v>21.31</v>
      </c>
    </row>
    <row r="5222" spans="1:2" hidden="1">
      <c r="A5222" s="3">
        <v>40428</v>
      </c>
      <c r="B5222" s="2">
        <v>23.8</v>
      </c>
    </row>
    <row r="5223" spans="1:2" hidden="1">
      <c r="A5223" s="3">
        <v>40429</v>
      </c>
      <c r="B5223" s="2">
        <v>23.25</v>
      </c>
    </row>
    <row r="5224" spans="1:2" hidden="1">
      <c r="A5224" s="3">
        <v>40430</v>
      </c>
      <c r="B5224" s="2">
        <v>22.81</v>
      </c>
    </row>
    <row r="5225" spans="1:2" hidden="1">
      <c r="A5225" s="3">
        <v>40431</v>
      </c>
      <c r="B5225" s="2">
        <v>21.99</v>
      </c>
    </row>
    <row r="5226" spans="1:2" hidden="1">
      <c r="A5226" s="3">
        <v>40434</v>
      </c>
      <c r="B5226" s="2">
        <v>21.21</v>
      </c>
    </row>
    <row r="5227" spans="1:2" hidden="1">
      <c r="A5227" s="3">
        <v>40435</v>
      </c>
      <c r="B5227" s="2">
        <v>21.56</v>
      </c>
    </row>
    <row r="5228" spans="1:2" hidden="1">
      <c r="A5228" s="3">
        <v>40436</v>
      </c>
      <c r="B5228" s="2">
        <v>22.1</v>
      </c>
    </row>
    <row r="5229" spans="1:2" hidden="1">
      <c r="A5229" s="3">
        <v>40437</v>
      </c>
      <c r="B5229" s="2">
        <v>21.72</v>
      </c>
    </row>
    <row r="5230" spans="1:2" hidden="1">
      <c r="A5230" s="3">
        <v>40438</v>
      </c>
      <c r="B5230" s="2">
        <v>22.01</v>
      </c>
    </row>
    <row r="5231" spans="1:2" hidden="1">
      <c r="A5231" s="3">
        <v>40441</v>
      </c>
      <c r="B5231" s="2">
        <v>21.5</v>
      </c>
    </row>
    <row r="5232" spans="1:2" hidden="1">
      <c r="A5232" s="3">
        <v>40442</v>
      </c>
      <c r="B5232" s="2">
        <v>22.35</v>
      </c>
    </row>
    <row r="5233" spans="1:4" hidden="1">
      <c r="A5233" s="3">
        <v>40443</v>
      </c>
      <c r="B5233" s="2">
        <v>22.51</v>
      </c>
    </row>
    <row r="5234" spans="1:4" hidden="1">
      <c r="A5234" s="3">
        <v>40444</v>
      </c>
      <c r="B5234" s="2">
        <v>23.87</v>
      </c>
    </row>
    <row r="5235" spans="1:4" hidden="1">
      <c r="A5235" s="3">
        <v>40445</v>
      </c>
      <c r="B5235" s="2">
        <v>21.71</v>
      </c>
    </row>
    <row r="5236" spans="1:4" hidden="1">
      <c r="A5236" s="3">
        <v>40448</v>
      </c>
      <c r="B5236" s="2">
        <v>22.54</v>
      </c>
    </row>
    <row r="5237" spans="1:4" hidden="1">
      <c r="A5237" s="3">
        <v>40449</v>
      </c>
      <c r="B5237" s="2">
        <v>22.6</v>
      </c>
    </row>
    <row r="5238" spans="1:4" hidden="1">
      <c r="A5238" s="3">
        <v>40450</v>
      </c>
      <c r="B5238" s="2">
        <v>23.25</v>
      </c>
    </row>
    <row r="5239" spans="1:4">
      <c r="A5239" s="3">
        <v>40451</v>
      </c>
      <c r="B5239" s="2">
        <v>23.7</v>
      </c>
      <c r="C5239" s="12" t="s">
        <v>102</v>
      </c>
      <c r="D5239" s="2">
        <f>AVERAGE(B5176:B5239)</f>
        <v>24.283593749999998</v>
      </c>
    </row>
    <row r="5240" spans="1:4" hidden="1">
      <c r="A5240" s="3">
        <v>40452</v>
      </c>
      <c r="B5240" s="2">
        <v>22.5</v>
      </c>
    </row>
    <row r="5241" spans="1:4" hidden="1">
      <c r="A5241" s="3">
        <v>40455</v>
      </c>
      <c r="B5241" s="2">
        <v>23.53</v>
      </c>
    </row>
    <row r="5242" spans="1:4" hidden="1">
      <c r="A5242" s="3">
        <v>40456</v>
      </c>
      <c r="B5242" s="2">
        <v>21.76</v>
      </c>
    </row>
    <row r="5243" spans="1:4" hidden="1">
      <c r="A5243" s="3">
        <v>40457</v>
      </c>
      <c r="B5243" s="2">
        <v>21.49</v>
      </c>
    </row>
    <row r="5244" spans="1:4" hidden="1">
      <c r="A5244" s="3">
        <v>40458</v>
      </c>
      <c r="B5244" s="2">
        <v>21.56</v>
      </c>
    </row>
    <row r="5245" spans="1:4" hidden="1">
      <c r="A5245" s="3">
        <v>40459</v>
      </c>
      <c r="B5245" s="2">
        <v>20.71</v>
      </c>
    </row>
    <row r="5246" spans="1:4" hidden="1">
      <c r="A5246" s="3">
        <v>40462</v>
      </c>
      <c r="B5246" s="2">
        <v>18.96</v>
      </c>
    </row>
    <row r="5247" spans="1:4" hidden="1">
      <c r="A5247" s="3">
        <v>40463</v>
      </c>
      <c r="B5247" s="2">
        <v>18.93</v>
      </c>
    </row>
    <row r="5248" spans="1:4" hidden="1">
      <c r="A5248" s="3">
        <v>40464</v>
      </c>
      <c r="B5248" s="2">
        <v>19.07</v>
      </c>
    </row>
    <row r="5249" spans="1:2" hidden="1">
      <c r="A5249" s="3">
        <v>40465</v>
      </c>
      <c r="B5249" s="2">
        <v>19.88</v>
      </c>
    </row>
    <row r="5250" spans="1:2" hidden="1">
      <c r="A5250" s="3">
        <v>40466</v>
      </c>
      <c r="B5250" s="2">
        <v>19.03</v>
      </c>
    </row>
    <row r="5251" spans="1:2" hidden="1">
      <c r="A5251" s="3">
        <v>40469</v>
      </c>
      <c r="B5251" s="2">
        <v>19.09</v>
      </c>
    </row>
    <row r="5252" spans="1:2" hidden="1">
      <c r="A5252" s="3">
        <v>40470</v>
      </c>
      <c r="B5252" s="2">
        <v>20.63</v>
      </c>
    </row>
    <row r="5253" spans="1:2" hidden="1">
      <c r="A5253" s="3">
        <v>40471</v>
      </c>
      <c r="B5253" s="2">
        <v>19.79</v>
      </c>
    </row>
    <row r="5254" spans="1:2" hidden="1">
      <c r="A5254" s="3">
        <v>40472</v>
      </c>
      <c r="B5254" s="2">
        <v>19.27</v>
      </c>
    </row>
    <row r="5255" spans="1:2" hidden="1">
      <c r="A5255" s="3">
        <v>40473</v>
      </c>
      <c r="B5255" s="2">
        <v>18.78</v>
      </c>
    </row>
    <row r="5256" spans="1:2" hidden="1">
      <c r="A5256" s="3">
        <v>40476</v>
      </c>
      <c r="B5256" s="2">
        <v>19.850000000000001</v>
      </c>
    </row>
    <row r="5257" spans="1:2" hidden="1">
      <c r="A5257" s="3">
        <v>40477</v>
      </c>
      <c r="B5257" s="2">
        <v>20.22</v>
      </c>
    </row>
    <row r="5258" spans="1:2" hidden="1">
      <c r="A5258" s="3">
        <v>40478</v>
      </c>
      <c r="B5258" s="2">
        <v>20.71</v>
      </c>
    </row>
    <row r="5259" spans="1:2" hidden="1">
      <c r="A5259" s="3">
        <v>40479</v>
      </c>
      <c r="B5259" s="2">
        <v>20.88</v>
      </c>
    </row>
    <row r="5260" spans="1:2" hidden="1">
      <c r="A5260" s="3">
        <v>40480</v>
      </c>
      <c r="B5260" s="2">
        <v>21.2</v>
      </c>
    </row>
    <row r="5261" spans="1:2" hidden="1">
      <c r="A5261" s="3">
        <v>40483</v>
      </c>
      <c r="B5261" s="2">
        <v>21.83</v>
      </c>
    </row>
    <row r="5262" spans="1:2" hidden="1">
      <c r="A5262" s="3">
        <v>40484</v>
      </c>
      <c r="B5262" s="2">
        <v>21.57</v>
      </c>
    </row>
    <row r="5263" spans="1:2" hidden="1">
      <c r="A5263" s="3">
        <v>40485</v>
      </c>
      <c r="B5263" s="2">
        <v>19.559999999999999</v>
      </c>
    </row>
    <row r="5264" spans="1:2" hidden="1">
      <c r="A5264" s="3">
        <v>40486</v>
      </c>
      <c r="B5264" s="2">
        <v>18.52</v>
      </c>
    </row>
    <row r="5265" spans="1:2" hidden="1">
      <c r="A5265" s="3">
        <v>40487</v>
      </c>
      <c r="B5265" s="2">
        <v>18.260000000000002</v>
      </c>
    </row>
    <row r="5266" spans="1:2" hidden="1">
      <c r="A5266" s="3">
        <v>40490</v>
      </c>
      <c r="B5266" s="2">
        <v>18.29</v>
      </c>
    </row>
    <row r="5267" spans="1:2" hidden="1">
      <c r="A5267" s="3">
        <v>40491</v>
      </c>
      <c r="B5267" s="2">
        <v>19.079999999999998</v>
      </c>
    </row>
    <row r="5268" spans="1:2" hidden="1">
      <c r="A5268" s="3">
        <v>40492</v>
      </c>
      <c r="B5268" s="2">
        <v>18.47</v>
      </c>
    </row>
    <row r="5269" spans="1:2" hidden="1">
      <c r="A5269" s="3">
        <v>40493</v>
      </c>
      <c r="B5269" s="2">
        <v>18.64</v>
      </c>
    </row>
    <row r="5270" spans="1:2" hidden="1">
      <c r="A5270" s="3">
        <v>40494</v>
      </c>
      <c r="B5270" s="2">
        <v>20.61</v>
      </c>
    </row>
    <row r="5271" spans="1:2" hidden="1">
      <c r="A5271" s="3">
        <v>40497</v>
      </c>
      <c r="B5271" s="2">
        <v>20.2</v>
      </c>
    </row>
    <row r="5272" spans="1:2" hidden="1">
      <c r="A5272" s="3">
        <v>40498</v>
      </c>
      <c r="B5272" s="2">
        <v>22.58</v>
      </c>
    </row>
    <row r="5273" spans="1:2" hidden="1">
      <c r="A5273" s="3">
        <v>40499</v>
      </c>
      <c r="B5273" s="2">
        <v>21.76</v>
      </c>
    </row>
    <row r="5274" spans="1:2" hidden="1">
      <c r="A5274" s="3">
        <v>40500</v>
      </c>
      <c r="B5274" s="2">
        <v>18.75</v>
      </c>
    </row>
    <row r="5275" spans="1:2" hidden="1">
      <c r="A5275" s="3">
        <v>40501</v>
      </c>
      <c r="B5275" s="2">
        <v>18.04</v>
      </c>
    </row>
    <row r="5276" spans="1:2" hidden="1">
      <c r="A5276" s="3">
        <v>40504</v>
      </c>
      <c r="B5276" s="2">
        <v>18.37</v>
      </c>
    </row>
    <row r="5277" spans="1:2" hidden="1">
      <c r="A5277" s="3">
        <v>40505</v>
      </c>
      <c r="B5277" s="2">
        <v>20.63</v>
      </c>
    </row>
    <row r="5278" spans="1:2" hidden="1">
      <c r="A5278" s="3">
        <v>40506</v>
      </c>
      <c r="B5278" s="2">
        <v>19.559999999999999</v>
      </c>
    </row>
    <row r="5279" spans="1:2" hidden="1">
      <c r="A5279" s="3">
        <v>40508</v>
      </c>
      <c r="B5279" s="2">
        <v>22.22</v>
      </c>
    </row>
    <row r="5280" spans="1:2" hidden="1">
      <c r="A5280" s="3">
        <v>40511</v>
      </c>
      <c r="B5280" s="2">
        <v>21.53</v>
      </c>
    </row>
    <row r="5281" spans="1:2" hidden="1">
      <c r="A5281" s="3">
        <v>40512</v>
      </c>
      <c r="B5281" s="2">
        <v>23.54</v>
      </c>
    </row>
    <row r="5282" spans="1:2" hidden="1">
      <c r="A5282" s="3">
        <v>40513</v>
      </c>
      <c r="B5282" s="2">
        <v>21.36</v>
      </c>
    </row>
    <row r="5283" spans="1:2" hidden="1">
      <c r="A5283" s="3">
        <v>40514</v>
      </c>
      <c r="B5283" s="2">
        <v>19.39</v>
      </c>
    </row>
    <row r="5284" spans="1:2" hidden="1">
      <c r="A5284" s="3">
        <v>40515</v>
      </c>
      <c r="B5284" s="2">
        <v>18.010000000000002</v>
      </c>
    </row>
    <row r="5285" spans="1:2" hidden="1">
      <c r="A5285" s="3">
        <v>40518</v>
      </c>
      <c r="B5285" s="2">
        <v>18.02</v>
      </c>
    </row>
    <row r="5286" spans="1:2" hidden="1">
      <c r="A5286" s="3">
        <v>40519</v>
      </c>
      <c r="B5286" s="2">
        <v>17.989999999999998</v>
      </c>
    </row>
    <row r="5287" spans="1:2" hidden="1">
      <c r="A5287" s="3">
        <v>40520</v>
      </c>
      <c r="B5287" s="2">
        <v>17.739999999999998</v>
      </c>
    </row>
    <row r="5288" spans="1:2" hidden="1">
      <c r="A5288" s="3">
        <v>40521</v>
      </c>
      <c r="B5288" s="2">
        <v>17.25</v>
      </c>
    </row>
    <row r="5289" spans="1:2" hidden="1">
      <c r="A5289" s="3">
        <v>40522</v>
      </c>
      <c r="B5289" s="2">
        <v>17.61</v>
      </c>
    </row>
    <row r="5290" spans="1:2" hidden="1">
      <c r="A5290" s="3">
        <v>40525</v>
      </c>
      <c r="B5290" s="2">
        <v>17.55</v>
      </c>
    </row>
    <row r="5291" spans="1:2" hidden="1">
      <c r="A5291" s="3">
        <v>40526</v>
      </c>
      <c r="B5291" s="2">
        <v>17.61</v>
      </c>
    </row>
    <row r="5292" spans="1:2" hidden="1">
      <c r="A5292" s="3">
        <v>40527</v>
      </c>
      <c r="B5292" s="2">
        <v>17.940000000000001</v>
      </c>
    </row>
    <row r="5293" spans="1:2" hidden="1">
      <c r="A5293" s="3">
        <v>40528</v>
      </c>
      <c r="B5293" s="2">
        <v>17.39</v>
      </c>
    </row>
    <row r="5294" spans="1:2" hidden="1">
      <c r="A5294" s="3">
        <v>40529</v>
      </c>
      <c r="B5294" s="2">
        <v>16.11</v>
      </c>
    </row>
    <row r="5295" spans="1:2" hidden="1">
      <c r="A5295" s="3">
        <v>40532</v>
      </c>
      <c r="B5295" s="2">
        <v>16.41</v>
      </c>
    </row>
    <row r="5296" spans="1:2" hidden="1">
      <c r="A5296" s="3">
        <v>40533</v>
      </c>
      <c r="B5296" s="2">
        <v>16.489999999999998</v>
      </c>
    </row>
    <row r="5297" spans="1:4" hidden="1">
      <c r="A5297" s="3">
        <v>40534</v>
      </c>
      <c r="B5297" s="2">
        <v>15.45</v>
      </c>
    </row>
    <row r="5298" spans="1:4" hidden="1">
      <c r="A5298" s="3">
        <v>40535</v>
      </c>
      <c r="B5298" s="2">
        <v>16.47</v>
      </c>
    </row>
    <row r="5299" spans="1:4" hidden="1">
      <c r="A5299" s="3">
        <v>40539</v>
      </c>
      <c r="B5299" s="2">
        <v>17.670000000000002</v>
      </c>
    </row>
    <row r="5300" spans="1:4" hidden="1">
      <c r="A5300" s="3">
        <v>40540</v>
      </c>
      <c r="B5300" s="2">
        <v>17.52</v>
      </c>
    </row>
    <row r="5301" spans="1:4" hidden="1">
      <c r="A5301" s="3">
        <v>40541</v>
      </c>
      <c r="B5301" s="2">
        <v>17.28</v>
      </c>
    </row>
    <row r="5302" spans="1:4" hidden="1">
      <c r="A5302" s="3">
        <v>40542</v>
      </c>
      <c r="B5302" s="2">
        <v>17.52</v>
      </c>
    </row>
    <row r="5303" spans="1:4">
      <c r="A5303" s="3">
        <v>40543</v>
      </c>
      <c r="B5303" s="2">
        <v>17.75</v>
      </c>
      <c r="C5303" s="12" t="s">
        <v>103</v>
      </c>
      <c r="D5303" s="2">
        <f>AVERAGE(B5240:B5303)</f>
        <v>19.318437500000002</v>
      </c>
    </row>
    <row r="5304" spans="1:4" hidden="1">
      <c r="A5304" s="3">
        <v>40546</v>
      </c>
      <c r="B5304" s="2">
        <v>17.61</v>
      </c>
    </row>
    <row r="5305" spans="1:4" hidden="1">
      <c r="A5305" s="3">
        <v>40547</v>
      </c>
      <c r="B5305" s="2">
        <v>17.38</v>
      </c>
    </row>
    <row r="5306" spans="1:4" hidden="1">
      <c r="A5306" s="3">
        <v>40548</v>
      </c>
      <c r="B5306" s="2">
        <v>17.02</v>
      </c>
    </row>
    <row r="5307" spans="1:4" hidden="1">
      <c r="A5307" s="3">
        <v>40549</v>
      </c>
      <c r="B5307" s="2">
        <v>17.399999999999999</v>
      </c>
    </row>
    <row r="5308" spans="1:4" hidden="1">
      <c r="A5308" s="3">
        <v>40550</v>
      </c>
      <c r="B5308" s="2">
        <v>17.14</v>
      </c>
    </row>
    <row r="5309" spans="1:4" hidden="1">
      <c r="A5309" s="3">
        <v>40553</v>
      </c>
      <c r="B5309" s="2">
        <v>17.54</v>
      </c>
    </row>
    <row r="5310" spans="1:4" hidden="1">
      <c r="A5310" s="3">
        <v>40554</v>
      </c>
      <c r="B5310" s="2">
        <v>16.89</v>
      </c>
    </row>
    <row r="5311" spans="1:4" hidden="1">
      <c r="A5311" s="3">
        <v>40555</v>
      </c>
      <c r="B5311" s="2">
        <v>16.239999999999998</v>
      </c>
    </row>
    <row r="5312" spans="1:4" hidden="1">
      <c r="A5312" s="3">
        <v>40556</v>
      </c>
      <c r="B5312" s="2">
        <v>16.39</v>
      </c>
    </row>
    <row r="5313" spans="1:2" hidden="1">
      <c r="A5313" s="3">
        <v>40557</v>
      </c>
      <c r="B5313" s="2">
        <v>15.46</v>
      </c>
    </row>
    <row r="5314" spans="1:2" hidden="1">
      <c r="A5314" s="3">
        <v>40561</v>
      </c>
      <c r="B5314" s="2">
        <v>15.87</v>
      </c>
    </row>
    <row r="5315" spans="1:2" hidden="1">
      <c r="A5315" s="3">
        <v>40562</v>
      </c>
      <c r="B5315" s="2">
        <v>17.309999999999999</v>
      </c>
    </row>
    <row r="5316" spans="1:2" hidden="1">
      <c r="A5316" s="3">
        <v>40563</v>
      </c>
      <c r="B5316" s="2">
        <v>17.989999999999998</v>
      </c>
    </row>
    <row r="5317" spans="1:2" hidden="1">
      <c r="A5317" s="3">
        <v>40564</v>
      </c>
      <c r="B5317" s="2">
        <v>18.47</v>
      </c>
    </row>
    <row r="5318" spans="1:2" hidden="1">
      <c r="A5318" s="3">
        <v>40567</v>
      </c>
      <c r="B5318" s="2">
        <v>17.649999999999999</v>
      </c>
    </row>
    <row r="5319" spans="1:2" hidden="1">
      <c r="A5319" s="3">
        <v>40568</v>
      </c>
      <c r="B5319" s="2">
        <v>17.59</v>
      </c>
    </row>
    <row r="5320" spans="1:2" hidden="1">
      <c r="A5320" s="3">
        <v>40569</v>
      </c>
      <c r="B5320" s="2">
        <v>16.64</v>
      </c>
    </row>
    <row r="5321" spans="1:2" hidden="1">
      <c r="A5321" s="3">
        <v>40570</v>
      </c>
      <c r="B5321" s="2">
        <v>16.149999999999999</v>
      </c>
    </row>
    <row r="5322" spans="1:2" hidden="1">
      <c r="A5322" s="3">
        <v>40571</v>
      </c>
      <c r="B5322" s="2">
        <v>20.04</v>
      </c>
    </row>
    <row r="5323" spans="1:2" hidden="1">
      <c r="A5323" s="3">
        <v>40574</v>
      </c>
      <c r="B5323" s="2">
        <v>19.53</v>
      </c>
    </row>
    <row r="5324" spans="1:2" hidden="1">
      <c r="A5324" s="3">
        <v>40575</v>
      </c>
      <c r="B5324" s="2">
        <v>17.63</v>
      </c>
    </row>
    <row r="5325" spans="1:2" hidden="1">
      <c r="A5325" s="3">
        <v>40576</v>
      </c>
      <c r="B5325" s="2">
        <v>17.3</v>
      </c>
    </row>
    <row r="5326" spans="1:2" hidden="1">
      <c r="A5326" s="3">
        <v>40577</v>
      </c>
      <c r="B5326" s="2">
        <v>16.690000000000001</v>
      </c>
    </row>
    <row r="5327" spans="1:2" hidden="1">
      <c r="A5327" s="3">
        <v>40578</v>
      </c>
      <c r="B5327" s="2">
        <v>15.93</v>
      </c>
    </row>
    <row r="5328" spans="1:2" hidden="1">
      <c r="A5328" s="3">
        <v>40581</v>
      </c>
      <c r="B5328" s="2">
        <v>16.28</v>
      </c>
    </row>
    <row r="5329" spans="1:2" hidden="1">
      <c r="A5329" s="3">
        <v>40582</v>
      </c>
      <c r="B5329" s="2">
        <v>15.81</v>
      </c>
    </row>
    <row r="5330" spans="1:2" hidden="1">
      <c r="A5330" s="3">
        <v>40583</v>
      </c>
      <c r="B5330" s="2">
        <v>15.87</v>
      </c>
    </row>
    <row r="5331" spans="1:2" hidden="1">
      <c r="A5331" s="3">
        <v>40584</v>
      </c>
      <c r="B5331" s="2">
        <v>16.09</v>
      </c>
    </row>
    <row r="5332" spans="1:2" hidden="1">
      <c r="A5332" s="3">
        <v>40585</v>
      </c>
      <c r="B5332" s="2">
        <v>15.69</v>
      </c>
    </row>
    <row r="5333" spans="1:2" hidden="1">
      <c r="A5333" s="3">
        <v>40588</v>
      </c>
      <c r="B5333" s="2">
        <v>15.95</v>
      </c>
    </row>
    <row r="5334" spans="1:2" hidden="1">
      <c r="A5334" s="3">
        <v>40589</v>
      </c>
      <c r="B5334" s="2">
        <v>16.37</v>
      </c>
    </row>
    <row r="5335" spans="1:2" hidden="1">
      <c r="A5335" s="3">
        <v>40590</v>
      </c>
      <c r="B5335" s="2">
        <v>16.72</v>
      </c>
    </row>
    <row r="5336" spans="1:2" hidden="1">
      <c r="A5336" s="3">
        <v>40591</v>
      </c>
      <c r="B5336" s="2">
        <v>16.59</v>
      </c>
    </row>
    <row r="5337" spans="1:2" hidden="1">
      <c r="A5337" s="3">
        <v>40592</v>
      </c>
      <c r="B5337" s="2">
        <v>16.43</v>
      </c>
    </row>
    <row r="5338" spans="1:2" hidden="1">
      <c r="A5338" s="3">
        <v>40596</v>
      </c>
      <c r="B5338" s="2">
        <v>20.8</v>
      </c>
    </row>
    <row r="5339" spans="1:2" hidden="1">
      <c r="A5339" s="3">
        <v>40597</v>
      </c>
      <c r="B5339" s="2">
        <v>22.13</v>
      </c>
    </row>
    <row r="5340" spans="1:2" hidden="1">
      <c r="A5340" s="3">
        <v>40598</v>
      </c>
      <c r="B5340" s="2">
        <v>21.32</v>
      </c>
    </row>
    <row r="5341" spans="1:2" hidden="1">
      <c r="A5341" s="3">
        <v>40599</v>
      </c>
      <c r="B5341" s="2">
        <v>19.22</v>
      </c>
    </row>
    <row r="5342" spans="1:2" hidden="1">
      <c r="A5342" s="3">
        <v>40602</v>
      </c>
      <c r="B5342" s="2">
        <v>18.350000000000001</v>
      </c>
    </row>
    <row r="5343" spans="1:2" hidden="1">
      <c r="A5343" s="3">
        <v>40603</v>
      </c>
      <c r="B5343" s="2">
        <v>21.01</v>
      </c>
    </row>
    <row r="5344" spans="1:2" hidden="1">
      <c r="A5344" s="3">
        <v>40604</v>
      </c>
      <c r="B5344" s="2">
        <v>20.7</v>
      </c>
    </row>
    <row r="5345" spans="1:2" hidden="1">
      <c r="A5345" s="3">
        <v>40605</v>
      </c>
      <c r="B5345" s="2">
        <v>18.600000000000001</v>
      </c>
    </row>
    <row r="5346" spans="1:2" hidden="1">
      <c r="A5346" s="3">
        <v>40606</v>
      </c>
      <c r="B5346" s="2">
        <v>19.059999999999999</v>
      </c>
    </row>
    <row r="5347" spans="1:2" hidden="1">
      <c r="A5347" s="3">
        <v>40609</v>
      </c>
      <c r="B5347" s="2">
        <v>20.66</v>
      </c>
    </row>
    <row r="5348" spans="1:2" hidden="1">
      <c r="A5348" s="3">
        <v>40610</v>
      </c>
      <c r="B5348" s="2">
        <v>19.82</v>
      </c>
    </row>
    <row r="5349" spans="1:2" hidden="1">
      <c r="A5349" s="3">
        <v>40611</v>
      </c>
      <c r="B5349" s="2">
        <v>20.22</v>
      </c>
    </row>
    <row r="5350" spans="1:2" hidden="1">
      <c r="A5350" s="3">
        <v>40612</v>
      </c>
      <c r="B5350" s="2">
        <v>21.88</v>
      </c>
    </row>
    <row r="5351" spans="1:2" hidden="1">
      <c r="A5351" s="3">
        <v>40613</v>
      </c>
      <c r="B5351" s="2">
        <v>20.079999999999998</v>
      </c>
    </row>
    <row r="5352" spans="1:2" hidden="1">
      <c r="A5352" s="3">
        <v>40616</v>
      </c>
      <c r="B5352" s="2">
        <v>21.13</v>
      </c>
    </row>
    <row r="5353" spans="1:2" hidden="1">
      <c r="A5353" s="3">
        <v>40617</v>
      </c>
      <c r="B5353" s="2">
        <v>24.32</v>
      </c>
    </row>
    <row r="5354" spans="1:2" hidden="1">
      <c r="A5354" s="3">
        <v>40618</v>
      </c>
      <c r="B5354" s="2">
        <v>29.4</v>
      </c>
    </row>
    <row r="5355" spans="1:2" hidden="1">
      <c r="A5355" s="3">
        <v>40619</v>
      </c>
      <c r="B5355" s="2">
        <v>26.37</v>
      </c>
    </row>
    <row r="5356" spans="1:2" hidden="1">
      <c r="A5356" s="3">
        <v>40620</v>
      </c>
      <c r="B5356" s="2">
        <v>24.44</v>
      </c>
    </row>
    <row r="5357" spans="1:2" hidden="1">
      <c r="A5357" s="3">
        <v>40623</v>
      </c>
      <c r="B5357" s="2">
        <v>20.61</v>
      </c>
    </row>
    <row r="5358" spans="1:2" hidden="1">
      <c r="A5358" s="3">
        <v>40624</v>
      </c>
      <c r="B5358" s="2">
        <v>20.21</v>
      </c>
    </row>
    <row r="5359" spans="1:2" hidden="1">
      <c r="A5359" s="3">
        <v>40625</v>
      </c>
      <c r="B5359" s="2">
        <v>19.170000000000002</v>
      </c>
    </row>
    <row r="5360" spans="1:2" hidden="1">
      <c r="A5360" s="3">
        <v>40626</v>
      </c>
      <c r="B5360" s="2">
        <v>18</v>
      </c>
    </row>
    <row r="5361" spans="1:4" hidden="1">
      <c r="A5361" s="3">
        <v>40627</v>
      </c>
      <c r="B5361" s="2">
        <v>17.91</v>
      </c>
    </row>
    <row r="5362" spans="1:4" hidden="1">
      <c r="A5362" s="3">
        <v>40630</v>
      </c>
      <c r="B5362" s="2">
        <v>19.440000000000001</v>
      </c>
    </row>
    <row r="5363" spans="1:4" hidden="1">
      <c r="A5363" s="3">
        <v>40631</v>
      </c>
      <c r="B5363" s="2">
        <v>18.16</v>
      </c>
    </row>
    <row r="5364" spans="1:4" hidden="1">
      <c r="A5364" s="3">
        <v>40632</v>
      </c>
      <c r="B5364" s="2">
        <v>17.71</v>
      </c>
    </row>
    <row r="5365" spans="1:4">
      <c r="A5365" s="3">
        <v>40633</v>
      </c>
      <c r="B5365" s="2">
        <v>17.739999999999998</v>
      </c>
      <c r="C5365" s="12" t="s">
        <v>104</v>
      </c>
      <c r="D5365" s="2">
        <f>AVERAGE(B5304:B5365)</f>
        <v>18.614838709677429</v>
      </c>
    </row>
    <row r="5366" spans="1:4" hidden="1">
      <c r="A5366" s="3">
        <v>40634</v>
      </c>
      <c r="B5366" s="2">
        <v>17.399999999999999</v>
      </c>
    </row>
    <row r="5367" spans="1:4" hidden="1">
      <c r="A5367" s="3">
        <v>40637</v>
      </c>
      <c r="B5367" s="2">
        <v>17.5</v>
      </c>
    </row>
    <row r="5368" spans="1:4" hidden="1">
      <c r="A5368" s="3">
        <v>40638</v>
      </c>
      <c r="B5368" s="2">
        <v>17.25</v>
      </c>
    </row>
    <row r="5369" spans="1:4" hidden="1">
      <c r="A5369" s="3">
        <v>40639</v>
      </c>
      <c r="B5369" s="2">
        <v>16.899999999999999</v>
      </c>
    </row>
    <row r="5370" spans="1:4" hidden="1">
      <c r="A5370" s="3">
        <v>40640</v>
      </c>
      <c r="B5370" s="2">
        <v>17.11</v>
      </c>
    </row>
    <row r="5371" spans="1:4" hidden="1">
      <c r="A5371" s="3">
        <v>40641</v>
      </c>
      <c r="B5371" s="2">
        <v>17.87</v>
      </c>
    </row>
    <row r="5372" spans="1:4" hidden="1">
      <c r="A5372" s="3">
        <v>40644</v>
      </c>
      <c r="B5372" s="2">
        <v>16.59</v>
      </c>
    </row>
    <row r="5373" spans="1:4" hidden="1">
      <c r="A5373" s="3">
        <v>40645</v>
      </c>
      <c r="B5373" s="2">
        <v>17.09</v>
      </c>
    </row>
    <row r="5374" spans="1:4" hidden="1">
      <c r="A5374" s="3">
        <v>40646</v>
      </c>
      <c r="B5374" s="2">
        <v>16.920000000000002</v>
      </c>
    </row>
    <row r="5375" spans="1:4" hidden="1">
      <c r="A5375" s="3">
        <v>40647</v>
      </c>
      <c r="B5375" s="2">
        <v>16.27</v>
      </c>
    </row>
    <row r="5376" spans="1:4" hidden="1">
      <c r="A5376" s="3">
        <v>40648</v>
      </c>
      <c r="B5376" s="2">
        <v>15.32</v>
      </c>
    </row>
    <row r="5377" spans="1:2" hidden="1">
      <c r="A5377" s="3">
        <v>40651</v>
      </c>
      <c r="B5377" s="2">
        <v>16.96</v>
      </c>
    </row>
    <row r="5378" spans="1:2" hidden="1">
      <c r="A5378" s="3">
        <v>40652</v>
      </c>
      <c r="B5378" s="2">
        <v>15.83</v>
      </c>
    </row>
    <row r="5379" spans="1:2" hidden="1">
      <c r="A5379" s="3">
        <v>40653</v>
      </c>
      <c r="B5379" s="2">
        <v>15.07</v>
      </c>
    </row>
    <row r="5380" spans="1:2" hidden="1">
      <c r="A5380" s="3">
        <v>40654</v>
      </c>
      <c r="B5380" s="2">
        <v>14.69</v>
      </c>
    </row>
    <row r="5381" spans="1:2" hidden="1">
      <c r="A5381" s="3">
        <v>40658</v>
      </c>
      <c r="B5381" s="2">
        <v>15.77</v>
      </c>
    </row>
    <row r="5382" spans="1:2" hidden="1">
      <c r="A5382" s="3">
        <v>40659</v>
      </c>
      <c r="B5382" s="2">
        <v>15.62</v>
      </c>
    </row>
    <row r="5383" spans="1:2" hidden="1">
      <c r="A5383" s="3">
        <v>40660</v>
      </c>
      <c r="B5383" s="2">
        <v>15.35</v>
      </c>
    </row>
    <row r="5384" spans="1:2" hidden="1">
      <c r="A5384" s="3">
        <v>40661</v>
      </c>
      <c r="B5384" s="2">
        <v>14.62</v>
      </c>
    </row>
    <row r="5385" spans="1:2" hidden="1">
      <c r="A5385" s="3">
        <v>40662</v>
      </c>
      <c r="B5385" s="2">
        <v>14.75</v>
      </c>
    </row>
    <row r="5386" spans="1:2" hidden="1">
      <c r="A5386" s="3">
        <v>40665</v>
      </c>
      <c r="B5386" s="2">
        <v>15.99</v>
      </c>
    </row>
    <row r="5387" spans="1:2" hidden="1">
      <c r="A5387" s="3">
        <v>40666</v>
      </c>
      <c r="B5387" s="2">
        <v>16.7</v>
      </c>
    </row>
    <row r="5388" spans="1:2" hidden="1">
      <c r="A5388" s="3">
        <v>40667</v>
      </c>
      <c r="B5388" s="2">
        <v>17.079999999999998</v>
      </c>
    </row>
    <row r="5389" spans="1:2" hidden="1">
      <c r="A5389" s="3">
        <v>40668</v>
      </c>
      <c r="B5389" s="2">
        <v>18.2</v>
      </c>
    </row>
    <row r="5390" spans="1:2" hidden="1">
      <c r="A5390" s="3">
        <v>40669</v>
      </c>
      <c r="B5390" s="2">
        <v>18.399999999999999</v>
      </c>
    </row>
    <row r="5391" spans="1:2" hidden="1">
      <c r="A5391" s="3">
        <v>40672</v>
      </c>
      <c r="B5391" s="2">
        <v>17.16</v>
      </c>
    </row>
    <row r="5392" spans="1:2" hidden="1">
      <c r="A5392" s="3">
        <v>40673</v>
      </c>
      <c r="B5392" s="2">
        <v>15.91</v>
      </c>
    </row>
    <row r="5393" spans="1:2" hidden="1">
      <c r="A5393" s="3">
        <v>40674</v>
      </c>
      <c r="B5393" s="2">
        <v>16.95</v>
      </c>
    </row>
    <row r="5394" spans="1:2" hidden="1">
      <c r="A5394" s="3">
        <v>40675</v>
      </c>
      <c r="B5394" s="2">
        <v>16.03</v>
      </c>
    </row>
    <row r="5395" spans="1:2" hidden="1">
      <c r="A5395" s="3">
        <v>40676</v>
      </c>
      <c r="B5395" s="2">
        <v>17.07</v>
      </c>
    </row>
    <row r="5396" spans="1:2" hidden="1">
      <c r="A5396" s="3">
        <v>40679</v>
      </c>
      <c r="B5396" s="2">
        <v>18.239999999999998</v>
      </c>
    </row>
    <row r="5397" spans="1:2" hidden="1">
      <c r="A5397" s="3">
        <v>40680</v>
      </c>
      <c r="B5397" s="2">
        <v>17.55</v>
      </c>
    </row>
    <row r="5398" spans="1:2" hidden="1">
      <c r="A5398" s="3">
        <v>40681</v>
      </c>
      <c r="B5398" s="2">
        <v>16.23</v>
      </c>
    </row>
    <row r="5399" spans="1:2" hidden="1">
      <c r="A5399" s="3">
        <v>40682</v>
      </c>
      <c r="B5399" s="2">
        <v>15.52</v>
      </c>
    </row>
    <row r="5400" spans="1:2" hidden="1">
      <c r="A5400" s="3">
        <v>40683</v>
      </c>
      <c r="B5400" s="2">
        <v>17.43</v>
      </c>
    </row>
    <row r="5401" spans="1:2" hidden="1">
      <c r="A5401" s="3">
        <v>40686</v>
      </c>
      <c r="B5401" s="2">
        <v>18.27</v>
      </c>
    </row>
    <row r="5402" spans="1:2" hidden="1">
      <c r="A5402" s="3">
        <v>40687</v>
      </c>
      <c r="B5402" s="2">
        <v>17.82</v>
      </c>
    </row>
    <row r="5403" spans="1:2" hidden="1">
      <c r="A5403" s="3">
        <v>40688</v>
      </c>
      <c r="B5403" s="2">
        <v>17.07</v>
      </c>
    </row>
    <row r="5404" spans="1:2" hidden="1">
      <c r="A5404" s="3">
        <v>40689</v>
      </c>
      <c r="B5404" s="2">
        <v>16.09</v>
      </c>
    </row>
    <row r="5405" spans="1:2" hidden="1">
      <c r="A5405" s="3">
        <v>40690</v>
      </c>
      <c r="B5405" s="2">
        <v>15.98</v>
      </c>
    </row>
    <row r="5406" spans="1:2" hidden="1">
      <c r="A5406" s="3">
        <v>40694</v>
      </c>
      <c r="B5406" s="2">
        <v>15.45</v>
      </c>
    </row>
    <row r="5407" spans="1:2" hidden="1">
      <c r="A5407" s="3">
        <v>40695</v>
      </c>
      <c r="B5407" s="2">
        <v>18.3</v>
      </c>
    </row>
    <row r="5408" spans="1:2" hidden="1">
      <c r="A5408" s="3">
        <v>40696</v>
      </c>
      <c r="B5408" s="2">
        <v>18.09</v>
      </c>
    </row>
    <row r="5409" spans="1:2" hidden="1">
      <c r="A5409" s="3">
        <v>40697</v>
      </c>
      <c r="B5409" s="2">
        <v>17.95</v>
      </c>
    </row>
    <row r="5410" spans="1:2" hidden="1">
      <c r="A5410" s="3">
        <v>40700</v>
      </c>
      <c r="B5410" s="2">
        <v>18.489999999999998</v>
      </c>
    </row>
    <row r="5411" spans="1:2" hidden="1">
      <c r="A5411" s="3">
        <v>40701</v>
      </c>
      <c r="B5411" s="2">
        <v>18.07</v>
      </c>
    </row>
    <row r="5412" spans="1:2" hidden="1">
      <c r="A5412" s="3">
        <v>40702</v>
      </c>
      <c r="B5412" s="2">
        <v>18.79</v>
      </c>
    </row>
    <row r="5413" spans="1:2" hidden="1">
      <c r="A5413" s="3">
        <v>40703</v>
      </c>
      <c r="B5413" s="2">
        <v>17.77</v>
      </c>
    </row>
    <row r="5414" spans="1:2" hidden="1">
      <c r="A5414" s="3">
        <v>40704</v>
      </c>
      <c r="B5414" s="2">
        <v>18.86</v>
      </c>
    </row>
    <row r="5415" spans="1:2" hidden="1">
      <c r="A5415" s="3">
        <v>40707</v>
      </c>
      <c r="B5415" s="2">
        <v>19.61</v>
      </c>
    </row>
    <row r="5416" spans="1:2" hidden="1">
      <c r="A5416" s="3">
        <v>40708</v>
      </c>
      <c r="B5416" s="2">
        <v>18.260000000000002</v>
      </c>
    </row>
    <row r="5417" spans="1:2" hidden="1">
      <c r="A5417" s="3">
        <v>40709</v>
      </c>
      <c r="B5417" s="2">
        <v>21.32</v>
      </c>
    </row>
    <row r="5418" spans="1:2" hidden="1">
      <c r="A5418" s="3">
        <v>40710</v>
      </c>
      <c r="B5418" s="2">
        <v>22.73</v>
      </c>
    </row>
    <row r="5419" spans="1:2" hidden="1">
      <c r="A5419" s="3">
        <v>40711</v>
      </c>
      <c r="B5419" s="2">
        <v>21.85</v>
      </c>
    </row>
    <row r="5420" spans="1:2" hidden="1">
      <c r="A5420" s="3">
        <v>40714</v>
      </c>
      <c r="B5420" s="2">
        <v>19.989999999999998</v>
      </c>
    </row>
    <row r="5421" spans="1:2" hidden="1">
      <c r="A5421" s="3">
        <v>40715</v>
      </c>
      <c r="B5421" s="2">
        <v>18.86</v>
      </c>
    </row>
    <row r="5422" spans="1:2" hidden="1">
      <c r="A5422" s="3">
        <v>40716</v>
      </c>
      <c r="B5422" s="2">
        <v>18.52</v>
      </c>
    </row>
    <row r="5423" spans="1:2" hidden="1">
      <c r="A5423" s="3">
        <v>40717</v>
      </c>
      <c r="B5423" s="2">
        <v>19.29</v>
      </c>
    </row>
    <row r="5424" spans="1:2" hidden="1">
      <c r="A5424" s="3">
        <v>40718</v>
      </c>
      <c r="B5424" s="2">
        <v>21.1</v>
      </c>
    </row>
    <row r="5425" spans="1:4" hidden="1">
      <c r="A5425" s="3">
        <v>40721</v>
      </c>
      <c r="B5425" s="2">
        <v>20.56</v>
      </c>
    </row>
    <row r="5426" spans="1:4" hidden="1">
      <c r="A5426" s="3">
        <v>40722</v>
      </c>
      <c r="B5426" s="2">
        <v>19.170000000000002</v>
      </c>
    </row>
    <row r="5427" spans="1:4" hidden="1">
      <c r="A5427" s="3">
        <v>40723</v>
      </c>
      <c r="B5427" s="2">
        <v>17.27</v>
      </c>
    </row>
    <row r="5428" spans="1:4">
      <c r="A5428" s="3">
        <v>40724</v>
      </c>
      <c r="B5428" s="2">
        <v>16.52</v>
      </c>
      <c r="C5428" s="12" t="s">
        <v>105</v>
      </c>
      <c r="D5428" s="2">
        <f>AVERAGE(B5366:B5428)</f>
        <v>17.482380952380954</v>
      </c>
    </row>
    <row r="5429" spans="1:4" hidden="1">
      <c r="A5429" s="3">
        <v>40725</v>
      </c>
      <c r="B5429" s="2">
        <v>15.87</v>
      </c>
    </row>
    <row r="5430" spans="1:4" hidden="1">
      <c r="A5430" s="3">
        <v>40729</v>
      </c>
      <c r="B5430" s="2">
        <v>16.059999999999999</v>
      </c>
    </row>
    <row r="5431" spans="1:4" hidden="1">
      <c r="A5431" s="3">
        <v>40730</v>
      </c>
      <c r="B5431" s="2">
        <v>16.34</v>
      </c>
    </row>
    <row r="5432" spans="1:4" hidden="1">
      <c r="A5432" s="3">
        <v>40731</v>
      </c>
      <c r="B5432" s="2">
        <v>15.95</v>
      </c>
    </row>
    <row r="5433" spans="1:4" hidden="1">
      <c r="A5433" s="3">
        <v>40732</v>
      </c>
      <c r="B5433" s="2">
        <v>15.95</v>
      </c>
    </row>
    <row r="5434" spans="1:4" hidden="1">
      <c r="A5434" s="3">
        <v>40735</v>
      </c>
      <c r="B5434" s="2">
        <v>18.39</v>
      </c>
    </row>
    <row r="5435" spans="1:4" hidden="1">
      <c r="A5435" s="3">
        <v>40736</v>
      </c>
      <c r="B5435" s="2">
        <v>19.87</v>
      </c>
    </row>
    <row r="5436" spans="1:4" hidden="1">
      <c r="A5436" s="3">
        <v>40737</v>
      </c>
      <c r="B5436" s="2">
        <v>19.91</v>
      </c>
    </row>
    <row r="5437" spans="1:4" hidden="1">
      <c r="A5437" s="3">
        <v>40738</v>
      </c>
      <c r="B5437" s="2">
        <v>20.8</v>
      </c>
    </row>
    <row r="5438" spans="1:4" hidden="1">
      <c r="A5438" s="3">
        <v>40739</v>
      </c>
      <c r="B5438" s="2">
        <v>19.53</v>
      </c>
    </row>
    <row r="5439" spans="1:4" hidden="1">
      <c r="A5439" s="3">
        <v>40742</v>
      </c>
      <c r="B5439" s="2">
        <v>20.95</v>
      </c>
    </row>
    <row r="5440" spans="1:4" hidden="1">
      <c r="A5440" s="3">
        <v>40743</v>
      </c>
      <c r="B5440" s="2">
        <v>19.21</v>
      </c>
    </row>
    <row r="5441" spans="1:2" hidden="1">
      <c r="A5441" s="3">
        <v>40744</v>
      </c>
      <c r="B5441" s="2">
        <v>19.09</v>
      </c>
    </row>
    <row r="5442" spans="1:2" hidden="1">
      <c r="A5442" s="3">
        <v>40745</v>
      </c>
      <c r="B5442" s="2">
        <v>17.559999999999999</v>
      </c>
    </row>
    <row r="5443" spans="1:2" hidden="1">
      <c r="A5443" s="3">
        <v>40746</v>
      </c>
      <c r="B5443" s="2">
        <v>17.52</v>
      </c>
    </row>
    <row r="5444" spans="1:2" hidden="1">
      <c r="A5444" s="3">
        <v>40749</v>
      </c>
      <c r="B5444" s="2">
        <v>19.350000000000001</v>
      </c>
    </row>
    <row r="5445" spans="1:2" hidden="1">
      <c r="A5445" s="3">
        <v>40750</v>
      </c>
      <c r="B5445" s="2">
        <v>20.23</v>
      </c>
    </row>
    <row r="5446" spans="1:2" hidden="1">
      <c r="A5446" s="3">
        <v>40751</v>
      </c>
      <c r="B5446" s="2">
        <v>22.98</v>
      </c>
    </row>
    <row r="5447" spans="1:2" hidden="1">
      <c r="A5447" s="3">
        <v>40752</v>
      </c>
      <c r="B5447" s="2">
        <v>23.74</v>
      </c>
    </row>
    <row r="5448" spans="1:2" hidden="1">
      <c r="A5448" s="3">
        <v>40753</v>
      </c>
      <c r="B5448" s="2">
        <v>25.25</v>
      </c>
    </row>
    <row r="5449" spans="1:2" hidden="1">
      <c r="A5449" s="3">
        <v>40756</v>
      </c>
      <c r="B5449" s="2">
        <v>23.66</v>
      </c>
    </row>
    <row r="5450" spans="1:2" hidden="1">
      <c r="A5450" s="3">
        <v>40757</v>
      </c>
      <c r="B5450" s="2">
        <v>24.79</v>
      </c>
    </row>
    <row r="5451" spans="1:2" hidden="1">
      <c r="A5451" s="3">
        <v>40758</v>
      </c>
      <c r="B5451" s="2">
        <v>23.38</v>
      </c>
    </row>
    <row r="5452" spans="1:2" hidden="1">
      <c r="A5452" s="3">
        <v>40759</v>
      </c>
      <c r="B5452" s="2">
        <v>31.66</v>
      </c>
    </row>
    <row r="5453" spans="1:2" hidden="1">
      <c r="A5453" s="3">
        <v>40760</v>
      </c>
      <c r="B5453" s="2">
        <v>32</v>
      </c>
    </row>
    <row r="5454" spans="1:2" hidden="1">
      <c r="A5454" s="3">
        <v>40763</v>
      </c>
      <c r="B5454" s="2">
        <v>48</v>
      </c>
    </row>
    <row r="5455" spans="1:2" hidden="1">
      <c r="A5455" s="3">
        <v>40764</v>
      </c>
      <c r="B5455" s="2">
        <v>35.06</v>
      </c>
    </row>
    <row r="5456" spans="1:2" hidden="1">
      <c r="A5456" s="3">
        <v>40765</v>
      </c>
      <c r="B5456" s="2">
        <v>42.99</v>
      </c>
    </row>
    <row r="5457" spans="1:2" hidden="1">
      <c r="A5457" s="3">
        <v>40766</v>
      </c>
      <c r="B5457" s="2">
        <v>39</v>
      </c>
    </row>
    <row r="5458" spans="1:2" hidden="1">
      <c r="A5458" s="3">
        <v>40767</v>
      </c>
      <c r="B5458" s="2">
        <v>36.36</v>
      </c>
    </row>
    <row r="5459" spans="1:2" hidden="1">
      <c r="A5459" s="3">
        <v>40770</v>
      </c>
      <c r="B5459" s="2">
        <v>31.87</v>
      </c>
    </row>
    <row r="5460" spans="1:2" hidden="1">
      <c r="A5460" s="3">
        <v>40771</v>
      </c>
      <c r="B5460" s="2">
        <v>32.85</v>
      </c>
    </row>
    <row r="5461" spans="1:2" hidden="1">
      <c r="A5461" s="3">
        <v>40772</v>
      </c>
      <c r="B5461" s="2">
        <v>31.58</v>
      </c>
    </row>
    <row r="5462" spans="1:2" hidden="1">
      <c r="A5462" s="3">
        <v>40773</v>
      </c>
      <c r="B5462" s="2">
        <v>42.67</v>
      </c>
    </row>
    <row r="5463" spans="1:2" hidden="1">
      <c r="A5463" s="3">
        <v>40774</v>
      </c>
      <c r="B5463" s="2">
        <v>43.05</v>
      </c>
    </row>
    <row r="5464" spans="1:2" hidden="1">
      <c r="A5464" s="3">
        <v>40777</v>
      </c>
      <c r="B5464" s="2">
        <v>42.44</v>
      </c>
    </row>
    <row r="5465" spans="1:2" hidden="1">
      <c r="A5465" s="3">
        <v>40778</v>
      </c>
      <c r="B5465" s="2">
        <v>36.270000000000003</v>
      </c>
    </row>
    <row r="5466" spans="1:2" hidden="1">
      <c r="A5466" s="3">
        <v>40779</v>
      </c>
      <c r="B5466" s="2">
        <v>35.9</v>
      </c>
    </row>
    <row r="5467" spans="1:2" hidden="1">
      <c r="A5467" s="3">
        <v>40780</v>
      </c>
      <c r="B5467" s="2">
        <v>39.76</v>
      </c>
    </row>
    <row r="5468" spans="1:2" hidden="1">
      <c r="A5468" s="3">
        <v>40781</v>
      </c>
      <c r="B5468" s="2">
        <v>35.590000000000003</v>
      </c>
    </row>
    <row r="5469" spans="1:2" hidden="1">
      <c r="A5469" s="3">
        <v>40784</v>
      </c>
      <c r="B5469" s="2">
        <v>32.28</v>
      </c>
    </row>
    <row r="5470" spans="1:2" hidden="1">
      <c r="A5470" s="3">
        <v>40785</v>
      </c>
      <c r="B5470" s="2">
        <v>32.89</v>
      </c>
    </row>
    <row r="5471" spans="1:2" hidden="1">
      <c r="A5471" s="3">
        <v>40786</v>
      </c>
      <c r="B5471" s="2">
        <v>31.62</v>
      </c>
    </row>
    <row r="5472" spans="1:2" hidden="1">
      <c r="A5472" s="3">
        <v>40787</v>
      </c>
      <c r="B5472" s="2">
        <v>31.82</v>
      </c>
    </row>
    <row r="5473" spans="1:2" hidden="1">
      <c r="A5473" s="3">
        <v>40788</v>
      </c>
      <c r="B5473" s="2">
        <v>33.92</v>
      </c>
    </row>
    <row r="5474" spans="1:2" hidden="1">
      <c r="A5474" s="3">
        <v>40792</v>
      </c>
      <c r="B5474" s="2">
        <v>37</v>
      </c>
    </row>
    <row r="5475" spans="1:2" hidden="1">
      <c r="A5475" s="3">
        <v>40793</v>
      </c>
      <c r="B5475" s="2">
        <v>33.380000000000003</v>
      </c>
    </row>
    <row r="5476" spans="1:2" hidden="1">
      <c r="A5476" s="3">
        <v>40794</v>
      </c>
      <c r="B5476" s="2">
        <v>34.32</v>
      </c>
    </row>
    <row r="5477" spans="1:2" hidden="1">
      <c r="A5477" s="3">
        <v>40795</v>
      </c>
      <c r="B5477" s="2">
        <v>38.520000000000003</v>
      </c>
    </row>
    <row r="5478" spans="1:2" hidden="1">
      <c r="A5478" s="3">
        <v>40798</v>
      </c>
      <c r="B5478" s="2">
        <v>38.590000000000003</v>
      </c>
    </row>
    <row r="5479" spans="1:2" hidden="1">
      <c r="A5479" s="3">
        <v>40799</v>
      </c>
      <c r="B5479" s="2">
        <v>36.909999999999997</v>
      </c>
    </row>
    <row r="5480" spans="1:2" hidden="1">
      <c r="A5480" s="3">
        <v>40800</v>
      </c>
      <c r="B5480" s="2">
        <v>34.6</v>
      </c>
    </row>
    <row r="5481" spans="1:2" hidden="1">
      <c r="A5481" s="3">
        <v>40801</v>
      </c>
      <c r="B5481" s="2">
        <v>31.97</v>
      </c>
    </row>
    <row r="5482" spans="1:2" hidden="1">
      <c r="A5482" s="3">
        <v>40802</v>
      </c>
      <c r="B5482" s="2">
        <v>30.98</v>
      </c>
    </row>
    <row r="5483" spans="1:2" hidden="1">
      <c r="A5483" s="3">
        <v>40805</v>
      </c>
      <c r="B5483" s="2">
        <v>32.729999999999997</v>
      </c>
    </row>
    <row r="5484" spans="1:2" hidden="1">
      <c r="A5484" s="3">
        <v>40806</v>
      </c>
      <c r="B5484" s="2">
        <v>32.86</v>
      </c>
    </row>
    <row r="5485" spans="1:2" hidden="1">
      <c r="A5485" s="3">
        <v>40807</v>
      </c>
      <c r="B5485" s="2">
        <v>37.32</v>
      </c>
    </row>
    <row r="5486" spans="1:2" hidden="1">
      <c r="A5486" s="3">
        <v>40808</v>
      </c>
      <c r="B5486" s="2">
        <v>41.35</v>
      </c>
    </row>
    <row r="5487" spans="1:2" hidden="1">
      <c r="A5487" s="3">
        <v>40809</v>
      </c>
      <c r="B5487" s="2">
        <v>41.25</v>
      </c>
    </row>
    <row r="5488" spans="1:2" hidden="1">
      <c r="A5488" s="3">
        <v>40812</v>
      </c>
      <c r="B5488" s="2">
        <v>39.020000000000003</v>
      </c>
    </row>
    <row r="5489" spans="1:4" hidden="1">
      <c r="A5489" s="3">
        <v>40813</v>
      </c>
      <c r="B5489" s="2">
        <v>37.71</v>
      </c>
    </row>
    <row r="5490" spans="1:4" hidden="1">
      <c r="A5490" s="3">
        <v>40814</v>
      </c>
      <c r="B5490" s="2">
        <v>41.08</v>
      </c>
    </row>
    <row r="5491" spans="1:4" hidden="1">
      <c r="A5491" s="3">
        <v>40815</v>
      </c>
      <c r="B5491" s="2">
        <v>38.840000000000003</v>
      </c>
    </row>
    <row r="5492" spans="1:4">
      <c r="A5492" s="3">
        <v>40816</v>
      </c>
      <c r="B5492" s="2">
        <v>42.96</v>
      </c>
      <c r="C5492" s="12" t="s">
        <v>106</v>
      </c>
      <c r="D5492" s="2">
        <f>AVERAGE(B5429:B5492)</f>
        <v>30.583593749999995</v>
      </c>
    </row>
    <row r="5493" spans="1:4" hidden="1">
      <c r="A5493" s="3">
        <v>40819</v>
      </c>
      <c r="B5493" s="2">
        <v>45.45</v>
      </c>
    </row>
    <row r="5494" spans="1:4" hidden="1">
      <c r="A5494" s="3">
        <v>40820</v>
      </c>
      <c r="B5494" s="2">
        <v>40.82</v>
      </c>
    </row>
    <row r="5495" spans="1:4" hidden="1">
      <c r="A5495" s="3">
        <v>40821</v>
      </c>
      <c r="B5495" s="2">
        <v>37.81</v>
      </c>
    </row>
    <row r="5496" spans="1:4" hidden="1">
      <c r="A5496" s="3">
        <v>40822</v>
      </c>
      <c r="B5496" s="2">
        <v>36.270000000000003</v>
      </c>
    </row>
    <row r="5497" spans="1:4" hidden="1">
      <c r="A5497" s="3">
        <v>40823</v>
      </c>
      <c r="B5497" s="2">
        <v>36.200000000000003</v>
      </c>
    </row>
    <row r="5498" spans="1:4" hidden="1">
      <c r="A5498" s="3">
        <v>40826</v>
      </c>
      <c r="B5498" s="2">
        <v>33.020000000000003</v>
      </c>
    </row>
    <row r="5499" spans="1:4" hidden="1">
      <c r="A5499" s="3">
        <v>40827</v>
      </c>
      <c r="B5499" s="2">
        <v>32.86</v>
      </c>
    </row>
    <row r="5500" spans="1:4" hidden="1">
      <c r="A5500" s="3">
        <v>40828</v>
      </c>
      <c r="B5500" s="2">
        <v>31.26</v>
      </c>
    </row>
    <row r="5501" spans="1:4" hidden="1">
      <c r="A5501" s="3">
        <v>40829</v>
      </c>
      <c r="B5501" s="2">
        <v>30.7</v>
      </c>
    </row>
    <row r="5502" spans="1:4" hidden="1">
      <c r="A5502" s="3">
        <v>40830</v>
      </c>
      <c r="B5502" s="2">
        <v>28.24</v>
      </c>
    </row>
    <row r="5503" spans="1:4" hidden="1">
      <c r="A5503" s="3">
        <v>40833</v>
      </c>
      <c r="B5503" s="2">
        <v>33.39</v>
      </c>
    </row>
    <row r="5504" spans="1:4" hidden="1">
      <c r="A5504" s="3">
        <v>40834</v>
      </c>
      <c r="B5504" s="2">
        <v>31.56</v>
      </c>
    </row>
    <row r="5505" spans="1:2" hidden="1">
      <c r="A5505" s="3">
        <v>40835</v>
      </c>
      <c r="B5505" s="2">
        <v>34.44</v>
      </c>
    </row>
    <row r="5506" spans="1:2" hidden="1">
      <c r="A5506" s="3">
        <v>40836</v>
      </c>
      <c r="B5506" s="2">
        <v>34.78</v>
      </c>
    </row>
    <row r="5507" spans="1:2" hidden="1">
      <c r="A5507" s="3">
        <v>40837</v>
      </c>
      <c r="B5507" s="2">
        <v>31.32</v>
      </c>
    </row>
    <row r="5508" spans="1:2" hidden="1">
      <c r="A5508" s="3">
        <v>40840</v>
      </c>
      <c r="B5508" s="2">
        <v>29.26</v>
      </c>
    </row>
    <row r="5509" spans="1:2" hidden="1">
      <c r="A5509" s="3">
        <v>40841</v>
      </c>
      <c r="B5509" s="2">
        <v>32.22</v>
      </c>
    </row>
    <row r="5510" spans="1:2" hidden="1">
      <c r="A5510" s="3">
        <v>40842</v>
      </c>
      <c r="B5510" s="2">
        <v>29.86</v>
      </c>
    </row>
    <row r="5511" spans="1:2" hidden="1">
      <c r="A5511" s="3">
        <v>40843</v>
      </c>
      <c r="B5511" s="2">
        <v>25.46</v>
      </c>
    </row>
    <row r="5512" spans="1:2" hidden="1">
      <c r="A5512" s="3">
        <v>40844</v>
      </c>
      <c r="B5512" s="2">
        <v>24.53</v>
      </c>
    </row>
    <row r="5513" spans="1:2" hidden="1">
      <c r="A5513" s="3">
        <v>40847</v>
      </c>
      <c r="B5513" s="2">
        <v>29.96</v>
      </c>
    </row>
    <row r="5514" spans="1:2" hidden="1">
      <c r="A5514" s="3">
        <v>40848</v>
      </c>
      <c r="B5514" s="2">
        <v>34.770000000000003</v>
      </c>
    </row>
    <row r="5515" spans="1:2" hidden="1">
      <c r="A5515" s="3">
        <v>40849</v>
      </c>
      <c r="B5515" s="2">
        <v>32.74</v>
      </c>
    </row>
    <row r="5516" spans="1:2" hidden="1">
      <c r="A5516" s="3">
        <v>40850</v>
      </c>
      <c r="B5516" s="2">
        <v>30.5</v>
      </c>
    </row>
    <row r="5517" spans="1:2" hidden="1">
      <c r="A5517" s="3">
        <v>40851</v>
      </c>
      <c r="B5517" s="2">
        <v>30.16</v>
      </c>
    </row>
    <row r="5518" spans="1:2" hidden="1">
      <c r="A5518" s="3">
        <v>40854</v>
      </c>
      <c r="B5518" s="2">
        <v>29.85</v>
      </c>
    </row>
    <row r="5519" spans="1:2" hidden="1">
      <c r="A5519" s="3">
        <v>40855</v>
      </c>
      <c r="B5519" s="2">
        <v>27.48</v>
      </c>
    </row>
    <row r="5520" spans="1:2" hidden="1">
      <c r="A5520" s="3">
        <v>40856</v>
      </c>
      <c r="B5520" s="2">
        <v>36.159999999999997</v>
      </c>
    </row>
    <row r="5521" spans="1:2" hidden="1">
      <c r="A5521" s="3">
        <v>40857</v>
      </c>
      <c r="B5521" s="2">
        <v>32.81</v>
      </c>
    </row>
    <row r="5522" spans="1:2" hidden="1">
      <c r="A5522" s="3">
        <v>40858</v>
      </c>
      <c r="B5522" s="2">
        <v>30.04</v>
      </c>
    </row>
    <row r="5523" spans="1:2" hidden="1">
      <c r="A5523" s="3">
        <v>40861</v>
      </c>
      <c r="B5523" s="2">
        <v>31.13</v>
      </c>
    </row>
    <row r="5524" spans="1:2" hidden="1">
      <c r="A5524" s="3">
        <v>40862</v>
      </c>
      <c r="B5524" s="2">
        <v>31.22</v>
      </c>
    </row>
    <row r="5525" spans="1:2" hidden="1">
      <c r="A5525" s="3">
        <v>40863</v>
      </c>
      <c r="B5525" s="2">
        <v>33.51</v>
      </c>
    </row>
    <row r="5526" spans="1:2" hidden="1">
      <c r="A5526" s="3">
        <v>40864</v>
      </c>
      <c r="B5526" s="2">
        <v>34.51</v>
      </c>
    </row>
    <row r="5527" spans="1:2" hidden="1">
      <c r="A5527" s="3">
        <v>40865</v>
      </c>
      <c r="B5527" s="2">
        <v>32</v>
      </c>
    </row>
    <row r="5528" spans="1:2" hidden="1">
      <c r="A5528" s="3">
        <v>40868</v>
      </c>
      <c r="B5528" s="2">
        <v>32.909999999999997</v>
      </c>
    </row>
    <row r="5529" spans="1:2" hidden="1">
      <c r="A5529" s="3">
        <v>40869</v>
      </c>
      <c r="B5529" s="2">
        <v>31.97</v>
      </c>
    </row>
    <row r="5530" spans="1:2" hidden="1">
      <c r="A5530" s="3">
        <v>40870</v>
      </c>
      <c r="B5530" s="2">
        <v>33.979999999999997</v>
      </c>
    </row>
    <row r="5531" spans="1:2" hidden="1">
      <c r="A5531" s="3">
        <v>40872</v>
      </c>
      <c r="B5531" s="2">
        <v>34.47</v>
      </c>
    </row>
    <row r="5532" spans="1:2" hidden="1">
      <c r="A5532" s="3">
        <v>40875</v>
      </c>
      <c r="B5532" s="2">
        <v>32.130000000000003</v>
      </c>
    </row>
    <row r="5533" spans="1:2" hidden="1">
      <c r="A5533" s="3">
        <v>40876</v>
      </c>
      <c r="B5533" s="2">
        <v>30.64</v>
      </c>
    </row>
    <row r="5534" spans="1:2" hidden="1">
      <c r="A5534" s="3">
        <v>40877</v>
      </c>
      <c r="B5534" s="2">
        <v>27.8</v>
      </c>
    </row>
    <row r="5535" spans="1:2" hidden="1">
      <c r="A5535" s="3">
        <v>40878</v>
      </c>
      <c r="B5535" s="2">
        <v>27.41</v>
      </c>
    </row>
    <row r="5536" spans="1:2" hidden="1">
      <c r="A5536" s="3">
        <v>40879</v>
      </c>
      <c r="B5536" s="2">
        <v>27.52</v>
      </c>
    </row>
    <row r="5537" spans="1:4" hidden="1">
      <c r="A5537" s="3">
        <v>40882</v>
      </c>
      <c r="B5537" s="2">
        <v>27.84</v>
      </c>
    </row>
    <row r="5538" spans="1:4" hidden="1">
      <c r="A5538" s="3">
        <v>40883</v>
      </c>
      <c r="B5538" s="2">
        <v>28.13</v>
      </c>
    </row>
    <row r="5539" spans="1:4" hidden="1">
      <c r="A5539" s="3">
        <v>40884</v>
      </c>
      <c r="B5539" s="2">
        <v>28.67</v>
      </c>
    </row>
    <row r="5540" spans="1:4" hidden="1">
      <c r="A5540" s="3">
        <v>40885</v>
      </c>
      <c r="B5540" s="2">
        <v>30.59</v>
      </c>
    </row>
    <row r="5541" spans="1:4" hidden="1">
      <c r="A5541" s="3">
        <v>40886</v>
      </c>
      <c r="B5541" s="2">
        <v>26.38</v>
      </c>
    </row>
    <row r="5542" spans="1:4" hidden="1">
      <c r="A5542" s="3">
        <v>40889</v>
      </c>
      <c r="B5542" s="2">
        <v>25.67</v>
      </c>
    </row>
    <row r="5543" spans="1:4" hidden="1">
      <c r="A5543" s="3">
        <v>40890</v>
      </c>
      <c r="B5543" s="2">
        <v>25.41</v>
      </c>
    </row>
    <row r="5544" spans="1:4" hidden="1">
      <c r="A5544" s="3">
        <v>40891</v>
      </c>
      <c r="B5544" s="2">
        <v>26.04</v>
      </c>
    </row>
    <row r="5545" spans="1:4" hidden="1">
      <c r="A5545" s="3">
        <v>40892</v>
      </c>
      <c r="B5545" s="2">
        <v>25.11</v>
      </c>
    </row>
    <row r="5546" spans="1:4" hidden="1">
      <c r="A5546" s="3">
        <v>40893</v>
      </c>
      <c r="B5546" s="2">
        <v>24.29</v>
      </c>
    </row>
    <row r="5547" spans="1:4" hidden="1">
      <c r="A5547" s="3">
        <v>40896</v>
      </c>
      <c r="B5547" s="2">
        <v>24.92</v>
      </c>
    </row>
    <row r="5548" spans="1:4" hidden="1">
      <c r="A5548" s="3">
        <v>40897</v>
      </c>
      <c r="B5548" s="2">
        <v>23.22</v>
      </c>
    </row>
    <row r="5549" spans="1:4" hidden="1">
      <c r="A5549" s="3">
        <v>40898</v>
      </c>
      <c r="B5549" s="2">
        <v>21.43</v>
      </c>
    </row>
    <row r="5550" spans="1:4" hidden="1">
      <c r="A5550" s="3">
        <v>40899</v>
      </c>
      <c r="B5550" s="2">
        <v>21.16</v>
      </c>
    </row>
    <row r="5551" spans="1:4" hidden="1">
      <c r="A5551" s="3">
        <v>40900</v>
      </c>
      <c r="B5551" s="2">
        <v>20.73</v>
      </c>
    </row>
    <row r="5552" spans="1:4" hidden="1">
      <c r="A5552" s="3">
        <v>40904</v>
      </c>
      <c r="B5552" s="2">
        <v>21.91</v>
      </c>
      <c r="C5552" s="13"/>
      <c r="D5552" s="14"/>
    </row>
    <row r="5553" spans="1:4" hidden="1">
      <c r="A5553" s="3">
        <v>40905</v>
      </c>
      <c r="B5553" s="2">
        <v>23.52</v>
      </c>
      <c r="C5553" s="13"/>
      <c r="D5553" s="14"/>
    </row>
    <row r="5554" spans="1:4" hidden="1">
      <c r="A5554" s="3">
        <v>40906</v>
      </c>
      <c r="B5554" s="2">
        <v>22.65</v>
      </c>
      <c r="C5554" s="13"/>
      <c r="D5554" s="14"/>
    </row>
    <row r="5555" spans="1:4">
      <c r="A5555" s="3">
        <v>40907</v>
      </c>
      <c r="B5555" s="2">
        <v>23.4</v>
      </c>
      <c r="C5555" s="12" t="s">
        <v>107</v>
      </c>
      <c r="D5555" s="2">
        <f>AVERAGE(B5493:B5555)</f>
        <v>29.939523809523823</v>
      </c>
    </row>
    <row r="5556" spans="1:4" hidden="1">
      <c r="A5556" s="3">
        <v>40911</v>
      </c>
      <c r="B5556" s="2">
        <v>22.97</v>
      </c>
      <c r="C5556" s="13"/>
      <c r="D5556" s="14"/>
    </row>
    <row r="5557" spans="1:4" hidden="1">
      <c r="A5557" s="3">
        <v>40912</v>
      </c>
      <c r="B5557" s="2">
        <v>22.22</v>
      </c>
      <c r="C5557" s="13"/>
      <c r="D5557" s="14"/>
    </row>
    <row r="5558" spans="1:4" hidden="1">
      <c r="A5558" s="3">
        <v>40913</v>
      </c>
      <c r="B5558" s="2">
        <v>21.48</v>
      </c>
      <c r="C5558" s="13"/>
      <c r="D5558" s="14"/>
    </row>
    <row r="5559" spans="1:4" hidden="1">
      <c r="A5559" s="3">
        <v>40914</v>
      </c>
      <c r="B5559" s="2">
        <v>20.63</v>
      </c>
      <c r="C5559" s="13"/>
      <c r="D5559" s="14"/>
    </row>
    <row r="5560" spans="1:4" hidden="1">
      <c r="A5560" s="3">
        <v>40917</v>
      </c>
      <c r="B5560" s="2">
        <v>21.07</v>
      </c>
      <c r="C5560" s="13"/>
      <c r="D5560" s="14"/>
    </row>
    <row r="5561" spans="1:4" hidden="1">
      <c r="A5561" s="3">
        <v>40918</v>
      </c>
      <c r="B5561" s="2">
        <v>20.69</v>
      </c>
      <c r="C5561" s="13"/>
      <c r="D5561" s="14"/>
    </row>
    <row r="5562" spans="1:4" hidden="1">
      <c r="A5562" s="3">
        <v>40919</v>
      </c>
      <c r="B5562" s="2">
        <v>21.05</v>
      </c>
      <c r="C5562" s="13"/>
      <c r="D5562" s="14"/>
    </row>
    <row r="5563" spans="1:4" hidden="1">
      <c r="A5563" s="3">
        <v>40920</v>
      </c>
      <c r="B5563" s="2">
        <v>20.47</v>
      </c>
      <c r="C5563" s="13"/>
      <c r="D5563" s="14"/>
    </row>
    <row r="5564" spans="1:4" hidden="1">
      <c r="A5564" s="3">
        <v>40921</v>
      </c>
      <c r="B5564" s="2">
        <v>20.91</v>
      </c>
      <c r="C5564" s="13"/>
      <c r="D5564" s="14"/>
    </row>
    <row r="5565" spans="1:4" hidden="1">
      <c r="A5565" s="3">
        <v>40925</v>
      </c>
      <c r="B5565" s="2">
        <v>22.2</v>
      </c>
      <c r="C5565" s="13"/>
      <c r="D5565" s="14"/>
    </row>
    <row r="5566" spans="1:4" hidden="1">
      <c r="A5566" s="3">
        <v>40926</v>
      </c>
      <c r="B5566" s="2">
        <v>20.89</v>
      </c>
      <c r="C5566" s="13"/>
      <c r="D5566" s="14"/>
    </row>
    <row r="5567" spans="1:4" hidden="1">
      <c r="A5567" s="3">
        <v>40927</v>
      </c>
      <c r="B5567" s="2">
        <v>19.87</v>
      </c>
      <c r="C5567" s="13"/>
      <c r="D5567" s="14"/>
    </row>
    <row r="5568" spans="1:4" hidden="1">
      <c r="A5568" s="3">
        <v>40928</v>
      </c>
      <c r="B5568" s="2">
        <v>18.28</v>
      </c>
      <c r="C5568" s="13"/>
      <c r="D5568" s="14"/>
    </row>
    <row r="5569" spans="1:4" hidden="1">
      <c r="A5569" s="3">
        <v>40931</v>
      </c>
      <c r="B5569" s="2">
        <v>18.670000000000002</v>
      </c>
      <c r="C5569" s="13"/>
      <c r="D5569" s="14"/>
    </row>
    <row r="5570" spans="1:4" hidden="1">
      <c r="A5570" s="3">
        <v>40932</v>
      </c>
      <c r="B5570" s="2">
        <v>18.91</v>
      </c>
      <c r="C5570" s="13"/>
      <c r="D5570" s="14"/>
    </row>
    <row r="5571" spans="1:4" hidden="1">
      <c r="A5571" s="3">
        <v>40933</v>
      </c>
      <c r="B5571" s="2">
        <v>18.309999999999999</v>
      </c>
      <c r="C5571" s="13"/>
      <c r="D5571" s="14"/>
    </row>
    <row r="5572" spans="1:4" hidden="1">
      <c r="A5572" s="3">
        <v>40934</v>
      </c>
      <c r="B5572" s="2">
        <v>18.57</v>
      </c>
      <c r="C5572" s="13"/>
      <c r="D5572" s="14"/>
    </row>
    <row r="5573" spans="1:4" hidden="1">
      <c r="A5573" s="3">
        <v>40935</v>
      </c>
      <c r="B5573" s="2">
        <v>18.53</v>
      </c>
      <c r="C5573" s="13"/>
      <c r="D5573" s="14"/>
    </row>
    <row r="5574" spans="1:4" hidden="1">
      <c r="A5574" s="3">
        <v>40938</v>
      </c>
      <c r="B5574" s="2">
        <v>19.399999999999999</v>
      </c>
      <c r="C5574" s="13"/>
      <c r="D5574" s="14"/>
    </row>
    <row r="5575" spans="1:4" hidden="1">
      <c r="A5575" s="3">
        <v>40939</v>
      </c>
      <c r="B5575" s="2">
        <v>19.440000000000001</v>
      </c>
      <c r="C5575" s="13"/>
      <c r="D5575" s="14"/>
    </row>
    <row r="5576" spans="1:4" hidden="1">
      <c r="A5576" s="3">
        <v>40940</v>
      </c>
      <c r="B5576" s="2">
        <v>18.55</v>
      </c>
      <c r="C5576" s="13"/>
      <c r="D5576" s="14"/>
    </row>
    <row r="5577" spans="1:4" hidden="1">
      <c r="A5577" s="3">
        <v>40941</v>
      </c>
      <c r="B5577" s="2">
        <v>17.98</v>
      </c>
      <c r="C5577" s="13"/>
      <c r="D5577" s="14"/>
    </row>
    <row r="5578" spans="1:4" hidden="1">
      <c r="A5578" s="3">
        <v>40942</v>
      </c>
      <c r="B5578" s="2">
        <v>17.100000000000001</v>
      </c>
      <c r="C5578" s="13"/>
      <c r="D5578" s="14"/>
    </row>
    <row r="5579" spans="1:4" hidden="1">
      <c r="A5579" s="3">
        <v>40945</v>
      </c>
      <c r="B5579" s="2">
        <v>17.760000000000002</v>
      </c>
      <c r="C5579" s="13"/>
      <c r="D5579" s="14"/>
    </row>
    <row r="5580" spans="1:4" hidden="1">
      <c r="A5580" s="3">
        <v>40946</v>
      </c>
      <c r="B5580" s="2">
        <v>17.649999999999999</v>
      </c>
      <c r="C5580" s="13"/>
      <c r="D5580" s="14"/>
    </row>
    <row r="5581" spans="1:4" hidden="1">
      <c r="A5581" s="3">
        <v>40947</v>
      </c>
      <c r="B5581" s="2">
        <v>18.16</v>
      </c>
      <c r="C5581" s="13"/>
      <c r="D5581" s="14"/>
    </row>
    <row r="5582" spans="1:4" hidden="1">
      <c r="A5582" s="3">
        <v>40948</v>
      </c>
      <c r="B5582" s="2">
        <v>18.63</v>
      </c>
      <c r="C5582" s="13"/>
      <c r="D5582" s="14"/>
    </row>
    <row r="5583" spans="1:4" hidden="1">
      <c r="A5583" s="3">
        <v>40949</v>
      </c>
      <c r="B5583" s="2">
        <v>20.79</v>
      </c>
      <c r="C5583" s="13"/>
      <c r="D5583" s="14"/>
    </row>
    <row r="5584" spans="1:4" hidden="1">
      <c r="A5584" s="3">
        <v>40952</v>
      </c>
      <c r="B5584" s="2">
        <v>19.04</v>
      </c>
      <c r="C5584" s="13"/>
      <c r="D5584" s="14"/>
    </row>
    <row r="5585" spans="1:4" hidden="1">
      <c r="A5585" s="3">
        <v>40953</v>
      </c>
      <c r="B5585" s="2">
        <v>19.54</v>
      </c>
      <c r="C5585" s="13"/>
      <c r="D5585" s="14"/>
    </row>
    <row r="5586" spans="1:4" hidden="1">
      <c r="A5586" s="3">
        <v>40954</v>
      </c>
      <c r="B5586" s="2">
        <v>21.14</v>
      </c>
      <c r="C5586" s="13"/>
      <c r="D5586" s="14"/>
    </row>
    <row r="5587" spans="1:4" hidden="1">
      <c r="A5587" s="3">
        <v>40955</v>
      </c>
      <c r="B5587" s="2">
        <v>19.22</v>
      </c>
      <c r="C5587" s="13"/>
      <c r="D5587" s="14"/>
    </row>
    <row r="5588" spans="1:4" hidden="1">
      <c r="A5588" s="3">
        <v>40956</v>
      </c>
      <c r="B5588" s="2">
        <v>17.78</v>
      </c>
      <c r="C5588" s="13"/>
      <c r="D5588" s="14"/>
    </row>
    <row r="5589" spans="1:4" hidden="1">
      <c r="A5589" s="3">
        <v>40960</v>
      </c>
      <c r="B5589" s="2">
        <v>18.190000000000001</v>
      </c>
      <c r="C5589" s="13"/>
      <c r="D5589" s="14"/>
    </row>
    <row r="5590" spans="1:4" hidden="1">
      <c r="A5590" s="3">
        <v>40961</v>
      </c>
      <c r="B5590" s="2">
        <v>18.190000000000001</v>
      </c>
      <c r="C5590" s="13"/>
      <c r="D5590" s="14"/>
    </row>
    <row r="5591" spans="1:4" hidden="1">
      <c r="A5591" s="3">
        <v>40962</v>
      </c>
      <c r="B5591" s="2">
        <v>16.8</v>
      </c>
      <c r="C5591" s="13"/>
      <c r="D5591" s="14"/>
    </row>
    <row r="5592" spans="1:4" hidden="1">
      <c r="A5592" s="3">
        <v>40963</v>
      </c>
      <c r="B5592" s="2">
        <v>17.309999999999999</v>
      </c>
      <c r="C5592" s="13"/>
      <c r="D5592" s="14"/>
    </row>
    <row r="5593" spans="1:4" hidden="1">
      <c r="A5593" s="3">
        <v>40966</v>
      </c>
      <c r="B5593" s="2">
        <v>18.190000000000001</v>
      </c>
      <c r="C5593" s="13"/>
      <c r="D5593" s="14"/>
    </row>
    <row r="5594" spans="1:4" hidden="1">
      <c r="A5594" s="3">
        <v>40967</v>
      </c>
      <c r="B5594" s="2">
        <v>17.96</v>
      </c>
      <c r="C5594" s="13"/>
      <c r="D5594" s="14"/>
    </row>
    <row r="5595" spans="1:4" hidden="1">
      <c r="A5595" s="3">
        <v>40968</v>
      </c>
      <c r="B5595" s="2">
        <v>18.43</v>
      </c>
      <c r="C5595" s="13"/>
      <c r="D5595" s="14"/>
    </row>
    <row r="5596" spans="1:4" hidden="1">
      <c r="A5596" s="3">
        <v>40969</v>
      </c>
      <c r="B5596" s="2">
        <v>17.260000000000002</v>
      </c>
      <c r="C5596" s="13"/>
      <c r="D5596" s="14"/>
    </row>
    <row r="5597" spans="1:4" hidden="1">
      <c r="A5597" s="3">
        <v>40970</v>
      </c>
      <c r="B5597" s="2">
        <v>17.29</v>
      </c>
      <c r="C5597" s="13"/>
      <c r="D5597" s="14"/>
    </row>
    <row r="5598" spans="1:4" hidden="1">
      <c r="A5598" s="3">
        <v>40973</v>
      </c>
      <c r="B5598" s="2">
        <v>18.05</v>
      </c>
      <c r="C5598" s="13"/>
      <c r="D5598" s="14"/>
    </row>
    <row r="5599" spans="1:4" hidden="1">
      <c r="A5599" s="3">
        <v>40974</v>
      </c>
      <c r="B5599" s="2">
        <v>20.87</v>
      </c>
      <c r="C5599" s="13"/>
      <c r="D5599" s="14"/>
    </row>
    <row r="5600" spans="1:4" hidden="1">
      <c r="A5600" s="3">
        <v>40975</v>
      </c>
      <c r="B5600" s="2">
        <v>19.07</v>
      </c>
      <c r="C5600" s="13"/>
      <c r="D5600" s="14"/>
    </row>
    <row r="5601" spans="1:4" hidden="1">
      <c r="A5601" s="3">
        <v>40976</v>
      </c>
      <c r="B5601" s="2">
        <v>17.95</v>
      </c>
      <c r="C5601" s="13"/>
      <c r="D5601" s="14"/>
    </row>
    <row r="5602" spans="1:4" hidden="1">
      <c r="A5602" s="3">
        <v>40977</v>
      </c>
      <c r="B5602" s="2">
        <v>17.11</v>
      </c>
      <c r="C5602" s="13"/>
      <c r="D5602" s="14"/>
    </row>
    <row r="5603" spans="1:4" hidden="1">
      <c r="A5603" s="3">
        <v>40980</v>
      </c>
      <c r="B5603" s="2">
        <v>15.64</v>
      </c>
      <c r="C5603" s="13"/>
      <c r="D5603" s="14"/>
    </row>
    <row r="5604" spans="1:4" hidden="1">
      <c r="A5604" s="3">
        <v>40981</v>
      </c>
      <c r="B5604" s="2">
        <v>14.8</v>
      </c>
      <c r="C5604" s="13"/>
      <c r="D5604" s="14"/>
    </row>
    <row r="5605" spans="1:4" hidden="1">
      <c r="A5605" s="3">
        <v>40982</v>
      </c>
      <c r="B5605" s="2">
        <v>15.31</v>
      </c>
      <c r="C5605" s="13"/>
      <c r="D5605" s="14"/>
    </row>
    <row r="5606" spans="1:4" hidden="1">
      <c r="A5606" s="3">
        <v>40983</v>
      </c>
      <c r="B5606" s="2">
        <v>15.42</v>
      </c>
      <c r="C5606" s="13"/>
      <c r="D5606" s="14"/>
    </row>
    <row r="5607" spans="1:4" hidden="1">
      <c r="A5607" s="3">
        <v>40984</v>
      </c>
      <c r="B5607" s="2">
        <v>14.47</v>
      </c>
      <c r="C5607" s="13"/>
      <c r="D5607" s="14"/>
    </row>
    <row r="5608" spans="1:4" hidden="1">
      <c r="A5608" s="3">
        <v>40987</v>
      </c>
      <c r="B5608" s="2">
        <v>15.04</v>
      </c>
      <c r="C5608" s="13"/>
      <c r="D5608" s="14"/>
    </row>
    <row r="5609" spans="1:4" hidden="1">
      <c r="A5609" s="3">
        <v>40988</v>
      </c>
      <c r="B5609" s="2">
        <v>15.58</v>
      </c>
      <c r="C5609" s="13"/>
      <c r="D5609" s="14"/>
    </row>
    <row r="5610" spans="1:4" hidden="1">
      <c r="A5610" s="3">
        <v>40989</v>
      </c>
      <c r="B5610" s="2">
        <v>15.13</v>
      </c>
      <c r="C5610" s="13"/>
      <c r="D5610" s="14"/>
    </row>
    <row r="5611" spans="1:4" hidden="1">
      <c r="A5611" s="3">
        <v>40990</v>
      </c>
      <c r="B5611" s="2">
        <v>15.57</v>
      </c>
      <c r="C5611" s="13"/>
      <c r="D5611" s="14"/>
    </row>
    <row r="5612" spans="1:4" hidden="1">
      <c r="A5612" s="3">
        <v>40991</v>
      </c>
      <c r="B5612" s="2">
        <v>14.82</v>
      </c>
      <c r="C5612" s="13"/>
      <c r="D5612" s="14"/>
    </row>
    <row r="5613" spans="1:4" hidden="1">
      <c r="A5613" s="3">
        <v>40994</v>
      </c>
      <c r="B5613" s="2">
        <v>14.26</v>
      </c>
      <c r="C5613" s="13"/>
      <c r="D5613" s="14"/>
    </row>
    <row r="5614" spans="1:4" hidden="1">
      <c r="A5614" s="3">
        <v>40995</v>
      </c>
      <c r="B5614" s="2">
        <v>15.59</v>
      </c>
      <c r="C5614" s="13"/>
      <c r="D5614" s="14"/>
    </row>
    <row r="5615" spans="1:4" hidden="1">
      <c r="A5615" s="3">
        <v>40996</v>
      </c>
      <c r="B5615" s="2">
        <v>15.47</v>
      </c>
      <c r="C5615" s="13"/>
      <c r="D5615" s="14"/>
    </row>
    <row r="5616" spans="1:4" hidden="1">
      <c r="A5616" s="3">
        <v>40997</v>
      </c>
      <c r="B5616" s="2">
        <v>15.48</v>
      </c>
      <c r="C5616" s="13"/>
      <c r="D5616" s="14"/>
    </row>
    <row r="5617" spans="1:4">
      <c r="A5617" s="3">
        <v>40998</v>
      </c>
      <c r="B5617" s="2">
        <v>15.5</v>
      </c>
      <c r="C5617" s="12" t="s">
        <v>108</v>
      </c>
      <c r="D5617" s="2">
        <f>AVERAGE(B5556:B5617)</f>
        <v>18.204032258064515</v>
      </c>
    </row>
    <row r="5618" spans="1:4" hidden="1">
      <c r="A5618" s="3">
        <v>41001</v>
      </c>
      <c r="B5618" s="2">
        <v>15.64</v>
      </c>
      <c r="C5618" s="13"/>
      <c r="D5618" s="14"/>
    </row>
    <row r="5619" spans="1:4" hidden="1">
      <c r="A5619" s="3">
        <v>41002</v>
      </c>
      <c r="B5619" s="2">
        <v>15.66</v>
      </c>
      <c r="C5619" s="13"/>
      <c r="D5619" s="14"/>
    </row>
    <row r="5620" spans="1:4" hidden="1">
      <c r="A5620" s="3">
        <v>41003</v>
      </c>
      <c r="B5620" s="2">
        <v>16.440000000000001</v>
      </c>
      <c r="C5620" s="13"/>
      <c r="D5620" s="14"/>
    </row>
    <row r="5621" spans="1:4" hidden="1">
      <c r="A5621" s="3">
        <v>41004</v>
      </c>
      <c r="B5621" s="2">
        <v>16.7</v>
      </c>
      <c r="C5621" s="13"/>
      <c r="D5621" s="14"/>
    </row>
    <row r="5622" spans="1:4" hidden="1">
      <c r="A5622" s="3">
        <v>41008</v>
      </c>
      <c r="B5622" s="2">
        <v>18.809999999999999</v>
      </c>
      <c r="C5622" s="13"/>
      <c r="D5622" s="14"/>
    </row>
    <row r="5623" spans="1:4" hidden="1">
      <c r="A5623" s="3">
        <v>41009</v>
      </c>
      <c r="B5623" s="2">
        <v>20.39</v>
      </c>
      <c r="C5623" s="13"/>
      <c r="D5623" s="14"/>
    </row>
    <row r="5624" spans="1:4" hidden="1">
      <c r="A5624" s="3">
        <v>41010</v>
      </c>
      <c r="B5624" s="2">
        <v>20.02</v>
      </c>
      <c r="C5624" s="13"/>
      <c r="D5624" s="14"/>
    </row>
    <row r="5625" spans="1:4" hidden="1">
      <c r="A5625" s="3">
        <v>41011</v>
      </c>
      <c r="B5625" s="2">
        <v>17.2</v>
      </c>
      <c r="C5625" s="13"/>
      <c r="D5625" s="14"/>
    </row>
    <row r="5626" spans="1:4" hidden="1">
      <c r="A5626" s="3">
        <v>41012</v>
      </c>
      <c r="B5626" s="2">
        <v>19.55</v>
      </c>
      <c r="C5626" s="13"/>
      <c r="D5626" s="14"/>
    </row>
    <row r="5627" spans="1:4" hidden="1">
      <c r="A5627" s="3">
        <v>41015</v>
      </c>
      <c r="B5627" s="2">
        <v>19.55</v>
      </c>
      <c r="C5627" s="13"/>
      <c r="D5627" s="14"/>
    </row>
    <row r="5628" spans="1:4" hidden="1">
      <c r="A5628" s="3">
        <v>41016</v>
      </c>
      <c r="B5628" s="2">
        <v>18.46</v>
      </c>
      <c r="C5628" s="13"/>
      <c r="D5628" s="14"/>
    </row>
    <row r="5629" spans="1:4" hidden="1">
      <c r="A5629" s="3">
        <v>41017</v>
      </c>
      <c r="B5629" s="2">
        <v>18.64</v>
      </c>
      <c r="C5629" s="13"/>
      <c r="D5629" s="14"/>
    </row>
    <row r="5630" spans="1:4" hidden="1">
      <c r="A5630" s="3">
        <v>41018</v>
      </c>
      <c r="B5630" s="2">
        <v>18.36</v>
      </c>
      <c r="C5630" s="13"/>
      <c r="D5630" s="14"/>
    </row>
    <row r="5631" spans="1:4" hidden="1">
      <c r="A5631" s="3">
        <v>41019</v>
      </c>
      <c r="B5631" s="2">
        <v>17.440000000000001</v>
      </c>
      <c r="C5631" s="13"/>
      <c r="D5631" s="14"/>
    </row>
    <row r="5632" spans="1:4" hidden="1">
      <c r="A5632" s="3">
        <v>41022</v>
      </c>
      <c r="B5632" s="2">
        <v>18.97</v>
      </c>
      <c r="C5632" s="13"/>
      <c r="D5632" s="14"/>
    </row>
    <row r="5633" spans="1:4" hidden="1">
      <c r="A5633" s="3">
        <v>41023</v>
      </c>
      <c r="B5633" s="2">
        <v>18.100000000000001</v>
      </c>
      <c r="C5633" s="13"/>
      <c r="D5633" s="14"/>
    </row>
    <row r="5634" spans="1:4" hidden="1">
      <c r="A5634" s="3">
        <v>41024</v>
      </c>
      <c r="B5634" s="2">
        <v>16.82</v>
      </c>
      <c r="C5634" s="13"/>
      <c r="D5634" s="14"/>
    </row>
    <row r="5635" spans="1:4" hidden="1">
      <c r="A5635" s="3">
        <v>41025</v>
      </c>
      <c r="B5635" s="2">
        <v>16.239999999999998</v>
      </c>
      <c r="C5635" s="13"/>
      <c r="D5635" s="14"/>
    </row>
    <row r="5636" spans="1:4" hidden="1">
      <c r="A5636" s="3">
        <v>41026</v>
      </c>
      <c r="B5636" s="2">
        <v>16.32</v>
      </c>
      <c r="C5636" s="13"/>
      <c r="D5636" s="14"/>
    </row>
    <row r="5637" spans="1:4" hidden="1">
      <c r="A5637" s="3">
        <v>41029</v>
      </c>
      <c r="B5637" s="2">
        <v>17.149999999999999</v>
      </c>
      <c r="C5637" s="13"/>
      <c r="D5637" s="14"/>
    </row>
    <row r="5638" spans="1:4" hidden="1">
      <c r="A5638" s="3">
        <v>41030</v>
      </c>
      <c r="B5638" s="2">
        <v>16.600000000000001</v>
      </c>
      <c r="C5638" s="13"/>
      <c r="D5638" s="14"/>
    </row>
    <row r="5639" spans="1:4" hidden="1">
      <c r="A5639" s="3">
        <v>41031</v>
      </c>
      <c r="B5639" s="2">
        <v>16.88</v>
      </c>
      <c r="C5639" s="13"/>
      <c r="D5639" s="14"/>
    </row>
    <row r="5640" spans="1:4" hidden="1">
      <c r="A5640" s="3">
        <v>41032</v>
      </c>
      <c r="B5640" s="2">
        <v>17.559999999999999</v>
      </c>
      <c r="C5640" s="13"/>
      <c r="D5640" s="14"/>
    </row>
    <row r="5641" spans="1:4" hidden="1">
      <c r="A5641" s="3">
        <v>41033</v>
      </c>
      <c r="B5641" s="2">
        <v>19.16</v>
      </c>
      <c r="C5641" s="13"/>
      <c r="D5641" s="14"/>
    </row>
    <row r="5642" spans="1:4" hidden="1">
      <c r="A5642" s="3">
        <v>41036</v>
      </c>
      <c r="B5642" s="2">
        <v>18.940000000000001</v>
      </c>
      <c r="C5642" s="13"/>
      <c r="D5642" s="14"/>
    </row>
    <row r="5643" spans="1:4" hidden="1">
      <c r="A5643" s="3">
        <v>41037</v>
      </c>
      <c r="B5643" s="2">
        <v>19.05</v>
      </c>
      <c r="C5643" s="13"/>
      <c r="D5643" s="14"/>
    </row>
    <row r="5644" spans="1:4" hidden="1">
      <c r="A5644" s="3">
        <v>41038</v>
      </c>
      <c r="B5644" s="2">
        <v>20.079999999999998</v>
      </c>
      <c r="C5644" s="13"/>
      <c r="D5644" s="14"/>
    </row>
    <row r="5645" spans="1:4" hidden="1">
      <c r="A5645" s="3">
        <v>41039</v>
      </c>
      <c r="B5645" s="2">
        <v>18.829999999999998</v>
      </c>
      <c r="C5645" s="13"/>
      <c r="D5645" s="14"/>
    </row>
    <row r="5646" spans="1:4" hidden="1">
      <c r="A5646" s="3">
        <v>41040</v>
      </c>
      <c r="B5646" s="2">
        <v>19.89</v>
      </c>
      <c r="C5646" s="13"/>
      <c r="D5646" s="14"/>
    </row>
    <row r="5647" spans="1:4" hidden="1">
      <c r="A5647" s="3">
        <v>41043</v>
      </c>
      <c r="B5647" s="2">
        <v>21.87</v>
      </c>
      <c r="C5647" s="13"/>
      <c r="D5647" s="14"/>
    </row>
    <row r="5648" spans="1:4" hidden="1">
      <c r="A5648" s="3">
        <v>41044</v>
      </c>
      <c r="B5648" s="2">
        <v>21.97</v>
      </c>
      <c r="C5648" s="13"/>
      <c r="D5648" s="14"/>
    </row>
    <row r="5649" spans="1:4" hidden="1">
      <c r="A5649" s="3">
        <v>41045</v>
      </c>
      <c r="B5649" s="2">
        <v>22.27</v>
      </c>
      <c r="C5649" s="13"/>
      <c r="D5649" s="14"/>
    </row>
    <row r="5650" spans="1:4" hidden="1">
      <c r="A5650" s="3">
        <v>41046</v>
      </c>
      <c r="B5650" s="2">
        <v>24.49</v>
      </c>
      <c r="C5650" s="13"/>
      <c r="D5650" s="14"/>
    </row>
    <row r="5651" spans="1:4" hidden="1">
      <c r="A5651" s="3">
        <v>41047</v>
      </c>
      <c r="B5651" s="2">
        <v>25.1</v>
      </c>
      <c r="C5651" s="13"/>
      <c r="D5651" s="14"/>
    </row>
    <row r="5652" spans="1:4" hidden="1">
      <c r="A5652" s="3">
        <v>41050</v>
      </c>
      <c r="B5652" s="2">
        <v>22.01</v>
      </c>
      <c r="C5652" s="13"/>
      <c r="D5652" s="14"/>
    </row>
    <row r="5653" spans="1:4" hidden="1">
      <c r="A5653" s="3">
        <v>41051</v>
      </c>
      <c r="B5653" s="2">
        <v>22.48</v>
      </c>
      <c r="C5653" s="13"/>
      <c r="D5653" s="14"/>
    </row>
    <row r="5654" spans="1:4" hidden="1">
      <c r="A5654" s="3">
        <v>41052</v>
      </c>
      <c r="B5654" s="2">
        <v>22.33</v>
      </c>
      <c r="C5654" s="13"/>
      <c r="D5654" s="14"/>
    </row>
    <row r="5655" spans="1:4" hidden="1">
      <c r="A5655" s="3">
        <v>41053</v>
      </c>
      <c r="B5655" s="2">
        <v>21.54</v>
      </c>
      <c r="C5655" s="13"/>
      <c r="D5655" s="14"/>
    </row>
    <row r="5656" spans="1:4" hidden="1">
      <c r="A5656" s="3">
        <v>41054</v>
      </c>
      <c r="B5656" s="2">
        <v>21.76</v>
      </c>
      <c r="C5656" s="13"/>
      <c r="D5656" s="14"/>
    </row>
    <row r="5657" spans="1:4" hidden="1">
      <c r="A5657" s="3">
        <v>41058</v>
      </c>
      <c r="B5657" s="2">
        <v>21.03</v>
      </c>
      <c r="C5657" s="13"/>
      <c r="D5657" s="14"/>
    </row>
    <row r="5658" spans="1:4" hidden="1">
      <c r="A5658" s="3">
        <v>41059</v>
      </c>
      <c r="B5658" s="2">
        <v>24.14</v>
      </c>
      <c r="C5658" s="13"/>
      <c r="D5658" s="14"/>
    </row>
    <row r="5659" spans="1:4" hidden="1">
      <c r="A5659" s="3">
        <v>41060</v>
      </c>
      <c r="B5659" s="2">
        <v>24.06</v>
      </c>
      <c r="C5659" s="13"/>
      <c r="D5659" s="14"/>
    </row>
    <row r="5660" spans="1:4" hidden="1">
      <c r="A5660" s="3">
        <v>41061</v>
      </c>
      <c r="B5660" s="2">
        <v>26.66</v>
      </c>
      <c r="C5660" s="13"/>
      <c r="D5660" s="14"/>
    </row>
    <row r="5661" spans="1:4" hidden="1">
      <c r="A5661" s="3">
        <v>41064</v>
      </c>
      <c r="B5661" s="2">
        <v>26.12</v>
      </c>
      <c r="C5661" s="13"/>
      <c r="D5661" s="14"/>
    </row>
    <row r="5662" spans="1:4" hidden="1">
      <c r="A5662" s="3">
        <v>41065</v>
      </c>
      <c r="B5662" s="2">
        <v>24.68</v>
      </c>
      <c r="C5662" s="13"/>
      <c r="D5662" s="14"/>
    </row>
    <row r="5663" spans="1:4" hidden="1">
      <c r="A5663" s="3">
        <v>41066</v>
      </c>
      <c r="B5663" s="2">
        <v>22.16</v>
      </c>
      <c r="C5663" s="13"/>
      <c r="D5663" s="14"/>
    </row>
    <row r="5664" spans="1:4" hidden="1">
      <c r="A5664" s="3">
        <v>41067</v>
      </c>
      <c r="B5664" s="2">
        <v>21.72</v>
      </c>
      <c r="C5664" s="13"/>
      <c r="D5664" s="14"/>
    </row>
    <row r="5665" spans="1:4" hidden="1">
      <c r="A5665" s="3">
        <v>41068</v>
      </c>
      <c r="B5665" s="2">
        <v>21.23</v>
      </c>
      <c r="C5665" s="13"/>
      <c r="D5665" s="14"/>
    </row>
    <row r="5666" spans="1:4" hidden="1">
      <c r="A5666" s="3">
        <v>41071</v>
      </c>
      <c r="B5666" s="2">
        <v>23.56</v>
      </c>
      <c r="C5666" s="13"/>
      <c r="D5666" s="14"/>
    </row>
    <row r="5667" spans="1:4" hidden="1">
      <c r="A5667" s="3">
        <v>41072</v>
      </c>
      <c r="B5667" s="2">
        <v>22.09</v>
      </c>
      <c r="C5667" s="13"/>
      <c r="D5667" s="14"/>
    </row>
    <row r="5668" spans="1:4" hidden="1">
      <c r="A5668" s="3">
        <v>41073</v>
      </c>
      <c r="B5668" s="2">
        <v>24.27</v>
      </c>
      <c r="C5668" s="13"/>
      <c r="D5668" s="14"/>
    </row>
    <row r="5669" spans="1:4" hidden="1">
      <c r="A5669" s="3">
        <v>41074</v>
      </c>
      <c r="B5669" s="2">
        <v>21.68</v>
      </c>
      <c r="C5669" s="13"/>
      <c r="D5669" s="14"/>
    </row>
    <row r="5670" spans="1:4" hidden="1">
      <c r="A5670" s="3">
        <v>41075</v>
      </c>
      <c r="B5670" s="2">
        <v>21.11</v>
      </c>
      <c r="C5670" s="13"/>
      <c r="D5670" s="14"/>
    </row>
    <row r="5671" spans="1:4" hidden="1">
      <c r="A5671" s="3">
        <v>41078</v>
      </c>
      <c r="B5671" s="2">
        <v>18.32</v>
      </c>
      <c r="C5671" s="13"/>
      <c r="D5671" s="14"/>
    </row>
    <row r="5672" spans="1:4" hidden="1">
      <c r="A5672" s="3">
        <v>41079</v>
      </c>
      <c r="B5672" s="2">
        <v>18.38</v>
      </c>
      <c r="C5672" s="13"/>
      <c r="D5672" s="14"/>
    </row>
    <row r="5673" spans="1:4" hidden="1">
      <c r="A5673" s="3">
        <v>41080</v>
      </c>
      <c r="B5673" s="2">
        <v>17.239999999999998</v>
      </c>
      <c r="C5673" s="13"/>
      <c r="D5673" s="14"/>
    </row>
    <row r="5674" spans="1:4" hidden="1">
      <c r="A5674" s="3">
        <v>41081</v>
      </c>
      <c r="B5674" s="2">
        <v>20.079999999999998</v>
      </c>
      <c r="C5674" s="13"/>
      <c r="D5674" s="14"/>
    </row>
    <row r="5675" spans="1:4" hidden="1">
      <c r="A5675" s="3">
        <v>41082</v>
      </c>
      <c r="B5675" s="2">
        <v>18.11</v>
      </c>
      <c r="C5675" s="13"/>
      <c r="D5675" s="14"/>
    </row>
    <row r="5676" spans="1:4" hidden="1">
      <c r="A5676" s="3">
        <v>41085</v>
      </c>
      <c r="B5676" s="2">
        <v>20.38</v>
      </c>
      <c r="C5676" s="13"/>
      <c r="D5676" s="14"/>
    </row>
    <row r="5677" spans="1:4" hidden="1">
      <c r="A5677" s="3">
        <v>41086</v>
      </c>
      <c r="B5677" s="2">
        <v>19.72</v>
      </c>
      <c r="C5677" s="13"/>
      <c r="D5677" s="14"/>
    </row>
    <row r="5678" spans="1:4" hidden="1">
      <c r="A5678" s="3">
        <v>41087</v>
      </c>
      <c r="B5678" s="2">
        <v>19.45</v>
      </c>
      <c r="C5678" s="13"/>
      <c r="D5678" s="14"/>
    </row>
    <row r="5679" spans="1:4" hidden="1">
      <c r="A5679" s="3">
        <v>41088</v>
      </c>
      <c r="B5679" s="2">
        <v>19.71</v>
      </c>
      <c r="C5679" s="13"/>
      <c r="D5679" s="14"/>
    </row>
    <row r="5680" spans="1:4">
      <c r="A5680" s="3">
        <v>41089</v>
      </c>
      <c r="B5680" s="2">
        <v>17.079999999999998</v>
      </c>
      <c r="C5680" s="12" t="s">
        <v>109</v>
      </c>
      <c r="D5680" s="2">
        <f>AVERAGE(B5618:B5680)</f>
        <v>20.035714285714285</v>
      </c>
    </row>
    <row r="5681" spans="1:4" hidden="1">
      <c r="A5681" s="3">
        <v>41092</v>
      </c>
      <c r="B5681" s="2">
        <v>16.8</v>
      </c>
      <c r="C5681" s="13"/>
      <c r="D5681" s="14"/>
    </row>
    <row r="5682" spans="1:4" hidden="1">
      <c r="A5682" s="3">
        <v>41093</v>
      </c>
      <c r="B5682" s="2">
        <v>16.66</v>
      </c>
      <c r="C5682" s="13"/>
      <c r="D5682" s="14"/>
    </row>
    <row r="5683" spans="1:4" hidden="1">
      <c r="A5683" s="3">
        <v>41095</v>
      </c>
      <c r="B5683" s="2">
        <v>17.5</v>
      </c>
      <c r="C5683" s="13"/>
      <c r="D5683" s="14"/>
    </row>
    <row r="5684" spans="1:4" hidden="1">
      <c r="A5684" s="3">
        <v>41096</v>
      </c>
      <c r="B5684" s="2">
        <v>17.100000000000001</v>
      </c>
      <c r="C5684" s="13"/>
      <c r="D5684" s="14"/>
    </row>
    <row r="5685" spans="1:4" hidden="1">
      <c r="A5685" s="3">
        <v>41099</v>
      </c>
      <c r="B5685" s="2">
        <v>17.98</v>
      </c>
      <c r="C5685" s="13"/>
      <c r="D5685" s="14"/>
    </row>
    <row r="5686" spans="1:4" hidden="1">
      <c r="A5686" s="3">
        <v>41100</v>
      </c>
      <c r="B5686" s="2">
        <v>18.72</v>
      </c>
      <c r="C5686" s="13"/>
      <c r="D5686" s="14"/>
    </row>
    <row r="5687" spans="1:4" hidden="1">
      <c r="A5687" s="3">
        <v>41101</v>
      </c>
      <c r="B5687" s="2">
        <v>17.95</v>
      </c>
      <c r="C5687" s="13"/>
      <c r="D5687" s="14"/>
    </row>
    <row r="5688" spans="1:4" hidden="1">
      <c r="A5688" s="3">
        <v>41102</v>
      </c>
      <c r="B5688" s="2">
        <v>18.329999999999998</v>
      </c>
      <c r="C5688" s="13"/>
      <c r="D5688" s="14"/>
    </row>
    <row r="5689" spans="1:4" hidden="1">
      <c r="A5689" s="3">
        <v>41103</v>
      </c>
      <c r="B5689" s="2">
        <v>16.739999999999998</v>
      </c>
      <c r="C5689" s="13"/>
      <c r="D5689" s="14"/>
    </row>
    <row r="5690" spans="1:4" hidden="1">
      <c r="A5690" s="3">
        <v>41106</v>
      </c>
      <c r="B5690" s="2">
        <v>17.11</v>
      </c>
      <c r="C5690" s="13"/>
      <c r="D5690" s="14"/>
    </row>
    <row r="5691" spans="1:4" hidden="1">
      <c r="A5691" s="3">
        <v>41107</v>
      </c>
      <c r="B5691" s="2">
        <v>16.48</v>
      </c>
      <c r="C5691" s="13"/>
      <c r="D5691" s="14"/>
    </row>
    <row r="5692" spans="1:4" hidden="1">
      <c r="A5692" s="3">
        <v>41108</v>
      </c>
      <c r="B5692" s="2">
        <v>16.16</v>
      </c>
      <c r="C5692" s="13"/>
      <c r="D5692" s="14"/>
    </row>
    <row r="5693" spans="1:4" hidden="1">
      <c r="A5693" s="3">
        <v>41109</v>
      </c>
      <c r="B5693" s="2">
        <v>15.45</v>
      </c>
      <c r="C5693" s="13"/>
      <c r="D5693" s="14"/>
    </row>
    <row r="5694" spans="1:4" hidden="1">
      <c r="A5694" s="3">
        <v>41110</v>
      </c>
      <c r="B5694" s="2">
        <v>16.27</v>
      </c>
      <c r="C5694" s="13"/>
      <c r="D5694" s="14"/>
    </row>
    <row r="5695" spans="1:4" hidden="1">
      <c r="A5695" s="3">
        <v>41113</v>
      </c>
      <c r="B5695" s="2">
        <v>18.62</v>
      </c>
      <c r="C5695" s="13"/>
      <c r="D5695" s="14"/>
    </row>
    <row r="5696" spans="1:4" hidden="1">
      <c r="A5696" s="3">
        <v>41114</v>
      </c>
      <c r="B5696" s="2">
        <v>20.47</v>
      </c>
      <c r="C5696" s="13"/>
      <c r="D5696" s="14"/>
    </row>
    <row r="5697" spans="1:4" hidden="1">
      <c r="A5697" s="3">
        <v>41115</v>
      </c>
      <c r="B5697" s="2">
        <v>19.34</v>
      </c>
      <c r="C5697" s="13"/>
      <c r="D5697" s="14"/>
    </row>
    <row r="5698" spans="1:4" hidden="1">
      <c r="A5698" s="3">
        <v>41116</v>
      </c>
      <c r="B5698" s="2">
        <v>17.53</v>
      </c>
      <c r="C5698" s="13"/>
      <c r="D5698" s="14"/>
    </row>
    <row r="5699" spans="1:4" hidden="1">
      <c r="A5699" s="3">
        <v>41117</v>
      </c>
      <c r="B5699" s="2">
        <v>16.7</v>
      </c>
      <c r="C5699" s="13"/>
      <c r="D5699" s="14"/>
    </row>
    <row r="5700" spans="1:4" hidden="1">
      <c r="A5700" s="3">
        <v>41120</v>
      </c>
      <c r="B5700" s="2">
        <v>18.03</v>
      </c>
      <c r="C5700" s="13"/>
      <c r="D5700" s="14"/>
    </row>
    <row r="5701" spans="1:4" hidden="1">
      <c r="A5701" s="3">
        <v>41121</v>
      </c>
      <c r="B5701" s="2">
        <v>18.93</v>
      </c>
      <c r="C5701" s="13"/>
      <c r="D5701" s="14"/>
    </row>
    <row r="5702" spans="1:4" hidden="1">
      <c r="A5702" s="3">
        <v>41122</v>
      </c>
      <c r="B5702" s="2">
        <v>18.96</v>
      </c>
      <c r="C5702" s="13"/>
      <c r="D5702" s="14"/>
    </row>
    <row r="5703" spans="1:4" hidden="1">
      <c r="A5703" s="3">
        <v>41123</v>
      </c>
      <c r="B5703" s="2">
        <v>17.57</v>
      </c>
      <c r="C5703" s="13"/>
      <c r="D5703" s="14"/>
    </row>
    <row r="5704" spans="1:4" hidden="1">
      <c r="A5704" s="3">
        <v>41124</v>
      </c>
      <c r="B5704" s="2">
        <v>15.64</v>
      </c>
      <c r="C5704" s="13"/>
      <c r="D5704" s="14"/>
    </row>
    <row r="5705" spans="1:4" hidden="1">
      <c r="A5705" s="3">
        <v>41127</v>
      </c>
      <c r="B5705" s="2">
        <v>15.95</v>
      </c>
      <c r="C5705" s="13"/>
      <c r="D5705" s="14"/>
    </row>
    <row r="5706" spans="1:4" hidden="1">
      <c r="A5706" s="3">
        <v>41128</v>
      </c>
      <c r="B5706" s="2">
        <v>15.99</v>
      </c>
      <c r="C5706" s="13"/>
      <c r="D5706" s="14"/>
    </row>
    <row r="5707" spans="1:4" hidden="1">
      <c r="A5707" s="3">
        <v>41129</v>
      </c>
      <c r="B5707" s="2">
        <v>15.32</v>
      </c>
      <c r="C5707" s="13"/>
      <c r="D5707" s="14"/>
    </row>
    <row r="5708" spans="1:4" hidden="1">
      <c r="A5708" s="3">
        <v>41130</v>
      </c>
      <c r="B5708" s="2">
        <v>15.28</v>
      </c>
      <c r="C5708" s="13"/>
      <c r="D5708" s="14"/>
    </row>
    <row r="5709" spans="1:4" hidden="1">
      <c r="A5709" s="3">
        <v>41131</v>
      </c>
      <c r="B5709" s="2">
        <v>14.74</v>
      </c>
      <c r="C5709" s="13"/>
      <c r="D5709" s="14"/>
    </row>
    <row r="5710" spans="1:4" hidden="1">
      <c r="A5710" s="3">
        <v>41134</v>
      </c>
      <c r="B5710" s="2">
        <v>13.7</v>
      </c>
      <c r="C5710" s="13"/>
      <c r="D5710" s="14"/>
    </row>
    <row r="5711" spans="1:4" hidden="1">
      <c r="A5711" s="3">
        <v>41135</v>
      </c>
      <c r="B5711" s="2">
        <v>14.85</v>
      </c>
      <c r="C5711" s="13"/>
      <c r="D5711" s="14"/>
    </row>
    <row r="5712" spans="1:4" hidden="1">
      <c r="A5712" s="3">
        <v>41136</v>
      </c>
      <c r="B5712" s="2">
        <v>14.63</v>
      </c>
      <c r="C5712" s="13"/>
      <c r="D5712" s="14"/>
    </row>
    <row r="5713" spans="1:4" hidden="1">
      <c r="A5713" s="3">
        <v>41137</v>
      </c>
      <c r="B5713" s="2">
        <v>14.29</v>
      </c>
      <c r="C5713" s="13"/>
      <c r="D5713" s="14"/>
    </row>
    <row r="5714" spans="1:4" hidden="1">
      <c r="A5714" s="3">
        <v>41138</v>
      </c>
      <c r="B5714" s="2">
        <v>13.45</v>
      </c>
      <c r="C5714" s="13"/>
      <c r="D5714" s="14"/>
    </row>
    <row r="5715" spans="1:4" hidden="1">
      <c r="A5715" s="3">
        <v>41141</v>
      </c>
      <c r="B5715" s="2">
        <v>14.02</v>
      </c>
      <c r="C5715" s="13"/>
      <c r="D5715" s="14"/>
    </row>
    <row r="5716" spans="1:4" hidden="1">
      <c r="A5716" s="3">
        <v>41142</v>
      </c>
      <c r="B5716" s="2">
        <v>15.02</v>
      </c>
      <c r="C5716" s="13"/>
      <c r="D5716" s="14"/>
    </row>
    <row r="5717" spans="1:4" hidden="1">
      <c r="A5717" s="3">
        <v>41143</v>
      </c>
      <c r="B5717" s="2">
        <v>15.11</v>
      </c>
      <c r="C5717" s="13"/>
      <c r="D5717" s="14"/>
    </row>
    <row r="5718" spans="1:4" hidden="1">
      <c r="A5718" s="3">
        <v>41144</v>
      </c>
      <c r="B5718" s="2">
        <v>15.96</v>
      </c>
      <c r="C5718" s="13"/>
      <c r="D5718" s="14"/>
    </row>
    <row r="5719" spans="1:4" hidden="1">
      <c r="A5719" s="3">
        <v>41145</v>
      </c>
      <c r="B5719" s="2">
        <v>15.18</v>
      </c>
      <c r="C5719" s="13"/>
      <c r="D5719" s="14"/>
    </row>
    <row r="5720" spans="1:4" hidden="1">
      <c r="A5720" s="3">
        <v>41148</v>
      </c>
      <c r="B5720" s="2">
        <v>16.350000000000001</v>
      </c>
      <c r="C5720" s="13"/>
      <c r="D5720" s="14"/>
    </row>
    <row r="5721" spans="1:4" hidden="1">
      <c r="A5721" s="3">
        <v>41149</v>
      </c>
      <c r="B5721" s="2">
        <v>16.489999999999998</v>
      </c>
      <c r="C5721" s="13"/>
      <c r="D5721" s="14"/>
    </row>
    <row r="5722" spans="1:4" hidden="1">
      <c r="A5722" s="3">
        <v>41150</v>
      </c>
      <c r="B5722" s="2">
        <v>17.059999999999999</v>
      </c>
      <c r="C5722" s="13"/>
      <c r="D5722" s="14"/>
    </row>
    <row r="5723" spans="1:4" hidden="1">
      <c r="A5723" s="3">
        <v>41151</v>
      </c>
      <c r="B5723" s="2">
        <v>17.829999999999998</v>
      </c>
      <c r="C5723" s="13"/>
      <c r="D5723" s="14"/>
    </row>
    <row r="5724" spans="1:4" hidden="1">
      <c r="A5724" s="3">
        <v>41152</v>
      </c>
      <c r="B5724" s="2">
        <v>17.47</v>
      </c>
      <c r="C5724" s="13"/>
      <c r="D5724" s="14"/>
    </row>
    <row r="5725" spans="1:4" hidden="1">
      <c r="A5725" s="3">
        <v>41156</v>
      </c>
      <c r="B5725" s="2">
        <v>17.98</v>
      </c>
      <c r="C5725" s="13"/>
      <c r="D5725" s="14"/>
    </row>
    <row r="5726" spans="1:4" hidden="1">
      <c r="A5726" s="3">
        <v>41157</v>
      </c>
      <c r="B5726" s="2">
        <v>17.739999999999998</v>
      </c>
      <c r="C5726" s="13"/>
      <c r="D5726" s="14"/>
    </row>
    <row r="5727" spans="1:4" hidden="1">
      <c r="A5727" s="3">
        <v>41158</v>
      </c>
      <c r="B5727" s="2">
        <v>15.6</v>
      </c>
      <c r="C5727" s="13"/>
      <c r="D5727" s="14"/>
    </row>
    <row r="5728" spans="1:4" hidden="1">
      <c r="A5728" s="3">
        <v>41159</v>
      </c>
      <c r="B5728" s="2">
        <v>14.38</v>
      </c>
      <c r="C5728" s="13"/>
      <c r="D5728" s="14"/>
    </row>
    <row r="5729" spans="1:4" hidden="1">
      <c r="A5729" s="3">
        <v>41162</v>
      </c>
      <c r="B5729" s="2">
        <v>16.28</v>
      </c>
      <c r="C5729" s="13"/>
      <c r="D5729" s="14"/>
    </row>
    <row r="5730" spans="1:4" hidden="1">
      <c r="A5730" s="3">
        <v>41163</v>
      </c>
      <c r="B5730" s="2">
        <v>16.41</v>
      </c>
      <c r="C5730" s="13"/>
      <c r="D5730" s="14"/>
    </row>
    <row r="5731" spans="1:4" hidden="1">
      <c r="A5731" s="3">
        <v>41164</v>
      </c>
      <c r="B5731" s="2">
        <v>15.8</v>
      </c>
      <c r="C5731" s="13"/>
      <c r="D5731" s="14"/>
    </row>
    <row r="5732" spans="1:4" hidden="1">
      <c r="A5732" s="3">
        <v>41165</v>
      </c>
      <c r="B5732" s="2">
        <v>14.05</v>
      </c>
      <c r="C5732" s="13"/>
      <c r="D5732" s="14"/>
    </row>
    <row r="5733" spans="1:4" hidden="1">
      <c r="A5733" s="3">
        <v>41166</v>
      </c>
      <c r="B5733" s="2">
        <v>14.51</v>
      </c>
      <c r="C5733" s="13"/>
      <c r="D5733" s="14"/>
    </row>
    <row r="5734" spans="1:4" hidden="1">
      <c r="A5734" s="3">
        <v>41169</v>
      </c>
      <c r="B5734" s="2">
        <v>14.59</v>
      </c>
      <c r="C5734" s="13"/>
      <c r="D5734" s="14"/>
    </row>
    <row r="5735" spans="1:4" hidden="1">
      <c r="A5735" s="3">
        <v>41170</v>
      </c>
      <c r="B5735" s="2">
        <v>14.18</v>
      </c>
      <c r="C5735" s="13"/>
      <c r="D5735" s="14"/>
    </row>
    <row r="5736" spans="1:4" hidden="1">
      <c r="A5736" s="3">
        <v>41171</v>
      </c>
      <c r="B5736" s="2">
        <v>13.88</v>
      </c>
      <c r="C5736" s="13"/>
      <c r="D5736" s="14"/>
    </row>
    <row r="5737" spans="1:4" hidden="1">
      <c r="A5737" s="3">
        <v>41172</v>
      </c>
      <c r="B5737" s="2">
        <v>14.07</v>
      </c>
      <c r="C5737" s="13"/>
      <c r="D5737" s="14"/>
    </row>
    <row r="5738" spans="1:4" hidden="1">
      <c r="A5738" s="3">
        <v>41173</v>
      </c>
      <c r="B5738" s="2">
        <v>13.98</v>
      </c>
      <c r="C5738" s="13"/>
      <c r="D5738" s="14"/>
    </row>
    <row r="5739" spans="1:4" hidden="1">
      <c r="A5739" s="3">
        <v>41176</v>
      </c>
      <c r="B5739" s="2">
        <v>14.15</v>
      </c>
      <c r="C5739" s="13"/>
      <c r="D5739" s="14"/>
    </row>
    <row r="5740" spans="1:4" hidden="1">
      <c r="A5740" s="3">
        <v>41177</v>
      </c>
      <c r="B5740" s="2">
        <v>15.43</v>
      </c>
      <c r="C5740" s="13"/>
      <c r="D5740" s="14"/>
    </row>
    <row r="5741" spans="1:4" hidden="1">
      <c r="A5741" s="3">
        <v>41178</v>
      </c>
      <c r="B5741" s="2">
        <v>16.809999999999999</v>
      </c>
      <c r="C5741" s="13"/>
      <c r="D5741" s="14"/>
    </row>
    <row r="5742" spans="1:4" hidden="1">
      <c r="A5742" s="3">
        <v>41179</v>
      </c>
      <c r="B5742" s="2">
        <v>14.84</v>
      </c>
      <c r="C5742" s="13"/>
      <c r="D5742" s="14"/>
    </row>
    <row r="5743" spans="1:4">
      <c r="A5743" s="3">
        <v>41180</v>
      </c>
      <c r="B5743" s="2">
        <v>15.73</v>
      </c>
      <c r="C5743" s="12" t="s">
        <v>110</v>
      </c>
      <c r="D5743" s="2">
        <f>AVERAGE(B5681:B5743)</f>
        <v>16.192698412698412</v>
      </c>
    </row>
    <row r="5744" spans="1:4" hidden="1">
      <c r="A5744" s="3">
        <v>41183</v>
      </c>
      <c r="B5744" s="2">
        <v>16.32</v>
      </c>
      <c r="C5744" s="13"/>
      <c r="D5744" s="14"/>
    </row>
    <row r="5745" spans="1:4" hidden="1">
      <c r="A5745" s="3">
        <v>41184</v>
      </c>
      <c r="B5745" s="2">
        <v>15.71</v>
      </c>
      <c r="C5745" s="13"/>
      <c r="D5745" s="14"/>
    </row>
    <row r="5746" spans="1:4" hidden="1">
      <c r="A5746" s="3">
        <v>41185</v>
      </c>
      <c r="B5746" s="2">
        <v>15.43</v>
      </c>
      <c r="C5746" s="13"/>
      <c r="D5746" s="14"/>
    </row>
    <row r="5747" spans="1:4" hidden="1">
      <c r="A5747" s="3">
        <v>41186</v>
      </c>
      <c r="B5747" s="2">
        <v>14.55</v>
      </c>
      <c r="C5747" s="13"/>
      <c r="D5747" s="14"/>
    </row>
    <row r="5748" spans="1:4" hidden="1">
      <c r="A5748" s="3">
        <v>41187</v>
      </c>
      <c r="B5748" s="2">
        <v>14.33</v>
      </c>
      <c r="C5748" s="13"/>
      <c r="D5748" s="14"/>
    </row>
    <row r="5749" spans="1:4" hidden="1">
      <c r="A5749" s="3">
        <v>41190</v>
      </c>
      <c r="B5749" s="2">
        <v>15.11</v>
      </c>
      <c r="C5749" s="13"/>
      <c r="D5749" s="14"/>
    </row>
    <row r="5750" spans="1:4" hidden="1">
      <c r="A5750" s="3">
        <v>41191</v>
      </c>
      <c r="B5750" s="2">
        <v>16.37</v>
      </c>
      <c r="C5750" s="13"/>
      <c r="D5750" s="14"/>
    </row>
    <row r="5751" spans="1:4" hidden="1">
      <c r="A5751" s="3">
        <v>41192</v>
      </c>
      <c r="B5751" s="2">
        <v>16.29</v>
      </c>
      <c r="C5751" s="13"/>
      <c r="D5751" s="14"/>
    </row>
    <row r="5752" spans="1:4" hidden="1">
      <c r="A5752" s="3">
        <v>41193</v>
      </c>
      <c r="B5752" s="2">
        <v>15.59</v>
      </c>
      <c r="C5752" s="13"/>
      <c r="D5752" s="14"/>
    </row>
    <row r="5753" spans="1:4" hidden="1">
      <c r="A5753" s="3">
        <v>41194</v>
      </c>
      <c r="B5753" s="2">
        <v>16.14</v>
      </c>
      <c r="C5753" s="13"/>
      <c r="D5753" s="14"/>
    </row>
    <row r="5754" spans="1:4" hidden="1">
      <c r="A5754" s="3">
        <v>41197</v>
      </c>
      <c r="B5754" s="2">
        <v>15.27</v>
      </c>
      <c r="C5754" s="13"/>
      <c r="D5754" s="14"/>
    </row>
    <row r="5755" spans="1:4" hidden="1">
      <c r="A5755" s="3">
        <v>41198</v>
      </c>
      <c r="B5755" s="2">
        <v>15.22</v>
      </c>
      <c r="C5755" s="13"/>
      <c r="D5755" s="14"/>
    </row>
    <row r="5756" spans="1:4" hidden="1">
      <c r="A5756" s="3">
        <v>41199</v>
      </c>
      <c r="B5756" s="2">
        <v>15.07</v>
      </c>
      <c r="C5756" s="13"/>
      <c r="D5756" s="14"/>
    </row>
    <row r="5757" spans="1:4" hidden="1">
      <c r="A5757" s="3">
        <v>41200</v>
      </c>
      <c r="B5757" s="2">
        <v>15.03</v>
      </c>
      <c r="C5757" s="13"/>
      <c r="D5757" s="14"/>
    </row>
    <row r="5758" spans="1:4" hidden="1">
      <c r="A5758" s="3">
        <v>41201</v>
      </c>
      <c r="B5758" s="2">
        <v>17.059999999999999</v>
      </c>
      <c r="C5758" s="13"/>
      <c r="D5758" s="14"/>
    </row>
    <row r="5759" spans="1:4" hidden="1">
      <c r="A5759" s="3">
        <v>41204</v>
      </c>
      <c r="B5759" s="2">
        <v>16.62</v>
      </c>
      <c r="C5759" s="13"/>
      <c r="D5759" s="14"/>
    </row>
    <row r="5760" spans="1:4" hidden="1">
      <c r="A5760" s="3">
        <v>41205</v>
      </c>
      <c r="B5760" s="2">
        <v>18.829999999999998</v>
      </c>
      <c r="C5760" s="13"/>
      <c r="D5760" s="14"/>
    </row>
    <row r="5761" spans="1:4" hidden="1">
      <c r="A5761" s="3">
        <v>41206</v>
      </c>
      <c r="B5761" s="2">
        <v>18.329999999999998</v>
      </c>
      <c r="C5761" s="13"/>
      <c r="D5761" s="14"/>
    </row>
    <row r="5762" spans="1:4" hidden="1">
      <c r="A5762" s="3">
        <v>41207</v>
      </c>
      <c r="B5762" s="2">
        <v>18.12</v>
      </c>
      <c r="C5762" s="13"/>
      <c r="D5762" s="14"/>
    </row>
    <row r="5763" spans="1:4" hidden="1">
      <c r="A5763" s="3">
        <v>41208</v>
      </c>
      <c r="B5763" s="2">
        <v>17.809999999999999</v>
      </c>
      <c r="C5763" s="13"/>
      <c r="D5763" s="14"/>
    </row>
    <row r="5764" spans="1:4" hidden="1">
      <c r="A5764" s="3">
        <v>41213</v>
      </c>
      <c r="B5764" s="2">
        <v>18.600000000000001</v>
      </c>
      <c r="C5764" s="13"/>
      <c r="D5764" s="14"/>
    </row>
    <row r="5765" spans="1:4" hidden="1">
      <c r="A5765" s="3">
        <v>41214</v>
      </c>
      <c r="B5765" s="2">
        <v>16.690000000000001</v>
      </c>
      <c r="C5765" s="13"/>
      <c r="D5765" s="14"/>
    </row>
    <row r="5766" spans="1:4" hidden="1">
      <c r="A5766" s="3">
        <v>41215</v>
      </c>
      <c r="B5766" s="2">
        <v>17.59</v>
      </c>
      <c r="C5766" s="13"/>
      <c r="D5766" s="14"/>
    </row>
    <row r="5767" spans="1:4" hidden="1">
      <c r="A5767" s="3">
        <v>41218</v>
      </c>
      <c r="B5767" s="2">
        <v>18.420000000000002</v>
      </c>
      <c r="C5767" s="13"/>
      <c r="D5767" s="14"/>
    </row>
    <row r="5768" spans="1:4" hidden="1">
      <c r="A5768" s="3">
        <v>41219</v>
      </c>
      <c r="B5768" s="2">
        <v>17.579999999999998</v>
      </c>
      <c r="C5768" s="13"/>
      <c r="D5768" s="14"/>
    </row>
    <row r="5769" spans="1:4" hidden="1">
      <c r="A5769" s="3">
        <v>41220</v>
      </c>
      <c r="B5769" s="2">
        <v>19.079999999999998</v>
      </c>
      <c r="C5769" s="13"/>
      <c r="D5769" s="14"/>
    </row>
    <row r="5770" spans="1:4" hidden="1">
      <c r="A5770" s="3">
        <v>41221</v>
      </c>
      <c r="B5770" s="2">
        <v>18.489999999999998</v>
      </c>
      <c r="C5770" s="13"/>
      <c r="D5770" s="14"/>
    </row>
    <row r="5771" spans="1:4" hidden="1">
      <c r="A5771" s="3">
        <v>41222</v>
      </c>
      <c r="B5771" s="2">
        <v>18.61</v>
      </c>
      <c r="C5771" s="13"/>
      <c r="D5771" s="14"/>
    </row>
    <row r="5772" spans="1:4" hidden="1">
      <c r="A5772" s="3">
        <v>41225</v>
      </c>
      <c r="B5772" s="2">
        <v>16.68</v>
      </c>
      <c r="C5772" s="13"/>
      <c r="D5772" s="14"/>
    </row>
    <row r="5773" spans="1:4" hidden="1">
      <c r="A5773" s="3">
        <v>41226</v>
      </c>
      <c r="B5773" s="2">
        <v>16.649999999999999</v>
      </c>
      <c r="C5773" s="13"/>
      <c r="D5773" s="14"/>
    </row>
    <row r="5774" spans="1:4" hidden="1">
      <c r="A5774" s="3">
        <v>41227</v>
      </c>
      <c r="B5774" s="2">
        <v>17.920000000000002</v>
      </c>
      <c r="C5774" s="13"/>
      <c r="D5774" s="14"/>
    </row>
    <row r="5775" spans="1:4" hidden="1">
      <c r="A5775" s="3">
        <v>41228</v>
      </c>
      <c r="B5775" s="2">
        <v>17.989999999999998</v>
      </c>
      <c r="C5775" s="13"/>
      <c r="D5775" s="14"/>
    </row>
    <row r="5776" spans="1:4" hidden="1">
      <c r="A5776" s="3">
        <v>41229</v>
      </c>
      <c r="B5776" s="2">
        <v>16.41</v>
      </c>
      <c r="C5776" s="13"/>
      <c r="D5776" s="14"/>
    </row>
    <row r="5777" spans="1:4" hidden="1">
      <c r="A5777" s="3">
        <v>41232</v>
      </c>
      <c r="B5777" s="2">
        <v>15.24</v>
      </c>
      <c r="C5777" s="13"/>
      <c r="D5777" s="14"/>
    </row>
    <row r="5778" spans="1:4" hidden="1">
      <c r="A5778" s="3">
        <v>41233</v>
      </c>
      <c r="B5778" s="2">
        <v>15.08</v>
      </c>
      <c r="C5778" s="13"/>
      <c r="D5778" s="14"/>
    </row>
    <row r="5779" spans="1:4" hidden="1">
      <c r="A5779" s="3">
        <v>41234</v>
      </c>
      <c r="B5779" s="2">
        <v>15.31</v>
      </c>
      <c r="C5779" s="13"/>
      <c r="D5779" s="14"/>
    </row>
    <row r="5780" spans="1:4" hidden="1">
      <c r="A5780" s="3">
        <v>41236</v>
      </c>
      <c r="B5780" s="2">
        <v>15.14</v>
      </c>
      <c r="C5780" s="13"/>
      <c r="D5780" s="14"/>
    </row>
    <row r="5781" spans="1:4" hidden="1">
      <c r="A5781" s="3">
        <v>41239</v>
      </c>
      <c r="B5781" s="2">
        <v>15.5</v>
      </c>
      <c r="C5781" s="13"/>
      <c r="D5781" s="14"/>
    </row>
    <row r="5782" spans="1:4" hidden="1">
      <c r="A5782" s="3">
        <v>41240</v>
      </c>
      <c r="B5782" s="2">
        <v>15.92</v>
      </c>
      <c r="C5782" s="13"/>
      <c r="D5782" s="14"/>
    </row>
    <row r="5783" spans="1:4" hidden="1">
      <c r="A5783" s="3">
        <v>41241</v>
      </c>
      <c r="B5783" s="2">
        <v>15.51</v>
      </c>
      <c r="C5783" s="13"/>
      <c r="D5783" s="14"/>
    </row>
    <row r="5784" spans="1:4" hidden="1">
      <c r="A5784" s="3">
        <v>41242</v>
      </c>
      <c r="B5784" s="2">
        <v>15.06</v>
      </c>
      <c r="C5784" s="13"/>
      <c r="D5784" s="14"/>
    </row>
    <row r="5785" spans="1:4" hidden="1">
      <c r="A5785" s="3">
        <v>41243</v>
      </c>
      <c r="B5785" s="2">
        <v>15.87</v>
      </c>
      <c r="C5785" s="13"/>
      <c r="D5785" s="14"/>
    </row>
    <row r="5786" spans="1:4" hidden="1">
      <c r="A5786" s="3">
        <v>41246</v>
      </c>
      <c r="B5786" s="2">
        <v>16.64</v>
      </c>
      <c r="C5786" s="13"/>
      <c r="D5786" s="14"/>
    </row>
    <row r="5787" spans="1:4" hidden="1">
      <c r="A5787" s="3">
        <v>41247</v>
      </c>
      <c r="B5787" s="2">
        <v>17.12</v>
      </c>
      <c r="C5787" s="13"/>
      <c r="D5787" s="14"/>
    </row>
    <row r="5788" spans="1:4" hidden="1">
      <c r="A5788" s="3">
        <v>41248</v>
      </c>
      <c r="B5788" s="2">
        <v>16.46</v>
      </c>
      <c r="C5788" s="13"/>
      <c r="D5788" s="14"/>
    </row>
    <row r="5789" spans="1:4" hidden="1">
      <c r="A5789" s="3">
        <v>41249</v>
      </c>
      <c r="B5789" s="2">
        <v>16.579999999999998</v>
      </c>
      <c r="C5789" s="13"/>
      <c r="D5789" s="14"/>
    </row>
    <row r="5790" spans="1:4" hidden="1">
      <c r="A5790" s="3">
        <v>41250</v>
      </c>
      <c r="B5790" s="2">
        <v>15.9</v>
      </c>
      <c r="C5790" s="13"/>
      <c r="D5790" s="14"/>
    </row>
    <row r="5791" spans="1:4" hidden="1">
      <c r="A5791" s="3">
        <v>41253</v>
      </c>
      <c r="B5791" s="2">
        <v>16.05</v>
      </c>
      <c r="C5791" s="13"/>
      <c r="D5791" s="14"/>
    </row>
    <row r="5792" spans="1:4" hidden="1">
      <c r="A5792" s="3">
        <v>41254</v>
      </c>
      <c r="B5792" s="2">
        <v>15.57</v>
      </c>
      <c r="C5792" s="13"/>
      <c r="D5792" s="14"/>
    </row>
    <row r="5793" spans="1:4" hidden="1">
      <c r="A5793" s="3">
        <v>41255</v>
      </c>
      <c r="B5793" s="2">
        <v>15.95</v>
      </c>
      <c r="C5793" s="13"/>
      <c r="D5793" s="14"/>
    </row>
    <row r="5794" spans="1:4" hidden="1">
      <c r="A5794" s="3">
        <v>41256</v>
      </c>
      <c r="B5794" s="2">
        <v>16.559999999999999</v>
      </c>
      <c r="C5794" s="13"/>
      <c r="D5794" s="14"/>
    </row>
    <row r="5795" spans="1:4" hidden="1">
      <c r="A5795" s="3">
        <v>41257</v>
      </c>
      <c r="B5795" s="2">
        <v>17</v>
      </c>
      <c r="C5795" s="13"/>
      <c r="D5795" s="14"/>
    </row>
    <row r="5796" spans="1:4" hidden="1">
      <c r="A5796" s="3">
        <v>41260</v>
      </c>
      <c r="B5796" s="2">
        <v>16.34</v>
      </c>
      <c r="C5796" s="13"/>
      <c r="D5796" s="14"/>
    </row>
    <row r="5797" spans="1:4" hidden="1">
      <c r="A5797" s="3">
        <v>41261</v>
      </c>
      <c r="B5797" s="2">
        <v>15.57</v>
      </c>
      <c r="C5797" s="13"/>
      <c r="D5797" s="14"/>
    </row>
    <row r="5798" spans="1:4" hidden="1">
      <c r="A5798" s="3">
        <v>41262</v>
      </c>
      <c r="B5798" s="2">
        <v>17.36</v>
      </c>
      <c r="C5798" s="13"/>
      <c r="D5798" s="14"/>
    </row>
    <row r="5799" spans="1:4" hidden="1">
      <c r="A5799" s="3">
        <v>41263</v>
      </c>
      <c r="B5799" s="2">
        <v>17.670000000000002</v>
      </c>
      <c r="C5799" s="13"/>
      <c r="D5799" s="14"/>
    </row>
    <row r="5800" spans="1:4" hidden="1">
      <c r="A5800" s="3">
        <v>41264</v>
      </c>
      <c r="B5800" s="2">
        <v>17.84</v>
      </c>
      <c r="C5800" s="13"/>
      <c r="D5800" s="14"/>
    </row>
    <row r="5801" spans="1:4" hidden="1">
      <c r="A5801" s="3">
        <v>41267</v>
      </c>
      <c r="B5801" s="2">
        <v>17.84</v>
      </c>
      <c r="C5801" s="13"/>
      <c r="D5801" s="14"/>
    </row>
    <row r="5802" spans="1:4" hidden="1">
      <c r="A5802" s="3">
        <v>41269</v>
      </c>
      <c r="B5802" s="2">
        <v>19.48</v>
      </c>
      <c r="C5802" s="13"/>
      <c r="D5802" s="14"/>
    </row>
    <row r="5803" spans="1:4" hidden="1">
      <c r="A5803" s="3">
        <v>41270</v>
      </c>
      <c r="B5803" s="2">
        <v>19.47</v>
      </c>
      <c r="C5803" s="13"/>
      <c r="D5803" s="14"/>
    </row>
    <row r="5804" spans="1:4" hidden="1">
      <c r="A5804" s="3">
        <v>41271</v>
      </c>
      <c r="B5804" s="2">
        <v>22.72</v>
      </c>
      <c r="C5804" s="13"/>
      <c r="D5804" s="14"/>
    </row>
    <row r="5805" spans="1:4">
      <c r="A5805" s="3">
        <v>41274</v>
      </c>
      <c r="B5805" s="2">
        <v>18.02</v>
      </c>
      <c r="C5805" s="12" t="s">
        <v>111</v>
      </c>
      <c r="D5805" s="2">
        <f>AVERAGE(B5744:B5805)</f>
        <v>16.752903225806453</v>
      </c>
    </row>
    <row r="5806" spans="1:4" hidden="1">
      <c r="A5806" s="3">
        <v>41276</v>
      </c>
      <c r="B5806" s="2">
        <v>14.68</v>
      </c>
      <c r="C5806" s="13"/>
      <c r="D5806" s="14"/>
    </row>
    <row r="5807" spans="1:4" hidden="1">
      <c r="A5807" s="3">
        <v>41277</v>
      </c>
      <c r="B5807" s="2">
        <v>14.56</v>
      </c>
      <c r="C5807" s="13"/>
      <c r="D5807" s="14"/>
    </row>
    <row r="5808" spans="1:4" hidden="1">
      <c r="A5808" s="3">
        <v>41278</v>
      </c>
      <c r="B5808" s="2">
        <v>13.83</v>
      </c>
      <c r="C5808" s="13"/>
      <c r="D5808" s="14"/>
    </row>
    <row r="5809" spans="1:4" hidden="1">
      <c r="A5809" s="3">
        <v>41281</v>
      </c>
      <c r="B5809" s="2">
        <v>13.79</v>
      </c>
      <c r="C5809" s="13"/>
      <c r="D5809" s="14"/>
    </row>
    <row r="5810" spans="1:4" hidden="1">
      <c r="A5810" s="3">
        <v>41282</v>
      </c>
      <c r="B5810" s="2">
        <v>13.62</v>
      </c>
      <c r="C5810" s="13"/>
      <c r="D5810" s="14"/>
    </row>
    <row r="5811" spans="1:4" hidden="1">
      <c r="A5811" s="3">
        <v>41283</v>
      </c>
      <c r="B5811" s="2">
        <v>13.81</v>
      </c>
      <c r="C5811" s="13"/>
      <c r="D5811" s="14"/>
    </row>
    <row r="5812" spans="1:4" hidden="1">
      <c r="A5812" s="3">
        <v>41284</v>
      </c>
      <c r="B5812" s="2">
        <v>13.49</v>
      </c>
      <c r="C5812" s="13"/>
      <c r="D5812" s="14"/>
    </row>
    <row r="5813" spans="1:4" hidden="1">
      <c r="A5813" s="3">
        <v>41285</v>
      </c>
      <c r="B5813" s="2">
        <v>13.36</v>
      </c>
      <c r="C5813" s="13"/>
      <c r="D5813" s="14"/>
    </row>
    <row r="5814" spans="1:4" hidden="1">
      <c r="A5814" s="3">
        <v>41288</v>
      </c>
      <c r="B5814" s="2">
        <v>13.52</v>
      </c>
      <c r="C5814" s="13"/>
      <c r="D5814" s="14"/>
    </row>
    <row r="5815" spans="1:4" hidden="1">
      <c r="A5815" s="3">
        <v>41289</v>
      </c>
      <c r="B5815" s="2">
        <v>13.55</v>
      </c>
      <c r="C5815" s="13"/>
      <c r="D5815" s="14"/>
    </row>
    <row r="5816" spans="1:4" hidden="1">
      <c r="A5816" s="3">
        <v>41290</v>
      </c>
      <c r="B5816" s="2">
        <v>13.42</v>
      </c>
      <c r="C5816" s="13"/>
      <c r="D5816" s="14"/>
    </row>
    <row r="5817" spans="1:4" hidden="1">
      <c r="A5817" s="3">
        <v>41291</v>
      </c>
      <c r="B5817" s="2">
        <v>13.57</v>
      </c>
      <c r="C5817" s="13"/>
      <c r="D5817" s="14"/>
    </row>
    <row r="5818" spans="1:4" hidden="1">
      <c r="A5818" s="3">
        <v>41292</v>
      </c>
      <c r="B5818" s="2">
        <v>12.46</v>
      </c>
      <c r="C5818" s="13"/>
      <c r="D5818" s="14"/>
    </row>
    <row r="5819" spans="1:4" hidden="1">
      <c r="A5819" s="3">
        <v>41296</v>
      </c>
      <c r="B5819" s="2">
        <v>12.43</v>
      </c>
      <c r="C5819" s="13"/>
      <c r="D5819" s="14"/>
    </row>
    <row r="5820" spans="1:4" hidden="1">
      <c r="A5820" s="3">
        <v>41297</v>
      </c>
      <c r="B5820" s="2">
        <v>12.46</v>
      </c>
      <c r="C5820" s="13"/>
      <c r="D5820" s="14"/>
    </row>
    <row r="5821" spans="1:4" hidden="1">
      <c r="A5821" s="3">
        <v>41298</v>
      </c>
      <c r="B5821" s="2">
        <v>12.69</v>
      </c>
      <c r="C5821" s="13"/>
      <c r="D5821" s="14"/>
    </row>
    <row r="5822" spans="1:4" hidden="1">
      <c r="A5822" s="3">
        <v>41299</v>
      </c>
      <c r="B5822" s="2">
        <v>12.89</v>
      </c>
      <c r="C5822" s="13"/>
      <c r="D5822" s="14"/>
    </row>
    <row r="5823" spans="1:4" hidden="1">
      <c r="A5823" s="3">
        <v>41302</v>
      </c>
      <c r="B5823" s="2">
        <v>13.57</v>
      </c>
      <c r="C5823" s="13"/>
      <c r="D5823" s="14"/>
    </row>
    <row r="5824" spans="1:4" hidden="1">
      <c r="A5824" s="3">
        <v>41303</v>
      </c>
      <c r="B5824" s="2">
        <v>13.31</v>
      </c>
      <c r="C5824" s="13"/>
      <c r="D5824" s="14"/>
    </row>
    <row r="5825" spans="1:4" hidden="1">
      <c r="A5825" s="3">
        <v>41304</v>
      </c>
      <c r="B5825" s="2">
        <v>14.32</v>
      </c>
      <c r="C5825" s="13"/>
      <c r="D5825" s="14"/>
    </row>
    <row r="5826" spans="1:4" hidden="1">
      <c r="A5826" s="3">
        <v>41305</v>
      </c>
      <c r="B5826" s="2">
        <v>14.28</v>
      </c>
      <c r="C5826" s="13"/>
      <c r="D5826" s="14"/>
    </row>
    <row r="5827" spans="1:4" hidden="1">
      <c r="A5827" s="3">
        <v>41306</v>
      </c>
      <c r="B5827" s="2">
        <v>12.9</v>
      </c>
      <c r="C5827" s="13"/>
      <c r="D5827" s="14"/>
    </row>
    <row r="5828" spans="1:4" hidden="1">
      <c r="A5828" s="3">
        <v>41309</v>
      </c>
      <c r="B5828" s="2">
        <v>14.67</v>
      </c>
      <c r="C5828" s="13"/>
      <c r="D5828" s="14"/>
    </row>
    <row r="5829" spans="1:4" hidden="1">
      <c r="A5829" s="3">
        <v>41310</v>
      </c>
      <c r="B5829" s="2">
        <v>13.72</v>
      </c>
      <c r="C5829" s="13"/>
      <c r="D5829" s="14"/>
    </row>
    <row r="5830" spans="1:4" hidden="1">
      <c r="A5830" s="3">
        <v>41311</v>
      </c>
      <c r="B5830" s="2">
        <v>13.41</v>
      </c>
      <c r="C5830" s="13"/>
      <c r="D5830" s="14"/>
    </row>
    <row r="5831" spans="1:4" hidden="1">
      <c r="A5831" s="3">
        <v>41312</v>
      </c>
      <c r="B5831" s="2">
        <v>13.5</v>
      </c>
      <c r="C5831" s="13"/>
      <c r="D5831" s="14"/>
    </row>
    <row r="5832" spans="1:4" hidden="1">
      <c r="A5832" s="3">
        <v>41313</v>
      </c>
      <c r="B5832" s="2">
        <v>13.02</v>
      </c>
      <c r="C5832" s="13"/>
      <c r="D5832" s="14"/>
    </row>
    <row r="5833" spans="1:4" hidden="1">
      <c r="A5833" s="3">
        <v>41316</v>
      </c>
      <c r="B5833" s="2">
        <v>12.94</v>
      </c>
      <c r="C5833" s="13"/>
      <c r="D5833" s="14"/>
    </row>
    <row r="5834" spans="1:4" hidden="1">
      <c r="A5834" s="3">
        <v>41317</v>
      </c>
      <c r="B5834" s="2">
        <v>12.64</v>
      </c>
      <c r="C5834" s="13"/>
      <c r="D5834" s="14"/>
    </row>
    <row r="5835" spans="1:4" hidden="1">
      <c r="A5835" s="3">
        <v>41318</v>
      </c>
      <c r="B5835" s="2">
        <v>12.98</v>
      </c>
      <c r="C5835" s="13"/>
      <c r="D5835" s="14"/>
    </row>
    <row r="5836" spans="1:4" hidden="1">
      <c r="A5836" s="3">
        <v>41319</v>
      </c>
      <c r="B5836" s="2">
        <v>12.66</v>
      </c>
      <c r="C5836" s="13"/>
      <c r="D5836" s="14"/>
    </row>
    <row r="5837" spans="1:4" hidden="1">
      <c r="A5837" s="3">
        <v>41320</v>
      </c>
      <c r="B5837" s="2">
        <v>12.46</v>
      </c>
      <c r="C5837" s="13"/>
      <c r="D5837" s="14"/>
    </row>
    <row r="5838" spans="1:4" hidden="1">
      <c r="A5838" s="3">
        <v>41324</v>
      </c>
      <c r="B5838" s="2">
        <v>12.31</v>
      </c>
      <c r="C5838" s="13"/>
      <c r="D5838" s="14"/>
    </row>
    <row r="5839" spans="1:4" hidden="1">
      <c r="A5839" s="3">
        <v>41325</v>
      </c>
      <c r="B5839" s="2">
        <v>14.68</v>
      </c>
      <c r="C5839" s="13"/>
      <c r="D5839" s="14"/>
    </row>
    <row r="5840" spans="1:4" hidden="1">
      <c r="A5840" s="3">
        <v>41326</v>
      </c>
      <c r="B5840" s="2">
        <v>15.22</v>
      </c>
      <c r="C5840" s="13"/>
      <c r="D5840" s="14"/>
    </row>
    <row r="5841" spans="1:4" hidden="1">
      <c r="A5841" s="3">
        <v>41327</v>
      </c>
      <c r="B5841" s="2">
        <v>14.17</v>
      </c>
      <c r="C5841" s="13"/>
      <c r="D5841" s="14"/>
    </row>
    <row r="5842" spans="1:4" hidden="1">
      <c r="A5842" s="3">
        <v>41330</v>
      </c>
      <c r="B5842" s="2">
        <v>18.989999999999998</v>
      </c>
      <c r="C5842" s="13"/>
      <c r="D5842" s="14"/>
    </row>
    <row r="5843" spans="1:4" hidden="1">
      <c r="A5843" s="3">
        <v>41331</v>
      </c>
      <c r="B5843" s="2">
        <v>16.87</v>
      </c>
      <c r="C5843" s="13"/>
      <c r="D5843" s="14"/>
    </row>
    <row r="5844" spans="1:4" hidden="1">
      <c r="A5844" s="3">
        <v>41332</v>
      </c>
      <c r="B5844" s="2">
        <v>14.73</v>
      </c>
      <c r="C5844" s="13"/>
      <c r="D5844" s="14"/>
    </row>
    <row r="5845" spans="1:4" hidden="1">
      <c r="A5845" s="3">
        <v>41333</v>
      </c>
      <c r="B5845" s="2">
        <v>15.51</v>
      </c>
      <c r="C5845" s="13"/>
      <c r="D5845" s="14"/>
    </row>
    <row r="5846" spans="1:4" hidden="1">
      <c r="A5846" s="3">
        <v>41334</v>
      </c>
      <c r="B5846" s="2">
        <v>15.36</v>
      </c>
      <c r="C5846" s="13"/>
      <c r="D5846" s="14"/>
    </row>
    <row r="5847" spans="1:4" hidden="1">
      <c r="A5847" s="3">
        <v>41337</v>
      </c>
      <c r="B5847" s="2">
        <v>14.01</v>
      </c>
      <c r="C5847" s="13"/>
      <c r="D5847" s="14"/>
    </row>
    <row r="5848" spans="1:4" hidden="1">
      <c r="A5848" s="3">
        <v>41338</v>
      </c>
      <c r="B5848" s="2">
        <v>13.48</v>
      </c>
      <c r="C5848" s="13"/>
      <c r="D5848" s="14"/>
    </row>
    <row r="5849" spans="1:4" hidden="1">
      <c r="A5849" s="3">
        <v>41339</v>
      </c>
      <c r="B5849" s="2">
        <v>13.53</v>
      </c>
      <c r="C5849" s="13"/>
      <c r="D5849" s="14"/>
    </row>
    <row r="5850" spans="1:4" hidden="1">
      <c r="A5850" s="3">
        <v>41340</v>
      </c>
      <c r="B5850" s="2">
        <v>13.06</v>
      </c>
      <c r="C5850" s="13"/>
      <c r="D5850" s="14"/>
    </row>
    <row r="5851" spans="1:4" hidden="1">
      <c r="A5851" s="3">
        <v>41341</v>
      </c>
      <c r="B5851" s="2">
        <v>12.59</v>
      </c>
      <c r="C5851" s="13"/>
      <c r="D5851" s="14"/>
    </row>
    <row r="5852" spans="1:4" hidden="1">
      <c r="A5852" s="3">
        <v>41344</v>
      </c>
      <c r="B5852" s="2">
        <v>11.56</v>
      </c>
      <c r="C5852" s="13"/>
      <c r="D5852" s="14"/>
    </row>
    <row r="5853" spans="1:4" hidden="1">
      <c r="A5853" s="3">
        <v>41345</v>
      </c>
      <c r="B5853" s="2">
        <v>12.27</v>
      </c>
      <c r="C5853" s="13"/>
      <c r="D5853" s="14"/>
    </row>
    <row r="5854" spans="1:4" hidden="1">
      <c r="A5854" s="3">
        <v>41346</v>
      </c>
      <c r="B5854" s="2">
        <v>11.83</v>
      </c>
      <c r="C5854" s="13"/>
      <c r="D5854" s="14"/>
    </row>
    <row r="5855" spans="1:4" hidden="1">
      <c r="A5855" s="3">
        <v>41347</v>
      </c>
      <c r="B5855" s="2">
        <v>11.3</v>
      </c>
      <c r="C5855" s="13"/>
      <c r="D5855" s="14"/>
    </row>
    <row r="5856" spans="1:4" hidden="1">
      <c r="A5856" s="3">
        <v>41348</v>
      </c>
      <c r="B5856" s="2">
        <v>11.3</v>
      </c>
      <c r="C5856" s="13"/>
      <c r="D5856" s="14"/>
    </row>
    <row r="5857" spans="1:4" hidden="1">
      <c r="A5857" s="3">
        <v>41351</v>
      </c>
      <c r="B5857" s="2">
        <v>13.36</v>
      </c>
      <c r="C5857" s="13"/>
      <c r="D5857" s="14"/>
    </row>
    <row r="5858" spans="1:4" hidden="1">
      <c r="A5858" s="3">
        <v>41352</v>
      </c>
      <c r="B5858" s="2">
        <v>14.39</v>
      </c>
      <c r="C5858" s="13"/>
      <c r="D5858" s="14"/>
    </row>
    <row r="5859" spans="1:4" hidden="1">
      <c r="A5859" s="3">
        <v>41353</v>
      </c>
      <c r="B5859" s="2">
        <v>12.67</v>
      </c>
      <c r="C5859" s="13"/>
      <c r="D5859" s="14"/>
    </row>
    <row r="5860" spans="1:4" hidden="1">
      <c r="A5860" s="3">
        <v>41354</v>
      </c>
      <c r="B5860" s="2">
        <v>13.99</v>
      </c>
      <c r="C5860" s="13"/>
      <c r="D5860" s="14"/>
    </row>
    <row r="5861" spans="1:4" hidden="1">
      <c r="A5861" s="3">
        <v>41355</v>
      </c>
      <c r="B5861" s="2">
        <v>13.57</v>
      </c>
      <c r="C5861" s="13"/>
      <c r="D5861" s="14"/>
    </row>
    <row r="5862" spans="1:4" hidden="1">
      <c r="A5862" s="3">
        <v>41358</v>
      </c>
      <c r="B5862" s="2">
        <v>13.74</v>
      </c>
      <c r="C5862" s="13"/>
      <c r="D5862" s="14"/>
    </row>
    <row r="5863" spans="1:4" hidden="1">
      <c r="A5863" s="3">
        <v>41359</v>
      </c>
      <c r="B5863" s="2">
        <v>12.77</v>
      </c>
      <c r="C5863" s="13"/>
      <c r="D5863" s="14"/>
    </row>
    <row r="5864" spans="1:4" hidden="1">
      <c r="A5864" s="3">
        <v>41360</v>
      </c>
      <c r="B5864" s="2">
        <v>13.15</v>
      </c>
      <c r="C5864" s="13"/>
      <c r="D5864" s="14"/>
    </row>
    <row r="5865" spans="1:4">
      <c r="A5865" s="3">
        <v>41361</v>
      </c>
      <c r="B5865" s="2">
        <v>12.7</v>
      </c>
      <c r="C5865" s="12" t="s">
        <v>112</v>
      </c>
      <c r="D5865" s="2">
        <f>AVERAGE(B5806:B5865)</f>
        <v>13.526999999999997</v>
      </c>
    </row>
    <row r="5866" spans="1:4" hidden="1">
      <c r="A5866" s="3">
        <v>41365</v>
      </c>
      <c r="B5866" s="2">
        <v>13.58</v>
      </c>
      <c r="C5866" s="13"/>
      <c r="D5866" s="14"/>
    </row>
    <row r="5867" spans="1:4" hidden="1">
      <c r="A5867" s="3">
        <v>41366</v>
      </c>
      <c r="B5867" s="2">
        <v>12.78</v>
      </c>
      <c r="C5867" s="13"/>
      <c r="D5867" s="14"/>
    </row>
    <row r="5868" spans="1:4" hidden="1">
      <c r="A5868" s="3">
        <v>41367</v>
      </c>
      <c r="B5868" s="2">
        <v>14.21</v>
      </c>
      <c r="C5868" s="13"/>
      <c r="D5868" s="14"/>
    </row>
    <row r="5869" spans="1:4" hidden="1">
      <c r="A5869" s="3">
        <v>41368</v>
      </c>
      <c r="B5869" s="2">
        <v>13.89</v>
      </c>
      <c r="C5869" s="13"/>
      <c r="D5869" s="14"/>
    </row>
    <row r="5870" spans="1:4" hidden="1">
      <c r="A5870" s="3">
        <v>41369</v>
      </c>
      <c r="B5870" s="2">
        <v>13.92</v>
      </c>
      <c r="C5870" s="13"/>
      <c r="D5870" s="14"/>
    </row>
    <row r="5871" spans="1:4" hidden="1">
      <c r="A5871" s="3">
        <v>41372</v>
      </c>
      <c r="B5871" s="2">
        <v>13.19</v>
      </c>
      <c r="C5871" s="13"/>
      <c r="D5871" s="14"/>
    </row>
    <row r="5872" spans="1:4" hidden="1">
      <c r="A5872" s="3">
        <v>41373</v>
      </c>
      <c r="B5872" s="2">
        <v>12.84</v>
      </c>
      <c r="C5872" s="13"/>
      <c r="D5872" s="14"/>
    </row>
    <row r="5873" spans="1:4" hidden="1">
      <c r="A5873" s="3">
        <v>41374</v>
      </c>
      <c r="B5873" s="2">
        <v>12.36</v>
      </c>
      <c r="C5873" s="13"/>
      <c r="D5873" s="14"/>
    </row>
    <row r="5874" spans="1:4" hidden="1">
      <c r="A5874" s="3">
        <v>41375</v>
      </c>
      <c r="B5874" s="2">
        <v>12.24</v>
      </c>
      <c r="C5874" s="13"/>
      <c r="D5874" s="14"/>
    </row>
    <row r="5875" spans="1:4" hidden="1">
      <c r="A5875" s="3">
        <v>41376</v>
      </c>
      <c r="B5875" s="2">
        <v>12.06</v>
      </c>
      <c r="C5875" s="13"/>
      <c r="D5875" s="14"/>
    </row>
    <row r="5876" spans="1:4" hidden="1">
      <c r="A5876" s="3">
        <v>41379</v>
      </c>
      <c r="B5876" s="2">
        <v>17.27</v>
      </c>
      <c r="C5876" s="13"/>
      <c r="D5876" s="14"/>
    </row>
    <row r="5877" spans="1:4" hidden="1">
      <c r="A5877" s="3">
        <v>41380</v>
      </c>
      <c r="B5877" s="2">
        <v>13.96</v>
      </c>
      <c r="C5877" s="13"/>
      <c r="D5877" s="14"/>
    </row>
    <row r="5878" spans="1:4" hidden="1">
      <c r="A5878" s="3">
        <v>41381</v>
      </c>
      <c r="B5878" s="2">
        <v>16.510000000000002</v>
      </c>
      <c r="C5878" s="13"/>
      <c r="D5878" s="14"/>
    </row>
    <row r="5879" spans="1:4" hidden="1">
      <c r="A5879" s="3">
        <v>41382</v>
      </c>
      <c r="B5879" s="2">
        <v>17.559999999999999</v>
      </c>
      <c r="C5879" s="13"/>
      <c r="D5879" s="14"/>
    </row>
    <row r="5880" spans="1:4" hidden="1">
      <c r="A5880" s="3">
        <v>41383</v>
      </c>
      <c r="B5880" s="2">
        <v>14.97</v>
      </c>
      <c r="C5880" s="13"/>
      <c r="D5880" s="14"/>
    </row>
    <row r="5881" spans="1:4" hidden="1">
      <c r="A5881" s="3">
        <v>41386</v>
      </c>
      <c r="B5881" s="2">
        <v>14.39</v>
      </c>
      <c r="C5881" s="13"/>
      <c r="D5881" s="14"/>
    </row>
    <row r="5882" spans="1:4" hidden="1">
      <c r="A5882" s="3">
        <v>41387</v>
      </c>
      <c r="B5882" s="2">
        <v>13.48</v>
      </c>
      <c r="C5882" s="13"/>
      <c r="D5882" s="14"/>
    </row>
    <row r="5883" spans="1:4" hidden="1">
      <c r="A5883" s="3">
        <v>41388</v>
      </c>
      <c r="B5883" s="2">
        <v>13.61</v>
      </c>
      <c r="C5883" s="13"/>
      <c r="D5883" s="14"/>
    </row>
    <row r="5884" spans="1:4" hidden="1">
      <c r="A5884" s="3">
        <v>41389</v>
      </c>
      <c r="B5884" s="2">
        <v>13.62</v>
      </c>
      <c r="C5884" s="13"/>
      <c r="D5884" s="14"/>
    </row>
    <row r="5885" spans="1:4" hidden="1">
      <c r="A5885" s="3">
        <v>41390</v>
      </c>
      <c r="B5885" s="2">
        <v>13.61</v>
      </c>
      <c r="C5885" s="13"/>
      <c r="D5885" s="14"/>
    </row>
    <row r="5886" spans="1:4" hidden="1">
      <c r="A5886" s="3">
        <v>41393</v>
      </c>
      <c r="B5886" s="2">
        <v>13.71</v>
      </c>
      <c r="C5886" s="13"/>
      <c r="D5886" s="14"/>
    </row>
    <row r="5887" spans="1:4" hidden="1">
      <c r="A5887" s="3">
        <v>41394</v>
      </c>
      <c r="B5887" s="2">
        <v>13.52</v>
      </c>
      <c r="C5887" s="13"/>
      <c r="D5887" s="14"/>
    </row>
    <row r="5888" spans="1:4" hidden="1">
      <c r="A5888" s="3">
        <v>41395</v>
      </c>
      <c r="B5888" s="2">
        <v>14.49</v>
      </c>
      <c r="C5888" s="13"/>
      <c r="D5888" s="14"/>
    </row>
    <row r="5889" spans="1:4" hidden="1">
      <c r="A5889" s="3">
        <v>41396</v>
      </c>
      <c r="B5889" s="2">
        <v>13.59</v>
      </c>
      <c r="C5889" s="13"/>
      <c r="D5889" s="14"/>
    </row>
    <row r="5890" spans="1:4" hidden="1">
      <c r="A5890" s="3">
        <v>41397</v>
      </c>
      <c r="B5890" s="2">
        <v>12.85</v>
      </c>
      <c r="C5890" s="13"/>
      <c r="D5890" s="14"/>
    </row>
    <row r="5891" spans="1:4" hidden="1">
      <c r="A5891" s="3">
        <v>41400</v>
      </c>
      <c r="B5891" s="2">
        <v>12.66</v>
      </c>
      <c r="C5891" s="13"/>
      <c r="D5891" s="14"/>
    </row>
    <row r="5892" spans="1:4" hidden="1">
      <c r="A5892" s="3">
        <v>41401</v>
      </c>
      <c r="B5892" s="2">
        <v>12.83</v>
      </c>
      <c r="C5892" s="13"/>
      <c r="D5892" s="14"/>
    </row>
    <row r="5893" spans="1:4" hidden="1">
      <c r="A5893" s="3">
        <v>41402</v>
      </c>
      <c r="B5893" s="2">
        <v>12.66</v>
      </c>
      <c r="C5893" s="13"/>
      <c r="D5893" s="14"/>
    </row>
    <row r="5894" spans="1:4" hidden="1">
      <c r="A5894" s="3">
        <v>41403</v>
      </c>
      <c r="B5894" s="2">
        <v>13.13</v>
      </c>
      <c r="C5894" s="13"/>
      <c r="D5894" s="14"/>
    </row>
    <row r="5895" spans="1:4" hidden="1">
      <c r="A5895" s="3">
        <v>41404</v>
      </c>
      <c r="B5895" s="2">
        <v>12.59</v>
      </c>
      <c r="C5895" s="13"/>
      <c r="D5895" s="14"/>
    </row>
    <row r="5896" spans="1:4" hidden="1">
      <c r="A5896" s="3">
        <v>41407</v>
      </c>
      <c r="B5896" s="2">
        <v>12.55</v>
      </c>
      <c r="C5896" s="13"/>
      <c r="D5896" s="14"/>
    </row>
    <row r="5897" spans="1:4" hidden="1">
      <c r="A5897" s="3">
        <v>41408</v>
      </c>
      <c r="B5897" s="2">
        <v>12.77</v>
      </c>
      <c r="C5897" s="13"/>
      <c r="D5897" s="14"/>
    </row>
    <row r="5898" spans="1:4" hidden="1">
      <c r="A5898" s="3">
        <v>41409</v>
      </c>
      <c r="B5898" s="2">
        <v>12.81</v>
      </c>
      <c r="C5898" s="13"/>
      <c r="D5898" s="14"/>
    </row>
    <row r="5899" spans="1:4" hidden="1">
      <c r="A5899" s="3">
        <v>41410</v>
      </c>
      <c r="B5899" s="2">
        <v>13.07</v>
      </c>
      <c r="C5899" s="13"/>
      <c r="D5899" s="14"/>
    </row>
    <row r="5900" spans="1:4" hidden="1">
      <c r="A5900" s="3">
        <v>41411</v>
      </c>
      <c r="B5900" s="2">
        <v>12.45</v>
      </c>
      <c r="C5900" s="13"/>
      <c r="D5900" s="14"/>
    </row>
    <row r="5901" spans="1:4" hidden="1">
      <c r="A5901" s="3">
        <v>41414</v>
      </c>
      <c r="B5901" s="2">
        <v>13.02</v>
      </c>
      <c r="C5901" s="13"/>
      <c r="D5901" s="14"/>
    </row>
    <row r="5902" spans="1:4" hidden="1">
      <c r="A5902" s="3">
        <v>41415</v>
      </c>
      <c r="B5902" s="2">
        <v>13.37</v>
      </c>
      <c r="C5902" s="13"/>
      <c r="D5902" s="14"/>
    </row>
    <row r="5903" spans="1:4" hidden="1">
      <c r="A5903" s="3">
        <v>41416</v>
      </c>
      <c r="B5903" s="2">
        <v>13.82</v>
      </c>
      <c r="C5903" s="13"/>
      <c r="D5903" s="14"/>
    </row>
    <row r="5904" spans="1:4" hidden="1">
      <c r="A5904" s="3">
        <v>41417</v>
      </c>
      <c r="B5904" s="2">
        <v>14.07</v>
      </c>
      <c r="C5904" s="13"/>
      <c r="D5904" s="14"/>
    </row>
    <row r="5905" spans="1:4" hidden="1">
      <c r="A5905" s="3">
        <v>41418</v>
      </c>
      <c r="B5905" s="2">
        <v>13.99</v>
      </c>
      <c r="C5905" s="13"/>
      <c r="D5905" s="14"/>
    </row>
    <row r="5906" spans="1:4" hidden="1">
      <c r="A5906" s="3">
        <v>41422</v>
      </c>
      <c r="B5906" s="2">
        <v>14.48</v>
      </c>
      <c r="C5906" s="13"/>
      <c r="D5906" s="14"/>
    </row>
    <row r="5907" spans="1:4" hidden="1">
      <c r="A5907" s="3">
        <v>41423</v>
      </c>
      <c r="B5907" s="2">
        <v>14.83</v>
      </c>
      <c r="C5907" s="13"/>
      <c r="D5907" s="14"/>
    </row>
    <row r="5908" spans="1:4" hidden="1">
      <c r="A5908" s="3">
        <v>41424</v>
      </c>
      <c r="B5908" s="2">
        <v>14.53</v>
      </c>
      <c r="C5908" s="13"/>
      <c r="D5908" s="14"/>
    </row>
    <row r="5909" spans="1:4" hidden="1">
      <c r="A5909" s="3">
        <v>41425</v>
      </c>
      <c r="B5909" s="2">
        <v>16.3</v>
      </c>
      <c r="C5909" s="13"/>
      <c r="D5909" s="14"/>
    </row>
    <row r="5910" spans="1:4" hidden="1">
      <c r="A5910" s="3">
        <v>41428</v>
      </c>
      <c r="B5910" s="2">
        <v>16.28</v>
      </c>
      <c r="C5910" s="13"/>
      <c r="D5910" s="14"/>
    </row>
    <row r="5911" spans="1:4" hidden="1">
      <c r="A5911" s="3">
        <v>41429</v>
      </c>
      <c r="B5911" s="2">
        <v>16.27</v>
      </c>
      <c r="C5911" s="13"/>
      <c r="D5911" s="14"/>
    </row>
    <row r="5912" spans="1:4" hidden="1">
      <c r="A5912" s="3">
        <v>41430</v>
      </c>
      <c r="B5912" s="2">
        <v>17.5</v>
      </c>
      <c r="C5912" s="13"/>
      <c r="D5912" s="14"/>
    </row>
    <row r="5913" spans="1:4" hidden="1">
      <c r="A5913" s="3">
        <v>41431</v>
      </c>
      <c r="B5913" s="2">
        <v>16.63</v>
      </c>
      <c r="C5913" s="13"/>
      <c r="D5913" s="14"/>
    </row>
    <row r="5914" spans="1:4" hidden="1">
      <c r="A5914" s="3">
        <v>41432</v>
      </c>
      <c r="B5914" s="2">
        <v>15.14</v>
      </c>
      <c r="C5914" s="13"/>
      <c r="D5914" s="14"/>
    </row>
    <row r="5915" spans="1:4" hidden="1">
      <c r="A5915" s="3">
        <v>41435</v>
      </c>
      <c r="B5915" s="2">
        <v>15.44</v>
      </c>
      <c r="C5915" s="13"/>
      <c r="D5915" s="14"/>
    </row>
    <row r="5916" spans="1:4" hidden="1">
      <c r="A5916" s="3">
        <v>41436</v>
      </c>
      <c r="B5916" s="2">
        <v>17.07</v>
      </c>
      <c r="C5916" s="13"/>
      <c r="D5916" s="14"/>
    </row>
    <row r="5917" spans="1:4" hidden="1">
      <c r="A5917" s="3">
        <v>41437</v>
      </c>
      <c r="B5917" s="2">
        <v>18.59</v>
      </c>
      <c r="C5917" s="13"/>
      <c r="D5917" s="14"/>
    </row>
    <row r="5918" spans="1:4" hidden="1">
      <c r="A5918" s="3">
        <v>41438</v>
      </c>
      <c r="B5918" s="2">
        <v>16.41</v>
      </c>
      <c r="C5918" s="13"/>
      <c r="D5918" s="14"/>
    </row>
    <row r="5919" spans="1:4" hidden="1">
      <c r="A5919" s="3">
        <v>41439</v>
      </c>
      <c r="B5919" s="2">
        <v>17.149999999999999</v>
      </c>
      <c r="C5919" s="13"/>
      <c r="D5919" s="14"/>
    </row>
    <row r="5920" spans="1:4" hidden="1">
      <c r="A5920" s="3">
        <v>41442</v>
      </c>
      <c r="B5920" s="2">
        <v>16.8</v>
      </c>
      <c r="C5920" s="13"/>
      <c r="D5920" s="14"/>
    </row>
    <row r="5921" spans="1:4" hidden="1">
      <c r="A5921" s="3">
        <v>41443</v>
      </c>
      <c r="B5921" s="2">
        <v>16.61</v>
      </c>
      <c r="C5921" s="13"/>
      <c r="D5921" s="14"/>
    </row>
    <row r="5922" spans="1:4" hidden="1">
      <c r="A5922" s="3">
        <v>41444</v>
      </c>
      <c r="B5922" s="2">
        <v>16.64</v>
      </c>
      <c r="C5922" s="13"/>
      <c r="D5922" s="14"/>
    </row>
    <row r="5923" spans="1:4" hidden="1">
      <c r="A5923" s="3">
        <v>41445</v>
      </c>
      <c r="B5923" s="2">
        <v>20.49</v>
      </c>
      <c r="C5923" s="13"/>
      <c r="D5923" s="14"/>
    </row>
    <row r="5924" spans="1:4" hidden="1">
      <c r="A5924" s="3">
        <v>41446</v>
      </c>
      <c r="B5924" s="2">
        <v>18.899999999999999</v>
      </c>
      <c r="C5924" s="13"/>
      <c r="D5924" s="14"/>
    </row>
    <row r="5925" spans="1:4" hidden="1">
      <c r="A5925" s="3">
        <v>41449</v>
      </c>
      <c r="B5925" s="2">
        <v>20.11</v>
      </c>
      <c r="C5925" s="13"/>
      <c r="D5925" s="14"/>
    </row>
    <row r="5926" spans="1:4" hidden="1">
      <c r="A5926" s="3">
        <v>41450</v>
      </c>
      <c r="B5926" s="2">
        <v>18.47</v>
      </c>
      <c r="C5926" s="13"/>
      <c r="D5926" s="14"/>
    </row>
    <row r="5927" spans="1:4" hidden="1">
      <c r="A5927" s="3">
        <v>41451</v>
      </c>
      <c r="B5927" s="2">
        <v>17.21</v>
      </c>
      <c r="C5927" s="13"/>
      <c r="D5927" s="14"/>
    </row>
    <row r="5928" spans="1:4" hidden="1">
      <c r="A5928" s="3">
        <v>41452</v>
      </c>
      <c r="B5928" s="2">
        <v>16.86</v>
      </c>
      <c r="C5928" s="13"/>
      <c r="D5928" s="14"/>
    </row>
    <row r="5929" spans="1:4">
      <c r="A5929" s="3">
        <v>41453</v>
      </c>
      <c r="B5929" s="2">
        <v>16.86</v>
      </c>
      <c r="C5929" s="12" t="s">
        <v>113</v>
      </c>
      <c r="D5929" s="2">
        <f>AVERAGE(B5866:B5929)</f>
        <v>14.837031250000001</v>
      </c>
    </row>
    <row r="5930" spans="1:4" hidden="1">
      <c r="A5930" s="3">
        <v>41456</v>
      </c>
      <c r="B5930" s="2">
        <v>16.37</v>
      </c>
      <c r="C5930" s="13"/>
      <c r="D5930" s="14"/>
    </row>
    <row r="5931" spans="1:4" hidden="1">
      <c r="A5931" s="3">
        <v>41457</v>
      </c>
      <c r="B5931" s="2">
        <v>16.440000000000001</v>
      </c>
      <c r="C5931" s="13"/>
      <c r="D5931" s="14"/>
    </row>
    <row r="5932" spans="1:4" hidden="1">
      <c r="A5932" s="3">
        <v>41458</v>
      </c>
      <c r="B5932" s="2">
        <v>16.2</v>
      </c>
      <c r="C5932" s="13"/>
      <c r="D5932" s="14"/>
    </row>
    <row r="5933" spans="1:4" hidden="1">
      <c r="A5933" s="3">
        <v>41460</v>
      </c>
      <c r="B5933" s="2">
        <v>14.89</v>
      </c>
      <c r="C5933" s="13"/>
      <c r="D5933" s="14"/>
    </row>
    <row r="5934" spans="1:4" hidden="1">
      <c r="A5934" s="3">
        <v>41463</v>
      </c>
      <c r="B5934" s="2">
        <v>14.78</v>
      </c>
      <c r="C5934" s="13"/>
      <c r="D5934" s="14"/>
    </row>
    <row r="5935" spans="1:4" hidden="1">
      <c r="A5935" s="3">
        <v>41464</v>
      </c>
      <c r="B5935" s="2">
        <v>14.35</v>
      </c>
      <c r="C5935" s="13"/>
      <c r="D5935" s="14"/>
    </row>
    <row r="5936" spans="1:4" hidden="1">
      <c r="A5936" s="3">
        <v>41465</v>
      </c>
      <c r="B5936" s="2">
        <v>14.21</v>
      </c>
      <c r="C5936" s="13"/>
      <c r="D5936" s="14"/>
    </row>
    <row r="5937" spans="1:4" hidden="1">
      <c r="A5937" s="3">
        <v>41466</v>
      </c>
      <c r="B5937" s="2">
        <v>14.01</v>
      </c>
      <c r="C5937" s="13"/>
      <c r="D5937" s="14"/>
    </row>
    <row r="5938" spans="1:4" hidden="1">
      <c r="A5938" s="3">
        <v>41467</v>
      </c>
      <c r="B5938" s="2">
        <v>13.84</v>
      </c>
      <c r="C5938" s="13"/>
      <c r="D5938" s="14"/>
    </row>
    <row r="5939" spans="1:4" hidden="1">
      <c r="A5939" s="3">
        <v>41470</v>
      </c>
      <c r="B5939" s="2">
        <v>13.79</v>
      </c>
      <c r="C5939" s="13"/>
      <c r="D5939" s="14"/>
    </row>
    <row r="5940" spans="1:4" hidden="1">
      <c r="A5940" s="3">
        <v>41471</v>
      </c>
      <c r="B5940" s="2">
        <v>14.42</v>
      </c>
      <c r="C5940" s="13"/>
      <c r="D5940" s="14"/>
    </row>
    <row r="5941" spans="1:4" hidden="1">
      <c r="A5941" s="3">
        <v>41472</v>
      </c>
      <c r="B5941" s="2">
        <v>13.78</v>
      </c>
      <c r="C5941" s="13"/>
      <c r="D5941" s="14"/>
    </row>
    <row r="5942" spans="1:4" hidden="1">
      <c r="A5942" s="3">
        <v>41473</v>
      </c>
      <c r="B5942" s="2">
        <v>13.77</v>
      </c>
      <c r="C5942" s="13"/>
      <c r="D5942" s="14"/>
    </row>
    <row r="5943" spans="1:4" hidden="1">
      <c r="A5943" s="3">
        <v>41474</v>
      </c>
      <c r="B5943" s="2">
        <v>12.54</v>
      </c>
      <c r="C5943" s="13"/>
      <c r="D5943" s="14"/>
    </row>
    <row r="5944" spans="1:4" hidden="1">
      <c r="A5944" s="3">
        <v>41477</v>
      </c>
      <c r="B5944" s="2">
        <v>12.29</v>
      </c>
      <c r="C5944" s="13"/>
      <c r="D5944" s="14"/>
    </row>
    <row r="5945" spans="1:4" hidden="1">
      <c r="A5945" s="3">
        <v>41478</v>
      </c>
      <c r="B5945" s="2">
        <v>12.66</v>
      </c>
      <c r="C5945" s="13"/>
      <c r="D5945" s="14"/>
    </row>
    <row r="5946" spans="1:4" hidden="1">
      <c r="A5946" s="3">
        <v>41479</v>
      </c>
      <c r="B5946" s="2">
        <v>13.18</v>
      </c>
      <c r="C5946" s="13"/>
      <c r="D5946" s="14"/>
    </row>
    <row r="5947" spans="1:4" hidden="1">
      <c r="A5947" s="3">
        <v>41480</v>
      </c>
      <c r="B5947" s="2">
        <v>12.97</v>
      </c>
      <c r="C5947" s="13"/>
      <c r="D5947" s="14"/>
    </row>
    <row r="5948" spans="1:4" hidden="1">
      <c r="A5948" s="3">
        <v>41481</v>
      </c>
      <c r="B5948" s="2">
        <v>12.72</v>
      </c>
      <c r="C5948" s="13"/>
      <c r="D5948" s="14"/>
    </row>
    <row r="5949" spans="1:4" hidden="1">
      <c r="A5949" s="3">
        <v>41484</v>
      </c>
      <c r="B5949" s="2">
        <v>13.39</v>
      </c>
      <c r="C5949" s="13"/>
      <c r="D5949" s="14"/>
    </row>
    <row r="5950" spans="1:4" hidden="1">
      <c r="A5950" s="3">
        <v>41485</v>
      </c>
      <c r="B5950" s="2">
        <v>13.39</v>
      </c>
      <c r="C5950" s="13"/>
      <c r="D5950" s="14"/>
    </row>
    <row r="5951" spans="1:4" hidden="1">
      <c r="A5951" s="3">
        <v>41486</v>
      </c>
      <c r="B5951" s="2">
        <v>13.45</v>
      </c>
      <c r="C5951" s="13"/>
      <c r="D5951" s="14"/>
    </row>
    <row r="5952" spans="1:4" hidden="1">
      <c r="A5952" s="3">
        <v>41487</v>
      </c>
      <c r="B5952" s="2">
        <v>12.94</v>
      </c>
      <c r="C5952" s="13"/>
      <c r="D5952" s="14"/>
    </row>
    <row r="5953" spans="1:4" hidden="1">
      <c r="A5953" s="3">
        <v>41488</v>
      </c>
      <c r="B5953" s="2">
        <v>11.98</v>
      </c>
      <c r="C5953" s="13"/>
      <c r="D5953" s="14"/>
    </row>
    <row r="5954" spans="1:4" hidden="1">
      <c r="A5954" s="3">
        <v>41491</v>
      </c>
      <c r="B5954" s="2">
        <v>11.84</v>
      </c>
      <c r="C5954" s="13"/>
      <c r="D5954" s="14"/>
    </row>
    <row r="5955" spans="1:4" hidden="1">
      <c r="A5955" s="3">
        <v>41492</v>
      </c>
      <c r="B5955" s="2">
        <v>12.72</v>
      </c>
      <c r="C5955" s="13"/>
      <c r="D5955" s="14"/>
    </row>
    <row r="5956" spans="1:4" hidden="1">
      <c r="A5956" s="3">
        <v>41493</v>
      </c>
      <c r="B5956" s="2">
        <v>12.98</v>
      </c>
      <c r="C5956" s="13"/>
      <c r="D5956" s="14"/>
    </row>
    <row r="5957" spans="1:4" hidden="1">
      <c r="A5957" s="3">
        <v>41494</v>
      </c>
      <c r="B5957" s="2">
        <v>12.73</v>
      </c>
      <c r="C5957" s="13"/>
      <c r="D5957" s="14"/>
    </row>
    <row r="5958" spans="1:4" hidden="1">
      <c r="A5958" s="3">
        <v>41495</v>
      </c>
      <c r="B5958" s="2">
        <v>13.41</v>
      </c>
      <c r="C5958" s="13"/>
      <c r="D5958" s="14"/>
    </row>
    <row r="5959" spans="1:4" hidden="1">
      <c r="A5959" s="3">
        <v>41498</v>
      </c>
      <c r="B5959" s="2">
        <v>12.81</v>
      </c>
      <c r="C5959" s="13"/>
      <c r="D5959" s="14"/>
    </row>
    <row r="5960" spans="1:4" hidden="1">
      <c r="A5960" s="3">
        <v>41499</v>
      </c>
      <c r="B5960" s="2">
        <v>12.31</v>
      </c>
      <c r="C5960" s="13"/>
      <c r="D5960" s="14"/>
    </row>
    <row r="5961" spans="1:4" hidden="1">
      <c r="A5961" s="3">
        <v>41500</v>
      </c>
      <c r="B5961" s="2">
        <v>13.04</v>
      </c>
      <c r="C5961" s="13"/>
      <c r="D5961" s="14"/>
    </row>
    <row r="5962" spans="1:4" hidden="1">
      <c r="A5962" s="3">
        <v>41501</v>
      </c>
      <c r="B5962" s="2">
        <v>14.73</v>
      </c>
      <c r="C5962" s="13"/>
      <c r="D5962" s="14"/>
    </row>
    <row r="5963" spans="1:4" hidden="1">
      <c r="A5963" s="3">
        <v>41502</v>
      </c>
      <c r="B5963" s="2">
        <v>14.37</v>
      </c>
      <c r="C5963" s="13"/>
      <c r="D5963" s="14"/>
    </row>
    <row r="5964" spans="1:4" hidden="1">
      <c r="A5964" s="3">
        <v>41505</v>
      </c>
      <c r="B5964" s="2">
        <v>15.1</v>
      </c>
      <c r="C5964" s="13"/>
      <c r="D5964" s="14"/>
    </row>
    <row r="5965" spans="1:4" hidden="1">
      <c r="A5965" s="3">
        <v>41506</v>
      </c>
      <c r="B5965" s="2">
        <v>14.91</v>
      </c>
      <c r="C5965" s="13"/>
      <c r="D5965" s="14"/>
    </row>
    <row r="5966" spans="1:4" hidden="1">
      <c r="A5966" s="3">
        <v>41507</v>
      </c>
      <c r="B5966" s="2">
        <v>15.94</v>
      </c>
      <c r="C5966" s="13"/>
      <c r="D5966" s="14"/>
    </row>
    <row r="5967" spans="1:4" hidden="1">
      <c r="A5967" s="3">
        <v>41508</v>
      </c>
      <c r="B5967" s="2">
        <v>14.76</v>
      </c>
      <c r="C5967" s="13"/>
      <c r="D5967" s="14"/>
    </row>
    <row r="5968" spans="1:4" hidden="1">
      <c r="A5968" s="3">
        <v>41509</v>
      </c>
      <c r="B5968" s="2">
        <v>13.98</v>
      </c>
      <c r="C5968" s="13"/>
      <c r="D5968" s="14"/>
    </row>
    <row r="5969" spans="1:4" hidden="1">
      <c r="A5969" s="3">
        <v>41512</v>
      </c>
      <c r="B5969" s="2">
        <v>14.99</v>
      </c>
      <c r="C5969" s="13"/>
      <c r="D5969" s="14"/>
    </row>
    <row r="5970" spans="1:4" hidden="1">
      <c r="A5970" s="3">
        <v>41513</v>
      </c>
      <c r="B5970" s="2">
        <v>16.77</v>
      </c>
      <c r="C5970" s="13"/>
      <c r="D5970" s="14"/>
    </row>
    <row r="5971" spans="1:4" hidden="1">
      <c r="A5971" s="3">
        <v>41514</v>
      </c>
      <c r="B5971" s="2">
        <v>16.489999999999998</v>
      </c>
      <c r="C5971" s="13"/>
      <c r="D5971" s="14"/>
    </row>
    <row r="5972" spans="1:4" hidden="1">
      <c r="A5972" s="3">
        <v>41515</v>
      </c>
      <c r="B5972" s="2">
        <v>16.809999999999999</v>
      </c>
      <c r="C5972" s="13"/>
      <c r="D5972" s="14"/>
    </row>
    <row r="5973" spans="1:4" hidden="1">
      <c r="A5973" s="3">
        <v>41516</v>
      </c>
      <c r="B5973" s="2">
        <v>17.010000000000002</v>
      </c>
      <c r="C5973" s="13"/>
      <c r="D5973" s="14"/>
    </row>
    <row r="5974" spans="1:4" hidden="1">
      <c r="A5974" s="3">
        <v>41520</v>
      </c>
      <c r="B5974" s="2">
        <v>16.61</v>
      </c>
      <c r="C5974" s="13"/>
      <c r="D5974" s="14"/>
    </row>
    <row r="5975" spans="1:4" hidden="1">
      <c r="A5975" s="3">
        <v>41521</v>
      </c>
      <c r="B5975" s="2">
        <v>15.88</v>
      </c>
      <c r="C5975" s="13"/>
      <c r="D5975" s="14"/>
    </row>
    <row r="5976" spans="1:4" hidden="1">
      <c r="A5976" s="3">
        <v>41522</v>
      </c>
      <c r="B5976" s="2">
        <v>15.77</v>
      </c>
      <c r="C5976" s="13"/>
      <c r="D5976" s="14"/>
    </row>
    <row r="5977" spans="1:4" hidden="1">
      <c r="A5977" s="3">
        <v>41523</v>
      </c>
      <c r="B5977" s="2">
        <v>15.85</v>
      </c>
      <c r="C5977" s="13"/>
      <c r="D5977" s="14"/>
    </row>
    <row r="5978" spans="1:4" hidden="1">
      <c r="A5978" s="3">
        <v>41526</v>
      </c>
      <c r="B5978" s="2">
        <v>15.63</v>
      </c>
      <c r="C5978" s="13"/>
      <c r="D5978" s="14"/>
    </row>
    <row r="5979" spans="1:4" hidden="1">
      <c r="A5979" s="3">
        <v>41527</v>
      </c>
      <c r="B5979" s="2">
        <v>14.53</v>
      </c>
      <c r="C5979" s="13"/>
      <c r="D5979" s="14"/>
    </row>
    <row r="5980" spans="1:4" hidden="1">
      <c r="A5980" s="3">
        <v>41528</v>
      </c>
      <c r="B5980" s="2">
        <v>13.82</v>
      </c>
      <c r="C5980" s="13"/>
      <c r="D5980" s="14"/>
    </row>
    <row r="5981" spans="1:4" hidden="1">
      <c r="A5981" s="3">
        <v>41529</v>
      </c>
      <c r="B5981" s="2">
        <v>14.29</v>
      </c>
      <c r="C5981" s="13"/>
      <c r="D5981" s="14"/>
    </row>
    <row r="5982" spans="1:4" hidden="1">
      <c r="A5982" s="3">
        <v>41530</v>
      </c>
      <c r="B5982" s="2">
        <v>14.16</v>
      </c>
      <c r="C5982" s="13"/>
      <c r="D5982" s="14"/>
    </row>
    <row r="5983" spans="1:4" hidden="1">
      <c r="A5983" s="3">
        <v>41533</v>
      </c>
      <c r="B5983" s="2">
        <v>14.38</v>
      </c>
      <c r="C5983" s="13"/>
      <c r="D5983" s="14"/>
    </row>
    <row r="5984" spans="1:4" hidden="1">
      <c r="A5984" s="3">
        <v>41534</v>
      </c>
      <c r="B5984" s="2">
        <v>14.53</v>
      </c>
      <c r="C5984" s="13"/>
      <c r="D5984" s="14"/>
    </row>
    <row r="5985" spans="1:4" hidden="1">
      <c r="A5985" s="3">
        <v>41535</v>
      </c>
      <c r="B5985" s="2">
        <v>13.59</v>
      </c>
      <c r="C5985" s="13"/>
      <c r="D5985" s="14"/>
    </row>
    <row r="5986" spans="1:4" hidden="1">
      <c r="A5986" s="3">
        <v>41536</v>
      </c>
      <c r="B5986" s="2">
        <v>13.16</v>
      </c>
      <c r="C5986" s="13"/>
      <c r="D5986" s="14"/>
    </row>
    <row r="5987" spans="1:4" hidden="1">
      <c r="A5987" s="3">
        <v>41537</v>
      </c>
      <c r="B5987" s="2">
        <v>13.12</v>
      </c>
      <c r="C5987" s="13"/>
      <c r="D5987" s="14"/>
    </row>
    <row r="5988" spans="1:4" hidden="1">
      <c r="A5988" s="3">
        <v>41540</v>
      </c>
      <c r="B5988" s="2">
        <v>14.31</v>
      </c>
      <c r="C5988" s="13"/>
      <c r="D5988" s="14"/>
    </row>
    <row r="5989" spans="1:4" hidden="1">
      <c r="A5989" s="3">
        <v>41541</v>
      </c>
      <c r="B5989" s="2">
        <v>14.08</v>
      </c>
      <c r="C5989" s="13"/>
      <c r="D5989" s="14"/>
    </row>
    <row r="5990" spans="1:4" hidden="1">
      <c r="A5990" s="3">
        <v>41542</v>
      </c>
      <c r="B5990" s="2">
        <v>14.01</v>
      </c>
      <c r="C5990" s="13"/>
      <c r="D5990" s="14"/>
    </row>
    <row r="5991" spans="1:4" hidden="1">
      <c r="A5991" s="3">
        <v>41543</v>
      </c>
      <c r="B5991" s="2">
        <v>14.06</v>
      </c>
      <c r="C5991" s="13"/>
      <c r="D5991" s="14"/>
    </row>
    <row r="5992" spans="1:4" hidden="1">
      <c r="A5992" s="3">
        <v>41544</v>
      </c>
      <c r="B5992" s="2">
        <v>15.46</v>
      </c>
      <c r="C5992" s="13"/>
      <c r="D5992" s="14"/>
    </row>
    <row r="5993" spans="1:4">
      <c r="A5993" s="3">
        <v>41547</v>
      </c>
      <c r="B5993" s="2">
        <v>16.600000000000001</v>
      </c>
      <c r="C5993" s="12" t="s">
        <v>114</v>
      </c>
      <c r="D5993" s="2">
        <f>AVERAGE(B5930:B5993)</f>
        <v>14.2796875</v>
      </c>
    </row>
    <row r="5994" spans="1:4" hidden="1">
      <c r="A5994" s="3">
        <v>41548</v>
      </c>
      <c r="B5994" s="2">
        <v>15.54</v>
      </c>
      <c r="C5994" s="13"/>
      <c r="D5994" s="14"/>
    </row>
    <row r="5995" spans="1:4" hidden="1">
      <c r="A5995" s="3">
        <v>41549</v>
      </c>
      <c r="B5995" s="2">
        <v>16.600000000000001</v>
      </c>
      <c r="C5995" s="13"/>
      <c r="D5995" s="14"/>
    </row>
    <row r="5996" spans="1:4" hidden="1">
      <c r="A5996" s="3">
        <v>41550</v>
      </c>
      <c r="B5996" s="2">
        <v>17.670000000000002</v>
      </c>
      <c r="C5996" s="13"/>
      <c r="D5996" s="14"/>
    </row>
    <row r="5997" spans="1:4" hidden="1">
      <c r="A5997" s="3">
        <v>41551</v>
      </c>
      <c r="B5997" s="2">
        <v>16.739999999999998</v>
      </c>
      <c r="C5997" s="13"/>
      <c r="D5997" s="14"/>
    </row>
    <row r="5998" spans="1:4" hidden="1">
      <c r="A5998" s="3">
        <v>41554</v>
      </c>
      <c r="B5998" s="2">
        <v>19.41</v>
      </c>
      <c r="C5998" s="13"/>
      <c r="D5998" s="14"/>
    </row>
    <row r="5999" spans="1:4" hidden="1">
      <c r="A5999" s="3">
        <v>41555</v>
      </c>
      <c r="B5999" s="2">
        <v>20.34</v>
      </c>
      <c r="C5999" s="13"/>
      <c r="D5999" s="14"/>
    </row>
    <row r="6000" spans="1:4" hidden="1">
      <c r="A6000" s="3">
        <v>41556</v>
      </c>
      <c r="B6000" s="2">
        <v>19.600000000000001</v>
      </c>
      <c r="C6000" s="13"/>
      <c r="D6000" s="14"/>
    </row>
    <row r="6001" spans="1:4" hidden="1">
      <c r="A6001" s="3">
        <v>41557</v>
      </c>
      <c r="B6001" s="2">
        <v>16.48</v>
      </c>
      <c r="C6001" s="13"/>
      <c r="D6001" s="14"/>
    </row>
    <row r="6002" spans="1:4" hidden="1">
      <c r="A6002" s="3">
        <v>41558</v>
      </c>
      <c r="B6002" s="2">
        <v>15.72</v>
      </c>
      <c r="C6002" s="13"/>
      <c r="D6002" s="14"/>
    </row>
    <row r="6003" spans="1:4" hidden="1">
      <c r="A6003" s="3">
        <v>41561</v>
      </c>
      <c r="B6003" s="2">
        <v>16.07</v>
      </c>
      <c r="C6003" s="13"/>
      <c r="D6003" s="14"/>
    </row>
    <row r="6004" spans="1:4" hidden="1">
      <c r="A6004" s="3">
        <v>41562</v>
      </c>
      <c r="B6004" s="2">
        <v>18.66</v>
      </c>
      <c r="C6004" s="13"/>
      <c r="D6004" s="14"/>
    </row>
    <row r="6005" spans="1:4" hidden="1">
      <c r="A6005" s="3">
        <v>41563</v>
      </c>
      <c r="B6005" s="2">
        <v>14.71</v>
      </c>
      <c r="C6005" s="13"/>
      <c r="D6005" s="14"/>
    </row>
    <row r="6006" spans="1:4" hidden="1">
      <c r="A6006" s="3">
        <v>41564</v>
      </c>
      <c r="B6006" s="2">
        <v>13.48</v>
      </c>
      <c r="C6006" s="13"/>
      <c r="D6006" s="14"/>
    </row>
    <row r="6007" spans="1:4" hidden="1">
      <c r="A6007" s="3">
        <v>41565</v>
      </c>
      <c r="B6007" s="2">
        <v>13.04</v>
      </c>
      <c r="C6007" s="13"/>
      <c r="D6007" s="14"/>
    </row>
    <row r="6008" spans="1:4" hidden="1">
      <c r="A6008" s="3">
        <v>41568</v>
      </c>
      <c r="B6008" s="2">
        <v>13.16</v>
      </c>
      <c r="C6008" s="13"/>
      <c r="D6008" s="14"/>
    </row>
    <row r="6009" spans="1:4" hidden="1">
      <c r="A6009" s="3">
        <v>41569</v>
      </c>
      <c r="B6009" s="2">
        <v>13.33</v>
      </c>
      <c r="C6009" s="13"/>
      <c r="D6009" s="14"/>
    </row>
    <row r="6010" spans="1:4" hidden="1">
      <c r="A6010" s="3">
        <v>41570</v>
      </c>
      <c r="B6010" s="2">
        <v>13.42</v>
      </c>
      <c r="C6010" s="13"/>
      <c r="D6010" s="14"/>
    </row>
    <row r="6011" spans="1:4" hidden="1">
      <c r="A6011" s="3">
        <v>41571</v>
      </c>
      <c r="B6011" s="2">
        <v>13.2</v>
      </c>
      <c r="C6011" s="13"/>
      <c r="D6011" s="14"/>
    </row>
    <row r="6012" spans="1:4" hidden="1">
      <c r="A6012" s="3">
        <v>41572</v>
      </c>
      <c r="B6012" s="2">
        <v>13.09</v>
      </c>
      <c r="C6012" s="13"/>
      <c r="D6012" s="14"/>
    </row>
    <row r="6013" spans="1:4" hidden="1">
      <c r="A6013" s="3">
        <v>41575</v>
      </c>
      <c r="B6013" s="2">
        <v>13.31</v>
      </c>
      <c r="C6013" s="13"/>
      <c r="D6013" s="14"/>
    </row>
    <row r="6014" spans="1:4" hidden="1">
      <c r="A6014" s="3">
        <v>41576</v>
      </c>
      <c r="B6014" s="2">
        <v>13.41</v>
      </c>
      <c r="C6014" s="13"/>
      <c r="D6014" s="14"/>
    </row>
    <row r="6015" spans="1:4" hidden="1">
      <c r="A6015" s="3">
        <v>41577</v>
      </c>
      <c r="B6015" s="2">
        <v>13.65</v>
      </c>
      <c r="C6015" s="13"/>
      <c r="D6015" s="14"/>
    </row>
    <row r="6016" spans="1:4" hidden="1">
      <c r="A6016" s="3">
        <v>41578</v>
      </c>
      <c r="B6016" s="2">
        <v>13.75</v>
      </c>
      <c r="C6016" s="13"/>
      <c r="D6016" s="14"/>
    </row>
    <row r="6017" spans="1:4" hidden="1">
      <c r="A6017" s="3">
        <v>41579</v>
      </c>
      <c r="B6017" s="2">
        <v>13.28</v>
      </c>
      <c r="C6017" s="13"/>
      <c r="D6017" s="14"/>
    </row>
    <row r="6018" spans="1:4" hidden="1">
      <c r="A6018" s="3">
        <v>41582</v>
      </c>
      <c r="B6018" s="2">
        <v>12.93</v>
      </c>
      <c r="C6018" s="13"/>
      <c r="D6018" s="14"/>
    </row>
    <row r="6019" spans="1:4" hidden="1">
      <c r="A6019" s="3">
        <v>41583</v>
      </c>
      <c r="B6019" s="2">
        <v>13.27</v>
      </c>
      <c r="C6019" s="13"/>
      <c r="D6019" s="14"/>
    </row>
    <row r="6020" spans="1:4" hidden="1">
      <c r="A6020" s="3">
        <v>41584</v>
      </c>
      <c r="B6020" s="2">
        <v>12.67</v>
      </c>
      <c r="C6020" s="13"/>
      <c r="D6020" s="14"/>
    </row>
    <row r="6021" spans="1:4" hidden="1">
      <c r="A6021" s="3">
        <v>41585</v>
      </c>
      <c r="B6021" s="2">
        <v>13.91</v>
      </c>
      <c r="C6021" s="13"/>
      <c r="D6021" s="14"/>
    </row>
    <row r="6022" spans="1:4" hidden="1">
      <c r="A6022" s="3">
        <v>41586</v>
      </c>
      <c r="B6022" s="2">
        <v>12.9</v>
      </c>
      <c r="C6022" s="13"/>
      <c r="D6022" s="14"/>
    </row>
    <row r="6023" spans="1:4" hidden="1">
      <c r="A6023" s="3">
        <v>41589</v>
      </c>
      <c r="B6023" s="2">
        <v>12.53</v>
      </c>
      <c r="C6023" s="13"/>
      <c r="D6023" s="14"/>
    </row>
    <row r="6024" spans="1:4" hidden="1">
      <c r="A6024" s="3">
        <v>41590</v>
      </c>
      <c r="B6024" s="2">
        <v>12.82</v>
      </c>
      <c r="C6024" s="13"/>
      <c r="D6024" s="14"/>
    </row>
    <row r="6025" spans="1:4" hidden="1">
      <c r="A6025" s="3">
        <v>41591</v>
      </c>
      <c r="B6025" s="2">
        <v>12.52</v>
      </c>
      <c r="C6025" s="13"/>
      <c r="D6025" s="14"/>
    </row>
    <row r="6026" spans="1:4" hidden="1">
      <c r="A6026" s="3">
        <v>41592</v>
      </c>
      <c r="B6026" s="2">
        <v>12.37</v>
      </c>
      <c r="C6026" s="13"/>
      <c r="D6026" s="14"/>
    </row>
    <row r="6027" spans="1:4" hidden="1">
      <c r="A6027" s="3">
        <v>41593</v>
      </c>
      <c r="B6027" s="2">
        <v>12.19</v>
      </c>
      <c r="C6027" s="13"/>
      <c r="D6027" s="14"/>
    </row>
    <row r="6028" spans="1:4" hidden="1">
      <c r="A6028" s="3">
        <v>41596</v>
      </c>
      <c r="B6028" s="2">
        <v>13.1</v>
      </c>
      <c r="C6028" s="13"/>
      <c r="D6028" s="14"/>
    </row>
    <row r="6029" spans="1:4" hidden="1">
      <c r="A6029" s="3">
        <v>41597</v>
      </c>
      <c r="B6029" s="2">
        <v>13.39</v>
      </c>
      <c r="C6029" s="13"/>
      <c r="D6029" s="14"/>
    </row>
    <row r="6030" spans="1:4" hidden="1">
      <c r="A6030" s="3">
        <v>41598</v>
      </c>
      <c r="B6030" s="2">
        <v>13.4</v>
      </c>
      <c r="C6030" s="13"/>
      <c r="D6030" s="14"/>
    </row>
    <row r="6031" spans="1:4" hidden="1">
      <c r="A6031" s="3">
        <v>41599</v>
      </c>
      <c r="B6031" s="2">
        <v>12.66</v>
      </c>
      <c r="C6031" s="13"/>
      <c r="D6031" s="14"/>
    </row>
    <row r="6032" spans="1:4" hidden="1">
      <c r="A6032" s="3">
        <v>41600</v>
      </c>
      <c r="B6032" s="2">
        <v>12.26</v>
      </c>
      <c r="C6032" s="13"/>
      <c r="D6032" s="14"/>
    </row>
    <row r="6033" spans="1:4" hidden="1">
      <c r="A6033" s="3">
        <v>41603</v>
      </c>
      <c r="B6033" s="2">
        <v>12.79</v>
      </c>
      <c r="C6033" s="13"/>
      <c r="D6033" s="14"/>
    </row>
    <row r="6034" spans="1:4" hidden="1">
      <c r="A6034" s="3">
        <v>41604</v>
      </c>
      <c r="B6034" s="2">
        <v>12.81</v>
      </c>
      <c r="C6034" s="13"/>
      <c r="D6034" s="14"/>
    </row>
    <row r="6035" spans="1:4" hidden="1">
      <c r="A6035" s="3">
        <v>41605</v>
      </c>
      <c r="B6035" s="2">
        <v>12.98</v>
      </c>
      <c r="C6035" s="13"/>
      <c r="D6035" s="14"/>
    </row>
    <row r="6036" spans="1:4" hidden="1">
      <c r="A6036" s="3">
        <v>41607</v>
      </c>
      <c r="B6036" s="2">
        <v>13.7</v>
      </c>
      <c r="C6036" s="13"/>
      <c r="D6036" s="14"/>
    </row>
    <row r="6037" spans="1:4" hidden="1">
      <c r="A6037" s="3">
        <v>41610</v>
      </c>
      <c r="B6037" s="2">
        <v>14.23</v>
      </c>
      <c r="C6037" s="13"/>
      <c r="D6037" s="14"/>
    </row>
    <row r="6038" spans="1:4" hidden="1">
      <c r="A6038" s="3">
        <v>41611</v>
      </c>
      <c r="B6038" s="2">
        <v>14.55</v>
      </c>
      <c r="C6038" s="13"/>
      <c r="D6038" s="14"/>
    </row>
    <row r="6039" spans="1:4" hidden="1">
      <c r="A6039" s="3">
        <v>41612</v>
      </c>
      <c r="B6039" s="2">
        <v>14.7</v>
      </c>
      <c r="C6039" s="13"/>
      <c r="D6039" s="14"/>
    </row>
    <row r="6040" spans="1:4" hidden="1">
      <c r="A6040" s="3">
        <v>41613</v>
      </c>
      <c r="B6040" s="2">
        <v>15.08</v>
      </c>
      <c r="C6040" s="13"/>
      <c r="D6040" s="14"/>
    </row>
    <row r="6041" spans="1:4" hidden="1">
      <c r="A6041" s="3">
        <v>41614</v>
      </c>
      <c r="B6041" s="2">
        <v>13.79</v>
      </c>
      <c r="C6041" s="13"/>
      <c r="D6041" s="14"/>
    </row>
    <row r="6042" spans="1:4" hidden="1">
      <c r="A6042" s="3">
        <v>41617</v>
      </c>
      <c r="B6042" s="2">
        <v>13.49</v>
      </c>
      <c r="C6042" s="13"/>
      <c r="D6042" s="14"/>
    </row>
    <row r="6043" spans="1:4" hidden="1">
      <c r="A6043" s="3">
        <v>41618</v>
      </c>
      <c r="B6043" s="2">
        <v>13.91</v>
      </c>
      <c r="C6043" s="13"/>
      <c r="D6043" s="14"/>
    </row>
    <row r="6044" spans="1:4" hidden="1">
      <c r="A6044" s="3">
        <v>41619</v>
      </c>
      <c r="B6044" s="2">
        <v>15.42</v>
      </c>
      <c r="C6044" s="13"/>
      <c r="D6044" s="14"/>
    </row>
    <row r="6045" spans="1:4" hidden="1">
      <c r="A6045" s="3">
        <v>41620</v>
      </c>
      <c r="B6045" s="2">
        <v>15.54</v>
      </c>
      <c r="C6045" s="13"/>
      <c r="D6045" s="14"/>
    </row>
    <row r="6046" spans="1:4" hidden="1">
      <c r="A6046" s="3">
        <v>41621</v>
      </c>
      <c r="B6046" s="2">
        <v>15.76</v>
      </c>
      <c r="C6046" s="13"/>
      <c r="D6046" s="14"/>
    </row>
    <row r="6047" spans="1:4" hidden="1">
      <c r="A6047" s="3">
        <v>41624</v>
      </c>
      <c r="B6047" s="2">
        <v>16.03</v>
      </c>
      <c r="C6047" s="13"/>
      <c r="D6047" s="14"/>
    </row>
    <row r="6048" spans="1:4" hidden="1">
      <c r="A6048" s="3">
        <v>41625</v>
      </c>
      <c r="B6048" s="2">
        <v>16.21</v>
      </c>
      <c r="C6048" s="13"/>
      <c r="D6048" s="14"/>
    </row>
    <row r="6049" spans="1:4" hidden="1">
      <c r="A6049" s="3">
        <v>41626</v>
      </c>
      <c r="B6049" s="2">
        <v>13.8</v>
      </c>
      <c r="C6049" s="13"/>
      <c r="D6049" s="14"/>
    </row>
    <row r="6050" spans="1:4" hidden="1">
      <c r="A6050" s="3">
        <v>41627</v>
      </c>
      <c r="B6050" s="2">
        <v>14.15</v>
      </c>
      <c r="C6050" s="13"/>
      <c r="D6050" s="14"/>
    </row>
    <row r="6051" spans="1:4" hidden="1">
      <c r="A6051" s="3">
        <v>41628</v>
      </c>
      <c r="B6051" s="2">
        <v>13.79</v>
      </c>
      <c r="C6051" s="13"/>
      <c r="D6051" s="14"/>
    </row>
    <row r="6052" spans="1:4" hidden="1">
      <c r="A6052" s="3">
        <v>41631</v>
      </c>
      <c r="B6052" s="2">
        <v>13.04</v>
      </c>
      <c r="C6052" s="13"/>
      <c r="D6052" s="14"/>
    </row>
    <row r="6053" spans="1:4" hidden="1">
      <c r="A6053" s="3">
        <v>41632</v>
      </c>
      <c r="B6053" s="2">
        <v>12.48</v>
      </c>
      <c r="C6053" s="13"/>
      <c r="D6053" s="14"/>
    </row>
    <row r="6054" spans="1:4" hidden="1">
      <c r="A6054" s="3">
        <v>41634</v>
      </c>
      <c r="B6054" s="2">
        <v>12.33</v>
      </c>
      <c r="C6054" s="13"/>
      <c r="D6054" s="14"/>
    </row>
    <row r="6055" spans="1:4" hidden="1">
      <c r="A6055" s="3">
        <v>41635</v>
      </c>
      <c r="B6055" s="2">
        <v>12.46</v>
      </c>
      <c r="C6055" s="13"/>
      <c r="D6055" s="14"/>
    </row>
    <row r="6056" spans="1:4" hidden="1">
      <c r="A6056" s="3">
        <v>41638</v>
      </c>
      <c r="B6056" s="2">
        <v>13.56</v>
      </c>
      <c r="C6056" s="13"/>
      <c r="D6056" s="14"/>
    </row>
    <row r="6057" spans="1:4">
      <c r="A6057" s="3">
        <v>41639</v>
      </c>
      <c r="B6057" s="2">
        <v>13.72</v>
      </c>
      <c r="C6057" s="12" t="s">
        <v>115</v>
      </c>
      <c r="D6057" s="2">
        <f>AVERAGE(B5994:B6057)</f>
        <v>14.232812499999994</v>
      </c>
    </row>
    <row r="6058" spans="1:4" hidden="1">
      <c r="A6058" s="3">
        <v>41641</v>
      </c>
      <c r="B6058" s="2">
        <v>14.23</v>
      </c>
      <c r="C6058" s="13"/>
      <c r="D6058" s="14"/>
    </row>
    <row r="6059" spans="1:4" hidden="1">
      <c r="A6059" s="3">
        <v>41642</v>
      </c>
      <c r="B6059" s="2">
        <v>13.76</v>
      </c>
      <c r="C6059" s="13"/>
      <c r="D6059" s="14"/>
    </row>
    <row r="6060" spans="1:4" hidden="1">
      <c r="A6060" s="3">
        <v>41645</v>
      </c>
      <c r="B6060" s="2">
        <v>13.55</v>
      </c>
      <c r="C6060" s="13"/>
      <c r="D6060" s="14"/>
    </row>
    <row r="6061" spans="1:4" hidden="1">
      <c r="A6061" s="3">
        <v>41646</v>
      </c>
      <c r="B6061" s="2">
        <v>12.92</v>
      </c>
      <c r="C6061" s="13"/>
      <c r="D6061" s="14"/>
    </row>
    <row r="6062" spans="1:4" hidden="1">
      <c r="A6062" s="3">
        <v>41647</v>
      </c>
      <c r="B6062" s="2">
        <v>12.87</v>
      </c>
      <c r="C6062" s="13"/>
      <c r="D6062" s="14"/>
    </row>
    <row r="6063" spans="1:4" hidden="1">
      <c r="A6063" s="3">
        <v>41648</v>
      </c>
      <c r="B6063" s="2">
        <v>12.89</v>
      </c>
      <c r="C6063" s="13"/>
      <c r="D6063" s="14"/>
    </row>
    <row r="6064" spans="1:4" hidden="1">
      <c r="A6064" s="3">
        <v>41649</v>
      </c>
      <c r="B6064" s="2">
        <v>12.14</v>
      </c>
      <c r="C6064" s="13"/>
      <c r="D6064" s="14"/>
    </row>
    <row r="6065" spans="1:4" hidden="1">
      <c r="A6065" s="3">
        <v>41652</v>
      </c>
      <c r="B6065" s="2">
        <v>13.28</v>
      </c>
      <c r="C6065" s="13"/>
      <c r="D6065" s="14"/>
    </row>
    <row r="6066" spans="1:4" hidden="1">
      <c r="A6066" s="3">
        <v>41653</v>
      </c>
      <c r="B6066" s="2">
        <v>12.28</v>
      </c>
      <c r="C6066" s="13"/>
      <c r="D6066" s="14"/>
    </row>
    <row r="6067" spans="1:4" hidden="1">
      <c r="A6067" s="3">
        <v>41654</v>
      </c>
      <c r="B6067" s="2">
        <v>12.28</v>
      </c>
      <c r="C6067" s="13"/>
      <c r="D6067" s="14"/>
    </row>
    <row r="6068" spans="1:4" hidden="1">
      <c r="A6068" s="3">
        <v>41655</v>
      </c>
      <c r="B6068" s="2">
        <v>12.53</v>
      </c>
      <c r="C6068" s="13"/>
      <c r="D6068" s="14"/>
    </row>
    <row r="6069" spans="1:4" hidden="1">
      <c r="A6069" s="3">
        <v>41656</v>
      </c>
      <c r="B6069" s="2">
        <v>12.44</v>
      </c>
      <c r="C6069" s="13"/>
      <c r="D6069" s="14"/>
    </row>
    <row r="6070" spans="1:4" hidden="1">
      <c r="A6070" s="3">
        <v>41660</v>
      </c>
      <c r="B6070" s="2">
        <v>12.87</v>
      </c>
      <c r="C6070" s="13"/>
      <c r="D6070" s="14"/>
    </row>
    <row r="6071" spans="1:4" hidden="1">
      <c r="A6071" s="3">
        <v>41661</v>
      </c>
      <c r="B6071" s="2">
        <v>12.84</v>
      </c>
      <c r="C6071" s="13"/>
      <c r="D6071" s="14"/>
    </row>
    <row r="6072" spans="1:4" hidden="1">
      <c r="A6072" s="3">
        <v>41662</v>
      </c>
      <c r="B6072" s="2">
        <v>13.77</v>
      </c>
      <c r="C6072" s="13"/>
      <c r="D6072" s="14"/>
    </row>
    <row r="6073" spans="1:4" hidden="1">
      <c r="A6073" s="3">
        <v>41663</v>
      </c>
      <c r="B6073" s="2">
        <v>18.14</v>
      </c>
      <c r="C6073" s="13"/>
      <c r="D6073" s="14"/>
    </row>
    <row r="6074" spans="1:4" hidden="1">
      <c r="A6074" s="3">
        <v>41666</v>
      </c>
      <c r="B6074" s="2">
        <v>17.420000000000002</v>
      </c>
      <c r="C6074" s="13"/>
      <c r="D6074" s="14"/>
    </row>
    <row r="6075" spans="1:4" hidden="1">
      <c r="A6075" s="3">
        <v>41667</v>
      </c>
      <c r="B6075" s="2">
        <v>15.8</v>
      </c>
      <c r="C6075" s="13"/>
      <c r="D6075" s="14"/>
    </row>
    <row r="6076" spans="1:4" hidden="1">
      <c r="A6076" s="3">
        <v>41668</v>
      </c>
      <c r="B6076" s="2">
        <v>17.350000000000001</v>
      </c>
      <c r="C6076" s="13"/>
      <c r="D6076" s="14"/>
    </row>
    <row r="6077" spans="1:4" hidden="1">
      <c r="A6077" s="3">
        <v>41669</v>
      </c>
      <c r="B6077" s="2">
        <v>17.29</v>
      </c>
      <c r="C6077" s="13"/>
      <c r="D6077" s="14"/>
    </row>
    <row r="6078" spans="1:4" hidden="1">
      <c r="A6078" s="3">
        <v>41670</v>
      </c>
      <c r="B6078" s="2">
        <v>18.41</v>
      </c>
      <c r="C6078" s="13"/>
      <c r="D6078" s="14"/>
    </row>
    <row r="6079" spans="1:4" hidden="1">
      <c r="A6079" s="3">
        <v>41673</v>
      </c>
      <c r="B6079" s="2">
        <v>21.44</v>
      </c>
      <c r="C6079" s="13"/>
      <c r="D6079" s="14"/>
    </row>
    <row r="6080" spans="1:4" hidden="1">
      <c r="A6080" s="3">
        <v>41674</v>
      </c>
      <c r="B6080" s="2">
        <v>19.11</v>
      </c>
      <c r="C6080" s="13"/>
      <c r="D6080" s="14"/>
    </row>
    <row r="6081" spans="1:4" hidden="1">
      <c r="A6081" s="3">
        <v>41675</v>
      </c>
      <c r="B6081" s="2">
        <v>19.95</v>
      </c>
      <c r="C6081" s="13"/>
      <c r="D6081" s="14"/>
    </row>
    <row r="6082" spans="1:4" hidden="1">
      <c r="A6082" s="3">
        <v>41676</v>
      </c>
      <c r="B6082" s="2">
        <v>17.23</v>
      </c>
      <c r="C6082" s="13"/>
      <c r="D6082" s="14"/>
    </row>
    <row r="6083" spans="1:4" hidden="1">
      <c r="A6083" s="3">
        <v>41677</v>
      </c>
      <c r="B6083" s="2">
        <v>15.29</v>
      </c>
      <c r="C6083" s="13"/>
      <c r="D6083" s="14"/>
    </row>
    <row r="6084" spans="1:4" hidden="1">
      <c r="A6084" s="3">
        <v>41680</v>
      </c>
      <c r="B6084" s="2">
        <v>15.26</v>
      </c>
      <c r="C6084" s="13"/>
      <c r="D6084" s="14"/>
    </row>
    <row r="6085" spans="1:4" hidden="1">
      <c r="A6085" s="3">
        <v>41681</v>
      </c>
      <c r="B6085" s="2">
        <v>14.51</v>
      </c>
      <c r="C6085" s="13"/>
      <c r="D6085" s="14"/>
    </row>
    <row r="6086" spans="1:4" hidden="1">
      <c r="A6086" s="3">
        <v>41682</v>
      </c>
      <c r="B6086" s="2">
        <v>14.3</v>
      </c>
      <c r="C6086" s="13"/>
      <c r="D6086" s="14"/>
    </row>
    <row r="6087" spans="1:4" hidden="1">
      <c r="A6087" s="3">
        <v>41683</v>
      </c>
      <c r="B6087" s="2">
        <v>14.14</v>
      </c>
      <c r="C6087" s="13"/>
      <c r="D6087" s="14"/>
    </row>
    <row r="6088" spans="1:4" hidden="1">
      <c r="A6088" s="3">
        <v>41684</v>
      </c>
      <c r="B6088" s="2">
        <v>13.57</v>
      </c>
      <c r="C6088" s="13"/>
      <c r="D6088" s="14"/>
    </row>
    <row r="6089" spans="1:4" hidden="1">
      <c r="A6089" s="3">
        <v>41688</v>
      </c>
      <c r="B6089" s="2">
        <v>13.87</v>
      </c>
      <c r="C6089" s="13"/>
      <c r="D6089" s="14"/>
    </row>
    <row r="6090" spans="1:4" hidden="1">
      <c r="A6090" s="3">
        <v>41689</v>
      </c>
      <c r="B6090" s="2">
        <v>15.5</v>
      </c>
      <c r="C6090" s="13"/>
      <c r="D6090" s="14"/>
    </row>
    <row r="6091" spans="1:4" hidden="1">
      <c r="A6091" s="3">
        <v>41690</v>
      </c>
      <c r="B6091" s="2">
        <v>14.79</v>
      </c>
      <c r="C6091" s="13"/>
      <c r="D6091" s="14"/>
    </row>
    <row r="6092" spans="1:4" hidden="1">
      <c r="A6092" s="3">
        <v>41691</v>
      </c>
      <c r="B6092" s="2">
        <v>14.68</v>
      </c>
      <c r="C6092" s="13"/>
      <c r="D6092" s="14"/>
    </row>
    <row r="6093" spans="1:4" hidden="1">
      <c r="A6093" s="3">
        <v>41694</v>
      </c>
      <c r="B6093" s="2">
        <v>14.23</v>
      </c>
      <c r="C6093" s="13"/>
      <c r="D6093" s="14"/>
    </row>
    <row r="6094" spans="1:4" hidden="1">
      <c r="A6094" s="3">
        <v>41695</v>
      </c>
      <c r="B6094" s="2">
        <v>13.67</v>
      </c>
      <c r="C6094" s="13"/>
      <c r="D6094" s="14"/>
    </row>
    <row r="6095" spans="1:4" hidden="1">
      <c r="A6095" s="3">
        <v>41696</v>
      </c>
      <c r="B6095" s="2">
        <v>14.35</v>
      </c>
      <c r="C6095" s="13"/>
      <c r="D6095" s="14"/>
    </row>
    <row r="6096" spans="1:4" hidden="1">
      <c r="A6096" s="3">
        <v>41697</v>
      </c>
      <c r="B6096" s="2">
        <v>14.04</v>
      </c>
      <c r="C6096" s="13"/>
      <c r="D6096" s="14"/>
    </row>
    <row r="6097" spans="1:4" hidden="1">
      <c r="A6097" s="3">
        <v>41698</v>
      </c>
      <c r="B6097" s="2">
        <v>14</v>
      </c>
      <c r="C6097" s="13"/>
      <c r="D6097" s="14"/>
    </row>
    <row r="6098" spans="1:4" hidden="1">
      <c r="A6098" s="3">
        <v>41701</v>
      </c>
      <c r="B6098" s="2">
        <v>16</v>
      </c>
      <c r="C6098" s="13"/>
      <c r="D6098" s="14"/>
    </row>
    <row r="6099" spans="1:4" hidden="1">
      <c r="A6099" s="3">
        <v>41702</v>
      </c>
      <c r="B6099" s="2">
        <v>14.1</v>
      </c>
      <c r="C6099" s="13"/>
      <c r="D6099" s="14"/>
    </row>
    <row r="6100" spans="1:4" hidden="1">
      <c r="A6100" s="3">
        <v>41703</v>
      </c>
      <c r="B6100" s="2">
        <v>13.89</v>
      </c>
      <c r="C6100" s="13"/>
      <c r="D6100" s="14"/>
    </row>
    <row r="6101" spans="1:4" hidden="1">
      <c r="A6101" s="3">
        <v>41704</v>
      </c>
      <c r="B6101" s="2">
        <v>14.21</v>
      </c>
      <c r="C6101" s="13"/>
      <c r="D6101" s="14"/>
    </row>
    <row r="6102" spans="1:4" hidden="1">
      <c r="A6102" s="3">
        <v>41705</v>
      </c>
      <c r="B6102" s="2">
        <v>14.11</v>
      </c>
      <c r="C6102" s="13"/>
      <c r="D6102" s="14"/>
    </row>
    <row r="6103" spans="1:4" hidden="1">
      <c r="A6103" s="3">
        <v>41708</v>
      </c>
      <c r="B6103" s="2">
        <v>14.2</v>
      </c>
      <c r="C6103" s="13"/>
      <c r="D6103" s="14"/>
    </row>
    <row r="6104" spans="1:4" hidden="1">
      <c r="A6104" s="3">
        <v>41709</v>
      </c>
      <c r="B6104" s="2">
        <v>14.8</v>
      </c>
      <c r="C6104" s="13"/>
      <c r="D6104" s="14"/>
    </row>
    <row r="6105" spans="1:4" hidden="1">
      <c r="A6105" s="3">
        <v>41710</v>
      </c>
      <c r="B6105" s="2">
        <v>14.47</v>
      </c>
      <c r="C6105" s="13"/>
      <c r="D6105" s="14"/>
    </row>
    <row r="6106" spans="1:4" hidden="1">
      <c r="A6106" s="3">
        <v>41711</v>
      </c>
      <c r="B6106" s="2">
        <v>16.22</v>
      </c>
      <c r="C6106" s="13"/>
      <c r="D6106" s="14"/>
    </row>
    <row r="6107" spans="1:4" hidden="1">
      <c r="A6107" s="3">
        <v>41712</v>
      </c>
      <c r="B6107" s="2">
        <v>17.82</v>
      </c>
      <c r="C6107" s="13"/>
      <c r="D6107" s="14"/>
    </row>
    <row r="6108" spans="1:4" hidden="1">
      <c r="A6108" s="3">
        <v>41715</v>
      </c>
      <c r="B6108" s="2">
        <v>15.64</v>
      </c>
      <c r="C6108" s="13"/>
      <c r="D6108" s="14"/>
    </row>
    <row r="6109" spans="1:4" hidden="1">
      <c r="A6109" s="3">
        <v>41716</v>
      </c>
      <c r="B6109" s="2">
        <v>14.52</v>
      </c>
      <c r="C6109" s="13"/>
      <c r="D6109" s="14"/>
    </row>
    <row r="6110" spans="1:4" hidden="1">
      <c r="A6110" s="3">
        <v>41717</v>
      </c>
      <c r="B6110" s="2">
        <v>15.12</v>
      </c>
      <c r="C6110" s="13"/>
      <c r="D6110" s="14"/>
    </row>
    <row r="6111" spans="1:4" hidden="1">
      <c r="A6111" s="3">
        <v>41718</v>
      </c>
      <c r="B6111" s="2">
        <v>14.52</v>
      </c>
      <c r="C6111" s="13"/>
      <c r="D6111" s="14"/>
    </row>
    <row r="6112" spans="1:4" hidden="1">
      <c r="A6112" s="3">
        <v>41719</v>
      </c>
      <c r="B6112" s="2">
        <v>15</v>
      </c>
      <c r="C6112" s="13"/>
      <c r="D6112" s="14"/>
    </row>
    <row r="6113" spans="1:4" hidden="1">
      <c r="A6113" s="3">
        <v>41722</v>
      </c>
      <c r="B6113" s="2">
        <v>15.09</v>
      </c>
      <c r="C6113" s="13"/>
      <c r="D6113" s="14"/>
    </row>
    <row r="6114" spans="1:4" hidden="1">
      <c r="A6114" s="3">
        <v>41723</v>
      </c>
      <c r="B6114" s="2">
        <v>14.02</v>
      </c>
      <c r="C6114" s="13"/>
      <c r="D6114" s="14"/>
    </row>
    <row r="6115" spans="1:4" hidden="1">
      <c r="A6115" s="3">
        <v>41724</v>
      </c>
      <c r="B6115" s="2">
        <v>14.93</v>
      </c>
      <c r="C6115" s="13"/>
      <c r="D6115" s="14"/>
    </row>
    <row r="6116" spans="1:4" hidden="1">
      <c r="A6116" s="3">
        <v>41725</v>
      </c>
      <c r="B6116" s="2">
        <v>14.62</v>
      </c>
      <c r="C6116" s="13"/>
      <c r="D6116" s="14"/>
    </row>
    <row r="6117" spans="1:4" hidden="1">
      <c r="A6117" s="3">
        <v>41726</v>
      </c>
      <c r="B6117" s="2">
        <v>14.41</v>
      </c>
      <c r="C6117" s="13"/>
      <c r="D6117" s="14"/>
    </row>
    <row r="6118" spans="1:4">
      <c r="A6118" s="3">
        <v>41729</v>
      </c>
      <c r="B6118" s="2">
        <v>13.88</v>
      </c>
      <c r="C6118" s="12" t="s">
        <v>116</v>
      </c>
      <c r="D6118" s="2">
        <f>AVERAGE(B6058:B6118)</f>
        <v>14.828852459016396</v>
      </c>
    </row>
    <row r="6119" spans="1:4" hidden="1">
      <c r="A6119" s="3">
        <v>41730</v>
      </c>
      <c r="B6119" s="2">
        <v>13.1</v>
      </c>
      <c r="C6119" s="13"/>
      <c r="D6119" s="14"/>
    </row>
    <row r="6120" spans="1:4" hidden="1">
      <c r="A6120" s="3">
        <v>41731</v>
      </c>
      <c r="B6120" s="2">
        <v>13.09</v>
      </c>
      <c r="C6120" s="13"/>
      <c r="D6120" s="14"/>
    </row>
    <row r="6121" spans="1:4" hidden="1">
      <c r="A6121" s="3">
        <v>41732</v>
      </c>
      <c r="B6121" s="2">
        <v>13.37</v>
      </c>
      <c r="C6121" s="13"/>
      <c r="D6121" s="14"/>
    </row>
    <row r="6122" spans="1:4" hidden="1">
      <c r="A6122" s="3">
        <v>41733</v>
      </c>
      <c r="B6122" s="2">
        <v>13.96</v>
      </c>
      <c r="C6122" s="13"/>
      <c r="D6122" s="14"/>
    </row>
    <row r="6123" spans="1:4" hidden="1">
      <c r="A6123" s="3">
        <v>41736</v>
      </c>
      <c r="B6123" s="2">
        <v>15.57</v>
      </c>
      <c r="C6123" s="13"/>
      <c r="D6123" s="14"/>
    </row>
    <row r="6124" spans="1:4" hidden="1">
      <c r="A6124" s="3">
        <v>41737</v>
      </c>
      <c r="B6124" s="2">
        <v>14.89</v>
      </c>
      <c r="C6124" s="13"/>
      <c r="D6124" s="14"/>
    </row>
    <row r="6125" spans="1:4" hidden="1">
      <c r="A6125" s="3">
        <v>41738</v>
      </c>
      <c r="B6125" s="2">
        <v>13.82</v>
      </c>
      <c r="C6125" s="13"/>
      <c r="D6125" s="14"/>
    </row>
    <row r="6126" spans="1:4" hidden="1">
      <c r="A6126" s="3">
        <v>41739</v>
      </c>
      <c r="B6126" s="2">
        <v>15.89</v>
      </c>
      <c r="C6126" s="13"/>
      <c r="D6126" s="14"/>
    </row>
    <row r="6127" spans="1:4" hidden="1">
      <c r="A6127" s="3">
        <v>41740</v>
      </c>
      <c r="B6127" s="2">
        <v>17.03</v>
      </c>
      <c r="C6127" s="13"/>
      <c r="D6127" s="14"/>
    </row>
    <row r="6128" spans="1:4" hidden="1">
      <c r="A6128" s="3">
        <v>41743</v>
      </c>
      <c r="B6128" s="2">
        <v>16.11</v>
      </c>
      <c r="C6128" s="13"/>
      <c r="D6128" s="14"/>
    </row>
    <row r="6129" spans="1:4" hidden="1">
      <c r="A6129" s="3">
        <v>41744</v>
      </c>
      <c r="B6129" s="2">
        <v>15.61</v>
      </c>
      <c r="C6129" s="13"/>
      <c r="D6129" s="14"/>
    </row>
    <row r="6130" spans="1:4" hidden="1">
      <c r="A6130" s="3">
        <v>41745</v>
      </c>
      <c r="B6130" s="2">
        <v>14.18</v>
      </c>
      <c r="C6130" s="13"/>
      <c r="D6130" s="14"/>
    </row>
    <row r="6131" spans="1:4" hidden="1">
      <c r="A6131" s="3">
        <v>41746</v>
      </c>
      <c r="B6131" s="2">
        <v>13.36</v>
      </c>
      <c r="C6131" s="13"/>
      <c r="D6131" s="14"/>
    </row>
    <row r="6132" spans="1:4" hidden="1">
      <c r="A6132" s="3">
        <v>41750</v>
      </c>
      <c r="B6132" s="2">
        <v>13.25</v>
      </c>
      <c r="C6132" s="13"/>
      <c r="D6132" s="14"/>
    </row>
    <row r="6133" spans="1:4" hidden="1">
      <c r="A6133" s="3">
        <v>41751</v>
      </c>
      <c r="B6133" s="2">
        <v>13.19</v>
      </c>
      <c r="C6133" s="13"/>
      <c r="D6133" s="14"/>
    </row>
    <row r="6134" spans="1:4" hidden="1">
      <c r="A6134" s="3">
        <v>41752</v>
      </c>
      <c r="B6134" s="2">
        <v>13.27</v>
      </c>
      <c r="C6134" s="13"/>
      <c r="D6134" s="14"/>
    </row>
    <row r="6135" spans="1:4" hidden="1">
      <c r="A6135" s="3">
        <v>41753</v>
      </c>
      <c r="B6135" s="2">
        <v>13.32</v>
      </c>
      <c r="C6135" s="13"/>
      <c r="D6135" s="14"/>
    </row>
    <row r="6136" spans="1:4" hidden="1">
      <c r="A6136" s="3">
        <v>41754</v>
      </c>
      <c r="B6136" s="2">
        <v>14.06</v>
      </c>
      <c r="C6136" s="13"/>
      <c r="D6136" s="14"/>
    </row>
    <row r="6137" spans="1:4" hidden="1">
      <c r="A6137" s="3">
        <v>41757</v>
      </c>
      <c r="B6137" s="2">
        <v>13.97</v>
      </c>
      <c r="C6137" s="13"/>
      <c r="D6137" s="14"/>
    </row>
    <row r="6138" spans="1:4" hidden="1">
      <c r="A6138" s="3">
        <v>41758</v>
      </c>
      <c r="B6138" s="2">
        <v>13.71</v>
      </c>
      <c r="C6138" s="13"/>
      <c r="D6138" s="14"/>
    </row>
    <row r="6139" spans="1:4" hidden="1">
      <c r="A6139" s="3">
        <v>41759</v>
      </c>
      <c r="B6139" s="2">
        <v>13.41</v>
      </c>
      <c r="C6139" s="13"/>
      <c r="D6139" s="14"/>
    </row>
    <row r="6140" spans="1:4" hidden="1">
      <c r="A6140" s="3">
        <v>41760</v>
      </c>
      <c r="B6140" s="2">
        <v>13.25</v>
      </c>
      <c r="C6140" s="13"/>
      <c r="D6140" s="14"/>
    </row>
    <row r="6141" spans="1:4" hidden="1">
      <c r="A6141" s="3">
        <v>41761</v>
      </c>
      <c r="B6141" s="2">
        <v>12.91</v>
      </c>
      <c r="C6141" s="13"/>
      <c r="D6141" s="14"/>
    </row>
    <row r="6142" spans="1:4" hidden="1">
      <c r="A6142" s="3">
        <v>41764</v>
      </c>
      <c r="B6142" s="2">
        <v>13.29</v>
      </c>
      <c r="C6142" s="13"/>
      <c r="D6142" s="14"/>
    </row>
    <row r="6143" spans="1:4" hidden="1">
      <c r="A6143" s="3">
        <v>41765</v>
      </c>
      <c r="B6143" s="2">
        <v>13.8</v>
      </c>
      <c r="C6143" s="13"/>
      <c r="D6143" s="14"/>
    </row>
    <row r="6144" spans="1:4" hidden="1">
      <c r="A6144" s="3">
        <v>41766</v>
      </c>
      <c r="B6144" s="2">
        <v>13.4</v>
      </c>
      <c r="C6144" s="13"/>
      <c r="D6144" s="14"/>
    </row>
    <row r="6145" spans="1:4" hidden="1">
      <c r="A6145" s="3">
        <v>41767</v>
      </c>
      <c r="B6145" s="2">
        <v>13.43</v>
      </c>
      <c r="C6145" s="13"/>
      <c r="D6145" s="14"/>
    </row>
    <row r="6146" spans="1:4" hidden="1">
      <c r="A6146" s="3">
        <v>41768</v>
      </c>
      <c r="B6146" s="2">
        <v>12.92</v>
      </c>
      <c r="C6146" s="13"/>
      <c r="D6146" s="14"/>
    </row>
    <row r="6147" spans="1:4" hidden="1">
      <c r="A6147" s="3">
        <v>41771</v>
      </c>
      <c r="B6147" s="2">
        <v>12.23</v>
      </c>
      <c r="C6147" s="13"/>
      <c r="D6147" s="14"/>
    </row>
    <row r="6148" spans="1:4" hidden="1">
      <c r="A6148" s="3">
        <v>41772</v>
      </c>
      <c r="B6148" s="2">
        <v>12.13</v>
      </c>
      <c r="C6148" s="13"/>
      <c r="D6148" s="14"/>
    </row>
    <row r="6149" spans="1:4" hidden="1">
      <c r="A6149" s="3">
        <v>41773</v>
      </c>
      <c r="B6149" s="2">
        <v>12.17</v>
      </c>
      <c r="C6149" s="13"/>
      <c r="D6149" s="14"/>
    </row>
    <row r="6150" spans="1:4" hidden="1">
      <c r="A6150" s="3">
        <v>41774</v>
      </c>
      <c r="B6150" s="2">
        <v>13.17</v>
      </c>
      <c r="C6150" s="13"/>
      <c r="D6150" s="14"/>
    </row>
    <row r="6151" spans="1:4" hidden="1">
      <c r="A6151" s="3">
        <v>41775</v>
      </c>
      <c r="B6151" s="2">
        <v>12.44</v>
      </c>
      <c r="C6151" s="13"/>
      <c r="D6151" s="14"/>
    </row>
    <row r="6152" spans="1:4" hidden="1">
      <c r="A6152" s="3">
        <v>41778</v>
      </c>
      <c r="B6152" s="2">
        <v>12.42</v>
      </c>
      <c r="C6152" s="13"/>
      <c r="D6152" s="14"/>
    </row>
    <row r="6153" spans="1:4" hidden="1">
      <c r="A6153" s="3">
        <v>41779</v>
      </c>
      <c r="B6153" s="2">
        <v>12.96</v>
      </c>
      <c r="C6153" s="13"/>
      <c r="D6153" s="14"/>
    </row>
    <row r="6154" spans="1:4" hidden="1">
      <c r="A6154" s="3">
        <v>41780</v>
      </c>
      <c r="B6154" s="2">
        <v>11.91</v>
      </c>
      <c r="C6154" s="13"/>
      <c r="D6154" s="14"/>
    </row>
    <row r="6155" spans="1:4" hidden="1">
      <c r="A6155" s="3">
        <v>41781</v>
      </c>
      <c r="B6155" s="2">
        <v>12.03</v>
      </c>
      <c r="C6155" s="13"/>
      <c r="D6155" s="14"/>
    </row>
    <row r="6156" spans="1:4" hidden="1">
      <c r="A6156" s="3">
        <v>41782</v>
      </c>
      <c r="B6156" s="2">
        <v>11.36</v>
      </c>
      <c r="C6156" s="13"/>
      <c r="D6156" s="14"/>
    </row>
    <row r="6157" spans="1:4" hidden="1">
      <c r="A6157" s="3">
        <v>41786</v>
      </c>
      <c r="B6157" s="2">
        <v>11.51</v>
      </c>
      <c r="C6157" s="13"/>
      <c r="D6157" s="14"/>
    </row>
    <row r="6158" spans="1:4" hidden="1">
      <c r="A6158" s="3">
        <v>41787</v>
      </c>
      <c r="B6158" s="2">
        <v>11.68</v>
      </c>
      <c r="C6158" s="13"/>
      <c r="D6158" s="14"/>
    </row>
    <row r="6159" spans="1:4" hidden="1">
      <c r="A6159" s="3">
        <v>41788</v>
      </c>
      <c r="B6159" s="2">
        <v>11.57</v>
      </c>
      <c r="C6159" s="13"/>
      <c r="D6159" s="14"/>
    </row>
    <row r="6160" spans="1:4" hidden="1">
      <c r="A6160" s="3">
        <v>41789</v>
      </c>
      <c r="B6160" s="2">
        <v>11.4</v>
      </c>
      <c r="C6160" s="13"/>
      <c r="D6160" s="14"/>
    </row>
    <row r="6161" spans="1:4" hidden="1">
      <c r="A6161" s="3">
        <v>41792</v>
      </c>
      <c r="B6161" s="2">
        <v>11.58</v>
      </c>
      <c r="C6161" s="13"/>
      <c r="D6161" s="14"/>
    </row>
    <row r="6162" spans="1:4" hidden="1">
      <c r="A6162" s="3">
        <v>41793</v>
      </c>
      <c r="B6162" s="2">
        <v>11.87</v>
      </c>
      <c r="C6162" s="13"/>
      <c r="D6162" s="14"/>
    </row>
    <row r="6163" spans="1:4" hidden="1">
      <c r="A6163" s="3">
        <v>41794</v>
      </c>
      <c r="B6163" s="2">
        <v>12.08</v>
      </c>
      <c r="C6163" s="13"/>
      <c r="D6163" s="14"/>
    </row>
    <row r="6164" spans="1:4" hidden="1">
      <c r="A6164" s="3">
        <v>41795</v>
      </c>
      <c r="B6164" s="2">
        <v>11.68</v>
      </c>
      <c r="C6164" s="13"/>
      <c r="D6164" s="14"/>
    </row>
    <row r="6165" spans="1:4" hidden="1">
      <c r="A6165" s="3">
        <v>41796</v>
      </c>
      <c r="B6165" s="2">
        <v>10.73</v>
      </c>
      <c r="C6165" s="13"/>
      <c r="D6165" s="14"/>
    </row>
    <row r="6166" spans="1:4" hidden="1">
      <c r="A6166" s="3">
        <v>41799</v>
      </c>
      <c r="B6166" s="2">
        <v>11.15</v>
      </c>
      <c r="C6166" s="13"/>
      <c r="D6166" s="14"/>
    </row>
    <row r="6167" spans="1:4" hidden="1">
      <c r="A6167" s="3">
        <v>41800</v>
      </c>
      <c r="B6167" s="2">
        <v>10.99</v>
      </c>
      <c r="C6167" s="13"/>
      <c r="D6167" s="14"/>
    </row>
    <row r="6168" spans="1:4" hidden="1">
      <c r="A6168" s="3">
        <v>41801</v>
      </c>
      <c r="B6168" s="2">
        <v>11.6</v>
      </c>
      <c r="C6168" s="13"/>
      <c r="D6168" s="14"/>
    </row>
    <row r="6169" spans="1:4" hidden="1">
      <c r="A6169" s="3">
        <v>41802</v>
      </c>
      <c r="B6169" s="2">
        <v>12.56</v>
      </c>
      <c r="C6169" s="13"/>
      <c r="D6169" s="14"/>
    </row>
    <row r="6170" spans="1:4" hidden="1">
      <c r="A6170" s="3">
        <v>41803</v>
      </c>
      <c r="B6170" s="2">
        <v>12.18</v>
      </c>
      <c r="C6170" s="13"/>
      <c r="D6170" s="14"/>
    </row>
    <row r="6171" spans="1:4" hidden="1">
      <c r="A6171" s="3">
        <v>41806</v>
      </c>
      <c r="B6171" s="2">
        <v>12.65</v>
      </c>
      <c r="C6171" s="13"/>
      <c r="D6171" s="14"/>
    </row>
    <row r="6172" spans="1:4" hidden="1">
      <c r="A6172" s="3">
        <v>41807</v>
      </c>
      <c r="B6172" s="2">
        <v>12.06</v>
      </c>
      <c r="C6172" s="13"/>
      <c r="D6172" s="14"/>
    </row>
    <row r="6173" spans="1:4" hidden="1">
      <c r="A6173" s="3">
        <v>41808</v>
      </c>
      <c r="B6173" s="2">
        <v>10.61</v>
      </c>
      <c r="C6173" s="13"/>
      <c r="D6173" s="14"/>
    </row>
    <row r="6174" spans="1:4" hidden="1">
      <c r="A6174" s="3">
        <v>41809</v>
      </c>
      <c r="B6174" s="2">
        <v>10.62</v>
      </c>
      <c r="C6174" s="13"/>
      <c r="D6174" s="14"/>
    </row>
    <row r="6175" spans="1:4" hidden="1">
      <c r="A6175" s="3">
        <v>41810</v>
      </c>
      <c r="B6175" s="2">
        <v>10.85</v>
      </c>
      <c r="C6175" s="13"/>
      <c r="D6175" s="14"/>
    </row>
    <row r="6176" spans="1:4" hidden="1">
      <c r="A6176" s="3">
        <v>41813</v>
      </c>
      <c r="B6176" s="2">
        <v>10.98</v>
      </c>
      <c r="C6176" s="13"/>
      <c r="D6176" s="14"/>
    </row>
    <row r="6177" spans="1:4" hidden="1">
      <c r="A6177" s="3">
        <v>41814</v>
      </c>
      <c r="B6177" s="2">
        <v>12.13</v>
      </c>
      <c r="C6177" s="13"/>
      <c r="D6177" s="14"/>
    </row>
    <row r="6178" spans="1:4" hidden="1">
      <c r="A6178" s="3">
        <v>41815</v>
      </c>
      <c r="B6178" s="2">
        <v>11.59</v>
      </c>
      <c r="C6178" s="13"/>
      <c r="D6178" s="14"/>
    </row>
    <row r="6179" spans="1:4" hidden="1">
      <c r="A6179" s="3">
        <v>41816</v>
      </c>
      <c r="B6179" s="2">
        <v>11.63</v>
      </c>
      <c r="C6179" s="13"/>
      <c r="D6179" s="14"/>
    </row>
    <row r="6180" spans="1:4" hidden="1">
      <c r="A6180" s="3">
        <v>41817</v>
      </c>
      <c r="B6180" s="2">
        <v>11.26</v>
      </c>
      <c r="C6180" s="13"/>
      <c r="D6180" s="14"/>
    </row>
    <row r="6181" spans="1:4">
      <c r="A6181" s="3">
        <v>41820</v>
      </c>
      <c r="B6181" s="2">
        <v>11.57</v>
      </c>
      <c r="C6181" s="12" t="s">
        <v>117</v>
      </c>
      <c r="D6181" s="2">
        <f>AVERAGE(B6119:B6181)</f>
        <v>12.73825396825397</v>
      </c>
    </row>
    <row r="6182" spans="1:4" hidden="1">
      <c r="A6182" s="3">
        <v>41821</v>
      </c>
      <c r="B6182" s="2">
        <v>11.15</v>
      </c>
      <c r="C6182" s="13"/>
      <c r="D6182" s="14"/>
    </row>
    <row r="6183" spans="1:4" hidden="1">
      <c r="A6183" s="3">
        <v>41822</v>
      </c>
      <c r="B6183" s="2">
        <v>10.82</v>
      </c>
      <c r="C6183" s="13"/>
      <c r="D6183" s="14"/>
    </row>
    <row r="6184" spans="1:4" hidden="1">
      <c r="A6184" s="3">
        <v>41823</v>
      </c>
      <c r="B6184" s="2">
        <v>10.32</v>
      </c>
      <c r="C6184" s="13"/>
      <c r="D6184" s="14"/>
    </row>
    <row r="6185" spans="1:4" hidden="1">
      <c r="A6185" s="3">
        <v>41827</v>
      </c>
      <c r="B6185" s="2">
        <v>11.33</v>
      </c>
      <c r="C6185" s="13"/>
      <c r="D6185" s="14"/>
    </row>
    <row r="6186" spans="1:4" hidden="1">
      <c r="A6186" s="3">
        <v>41828</v>
      </c>
      <c r="B6186" s="2">
        <v>11.98</v>
      </c>
      <c r="C6186" s="13"/>
      <c r="D6186" s="14"/>
    </row>
    <row r="6187" spans="1:4" hidden="1">
      <c r="A6187" s="3">
        <v>41829</v>
      </c>
      <c r="B6187" s="2">
        <v>11.65</v>
      </c>
      <c r="C6187" s="13"/>
      <c r="D6187" s="14"/>
    </row>
    <row r="6188" spans="1:4" hidden="1">
      <c r="A6188" s="3">
        <v>41830</v>
      </c>
      <c r="B6188" s="2">
        <v>12.59</v>
      </c>
      <c r="C6188" s="13"/>
      <c r="D6188" s="14"/>
    </row>
    <row r="6189" spans="1:4" hidden="1">
      <c r="A6189" s="3">
        <v>41831</v>
      </c>
      <c r="B6189" s="2">
        <v>12.08</v>
      </c>
      <c r="C6189" s="13"/>
      <c r="D6189" s="14"/>
    </row>
    <row r="6190" spans="1:4" hidden="1">
      <c r="A6190" s="3">
        <v>41834</v>
      </c>
      <c r="B6190" s="2">
        <v>11.82</v>
      </c>
      <c r="C6190" s="13"/>
      <c r="D6190" s="14"/>
    </row>
    <row r="6191" spans="1:4" hidden="1">
      <c r="A6191" s="3">
        <v>41835</v>
      </c>
      <c r="B6191" s="2">
        <v>11.96</v>
      </c>
      <c r="C6191" s="13"/>
      <c r="D6191" s="14"/>
    </row>
    <row r="6192" spans="1:4" hidden="1">
      <c r="A6192" s="3">
        <v>41836</v>
      </c>
      <c r="B6192" s="2">
        <v>11</v>
      </c>
      <c r="C6192" s="13"/>
      <c r="D6192" s="14"/>
    </row>
    <row r="6193" spans="1:4" hidden="1">
      <c r="A6193" s="3">
        <v>41837</v>
      </c>
      <c r="B6193" s="2">
        <v>14.54</v>
      </c>
      <c r="C6193" s="13"/>
      <c r="D6193" s="14"/>
    </row>
    <row r="6194" spans="1:4" hidden="1">
      <c r="A6194" s="3">
        <v>41838</v>
      </c>
      <c r="B6194" s="2">
        <v>12.06</v>
      </c>
      <c r="C6194" s="13"/>
      <c r="D6194" s="14"/>
    </row>
    <row r="6195" spans="1:4" hidden="1">
      <c r="A6195" s="3">
        <v>41841</v>
      </c>
      <c r="B6195" s="2">
        <v>12.81</v>
      </c>
      <c r="C6195" s="13"/>
      <c r="D6195" s="14"/>
    </row>
    <row r="6196" spans="1:4" hidden="1">
      <c r="A6196" s="3">
        <v>41842</v>
      </c>
      <c r="B6196" s="2">
        <v>12.24</v>
      </c>
      <c r="C6196" s="13"/>
      <c r="D6196" s="14"/>
    </row>
    <row r="6197" spans="1:4" hidden="1">
      <c r="A6197" s="3">
        <v>41843</v>
      </c>
      <c r="B6197" s="2">
        <v>11.52</v>
      </c>
      <c r="C6197" s="13"/>
      <c r="D6197" s="14"/>
    </row>
    <row r="6198" spans="1:4" hidden="1">
      <c r="A6198" s="3">
        <v>41844</v>
      </c>
      <c r="B6198" s="2">
        <v>11.84</v>
      </c>
      <c r="C6198" s="13"/>
      <c r="D6198" s="14"/>
    </row>
    <row r="6199" spans="1:4" hidden="1">
      <c r="A6199" s="3">
        <v>41845</v>
      </c>
      <c r="B6199" s="2">
        <v>12.69</v>
      </c>
      <c r="C6199" s="13"/>
      <c r="D6199" s="14"/>
    </row>
    <row r="6200" spans="1:4" hidden="1">
      <c r="A6200" s="3">
        <v>41848</v>
      </c>
      <c r="B6200" s="2">
        <v>12.56</v>
      </c>
      <c r="C6200" s="13"/>
      <c r="D6200" s="14"/>
    </row>
    <row r="6201" spans="1:4" hidden="1">
      <c r="A6201" s="3">
        <v>41849</v>
      </c>
      <c r="B6201" s="2">
        <v>13.28</v>
      </c>
      <c r="C6201" s="13"/>
      <c r="D6201" s="14"/>
    </row>
    <row r="6202" spans="1:4" hidden="1">
      <c r="A6202" s="3">
        <v>41850</v>
      </c>
      <c r="B6202" s="2">
        <v>13.33</v>
      </c>
      <c r="C6202" s="13"/>
      <c r="D6202" s="14"/>
    </row>
    <row r="6203" spans="1:4" hidden="1">
      <c r="A6203" s="3">
        <v>41851</v>
      </c>
      <c r="B6203" s="2">
        <v>16.95</v>
      </c>
      <c r="C6203" s="13"/>
      <c r="D6203" s="14"/>
    </row>
    <row r="6204" spans="1:4" hidden="1">
      <c r="A6204" s="3">
        <v>41852</v>
      </c>
      <c r="B6204" s="2">
        <v>17.03</v>
      </c>
      <c r="C6204" s="13"/>
      <c r="D6204" s="14"/>
    </row>
    <row r="6205" spans="1:4" hidden="1">
      <c r="A6205" s="3">
        <v>41855</v>
      </c>
      <c r="B6205" s="2">
        <v>15.12</v>
      </c>
      <c r="C6205" s="13"/>
      <c r="D6205" s="14"/>
    </row>
    <row r="6206" spans="1:4" hidden="1">
      <c r="A6206" s="3">
        <v>41856</v>
      </c>
      <c r="B6206" s="2">
        <v>16.87</v>
      </c>
      <c r="C6206" s="13"/>
      <c r="D6206" s="14"/>
    </row>
    <row r="6207" spans="1:4" hidden="1">
      <c r="A6207" s="3">
        <v>41857</v>
      </c>
      <c r="B6207" s="2">
        <v>16.37</v>
      </c>
      <c r="C6207" s="13"/>
      <c r="D6207" s="14"/>
    </row>
    <row r="6208" spans="1:4" hidden="1">
      <c r="A6208" s="3">
        <v>41858</v>
      </c>
      <c r="B6208" s="2">
        <v>16.66</v>
      </c>
      <c r="C6208" s="13"/>
      <c r="D6208" s="14"/>
    </row>
    <row r="6209" spans="1:4" hidden="1">
      <c r="A6209" s="3">
        <v>41859</v>
      </c>
      <c r="B6209" s="2">
        <v>15.77</v>
      </c>
      <c r="C6209" s="13"/>
      <c r="D6209" s="14"/>
    </row>
    <row r="6210" spans="1:4" hidden="1">
      <c r="A6210" s="3">
        <v>41862</v>
      </c>
      <c r="B6210" s="2">
        <v>14.23</v>
      </c>
      <c r="C6210" s="13"/>
      <c r="D6210" s="14"/>
    </row>
    <row r="6211" spans="1:4" hidden="1">
      <c r="A6211" s="3">
        <v>41863</v>
      </c>
      <c r="B6211" s="2">
        <v>14.13</v>
      </c>
      <c r="C6211" s="13"/>
      <c r="D6211" s="14"/>
    </row>
    <row r="6212" spans="1:4" hidden="1">
      <c r="A6212" s="3">
        <v>41864</v>
      </c>
      <c r="B6212" s="2">
        <v>12.9</v>
      </c>
      <c r="C6212" s="13"/>
      <c r="D6212" s="14"/>
    </row>
    <row r="6213" spans="1:4" hidden="1">
      <c r="A6213" s="3">
        <v>41865</v>
      </c>
      <c r="B6213" s="2">
        <v>12.42</v>
      </c>
      <c r="C6213" s="13"/>
      <c r="D6213" s="14"/>
    </row>
    <row r="6214" spans="1:4" hidden="1">
      <c r="A6214" s="3">
        <v>41866</v>
      </c>
      <c r="B6214" s="2">
        <v>13.15</v>
      </c>
      <c r="C6214" s="13"/>
      <c r="D6214" s="14"/>
    </row>
    <row r="6215" spans="1:4" hidden="1">
      <c r="A6215" s="3">
        <v>41869</v>
      </c>
      <c r="B6215" s="2">
        <v>12.32</v>
      </c>
      <c r="C6215" s="13"/>
      <c r="D6215" s="14"/>
    </row>
    <row r="6216" spans="1:4" hidden="1">
      <c r="A6216" s="3">
        <v>41870</v>
      </c>
      <c r="B6216" s="2">
        <v>12.21</v>
      </c>
      <c r="C6216" s="13"/>
      <c r="D6216" s="14"/>
    </row>
    <row r="6217" spans="1:4" hidden="1">
      <c r="A6217" s="3">
        <v>41871</v>
      </c>
      <c r="B6217" s="2">
        <v>11.78</v>
      </c>
      <c r="C6217" s="13"/>
      <c r="D6217" s="14"/>
    </row>
    <row r="6218" spans="1:4" hidden="1">
      <c r="A6218" s="3">
        <v>41872</v>
      </c>
      <c r="B6218" s="2">
        <v>11.76</v>
      </c>
      <c r="C6218" s="13"/>
      <c r="D6218" s="14"/>
    </row>
    <row r="6219" spans="1:4" hidden="1">
      <c r="A6219" s="3">
        <v>41873</v>
      </c>
      <c r="B6219" s="2">
        <v>11.47</v>
      </c>
      <c r="C6219" s="13"/>
      <c r="D6219" s="14"/>
    </row>
    <row r="6220" spans="1:4" hidden="1">
      <c r="A6220" s="3">
        <v>41876</v>
      </c>
      <c r="B6220" s="2">
        <v>11.7</v>
      </c>
      <c r="C6220" s="13"/>
      <c r="D6220" s="14"/>
    </row>
    <row r="6221" spans="1:4" hidden="1">
      <c r="A6221" s="3">
        <v>41877</v>
      </c>
      <c r="B6221" s="2">
        <v>11.63</v>
      </c>
      <c r="C6221" s="13"/>
      <c r="D6221" s="14"/>
    </row>
    <row r="6222" spans="1:4" hidden="1">
      <c r="A6222" s="3">
        <v>41878</v>
      </c>
      <c r="B6222" s="2">
        <v>11.78</v>
      </c>
      <c r="C6222" s="13"/>
      <c r="D6222" s="14"/>
    </row>
    <row r="6223" spans="1:4" hidden="1">
      <c r="A6223" s="3">
        <v>41879</v>
      </c>
      <c r="B6223" s="2">
        <v>12.05</v>
      </c>
      <c r="C6223" s="13"/>
      <c r="D6223" s="14"/>
    </row>
    <row r="6224" spans="1:4" hidden="1">
      <c r="A6224" s="3">
        <v>41880</v>
      </c>
      <c r="B6224" s="2">
        <v>11.98</v>
      </c>
      <c r="C6224" s="13"/>
      <c r="D6224" s="14"/>
    </row>
    <row r="6225" spans="1:4" hidden="1">
      <c r="A6225" s="3">
        <v>41884</v>
      </c>
      <c r="B6225" s="2">
        <v>12.25</v>
      </c>
      <c r="C6225" s="13"/>
      <c r="D6225" s="14"/>
    </row>
    <row r="6226" spans="1:4" hidden="1">
      <c r="A6226" s="3">
        <v>41885</v>
      </c>
      <c r="B6226" s="2">
        <v>12.36</v>
      </c>
      <c r="C6226" s="13"/>
      <c r="D6226" s="14"/>
    </row>
    <row r="6227" spans="1:4" hidden="1">
      <c r="A6227" s="3">
        <v>41886</v>
      </c>
      <c r="B6227" s="2">
        <v>12.64</v>
      </c>
      <c r="C6227" s="13"/>
      <c r="D6227" s="14"/>
    </row>
    <row r="6228" spans="1:4" hidden="1">
      <c r="A6228" s="3">
        <v>41887</v>
      </c>
      <c r="B6228" s="2">
        <v>12.09</v>
      </c>
      <c r="C6228" s="13"/>
      <c r="D6228" s="14"/>
    </row>
    <row r="6229" spans="1:4" hidden="1">
      <c r="A6229" s="3">
        <v>41890</v>
      </c>
      <c r="B6229" s="2">
        <v>12.66</v>
      </c>
      <c r="C6229" s="13"/>
      <c r="D6229" s="14"/>
    </row>
    <row r="6230" spans="1:4" hidden="1">
      <c r="A6230" s="3">
        <v>41891</v>
      </c>
      <c r="B6230" s="2">
        <v>13.5</v>
      </c>
      <c r="C6230" s="13"/>
      <c r="D6230" s="14"/>
    </row>
    <row r="6231" spans="1:4" hidden="1">
      <c r="A6231" s="3">
        <v>41892</v>
      </c>
      <c r="B6231" s="2">
        <v>12.88</v>
      </c>
      <c r="C6231" s="13"/>
      <c r="D6231" s="14"/>
    </row>
    <row r="6232" spans="1:4" hidden="1">
      <c r="A6232" s="3">
        <v>41893</v>
      </c>
      <c r="B6232" s="2">
        <v>12.8</v>
      </c>
      <c r="C6232" s="13"/>
      <c r="D6232" s="14"/>
    </row>
    <row r="6233" spans="1:4" hidden="1">
      <c r="A6233" s="3">
        <v>41894</v>
      </c>
      <c r="B6233" s="2">
        <v>13.31</v>
      </c>
      <c r="C6233" s="13"/>
      <c r="D6233" s="14"/>
    </row>
    <row r="6234" spans="1:4" hidden="1">
      <c r="A6234" s="3">
        <v>41897</v>
      </c>
      <c r="B6234" s="2">
        <v>14.12</v>
      </c>
      <c r="C6234" s="13"/>
      <c r="D6234" s="14"/>
    </row>
    <row r="6235" spans="1:4" hidden="1">
      <c r="A6235" s="3">
        <v>41898</v>
      </c>
      <c r="B6235" s="2">
        <v>12.73</v>
      </c>
      <c r="C6235" s="13"/>
      <c r="D6235" s="14"/>
    </row>
    <row r="6236" spans="1:4" hidden="1">
      <c r="A6236" s="3">
        <v>41899</v>
      </c>
      <c r="B6236" s="2">
        <v>12.65</v>
      </c>
      <c r="C6236" s="13"/>
      <c r="D6236" s="14"/>
    </row>
    <row r="6237" spans="1:4" hidden="1">
      <c r="A6237" s="3">
        <v>41900</v>
      </c>
      <c r="B6237" s="2">
        <v>12.03</v>
      </c>
      <c r="C6237" s="13"/>
      <c r="D6237" s="14"/>
    </row>
    <row r="6238" spans="1:4" hidden="1">
      <c r="A6238" s="3">
        <v>41901</v>
      </c>
      <c r="B6238" s="2">
        <v>12.11</v>
      </c>
      <c r="C6238" s="13"/>
      <c r="D6238" s="14"/>
    </row>
    <row r="6239" spans="1:4" hidden="1">
      <c r="A6239" s="3">
        <v>41904</v>
      </c>
      <c r="B6239" s="2">
        <v>13.69</v>
      </c>
      <c r="C6239" s="13"/>
      <c r="D6239" s="14"/>
    </row>
    <row r="6240" spans="1:4" hidden="1">
      <c r="A6240" s="3">
        <v>41905</v>
      </c>
      <c r="B6240" s="2">
        <v>14.93</v>
      </c>
      <c r="C6240" s="13"/>
      <c r="D6240" s="14"/>
    </row>
    <row r="6241" spans="1:4" hidden="1">
      <c r="A6241" s="3">
        <v>41906</v>
      </c>
      <c r="B6241" s="2">
        <v>13.27</v>
      </c>
      <c r="C6241" s="13"/>
      <c r="D6241" s="14"/>
    </row>
    <row r="6242" spans="1:4" hidden="1">
      <c r="A6242" s="3">
        <v>41907</v>
      </c>
      <c r="B6242" s="2">
        <v>15.64</v>
      </c>
      <c r="C6242" s="13"/>
      <c r="D6242" s="14"/>
    </row>
    <row r="6243" spans="1:4" hidden="1">
      <c r="A6243" s="3">
        <v>41908</v>
      </c>
      <c r="B6243" s="2">
        <v>14.85</v>
      </c>
      <c r="C6243" s="13"/>
      <c r="D6243" s="14"/>
    </row>
    <row r="6244" spans="1:4" hidden="1">
      <c r="A6244" s="3">
        <v>41911</v>
      </c>
      <c r="B6244" s="2">
        <v>15.98</v>
      </c>
      <c r="C6244" s="13"/>
      <c r="D6244" s="14"/>
    </row>
    <row r="6245" spans="1:4">
      <c r="A6245" s="3">
        <v>41912</v>
      </c>
      <c r="B6245" s="2">
        <v>16.309999999999999</v>
      </c>
      <c r="C6245" s="12" t="s">
        <v>118</v>
      </c>
      <c r="D6245" s="2">
        <f>AVERAGE(B6182:B6245)</f>
        <v>13.072656249999998</v>
      </c>
    </row>
    <row r="6246" spans="1:4" hidden="1">
      <c r="A6246" s="3">
        <v>41913</v>
      </c>
      <c r="B6246" s="2">
        <v>16.71</v>
      </c>
      <c r="C6246" s="13"/>
      <c r="D6246" s="14"/>
    </row>
    <row r="6247" spans="1:4" hidden="1">
      <c r="A6247" s="3">
        <v>41914</v>
      </c>
      <c r="B6247" s="2">
        <v>16.16</v>
      </c>
      <c r="C6247" s="13"/>
      <c r="D6247" s="14"/>
    </row>
    <row r="6248" spans="1:4" hidden="1">
      <c r="A6248" s="3">
        <v>41915</v>
      </c>
      <c r="B6248" s="2">
        <v>14.55</v>
      </c>
      <c r="C6248" s="13"/>
      <c r="D6248" s="14"/>
    </row>
    <row r="6249" spans="1:4" hidden="1">
      <c r="A6249" s="3">
        <v>41918</v>
      </c>
      <c r="B6249" s="2">
        <v>15.46</v>
      </c>
      <c r="C6249" s="13"/>
      <c r="D6249" s="14"/>
    </row>
    <row r="6250" spans="1:4" hidden="1">
      <c r="A6250" s="3">
        <v>41919</v>
      </c>
      <c r="B6250" s="2">
        <v>17.2</v>
      </c>
      <c r="C6250" s="13"/>
      <c r="D6250" s="14"/>
    </row>
    <row r="6251" spans="1:4" hidden="1">
      <c r="A6251" s="3">
        <v>41920</v>
      </c>
      <c r="B6251" s="2">
        <v>15.11</v>
      </c>
      <c r="C6251" s="13"/>
      <c r="D6251" s="14"/>
    </row>
    <row r="6252" spans="1:4" hidden="1">
      <c r="A6252" s="3">
        <v>41921</v>
      </c>
      <c r="B6252" s="2">
        <v>18.760000000000002</v>
      </c>
      <c r="C6252" s="13"/>
      <c r="D6252" s="14"/>
    </row>
    <row r="6253" spans="1:4" hidden="1">
      <c r="A6253" s="3">
        <v>41922</v>
      </c>
      <c r="B6253" s="2">
        <v>21.24</v>
      </c>
      <c r="C6253" s="13"/>
      <c r="D6253" s="14"/>
    </row>
    <row r="6254" spans="1:4" hidden="1">
      <c r="A6254" s="3">
        <v>41925</v>
      </c>
      <c r="B6254" s="2">
        <v>24.64</v>
      </c>
      <c r="C6254" s="13"/>
      <c r="D6254" s="14"/>
    </row>
    <row r="6255" spans="1:4" hidden="1">
      <c r="A6255" s="3">
        <v>41926</v>
      </c>
      <c r="B6255" s="2">
        <v>22.79</v>
      </c>
      <c r="C6255" s="13"/>
      <c r="D6255" s="14"/>
    </row>
    <row r="6256" spans="1:4" hidden="1">
      <c r="A6256" s="3">
        <v>41927</v>
      </c>
      <c r="B6256" s="2">
        <v>26.25</v>
      </c>
      <c r="C6256" s="13"/>
      <c r="D6256" s="14"/>
    </row>
    <row r="6257" spans="1:4" hidden="1">
      <c r="A6257" s="3">
        <v>41928</v>
      </c>
      <c r="B6257" s="2">
        <v>25.2</v>
      </c>
      <c r="C6257" s="13"/>
      <c r="D6257" s="14"/>
    </row>
    <row r="6258" spans="1:4" hidden="1">
      <c r="A6258" s="3">
        <v>41929</v>
      </c>
      <c r="B6258" s="2">
        <v>21.99</v>
      </c>
      <c r="C6258" s="13"/>
      <c r="D6258" s="14"/>
    </row>
    <row r="6259" spans="1:4" hidden="1">
      <c r="A6259" s="3">
        <v>41932</v>
      </c>
      <c r="B6259" s="2">
        <v>18.57</v>
      </c>
      <c r="C6259" s="13"/>
      <c r="D6259" s="14"/>
    </row>
    <row r="6260" spans="1:4" hidden="1">
      <c r="A6260" s="3">
        <v>41933</v>
      </c>
      <c r="B6260" s="2">
        <v>16.079999999999998</v>
      </c>
      <c r="C6260" s="13"/>
      <c r="D6260" s="14"/>
    </row>
    <row r="6261" spans="1:4" hidden="1">
      <c r="A6261" s="3">
        <v>41934</v>
      </c>
      <c r="B6261" s="2">
        <v>17.87</v>
      </c>
      <c r="C6261" s="13"/>
      <c r="D6261" s="14"/>
    </row>
    <row r="6262" spans="1:4" hidden="1">
      <c r="A6262" s="3">
        <v>41935</v>
      </c>
      <c r="B6262" s="2">
        <v>16.53</v>
      </c>
      <c r="C6262" s="13"/>
      <c r="D6262" s="14"/>
    </row>
    <row r="6263" spans="1:4" hidden="1">
      <c r="A6263" s="3">
        <v>41936</v>
      </c>
      <c r="B6263" s="2">
        <v>16.11</v>
      </c>
      <c r="C6263" s="13"/>
      <c r="D6263" s="14"/>
    </row>
    <row r="6264" spans="1:4" hidden="1">
      <c r="A6264" s="3">
        <v>41939</v>
      </c>
      <c r="B6264" s="2">
        <v>16.04</v>
      </c>
      <c r="C6264" s="13"/>
      <c r="D6264" s="14"/>
    </row>
    <row r="6265" spans="1:4" hidden="1">
      <c r="A6265" s="3">
        <v>41940</v>
      </c>
      <c r="B6265" s="2">
        <v>14.39</v>
      </c>
      <c r="C6265" s="13"/>
      <c r="D6265" s="14"/>
    </row>
    <row r="6266" spans="1:4" hidden="1">
      <c r="A6266" s="3">
        <v>41941</v>
      </c>
      <c r="B6266" s="2">
        <v>15.15</v>
      </c>
      <c r="C6266" s="13"/>
      <c r="D6266" s="14"/>
    </row>
    <row r="6267" spans="1:4" hidden="1">
      <c r="A6267" s="3">
        <v>41942</v>
      </c>
      <c r="B6267" s="2">
        <v>14.52</v>
      </c>
      <c r="C6267" s="13"/>
      <c r="D6267" s="14"/>
    </row>
    <row r="6268" spans="1:4" hidden="1">
      <c r="A6268" s="3">
        <v>41943</v>
      </c>
      <c r="B6268" s="2">
        <v>14.03</v>
      </c>
      <c r="C6268" s="13"/>
      <c r="D6268" s="14"/>
    </row>
    <row r="6269" spans="1:4" hidden="1">
      <c r="A6269" s="3">
        <v>41946</v>
      </c>
      <c r="B6269" s="2">
        <v>14.73</v>
      </c>
      <c r="C6269" s="13"/>
      <c r="D6269" s="14"/>
    </row>
    <row r="6270" spans="1:4" hidden="1">
      <c r="A6270" s="3">
        <v>41947</v>
      </c>
      <c r="B6270" s="2">
        <v>14.89</v>
      </c>
      <c r="C6270" s="13"/>
      <c r="D6270" s="14"/>
    </row>
    <row r="6271" spans="1:4" hidden="1">
      <c r="A6271" s="3">
        <v>41948</v>
      </c>
      <c r="B6271" s="2">
        <v>14.17</v>
      </c>
      <c r="C6271" s="13"/>
      <c r="D6271" s="14"/>
    </row>
    <row r="6272" spans="1:4" hidden="1">
      <c r="A6272" s="3">
        <v>41949</v>
      </c>
      <c r="B6272" s="2">
        <v>13.67</v>
      </c>
      <c r="C6272" s="13"/>
      <c r="D6272" s="14"/>
    </row>
    <row r="6273" spans="1:4" hidden="1">
      <c r="A6273" s="3">
        <v>41950</v>
      </c>
      <c r="B6273" s="2">
        <v>13.12</v>
      </c>
      <c r="C6273" s="13"/>
      <c r="D6273" s="14"/>
    </row>
    <row r="6274" spans="1:4" hidden="1">
      <c r="A6274" s="3">
        <v>41953</v>
      </c>
      <c r="B6274" s="2">
        <v>12.67</v>
      </c>
      <c r="C6274" s="13"/>
      <c r="D6274" s="14"/>
    </row>
    <row r="6275" spans="1:4" hidden="1">
      <c r="A6275" s="3">
        <v>41954</v>
      </c>
      <c r="B6275" s="2">
        <v>12.92</v>
      </c>
      <c r="C6275" s="13"/>
      <c r="D6275" s="14"/>
    </row>
    <row r="6276" spans="1:4" hidden="1">
      <c r="A6276" s="3">
        <v>41955</v>
      </c>
      <c r="B6276" s="2">
        <v>13.02</v>
      </c>
      <c r="C6276" s="13"/>
      <c r="D6276" s="14"/>
    </row>
    <row r="6277" spans="1:4" hidden="1">
      <c r="A6277" s="3">
        <v>41956</v>
      </c>
      <c r="B6277" s="2">
        <v>13.79</v>
      </c>
      <c r="C6277" s="13"/>
      <c r="D6277" s="14"/>
    </row>
    <row r="6278" spans="1:4" hidden="1">
      <c r="A6278" s="3">
        <v>41957</v>
      </c>
      <c r="B6278" s="2">
        <v>13.31</v>
      </c>
      <c r="C6278" s="13"/>
      <c r="D6278" s="14"/>
    </row>
    <row r="6279" spans="1:4" hidden="1">
      <c r="A6279" s="3">
        <v>41960</v>
      </c>
      <c r="B6279" s="2">
        <v>13.99</v>
      </c>
      <c r="C6279" s="13"/>
      <c r="D6279" s="14"/>
    </row>
    <row r="6280" spans="1:4" hidden="1">
      <c r="A6280" s="3">
        <v>41961</v>
      </c>
      <c r="B6280" s="2">
        <v>13.86</v>
      </c>
      <c r="C6280" s="13"/>
      <c r="D6280" s="14"/>
    </row>
    <row r="6281" spans="1:4" hidden="1">
      <c r="A6281" s="3">
        <v>41962</v>
      </c>
      <c r="B6281" s="2">
        <v>13.96</v>
      </c>
      <c r="C6281" s="13"/>
      <c r="D6281" s="14"/>
    </row>
    <row r="6282" spans="1:4" hidden="1">
      <c r="A6282" s="3">
        <v>41963</v>
      </c>
      <c r="B6282" s="2">
        <v>13.58</v>
      </c>
      <c r="C6282" s="13"/>
      <c r="D6282" s="14"/>
    </row>
    <row r="6283" spans="1:4" hidden="1">
      <c r="A6283" s="3">
        <v>41964</v>
      </c>
      <c r="B6283" s="2">
        <v>12.9</v>
      </c>
      <c r="C6283" s="13"/>
      <c r="D6283" s="14"/>
    </row>
    <row r="6284" spans="1:4" hidden="1">
      <c r="A6284" s="3">
        <v>41967</v>
      </c>
      <c r="B6284" s="2">
        <v>12.62</v>
      </c>
      <c r="C6284" s="13"/>
      <c r="D6284" s="14"/>
    </row>
    <row r="6285" spans="1:4" hidden="1">
      <c r="A6285" s="3">
        <v>41968</v>
      </c>
      <c r="B6285" s="2">
        <v>12.25</v>
      </c>
      <c r="C6285" s="13"/>
      <c r="D6285" s="14"/>
    </row>
    <row r="6286" spans="1:4" hidden="1">
      <c r="A6286" s="3">
        <v>41969</v>
      </c>
      <c r="B6286" s="2">
        <v>12.07</v>
      </c>
      <c r="C6286" s="13"/>
      <c r="D6286" s="14"/>
    </row>
    <row r="6287" spans="1:4" hidden="1">
      <c r="A6287" s="3">
        <v>41971</v>
      </c>
      <c r="B6287" s="2">
        <v>13.33</v>
      </c>
      <c r="C6287" s="13"/>
      <c r="D6287" s="14"/>
    </row>
    <row r="6288" spans="1:4" hidden="1">
      <c r="A6288" s="3">
        <v>41974</v>
      </c>
      <c r="B6288" s="2">
        <v>14.29</v>
      </c>
      <c r="C6288" s="13"/>
      <c r="D6288" s="14"/>
    </row>
    <row r="6289" spans="1:4" hidden="1">
      <c r="A6289" s="3">
        <v>41975</v>
      </c>
      <c r="B6289" s="2">
        <v>12.85</v>
      </c>
      <c r="C6289" s="13"/>
      <c r="D6289" s="14"/>
    </row>
    <row r="6290" spans="1:4" hidden="1">
      <c r="A6290" s="3">
        <v>41976</v>
      </c>
      <c r="B6290" s="2">
        <v>12.47</v>
      </c>
      <c r="C6290" s="13"/>
      <c r="D6290" s="14"/>
    </row>
    <row r="6291" spans="1:4" hidden="1">
      <c r="A6291" s="3">
        <v>41977</v>
      </c>
      <c r="B6291" s="2">
        <v>12.38</v>
      </c>
      <c r="C6291" s="13"/>
      <c r="D6291" s="14"/>
    </row>
    <row r="6292" spans="1:4" hidden="1">
      <c r="A6292" s="3">
        <v>41978</v>
      </c>
      <c r="B6292" s="2">
        <v>11.82</v>
      </c>
      <c r="C6292" s="13"/>
      <c r="D6292" s="14"/>
    </row>
    <row r="6293" spans="1:4" hidden="1">
      <c r="A6293" s="3">
        <v>41981</v>
      </c>
      <c r="B6293" s="2">
        <v>14.21</v>
      </c>
      <c r="C6293" s="13"/>
      <c r="D6293" s="14"/>
    </row>
    <row r="6294" spans="1:4" hidden="1">
      <c r="A6294" s="3">
        <v>41982</v>
      </c>
      <c r="B6294" s="2">
        <v>14.89</v>
      </c>
      <c r="C6294" s="13"/>
      <c r="D6294" s="14"/>
    </row>
    <row r="6295" spans="1:4" hidden="1">
      <c r="A6295" s="3">
        <v>41983</v>
      </c>
      <c r="B6295" s="2">
        <v>18.53</v>
      </c>
      <c r="C6295" s="13"/>
      <c r="D6295" s="14"/>
    </row>
    <row r="6296" spans="1:4" hidden="1">
      <c r="A6296" s="3">
        <v>41984</v>
      </c>
      <c r="B6296" s="2">
        <v>20.079999999999998</v>
      </c>
      <c r="C6296" s="13"/>
      <c r="D6296" s="14"/>
    </row>
    <row r="6297" spans="1:4" hidden="1">
      <c r="A6297" s="3">
        <v>41985</v>
      </c>
      <c r="B6297" s="2">
        <v>21.08</v>
      </c>
      <c r="C6297" s="13"/>
      <c r="D6297" s="14"/>
    </row>
    <row r="6298" spans="1:4" hidden="1">
      <c r="A6298" s="3">
        <v>41988</v>
      </c>
      <c r="B6298" s="2">
        <v>20.420000000000002</v>
      </c>
      <c r="C6298" s="13"/>
      <c r="D6298" s="14"/>
    </row>
    <row r="6299" spans="1:4" hidden="1">
      <c r="A6299" s="3">
        <v>41989</v>
      </c>
      <c r="B6299" s="2">
        <v>23.57</v>
      </c>
      <c r="C6299" s="13"/>
      <c r="D6299" s="14"/>
    </row>
    <row r="6300" spans="1:4" hidden="1">
      <c r="A6300" s="3">
        <v>41990</v>
      </c>
      <c r="B6300" s="2">
        <v>19.440000000000001</v>
      </c>
      <c r="C6300" s="13"/>
      <c r="D6300" s="14"/>
    </row>
    <row r="6301" spans="1:4" hidden="1">
      <c r="A6301" s="3">
        <v>41991</v>
      </c>
      <c r="B6301" s="2">
        <v>16.809999999999999</v>
      </c>
      <c r="C6301" s="13"/>
      <c r="D6301" s="14"/>
    </row>
    <row r="6302" spans="1:4" hidden="1">
      <c r="A6302" s="3">
        <v>41992</v>
      </c>
      <c r="B6302" s="2">
        <v>16.489999999999998</v>
      </c>
      <c r="C6302" s="13"/>
      <c r="D6302" s="14"/>
    </row>
    <row r="6303" spans="1:4" hidden="1">
      <c r="A6303" s="3">
        <v>41995</v>
      </c>
      <c r="B6303" s="2">
        <v>15.25</v>
      </c>
      <c r="C6303" s="13"/>
      <c r="D6303" s="14"/>
    </row>
    <row r="6304" spans="1:4" hidden="1">
      <c r="A6304" s="3">
        <v>41996</v>
      </c>
      <c r="B6304" s="2">
        <v>14.8</v>
      </c>
      <c r="C6304" s="13"/>
      <c r="D6304" s="14"/>
    </row>
    <row r="6305" spans="1:4" hidden="1">
      <c r="A6305" s="3">
        <v>41997</v>
      </c>
      <c r="B6305" s="2">
        <v>14.37</v>
      </c>
      <c r="C6305" s="13"/>
      <c r="D6305" s="14"/>
    </row>
    <row r="6306" spans="1:4" hidden="1">
      <c r="A6306" s="3">
        <v>41999</v>
      </c>
      <c r="B6306" s="2">
        <v>14.5</v>
      </c>
      <c r="C6306" s="13"/>
      <c r="D6306" s="14"/>
    </row>
    <row r="6307" spans="1:4" hidden="1">
      <c r="A6307" s="3">
        <v>42002</v>
      </c>
      <c r="B6307" s="2">
        <v>15.06</v>
      </c>
      <c r="C6307" s="13"/>
      <c r="D6307" s="14"/>
    </row>
    <row r="6308" spans="1:4" hidden="1">
      <c r="A6308" s="3">
        <v>42003</v>
      </c>
      <c r="B6308" s="2">
        <v>15.92</v>
      </c>
      <c r="C6308" s="13"/>
      <c r="D6308" s="14"/>
    </row>
    <row r="6309" spans="1:4">
      <c r="A6309" s="3">
        <v>42004</v>
      </c>
      <c r="B6309" s="2">
        <v>19.2</v>
      </c>
      <c r="C6309" s="12" t="s">
        <v>119</v>
      </c>
      <c r="D6309" s="2">
        <f>AVERAGE(B6246:B6309)</f>
        <v>16.072343750000002</v>
      </c>
    </row>
    <row r="6310" spans="1:4" hidden="1">
      <c r="A6310" s="3">
        <v>42006</v>
      </c>
      <c r="B6310" s="2">
        <v>17.79</v>
      </c>
      <c r="C6310" s="13"/>
      <c r="D6310" s="14"/>
    </row>
    <row r="6311" spans="1:4" hidden="1">
      <c r="A6311" s="3">
        <v>42009</v>
      </c>
      <c r="B6311" s="2">
        <v>19.920000000000002</v>
      </c>
      <c r="C6311" s="13"/>
      <c r="D6311" s="14"/>
    </row>
    <row r="6312" spans="1:4" hidden="1">
      <c r="A6312" s="3">
        <v>42010</v>
      </c>
      <c r="B6312" s="2">
        <v>21.12</v>
      </c>
      <c r="C6312" s="13"/>
      <c r="D6312" s="14"/>
    </row>
    <row r="6313" spans="1:4" hidden="1">
      <c r="A6313" s="3">
        <v>42011</v>
      </c>
      <c r="B6313" s="2">
        <v>19.309999999999999</v>
      </c>
      <c r="C6313" s="13"/>
      <c r="D6313" s="14"/>
    </row>
    <row r="6314" spans="1:4" hidden="1">
      <c r="A6314" s="3">
        <v>42012</v>
      </c>
      <c r="B6314" s="2">
        <v>17.010000000000002</v>
      </c>
      <c r="C6314" s="13"/>
      <c r="D6314" s="14"/>
    </row>
    <row r="6315" spans="1:4" hidden="1">
      <c r="A6315" s="3">
        <v>42013</v>
      </c>
      <c r="B6315" s="2">
        <v>17.55</v>
      </c>
      <c r="C6315" s="13"/>
      <c r="D6315" s="14"/>
    </row>
    <row r="6316" spans="1:4" hidden="1">
      <c r="A6316" s="3">
        <v>42016</v>
      </c>
      <c r="B6316" s="2">
        <v>19.600000000000001</v>
      </c>
      <c r="C6316" s="13"/>
      <c r="D6316" s="14"/>
    </row>
    <row r="6317" spans="1:4" hidden="1">
      <c r="A6317" s="3">
        <v>42017</v>
      </c>
      <c r="B6317" s="2">
        <v>20.56</v>
      </c>
      <c r="C6317" s="13"/>
      <c r="D6317" s="14"/>
    </row>
    <row r="6318" spans="1:4" hidden="1">
      <c r="A6318" s="3">
        <v>42018</v>
      </c>
      <c r="B6318" s="2">
        <v>21.48</v>
      </c>
      <c r="C6318" s="13"/>
      <c r="D6318" s="14"/>
    </row>
    <row r="6319" spans="1:4" hidden="1">
      <c r="A6319" s="3">
        <v>42019</v>
      </c>
      <c r="B6319" s="2">
        <v>22.39</v>
      </c>
      <c r="C6319" s="13"/>
      <c r="D6319" s="14"/>
    </row>
    <row r="6320" spans="1:4" hidden="1">
      <c r="A6320" s="3">
        <v>42020</v>
      </c>
      <c r="B6320" s="2">
        <v>20.95</v>
      </c>
      <c r="C6320" s="13"/>
      <c r="D6320" s="14"/>
    </row>
    <row r="6321" spans="1:4" hidden="1">
      <c r="A6321" s="3">
        <v>42024</v>
      </c>
      <c r="B6321" s="2">
        <v>19.89</v>
      </c>
      <c r="C6321" s="13"/>
      <c r="D6321" s="14"/>
    </row>
    <row r="6322" spans="1:4" hidden="1">
      <c r="A6322" s="3">
        <v>42025</v>
      </c>
      <c r="B6322" s="2">
        <v>18.850000000000001</v>
      </c>
      <c r="C6322" s="13"/>
      <c r="D6322" s="14"/>
    </row>
    <row r="6323" spans="1:4" hidden="1">
      <c r="A6323" s="3">
        <v>42026</v>
      </c>
      <c r="B6323" s="2">
        <v>16.399999999999999</v>
      </c>
      <c r="C6323" s="13"/>
      <c r="D6323" s="14"/>
    </row>
    <row r="6324" spans="1:4" hidden="1">
      <c r="A6324" s="3">
        <v>42027</v>
      </c>
      <c r="B6324" s="2">
        <v>16.66</v>
      </c>
      <c r="C6324" s="13"/>
      <c r="D6324" s="14"/>
    </row>
    <row r="6325" spans="1:4" hidden="1">
      <c r="A6325" s="3">
        <v>42030</v>
      </c>
      <c r="B6325" s="2">
        <v>15.52</v>
      </c>
      <c r="C6325" s="13"/>
      <c r="D6325" s="14"/>
    </row>
    <row r="6326" spans="1:4" hidden="1">
      <c r="A6326" s="3">
        <v>42031</v>
      </c>
      <c r="B6326" s="2">
        <v>17.22</v>
      </c>
      <c r="C6326" s="13"/>
      <c r="D6326" s="14"/>
    </row>
    <row r="6327" spans="1:4" hidden="1">
      <c r="A6327" s="3">
        <v>42032</v>
      </c>
      <c r="B6327" s="2">
        <v>20.440000000000001</v>
      </c>
      <c r="C6327" s="13"/>
      <c r="D6327" s="14"/>
    </row>
    <row r="6328" spans="1:4" hidden="1">
      <c r="A6328" s="3">
        <v>42033</v>
      </c>
      <c r="B6328" s="2">
        <v>18.760000000000002</v>
      </c>
      <c r="C6328" s="13"/>
      <c r="D6328" s="14"/>
    </row>
    <row r="6329" spans="1:4" hidden="1">
      <c r="A6329" s="3">
        <v>42034</v>
      </c>
      <c r="B6329" s="2">
        <v>20.97</v>
      </c>
      <c r="C6329" s="13"/>
      <c r="D6329" s="14"/>
    </row>
    <row r="6330" spans="1:4" hidden="1">
      <c r="A6330" s="3">
        <v>42037</v>
      </c>
      <c r="B6330" s="2">
        <v>19.43</v>
      </c>
      <c r="C6330" s="13"/>
      <c r="D6330" s="14"/>
    </row>
    <row r="6331" spans="1:4" hidden="1">
      <c r="A6331" s="3">
        <v>42038</v>
      </c>
      <c r="B6331" s="2">
        <v>17.329999999999998</v>
      </c>
      <c r="C6331" s="13"/>
      <c r="D6331" s="14"/>
    </row>
    <row r="6332" spans="1:4" hidden="1">
      <c r="A6332" s="3">
        <v>42039</v>
      </c>
      <c r="B6332" s="2">
        <v>18.329999999999998</v>
      </c>
      <c r="C6332" s="13"/>
      <c r="D6332" s="14"/>
    </row>
    <row r="6333" spans="1:4" hidden="1">
      <c r="A6333" s="3">
        <v>42040</v>
      </c>
      <c r="B6333" s="2">
        <v>16.850000000000001</v>
      </c>
      <c r="C6333" s="13"/>
      <c r="D6333" s="14"/>
    </row>
    <row r="6334" spans="1:4" hidden="1">
      <c r="A6334" s="3">
        <v>42041</v>
      </c>
      <c r="B6334" s="2">
        <v>17.29</v>
      </c>
      <c r="C6334" s="13"/>
      <c r="D6334" s="14"/>
    </row>
    <row r="6335" spans="1:4" hidden="1">
      <c r="A6335" s="3">
        <v>42044</v>
      </c>
      <c r="B6335" s="2">
        <v>18.55</v>
      </c>
      <c r="C6335" s="13"/>
      <c r="D6335" s="14"/>
    </row>
    <row r="6336" spans="1:4" hidden="1">
      <c r="A6336" s="3">
        <v>42045</v>
      </c>
      <c r="B6336" s="2">
        <v>17.23</v>
      </c>
      <c r="C6336" s="13"/>
      <c r="D6336" s="14"/>
    </row>
    <row r="6337" spans="1:4" hidden="1">
      <c r="A6337" s="3">
        <v>42046</v>
      </c>
      <c r="B6337" s="2">
        <v>16.96</v>
      </c>
      <c r="C6337" s="13"/>
      <c r="D6337" s="14"/>
    </row>
    <row r="6338" spans="1:4" hidden="1">
      <c r="A6338" s="3">
        <v>42047</v>
      </c>
      <c r="B6338" s="2">
        <v>15.34</v>
      </c>
      <c r="C6338" s="13"/>
      <c r="D6338" s="14"/>
    </row>
    <row r="6339" spans="1:4" hidden="1">
      <c r="A6339" s="3">
        <v>42048</v>
      </c>
      <c r="B6339" s="2">
        <v>14.69</v>
      </c>
      <c r="C6339" s="13"/>
      <c r="D6339" s="14"/>
    </row>
    <row r="6340" spans="1:4" hidden="1">
      <c r="A6340" s="3">
        <v>42052</v>
      </c>
      <c r="B6340" s="2">
        <v>15.8</v>
      </c>
      <c r="C6340" s="13"/>
      <c r="D6340" s="14"/>
    </row>
    <row r="6341" spans="1:4" hidden="1">
      <c r="A6341" s="3">
        <v>42053</v>
      </c>
      <c r="B6341" s="2">
        <v>15.45</v>
      </c>
      <c r="C6341" s="13"/>
      <c r="D6341" s="14"/>
    </row>
    <row r="6342" spans="1:4" hidden="1">
      <c r="A6342" s="3">
        <v>42054</v>
      </c>
      <c r="B6342" s="2">
        <v>15.29</v>
      </c>
      <c r="C6342" s="13"/>
      <c r="D6342" s="14"/>
    </row>
    <row r="6343" spans="1:4" hidden="1">
      <c r="A6343" s="3">
        <v>42055</v>
      </c>
      <c r="B6343" s="2">
        <v>14.3</v>
      </c>
      <c r="C6343" s="13"/>
      <c r="D6343" s="14"/>
    </row>
    <row r="6344" spans="1:4" hidden="1">
      <c r="A6344" s="3">
        <v>42058</v>
      </c>
      <c r="B6344" s="2">
        <v>14.56</v>
      </c>
      <c r="C6344" s="13"/>
      <c r="D6344" s="14"/>
    </row>
    <row r="6345" spans="1:4" hidden="1">
      <c r="A6345" s="3">
        <v>42059</v>
      </c>
      <c r="B6345" s="2">
        <v>13.69</v>
      </c>
      <c r="C6345" s="13"/>
      <c r="D6345" s="14"/>
    </row>
    <row r="6346" spans="1:4" hidden="1">
      <c r="A6346" s="3">
        <v>42060</v>
      </c>
      <c r="B6346" s="2">
        <v>13.84</v>
      </c>
      <c r="C6346" s="13"/>
      <c r="D6346" s="14"/>
    </row>
    <row r="6347" spans="1:4" hidden="1">
      <c r="A6347" s="3">
        <v>42061</v>
      </c>
      <c r="B6347" s="2">
        <v>13.91</v>
      </c>
      <c r="C6347" s="13"/>
      <c r="D6347" s="14"/>
    </row>
    <row r="6348" spans="1:4" hidden="1">
      <c r="A6348" s="3">
        <v>42062</v>
      </c>
      <c r="B6348" s="2">
        <v>13.34</v>
      </c>
      <c r="C6348" s="13"/>
      <c r="D6348" s="14"/>
    </row>
    <row r="6349" spans="1:4" hidden="1">
      <c r="A6349" s="3">
        <v>42065</v>
      </c>
      <c r="B6349" s="2">
        <v>13.04</v>
      </c>
      <c r="C6349" s="13"/>
      <c r="D6349" s="14"/>
    </row>
    <row r="6350" spans="1:4" hidden="1">
      <c r="A6350" s="3">
        <v>42066</v>
      </c>
      <c r="B6350" s="2">
        <v>13.86</v>
      </c>
      <c r="C6350" s="13"/>
      <c r="D6350" s="14"/>
    </row>
    <row r="6351" spans="1:4" hidden="1">
      <c r="A6351" s="3">
        <v>42067</v>
      </c>
      <c r="B6351" s="2">
        <v>14.23</v>
      </c>
      <c r="C6351" s="13"/>
      <c r="D6351" s="14"/>
    </row>
    <row r="6352" spans="1:4" hidden="1">
      <c r="A6352" s="3">
        <v>42068</v>
      </c>
      <c r="B6352" s="2">
        <v>14.04</v>
      </c>
      <c r="C6352" s="13"/>
      <c r="D6352" s="14"/>
    </row>
    <row r="6353" spans="1:4" hidden="1">
      <c r="A6353" s="3">
        <v>42069</v>
      </c>
      <c r="B6353" s="2">
        <v>15.2</v>
      </c>
      <c r="C6353" s="13"/>
      <c r="D6353" s="14"/>
    </row>
    <row r="6354" spans="1:4" hidden="1">
      <c r="A6354" s="3">
        <v>42072</v>
      </c>
      <c r="B6354" s="2">
        <v>15.06</v>
      </c>
      <c r="C6354" s="13"/>
      <c r="D6354" s="14"/>
    </row>
    <row r="6355" spans="1:4" hidden="1">
      <c r="A6355" s="3">
        <v>42073</v>
      </c>
      <c r="B6355" s="2">
        <v>16.690000000000001</v>
      </c>
      <c r="C6355" s="13"/>
      <c r="D6355" s="14"/>
    </row>
    <row r="6356" spans="1:4" hidden="1">
      <c r="A6356" s="3">
        <v>42074</v>
      </c>
      <c r="B6356" s="2">
        <v>16.87</v>
      </c>
      <c r="C6356" s="13"/>
      <c r="D6356" s="14"/>
    </row>
    <row r="6357" spans="1:4" hidden="1">
      <c r="A6357" s="3">
        <v>42075</v>
      </c>
      <c r="B6357" s="2">
        <v>15.42</v>
      </c>
      <c r="C6357" s="13"/>
      <c r="D6357" s="14"/>
    </row>
    <row r="6358" spans="1:4" hidden="1">
      <c r="A6358" s="3">
        <v>42076</v>
      </c>
      <c r="B6358" s="2">
        <v>16</v>
      </c>
      <c r="C6358" s="13"/>
      <c r="D6358" s="14"/>
    </row>
    <row r="6359" spans="1:4" hidden="1">
      <c r="A6359" s="3">
        <v>42079</v>
      </c>
      <c r="B6359" s="2">
        <v>15.61</v>
      </c>
      <c r="C6359" s="13"/>
      <c r="D6359" s="14"/>
    </row>
    <row r="6360" spans="1:4" hidden="1">
      <c r="A6360" s="3">
        <v>42080</v>
      </c>
      <c r="B6360" s="2">
        <v>15.66</v>
      </c>
      <c r="C6360" s="13"/>
      <c r="D6360" s="14"/>
    </row>
    <row r="6361" spans="1:4" hidden="1">
      <c r="A6361" s="3">
        <v>42081</v>
      </c>
      <c r="B6361" s="2">
        <v>13.97</v>
      </c>
      <c r="C6361" s="13"/>
      <c r="D6361" s="14"/>
    </row>
    <row r="6362" spans="1:4" hidden="1">
      <c r="A6362" s="3">
        <v>42082</v>
      </c>
      <c r="B6362" s="2">
        <v>14.07</v>
      </c>
      <c r="C6362" s="13"/>
      <c r="D6362" s="14"/>
    </row>
    <row r="6363" spans="1:4" hidden="1">
      <c r="A6363" s="3">
        <v>42083</v>
      </c>
      <c r="B6363" s="2">
        <v>13.02</v>
      </c>
      <c r="C6363" s="13"/>
      <c r="D6363" s="14"/>
    </row>
    <row r="6364" spans="1:4" hidden="1">
      <c r="A6364" s="3">
        <v>42086</v>
      </c>
      <c r="B6364" s="2">
        <v>13.41</v>
      </c>
      <c r="C6364" s="13"/>
      <c r="D6364" s="14"/>
    </row>
    <row r="6365" spans="1:4" hidden="1">
      <c r="A6365" s="3">
        <v>42087</v>
      </c>
      <c r="B6365" s="2">
        <v>13.62</v>
      </c>
      <c r="C6365" s="13"/>
      <c r="D6365" s="14"/>
    </row>
    <row r="6366" spans="1:4" hidden="1">
      <c r="A6366" s="3">
        <v>42088</v>
      </c>
      <c r="B6366" s="2">
        <v>15.44</v>
      </c>
      <c r="C6366" s="13"/>
      <c r="D6366" s="14"/>
    </row>
    <row r="6367" spans="1:4" hidden="1">
      <c r="A6367" s="3">
        <v>42089</v>
      </c>
      <c r="B6367" s="2">
        <v>15.8</v>
      </c>
      <c r="C6367" s="13"/>
      <c r="D6367" s="14"/>
    </row>
    <row r="6368" spans="1:4" hidden="1">
      <c r="A6368" s="3">
        <v>42090</v>
      </c>
      <c r="B6368" s="2">
        <v>15.07</v>
      </c>
      <c r="C6368" s="13"/>
      <c r="D6368" s="14"/>
    </row>
    <row r="6369" spans="1:4" hidden="1">
      <c r="A6369" s="3">
        <v>42093</v>
      </c>
      <c r="B6369" s="2">
        <v>14.51</v>
      </c>
      <c r="C6369" s="13"/>
      <c r="D6369" s="14"/>
    </row>
    <row r="6370" spans="1:4">
      <c r="A6370" s="3">
        <v>42094</v>
      </c>
      <c r="B6370" s="2">
        <v>15.29</v>
      </c>
      <c r="C6370" s="12" t="s">
        <v>120</v>
      </c>
      <c r="D6370" s="2">
        <f>AVERAGE(B6310:B6370)</f>
        <v>16.564754098360655</v>
      </c>
    </row>
    <row r="6371" spans="1:4" hidden="1">
      <c r="A6371" s="3">
        <v>42095</v>
      </c>
      <c r="B6371" s="2">
        <v>15.11</v>
      </c>
      <c r="C6371" s="13"/>
      <c r="D6371" s="14"/>
    </row>
    <row r="6372" spans="1:4" hidden="1">
      <c r="A6372" s="3">
        <v>42096</v>
      </c>
      <c r="B6372" s="2">
        <v>14.67</v>
      </c>
      <c r="C6372" s="13"/>
      <c r="D6372" s="14"/>
    </row>
    <row r="6373" spans="1:4" hidden="1">
      <c r="A6373" s="3">
        <v>42100</v>
      </c>
      <c r="B6373" s="2">
        <v>14.74</v>
      </c>
      <c r="C6373" s="13"/>
      <c r="D6373" s="14"/>
    </row>
    <row r="6374" spans="1:4" hidden="1">
      <c r="A6374" s="3">
        <v>42101</v>
      </c>
      <c r="B6374" s="2">
        <v>14.78</v>
      </c>
      <c r="C6374" s="13"/>
      <c r="D6374" s="14"/>
    </row>
    <row r="6375" spans="1:4" hidden="1">
      <c r="A6375" s="3">
        <v>42102</v>
      </c>
      <c r="B6375" s="2">
        <v>13.98</v>
      </c>
      <c r="C6375" s="13"/>
      <c r="D6375" s="14"/>
    </row>
    <row r="6376" spans="1:4" hidden="1">
      <c r="A6376" s="3">
        <v>42103</v>
      </c>
      <c r="B6376" s="2">
        <v>13.09</v>
      </c>
      <c r="C6376" s="13"/>
      <c r="D6376" s="14"/>
    </row>
    <row r="6377" spans="1:4" hidden="1">
      <c r="A6377" s="3">
        <v>42104</v>
      </c>
      <c r="B6377" s="2">
        <v>12.58</v>
      </c>
      <c r="C6377" s="13"/>
      <c r="D6377" s="14"/>
    </row>
    <row r="6378" spans="1:4" hidden="1">
      <c r="A6378" s="3">
        <v>42107</v>
      </c>
      <c r="B6378" s="2">
        <v>13.94</v>
      </c>
      <c r="C6378" s="13"/>
      <c r="D6378" s="14"/>
    </row>
    <row r="6379" spans="1:4" hidden="1">
      <c r="A6379" s="3">
        <v>42108</v>
      </c>
      <c r="B6379" s="2">
        <v>13.67</v>
      </c>
      <c r="C6379" s="13"/>
      <c r="D6379" s="14"/>
    </row>
    <row r="6380" spans="1:4" hidden="1">
      <c r="A6380" s="3">
        <v>42109</v>
      </c>
      <c r="B6380" s="2">
        <v>12.84</v>
      </c>
      <c r="C6380" s="13"/>
      <c r="D6380" s="14"/>
    </row>
    <row r="6381" spans="1:4" hidden="1">
      <c r="A6381" s="3">
        <v>42110</v>
      </c>
      <c r="B6381" s="2">
        <v>12.6</v>
      </c>
      <c r="C6381" s="13"/>
      <c r="D6381" s="14"/>
    </row>
    <row r="6382" spans="1:4" hidden="1">
      <c r="A6382" s="3">
        <v>42111</v>
      </c>
      <c r="B6382" s="2">
        <v>13.89</v>
      </c>
      <c r="C6382" s="13"/>
      <c r="D6382" s="14"/>
    </row>
    <row r="6383" spans="1:4" hidden="1">
      <c r="A6383" s="3">
        <v>42114</v>
      </c>
      <c r="B6383" s="2">
        <v>13.3</v>
      </c>
      <c r="C6383" s="13"/>
      <c r="D6383" s="14"/>
    </row>
    <row r="6384" spans="1:4" hidden="1">
      <c r="A6384" s="3">
        <v>42115</v>
      </c>
      <c r="B6384" s="2">
        <v>13.25</v>
      </c>
      <c r="C6384" s="13"/>
      <c r="D6384" s="14"/>
    </row>
    <row r="6385" spans="1:4" hidden="1">
      <c r="A6385" s="3">
        <v>42116</v>
      </c>
      <c r="B6385" s="2">
        <v>12.71</v>
      </c>
      <c r="C6385" s="13"/>
      <c r="D6385" s="14"/>
    </row>
    <row r="6386" spans="1:4" hidden="1">
      <c r="A6386" s="3">
        <v>42117</v>
      </c>
      <c r="B6386" s="2">
        <v>12.48</v>
      </c>
      <c r="C6386" s="13"/>
      <c r="D6386" s="14"/>
    </row>
    <row r="6387" spans="1:4" hidden="1">
      <c r="A6387" s="3">
        <v>42118</v>
      </c>
      <c r="B6387" s="2">
        <v>12.29</v>
      </c>
      <c r="C6387" s="13"/>
      <c r="D6387" s="14"/>
    </row>
    <row r="6388" spans="1:4" hidden="1">
      <c r="A6388" s="3">
        <v>42121</v>
      </c>
      <c r="B6388" s="2">
        <v>13.12</v>
      </c>
      <c r="C6388" s="13"/>
      <c r="D6388" s="14"/>
    </row>
    <row r="6389" spans="1:4" hidden="1">
      <c r="A6389" s="3">
        <v>42122</v>
      </c>
      <c r="B6389" s="2">
        <v>12.41</v>
      </c>
      <c r="C6389" s="13"/>
      <c r="D6389" s="14"/>
    </row>
    <row r="6390" spans="1:4" hidden="1">
      <c r="A6390" s="3">
        <v>42123</v>
      </c>
      <c r="B6390" s="2">
        <v>13.39</v>
      </c>
      <c r="C6390" s="13"/>
      <c r="D6390" s="14"/>
    </row>
    <row r="6391" spans="1:4" hidden="1">
      <c r="A6391" s="3">
        <v>42124</v>
      </c>
      <c r="B6391" s="2">
        <v>14.55</v>
      </c>
      <c r="C6391" s="13"/>
      <c r="D6391" s="14"/>
    </row>
    <row r="6392" spans="1:4" hidden="1">
      <c r="A6392" s="3">
        <v>42125</v>
      </c>
      <c r="B6392" s="2">
        <v>12.7</v>
      </c>
      <c r="C6392" s="13"/>
      <c r="D6392" s="14"/>
    </row>
    <row r="6393" spans="1:4" hidden="1">
      <c r="A6393" s="3">
        <v>42128</v>
      </c>
      <c r="B6393" s="2">
        <v>12.85</v>
      </c>
      <c r="C6393" s="13"/>
      <c r="D6393" s="14"/>
    </row>
    <row r="6394" spans="1:4" hidden="1">
      <c r="A6394" s="3">
        <v>42129</v>
      </c>
      <c r="B6394" s="2">
        <v>14.31</v>
      </c>
      <c r="C6394" s="13"/>
      <c r="D6394" s="14"/>
    </row>
    <row r="6395" spans="1:4" hidden="1">
      <c r="A6395" s="3">
        <v>42130</v>
      </c>
      <c r="B6395" s="2">
        <v>15.15</v>
      </c>
      <c r="C6395" s="13"/>
      <c r="D6395" s="14"/>
    </row>
    <row r="6396" spans="1:4" hidden="1">
      <c r="A6396" s="3">
        <v>42131</v>
      </c>
      <c r="B6396" s="2">
        <v>15.13</v>
      </c>
      <c r="C6396" s="13"/>
      <c r="D6396" s="14"/>
    </row>
    <row r="6397" spans="1:4" hidden="1">
      <c r="A6397" s="3">
        <v>42132</v>
      </c>
      <c r="B6397" s="2">
        <v>12.86</v>
      </c>
      <c r="C6397" s="13"/>
      <c r="D6397" s="14"/>
    </row>
    <row r="6398" spans="1:4" hidden="1">
      <c r="A6398" s="3">
        <v>42135</v>
      </c>
      <c r="B6398" s="2">
        <v>13.85</v>
      </c>
      <c r="C6398" s="13"/>
      <c r="D6398" s="14"/>
    </row>
    <row r="6399" spans="1:4" hidden="1">
      <c r="A6399" s="3">
        <v>42136</v>
      </c>
      <c r="B6399" s="2">
        <v>13.86</v>
      </c>
      <c r="C6399" s="13"/>
      <c r="D6399" s="14"/>
    </row>
    <row r="6400" spans="1:4" hidden="1">
      <c r="A6400" s="3">
        <v>42137</v>
      </c>
      <c r="B6400" s="2">
        <v>13.76</v>
      </c>
      <c r="C6400" s="13"/>
      <c r="D6400" s="14"/>
    </row>
    <row r="6401" spans="1:4" hidden="1">
      <c r="A6401" s="3">
        <v>42138</v>
      </c>
      <c r="B6401" s="2">
        <v>12.74</v>
      </c>
      <c r="C6401" s="13"/>
      <c r="D6401" s="14"/>
    </row>
    <row r="6402" spans="1:4" hidden="1">
      <c r="A6402" s="3">
        <v>42139</v>
      </c>
      <c r="B6402" s="2">
        <v>12.38</v>
      </c>
      <c r="C6402" s="13"/>
      <c r="D6402" s="14"/>
    </row>
    <row r="6403" spans="1:4" hidden="1">
      <c r="A6403" s="3">
        <v>42142</v>
      </c>
      <c r="B6403" s="2">
        <v>12.73</v>
      </c>
      <c r="C6403" s="13"/>
      <c r="D6403" s="14"/>
    </row>
    <row r="6404" spans="1:4" hidden="1">
      <c r="A6404" s="3">
        <v>42143</v>
      </c>
      <c r="B6404" s="2">
        <v>12.85</v>
      </c>
      <c r="C6404" s="13"/>
      <c r="D6404" s="14"/>
    </row>
    <row r="6405" spans="1:4" hidden="1">
      <c r="A6405" s="3">
        <v>42144</v>
      </c>
      <c r="B6405" s="2">
        <v>12.88</v>
      </c>
      <c r="C6405" s="13"/>
      <c r="D6405" s="14"/>
    </row>
    <row r="6406" spans="1:4" hidden="1">
      <c r="A6406" s="3">
        <v>42145</v>
      </c>
      <c r="B6406" s="2">
        <v>12.11</v>
      </c>
      <c r="C6406" s="13"/>
      <c r="D6406" s="14"/>
    </row>
    <row r="6407" spans="1:4" hidden="1">
      <c r="A6407" s="3">
        <v>42146</v>
      </c>
      <c r="B6407" s="2">
        <v>12.13</v>
      </c>
      <c r="C6407" s="13"/>
      <c r="D6407" s="14"/>
    </row>
    <row r="6408" spans="1:4" hidden="1">
      <c r="A6408" s="3">
        <v>42150</v>
      </c>
      <c r="B6408" s="2">
        <v>14.06</v>
      </c>
      <c r="C6408" s="13"/>
      <c r="D6408" s="14"/>
    </row>
    <row r="6409" spans="1:4" hidden="1">
      <c r="A6409" s="3">
        <v>42151</v>
      </c>
      <c r="B6409" s="2">
        <v>13.27</v>
      </c>
      <c r="C6409" s="13"/>
      <c r="D6409" s="14"/>
    </row>
    <row r="6410" spans="1:4" hidden="1">
      <c r="A6410" s="3">
        <v>42152</v>
      </c>
      <c r="B6410" s="2">
        <v>13.31</v>
      </c>
      <c r="C6410" s="13"/>
      <c r="D6410" s="14"/>
    </row>
    <row r="6411" spans="1:4" hidden="1">
      <c r="A6411" s="3">
        <v>42153</v>
      </c>
      <c r="B6411" s="2">
        <v>13.84</v>
      </c>
      <c r="C6411" s="13"/>
      <c r="D6411" s="14"/>
    </row>
    <row r="6412" spans="1:4" hidden="1">
      <c r="A6412" s="3">
        <v>42156</v>
      </c>
      <c r="B6412" s="2">
        <v>13.97</v>
      </c>
      <c r="C6412" s="13"/>
      <c r="D6412" s="14"/>
    </row>
    <row r="6413" spans="1:4" hidden="1">
      <c r="A6413" s="3">
        <v>42157</v>
      </c>
      <c r="B6413" s="2">
        <v>14.24</v>
      </c>
      <c r="C6413" s="13"/>
      <c r="D6413" s="14"/>
    </row>
    <row r="6414" spans="1:4" hidden="1">
      <c r="A6414" s="3">
        <v>42158</v>
      </c>
      <c r="B6414" s="2">
        <v>13.66</v>
      </c>
      <c r="C6414" s="13"/>
      <c r="D6414" s="14"/>
    </row>
    <row r="6415" spans="1:4" hidden="1">
      <c r="A6415" s="3">
        <v>42159</v>
      </c>
      <c r="B6415" s="2">
        <v>14.71</v>
      </c>
      <c r="C6415" s="13"/>
      <c r="D6415" s="14"/>
    </row>
    <row r="6416" spans="1:4" hidden="1">
      <c r="A6416" s="3">
        <v>42160</v>
      </c>
      <c r="B6416" s="2">
        <v>14.21</v>
      </c>
      <c r="C6416" s="13"/>
      <c r="D6416" s="14"/>
    </row>
    <row r="6417" spans="1:4" hidden="1">
      <c r="A6417" s="3">
        <v>42163</v>
      </c>
      <c r="B6417" s="2">
        <v>15.29</v>
      </c>
      <c r="C6417" s="13"/>
      <c r="D6417" s="14"/>
    </row>
    <row r="6418" spans="1:4" hidden="1">
      <c r="A6418" s="3">
        <v>42164</v>
      </c>
      <c r="B6418" s="2">
        <v>14.47</v>
      </c>
      <c r="C6418" s="13"/>
      <c r="D6418" s="14"/>
    </row>
    <row r="6419" spans="1:4" hidden="1">
      <c r="A6419" s="3">
        <v>42165</v>
      </c>
      <c r="B6419" s="2">
        <v>13.22</v>
      </c>
      <c r="C6419" s="13"/>
      <c r="D6419" s="14"/>
    </row>
    <row r="6420" spans="1:4" hidden="1">
      <c r="A6420" s="3">
        <v>42166</v>
      </c>
      <c r="B6420" s="2">
        <v>12.85</v>
      </c>
      <c r="C6420" s="13"/>
      <c r="D6420" s="14"/>
    </row>
    <row r="6421" spans="1:4" hidden="1">
      <c r="A6421" s="3">
        <v>42167</v>
      </c>
      <c r="B6421" s="2">
        <v>13.78</v>
      </c>
      <c r="C6421" s="13"/>
      <c r="D6421" s="14"/>
    </row>
    <row r="6422" spans="1:4" hidden="1">
      <c r="A6422" s="3">
        <v>42170</v>
      </c>
      <c r="B6422" s="2">
        <v>15.39</v>
      </c>
      <c r="C6422" s="13"/>
      <c r="D6422" s="14"/>
    </row>
    <row r="6423" spans="1:4" hidden="1">
      <c r="A6423" s="3">
        <v>42171</v>
      </c>
      <c r="B6423" s="2">
        <v>14.81</v>
      </c>
      <c r="C6423" s="13"/>
      <c r="D6423" s="14"/>
    </row>
    <row r="6424" spans="1:4" hidden="1">
      <c r="A6424" s="3">
        <v>42172</v>
      </c>
      <c r="B6424" s="2">
        <v>14.5</v>
      </c>
      <c r="C6424" s="13"/>
      <c r="D6424" s="14"/>
    </row>
    <row r="6425" spans="1:4" hidden="1">
      <c r="A6425" s="3">
        <v>42173</v>
      </c>
      <c r="B6425" s="2">
        <v>13.19</v>
      </c>
      <c r="C6425" s="13"/>
      <c r="D6425" s="14"/>
    </row>
    <row r="6426" spans="1:4" hidden="1">
      <c r="A6426" s="3">
        <v>42174</v>
      </c>
      <c r="B6426" s="2">
        <v>13.96</v>
      </c>
      <c r="C6426" s="13"/>
      <c r="D6426" s="14"/>
    </row>
    <row r="6427" spans="1:4" hidden="1">
      <c r="A6427" s="3">
        <v>42177</v>
      </c>
      <c r="B6427" s="2">
        <v>12.74</v>
      </c>
      <c r="C6427" s="13"/>
      <c r="D6427" s="14"/>
    </row>
    <row r="6428" spans="1:4" hidden="1">
      <c r="A6428" s="3">
        <v>42178</v>
      </c>
      <c r="B6428" s="2">
        <v>12.11</v>
      </c>
      <c r="C6428" s="13"/>
      <c r="D6428" s="14"/>
    </row>
    <row r="6429" spans="1:4" hidden="1">
      <c r="A6429" s="3">
        <v>42179</v>
      </c>
      <c r="B6429" s="2">
        <v>13.26</v>
      </c>
      <c r="C6429" s="13"/>
      <c r="D6429" s="14"/>
    </row>
    <row r="6430" spans="1:4" hidden="1">
      <c r="A6430" s="3">
        <v>42180</v>
      </c>
      <c r="B6430" s="2">
        <v>14.01</v>
      </c>
      <c r="C6430" s="13"/>
      <c r="D6430" s="14"/>
    </row>
    <row r="6431" spans="1:4" hidden="1">
      <c r="A6431" s="3">
        <v>42181</v>
      </c>
      <c r="B6431" s="2">
        <v>14.02</v>
      </c>
      <c r="C6431" s="13"/>
      <c r="D6431" s="14"/>
    </row>
    <row r="6432" spans="1:4" hidden="1">
      <c r="A6432" s="3">
        <v>42184</v>
      </c>
      <c r="B6432" s="2">
        <v>18.850000000000001</v>
      </c>
      <c r="C6432" s="13"/>
      <c r="D6432" s="14"/>
    </row>
    <row r="6433" spans="1:4">
      <c r="A6433" s="3">
        <v>42185</v>
      </c>
      <c r="B6433" s="2">
        <v>18.23</v>
      </c>
      <c r="C6433" s="12" t="s">
        <v>121</v>
      </c>
      <c r="D6433" s="2">
        <f>AVERAGE(B6371:B6433)</f>
        <v>13.740158730158734</v>
      </c>
    </row>
    <row r="6434" spans="1:4" hidden="1">
      <c r="A6434" s="3">
        <v>42186</v>
      </c>
      <c r="B6434" s="2">
        <v>16.09</v>
      </c>
      <c r="C6434" s="13"/>
      <c r="D6434" s="14"/>
    </row>
    <row r="6435" spans="1:4" hidden="1">
      <c r="A6435" s="3">
        <v>42187</v>
      </c>
      <c r="B6435" s="2">
        <v>16.79</v>
      </c>
      <c r="C6435" s="13"/>
      <c r="D6435" s="14"/>
    </row>
    <row r="6436" spans="1:4" hidden="1">
      <c r="A6436" s="3">
        <v>42191</v>
      </c>
      <c r="B6436" s="2">
        <v>17.010000000000002</v>
      </c>
      <c r="C6436" s="13"/>
      <c r="D6436" s="14"/>
    </row>
    <row r="6437" spans="1:4" hidden="1">
      <c r="A6437" s="3">
        <v>42192</v>
      </c>
      <c r="B6437" s="2">
        <v>16.09</v>
      </c>
      <c r="C6437" s="13"/>
      <c r="D6437" s="14"/>
    </row>
    <row r="6438" spans="1:4" hidden="1">
      <c r="A6438" s="3">
        <v>42193</v>
      </c>
      <c r="B6438" s="2">
        <v>19.66</v>
      </c>
      <c r="C6438" s="13"/>
      <c r="D6438" s="14"/>
    </row>
    <row r="6439" spans="1:4" hidden="1">
      <c r="A6439" s="3">
        <v>42194</v>
      </c>
      <c r="B6439" s="2">
        <v>19.97</v>
      </c>
      <c r="C6439" s="13"/>
      <c r="D6439" s="14"/>
    </row>
    <row r="6440" spans="1:4" hidden="1">
      <c r="A6440" s="3">
        <v>42195</v>
      </c>
      <c r="B6440" s="2">
        <v>16.829999999999998</v>
      </c>
      <c r="C6440" s="13"/>
      <c r="D6440" s="14"/>
    </row>
    <row r="6441" spans="1:4" hidden="1">
      <c r="A6441" s="3">
        <v>42198</v>
      </c>
      <c r="B6441" s="2">
        <v>13.9</v>
      </c>
      <c r="C6441" s="13"/>
      <c r="D6441" s="14"/>
    </row>
    <row r="6442" spans="1:4" hidden="1">
      <c r="A6442" s="3">
        <v>42199</v>
      </c>
      <c r="B6442" s="2">
        <v>13.37</v>
      </c>
      <c r="C6442" s="13"/>
      <c r="D6442" s="14"/>
    </row>
    <row r="6443" spans="1:4" hidden="1">
      <c r="A6443" s="3">
        <v>42200</v>
      </c>
      <c r="B6443" s="2">
        <v>13.23</v>
      </c>
      <c r="C6443" s="13"/>
      <c r="D6443" s="14"/>
    </row>
    <row r="6444" spans="1:4" hidden="1">
      <c r="A6444" s="3">
        <v>42201</v>
      </c>
      <c r="B6444" s="2">
        <v>12.11</v>
      </c>
      <c r="C6444" s="13"/>
      <c r="D6444" s="14"/>
    </row>
    <row r="6445" spans="1:4" hidden="1">
      <c r="A6445" s="3">
        <v>42202</v>
      </c>
      <c r="B6445" s="2">
        <v>11.95</v>
      </c>
      <c r="C6445" s="13"/>
      <c r="D6445" s="14"/>
    </row>
    <row r="6446" spans="1:4" hidden="1">
      <c r="A6446" s="3">
        <v>42205</v>
      </c>
      <c r="B6446" s="2">
        <v>12.25</v>
      </c>
      <c r="C6446" s="13"/>
      <c r="D6446" s="14"/>
    </row>
    <row r="6447" spans="1:4" hidden="1">
      <c r="A6447" s="3">
        <v>42206</v>
      </c>
      <c r="B6447" s="2">
        <v>12.22</v>
      </c>
      <c r="C6447" s="13"/>
      <c r="D6447" s="14"/>
    </row>
    <row r="6448" spans="1:4" hidden="1">
      <c r="A6448" s="3">
        <v>42207</v>
      </c>
      <c r="B6448" s="2">
        <v>12.12</v>
      </c>
      <c r="C6448" s="13"/>
      <c r="D6448" s="14"/>
    </row>
    <row r="6449" spans="1:4" hidden="1">
      <c r="A6449" s="3">
        <v>42208</v>
      </c>
      <c r="B6449" s="2">
        <v>12.64</v>
      </c>
      <c r="C6449" s="13"/>
      <c r="D6449" s="14"/>
    </row>
    <row r="6450" spans="1:4" hidden="1">
      <c r="A6450" s="3">
        <v>42209</v>
      </c>
      <c r="B6450" s="2">
        <v>13.74</v>
      </c>
      <c r="C6450" s="13"/>
      <c r="D6450" s="14"/>
    </row>
    <row r="6451" spans="1:4" hidden="1">
      <c r="A6451" s="3">
        <v>42212</v>
      </c>
      <c r="B6451" s="2">
        <v>15.6</v>
      </c>
      <c r="C6451" s="13"/>
      <c r="D6451" s="14"/>
    </row>
    <row r="6452" spans="1:4" hidden="1">
      <c r="A6452" s="3">
        <v>42213</v>
      </c>
      <c r="B6452" s="2">
        <v>13.44</v>
      </c>
      <c r="C6452" s="13"/>
      <c r="D6452" s="14"/>
    </row>
    <row r="6453" spans="1:4" hidden="1">
      <c r="A6453" s="3">
        <v>42214</v>
      </c>
      <c r="B6453" s="2">
        <v>12.5</v>
      </c>
      <c r="C6453" s="13"/>
      <c r="D6453" s="14"/>
    </row>
    <row r="6454" spans="1:4" hidden="1">
      <c r="A6454" s="3">
        <v>42215</v>
      </c>
      <c r="B6454" s="2">
        <v>12.13</v>
      </c>
      <c r="C6454" s="13"/>
      <c r="D6454" s="14"/>
    </row>
    <row r="6455" spans="1:4" hidden="1">
      <c r="A6455" s="3">
        <v>42216</v>
      </c>
      <c r="B6455" s="2">
        <v>12.12</v>
      </c>
      <c r="C6455" s="13"/>
      <c r="D6455" s="14"/>
    </row>
    <row r="6456" spans="1:4" hidden="1">
      <c r="A6456" s="3">
        <v>42219</v>
      </c>
      <c r="B6456" s="2">
        <v>12.56</v>
      </c>
      <c r="C6456" s="13"/>
      <c r="D6456" s="14"/>
    </row>
    <row r="6457" spans="1:4" hidden="1">
      <c r="A6457" s="3">
        <v>42220</v>
      </c>
      <c r="B6457" s="2">
        <v>13</v>
      </c>
      <c r="C6457" s="13"/>
      <c r="D6457" s="14"/>
    </row>
    <row r="6458" spans="1:4" hidden="1">
      <c r="A6458" s="3">
        <v>42221</v>
      </c>
      <c r="B6458" s="2">
        <v>12.51</v>
      </c>
      <c r="C6458" s="13"/>
      <c r="D6458" s="14"/>
    </row>
    <row r="6459" spans="1:4" hidden="1">
      <c r="A6459" s="3">
        <v>42222</v>
      </c>
      <c r="B6459" s="2">
        <v>13.77</v>
      </c>
      <c r="C6459" s="13"/>
      <c r="D6459" s="14"/>
    </row>
    <row r="6460" spans="1:4" hidden="1">
      <c r="A6460" s="3">
        <v>42223</v>
      </c>
      <c r="B6460" s="2">
        <v>13.39</v>
      </c>
      <c r="C6460" s="13"/>
      <c r="D6460" s="14"/>
    </row>
    <row r="6461" spans="1:4" hidden="1">
      <c r="A6461" s="3">
        <v>42226</v>
      </c>
      <c r="B6461" s="2">
        <v>12.23</v>
      </c>
      <c r="C6461" s="13"/>
      <c r="D6461" s="14"/>
    </row>
    <row r="6462" spans="1:4" hidden="1">
      <c r="A6462" s="3">
        <v>42227</v>
      </c>
      <c r="B6462" s="2">
        <v>13.71</v>
      </c>
      <c r="C6462" s="13"/>
      <c r="D6462" s="14"/>
    </row>
    <row r="6463" spans="1:4" hidden="1">
      <c r="A6463" s="3">
        <v>42228</v>
      </c>
      <c r="B6463" s="2">
        <v>13.61</v>
      </c>
      <c r="C6463" s="13"/>
      <c r="D6463" s="14"/>
    </row>
    <row r="6464" spans="1:4" hidden="1">
      <c r="A6464" s="3">
        <v>42229</v>
      </c>
      <c r="B6464" s="2">
        <v>13.49</v>
      </c>
      <c r="C6464" s="13"/>
      <c r="D6464" s="14"/>
    </row>
    <row r="6465" spans="1:4" hidden="1">
      <c r="A6465" s="3">
        <v>42230</v>
      </c>
      <c r="B6465" s="2">
        <v>12.83</v>
      </c>
      <c r="C6465" s="13"/>
      <c r="D6465" s="14"/>
    </row>
    <row r="6466" spans="1:4" hidden="1">
      <c r="A6466" s="3">
        <v>42233</v>
      </c>
      <c r="B6466" s="2">
        <v>13.02</v>
      </c>
      <c r="C6466" s="13"/>
      <c r="D6466" s="14"/>
    </row>
    <row r="6467" spans="1:4" hidden="1">
      <c r="A6467" s="3">
        <v>42234</v>
      </c>
      <c r="B6467" s="2">
        <v>13.79</v>
      </c>
      <c r="C6467" s="13"/>
      <c r="D6467" s="14"/>
    </row>
    <row r="6468" spans="1:4" hidden="1">
      <c r="A6468" s="3">
        <v>42235</v>
      </c>
      <c r="B6468" s="2">
        <v>15.25</v>
      </c>
      <c r="C6468" s="13"/>
      <c r="D6468" s="14"/>
    </row>
    <row r="6469" spans="1:4" hidden="1">
      <c r="A6469" s="3">
        <v>42236</v>
      </c>
      <c r="B6469" s="2">
        <v>19.14</v>
      </c>
      <c r="C6469" s="13"/>
      <c r="D6469" s="14"/>
    </row>
    <row r="6470" spans="1:4" hidden="1">
      <c r="A6470" s="3">
        <v>42237</v>
      </c>
      <c r="B6470" s="2">
        <v>28.03</v>
      </c>
      <c r="C6470" s="13"/>
      <c r="D6470" s="14"/>
    </row>
    <row r="6471" spans="1:4" hidden="1">
      <c r="A6471" s="3">
        <v>42240</v>
      </c>
      <c r="B6471" s="2">
        <v>40.74</v>
      </c>
      <c r="C6471" s="13"/>
      <c r="D6471" s="14"/>
    </row>
    <row r="6472" spans="1:4" hidden="1">
      <c r="A6472" s="3">
        <v>42241</v>
      </c>
      <c r="B6472" s="2">
        <v>36.020000000000003</v>
      </c>
      <c r="C6472" s="13"/>
      <c r="D6472" s="14"/>
    </row>
    <row r="6473" spans="1:4" hidden="1">
      <c r="A6473" s="3">
        <v>42242</v>
      </c>
      <c r="B6473" s="2">
        <v>30.32</v>
      </c>
      <c r="C6473" s="13"/>
      <c r="D6473" s="14"/>
    </row>
    <row r="6474" spans="1:4" hidden="1">
      <c r="A6474" s="3">
        <v>42243</v>
      </c>
      <c r="B6474" s="2">
        <v>26.1</v>
      </c>
      <c r="C6474" s="13"/>
      <c r="D6474" s="14"/>
    </row>
    <row r="6475" spans="1:4" hidden="1">
      <c r="A6475" s="3">
        <v>42244</v>
      </c>
      <c r="B6475" s="2">
        <v>26.05</v>
      </c>
      <c r="C6475" s="13"/>
      <c r="D6475" s="14"/>
    </row>
    <row r="6476" spans="1:4" hidden="1">
      <c r="A6476" s="3">
        <v>42247</v>
      </c>
      <c r="B6476" s="2">
        <v>28.43</v>
      </c>
      <c r="C6476" s="13"/>
      <c r="D6476" s="14"/>
    </row>
    <row r="6477" spans="1:4" hidden="1">
      <c r="A6477" s="3">
        <v>42248</v>
      </c>
      <c r="B6477" s="2">
        <v>31.4</v>
      </c>
      <c r="C6477" s="13"/>
      <c r="D6477" s="14"/>
    </row>
    <row r="6478" spans="1:4" hidden="1">
      <c r="A6478" s="3">
        <v>42249</v>
      </c>
      <c r="B6478" s="2">
        <v>26.09</v>
      </c>
      <c r="C6478" s="13"/>
      <c r="D6478" s="14"/>
    </row>
    <row r="6479" spans="1:4" hidden="1">
      <c r="A6479" s="3">
        <v>42250</v>
      </c>
      <c r="B6479" s="2">
        <v>25.61</v>
      </c>
      <c r="C6479" s="13"/>
      <c r="D6479" s="14"/>
    </row>
    <row r="6480" spans="1:4" hidden="1">
      <c r="A6480" s="3">
        <v>42251</v>
      </c>
      <c r="B6480" s="2">
        <v>27.8</v>
      </c>
      <c r="C6480" s="13"/>
      <c r="D6480" s="14"/>
    </row>
    <row r="6481" spans="1:4" hidden="1">
      <c r="A6481" s="3">
        <v>42255</v>
      </c>
      <c r="B6481" s="2">
        <v>24.9</v>
      </c>
      <c r="C6481" s="13"/>
      <c r="D6481" s="14"/>
    </row>
    <row r="6482" spans="1:4" hidden="1">
      <c r="A6482" s="3">
        <v>42256</v>
      </c>
      <c r="B6482" s="2">
        <v>26.23</v>
      </c>
      <c r="C6482" s="13"/>
      <c r="D6482" s="14"/>
    </row>
    <row r="6483" spans="1:4" hidden="1">
      <c r="A6483" s="3">
        <v>42257</v>
      </c>
      <c r="B6483" s="2">
        <v>24.37</v>
      </c>
      <c r="C6483" s="13"/>
      <c r="D6483" s="14"/>
    </row>
    <row r="6484" spans="1:4" hidden="1">
      <c r="A6484" s="3">
        <v>42258</v>
      </c>
      <c r="B6484" s="2">
        <v>23.2</v>
      </c>
      <c r="C6484" s="13"/>
      <c r="D6484" s="14"/>
    </row>
    <row r="6485" spans="1:4" hidden="1">
      <c r="A6485" s="3">
        <v>42261</v>
      </c>
      <c r="B6485" s="2">
        <v>24.25</v>
      </c>
      <c r="C6485" s="13"/>
      <c r="D6485" s="14"/>
    </row>
    <row r="6486" spans="1:4" hidden="1">
      <c r="A6486" s="3">
        <v>42262</v>
      </c>
      <c r="B6486" s="2">
        <v>22.54</v>
      </c>
      <c r="C6486" s="13"/>
      <c r="D6486" s="14"/>
    </row>
    <row r="6487" spans="1:4" hidden="1">
      <c r="A6487" s="3">
        <v>42263</v>
      </c>
      <c r="B6487" s="2">
        <v>21.35</v>
      </c>
      <c r="C6487" s="13"/>
      <c r="D6487" s="14"/>
    </row>
    <row r="6488" spans="1:4" hidden="1">
      <c r="A6488" s="3">
        <v>42264</v>
      </c>
      <c r="B6488" s="2">
        <v>21.14</v>
      </c>
      <c r="C6488" s="13"/>
      <c r="D6488" s="14"/>
    </row>
    <row r="6489" spans="1:4" hidden="1">
      <c r="A6489" s="3">
        <v>42265</v>
      </c>
      <c r="B6489" s="2">
        <v>22.28</v>
      </c>
      <c r="C6489" s="13"/>
      <c r="D6489" s="14"/>
    </row>
    <row r="6490" spans="1:4" hidden="1">
      <c r="A6490" s="3">
        <v>42268</v>
      </c>
      <c r="B6490" s="2">
        <v>20.14</v>
      </c>
      <c r="C6490" s="13"/>
      <c r="D6490" s="14"/>
    </row>
    <row r="6491" spans="1:4" hidden="1">
      <c r="A6491" s="3">
        <v>42269</v>
      </c>
      <c r="B6491" s="2">
        <v>22.44</v>
      </c>
      <c r="C6491" s="13"/>
      <c r="D6491" s="14"/>
    </row>
    <row r="6492" spans="1:4" hidden="1">
      <c r="A6492" s="3">
        <v>42270</v>
      </c>
      <c r="B6492" s="2">
        <v>22.13</v>
      </c>
      <c r="C6492" s="13"/>
      <c r="D6492" s="14"/>
    </row>
    <row r="6493" spans="1:4" hidden="1">
      <c r="A6493" s="3">
        <v>42271</v>
      </c>
      <c r="B6493" s="2">
        <v>23.47</v>
      </c>
      <c r="C6493" s="13"/>
      <c r="D6493" s="14"/>
    </row>
    <row r="6494" spans="1:4" hidden="1">
      <c r="A6494" s="3">
        <v>42272</v>
      </c>
      <c r="B6494" s="2">
        <v>23.62</v>
      </c>
      <c r="C6494" s="13"/>
      <c r="D6494" s="14"/>
    </row>
    <row r="6495" spans="1:4" hidden="1">
      <c r="A6495" s="3">
        <v>42275</v>
      </c>
      <c r="B6495" s="2">
        <v>27.63</v>
      </c>
      <c r="C6495" s="13"/>
      <c r="D6495" s="14"/>
    </row>
    <row r="6496" spans="1:4" hidden="1">
      <c r="A6496" s="3">
        <v>42276</v>
      </c>
      <c r="B6496" s="2">
        <v>26.83</v>
      </c>
      <c r="C6496" s="13"/>
      <c r="D6496" s="14"/>
    </row>
    <row r="6497" spans="1:4">
      <c r="A6497" s="3">
        <v>42277</v>
      </c>
      <c r="B6497" s="2">
        <v>24.5</v>
      </c>
      <c r="C6497" s="12" t="s">
        <v>122</v>
      </c>
      <c r="D6497" s="2">
        <f>AVERAGE(B6434:B6497)</f>
        <v>19.307343750000005</v>
      </c>
    </row>
    <row r="6498" spans="1:4" hidden="1">
      <c r="A6498" s="3">
        <v>42278</v>
      </c>
      <c r="B6498" s="2">
        <v>22.55</v>
      </c>
      <c r="C6498" s="13"/>
      <c r="D6498" s="14"/>
    </row>
    <row r="6499" spans="1:4" hidden="1">
      <c r="A6499" s="3">
        <v>42279</v>
      </c>
      <c r="B6499" s="2">
        <v>20.94</v>
      </c>
      <c r="C6499" s="13"/>
      <c r="D6499" s="14"/>
    </row>
    <row r="6500" spans="1:4" hidden="1">
      <c r="A6500" s="3">
        <v>42282</v>
      </c>
      <c r="B6500" s="2">
        <v>19.54</v>
      </c>
      <c r="C6500" s="13"/>
      <c r="D6500" s="14"/>
    </row>
    <row r="6501" spans="1:4" hidden="1">
      <c r="A6501" s="3">
        <v>42283</v>
      </c>
      <c r="B6501" s="2">
        <v>19.399999999999999</v>
      </c>
      <c r="C6501" s="13"/>
      <c r="D6501" s="14"/>
    </row>
    <row r="6502" spans="1:4" hidden="1">
      <c r="A6502" s="3">
        <v>42284</v>
      </c>
      <c r="B6502" s="2">
        <v>18.399999999999999</v>
      </c>
      <c r="C6502" s="13"/>
      <c r="D6502" s="14"/>
    </row>
    <row r="6503" spans="1:4" hidden="1">
      <c r="A6503" s="3">
        <v>42285</v>
      </c>
      <c r="B6503" s="2">
        <v>17.420000000000002</v>
      </c>
      <c r="C6503" s="13"/>
      <c r="D6503" s="14"/>
    </row>
    <row r="6504" spans="1:4" hidden="1">
      <c r="A6504" s="3">
        <v>42286</v>
      </c>
      <c r="B6504" s="2">
        <v>17.079999999999998</v>
      </c>
      <c r="C6504" s="13"/>
      <c r="D6504" s="14"/>
    </row>
    <row r="6505" spans="1:4" hidden="1">
      <c r="A6505" s="3">
        <v>42289</v>
      </c>
      <c r="B6505" s="2">
        <v>16.170000000000002</v>
      </c>
      <c r="C6505" s="13"/>
      <c r="D6505" s="14"/>
    </row>
    <row r="6506" spans="1:4" hidden="1">
      <c r="A6506" s="3">
        <v>42290</v>
      </c>
      <c r="B6506" s="2">
        <v>17.670000000000002</v>
      </c>
      <c r="C6506" s="13"/>
      <c r="D6506" s="14"/>
    </row>
    <row r="6507" spans="1:4" hidden="1">
      <c r="A6507" s="3">
        <v>42291</v>
      </c>
      <c r="B6507" s="2">
        <v>18.03</v>
      </c>
      <c r="C6507" s="13"/>
      <c r="D6507" s="14"/>
    </row>
    <row r="6508" spans="1:4" hidden="1">
      <c r="A6508" s="3">
        <v>42292</v>
      </c>
      <c r="B6508" s="2">
        <v>16.05</v>
      </c>
      <c r="C6508" s="13"/>
      <c r="D6508" s="14"/>
    </row>
    <row r="6509" spans="1:4" hidden="1">
      <c r="A6509" s="3">
        <v>42293</v>
      </c>
      <c r="B6509" s="2">
        <v>15.05</v>
      </c>
      <c r="C6509" s="13"/>
      <c r="D6509" s="14"/>
    </row>
    <row r="6510" spans="1:4" hidden="1">
      <c r="A6510" s="3">
        <v>42296</v>
      </c>
      <c r="B6510" s="2">
        <v>14.98</v>
      </c>
      <c r="C6510" s="13"/>
      <c r="D6510" s="14"/>
    </row>
    <row r="6511" spans="1:4" hidden="1">
      <c r="A6511" s="3">
        <v>42297</v>
      </c>
      <c r="B6511" s="2">
        <v>15.75</v>
      </c>
      <c r="C6511" s="13"/>
      <c r="D6511" s="14"/>
    </row>
    <row r="6512" spans="1:4" hidden="1">
      <c r="A6512" s="3">
        <v>42298</v>
      </c>
      <c r="B6512" s="2">
        <v>16.7</v>
      </c>
      <c r="C6512" s="13"/>
      <c r="D6512" s="14"/>
    </row>
    <row r="6513" spans="1:4" hidden="1">
      <c r="A6513" s="3">
        <v>42299</v>
      </c>
      <c r="B6513" s="2">
        <v>14.45</v>
      </c>
      <c r="C6513" s="13"/>
      <c r="D6513" s="14"/>
    </row>
    <row r="6514" spans="1:4" hidden="1">
      <c r="A6514" s="3">
        <v>42300</v>
      </c>
      <c r="B6514" s="2">
        <v>14.46</v>
      </c>
      <c r="C6514" s="13"/>
      <c r="D6514" s="14"/>
    </row>
    <row r="6515" spans="1:4" hidden="1">
      <c r="A6515" s="3">
        <v>42303</v>
      </c>
      <c r="B6515" s="2">
        <v>15.29</v>
      </c>
      <c r="C6515" s="13"/>
      <c r="D6515" s="14"/>
    </row>
    <row r="6516" spans="1:4" hidden="1">
      <c r="A6516" s="3">
        <v>42304</v>
      </c>
      <c r="B6516" s="2">
        <v>15.43</v>
      </c>
      <c r="C6516" s="13"/>
      <c r="D6516" s="14"/>
    </row>
    <row r="6517" spans="1:4" hidden="1">
      <c r="A6517" s="3">
        <v>42305</v>
      </c>
      <c r="B6517" s="2">
        <v>14.33</v>
      </c>
      <c r="C6517" s="13"/>
      <c r="D6517" s="14"/>
    </row>
    <row r="6518" spans="1:4" hidden="1">
      <c r="A6518" s="3">
        <v>42306</v>
      </c>
      <c r="B6518" s="2">
        <v>14.61</v>
      </c>
      <c r="C6518" s="13"/>
      <c r="D6518" s="14"/>
    </row>
    <row r="6519" spans="1:4" hidden="1">
      <c r="A6519" s="3">
        <v>42307</v>
      </c>
      <c r="B6519" s="2">
        <v>15.07</v>
      </c>
      <c r="C6519" s="13"/>
      <c r="D6519" s="14"/>
    </row>
    <row r="6520" spans="1:4" hidden="1">
      <c r="A6520" s="3">
        <v>42310</v>
      </c>
      <c r="B6520" s="2">
        <v>14.15</v>
      </c>
      <c r="C6520" s="13"/>
      <c r="D6520" s="14"/>
    </row>
    <row r="6521" spans="1:4" hidden="1">
      <c r="A6521" s="3">
        <v>42311</v>
      </c>
      <c r="B6521" s="2">
        <v>14.54</v>
      </c>
      <c r="C6521" s="13"/>
      <c r="D6521" s="14"/>
    </row>
    <row r="6522" spans="1:4" hidden="1">
      <c r="A6522" s="3">
        <v>42312</v>
      </c>
      <c r="B6522" s="2">
        <v>15.51</v>
      </c>
      <c r="C6522" s="13"/>
      <c r="D6522" s="14"/>
    </row>
    <row r="6523" spans="1:4" hidden="1">
      <c r="A6523" s="3">
        <v>42313</v>
      </c>
      <c r="B6523" s="2">
        <v>15.05</v>
      </c>
      <c r="C6523" s="13"/>
      <c r="D6523" s="14"/>
    </row>
    <row r="6524" spans="1:4" hidden="1">
      <c r="A6524" s="3">
        <v>42314</v>
      </c>
      <c r="B6524" s="2">
        <v>14.33</v>
      </c>
      <c r="C6524" s="13"/>
      <c r="D6524" s="14"/>
    </row>
    <row r="6525" spans="1:4" hidden="1">
      <c r="A6525" s="3">
        <v>42317</v>
      </c>
      <c r="B6525" s="2">
        <v>16.52</v>
      </c>
      <c r="C6525" s="13"/>
      <c r="D6525" s="14"/>
    </row>
    <row r="6526" spans="1:4" hidden="1">
      <c r="A6526" s="3">
        <v>42318</v>
      </c>
      <c r="B6526" s="2">
        <v>15.29</v>
      </c>
      <c r="C6526" s="13"/>
      <c r="D6526" s="14"/>
    </row>
    <row r="6527" spans="1:4" hidden="1">
      <c r="A6527" s="3">
        <v>42319</v>
      </c>
      <c r="B6527" s="2">
        <v>16.059999999999999</v>
      </c>
      <c r="C6527" s="13"/>
      <c r="D6527" s="14"/>
    </row>
    <row r="6528" spans="1:4" hidden="1">
      <c r="A6528" s="3">
        <v>42320</v>
      </c>
      <c r="B6528" s="2">
        <v>18.37</v>
      </c>
      <c r="C6528" s="13"/>
      <c r="D6528" s="14"/>
    </row>
    <row r="6529" spans="1:4" hidden="1">
      <c r="A6529" s="3">
        <v>42321</v>
      </c>
      <c r="B6529" s="2">
        <v>20.079999999999998</v>
      </c>
      <c r="C6529" s="13"/>
      <c r="D6529" s="14"/>
    </row>
    <row r="6530" spans="1:4" hidden="1">
      <c r="A6530" s="3">
        <v>42324</v>
      </c>
      <c r="B6530" s="2">
        <v>18.16</v>
      </c>
      <c r="C6530" s="13"/>
      <c r="D6530" s="14"/>
    </row>
    <row r="6531" spans="1:4" hidden="1">
      <c r="A6531" s="3">
        <v>42325</v>
      </c>
      <c r="B6531" s="2">
        <v>18.84</v>
      </c>
      <c r="C6531" s="13"/>
      <c r="D6531" s="14"/>
    </row>
    <row r="6532" spans="1:4" hidden="1">
      <c r="A6532" s="3">
        <v>42326</v>
      </c>
      <c r="B6532" s="2">
        <v>16.850000000000001</v>
      </c>
      <c r="C6532" s="13"/>
      <c r="D6532" s="14"/>
    </row>
    <row r="6533" spans="1:4" hidden="1">
      <c r="A6533" s="3">
        <v>42327</v>
      </c>
      <c r="B6533" s="2">
        <v>16.989999999999998</v>
      </c>
      <c r="C6533" s="13"/>
      <c r="D6533" s="14"/>
    </row>
    <row r="6534" spans="1:4" hidden="1">
      <c r="A6534" s="3">
        <v>42328</v>
      </c>
      <c r="B6534" s="2">
        <v>15.47</v>
      </c>
      <c r="C6534" s="13"/>
      <c r="D6534" s="14"/>
    </row>
    <row r="6535" spans="1:4" hidden="1">
      <c r="A6535" s="3">
        <v>42331</v>
      </c>
      <c r="B6535" s="2">
        <v>15.62</v>
      </c>
      <c r="C6535" s="13"/>
      <c r="D6535" s="14"/>
    </row>
    <row r="6536" spans="1:4" hidden="1">
      <c r="A6536" s="3">
        <v>42332</v>
      </c>
      <c r="B6536" s="2">
        <v>15.93</v>
      </c>
      <c r="C6536" s="13"/>
      <c r="D6536" s="14"/>
    </row>
    <row r="6537" spans="1:4" hidden="1">
      <c r="A6537" s="3">
        <v>42333</v>
      </c>
      <c r="B6537" s="2">
        <v>15.19</v>
      </c>
      <c r="C6537" s="13"/>
      <c r="D6537" s="14"/>
    </row>
    <row r="6538" spans="1:4" hidden="1">
      <c r="A6538" s="3">
        <v>42335</v>
      </c>
      <c r="B6538" s="2">
        <v>15.12</v>
      </c>
      <c r="C6538" s="13"/>
      <c r="D6538" s="14"/>
    </row>
    <row r="6539" spans="1:4" hidden="1">
      <c r="A6539" s="3">
        <v>42338</v>
      </c>
      <c r="B6539" s="2">
        <v>16.13</v>
      </c>
      <c r="C6539" s="13"/>
      <c r="D6539" s="14"/>
    </row>
    <row r="6540" spans="1:4" hidden="1">
      <c r="A6540" s="3">
        <v>42339</v>
      </c>
      <c r="B6540" s="2">
        <v>14.67</v>
      </c>
      <c r="C6540" s="13"/>
      <c r="D6540" s="14"/>
    </row>
    <row r="6541" spans="1:4" hidden="1">
      <c r="A6541" s="3">
        <v>42340</v>
      </c>
      <c r="B6541" s="2">
        <v>15.91</v>
      </c>
      <c r="C6541" s="13"/>
      <c r="D6541" s="14"/>
    </row>
    <row r="6542" spans="1:4" hidden="1">
      <c r="A6542" s="3">
        <v>42341</v>
      </c>
      <c r="B6542" s="2">
        <v>18.11</v>
      </c>
      <c r="C6542" s="13"/>
      <c r="D6542" s="14"/>
    </row>
    <row r="6543" spans="1:4" hidden="1">
      <c r="A6543" s="3">
        <v>42342</v>
      </c>
      <c r="B6543" s="2">
        <v>14.81</v>
      </c>
      <c r="C6543" s="13"/>
      <c r="D6543" s="14"/>
    </row>
    <row r="6544" spans="1:4" hidden="1">
      <c r="A6544" s="3">
        <v>42345</v>
      </c>
      <c r="B6544" s="2">
        <v>15.84</v>
      </c>
      <c r="C6544" s="13"/>
      <c r="D6544" s="14"/>
    </row>
    <row r="6545" spans="1:4" hidden="1">
      <c r="A6545" s="3">
        <v>42346</v>
      </c>
      <c r="B6545" s="2">
        <v>17.600000000000001</v>
      </c>
      <c r="C6545" s="13"/>
      <c r="D6545" s="14"/>
    </row>
    <row r="6546" spans="1:4" hidden="1">
      <c r="A6546" s="3">
        <v>42347</v>
      </c>
      <c r="B6546" s="2">
        <v>19.61</v>
      </c>
      <c r="C6546" s="13"/>
      <c r="D6546" s="14"/>
    </row>
    <row r="6547" spans="1:4" hidden="1">
      <c r="A6547" s="3">
        <v>42348</v>
      </c>
      <c r="B6547" s="2">
        <v>19.34</v>
      </c>
      <c r="C6547" s="13"/>
      <c r="D6547" s="14"/>
    </row>
    <row r="6548" spans="1:4" hidden="1">
      <c r="A6548" s="3">
        <v>42349</v>
      </c>
      <c r="B6548" s="2">
        <v>24.39</v>
      </c>
      <c r="C6548" s="13"/>
      <c r="D6548" s="14"/>
    </row>
    <row r="6549" spans="1:4" hidden="1">
      <c r="A6549" s="3">
        <v>42352</v>
      </c>
      <c r="B6549" s="2">
        <v>22.73</v>
      </c>
      <c r="C6549" s="13"/>
      <c r="D6549" s="14"/>
    </row>
    <row r="6550" spans="1:4" hidden="1">
      <c r="A6550" s="3">
        <v>42353</v>
      </c>
      <c r="B6550" s="2">
        <v>20.95</v>
      </c>
      <c r="C6550" s="13"/>
      <c r="D6550" s="14"/>
    </row>
    <row r="6551" spans="1:4" hidden="1">
      <c r="A6551" s="3">
        <v>42354</v>
      </c>
      <c r="B6551" s="2">
        <v>17.86</v>
      </c>
      <c r="C6551" s="13"/>
      <c r="D6551" s="14"/>
    </row>
    <row r="6552" spans="1:4" hidden="1">
      <c r="A6552" s="3">
        <v>42355</v>
      </c>
      <c r="B6552" s="2">
        <v>18.940000000000001</v>
      </c>
      <c r="C6552" s="13"/>
      <c r="D6552" s="14"/>
    </row>
    <row r="6553" spans="1:4" hidden="1">
      <c r="A6553" s="3">
        <v>42356</v>
      </c>
      <c r="B6553" s="2">
        <v>20.7</v>
      </c>
      <c r="C6553" s="13"/>
      <c r="D6553" s="14"/>
    </row>
    <row r="6554" spans="1:4" hidden="1">
      <c r="A6554" s="3">
        <v>42359</v>
      </c>
      <c r="B6554" s="2">
        <v>18.7</v>
      </c>
      <c r="C6554" s="13"/>
      <c r="D6554" s="14"/>
    </row>
    <row r="6555" spans="1:4" hidden="1">
      <c r="A6555" s="3">
        <v>42360</v>
      </c>
      <c r="B6555" s="2">
        <v>16.600000000000001</v>
      </c>
      <c r="C6555" s="13"/>
      <c r="D6555" s="14"/>
    </row>
    <row r="6556" spans="1:4" hidden="1">
      <c r="A6556" s="3">
        <v>42361</v>
      </c>
      <c r="B6556" s="2">
        <v>15.57</v>
      </c>
      <c r="C6556" s="13"/>
      <c r="D6556" s="14"/>
    </row>
    <row r="6557" spans="1:4" hidden="1">
      <c r="A6557" s="3">
        <v>42362</v>
      </c>
      <c r="B6557" s="2">
        <v>15.74</v>
      </c>
      <c r="C6557" s="13"/>
      <c r="D6557" s="14"/>
    </row>
    <row r="6558" spans="1:4" hidden="1">
      <c r="A6558" s="3">
        <v>42366</v>
      </c>
      <c r="B6558" s="2">
        <v>16.91</v>
      </c>
      <c r="C6558" s="13"/>
      <c r="D6558" s="14"/>
    </row>
    <row r="6559" spans="1:4" hidden="1">
      <c r="A6559" s="3">
        <v>42367</v>
      </c>
      <c r="B6559" s="2">
        <v>16.079999999999998</v>
      </c>
      <c r="C6559" s="13"/>
      <c r="D6559" s="14"/>
    </row>
    <row r="6560" spans="1:4" hidden="1">
      <c r="A6560" s="3">
        <v>42368</v>
      </c>
      <c r="B6560" s="2">
        <v>17.29</v>
      </c>
      <c r="C6560" s="13"/>
      <c r="D6560" s="14"/>
    </row>
    <row r="6561" spans="1:4">
      <c r="A6561" s="3">
        <v>42369</v>
      </c>
      <c r="B6561" s="2">
        <v>18.21</v>
      </c>
      <c r="C6561" s="12" t="s">
        <v>123</v>
      </c>
      <c r="D6561" s="2">
        <f>AVERAGE(B6498:B6561)</f>
        <v>17.033281250000005</v>
      </c>
    </row>
    <row r="6562" spans="1:4" hidden="1">
      <c r="A6562" s="3">
        <v>42373</v>
      </c>
      <c r="B6562" s="2">
        <v>20.7</v>
      </c>
      <c r="C6562" s="13"/>
      <c r="D6562" s="14"/>
    </row>
    <row r="6563" spans="1:4" hidden="1">
      <c r="A6563" s="3">
        <v>42374</v>
      </c>
      <c r="B6563" s="2">
        <v>19.34</v>
      </c>
      <c r="C6563" s="13"/>
      <c r="D6563" s="14"/>
    </row>
    <row r="6564" spans="1:4" hidden="1">
      <c r="A6564" s="3">
        <v>42375</v>
      </c>
      <c r="B6564" s="2">
        <v>20.59</v>
      </c>
      <c r="C6564" s="13"/>
      <c r="D6564" s="14"/>
    </row>
    <row r="6565" spans="1:4" hidden="1">
      <c r="A6565" s="3">
        <v>42376</v>
      </c>
      <c r="B6565" s="2">
        <v>24.99</v>
      </c>
      <c r="C6565" s="13"/>
      <c r="D6565" s="14"/>
    </row>
    <row r="6566" spans="1:4" hidden="1">
      <c r="A6566" s="3">
        <v>42377</v>
      </c>
      <c r="B6566" s="2">
        <v>27.01</v>
      </c>
      <c r="C6566" s="13"/>
      <c r="D6566" s="14"/>
    </row>
    <row r="6567" spans="1:4" hidden="1">
      <c r="A6567" s="3">
        <v>42380</v>
      </c>
      <c r="B6567" s="2">
        <v>24.3</v>
      </c>
      <c r="C6567" s="13"/>
      <c r="D6567" s="14"/>
    </row>
    <row r="6568" spans="1:4" hidden="1">
      <c r="A6568" s="3">
        <v>42381</v>
      </c>
      <c r="B6568" s="2">
        <v>22.47</v>
      </c>
      <c r="C6568" s="13"/>
      <c r="D6568" s="14"/>
    </row>
    <row r="6569" spans="1:4" hidden="1">
      <c r="A6569" s="3">
        <v>42382</v>
      </c>
      <c r="B6569" s="2">
        <v>25.22</v>
      </c>
      <c r="C6569" s="13"/>
      <c r="D6569" s="14"/>
    </row>
    <row r="6570" spans="1:4" hidden="1">
      <c r="A6570" s="3">
        <v>42383</v>
      </c>
      <c r="B6570" s="2">
        <v>23.95</v>
      </c>
      <c r="C6570" s="13"/>
      <c r="D6570" s="14"/>
    </row>
    <row r="6571" spans="1:4" hidden="1">
      <c r="A6571" s="3">
        <v>42384</v>
      </c>
      <c r="B6571" s="2">
        <v>27.02</v>
      </c>
      <c r="C6571" s="13"/>
      <c r="D6571" s="14"/>
    </row>
    <row r="6572" spans="1:4" hidden="1">
      <c r="A6572" s="3">
        <v>42388</v>
      </c>
      <c r="B6572" s="2">
        <v>26.05</v>
      </c>
      <c r="C6572" s="13"/>
      <c r="D6572" s="14"/>
    </row>
    <row r="6573" spans="1:4" hidden="1">
      <c r="A6573" s="3">
        <v>42389</v>
      </c>
      <c r="B6573" s="2">
        <v>27.59</v>
      </c>
      <c r="C6573" s="13"/>
      <c r="D6573" s="14"/>
    </row>
    <row r="6574" spans="1:4" hidden="1">
      <c r="A6574" s="3">
        <v>42390</v>
      </c>
      <c r="B6574" s="2">
        <v>26.69</v>
      </c>
      <c r="C6574" s="13"/>
      <c r="D6574" s="14"/>
    </row>
    <row r="6575" spans="1:4" hidden="1">
      <c r="A6575" s="3">
        <v>42391</v>
      </c>
      <c r="B6575" s="2">
        <v>22.34</v>
      </c>
      <c r="C6575" s="13"/>
      <c r="D6575" s="14"/>
    </row>
    <row r="6576" spans="1:4" hidden="1">
      <c r="A6576" s="3">
        <v>42394</v>
      </c>
      <c r="B6576" s="2">
        <v>24.15</v>
      </c>
      <c r="C6576" s="13"/>
      <c r="D6576" s="14"/>
    </row>
    <row r="6577" spans="1:4" hidden="1">
      <c r="A6577" s="3">
        <v>42395</v>
      </c>
      <c r="B6577" s="2">
        <v>22.5</v>
      </c>
      <c r="C6577" s="13"/>
      <c r="D6577" s="14"/>
    </row>
    <row r="6578" spans="1:4" hidden="1">
      <c r="A6578" s="3">
        <v>42396</v>
      </c>
      <c r="B6578" s="2">
        <v>23.11</v>
      </c>
      <c r="C6578" s="13"/>
      <c r="D6578" s="14"/>
    </row>
    <row r="6579" spans="1:4" hidden="1">
      <c r="A6579" s="3">
        <v>42397</v>
      </c>
      <c r="B6579" s="2">
        <v>22.42</v>
      </c>
      <c r="C6579" s="13"/>
      <c r="D6579" s="14"/>
    </row>
    <row r="6580" spans="1:4" hidden="1">
      <c r="A6580" s="3">
        <v>42398</v>
      </c>
      <c r="B6580" s="2">
        <v>20.2</v>
      </c>
      <c r="C6580" s="13"/>
      <c r="D6580" s="14"/>
    </row>
    <row r="6581" spans="1:4" hidden="1">
      <c r="A6581" s="3">
        <v>42401</v>
      </c>
      <c r="B6581" s="2">
        <v>19.98</v>
      </c>
      <c r="C6581" s="13"/>
      <c r="D6581" s="14"/>
    </row>
    <row r="6582" spans="1:4" hidden="1">
      <c r="A6582" s="3">
        <v>42402</v>
      </c>
      <c r="B6582" s="2">
        <v>21.98</v>
      </c>
      <c r="C6582" s="13"/>
      <c r="D6582" s="14"/>
    </row>
    <row r="6583" spans="1:4" hidden="1">
      <c r="A6583" s="3">
        <v>42403</v>
      </c>
      <c r="B6583" s="2">
        <v>21.65</v>
      </c>
      <c r="C6583" s="13"/>
      <c r="D6583" s="14"/>
    </row>
    <row r="6584" spans="1:4" hidden="1">
      <c r="A6584" s="3">
        <v>42404</v>
      </c>
      <c r="B6584" s="2">
        <v>21.84</v>
      </c>
      <c r="C6584" s="13"/>
      <c r="D6584" s="14"/>
    </row>
    <row r="6585" spans="1:4" hidden="1">
      <c r="A6585" s="3">
        <v>42405</v>
      </c>
      <c r="B6585" s="2">
        <v>23.38</v>
      </c>
      <c r="C6585" s="13"/>
      <c r="D6585" s="14"/>
    </row>
    <row r="6586" spans="1:4" hidden="1">
      <c r="A6586" s="3">
        <v>42408</v>
      </c>
      <c r="B6586" s="2">
        <v>26</v>
      </c>
      <c r="C6586" s="13"/>
      <c r="D6586" s="14"/>
    </row>
    <row r="6587" spans="1:4" hidden="1">
      <c r="A6587" s="3">
        <v>42409</v>
      </c>
      <c r="B6587" s="2">
        <v>26.54</v>
      </c>
      <c r="C6587" s="13"/>
      <c r="D6587" s="14"/>
    </row>
    <row r="6588" spans="1:4" hidden="1">
      <c r="A6588" s="3">
        <v>42410</v>
      </c>
      <c r="B6588" s="2">
        <v>26.29</v>
      </c>
      <c r="C6588" s="13"/>
      <c r="D6588" s="14"/>
    </row>
    <row r="6589" spans="1:4" hidden="1">
      <c r="A6589" s="3">
        <v>42411</v>
      </c>
      <c r="B6589" s="2">
        <v>28.14</v>
      </c>
      <c r="C6589" s="13"/>
      <c r="D6589" s="14"/>
    </row>
    <row r="6590" spans="1:4" hidden="1">
      <c r="A6590" s="3">
        <v>42412</v>
      </c>
      <c r="B6590" s="2">
        <v>25.4</v>
      </c>
      <c r="C6590" s="13"/>
      <c r="D6590" s="14"/>
    </row>
    <row r="6591" spans="1:4" hidden="1">
      <c r="A6591" s="3">
        <v>42416</v>
      </c>
      <c r="B6591" s="2">
        <v>24.11</v>
      </c>
      <c r="C6591" s="13"/>
      <c r="D6591" s="14"/>
    </row>
    <row r="6592" spans="1:4" hidden="1">
      <c r="A6592" s="3">
        <v>42417</v>
      </c>
      <c r="B6592" s="2">
        <v>22.31</v>
      </c>
      <c r="C6592" s="13"/>
      <c r="D6592" s="14"/>
    </row>
    <row r="6593" spans="1:4" hidden="1">
      <c r="A6593" s="3">
        <v>42418</v>
      </c>
      <c r="B6593" s="2">
        <v>21.64</v>
      </c>
      <c r="C6593" s="13"/>
      <c r="D6593" s="14"/>
    </row>
    <row r="6594" spans="1:4" hidden="1">
      <c r="A6594" s="3">
        <v>42419</v>
      </c>
      <c r="B6594" s="2">
        <v>20.53</v>
      </c>
      <c r="C6594" s="13"/>
      <c r="D6594" s="14"/>
    </row>
    <row r="6595" spans="1:4" hidden="1">
      <c r="A6595" s="3">
        <v>42422</v>
      </c>
      <c r="B6595" s="2">
        <v>19.38</v>
      </c>
      <c r="C6595" s="13"/>
      <c r="D6595" s="14"/>
    </row>
    <row r="6596" spans="1:4" hidden="1">
      <c r="A6596" s="3">
        <v>42423</v>
      </c>
      <c r="B6596" s="2">
        <v>20.98</v>
      </c>
      <c r="C6596" s="13"/>
      <c r="D6596" s="14"/>
    </row>
    <row r="6597" spans="1:4" hidden="1">
      <c r="A6597" s="3">
        <v>42424</v>
      </c>
      <c r="B6597" s="2">
        <v>20.72</v>
      </c>
      <c r="C6597" s="13"/>
      <c r="D6597" s="14"/>
    </row>
    <row r="6598" spans="1:4" hidden="1">
      <c r="A6598" s="3">
        <v>42425</v>
      </c>
      <c r="B6598" s="2">
        <v>19.11</v>
      </c>
      <c r="C6598" s="13"/>
      <c r="D6598" s="14"/>
    </row>
    <row r="6599" spans="1:4" hidden="1">
      <c r="A6599" s="3">
        <v>42426</v>
      </c>
      <c r="B6599" s="2">
        <v>19.809999999999999</v>
      </c>
      <c r="C6599" s="13"/>
      <c r="D6599" s="14"/>
    </row>
    <row r="6600" spans="1:4" hidden="1">
      <c r="A6600" s="3">
        <v>42429</v>
      </c>
      <c r="B6600" s="2">
        <v>20.55</v>
      </c>
      <c r="C6600" s="13"/>
      <c r="D6600" s="14"/>
    </row>
    <row r="6601" spans="1:4" hidden="1">
      <c r="A6601" s="3">
        <v>42430</v>
      </c>
      <c r="B6601" s="2">
        <v>17.7</v>
      </c>
      <c r="C6601" s="13"/>
      <c r="D6601" s="14"/>
    </row>
    <row r="6602" spans="1:4" hidden="1">
      <c r="A6602" s="3">
        <v>42431</v>
      </c>
      <c r="B6602" s="2">
        <v>17.09</v>
      </c>
      <c r="C6602" s="13"/>
      <c r="D6602" s="14"/>
    </row>
    <row r="6603" spans="1:4" hidden="1">
      <c r="A6603" s="3">
        <v>42432</v>
      </c>
      <c r="B6603" s="2">
        <v>16.7</v>
      </c>
      <c r="C6603" s="13"/>
      <c r="D6603" s="14"/>
    </row>
    <row r="6604" spans="1:4" hidden="1">
      <c r="A6604" s="3">
        <v>42433</v>
      </c>
      <c r="B6604" s="2">
        <v>16.86</v>
      </c>
      <c r="C6604" s="13"/>
      <c r="D6604" s="14"/>
    </row>
    <row r="6605" spans="1:4" hidden="1">
      <c r="A6605" s="3">
        <v>42436</v>
      </c>
      <c r="B6605" s="2">
        <v>17.350000000000001</v>
      </c>
      <c r="C6605" s="13"/>
      <c r="D6605" s="14"/>
    </row>
    <row r="6606" spans="1:4" hidden="1">
      <c r="A6606" s="3">
        <v>42437</v>
      </c>
      <c r="B6606" s="2">
        <v>18.670000000000002</v>
      </c>
      <c r="C6606" s="13"/>
      <c r="D6606" s="14"/>
    </row>
    <row r="6607" spans="1:4" hidden="1">
      <c r="A6607" s="3">
        <v>42438</v>
      </c>
      <c r="B6607" s="2">
        <v>18.34</v>
      </c>
      <c r="C6607" s="13"/>
      <c r="D6607" s="14"/>
    </row>
    <row r="6608" spans="1:4" hidden="1">
      <c r="A6608" s="3">
        <v>42439</v>
      </c>
      <c r="B6608" s="2">
        <v>18.05</v>
      </c>
      <c r="C6608" s="13"/>
      <c r="D6608" s="14"/>
    </row>
    <row r="6609" spans="1:4" hidden="1">
      <c r="A6609" s="3">
        <v>42440</v>
      </c>
      <c r="B6609" s="2">
        <v>16.5</v>
      </c>
      <c r="C6609" s="13"/>
      <c r="D6609" s="14"/>
    </row>
    <row r="6610" spans="1:4" hidden="1">
      <c r="A6610" s="3">
        <v>42443</v>
      </c>
      <c r="B6610" s="2">
        <v>16.920000000000002</v>
      </c>
      <c r="C6610" s="13"/>
      <c r="D6610" s="14"/>
    </row>
    <row r="6611" spans="1:4" hidden="1">
      <c r="A6611" s="3">
        <v>42444</v>
      </c>
      <c r="B6611" s="2">
        <v>16.84</v>
      </c>
      <c r="C6611" s="13"/>
      <c r="D6611" s="14"/>
    </row>
    <row r="6612" spans="1:4" hidden="1">
      <c r="A6612" s="3">
        <v>42445</v>
      </c>
      <c r="B6612" s="2">
        <v>14.99</v>
      </c>
      <c r="C6612" s="13"/>
      <c r="D6612" s="14"/>
    </row>
    <row r="6613" spans="1:4" hidden="1">
      <c r="A6613" s="3">
        <v>42446</v>
      </c>
      <c r="B6613" s="2">
        <v>14.44</v>
      </c>
      <c r="C6613" s="13"/>
      <c r="D6613" s="14"/>
    </row>
    <row r="6614" spans="1:4" hidden="1">
      <c r="A6614" s="3">
        <v>42447</v>
      </c>
      <c r="B6614" s="2">
        <v>14.02</v>
      </c>
      <c r="C6614" s="13"/>
      <c r="D6614" s="14"/>
    </row>
    <row r="6615" spans="1:4" hidden="1">
      <c r="A6615" s="3">
        <v>42450</v>
      </c>
      <c r="B6615" s="2">
        <v>13.79</v>
      </c>
      <c r="C6615" s="13"/>
      <c r="D6615" s="14"/>
    </row>
    <row r="6616" spans="1:4" hidden="1">
      <c r="A6616" s="3">
        <v>42451</v>
      </c>
      <c r="B6616" s="2">
        <v>14.17</v>
      </c>
      <c r="C6616" s="13"/>
      <c r="D6616" s="14"/>
    </row>
    <row r="6617" spans="1:4" hidden="1">
      <c r="A6617" s="3">
        <v>42452</v>
      </c>
      <c r="B6617" s="2">
        <v>14.94</v>
      </c>
      <c r="C6617" s="13"/>
      <c r="D6617" s="14"/>
    </row>
    <row r="6618" spans="1:4" hidden="1">
      <c r="A6618" s="3">
        <v>42453</v>
      </c>
      <c r="B6618" s="2">
        <v>14.74</v>
      </c>
      <c r="C6618" s="13"/>
      <c r="D6618" s="14"/>
    </row>
    <row r="6619" spans="1:4" hidden="1">
      <c r="A6619" s="3">
        <v>42457</v>
      </c>
      <c r="B6619" s="2">
        <v>15.24</v>
      </c>
      <c r="C6619" s="13"/>
      <c r="D6619" s="14"/>
    </row>
    <row r="6620" spans="1:4" hidden="1">
      <c r="A6620" s="3">
        <v>42458</v>
      </c>
      <c r="B6620" s="2">
        <v>13.82</v>
      </c>
      <c r="C6620" s="13"/>
      <c r="D6620" s="14"/>
    </row>
    <row r="6621" spans="1:4" hidden="1">
      <c r="A6621" s="3">
        <v>42459</v>
      </c>
      <c r="B6621" s="2">
        <v>13.56</v>
      </c>
      <c r="C6621" s="13"/>
      <c r="D6621" s="14"/>
    </row>
    <row r="6622" spans="1:4">
      <c r="A6622" s="3">
        <v>42460</v>
      </c>
      <c r="B6622" s="2">
        <v>13.95</v>
      </c>
      <c r="C6622" s="12" t="s">
        <v>124</v>
      </c>
      <c r="D6622" s="2">
        <f>AVERAGE(B6562:B6622)</f>
        <v>20.486229508196722</v>
      </c>
    </row>
    <row r="6623" spans="1:4" hidden="1">
      <c r="A6623" s="3">
        <v>42461</v>
      </c>
      <c r="B6623" s="2">
        <v>13.1</v>
      </c>
      <c r="C6623" s="13"/>
      <c r="D6623" s="14"/>
    </row>
    <row r="6624" spans="1:4" hidden="1">
      <c r="A6624" s="3">
        <v>42464</v>
      </c>
      <c r="B6624" s="2">
        <v>14.12</v>
      </c>
      <c r="C6624" s="13"/>
      <c r="D6624" s="14"/>
    </row>
    <row r="6625" spans="1:4" hidden="1">
      <c r="A6625" s="3">
        <v>42465</v>
      </c>
      <c r="B6625" s="2">
        <v>15.42</v>
      </c>
      <c r="C6625" s="13"/>
      <c r="D6625" s="14"/>
    </row>
    <row r="6626" spans="1:4" hidden="1">
      <c r="A6626" s="3">
        <v>42466</v>
      </c>
      <c r="B6626" s="2">
        <v>14.09</v>
      </c>
      <c r="C6626" s="13"/>
      <c r="D6626" s="14"/>
    </row>
    <row r="6627" spans="1:4" hidden="1">
      <c r="A6627" s="3">
        <v>42467</v>
      </c>
      <c r="B6627" s="2">
        <v>16.16</v>
      </c>
      <c r="C6627" s="13"/>
      <c r="D6627" s="14"/>
    </row>
    <row r="6628" spans="1:4" hidden="1">
      <c r="A6628" s="3">
        <v>42468</v>
      </c>
      <c r="B6628" s="2">
        <v>15.36</v>
      </c>
      <c r="C6628" s="13"/>
      <c r="D6628" s="14"/>
    </row>
    <row r="6629" spans="1:4" hidden="1">
      <c r="A6629" s="3">
        <v>42471</v>
      </c>
      <c r="B6629" s="2">
        <v>16.260000000000002</v>
      </c>
      <c r="C6629" s="13"/>
      <c r="D6629" s="14"/>
    </row>
    <row r="6630" spans="1:4" hidden="1">
      <c r="A6630" s="3">
        <v>42472</v>
      </c>
      <c r="B6630" s="2">
        <v>14.85</v>
      </c>
      <c r="C6630" s="13"/>
      <c r="D6630" s="14"/>
    </row>
    <row r="6631" spans="1:4" hidden="1">
      <c r="A6631" s="3">
        <v>42473</v>
      </c>
      <c r="B6631" s="2">
        <v>13.84</v>
      </c>
      <c r="C6631" s="13"/>
      <c r="D6631" s="14"/>
    </row>
    <row r="6632" spans="1:4" hidden="1">
      <c r="A6632" s="3">
        <v>42474</v>
      </c>
      <c r="B6632" s="2">
        <v>13.72</v>
      </c>
      <c r="C6632" s="13"/>
      <c r="D6632" s="14"/>
    </row>
    <row r="6633" spans="1:4" hidden="1">
      <c r="A6633" s="3">
        <v>42475</v>
      </c>
      <c r="B6633" s="2">
        <v>13.62</v>
      </c>
      <c r="C6633" s="13"/>
      <c r="D6633" s="14"/>
    </row>
    <row r="6634" spans="1:4" hidden="1">
      <c r="A6634" s="3">
        <v>42478</v>
      </c>
      <c r="B6634" s="2">
        <v>13.35</v>
      </c>
      <c r="C6634" s="13"/>
      <c r="D6634" s="14"/>
    </row>
    <row r="6635" spans="1:4" hidden="1">
      <c r="A6635" s="3">
        <v>42479</v>
      </c>
      <c r="B6635" s="2">
        <v>13.24</v>
      </c>
      <c r="C6635" s="13"/>
      <c r="D6635" s="14"/>
    </row>
    <row r="6636" spans="1:4" hidden="1">
      <c r="A6636" s="3">
        <v>42480</v>
      </c>
      <c r="B6636" s="2">
        <v>13.28</v>
      </c>
      <c r="C6636" s="13"/>
      <c r="D6636" s="14"/>
    </row>
    <row r="6637" spans="1:4" hidden="1">
      <c r="A6637" s="3">
        <v>42481</v>
      </c>
      <c r="B6637" s="2">
        <v>13.95</v>
      </c>
      <c r="C6637" s="13"/>
      <c r="D6637" s="14"/>
    </row>
    <row r="6638" spans="1:4" hidden="1">
      <c r="A6638" s="3">
        <v>42482</v>
      </c>
      <c r="B6638" s="2">
        <v>13.22</v>
      </c>
      <c r="C6638" s="13"/>
      <c r="D6638" s="14"/>
    </row>
    <row r="6639" spans="1:4" hidden="1">
      <c r="A6639" s="3">
        <v>42485</v>
      </c>
      <c r="B6639" s="2">
        <v>14.08</v>
      </c>
      <c r="C6639" s="13"/>
      <c r="D6639" s="14"/>
    </row>
    <row r="6640" spans="1:4" hidden="1">
      <c r="A6640" s="3">
        <v>42486</v>
      </c>
      <c r="B6640" s="2">
        <v>13.96</v>
      </c>
      <c r="C6640" s="13"/>
      <c r="D6640" s="14"/>
    </row>
    <row r="6641" spans="1:4" hidden="1">
      <c r="A6641" s="3">
        <v>42487</v>
      </c>
      <c r="B6641" s="2">
        <v>13.77</v>
      </c>
      <c r="C6641" s="13"/>
      <c r="D6641" s="14"/>
    </row>
    <row r="6642" spans="1:4" hidden="1">
      <c r="A6642" s="3">
        <v>42488</v>
      </c>
      <c r="B6642" s="2">
        <v>15.22</v>
      </c>
      <c r="C6642" s="13"/>
      <c r="D6642" s="14"/>
    </row>
    <row r="6643" spans="1:4" hidden="1">
      <c r="A6643" s="3">
        <v>42489</v>
      </c>
      <c r="B6643" s="2">
        <v>15.7</v>
      </c>
      <c r="C6643" s="13"/>
      <c r="D6643" s="14"/>
    </row>
    <row r="6644" spans="1:4" hidden="1">
      <c r="A6644" s="3">
        <v>42492</v>
      </c>
      <c r="B6644" s="2">
        <v>14.68</v>
      </c>
      <c r="C6644" s="13"/>
      <c r="D6644" s="14"/>
    </row>
    <row r="6645" spans="1:4" hidden="1">
      <c r="A6645" s="3">
        <v>42493</v>
      </c>
      <c r="B6645" s="2">
        <v>15.6</v>
      </c>
      <c r="C6645" s="13"/>
      <c r="D6645" s="14"/>
    </row>
    <row r="6646" spans="1:4" hidden="1">
      <c r="A6646" s="3">
        <v>42494</v>
      </c>
      <c r="B6646" s="2">
        <v>16.05</v>
      </c>
      <c r="C6646" s="13"/>
      <c r="D6646" s="14"/>
    </row>
    <row r="6647" spans="1:4" hidden="1">
      <c r="A6647" s="3">
        <v>42495</v>
      </c>
      <c r="B6647" s="2">
        <v>15.91</v>
      </c>
      <c r="C6647" s="13"/>
      <c r="D6647" s="14"/>
    </row>
    <row r="6648" spans="1:4" hidden="1">
      <c r="A6648" s="3">
        <v>42496</v>
      </c>
      <c r="B6648" s="2">
        <v>14.72</v>
      </c>
      <c r="C6648" s="13"/>
      <c r="D6648" s="14"/>
    </row>
    <row r="6649" spans="1:4" hidden="1">
      <c r="A6649" s="3">
        <v>42499</v>
      </c>
      <c r="B6649" s="2">
        <v>14.57</v>
      </c>
      <c r="C6649" s="13"/>
      <c r="D6649" s="14"/>
    </row>
    <row r="6650" spans="1:4" hidden="1">
      <c r="A6650" s="3">
        <v>42500</v>
      </c>
      <c r="B6650" s="2">
        <v>13.63</v>
      </c>
      <c r="C6650" s="13"/>
      <c r="D6650" s="14"/>
    </row>
    <row r="6651" spans="1:4" hidden="1">
      <c r="A6651" s="3">
        <v>42501</v>
      </c>
      <c r="B6651" s="2">
        <v>14.69</v>
      </c>
      <c r="C6651" s="13"/>
      <c r="D6651" s="14"/>
    </row>
    <row r="6652" spans="1:4" hidden="1">
      <c r="A6652" s="3">
        <v>42502</v>
      </c>
      <c r="B6652" s="2">
        <v>14.41</v>
      </c>
      <c r="C6652" s="13"/>
      <c r="D6652" s="14"/>
    </row>
    <row r="6653" spans="1:4" hidden="1">
      <c r="A6653" s="3">
        <v>42503</v>
      </c>
      <c r="B6653" s="2">
        <v>15.04</v>
      </c>
      <c r="C6653" s="13"/>
      <c r="D6653" s="14"/>
    </row>
    <row r="6654" spans="1:4" hidden="1">
      <c r="A6654" s="3">
        <v>42506</v>
      </c>
      <c r="B6654" s="2">
        <v>14.68</v>
      </c>
      <c r="C6654" s="13"/>
      <c r="D6654" s="14"/>
    </row>
    <row r="6655" spans="1:4" hidden="1">
      <c r="A6655" s="3">
        <v>42507</v>
      </c>
      <c r="B6655" s="2">
        <v>15.57</v>
      </c>
      <c r="C6655" s="13"/>
      <c r="D6655" s="14"/>
    </row>
    <row r="6656" spans="1:4" hidden="1">
      <c r="A6656" s="3">
        <v>42508</v>
      </c>
      <c r="B6656" s="2">
        <v>15.95</v>
      </c>
      <c r="C6656" s="13"/>
      <c r="D6656" s="14"/>
    </row>
    <row r="6657" spans="1:4" hidden="1">
      <c r="A6657" s="3">
        <v>42509</v>
      </c>
      <c r="B6657" s="2">
        <v>16.329999999999998</v>
      </c>
      <c r="C6657" s="13"/>
      <c r="D6657" s="14"/>
    </row>
    <row r="6658" spans="1:4" hidden="1">
      <c r="A6658" s="3">
        <v>42510</v>
      </c>
      <c r="B6658" s="2">
        <v>15.2</v>
      </c>
      <c r="C6658" s="13"/>
      <c r="D6658" s="14"/>
    </row>
    <row r="6659" spans="1:4" hidden="1">
      <c r="A6659" s="3">
        <v>42513</v>
      </c>
      <c r="B6659" s="2">
        <v>15.82</v>
      </c>
      <c r="C6659" s="13"/>
      <c r="D6659" s="14"/>
    </row>
    <row r="6660" spans="1:4" hidden="1">
      <c r="A6660" s="3">
        <v>42514</v>
      </c>
      <c r="B6660" s="2">
        <v>14.42</v>
      </c>
      <c r="C6660" s="13"/>
      <c r="D6660" s="14"/>
    </row>
    <row r="6661" spans="1:4" hidden="1">
      <c r="A6661" s="3">
        <v>42515</v>
      </c>
      <c r="B6661" s="2">
        <v>13.9</v>
      </c>
      <c r="C6661" s="13"/>
      <c r="D6661" s="14"/>
    </row>
    <row r="6662" spans="1:4" hidden="1">
      <c r="A6662" s="3">
        <v>42516</v>
      </c>
      <c r="B6662" s="2">
        <v>13.43</v>
      </c>
      <c r="C6662" s="13"/>
      <c r="D6662" s="14"/>
    </row>
    <row r="6663" spans="1:4" hidden="1">
      <c r="A6663" s="3">
        <v>42517</v>
      </c>
      <c r="B6663" s="2">
        <v>13.12</v>
      </c>
      <c r="C6663" s="13"/>
      <c r="D6663" s="14"/>
    </row>
    <row r="6664" spans="1:4" hidden="1">
      <c r="A6664" s="3">
        <v>42521</v>
      </c>
      <c r="B6664" s="2">
        <v>14.19</v>
      </c>
      <c r="C6664" s="13"/>
      <c r="D6664" s="14"/>
    </row>
    <row r="6665" spans="1:4" hidden="1">
      <c r="A6665" s="3">
        <v>42522</v>
      </c>
      <c r="B6665" s="2">
        <v>14.2</v>
      </c>
      <c r="C6665" s="13"/>
      <c r="D6665" s="14"/>
    </row>
    <row r="6666" spans="1:4" hidden="1">
      <c r="A6666" s="3">
        <v>42523</v>
      </c>
      <c r="B6666" s="2">
        <v>13.63</v>
      </c>
      <c r="C6666" s="13"/>
      <c r="D6666" s="14"/>
    </row>
    <row r="6667" spans="1:4" hidden="1">
      <c r="A6667" s="3">
        <v>42524</v>
      </c>
      <c r="B6667" s="2">
        <v>13.47</v>
      </c>
      <c r="C6667" s="13"/>
      <c r="D6667" s="14"/>
    </row>
    <row r="6668" spans="1:4" hidden="1">
      <c r="A6668" s="3">
        <v>42527</v>
      </c>
      <c r="B6668" s="2">
        <v>13.65</v>
      </c>
      <c r="C6668" s="13"/>
      <c r="D6668" s="14"/>
    </row>
    <row r="6669" spans="1:4" hidden="1">
      <c r="A6669" s="3">
        <v>42528</v>
      </c>
      <c r="B6669" s="2">
        <v>14.05</v>
      </c>
      <c r="C6669" s="13"/>
      <c r="D6669" s="14"/>
    </row>
    <row r="6670" spans="1:4" hidden="1">
      <c r="A6670" s="3">
        <v>42529</v>
      </c>
      <c r="B6670" s="2">
        <v>14.08</v>
      </c>
      <c r="C6670" s="13"/>
      <c r="D6670" s="14"/>
    </row>
    <row r="6671" spans="1:4" hidden="1">
      <c r="A6671" s="3">
        <v>42530</v>
      </c>
      <c r="B6671" s="2">
        <v>14.64</v>
      </c>
      <c r="C6671" s="13"/>
      <c r="D6671" s="14"/>
    </row>
    <row r="6672" spans="1:4" hidden="1">
      <c r="A6672" s="3">
        <v>42531</v>
      </c>
      <c r="B6672" s="2">
        <v>17.03</v>
      </c>
      <c r="C6672" s="13"/>
      <c r="D6672" s="14"/>
    </row>
    <row r="6673" spans="1:4" hidden="1">
      <c r="A6673" s="3">
        <v>42534</v>
      </c>
      <c r="B6673" s="2">
        <v>20.97</v>
      </c>
      <c r="C6673" s="13"/>
      <c r="D6673" s="14"/>
    </row>
    <row r="6674" spans="1:4" hidden="1">
      <c r="A6674" s="3">
        <v>42535</v>
      </c>
      <c r="B6674" s="2">
        <v>20.5</v>
      </c>
      <c r="C6674" s="13"/>
      <c r="D6674" s="14"/>
    </row>
    <row r="6675" spans="1:4" hidden="1">
      <c r="A6675" s="3">
        <v>42536</v>
      </c>
      <c r="B6675" s="2">
        <v>20.14</v>
      </c>
      <c r="C6675" s="13"/>
      <c r="D6675" s="14"/>
    </row>
    <row r="6676" spans="1:4" hidden="1">
      <c r="A6676" s="3">
        <v>42537</v>
      </c>
      <c r="B6676" s="2">
        <v>19.37</v>
      </c>
      <c r="C6676" s="13"/>
      <c r="D6676" s="14"/>
    </row>
    <row r="6677" spans="1:4" hidden="1">
      <c r="A6677" s="3">
        <v>42538</v>
      </c>
      <c r="B6677" s="2">
        <v>19.41</v>
      </c>
      <c r="C6677" s="13"/>
      <c r="D6677" s="14"/>
    </row>
    <row r="6678" spans="1:4" hidden="1">
      <c r="A6678" s="3">
        <v>42541</v>
      </c>
      <c r="B6678" s="2">
        <v>18.37</v>
      </c>
      <c r="C6678" s="13"/>
      <c r="D6678" s="14"/>
    </row>
    <row r="6679" spans="1:4" hidden="1">
      <c r="A6679" s="3">
        <v>42542</v>
      </c>
      <c r="B6679" s="2">
        <v>18.48</v>
      </c>
      <c r="C6679" s="13"/>
      <c r="D6679" s="14"/>
    </row>
    <row r="6680" spans="1:4" hidden="1">
      <c r="A6680" s="3">
        <v>42543</v>
      </c>
      <c r="B6680" s="2">
        <v>21.17</v>
      </c>
      <c r="C6680" s="13"/>
      <c r="D6680" s="14"/>
    </row>
    <row r="6681" spans="1:4" hidden="1">
      <c r="A6681" s="3">
        <v>42544</v>
      </c>
      <c r="B6681" s="2">
        <v>17.25</v>
      </c>
      <c r="C6681" s="13"/>
      <c r="D6681" s="14"/>
    </row>
    <row r="6682" spans="1:4" hidden="1">
      <c r="A6682" s="3">
        <v>42545</v>
      </c>
      <c r="B6682" s="2">
        <v>25.76</v>
      </c>
      <c r="C6682" s="13"/>
      <c r="D6682" s="14"/>
    </row>
    <row r="6683" spans="1:4" hidden="1">
      <c r="A6683" s="3">
        <v>42548</v>
      </c>
      <c r="B6683" s="2">
        <v>23.85</v>
      </c>
      <c r="C6683" s="13"/>
      <c r="D6683" s="14"/>
    </row>
    <row r="6684" spans="1:4" hidden="1">
      <c r="A6684" s="3">
        <v>42549</v>
      </c>
      <c r="B6684" s="2">
        <v>18.75</v>
      </c>
      <c r="C6684" s="13"/>
      <c r="D6684" s="14"/>
    </row>
    <row r="6685" spans="1:4" hidden="1">
      <c r="A6685" s="3">
        <v>42550</v>
      </c>
      <c r="B6685" s="2">
        <v>16.64</v>
      </c>
      <c r="C6685" s="13"/>
      <c r="D6685" s="14"/>
    </row>
    <row r="6686" spans="1:4">
      <c r="A6686" s="3">
        <v>42551</v>
      </c>
      <c r="B6686" s="2">
        <v>15.63</v>
      </c>
      <c r="C6686" s="12" t="s">
        <v>125</v>
      </c>
      <c r="D6686" s="2">
        <f>AVERAGE(B6623:B6686)</f>
        <v>15.675937500000002</v>
      </c>
    </row>
    <row r="6687" spans="1:4" hidden="1">
      <c r="A6687" s="3">
        <v>42552</v>
      </c>
      <c r="B6687" s="2">
        <v>14.77</v>
      </c>
      <c r="C6687" s="13"/>
      <c r="D6687" s="14"/>
    </row>
    <row r="6688" spans="1:4" hidden="1">
      <c r="A6688" s="3">
        <v>42556</v>
      </c>
      <c r="B6688" s="2">
        <v>15.58</v>
      </c>
      <c r="C6688" s="13"/>
      <c r="D6688" s="14"/>
    </row>
    <row r="6689" spans="1:4" hidden="1">
      <c r="A6689" s="3">
        <v>42557</v>
      </c>
      <c r="B6689" s="2">
        <v>14.96</v>
      </c>
      <c r="C6689" s="13"/>
      <c r="D6689" s="14"/>
    </row>
    <row r="6690" spans="1:4" hidden="1">
      <c r="A6690" s="3">
        <v>42558</v>
      </c>
      <c r="B6690" s="2">
        <v>14.76</v>
      </c>
      <c r="C6690" s="13"/>
      <c r="D6690" s="14"/>
    </row>
    <row r="6691" spans="1:4" hidden="1">
      <c r="A6691" s="3">
        <v>42559</v>
      </c>
      <c r="B6691" s="2">
        <v>13.2</v>
      </c>
      <c r="C6691" s="13"/>
      <c r="D6691" s="14"/>
    </row>
    <row r="6692" spans="1:4" hidden="1">
      <c r="A6692" s="3">
        <v>42562</v>
      </c>
      <c r="B6692" s="2">
        <v>13.54</v>
      </c>
      <c r="C6692" s="13"/>
      <c r="D6692" s="14"/>
    </row>
    <row r="6693" spans="1:4" hidden="1">
      <c r="A6693" s="3">
        <v>42563</v>
      </c>
      <c r="B6693" s="2">
        <v>13.55</v>
      </c>
      <c r="C6693" s="13"/>
      <c r="D6693" s="14"/>
    </row>
    <row r="6694" spans="1:4" hidden="1">
      <c r="A6694" s="3">
        <v>42564</v>
      </c>
      <c r="B6694" s="2">
        <v>13.04</v>
      </c>
      <c r="C6694" s="13"/>
      <c r="D6694" s="14"/>
    </row>
    <row r="6695" spans="1:4" hidden="1">
      <c r="A6695" s="3">
        <v>42565</v>
      </c>
      <c r="B6695" s="2">
        <v>12.82</v>
      </c>
      <c r="C6695" s="13"/>
      <c r="D6695" s="14"/>
    </row>
    <row r="6696" spans="1:4" hidden="1">
      <c r="A6696" s="3">
        <v>42566</v>
      </c>
      <c r="B6696" s="2">
        <v>12.67</v>
      </c>
      <c r="C6696" s="13"/>
      <c r="D6696" s="14"/>
    </row>
    <row r="6697" spans="1:4" hidden="1">
      <c r="A6697" s="3">
        <v>42569</v>
      </c>
      <c r="B6697" s="2">
        <v>12.44</v>
      </c>
      <c r="C6697" s="13"/>
      <c r="D6697" s="14"/>
    </row>
    <row r="6698" spans="1:4" hidden="1">
      <c r="A6698" s="3">
        <v>42570</v>
      </c>
      <c r="B6698" s="2">
        <v>11.97</v>
      </c>
      <c r="C6698" s="13"/>
      <c r="D6698" s="14"/>
    </row>
    <row r="6699" spans="1:4" hidden="1">
      <c r="A6699" s="3">
        <v>42571</v>
      </c>
      <c r="B6699" s="2">
        <v>11.77</v>
      </c>
      <c r="C6699" s="13"/>
      <c r="D6699" s="14"/>
    </row>
    <row r="6700" spans="1:4" hidden="1">
      <c r="A6700" s="3">
        <v>42572</v>
      </c>
      <c r="B6700" s="2">
        <v>12.74</v>
      </c>
      <c r="C6700" s="13"/>
      <c r="D6700" s="14"/>
    </row>
    <row r="6701" spans="1:4" hidden="1">
      <c r="A6701" s="3">
        <v>42573</v>
      </c>
      <c r="B6701" s="2">
        <v>12.02</v>
      </c>
      <c r="C6701" s="13"/>
      <c r="D6701" s="14"/>
    </row>
    <row r="6702" spans="1:4" hidden="1">
      <c r="A6702" s="3">
        <v>42576</v>
      </c>
      <c r="B6702" s="2">
        <v>12.87</v>
      </c>
      <c r="C6702" s="13"/>
      <c r="D6702" s="14"/>
    </row>
    <row r="6703" spans="1:4" hidden="1">
      <c r="A6703" s="3">
        <v>42577</v>
      </c>
      <c r="B6703" s="2">
        <v>13.05</v>
      </c>
      <c r="C6703" s="13"/>
      <c r="D6703" s="14"/>
    </row>
    <row r="6704" spans="1:4" hidden="1">
      <c r="A6704" s="3">
        <v>42578</v>
      </c>
      <c r="B6704" s="2">
        <v>12.83</v>
      </c>
      <c r="C6704" s="13"/>
      <c r="D6704" s="14"/>
    </row>
    <row r="6705" spans="1:4" hidden="1">
      <c r="A6705" s="3">
        <v>42579</v>
      </c>
      <c r="B6705" s="2">
        <v>12.72</v>
      </c>
      <c r="C6705" s="13"/>
      <c r="D6705" s="14"/>
    </row>
    <row r="6706" spans="1:4" hidden="1">
      <c r="A6706" s="3">
        <v>42580</v>
      </c>
      <c r="B6706" s="2">
        <v>11.87</v>
      </c>
      <c r="C6706" s="13"/>
      <c r="D6706" s="14"/>
    </row>
    <row r="6707" spans="1:4" hidden="1">
      <c r="A6707" s="3">
        <v>42583</v>
      </c>
      <c r="B6707" s="2">
        <v>12.44</v>
      </c>
      <c r="C6707" s="13"/>
      <c r="D6707" s="14"/>
    </row>
    <row r="6708" spans="1:4" hidden="1">
      <c r="A6708" s="3">
        <v>42584</v>
      </c>
      <c r="B6708" s="2">
        <v>13.37</v>
      </c>
      <c r="C6708" s="13"/>
      <c r="D6708" s="14"/>
    </row>
    <row r="6709" spans="1:4" hidden="1">
      <c r="A6709" s="3">
        <v>42585</v>
      </c>
      <c r="B6709" s="2">
        <v>12.86</v>
      </c>
      <c r="C6709" s="13"/>
      <c r="D6709" s="14"/>
    </row>
    <row r="6710" spans="1:4" hidden="1">
      <c r="A6710" s="3">
        <v>42586</v>
      </c>
      <c r="B6710" s="2">
        <v>12.42</v>
      </c>
      <c r="C6710" s="13"/>
      <c r="D6710" s="14"/>
    </row>
    <row r="6711" spans="1:4" hidden="1">
      <c r="A6711" s="3">
        <v>42587</v>
      </c>
      <c r="B6711" s="2">
        <v>11.39</v>
      </c>
      <c r="C6711" s="13"/>
      <c r="D6711" s="14"/>
    </row>
    <row r="6712" spans="1:4" hidden="1">
      <c r="A6712" s="3">
        <v>42590</v>
      </c>
      <c r="B6712" s="2">
        <v>11.5</v>
      </c>
      <c r="C6712" s="13"/>
      <c r="D6712" s="14"/>
    </row>
    <row r="6713" spans="1:4" hidden="1">
      <c r="A6713" s="3">
        <v>42591</v>
      </c>
      <c r="B6713" s="2">
        <v>11.66</v>
      </c>
      <c r="C6713" s="13"/>
      <c r="D6713" s="14"/>
    </row>
    <row r="6714" spans="1:4" hidden="1">
      <c r="A6714" s="3">
        <v>42592</v>
      </c>
      <c r="B6714" s="2">
        <v>12.05</v>
      </c>
      <c r="C6714" s="13"/>
      <c r="D6714" s="14"/>
    </row>
    <row r="6715" spans="1:4" hidden="1">
      <c r="A6715" s="3">
        <v>42593</v>
      </c>
      <c r="B6715" s="2">
        <v>11.68</v>
      </c>
      <c r="C6715" s="13"/>
      <c r="D6715" s="14"/>
    </row>
    <row r="6716" spans="1:4" hidden="1">
      <c r="A6716" s="3">
        <v>42594</v>
      </c>
      <c r="B6716" s="2">
        <v>11.55</v>
      </c>
      <c r="C6716" s="13"/>
      <c r="D6716" s="14"/>
    </row>
    <row r="6717" spans="1:4" hidden="1">
      <c r="A6717" s="3">
        <v>42597</v>
      </c>
      <c r="B6717" s="2">
        <v>11.81</v>
      </c>
      <c r="C6717" s="13"/>
      <c r="D6717" s="14"/>
    </row>
    <row r="6718" spans="1:4" hidden="1">
      <c r="A6718" s="3">
        <v>42598</v>
      </c>
      <c r="B6718" s="2">
        <v>12.64</v>
      </c>
      <c r="C6718" s="13"/>
      <c r="D6718" s="14"/>
    </row>
    <row r="6719" spans="1:4" hidden="1">
      <c r="A6719" s="3">
        <v>42599</v>
      </c>
      <c r="B6719" s="2">
        <v>12.19</v>
      </c>
      <c r="C6719" s="13"/>
      <c r="D6719" s="14"/>
    </row>
    <row r="6720" spans="1:4" hidden="1">
      <c r="A6720" s="3">
        <v>42600</v>
      </c>
      <c r="B6720" s="2">
        <v>11.43</v>
      </c>
      <c r="C6720" s="13"/>
      <c r="D6720" s="14"/>
    </row>
    <row r="6721" spans="1:4" hidden="1">
      <c r="A6721" s="3">
        <v>42601</v>
      </c>
      <c r="B6721" s="2">
        <v>11.34</v>
      </c>
      <c r="C6721" s="13"/>
      <c r="D6721" s="14"/>
    </row>
    <row r="6722" spans="1:4" hidden="1">
      <c r="A6722" s="3">
        <v>42604</v>
      </c>
      <c r="B6722" s="2">
        <v>12.27</v>
      </c>
      <c r="C6722" s="13"/>
      <c r="D6722" s="14"/>
    </row>
    <row r="6723" spans="1:4" hidden="1">
      <c r="A6723" s="3">
        <v>42605</v>
      </c>
      <c r="B6723" s="2">
        <v>12.38</v>
      </c>
      <c r="C6723" s="13"/>
      <c r="D6723" s="14"/>
    </row>
    <row r="6724" spans="1:4" hidden="1">
      <c r="A6724" s="3">
        <v>42606</v>
      </c>
      <c r="B6724" s="2">
        <v>13.45</v>
      </c>
      <c r="C6724" s="13"/>
      <c r="D6724" s="14"/>
    </row>
    <row r="6725" spans="1:4" hidden="1">
      <c r="A6725" s="3">
        <v>42607</v>
      </c>
      <c r="B6725" s="2">
        <v>13.63</v>
      </c>
      <c r="C6725" s="13"/>
      <c r="D6725" s="14"/>
    </row>
    <row r="6726" spans="1:4" hidden="1">
      <c r="A6726" s="13">
        <v>42608</v>
      </c>
      <c r="B6726" s="14">
        <v>13.65</v>
      </c>
    </row>
    <row r="6727" spans="1:4" hidden="1">
      <c r="A6727" s="13">
        <v>42611</v>
      </c>
      <c r="B6727" s="14">
        <v>12.94</v>
      </c>
    </row>
    <row r="6728" spans="1:4" hidden="1">
      <c r="A6728" s="13">
        <v>42612</v>
      </c>
      <c r="B6728" s="14">
        <v>13.12</v>
      </c>
    </row>
    <row r="6729" spans="1:4" hidden="1">
      <c r="A6729" s="13">
        <v>42613</v>
      </c>
      <c r="B6729" s="14">
        <v>13.42</v>
      </c>
    </row>
    <row r="6730" spans="1:4" hidden="1">
      <c r="A6730" s="13">
        <v>42614</v>
      </c>
      <c r="B6730" s="14">
        <v>13.48</v>
      </c>
    </row>
    <row r="6731" spans="1:4" hidden="1">
      <c r="A6731" s="13">
        <v>42615</v>
      </c>
      <c r="B6731" s="14">
        <v>11.98</v>
      </c>
    </row>
    <row r="6732" spans="1:4" hidden="1">
      <c r="A6732" s="13">
        <v>42619</v>
      </c>
      <c r="B6732" s="14">
        <v>12.02</v>
      </c>
    </row>
    <row r="6733" spans="1:4" hidden="1">
      <c r="A6733" s="13">
        <v>42620</v>
      </c>
      <c r="B6733" s="14">
        <v>11.94</v>
      </c>
    </row>
    <row r="6734" spans="1:4" hidden="1">
      <c r="A6734" s="13">
        <v>42621</v>
      </c>
      <c r="B6734" s="14">
        <v>12.51</v>
      </c>
    </row>
    <row r="6735" spans="1:4" hidden="1">
      <c r="A6735" s="13">
        <v>42622</v>
      </c>
      <c r="B6735" s="14">
        <v>17.5</v>
      </c>
    </row>
    <row r="6736" spans="1:4" hidden="1">
      <c r="A6736" s="13">
        <v>42625</v>
      </c>
      <c r="B6736" s="14">
        <v>15.16</v>
      </c>
    </row>
    <row r="6737" spans="1:4" hidden="1">
      <c r="A6737" s="13">
        <v>42626</v>
      </c>
      <c r="B6737" s="14">
        <v>17.850000000000001</v>
      </c>
    </row>
    <row r="6738" spans="1:4" hidden="1">
      <c r="A6738" s="13">
        <v>42627</v>
      </c>
      <c r="B6738" s="14">
        <v>18.14</v>
      </c>
    </row>
    <row r="6739" spans="1:4" hidden="1">
      <c r="A6739" s="13">
        <v>42628</v>
      </c>
      <c r="B6739" s="14">
        <v>16.3</v>
      </c>
    </row>
    <row r="6740" spans="1:4" hidden="1">
      <c r="A6740" s="13">
        <v>42629</v>
      </c>
      <c r="B6740" s="14">
        <v>15.37</v>
      </c>
    </row>
    <row r="6741" spans="1:4" hidden="1">
      <c r="A6741" s="13">
        <v>42632</v>
      </c>
      <c r="B6741" s="14">
        <v>15.53</v>
      </c>
    </row>
    <row r="6742" spans="1:4" hidden="1">
      <c r="A6742" s="13">
        <v>42633</v>
      </c>
      <c r="B6742" s="14">
        <v>15.92</v>
      </c>
    </row>
    <row r="6743" spans="1:4" hidden="1">
      <c r="A6743" s="13">
        <v>42634</v>
      </c>
      <c r="B6743" s="14">
        <v>13.3</v>
      </c>
    </row>
    <row r="6744" spans="1:4" hidden="1">
      <c r="A6744" s="13">
        <v>42635</v>
      </c>
      <c r="B6744" s="14">
        <v>12.02</v>
      </c>
    </row>
    <row r="6745" spans="1:4" hidden="1">
      <c r="A6745" s="13">
        <v>42636</v>
      </c>
      <c r="B6745" s="14">
        <v>12.29</v>
      </c>
    </row>
    <row r="6746" spans="1:4" hidden="1">
      <c r="A6746" s="13">
        <v>42639</v>
      </c>
      <c r="B6746" s="14">
        <v>14.5</v>
      </c>
    </row>
    <row r="6747" spans="1:4" hidden="1">
      <c r="A6747" s="13">
        <v>42640</v>
      </c>
      <c r="B6747" s="14">
        <v>13.1</v>
      </c>
    </row>
    <row r="6748" spans="1:4" hidden="1">
      <c r="A6748" s="13">
        <v>42641</v>
      </c>
      <c r="B6748" s="14">
        <v>12.39</v>
      </c>
    </row>
    <row r="6749" spans="1:4" hidden="1">
      <c r="A6749" s="13">
        <v>42642</v>
      </c>
      <c r="B6749" s="14">
        <v>14.02</v>
      </c>
    </row>
    <row r="6750" spans="1:4">
      <c r="A6750" s="13">
        <v>42643</v>
      </c>
      <c r="B6750" s="14">
        <v>13.29</v>
      </c>
      <c r="C6750" s="12" t="s">
        <v>126</v>
      </c>
      <c r="D6750" s="2">
        <f>AVERAGE(B6687:B6750)</f>
        <v>13.233906249999997</v>
      </c>
    </row>
    <row r="6751" spans="1:4" hidden="1">
      <c r="A6751" s="13">
        <v>42646</v>
      </c>
      <c r="B6751" s="14">
        <v>13.57</v>
      </c>
    </row>
    <row r="6752" spans="1:4" hidden="1">
      <c r="A6752" s="13">
        <v>42647</v>
      </c>
      <c r="B6752" s="14">
        <v>13.63</v>
      </c>
    </row>
    <row r="6753" spans="1:2" hidden="1">
      <c r="A6753" s="13">
        <v>42648</v>
      </c>
      <c r="B6753" s="14">
        <v>12.99</v>
      </c>
    </row>
    <row r="6754" spans="1:2" hidden="1">
      <c r="A6754" s="13">
        <v>42649</v>
      </c>
      <c r="B6754" s="14">
        <v>12.84</v>
      </c>
    </row>
    <row r="6755" spans="1:2" hidden="1">
      <c r="A6755" s="13">
        <v>42650</v>
      </c>
      <c r="B6755" s="14">
        <v>13.48</v>
      </c>
    </row>
    <row r="6756" spans="1:2" hidden="1">
      <c r="A6756" s="13">
        <v>42653</v>
      </c>
      <c r="B6756" s="14">
        <v>13.38</v>
      </c>
    </row>
    <row r="6757" spans="1:2" hidden="1">
      <c r="A6757" s="13">
        <v>42654</v>
      </c>
      <c r="B6757" s="14">
        <v>15.36</v>
      </c>
    </row>
    <row r="6758" spans="1:2" hidden="1">
      <c r="A6758" s="13">
        <v>42655</v>
      </c>
      <c r="B6758" s="14">
        <v>15.91</v>
      </c>
    </row>
    <row r="6759" spans="1:2" hidden="1">
      <c r="A6759" s="13">
        <v>42656</v>
      </c>
      <c r="B6759" s="14">
        <v>16.690000000000001</v>
      </c>
    </row>
    <row r="6760" spans="1:2" hidden="1">
      <c r="A6760" s="13">
        <v>42657</v>
      </c>
      <c r="B6760" s="14">
        <v>16.12</v>
      </c>
    </row>
    <row r="6761" spans="1:2" hidden="1">
      <c r="A6761" s="13">
        <v>42660</v>
      </c>
      <c r="B6761" s="14">
        <v>16.21</v>
      </c>
    </row>
    <row r="6762" spans="1:2" hidden="1">
      <c r="A6762" s="13">
        <v>42661</v>
      </c>
      <c r="B6762" s="14">
        <v>15.28</v>
      </c>
    </row>
    <row r="6763" spans="1:2" hidden="1">
      <c r="A6763" s="13">
        <v>42662</v>
      </c>
      <c r="B6763" s="14">
        <v>14.41</v>
      </c>
    </row>
    <row r="6764" spans="1:2" hidden="1">
      <c r="A6764" s="13">
        <v>42663</v>
      </c>
      <c r="B6764" s="14">
        <v>13.75</v>
      </c>
    </row>
    <row r="6765" spans="1:2" hidden="1">
      <c r="A6765" s="13">
        <v>42664</v>
      </c>
      <c r="B6765" s="14">
        <v>13.34</v>
      </c>
    </row>
    <row r="6766" spans="1:2" hidden="1">
      <c r="A6766" s="13">
        <v>42667</v>
      </c>
      <c r="B6766" s="14">
        <v>13.02</v>
      </c>
    </row>
    <row r="6767" spans="1:2" hidden="1">
      <c r="A6767" s="13">
        <v>42668</v>
      </c>
      <c r="B6767" s="14">
        <v>13.46</v>
      </c>
    </row>
    <row r="6768" spans="1:2" hidden="1">
      <c r="A6768" s="13">
        <v>42669</v>
      </c>
      <c r="B6768" s="14">
        <v>14.24</v>
      </c>
    </row>
    <row r="6769" spans="1:2" hidden="1">
      <c r="A6769" s="13">
        <v>42670</v>
      </c>
      <c r="B6769" s="14">
        <v>15.36</v>
      </c>
    </row>
    <row r="6770" spans="1:2" hidden="1">
      <c r="A6770" s="13">
        <v>42671</v>
      </c>
      <c r="B6770" s="14">
        <v>16.190000000000001</v>
      </c>
    </row>
    <row r="6771" spans="1:2" hidden="1">
      <c r="A6771" s="13">
        <v>42674</v>
      </c>
      <c r="B6771" s="14">
        <v>17.059999999999999</v>
      </c>
    </row>
    <row r="6772" spans="1:2" hidden="1">
      <c r="A6772" s="13">
        <v>42675</v>
      </c>
      <c r="B6772" s="14">
        <v>18.559999999999999</v>
      </c>
    </row>
    <row r="6773" spans="1:2" hidden="1">
      <c r="A6773" s="13">
        <v>42676</v>
      </c>
      <c r="B6773" s="14">
        <v>19.32</v>
      </c>
    </row>
    <row r="6774" spans="1:2" hidden="1">
      <c r="A6774" s="13">
        <v>42677</v>
      </c>
      <c r="B6774" s="14">
        <v>22.08</v>
      </c>
    </row>
    <row r="6775" spans="1:2" hidden="1">
      <c r="A6775" s="13">
        <v>42678</v>
      </c>
      <c r="B6775" s="14">
        <v>22.51</v>
      </c>
    </row>
    <row r="6776" spans="1:2" hidden="1">
      <c r="A6776" s="13">
        <v>42681</v>
      </c>
      <c r="B6776" s="14">
        <v>18.71</v>
      </c>
    </row>
    <row r="6777" spans="1:2" hidden="1">
      <c r="A6777" s="13">
        <v>42682</v>
      </c>
      <c r="B6777" s="14">
        <v>18.739999999999998</v>
      </c>
    </row>
    <row r="6778" spans="1:2" hidden="1">
      <c r="A6778" s="13">
        <v>42683</v>
      </c>
      <c r="B6778" s="14">
        <v>14.38</v>
      </c>
    </row>
    <row r="6779" spans="1:2" hidden="1">
      <c r="A6779" s="13">
        <v>42684</v>
      </c>
      <c r="B6779" s="14">
        <v>14.74</v>
      </c>
    </row>
    <row r="6780" spans="1:2" hidden="1">
      <c r="A6780" s="13">
        <v>42685</v>
      </c>
      <c r="B6780" s="14">
        <v>14.17</v>
      </c>
    </row>
    <row r="6781" spans="1:2" hidden="1">
      <c r="A6781" s="13">
        <v>42688</v>
      </c>
      <c r="B6781" s="14">
        <v>14.48</v>
      </c>
    </row>
    <row r="6782" spans="1:2" hidden="1">
      <c r="A6782" s="13">
        <v>42689</v>
      </c>
      <c r="B6782" s="14">
        <v>13.37</v>
      </c>
    </row>
    <row r="6783" spans="1:2" hidden="1">
      <c r="A6783" s="13">
        <v>42690</v>
      </c>
      <c r="B6783" s="14">
        <v>13.72</v>
      </c>
    </row>
    <row r="6784" spans="1:2" hidden="1">
      <c r="A6784" s="13">
        <v>42691</v>
      </c>
      <c r="B6784" s="14">
        <v>13.35</v>
      </c>
    </row>
    <row r="6785" spans="1:2" hidden="1">
      <c r="A6785" s="13">
        <v>42692</v>
      </c>
      <c r="B6785" s="14">
        <v>12.85</v>
      </c>
    </row>
    <row r="6786" spans="1:2" hidden="1">
      <c r="A6786" s="13">
        <v>42695</v>
      </c>
      <c r="B6786" s="14">
        <v>12.42</v>
      </c>
    </row>
    <row r="6787" spans="1:2" hidden="1">
      <c r="A6787" s="13">
        <v>42696</v>
      </c>
      <c r="B6787" s="14">
        <v>12.41</v>
      </c>
    </row>
    <row r="6788" spans="1:2" hidden="1">
      <c r="A6788" s="13">
        <v>42697</v>
      </c>
      <c r="B6788" s="14">
        <v>12.43</v>
      </c>
    </row>
    <row r="6789" spans="1:2" hidden="1">
      <c r="A6789" s="13">
        <v>42699</v>
      </c>
      <c r="B6789" s="14">
        <v>12.34</v>
      </c>
    </row>
    <row r="6790" spans="1:2" hidden="1">
      <c r="A6790" s="13">
        <v>42702</v>
      </c>
      <c r="B6790" s="14">
        <v>13.15</v>
      </c>
    </row>
    <row r="6791" spans="1:2" hidden="1">
      <c r="A6791" s="13">
        <v>42703</v>
      </c>
      <c r="B6791" s="14">
        <v>12.9</v>
      </c>
    </row>
    <row r="6792" spans="1:2" hidden="1">
      <c r="A6792" s="13">
        <v>42704</v>
      </c>
      <c r="B6792" s="14">
        <v>13.33</v>
      </c>
    </row>
    <row r="6793" spans="1:2" hidden="1">
      <c r="A6793" s="13">
        <v>42705</v>
      </c>
      <c r="B6793" s="14">
        <v>14.07</v>
      </c>
    </row>
    <row r="6794" spans="1:2" hidden="1">
      <c r="A6794" s="13">
        <v>42706</v>
      </c>
      <c r="B6794" s="14">
        <v>14.12</v>
      </c>
    </row>
    <row r="6795" spans="1:2" hidden="1">
      <c r="A6795" s="13">
        <v>42709</v>
      </c>
      <c r="B6795" s="14">
        <v>12.14</v>
      </c>
    </row>
    <row r="6796" spans="1:2" hidden="1">
      <c r="A6796" s="13">
        <v>42710</v>
      </c>
      <c r="B6796" s="14">
        <v>11.79</v>
      </c>
    </row>
    <row r="6797" spans="1:2" hidden="1">
      <c r="A6797" s="13">
        <v>42711</v>
      </c>
      <c r="B6797" s="14">
        <v>12.22</v>
      </c>
    </row>
    <row r="6798" spans="1:2" hidden="1">
      <c r="A6798" s="13">
        <v>42712</v>
      </c>
      <c r="B6798" s="14">
        <v>12.64</v>
      </c>
    </row>
    <row r="6799" spans="1:2" hidden="1">
      <c r="A6799" s="13">
        <v>42713</v>
      </c>
      <c r="B6799" s="14">
        <v>11.75</v>
      </c>
    </row>
    <row r="6800" spans="1:2" hidden="1">
      <c r="A6800" s="13">
        <v>42716</v>
      </c>
      <c r="B6800" s="14">
        <v>12.64</v>
      </c>
    </row>
    <row r="6801" spans="1:4" hidden="1">
      <c r="A6801" s="13">
        <v>42717</v>
      </c>
      <c r="B6801" s="14">
        <v>12.72</v>
      </c>
    </row>
    <row r="6802" spans="1:4" hidden="1">
      <c r="A6802" s="13">
        <v>42718</v>
      </c>
      <c r="B6802" s="14">
        <v>13.19</v>
      </c>
    </row>
    <row r="6803" spans="1:4" hidden="1">
      <c r="A6803" s="13">
        <v>42719</v>
      </c>
      <c r="B6803" s="14">
        <v>12.79</v>
      </c>
    </row>
    <row r="6804" spans="1:4" hidden="1">
      <c r="A6804" s="13">
        <v>42720</v>
      </c>
      <c r="B6804" s="14">
        <v>12.2</v>
      </c>
      <c r="C6804" s="4"/>
    </row>
    <row r="6805" spans="1:4" hidden="1">
      <c r="A6805" s="13">
        <v>42723</v>
      </c>
      <c r="B6805" s="14">
        <v>11.71</v>
      </c>
      <c r="C6805" s="4"/>
    </row>
    <row r="6806" spans="1:4" hidden="1">
      <c r="A6806" s="13">
        <v>42724</v>
      </c>
      <c r="B6806" s="14">
        <v>11.45</v>
      </c>
      <c r="C6806" s="4"/>
    </row>
    <row r="6807" spans="1:4" hidden="1">
      <c r="A6807" s="13">
        <v>42725</v>
      </c>
      <c r="B6807" s="14">
        <v>11.27</v>
      </c>
      <c r="C6807" s="4"/>
    </row>
    <row r="6808" spans="1:4" hidden="1">
      <c r="A6808" s="13">
        <v>42726</v>
      </c>
      <c r="B6808" s="14">
        <v>11.43</v>
      </c>
      <c r="C6808" s="4"/>
    </row>
    <row r="6809" spans="1:4" hidden="1">
      <c r="A6809" s="13">
        <v>42727</v>
      </c>
      <c r="B6809" s="14">
        <v>11.44</v>
      </c>
    </row>
    <row r="6810" spans="1:4" hidden="1">
      <c r="A6810" s="13">
        <v>42731</v>
      </c>
      <c r="B6810">
        <v>11.99</v>
      </c>
    </row>
    <row r="6811" spans="1:4" hidden="1">
      <c r="A6811" s="13">
        <v>42732</v>
      </c>
      <c r="B6811">
        <v>12.95</v>
      </c>
    </row>
    <row r="6812" spans="1:4" hidden="1">
      <c r="A6812" s="13">
        <v>42733</v>
      </c>
      <c r="B6812">
        <v>13.37</v>
      </c>
    </row>
    <row r="6813" spans="1:4">
      <c r="A6813" s="3">
        <v>42734</v>
      </c>
      <c r="B6813" s="2">
        <v>14.04</v>
      </c>
      <c r="C6813" s="12" t="s">
        <v>127</v>
      </c>
      <c r="D6813" s="2">
        <f>AVERAGE(B6751:B6813)</f>
        <v>14.097936507936511</v>
      </c>
    </row>
    <row r="6814" spans="1:4" hidden="1">
      <c r="A6814" s="3">
        <v>42738</v>
      </c>
      <c r="B6814" s="2">
        <v>12.85</v>
      </c>
    </row>
    <row r="6815" spans="1:4" hidden="1">
      <c r="A6815" s="3">
        <v>42739</v>
      </c>
      <c r="B6815" s="2">
        <v>11.85</v>
      </c>
    </row>
    <row r="6816" spans="1:4" hidden="1">
      <c r="A6816" s="3">
        <v>42740</v>
      </c>
      <c r="B6816" s="2">
        <v>11.67</v>
      </c>
    </row>
    <row r="6817" spans="1:2" hidden="1">
      <c r="A6817" s="3">
        <v>42741</v>
      </c>
      <c r="B6817" s="2">
        <v>11.32</v>
      </c>
    </row>
    <row r="6818" spans="1:2" hidden="1">
      <c r="A6818" s="3">
        <v>42744</v>
      </c>
      <c r="B6818" s="2">
        <v>11.56</v>
      </c>
    </row>
    <row r="6819" spans="1:2" hidden="1">
      <c r="A6819" s="3">
        <v>42745</v>
      </c>
      <c r="B6819" s="2">
        <v>11.49</v>
      </c>
    </row>
    <row r="6820" spans="1:2" hidden="1">
      <c r="A6820" s="3">
        <v>42746</v>
      </c>
      <c r="B6820" s="2">
        <v>11.26</v>
      </c>
    </row>
    <row r="6821" spans="1:2" hidden="1">
      <c r="A6821" s="3">
        <v>42747</v>
      </c>
      <c r="B6821" s="2">
        <v>11.54</v>
      </c>
    </row>
    <row r="6822" spans="1:2" hidden="1">
      <c r="A6822" s="3">
        <v>42748</v>
      </c>
      <c r="B6822" s="2">
        <v>11.23</v>
      </c>
    </row>
    <row r="6823" spans="1:2" hidden="1">
      <c r="A6823" s="3">
        <v>42752</v>
      </c>
      <c r="B6823" s="2">
        <v>11.87</v>
      </c>
    </row>
    <row r="6824" spans="1:2" hidden="1">
      <c r="A6824" s="3">
        <v>42753</v>
      </c>
      <c r="B6824" s="2">
        <v>12.48</v>
      </c>
    </row>
    <row r="6825" spans="1:2" hidden="1">
      <c r="A6825" s="3">
        <v>42754</v>
      </c>
      <c r="B6825" s="2">
        <v>12.78</v>
      </c>
    </row>
    <row r="6826" spans="1:2" hidden="1">
      <c r="A6826" s="3">
        <v>42755</v>
      </c>
      <c r="B6826" s="2">
        <v>11.54</v>
      </c>
    </row>
    <row r="6827" spans="1:2" hidden="1">
      <c r="A6827" s="3">
        <v>42758</v>
      </c>
      <c r="B6827" s="2">
        <v>11.77</v>
      </c>
    </row>
    <row r="6828" spans="1:2" hidden="1">
      <c r="A6828" s="3">
        <v>42759</v>
      </c>
      <c r="B6828" s="2">
        <v>11.07</v>
      </c>
    </row>
    <row r="6829" spans="1:2" hidden="1">
      <c r="A6829" s="3">
        <v>42760</v>
      </c>
      <c r="B6829" s="2">
        <v>10.81</v>
      </c>
    </row>
    <row r="6830" spans="1:2" hidden="1">
      <c r="A6830" s="3">
        <v>42761</v>
      </c>
      <c r="B6830" s="2">
        <v>10.63</v>
      </c>
    </row>
    <row r="6831" spans="1:2" hidden="1">
      <c r="A6831" s="3">
        <v>42762</v>
      </c>
      <c r="B6831" s="2">
        <v>10.58</v>
      </c>
    </row>
    <row r="6832" spans="1:2" hidden="1">
      <c r="A6832" s="3">
        <v>42765</v>
      </c>
      <c r="B6832" s="2">
        <v>11.88</v>
      </c>
    </row>
    <row r="6833" spans="1:2" hidden="1">
      <c r="A6833" s="3">
        <v>42766</v>
      </c>
      <c r="B6833" s="2">
        <v>11.99</v>
      </c>
    </row>
    <row r="6834" spans="1:2" hidden="1">
      <c r="A6834" s="3">
        <v>42767</v>
      </c>
      <c r="B6834" s="2">
        <v>11.81</v>
      </c>
    </row>
    <row r="6835" spans="1:2" hidden="1">
      <c r="A6835" s="3">
        <v>42768</v>
      </c>
      <c r="B6835" s="2">
        <v>11.93</v>
      </c>
    </row>
    <row r="6836" spans="1:2" hidden="1">
      <c r="A6836" s="3">
        <v>42769</v>
      </c>
      <c r="B6836" s="2">
        <v>10.97</v>
      </c>
    </row>
    <row r="6837" spans="1:2" hidden="1">
      <c r="A6837" s="3">
        <v>42772</v>
      </c>
      <c r="B6837" s="2">
        <v>11.37</v>
      </c>
    </row>
    <row r="6838" spans="1:2" hidden="1">
      <c r="A6838" s="3">
        <v>42773</v>
      </c>
      <c r="B6838" s="2">
        <v>11.29</v>
      </c>
    </row>
    <row r="6839" spans="1:2" hidden="1">
      <c r="A6839" s="3">
        <v>42774</v>
      </c>
      <c r="B6839" s="2">
        <v>11.45</v>
      </c>
    </row>
    <row r="6840" spans="1:2" hidden="1">
      <c r="A6840" s="3">
        <v>42775</v>
      </c>
      <c r="B6840" s="2">
        <v>10.88</v>
      </c>
    </row>
    <row r="6841" spans="1:2" hidden="1">
      <c r="A6841" s="3">
        <v>42776</v>
      </c>
      <c r="B6841" s="2">
        <v>10.85</v>
      </c>
    </row>
    <row r="6842" spans="1:2" hidden="1">
      <c r="A6842" s="3">
        <v>42779</v>
      </c>
      <c r="B6842" s="2">
        <v>11.07</v>
      </c>
    </row>
    <row r="6843" spans="1:2" hidden="1">
      <c r="A6843" s="3">
        <v>42780</v>
      </c>
      <c r="B6843" s="2">
        <v>10.74</v>
      </c>
    </row>
    <row r="6844" spans="1:2" hidden="1">
      <c r="A6844" s="3">
        <v>42781</v>
      </c>
      <c r="B6844" s="2">
        <v>11.97</v>
      </c>
    </row>
    <row r="6845" spans="1:2" hidden="1">
      <c r="A6845" s="3">
        <v>42782</v>
      </c>
      <c r="B6845" s="2">
        <v>11.76</v>
      </c>
    </row>
    <row r="6846" spans="1:2" hidden="1">
      <c r="A6846" s="3">
        <v>42783</v>
      </c>
      <c r="B6846" s="2">
        <v>11.49</v>
      </c>
    </row>
    <row r="6847" spans="1:2" hidden="1">
      <c r="A6847" s="3">
        <v>42787</v>
      </c>
      <c r="B6847" s="2">
        <v>11.57</v>
      </c>
    </row>
    <row r="6848" spans="1:2" hidden="1">
      <c r="A6848" s="3">
        <v>42788</v>
      </c>
      <c r="B6848" s="2">
        <v>11.74</v>
      </c>
    </row>
    <row r="6849" spans="1:2" hidden="1">
      <c r="A6849" s="3">
        <v>42789</v>
      </c>
      <c r="B6849" s="2">
        <v>11.71</v>
      </c>
    </row>
    <row r="6850" spans="1:2" hidden="1">
      <c r="A6850" s="3">
        <v>42790</v>
      </c>
      <c r="B6850" s="2">
        <v>11.47</v>
      </c>
    </row>
    <row r="6851" spans="1:2" hidden="1">
      <c r="A6851" s="3">
        <v>42793</v>
      </c>
      <c r="B6851" s="2">
        <v>12.09</v>
      </c>
    </row>
    <row r="6852" spans="1:2" hidden="1">
      <c r="A6852" s="3">
        <v>42794</v>
      </c>
      <c r="B6852" s="2">
        <v>12.92</v>
      </c>
    </row>
    <row r="6853" spans="1:2" hidden="1">
      <c r="A6853" s="3">
        <v>42795</v>
      </c>
      <c r="B6853" s="2">
        <v>12.54</v>
      </c>
    </row>
    <row r="6854" spans="1:2" hidden="1">
      <c r="A6854" s="3">
        <v>42796</v>
      </c>
      <c r="B6854" s="2">
        <v>11.81</v>
      </c>
    </row>
    <row r="6855" spans="1:2" hidden="1">
      <c r="A6855" s="3">
        <v>42797</v>
      </c>
      <c r="B6855" s="2">
        <v>10.96</v>
      </c>
    </row>
    <row r="6856" spans="1:2" hidden="1">
      <c r="A6856" s="3">
        <v>42800</v>
      </c>
      <c r="B6856" s="2">
        <v>11.24</v>
      </c>
    </row>
    <row r="6857" spans="1:2" hidden="1">
      <c r="A6857" s="3">
        <v>42801</v>
      </c>
      <c r="B6857" s="2">
        <v>11.45</v>
      </c>
    </row>
    <row r="6858" spans="1:2" hidden="1">
      <c r="A6858" s="3">
        <v>42802</v>
      </c>
      <c r="B6858" s="2">
        <v>11.86</v>
      </c>
    </row>
    <row r="6859" spans="1:2" hidden="1">
      <c r="A6859" s="3">
        <v>42803</v>
      </c>
      <c r="B6859" s="2">
        <v>12.3</v>
      </c>
    </row>
    <row r="6860" spans="1:2" hidden="1">
      <c r="A6860" s="3">
        <v>42804</v>
      </c>
      <c r="B6860" s="2">
        <v>11.66</v>
      </c>
    </row>
    <row r="6861" spans="1:2" hidden="1">
      <c r="A6861" s="3">
        <v>42807</v>
      </c>
      <c r="B6861" s="2">
        <v>11.35</v>
      </c>
    </row>
    <row r="6862" spans="1:2" hidden="1">
      <c r="A6862" s="3">
        <v>42808</v>
      </c>
      <c r="B6862" s="2">
        <v>12.3</v>
      </c>
    </row>
    <row r="6863" spans="1:2" hidden="1">
      <c r="A6863" s="3">
        <v>42809</v>
      </c>
      <c r="B6863" s="2">
        <v>11.63</v>
      </c>
    </row>
    <row r="6864" spans="1:2" hidden="1">
      <c r="A6864" s="3">
        <v>42810</v>
      </c>
      <c r="B6864" s="2">
        <v>11.21</v>
      </c>
    </row>
    <row r="6865" spans="1:4" hidden="1">
      <c r="A6865" s="3">
        <v>42811</v>
      </c>
      <c r="B6865" s="2">
        <v>11.28</v>
      </c>
    </row>
    <row r="6866" spans="1:4" hidden="1">
      <c r="A6866" s="3">
        <v>42814</v>
      </c>
      <c r="B6866" s="2">
        <v>11.34</v>
      </c>
    </row>
    <row r="6867" spans="1:4" hidden="1">
      <c r="A6867" s="3">
        <v>42815</v>
      </c>
      <c r="B6867" s="2">
        <v>12.47</v>
      </c>
    </row>
    <row r="6868" spans="1:4" hidden="1">
      <c r="A6868" s="3">
        <v>42816</v>
      </c>
      <c r="B6868" s="2">
        <v>12.81</v>
      </c>
    </row>
    <row r="6869" spans="1:4" hidden="1">
      <c r="A6869" s="3">
        <v>42817</v>
      </c>
      <c r="B6869" s="2">
        <v>13.12</v>
      </c>
    </row>
    <row r="6870" spans="1:4" hidden="1">
      <c r="A6870" s="3">
        <v>42818</v>
      </c>
      <c r="B6870" s="2">
        <v>12.96</v>
      </c>
    </row>
    <row r="6871" spans="1:4" hidden="1">
      <c r="A6871" s="3">
        <v>42821</v>
      </c>
      <c r="B6871" s="2">
        <v>12.5</v>
      </c>
    </row>
    <row r="6872" spans="1:4" hidden="1">
      <c r="A6872" s="3">
        <v>42822</v>
      </c>
      <c r="B6872" s="2">
        <v>11.53</v>
      </c>
    </row>
    <row r="6873" spans="1:4" hidden="1">
      <c r="A6873" s="3">
        <v>42823</v>
      </c>
      <c r="B6873" s="2">
        <v>11.42</v>
      </c>
    </row>
    <row r="6874" spans="1:4" hidden="1">
      <c r="A6874" s="3">
        <v>42824</v>
      </c>
      <c r="B6874" s="2">
        <v>11.54</v>
      </c>
    </row>
    <row r="6875" spans="1:4">
      <c r="A6875" s="3">
        <v>42825</v>
      </c>
      <c r="B6875" s="2">
        <v>12.37</v>
      </c>
      <c r="C6875" s="12" t="s">
        <v>128</v>
      </c>
      <c r="D6875" s="2">
        <f>AVERAGE(B6814:B6875)</f>
        <v>11.691935483870967</v>
      </c>
    </row>
    <row r="6876" spans="1:4" hidden="1">
      <c r="A6876" s="3">
        <v>42828</v>
      </c>
      <c r="B6876" s="2">
        <v>12.38</v>
      </c>
    </row>
    <row r="6877" spans="1:4" hidden="1">
      <c r="A6877" s="3">
        <v>42829</v>
      </c>
      <c r="B6877" s="2">
        <v>11.79</v>
      </c>
    </row>
    <row r="6878" spans="1:4" hidden="1">
      <c r="A6878" s="3">
        <v>42830</v>
      </c>
      <c r="B6878" s="2">
        <v>12.89</v>
      </c>
    </row>
    <row r="6879" spans="1:4" hidden="1">
      <c r="A6879" s="3">
        <v>42831</v>
      </c>
      <c r="B6879" s="2">
        <v>12.39</v>
      </c>
    </row>
    <row r="6880" spans="1:4" hidden="1">
      <c r="A6880" s="3">
        <v>42832</v>
      </c>
      <c r="B6880" s="2">
        <v>12.87</v>
      </c>
    </row>
    <row r="6881" spans="1:2" hidden="1">
      <c r="A6881" s="3">
        <v>42835</v>
      </c>
      <c r="B6881" s="2">
        <v>14.05</v>
      </c>
    </row>
    <row r="6882" spans="1:2" hidden="1">
      <c r="A6882" s="3">
        <v>42836</v>
      </c>
      <c r="B6882" s="2">
        <v>15.07</v>
      </c>
    </row>
    <row r="6883" spans="1:2" hidden="1">
      <c r="A6883" s="3">
        <v>42837</v>
      </c>
      <c r="B6883" s="2">
        <v>15.77</v>
      </c>
    </row>
    <row r="6884" spans="1:2" hidden="1">
      <c r="A6884" s="3">
        <v>42838</v>
      </c>
      <c r="B6884" s="2">
        <v>15.96</v>
      </c>
    </row>
    <row r="6885" spans="1:2" hidden="1">
      <c r="A6885" s="3">
        <v>42842</v>
      </c>
      <c r="B6885" s="2">
        <v>14.66</v>
      </c>
    </row>
    <row r="6886" spans="1:2" hidden="1">
      <c r="A6886" s="3">
        <v>42843</v>
      </c>
      <c r="B6886" s="2">
        <v>14.42</v>
      </c>
    </row>
    <row r="6887" spans="1:2" hidden="1">
      <c r="A6887" s="3">
        <v>42844</v>
      </c>
      <c r="B6887" s="2">
        <v>14.93</v>
      </c>
    </row>
    <row r="6888" spans="1:2" hidden="1">
      <c r="A6888" s="3">
        <v>42845</v>
      </c>
      <c r="B6888" s="2">
        <v>14.15</v>
      </c>
    </row>
    <row r="6889" spans="1:2" hidden="1">
      <c r="A6889" s="3">
        <v>42846</v>
      </c>
      <c r="B6889" s="2">
        <v>14.63</v>
      </c>
    </row>
    <row r="6890" spans="1:2" hidden="1">
      <c r="A6890" s="3">
        <v>42849</v>
      </c>
      <c r="B6890" s="2">
        <v>10.84</v>
      </c>
    </row>
    <row r="6891" spans="1:2" hidden="1">
      <c r="A6891" s="3">
        <v>42850</v>
      </c>
      <c r="B6891" s="2">
        <v>10.76</v>
      </c>
    </row>
    <row r="6892" spans="1:2" hidden="1">
      <c r="A6892" s="3">
        <v>42851</v>
      </c>
      <c r="B6892" s="2">
        <v>10.85</v>
      </c>
    </row>
    <row r="6893" spans="1:2" hidden="1">
      <c r="A6893" s="3">
        <v>42852</v>
      </c>
      <c r="B6893" s="2">
        <v>10.36</v>
      </c>
    </row>
    <row r="6894" spans="1:2" hidden="1">
      <c r="A6894" s="3">
        <v>42853</v>
      </c>
      <c r="B6894" s="2">
        <v>10.82</v>
      </c>
    </row>
    <row r="6895" spans="1:2" hidden="1">
      <c r="A6895" s="3">
        <v>42856</v>
      </c>
      <c r="B6895" s="2">
        <v>10.11</v>
      </c>
    </row>
    <row r="6896" spans="1:2" hidden="1">
      <c r="A6896" s="3">
        <v>42857</v>
      </c>
      <c r="B6896" s="2">
        <v>10.59</v>
      </c>
    </row>
    <row r="6897" spans="1:2" hidden="1">
      <c r="A6897" s="3">
        <v>42858</v>
      </c>
      <c r="B6897" s="2">
        <v>10.68</v>
      </c>
    </row>
    <row r="6898" spans="1:2" hidden="1">
      <c r="A6898" s="3">
        <v>42859</v>
      </c>
      <c r="B6898" s="2">
        <v>10.46</v>
      </c>
    </row>
    <row r="6899" spans="1:2" hidden="1">
      <c r="A6899" s="3">
        <v>42860</v>
      </c>
      <c r="B6899" s="2">
        <v>10.57</v>
      </c>
    </row>
    <row r="6900" spans="1:2" hidden="1">
      <c r="A6900" s="3">
        <v>42863</v>
      </c>
      <c r="B6900" s="2">
        <v>9.77</v>
      </c>
    </row>
    <row r="6901" spans="1:2" hidden="1">
      <c r="A6901" s="3">
        <v>42864</v>
      </c>
      <c r="B6901" s="2">
        <v>9.9600000000000009</v>
      </c>
    </row>
    <row r="6902" spans="1:2" hidden="1">
      <c r="A6902" s="3">
        <v>42865</v>
      </c>
      <c r="B6902" s="2">
        <v>10.210000000000001</v>
      </c>
    </row>
    <row r="6903" spans="1:2" hidden="1">
      <c r="A6903" s="3">
        <v>42866</v>
      </c>
      <c r="B6903" s="2">
        <v>10.6</v>
      </c>
    </row>
    <row r="6904" spans="1:2" hidden="1">
      <c r="A6904" s="3">
        <v>42867</v>
      </c>
      <c r="B6904" s="2">
        <v>10.4</v>
      </c>
    </row>
    <row r="6905" spans="1:2" hidden="1">
      <c r="A6905" s="3">
        <v>42870</v>
      </c>
      <c r="B6905" s="2">
        <v>10.42</v>
      </c>
    </row>
    <row r="6906" spans="1:2" hidden="1">
      <c r="A6906" s="3">
        <v>42871</v>
      </c>
      <c r="B6906" s="2">
        <v>10.65</v>
      </c>
    </row>
    <row r="6907" spans="1:2" hidden="1">
      <c r="A6907" s="3">
        <v>42872</v>
      </c>
      <c r="B6907" s="2">
        <v>15.59</v>
      </c>
    </row>
    <row r="6908" spans="1:2" hidden="1">
      <c r="A6908" s="3">
        <v>42873</v>
      </c>
      <c r="B6908" s="2">
        <v>14.66</v>
      </c>
    </row>
    <row r="6909" spans="1:2" hidden="1">
      <c r="A6909" s="3">
        <v>42874</v>
      </c>
      <c r="B6909" s="2">
        <v>12.04</v>
      </c>
    </row>
    <row r="6910" spans="1:2" hidden="1">
      <c r="A6910" s="3">
        <v>42877</v>
      </c>
      <c r="B6910" s="2">
        <v>10.93</v>
      </c>
    </row>
    <row r="6911" spans="1:2" hidden="1">
      <c r="A6911" s="3">
        <v>42878</v>
      </c>
      <c r="B6911" s="2">
        <v>10.72</v>
      </c>
    </row>
    <row r="6912" spans="1:2" hidden="1">
      <c r="A6912" s="3">
        <v>42879</v>
      </c>
      <c r="B6912" s="2">
        <v>10.02</v>
      </c>
    </row>
    <row r="6913" spans="1:2" hidden="1">
      <c r="A6913" s="3">
        <v>42880</v>
      </c>
      <c r="B6913" s="2">
        <v>9.99</v>
      </c>
    </row>
    <row r="6914" spans="1:2" hidden="1">
      <c r="A6914" s="3">
        <v>42881</v>
      </c>
      <c r="B6914" s="2">
        <v>9.81</v>
      </c>
    </row>
    <row r="6915" spans="1:2" hidden="1">
      <c r="A6915" s="3">
        <v>42885</v>
      </c>
      <c r="B6915" s="2">
        <v>10.38</v>
      </c>
    </row>
    <row r="6916" spans="1:2" hidden="1">
      <c r="A6916" s="3">
        <v>42886</v>
      </c>
      <c r="B6916" s="2">
        <v>10.41</v>
      </c>
    </row>
    <row r="6917" spans="1:2" hidden="1">
      <c r="A6917" s="3">
        <v>42887</v>
      </c>
      <c r="B6917" s="2">
        <v>9.89</v>
      </c>
    </row>
    <row r="6918" spans="1:2" hidden="1">
      <c r="A6918" s="3">
        <v>42888</v>
      </c>
      <c r="B6918" s="2">
        <v>9.75</v>
      </c>
    </row>
    <row r="6919" spans="1:2" hidden="1">
      <c r="A6919" s="3">
        <v>42891</v>
      </c>
      <c r="B6919" s="2">
        <v>10.07</v>
      </c>
    </row>
    <row r="6920" spans="1:2" hidden="1">
      <c r="A6920" s="3">
        <v>42892</v>
      </c>
      <c r="B6920" s="2">
        <v>10.45</v>
      </c>
    </row>
    <row r="6921" spans="1:2" hidden="1">
      <c r="A6921" s="3">
        <v>42893</v>
      </c>
      <c r="B6921" s="2">
        <v>10.39</v>
      </c>
    </row>
    <row r="6922" spans="1:2" hidden="1">
      <c r="A6922" s="3">
        <v>42894</v>
      </c>
      <c r="B6922" s="2">
        <v>10.16</v>
      </c>
    </row>
    <row r="6923" spans="1:2" hidden="1">
      <c r="A6923" s="3">
        <v>42895</v>
      </c>
      <c r="B6923" s="2">
        <v>10.7</v>
      </c>
    </row>
    <row r="6924" spans="1:2" hidden="1">
      <c r="A6924" s="3">
        <v>42898</v>
      </c>
      <c r="B6924" s="2">
        <v>11.46</v>
      </c>
    </row>
    <row r="6925" spans="1:2" hidden="1">
      <c r="A6925" s="3">
        <v>42899</v>
      </c>
      <c r="B6925" s="2">
        <v>10.42</v>
      </c>
    </row>
    <row r="6926" spans="1:2" hidden="1">
      <c r="A6926" s="3">
        <v>42900</v>
      </c>
      <c r="B6926" s="2">
        <v>10.64</v>
      </c>
    </row>
    <row r="6927" spans="1:2" hidden="1">
      <c r="A6927" s="3">
        <v>42901</v>
      </c>
      <c r="B6927" s="2">
        <v>10.9</v>
      </c>
    </row>
    <row r="6928" spans="1:2" hidden="1">
      <c r="A6928" s="3">
        <v>42902</v>
      </c>
      <c r="B6928" s="2">
        <v>10.38</v>
      </c>
    </row>
    <row r="6929" spans="1:4" hidden="1">
      <c r="A6929" s="3">
        <v>42905</v>
      </c>
      <c r="B6929" s="2">
        <v>10.37</v>
      </c>
    </row>
    <row r="6930" spans="1:4" hidden="1">
      <c r="A6930" s="3">
        <v>42906</v>
      </c>
      <c r="B6930" s="2">
        <v>10.86</v>
      </c>
    </row>
    <row r="6931" spans="1:4" hidden="1">
      <c r="A6931" s="3">
        <v>42907</v>
      </c>
      <c r="B6931" s="2">
        <v>10.75</v>
      </c>
    </row>
    <row r="6932" spans="1:4" hidden="1">
      <c r="A6932" s="3">
        <v>42908</v>
      </c>
      <c r="B6932" s="2">
        <v>10.48</v>
      </c>
    </row>
    <row r="6933" spans="1:4" hidden="1">
      <c r="A6933" s="3">
        <v>42909</v>
      </c>
      <c r="B6933" s="2">
        <v>10.02</v>
      </c>
    </row>
    <row r="6934" spans="1:4" hidden="1">
      <c r="A6934" s="3">
        <v>42912</v>
      </c>
      <c r="B6934" s="2">
        <v>9.9</v>
      </c>
    </row>
    <row r="6935" spans="1:4" hidden="1">
      <c r="A6935" s="3">
        <v>42913</v>
      </c>
      <c r="B6935" s="2">
        <v>11.06</v>
      </c>
    </row>
    <row r="6936" spans="1:4" hidden="1">
      <c r="A6936" s="3">
        <v>42914</v>
      </c>
      <c r="B6936" s="2">
        <v>10.029999999999999</v>
      </c>
    </row>
    <row r="6937" spans="1:4" hidden="1">
      <c r="A6937" s="3">
        <v>42915</v>
      </c>
      <c r="B6937" s="2">
        <v>11.44</v>
      </c>
    </row>
    <row r="6938" spans="1:4">
      <c r="A6938" s="3">
        <v>42916</v>
      </c>
      <c r="B6938" s="2">
        <v>11.18</v>
      </c>
      <c r="C6938" s="12" t="s">
        <v>129</v>
      </c>
      <c r="D6938" s="2">
        <f>AVERAGE(B6876:B6938)</f>
        <v>11.426349206349204</v>
      </c>
    </row>
    <row r="6939" spans="1:4" hidden="1">
      <c r="A6939" s="3">
        <v>42919</v>
      </c>
      <c r="B6939" s="2">
        <v>11.22</v>
      </c>
    </row>
    <row r="6940" spans="1:4" hidden="1">
      <c r="A6940" s="3">
        <v>42921</v>
      </c>
      <c r="B6940" s="2">
        <v>11.07</v>
      </c>
    </row>
    <row r="6941" spans="1:4" hidden="1">
      <c r="A6941" s="3">
        <v>42922</v>
      </c>
      <c r="B6941" s="2">
        <v>12.54</v>
      </c>
    </row>
    <row r="6942" spans="1:4" hidden="1">
      <c r="A6942" s="3">
        <v>42923</v>
      </c>
      <c r="B6942" s="2">
        <v>11.19</v>
      </c>
    </row>
    <row r="6943" spans="1:4" hidden="1">
      <c r="A6943" s="3">
        <v>42926</v>
      </c>
      <c r="B6943" s="2">
        <v>11.11</v>
      </c>
    </row>
    <row r="6944" spans="1:4" hidden="1">
      <c r="A6944" s="3">
        <v>42927</v>
      </c>
      <c r="B6944" s="2">
        <v>10.89</v>
      </c>
    </row>
    <row r="6945" spans="1:2" hidden="1">
      <c r="A6945" s="3">
        <v>42928</v>
      </c>
      <c r="B6945" s="2">
        <v>10.3</v>
      </c>
    </row>
    <row r="6946" spans="1:2" hidden="1">
      <c r="A6946" s="3">
        <v>42929</v>
      </c>
      <c r="B6946" s="2">
        <v>9.9</v>
      </c>
    </row>
    <row r="6947" spans="1:2" hidden="1">
      <c r="A6947" s="3">
        <v>42930</v>
      </c>
      <c r="B6947" s="2">
        <v>9.51</v>
      </c>
    </row>
    <row r="6948" spans="1:2" hidden="1">
      <c r="A6948" s="3">
        <v>42933</v>
      </c>
      <c r="B6948" s="2">
        <v>9.82</v>
      </c>
    </row>
    <row r="6949" spans="1:2" hidden="1">
      <c r="A6949" s="3">
        <v>42934</v>
      </c>
      <c r="B6949" s="2">
        <v>9.89</v>
      </c>
    </row>
    <row r="6950" spans="1:2" hidden="1">
      <c r="A6950" s="3">
        <v>42935</v>
      </c>
      <c r="B6950" s="2">
        <v>9.7899999999999991</v>
      </c>
    </row>
    <row r="6951" spans="1:2" hidden="1">
      <c r="A6951" s="3">
        <v>42936</v>
      </c>
      <c r="B6951" s="2">
        <v>9.58</v>
      </c>
    </row>
    <row r="6952" spans="1:2" hidden="1">
      <c r="A6952" s="3">
        <v>42937</v>
      </c>
      <c r="B6952" s="2">
        <v>9.36</v>
      </c>
    </row>
    <row r="6953" spans="1:2" hidden="1">
      <c r="A6953" s="3">
        <v>42940</v>
      </c>
      <c r="B6953" s="2">
        <v>9.43</v>
      </c>
    </row>
    <row r="6954" spans="1:2" hidden="1">
      <c r="A6954" s="3">
        <v>42941</v>
      </c>
      <c r="B6954" s="2">
        <v>9.43</v>
      </c>
    </row>
    <row r="6955" spans="1:2" hidden="1">
      <c r="A6955" s="3">
        <v>42942</v>
      </c>
      <c r="B6955" s="2">
        <v>9.6</v>
      </c>
    </row>
    <row r="6956" spans="1:2" hidden="1">
      <c r="A6956" s="3">
        <v>42943</v>
      </c>
      <c r="B6956" s="2">
        <v>10.11</v>
      </c>
    </row>
    <row r="6957" spans="1:2" hidden="1">
      <c r="A6957" s="3">
        <v>42944</v>
      </c>
      <c r="B6957" s="2">
        <v>10.29</v>
      </c>
    </row>
    <row r="6958" spans="1:2" hidden="1">
      <c r="A6958" s="3">
        <v>42947</v>
      </c>
      <c r="B6958" s="2">
        <v>10.26</v>
      </c>
    </row>
    <row r="6959" spans="1:2" hidden="1">
      <c r="A6959" s="3">
        <v>42948</v>
      </c>
      <c r="B6959" s="2">
        <v>10.09</v>
      </c>
    </row>
    <row r="6960" spans="1:2" hidden="1">
      <c r="A6960" s="3">
        <v>42949</v>
      </c>
      <c r="B6960" s="2">
        <v>10.28</v>
      </c>
    </row>
    <row r="6961" spans="1:2" hidden="1">
      <c r="A6961" s="3">
        <v>42950</v>
      </c>
      <c r="B6961" s="2">
        <v>10.44</v>
      </c>
    </row>
    <row r="6962" spans="1:2" hidden="1">
      <c r="A6962" s="3">
        <v>42951</v>
      </c>
      <c r="B6962" s="2">
        <v>10.029999999999999</v>
      </c>
    </row>
    <row r="6963" spans="1:2" hidden="1">
      <c r="A6963" s="3">
        <v>42954</v>
      </c>
      <c r="B6963" s="2">
        <v>9.93</v>
      </c>
    </row>
    <row r="6964" spans="1:2" hidden="1">
      <c r="A6964" s="3">
        <v>42955</v>
      </c>
      <c r="B6964" s="2">
        <v>10.96</v>
      </c>
    </row>
    <row r="6965" spans="1:2" hidden="1">
      <c r="A6965" s="3">
        <v>42956</v>
      </c>
      <c r="B6965" s="2">
        <v>11.11</v>
      </c>
    </row>
    <row r="6966" spans="1:2" hidden="1">
      <c r="A6966" s="3">
        <v>42957</v>
      </c>
      <c r="B6966" s="2">
        <v>16.04</v>
      </c>
    </row>
    <row r="6967" spans="1:2" hidden="1">
      <c r="A6967" s="3">
        <v>42958</v>
      </c>
      <c r="B6967" s="2">
        <v>15.51</v>
      </c>
    </row>
    <row r="6968" spans="1:2" hidden="1">
      <c r="A6968" s="3">
        <v>42961</v>
      </c>
      <c r="B6968" s="2">
        <v>12.33</v>
      </c>
    </row>
    <row r="6969" spans="1:2" hidden="1">
      <c r="A6969" s="3">
        <v>42962</v>
      </c>
      <c r="B6969" s="2">
        <v>12.04</v>
      </c>
    </row>
    <row r="6970" spans="1:2" hidden="1">
      <c r="A6970" s="3">
        <v>42963</v>
      </c>
      <c r="B6970" s="2">
        <v>11.74</v>
      </c>
    </row>
    <row r="6971" spans="1:2" hidden="1">
      <c r="A6971" s="3">
        <v>42964</v>
      </c>
      <c r="B6971" s="2">
        <v>15.55</v>
      </c>
    </row>
    <row r="6972" spans="1:2" hidden="1">
      <c r="A6972" s="3">
        <v>42965</v>
      </c>
      <c r="B6972" s="2">
        <v>14.26</v>
      </c>
    </row>
    <row r="6973" spans="1:2" hidden="1">
      <c r="A6973" s="3">
        <v>42968</v>
      </c>
      <c r="B6973" s="2">
        <v>13.19</v>
      </c>
    </row>
    <row r="6974" spans="1:2" hidden="1">
      <c r="A6974" s="3">
        <v>42969</v>
      </c>
      <c r="B6974" s="2">
        <v>11.35</v>
      </c>
    </row>
    <row r="6975" spans="1:2" hidden="1">
      <c r="A6975" s="3">
        <v>42970</v>
      </c>
      <c r="B6975" s="2">
        <v>12.25</v>
      </c>
    </row>
    <row r="6976" spans="1:2" hidden="1">
      <c r="A6976" s="3">
        <v>42971</v>
      </c>
      <c r="B6976" s="2">
        <v>12.23</v>
      </c>
    </row>
    <row r="6977" spans="1:2" hidden="1">
      <c r="A6977" s="3">
        <v>42972</v>
      </c>
      <c r="B6977" s="2">
        <v>11.28</v>
      </c>
    </row>
    <row r="6978" spans="1:2" hidden="1">
      <c r="A6978" s="3">
        <v>42975</v>
      </c>
      <c r="B6978" s="2">
        <v>11.32</v>
      </c>
    </row>
    <row r="6979" spans="1:2" hidden="1">
      <c r="A6979" s="3">
        <v>42976</v>
      </c>
      <c r="B6979" s="2">
        <v>11.7</v>
      </c>
    </row>
    <row r="6980" spans="1:2" hidden="1">
      <c r="A6980" s="3">
        <v>42977</v>
      </c>
      <c r="B6980" s="2">
        <v>11.22</v>
      </c>
    </row>
    <row r="6981" spans="1:2" hidden="1">
      <c r="A6981" s="3">
        <v>42978</v>
      </c>
      <c r="B6981" s="2">
        <v>10.59</v>
      </c>
    </row>
    <row r="6982" spans="1:2" hidden="1">
      <c r="A6982" s="3">
        <v>42979</v>
      </c>
      <c r="B6982" s="2">
        <v>10.130000000000001</v>
      </c>
    </row>
    <row r="6983" spans="1:2" hidden="1">
      <c r="A6983" s="3">
        <v>42983</v>
      </c>
      <c r="B6983" s="2">
        <v>12.23</v>
      </c>
    </row>
    <row r="6984" spans="1:2" hidden="1">
      <c r="A6984" s="3">
        <v>42984</v>
      </c>
      <c r="B6984" s="2">
        <v>11.63</v>
      </c>
    </row>
    <row r="6985" spans="1:2" hidden="1">
      <c r="A6985" s="3">
        <v>42985</v>
      </c>
      <c r="B6985" s="2">
        <v>11.55</v>
      </c>
    </row>
    <row r="6986" spans="1:2" hidden="1">
      <c r="A6986" s="3">
        <v>42986</v>
      </c>
      <c r="B6986" s="2">
        <v>12.12</v>
      </c>
    </row>
    <row r="6987" spans="1:2" hidden="1">
      <c r="A6987" s="3">
        <v>42989</v>
      </c>
      <c r="B6987" s="2">
        <v>10.73</v>
      </c>
    </row>
    <row r="6988" spans="1:2" hidden="1">
      <c r="A6988" s="3">
        <v>42990</v>
      </c>
      <c r="B6988" s="2">
        <v>10.58</v>
      </c>
    </row>
    <row r="6989" spans="1:2" hidden="1">
      <c r="A6989" s="3">
        <v>42991</v>
      </c>
      <c r="B6989" s="2">
        <v>10.5</v>
      </c>
    </row>
    <row r="6990" spans="1:2" hidden="1">
      <c r="A6990" s="3">
        <v>42992</v>
      </c>
      <c r="B6990" s="2">
        <v>10.44</v>
      </c>
    </row>
    <row r="6991" spans="1:2" hidden="1">
      <c r="A6991" s="3">
        <v>42993</v>
      </c>
      <c r="B6991" s="2">
        <v>10.17</v>
      </c>
    </row>
    <row r="6992" spans="1:2" hidden="1">
      <c r="A6992" s="3">
        <v>42996</v>
      </c>
      <c r="B6992" s="2">
        <v>10.15</v>
      </c>
    </row>
    <row r="6993" spans="1:4" hidden="1">
      <c r="A6993" s="3">
        <v>42997</v>
      </c>
      <c r="B6993" s="2">
        <v>10.18</v>
      </c>
    </row>
    <row r="6994" spans="1:4" hidden="1">
      <c r="A6994" s="3">
        <v>42998</v>
      </c>
      <c r="B6994" s="2">
        <v>9.7799999999999994</v>
      </c>
    </row>
    <row r="6995" spans="1:4" hidden="1">
      <c r="A6995" s="3">
        <v>42999</v>
      </c>
      <c r="B6995" s="2">
        <v>9.67</v>
      </c>
    </row>
    <row r="6996" spans="1:4" hidden="1">
      <c r="A6996" s="3">
        <v>43000</v>
      </c>
      <c r="B6996" s="2">
        <v>9.59</v>
      </c>
    </row>
    <row r="6997" spans="1:4" hidden="1">
      <c r="A6997" s="3">
        <v>43003</v>
      </c>
      <c r="B6997" s="2">
        <v>10.210000000000001</v>
      </c>
    </row>
    <row r="6998" spans="1:4" hidden="1">
      <c r="A6998" s="3">
        <v>43004</v>
      </c>
      <c r="B6998" s="2">
        <v>10.17</v>
      </c>
    </row>
    <row r="6999" spans="1:4" hidden="1">
      <c r="A6999" s="3">
        <v>43005</v>
      </c>
      <c r="B6999" s="2">
        <v>9.8699999999999992</v>
      </c>
    </row>
    <row r="7000" spans="1:4" hidden="1">
      <c r="A7000" s="3">
        <v>43006</v>
      </c>
      <c r="B7000" s="2">
        <v>9.5500000000000007</v>
      </c>
    </row>
    <row r="7001" spans="1:4">
      <c r="A7001" s="3">
        <v>43007</v>
      </c>
      <c r="B7001" s="2">
        <v>9.51</v>
      </c>
      <c r="C7001" s="12" t="s">
        <v>130</v>
      </c>
      <c r="D7001" s="2">
        <f>AVERAGE(B6939:B7001)</f>
        <v>10.944285714285712</v>
      </c>
    </row>
    <row r="7002" spans="1:4" hidden="1">
      <c r="A7002" s="3">
        <v>43010</v>
      </c>
      <c r="B7002" s="2">
        <v>9.4499999999999993</v>
      </c>
    </row>
    <row r="7003" spans="1:4" hidden="1">
      <c r="A7003" s="3">
        <v>43011</v>
      </c>
      <c r="B7003" s="2">
        <v>9.51</v>
      </c>
    </row>
    <row r="7004" spans="1:4" hidden="1">
      <c r="A7004" s="3">
        <v>43012</v>
      </c>
      <c r="B7004" s="2">
        <v>9.6300000000000008</v>
      </c>
    </row>
    <row r="7005" spans="1:4" hidden="1">
      <c r="A7005" s="3">
        <v>43013</v>
      </c>
      <c r="B7005" s="2">
        <v>9.19</v>
      </c>
    </row>
    <row r="7006" spans="1:4" hidden="1">
      <c r="A7006" s="3">
        <v>43014</v>
      </c>
      <c r="B7006" s="2">
        <v>9.65</v>
      </c>
    </row>
    <row r="7007" spans="1:4" hidden="1">
      <c r="A7007" s="3">
        <v>43017</v>
      </c>
      <c r="B7007" s="2">
        <v>10.33</v>
      </c>
    </row>
    <row r="7008" spans="1:4" hidden="1">
      <c r="A7008" s="3">
        <v>43018</v>
      </c>
      <c r="B7008" s="2">
        <v>10.08</v>
      </c>
    </row>
    <row r="7009" spans="1:2" hidden="1">
      <c r="A7009" s="3">
        <v>43019</v>
      </c>
      <c r="B7009" s="2">
        <v>9.85</v>
      </c>
    </row>
    <row r="7010" spans="1:2" hidden="1">
      <c r="A7010" s="3">
        <v>43020</v>
      </c>
      <c r="B7010" s="2">
        <v>9.91</v>
      </c>
    </row>
    <row r="7011" spans="1:2" hidden="1">
      <c r="A7011" s="3">
        <v>43021</v>
      </c>
      <c r="B7011" s="2">
        <v>9.61</v>
      </c>
    </row>
    <row r="7012" spans="1:2" hidden="1">
      <c r="A7012" s="3">
        <v>43024</v>
      </c>
      <c r="B7012" s="2">
        <v>9.91</v>
      </c>
    </row>
    <row r="7013" spans="1:2" hidden="1">
      <c r="A7013" s="3">
        <v>43025</v>
      </c>
      <c r="B7013" s="2">
        <v>10.31</v>
      </c>
    </row>
    <row r="7014" spans="1:2" hidden="1">
      <c r="A7014" s="3">
        <v>43026</v>
      </c>
      <c r="B7014" s="2">
        <v>10.07</v>
      </c>
    </row>
    <row r="7015" spans="1:2" hidden="1">
      <c r="A7015" s="3">
        <v>43027</v>
      </c>
      <c r="B7015" s="2">
        <v>10.050000000000001</v>
      </c>
    </row>
    <row r="7016" spans="1:2" hidden="1">
      <c r="A7016" s="3">
        <v>43028</v>
      </c>
      <c r="B7016" s="2">
        <v>9.9700000000000006</v>
      </c>
    </row>
    <row r="7017" spans="1:2" hidden="1">
      <c r="A7017" s="3">
        <v>43031</v>
      </c>
      <c r="B7017" s="2">
        <v>11.07</v>
      </c>
    </row>
    <row r="7018" spans="1:2" hidden="1">
      <c r="A7018" s="3">
        <v>43032</v>
      </c>
      <c r="B7018" s="2">
        <v>11.16</v>
      </c>
    </row>
    <row r="7019" spans="1:2" hidden="1">
      <c r="A7019" s="3">
        <v>43033</v>
      </c>
      <c r="B7019" s="2">
        <v>11.23</v>
      </c>
    </row>
    <row r="7020" spans="1:2" hidden="1">
      <c r="A7020" s="3">
        <v>43034</v>
      </c>
      <c r="B7020" s="2">
        <v>11.3</v>
      </c>
    </row>
    <row r="7021" spans="1:2" hidden="1">
      <c r="A7021" s="3">
        <v>43035</v>
      </c>
      <c r="B7021" s="2">
        <v>9.8000000000000007</v>
      </c>
    </row>
    <row r="7022" spans="1:2" hidden="1">
      <c r="A7022" s="3">
        <v>43038</v>
      </c>
      <c r="B7022" s="2">
        <v>10.5</v>
      </c>
    </row>
    <row r="7023" spans="1:2" hidden="1">
      <c r="A7023" s="3">
        <v>43039</v>
      </c>
      <c r="B7023" s="2">
        <v>10.18</v>
      </c>
    </row>
    <row r="7024" spans="1:2" hidden="1">
      <c r="A7024" s="3">
        <v>43040</v>
      </c>
      <c r="B7024" s="2">
        <v>10.199999999999999</v>
      </c>
    </row>
    <row r="7025" spans="1:2" hidden="1">
      <c r="A7025" s="3">
        <v>43041</v>
      </c>
      <c r="B7025" s="2">
        <v>9.93</v>
      </c>
    </row>
    <row r="7026" spans="1:2" hidden="1">
      <c r="A7026" s="3">
        <v>43042</v>
      </c>
      <c r="B7026" s="2">
        <v>9.14</v>
      </c>
    </row>
    <row r="7027" spans="1:2" hidden="1">
      <c r="A7027" s="3">
        <v>43045</v>
      </c>
      <c r="B7027" s="2">
        <v>9.4</v>
      </c>
    </row>
    <row r="7028" spans="1:2" hidden="1">
      <c r="A7028" s="3">
        <v>43046</v>
      </c>
      <c r="B7028" s="2">
        <v>9.89</v>
      </c>
    </row>
    <row r="7029" spans="1:2" hidden="1">
      <c r="A7029" s="3">
        <v>43047</v>
      </c>
      <c r="B7029" s="2">
        <v>9.7799999999999994</v>
      </c>
    </row>
    <row r="7030" spans="1:2" hidden="1">
      <c r="A7030" s="3">
        <v>43048</v>
      </c>
      <c r="B7030" s="2">
        <v>10.5</v>
      </c>
    </row>
    <row r="7031" spans="1:2" hidden="1">
      <c r="A7031" s="3">
        <v>43049</v>
      </c>
      <c r="B7031" s="2">
        <v>11.29</v>
      </c>
    </row>
    <row r="7032" spans="1:2" hidden="1">
      <c r="A7032" s="3">
        <v>43052</v>
      </c>
      <c r="B7032" s="2">
        <v>11.5</v>
      </c>
    </row>
    <row r="7033" spans="1:2" hidden="1">
      <c r="A7033" s="3">
        <v>43053</v>
      </c>
      <c r="B7033" s="2">
        <v>11.59</v>
      </c>
    </row>
    <row r="7034" spans="1:2" hidden="1">
      <c r="A7034" s="3">
        <v>43054</v>
      </c>
      <c r="B7034" s="2">
        <v>13.13</v>
      </c>
    </row>
    <row r="7035" spans="1:2" hidden="1">
      <c r="A7035" s="3">
        <v>43055</v>
      </c>
      <c r="B7035" s="2">
        <v>11.76</v>
      </c>
    </row>
    <row r="7036" spans="1:2" hidden="1">
      <c r="A7036" s="3">
        <v>43056</v>
      </c>
      <c r="B7036" s="2">
        <v>11.43</v>
      </c>
    </row>
    <row r="7037" spans="1:2" hidden="1">
      <c r="A7037" s="3">
        <v>43059</v>
      </c>
      <c r="B7037" s="2">
        <v>10.65</v>
      </c>
    </row>
    <row r="7038" spans="1:2" hidden="1">
      <c r="A7038" s="3">
        <v>43060</v>
      </c>
      <c r="B7038" s="2">
        <v>9.73</v>
      </c>
    </row>
    <row r="7039" spans="1:2" hidden="1">
      <c r="A7039" s="3">
        <v>43061</v>
      </c>
      <c r="B7039" s="2">
        <v>9.8800000000000008</v>
      </c>
    </row>
    <row r="7040" spans="1:2" hidden="1">
      <c r="A7040" s="3">
        <v>43063</v>
      </c>
      <c r="B7040" s="2">
        <v>9.67</v>
      </c>
    </row>
    <row r="7041" spans="1:2" hidden="1">
      <c r="A7041" s="3">
        <v>43066</v>
      </c>
      <c r="B7041" s="2">
        <v>9.8699999999999992</v>
      </c>
    </row>
    <row r="7042" spans="1:2" hidden="1">
      <c r="A7042" s="3">
        <v>43067</v>
      </c>
      <c r="B7042" s="2">
        <v>10.029999999999999</v>
      </c>
    </row>
    <row r="7043" spans="1:2" hidden="1">
      <c r="A7043" s="3">
        <v>43068</v>
      </c>
      <c r="B7043" s="2">
        <v>10.7</v>
      </c>
    </row>
    <row r="7044" spans="1:2" hidden="1">
      <c r="A7044" s="3">
        <v>43069</v>
      </c>
      <c r="B7044" s="2">
        <v>11.28</v>
      </c>
    </row>
    <row r="7045" spans="1:2" hidden="1">
      <c r="A7045" s="3">
        <v>43070</v>
      </c>
      <c r="B7045" s="2">
        <v>11.43</v>
      </c>
    </row>
    <row r="7046" spans="1:2" hidden="1">
      <c r="A7046" s="3">
        <v>43073</v>
      </c>
      <c r="B7046" s="2">
        <v>11.68</v>
      </c>
    </row>
    <row r="7047" spans="1:2" hidden="1">
      <c r="A7047" s="3">
        <v>43074</v>
      </c>
      <c r="B7047" s="2">
        <v>11.33</v>
      </c>
    </row>
    <row r="7048" spans="1:2" hidden="1">
      <c r="A7048" s="3">
        <v>43075</v>
      </c>
      <c r="B7048" s="2">
        <v>11.02</v>
      </c>
    </row>
    <row r="7049" spans="1:2" hidden="1">
      <c r="A7049" s="3">
        <v>43076</v>
      </c>
      <c r="B7049" s="2">
        <v>10.16</v>
      </c>
    </row>
    <row r="7050" spans="1:2" hidden="1">
      <c r="A7050" s="3">
        <v>43077</v>
      </c>
      <c r="B7050" s="2">
        <v>9.58</v>
      </c>
    </row>
    <row r="7051" spans="1:2" hidden="1">
      <c r="A7051" s="3">
        <v>43080</v>
      </c>
      <c r="B7051" s="2">
        <v>9.34</v>
      </c>
    </row>
    <row r="7052" spans="1:2" hidden="1">
      <c r="A7052" s="3">
        <v>43081</v>
      </c>
      <c r="B7052" s="2">
        <v>9.92</v>
      </c>
    </row>
    <row r="7053" spans="1:2" hidden="1">
      <c r="A7053" s="3">
        <v>43082</v>
      </c>
      <c r="B7053" s="2">
        <v>10.18</v>
      </c>
    </row>
    <row r="7054" spans="1:2" hidden="1">
      <c r="A7054" s="3">
        <v>43083</v>
      </c>
      <c r="B7054" s="2">
        <v>10.49</v>
      </c>
    </row>
    <row r="7055" spans="1:2" hidden="1">
      <c r="A7055" s="3">
        <v>43084</v>
      </c>
      <c r="B7055" s="2">
        <v>9.42</v>
      </c>
    </row>
    <row r="7056" spans="1:2" hidden="1">
      <c r="A7056" s="3">
        <v>43087</v>
      </c>
      <c r="B7056" s="2">
        <v>9.5299999999999994</v>
      </c>
    </row>
    <row r="7057" spans="1:4" hidden="1">
      <c r="A7057" s="3">
        <v>43088</v>
      </c>
      <c r="B7057" s="2">
        <v>10.029999999999999</v>
      </c>
    </row>
    <row r="7058" spans="1:4" hidden="1">
      <c r="A7058" s="3">
        <v>43089</v>
      </c>
      <c r="B7058" s="2">
        <v>9.7200000000000006</v>
      </c>
    </row>
    <row r="7059" spans="1:4" hidden="1">
      <c r="A7059" s="3">
        <v>43090</v>
      </c>
      <c r="B7059" s="2">
        <v>9.6199999999999992</v>
      </c>
    </row>
    <row r="7060" spans="1:4" hidden="1">
      <c r="A7060" s="3">
        <v>43091</v>
      </c>
      <c r="B7060" s="2">
        <v>9.9</v>
      </c>
    </row>
    <row r="7061" spans="1:4" hidden="1">
      <c r="A7061" s="3">
        <v>43095</v>
      </c>
      <c r="B7061" s="2">
        <v>10.25</v>
      </c>
    </row>
    <row r="7062" spans="1:4" hidden="1">
      <c r="A7062" s="3">
        <v>43096</v>
      </c>
      <c r="B7062" s="2">
        <v>10.47</v>
      </c>
    </row>
    <row r="7063" spans="1:4" hidden="1">
      <c r="A7063" s="3">
        <v>43097</v>
      </c>
      <c r="B7063" s="2">
        <v>10.18</v>
      </c>
    </row>
    <row r="7064" spans="1:4">
      <c r="A7064" s="3">
        <v>43098</v>
      </c>
      <c r="B7064" s="2">
        <v>11.04</v>
      </c>
      <c r="C7064" s="12" t="s">
        <v>131</v>
      </c>
      <c r="D7064" s="2">
        <f>AVERAGE(B7002:B7064)</f>
        <v>10.307936507936502</v>
      </c>
    </row>
    <row r="7065" spans="1:4" hidden="1">
      <c r="A7065" s="3">
        <v>43102</v>
      </c>
      <c r="B7065" s="2">
        <v>9.77</v>
      </c>
    </row>
    <row r="7066" spans="1:4" hidden="1">
      <c r="A7066" s="3">
        <v>43103</v>
      </c>
      <c r="B7066" s="2">
        <v>9.15</v>
      </c>
    </row>
    <row r="7067" spans="1:4" hidden="1">
      <c r="A7067" s="3">
        <v>43104</v>
      </c>
      <c r="B7067" s="2">
        <v>9.2200000000000006</v>
      </c>
    </row>
    <row r="7068" spans="1:4" hidden="1">
      <c r="A7068" s="3">
        <v>43105</v>
      </c>
      <c r="B7068" s="2">
        <v>9.2200000000000006</v>
      </c>
    </row>
    <row r="7069" spans="1:4" hidden="1">
      <c r="A7069" s="3">
        <v>43108</v>
      </c>
      <c r="B7069" s="2">
        <v>9.52</v>
      </c>
    </row>
    <row r="7070" spans="1:4" hidden="1">
      <c r="A7070" s="3">
        <v>43109</v>
      </c>
      <c r="B7070" s="2">
        <v>10.08</v>
      </c>
    </row>
    <row r="7071" spans="1:4" hidden="1">
      <c r="A7071" s="3">
        <v>43110</v>
      </c>
      <c r="B7071" s="2">
        <v>9.82</v>
      </c>
    </row>
    <row r="7072" spans="1:4" hidden="1">
      <c r="A7072" s="3">
        <v>43111</v>
      </c>
      <c r="B7072" s="2">
        <v>9.8800000000000008</v>
      </c>
    </row>
    <row r="7073" spans="1:2" hidden="1">
      <c r="A7073" s="3">
        <v>43112</v>
      </c>
      <c r="B7073" s="2">
        <v>10.16</v>
      </c>
    </row>
    <row r="7074" spans="1:2" hidden="1">
      <c r="A7074" s="3">
        <v>43116</v>
      </c>
      <c r="B7074" s="2">
        <v>11.66</v>
      </c>
    </row>
    <row r="7075" spans="1:2" hidden="1">
      <c r="A7075" s="3">
        <v>43117</v>
      </c>
      <c r="B7075" s="2">
        <v>11.91</v>
      </c>
    </row>
    <row r="7076" spans="1:2" hidden="1">
      <c r="A7076" s="3">
        <v>43118</v>
      </c>
      <c r="B7076" s="2">
        <v>12.22</v>
      </c>
    </row>
    <row r="7077" spans="1:2" hidden="1">
      <c r="A7077" s="3">
        <v>43119</v>
      </c>
      <c r="B7077" s="2">
        <v>11.27</v>
      </c>
    </row>
    <row r="7078" spans="1:2" hidden="1">
      <c r="A7078" s="3">
        <v>43122</v>
      </c>
      <c r="B7078" s="2">
        <v>11.03</v>
      </c>
    </row>
    <row r="7079" spans="1:2" hidden="1">
      <c r="A7079" s="3">
        <v>43123</v>
      </c>
      <c r="B7079" s="2">
        <v>11.1</v>
      </c>
    </row>
    <row r="7080" spans="1:2" hidden="1">
      <c r="A7080" s="3">
        <v>43124</v>
      </c>
      <c r="B7080" s="2">
        <v>11.47</v>
      </c>
    </row>
    <row r="7081" spans="1:2" hidden="1">
      <c r="A7081" s="3">
        <v>43125</v>
      </c>
      <c r="B7081" s="2">
        <v>11.58</v>
      </c>
    </row>
    <row r="7082" spans="1:2" hidden="1">
      <c r="A7082" s="3">
        <v>43126</v>
      </c>
      <c r="B7082" s="2">
        <v>11.08</v>
      </c>
    </row>
    <row r="7083" spans="1:2" hidden="1">
      <c r="A7083" s="3">
        <v>43129</v>
      </c>
      <c r="B7083" s="2">
        <v>13.84</v>
      </c>
    </row>
    <row r="7084" spans="1:2" hidden="1">
      <c r="A7084" s="3">
        <v>43130</v>
      </c>
      <c r="B7084" s="2">
        <v>14.79</v>
      </c>
    </row>
    <row r="7085" spans="1:2" hidden="1">
      <c r="A7085" s="3">
        <v>43131</v>
      </c>
      <c r="B7085" s="2">
        <v>13.54</v>
      </c>
    </row>
    <row r="7086" spans="1:2" hidden="1">
      <c r="A7086" s="3">
        <v>43132</v>
      </c>
      <c r="B7086" s="2">
        <v>13.47</v>
      </c>
    </row>
    <row r="7087" spans="1:2" hidden="1">
      <c r="A7087" s="3">
        <v>43133</v>
      </c>
      <c r="B7087" s="2">
        <v>17.309999999999999</v>
      </c>
    </row>
    <row r="7088" spans="1:2" hidden="1">
      <c r="A7088" s="3">
        <v>43136</v>
      </c>
      <c r="B7088" s="2">
        <v>37.32</v>
      </c>
    </row>
    <row r="7089" spans="1:2" hidden="1">
      <c r="A7089" s="3">
        <v>43137</v>
      </c>
      <c r="B7089" s="2">
        <v>29.98</v>
      </c>
    </row>
    <row r="7090" spans="1:2" hidden="1">
      <c r="A7090" s="3">
        <v>43138</v>
      </c>
      <c r="B7090" s="2">
        <v>27.73</v>
      </c>
    </row>
    <row r="7091" spans="1:2" hidden="1">
      <c r="A7091" s="3">
        <v>43139</v>
      </c>
      <c r="B7091" s="2">
        <v>33.46</v>
      </c>
    </row>
    <row r="7092" spans="1:2" hidden="1">
      <c r="A7092" s="3">
        <v>43140</v>
      </c>
      <c r="B7092" s="2">
        <v>29.06</v>
      </c>
    </row>
    <row r="7093" spans="1:2" hidden="1">
      <c r="A7093" s="3">
        <v>43143</v>
      </c>
      <c r="B7093" s="2">
        <v>25.61</v>
      </c>
    </row>
    <row r="7094" spans="1:2" hidden="1">
      <c r="A7094" s="3">
        <v>43144</v>
      </c>
      <c r="B7094" s="2">
        <v>24.97</v>
      </c>
    </row>
    <row r="7095" spans="1:2" hidden="1">
      <c r="A7095" s="3">
        <v>43145</v>
      </c>
      <c r="B7095" s="2">
        <v>19.260000000000002</v>
      </c>
    </row>
    <row r="7096" spans="1:2" hidden="1">
      <c r="A7096" s="3">
        <v>43146</v>
      </c>
      <c r="B7096" s="2">
        <v>19.13</v>
      </c>
    </row>
    <row r="7097" spans="1:2" hidden="1">
      <c r="A7097" s="3">
        <v>43147</v>
      </c>
      <c r="B7097" s="2">
        <v>19.46</v>
      </c>
    </row>
    <row r="7098" spans="1:2" hidden="1">
      <c r="A7098" s="3">
        <v>43151</v>
      </c>
      <c r="B7098" s="2">
        <v>20.6</v>
      </c>
    </row>
    <row r="7099" spans="1:2" hidden="1">
      <c r="A7099" s="3">
        <v>43152</v>
      </c>
      <c r="B7099" s="2">
        <v>20.02</v>
      </c>
    </row>
    <row r="7100" spans="1:2" hidden="1">
      <c r="A7100" s="3">
        <v>43153</v>
      </c>
      <c r="B7100" s="2">
        <v>18.72</v>
      </c>
    </row>
    <row r="7101" spans="1:2" hidden="1">
      <c r="A7101" s="3">
        <v>43154</v>
      </c>
      <c r="B7101" s="2">
        <v>16.489999999999998</v>
      </c>
    </row>
    <row r="7102" spans="1:2" hidden="1">
      <c r="A7102" s="3">
        <v>43157</v>
      </c>
      <c r="B7102" s="2">
        <v>15.8</v>
      </c>
    </row>
    <row r="7103" spans="1:2" hidden="1">
      <c r="A7103" s="3">
        <v>43158</v>
      </c>
      <c r="B7103" s="2">
        <v>18.59</v>
      </c>
    </row>
    <row r="7104" spans="1:2" hidden="1">
      <c r="A7104" s="3">
        <v>43159</v>
      </c>
      <c r="B7104" s="2">
        <v>19.850000000000001</v>
      </c>
    </row>
    <row r="7105" spans="1:2" hidden="1">
      <c r="A7105" s="3">
        <v>43160</v>
      </c>
      <c r="B7105" s="2">
        <v>22.47</v>
      </c>
    </row>
    <row r="7106" spans="1:2" hidden="1">
      <c r="A7106" s="3">
        <v>43161</v>
      </c>
      <c r="B7106" s="2">
        <v>19.59</v>
      </c>
    </row>
    <row r="7107" spans="1:2" hidden="1">
      <c r="A7107" s="3">
        <v>43164</v>
      </c>
      <c r="B7107" s="2">
        <v>18.73</v>
      </c>
    </row>
    <row r="7108" spans="1:2" hidden="1">
      <c r="A7108" s="3">
        <v>43165</v>
      </c>
      <c r="B7108" s="2">
        <v>18.36</v>
      </c>
    </row>
    <row r="7109" spans="1:2" hidden="1">
      <c r="A7109" s="3">
        <v>43166</v>
      </c>
      <c r="B7109" s="2">
        <v>17.760000000000002</v>
      </c>
    </row>
    <row r="7110" spans="1:2" hidden="1">
      <c r="A7110" s="3">
        <v>43167</v>
      </c>
      <c r="B7110" s="2">
        <v>16.54</v>
      </c>
    </row>
    <row r="7111" spans="1:2" hidden="1">
      <c r="A7111" s="3">
        <v>43168</v>
      </c>
      <c r="B7111" s="2">
        <v>14.64</v>
      </c>
    </row>
    <row r="7112" spans="1:2" hidden="1">
      <c r="A7112" s="3">
        <v>43171</v>
      </c>
      <c r="B7112" s="2">
        <v>15.78</v>
      </c>
    </row>
    <row r="7113" spans="1:2" hidden="1">
      <c r="A7113" s="3">
        <v>43172</v>
      </c>
      <c r="B7113" s="2">
        <v>16.350000000000001</v>
      </c>
    </row>
    <row r="7114" spans="1:2" hidden="1">
      <c r="A7114" s="3">
        <v>43173</v>
      </c>
      <c r="B7114" s="2">
        <v>17.23</v>
      </c>
    </row>
    <row r="7115" spans="1:2" hidden="1">
      <c r="A7115" s="3">
        <v>43174</v>
      </c>
      <c r="B7115" s="2">
        <v>16.59</v>
      </c>
    </row>
    <row r="7116" spans="1:2" hidden="1">
      <c r="A7116" s="3">
        <v>43175</v>
      </c>
      <c r="B7116" s="2">
        <v>15.8</v>
      </c>
    </row>
    <row r="7117" spans="1:2" hidden="1">
      <c r="A7117" s="3">
        <v>43178</v>
      </c>
      <c r="B7117" s="2">
        <v>19.02</v>
      </c>
    </row>
    <row r="7118" spans="1:2" hidden="1">
      <c r="A7118" s="3">
        <v>43179</v>
      </c>
      <c r="B7118" s="2">
        <v>18.2</v>
      </c>
    </row>
    <row r="7119" spans="1:2" hidden="1">
      <c r="A7119" s="3">
        <v>43180</v>
      </c>
      <c r="B7119" s="2">
        <v>17.86</v>
      </c>
    </row>
    <row r="7120" spans="1:2" hidden="1">
      <c r="A7120" s="3">
        <v>43181</v>
      </c>
      <c r="B7120" s="2">
        <v>23.34</v>
      </c>
    </row>
    <row r="7121" spans="1:4" hidden="1">
      <c r="A7121" s="3">
        <v>43182</v>
      </c>
      <c r="B7121" s="2">
        <v>24.87</v>
      </c>
    </row>
    <row r="7122" spans="1:4" hidden="1">
      <c r="A7122" s="3">
        <v>43185</v>
      </c>
      <c r="B7122" s="2">
        <v>21.03</v>
      </c>
    </row>
    <row r="7123" spans="1:4" hidden="1">
      <c r="A7123" s="3">
        <v>43186</v>
      </c>
      <c r="B7123" s="2">
        <v>22.5</v>
      </c>
    </row>
    <row r="7124" spans="1:4" hidden="1">
      <c r="A7124" s="3">
        <v>43187</v>
      </c>
      <c r="B7124" s="2">
        <v>22.87</v>
      </c>
    </row>
    <row r="7125" spans="1:4">
      <c r="A7125" s="3">
        <v>43188</v>
      </c>
      <c r="B7125" s="2">
        <v>19.97</v>
      </c>
      <c r="C7125" s="12" t="s">
        <v>132</v>
      </c>
      <c r="D7125" s="2">
        <f>AVERAGE(B7065:B7125)</f>
        <v>17.354754098360658</v>
      </c>
    </row>
    <row r="7126" spans="1:4" hidden="1">
      <c r="A7126" s="3">
        <v>43192</v>
      </c>
      <c r="B7126" s="2">
        <v>23.62</v>
      </c>
    </row>
    <row r="7127" spans="1:4" hidden="1">
      <c r="A7127" s="3">
        <v>43193</v>
      </c>
      <c r="B7127" s="2">
        <v>21.1</v>
      </c>
    </row>
    <row r="7128" spans="1:4" hidden="1">
      <c r="A7128" s="3">
        <v>43194</v>
      </c>
      <c r="B7128" s="2">
        <v>20.059999999999999</v>
      </c>
    </row>
    <row r="7129" spans="1:4" hidden="1">
      <c r="A7129" s="3">
        <v>43195</v>
      </c>
      <c r="B7129" s="2">
        <v>18.940000000000001</v>
      </c>
    </row>
    <row r="7130" spans="1:4" hidden="1">
      <c r="A7130" s="3">
        <v>43196</v>
      </c>
      <c r="B7130" s="2">
        <v>21.49</v>
      </c>
    </row>
    <row r="7131" spans="1:4" hidden="1">
      <c r="A7131" s="3">
        <v>43199</v>
      </c>
      <c r="B7131" s="2">
        <v>21.77</v>
      </c>
    </row>
    <row r="7132" spans="1:4" hidden="1">
      <c r="A7132" s="3">
        <v>43200</v>
      </c>
      <c r="B7132" s="2">
        <v>20.47</v>
      </c>
    </row>
    <row r="7133" spans="1:4" hidden="1">
      <c r="A7133" s="3">
        <v>43201</v>
      </c>
      <c r="B7133" s="2">
        <v>20.239999999999998</v>
      </c>
    </row>
    <row r="7134" spans="1:4" hidden="1">
      <c r="A7134" s="3">
        <v>43202</v>
      </c>
      <c r="B7134" s="2">
        <v>18.489999999999998</v>
      </c>
    </row>
    <row r="7135" spans="1:4" hidden="1">
      <c r="A7135" s="3">
        <v>43203</v>
      </c>
      <c r="B7135" s="2">
        <v>17.41</v>
      </c>
    </row>
    <row r="7136" spans="1:4" hidden="1">
      <c r="A7136" s="3">
        <v>43206</v>
      </c>
      <c r="B7136" s="2">
        <v>16.559999999999999</v>
      </c>
    </row>
    <row r="7137" spans="1:2" hidden="1">
      <c r="A7137" s="3">
        <v>43207</v>
      </c>
      <c r="B7137" s="2">
        <v>15.25</v>
      </c>
    </row>
    <row r="7138" spans="1:2" hidden="1">
      <c r="A7138" s="3">
        <v>43208</v>
      </c>
      <c r="B7138" s="2">
        <v>15.6</v>
      </c>
    </row>
    <row r="7139" spans="1:2" hidden="1">
      <c r="A7139" s="3">
        <v>43209</v>
      </c>
      <c r="B7139" s="2">
        <v>15.96</v>
      </c>
    </row>
    <row r="7140" spans="1:2" hidden="1">
      <c r="A7140" s="3">
        <v>43210</v>
      </c>
      <c r="B7140" s="2">
        <v>16.88</v>
      </c>
    </row>
    <row r="7141" spans="1:2" hidden="1">
      <c r="A7141" s="3">
        <v>43213</v>
      </c>
      <c r="B7141" s="2">
        <v>16.34</v>
      </c>
    </row>
    <row r="7142" spans="1:2" hidden="1">
      <c r="A7142" s="3">
        <v>43214</v>
      </c>
      <c r="B7142" s="2">
        <v>18.02</v>
      </c>
    </row>
    <row r="7143" spans="1:2" hidden="1">
      <c r="A7143" s="3">
        <v>43215</v>
      </c>
      <c r="B7143" s="2">
        <v>17.84</v>
      </c>
    </row>
    <row r="7144" spans="1:2" hidden="1">
      <c r="A7144" s="3">
        <v>43216</v>
      </c>
      <c r="B7144" s="2">
        <v>16.239999999999998</v>
      </c>
    </row>
    <row r="7145" spans="1:2" hidden="1">
      <c r="A7145" s="3">
        <v>43217</v>
      </c>
      <c r="B7145" s="2">
        <v>15.41</v>
      </c>
    </row>
    <row r="7146" spans="1:2" hidden="1">
      <c r="A7146" s="3">
        <v>43220</v>
      </c>
      <c r="B7146" s="2">
        <v>15.93</v>
      </c>
    </row>
    <row r="7147" spans="1:2" hidden="1">
      <c r="A7147" s="3">
        <v>43221</v>
      </c>
      <c r="B7147" s="2">
        <v>15.49</v>
      </c>
    </row>
    <row r="7148" spans="1:2" hidden="1">
      <c r="A7148" s="3">
        <v>43222</v>
      </c>
      <c r="B7148" s="2">
        <v>15.97</v>
      </c>
    </row>
    <row r="7149" spans="1:2" hidden="1">
      <c r="A7149" s="3">
        <v>43223</v>
      </c>
      <c r="B7149" s="2">
        <v>15.9</v>
      </c>
    </row>
    <row r="7150" spans="1:2" hidden="1">
      <c r="A7150" s="3">
        <v>43224</v>
      </c>
      <c r="B7150" s="2">
        <v>14.77</v>
      </c>
    </row>
    <row r="7151" spans="1:2" hidden="1">
      <c r="A7151" s="3">
        <v>43227</v>
      </c>
      <c r="B7151" s="2">
        <v>14.75</v>
      </c>
    </row>
    <row r="7152" spans="1:2" hidden="1">
      <c r="A7152" s="3">
        <v>43228</v>
      </c>
      <c r="B7152" s="2">
        <v>14.71</v>
      </c>
    </row>
    <row r="7153" spans="1:2" hidden="1">
      <c r="A7153" s="3">
        <v>43229</v>
      </c>
      <c r="B7153" s="2">
        <v>13.42</v>
      </c>
    </row>
    <row r="7154" spans="1:2" hidden="1">
      <c r="A7154" s="3">
        <v>43230</v>
      </c>
      <c r="B7154" s="2">
        <v>13.23</v>
      </c>
    </row>
    <row r="7155" spans="1:2" hidden="1">
      <c r="A7155" s="3">
        <v>43231</v>
      </c>
      <c r="B7155" s="2">
        <v>12.65</v>
      </c>
    </row>
    <row r="7156" spans="1:2" hidden="1">
      <c r="A7156" s="3">
        <v>43234</v>
      </c>
      <c r="B7156" s="2">
        <v>12.93</v>
      </c>
    </row>
    <row r="7157" spans="1:2" hidden="1">
      <c r="A7157" s="3">
        <v>43235</v>
      </c>
      <c r="B7157" s="2">
        <v>14.63</v>
      </c>
    </row>
    <row r="7158" spans="1:2" hidden="1">
      <c r="A7158" s="3">
        <v>43236</v>
      </c>
      <c r="B7158" s="2">
        <v>13.42</v>
      </c>
    </row>
    <row r="7159" spans="1:2" hidden="1">
      <c r="A7159" s="3">
        <v>43237</v>
      </c>
      <c r="B7159" s="2">
        <v>13.43</v>
      </c>
    </row>
    <row r="7160" spans="1:2" hidden="1">
      <c r="A7160" s="3">
        <v>43238</v>
      </c>
      <c r="B7160" s="2">
        <v>13.42</v>
      </c>
    </row>
    <row r="7161" spans="1:2" hidden="1">
      <c r="A7161" s="3">
        <v>43241</v>
      </c>
      <c r="B7161" s="2">
        <v>13.08</v>
      </c>
    </row>
    <row r="7162" spans="1:2" hidden="1">
      <c r="A7162" s="3">
        <v>43242</v>
      </c>
      <c r="B7162" s="2">
        <v>13.22</v>
      </c>
    </row>
    <row r="7163" spans="1:2" hidden="1">
      <c r="A7163" s="3">
        <v>43243</v>
      </c>
      <c r="B7163" s="2">
        <v>12.58</v>
      </c>
    </row>
    <row r="7164" spans="1:2" hidden="1">
      <c r="A7164" s="3">
        <v>43244</v>
      </c>
      <c r="B7164" s="2">
        <v>12.53</v>
      </c>
    </row>
    <row r="7165" spans="1:2" hidden="1">
      <c r="A7165" s="3">
        <v>43245</v>
      </c>
      <c r="B7165" s="2">
        <v>13.22</v>
      </c>
    </row>
    <row r="7166" spans="1:2" hidden="1">
      <c r="A7166" s="3">
        <v>43249</v>
      </c>
      <c r="B7166" s="2">
        <v>17.02</v>
      </c>
    </row>
    <row r="7167" spans="1:2" hidden="1">
      <c r="A7167" s="3">
        <v>43250</v>
      </c>
      <c r="B7167" s="2">
        <v>14.94</v>
      </c>
    </row>
    <row r="7168" spans="1:2" hidden="1">
      <c r="A7168" s="3">
        <v>43251</v>
      </c>
      <c r="B7168" s="2">
        <v>15.43</v>
      </c>
    </row>
    <row r="7169" spans="1:2" hidden="1">
      <c r="A7169" s="3">
        <v>43252</v>
      </c>
      <c r="B7169" s="2">
        <v>13.46</v>
      </c>
    </row>
    <row r="7170" spans="1:2" hidden="1">
      <c r="A7170" s="3">
        <v>43255</v>
      </c>
      <c r="B7170" s="2">
        <v>12.74</v>
      </c>
    </row>
    <row r="7171" spans="1:2" hidden="1">
      <c r="A7171" s="3">
        <v>43256</v>
      </c>
      <c r="B7171" s="2">
        <v>12.4</v>
      </c>
    </row>
    <row r="7172" spans="1:2" hidden="1">
      <c r="A7172" s="3">
        <v>43257</v>
      </c>
      <c r="B7172" s="2">
        <v>11.64</v>
      </c>
    </row>
    <row r="7173" spans="1:2" hidden="1">
      <c r="A7173" s="3">
        <v>43258</v>
      </c>
      <c r="B7173" s="2">
        <v>12.13</v>
      </c>
    </row>
    <row r="7174" spans="1:2" hidden="1">
      <c r="A7174" s="3">
        <v>43259</v>
      </c>
      <c r="B7174" s="2">
        <v>12.18</v>
      </c>
    </row>
    <row r="7175" spans="1:2" hidden="1">
      <c r="A7175" s="3">
        <v>43262</v>
      </c>
      <c r="B7175" s="2">
        <v>12.35</v>
      </c>
    </row>
    <row r="7176" spans="1:2" hidden="1">
      <c r="A7176" s="3">
        <v>43263</v>
      </c>
      <c r="B7176" s="2">
        <v>12.34</v>
      </c>
    </row>
    <row r="7177" spans="1:2" hidden="1">
      <c r="A7177" s="3">
        <v>43264</v>
      </c>
      <c r="B7177" s="2">
        <v>12.94</v>
      </c>
    </row>
    <row r="7178" spans="1:2" hidden="1">
      <c r="A7178" s="3">
        <v>43265</v>
      </c>
      <c r="B7178" s="2">
        <v>12.12</v>
      </c>
    </row>
    <row r="7179" spans="1:2" hidden="1">
      <c r="A7179" s="3">
        <v>43266</v>
      </c>
      <c r="B7179" s="2">
        <v>11.98</v>
      </c>
    </row>
    <row r="7180" spans="1:2" hidden="1">
      <c r="A7180" s="3">
        <v>43269</v>
      </c>
      <c r="B7180" s="2">
        <v>12.31</v>
      </c>
    </row>
    <row r="7181" spans="1:2" hidden="1">
      <c r="A7181" s="3">
        <v>43270</v>
      </c>
      <c r="B7181" s="2">
        <v>13.35</v>
      </c>
    </row>
    <row r="7182" spans="1:2" hidden="1">
      <c r="A7182" s="3">
        <v>43271</v>
      </c>
      <c r="B7182" s="2">
        <v>12.79</v>
      </c>
    </row>
    <row r="7183" spans="1:2" hidden="1">
      <c r="A7183" s="3">
        <v>43272</v>
      </c>
      <c r="B7183" s="2">
        <v>14.64</v>
      </c>
    </row>
    <row r="7184" spans="1:2" hidden="1">
      <c r="A7184" s="3">
        <v>43273</v>
      </c>
      <c r="B7184" s="2">
        <v>13.77</v>
      </c>
    </row>
    <row r="7185" spans="1:4" hidden="1">
      <c r="A7185" s="3">
        <v>43276</v>
      </c>
      <c r="B7185" s="2">
        <v>17.329999999999998</v>
      </c>
    </row>
    <row r="7186" spans="1:4" hidden="1">
      <c r="A7186" s="3">
        <v>43277</v>
      </c>
      <c r="B7186" s="2">
        <v>15.92</v>
      </c>
    </row>
    <row r="7187" spans="1:4" hidden="1">
      <c r="A7187" s="3">
        <v>43278</v>
      </c>
      <c r="B7187" s="2">
        <v>17.91</v>
      </c>
    </row>
    <row r="7188" spans="1:4" hidden="1">
      <c r="A7188" s="3">
        <v>43279</v>
      </c>
      <c r="B7188" s="2">
        <v>16.850000000000001</v>
      </c>
    </row>
    <row r="7189" spans="1:4">
      <c r="A7189" s="3">
        <v>43280</v>
      </c>
      <c r="B7189" s="2">
        <v>16.09</v>
      </c>
      <c r="C7189" s="12" t="s">
        <v>133</v>
      </c>
      <c r="D7189" s="2">
        <f>AVERAGE(B7126:B7189)</f>
        <v>15.337499999999999</v>
      </c>
    </row>
    <row r="7190" spans="1:4" hidden="1">
      <c r="A7190" s="3">
        <v>43283</v>
      </c>
      <c r="B7190" s="2">
        <v>15.6</v>
      </c>
    </row>
    <row r="7191" spans="1:4" hidden="1">
      <c r="A7191" s="3">
        <v>43284</v>
      </c>
      <c r="B7191" s="2">
        <v>16.14</v>
      </c>
    </row>
    <row r="7192" spans="1:4" hidden="1">
      <c r="A7192" s="3">
        <v>43286</v>
      </c>
      <c r="B7192" s="2">
        <v>14.97</v>
      </c>
    </row>
    <row r="7193" spans="1:4" hidden="1">
      <c r="A7193" s="3">
        <v>43287</v>
      </c>
      <c r="B7193" s="2">
        <v>13.37</v>
      </c>
    </row>
    <row r="7194" spans="1:4" hidden="1">
      <c r="A7194" s="3">
        <v>43290</v>
      </c>
      <c r="B7194" s="2">
        <v>12.69</v>
      </c>
    </row>
    <row r="7195" spans="1:4" hidden="1">
      <c r="A7195" s="3">
        <v>43291</v>
      </c>
      <c r="B7195" s="2">
        <v>12.64</v>
      </c>
    </row>
    <row r="7196" spans="1:4" hidden="1">
      <c r="A7196" s="3">
        <v>43292</v>
      </c>
      <c r="B7196" s="2">
        <v>13.63</v>
      </c>
    </row>
    <row r="7197" spans="1:4" hidden="1">
      <c r="A7197" s="3">
        <v>43293</v>
      </c>
      <c r="B7197" s="2">
        <v>12.58</v>
      </c>
    </row>
    <row r="7198" spans="1:4" hidden="1">
      <c r="A7198" s="3">
        <v>43294</v>
      </c>
      <c r="B7198" s="2">
        <v>12.18</v>
      </c>
    </row>
    <row r="7199" spans="1:4" hidden="1">
      <c r="A7199" s="3">
        <v>43297</v>
      </c>
      <c r="B7199" s="2">
        <v>12.83</v>
      </c>
    </row>
    <row r="7200" spans="1:4" hidden="1">
      <c r="A7200" s="3">
        <v>43298</v>
      </c>
      <c r="B7200" s="2">
        <v>12.06</v>
      </c>
    </row>
    <row r="7201" spans="1:2" hidden="1">
      <c r="A7201" s="3">
        <v>43299</v>
      </c>
      <c r="B7201" s="2">
        <v>12.1</v>
      </c>
    </row>
    <row r="7202" spans="1:2" hidden="1">
      <c r="A7202" s="3">
        <v>43300</v>
      </c>
      <c r="B7202" s="2">
        <v>12.87</v>
      </c>
    </row>
    <row r="7203" spans="1:2" hidden="1">
      <c r="A7203" s="3">
        <v>43301</v>
      </c>
      <c r="B7203" s="2">
        <v>12.86</v>
      </c>
    </row>
    <row r="7204" spans="1:2" hidden="1">
      <c r="A7204" s="3">
        <v>43304</v>
      </c>
      <c r="B7204" s="2">
        <v>12.62</v>
      </c>
    </row>
    <row r="7205" spans="1:2" hidden="1">
      <c r="A7205" s="3">
        <v>43305</v>
      </c>
      <c r="B7205" s="2">
        <v>12.41</v>
      </c>
    </row>
    <row r="7206" spans="1:2" hidden="1">
      <c r="A7206" s="3">
        <v>43306</v>
      </c>
      <c r="B7206" s="2">
        <v>12.29</v>
      </c>
    </row>
    <row r="7207" spans="1:2" hidden="1">
      <c r="A7207" s="3">
        <v>43307</v>
      </c>
      <c r="B7207" s="2">
        <v>12.14</v>
      </c>
    </row>
    <row r="7208" spans="1:2" hidden="1">
      <c r="A7208" s="3">
        <v>43308</v>
      </c>
      <c r="B7208" s="2">
        <v>13.03</v>
      </c>
    </row>
    <row r="7209" spans="1:2" hidden="1">
      <c r="A7209" s="3">
        <v>43311</v>
      </c>
      <c r="B7209" s="2">
        <v>14.26</v>
      </c>
    </row>
    <row r="7210" spans="1:2" hidden="1">
      <c r="A7210" s="3">
        <v>43312</v>
      </c>
      <c r="B7210" s="2">
        <v>12.83</v>
      </c>
    </row>
    <row r="7211" spans="1:2" hidden="1">
      <c r="A7211" s="3">
        <v>43313</v>
      </c>
      <c r="B7211" s="2">
        <v>13.15</v>
      </c>
    </row>
    <row r="7212" spans="1:2" hidden="1">
      <c r="A7212" s="3">
        <v>43314</v>
      </c>
      <c r="B7212" s="2">
        <v>12.19</v>
      </c>
    </row>
    <row r="7213" spans="1:2" hidden="1">
      <c r="A7213" s="3">
        <v>43315</v>
      </c>
      <c r="B7213" s="2">
        <v>11.64</v>
      </c>
    </row>
    <row r="7214" spans="1:2" hidden="1">
      <c r="A7214" s="3">
        <v>43318</v>
      </c>
      <c r="B7214" s="2">
        <v>11.27</v>
      </c>
    </row>
    <row r="7215" spans="1:2" hidden="1">
      <c r="A7215" s="3">
        <v>43319</v>
      </c>
      <c r="B7215" s="2">
        <v>10.93</v>
      </c>
    </row>
    <row r="7216" spans="1:2" hidden="1">
      <c r="A7216" s="3">
        <v>43320</v>
      </c>
      <c r="B7216" s="2">
        <v>10.85</v>
      </c>
    </row>
    <row r="7217" spans="1:2" hidden="1">
      <c r="A7217" s="3">
        <v>43321</v>
      </c>
      <c r="B7217" s="2">
        <v>11.27</v>
      </c>
    </row>
    <row r="7218" spans="1:2" hidden="1">
      <c r="A7218" s="3">
        <v>43322</v>
      </c>
      <c r="B7218" s="2">
        <v>13.16</v>
      </c>
    </row>
    <row r="7219" spans="1:2" hidden="1">
      <c r="A7219" s="3">
        <v>43325</v>
      </c>
      <c r="B7219" s="2">
        <v>14.78</v>
      </c>
    </row>
    <row r="7220" spans="1:2" hidden="1">
      <c r="A7220" s="3">
        <v>43326</v>
      </c>
      <c r="B7220" s="2">
        <v>13.31</v>
      </c>
    </row>
    <row r="7221" spans="1:2" hidden="1">
      <c r="A7221" s="3">
        <v>43327</v>
      </c>
      <c r="B7221" s="2">
        <v>14.64</v>
      </c>
    </row>
    <row r="7222" spans="1:2" hidden="1">
      <c r="A7222" s="3">
        <v>43328</v>
      </c>
      <c r="B7222" s="2">
        <v>13.45</v>
      </c>
    </row>
    <row r="7223" spans="1:2" hidden="1">
      <c r="A7223" s="3">
        <v>43329</v>
      </c>
      <c r="B7223" s="2">
        <v>12.64</v>
      </c>
    </row>
    <row r="7224" spans="1:2" hidden="1">
      <c r="A7224" s="3">
        <v>43332</v>
      </c>
      <c r="B7224" s="2">
        <v>12.49</v>
      </c>
    </row>
    <row r="7225" spans="1:2" hidden="1">
      <c r="A7225" s="3">
        <v>43333</v>
      </c>
      <c r="B7225" s="2">
        <v>12.86</v>
      </c>
    </row>
    <row r="7226" spans="1:2" hidden="1">
      <c r="A7226" s="3">
        <v>43334</v>
      </c>
      <c r="B7226" s="2">
        <v>12.25</v>
      </c>
    </row>
    <row r="7227" spans="1:2" hidden="1">
      <c r="A7227" s="3">
        <v>43335</v>
      </c>
      <c r="B7227" s="2">
        <v>12.41</v>
      </c>
    </row>
    <row r="7228" spans="1:2" hidden="1">
      <c r="A7228" s="3">
        <v>43336</v>
      </c>
      <c r="B7228" s="2">
        <v>11.99</v>
      </c>
    </row>
    <row r="7229" spans="1:2" hidden="1">
      <c r="A7229" s="3">
        <v>43339</v>
      </c>
      <c r="B7229" s="2">
        <v>12.16</v>
      </c>
    </row>
    <row r="7230" spans="1:2" hidden="1">
      <c r="A7230" s="3">
        <v>43340</v>
      </c>
      <c r="B7230" s="2">
        <v>12.5</v>
      </c>
    </row>
    <row r="7231" spans="1:2" hidden="1">
      <c r="A7231" s="3">
        <v>43341</v>
      </c>
      <c r="B7231" s="2">
        <v>12.25</v>
      </c>
    </row>
    <row r="7232" spans="1:2" hidden="1">
      <c r="A7232" s="3">
        <v>43342</v>
      </c>
      <c r="B7232" s="2">
        <v>13.53</v>
      </c>
    </row>
    <row r="7233" spans="1:2" hidden="1">
      <c r="A7233" s="3">
        <v>43343</v>
      </c>
      <c r="B7233" s="2">
        <v>12.86</v>
      </c>
    </row>
    <row r="7234" spans="1:2" hidden="1">
      <c r="A7234" s="3">
        <v>43347</v>
      </c>
      <c r="B7234" s="2">
        <v>13.16</v>
      </c>
    </row>
    <row r="7235" spans="1:2" hidden="1">
      <c r="A7235" s="3">
        <v>43348</v>
      </c>
      <c r="B7235" s="2">
        <v>13.91</v>
      </c>
    </row>
    <row r="7236" spans="1:2" hidden="1">
      <c r="A7236" s="3">
        <v>43349</v>
      </c>
      <c r="B7236" s="2">
        <v>14.65</v>
      </c>
    </row>
    <row r="7237" spans="1:2" hidden="1">
      <c r="A7237" s="3">
        <v>43350</v>
      </c>
      <c r="B7237" s="2">
        <v>14.88</v>
      </c>
    </row>
    <row r="7238" spans="1:2" hidden="1">
      <c r="A7238" s="3">
        <v>43353</v>
      </c>
      <c r="B7238" s="2">
        <v>14.16</v>
      </c>
    </row>
    <row r="7239" spans="1:2" hidden="1">
      <c r="A7239" s="3">
        <v>43354</v>
      </c>
      <c r="B7239" s="2">
        <v>13.22</v>
      </c>
    </row>
    <row r="7240" spans="1:2" hidden="1">
      <c r="A7240" s="3">
        <v>43355</v>
      </c>
      <c r="B7240" s="2">
        <v>13.14</v>
      </c>
    </row>
    <row r="7241" spans="1:2" hidden="1">
      <c r="A7241" s="3">
        <v>43356</v>
      </c>
      <c r="B7241" s="2">
        <v>12.37</v>
      </c>
    </row>
    <row r="7242" spans="1:2" hidden="1">
      <c r="A7242" s="3">
        <v>43357</v>
      </c>
      <c r="B7242" s="2">
        <v>12.07</v>
      </c>
    </row>
    <row r="7243" spans="1:2" hidden="1">
      <c r="A7243" s="3">
        <v>43360</v>
      </c>
      <c r="B7243" s="2">
        <v>13.68</v>
      </c>
    </row>
    <row r="7244" spans="1:2" hidden="1">
      <c r="A7244" s="3">
        <v>43361</v>
      </c>
      <c r="B7244" s="2">
        <v>12.79</v>
      </c>
    </row>
    <row r="7245" spans="1:2" hidden="1">
      <c r="A7245" s="3">
        <v>43362</v>
      </c>
      <c r="B7245" s="2">
        <v>11.75</v>
      </c>
    </row>
    <row r="7246" spans="1:2" hidden="1">
      <c r="A7246" s="3">
        <v>43363</v>
      </c>
      <c r="B7246" s="2">
        <v>11.8</v>
      </c>
    </row>
    <row r="7247" spans="1:2" hidden="1">
      <c r="A7247" s="3">
        <v>43364</v>
      </c>
      <c r="B7247" s="2">
        <v>11.68</v>
      </c>
    </row>
    <row r="7248" spans="1:2" hidden="1">
      <c r="A7248" s="3">
        <v>43367</v>
      </c>
      <c r="B7248" s="2">
        <v>12.2</v>
      </c>
    </row>
    <row r="7249" spans="1:4" hidden="1">
      <c r="A7249" s="3">
        <v>43368</v>
      </c>
      <c r="B7249" s="2">
        <v>12.42</v>
      </c>
    </row>
    <row r="7250" spans="1:4" hidden="1">
      <c r="A7250" s="3">
        <v>43369</v>
      </c>
      <c r="B7250" s="2">
        <v>12.89</v>
      </c>
    </row>
    <row r="7251" spans="1:4" hidden="1">
      <c r="A7251" s="3">
        <v>43370</v>
      </c>
      <c r="B7251" s="2">
        <v>12.41</v>
      </c>
    </row>
    <row r="7252" spans="1:4">
      <c r="A7252" s="3">
        <v>43371</v>
      </c>
      <c r="B7252" s="2">
        <v>12.12</v>
      </c>
      <c r="C7252" s="12" t="s">
        <v>134</v>
      </c>
      <c r="D7252" s="2">
        <f>AVERAGE(B7190:B7252)</f>
        <v>12.856825396825391</v>
      </c>
    </row>
    <row r="7253" spans="1:4" hidden="1">
      <c r="A7253" s="3">
        <v>43374</v>
      </c>
      <c r="B7253" s="2">
        <v>12</v>
      </c>
    </row>
    <row r="7254" spans="1:4" hidden="1">
      <c r="A7254" s="3">
        <v>43375</v>
      </c>
      <c r="B7254" s="2">
        <v>12.05</v>
      </c>
    </row>
    <row r="7255" spans="1:4" hidden="1">
      <c r="A7255" s="3">
        <v>43376</v>
      </c>
      <c r="B7255" s="2">
        <v>11.61</v>
      </c>
    </row>
    <row r="7256" spans="1:4" hidden="1">
      <c r="A7256" s="3">
        <v>43377</v>
      </c>
      <c r="B7256" s="2">
        <v>14.22</v>
      </c>
    </row>
    <row r="7257" spans="1:4" hidden="1">
      <c r="A7257" s="3">
        <v>43378</v>
      </c>
      <c r="B7257" s="2">
        <v>14.82</v>
      </c>
    </row>
    <row r="7258" spans="1:4" hidden="1">
      <c r="A7258" s="3">
        <v>43381</v>
      </c>
      <c r="B7258" s="2">
        <v>15.69</v>
      </c>
    </row>
    <row r="7259" spans="1:4" hidden="1">
      <c r="A7259" s="3">
        <v>43382</v>
      </c>
      <c r="B7259" s="2">
        <v>15.95</v>
      </c>
    </row>
    <row r="7260" spans="1:4" hidden="1">
      <c r="A7260" s="3">
        <v>43383</v>
      </c>
      <c r="B7260" s="2">
        <v>22.96</v>
      </c>
    </row>
    <row r="7261" spans="1:4" hidden="1">
      <c r="A7261" s="3">
        <v>43384</v>
      </c>
      <c r="B7261" s="2">
        <v>24.98</v>
      </c>
    </row>
    <row r="7262" spans="1:4" hidden="1">
      <c r="A7262" s="3">
        <v>43385</v>
      </c>
      <c r="B7262" s="2">
        <v>21.31</v>
      </c>
    </row>
    <row r="7263" spans="1:4" hidden="1">
      <c r="A7263" s="3">
        <v>43388</v>
      </c>
      <c r="B7263" s="2">
        <v>21.3</v>
      </c>
    </row>
    <row r="7264" spans="1:4" hidden="1">
      <c r="A7264" s="3">
        <v>43389</v>
      </c>
      <c r="B7264" s="2">
        <v>17.62</v>
      </c>
    </row>
    <row r="7265" spans="1:4" hidden="1">
      <c r="A7265" s="3">
        <v>43390</v>
      </c>
      <c r="B7265" s="2">
        <v>17.399999999999999</v>
      </c>
    </row>
    <row r="7266" spans="1:4" hidden="1">
      <c r="A7266" s="3">
        <v>43391</v>
      </c>
      <c r="B7266" s="2">
        <v>20.059999999999999</v>
      </c>
    </row>
    <row r="7267" spans="1:4" hidden="1">
      <c r="A7267" s="3">
        <v>43392</v>
      </c>
      <c r="B7267" s="2">
        <v>19.89</v>
      </c>
    </row>
    <row r="7268" spans="1:4" hidden="1">
      <c r="A7268" s="3">
        <v>43395</v>
      </c>
      <c r="B7268" s="2">
        <v>19.64</v>
      </c>
    </row>
    <row r="7269" spans="1:4" hidden="1">
      <c r="A7269" s="3">
        <v>43396</v>
      </c>
      <c r="B7269" s="2">
        <v>20.71</v>
      </c>
    </row>
    <row r="7270" spans="1:4" hidden="1">
      <c r="A7270" s="3">
        <v>43397</v>
      </c>
      <c r="B7270" s="2">
        <v>25.23</v>
      </c>
    </row>
    <row r="7271" spans="1:4" hidden="1">
      <c r="A7271" s="3">
        <v>43398</v>
      </c>
      <c r="B7271" s="2">
        <v>24.22</v>
      </c>
    </row>
    <row r="7272" spans="1:4" hidden="1">
      <c r="A7272" s="3">
        <v>43399</v>
      </c>
      <c r="B7272" s="2">
        <v>24.16</v>
      </c>
    </row>
    <row r="7273" spans="1:4" hidden="1">
      <c r="A7273" s="3">
        <v>43402</v>
      </c>
      <c r="B7273" s="2">
        <v>24.7</v>
      </c>
      <c r="D7273" s="2"/>
    </row>
    <row r="7274" spans="1:4" hidden="1">
      <c r="A7274" s="3">
        <v>43403</v>
      </c>
      <c r="B7274" s="2">
        <v>23.35</v>
      </c>
    </row>
    <row r="7275" spans="1:4" hidden="1">
      <c r="A7275" s="3">
        <v>43404</v>
      </c>
      <c r="B7275" s="2">
        <v>21.23</v>
      </c>
    </row>
    <row r="7276" spans="1:4" hidden="1">
      <c r="A7276" s="3">
        <v>43405</v>
      </c>
      <c r="B7276" s="2">
        <v>19.34</v>
      </c>
    </row>
    <row r="7277" spans="1:4" hidden="1">
      <c r="A7277" s="3">
        <v>43406</v>
      </c>
      <c r="B7277" s="2">
        <v>19.510000000000002</v>
      </c>
    </row>
    <row r="7278" spans="1:4" hidden="1">
      <c r="A7278" s="3">
        <v>43409</v>
      </c>
      <c r="B7278" s="2">
        <v>19.96</v>
      </c>
    </row>
    <row r="7279" spans="1:4" hidden="1">
      <c r="A7279" s="3">
        <v>43410</v>
      </c>
      <c r="B7279" s="2">
        <v>19.91</v>
      </c>
    </row>
    <row r="7280" spans="1:4" hidden="1">
      <c r="A7280" s="3">
        <v>43411</v>
      </c>
      <c r="B7280" s="2">
        <v>16.36</v>
      </c>
    </row>
    <row r="7281" spans="1:2" hidden="1">
      <c r="A7281" s="3">
        <v>43412</v>
      </c>
      <c r="B7281" s="2">
        <v>16.72</v>
      </c>
    </row>
    <row r="7282" spans="1:2" hidden="1">
      <c r="A7282" s="3">
        <v>43413</v>
      </c>
      <c r="B7282" s="2">
        <v>17.36</v>
      </c>
    </row>
    <row r="7283" spans="1:2" hidden="1">
      <c r="A7283" s="3">
        <v>43416</v>
      </c>
      <c r="B7283" s="2">
        <v>20.45</v>
      </c>
    </row>
    <row r="7284" spans="1:2" hidden="1">
      <c r="A7284" s="3">
        <v>43417</v>
      </c>
      <c r="B7284" s="2">
        <v>20.02</v>
      </c>
    </row>
    <row r="7285" spans="1:2" hidden="1">
      <c r="A7285" s="3">
        <v>43418</v>
      </c>
      <c r="B7285" s="2">
        <v>21.25</v>
      </c>
    </row>
    <row r="7286" spans="1:2" hidden="1">
      <c r="A7286" s="3">
        <v>43419</v>
      </c>
      <c r="B7286" s="2">
        <v>19.98</v>
      </c>
    </row>
    <row r="7287" spans="1:2" hidden="1">
      <c r="A7287" s="3">
        <v>43420</v>
      </c>
      <c r="B7287" s="2">
        <v>18.14</v>
      </c>
    </row>
    <row r="7288" spans="1:2" hidden="1">
      <c r="A7288" s="3">
        <v>43423</v>
      </c>
      <c r="B7288" s="2">
        <v>20.100000000000001</v>
      </c>
    </row>
    <row r="7289" spans="1:2" hidden="1">
      <c r="A7289" s="3">
        <v>43424</v>
      </c>
      <c r="B7289" s="2">
        <v>22.48</v>
      </c>
    </row>
    <row r="7290" spans="1:2" hidden="1">
      <c r="A7290" s="3">
        <v>43425</v>
      </c>
      <c r="B7290" s="2">
        <v>20.8</v>
      </c>
    </row>
    <row r="7291" spans="1:2" hidden="1">
      <c r="A7291" s="3">
        <v>43427</v>
      </c>
      <c r="B7291" s="2">
        <v>21.52</v>
      </c>
    </row>
    <row r="7292" spans="1:2" hidden="1">
      <c r="A7292" s="3">
        <v>43430</v>
      </c>
      <c r="B7292" s="2">
        <v>18.899999999999999</v>
      </c>
    </row>
    <row r="7293" spans="1:2" hidden="1">
      <c r="A7293" s="3">
        <v>43431</v>
      </c>
      <c r="B7293" s="2">
        <v>19.02</v>
      </c>
    </row>
    <row r="7294" spans="1:2" hidden="1">
      <c r="A7294" s="3">
        <v>43432</v>
      </c>
      <c r="B7294" s="2">
        <v>18.489999999999998</v>
      </c>
    </row>
    <row r="7295" spans="1:2" hidden="1">
      <c r="A7295" s="3">
        <v>43433</v>
      </c>
      <c r="B7295" s="2">
        <v>18.79</v>
      </c>
    </row>
    <row r="7296" spans="1:2" hidden="1">
      <c r="A7296" s="3">
        <v>43434</v>
      </c>
      <c r="B7296" s="2">
        <v>18.07</v>
      </c>
    </row>
    <row r="7297" spans="1:4" hidden="1">
      <c r="A7297" s="3">
        <v>43437</v>
      </c>
      <c r="B7297" s="2">
        <v>16.440000000000001</v>
      </c>
    </row>
    <row r="7298" spans="1:4" hidden="1">
      <c r="A7298" s="3">
        <v>43438</v>
      </c>
      <c r="B7298" s="2">
        <v>20.74</v>
      </c>
    </row>
    <row r="7299" spans="1:4" hidden="1">
      <c r="A7299" s="3">
        <v>43440</v>
      </c>
      <c r="B7299" s="2">
        <v>21.19</v>
      </c>
    </row>
    <row r="7300" spans="1:4" hidden="1">
      <c r="A7300" s="3">
        <v>43441</v>
      </c>
      <c r="B7300" s="2">
        <v>23.23</v>
      </c>
    </row>
    <row r="7301" spans="1:4" hidden="1">
      <c r="A7301" s="3">
        <v>43444</v>
      </c>
      <c r="B7301" s="2">
        <v>22.64</v>
      </c>
    </row>
    <row r="7302" spans="1:4" hidden="1">
      <c r="A7302" s="3">
        <v>43445</v>
      </c>
      <c r="B7302" s="2">
        <v>21.76</v>
      </c>
    </row>
    <row r="7303" spans="1:4" hidden="1">
      <c r="A7303" s="3">
        <v>43446</v>
      </c>
      <c r="B7303" s="2">
        <v>21.46</v>
      </c>
    </row>
    <row r="7304" spans="1:4" hidden="1">
      <c r="A7304" s="3">
        <v>43447</v>
      </c>
      <c r="B7304" s="2">
        <v>20.65</v>
      </c>
    </row>
    <row r="7305" spans="1:4" hidden="1">
      <c r="A7305" s="3">
        <v>43448</v>
      </c>
      <c r="B7305" s="2">
        <v>21.63</v>
      </c>
    </row>
    <row r="7306" spans="1:4" hidden="1">
      <c r="A7306" s="3">
        <v>43451</v>
      </c>
      <c r="B7306" s="2">
        <v>24.52</v>
      </c>
    </row>
    <row r="7307" spans="1:4" hidden="1">
      <c r="A7307" s="3">
        <v>43452</v>
      </c>
      <c r="B7307" s="2">
        <v>25.58</v>
      </c>
    </row>
    <row r="7308" spans="1:4" hidden="1">
      <c r="A7308" s="3">
        <v>43453</v>
      </c>
      <c r="B7308" s="2">
        <v>25.58</v>
      </c>
      <c r="C7308" s="12"/>
      <c r="D7308" s="2"/>
    </row>
    <row r="7309" spans="1:4" hidden="1">
      <c r="A7309" s="3">
        <v>43454</v>
      </c>
      <c r="B7309" s="2">
        <v>28.38</v>
      </c>
    </row>
    <row r="7310" spans="1:4" hidden="1">
      <c r="A7310" s="3">
        <v>43455</v>
      </c>
      <c r="B7310" s="2">
        <v>30.11</v>
      </c>
    </row>
    <row r="7311" spans="1:4" hidden="1">
      <c r="A7311" s="3">
        <v>43458</v>
      </c>
      <c r="B7311" s="2">
        <v>36.07</v>
      </c>
    </row>
    <row r="7312" spans="1:4" hidden="1">
      <c r="A7312" s="3">
        <v>43460</v>
      </c>
      <c r="B7312" s="2">
        <v>30.41</v>
      </c>
    </row>
    <row r="7313" spans="1:4" hidden="1">
      <c r="A7313" s="3">
        <v>43461</v>
      </c>
      <c r="B7313" s="2">
        <v>29.96</v>
      </c>
    </row>
    <row r="7314" spans="1:4" hidden="1">
      <c r="A7314" s="3">
        <v>43462</v>
      </c>
      <c r="B7314" s="2">
        <v>28.34</v>
      </c>
    </row>
    <row r="7315" spans="1:4">
      <c r="A7315" s="3">
        <v>43465</v>
      </c>
      <c r="B7315" s="2">
        <v>25.42</v>
      </c>
      <c r="C7315" s="12" t="s">
        <v>300</v>
      </c>
      <c r="D7315" s="2">
        <f>AVERAGE(B7253:B7315)</f>
        <v>21.053650793650796</v>
      </c>
    </row>
    <row r="7316" spans="1:4" hidden="1">
      <c r="A7316" s="3">
        <v>43467</v>
      </c>
      <c r="B7316" s="2">
        <v>23.22</v>
      </c>
    </row>
    <row r="7317" spans="1:4" hidden="1">
      <c r="A7317" s="3">
        <v>43468</v>
      </c>
      <c r="B7317" s="2">
        <v>25.45</v>
      </c>
    </row>
    <row r="7318" spans="1:4" hidden="1">
      <c r="A7318" s="3">
        <v>43469</v>
      </c>
      <c r="B7318" s="2">
        <v>21.38</v>
      </c>
    </row>
    <row r="7319" spans="1:4" hidden="1">
      <c r="A7319" s="3">
        <v>43472</v>
      </c>
      <c r="B7319" s="2">
        <v>21.4</v>
      </c>
    </row>
    <row r="7320" spans="1:4" hidden="1">
      <c r="A7320" s="3">
        <v>43473</v>
      </c>
      <c r="B7320" s="2">
        <v>20.47</v>
      </c>
    </row>
    <row r="7321" spans="1:4" hidden="1">
      <c r="A7321" s="3">
        <v>43474</v>
      </c>
      <c r="B7321" s="2">
        <v>19.98</v>
      </c>
    </row>
    <row r="7322" spans="1:4" hidden="1">
      <c r="A7322" s="3">
        <v>43475</v>
      </c>
      <c r="B7322" s="2">
        <v>19.5</v>
      </c>
    </row>
    <row r="7323" spans="1:4" hidden="1">
      <c r="A7323" s="3">
        <v>43476</v>
      </c>
      <c r="B7323" s="2">
        <v>18.190000000000001</v>
      </c>
    </row>
    <row r="7324" spans="1:4" hidden="1">
      <c r="A7324" s="3">
        <v>43479</v>
      </c>
      <c r="B7324" s="2">
        <v>19.07</v>
      </c>
    </row>
    <row r="7325" spans="1:4" hidden="1">
      <c r="A7325" s="3">
        <v>43480</v>
      </c>
      <c r="B7325" s="2">
        <v>18.600000000000001</v>
      </c>
    </row>
    <row r="7326" spans="1:4" hidden="1">
      <c r="A7326" s="3">
        <v>43481</v>
      </c>
      <c r="B7326" s="2">
        <v>19.04</v>
      </c>
    </row>
    <row r="7327" spans="1:4" hidden="1">
      <c r="A7327" s="3">
        <v>43482</v>
      </c>
      <c r="B7327" s="2">
        <v>18.059999999999999</v>
      </c>
    </row>
    <row r="7328" spans="1:4" hidden="1">
      <c r="A7328" s="3">
        <v>43483</v>
      </c>
      <c r="B7328" s="2">
        <v>17.8</v>
      </c>
    </row>
    <row r="7329" spans="1:4" hidden="1">
      <c r="A7329" s="3">
        <v>43487</v>
      </c>
      <c r="B7329" s="2">
        <v>20.8</v>
      </c>
    </row>
    <row r="7330" spans="1:4" hidden="1">
      <c r="A7330" s="3">
        <v>43488</v>
      </c>
      <c r="B7330" s="2">
        <v>19.52</v>
      </c>
    </row>
    <row r="7331" spans="1:4" hidden="1">
      <c r="A7331" s="3">
        <v>43489</v>
      </c>
      <c r="B7331" s="2">
        <v>18.89</v>
      </c>
    </row>
    <row r="7332" spans="1:4" hidden="1">
      <c r="A7332" s="3">
        <v>43490</v>
      </c>
      <c r="B7332" s="2">
        <v>17.420000000000002</v>
      </c>
    </row>
    <row r="7333" spans="1:4" hidden="1">
      <c r="A7333" s="3">
        <v>43493</v>
      </c>
      <c r="B7333" s="2">
        <v>18.87</v>
      </c>
    </row>
    <row r="7334" spans="1:4" hidden="1">
      <c r="A7334" s="3">
        <v>43494</v>
      </c>
      <c r="B7334" s="2">
        <v>19.13</v>
      </c>
    </row>
    <row r="7335" spans="1:4" hidden="1">
      <c r="A7335" s="3">
        <v>43495</v>
      </c>
      <c r="B7335" s="2">
        <v>17.66</v>
      </c>
    </row>
    <row r="7336" spans="1:4" hidden="1">
      <c r="A7336" s="3">
        <v>43496</v>
      </c>
      <c r="B7336" s="2">
        <v>16.57</v>
      </c>
    </row>
    <row r="7337" spans="1:4" hidden="1">
      <c r="A7337" s="3">
        <v>43497</v>
      </c>
      <c r="B7337" s="2">
        <v>16.14</v>
      </c>
    </row>
    <row r="7338" spans="1:4" hidden="1">
      <c r="A7338" s="3">
        <v>43500</v>
      </c>
      <c r="B7338" s="2">
        <v>15.73</v>
      </c>
    </row>
    <row r="7339" spans="1:4" hidden="1">
      <c r="A7339" s="3">
        <v>43501</v>
      </c>
      <c r="B7339" s="2">
        <v>15.57</v>
      </c>
    </row>
    <row r="7340" spans="1:4" hidden="1">
      <c r="A7340" s="3">
        <v>43502</v>
      </c>
      <c r="B7340" s="2">
        <v>15.38</v>
      </c>
    </row>
    <row r="7341" spans="1:4" hidden="1">
      <c r="A7341" s="3">
        <v>43503</v>
      </c>
      <c r="B7341" s="2">
        <v>16.37</v>
      </c>
    </row>
    <row r="7342" spans="1:4" hidden="1">
      <c r="A7342" s="3">
        <v>43504</v>
      </c>
      <c r="B7342" s="2">
        <v>15.72</v>
      </c>
      <c r="C7342" s="103"/>
      <c r="D7342" s="107"/>
    </row>
    <row r="7343" spans="1:4" hidden="1">
      <c r="A7343" s="3">
        <v>43507</v>
      </c>
      <c r="B7343" s="2">
        <v>15.97</v>
      </c>
    </row>
    <row r="7344" spans="1:4" hidden="1">
      <c r="A7344" s="3">
        <v>43508</v>
      </c>
      <c r="B7344" s="2">
        <v>15.43</v>
      </c>
    </row>
    <row r="7345" spans="1:2" hidden="1">
      <c r="A7345" s="3">
        <v>43509</v>
      </c>
      <c r="B7345" s="2">
        <v>15.65</v>
      </c>
    </row>
    <row r="7346" spans="1:2" hidden="1">
      <c r="A7346" s="3">
        <v>43510</v>
      </c>
      <c r="B7346" s="2">
        <v>16.22</v>
      </c>
    </row>
    <row r="7347" spans="1:2" hidden="1">
      <c r="A7347" s="3">
        <v>43511</v>
      </c>
      <c r="B7347" s="2">
        <v>14.91</v>
      </c>
    </row>
    <row r="7348" spans="1:2" hidden="1">
      <c r="A7348" s="3">
        <v>43515</v>
      </c>
      <c r="B7348" s="2">
        <v>14.88</v>
      </c>
    </row>
    <row r="7349" spans="1:2" hidden="1">
      <c r="A7349" s="3">
        <v>43516</v>
      </c>
      <c r="B7349" s="2">
        <v>14.02</v>
      </c>
    </row>
    <row r="7350" spans="1:2" hidden="1">
      <c r="A7350" s="3">
        <v>43517</v>
      </c>
      <c r="B7350" s="2">
        <v>14.46</v>
      </c>
    </row>
    <row r="7351" spans="1:2" hidden="1">
      <c r="A7351" s="3">
        <v>43518</v>
      </c>
      <c r="B7351" s="2">
        <v>13.51</v>
      </c>
    </row>
    <row r="7352" spans="1:2" hidden="1">
      <c r="A7352" s="3">
        <v>43521</v>
      </c>
      <c r="B7352" s="2">
        <v>14.85</v>
      </c>
    </row>
    <row r="7353" spans="1:2" hidden="1">
      <c r="A7353" s="3">
        <v>43522</v>
      </c>
      <c r="B7353" s="2">
        <v>15.17</v>
      </c>
    </row>
    <row r="7354" spans="1:2" hidden="1">
      <c r="A7354" s="3">
        <v>43523</v>
      </c>
      <c r="B7354" s="2">
        <v>14.7</v>
      </c>
    </row>
    <row r="7355" spans="1:2" hidden="1">
      <c r="A7355" s="3">
        <v>43524</v>
      </c>
      <c r="B7355" s="2">
        <v>14.78</v>
      </c>
    </row>
    <row r="7356" spans="1:2" hidden="1">
      <c r="A7356" s="3">
        <v>43525</v>
      </c>
      <c r="B7356" s="2">
        <v>13.57</v>
      </c>
    </row>
    <row r="7357" spans="1:2" hidden="1">
      <c r="A7357" s="3">
        <v>43528</v>
      </c>
      <c r="B7357" s="2">
        <v>14.63</v>
      </c>
    </row>
    <row r="7358" spans="1:2" hidden="1">
      <c r="A7358" s="3">
        <v>43529</v>
      </c>
      <c r="B7358" s="2">
        <v>14.74</v>
      </c>
    </row>
    <row r="7359" spans="1:2" hidden="1">
      <c r="A7359" s="3">
        <v>43530</v>
      </c>
      <c r="B7359" s="2">
        <v>15.74</v>
      </c>
    </row>
    <row r="7360" spans="1:2" hidden="1">
      <c r="A7360" s="3">
        <v>43531</v>
      </c>
      <c r="B7360" s="2">
        <v>16.59</v>
      </c>
    </row>
    <row r="7361" spans="1:4" hidden="1">
      <c r="A7361" s="3">
        <v>43532</v>
      </c>
      <c r="B7361" s="2">
        <v>16.05</v>
      </c>
    </row>
    <row r="7362" spans="1:4" hidden="1">
      <c r="A7362" s="3">
        <v>43535</v>
      </c>
      <c r="B7362" s="2">
        <v>14.33</v>
      </c>
    </row>
    <row r="7363" spans="1:4" hidden="1">
      <c r="A7363" s="3">
        <v>43536</v>
      </c>
      <c r="B7363" s="2">
        <v>13.77</v>
      </c>
    </row>
    <row r="7364" spans="1:4" hidden="1">
      <c r="A7364" s="3">
        <v>43537</v>
      </c>
      <c r="B7364" s="2">
        <v>13.41</v>
      </c>
    </row>
    <row r="7365" spans="1:4" hidden="1">
      <c r="A7365" s="3">
        <v>43538</v>
      </c>
      <c r="B7365" s="2">
        <v>13.5</v>
      </c>
    </row>
    <row r="7366" spans="1:4" hidden="1">
      <c r="A7366" s="3">
        <v>43539</v>
      </c>
      <c r="B7366" s="2">
        <v>12.88</v>
      </c>
    </row>
    <row r="7367" spans="1:4" hidden="1">
      <c r="A7367" s="3">
        <v>43542</v>
      </c>
      <c r="B7367" s="2">
        <v>13.1</v>
      </c>
    </row>
    <row r="7368" spans="1:4" hidden="1">
      <c r="A7368" s="3">
        <v>43543</v>
      </c>
      <c r="B7368" s="2">
        <v>13.56</v>
      </c>
    </row>
    <row r="7369" spans="1:4" hidden="1">
      <c r="A7369" s="3">
        <v>43544</v>
      </c>
      <c r="B7369" s="2">
        <v>13.91</v>
      </c>
      <c r="D7369" s="2"/>
    </row>
    <row r="7370" spans="1:4" hidden="1">
      <c r="A7370" s="108">
        <v>43545</v>
      </c>
      <c r="B7370" s="109">
        <v>13.63</v>
      </c>
    </row>
    <row r="7371" spans="1:4" hidden="1">
      <c r="A7371" s="108">
        <v>43546</v>
      </c>
      <c r="B7371" s="109">
        <v>16.48</v>
      </c>
    </row>
    <row r="7372" spans="1:4" hidden="1">
      <c r="A7372" s="108">
        <v>43549</v>
      </c>
      <c r="B7372" s="109">
        <v>16.329999999999998</v>
      </c>
    </row>
    <row r="7373" spans="1:4" hidden="1">
      <c r="A7373" s="108">
        <v>43550</v>
      </c>
      <c r="B7373" s="109">
        <v>14.68</v>
      </c>
    </row>
    <row r="7374" spans="1:4" hidden="1">
      <c r="A7374" s="108">
        <v>43551</v>
      </c>
      <c r="B7374" s="109">
        <v>15.15</v>
      </c>
    </row>
    <row r="7375" spans="1:4" hidden="1">
      <c r="A7375" s="108">
        <v>43552</v>
      </c>
      <c r="B7375" s="109">
        <v>14.43</v>
      </c>
    </row>
    <row r="7376" spans="1:4">
      <c r="A7376" s="108">
        <v>43553</v>
      </c>
      <c r="B7376" s="109">
        <v>13.71</v>
      </c>
      <c r="C7376" s="12" t="s">
        <v>302</v>
      </c>
      <c r="D7376" s="2">
        <f>AVERAGE(B7316:B7376)</f>
        <v>16.47</v>
      </c>
    </row>
    <row r="7377" spans="1:3" hidden="1">
      <c r="A7377" s="108">
        <v>43556</v>
      </c>
      <c r="B7377" s="109">
        <v>13.4</v>
      </c>
      <c r="C7377" s="12"/>
    </row>
    <row r="7378" spans="1:3" hidden="1">
      <c r="A7378" s="3">
        <v>43557</v>
      </c>
      <c r="B7378" s="2">
        <v>13.36</v>
      </c>
    </row>
    <row r="7379" spans="1:3" hidden="1">
      <c r="A7379" s="3">
        <v>43558</v>
      </c>
      <c r="B7379" s="2">
        <v>13.74</v>
      </c>
    </row>
    <row r="7380" spans="1:3" hidden="1">
      <c r="A7380" s="3">
        <v>43559</v>
      </c>
      <c r="B7380" s="2">
        <v>13.58</v>
      </c>
    </row>
    <row r="7381" spans="1:3" hidden="1">
      <c r="A7381" s="3">
        <v>43560</v>
      </c>
      <c r="B7381" s="2">
        <v>12.82</v>
      </c>
    </row>
    <row r="7382" spans="1:3" hidden="1">
      <c r="A7382" s="3">
        <v>43563</v>
      </c>
      <c r="B7382" s="2">
        <v>13.18</v>
      </c>
    </row>
    <row r="7383" spans="1:3" hidden="1">
      <c r="A7383" s="3">
        <v>43564</v>
      </c>
      <c r="B7383" s="2">
        <v>14.28</v>
      </c>
    </row>
    <row r="7384" spans="1:3" hidden="1">
      <c r="A7384" s="3">
        <v>43565</v>
      </c>
      <c r="B7384" s="2">
        <v>13.3</v>
      </c>
    </row>
    <row r="7385" spans="1:3" hidden="1">
      <c r="A7385" s="3">
        <v>43566</v>
      </c>
      <c r="B7385" s="2">
        <v>13.02</v>
      </c>
    </row>
    <row r="7386" spans="1:3" hidden="1">
      <c r="A7386" s="3">
        <v>43567</v>
      </c>
      <c r="B7386" s="2">
        <v>12.01</v>
      </c>
    </row>
    <row r="7387" spans="1:3" hidden="1">
      <c r="A7387" s="3">
        <v>43570</v>
      </c>
      <c r="B7387" s="2">
        <v>12.32</v>
      </c>
    </row>
    <row r="7388" spans="1:3" hidden="1">
      <c r="A7388" s="3">
        <v>43571</v>
      </c>
      <c r="B7388" s="2">
        <v>12.18</v>
      </c>
    </row>
    <row r="7389" spans="1:3" hidden="1">
      <c r="A7389" s="3">
        <v>43572</v>
      </c>
      <c r="B7389" s="2">
        <v>12.6</v>
      </c>
    </row>
    <row r="7390" spans="1:3" hidden="1">
      <c r="A7390" s="3">
        <v>43573</v>
      </c>
      <c r="B7390" s="2">
        <v>12.09</v>
      </c>
    </row>
    <row r="7391" spans="1:3" hidden="1">
      <c r="A7391" s="3">
        <v>43577</v>
      </c>
      <c r="B7391" s="2">
        <v>12.42</v>
      </c>
    </row>
    <row r="7392" spans="1:3" hidden="1">
      <c r="A7392" s="3">
        <v>43578</v>
      </c>
      <c r="B7392" s="2">
        <v>12.28</v>
      </c>
    </row>
    <row r="7393" spans="1:2" hidden="1">
      <c r="A7393" s="3">
        <v>43579</v>
      </c>
      <c r="B7393" s="2">
        <v>13.14</v>
      </c>
    </row>
    <row r="7394" spans="1:2" hidden="1">
      <c r="A7394" s="3">
        <v>43580</v>
      </c>
      <c r="B7394" s="2">
        <v>13.25</v>
      </c>
    </row>
    <row r="7395" spans="1:2" hidden="1">
      <c r="A7395" s="3">
        <v>43581</v>
      </c>
      <c r="B7395" s="2">
        <v>12.73</v>
      </c>
    </row>
    <row r="7396" spans="1:2" hidden="1">
      <c r="A7396" s="3">
        <v>43584</v>
      </c>
      <c r="B7396" s="2">
        <v>13.11</v>
      </c>
    </row>
    <row r="7397" spans="1:2" hidden="1">
      <c r="A7397" s="3">
        <v>43585</v>
      </c>
      <c r="B7397" s="2">
        <v>13.12</v>
      </c>
    </row>
    <row r="7398" spans="1:2" hidden="1">
      <c r="A7398" s="3">
        <v>43586</v>
      </c>
      <c r="B7398" s="2">
        <v>14.8</v>
      </c>
    </row>
    <row r="7399" spans="1:2" hidden="1">
      <c r="A7399" s="3">
        <v>43587</v>
      </c>
      <c r="B7399" s="2">
        <v>14.42</v>
      </c>
    </row>
    <row r="7400" spans="1:2" hidden="1">
      <c r="A7400" s="3">
        <v>43588</v>
      </c>
      <c r="B7400" s="2">
        <v>12.87</v>
      </c>
    </row>
    <row r="7401" spans="1:2" hidden="1">
      <c r="A7401" s="3">
        <v>43591</v>
      </c>
      <c r="B7401" s="2">
        <v>15.44</v>
      </c>
    </row>
    <row r="7402" spans="1:2" hidden="1">
      <c r="A7402" s="3">
        <v>43592</v>
      </c>
      <c r="B7402" s="2">
        <v>19.32</v>
      </c>
    </row>
    <row r="7403" spans="1:2" hidden="1">
      <c r="A7403" s="3">
        <v>43593</v>
      </c>
      <c r="B7403" s="2">
        <v>19.399999999999999</v>
      </c>
    </row>
    <row r="7404" spans="1:2" hidden="1">
      <c r="A7404" s="3">
        <v>43594</v>
      </c>
      <c r="B7404" s="2">
        <v>19.100000000000001</v>
      </c>
    </row>
    <row r="7405" spans="1:2" hidden="1">
      <c r="A7405" s="3">
        <v>43595</v>
      </c>
      <c r="B7405" s="2">
        <v>16.04</v>
      </c>
    </row>
    <row r="7406" spans="1:2" hidden="1">
      <c r="A7406" s="3">
        <v>43598</v>
      </c>
      <c r="B7406" s="2">
        <v>20.55</v>
      </c>
    </row>
    <row r="7407" spans="1:2" hidden="1">
      <c r="A7407" s="3">
        <v>43599</v>
      </c>
      <c r="B7407" s="2">
        <v>18.059999999999999</v>
      </c>
    </row>
    <row r="7408" spans="1:2" hidden="1">
      <c r="A7408" s="3">
        <v>43600</v>
      </c>
      <c r="B7408" s="2">
        <v>16.440000000000001</v>
      </c>
    </row>
    <row r="7409" spans="1:4" hidden="1">
      <c r="A7409" s="3">
        <v>43601</v>
      </c>
      <c r="B7409" s="2">
        <v>15.29</v>
      </c>
    </row>
    <row r="7410" spans="1:4" hidden="1">
      <c r="A7410" s="3">
        <v>43602</v>
      </c>
      <c r="B7410" s="2">
        <v>15.96</v>
      </c>
    </row>
    <row r="7411" spans="1:4" hidden="1">
      <c r="A7411" s="3">
        <v>43605</v>
      </c>
      <c r="B7411" s="2">
        <v>16.309999999999999</v>
      </c>
    </row>
    <row r="7412" spans="1:4" hidden="1">
      <c r="A7412" s="3">
        <v>43606</v>
      </c>
      <c r="B7412" s="2">
        <v>14.95</v>
      </c>
    </row>
    <row r="7413" spans="1:4" hidden="1">
      <c r="A7413" s="3">
        <v>43607</v>
      </c>
      <c r="B7413" s="2">
        <v>14.75</v>
      </c>
    </row>
    <row r="7414" spans="1:4" hidden="1">
      <c r="A7414" s="3">
        <v>43608</v>
      </c>
      <c r="B7414" s="2">
        <v>16.920000000000002</v>
      </c>
      <c r="C7414" s="120"/>
      <c r="D7414" s="124"/>
    </row>
    <row r="7415" spans="1:4" hidden="1">
      <c r="A7415" s="3">
        <v>43609</v>
      </c>
      <c r="B7415" s="2">
        <v>15.85</v>
      </c>
    </row>
    <row r="7416" spans="1:4" hidden="1">
      <c r="A7416" s="3">
        <v>43613</v>
      </c>
      <c r="B7416" s="2">
        <v>17.5</v>
      </c>
    </row>
    <row r="7417" spans="1:4" hidden="1">
      <c r="A7417" s="3">
        <v>43614</v>
      </c>
      <c r="B7417" s="2">
        <v>17.899999999999999</v>
      </c>
    </row>
    <row r="7418" spans="1:4" hidden="1">
      <c r="A7418" s="3">
        <v>43615</v>
      </c>
      <c r="B7418" s="2">
        <v>17.3</v>
      </c>
    </row>
    <row r="7419" spans="1:4" hidden="1">
      <c r="A7419" s="3">
        <v>43616</v>
      </c>
      <c r="B7419" s="2">
        <v>18.71</v>
      </c>
    </row>
    <row r="7420" spans="1:4" hidden="1">
      <c r="A7420" s="3">
        <v>43619</v>
      </c>
      <c r="B7420" s="2">
        <v>18.86</v>
      </c>
    </row>
    <row r="7421" spans="1:4" hidden="1">
      <c r="A7421" s="3">
        <v>43620</v>
      </c>
      <c r="B7421" s="2">
        <v>16.97</v>
      </c>
    </row>
    <row r="7422" spans="1:4" hidden="1">
      <c r="A7422" s="3">
        <v>43621</v>
      </c>
      <c r="B7422" s="2">
        <v>16.09</v>
      </c>
    </row>
    <row r="7423" spans="1:4" hidden="1">
      <c r="A7423" s="3">
        <v>43622</v>
      </c>
      <c r="B7423" s="2">
        <v>15.93</v>
      </c>
    </row>
    <row r="7424" spans="1:4" hidden="1">
      <c r="A7424" s="3">
        <v>43623</v>
      </c>
      <c r="B7424" s="2">
        <v>16.3</v>
      </c>
    </row>
    <row r="7425" spans="1:4" hidden="1">
      <c r="A7425" s="3">
        <v>43626</v>
      </c>
      <c r="B7425" s="2">
        <v>15.94</v>
      </c>
    </row>
    <row r="7426" spans="1:4" hidden="1">
      <c r="A7426" s="3">
        <v>43627</v>
      </c>
      <c r="B7426" s="2">
        <v>15.99</v>
      </c>
    </row>
    <row r="7427" spans="1:4" hidden="1">
      <c r="A7427" s="3">
        <v>43628</v>
      </c>
      <c r="B7427" s="2">
        <v>15.91</v>
      </c>
    </row>
    <row r="7428" spans="1:4" hidden="1">
      <c r="A7428" s="3">
        <v>43629</v>
      </c>
      <c r="B7428" s="2">
        <v>15.82</v>
      </c>
    </row>
    <row r="7429" spans="1:4" hidden="1">
      <c r="A7429" s="3">
        <v>43630</v>
      </c>
      <c r="B7429" s="2">
        <v>15.28</v>
      </c>
    </row>
    <row r="7430" spans="1:4" hidden="1">
      <c r="A7430" s="3">
        <v>43633</v>
      </c>
      <c r="B7430" s="2">
        <v>15.35</v>
      </c>
    </row>
    <row r="7431" spans="1:4" hidden="1">
      <c r="A7431" s="3">
        <v>43634</v>
      </c>
      <c r="B7431" s="2">
        <v>15.15</v>
      </c>
    </row>
    <row r="7432" spans="1:4" hidden="1">
      <c r="A7432" s="3">
        <v>43635</v>
      </c>
      <c r="B7432" s="2">
        <v>14.33</v>
      </c>
    </row>
    <row r="7433" spans="1:4" hidden="1">
      <c r="A7433" s="3">
        <v>43636</v>
      </c>
      <c r="B7433" s="2">
        <v>14.75</v>
      </c>
    </row>
    <row r="7434" spans="1:4" hidden="1">
      <c r="A7434" s="3">
        <v>43637</v>
      </c>
      <c r="B7434" s="2">
        <v>15.4</v>
      </c>
    </row>
    <row r="7435" spans="1:4" hidden="1">
      <c r="A7435" s="3">
        <v>43640</v>
      </c>
      <c r="B7435" s="2">
        <v>15.26</v>
      </c>
    </row>
    <row r="7436" spans="1:4" hidden="1">
      <c r="A7436" s="3">
        <v>43641</v>
      </c>
      <c r="B7436" s="2">
        <v>16.28</v>
      </c>
    </row>
    <row r="7437" spans="1:4" hidden="1">
      <c r="A7437" s="3">
        <v>43642</v>
      </c>
      <c r="B7437" s="2">
        <v>16.21</v>
      </c>
    </row>
    <row r="7438" spans="1:4" hidden="1">
      <c r="A7438" s="3">
        <v>43643</v>
      </c>
      <c r="B7438" s="2">
        <v>15.82</v>
      </c>
    </row>
    <row r="7439" spans="1:4">
      <c r="A7439" s="3">
        <v>43644</v>
      </c>
      <c r="B7439" s="2">
        <v>15.08</v>
      </c>
      <c r="C7439" s="12" t="s">
        <v>303</v>
      </c>
      <c r="D7439" s="2">
        <f>AVERAGE(B7376:B7439)</f>
        <v>15.160000000000004</v>
      </c>
    </row>
    <row r="7440" spans="1:4" hidden="1">
      <c r="A7440" s="3">
        <v>43647</v>
      </c>
      <c r="B7440" s="2">
        <v>14.06</v>
      </c>
    </row>
    <row r="7441" spans="1:2" hidden="1">
      <c r="A7441" s="3">
        <v>43648</v>
      </c>
      <c r="B7441" s="2">
        <v>12.93</v>
      </c>
    </row>
    <row r="7442" spans="1:2" hidden="1">
      <c r="A7442" s="3">
        <v>43649</v>
      </c>
      <c r="B7442" s="2">
        <v>12.57</v>
      </c>
    </row>
    <row r="7443" spans="1:2" hidden="1">
      <c r="A7443" s="3">
        <v>43651</v>
      </c>
      <c r="B7443" s="2">
        <v>13.28</v>
      </c>
    </row>
    <row r="7444" spans="1:2" hidden="1">
      <c r="A7444" s="3">
        <v>43654</v>
      </c>
      <c r="B7444" s="2">
        <v>13.96</v>
      </c>
    </row>
    <row r="7445" spans="1:2" hidden="1">
      <c r="A7445" s="3">
        <v>43655</v>
      </c>
      <c r="B7445" s="2">
        <v>14.09</v>
      </c>
    </row>
    <row r="7446" spans="1:2" hidden="1">
      <c r="A7446" s="3">
        <v>43656</v>
      </c>
      <c r="B7446" s="2">
        <v>13.03</v>
      </c>
    </row>
    <row r="7447" spans="1:2" hidden="1">
      <c r="A7447" s="3">
        <v>43657</v>
      </c>
      <c r="B7447" s="2">
        <v>12.93</v>
      </c>
    </row>
    <row r="7448" spans="1:2" hidden="1">
      <c r="A7448" s="3">
        <v>43658</v>
      </c>
      <c r="B7448" s="2">
        <v>12.39</v>
      </c>
    </row>
    <row r="7449" spans="1:2" hidden="1">
      <c r="A7449" s="3">
        <v>43661</v>
      </c>
      <c r="B7449" s="2">
        <v>12.68</v>
      </c>
    </row>
    <row r="7450" spans="1:2" hidden="1">
      <c r="A7450" s="3">
        <v>43662</v>
      </c>
      <c r="B7450" s="2">
        <v>12.86</v>
      </c>
    </row>
    <row r="7451" spans="1:2" hidden="1">
      <c r="A7451" s="3">
        <v>43663</v>
      </c>
      <c r="B7451" s="2">
        <v>13.97</v>
      </c>
    </row>
    <row r="7452" spans="1:2" hidden="1">
      <c r="A7452" s="3">
        <v>43664</v>
      </c>
      <c r="B7452" s="2">
        <v>13.53</v>
      </c>
    </row>
    <row r="7453" spans="1:2" hidden="1">
      <c r="A7453" s="3">
        <v>43665</v>
      </c>
      <c r="B7453" s="2">
        <v>14.45</v>
      </c>
    </row>
    <row r="7454" spans="1:2" hidden="1">
      <c r="A7454" s="3">
        <v>43668</v>
      </c>
      <c r="B7454" s="2">
        <v>13.53</v>
      </c>
    </row>
    <row r="7455" spans="1:2" hidden="1">
      <c r="A7455" s="3">
        <v>43669</v>
      </c>
      <c r="B7455" s="2">
        <v>12.61</v>
      </c>
    </row>
    <row r="7456" spans="1:2" hidden="1">
      <c r="A7456" s="3">
        <v>43670</v>
      </c>
      <c r="B7456" s="2">
        <v>12.07</v>
      </c>
    </row>
    <row r="7457" spans="1:4" hidden="1">
      <c r="A7457" s="3">
        <v>43671</v>
      </c>
      <c r="B7457" s="2">
        <v>12.74</v>
      </c>
    </row>
    <row r="7458" spans="1:4" hidden="1">
      <c r="A7458" s="3">
        <v>43672</v>
      </c>
      <c r="B7458" s="2">
        <v>12.16</v>
      </c>
    </row>
    <row r="7459" spans="1:4" hidden="1">
      <c r="A7459" s="3">
        <v>43675</v>
      </c>
      <c r="B7459" s="2">
        <v>12.83</v>
      </c>
    </row>
    <row r="7460" spans="1:4" hidden="1">
      <c r="A7460" s="3">
        <v>43676</v>
      </c>
      <c r="B7460" s="2">
        <v>13.94</v>
      </c>
    </row>
    <row r="7461" spans="1:4" hidden="1">
      <c r="A7461" s="3">
        <v>43677</v>
      </c>
      <c r="B7461" s="2">
        <v>16.12</v>
      </c>
      <c r="C7461" s="12"/>
      <c r="D7461" s="2">
        <f>AVERAGE(B7439:B7461)</f>
        <v>13.38304347826087</v>
      </c>
    </row>
    <row r="7462" spans="1:4" hidden="1">
      <c r="A7462" s="151">
        <v>43678</v>
      </c>
      <c r="B7462" s="152">
        <v>17.87</v>
      </c>
    </row>
    <row r="7463" spans="1:4" hidden="1">
      <c r="A7463" s="151">
        <v>43679</v>
      </c>
      <c r="B7463" s="152">
        <v>17.61</v>
      </c>
    </row>
    <row r="7464" spans="1:4" hidden="1">
      <c r="A7464" s="151">
        <v>43682</v>
      </c>
      <c r="B7464" s="152">
        <v>24.59</v>
      </c>
    </row>
    <row r="7465" spans="1:4" hidden="1">
      <c r="A7465" s="151">
        <v>43683</v>
      </c>
      <c r="B7465" s="152">
        <v>20.170000000000002</v>
      </c>
    </row>
    <row r="7466" spans="1:4" hidden="1">
      <c r="A7466" s="151">
        <v>43684</v>
      </c>
      <c r="B7466" s="152">
        <v>19.489999999999998</v>
      </c>
    </row>
    <row r="7467" spans="1:4" hidden="1">
      <c r="A7467" s="151">
        <v>43685</v>
      </c>
      <c r="B7467" s="152">
        <v>16.91</v>
      </c>
    </row>
    <row r="7468" spans="1:4" hidden="1">
      <c r="A7468" s="151">
        <v>43686</v>
      </c>
      <c r="B7468" s="152">
        <v>17.97</v>
      </c>
    </row>
    <row r="7469" spans="1:4" hidden="1">
      <c r="A7469" s="151">
        <v>43689</v>
      </c>
      <c r="B7469" s="152">
        <v>21.09</v>
      </c>
    </row>
    <row r="7470" spans="1:4" hidden="1">
      <c r="A7470" s="151">
        <v>43690</v>
      </c>
      <c r="B7470" s="152">
        <v>17.52</v>
      </c>
    </row>
    <row r="7471" spans="1:4" hidden="1">
      <c r="A7471" s="151">
        <v>43691</v>
      </c>
      <c r="B7471" s="152">
        <v>22.1</v>
      </c>
    </row>
    <row r="7472" spans="1:4" hidden="1">
      <c r="A7472" s="151">
        <v>43692</v>
      </c>
      <c r="B7472" s="152">
        <v>21.18</v>
      </c>
    </row>
    <row r="7473" spans="1:2" hidden="1">
      <c r="A7473" s="151">
        <v>43693</v>
      </c>
      <c r="B7473" s="152">
        <v>18.47</v>
      </c>
    </row>
    <row r="7474" spans="1:2" hidden="1">
      <c r="A7474" s="151">
        <v>43696</v>
      </c>
      <c r="B7474" s="152">
        <v>16.88</v>
      </c>
    </row>
    <row r="7475" spans="1:2" hidden="1">
      <c r="A7475" s="151">
        <v>43697</v>
      </c>
      <c r="B7475" s="152">
        <v>17.5</v>
      </c>
    </row>
    <row r="7476" spans="1:2" hidden="1">
      <c r="A7476" s="151">
        <v>43698</v>
      </c>
      <c r="B7476" s="152">
        <v>15.8</v>
      </c>
    </row>
    <row r="7477" spans="1:2" hidden="1">
      <c r="A7477" s="151">
        <v>43699</v>
      </c>
      <c r="B7477" s="152">
        <v>16.68</v>
      </c>
    </row>
    <row r="7478" spans="1:2" hidden="1">
      <c r="A7478" s="151">
        <v>43700</v>
      </c>
      <c r="B7478" s="152">
        <v>19.87</v>
      </c>
    </row>
    <row r="7479" spans="1:2" hidden="1">
      <c r="A7479" s="151">
        <v>43703</v>
      </c>
      <c r="B7479" s="152">
        <v>19.32</v>
      </c>
    </row>
    <row r="7480" spans="1:2" hidden="1">
      <c r="A7480" s="151">
        <v>43704</v>
      </c>
      <c r="B7480" s="152">
        <v>20.309999999999999</v>
      </c>
    </row>
    <row r="7481" spans="1:2" hidden="1">
      <c r="A7481" s="151">
        <v>43705</v>
      </c>
      <c r="B7481" s="152">
        <v>19.350000000000001</v>
      </c>
    </row>
    <row r="7482" spans="1:2" hidden="1">
      <c r="A7482" s="151">
        <v>43706</v>
      </c>
      <c r="B7482" s="152">
        <v>17.88</v>
      </c>
    </row>
    <row r="7483" spans="1:2" hidden="1">
      <c r="A7483" s="151">
        <v>43707</v>
      </c>
      <c r="B7483" s="152">
        <v>18.98</v>
      </c>
    </row>
    <row r="7484" spans="1:2" hidden="1">
      <c r="A7484" s="151">
        <v>43711</v>
      </c>
      <c r="B7484" s="152">
        <v>19.66</v>
      </c>
    </row>
    <row r="7485" spans="1:2" hidden="1">
      <c r="A7485" s="151">
        <v>43712</v>
      </c>
      <c r="B7485" s="152">
        <v>17.329999999999998</v>
      </c>
    </row>
    <row r="7486" spans="1:2" hidden="1">
      <c r="A7486" s="151">
        <v>43713</v>
      </c>
      <c r="B7486" s="152">
        <v>16.27</v>
      </c>
    </row>
    <row r="7487" spans="1:2" hidden="1">
      <c r="A7487" s="151">
        <v>43714</v>
      </c>
      <c r="B7487" s="152">
        <v>15</v>
      </c>
    </row>
    <row r="7488" spans="1:2" hidden="1">
      <c r="A7488" s="151">
        <v>43717</v>
      </c>
      <c r="B7488" s="152">
        <v>15.27</v>
      </c>
    </row>
    <row r="7489" spans="1:4" hidden="1">
      <c r="A7489" s="151">
        <v>43718</v>
      </c>
      <c r="B7489" s="152">
        <v>15.2</v>
      </c>
    </row>
    <row r="7490" spans="1:4" hidden="1">
      <c r="A7490" s="151">
        <v>43719</v>
      </c>
      <c r="B7490" s="152">
        <v>14.61</v>
      </c>
    </row>
    <row r="7491" spans="1:4" hidden="1">
      <c r="A7491" s="151">
        <v>43720</v>
      </c>
      <c r="B7491" s="152">
        <v>14.22</v>
      </c>
    </row>
    <row r="7492" spans="1:4" hidden="1">
      <c r="A7492" s="151">
        <v>43721</v>
      </c>
      <c r="B7492" s="152">
        <v>13.74</v>
      </c>
    </row>
    <row r="7493" spans="1:4" hidden="1">
      <c r="A7493" s="151">
        <v>43724</v>
      </c>
      <c r="B7493" s="152">
        <v>14.67</v>
      </c>
    </row>
    <row r="7494" spans="1:4" hidden="1">
      <c r="A7494" s="151">
        <v>43725</v>
      </c>
      <c r="B7494" s="152">
        <v>14.44</v>
      </c>
    </row>
    <row r="7495" spans="1:4" hidden="1">
      <c r="A7495" s="151">
        <v>43726</v>
      </c>
      <c r="B7495" s="152">
        <v>13.95</v>
      </c>
    </row>
    <row r="7496" spans="1:4" hidden="1">
      <c r="A7496" s="151">
        <v>43727</v>
      </c>
      <c r="B7496" s="152">
        <v>14.05</v>
      </c>
    </row>
    <row r="7497" spans="1:4" hidden="1">
      <c r="A7497" s="151">
        <v>43728</v>
      </c>
      <c r="B7497" s="152">
        <v>15.32</v>
      </c>
    </row>
    <row r="7498" spans="1:4" hidden="1">
      <c r="A7498" s="151">
        <v>43731</v>
      </c>
      <c r="B7498" s="152">
        <v>14.91</v>
      </c>
    </row>
    <row r="7499" spans="1:4" hidden="1">
      <c r="A7499" s="151">
        <v>43732</v>
      </c>
      <c r="B7499" s="152">
        <v>17.05</v>
      </c>
    </row>
    <row r="7500" spans="1:4" hidden="1">
      <c r="A7500" s="151">
        <v>43733</v>
      </c>
      <c r="B7500" s="152">
        <v>15.96</v>
      </c>
    </row>
    <row r="7501" spans="1:4" hidden="1">
      <c r="A7501" s="151">
        <v>43734</v>
      </c>
      <c r="B7501" s="152">
        <v>16.07</v>
      </c>
    </row>
    <row r="7502" spans="1:4" hidden="1">
      <c r="A7502" s="151">
        <v>43735</v>
      </c>
      <c r="B7502" s="152">
        <v>17.22</v>
      </c>
    </row>
    <row r="7503" spans="1:4">
      <c r="A7503" s="151">
        <v>43738</v>
      </c>
      <c r="B7503" s="152">
        <v>16.239999999999998</v>
      </c>
      <c r="C7503" s="12" t="s">
        <v>310</v>
      </c>
      <c r="D7503" s="2">
        <f>AVERAGE(B7439:B7503)</f>
        <v>15.946615384615388</v>
      </c>
    </row>
    <row r="7504" spans="1:4" hidden="1">
      <c r="A7504" s="151">
        <v>43739</v>
      </c>
      <c r="B7504" s="152">
        <v>18.559999999999999</v>
      </c>
    </row>
    <row r="7505" spans="1:2" hidden="1">
      <c r="A7505" s="151">
        <v>43740</v>
      </c>
      <c r="B7505" s="152">
        <v>20.56</v>
      </c>
    </row>
    <row r="7506" spans="1:2" hidden="1">
      <c r="A7506" s="151">
        <v>43741</v>
      </c>
      <c r="B7506" s="152">
        <v>19.12</v>
      </c>
    </row>
    <row r="7507" spans="1:2" hidden="1">
      <c r="A7507" s="151">
        <v>43742</v>
      </c>
      <c r="B7507" s="152">
        <v>17.04</v>
      </c>
    </row>
    <row r="7508" spans="1:2" hidden="1">
      <c r="A7508" s="151">
        <v>43745</v>
      </c>
      <c r="B7508" s="152">
        <v>17.86</v>
      </c>
    </row>
    <row r="7509" spans="1:2" hidden="1">
      <c r="A7509" s="151">
        <v>43746</v>
      </c>
      <c r="B7509" s="152">
        <v>20.28</v>
      </c>
    </row>
    <row r="7510" spans="1:2" hidden="1">
      <c r="A7510" s="151">
        <v>43747</v>
      </c>
      <c r="B7510" s="152">
        <v>18.64</v>
      </c>
    </row>
    <row r="7511" spans="1:2" hidden="1">
      <c r="A7511" s="151">
        <v>43748</v>
      </c>
      <c r="B7511" s="152">
        <v>17.57</v>
      </c>
    </row>
    <row r="7512" spans="1:2" hidden="1">
      <c r="A7512" s="151">
        <v>43749</v>
      </c>
      <c r="B7512" s="152">
        <v>15.58</v>
      </c>
    </row>
    <row r="7513" spans="1:2" hidden="1">
      <c r="A7513" s="151">
        <v>43752</v>
      </c>
      <c r="B7513" s="152">
        <v>14.57</v>
      </c>
    </row>
    <row r="7514" spans="1:2" hidden="1">
      <c r="A7514" s="151">
        <v>43753</v>
      </c>
      <c r="B7514" s="152">
        <v>13.54</v>
      </c>
    </row>
    <row r="7515" spans="1:2" hidden="1">
      <c r="A7515" s="151">
        <v>43754</v>
      </c>
      <c r="B7515" s="152">
        <v>13.68</v>
      </c>
    </row>
    <row r="7516" spans="1:2" hidden="1">
      <c r="A7516" s="151">
        <v>43755</v>
      </c>
      <c r="B7516" s="152">
        <v>13.79</v>
      </c>
    </row>
    <row r="7517" spans="1:2" hidden="1">
      <c r="A7517" s="151">
        <v>43756</v>
      </c>
      <c r="B7517" s="152">
        <v>14.25</v>
      </c>
    </row>
    <row r="7518" spans="1:2" hidden="1">
      <c r="A7518" s="151">
        <v>43759</v>
      </c>
      <c r="B7518" s="152">
        <v>14</v>
      </c>
    </row>
    <row r="7519" spans="1:2" hidden="1">
      <c r="A7519" s="151">
        <v>43760</v>
      </c>
      <c r="B7519" s="152">
        <v>14.46</v>
      </c>
    </row>
    <row r="7520" spans="1:2" hidden="1">
      <c r="A7520" s="151">
        <v>43761</v>
      </c>
      <c r="B7520" s="152">
        <v>14.01</v>
      </c>
    </row>
    <row r="7521" spans="1:3" hidden="1">
      <c r="A7521" s="151">
        <v>43762</v>
      </c>
      <c r="B7521" s="152">
        <v>13.71</v>
      </c>
    </row>
    <row r="7522" spans="1:3" hidden="1">
      <c r="A7522" s="151">
        <v>43763</v>
      </c>
      <c r="B7522" s="152">
        <v>12.65</v>
      </c>
    </row>
    <row r="7523" spans="1:3" hidden="1">
      <c r="A7523" s="151">
        <v>43766</v>
      </c>
      <c r="B7523" s="152">
        <v>13.11</v>
      </c>
    </row>
    <row r="7524" spans="1:3" hidden="1">
      <c r="A7524" s="151">
        <v>43767</v>
      </c>
      <c r="B7524" s="152">
        <v>13.2</v>
      </c>
    </row>
    <row r="7525" spans="1:3" hidden="1">
      <c r="A7525" s="151">
        <v>43768</v>
      </c>
      <c r="B7525" s="152">
        <v>12.33</v>
      </c>
    </row>
    <row r="7526" spans="1:3" hidden="1">
      <c r="A7526" s="151">
        <v>43769</v>
      </c>
      <c r="B7526" s="152">
        <v>13.22</v>
      </c>
    </row>
    <row r="7527" spans="1:3" hidden="1">
      <c r="A7527" s="151">
        <v>43770</v>
      </c>
      <c r="B7527" s="152">
        <v>12.3</v>
      </c>
      <c r="C7527" s="12"/>
    </row>
    <row r="7528" spans="1:3" hidden="1">
      <c r="A7528" s="151">
        <v>43773</v>
      </c>
      <c r="B7528" s="152">
        <v>12.83</v>
      </c>
    </row>
    <row r="7529" spans="1:3" hidden="1">
      <c r="A7529" s="151">
        <v>43774</v>
      </c>
      <c r="B7529" s="152">
        <v>13.1</v>
      </c>
    </row>
    <row r="7530" spans="1:3" hidden="1">
      <c r="A7530" s="151">
        <v>43775</v>
      </c>
      <c r="B7530" s="152">
        <v>12.62</v>
      </c>
    </row>
    <row r="7531" spans="1:3" hidden="1">
      <c r="A7531" s="151">
        <v>43776</v>
      </c>
      <c r="B7531" s="152">
        <v>12.73</v>
      </c>
    </row>
    <row r="7532" spans="1:3" hidden="1">
      <c r="A7532" s="151">
        <v>43777</v>
      </c>
      <c r="B7532" s="152">
        <v>12.07</v>
      </c>
    </row>
    <row r="7533" spans="1:3" hidden="1">
      <c r="A7533" s="151">
        <v>43780</v>
      </c>
      <c r="B7533" s="152">
        <v>12.69</v>
      </c>
    </row>
    <row r="7534" spans="1:3" hidden="1">
      <c r="A7534" s="151">
        <v>43781</v>
      </c>
      <c r="B7534" s="152">
        <v>12.68</v>
      </c>
    </row>
    <row r="7535" spans="1:3" hidden="1">
      <c r="A7535" s="151">
        <v>43782</v>
      </c>
      <c r="B7535" s="152">
        <v>13</v>
      </c>
    </row>
    <row r="7536" spans="1:3" hidden="1">
      <c r="A7536" s="151">
        <v>43783</v>
      </c>
      <c r="B7536" s="152">
        <v>13.05</v>
      </c>
    </row>
    <row r="7537" spans="1:2" hidden="1">
      <c r="A7537" s="151">
        <v>43784</v>
      </c>
      <c r="B7537" s="152">
        <v>12.05</v>
      </c>
    </row>
    <row r="7538" spans="1:2" hidden="1">
      <c r="A7538" s="151">
        <v>43787</v>
      </c>
      <c r="B7538" s="152">
        <v>12.46</v>
      </c>
    </row>
    <row r="7539" spans="1:2" hidden="1">
      <c r="A7539" s="151">
        <v>43788</v>
      </c>
      <c r="B7539" s="152">
        <v>12.86</v>
      </c>
    </row>
    <row r="7540" spans="1:2" hidden="1">
      <c r="A7540" s="151">
        <v>43789</v>
      </c>
      <c r="B7540" s="152">
        <v>12.78</v>
      </c>
    </row>
    <row r="7541" spans="1:2" hidden="1">
      <c r="A7541" s="151">
        <v>43790</v>
      </c>
      <c r="B7541" s="152">
        <v>13.13</v>
      </c>
    </row>
    <row r="7542" spans="1:2" hidden="1">
      <c r="A7542" s="151">
        <v>43791</v>
      </c>
      <c r="B7542" s="152">
        <v>12.34</v>
      </c>
    </row>
    <row r="7543" spans="1:2" hidden="1">
      <c r="A7543" s="151">
        <v>43794</v>
      </c>
      <c r="B7543" s="152">
        <v>11.87</v>
      </c>
    </row>
    <row r="7544" spans="1:2" hidden="1">
      <c r="A7544" s="151">
        <v>43795</v>
      </c>
      <c r="B7544" s="152">
        <v>11.54</v>
      </c>
    </row>
    <row r="7545" spans="1:2" hidden="1">
      <c r="A7545" s="151">
        <v>43796</v>
      </c>
      <c r="B7545" s="152">
        <v>11.75</v>
      </c>
    </row>
    <row r="7546" spans="1:2" hidden="1">
      <c r="A7546" s="151">
        <v>43798</v>
      </c>
      <c r="B7546" s="152">
        <v>12.62</v>
      </c>
    </row>
    <row r="7547" spans="1:2" hidden="1">
      <c r="A7547" s="151">
        <v>43801</v>
      </c>
      <c r="B7547" s="152">
        <v>14.91</v>
      </c>
    </row>
    <row r="7548" spans="1:2" hidden="1">
      <c r="A7548" s="151">
        <v>43802</v>
      </c>
      <c r="B7548" s="152">
        <v>15.96</v>
      </c>
    </row>
    <row r="7549" spans="1:2" hidden="1">
      <c r="A7549" s="151">
        <v>43803</v>
      </c>
      <c r="B7549" s="152">
        <v>14.8</v>
      </c>
    </row>
    <row r="7550" spans="1:2" hidden="1">
      <c r="A7550" s="151">
        <v>43804</v>
      </c>
      <c r="B7550" s="152">
        <v>14.52</v>
      </c>
    </row>
    <row r="7551" spans="1:2" hidden="1">
      <c r="A7551" s="151">
        <v>43805</v>
      </c>
      <c r="B7551" s="152">
        <v>13.62</v>
      </c>
    </row>
    <row r="7552" spans="1:2" hidden="1">
      <c r="A7552" s="151">
        <v>43808</v>
      </c>
      <c r="B7552" s="152">
        <v>15.86</v>
      </c>
    </row>
    <row r="7553" spans="1:4" hidden="1">
      <c r="A7553" s="151">
        <v>43809</v>
      </c>
      <c r="B7553" s="152">
        <v>15.68</v>
      </c>
    </row>
    <row r="7554" spans="1:4" hidden="1">
      <c r="A7554" s="151">
        <v>43810</v>
      </c>
      <c r="B7554" s="152">
        <v>14.99</v>
      </c>
    </row>
    <row r="7555" spans="1:4" hidden="1">
      <c r="A7555" s="151">
        <v>43811</v>
      </c>
      <c r="B7555" s="152">
        <v>13.94</v>
      </c>
    </row>
    <row r="7556" spans="1:4" hidden="1">
      <c r="A7556" s="151">
        <v>43812</v>
      </c>
      <c r="B7556" s="152">
        <v>12.63</v>
      </c>
    </row>
    <row r="7557" spans="1:4" hidden="1">
      <c r="A7557" s="151">
        <v>43815</v>
      </c>
      <c r="B7557" s="152">
        <v>12.14</v>
      </c>
    </row>
    <row r="7558" spans="1:4" hidden="1">
      <c r="A7558" s="151">
        <v>43816</v>
      </c>
      <c r="B7558" s="152">
        <v>12.29</v>
      </c>
    </row>
    <row r="7559" spans="1:4" hidden="1">
      <c r="A7559" s="151">
        <v>43817</v>
      </c>
      <c r="B7559" s="152">
        <v>12.58</v>
      </c>
    </row>
    <row r="7560" spans="1:4" hidden="1">
      <c r="A7560" s="151">
        <v>43818</v>
      </c>
      <c r="B7560" s="152">
        <v>12.5</v>
      </c>
    </row>
    <row r="7561" spans="1:4" hidden="1">
      <c r="A7561" s="151">
        <v>43819</v>
      </c>
      <c r="B7561" s="152">
        <v>12.51</v>
      </c>
    </row>
    <row r="7562" spans="1:4" hidden="1">
      <c r="A7562" s="151">
        <v>43822</v>
      </c>
      <c r="B7562" s="152">
        <v>12.61</v>
      </c>
    </row>
    <row r="7563" spans="1:4" hidden="1">
      <c r="A7563" s="151">
        <v>43823</v>
      </c>
      <c r="B7563" s="152">
        <v>12.67</v>
      </c>
    </row>
    <row r="7564" spans="1:4" hidden="1">
      <c r="A7564" s="151">
        <v>43825</v>
      </c>
      <c r="B7564" s="152">
        <v>12.65</v>
      </c>
    </row>
    <row r="7565" spans="1:4" hidden="1">
      <c r="A7565" s="151">
        <v>43826</v>
      </c>
      <c r="B7565" s="152">
        <v>13.43</v>
      </c>
    </row>
    <row r="7566" spans="1:4" hidden="1">
      <c r="A7566" s="151">
        <v>43829</v>
      </c>
      <c r="B7566" s="152">
        <v>14.82</v>
      </c>
    </row>
    <row r="7567" spans="1:4">
      <c r="A7567" s="151">
        <v>43830</v>
      </c>
      <c r="B7567" s="152">
        <v>13.78</v>
      </c>
      <c r="C7567" s="12" t="s">
        <v>311</v>
      </c>
      <c r="D7567" s="2">
        <f>AVERAGE(B7503:B7567)</f>
        <v>14.020461538461536</v>
      </c>
    </row>
    <row r="7568" spans="1:4" hidden="1">
      <c r="A7568" s="151">
        <v>43832</v>
      </c>
      <c r="B7568" s="152">
        <v>12.47</v>
      </c>
    </row>
    <row r="7569" spans="1:2" hidden="1">
      <c r="A7569" s="151">
        <v>43833</v>
      </c>
      <c r="B7569" s="152">
        <v>14.02</v>
      </c>
    </row>
    <row r="7570" spans="1:2" hidden="1">
      <c r="A7570" s="151">
        <v>43836</v>
      </c>
      <c r="B7570" s="152">
        <v>13.85</v>
      </c>
    </row>
    <row r="7571" spans="1:2" hidden="1">
      <c r="A7571" s="151">
        <v>43837</v>
      </c>
      <c r="B7571" s="152">
        <v>13.79</v>
      </c>
    </row>
    <row r="7572" spans="1:2" hidden="1">
      <c r="A7572" s="151">
        <v>43838</v>
      </c>
      <c r="B7572" s="152">
        <v>13.45</v>
      </c>
    </row>
    <row r="7573" spans="1:2" hidden="1">
      <c r="A7573" s="151">
        <v>43839</v>
      </c>
      <c r="B7573" s="152">
        <v>12.54</v>
      </c>
    </row>
    <row r="7574" spans="1:2" hidden="1">
      <c r="A7574" s="151">
        <v>43840</v>
      </c>
      <c r="B7574" s="152">
        <v>12.56</v>
      </c>
    </row>
    <row r="7575" spans="1:2" hidden="1">
      <c r="A7575" s="151">
        <v>43843</v>
      </c>
      <c r="B7575" s="152">
        <v>12.32</v>
      </c>
    </row>
    <row r="7576" spans="1:2" hidden="1">
      <c r="A7576" s="151">
        <v>43844</v>
      </c>
      <c r="B7576" s="152">
        <v>12.39</v>
      </c>
    </row>
    <row r="7577" spans="1:2" hidden="1">
      <c r="A7577" s="151">
        <v>43845</v>
      </c>
      <c r="B7577" s="152">
        <v>12.42</v>
      </c>
    </row>
    <row r="7578" spans="1:2" hidden="1">
      <c r="A7578" s="151">
        <v>43846</v>
      </c>
      <c r="B7578" s="152">
        <v>12.32</v>
      </c>
    </row>
    <row r="7579" spans="1:2" hidden="1">
      <c r="A7579" s="151">
        <v>43847</v>
      </c>
      <c r="B7579" s="152">
        <v>12.1</v>
      </c>
    </row>
    <row r="7580" spans="1:2" hidden="1">
      <c r="A7580" s="151">
        <v>43851</v>
      </c>
      <c r="B7580" s="152">
        <v>12.85</v>
      </c>
    </row>
    <row r="7581" spans="1:2" hidden="1">
      <c r="A7581" s="151">
        <v>43852</v>
      </c>
      <c r="B7581" s="152">
        <v>12.91</v>
      </c>
    </row>
    <row r="7582" spans="1:2" hidden="1">
      <c r="A7582" s="151">
        <v>43853</v>
      </c>
      <c r="B7582" s="152">
        <v>12.98</v>
      </c>
    </row>
    <row r="7583" spans="1:2" hidden="1">
      <c r="A7583" s="151">
        <v>43854</v>
      </c>
      <c r="B7583" s="152">
        <v>14.56</v>
      </c>
    </row>
    <row r="7584" spans="1:2" hidden="1">
      <c r="A7584" s="151">
        <v>43857</v>
      </c>
      <c r="B7584" s="152">
        <v>18.23</v>
      </c>
    </row>
    <row r="7585" spans="1:2" hidden="1">
      <c r="A7585" s="151">
        <v>43858</v>
      </c>
      <c r="B7585" s="152">
        <v>16.28</v>
      </c>
    </row>
    <row r="7586" spans="1:2" hidden="1">
      <c r="A7586" s="151">
        <v>43859</v>
      </c>
      <c r="B7586" s="152">
        <v>16.39</v>
      </c>
    </row>
    <row r="7587" spans="1:2" hidden="1">
      <c r="A7587" s="151">
        <v>43860</v>
      </c>
      <c r="B7587" s="152">
        <v>15.49</v>
      </c>
    </row>
    <row r="7588" spans="1:2" hidden="1">
      <c r="A7588" s="151">
        <v>43861</v>
      </c>
      <c r="B7588" s="152">
        <v>18.84</v>
      </c>
    </row>
    <row r="7589" spans="1:2" hidden="1">
      <c r="A7589" s="151">
        <v>43864</v>
      </c>
      <c r="B7589" s="152">
        <v>17.97</v>
      </c>
    </row>
    <row r="7590" spans="1:2" hidden="1">
      <c r="A7590" s="151">
        <v>43865</v>
      </c>
      <c r="B7590" s="152">
        <v>16.05</v>
      </c>
    </row>
    <row r="7591" spans="1:2" hidden="1">
      <c r="A7591" s="151">
        <v>43866</v>
      </c>
      <c r="B7591" s="152">
        <v>15.15</v>
      </c>
    </row>
    <row r="7592" spans="1:2" hidden="1">
      <c r="A7592" s="151">
        <v>43867</v>
      </c>
      <c r="B7592" s="152">
        <v>14.96</v>
      </c>
    </row>
    <row r="7593" spans="1:2" hidden="1">
      <c r="A7593" s="151">
        <v>43868</v>
      </c>
      <c r="B7593" s="152">
        <v>15.47</v>
      </c>
    </row>
    <row r="7594" spans="1:2" hidden="1">
      <c r="A7594" s="151">
        <v>43871</v>
      </c>
      <c r="B7594" s="152">
        <v>15.04</v>
      </c>
    </row>
    <row r="7595" spans="1:2" hidden="1">
      <c r="A7595" s="151">
        <v>43872</v>
      </c>
      <c r="B7595" s="152">
        <v>15.18</v>
      </c>
    </row>
    <row r="7596" spans="1:2" hidden="1">
      <c r="A7596" s="151">
        <v>43873</v>
      </c>
      <c r="B7596" s="152">
        <v>13.74</v>
      </c>
    </row>
    <row r="7597" spans="1:2" hidden="1">
      <c r="A7597" s="151">
        <v>43874</v>
      </c>
      <c r="B7597" s="152">
        <v>14.15</v>
      </c>
    </row>
    <row r="7598" spans="1:2" hidden="1">
      <c r="A7598" s="151">
        <v>43875</v>
      </c>
      <c r="B7598" s="152">
        <v>13.68</v>
      </c>
    </row>
    <row r="7599" spans="1:2" hidden="1">
      <c r="A7599" s="151">
        <v>43879</v>
      </c>
      <c r="B7599" s="152">
        <v>14.83</v>
      </c>
    </row>
    <row r="7600" spans="1:2" hidden="1">
      <c r="A7600" s="151">
        <v>43880</v>
      </c>
      <c r="B7600" s="152">
        <v>14.38</v>
      </c>
    </row>
    <row r="7601" spans="1:2" hidden="1">
      <c r="A7601" s="151">
        <v>43881</v>
      </c>
      <c r="B7601" s="152">
        <v>15.56</v>
      </c>
    </row>
    <row r="7602" spans="1:2" hidden="1">
      <c r="A7602" s="151">
        <v>43882</v>
      </c>
      <c r="B7602" s="152">
        <v>17.079999999999998</v>
      </c>
    </row>
    <row r="7603" spans="1:2" hidden="1">
      <c r="A7603" s="151">
        <v>43885</v>
      </c>
      <c r="B7603" s="152">
        <v>25.03</v>
      </c>
    </row>
    <row r="7604" spans="1:2" hidden="1">
      <c r="A7604" s="151">
        <v>43886</v>
      </c>
      <c r="B7604" s="152">
        <v>27.85</v>
      </c>
    </row>
    <row r="7605" spans="1:2" hidden="1">
      <c r="A7605" s="151">
        <v>43887</v>
      </c>
      <c r="B7605" s="152">
        <v>27.56</v>
      </c>
    </row>
    <row r="7606" spans="1:2" hidden="1">
      <c r="A7606" s="151">
        <v>43888</v>
      </c>
      <c r="B7606" s="152">
        <v>39.159999999999997</v>
      </c>
    </row>
    <row r="7607" spans="1:2" hidden="1">
      <c r="A7607" s="151">
        <v>43889</v>
      </c>
      <c r="B7607" s="152">
        <v>40.11</v>
      </c>
    </row>
    <row r="7608" spans="1:2" hidden="1">
      <c r="A7608" s="151">
        <v>43892</v>
      </c>
      <c r="B7608" s="152">
        <v>33.42</v>
      </c>
    </row>
    <row r="7609" spans="1:2" hidden="1">
      <c r="A7609" s="151">
        <v>43893</v>
      </c>
      <c r="B7609" s="152">
        <v>36.82</v>
      </c>
    </row>
    <row r="7610" spans="1:2" hidden="1">
      <c r="A7610" s="151">
        <v>43894</v>
      </c>
      <c r="B7610" s="152">
        <v>31.99</v>
      </c>
    </row>
    <row r="7611" spans="1:2" hidden="1">
      <c r="A7611" s="151">
        <v>43895</v>
      </c>
      <c r="B7611" s="152">
        <v>39.619999999999997</v>
      </c>
    </row>
    <row r="7612" spans="1:2" hidden="1">
      <c r="A7612" s="151">
        <v>43896</v>
      </c>
      <c r="B7612" s="152">
        <v>41.94</v>
      </c>
    </row>
    <row r="7613" spans="1:2" hidden="1">
      <c r="A7613" s="151">
        <v>43899</v>
      </c>
      <c r="B7613" s="152">
        <v>54.46</v>
      </c>
    </row>
    <row r="7614" spans="1:2" hidden="1">
      <c r="A7614" s="151">
        <v>43900</v>
      </c>
      <c r="B7614" s="152">
        <v>47.3</v>
      </c>
    </row>
    <row r="7615" spans="1:2" hidden="1">
      <c r="A7615" s="151">
        <v>43901</v>
      </c>
      <c r="B7615" s="152">
        <v>53.9</v>
      </c>
    </row>
    <row r="7616" spans="1:2" hidden="1">
      <c r="A7616" s="151">
        <v>43902</v>
      </c>
      <c r="B7616" s="152">
        <v>75.47</v>
      </c>
    </row>
    <row r="7617" spans="1:4" hidden="1">
      <c r="A7617" s="151">
        <v>43903</v>
      </c>
      <c r="B7617" s="152">
        <v>57.83</v>
      </c>
    </row>
    <row r="7618" spans="1:4" hidden="1">
      <c r="A7618" s="151">
        <v>43906</v>
      </c>
      <c r="B7618" s="152">
        <v>82.69</v>
      </c>
    </row>
    <row r="7619" spans="1:4" hidden="1">
      <c r="A7619" s="151">
        <v>43907</v>
      </c>
      <c r="B7619" s="152">
        <v>75.91</v>
      </c>
    </row>
    <row r="7620" spans="1:4" hidden="1">
      <c r="A7620" s="151">
        <v>43908</v>
      </c>
      <c r="B7620" s="152">
        <v>76.45</v>
      </c>
    </row>
    <row r="7621" spans="1:4" hidden="1">
      <c r="A7621" s="151">
        <v>43909</v>
      </c>
      <c r="B7621" s="152">
        <v>72</v>
      </c>
    </row>
    <row r="7622" spans="1:4" hidden="1">
      <c r="A7622" s="151">
        <v>43910</v>
      </c>
      <c r="B7622" s="152">
        <v>66.040000000000006</v>
      </c>
    </row>
    <row r="7623" spans="1:4" hidden="1">
      <c r="A7623" s="151">
        <v>43913</v>
      </c>
      <c r="B7623" s="152">
        <v>61.59</v>
      </c>
    </row>
    <row r="7624" spans="1:4" hidden="1">
      <c r="A7624" s="151">
        <v>43914</v>
      </c>
      <c r="B7624" s="152">
        <v>61.67</v>
      </c>
    </row>
    <row r="7625" spans="1:4" hidden="1">
      <c r="A7625" s="151">
        <v>43915</v>
      </c>
      <c r="B7625" s="152">
        <v>63.95</v>
      </c>
    </row>
    <row r="7626" spans="1:4" hidden="1">
      <c r="A7626" s="151">
        <v>43916</v>
      </c>
      <c r="B7626" s="152">
        <v>61</v>
      </c>
    </row>
    <row r="7627" spans="1:4" hidden="1">
      <c r="A7627" s="151">
        <v>43917</v>
      </c>
      <c r="B7627" s="152">
        <v>65.540000000000006</v>
      </c>
    </row>
    <row r="7628" spans="1:4" hidden="1">
      <c r="A7628" s="151">
        <v>43920</v>
      </c>
      <c r="B7628" s="152">
        <v>57.08</v>
      </c>
    </row>
    <row r="7629" spans="1:4">
      <c r="A7629" s="151">
        <v>43921</v>
      </c>
      <c r="B7629" s="152">
        <v>53.54</v>
      </c>
      <c r="C7629" s="12" t="s">
        <v>312</v>
      </c>
      <c r="D7629" s="2">
        <f>AVERAGE(B7567:B7629)</f>
        <v>30.947619047619046</v>
      </c>
    </row>
    <row r="7630" spans="1:4" hidden="1">
      <c r="A7630" s="151">
        <v>43922</v>
      </c>
      <c r="B7630" s="152">
        <v>57.06</v>
      </c>
    </row>
    <row r="7631" spans="1:4" hidden="1">
      <c r="A7631" s="151">
        <v>43923</v>
      </c>
      <c r="B7631" s="152">
        <v>50.91</v>
      </c>
    </row>
    <row r="7632" spans="1:4" hidden="1">
      <c r="A7632" s="151">
        <v>43924</v>
      </c>
      <c r="B7632" s="152">
        <v>46.8</v>
      </c>
    </row>
    <row r="7633" spans="1:2" hidden="1">
      <c r="A7633" s="151">
        <v>43927</v>
      </c>
      <c r="B7633" s="152">
        <v>45.24</v>
      </c>
    </row>
    <row r="7634" spans="1:2" hidden="1">
      <c r="A7634" s="151">
        <v>43928</v>
      </c>
      <c r="B7634" s="152">
        <v>46.7</v>
      </c>
    </row>
    <row r="7635" spans="1:2" hidden="1">
      <c r="A7635" s="151">
        <v>43929</v>
      </c>
      <c r="B7635" s="152">
        <v>43.35</v>
      </c>
    </row>
    <row r="7636" spans="1:2" hidden="1">
      <c r="A7636" s="151">
        <v>43930</v>
      </c>
      <c r="B7636" s="152">
        <v>41.67</v>
      </c>
    </row>
    <row r="7637" spans="1:2" hidden="1">
      <c r="A7637" s="151">
        <v>43934</v>
      </c>
      <c r="B7637" s="152">
        <v>41.17</v>
      </c>
    </row>
    <row r="7638" spans="1:2" hidden="1">
      <c r="A7638" s="151">
        <v>43935</v>
      </c>
      <c r="B7638" s="152">
        <v>37.76</v>
      </c>
    </row>
    <row r="7639" spans="1:2" hidden="1">
      <c r="A7639" s="151">
        <v>43936</v>
      </c>
      <c r="B7639" s="152">
        <v>40.840000000000003</v>
      </c>
    </row>
    <row r="7640" spans="1:2" hidden="1">
      <c r="A7640" s="151">
        <v>43937</v>
      </c>
      <c r="B7640" s="152">
        <v>40.11</v>
      </c>
    </row>
    <row r="7641" spans="1:2" hidden="1">
      <c r="A7641" s="151">
        <v>43938</v>
      </c>
      <c r="B7641" s="152">
        <v>38.15</v>
      </c>
    </row>
    <row r="7642" spans="1:2" hidden="1">
      <c r="A7642" s="151">
        <v>43941</v>
      </c>
      <c r="B7642" s="152">
        <v>43.83</v>
      </c>
    </row>
    <row r="7643" spans="1:2" hidden="1">
      <c r="A7643" s="151">
        <v>43942</v>
      </c>
      <c r="B7643" s="152">
        <v>45.41</v>
      </c>
    </row>
    <row r="7644" spans="1:2" hidden="1">
      <c r="A7644" s="151">
        <v>43943</v>
      </c>
      <c r="B7644" s="152">
        <v>41.98</v>
      </c>
    </row>
    <row r="7645" spans="1:2" hidden="1">
      <c r="A7645" s="151">
        <v>43944</v>
      </c>
      <c r="B7645" s="152">
        <v>41.38</v>
      </c>
    </row>
    <row r="7646" spans="1:2" hidden="1">
      <c r="A7646" s="151">
        <v>43945</v>
      </c>
      <c r="B7646" s="152">
        <v>35.93</v>
      </c>
    </row>
    <row r="7647" spans="1:2" hidden="1">
      <c r="A7647" s="151">
        <v>43948</v>
      </c>
      <c r="B7647" s="152">
        <v>33.29</v>
      </c>
    </row>
    <row r="7648" spans="1:2" hidden="1">
      <c r="A7648" s="151">
        <v>43949</v>
      </c>
      <c r="B7648" s="152">
        <v>33.57</v>
      </c>
    </row>
    <row r="7649" spans="1:2" hidden="1">
      <c r="A7649" s="151">
        <v>43950</v>
      </c>
      <c r="B7649" s="152">
        <v>31.23</v>
      </c>
    </row>
    <row r="7650" spans="1:2" hidden="1">
      <c r="A7650" s="151">
        <v>43951</v>
      </c>
      <c r="B7650" s="152">
        <v>34.15</v>
      </c>
    </row>
    <row r="7651" spans="1:2" hidden="1">
      <c r="A7651" s="151">
        <v>43952</v>
      </c>
      <c r="B7651" s="152">
        <v>37.19</v>
      </c>
    </row>
    <row r="7652" spans="1:2" hidden="1">
      <c r="A7652" s="151">
        <v>43955</v>
      </c>
      <c r="B7652" s="152">
        <v>35.97</v>
      </c>
    </row>
    <row r="7653" spans="1:2" hidden="1">
      <c r="A7653" s="151">
        <v>43956</v>
      </c>
      <c r="B7653" s="152">
        <v>33.61</v>
      </c>
    </row>
    <row r="7654" spans="1:2" hidden="1">
      <c r="A7654" s="151">
        <v>43957</v>
      </c>
      <c r="B7654" s="152">
        <v>34.119999999999997</v>
      </c>
    </row>
    <row r="7655" spans="1:2" hidden="1">
      <c r="A7655" s="151">
        <v>43958</v>
      </c>
      <c r="B7655" s="152">
        <v>31.44</v>
      </c>
    </row>
    <row r="7656" spans="1:2" hidden="1">
      <c r="A7656" s="151">
        <v>43959</v>
      </c>
      <c r="B7656" s="152">
        <v>27.98</v>
      </c>
    </row>
    <row r="7657" spans="1:2" hidden="1">
      <c r="A7657" s="151">
        <v>43962</v>
      </c>
      <c r="B7657" s="152">
        <v>27.57</v>
      </c>
    </row>
    <row r="7658" spans="1:2" hidden="1">
      <c r="A7658" s="151">
        <v>43963</v>
      </c>
      <c r="B7658" s="152">
        <v>33.04</v>
      </c>
    </row>
    <row r="7659" spans="1:2" hidden="1">
      <c r="A7659" s="151">
        <v>43964</v>
      </c>
      <c r="B7659" s="152">
        <v>35.28</v>
      </c>
    </row>
    <row r="7660" spans="1:2" hidden="1">
      <c r="A7660" s="151">
        <v>43965</v>
      </c>
      <c r="B7660" s="152">
        <v>32.61</v>
      </c>
    </row>
    <row r="7661" spans="1:2" hidden="1">
      <c r="A7661" s="151">
        <v>43966</v>
      </c>
      <c r="B7661" s="152">
        <v>31.89</v>
      </c>
    </row>
    <row r="7662" spans="1:2" hidden="1">
      <c r="A7662" s="151">
        <v>43969</v>
      </c>
      <c r="B7662" s="152">
        <v>29.3</v>
      </c>
    </row>
    <row r="7663" spans="1:2" hidden="1">
      <c r="A7663" s="151">
        <v>43970</v>
      </c>
      <c r="B7663" s="152">
        <v>30.53</v>
      </c>
    </row>
    <row r="7664" spans="1:2" hidden="1">
      <c r="A7664" s="151">
        <v>43971</v>
      </c>
      <c r="B7664" s="152">
        <v>27.99</v>
      </c>
    </row>
    <row r="7665" spans="1:2" hidden="1">
      <c r="A7665" s="151">
        <v>43972</v>
      </c>
      <c r="B7665" s="152">
        <v>29.53</v>
      </c>
    </row>
    <row r="7666" spans="1:2" hidden="1">
      <c r="A7666" s="151">
        <v>43973</v>
      </c>
      <c r="B7666" s="152">
        <v>28.16</v>
      </c>
    </row>
    <row r="7667" spans="1:2" hidden="1">
      <c r="A7667" s="151">
        <v>43977</v>
      </c>
      <c r="B7667" s="152">
        <v>28.01</v>
      </c>
    </row>
    <row r="7668" spans="1:2" hidden="1">
      <c r="A7668" s="151">
        <v>43978</v>
      </c>
      <c r="B7668" s="152">
        <v>27.62</v>
      </c>
    </row>
    <row r="7669" spans="1:2" hidden="1">
      <c r="A7669" s="151">
        <v>43979</v>
      </c>
      <c r="B7669" s="152">
        <v>28.59</v>
      </c>
    </row>
    <row r="7670" spans="1:2" hidden="1">
      <c r="A7670" s="151">
        <v>43980</v>
      </c>
      <c r="B7670" s="152">
        <v>27.51</v>
      </c>
    </row>
    <row r="7671" spans="1:2" hidden="1">
      <c r="A7671" s="151">
        <v>43983</v>
      </c>
      <c r="B7671" s="152">
        <v>28.23</v>
      </c>
    </row>
    <row r="7672" spans="1:2" hidden="1">
      <c r="A7672" s="151">
        <v>43984</v>
      </c>
      <c r="B7672" s="152">
        <v>26.84</v>
      </c>
    </row>
    <row r="7673" spans="1:2" hidden="1">
      <c r="A7673" s="151">
        <v>43985</v>
      </c>
      <c r="B7673" s="152">
        <v>25.66</v>
      </c>
    </row>
    <row r="7674" spans="1:2" hidden="1">
      <c r="A7674" s="151">
        <v>43986</v>
      </c>
      <c r="B7674" s="152">
        <v>25.81</v>
      </c>
    </row>
    <row r="7675" spans="1:2" hidden="1">
      <c r="A7675" s="151">
        <v>43987</v>
      </c>
      <c r="B7675" s="152">
        <v>24.52</v>
      </c>
    </row>
    <row r="7676" spans="1:2" hidden="1">
      <c r="A7676" s="151">
        <v>43990</v>
      </c>
      <c r="B7676" s="152">
        <v>25.81</v>
      </c>
    </row>
    <row r="7677" spans="1:2" hidden="1">
      <c r="A7677" s="151">
        <v>43991</v>
      </c>
      <c r="B7677" s="152">
        <v>27.57</v>
      </c>
    </row>
    <row r="7678" spans="1:2" hidden="1">
      <c r="A7678" s="151">
        <v>43992</v>
      </c>
      <c r="B7678" s="152">
        <v>27.57</v>
      </c>
    </row>
    <row r="7679" spans="1:2" hidden="1">
      <c r="A7679" s="151">
        <v>43993</v>
      </c>
      <c r="B7679" s="152">
        <v>40.79</v>
      </c>
    </row>
    <row r="7680" spans="1:2" hidden="1">
      <c r="A7680" s="151">
        <v>43994</v>
      </c>
      <c r="B7680" s="152">
        <v>36.090000000000003</v>
      </c>
    </row>
    <row r="7681" spans="1:4" hidden="1">
      <c r="A7681" s="151">
        <v>43997</v>
      </c>
      <c r="B7681" s="152">
        <v>34.4</v>
      </c>
    </row>
    <row r="7682" spans="1:4" hidden="1">
      <c r="A7682" s="151">
        <v>43998</v>
      </c>
      <c r="B7682" s="152">
        <v>33.67</v>
      </c>
    </row>
    <row r="7683" spans="1:4" hidden="1">
      <c r="A7683" s="151">
        <v>43999</v>
      </c>
      <c r="B7683" s="152">
        <v>33.47</v>
      </c>
    </row>
    <row r="7684" spans="1:4" hidden="1">
      <c r="A7684" s="151">
        <v>44000</v>
      </c>
      <c r="B7684" s="152">
        <v>32.94</v>
      </c>
    </row>
    <row r="7685" spans="1:4" hidden="1">
      <c r="A7685" s="151">
        <v>44001</v>
      </c>
      <c r="B7685" s="152">
        <v>35.119999999999997</v>
      </c>
    </row>
    <row r="7686" spans="1:4" hidden="1">
      <c r="A7686" s="151">
        <v>44004</v>
      </c>
      <c r="B7686" s="152">
        <v>31.77</v>
      </c>
    </row>
    <row r="7687" spans="1:4" hidden="1">
      <c r="A7687" s="151">
        <v>44005</v>
      </c>
      <c r="B7687" s="152">
        <v>31.37</v>
      </c>
    </row>
    <row r="7688" spans="1:4" hidden="1">
      <c r="A7688" s="151">
        <v>44006</v>
      </c>
      <c r="B7688" s="152">
        <v>33.840000000000003</v>
      </c>
    </row>
    <row r="7689" spans="1:4" hidden="1">
      <c r="A7689" s="151">
        <v>44007</v>
      </c>
      <c r="B7689" s="152">
        <v>32.22</v>
      </c>
    </row>
    <row r="7690" spans="1:4" hidden="1">
      <c r="A7690" s="151">
        <v>44008</v>
      </c>
      <c r="B7690" s="152">
        <v>34.729999999999997</v>
      </c>
    </row>
    <row r="7691" spans="1:4" hidden="1">
      <c r="A7691" s="151">
        <v>44011</v>
      </c>
      <c r="B7691" s="152">
        <v>31.78</v>
      </c>
    </row>
    <row r="7692" spans="1:4">
      <c r="A7692" s="151">
        <v>44012</v>
      </c>
      <c r="B7692" s="152">
        <v>30.43</v>
      </c>
      <c r="C7692" s="12" t="s">
        <v>313</v>
      </c>
      <c r="D7692" s="2">
        <f>AVERAGE(B7629:B7692)</f>
        <v>34.791249999999991</v>
      </c>
    </row>
    <row r="7693" spans="1:4" hidden="1">
      <c r="A7693" s="151">
        <v>44013</v>
      </c>
      <c r="B7693" s="152">
        <v>28.62</v>
      </c>
    </row>
    <row r="7694" spans="1:4" hidden="1">
      <c r="A7694" s="151">
        <v>44014</v>
      </c>
      <c r="B7694" s="152">
        <v>27.68</v>
      </c>
    </row>
    <row r="7695" spans="1:4" hidden="1">
      <c r="A7695" s="151">
        <v>44018</v>
      </c>
      <c r="B7695" s="152">
        <v>27.94</v>
      </c>
    </row>
    <row r="7696" spans="1:4" hidden="1">
      <c r="A7696" s="151">
        <v>44019</v>
      </c>
      <c r="B7696" s="152">
        <v>29.43</v>
      </c>
    </row>
    <row r="7697" spans="1:2" hidden="1">
      <c r="A7697" s="151">
        <v>44020</v>
      </c>
      <c r="B7697" s="152">
        <v>28.08</v>
      </c>
    </row>
    <row r="7698" spans="1:2" hidden="1">
      <c r="A7698" s="151">
        <v>44021</v>
      </c>
      <c r="B7698" s="152">
        <v>29.26</v>
      </c>
    </row>
    <row r="7699" spans="1:2" hidden="1">
      <c r="A7699" s="151">
        <v>44022</v>
      </c>
      <c r="B7699" s="152">
        <v>27.29</v>
      </c>
    </row>
    <row r="7700" spans="1:2" hidden="1">
      <c r="A7700" s="151">
        <v>44025</v>
      </c>
      <c r="B7700" s="152">
        <v>32.19</v>
      </c>
    </row>
    <row r="7701" spans="1:2" hidden="1">
      <c r="A7701" s="151">
        <v>44026</v>
      </c>
      <c r="B7701" s="152">
        <v>29.52</v>
      </c>
    </row>
    <row r="7702" spans="1:2" hidden="1">
      <c r="A7702" s="151">
        <v>44027</v>
      </c>
      <c r="B7702" s="152">
        <v>27.76</v>
      </c>
    </row>
    <row r="7703" spans="1:2" hidden="1">
      <c r="A7703" s="151">
        <v>44028</v>
      </c>
      <c r="B7703" s="152">
        <v>28</v>
      </c>
    </row>
    <row r="7704" spans="1:2" hidden="1">
      <c r="A7704" s="151">
        <v>44029</v>
      </c>
      <c r="B7704" s="152">
        <v>25.68</v>
      </c>
    </row>
    <row r="7705" spans="1:2" hidden="1">
      <c r="A7705" s="151">
        <v>44032</v>
      </c>
      <c r="B7705" s="152">
        <v>24.46</v>
      </c>
    </row>
    <row r="7706" spans="1:2" hidden="1">
      <c r="A7706" s="151">
        <v>44033</v>
      </c>
      <c r="B7706" s="152">
        <v>24.84</v>
      </c>
    </row>
    <row r="7707" spans="1:2" hidden="1">
      <c r="A7707" s="151">
        <v>44034</v>
      </c>
      <c r="B7707" s="152">
        <v>24.32</v>
      </c>
    </row>
    <row r="7708" spans="1:2" hidden="1">
      <c r="A7708" s="151">
        <v>44035</v>
      </c>
      <c r="B7708" s="152">
        <v>26.08</v>
      </c>
    </row>
    <row r="7709" spans="1:2" hidden="1">
      <c r="A7709" s="151">
        <v>44036</v>
      </c>
      <c r="B7709" s="152">
        <v>25.84</v>
      </c>
    </row>
    <row r="7710" spans="1:2" hidden="1">
      <c r="A7710" s="151">
        <v>44039</v>
      </c>
      <c r="B7710" s="152">
        <v>24.74</v>
      </c>
    </row>
    <row r="7711" spans="1:2" hidden="1">
      <c r="A7711" s="151">
        <v>44040</v>
      </c>
      <c r="B7711" s="152">
        <v>25.44</v>
      </c>
    </row>
    <row r="7712" spans="1:2" hidden="1">
      <c r="A7712" s="151">
        <v>44041</v>
      </c>
      <c r="B7712" s="152">
        <v>24.1</v>
      </c>
    </row>
    <row r="7713" spans="1:4" hidden="1">
      <c r="A7713" s="151">
        <v>44042</v>
      </c>
      <c r="B7713" s="152">
        <v>24.76</v>
      </c>
    </row>
    <row r="7714" spans="1:4" hidden="1">
      <c r="A7714" s="151">
        <v>44043</v>
      </c>
      <c r="B7714" s="152">
        <v>24.46</v>
      </c>
    </row>
    <row r="7715" spans="1:4" hidden="1">
      <c r="A7715" s="151">
        <v>44046</v>
      </c>
      <c r="B7715" s="152">
        <v>24.28</v>
      </c>
    </row>
    <row r="7716" spans="1:4" hidden="1">
      <c r="A7716" s="151">
        <v>44047</v>
      </c>
      <c r="B7716" s="152">
        <v>23.76</v>
      </c>
    </row>
    <row r="7717" spans="1:4" hidden="1">
      <c r="A7717" s="151">
        <v>44048</v>
      </c>
      <c r="B7717" s="152">
        <v>22.99</v>
      </c>
    </row>
    <row r="7718" spans="1:4" hidden="1">
      <c r="A7718" s="151">
        <v>44049</v>
      </c>
      <c r="B7718" s="152">
        <v>22.65</v>
      </c>
    </row>
    <row r="7719" spans="1:4" hidden="1">
      <c r="A7719" s="151">
        <v>44050</v>
      </c>
      <c r="B7719" s="152">
        <v>22.21</v>
      </c>
    </row>
    <row r="7720" spans="1:4" hidden="1">
      <c r="A7720" s="151">
        <v>44053</v>
      </c>
      <c r="B7720" s="152">
        <v>22.13</v>
      </c>
    </row>
    <row r="7721" spans="1:4" hidden="1">
      <c r="A7721" s="151">
        <v>44054</v>
      </c>
      <c r="B7721" s="152">
        <v>24.03</v>
      </c>
    </row>
    <row r="7722" spans="1:4" hidden="1">
      <c r="A7722" s="151">
        <v>44055</v>
      </c>
      <c r="B7722" s="152">
        <v>22.28</v>
      </c>
    </row>
    <row r="7723" spans="1:4" hidden="1">
      <c r="A7723" s="151">
        <v>44056</v>
      </c>
      <c r="B7723" s="152">
        <v>22.13</v>
      </c>
    </row>
    <row r="7724" spans="1:4" hidden="1">
      <c r="A7724" s="151">
        <v>44057</v>
      </c>
      <c r="B7724" s="152">
        <v>22.05</v>
      </c>
    </row>
    <row r="7725" spans="1:4" hidden="1">
      <c r="A7725" s="151">
        <v>44060</v>
      </c>
      <c r="B7725" s="152">
        <v>21.35</v>
      </c>
      <c r="C7725" s="12"/>
      <c r="D7725" s="2"/>
    </row>
    <row r="7726" spans="1:4" hidden="1">
      <c r="A7726" s="3">
        <v>44061</v>
      </c>
      <c r="B7726" s="2">
        <v>21.51</v>
      </c>
    </row>
    <row r="7727" spans="1:4" hidden="1">
      <c r="A7727" s="3">
        <v>44062</v>
      </c>
      <c r="B7727" s="2">
        <v>22.54</v>
      </c>
    </row>
    <row r="7728" spans="1:4" hidden="1">
      <c r="A7728" s="3">
        <v>44063</v>
      </c>
      <c r="B7728" s="2">
        <v>22.72</v>
      </c>
    </row>
    <row r="7729" spans="1:2" hidden="1">
      <c r="A7729" s="3">
        <v>44064</v>
      </c>
      <c r="B7729" s="2">
        <v>22.54</v>
      </c>
    </row>
    <row r="7730" spans="1:2" hidden="1">
      <c r="A7730" s="3">
        <v>44067</v>
      </c>
      <c r="B7730" s="2">
        <v>22.37</v>
      </c>
    </row>
    <row r="7731" spans="1:2" hidden="1">
      <c r="A7731" s="3">
        <v>44068</v>
      </c>
      <c r="B7731" s="2">
        <v>22.03</v>
      </c>
    </row>
    <row r="7732" spans="1:2" hidden="1">
      <c r="A7732" s="3">
        <v>44069</v>
      </c>
      <c r="B7732" s="2">
        <v>23.27</v>
      </c>
    </row>
    <row r="7733" spans="1:2" hidden="1">
      <c r="A7733" s="3">
        <v>44070</v>
      </c>
      <c r="B7733" s="2">
        <v>24.47</v>
      </c>
    </row>
    <row r="7734" spans="1:2" hidden="1">
      <c r="A7734" s="3">
        <v>44071</v>
      </c>
      <c r="B7734" s="2">
        <v>22.96</v>
      </c>
    </row>
    <row r="7735" spans="1:2" hidden="1">
      <c r="A7735" s="3">
        <v>44074</v>
      </c>
      <c r="B7735" s="2">
        <v>26.41</v>
      </c>
    </row>
    <row r="7736" spans="1:2" hidden="1">
      <c r="A7736" s="3">
        <v>44075</v>
      </c>
      <c r="B7736" s="2">
        <v>26.12</v>
      </c>
    </row>
    <row r="7737" spans="1:2" hidden="1">
      <c r="A7737" s="3">
        <v>44076</v>
      </c>
      <c r="B7737" s="2">
        <v>26.57</v>
      </c>
    </row>
    <row r="7738" spans="1:2" hidden="1">
      <c r="A7738" s="3">
        <v>44077</v>
      </c>
      <c r="B7738" s="2">
        <v>33.6</v>
      </c>
    </row>
    <row r="7739" spans="1:2" hidden="1">
      <c r="A7739" s="3">
        <v>44078</v>
      </c>
      <c r="B7739" s="2">
        <v>30.75</v>
      </c>
    </row>
    <row r="7740" spans="1:2" hidden="1">
      <c r="A7740" s="3">
        <v>44082</v>
      </c>
      <c r="B7740" s="2">
        <v>31.46</v>
      </c>
    </row>
    <row r="7741" spans="1:2" hidden="1">
      <c r="A7741" s="3">
        <v>44083</v>
      </c>
      <c r="B7741" s="2">
        <v>28.81</v>
      </c>
    </row>
    <row r="7742" spans="1:2" hidden="1">
      <c r="A7742" s="3">
        <v>44084</v>
      </c>
      <c r="B7742" s="2">
        <v>29.71</v>
      </c>
    </row>
    <row r="7743" spans="1:2" hidden="1">
      <c r="A7743" s="3">
        <v>44085</v>
      </c>
      <c r="B7743" s="2">
        <v>26.87</v>
      </c>
    </row>
    <row r="7744" spans="1:2" hidden="1">
      <c r="A7744" s="3">
        <v>44088</v>
      </c>
      <c r="B7744" s="2">
        <v>25.85</v>
      </c>
    </row>
    <row r="7745" spans="1:4" hidden="1">
      <c r="A7745" s="3">
        <v>44089</v>
      </c>
      <c r="B7745" s="2">
        <v>25.59</v>
      </c>
    </row>
    <row r="7746" spans="1:4" hidden="1">
      <c r="A7746" s="3">
        <v>44090</v>
      </c>
      <c r="B7746" s="2">
        <v>26.04</v>
      </c>
    </row>
    <row r="7747" spans="1:4" hidden="1">
      <c r="A7747" s="3">
        <v>44091</v>
      </c>
      <c r="B7747" s="2">
        <v>26.46</v>
      </c>
    </row>
    <row r="7748" spans="1:4" hidden="1">
      <c r="A7748" s="3">
        <v>44092</v>
      </c>
      <c r="B7748" s="2">
        <v>25.83</v>
      </c>
    </row>
    <row r="7749" spans="1:4" hidden="1">
      <c r="A7749" s="3">
        <v>44095</v>
      </c>
      <c r="B7749" s="2">
        <v>27.78</v>
      </c>
    </row>
    <row r="7750" spans="1:4" hidden="1">
      <c r="A7750" s="3">
        <v>44096</v>
      </c>
      <c r="B7750" s="2">
        <v>26.86</v>
      </c>
    </row>
    <row r="7751" spans="1:4" hidden="1">
      <c r="A7751" s="3">
        <v>44097</v>
      </c>
      <c r="B7751" s="2">
        <v>28.58</v>
      </c>
    </row>
    <row r="7752" spans="1:4" hidden="1">
      <c r="A7752" s="3">
        <v>44098</v>
      </c>
      <c r="B7752" s="2">
        <v>28.51</v>
      </c>
    </row>
    <row r="7753" spans="1:4" hidden="1">
      <c r="A7753" s="3">
        <v>44099</v>
      </c>
      <c r="B7753" s="2">
        <v>26.38</v>
      </c>
    </row>
    <row r="7754" spans="1:4" hidden="1">
      <c r="A7754" s="3">
        <v>44102</v>
      </c>
      <c r="B7754" s="2">
        <v>26.19</v>
      </c>
    </row>
    <row r="7755" spans="1:4" hidden="1">
      <c r="A7755" s="3">
        <v>44103</v>
      </c>
      <c r="B7755" s="2">
        <v>26.27</v>
      </c>
    </row>
    <row r="7756" spans="1:4">
      <c r="A7756" s="3">
        <v>44104</v>
      </c>
      <c r="B7756" s="2">
        <v>26.37</v>
      </c>
      <c r="C7756" s="12" t="s">
        <v>315</v>
      </c>
      <c r="D7756" s="2">
        <f>AVERAGE(B7692:B7756)</f>
        <v>25.879999999999988</v>
      </c>
    </row>
    <row r="7757" spans="1:4" hidden="1">
      <c r="A7757" s="3">
        <v>44105</v>
      </c>
      <c r="B7757" s="2">
        <v>26.7</v>
      </c>
    </row>
    <row r="7758" spans="1:4" hidden="1">
      <c r="A7758" s="3">
        <v>44106</v>
      </c>
      <c r="B7758" s="2">
        <v>27.63</v>
      </c>
    </row>
    <row r="7759" spans="1:4" hidden="1">
      <c r="A7759" s="3">
        <v>44109</v>
      </c>
      <c r="B7759" s="2">
        <v>27.96</v>
      </c>
    </row>
    <row r="7760" spans="1:4" hidden="1">
      <c r="A7760" s="3">
        <v>44110</v>
      </c>
      <c r="B7760" s="2">
        <v>29.48</v>
      </c>
    </row>
    <row r="7761" spans="1:2" hidden="1">
      <c r="A7761" s="3">
        <v>44111</v>
      </c>
      <c r="B7761" s="2">
        <v>28.06</v>
      </c>
    </row>
    <row r="7762" spans="1:2" hidden="1">
      <c r="A7762" s="3">
        <v>44112</v>
      </c>
      <c r="B7762" s="2">
        <v>26.36</v>
      </c>
    </row>
    <row r="7763" spans="1:2" hidden="1">
      <c r="A7763" s="3">
        <v>44113</v>
      </c>
      <c r="B7763" s="2">
        <v>25</v>
      </c>
    </row>
    <row r="7764" spans="1:2" hidden="1">
      <c r="A7764" s="3">
        <v>44116</v>
      </c>
      <c r="B7764" s="2">
        <v>25.07</v>
      </c>
    </row>
    <row r="7765" spans="1:2" hidden="1">
      <c r="A7765" s="3">
        <v>44117</v>
      </c>
      <c r="B7765" s="2">
        <v>26.07</v>
      </c>
    </row>
    <row r="7766" spans="1:2" hidden="1">
      <c r="A7766" s="3">
        <v>44118</v>
      </c>
      <c r="B7766" s="2">
        <v>26.4</v>
      </c>
    </row>
    <row r="7767" spans="1:2" hidden="1">
      <c r="A7767" s="3">
        <v>44119</v>
      </c>
      <c r="B7767" s="2">
        <v>26.97</v>
      </c>
    </row>
    <row r="7768" spans="1:2" hidden="1">
      <c r="A7768" s="3">
        <v>44120</v>
      </c>
      <c r="B7768" s="2">
        <v>27.41</v>
      </c>
    </row>
    <row r="7769" spans="1:2" hidden="1">
      <c r="A7769" s="3">
        <v>44123</v>
      </c>
      <c r="B7769" s="2">
        <v>29.18</v>
      </c>
    </row>
    <row r="7770" spans="1:2" hidden="1">
      <c r="A7770" s="3">
        <v>44124</v>
      </c>
      <c r="B7770" s="2">
        <v>29.35</v>
      </c>
    </row>
    <row r="7771" spans="1:2" hidden="1">
      <c r="A7771" s="3">
        <v>44125</v>
      </c>
      <c r="B7771" s="2">
        <v>28.65</v>
      </c>
    </row>
    <row r="7772" spans="1:2" hidden="1">
      <c r="A7772" s="3">
        <v>44126</v>
      </c>
      <c r="B7772" s="2">
        <v>28.11</v>
      </c>
    </row>
    <row r="7773" spans="1:2" hidden="1">
      <c r="A7773" s="3">
        <v>44127</v>
      </c>
      <c r="B7773" s="2">
        <v>27.55</v>
      </c>
    </row>
    <row r="7774" spans="1:2" hidden="1">
      <c r="A7774" s="3">
        <v>44130</v>
      </c>
      <c r="B7774" s="2">
        <v>32.46</v>
      </c>
    </row>
    <row r="7775" spans="1:2" hidden="1">
      <c r="A7775" s="3">
        <v>44131</v>
      </c>
      <c r="B7775" s="2">
        <v>33.35</v>
      </c>
    </row>
    <row r="7776" spans="1:2" hidden="1">
      <c r="A7776" s="3">
        <v>44132</v>
      </c>
      <c r="B7776" s="2">
        <v>40.28</v>
      </c>
    </row>
    <row r="7777" spans="1:2" hidden="1">
      <c r="A7777" s="3">
        <v>44133</v>
      </c>
      <c r="B7777" s="2">
        <v>37.590000000000003</v>
      </c>
    </row>
    <row r="7778" spans="1:2" hidden="1">
      <c r="A7778" s="3">
        <v>44134</v>
      </c>
      <c r="B7778" s="2">
        <v>38.020000000000003</v>
      </c>
    </row>
    <row r="7779" spans="1:2" hidden="1">
      <c r="A7779" s="3">
        <v>44137</v>
      </c>
      <c r="B7779" s="2">
        <v>37.130000000000003</v>
      </c>
    </row>
    <row r="7780" spans="1:2" hidden="1">
      <c r="A7780" s="3">
        <v>44138</v>
      </c>
      <c r="B7780" s="2">
        <v>35.549999999999997</v>
      </c>
    </row>
    <row r="7781" spans="1:2" hidden="1">
      <c r="A7781" s="3">
        <v>44139</v>
      </c>
      <c r="B7781" s="2">
        <v>29.57</v>
      </c>
    </row>
    <row r="7782" spans="1:2" hidden="1">
      <c r="A7782" s="3">
        <v>44140</v>
      </c>
      <c r="B7782" s="2">
        <v>27.58</v>
      </c>
    </row>
    <row r="7783" spans="1:2" hidden="1">
      <c r="A7783" s="3">
        <v>44141</v>
      </c>
      <c r="B7783" s="2">
        <v>24.86</v>
      </c>
    </row>
    <row r="7784" spans="1:2" hidden="1">
      <c r="A7784" s="3">
        <v>44144</v>
      </c>
      <c r="B7784" s="2">
        <v>25.75</v>
      </c>
    </row>
    <row r="7785" spans="1:2" hidden="1">
      <c r="A7785" s="3">
        <v>44145</v>
      </c>
      <c r="B7785" s="2">
        <v>24.8</v>
      </c>
    </row>
    <row r="7786" spans="1:2" hidden="1">
      <c r="A7786" s="3">
        <v>44146</v>
      </c>
      <c r="B7786" s="2">
        <v>23.45</v>
      </c>
    </row>
    <row r="7787" spans="1:2" hidden="1">
      <c r="A7787" s="3">
        <v>44147</v>
      </c>
      <c r="B7787" s="2">
        <v>25.35</v>
      </c>
    </row>
    <row r="7788" spans="1:2" hidden="1">
      <c r="A7788" s="3">
        <v>44148</v>
      </c>
      <c r="B7788" s="2">
        <v>23.1</v>
      </c>
    </row>
    <row r="7789" spans="1:2" hidden="1">
      <c r="A7789" s="3">
        <v>44151</v>
      </c>
      <c r="B7789" s="2">
        <v>22.45</v>
      </c>
    </row>
    <row r="7790" spans="1:2" hidden="1">
      <c r="A7790" s="3">
        <v>44152</v>
      </c>
      <c r="B7790" s="2">
        <v>22.71</v>
      </c>
    </row>
    <row r="7791" spans="1:2" hidden="1">
      <c r="A7791" s="3">
        <v>44153</v>
      </c>
      <c r="B7791" s="2">
        <v>23.84</v>
      </c>
    </row>
    <row r="7792" spans="1:2" hidden="1">
      <c r="A7792" s="3">
        <v>44154</v>
      </c>
      <c r="B7792" s="2">
        <v>23.11</v>
      </c>
    </row>
    <row r="7793" spans="1:2" hidden="1">
      <c r="A7793" s="3">
        <v>44155</v>
      </c>
      <c r="B7793" s="2">
        <v>23.7</v>
      </c>
    </row>
    <row r="7794" spans="1:2" hidden="1">
      <c r="A7794" s="3">
        <v>44158</v>
      </c>
      <c r="B7794" s="2">
        <v>22.66</v>
      </c>
    </row>
    <row r="7795" spans="1:2" hidden="1">
      <c r="A7795" s="3">
        <v>44159</v>
      </c>
      <c r="B7795" s="2">
        <v>21.64</v>
      </c>
    </row>
    <row r="7796" spans="1:2" hidden="1">
      <c r="A7796" s="3">
        <v>44160</v>
      </c>
      <c r="B7796" s="2">
        <v>21.25</v>
      </c>
    </row>
    <row r="7797" spans="1:2" hidden="1">
      <c r="A7797" s="3">
        <v>44162</v>
      </c>
      <c r="B7797" s="2">
        <v>20.84</v>
      </c>
    </row>
    <row r="7798" spans="1:2" hidden="1">
      <c r="A7798" s="3">
        <v>44165</v>
      </c>
      <c r="B7798" s="2">
        <v>20.57</v>
      </c>
    </row>
    <row r="7799" spans="1:2" hidden="1">
      <c r="A7799" s="3">
        <v>44166</v>
      </c>
      <c r="B7799" s="2">
        <v>20.77</v>
      </c>
    </row>
    <row r="7800" spans="1:2" hidden="1">
      <c r="A7800" s="3">
        <v>44167</v>
      </c>
      <c r="B7800" s="2">
        <v>21.17</v>
      </c>
    </row>
    <row r="7801" spans="1:2" hidden="1">
      <c r="A7801" s="3">
        <v>44168</v>
      </c>
      <c r="B7801" s="2">
        <v>21.28</v>
      </c>
    </row>
    <row r="7802" spans="1:2" hidden="1">
      <c r="A7802" s="3">
        <v>44169</v>
      </c>
      <c r="B7802" s="2">
        <v>20.79</v>
      </c>
    </row>
    <row r="7803" spans="1:2" hidden="1">
      <c r="A7803" s="3">
        <v>44172</v>
      </c>
      <c r="B7803" s="2">
        <v>21.3</v>
      </c>
    </row>
    <row r="7804" spans="1:2" hidden="1">
      <c r="A7804" s="3">
        <v>44173</v>
      </c>
      <c r="B7804" s="2">
        <v>20.68</v>
      </c>
    </row>
    <row r="7805" spans="1:2" hidden="1">
      <c r="A7805" s="3">
        <v>44174</v>
      </c>
      <c r="B7805" s="2">
        <v>22.27</v>
      </c>
    </row>
    <row r="7806" spans="1:2" hidden="1">
      <c r="A7806" s="3">
        <v>44175</v>
      </c>
      <c r="B7806" s="2">
        <v>22.52</v>
      </c>
    </row>
    <row r="7807" spans="1:2" hidden="1">
      <c r="A7807" s="3">
        <v>44176</v>
      </c>
      <c r="B7807" s="2">
        <v>23.31</v>
      </c>
    </row>
    <row r="7808" spans="1:2" hidden="1">
      <c r="A7808" s="3">
        <v>44179</v>
      </c>
      <c r="B7808" s="2">
        <v>24.72</v>
      </c>
    </row>
    <row r="7809" spans="1:4" hidden="1">
      <c r="A7809" s="3">
        <v>44180</v>
      </c>
      <c r="B7809" s="2">
        <v>22.89</v>
      </c>
    </row>
    <row r="7810" spans="1:4" hidden="1">
      <c r="A7810" s="3">
        <v>44181</v>
      </c>
      <c r="B7810" s="2">
        <v>22.5</v>
      </c>
    </row>
    <row r="7811" spans="1:4" hidden="1">
      <c r="A7811" s="3">
        <v>44182</v>
      </c>
      <c r="B7811" s="2">
        <v>21.93</v>
      </c>
    </row>
    <row r="7812" spans="1:4" hidden="1">
      <c r="A7812" s="3">
        <v>44183</v>
      </c>
      <c r="B7812" s="2">
        <v>21.57</v>
      </c>
    </row>
    <row r="7813" spans="1:4" hidden="1">
      <c r="A7813" s="3">
        <v>44186</v>
      </c>
      <c r="B7813" s="2">
        <v>25.16</v>
      </c>
    </row>
    <row r="7814" spans="1:4" hidden="1">
      <c r="A7814" s="3">
        <v>44187</v>
      </c>
      <c r="B7814" s="2">
        <v>24.23</v>
      </c>
    </row>
    <row r="7815" spans="1:4" hidden="1">
      <c r="A7815" s="3">
        <v>44188</v>
      </c>
      <c r="B7815" s="2">
        <v>23.31</v>
      </c>
    </row>
    <row r="7816" spans="1:4" hidden="1">
      <c r="A7816" s="3">
        <v>44189</v>
      </c>
      <c r="B7816" s="2">
        <v>21.53</v>
      </c>
    </row>
    <row r="7817" spans="1:4" hidden="1">
      <c r="A7817" s="3">
        <v>44193</v>
      </c>
      <c r="B7817" s="2">
        <v>21.7</v>
      </c>
    </row>
    <row r="7818" spans="1:4" hidden="1">
      <c r="A7818" s="3">
        <v>44194</v>
      </c>
      <c r="B7818" s="2">
        <v>23.08</v>
      </c>
    </row>
    <row r="7819" spans="1:4" hidden="1">
      <c r="A7819" s="3">
        <v>44195</v>
      </c>
      <c r="B7819" s="2">
        <v>22.77</v>
      </c>
    </row>
    <row r="7820" spans="1:4">
      <c r="A7820" s="3">
        <v>44196</v>
      </c>
      <c r="B7820" s="2">
        <v>22.75</v>
      </c>
      <c r="C7820" s="12" t="s">
        <v>321</v>
      </c>
      <c r="D7820" s="2">
        <f>AVERAGE(B7756:B7820)</f>
        <v>25.633230769230774</v>
      </c>
    </row>
    <row r="7821" spans="1:4" hidden="1">
      <c r="A7821" s="3">
        <v>44200</v>
      </c>
      <c r="B7821" s="2">
        <v>26.97</v>
      </c>
    </row>
    <row r="7822" spans="1:4" hidden="1">
      <c r="A7822" s="3">
        <v>44201</v>
      </c>
      <c r="B7822" s="2">
        <v>25.34</v>
      </c>
    </row>
    <row r="7823" spans="1:4" hidden="1">
      <c r="A7823" s="3">
        <v>44202</v>
      </c>
      <c r="B7823" s="2">
        <v>25.07</v>
      </c>
    </row>
    <row r="7824" spans="1:4" hidden="1">
      <c r="A7824" s="3">
        <v>44203</v>
      </c>
      <c r="B7824" s="2">
        <v>22.37</v>
      </c>
    </row>
    <row r="7825" spans="1:2" hidden="1">
      <c r="A7825" s="3">
        <v>44204</v>
      </c>
      <c r="B7825" s="2">
        <v>21.56</v>
      </c>
    </row>
    <row r="7826" spans="1:2" hidden="1">
      <c r="A7826" s="3">
        <v>44207</v>
      </c>
      <c r="B7826" s="2">
        <v>24.08</v>
      </c>
    </row>
    <row r="7827" spans="1:2" hidden="1">
      <c r="A7827" s="3">
        <v>44208</v>
      </c>
      <c r="B7827" s="2">
        <v>23.33</v>
      </c>
    </row>
    <row r="7828" spans="1:2" hidden="1">
      <c r="A7828" s="3">
        <v>44209</v>
      </c>
      <c r="B7828" s="2">
        <v>22.21</v>
      </c>
    </row>
    <row r="7829" spans="1:2" hidden="1">
      <c r="A7829" s="3">
        <v>44210</v>
      </c>
      <c r="B7829" s="2">
        <v>23.25</v>
      </c>
    </row>
    <row r="7830" spans="1:2" hidden="1">
      <c r="A7830" s="3">
        <v>44211</v>
      </c>
      <c r="B7830" s="2">
        <v>24.34</v>
      </c>
    </row>
    <row r="7831" spans="1:2" hidden="1">
      <c r="A7831" s="3">
        <v>44215</v>
      </c>
      <c r="B7831" s="2">
        <v>23.24</v>
      </c>
    </row>
    <row r="7832" spans="1:2" hidden="1">
      <c r="A7832" s="3">
        <v>44216</v>
      </c>
      <c r="B7832" s="2">
        <v>21.58</v>
      </c>
    </row>
    <row r="7833" spans="1:2" hidden="1">
      <c r="A7833" s="3">
        <v>44217</v>
      </c>
      <c r="B7833" s="2">
        <v>21.32</v>
      </c>
    </row>
    <row r="7834" spans="1:2" hidden="1">
      <c r="A7834" s="3">
        <v>44218</v>
      </c>
      <c r="B7834" s="2">
        <v>21.91</v>
      </c>
    </row>
    <row r="7835" spans="1:2" hidden="1">
      <c r="A7835" s="3">
        <v>44221</v>
      </c>
      <c r="B7835" s="2">
        <v>23.19</v>
      </c>
    </row>
    <row r="7836" spans="1:2" hidden="1">
      <c r="A7836" s="3">
        <v>44222</v>
      </c>
      <c r="B7836" s="2">
        <v>23.02</v>
      </c>
    </row>
    <row r="7837" spans="1:2" hidden="1">
      <c r="A7837" s="3">
        <v>44223</v>
      </c>
      <c r="B7837" s="2">
        <v>37.21</v>
      </c>
    </row>
    <row r="7838" spans="1:2" hidden="1">
      <c r="A7838" s="3">
        <v>44224</v>
      </c>
      <c r="B7838" s="2">
        <v>30.21</v>
      </c>
    </row>
    <row r="7839" spans="1:2" hidden="1">
      <c r="A7839" s="3">
        <v>44225</v>
      </c>
      <c r="B7839" s="2">
        <v>33.090000000000003</v>
      </c>
    </row>
    <row r="7840" spans="1:2" hidden="1">
      <c r="A7840" s="3">
        <v>44228</v>
      </c>
      <c r="B7840" s="2">
        <v>30.24</v>
      </c>
    </row>
    <row r="7841" spans="1:2" hidden="1">
      <c r="A7841" s="3">
        <v>44229</v>
      </c>
      <c r="B7841" s="2">
        <v>25.56</v>
      </c>
    </row>
    <row r="7842" spans="1:2" hidden="1">
      <c r="A7842" s="3">
        <v>44230</v>
      </c>
      <c r="B7842" s="2">
        <v>22.91</v>
      </c>
    </row>
    <row r="7843" spans="1:2" hidden="1">
      <c r="A7843" s="3">
        <v>44231</v>
      </c>
      <c r="B7843" s="2">
        <v>21.77</v>
      </c>
    </row>
    <row r="7844" spans="1:2" hidden="1">
      <c r="A7844" s="3">
        <v>44232</v>
      </c>
      <c r="B7844" s="2">
        <v>20.87</v>
      </c>
    </row>
    <row r="7845" spans="1:2" hidden="1">
      <c r="A7845" s="3">
        <v>44235</v>
      </c>
      <c r="B7845" s="2">
        <v>21.24</v>
      </c>
    </row>
    <row r="7846" spans="1:2" hidden="1">
      <c r="A7846" s="3">
        <v>44236</v>
      </c>
      <c r="B7846" s="2">
        <v>21.63</v>
      </c>
    </row>
    <row r="7847" spans="1:2" hidden="1">
      <c r="A7847" s="3">
        <v>44237</v>
      </c>
      <c r="B7847" s="2">
        <v>21.99</v>
      </c>
    </row>
    <row r="7848" spans="1:2" hidden="1">
      <c r="A7848" s="3">
        <v>44238</v>
      </c>
      <c r="B7848" s="2">
        <v>21.25</v>
      </c>
    </row>
    <row r="7849" spans="1:2" hidden="1">
      <c r="A7849" s="3">
        <v>44239</v>
      </c>
      <c r="B7849" s="2">
        <v>19.97</v>
      </c>
    </row>
    <row r="7850" spans="1:2" hidden="1">
      <c r="A7850" s="3">
        <v>44243</v>
      </c>
      <c r="B7850" s="2">
        <v>21.46</v>
      </c>
    </row>
    <row r="7851" spans="1:2" hidden="1">
      <c r="A7851" s="3">
        <v>44244</v>
      </c>
      <c r="B7851" s="2">
        <v>21.5</v>
      </c>
    </row>
    <row r="7852" spans="1:2" hidden="1">
      <c r="A7852" s="3">
        <v>44245</v>
      </c>
      <c r="B7852" s="2">
        <v>22.49</v>
      </c>
    </row>
    <row r="7853" spans="1:2" hidden="1">
      <c r="A7853" s="3">
        <v>44246</v>
      </c>
      <c r="B7853" s="2">
        <v>22.05</v>
      </c>
    </row>
    <row r="7854" spans="1:2" hidden="1">
      <c r="A7854" s="3">
        <v>44249</v>
      </c>
      <c r="B7854" s="2">
        <v>23.45</v>
      </c>
    </row>
    <row r="7855" spans="1:2" hidden="1">
      <c r="A7855" s="3">
        <v>44250</v>
      </c>
      <c r="B7855" s="2">
        <v>23.11</v>
      </c>
    </row>
    <row r="7856" spans="1:2" hidden="1">
      <c r="A7856" s="3">
        <v>44251</v>
      </c>
      <c r="B7856" s="2">
        <v>21.34</v>
      </c>
    </row>
    <row r="7857" spans="1:2" hidden="1">
      <c r="A7857" s="3">
        <v>44252</v>
      </c>
      <c r="B7857" s="2">
        <v>28.89</v>
      </c>
    </row>
    <row r="7858" spans="1:2" hidden="1">
      <c r="A7858" s="3">
        <v>44253</v>
      </c>
      <c r="B7858" s="2">
        <v>27.95</v>
      </c>
    </row>
    <row r="7859" spans="1:2" hidden="1">
      <c r="A7859" s="3">
        <v>44256</v>
      </c>
      <c r="B7859" s="2">
        <v>23.35</v>
      </c>
    </row>
    <row r="7860" spans="1:2" hidden="1">
      <c r="A7860" s="3">
        <v>44257</v>
      </c>
      <c r="B7860" s="2">
        <v>24.1</v>
      </c>
    </row>
    <row r="7861" spans="1:2" hidden="1">
      <c r="A7861" s="3">
        <v>44258</v>
      </c>
      <c r="B7861" s="2">
        <v>26.67</v>
      </c>
    </row>
    <row r="7862" spans="1:2" hidden="1">
      <c r="A7862" s="3">
        <v>44259</v>
      </c>
      <c r="B7862" s="2">
        <v>28.57</v>
      </c>
    </row>
    <row r="7863" spans="1:2" hidden="1">
      <c r="A7863" s="3">
        <v>44260</v>
      </c>
      <c r="B7863" s="2">
        <v>24.66</v>
      </c>
    </row>
    <row r="7864" spans="1:2" hidden="1">
      <c r="A7864" s="3">
        <v>44263</v>
      </c>
      <c r="B7864" s="2">
        <v>25.47</v>
      </c>
    </row>
    <row r="7865" spans="1:2" hidden="1">
      <c r="A7865" s="3">
        <v>44264</v>
      </c>
      <c r="B7865" s="2">
        <v>24.03</v>
      </c>
    </row>
    <row r="7866" spans="1:2" hidden="1">
      <c r="A7866" s="3">
        <v>44265</v>
      </c>
      <c r="B7866" s="2">
        <v>22.56</v>
      </c>
    </row>
    <row r="7867" spans="1:2" hidden="1">
      <c r="A7867" s="3">
        <v>44266</v>
      </c>
      <c r="B7867" s="2">
        <v>21.91</v>
      </c>
    </row>
    <row r="7868" spans="1:2" hidden="1">
      <c r="A7868" s="3">
        <v>44267</v>
      </c>
      <c r="B7868" s="2">
        <v>20.69</v>
      </c>
    </row>
    <row r="7869" spans="1:2" hidden="1">
      <c r="A7869" s="3">
        <v>44270</v>
      </c>
      <c r="B7869" s="2">
        <v>20.03</v>
      </c>
    </row>
    <row r="7870" spans="1:2" hidden="1">
      <c r="A7870" s="3">
        <v>44271</v>
      </c>
      <c r="B7870" s="2">
        <v>19.79</v>
      </c>
    </row>
    <row r="7871" spans="1:2" hidden="1">
      <c r="A7871" s="3">
        <v>44272</v>
      </c>
      <c r="B7871" s="2">
        <v>19.23</v>
      </c>
    </row>
    <row r="7872" spans="1:2" hidden="1">
      <c r="A7872" s="3">
        <v>44273</v>
      </c>
      <c r="B7872" s="2">
        <v>21.58</v>
      </c>
    </row>
    <row r="7873" spans="1:4" hidden="1">
      <c r="A7873" s="3">
        <v>44274</v>
      </c>
      <c r="B7873" s="2">
        <v>20.95</v>
      </c>
    </row>
    <row r="7874" spans="1:4" hidden="1">
      <c r="A7874" s="3">
        <v>44277</v>
      </c>
      <c r="B7874" s="2">
        <v>18.88</v>
      </c>
    </row>
    <row r="7875" spans="1:4" hidden="1">
      <c r="A7875" s="3">
        <v>44278</v>
      </c>
      <c r="B7875" s="2">
        <v>20.3</v>
      </c>
    </row>
    <row r="7876" spans="1:4" hidden="1">
      <c r="A7876" s="3">
        <v>44279</v>
      </c>
      <c r="B7876" s="2">
        <v>21.2</v>
      </c>
    </row>
    <row r="7877" spans="1:4" hidden="1">
      <c r="A7877" s="3">
        <v>44280</v>
      </c>
      <c r="B7877" s="2">
        <v>19.809999999999999</v>
      </c>
    </row>
    <row r="7878" spans="1:4" hidden="1">
      <c r="A7878" s="3">
        <v>44281</v>
      </c>
      <c r="B7878" s="2">
        <v>18.86</v>
      </c>
    </row>
    <row r="7879" spans="1:4" hidden="1">
      <c r="A7879" s="3">
        <v>44284</v>
      </c>
      <c r="B7879" s="2">
        <v>20.74</v>
      </c>
    </row>
    <row r="7880" spans="1:4" hidden="1">
      <c r="A7880" s="3">
        <v>44285</v>
      </c>
      <c r="B7880" s="2">
        <v>19.61</v>
      </c>
    </row>
    <row r="7881" spans="1:4">
      <c r="A7881" s="3">
        <v>44286</v>
      </c>
      <c r="B7881" s="2">
        <v>19.399999999999999</v>
      </c>
      <c r="C7881" s="12" t="s">
        <v>322</v>
      </c>
      <c r="D7881" s="2">
        <f>AVERAGE(B7820:B7881)</f>
        <v>23.195161290322584</v>
      </c>
    </row>
    <row r="7882" spans="1:4" hidden="1">
      <c r="A7882" s="3">
        <v>44287</v>
      </c>
      <c r="B7882" s="2">
        <v>17.329999999999998</v>
      </c>
    </row>
    <row r="7883" spans="1:4" hidden="1">
      <c r="A7883" s="3">
        <v>44291</v>
      </c>
      <c r="B7883" s="2">
        <v>17.91</v>
      </c>
    </row>
    <row r="7884" spans="1:4" hidden="1">
      <c r="A7884" s="3">
        <v>44292</v>
      </c>
      <c r="B7884" s="2">
        <v>18.12</v>
      </c>
    </row>
    <row r="7885" spans="1:4" hidden="1">
      <c r="A7885" s="3">
        <v>44293</v>
      </c>
      <c r="B7885" s="2">
        <v>17.16</v>
      </c>
    </row>
    <row r="7886" spans="1:4" hidden="1">
      <c r="A7886" s="3">
        <v>44294</v>
      </c>
      <c r="B7886" s="2">
        <v>16.95</v>
      </c>
    </row>
    <row r="7887" spans="1:4" hidden="1">
      <c r="A7887" s="3">
        <v>44295</v>
      </c>
      <c r="B7887" s="2">
        <v>16.690000000000001</v>
      </c>
    </row>
    <row r="7888" spans="1:4" hidden="1">
      <c r="A7888" s="3">
        <v>44298</v>
      </c>
      <c r="B7888" s="2">
        <v>16.91</v>
      </c>
    </row>
    <row r="7889" spans="1:2" hidden="1">
      <c r="A7889" s="3">
        <v>44299</v>
      </c>
      <c r="B7889" s="2">
        <v>16.649999999999999</v>
      </c>
    </row>
    <row r="7890" spans="1:2" hidden="1">
      <c r="A7890" s="3">
        <v>44300</v>
      </c>
      <c r="B7890" s="2">
        <v>16.989999999999998</v>
      </c>
    </row>
    <row r="7891" spans="1:2" hidden="1">
      <c r="A7891" s="3">
        <v>44301</v>
      </c>
      <c r="B7891" s="2">
        <v>16.57</v>
      </c>
    </row>
    <row r="7892" spans="1:2" hidden="1">
      <c r="A7892" s="3">
        <v>44302</v>
      </c>
      <c r="B7892" s="2">
        <v>16.25</v>
      </c>
    </row>
    <row r="7893" spans="1:2" hidden="1">
      <c r="A7893" s="3">
        <v>44305</v>
      </c>
      <c r="B7893" s="2">
        <v>17.29</v>
      </c>
    </row>
    <row r="7894" spans="1:2" hidden="1">
      <c r="A7894" s="3">
        <v>44306</v>
      </c>
      <c r="B7894" s="2">
        <v>18.68</v>
      </c>
    </row>
    <row r="7895" spans="1:2" hidden="1">
      <c r="A7895" s="3">
        <v>44307</v>
      </c>
      <c r="B7895" s="2">
        <v>17.5</v>
      </c>
    </row>
    <row r="7896" spans="1:2" hidden="1">
      <c r="A7896" s="3">
        <v>44308</v>
      </c>
      <c r="B7896" s="2">
        <v>18.71</v>
      </c>
    </row>
    <row r="7897" spans="1:2" hidden="1">
      <c r="A7897" s="3">
        <v>44309</v>
      </c>
      <c r="B7897" s="2">
        <v>17.329999999999998</v>
      </c>
    </row>
    <row r="7898" spans="1:2" hidden="1">
      <c r="A7898" s="3">
        <v>44312</v>
      </c>
      <c r="B7898" s="2">
        <v>17.64</v>
      </c>
    </row>
    <row r="7899" spans="1:2" hidden="1">
      <c r="A7899" s="3">
        <v>44313</v>
      </c>
      <c r="B7899" s="2">
        <v>17.559999999999999</v>
      </c>
    </row>
    <row r="7900" spans="1:2" hidden="1">
      <c r="A7900" s="3">
        <v>44314</v>
      </c>
      <c r="B7900" s="2">
        <v>17.28</v>
      </c>
    </row>
    <row r="7901" spans="1:2" hidden="1">
      <c r="A7901" s="3">
        <v>44315</v>
      </c>
      <c r="B7901" s="2">
        <v>17.61</v>
      </c>
    </row>
    <row r="7902" spans="1:2" hidden="1">
      <c r="A7902" s="3">
        <v>44316</v>
      </c>
      <c r="B7902" s="2">
        <v>18.61</v>
      </c>
    </row>
    <row r="7903" spans="1:2" hidden="1">
      <c r="A7903" s="3">
        <v>44319</v>
      </c>
      <c r="B7903" s="2">
        <v>18.309999999999999</v>
      </c>
    </row>
    <row r="7904" spans="1:2" hidden="1">
      <c r="A7904" s="3">
        <v>44320</v>
      </c>
      <c r="B7904" s="2">
        <v>19.48</v>
      </c>
    </row>
    <row r="7905" spans="1:2" hidden="1">
      <c r="A7905" s="3">
        <v>44321</v>
      </c>
      <c r="B7905" s="2">
        <v>19.149999999999999</v>
      </c>
    </row>
    <row r="7906" spans="1:2" hidden="1">
      <c r="A7906" s="3">
        <v>44322</v>
      </c>
      <c r="B7906" s="2">
        <v>18.39</v>
      </c>
    </row>
    <row r="7907" spans="1:2" hidden="1">
      <c r="A7907" s="3">
        <v>44323</v>
      </c>
      <c r="B7907" s="2">
        <v>16.690000000000001</v>
      </c>
    </row>
    <row r="7908" spans="1:2" hidden="1">
      <c r="A7908" s="3">
        <v>44326</v>
      </c>
      <c r="B7908" s="2">
        <v>19.66</v>
      </c>
    </row>
    <row r="7909" spans="1:2" hidden="1">
      <c r="A7909" s="3">
        <v>44327</v>
      </c>
      <c r="B7909" s="2">
        <v>21.84</v>
      </c>
    </row>
    <row r="7910" spans="1:2" hidden="1">
      <c r="A7910" s="3">
        <v>44328</v>
      </c>
      <c r="B7910" s="2">
        <v>27.59</v>
      </c>
    </row>
    <row r="7911" spans="1:2" hidden="1">
      <c r="A7911" s="3">
        <v>44329</v>
      </c>
      <c r="B7911" s="2">
        <v>23.13</v>
      </c>
    </row>
    <row r="7912" spans="1:2" hidden="1">
      <c r="A7912" s="3">
        <v>44330</v>
      </c>
      <c r="B7912" s="2">
        <v>18.809999999999999</v>
      </c>
    </row>
    <row r="7913" spans="1:2" hidden="1">
      <c r="A7913" s="3">
        <v>44333</v>
      </c>
      <c r="B7913" s="2">
        <v>19.72</v>
      </c>
    </row>
    <row r="7914" spans="1:2" hidden="1">
      <c r="A7914" s="3">
        <v>44334</v>
      </c>
      <c r="B7914" s="2">
        <v>21.34</v>
      </c>
    </row>
    <row r="7915" spans="1:2" hidden="1">
      <c r="A7915" s="3">
        <v>44335</v>
      </c>
      <c r="B7915" s="2">
        <v>22.18</v>
      </c>
    </row>
    <row r="7916" spans="1:2" hidden="1">
      <c r="A7916" s="3">
        <v>44336</v>
      </c>
      <c r="B7916" s="2">
        <v>20.67</v>
      </c>
    </row>
    <row r="7917" spans="1:2" hidden="1">
      <c r="A7917" s="3">
        <v>44337</v>
      </c>
      <c r="B7917" s="2">
        <v>20.149999999999999</v>
      </c>
    </row>
    <row r="7918" spans="1:2" hidden="1">
      <c r="A7918" s="3">
        <v>44340</v>
      </c>
      <c r="B7918" s="2">
        <v>18.399999999999999</v>
      </c>
    </row>
    <row r="7919" spans="1:2" hidden="1">
      <c r="A7919" s="3">
        <v>44341</v>
      </c>
      <c r="B7919" s="2">
        <v>18.84</v>
      </c>
    </row>
    <row r="7920" spans="1:2" hidden="1">
      <c r="A7920" s="3">
        <v>44342</v>
      </c>
      <c r="B7920" s="2">
        <v>17.36</v>
      </c>
    </row>
    <row r="7921" spans="1:2" hidden="1">
      <c r="A7921" s="3">
        <v>44343</v>
      </c>
      <c r="B7921" s="2">
        <v>16.739999999999998</v>
      </c>
    </row>
    <row r="7922" spans="1:2" hidden="1">
      <c r="A7922" s="3">
        <v>44344</v>
      </c>
      <c r="B7922" s="2">
        <v>16.760000000000002</v>
      </c>
    </row>
    <row r="7923" spans="1:2" hidden="1">
      <c r="A7923" s="3">
        <v>44348</v>
      </c>
      <c r="B7923" s="2">
        <v>17.899999999999999</v>
      </c>
    </row>
    <row r="7924" spans="1:2" hidden="1">
      <c r="A7924" s="3">
        <v>44349</v>
      </c>
      <c r="B7924" s="2">
        <v>17.48</v>
      </c>
    </row>
    <row r="7925" spans="1:2" hidden="1">
      <c r="A7925" s="3">
        <v>44350</v>
      </c>
      <c r="B7925" s="2">
        <v>18.04</v>
      </c>
    </row>
    <row r="7926" spans="1:2" hidden="1">
      <c r="A7926" s="3">
        <v>44351</v>
      </c>
      <c r="B7926" s="2">
        <v>16.420000000000002</v>
      </c>
    </row>
    <row r="7927" spans="1:2" hidden="1">
      <c r="A7927" s="3">
        <v>44354</v>
      </c>
      <c r="B7927" s="2">
        <v>16.420000000000002</v>
      </c>
    </row>
    <row r="7928" spans="1:2" hidden="1">
      <c r="A7928" s="3">
        <v>44355</v>
      </c>
      <c r="B7928" s="2">
        <v>17.07</v>
      </c>
    </row>
    <row r="7929" spans="1:2" hidden="1">
      <c r="A7929" s="3">
        <v>44356</v>
      </c>
      <c r="B7929" s="2">
        <v>17.89</v>
      </c>
    </row>
    <row r="7930" spans="1:2" hidden="1">
      <c r="A7930" s="3">
        <v>44357</v>
      </c>
      <c r="B7930" s="2">
        <v>16.100000000000001</v>
      </c>
    </row>
    <row r="7931" spans="1:2" hidden="1">
      <c r="A7931" s="3">
        <v>44358</v>
      </c>
      <c r="B7931" s="2">
        <v>15.65</v>
      </c>
    </row>
    <row r="7932" spans="1:2" hidden="1">
      <c r="A7932" s="3">
        <v>44361</v>
      </c>
      <c r="B7932" s="2">
        <v>16.39</v>
      </c>
    </row>
    <row r="7933" spans="1:2" hidden="1">
      <c r="A7933" s="3">
        <v>44362</v>
      </c>
      <c r="B7933" s="2">
        <v>17.02</v>
      </c>
    </row>
    <row r="7934" spans="1:2" hidden="1">
      <c r="A7934" s="3">
        <v>44363</v>
      </c>
      <c r="B7934" s="2">
        <v>18.149999999999999</v>
      </c>
    </row>
    <row r="7935" spans="1:2" hidden="1">
      <c r="A7935" s="3">
        <v>44364</v>
      </c>
      <c r="B7935" s="2">
        <v>17.75</v>
      </c>
    </row>
    <row r="7936" spans="1:2" hidden="1">
      <c r="A7936" s="3">
        <v>44365</v>
      </c>
      <c r="B7936" s="2">
        <v>20.7</v>
      </c>
    </row>
    <row r="7937" spans="1:4" hidden="1">
      <c r="A7937" s="3">
        <v>44368</v>
      </c>
      <c r="B7937" s="2">
        <v>17.89</v>
      </c>
    </row>
    <row r="7938" spans="1:4" hidden="1">
      <c r="A7938" s="3">
        <v>44369</v>
      </c>
      <c r="B7938" s="2">
        <v>16.66</v>
      </c>
    </row>
    <row r="7939" spans="1:4" hidden="1">
      <c r="A7939" s="3">
        <v>44370</v>
      </c>
      <c r="B7939" s="2">
        <v>16.32</v>
      </c>
    </row>
    <row r="7940" spans="1:4" hidden="1">
      <c r="A7940" s="3">
        <v>44371</v>
      </c>
      <c r="B7940" s="2">
        <v>15.97</v>
      </c>
    </row>
    <row r="7941" spans="1:4" hidden="1">
      <c r="A7941" s="3">
        <v>44372</v>
      </c>
      <c r="B7941" s="2">
        <v>15.62</v>
      </c>
    </row>
    <row r="7942" spans="1:4" hidden="1">
      <c r="A7942" s="3">
        <v>44375</v>
      </c>
      <c r="B7942" s="2">
        <v>15.76</v>
      </c>
    </row>
    <row r="7943" spans="1:4" hidden="1">
      <c r="A7943" s="3">
        <v>44376</v>
      </c>
      <c r="B7943" s="2">
        <v>16.02</v>
      </c>
    </row>
    <row r="7944" spans="1:4">
      <c r="A7944" s="3">
        <v>44377</v>
      </c>
      <c r="B7944" s="2">
        <v>15.83</v>
      </c>
      <c r="C7944" s="12" t="s">
        <v>323</v>
      </c>
      <c r="D7944" s="2">
        <f>AVERAGE(B7881:B7944)</f>
        <v>18.021874999999994</v>
      </c>
    </row>
    <row r="7945" spans="1:4" hidden="1">
      <c r="A7945" s="3">
        <v>44378</v>
      </c>
      <c r="B7945" s="2">
        <v>15.48</v>
      </c>
    </row>
    <row r="7946" spans="1:4" hidden="1">
      <c r="A7946" s="3">
        <v>44379</v>
      </c>
      <c r="B7946" s="2">
        <v>15.07</v>
      </c>
    </row>
    <row r="7947" spans="1:4" hidden="1">
      <c r="A7947" s="3">
        <v>44383</v>
      </c>
      <c r="B7947" s="2">
        <v>16.440000000000001</v>
      </c>
    </row>
    <row r="7948" spans="1:4" hidden="1">
      <c r="A7948" s="3">
        <v>44384</v>
      </c>
      <c r="B7948" s="2">
        <v>16.2</v>
      </c>
    </row>
    <row r="7949" spans="1:4" hidden="1">
      <c r="A7949" s="3">
        <v>44385</v>
      </c>
      <c r="B7949" s="2">
        <v>19</v>
      </c>
    </row>
    <row r="7950" spans="1:4" hidden="1">
      <c r="A7950" s="3">
        <v>44386</v>
      </c>
      <c r="B7950" s="2">
        <v>16.18</v>
      </c>
    </row>
    <row r="7951" spans="1:4" hidden="1">
      <c r="A7951" s="3">
        <v>44389</v>
      </c>
      <c r="B7951" s="2">
        <v>16.170000000000002</v>
      </c>
    </row>
    <row r="7952" spans="1:4" hidden="1">
      <c r="A7952" s="3">
        <v>44390</v>
      </c>
      <c r="B7952" s="2">
        <v>17.12</v>
      </c>
    </row>
    <row r="7953" spans="1:2" hidden="1">
      <c r="A7953" s="3">
        <v>44391</v>
      </c>
      <c r="B7953" s="2">
        <v>16.329999999999998</v>
      </c>
    </row>
    <row r="7954" spans="1:2" hidden="1">
      <c r="A7954" s="3">
        <v>44392</v>
      </c>
      <c r="B7954" s="2">
        <v>17.010000000000002</v>
      </c>
    </row>
    <row r="7955" spans="1:2" hidden="1">
      <c r="A7955" s="3">
        <v>44393</v>
      </c>
      <c r="B7955" s="2">
        <v>18.45</v>
      </c>
    </row>
    <row r="7956" spans="1:2" hidden="1">
      <c r="A7956" s="3">
        <v>44396</v>
      </c>
      <c r="B7956" s="2">
        <v>22.5</v>
      </c>
    </row>
    <row r="7957" spans="1:2" hidden="1">
      <c r="A7957" s="3">
        <v>44397</v>
      </c>
      <c r="B7957" s="2">
        <v>19.73</v>
      </c>
    </row>
    <row r="7958" spans="1:2" hidden="1">
      <c r="A7958" s="3">
        <v>44398</v>
      </c>
      <c r="B7958" s="2">
        <v>17.91</v>
      </c>
    </row>
    <row r="7959" spans="1:2" hidden="1">
      <c r="A7959" s="3">
        <v>44399</v>
      </c>
      <c r="B7959" s="2">
        <v>17.690000000000001</v>
      </c>
    </row>
    <row r="7960" spans="1:2" hidden="1">
      <c r="A7960" s="3">
        <v>44400</v>
      </c>
      <c r="B7960" s="2">
        <v>17.2</v>
      </c>
    </row>
    <row r="7961" spans="1:2" hidden="1">
      <c r="A7961" s="3">
        <v>44403</v>
      </c>
      <c r="B7961" s="2">
        <v>17.579999999999998</v>
      </c>
    </row>
    <row r="7962" spans="1:2" hidden="1">
      <c r="A7962" s="3">
        <v>44404</v>
      </c>
      <c r="B7962" s="2">
        <v>19.36</v>
      </c>
    </row>
    <row r="7963" spans="1:2" hidden="1">
      <c r="A7963" s="3">
        <v>44405</v>
      </c>
      <c r="B7963" s="2">
        <v>18.309999999999999</v>
      </c>
    </row>
    <row r="7964" spans="1:2" hidden="1">
      <c r="A7964" s="3">
        <v>44406</v>
      </c>
      <c r="B7964" s="2">
        <v>17.7</v>
      </c>
    </row>
    <row r="7965" spans="1:2" hidden="1">
      <c r="A7965" s="3">
        <v>44407</v>
      </c>
      <c r="B7965" s="2">
        <v>18.239999999999998</v>
      </c>
    </row>
    <row r="7966" spans="1:2" hidden="1">
      <c r="A7966" s="3">
        <v>44410</v>
      </c>
      <c r="B7966" s="2">
        <v>19.46</v>
      </c>
    </row>
    <row r="7967" spans="1:2" hidden="1">
      <c r="A7967" s="3">
        <v>44411</v>
      </c>
      <c r="B7967" s="2">
        <v>18.04</v>
      </c>
    </row>
    <row r="7968" spans="1:2" hidden="1">
      <c r="A7968" s="3">
        <v>44412</v>
      </c>
      <c r="B7968" s="2">
        <v>17.97</v>
      </c>
    </row>
    <row r="7969" spans="1:2" hidden="1">
      <c r="A7969" s="3">
        <v>44413</v>
      </c>
      <c r="B7969" s="2">
        <v>17.28</v>
      </c>
    </row>
    <row r="7970" spans="1:2" hidden="1">
      <c r="A7970" s="3">
        <v>44414</v>
      </c>
      <c r="B7970" s="2">
        <v>16.149999999999999</v>
      </c>
    </row>
    <row r="7971" spans="1:2" hidden="1">
      <c r="A7971" s="3">
        <v>44417</v>
      </c>
      <c r="B7971" s="2">
        <v>16.72</v>
      </c>
    </row>
    <row r="7972" spans="1:2" hidden="1">
      <c r="A7972" s="3">
        <v>44418</v>
      </c>
      <c r="B7972" s="2">
        <v>16.79</v>
      </c>
    </row>
    <row r="7973" spans="1:2" hidden="1">
      <c r="A7973" s="3">
        <v>44419</v>
      </c>
      <c r="B7973" s="2">
        <v>16.059999999999999</v>
      </c>
    </row>
    <row r="7974" spans="1:2" hidden="1">
      <c r="A7974" s="3">
        <v>44420</v>
      </c>
      <c r="B7974" s="2">
        <v>15.59</v>
      </c>
    </row>
    <row r="7975" spans="1:2" hidden="1">
      <c r="A7975" s="3">
        <v>44421</v>
      </c>
      <c r="B7975" s="2">
        <v>15.45</v>
      </c>
    </row>
    <row r="7976" spans="1:2" hidden="1">
      <c r="A7976" s="3">
        <v>44424</v>
      </c>
      <c r="B7976" s="2">
        <v>16.12</v>
      </c>
    </row>
    <row r="7977" spans="1:2" hidden="1">
      <c r="A7977" s="3">
        <v>44425</v>
      </c>
      <c r="B7977" s="2">
        <v>17.91</v>
      </c>
    </row>
    <row r="7978" spans="1:2" hidden="1">
      <c r="A7978" s="3">
        <v>44426</v>
      </c>
      <c r="B7978" s="2">
        <v>21.57</v>
      </c>
    </row>
    <row r="7979" spans="1:2" hidden="1">
      <c r="A7979" s="3">
        <v>44427</v>
      </c>
      <c r="B7979" s="2">
        <v>21.67</v>
      </c>
    </row>
    <row r="7980" spans="1:2" hidden="1">
      <c r="A7980" s="3">
        <v>44428</v>
      </c>
      <c r="B7980" s="2">
        <v>18.559999999999999</v>
      </c>
    </row>
    <row r="7981" spans="1:2" hidden="1">
      <c r="A7981" s="3">
        <v>44431</v>
      </c>
      <c r="B7981" s="2">
        <v>17.149999999999999</v>
      </c>
    </row>
    <row r="7982" spans="1:2" hidden="1">
      <c r="A7982" s="3">
        <v>44432</v>
      </c>
      <c r="B7982" s="2">
        <v>17.22</v>
      </c>
    </row>
    <row r="7983" spans="1:2" hidden="1">
      <c r="A7983" s="3">
        <v>44433</v>
      </c>
      <c r="B7983" s="2">
        <v>16.79</v>
      </c>
    </row>
    <row r="7984" spans="1:2" hidden="1">
      <c r="A7984" s="3">
        <v>44434</v>
      </c>
      <c r="B7984" s="2">
        <v>18.84</v>
      </c>
    </row>
    <row r="7985" spans="1:4" hidden="1">
      <c r="A7985" s="3">
        <v>44435</v>
      </c>
      <c r="B7985" s="2">
        <v>16.39</v>
      </c>
    </row>
    <row r="7986" spans="1:4" hidden="1">
      <c r="A7986" s="3">
        <v>44438</v>
      </c>
      <c r="B7986" s="2">
        <v>16.190000000000001</v>
      </c>
    </row>
    <row r="7987" spans="1:4" hidden="1">
      <c r="A7987" s="3">
        <v>44439</v>
      </c>
      <c r="B7987" s="2">
        <v>16.48</v>
      </c>
    </row>
    <row r="7988" spans="1:4" hidden="1">
      <c r="A7988" s="3">
        <v>44440</v>
      </c>
      <c r="B7988" s="2">
        <v>16.11</v>
      </c>
    </row>
    <row r="7989" spans="1:4" hidden="1">
      <c r="A7989" s="3">
        <v>44441</v>
      </c>
      <c r="B7989" s="2">
        <v>16.41</v>
      </c>
    </row>
    <row r="7990" spans="1:4" hidden="1">
      <c r="A7990" s="3">
        <v>44442</v>
      </c>
      <c r="B7990" s="2">
        <v>16.41</v>
      </c>
    </row>
    <row r="7991" spans="1:4" hidden="1">
      <c r="A7991" s="3">
        <v>44446</v>
      </c>
      <c r="B7991" s="2">
        <v>18.14</v>
      </c>
    </row>
    <row r="7992" spans="1:4" hidden="1">
      <c r="A7992" s="3">
        <v>44447</v>
      </c>
      <c r="B7992" s="2">
        <v>17.96</v>
      </c>
    </row>
    <row r="7993" spans="1:4" hidden="1">
      <c r="A7993" s="3">
        <v>44448</v>
      </c>
      <c r="B7993" s="2">
        <v>18.8</v>
      </c>
    </row>
    <row r="7994" spans="1:4" hidden="1">
      <c r="A7994" s="3">
        <v>44449</v>
      </c>
      <c r="B7994" s="2">
        <v>20.95</v>
      </c>
    </row>
    <row r="7995" spans="1:4" hidden="1">
      <c r="A7995" s="3">
        <v>44452</v>
      </c>
      <c r="B7995" s="2">
        <v>19.37</v>
      </c>
    </row>
    <row r="7996" spans="1:4" hidden="1">
      <c r="A7996" s="3">
        <v>44453</v>
      </c>
      <c r="B7996" s="2">
        <v>19.46</v>
      </c>
    </row>
    <row r="7997" spans="1:4" hidden="1">
      <c r="A7997" s="3">
        <v>44454</v>
      </c>
      <c r="B7997" s="2">
        <v>18.18</v>
      </c>
    </row>
    <row r="7998" spans="1:4" hidden="1">
      <c r="A7998" s="3">
        <v>44455</v>
      </c>
      <c r="B7998" s="2">
        <v>18.690000000000001</v>
      </c>
      <c r="C7998" s="12"/>
      <c r="D7998" s="2"/>
    </row>
    <row r="7999" spans="1:4" hidden="1">
      <c r="A7999" s="3">
        <v>44456</v>
      </c>
      <c r="B7999" s="2">
        <v>20.81</v>
      </c>
    </row>
    <row r="8000" spans="1:4" hidden="1">
      <c r="A8000" s="3">
        <v>44459</v>
      </c>
      <c r="B8000" s="2">
        <v>25.71</v>
      </c>
    </row>
    <row r="8001" spans="1:4" hidden="1">
      <c r="A8001" s="3">
        <v>44460</v>
      </c>
      <c r="B8001" s="2">
        <v>24.36</v>
      </c>
    </row>
    <row r="8002" spans="1:4" hidden="1">
      <c r="A8002" s="3">
        <v>44461</v>
      </c>
      <c r="B8002" s="2">
        <v>20.87</v>
      </c>
    </row>
    <row r="8003" spans="1:4" hidden="1">
      <c r="A8003" s="3">
        <v>44462</v>
      </c>
      <c r="B8003" s="2">
        <v>18.63</v>
      </c>
    </row>
    <row r="8004" spans="1:4" hidden="1">
      <c r="A8004" s="3">
        <v>44463</v>
      </c>
      <c r="B8004" s="2">
        <v>17.75</v>
      </c>
    </row>
    <row r="8005" spans="1:4" hidden="1">
      <c r="A8005" s="3">
        <v>44466</v>
      </c>
      <c r="B8005" s="2">
        <v>18.760000000000002</v>
      </c>
    </row>
    <row r="8006" spans="1:4" hidden="1">
      <c r="A8006" s="3">
        <v>44467</v>
      </c>
      <c r="B8006" s="2">
        <v>23.25</v>
      </c>
    </row>
    <row r="8007" spans="1:4" hidden="1">
      <c r="A8007" s="3">
        <v>44468</v>
      </c>
      <c r="B8007" s="2">
        <v>22.56</v>
      </c>
    </row>
    <row r="8008" spans="1:4">
      <c r="A8008" s="3">
        <v>44469</v>
      </c>
      <c r="B8008" s="2">
        <v>23.14</v>
      </c>
      <c r="C8008" s="12" t="s">
        <v>324</v>
      </c>
      <c r="D8008" s="2">
        <f>AVERAGE(B7944:B8008)</f>
        <v>18.249538461538464</v>
      </c>
    </row>
    <row r="8009" spans="1:4" hidden="1">
      <c r="A8009" s="3">
        <v>44470</v>
      </c>
      <c r="B8009" s="2">
        <v>21.15</v>
      </c>
    </row>
    <row r="8010" spans="1:4" hidden="1">
      <c r="A8010" s="3">
        <v>44473</v>
      </c>
      <c r="B8010" s="2">
        <v>22.96</v>
      </c>
    </row>
    <row r="8011" spans="1:4" hidden="1">
      <c r="A8011" s="3">
        <v>44474</v>
      </c>
      <c r="B8011" s="2">
        <v>21.3</v>
      </c>
    </row>
    <row r="8012" spans="1:4" hidden="1">
      <c r="A8012" s="3">
        <v>44475</v>
      </c>
      <c r="B8012" s="2">
        <v>21</v>
      </c>
    </row>
    <row r="8013" spans="1:4" hidden="1">
      <c r="A8013" s="3">
        <v>44476</v>
      </c>
      <c r="B8013" s="2">
        <v>19.54</v>
      </c>
    </row>
    <row r="8014" spans="1:4" hidden="1">
      <c r="A8014" s="3">
        <v>44477</v>
      </c>
      <c r="B8014" s="2">
        <v>18.77</v>
      </c>
    </row>
    <row r="8015" spans="1:4" hidden="1">
      <c r="A8015" s="3">
        <v>44480</v>
      </c>
      <c r="B8015" s="2">
        <v>20</v>
      </c>
    </row>
    <row r="8016" spans="1:4" hidden="1">
      <c r="A8016" s="3">
        <v>44481</v>
      </c>
      <c r="B8016" s="2">
        <v>19.850000000000001</v>
      </c>
    </row>
    <row r="8017" spans="1:2" hidden="1">
      <c r="A8017" s="3">
        <v>44482</v>
      </c>
      <c r="B8017" s="2">
        <v>18.64</v>
      </c>
    </row>
    <row r="8018" spans="1:2" hidden="1">
      <c r="A8018" s="3">
        <v>44483</v>
      </c>
      <c r="B8018" s="2">
        <v>16.86</v>
      </c>
    </row>
    <row r="8019" spans="1:2" hidden="1">
      <c r="A8019" s="3">
        <v>44484</v>
      </c>
      <c r="B8019" s="2">
        <v>16.3</v>
      </c>
    </row>
    <row r="8020" spans="1:2" hidden="1">
      <c r="A8020" s="3">
        <v>44487</v>
      </c>
      <c r="B8020" s="2">
        <v>16.309999999999999</v>
      </c>
    </row>
    <row r="8021" spans="1:2" hidden="1">
      <c r="A8021" s="3">
        <v>44488</v>
      </c>
      <c r="B8021" s="2">
        <v>15.7</v>
      </c>
    </row>
    <row r="8022" spans="1:2" hidden="1">
      <c r="A8022" s="3">
        <v>44489</v>
      </c>
      <c r="B8022" s="2">
        <v>15.49</v>
      </c>
    </row>
    <row r="8023" spans="1:2" hidden="1">
      <c r="A8023" s="3">
        <v>44490</v>
      </c>
      <c r="B8023" s="2">
        <v>15.01</v>
      </c>
    </row>
    <row r="8024" spans="1:2" hidden="1">
      <c r="A8024" s="3">
        <v>44491</v>
      </c>
      <c r="B8024" s="2">
        <v>15.43</v>
      </c>
    </row>
    <row r="8025" spans="1:2" hidden="1">
      <c r="A8025" s="3">
        <v>44494</v>
      </c>
      <c r="B8025" s="2">
        <v>15.24</v>
      </c>
    </row>
    <row r="8026" spans="1:2" hidden="1">
      <c r="A8026" s="3">
        <v>44495</v>
      </c>
      <c r="B8026" s="2">
        <v>15.98</v>
      </c>
    </row>
    <row r="8027" spans="1:2" hidden="1">
      <c r="A8027" s="3">
        <v>44496</v>
      </c>
      <c r="B8027" s="2">
        <v>16.98</v>
      </c>
    </row>
    <row r="8028" spans="1:2" hidden="1">
      <c r="A8028" s="3">
        <v>44497</v>
      </c>
      <c r="B8028" s="2">
        <v>16.53</v>
      </c>
    </row>
    <row r="8029" spans="1:2" hidden="1">
      <c r="A8029" s="3">
        <v>44498</v>
      </c>
      <c r="B8029" s="2">
        <v>16.260000000000002</v>
      </c>
    </row>
    <row r="8030" spans="1:2" hidden="1">
      <c r="A8030" s="3">
        <v>44501</v>
      </c>
      <c r="B8030" s="2">
        <v>16.41</v>
      </c>
    </row>
    <row r="8031" spans="1:2" hidden="1">
      <c r="A8031" s="3">
        <v>44502</v>
      </c>
      <c r="B8031" s="2">
        <v>16.03</v>
      </c>
    </row>
    <row r="8032" spans="1:2" hidden="1">
      <c r="A8032" s="3">
        <v>44503</v>
      </c>
      <c r="B8032" s="2">
        <v>15.1</v>
      </c>
    </row>
    <row r="8033" spans="1:2" hidden="1">
      <c r="A8033" s="3">
        <v>44504</v>
      </c>
      <c r="B8033" s="2">
        <v>15.44</v>
      </c>
    </row>
    <row r="8034" spans="1:2" hidden="1">
      <c r="A8034" s="3">
        <v>44505</v>
      </c>
      <c r="B8034" s="2">
        <v>16.48</v>
      </c>
    </row>
    <row r="8035" spans="1:2" hidden="1">
      <c r="A8035" s="3">
        <v>44508</v>
      </c>
      <c r="B8035" s="2">
        <v>17.22</v>
      </c>
    </row>
    <row r="8036" spans="1:2" hidden="1">
      <c r="A8036" s="3">
        <v>44509</v>
      </c>
      <c r="B8036" s="2">
        <v>17.78</v>
      </c>
    </row>
    <row r="8037" spans="1:2" hidden="1">
      <c r="A8037" s="3">
        <v>44510</v>
      </c>
      <c r="B8037" s="2">
        <v>18.73</v>
      </c>
    </row>
    <row r="8038" spans="1:2" hidden="1">
      <c r="A8038" s="3">
        <v>44511</v>
      </c>
      <c r="B8038" s="2">
        <v>17.66</v>
      </c>
    </row>
    <row r="8039" spans="1:2" hidden="1">
      <c r="A8039" s="3">
        <v>44512</v>
      </c>
      <c r="B8039" s="2">
        <v>16.29</v>
      </c>
    </row>
    <row r="8040" spans="1:2" hidden="1">
      <c r="A8040" s="3">
        <v>44515</v>
      </c>
      <c r="B8040" s="2">
        <v>16.489999999999998</v>
      </c>
    </row>
    <row r="8041" spans="1:2" hidden="1">
      <c r="A8041" s="3">
        <v>44516</v>
      </c>
      <c r="B8041" s="2">
        <v>16.37</v>
      </c>
    </row>
    <row r="8042" spans="1:2" hidden="1">
      <c r="A8042" s="3">
        <v>44517</v>
      </c>
      <c r="B8042" s="2">
        <v>17.11</v>
      </c>
    </row>
    <row r="8043" spans="1:2" hidden="1">
      <c r="A8043" s="3">
        <v>44518</v>
      </c>
      <c r="B8043" s="2">
        <v>17.59</v>
      </c>
    </row>
    <row r="8044" spans="1:2" hidden="1">
      <c r="A8044" s="3">
        <v>44519</v>
      </c>
      <c r="B8044" s="2">
        <v>17.91</v>
      </c>
    </row>
    <row r="8045" spans="1:2" hidden="1">
      <c r="A8045" s="3">
        <v>44522</v>
      </c>
      <c r="B8045" s="2">
        <v>19.170000000000002</v>
      </c>
    </row>
    <row r="8046" spans="1:2" hidden="1">
      <c r="A8046" s="3">
        <v>44523</v>
      </c>
      <c r="B8046" s="2">
        <v>19.38</v>
      </c>
    </row>
    <row r="8047" spans="1:2" hidden="1">
      <c r="A8047" s="3">
        <v>44524</v>
      </c>
      <c r="B8047" s="2">
        <v>18.579999999999998</v>
      </c>
    </row>
    <row r="8048" spans="1:2" hidden="1">
      <c r="A8048" s="3">
        <v>44526</v>
      </c>
      <c r="B8048" s="2">
        <v>28.62</v>
      </c>
    </row>
    <row r="8049" spans="1:2" hidden="1">
      <c r="A8049" s="3">
        <v>44529</v>
      </c>
      <c r="B8049" s="2">
        <v>22.96</v>
      </c>
    </row>
    <row r="8050" spans="1:2" hidden="1">
      <c r="A8050" s="3">
        <v>44530</v>
      </c>
      <c r="B8050" s="2">
        <v>27.19</v>
      </c>
    </row>
    <row r="8051" spans="1:2" hidden="1">
      <c r="A8051" s="3">
        <v>44531</v>
      </c>
      <c r="B8051" s="2">
        <v>31.12</v>
      </c>
    </row>
    <row r="8052" spans="1:2" hidden="1">
      <c r="A8052" s="3">
        <v>44532</v>
      </c>
      <c r="B8052" s="2">
        <v>27.95</v>
      </c>
    </row>
    <row r="8053" spans="1:2" hidden="1">
      <c r="A8053" s="3">
        <v>44533</v>
      </c>
      <c r="B8053" s="2">
        <v>30.67</v>
      </c>
    </row>
    <row r="8054" spans="1:2" hidden="1">
      <c r="A8054" s="3">
        <v>44536</v>
      </c>
      <c r="B8054" s="2">
        <v>27.18</v>
      </c>
    </row>
    <row r="8055" spans="1:2" hidden="1">
      <c r="A8055" s="3">
        <v>44537</v>
      </c>
      <c r="B8055" s="2">
        <v>21.89</v>
      </c>
    </row>
    <row r="8056" spans="1:2" hidden="1">
      <c r="A8056" s="3">
        <v>44538</v>
      </c>
      <c r="B8056" s="2">
        <v>19.899999999999999</v>
      </c>
    </row>
    <row r="8057" spans="1:2" hidden="1">
      <c r="A8057" s="3">
        <v>44539</v>
      </c>
      <c r="B8057" s="2">
        <v>21.58</v>
      </c>
    </row>
    <row r="8058" spans="1:2" hidden="1">
      <c r="A8058" s="3">
        <v>44540</v>
      </c>
      <c r="B8058" s="2">
        <v>18.690000000000001</v>
      </c>
    </row>
    <row r="8059" spans="1:2" hidden="1">
      <c r="A8059" s="3">
        <v>44543</v>
      </c>
      <c r="B8059" s="2">
        <v>20.309999999999999</v>
      </c>
    </row>
    <row r="8060" spans="1:2" hidden="1">
      <c r="A8060" s="3">
        <v>44544</v>
      </c>
      <c r="B8060" s="2">
        <v>21.89</v>
      </c>
    </row>
    <row r="8061" spans="1:2" hidden="1">
      <c r="A8061" s="3">
        <v>44545</v>
      </c>
      <c r="B8061" s="2">
        <v>19.29</v>
      </c>
    </row>
    <row r="8062" spans="1:2" hidden="1">
      <c r="A8062" s="3">
        <v>44546</v>
      </c>
      <c r="B8062" s="2">
        <v>20.57</v>
      </c>
    </row>
    <row r="8063" spans="1:2" hidden="1">
      <c r="A8063" s="3">
        <v>44547</v>
      </c>
      <c r="B8063" s="2">
        <v>21.57</v>
      </c>
    </row>
    <row r="8064" spans="1:2" hidden="1">
      <c r="A8064" s="3">
        <v>44550</v>
      </c>
      <c r="B8064" s="2">
        <v>22.87</v>
      </c>
    </row>
    <row r="8065" spans="1:4" hidden="1">
      <c r="A8065" s="3">
        <v>44551</v>
      </c>
      <c r="B8065" s="2">
        <v>21.01</v>
      </c>
    </row>
    <row r="8066" spans="1:4" hidden="1">
      <c r="A8066" s="3">
        <v>44552</v>
      </c>
      <c r="B8066" s="2">
        <v>18.63</v>
      </c>
    </row>
    <row r="8067" spans="1:4" hidden="1">
      <c r="A8067" s="3">
        <v>44553</v>
      </c>
      <c r="B8067" s="2">
        <v>17.96</v>
      </c>
    </row>
    <row r="8068" spans="1:4" hidden="1">
      <c r="A8068" s="3">
        <v>44557</v>
      </c>
      <c r="B8068" s="2">
        <v>17.68</v>
      </c>
    </row>
    <row r="8069" spans="1:4" hidden="1">
      <c r="A8069" s="3">
        <v>44558</v>
      </c>
      <c r="B8069" s="2">
        <v>17.54</v>
      </c>
    </row>
    <row r="8070" spans="1:4" hidden="1">
      <c r="A8070" s="3">
        <v>44559</v>
      </c>
      <c r="B8070" s="2">
        <v>16.95</v>
      </c>
    </row>
    <row r="8071" spans="1:4" hidden="1">
      <c r="A8071" s="3">
        <v>44560</v>
      </c>
      <c r="B8071" s="2">
        <v>17.329999999999998</v>
      </c>
    </row>
    <row r="8072" spans="1:4">
      <c r="A8072" s="3">
        <v>44561</v>
      </c>
      <c r="B8072" s="2">
        <v>17.22</v>
      </c>
      <c r="C8072" s="12" t="s">
        <v>330</v>
      </c>
      <c r="D8072" s="2">
        <f>AVERAGE(B8008:B8072)</f>
        <v>19.334615384615386</v>
      </c>
    </row>
    <row r="8073" spans="1:4" hidden="1">
      <c r="A8073" s="3">
        <v>44564</v>
      </c>
      <c r="B8073" s="2">
        <v>16.600000000000001</v>
      </c>
    </row>
    <row r="8074" spans="1:4" hidden="1">
      <c r="A8074" s="3">
        <v>44565</v>
      </c>
      <c r="B8074" s="2">
        <v>16.91</v>
      </c>
    </row>
    <row r="8075" spans="1:4" hidden="1">
      <c r="A8075" s="3">
        <v>44566</v>
      </c>
      <c r="B8075" s="2">
        <v>19.73</v>
      </c>
    </row>
    <row r="8076" spans="1:4" hidden="1">
      <c r="A8076" s="3">
        <v>44567</v>
      </c>
      <c r="B8076" s="2">
        <v>19.61</v>
      </c>
    </row>
    <row r="8077" spans="1:4" hidden="1">
      <c r="A8077" s="3">
        <v>44568</v>
      </c>
      <c r="B8077" s="2">
        <v>18.760000000000002</v>
      </c>
    </row>
    <row r="8078" spans="1:4" hidden="1">
      <c r="A8078" s="3">
        <v>44571</v>
      </c>
      <c r="B8078" s="2">
        <v>19.399999999999999</v>
      </c>
    </row>
    <row r="8079" spans="1:4" hidden="1">
      <c r="A8079" s="3">
        <v>44572</v>
      </c>
      <c r="B8079" s="2">
        <v>18.41</v>
      </c>
    </row>
    <row r="8080" spans="1:4" hidden="1">
      <c r="A8080" s="3">
        <v>44573</v>
      </c>
      <c r="B8080" s="2">
        <v>17.62</v>
      </c>
    </row>
    <row r="8081" spans="1:2" hidden="1">
      <c r="A8081" s="3">
        <v>44574</v>
      </c>
      <c r="B8081" s="2">
        <v>20.309999999999999</v>
      </c>
    </row>
    <row r="8082" spans="1:2" hidden="1">
      <c r="A8082" s="3">
        <v>44575</v>
      </c>
      <c r="B8082" s="2">
        <v>19.190000000000001</v>
      </c>
    </row>
    <row r="8083" spans="1:2" hidden="1">
      <c r="A8083" s="3">
        <v>44579</v>
      </c>
      <c r="B8083" s="2">
        <v>22.79</v>
      </c>
    </row>
    <row r="8084" spans="1:2" hidden="1">
      <c r="A8084" s="3">
        <v>44580</v>
      </c>
      <c r="B8084" s="2">
        <v>23.85</v>
      </c>
    </row>
    <row r="8085" spans="1:2" hidden="1">
      <c r="A8085" s="3">
        <v>44581</v>
      </c>
      <c r="B8085" s="2">
        <v>25.59</v>
      </c>
    </row>
    <row r="8086" spans="1:2" hidden="1">
      <c r="A8086" s="3">
        <v>44582</v>
      </c>
      <c r="B8086" s="2">
        <v>28.85</v>
      </c>
    </row>
    <row r="8087" spans="1:2" hidden="1">
      <c r="A8087" s="3">
        <v>44585</v>
      </c>
      <c r="B8087" s="2">
        <v>29.9</v>
      </c>
    </row>
    <row r="8088" spans="1:2" hidden="1">
      <c r="A8088" s="3">
        <v>44586</v>
      </c>
      <c r="B8088" s="2">
        <v>31.16</v>
      </c>
    </row>
    <row r="8089" spans="1:2" hidden="1">
      <c r="A8089" s="3">
        <v>44587</v>
      </c>
      <c r="B8089" s="2">
        <v>31.96</v>
      </c>
    </row>
    <row r="8090" spans="1:2" hidden="1">
      <c r="A8090" s="3">
        <v>44588</v>
      </c>
      <c r="B8090" s="2">
        <v>30.49</v>
      </c>
    </row>
    <row r="8091" spans="1:2" hidden="1">
      <c r="A8091" s="3">
        <v>44589</v>
      </c>
      <c r="B8091" s="2">
        <v>27.66</v>
      </c>
    </row>
    <row r="8092" spans="1:2" hidden="1">
      <c r="A8092" s="3">
        <v>44592</v>
      </c>
      <c r="B8092" s="2">
        <v>24.83</v>
      </c>
    </row>
    <row r="8093" spans="1:2" hidden="1">
      <c r="A8093" s="3">
        <v>44593</v>
      </c>
      <c r="B8093" s="2">
        <v>21.96</v>
      </c>
    </row>
    <row r="8094" spans="1:2" hidden="1">
      <c r="A8094" s="3">
        <v>44594</v>
      </c>
      <c r="B8094" s="2">
        <v>22.09</v>
      </c>
    </row>
    <row r="8095" spans="1:2" hidden="1">
      <c r="A8095" s="3">
        <v>44595</v>
      </c>
      <c r="B8095" s="2">
        <v>24.35</v>
      </c>
    </row>
    <row r="8096" spans="1:2" hidden="1">
      <c r="A8096" s="3">
        <v>44596</v>
      </c>
      <c r="B8096" s="2">
        <v>23.22</v>
      </c>
    </row>
    <row r="8097" spans="1:2" hidden="1">
      <c r="A8097" s="3">
        <v>44599</v>
      </c>
      <c r="B8097" s="2">
        <v>22.86</v>
      </c>
    </row>
    <row r="8098" spans="1:2" hidden="1">
      <c r="A8098" s="3">
        <v>44600</v>
      </c>
      <c r="B8098" s="2">
        <v>21.44</v>
      </c>
    </row>
    <row r="8099" spans="1:2" hidden="1">
      <c r="A8099" s="3">
        <v>44601</v>
      </c>
      <c r="B8099" s="2">
        <v>19.96</v>
      </c>
    </row>
    <row r="8100" spans="1:2" hidden="1">
      <c r="A8100" s="3">
        <v>44602</v>
      </c>
      <c r="B8100" s="2">
        <v>23.91</v>
      </c>
    </row>
    <row r="8101" spans="1:2" hidden="1">
      <c r="A8101" s="3">
        <v>44603</v>
      </c>
      <c r="B8101" s="2">
        <v>27.36</v>
      </c>
    </row>
    <row r="8102" spans="1:2" hidden="1">
      <c r="A8102" s="3">
        <v>44606</v>
      </c>
      <c r="B8102" s="2">
        <v>28.33</v>
      </c>
    </row>
    <row r="8103" spans="1:2" hidden="1">
      <c r="A8103" s="3">
        <v>44607</v>
      </c>
      <c r="B8103" s="2">
        <v>25.7</v>
      </c>
    </row>
    <row r="8104" spans="1:2" hidden="1">
      <c r="A8104" s="3">
        <v>44608</v>
      </c>
      <c r="B8104" s="2">
        <v>24.29</v>
      </c>
    </row>
    <row r="8105" spans="1:2" hidden="1">
      <c r="A8105" s="3">
        <v>44609</v>
      </c>
      <c r="B8105" s="2">
        <v>28.11</v>
      </c>
    </row>
    <row r="8106" spans="1:2" hidden="1">
      <c r="A8106" s="3">
        <v>44610</v>
      </c>
      <c r="B8106" s="2">
        <v>27.75</v>
      </c>
    </row>
    <row r="8107" spans="1:2" hidden="1">
      <c r="A8107" s="3">
        <v>44614</v>
      </c>
      <c r="B8107" s="2">
        <v>28.81</v>
      </c>
    </row>
    <row r="8108" spans="1:2" hidden="1">
      <c r="A8108" s="3">
        <v>44615</v>
      </c>
      <c r="B8108" s="2">
        <v>31.02</v>
      </c>
    </row>
    <row r="8109" spans="1:2" hidden="1">
      <c r="A8109" s="3">
        <v>44616</v>
      </c>
      <c r="B8109" s="2">
        <v>30.32</v>
      </c>
    </row>
    <row r="8110" spans="1:2" hidden="1">
      <c r="A8110" s="3">
        <v>44617</v>
      </c>
      <c r="B8110" s="2">
        <v>27.59</v>
      </c>
    </row>
    <row r="8111" spans="1:2" hidden="1">
      <c r="A8111" s="3">
        <v>44620</v>
      </c>
      <c r="B8111" s="2">
        <v>30.15</v>
      </c>
    </row>
    <row r="8112" spans="1:2" hidden="1">
      <c r="A8112" s="3">
        <v>44621</v>
      </c>
      <c r="B8112" s="2">
        <v>33.32</v>
      </c>
    </row>
    <row r="8113" spans="1:2" hidden="1">
      <c r="A8113" s="3">
        <v>44622</v>
      </c>
      <c r="B8113" s="2">
        <v>30.74</v>
      </c>
    </row>
    <row r="8114" spans="1:2" hidden="1">
      <c r="A8114" s="3">
        <v>44623</v>
      </c>
      <c r="B8114" s="2">
        <v>30.48</v>
      </c>
    </row>
    <row r="8115" spans="1:2" hidden="1">
      <c r="A8115" s="3">
        <v>44624</v>
      </c>
      <c r="B8115" s="2">
        <v>31.98</v>
      </c>
    </row>
    <row r="8116" spans="1:2" hidden="1">
      <c r="A8116" s="3">
        <v>44627</v>
      </c>
      <c r="B8116" s="2">
        <v>36.450000000000003</v>
      </c>
    </row>
    <row r="8117" spans="1:2" hidden="1">
      <c r="A8117" s="3">
        <v>44628</v>
      </c>
      <c r="B8117" s="2">
        <v>35.130000000000003</v>
      </c>
    </row>
    <row r="8118" spans="1:2" hidden="1">
      <c r="A8118" s="3">
        <v>44629</v>
      </c>
      <c r="B8118" s="2">
        <v>32.450000000000003</v>
      </c>
    </row>
    <row r="8119" spans="1:2" hidden="1">
      <c r="A8119" s="3">
        <v>44630</v>
      </c>
      <c r="B8119" s="2">
        <v>30.23</v>
      </c>
    </row>
    <row r="8120" spans="1:2" hidden="1">
      <c r="A8120" s="3">
        <v>44631</v>
      </c>
      <c r="B8120" s="2">
        <v>30.75</v>
      </c>
    </row>
    <row r="8121" spans="1:2" hidden="1">
      <c r="A8121" s="3">
        <v>44634</v>
      </c>
      <c r="B8121" s="2">
        <v>31.77</v>
      </c>
    </row>
    <row r="8122" spans="1:2" hidden="1">
      <c r="A8122" s="3">
        <v>44635</v>
      </c>
      <c r="B8122" s="2">
        <v>29.83</v>
      </c>
    </row>
    <row r="8123" spans="1:2" hidden="1">
      <c r="A8123" s="3">
        <v>44636</v>
      </c>
      <c r="B8123" s="2">
        <v>26.67</v>
      </c>
    </row>
    <row r="8124" spans="1:2" hidden="1">
      <c r="A8124" s="3">
        <v>44637</v>
      </c>
      <c r="B8124" s="2">
        <v>25.67</v>
      </c>
    </row>
    <row r="8125" spans="1:2" hidden="1">
      <c r="A8125" s="3">
        <v>44638</v>
      </c>
      <c r="B8125" s="2">
        <v>23.87</v>
      </c>
    </row>
    <row r="8126" spans="1:2" hidden="1">
      <c r="A8126" s="3">
        <v>44641</v>
      </c>
      <c r="B8126" s="2">
        <v>23.53</v>
      </c>
    </row>
    <row r="8127" spans="1:2" hidden="1">
      <c r="A8127" s="3">
        <v>44642</v>
      </c>
      <c r="B8127" s="2">
        <v>22.94</v>
      </c>
    </row>
    <row r="8128" spans="1:2" hidden="1">
      <c r="A8128" s="3">
        <v>44643</v>
      </c>
      <c r="B8128" s="2">
        <v>23.57</v>
      </c>
    </row>
    <row r="8129" spans="1:4" hidden="1">
      <c r="A8129" s="3">
        <v>44644</v>
      </c>
      <c r="B8129" s="2">
        <v>21.67</v>
      </c>
    </row>
    <row r="8130" spans="1:4" hidden="1">
      <c r="A8130" s="3">
        <v>44645</v>
      </c>
      <c r="B8130" s="2">
        <v>20.81</v>
      </c>
    </row>
    <row r="8131" spans="1:4" hidden="1">
      <c r="A8131" s="3">
        <v>44648</v>
      </c>
      <c r="B8131" s="2">
        <v>19.63</v>
      </c>
    </row>
    <row r="8132" spans="1:4" hidden="1">
      <c r="A8132" s="3">
        <v>44649</v>
      </c>
      <c r="B8132" s="2">
        <v>18.899999999999999</v>
      </c>
    </row>
    <row r="8133" spans="1:4" hidden="1">
      <c r="A8133" s="3">
        <v>44650</v>
      </c>
      <c r="B8133" s="2">
        <v>19.329999999999998</v>
      </c>
    </row>
    <row r="8134" spans="1:4">
      <c r="A8134" s="3">
        <v>44651</v>
      </c>
      <c r="B8134" s="2">
        <v>20.56</v>
      </c>
      <c r="C8134" s="12" t="s">
        <v>331</v>
      </c>
      <c r="D8134" s="2">
        <f>AVERAGE(B8072:B8134)</f>
        <v>25.24349206349207</v>
      </c>
    </row>
    <row r="8135" spans="1:4" hidden="1">
      <c r="A8135" s="3">
        <v>44652</v>
      </c>
      <c r="B8135" s="2">
        <v>19.63</v>
      </c>
    </row>
    <row r="8136" spans="1:4" hidden="1">
      <c r="A8136" s="3">
        <v>44655</v>
      </c>
      <c r="B8136" s="2">
        <v>18.57</v>
      </c>
    </row>
    <row r="8137" spans="1:4" hidden="1">
      <c r="A8137" s="3">
        <v>44656</v>
      </c>
      <c r="B8137" s="2">
        <v>21.03</v>
      </c>
    </row>
    <row r="8138" spans="1:4" hidden="1">
      <c r="A8138" s="3">
        <v>44657</v>
      </c>
      <c r="B8138" s="2">
        <v>22.1</v>
      </c>
    </row>
    <row r="8139" spans="1:4" hidden="1">
      <c r="A8139" s="3">
        <v>44658</v>
      </c>
      <c r="B8139" s="2">
        <v>21.55</v>
      </c>
    </row>
    <row r="8140" spans="1:4" hidden="1">
      <c r="A8140" s="3">
        <v>44659</v>
      </c>
      <c r="B8140" s="2">
        <v>21.16</v>
      </c>
    </row>
    <row r="8141" spans="1:4" hidden="1">
      <c r="A8141" s="3">
        <v>44662</v>
      </c>
      <c r="B8141" s="2">
        <v>24.37</v>
      </c>
    </row>
    <row r="8142" spans="1:4" hidden="1">
      <c r="A8142" s="3">
        <v>44663</v>
      </c>
      <c r="B8142" s="2">
        <v>24.26</v>
      </c>
    </row>
    <row r="8143" spans="1:4" hidden="1">
      <c r="A8143" s="3">
        <v>44664</v>
      </c>
      <c r="B8143" s="2">
        <v>21.82</v>
      </c>
    </row>
    <row r="8144" spans="1:4" hidden="1">
      <c r="A8144" s="3">
        <v>44665</v>
      </c>
      <c r="B8144" s="2">
        <v>22.7</v>
      </c>
    </row>
    <row r="8145" spans="1:2" hidden="1">
      <c r="A8145" s="3">
        <v>44669</v>
      </c>
      <c r="B8145" s="2">
        <v>22.17</v>
      </c>
    </row>
    <row r="8146" spans="1:2" hidden="1">
      <c r="A8146" s="3">
        <v>44670</v>
      </c>
      <c r="B8146" s="2">
        <v>21.37</v>
      </c>
    </row>
    <row r="8147" spans="1:2" hidden="1">
      <c r="A8147" s="3">
        <v>44671</v>
      </c>
      <c r="B8147" s="2">
        <v>20.32</v>
      </c>
    </row>
    <row r="8148" spans="1:2" hidden="1">
      <c r="A8148" s="3">
        <v>44672</v>
      </c>
      <c r="B8148" s="2">
        <v>22.68</v>
      </c>
    </row>
    <row r="8149" spans="1:2" hidden="1">
      <c r="A8149" s="3">
        <v>44673</v>
      </c>
      <c r="B8149" s="2">
        <v>28.21</v>
      </c>
    </row>
    <row r="8150" spans="1:2" hidden="1">
      <c r="A8150" s="3">
        <v>44676</v>
      </c>
      <c r="B8150" s="2">
        <v>27.02</v>
      </c>
    </row>
    <row r="8151" spans="1:2" hidden="1">
      <c r="A8151" s="3">
        <v>44677</v>
      </c>
      <c r="B8151" s="2">
        <v>33.520000000000003</v>
      </c>
    </row>
    <row r="8152" spans="1:2" hidden="1">
      <c r="A8152" s="3">
        <v>44678</v>
      </c>
      <c r="B8152" s="2">
        <v>31.6</v>
      </c>
    </row>
    <row r="8153" spans="1:2" hidden="1">
      <c r="A8153" s="3">
        <v>44679</v>
      </c>
      <c r="B8153" s="2">
        <v>29.99</v>
      </c>
    </row>
    <row r="8154" spans="1:2" hidden="1">
      <c r="A8154" s="3">
        <v>44680</v>
      </c>
      <c r="B8154" s="2">
        <v>33.4</v>
      </c>
    </row>
    <row r="8155" spans="1:2" hidden="1">
      <c r="A8155" s="3">
        <v>44683</v>
      </c>
      <c r="B8155" s="2">
        <v>32.340000000000003</v>
      </c>
    </row>
    <row r="8156" spans="1:2" hidden="1">
      <c r="A8156" s="3">
        <v>44684</v>
      </c>
      <c r="B8156" s="2">
        <v>29.25</v>
      </c>
    </row>
    <row r="8157" spans="1:2" hidden="1">
      <c r="A8157" s="3">
        <v>44685</v>
      </c>
      <c r="B8157" s="2">
        <v>25.42</v>
      </c>
    </row>
    <row r="8158" spans="1:2" hidden="1">
      <c r="A8158" s="3">
        <v>44686</v>
      </c>
      <c r="B8158" s="2">
        <v>31.2</v>
      </c>
    </row>
    <row r="8159" spans="1:2" hidden="1">
      <c r="A8159" s="3">
        <v>44687</v>
      </c>
      <c r="B8159" s="2">
        <v>30.19</v>
      </c>
    </row>
    <row r="8160" spans="1:2" hidden="1">
      <c r="A8160" s="3">
        <v>44690</v>
      </c>
      <c r="B8160" s="2">
        <v>34.75</v>
      </c>
    </row>
    <row r="8161" spans="1:2" hidden="1">
      <c r="A8161" s="3">
        <v>44691</v>
      </c>
      <c r="B8161" s="2">
        <v>32.99</v>
      </c>
    </row>
    <row r="8162" spans="1:2" hidden="1">
      <c r="A8162" s="3">
        <v>44692</v>
      </c>
      <c r="B8162" s="2">
        <v>32.56</v>
      </c>
    </row>
    <row r="8163" spans="1:2" hidden="1">
      <c r="A8163" s="3">
        <v>44693</v>
      </c>
      <c r="B8163" s="2">
        <v>31.77</v>
      </c>
    </row>
    <row r="8164" spans="1:2" hidden="1">
      <c r="A8164" s="3">
        <v>44694</v>
      </c>
      <c r="B8164" s="2">
        <v>28.87</v>
      </c>
    </row>
    <row r="8165" spans="1:2" hidden="1">
      <c r="A8165" s="3">
        <v>44697</v>
      </c>
      <c r="B8165" s="2">
        <v>27.47</v>
      </c>
    </row>
    <row r="8166" spans="1:2" hidden="1">
      <c r="A8166" s="3">
        <v>44698</v>
      </c>
      <c r="B8166" s="2">
        <v>26.1</v>
      </c>
    </row>
    <row r="8167" spans="1:2" hidden="1">
      <c r="A8167" s="3">
        <v>44699</v>
      </c>
      <c r="B8167" s="2">
        <v>30.96</v>
      </c>
    </row>
    <row r="8168" spans="1:2" hidden="1">
      <c r="A8168" s="3">
        <v>44700</v>
      </c>
      <c r="B8168" s="2">
        <v>29.35</v>
      </c>
    </row>
    <row r="8169" spans="1:2" hidden="1">
      <c r="A8169" s="3">
        <v>44701</v>
      </c>
      <c r="B8169" s="2">
        <v>29.43</v>
      </c>
    </row>
    <row r="8170" spans="1:2" hidden="1">
      <c r="A8170" s="3">
        <v>44704</v>
      </c>
      <c r="B8170" s="2">
        <v>28.48</v>
      </c>
    </row>
    <row r="8171" spans="1:2" hidden="1">
      <c r="A8171" s="3">
        <v>44705</v>
      </c>
      <c r="B8171" s="2">
        <v>29.45</v>
      </c>
    </row>
    <row r="8172" spans="1:2" hidden="1">
      <c r="A8172" s="3">
        <v>44706</v>
      </c>
      <c r="B8172" s="2">
        <v>28.37</v>
      </c>
    </row>
    <row r="8173" spans="1:2" hidden="1">
      <c r="A8173" s="3">
        <v>44707</v>
      </c>
      <c r="B8173" s="2">
        <v>27.5</v>
      </c>
    </row>
    <row r="8174" spans="1:2" hidden="1">
      <c r="A8174" s="3">
        <v>44708</v>
      </c>
      <c r="B8174" s="2">
        <v>25.72</v>
      </c>
    </row>
    <row r="8175" spans="1:2" hidden="1">
      <c r="A8175" s="3">
        <v>44711</v>
      </c>
      <c r="B8175" s="2">
        <v>26.54</v>
      </c>
    </row>
    <row r="8176" spans="1:2" hidden="1">
      <c r="A8176" s="3">
        <v>44712</v>
      </c>
      <c r="B8176" s="2">
        <v>26.19</v>
      </c>
    </row>
    <row r="8177" spans="1:2" hidden="1">
      <c r="A8177" s="3">
        <v>44713</v>
      </c>
      <c r="B8177" s="2">
        <v>25.69</v>
      </c>
    </row>
    <row r="8178" spans="1:2" hidden="1">
      <c r="A8178" s="3">
        <v>44714</v>
      </c>
      <c r="B8178" s="2">
        <v>24.72</v>
      </c>
    </row>
    <row r="8179" spans="1:2" hidden="1">
      <c r="A8179" s="3">
        <v>44715</v>
      </c>
      <c r="B8179" s="2">
        <v>24.79</v>
      </c>
    </row>
    <row r="8180" spans="1:2" hidden="1">
      <c r="A8180" s="3">
        <v>44718</v>
      </c>
      <c r="B8180" s="2">
        <v>25.07</v>
      </c>
    </row>
    <row r="8181" spans="1:2" hidden="1">
      <c r="A8181" s="3">
        <v>44719</v>
      </c>
      <c r="B8181" s="2">
        <v>24.02</v>
      </c>
    </row>
    <row r="8182" spans="1:2" hidden="1">
      <c r="A8182" s="3">
        <v>44720</v>
      </c>
      <c r="B8182" s="2">
        <v>23.96</v>
      </c>
    </row>
    <row r="8183" spans="1:2" hidden="1">
      <c r="A8183" s="3">
        <v>44721</v>
      </c>
      <c r="B8183" s="2">
        <v>26.09</v>
      </c>
    </row>
    <row r="8184" spans="1:2" hidden="1">
      <c r="A8184" s="3">
        <v>44722</v>
      </c>
      <c r="B8184" s="2">
        <v>27.75</v>
      </c>
    </row>
    <row r="8185" spans="1:2" hidden="1">
      <c r="A8185" s="3">
        <v>44725</v>
      </c>
      <c r="B8185" s="2">
        <v>34.020000000000003</v>
      </c>
    </row>
    <row r="8186" spans="1:2" hidden="1">
      <c r="A8186" s="3">
        <v>44726</v>
      </c>
      <c r="B8186" s="2">
        <v>32.69</v>
      </c>
    </row>
    <row r="8187" spans="1:2" hidden="1">
      <c r="A8187" s="3">
        <v>44727</v>
      </c>
      <c r="B8187" s="2">
        <v>29.62</v>
      </c>
    </row>
    <row r="8188" spans="1:2" hidden="1">
      <c r="A8188" s="3">
        <v>44728</v>
      </c>
      <c r="B8188" s="2">
        <v>32.950000000000003</v>
      </c>
    </row>
    <row r="8189" spans="1:2" hidden="1">
      <c r="A8189" s="3">
        <v>44729</v>
      </c>
      <c r="B8189" s="2">
        <v>31.13</v>
      </c>
    </row>
    <row r="8190" spans="1:2" hidden="1">
      <c r="A8190" s="3">
        <v>44732</v>
      </c>
      <c r="B8190" s="2">
        <v>31.03</v>
      </c>
    </row>
    <row r="8191" spans="1:2" hidden="1">
      <c r="A8191" s="3">
        <v>44733</v>
      </c>
      <c r="B8191" s="2">
        <v>30.19</v>
      </c>
    </row>
    <row r="8192" spans="1:2" hidden="1">
      <c r="A8192" s="3">
        <v>44734</v>
      </c>
      <c r="B8192" s="2">
        <v>28.95</v>
      </c>
    </row>
    <row r="8193" spans="1:4" hidden="1">
      <c r="A8193" s="3">
        <v>44735</v>
      </c>
      <c r="B8193" s="2">
        <v>29.05</v>
      </c>
    </row>
    <row r="8194" spans="1:4" hidden="1">
      <c r="A8194" s="3">
        <v>44736</v>
      </c>
      <c r="B8194" s="2">
        <v>27.23</v>
      </c>
    </row>
    <row r="8195" spans="1:4" hidden="1">
      <c r="A8195" s="3">
        <v>44739</v>
      </c>
      <c r="B8195" s="2">
        <v>26.95</v>
      </c>
    </row>
    <row r="8196" spans="1:4" hidden="1">
      <c r="A8196" s="3">
        <v>44740</v>
      </c>
      <c r="B8196" s="2">
        <v>28.36</v>
      </c>
    </row>
    <row r="8197" spans="1:4" hidden="1">
      <c r="A8197" s="3">
        <v>44741</v>
      </c>
      <c r="B8197" s="2">
        <v>28.16</v>
      </c>
    </row>
    <row r="8198" spans="1:4">
      <c r="A8198" s="3">
        <v>44742</v>
      </c>
      <c r="B8198" s="2">
        <v>28.71</v>
      </c>
      <c r="C8198" s="12" t="s">
        <v>332</v>
      </c>
      <c r="D8198" s="2">
        <f>AVERAGE(B8134:B8198)</f>
        <v>27.293230769230771</v>
      </c>
    </row>
    <row r="8199" spans="1:4" hidden="1">
      <c r="A8199" s="3">
        <v>44743</v>
      </c>
      <c r="B8199" s="2">
        <v>26.7</v>
      </c>
    </row>
    <row r="8200" spans="1:4" hidden="1">
      <c r="A8200" s="3">
        <v>44746</v>
      </c>
      <c r="B8200" s="2">
        <v>27.53</v>
      </c>
    </row>
    <row r="8201" spans="1:4" hidden="1">
      <c r="A8201" s="3">
        <v>44747</v>
      </c>
      <c r="B8201" s="2">
        <v>27.54</v>
      </c>
    </row>
    <row r="8202" spans="1:4" hidden="1">
      <c r="A8202" s="3">
        <v>44748</v>
      </c>
      <c r="B8202" s="2">
        <v>26.73</v>
      </c>
    </row>
    <row r="8203" spans="1:4" hidden="1">
      <c r="A8203" s="3">
        <v>44749</v>
      </c>
      <c r="B8203" s="2">
        <v>26.08</v>
      </c>
    </row>
    <row r="8204" spans="1:4" hidden="1">
      <c r="A8204" s="3">
        <v>44750</v>
      </c>
      <c r="B8204" s="2">
        <v>24.64</v>
      </c>
    </row>
    <row r="8205" spans="1:4" hidden="1">
      <c r="A8205" s="3">
        <v>44753</v>
      </c>
      <c r="B8205" s="2">
        <v>26.17</v>
      </c>
    </row>
    <row r="8206" spans="1:4" hidden="1">
      <c r="A8206" s="3">
        <v>44754</v>
      </c>
      <c r="B8206" s="2">
        <v>27.29</v>
      </c>
    </row>
    <row r="8207" spans="1:4" hidden="1">
      <c r="A8207" s="3">
        <v>44755</v>
      </c>
      <c r="B8207" s="2">
        <v>26.82</v>
      </c>
    </row>
    <row r="8208" spans="1:4" hidden="1">
      <c r="A8208" s="3">
        <v>44756</v>
      </c>
      <c r="B8208" s="2">
        <v>26.4</v>
      </c>
    </row>
    <row r="8209" spans="1:2" hidden="1">
      <c r="A8209" s="3">
        <v>44757</v>
      </c>
      <c r="B8209" s="2">
        <v>24.23</v>
      </c>
    </row>
    <row r="8210" spans="1:2" hidden="1">
      <c r="A8210" s="3">
        <v>44760</v>
      </c>
      <c r="B8210" s="2">
        <v>25.3</v>
      </c>
    </row>
    <row r="8211" spans="1:2" hidden="1">
      <c r="A8211" s="3">
        <v>44761</v>
      </c>
      <c r="B8211" s="2">
        <v>24.5</v>
      </c>
    </row>
    <row r="8212" spans="1:2" hidden="1">
      <c r="A8212" s="3">
        <v>44762</v>
      </c>
      <c r="B8212" s="2">
        <v>23.88</v>
      </c>
    </row>
    <row r="8213" spans="1:2" hidden="1">
      <c r="A8213" s="3">
        <v>44763</v>
      </c>
      <c r="B8213" s="2">
        <v>23.11</v>
      </c>
    </row>
    <row r="8214" spans="1:2" hidden="1">
      <c r="A8214" s="3">
        <v>44764</v>
      </c>
      <c r="B8214" s="2">
        <v>23.03</v>
      </c>
    </row>
    <row r="8215" spans="1:2" hidden="1">
      <c r="A8215" s="3">
        <v>44767</v>
      </c>
      <c r="B8215" s="2">
        <v>23.36</v>
      </c>
    </row>
    <row r="8216" spans="1:2" hidden="1">
      <c r="A8216" s="3">
        <v>44768</v>
      </c>
      <c r="B8216" s="2">
        <v>24.69</v>
      </c>
    </row>
    <row r="8217" spans="1:2" hidden="1">
      <c r="A8217" s="3">
        <v>44769</v>
      </c>
      <c r="B8217" s="2">
        <v>23.24</v>
      </c>
    </row>
    <row r="8218" spans="1:2" hidden="1">
      <c r="A8218" s="3">
        <v>44770</v>
      </c>
      <c r="B8218" s="2">
        <v>22.33</v>
      </c>
    </row>
    <row r="8219" spans="1:2" hidden="1">
      <c r="A8219" s="3">
        <v>44771</v>
      </c>
      <c r="B8219" s="2">
        <v>21.33</v>
      </c>
    </row>
    <row r="8220" spans="1:2" hidden="1">
      <c r="A8220" s="3">
        <v>44774</v>
      </c>
      <c r="B8220" s="2">
        <v>22.84</v>
      </c>
    </row>
    <row r="8221" spans="1:2" hidden="1">
      <c r="A8221" s="3">
        <v>44775</v>
      </c>
      <c r="B8221" s="2">
        <v>23.93</v>
      </c>
    </row>
    <row r="8222" spans="1:2" hidden="1">
      <c r="A8222" s="3">
        <v>44776</v>
      </c>
      <c r="B8222" s="2">
        <v>21.95</v>
      </c>
    </row>
    <row r="8223" spans="1:2" hidden="1">
      <c r="A8223" s="3">
        <v>44777</v>
      </c>
      <c r="B8223" s="2">
        <v>21.44</v>
      </c>
    </row>
    <row r="8224" spans="1:2" hidden="1">
      <c r="A8224" s="3">
        <v>44778</v>
      </c>
      <c r="B8224" s="2">
        <v>21.15</v>
      </c>
    </row>
    <row r="8225" spans="1:2" hidden="1">
      <c r="A8225" s="3">
        <v>44781</v>
      </c>
      <c r="B8225" s="2">
        <v>21.29</v>
      </c>
    </row>
    <row r="8226" spans="1:2" hidden="1">
      <c r="A8226" s="3">
        <v>44782</v>
      </c>
      <c r="B8226" s="2">
        <v>21.77</v>
      </c>
    </row>
    <row r="8227" spans="1:2" hidden="1">
      <c r="A8227" s="3">
        <v>44783</v>
      </c>
      <c r="B8227" s="2">
        <v>19.739999999999998</v>
      </c>
    </row>
    <row r="8228" spans="1:2" hidden="1">
      <c r="A8228" s="3">
        <v>44784</v>
      </c>
      <c r="B8228" s="2">
        <v>20.2</v>
      </c>
    </row>
    <row r="8229" spans="1:2" hidden="1">
      <c r="A8229" s="3">
        <v>44785</v>
      </c>
      <c r="B8229" s="2">
        <v>19.53</v>
      </c>
    </row>
    <row r="8230" spans="1:2" hidden="1">
      <c r="A8230" s="3">
        <v>44788</v>
      </c>
      <c r="B8230" s="2">
        <v>19.95</v>
      </c>
    </row>
    <row r="8231" spans="1:2" hidden="1">
      <c r="A8231" s="3">
        <v>44789</v>
      </c>
      <c r="B8231" s="2">
        <v>19.690000000000001</v>
      </c>
    </row>
    <row r="8232" spans="1:2" hidden="1">
      <c r="A8232" s="3">
        <v>44790</v>
      </c>
      <c r="B8232" s="2">
        <v>19.899999999999999</v>
      </c>
    </row>
    <row r="8233" spans="1:2" hidden="1">
      <c r="A8233" s="3">
        <v>44791</v>
      </c>
      <c r="B8233" s="2">
        <v>19.559999999999999</v>
      </c>
    </row>
    <row r="8234" spans="1:2" hidden="1">
      <c r="A8234" s="3">
        <v>44792</v>
      </c>
      <c r="B8234" s="2">
        <v>20.6</v>
      </c>
    </row>
    <row r="8235" spans="1:2" hidden="1">
      <c r="A8235" s="3">
        <v>44795</v>
      </c>
      <c r="B8235" s="2">
        <v>23.8</v>
      </c>
    </row>
    <row r="8236" spans="1:2" hidden="1">
      <c r="A8236" s="3">
        <v>44796</v>
      </c>
      <c r="B8236" s="2">
        <v>24.11</v>
      </c>
    </row>
    <row r="8237" spans="1:2" hidden="1">
      <c r="A8237" s="3">
        <v>44797</v>
      </c>
      <c r="B8237" s="2">
        <v>22.82</v>
      </c>
    </row>
    <row r="8238" spans="1:2" hidden="1">
      <c r="A8238" s="3">
        <v>44798</v>
      </c>
      <c r="B8238" s="2">
        <v>21.78</v>
      </c>
    </row>
    <row r="8239" spans="1:2" hidden="1">
      <c r="A8239" s="3">
        <v>44799</v>
      </c>
      <c r="B8239" s="2">
        <v>25.56</v>
      </c>
    </row>
    <row r="8240" spans="1:2" hidden="1">
      <c r="A8240" s="3">
        <v>44802</v>
      </c>
      <c r="B8240" s="2">
        <v>26.21</v>
      </c>
    </row>
    <row r="8241" spans="1:2" hidden="1">
      <c r="A8241" s="3">
        <v>44803</v>
      </c>
      <c r="B8241" s="2">
        <v>26.21</v>
      </c>
    </row>
    <row r="8242" spans="1:2" hidden="1">
      <c r="A8242" s="3">
        <v>44804</v>
      </c>
      <c r="B8242" s="2">
        <v>25.87</v>
      </c>
    </row>
    <row r="8243" spans="1:2" hidden="1">
      <c r="A8243" s="3">
        <v>44805</v>
      </c>
      <c r="B8243" s="2">
        <v>25.56</v>
      </c>
    </row>
    <row r="8244" spans="1:2" hidden="1">
      <c r="A8244" s="3">
        <v>44806</v>
      </c>
      <c r="B8244" s="2">
        <v>25.47</v>
      </c>
    </row>
    <row r="8245" spans="1:2" hidden="1">
      <c r="A8245" s="3">
        <v>44809</v>
      </c>
      <c r="B8245" s="2">
        <v>25.99</v>
      </c>
    </row>
    <row r="8246" spans="1:2" hidden="1">
      <c r="A8246" s="3">
        <v>44810</v>
      </c>
      <c r="B8246" s="2">
        <v>26.91</v>
      </c>
    </row>
    <row r="8247" spans="1:2" hidden="1">
      <c r="A8247" s="3">
        <v>44811</v>
      </c>
      <c r="B8247" s="2">
        <v>24.64</v>
      </c>
    </row>
    <row r="8248" spans="1:2" hidden="1">
      <c r="A8248" s="3">
        <v>44812</v>
      </c>
      <c r="B8248" s="2">
        <v>23.61</v>
      </c>
    </row>
    <row r="8249" spans="1:2" hidden="1">
      <c r="A8249" s="3">
        <v>44813</v>
      </c>
      <c r="B8249" s="2">
        <v>22.79</v>
      </c>
    </row>
    <row r="8250" spans="1:2" hidden="1">
      <c r="A8250" s="3">
        <v>44816</v>
      </c>
      <c r="B8250" s="2">
        <v>23.87</v>
      </c>
    </row>
    <row r="8251" spans="1:2" hidden="1">
      <c r="A8251" s="3">
        <v>44817</v>
      </c>
      <c r="B8251" s="2">
        <v>27.27</v>
      </c>
    </row>
    <row r="8252" spans="1:2" hidden="1">
      <c r="A8252" s="3">
        <v>44818</v>
      </c>
      <c r="B8252" s="2">
        <v>26.16</v>
      </c>
    </row>
    <row r="8253" spans="1:2" hidden="1">
      <c r="A8253" s="3">
        <v>44819</v>
      </c>
      <c r="B8253" s="2">
        <v>26.27</v>
      </c>
    </row>
    <row r="8254" spans="1:2" hidden="1">
      <c r="A8254" s="3">
        <v>44820</v>
      </c>
      <c r="B8254" s="2">
        <v>26.3</v>
      </c>
    </row>
    <row r="8255" spans="1:2" hidden="1">
      <c r="A8255" s="3">
        <v>44823</v>
      </c>
      <c r="B8255" s="2">
        <v>25.76</v>
      </c>
    </row>
    <row r="8256" spans="1:2" hidden="1">
      <c r="A8256" s="3">
        <v>44824</v>
      </c>
      <c r="B8256" s="2">
        <v>27.16</v>
      </c>
    </row>
    <row r="8257" spans="1:4" hidden="1">
      <c r="A8257" s="3">
        <v>44825</v>
      </c>
      <c r="B8257" s="2">
        <v>27.99</v>
      </c>
    </row>
    <row r="8258" spans="1:4" hidden="1">
      <c r="A8258" s="3">
        <v>44826</v>
      </c>
      <c r="B8258" s="2">
        <v>27.35</v>
      </c>
    </row>
    <row r="8259" spans="1:4" hidden="1">
      <c r="A8259" s="3">
        <v>44827</v>
      </c>
      <c r="B8259" s="2">
        <v>29.92</v>
      </c>
    </row>
    <row r="8260" spans="1:4" hidden="1">
      <c r="A8260" s="3">
        <v>44830</v>
      </c>
      <c r="B8260" s="2">
        <v>32.26</v>
      </c>
    </row>
    <row r="8261" spans="1:4" hidden="1">
      <c r="A8261" s="3">
        <v>44831</v>
      </c>
      <c r="B8261" s="2">
        <v>32.6</v>
      </c>
    </row>
    <row r="8262" spans="1:4" hidden="1">
      <c r="A8262" s="3">
        <v>44832</v>
      </c>
      <c r="B8262" s="2">
        <v>30.18</v>
      </c>
    </row>
    <row r="8263" spans="1:4" hidden="1">
      <c r="A8263" s="3">
        <v>44833</v>
      </c>
      <c r="B8263" s="2">
        <v>31.84</v>
      </c>
    </row>
    <row r="8264" spans="1:4">
      <c r="A8264" s="3">
        <v>44834</v>
      </c>
      <c r="B8264" s="2">
        <v>31.62</v>
      </c>
      <c r="C8264" s="12" t="s">
        <v>333</v>
      </c>
      <c r="D8264" s="2">
        <f>AVERAGE(B8198:B8264)</f>
        <v>24.851194029850742</v>
      </c>
    </row>
    <row r="8265" spans="1:4" hidden="1">
      <c r="A8265" s="3">
        <v>44837</v>
      </c>
      <c r="B8265" s="2">
        <v>30.1</v>
      </c>
    </row>
    <row r="8266" spans="1:4" hidden="1">
      <c r="A8266" s="3">
        <v>44838</v>
      </c>
      <c r="B8266" s="2">
        <v>29.07</v>
      </c>
    </row>
    <row r="8267" spans="1:4" hidden="1">
      <c r="A8267" s="3">
        <v>44839</v>
      </c>
      <c r="B8267" s="2">
        <v>28.55</v>
      </c>
    </row>
    <row r="8268" spans="1:4" hidden="1">
      <c r="A8268" s="3">
        <v>44840</v>
      </c>
      <c r="B8268" s="2">
        <v>30.52</v>
      </c>
    </row>
    <row r="8269" spans="1:4" hidden="1">
      <c r="A8269" s="3">
        <v>44841</v>
      </c>
      <c r="B8269" s="2">
        <v>31.36</v>
      </c>
    </row>
    <row r="8270" spans="1:4" hidden="1">
      <c r="A8270" s="3">
        <v>44844</v>
      </c>
      <c r="B8270" s="2">
        <v>32.450000000000003</v>
      </c>
    </row>
    <row r="8271" spans="1:4" hidden="1">
      <c r="A8271" s="3">
        <v>44845</v>
      </c>
      <c r="B8271" s="2">
        <v>33.630000000000003</v>
      </c>
    </row>
    <row r="8272" spans="1:4" hidden="1">
      <c r="A8272" s="3">
        <v>44846</v>
      </c>
      <c r="B8272" s="2">
        <v>33.57</v>
      </c>
    </row>
    <row r="8273" spans="1:2" hidden="1">
      <c r="A8273" s="3">
        <v>44847</v>
      </c>
      <c r="B8273" s="2">
        <v>31.94</v>
      </c>
    </row>
    <row r="8274" spans="1:2" hidden="1">
      <c r="A8274" s="3">
        <v>44848</v>
      </c>
      <c r="B8274" s="2">
        <v>32.020000000000003</v>
      </c>
    </row>
    <row r="8275" spans="1:2" hidden="1">
      <c r="A8275" s="3">
        <v>44851</v>
      </c>
      <c r="B8275" s="2">
        <v>31.37</v>
      </c>
    </row>
    <row r="8276" spans="1:2" hidden="1">
      <c r="A8276" s="3">
        <v>44852</v>
      </c>
      <c r="B8276" s="2">
        <v>30.5</v>
      </c>
    </row>
    <row r="8277" spans="1:2" hidden="1">
      <c r="A8277" s="3">
        <v>44853</v>
      </c>
      <c r="B8277" s="2">
        <v>30.76</v>
      </c>
    </row>
    <row r="8278" spans="1:2" hidden="1">
      <c r="A8278" s="3">
        <v>44854</v>
      </c>
      <c r="B8278" s="2">
        <v>29.98</v>
      </c>
    </row>
    <row r="8279" spans="1:2" hidden="1">
      <c r="A8279" s="3">
        <v>44855</v>
      </c>
      <c r="B8279" s="2">
        <v>29.69</v>
      </c>
    </row>
    <row r="8280" spans="1:2" hidden="1">
      <c r="A8280" s="3">
        <v>44858</v>
      </c>
      <c r="B8280" s="2">
        <v>29.85</v>
      </c>
    </row>
    <row r="8281" spans="1:2" hidden="1">
      <c r="A8281" s="3">
        <v>44859</v>
      </c>
      <c r="B8281" s="2">
        <v>28.46</v>
      </c>
    </row>
    <row r="8282" spans="1:2" hidden="1">
      <c r="A8282" s="3">
        <v>44860</v>
      </c>
      <c r="B8282" s="2">
        <v>27.28</v>
      </c>
    </row>
    <row r="8283" spans="1:2" hidden="1">
      <c r="A8283" s="3">
        <v>44861</v>
      </c>
      <c r="B8283" s="2">
        <v>27.39</v>
      </c>
    </row>
    <row r="8284" spans="1:2" hidden="1">
      <c r="A8284" s="3">
        <v>44862</v>
      </c>
      <c r="B8284" s="2">
        <v>25.75</v>
      </c>
    </row>
    <row r="8285" spans="1:2" hidden="1">
      <c r="A8285" s="3">
        <v>44865</v>
      </c>
      <c r="B8285" s="2">
        <v>25.88</v>
      </c>
    </row>
    <row r="8286" spans="1:2" hidden="1">
      <c r="A8286" s="3">
        <v>44866</v>
      </c>
      <c r="B8286" s="2">
        <v>25.81</v>
      </c>
    </row>
    <row r="8287" spans="1:2" hidden="1">
      <c r="A8287" s="3">
        <v>44867</v>
      </c>
      <c r="B8287" s="2">
        <v>25.86</v>
      </c>
    </row>
    <row r="8288" spans="1:2" hidden="1">
      <c r="A8288" s="3">
        <v>44868</v>
      </c>
      <c r="B8288" s="2">
        <v>25.3</v>
      </c>
    </row>
    <row r="8289" spans="1:2" hidden="1">
      <c r="A8289" s="3">
        <v>44869</v>
      </c>
      <c r="B8289" s="2">
        <v>24.55</v>
      </c>
    </row>
    <row r="8290" spans="1:2" hidden="1">
      <c r="A8290" s="3">
        <v>44872</v>
      </c>
      <c r="B8290" s="2">
        <v>24.35</v>
      </c>
    </row>
    <row r="8291" spans="1:2" hidden="1">
      <c r="A8291" s="3">
        <v>44873</v>
      </c>
      <c r="B8291" s="2">
        <v>25.54</v>
      </c>
    </row>
    <row r="8292" spans="1:2" hidden="1">
      <c r="A8292" s="3">
        <v>44874</v>
      </c>
      <c r="B8292" s="2">
        <v>26.09</v>
      </c>
    </row>
    <row r="8293" spans="1:2" hidden="1">
      <c r="A8293" s="3">
        <v>44875</v>
      </c>
      <c r="B8293" s="2">
        <v>23.53</v>
      </c>
    </row>
    <row r="8294" spans="1:2" hidden="1">
      <c r="A8294" s="3">
        <v>44876</v>
      </c>
      <c r="B8294" s="2">
        <v>22.52</v>
      </c>
    </row>
    <row r="8295" spans="1:2" hidden="1">
      <c r="A8295" s="3">
        <v>44879</v>
      </c>
      <c r="B8295" s="2">
        <v>23.73</v>
      </c>
    </row>
    <row r="8296" spans="1:2" hidden="1">
      <c r="A8296" s="3">
        <v>44880</v>
      </c>
      <c r="B8296" s="2">
        <v>24.54</v>
      </c>
    </row>
    <row r="8297" spans="1:2" hidden="1">
      <c r="A8297" s="3">
        <v>44881</v>
      </c>
      <c r="B8297" s="2">
        <v>24.11</v>
      </c>
    </row>
    <row r="8298" spans="1:2" hidden="1">
      <c r="A8298" s="3">
        <v>44882</v>
      </c>
      <c r="B8298" s="2">
        <v>23.93</v>
      </c>
    </row>
    <row r="8299" spans="1:2" hidden="1">
      <c r="A8299" s="3">
        <v>44883</v>
      </c>
      <c r="B8299" s="2">
        <v>23.12</v>
      </c>
    </row>
    <row r="8300" spans="1:2" hidden="1">
      <c r="A8300" s="3">
        <v>44886</v>
      </c>
      <c r="B8300" s="2">
        <v>22.36</v>
      </c>
    </row>
    <row r="8301" spans="1:2" hidden="1">
      <c r="A8301" s="3">
        <v>44887</v>
      </c>
      <c r="B8301" s="2">
        <v>21.29</v>
      </c>
    </row>
    <row r="8302" spans="1:2" hidden="1">
      <c r="A8302" s="3">
        <v>44888</v>
      </c>
      <c r="B8302" s="2">
        <v>20.350000000000001</v>
      </c>
    </row>
    <row r="8303" spans="1:2" hidden="1">
      <c r="A8303" s="3">
        <v>44889</v>
      </c>
      <c r="B8303" s="2">
        <v>20.420000000000002</v>
      </c>
    </row>
    <row r="8304" spans="1:2" hidden="1">
      <c r="A8304" s="3">
        <v>44890</v>
      </c>
      <c r="B8304" s="2">
        <v>20.5</v>
      </c>
    </row>
    <row r="8305" spans="1:2" hidden="1">
      <c r="A8305" s="3">
        <v>44893</v>
      </c>
      <c r="B8305" s="2">
        <v>22.21</v>
      </c>
    </row>
    <row r="8306" spans="1:2" hidden="1">
      <c r="A8306" s="3">
        <v>44894</v>
      </c>
      <c r="B8306" s="2">
        <v>21.89</v>
      </c>
    </row>
    <row r="8307" spans="1:2" hidden="1">
      <c r="A8307" s="3">
        <v>44895</v>
      </c>
      <c r="B8307" s="2">
        <v>20.58</v>
      </c>
    </row>
    <row r="8308" spans="1:2" hidden="1">
      <c r="A8308" s="3">
        <v>44896</v>
      </c>
      <c r="B8308" s="2">
        <v>19.84</v>
      </c>
    </row>
    <row r="8309" spans="1:2" hidden="1">
      <c r="A8309" s="3">
        <v>44897</v>
      </c>
      <c r="B8309" s="2">
        <v>19.059999999999999</v>
      </c>
    </row>
    <row r="8310" spans="1:2" hidden="1">
      <c r="A8310" s="3">
        <v>44900</v>
      </c>
      <c r="B8310" s="2">
        <v>20.75</v>
      </c>
    </row>
    <row r="8311" spans="1:2" hidden="1">
      <c r="A8311" s="3">
        <v>44901</v>
      </c>
      <c r="B8311" s="2">
        <v>22.17</v>
      </c>
    </row>
    <row r="8312" spans="1:2" hidden="1">
      <c r="A8312" s="3">
        <v>44902</v>
      </c>
      <c r="B8312" s="2">
        <v>22.68</v>
      </c>
    </row>
    <row r="8313" spans="1:2" hidden="1">
      <c r="A8313" s="3">
        <v>44903</v>
      </c>
      <c r="B8313" s="2">
        <v>22.29</v>
      </c>
    </row>
    <row r="8314" spans="1:2" hidden="1">
      <c r="A8314" s="3">
        <v>44904</v>
      </c>
      <c r="B8314" s="2">
        <v>22.83</v>
      </c>
    </row>
    <row r="8315" spans="1:2" hidden="1">
      <c r="A8315" s="3">
        <v>44907</v>
      </c>
      <c r="B8315" s="2">
        <v>25</v>
      </c>
    </row>
    <row r="8316" spans="1:2" hidden="1">
      <c r="A8316" s="3">
        <v>44908</v>
      </c>
      <c r="B8316" s="2">
        <v>22.55</v>
      </c>
    </row>
    <row r="8317" spans="1:2" hidden="1">
      <c r="A8317" s="3">
        <v>44909</v>
      </c>
      <c r="B8317" s="2">
        <v>21.14</v>
      </c>
    </row>
    <row r="8318" spans="1:2" hidden="1">
      <c r="A8318" s="3">
        <v>44910</v>
      </c>
      <c r="B8318" s="2">
        <v>22.83</v>
      </c>
    </row>
    <row r="8319" spans="1:2" hidden="1">
      <c r="A8319" s="3">
        <v>44911</v>
      </c>
      <c r="B8319" s="2">
        <v>22.62</v>
      </c>
    </row>
    <row r="8320" spans="1:2" hidden="1">
      <c r="A8320" s="3">
        <v>44914</v>
      </c>
      <c r="B8320" s="2">
        <v>22.42</v>
      </c>
    </row>
    <row r="8321" spans="1:4" hidden="1">
      <c r="A8321" s="3">
        <v>44915</v>
      </c>
      <c r="B8321" s="2">
        <v>21.48</v>
      </c>
    </row>
    <row r="8322" spans="1:4" hidden="1">
      <c r="A8322" s="3">
        <v>44916</v>
      </c>
      <c r="B8322" s="2">
        <v>20.07</v>
      </c>
    </row>
    <row r="8323" spans="1:4">
      <c r="A8323" s="3">
        <v>44917</v>
      </c>
      <c r="B8323" s="2">
        <v>21.97</v>
      </c>
      <c r="C8323" s="12" t="s">
        <v>350</v>
      </c>
      <c r="D8323" s="2">
        <f>AVERAGE(B8264:B8323)</f>
        <v>25.400333333333325</v>
      </c>
    </row>
  </sheetData>
  <autoFilter ref="A11:D8323" xr:uid="{00000000-0001-0000-0400-000000000000}">
    <filterColumn colId="2">
      <customFilters>
        <customFilter operator="notEqual" val=" "/>
      </custom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G69"/>
  <sheetViews>
    <sheetView workbookViewId="0">
      <pane xSplit="1" ySplit="4" topLeftCell="B54" activePane="bottomRight" state="frozen"/>
      <selection pane="topRight" activeCell="B1" sqref="B1"/>
      <selection pane="bottomLeft" activeCell="A5" sqref="A5"/>
      <selection pane="bottomRight" activeCell="E75" sqref="E75"/>
    </sheetView>
  </sheetViews>
  <sheetFormatPr defaultRowHeight="13.2"/>
  <cols>
    <col min="1" max="1" width="17.33203125" customWidth="1"/>
    <col min="2" max="2" width="15.88671875" customWidth="1"/>
    <col min="3" max="5" width="13" customWidth="1"/>
    <col min="6" max="6" width="4.6640625" customWidth="1"/>
  </cols>
  <sheetData>
    <row r="1" spans="1:7">
      <c r="A1" s="12" t="s">
        <v>304</v>
      </c>
    </row>
    <row r="2" spans="1:7">
      <c r="A2" s="11" t="s">
        <v>305</v>
      </c>
    </row>
    <row r="4" spans="1:7">
      <c r="A4" s="246" t="s">
        <v>396</v>
      </c>
      <c r="B4" s="246"/>
      <c r="C4" s="246"/>
      <c r="D4" s="246"/>
      <c r="E4" s="246"/>
    </row>
    <row r="5" spans="1:7">
      <c r="C5" s="131"/>
      <c r="D5" s="142" t="s">
        <v>341</v>
      </c>
      <c r="E5" s="149">
        <f>+(425+450)/2/10000</f>
        <v>4.3749999999999997E-2</v>
      </c>
    </row>
    <row r="7" spans="1:7">
      <c r="A7" s="133" t="s">
        <v>306</v>
      </c>
      <c r="B7" s="133" t="s">
        <v>307</v>
      </c>
      <c r="C7" s="133" t="s">
        <v>308</v>
      </c>
      <c r="D7" s="134"/>
      <c r="E7" s="134"/>
    </row>
    <row r="8" spans="1:7">
      <c r="A8" s="130" t="s">
        <v>340</v>
      </c>
      <c r="B8">
        <f>+(450+425)/2</f>
        <v>437.5</v>
      </c>
      <c r="C8" s="101">
        <v>7.0000000000000001E-3</v>
      </c>
      <c r="D8" s="98">
        <f>+C8*B8</f>
        <v>3.0625</v>
      </c>
    </row>
    <row r="9" spans="1:7">
      <c r="A9" s="130"/>
      <c r="B9">
        <f>+(450+475)/2</f>
        <v>462.5</v>
      </c>
      <c r="C9" s="101">
        <v>0.99299999999999999</v>
      </c>
      <c r="D9" s="174">
        <f>+C9*B9</f>
        <v>459.26249999999999</v>
      </c>
    </row>
    <row r="10" spans="1:7">
      <c r="C10" s="131" t="s">
        <v>309</v>
      </c>
      <c r="D10" s="132">
        <f>SUM(D8:D9)</f>
        <v>462.32499999999999</v>
      </c>
      <c r="E10" s="150">
        <f>D10/10000</f>
        <v>4.6232499999999996E-2</v>
      </c>
      <c r="G10" s="212">
        <f>E10-E5</f>
        <v>2.4824999999999986E-3</v>
      </c>
    </row>
    <row r="12" spans="1:7">
      <c r="A12" s="133" t="s">
        <v>306</v>
      </c>
      <c r="B12" s="133" t="s">
        <v>307</v>
      </c>
      <c r="C12" s="133" t="s">
        <v>308</v>
      </c>
      <c r="D12" s="134"/>
      <c r="E12" s="134"/>
    </row>
    <row r="13" spans="1:7">
      <c r="A13" s="130" t="s">
        <v>342</v>
      </c>
      <c r="B13">
        <f>+(450+425)/2</f>
        <v>437.5</v>
      </c>
      <c r="C13" s="101">
        <v>1E-3</v>
      </c>
      <c r="D13" s="98">
        <f>+C13*B13</f>
        <v>0.4375</v>
      </c>
    </row>
    <row r="14" spans="1:7">
      <c r="A14" s="130"/>
      <c r="B14">
        <f>+(450+475)/2</f>
        <v>462.5</v>
      </c>
      <c r="C14" s="101">
        <v>0.20699999999999999</v>
      </c>
      <c r="D14" s="98">
        <f>+C14*B14</f>
        <v>95.737499999999997</v>
      </c>
    </row>
    <row r="15" spans="1:7">
      <c r="A15" s="130"/>
      <c r="B15">
        <f>+(475+500)/2</f>
        <v>487.5</v>
      </c>
      <c r="C15" s="101">
        <v>0.79100000000000004</v>
      </c>
      <c r="D15" s="174">
        <f>+C15*B15</f>
        <v>385.61250000000001</v>
      </c>
    </row>
    <row r="16" spans="1:7">
      <c r="C16" s="131" t="s">
        <v>309</v>
      </c>
      <c r="D16" s="132">
        <f>SUM(D13:D15)</f>
        <v>481.78750000000002</v>
      </c>
      <c r="E16" s="150">
        <f>D16/10000</f>
        <v>4.8178749999999999E-2</v>
      </c>
      <c r="G16" s="212">
        <f>E16-E10</f>
        <v>1.9462500000000035E-3</v>
      </c>
    </row>
    <row r="18" spans="1:7">
      <c r="A18" s="133" t="s">
        <v>306</v>
      </c>
      <c r="B18" s="133" t="s">
        <v>307</v>
      </c>
      <c r="C18" s="133" t="s">
        <v>308</v>
      </c>
      <c r="D18" s="134"/>
      <c r="E18" s="134"/>
    </row>
    <row r="19" spans="1:7">
      <c r="A19" s="130" t="s">
        <v>343</v>
      </c>
      <c r="B19">
        <f>+(450+475)/2</f>
        <v>462.5</v>
      </c>
      <c r="C19" s="101">
        <v>0.124</v>
      </c>
      <c r="D19" s="98">
        <f>+C19*B19</f>
        <v>57.35</v>
      </c>
    </row>
    <row r="20" spans="1:7">
      <c r="A20" s="130"/>
      <c r="B20">
        <f>+(475+500)/2</f>
        <v>487.5</v>
      </c>
      <c r="C20" s="101">
        <v>0.55600000000000005</v>
      </c>
      <c r="D20" s="98">
        <f t="shared" ref="D20:D21" si="0">+C20*B20</f>
        <v>271.05</v>
      </c>
    </row>
    <row r="21" spans="1:7">
      <c r="A21" s="130"/>
      <c r="B21">
        <f>+(500+525)/2</f>
        <v>512.5</v>
      </c>
      <c r="C21" s="101">
        <v>0.31900000000000001</v>
      </c>
      <c r="D21" s="98">
        <f t="shared" si="0"/>
        <v>163.48750000000001</v>
      </c>
    </row>
    <row r="22" spans="1:7">
      <c r="A22" s="130"/>
      <c r="B22">
        <f>+(425+450)/2</f>
        <v>437.5</v>
      </c>
      <c r="C22" s="101">
        <v>1E-3</v>
      </c>
      <c r="D22" s="174">
        <f>+C22*B22</f>
        <v>0.4375</v>
      </c>
    </row>
    <row r="23" spans="1:7">
      <c r="C23" s="131" t="s">
        <v>309</v>
      </c>
      <c r="D23" s="132">
        <f>SUM(D19:D22)</f>
        <v>492.32500000000005</v>
      </c>
      <c r="E23" s="150">
        <f>D23/10000</f>
        <v>4.9232500000000005E-2</v>
      </c>
      <c r="G23" s="212">
        <f>E23-E16</f>
        <v>1.0537500000000061E-3</v>
      </c>
    </row>
    <row r="25" spans="1:7">
      <c r="A25" s="133" t="s">
        <v>306</v>
      </c>
      <c r="B25" s="133" t="s">
        <v>307</v>
      </c>
      <c r="C25" s="133" t="s">
        <v>308</v>
      </c>
      <c r="D25" s="134"/>
      <c r="E25" s="134"/>
    </row>
    <row r="26" spans="1:7">
      <c r="A26" s="130" t="s">
        <v>344</v>
      </c>
      <c r="B26">
        <f>+(450+475)/2</f>
        <v>462.5</v>
      </c>
      <c r="C26" s="101">
        <v>0.112</v>
      </c>
      <c r="D26" s="98">
        <f>+C26*B26</f>
        <v>51.800000000000004</v>
      </c>
    </row>
    <row r="27" spans="1:7">
      <c r="A27" s="130"/>
      <c r="B27">
        <f>+(475+500)/2</f>
        <v>487.5</v>
      </c>
      <c r="C27" s="101">
        <v>0.51300000000000001</v>
      </c>
      <c r="D27" s="98">
        <f t="shared" ref="D27:D29" si="1">+C27*B27</f>
        <v>250.08750000000001</v>
      </c>
    </row>
    <row r="28" spans="1:7">
      <c r="A28" s="130"/>
      <c r="B28">
        <f>+(500+525)/2</f>
        <v>512.5</v>
      </c>
      <c r="C28" s="101">
        <v>0.34300000000000003</v>
      </c>
      <c r="D28" s="98">
        <f t="shared" si="1"/>
        <v>175.78750000000002</v>
      </c>
    </row>
    <row r="29" spans="1:7">
      <c r="A29" s="130"/>
      <c r="B29">
        <f>+(525+550)/2</f>
        <v>537.5</v>
      </c>
      <c r="C29" s="101">
        <v>3.2000000000000001E-2</v>
      </c>
      <c r="D29" s="98">
        <f t="shared" si="1"/>
        <v>17.2</v>
      </c>
    </row>
    <row r="30" spans="1:7">
      <c r="A30" s="130"/>
      <c r="B30">
        <f>+(425+450)/2</f>
        <v>437.5</v>
      </c>
      <c r="C30" s="101">
        <v>1E-3</v>
      </c>
      <c r="D30" s="174">
        <f>+C30*B30</f>
        <v>0.4375</v>
      </c>
    </row>
    <row r="31" spans="1:7">
      <c r="C31" s="131" t="s">
        <v>309</v>
      </c>
      <c r="D31" s="132">
        <f>SUM(D26:D30)</f>
        <v>495.3125</v>
      </c>
      <c r="E31" s="150">
        <f>D31/10000</f>
        <v>4.9531249999999999E-2</v>
      </c>
      <c r="G31" s="212">
        <f>E31-E23</f>
        <v>2.9874999999999347E-4</v>
      </c>
    </row>
    <row r="33" spans="1:7">
      <c r="A33" s="133" t="s">
        <v>306</v>
      </c>
      <c r="B33" s="133" t="s">
        <v>307</v>
      </c>
      <c r="C33" s="133" t="s">
        <v>308</v>
      </c>
      <c r="D33" s="134"/>
      <c r="E33" s="134"/>
    </row>
    <row r="34" spans="1:7">
      <c r="A34" s="130" t="s">
        <v>345</v>
      </c>
      <c r="B34">
        <f>+(425+450)/2</f>
        <v>437.5</v>
      </c>
      <c r="C34" s="101">
        <v>2.5999999999999999E-2</v>
      </c>
      <c r="D34" s="98">
        <f>+C34*B34</f>
        <v>11.375</v>
      </c>
    </row>
    <row r="35" spans="1:7">
      <c r="A35" s="130"/>
      <c r="B35">
        <f>+(450+475)/2</f>
        <v>462.5</v>
      </c>
      <c r="C35" s="101">
        <v>0.20100000000000001</v>
      </c>
      <c r="D35" s="98">
        <f t="shared" ref="D35:D38" si="2">+C35*B35</f>
        <v>92.962500000000006</v>
      </c>
    </row>
    <row r="36" spans="1:7">
      <c r="A36" s="130"/>
      <c r="B36">
        <f>+(475+500)/2</f>
        <v>487.5</v>
      </c>
      <c r="C36" s="101">
        <v>0.47499999999999998</v>
      </c>
      <c r="D36" s="98">
        <f t="shared" si="2"/>
        <v>231.5625</v>
      </c>
    </row>
    <row r="37" spans="1:7">
      <c r="A37" s="130"/>
      <c r="B37">
        <f>+(500+525)/2</f>
        <v>512.5</v>
      </c>
      <c r="C37" s="101">
        <v>0.27300000000000002</v>
      </c>
      <c r="D37" s="98">
        <f t="shared" si="2"/>
        <v>139.91250000000002</v>
      </c>
    </row>
    <row r="38" spans="1:7">
      <c r="A38" s="130"/>
      <c r="B38">
        <f>+(525+550)/2</f>
        <v>537.5</v>
      </c>
      <c r="C38" s="101">
        <v>2.5000000000000001E-2</v>
      </c>
      <c r="D38" s="98">
        <f t="shared" si="2"/>
        <v>13.4375</v>
      </c>
    </row>
    <row r="39" spans="1:7">
      <c r="C39" s="131" t="s">
        <v>309</v>
      </c>
      <c r="D39" s="132">
        <f>SUM(D34:D38)</f>
        <v>489.25</v>
      </c>
      <c r="E39" s="150">
        <f>D39/10000</f>
        <v>4.8925000000000003E-2</v>
      </c>
      <c r="G39" s="212">
        <f>E39-E31</f>
        <v>-6.0624999999999568E-4</v>
      </c>
    </row>
    <row r="41" spans="1:7">
      <c r="A41" s="133" t="s">
        <v>306</v>
      </c>
      <c r="B41" s="133" t="s">
        <v>307</v>
      </c>
      <c r="C41" s="133" t="s">
        <v>308</v>
      </c>
      <c r="D41" s="134"/>
      <c r="E41" s="134"/>
    </row>
    <row r="42" spans="1:7">
      <c r="A42" s="130" t="s">
        <v>346</v>
      </c>
      <c r="B42">
        <f>+(400+425)/2</f>
        <v>412.5</v>
      </c>
      <c r="C42" s="101">
        <v>0.01</v>
      </c>
      <c r="D42" s="98">
        <f>+C42*B42</f>
        <v>4.125</v>
      </c>
    </row>
    <row r="43" spans="1:7">
      <c r="A43" s="130"/>
      <c r="B43">
        <f>+(425+450)/2</f>
        <v>437.5</v>
      </c>
      <c r="C43" s="101">
        <v>9.1999999999999998E-2</v>
      </c>
      <c r="D43" s="98">
        <f t="shared" ref="D43:D46" si="3">+C43*B43</f>
        <v>40.25</v>
      </c>
    </row>
    <row r="44" spans="1:7">
      <c r="A44" s="130"/>
      <c r="B44">
        <f>+(450+475)/2</f>
        <v>462.5</v>
      </c>
      <c r="C44" s="101">
        <v>0.30499999999999999</v>
      </c>
      <c r="D44" s="98">
        <f t="shared" si="3"/>
        <v>141.0625</v>
      </c>
    </row>
    <row r="45" spans="1:7">
      <c r="A45" s="130"/>
      <c r="B45">
        <f>+(475+500)/2</f>
        <v>487.5</v>
      </c>
      <c r="C45" s="101">
        <v>0.39800000000000002</v>
      </c>
      <c r="D45" s="98">
        <f t="shared" si="3"/>
        <v>194.02500000000001</v>
      </c>
    </row>
    <row r="46" spans="1:7">
      <c r="A46" s="130"/>
      <c r="B46">
        <f>+(500+525)/2</f>
        <v>512.5</v>
      </c>
      <c r="C46" s="101">
        <v>0.17899999999999999</v>
      </c>
      <c r="D46" s="98">
        <f t="shared" si="3"/>
        <v>91.737499999999997</v>
      </c>
    </row>
    <row r="47" spans="1:7">
      <c r="A47" s="130"/>
      <c r="B47">
        <f>+(525+550)/2</f>
        <v>537.5</v>
      </c>
      <c r="C47" s="101">
        <v>1.4999999999999999E-2</v>
      </c>
      <c r="D47" s="174">
        <f>+C47*B47</f>
        <v>8.0625</v>
      </c>
    </row>
    <row r="48" spans="1:7">
      <c r="C48" s="131" t="s">
        <v>309</v>
      </c>
      <c r="D48" s="132">
        <f>SUM(D42:D47)</f>
        <v>479.26249999999999</v>
      </c>
      <c r="E48" s="150">
        <f>D48/10000</f>
        <v>4.7926249999999997E-2</v>
      </c>
      <c r="G48" s="212">
        <f>E48-E39</f>
        <v>-9.9875000000000658E-4</v>
      </c>
    </row>
    <row r="50" spans="1:7">
      <c r="A50" s="133" t="s">
        <v>306</v>
      </c>
      <c r="B50" s="133" t="s">
        <v>307</v>
      </c>
      <c r="C50" s="133" t="s">
        <v>308</v>
      </c>
      <c r="D50" s="134"/>
      <c r="E50" s="134"/>
    </row>
    <row r="51" spans="1:7">
      <c r="A51" s="130" t="s">
        <v>347</v>
      </c>
      <c r="B51">
        <f>+(375+400)/2</f>
        <v>387.5</v>
      </c>
      <c r="C51" s="101">
        <v>4.0000000000000001E-3</v>
      </c>
      <c r="D51" s="98">
        <f>+C51*B51</f>
        <v>1.55</v>
      </c>
    </row>
    <row r="52" spans="1:7">
      <c r="A52" s="130"/>
      <c r="B52">
        <f>+(400+425)/2</f>
        <v>412.5</v>
      </c>
      <c r="C52" s="101">
        <v>4.4999999999999998E-2</v>
      </c>
      <c r="D52" s="98">
        <f t="shared" ref="D52:D54" si="4">+C52*B52</f>
        <v>18.5625</v>
      </c>
    </row>
    <row r="53" spans="1:7">
      <c r="A53" s="130"/>
      <c r="B53">
        <f>+(425+450)/2</f>
        <v>437.5</v>
      </c>
      <c r="C53" s="101">
        <v>0.184</v>
      </c>
      <c r="D53" s="98">
        <f t="shared" si="4"/>
        <v>80.5</v>
      </c>
    </row>
    <row r="54" spans="1:7">
      <c r="A54" s="130"/>
      <c r="B54">
        <f>+(450+475)/2</f>
        <v>462.5</v>
      </c>
      <c r="C54" s="101">
        <v>0.34499999999999997</v>
      </c>
      <c r="D54" s="98">
        <f t="shared" si="4"/>
        <v>159.5625</v>
      </c>
    </row>
    <row r="55" spans="1:7">
      <c r="A55" s="130"/>
      <c r="B55">
        <f>+(475+500)/2</f>
        <v>487.5</v>
      </c>
      <c r="C55" s="101">
        <v>0.30399999999999999</v>
      </c>
      <c r="D55" s="98">
        <f>+C55*B55</f>
        <v>148.19999999999999</v>
      </c>
    </row>
    <row r="56" spans="1:7">
      <c r="A56" s="130"/>
      <c r="B56">
        <f>+(500+525)/2</f>
        <v>512.5</v>
      </c>
      <c r="C56" s="101">
        <v>0.109</v>
      </c>
      <c r="D56" s="98">
        <f>+C56*B56</f>
        <v>55.862499999999997</v>
      </c>
    </row>
    <row r="57" spans="1:7">
      <c r="A57" s="130"/>
      <c r="B57">
        <f>+(525+550)/2</f>
        <v>537.5</v>
      </c>
      <c r="C57" s="101">
        <v>8.9999999999999993E-3</v>
      </c>
      <c r="D57" s="174">
        <f>+C57*B57</f>
        <v>4.8374999999999995</v>
      </c>
    </row>
    <row r="58" spans="1:7">
      <c r="C58" s="131" t="s">
        <v>309</v>
      </c>
      <c r="D58" s="132">
        <f>SUM(D51:D57)</f>
        <v>469.07499999999999</v>
      </c>
      <c r="E58" s="150">
        <f>D58/10000</f>
        <v>4.6907499999999998E-2</v>
      </c>
      <c r="G58" s="212">
        <f>E58-E48</f>
        <v>-1.0187499999999988E-3</v>
      </c>
    </row>
    <row r="59" spans="1:7">
      <c r="G59" s="212"/>
    </row>
    <row r="60" spans="1:7">
      <c r="A60" s="133" t="s">
        <v>306</v>
      </c>
      <c r="B60" s="133" t="s">
        <v>307</v>
      </c>
      <c r="C60" s="133" t="s">
        <v>308</v>
      </c>
      <c r="D60" s="134"/>
      <c r="E60" s="134"/>
    </row>
    <row r="61" spans="1:7">
      <c r="A61" s="130" t="s">
        <v>348</v>
      </c>
      <c r="B61">
        <f>+(350+375)/2</f>
        <v>362.5</v>
      </c>
      <c r="C61" s="101">
        <v>4.0000000000000001E-3</v>
      </c>
      <c r="D61" s="98">
        <f>+C61*B61</f>
        <v>1.45</v>
      </c>
    </row>
    <row r="62" spans="1:7">
      <c r="A62" s="130"/>
      <c r="B62">
        <f>+(375+400)/2</f>
        <v>387.5</v>
      </c>
      <c r="C62" s="101">
        <v>4.2000000000000003E-2</v>
      </c>
      <c r="D62" s="98">
        <f>+C62*B62</f>
        <v>16.275000000000002</v>
      </c>
    </row>
    <row r="63" spans="1:7">
      <c r="A63" s="130"/>
      <c r="B63">
        <f>+(400+425)/2</f>
        <v>412.5</v>
      </c>
      <c r="C63" s="101">
        <v>0.17399999999999999</v>
      </c>
      <c r="D63" s="98">
        <f t="shared" ref="D63:D66" si="5">+C63*B63</f>
        <v>71.774999999999991</v>
      </c>
    </row>
    <row r="64" spans="1:7">
      <c r="A64" s="130"/>
      <c r="B64">
        <f>+(425+450)/2</f>
        <v>437.5</v>
      </c>
      <c r="C64" s="101">
        <v>0.33400000000000002</v>
      </c>
      <c r="D64" s="98">
        <f t="shared" si="5"/>
        <v>146.125</v>
      </c>
    </row>
    <row r="65" spans="1:5">
      <c r="A65" s="130"/>
      <c r="B65">
        <f>+(450+475)/2</f>
        <v>462.5</v>
      </c>
      <c r="C65" s="101">
        <v>0.307</v>
      </c>
      <c r="D65" s="98">
        <f t="shared" si="5"/>
        <v>141.98750000000001</v>
      </c>
    </row>
    <row r="66" spans="1:5">
      <c r="A66" s="130"/>
      <c r="B66">
        <f>+(475+500)/2</f>
        <v>487.5</v>
      </c>
      <c r="C66" s="101">
        <v>0.122</v>
      </c>
      <c r="D66" s="98">
        <f t="shared" si="5"/>
        <v>59.475000000000001</v>
      </c>
    </row>
    <row r="67" spans="1:5">
      <c r="A67" s="130"/>
      <c r="B67">
        <f>+(500+525)/2</f>
        <v>512.5</v>
      </c>
      <c r="C67" s="101">
        <v>1.6E-2</v>
      </c>
      <c r="D67" s="98">
        <f t="shared" ref="D67" si="6">+C67*B67</f>
        <v>8.1999999999999993</v>
      </c>
    </row>
    <row r="68" spans="1:5">
      <c r="A68" s="130"/>
      <c r="B68">
        <f>+(525+550)/2</f>
        <v>537.5</v>
      </c>
      <c r="C68" s="101">
        <v>1E-3</v>
      </c>
      <c r="D68" s="174">
        <f>+C68*B68</f>
        <v>0.53749999999999998</v>
      </c>
    </row>
    <row r="69" spans="1:5">
      <c r="C69" s="131" t="s">
        <v>309</v>
      </c>
      <c r="D69" s="132">
        <f>SUM(D61:D68)</f>
        <v>445.82500000000005</v>
      </c>
      <c r="E69" s="150">
        <f>D69/10000</f>
        <v>4.4582500000000004E-2</v>
      </c>
    </row>
  </sheetData>
  <mergeCells count="1">
    <mergeCell ref="A4:E4"/>
  </mergeCells>
  <phoneticPr fontId="9" type="noConversion"/>
  <hyperlinks>
    <hyperlink ref="A2" r:id="rId1" xr:uid="{7A98ED38-8B4C-44B0-8E9D-761650C9B519}"/>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G15239"/>
  <sheetViews>
    <sheetView workbookViewId="0">
      <pane xSplit="1" ySplit="9" topLeftCell="B13494" activePane="bottomRight" state="frozen"/>
      <selection activeCell="C8324" sqref="C8324"/>
      <selection pane="topRight" activeCell="C8324" sqref="C8324"/>
      <selection pane="bottomLeft" activeCell="C8324" sqref="C8324"/>
      <selection pane="bottomRight" activeCell="F13994" sqref="F13994"/>
    </sheetView>
  </sheetViews>
  <sheetFormatPr defaultRowHeight="13.2"/>
  <cols>
    <col min="1" max="1" width="13.33203125" customWidth="1"/>
    <col min="2" max="2" width="17.5546875" customWidth="1"/>
    <col min="3" max="3" width="12.6640625" customWidth="1"/>
    <col min="5" max="5" width="12.6640625" customWidth="1"/>
  </cols>
  <sheetData>
    <row r="1" spans="1:6" ht="16.95" customHeight="1">
      <c r="A1" s="12" t="s">
        <v>77</v>
      </c>
    </row>
    <row r="2" spans="1:6">
      <c r="A2" s="12"/>
      <c r="C2" t="s">
        <v>142</v>
      </c>
    </row>
    <row r="3" spans="1:6">
      <c r="A3" s="11"/>
      <c r="B3" s="1" t="s">
        <v>32</v>
      </c>
    </row>
    <row r="4" spans="1:6" s="5" customFormat="1" ht="15" customHeight="1">
      <c r="A4" s="5" t="s">
        <v>2</v>
      </c>
      <c r="B4" s="20" t="s">
        <v>3</v>
      </c>
    </row>
    <row r="5" spans="1:6" ht="15" customHeight="1">
      <c r="A5" t="s">
        <v>4</v>
      </c>
      <c r="B5" t="s">
        <v>5</v>
      </c>
    </row>
    <row r="6" spans="1:6">
      <c r="A6" t="s">
        <v>6</v>
      </c>
      <c r="B6">
        <v>1</v>
      </c>
    </row>
    <row r="7" spans="1:6">
      <c r="A7" t="s">
        <v>7</v>
      </c>
      <c r="B7" t="s">
        <v>8</v>
      </c>
    </row>
    <row r="8" spans="1:6">
      <c r="A8" t="s">
        <v>9</v>
      </c>
      <c r="B8" t="s">
        <v>10</v>
      </c>
    </row>
    <row r="9" spans="1:6" s="5" customFormat="1" ht="39.6">
      <c r="A9" s="27" t="s">
        <v>11</v>
      </c>
      <c r="B9" s="27" t="s">
        <v>12</v>
      </c>
      <c r="C9" s="27" t="s">
        <v>78</v>
      </c>
      <c r="D9" s="27" t="s">
        <v>135</v>
      </c>
      <c r="E9" s="27" t="s">
        <v>0</v>
      </c>
      <c r="F9" s="27" t="s">
        <v>360</v>
      </c>
    </row>
    <row r="10" spans="1:6" hidden="1">
      <c r="A10" s="4">
        <v>22648</v>
      </c>
      <c r="B10">
        <v>4.0599999999999996</v>
      </c>
      <c r="F10" s="25"/>
    </row>
    <row r="11" spans="1:6" hidden="1">
      <c r="A11" s="4">
        <v>22649</v>
      </c>
      <c r="B11">
        <v>4.03</v>
      </c>
    </row>
    <row r="12" spans="1:6" hidden="1">
      <c r="A12" s="4">
        <v>22650</v>
      </c>
      <c r="B12">
        <v>3.99</v>
      </c>
    </row>
    <row r="13" spans="1:6" hidden="1">
      <c r="A13" s="4">
        <v>22651</v>
      </c>
      <c r="B13">
        <v>4.0199999999999996</v>
      </c>
    </row>
    <row r="14" spans="1:6" hidden="1">
      <c r="A14" s="4">
        <v>22654</v>
      </c>
      <c r="B14">
        <v>4.03</v>
      </c>
    </row>
    <row r="15" spans="1:6" hidden="1">
      <c r="A15" s="4">
        <v>22655</v>
      </c>
      <c r="B15">
        <v>4.05</v>
      </c>
    </row>
    <row r="16" spans="1:6" hidden="1">
      <c r="A16" s="4">
        <v>22656</v>
      </c>
      <c r="B16">
        <v>4.07</v>
      </c>
    </row>
    <row r="17" spans="1:2" hidden="1">
      <c r="A17" s="4">
        <v>22657</v>
      </c>
      <c r="B17">
        <v>4.08</v>
      </c>
    </row>
    <row r="18" spans="1:2" hidden="1">
      <c r="A18" s="4">
        <v>22658</v>
      </c>
      <c r="B18">
        <v>4.08</v>
      </c>
    </row>
    <row r="19" spans="1:2" hidden="1">
      <c r="A19" s="4">
        <v>22661</v>
      </c>
      <c r="B19">
        <v>4.0999999999999996</v>
      </c>
    </row>
    <row r="20" spans="1:2" hidden="1">
      <c r="A20" s="4">
        <v>22662</v>
      </c>
      <c r="B20">
        <v>4.13</v>
      </c>
    </row>
    <row r="21" spans="1:2" hidden="1">
      <c r="A21" s="4">
        <v>22663</v>
      </c>
      <c r="B21">
        <v>4.12</v>
      </c>
    </row>
    <row r="22" spans="1:2" hidden="1">
      <c r="A22" s="4">
        <v>22664</v>
      </c>
      <c r="B22">
        <v>4.1100000000000003</v>
      </c>
    </row>
    <row r="23" spans="1:2" hidden="1">
      <c r="A23" s="4">
        <v>22665</v>
      </c>
      <c r="B23">
        <v>4.1100000000000003</v>
      </c>
    </row>
    <row r="24" spans="1:2" hidden="1">
      <c r="A24" s="4">
        <v>22668</v>
      </c>
      <c r="B24">
        <v>4.09</v>
      </c>
    </row>
    <row r="25" spans="1:2" hidden="1">
      <c r="A25" s="4">
        <v>22669</v>
      </c>
      <c r="B25">
        <v>4.1100000000000003</v>
      </c>
    </row>
    <row r="26" spans="1:2" hidden="1">
      <c r="A26" s="4">
        <v>22670</v>
      </c>
      <c r="B26">
        <v>4.0999999999999996</v>
      </c>
    </row>
    <row r="27" spans="1:2" hidden="1">
      <c r="A27" s="4">
        <v>22671</v>
      </c>
      <c r="B27">
        <v>4.1100000000000003</v>
      </c>
    </row>
    <row r="28" spans="1:2" hidden="1">
      <c r="A28" s="4">
        <v>22672</v>
      </c>
      <c r="B28">
        <v>4.1100000000000003</v>
      </c>
    </row>
    <row r="29" spans="1:2" hidden="1">
      <c r="A29" s="4">
        <v>22675</v>
      </c>
      <c r="B29">
        <v>4.12</v>
      </c>
    </row>
    <row r="30" spans="1:2" hidden="1">
      <c r="A30" s="4">
        <v>22676</v>
      </c>
      <c r="B30">
        <v>4.1100000000000003</v>
      </c>
    </row>
    <row r="31" spans="1:2" hidden="1">
      <c r="A31" s="4">
        <v>22677</v>
      </c>
      <c r="B31">
        <v>4.0999999999999996</v>
      </c>
    </row>
    <row r="32" spans="1:2" hidden="1">
      <c r="A32" s="4">
        <v>22678</v>
      </c>
      <c r="B32">
        <v>4.09</v>
      </c>
    </row>
    <row r="33" spans="1:2" hidden="1">
      <c r="A33" s="4">
        <v>22679</v>
      </c>
      <c r="B33">
        <v>4.08</v>
      </c>
    </row>
    <row r="34" spans="1:2" hidden="1">
      <c r="A34" s="4">
        <v>22682</v>
      </c>
      <c r="B34">
        <v>4.07</v>
      </c>
    </row>
    <row r="35" spans="1:2" hidden="1">
      <c r="A35" s="4">
        <v>22683</v>
      </c>
      <c r="B35">
        <v>4.0599999999999996</v>
      </c>
    </row>
    <row r="36" spans="1:2" hidden="1">
      <c r="A36" s="4">
        <v>22684</v>
      </c>
      <c r="B36">
        <v>4.07</v>
      </c>
    </row>
    <row r="37" spans="1:2" hidden="1">
      <c r="A37" s="4">
        <v>22685</v>
      </c>
      <c r="B37">
        <v>4.07</v>
      </c>
    </row>
    <row r="38" spans="1:2" hidden="1">
      <c r="A38" s="4">
        <v>22686</v>
      </c>
      <c r="B38">
        <v>4.05</v>
      </c>
    </row>
    <row r="39" spans="1:2" hidden="1">
      <c r="A39" s="4">
        <v>22690</v>
      </c>
      <c r="B39">
        <v>4.03</v>
      </c>
    </row>
    <row r="40" spans="1:2" hidden="1">
      <c r="A40" s="4">
        <v>22691</v>
      </c>
      <c r="B40">
        <v>4.03</v>
      </c>
    </row>
    <row r="41" spans="1:2" hidden="1">
      <c r="A41" s="4">
        <v>22692</v>
      </c>
      <c r="B41">
        <v>4.0199999999999996</v>
      </c>
    </row>
    <row r="42" spans="1:2" hidden="1">
      <c r="A42" s="4">
        <v>22693</v>
      </c>
      <c r="B42">
        <v>4.0199999999999996</v>
      </c>
    </row>
    <row r="43" spans="1:2" hidden="1">
      <c r="A43" s="4">
        <v>22696</v>
      </c>
      <c r="B43">
        <v>4.01</v>
      </c>
    </row>
    <row r="44" spans="1:2" hidden="1">
      <c r="A44" s="4">
        <v>22697</v>
      </c>
      <c r="B44">
        <v>4.05</v>
      </c>
    </row>
    <row r="45" spans="1:2" hidden="1">
      <c r="A45" s="4">
        <v>22698</v>
      </c>
      <c r="B45">
        <v>4.03</v>
      </c>
    </row>
    <row r="46" spans="1:2" hidden="1">
      <c r="A46" s="4">
        <v>22700</v>
      </c>
      <c r="B46">
        <v>4.0199999999999996</v>
      </c>
    </row>
    <row r="47" spans="1:2" hidden="1">
      <c r="A47" s="4">
        <v>22703</v>
      </c>
      <c r="B47">
        <v>4</v>
      </c>
    </row>
    <row r="48" spans="1:2" hidden="1">
      <c r="A48" s="4">
        <v>22704</v>
      </c>
      <c r="B48">
        <v>4.01</v>
      </c>
    </row>
    <row r="49" spans="1:2" hidden="1">
      <c r="A49" s="4">
        <v>22705</v>
      </c>
      <c r="B49">
        <v>4</v>
      </c>
    </row>
    <row r="50" spans="1:2" hidden="1">
      <c r="A50" s="4">
        <v>22706</v>
      </c>
      <c r="B50">
        <v>3.98</v>
      </c>
    </row>
    <row r="51" spans="1:2" hidden="1">
      <c r="A51" s="4">
        <v>22707</v>
      </c>
      <c r="B51">
        <v>3.98</v>
      </c>
    </row>
    <row r="52" spans="1:2" hidden="1">
      <c r="A52" s="4">
        <v>22710</v>
      </c>
      <c r="B52">
        <v>4</v>
      </c>
    </row>
    <row r="53" spans="1:2" hidden="1">
      <c r="A53" s="4">
        <v>22711</v>
      </c>
      <c r="B53">
        <v>4.01</v>
      </c>
    </row>
    <row r="54" spans="1:2" hidden="1">
      <c r="A54" s="4">
        <v>22712</v>
      </c>
      <c r="B54">
        <v>4</v>
      </c>
    </row>
    <row r="55" spans="1:2" hidden="1">
      <c r="A55" s="4">
        <v>22713</v>
      </c>
      <c r="B55">
        <v>3.98</v>
      </c>
    </row>
    <row r="56" spans="1:2" hidden="1">
      <c r="A56" s="4">
        <v>22714</v>
      </c>
      <c r="B56">
        <v>3.96</v>
      </c>
    </row>
    <row r="57" spans="1:2" hidden="1">
      <c r="A57" s="4">
        <v>22717</v>
      </c>
      <c r="B57">
        <v>3.94</v>
      </c>
    </row>
    <row r="58" spans="1:2" hidden="1">
      <c r="A58" s="4">
        <v>22718</v>
      </c>
      <c r="B58">
        <v>3.92</v>
      </c>
    </row>
    <row r="59" spans="1:2" hidden="1">
      <c r="A59" s="4">
        <v>22719</v>
      </c>
      <c r="B59">
        <v>3.93</v>
      </c>
    </row>
    <row r="60" spans="1:2" hidden="1">
      <c r="A60" s="4">
        <v>22720</v>
      </c>
      <c r="B60">
        <v>3.96</v>
      </c>
    </row>
    <row r="61" spans="1:2" hidden="1">
      <c r="A61" s="4">
        <v>22721</v>
      </c>
      <c r="B61">
        <v>3.96</v>
      </c>
    </row>
    <row r="62" spans="1:2" hidden="1">
      <c r="A62" s="4">
        <v>22724</v>
      </c>
      <c r="B62">
        <v>3.93</v>
      </c>
    </row>
    <row r="63" spans="1:2" hidden="1">
      <c r="A63" s="4">
        <v>22725</v>
      </c>
      <c r="B63">
        <v>3.91</v>
      </c>
    </row>
    <row r="64" spans="1:2" hidden="1">
      <c r="A64" s="4">
        <v>22726</v>
      </c>
      <c r="B64">
        <v>3.86</v>
      </c>
    </row>
    <row r="65" spans="1:2" hidden="1">
      <c r="A65" s="4">
        <v>22727</v>
      </c>
      <c r="B65">
        <v>3.83</v>
      </c>
    </row>
    <row r="66" spans="1:2" hidden="1">
      <c r="A66" s="4">
        <v>22728</v>
      </c>
      <c r="B66">
        <v>3.87</v>
      </c>
    </row>
    <row r="67" spans="1:2" hidden="1">
      <c r="A67" s="4">
        <v>22731</v>
      </c>
      <c r="B67">
        <v>3.89</v>
      </c>
    </row>
    <row r="68" spans="1:2" hidden="1">
      <c r="A68" s="4">
        <v>22732</v>
      </c>
      <c r="B68">
        <v>3.9</v>
      </c>
    </row>
    <row r="69" spans="1:2" hidden="1">
      <c r="A69" s="4">
        <v>22733</v>
      </c>
      <c r="B69">
        <v>3.9</v>
      </c>
    </row>
    <row r="70" spans="1:2" hidden="1">
      <c r="A70" s="4">
        <v>22734</v>
      </c>
      <c r="B70">
        <v>3.9</v>
      </c>
    </row>
    <row r="71" spans="1:2" hidden="1">
      <c r="A71" s="4">
        <v>22735</v>
      </c>
      <c r="B71">
        <v>3.86</v>
      </c>
    </row>
    <row r="72" spans="1:2" hidden="1">
      <c r="A72" s="4">
        <v>22738</v>
      </c>
      <c r="B72">
        <v>3.86</v>
      </c>
    </row>
    <row r="73" spans="1:2" hidden="1">
      <c r="A73" s="4">
        <v>22739</v>
      </c>
      <c r="B73">
        <v>3.83</v>
      </c>
    </row>
    <row r="74" spans="1:2" hidden="1">
      <c r="A74" s="4">
        <v>22740</v>
      </c>
      <c r="B74">
        <v>3.78</v>
      </c>
    </row>
    <row r="75" spans="1:2" hidden="1">
      <c r="A75" s="4">
        <v>22741</v>
      </c>
      <c r="B75">
        <v>3.84</v>
      </c>
    </row>
    <row r="76" spans="1:2" hidden="1">
      <c r="A76" s="4">
        <v>22742</v>
      </c>
      <c r="B76">
        <v>3.81</v>
      </c>
    </row>
    <row r="77" spans="1:2" hidden="1">
      <c r="A77" s="4">
        <v>22745</v>
      </c>
      <c r="B77">
        <v>3.83</v>
      </c>
    </row>
    <row r="78" spans="1:2" hidden="1">
      <c r="A78" s="4">
        <v>22746</v>
      </c>
      <c r="B78">
        <v>3.83</v>
      </c>
    </row>
    <row r="79" spans="1:2" hidden="1">
      <c r="A79" s="4">
        <v>22747</v>
      </c>
      <c r="B79">
        <v>3.87</v>
      </c>
    </row>
    <row r="80" spans="1:2" hidden="1">
      <c r="A80" s="4">
        <v>22748</v>
      </c>
      <c r="B80">
        <v>3.86</v>
      </c>
    </row>
    <row r="81" spans="1:2" hidden="1">
      <c r="A81" s="4">
        <v>22749</v>
      </c>
      <c r="B81">
        <v>3.85</v>
      </c>
    </row>
    <row r="82" spans="1:2" hidden="1">
      <c r="A82" s="4">
        <v>22752</v>
      </c>
      <c r="B82">
        <v>3.83</v>
      </c>
    </row>
    <row r="83" spans="1:2" hidden="1">
      <c r="A83" s="4">
        <v>22753</v>
      </c>
      <c r="B83">
        <v>3.82</v>
      </c>
    </row>
    <row r="84" spans="1:2" hidden="1">
      <c r="A84" s="4">
        <v>22754</v>
      </c>
      <c r="B84">
        <v>3.81</v>
      </c>
    </row>
    <row r="85" spans="1:2" hidden="1">
      <c r="A85" s="4">
        <v>22755</v>
      </c>
      <c r="B85">
        <v>3.82</v>
      </c>
    </row>
    <row r="86" spans="1:2" hidden="1">
      <c r="A86" s="4">
        <v>22759</v>
      </c>
      <c r="B86">
        <v>3.86</v>
      </c>
    </row>
    <row r="87" spans="1:2" hidden="1">
      <c r="A87" s="4">
        <v>22760</v>
      </c>
      <c r="B87">
        <v>3.87</v>
      </c>
    </row>
    <row r="88" spans="1:2" hidden="1">
      <c r="A88" s="4">
        <v>22761</v>
      </c>
      <c r="B88">
        <v>3.88</v>
      </c>
    </row>
    <row r="89" spans="1:2" hidden="1">
      <c r="A89" s="4">
        <v>22762</v>
      </c>
      <c r="B89">
        <v>3.89</v>
      </c>
    </row>
    <row r="90" spans="1:2" hidden="1">
      <c r="A90" s="4">
        <v>22763</v>
      </c>
      <c r="B90">
        <v>3.86</v>
      </c>
    </row>
    <row r="91" spans="1:2" hidden="1">
      <c r="A91" s="4">
        <v>22766</v>
      </c>
      <c r="B91">
        <v>3.86</v>
      </c>
    </row>
    <row r="92" spans="1:2" hidden="1">
      <c r="A92" s="4">
        <v>22767</v>
      </c>
      <c r="B92">
        <v>3.85</v>
      </c>
    </row>
    <row r="93" spans="1:2" hidden="1">
      <c r="A93" s="4">
        <v>22768</v>
      </c>
      <c r="B93">
        <v>3.86</v>
      </c>
    </row>
    <row r="94" spans="1:2" hidden="1">
      <c r="A94" s="4">
        <v>22769</v>
      </c>
      <c r="B94">
        <v>3.86</v>
      </c>
    </row>
    <row r="95" spans="1:2" hidden="1">
      <c r="A95" s="4">
        <v>22770</v>
      </c>
      <c r="B95">
        <v>3.87</v>
      </c>
    </row>
    <row r="96" spans="1:2" hidden="1">
      <c r="A96" s="4">
        <v>22773</v>
      </c>
      <c r="B96">
        <v>3.86</v>
      </c>
    </row>
    <row r="97" spans="1:2" hidden="1">
      <c r="A97" s="4">
        <v>22774</v>
      </c>
      <c r="B97">
        <v>3.85</v>
      </c>
    </row>
    <row r="98" spans="1:2" hidden="1">
      <c r="A98" s="4">
        <v>22775</v>
      </c>
      <c r="B98">
        <v>3.82</v>
      </c>
    </row>
    <row r="99" spans="1:2" hidden="1">
      <c r="A99" s="4">
        <v>22776</v>
      </c>
      <c r="B99">
        <v>3.83</v>
      </c>
    </row>
    <row r="100" spans="1:2" hidden="1">
      <c r="A100" s="4">
        <v>22777</v>
      </c>
      <c r="B100">
        <v>3.82</v>
      </c>
    </row>
    <row r="101" spans="1:2" hidden="1">
      <c r="A101" s="4">
        <v>22780</v>
      </c>
      <c r="B101">
        <v>3.85</v>
      </c>
    </row>
    <row r="102" spans="1:2" hidden="1">
      <c r="A102" s="4">
        <v>22781</v>
      </c>
      <c r="B102">
        <v>3.87</v>
      </c>
    </row>
    <row r="103" spans="1:2" hidden="1">
      <c r="A103" s="4">
        <v>22782</v>
      </c>
      <c r="B103">
        <v>3.86</v>
      </c>
    </row>
    <row r="104" spans="1:2" hidden="1">
      <c r="A104" s="4">
        <v>22783</v>
      </c>
      <c r="B104">
        <v>3.87</v>
      </c>
    </row>
    <row r="105" spans="1:2" hidden="1">
      <c r="A105" s="4">
        <v>22784</v>
      </c>
      <c r="B105">
        <v>3.93</v>
      </c>
    </row>
    <row r="106" spans="1:2" hidden="1">
      <c r="A106" s="4">
        <v>22787</v>
      </c>
      <c r="B106">
        <v>3.94</v>
      </c>
    </row>
    <row r="107" spans="1:2" hidden="1">
      <c r="A107" s="4">
        <v>22788</v>
      </c>
      <c r="B107">
        <v>3.93</v>
      </c>
    </row>
    <row r="108" spans="1:2" hidden="1">
      <c r="A108" s="4">
        <v>22789</v>
      </c>
      <c r="B108">
        <v>3.91</v>
      </c>
    </row>
    <row r="109" spans="1:2" hidden="1">
      <c r="A109" s="4">
        <v>22790</v>
      </c>
      <c r="B109">
        <v>3.9</v>
      </c>
    </row>
    <row r="110" spans="1:2" hidden="1">
      <c r="A110" s="4">
        <v>22791</v>
      </c>
      <c r="B110">
        <v>3.88</v>
      </c>
    </row>
    <row r="111" spans="1:2" hidden="1">
      <c r="A111" s="4">
        <v>22794</v>
      </c>
      <c r="B111">
        <v>3.87</v>
      </c>
    </row>
    <row r="112" spans="1:2" hidden="1">
      <c r="A112" s="4">
        <v>22795</v>
      </c>
      <c r="B112">
        <v>3.89</v>
      </c>
    </row>
    <row r="113" spans="1:2" hidden="1">
      <c r="A113" s="4">
        <v>22797</v>
      </c>
      <c r="B113">
        <v>3.9</v>
      </c>
    </row>
    <row r="114" spans="1:2" hidden="1">
      <c r="A114" s="4">
        <v>22798</v>
      </c>
      <c r="B114">
        <v>3.89</v>
      </c>
    </row>
    <row r="115" spans="1:2" hidden="1">
      <c r="A115" s="4">
        <v>22801</v>
      </c>
      <c r="B115">
        <v>3.88</v>
      </c>
    </row>
    <row r="116" spans="1:2" hidden="1">
      <c r="A116" s="4">
        <v>22802</v>
      </c>
      <c r="B116">
        <v>3.89</v>
      </c>
    </row>
    <row r="117" spans="1:2" hidden="1">
      <c r="A117" s="4">
        <v>22803</v>
      </c>
      <c r="B117">
        <v>3.89</v>
      </c>
    </row>
    <row r="118" spans="1:2" hidden="1">
      <c r="A118" s="4">
        <v>22804</v>
      </c>
      <c r="B118">
        <v>3.87</v>
      </c>
    </row>
    <row r="119" spans="1:2" hidden="1">
      <c r="A119" s="4">
        <v>22805</v>
      </c>
      <c r="B119">
        <v>3.86</v>
      </c>
    </row>
    <row r="120" spans="1:2" hidden="1">
      <c r="A120" s="4">
        <v>22808</v>
      </c>
      <c r="B120">
        <v>3.87</v>
      </c>
    </row>
    <row r="121" spans="1:2" hidden="1">
      <c r="A121" s="4">
        <v>22809</v>
      </c>
      <c r="B121">
        <v>3.86</v>
      </c>
    </row>
    <row r="122" spans="1:2" hidden="1">
      <c r="A122" s="4">
        <v>22810</v>
      </c>
      <c r="B122">
        <v>3.87</v>
      </c>
    </row>
    <row r="123" spans="1:2" hidden="1">
      <c r="A123" s="4">
        <v>22811</v>
      </c>
      <c r="B123">
        <v>3.9</v>
      </c>
    </row>
    <row r="124" spans="1:2" hidden="1">
      <c r="A124" s="4">
        <v>22812</v>
      </c>
      <c r="B124">
        <v>3.89</v>
      </c>
    </row>
    <row r="125" spans="1:2" hidden="1">
      <c r="A125" s="4">
        <v>22815</v>
      </c>
      <c r="B125">
        <v>3.91</v>
      </c>
    </row>
    <row r="126" spans="1:2" hidden="1">
      <c r="A126" s="4">
        <v>22816</v>
      </c>
      <c r="B126">
        <v>3.93</v>
      </c>
    </row>
    <row r="127" spans="1:2" hidden="1">
      <c r="A127" s="4">
        <v>22817</v>
      </c>
      <c r="B127">
        <v>3.92</v>
      </c>
    </row>
    <row r="128" spans="1:2" hidden="1">
      <c r="A128" s="4">
        <v>22818</v>
      </c>
      <c r="B128">
        <v>3.9</v>
      </c>
    </row>
    <row r="129" spans="1:2" hidden="1">
      <c r="A129" s="4">
        <v>22819</v>
      </c>
      <c r="B129">
        <v>3.9</v>
      </c>
    </row>
    <row r="130" spans="1:2" hidden="1">
      <c r="A130" s="4">
        <v>22822</v>
      </c>
      <c r="B130">
        <v>3.95</v>
      </c>
    </row>
    <row r="131" spans="1:2" hidden="1">
      <c r="A131" s="4">
        <v>22823</v>
      </c>
      <c r="B131">
        <v>3.97</v>
      </c>
    </row>
    <row r="132" spans="1:2" hidden="1">
      <c r="A132" s="4">
        <v>22824</v>
      </c>
      <c r="B132">
        <v>3.96</v>
      </c>
    </row>
    <row r="133" spans="1:2" hidden="1">
      <c r="A133" s="4">
        <v>22825</v>
      </c>
      <c r="B133">
        <v>3.98</v>
      </c>
    </row>
    <row r="134" spans="1:2" hidden="1">
      <c r="A134" s="4">
        <v>22826</v>
      </c>
      <c r="B134">
        <v>4</v>
      </c>
    </row>
    <row r="135" spans="1:2" hidden="1">
      <c r="A135" s="4">
        <v>22829</v>
      </c>
      <c r="B135">
        <v>4</v>
      </c>
    </row>
    <row r="136" spans="1:2" hidden="1">
      <c r="A136" s="4">
        <v>22830</v>
      </c>
      <c r="B136">
        <v>4</v>
      </c>
    </row>
    <row r="137" spans="1:2" hidden="1">
      <c r="A137" s="4">
        <v>22832</v>
      </c>
      <c r="B137">
        <v>4</v>
      </c>
    </row>
    <row r="138" spans="1:2" hidden="1">
      <c r="A138" s="4">
        <v>22833</v>
      </c>
      <c r="B138">
        <v>4.0199999999999996</v>
      </c>
    </row>
    <row r="139" spans="1:2" hidden="1">
      <c r="A139" s="4">
        <v>22836</v>
      </c>
      <c r="B139">
        <v>4.05</v>
      </c>
    </row>
    <row r="140" spans="1:2" hidden="1">
      <c r="A140" s="4">
        <v>22837</v>
      </c>
      <c r="B140">
        <v>4.0199999999999996</v>
      </c>
    </row>
    <row r="141" spans="1:2" hidden="1">
      <c r="A141" s="4">
        <v>22838</v>
      </c>
      <c r="B141">
        <v>3.99</v>
      </c>
    </row>
    <row r="142" spans="1:2" hidden="1">
      <c r="A142" s="4">
        <v>22839</v>
      </c>
      <c r="B142">
        <v>4</v>
      </c>
    </row>
    <row r="143" spans="1:2" hidden="1">
      <c r="A143" s="4">
        <v>22840</v>
      </c>
      <c r="B143">
        <v>4</v>
      </c>
    </row>
    <row r="144" spans="1:2" hidden="1">
      <c r="A144" s="4">
        <v>22843</v>
      </c>
      <c r="B144">
        <v>4.01</v>
      </c>
    </row>
    <row r="145" spans="1:2" hidden="1">
      <c r="A145" s="4">
        <v>22844</v>
      </c>
      <c r="B145">
        <v>4.03</v>
      </c>
    </row>
    <row r="146" spans="1:2" hidden="1">
      <c r="A146" s="4">
        <v>22845</v>
      </c>
      <c r="B146">
        <v>4.0199999999999996</v>
      </c>
    </row>
    <row r="147" spans="1:2" hidden="1">
      <c r="A147" s="4">
        <v>22846</v>
      </c>
      <c r="B147">
        <v>4.0199999999999996</v>
      </c>
    </row>
    <row r="148" spans="1:2" hidden="1">
      <c r="A148" s="4">
        <v>22847</v>
      </c>
      <c r="B148">
        <v>4.01</v>
      </c>
    </row>
    <row r="149" spans="1:2" hidden="1">
      <c r="A149" s="4">
        <v>22850</v>
      </c>
      <c r="B149">
        <v>4</v>
      </c>
    </row>
    <row r="150" spans="1:2" hidden="1">
      <c r="A150" s="4">
        <v>22851</v>
      </c>
      <c r="B150">
        <v>4.01</v>
      </c>
    </row>
    <row r="151" spans="1:2" hidden="1">
      <c r="A151" s="4">
        <v>22852</v>
      </c>
      <c r="B151">
        <v>4.0199999999999996</v>
      </c>
    </row>
    <row r="152" spans="1:2" hidden="1">
      <c r="A152" s="4">
        <v>22853</v>
      </c>
      <c r="B152">
        <v>4.01</v>
      </c>
    </row>
    <row r="153" spans="1:2" hidden="1">
      <c r="A153" s="4">
        <v>22854</v>
      </c>
      <c r="B153">
        <v>4.0199999999999996</v>
      </c>
    </row>
    <row r="154" spans="1:2" hidden="1">
      <c r="A154" s="4">
        <v>22857</v>
      </c>
      <c r="B154">
        <v>4.03</v>
      </c>
    </row>
    <row r="155" spans="1:2" hidden="1">
      <c r="A155" s="4">
        <v>22858</v>
      </c>
      <c r="B155">
        <v>4.04</v>
      </c>
    </row>
    <row r="156" spans="1:2" hidden="1">
      <c r="A156" s="4">
        <v>22859</v>
      </c>
      <c r="B156">
        <v>4.03</v>
      </c>
    </row>
    <row r="157" spans="1:2" hidden="1">
      <c r="A157" s="4">
        <v>22860</v>
      </c>
      <c r="B157">
        <v>4</v>
      </c>
    </row>
    <row r="158" spans="1:2" hidden="1">
      <c r="A158" s="4">
        <v>22861</v>
      </c>
      <c r="B158">
        <v>4.01</v>
      </c>
    </row>
    <row r="159" spans="1:2" hidden="1">
      <c r="A159" s="4">
        <v>22864</v>
      </c>
      <c r="B159">
        <v>4.01</v>
      </c>
    </row>
    <row r="160" spans="1:2" hidden="1">
      <c r="A160" s="4">
        <v>22865</v>
      </c>
      <c r="B160">
        <v>4.0199999999999996</v>
      </c>
    </row>
    <row r="161" spans="1:2" hidden="1">
      <c r="A161" s="4">
        <v>22866</v>
      </c>
      <c r="B161">
        <v>4.01</v>
      </c>
    </row>
    <row r="162" spans="1:2" hidden="1">
      <c r="A162" s="4">
        <v>22867</v>
      </c>
      <c r="B162">
        <v>3.99</v>
      </c>
    </row>
    <row r="163" spans="1:2" hidden="1">
      <c r="A163" s="4">
        <v>22868</v>
      </c>
      <c r="B163">
        <v>3.99</v>
      </c>
    </row>
    <row r="164" spans="1:2" hidden="1">
      <c r="A164" s="4">
        <v>22871</v>
      </c>
      <c r="B164">
        <v>3.99</v>
      </c>
    </row>
    <row r="165" spans="1:2" hidden="1">
      <c r="A165" s="4">
        <v>22872</v>
      </c>
      <c r="B165">
        <v>3.98</v>
      </c>
    </row>
    <row r="166" spans="1:2" hidden="1">
      <c r="A166" s="4">
        <v>22873</v>
      </c>
      <c r="B166">
        <v>3.98</v>
      </c>
    </row>
    <row r="167" spans="1:2" hidden="1">
      <c r="A167" s="4">
        <v>22874</v>
      </c>
      <c r="B167">
        <v>3.96</v>
      </c>
    </row>
    <row r="168" spans="1:2" hidden="1">
      <c r="A168" s="4">
        <v>22875</v>
      </c>
      <c r="B168">
        <v>3.96</v>
      </c>
    </row>
    <row r="169" spans="1:2" hidden="1">
      <c r="A169" s="4">
        <v>22878</v>
      </c>
      <c r="B169">
        <v>3.94</v>
      </c>
    </row>
    <row r="170" spans="1:2" hidden="1">
      <c r="A170" s="4">
        <v>22879</v>
      </c>
      <c r="B170">
        <v>3.94</v>
      </c>
    </row>
    <row r="171" spans="1:2" hidden="1">
      <c r="A171" s="4">
        <v>22880</v>
      </c>
      <c r="B171">
        <v>3.95</v>
      </c>
    </row>
    <row r="172" spans="1:2" hidden="1">
      <c r="A172" s="4">
        <v>22881</v>
      </c>
      <c r="B172">
        <v>3.95</v>
      </c>
    </row>
    <row r="173" spans="1:2" hidden="1">
      <c r="A173" s="4">
        <v>22882</v>
      </c>
      <c r="B173">
        <v>3.95</v>
      </c>
    </row>
    <row r="174" spans="1:2" hidden="1">
      <c r="A174" s="4">
        <v>22885</v>
      </c>
      <c r="B174">
        <v>3.95</v>
      </c>
    </row>
    <row r="175" spans="1:2" hidden="1">
      <c r="A175" s="4">
        <v>22886</v>
      </c>
      <c r="B175">
        <v>3.96</v>
      </c>
    </row>
    <row r="176" spans="1:2" hidden="1">
      <c r="A176" s="4">
        <v>22887</v>
      </c>
      <c r="B176">
        <v>3.96</v>
      </c>
    </row>
    <row r="177" spans="1:2" hidden="1">
      <c r="A177" s="4">
        <v>22888</v>
      </c>
      <c r="B177">
        <v>3.95</v>
      </c>
    </row>
    <row r="178" spans="1:2" hidden="1">
      <c r="A178" s="4">
        <v>22889</v>
      </c>
      <c r="B178">
        <v>3.96</v>
      </c>
    </row>
    <row r="179" spans="1:2" hidden="1">
      <c r="A179" s="4">
        <v>22893</v>
      </c>
      <c r="B179">
        <v>3.96</v>
      </c>
    </row>
    <row r="180" spans="1:2" hidden="1">
      <c r="A180" s="4">
        <v>22894</v>
      </c>
      <c r="B180">
        <v>3.97</v>
      </c>
    </row>
    <row r="181" spans="1:2" hidden="1">
      <c r="A181" s="4">
        <v>22895</v>
      </c>
      <c r="B181">
        <v>3.99</v>
      </c>
    </row>
    <row r="182" spans="1:2" hidden="1">
      <c r="A182" s="4">
        <v>22896</v>
      </c>
      <c r="B182">
        <v>4.01</v>
      </c>
    </row>
    <row r="183" spans="1:2" hidden="1">
      <c r="A183" s="4">
        <v>22899</v>
      </c>
      <c r="B183">
        <v>4</v>
      </c>
    </row>
    <row r="184" spans="1:2" hidden="1">
      <c r="A184" s="4">
        <v>22900</v>
      </c>
      <c r="B184">
        <v>4</v>
      </c>
    </row>
    <row r="185" spans="1:2" hidden="1">
      <c r="A185" s="4">
        <v>22901</v>
      </c>
      <c r="B185">
        <v>4</v>
      </c>
    </row>
    <row r="186" spans="1:2" hidden="1">
      <c r="A186" s="4">
        <v>22902</v>
      </c>
      <c r="B186">
        <v>3.99</v>
      </c>
    </row>
    <row r="187" spans="1:2" hidden="1">
      <c r="A187" s="4">
        <v>22903</v>
      </c>
      <c r="B187">
        <v>3.99</v>
      </c>
    </row>
    <row r="188" spans="1:2" hidden="1">
      <c r="A188" s="4">
        <v>22906</v>
      </c>
      <c r="B188">
        <v>3.99</v>
      </c>
    </row>
    <row r="189" spans="1:2" hidden="1">
      <c r="A189" s="4">
        <v>22907</v>
      </c>
      <c r="B189">
        <v>3.98</v>
      </c>
    </row>
    <row r="190" spans="1:2" hidden="1">
      <c r="A190" s="4">
        <v>22908</v>
      </c>
      <c r="B190">
        <v>3.99</v>
      </c>
    </row>
    <row r="191" spans="1:2" hidden="1">
      <c r="A191" s="4">
        <v>22909</v>
      </c>
      <c r="B191">
        <v>3.98</v>
      </c>
    </row>
    <row r="192" spans="1:2" hidden="1">
      <c r="A192" s="4">
        <v>22910</v>
      </c>
      <c r="B192">
        <v>3.98</v>
      </c>
    </row>
    <row r="193" spans="1:2" hidden="1">
      <c r="A193" s="4">
        <v>22913</v>
      </c>
      <c r="B193">
        <v>3.97</v>
      </c>
    </row>
    <row r="194" spans="1:2" hidden="1">
      <c r="A194" s="4">
        <v>22914</v>
      </c>
      <c r="B194">
        <v>3.96</v>
      </c>
    </row>
    <row r="195" spans="1:2" hidden="1">
      <c r="A195" s="4">
        <v>22915</v>
      </c>
      <c r="B195">
        <v>3.95</v>
      </c>
    </row>
    <row r="196" spans="1:2" hidden="1">
      <c r="A196" s="4">
        <v>22916</v>
      </c>
      <c r="B196">
        <v>3.95</v>
      </c>
    </row>
    <row r="197" spans="1:2" hidden="1">
      <c r="A197" s="4">
        <v>22917</v>
      </c>
      <c r="B197">
        <v>3.94</v>
      </c>
    </row>
    <row r="198" spans="1:2" hidden="1">
      <c r="A198" s="4">
        <v>22920</v>
      </c>
      <c r="B198">
        <v>3.93</v>
      </c>
    </row>
    <row r="199" spans="1:2" hidden="1">
      <c r="A199" s="4">
        <v>22921</v>
      </c>
      <c r="B199">
        <v>3.92</v>
      </c>
    </row>
    <row r="200" spans="1:2" hidden="1">
      <c r="A200" s="4">
        <v>22922</v>
      </c>
      <c r="B200">
        <v>3.9</v>
      </c>
    </row>
    <row r="201" spans="1:2" hidden="1">
      <c r="A201" s="4">
        <v>22923</v>
      </c>
      <c r="B201">
        <v>3.9</v>
      </c>
    </row>
    <row r="202" spans="1:2" hidden="1">
      <c r="A202" s="4">
        <v>22924</v>
      </c>
      <c r="B202">
        <v>3.92</v>
      </c>
    </row>
    <row r="203" spans="1:2" hidden="1">
      <c r="A203" s="4">
        <v>22927</v>
      </c>
      <c r="B203">
        <v>3.93</v>
      </c>
    </row>
    <row r="204" spans="1:2" hidden="1">
      <c r="A204" s="4">
        <v>22928</v>
      </c>
      <c r="B204">
        <v>3.95</v>
      </c>
    </row>
    <row r="205" spans="1:2" hidden="1">
      <c r="A205" s="4">
        <v>22929</v>
      </c>
      <c r="B205">
        <v>3.93</v>
      </c>
    </row>
    <row r="206" spans="1:2" hidden="1">
      <c r="A206" s="4">
        <v>22930</v>
      </c>
      <c r="B206">
        <v>3.94</v>
      </c>
    </row>
    <row r="207" spans="1:2" hidden="1">
      <c r="A207" s="4">
        <v>22934</v>
      </c>
      <c r="B207">
        <v>3.94</v>
      </c>
    </row>
    <row r="208" spans="1:2" hidden="1">
      <c r="A208" s="4">
        <v>22935</v>
      </c>
      <c r="B208">
        <v>3.94</v>
      </c>
    </row>
    <row r="209" spans="1:2" hidden="1">
      <c r="A209" s="4">
        <v>22936</v>
      </c>
      <c r="B209">
        <v>3.94</v>
      </c>
    </row>
    <row r="210" spans="1:2" hidden="1">
      <c r="A210" s="4">
        <v>22937</v>
      </c>
      <c r="B210">
        <v>3.92</v>
      </c>
    </row>
    <row r="211" spans="1:2" hidden="1">
      <c r="A211" s="4">
        <v>22938</v>
      </c>
      <c r="B211">
        <v>3.88</v>
      </c>
    </row>
    <row r="212" spans="1:2" hidden="1">
      <c r="A212" s="4">
        <v>22941</v>
      </c>
      <c r="B212">
        <v>3.91</v>
      </c>
    </row>
    <row r="213" spans="1:2" hidden="1">
      <c r="A213" s="4">
        <v>22942</v>
      </c>
      <c r="B213">
        <v>3.94</v>
      </c>
    </row>
    <row r="214" spans="1:2" hidden="1">
      <c r="A214" s="4">
        <v>22943</v>
      </c>
      <c r="B214">
        <v>3.94</v>
      </c>
    </row>
    <row r="215" spans="1:2" hidden="1">
      <c r="A215" s="4">
        <v>22944</v>
      </c>
      <c r="B215">
        <v>3.94</v>
      </c>
    </row>
    <row r="216" spans="1:2" hidden="1">
      <c r="A216" s="4">
        <v>22945</v>
      </c>
      <c r="B216">
        <v>3.93</v>
      </c>
    </row>
    <row r="217" spans="1:2" hidden="1">
      <c r="A217" s="4">
        <v>22948</v>
      </c>
      <c r="B217">
        <v>3.92</v>
      </c>
    </row>
    <row r="218" spans="1:2" hidden="1">
      <c r="A218" s="4">
        <v>22949</v>
      </c>
      <c r="B218">
        <v>3.92</v>
      </c>
    </row>
    <row r="219" spans="1:2" hidden="1">
      <c r="A219" s="4">
        <v>22950</v>
      </c>
      <c r="B219">
        <v>3.92</v>
      </c>
    </row>
    <row r="220" spans="1:2" hidden="1">
      <c r="A220" s="4">
        <v>22951</v>
      </c>
      <c r="B220">
        <v>3.92</v>
      </c>
    </row>
    <row r="221" spans="1:2" hidden="1">
      <c r="A221" s="4">
        <v>22952</v>
      </c>
      <c r="B221">
        <v>3.91</v>
      </c>
    </row>
    <row r="222" spans="1:2" hidden="1">
      <c r="A222" s="4">
        <v>22955</v>
      </c>
      <c r="B222">
        <v>3.91</v>
      </c>
    </row>
    <row r="223" spans="1:2" hidden="1">
      <c r="A223" s="4">
        <v>22957</v>
      </c>
      <c r="B223">
        <v>3.91</v>
      </c>
    </row>
    <row r="224" spans="1:2" hidden="1">
      <c r="A224" s="4">
        <v>22958</v>
      </c>
      <c r="B224">
        <v>3.9</v>
      </c>
    </row>
    <row r="225" spans="1:2" hidden="1">
      <c r="A225" s="4">
        <v>22959</v>
      </c>
      <c r="B225">
        <v>3.89</v>
      </c>
    </row>
    <row r="226" spans="1:2" hidden="1">
      <c r="A226" s="4">
        <v>22963</v>
      </c>
      <c r="B226">
        <v>3.9</v>
      </c>
    </row>
    <row r="227" spans="1:2" hidden="1">
      <c r="A227" s="4">
        <v>22964</v>
      </c>
      <c r="B227">
        <v>3.91</v>
      </c>
    </row>
    <row r="228" spans="1:2" hidden="1">
      <c r="A228" s="4">
        <v>22965</v>
      </c>
      <c r="B228">
        <v>3.91</v>
      </c>
    </row>
    <row r="229" spans="1:2" hidden="1">
      <c r="A229" s="4">
        <v>22966</v>
      </c>
      <c r="B229">
        <v>3.93</v>
      </c>
    </row>
    <row r="230" spans="1:2" hidden="1">
      <c r="A230" s="4">
        <v>22969</v>
      </c>
      <c r="B230">
        <v>3.93</v>
      </c>
    </row>
    <row r="231" spans="1:2" hidden="1">
      <c r="A231" s="4">
        <v>22970</v>
      </c>
      <c r="B231">
        <v>3.93</v>
      </c>
    </row>
    <row r="232" spans="1:2" hidden="1">
      <c r="A232" s="4">
        <v>22971</v>
      </c>
      <c r="B232">
        <v>3.92</v>
      </c>
    </row>
    <row r="233" spans="1:2" hidden="1">
      <c r="A233" s="4">
        <v>22973</v>
      </c>
      <c r="B233">
        <v>3.92</v>
      </c>
    </row>
    <row r="234" spans="1:2" hidden="1">
      <c r="A234" s="4">
        <v>22976</v>
      </c>
      <c r="B234">
        <v>3.93</v>
      </c>
    </row>
    <row r="235" spans="1:2" hidden="1">
      <c r="A235" s="4">
        <v>22977</v>
      </c>
      <c r="B235">
        <v>3.92</v>
      </c>
    </row>
    <row r="236" spans="1:2" hidden="1">
      <c r="A236" s="4">
        <v>22978</v>
      </c>
      <c r="B236">
        <v>3.92</v>
      </c>
    </row>
    <row r="237" spans="1:2" hidden="1">
      <c r="A237" s="4">
        <v>22979</v>
      </c>
      <c r="B237">
        <v>3.92</v>
      </c>
    </row>
    <row r="238" spans="1:2" hidden="1">
      <c r="A238" s="4">
        <v>22980</v>
      </c>
      <c r="B238">
        <v>3.92</v>
      </c>
    </row>
    <row r="239" spans="1:2" hidden="1">
      <c r="A239" s="4">
        <v>22983</v>
      </c>
      <c r="B239">
        <v>3.93</v>
      </c>
    </row>
    <row r="240" spans="1:2" hidden="1">
      <c r="A240" s="4">
        <v>22984</v>
      </c>
      <c r="B240">
        <v>3.94</v>
      </c>
    </row>
    <row r="241" spans="1:2" hidden="1">
      <c r="A241" s="4">
        <v>22985</v>
      </c>
      <c r="B241">
        <v>3.93</v>
      </c>
    </row>
    <row r="242" spans="1:2" hidden="1">
      <c r="A242" s="4">
        <v>22986</v>
      </c>
      <c r="B242">
        <v>3.92</v>
      </c>
    </row>
    <row r="243" spans="1:2" hidden="1">
      <c r="A243" s="4">
        <v>22987</v>
      </c>
      <c r="B243">
        <v>3.91</v>
      </c>
    </row>
    <row r="244" spans="1:2" hidden="1">
      <c r="A244" s="4">
        <v>22990</v>
      </c>
      <c r="B244">
        <v>3.9</v>
      </c>
    </row>
    <row r="245" spans="1:2" hidden="1">
      <c r="A245" s="4">
        <v>22991</v>
      </c>
      <c r="B245">
        <v>3.89</v>
      </c>
    </row>
    <row r="246" spans="1:2" hidden="1">
      <c r="A246" s="4">
        <v>22992</v>
      </c>
      <c r="B246">
        <v>3.88</v>
      </c>
    </row>
    <row r="247" spans="1:2" hidden="1">
      <c r="A247" s="4">
        <v>22993</v>
      </c>
      <c r="B247">
        <v>3.88</v>
      </c>
    </row>
    <row r="248" spans="1:2" hidden="1">
      <c r="A248" s="4">
        <v>22994</v>
      </c>
      <c r="B248">
        <v>3.87</v>
      </c>
    </row>
    <row r="249" spans="1:2" hidden="1">
      <c r="A249" s="4">
        <v>22997</v>
      </c>
      <c r="B249">
        <v>3.85</v>
      </c>
    </row>
    <row r="250" spans="1:2" hidden="1">
      <c r="A250" s="4">
        <v>22998</v>
      </c>
      <c r="B250">
        <v>3.83</v>
      </c>
    </row>
    <row r="251" spans="1:2" hidden="1">
      <c r="A251" s="4">
        <v>22999</v>
      </c>
      <c r="B251">
        <v>3.84</v>
      </c>
    </row>
    <row r="252" spans="1:2" hidden="1">
      <c r="A252" s="4">
        <v>23000</v>
      </c>
      <c r="B252">
        <v>3.83</v>
      </c>
    </row>
    <row r="253" spans="1:2" hidden="1">
      <c r="A253" s="4">
        <v>23001</v>
      </c>
      <c r="B253">
        <v>3.81</v>
      </c>
    </row>
    <row r="254" spans="1:2" hidden="1">
      <c r="A254" s="4">
        <v>23004</v>
      </c>
      <c r="B254">
        <v>3.79</v>
      </c>
    </row>
    <row r="255" spans="1:2" hidden="1">
      <c r="A255" s="4">
        <v>23006</v>
      </c>
      <c r="B255">
        <v>3.79</v>
      </c>
    </row>
    <row r="256" spans="1:2" hidden="1">
      <c r="A256" s="4">
        <v>23007</v>
      </c>
      <c r="B256">
        <v>3.81</v>
      </c>
    </row>
    <row r="257" spans="1:2" hidden="1">
      <c r="A257" s="4">
        <v>23008</v>
      </c>
      <c r="B257">
        <v>3.84</v>
      </c>
    </row>
    <row r="258" spans="1:2" hidden="1">
      <c r="A258" s="4">
        <v>23011</v>
      </c>
      <c r="B258">
        <v>3.85</v>
      </c>
    </row>
    <row r="259" spans="1:2" hidden="1">
      <c r="A259" s="4">
        <v>23013</v>
      </c>
      <c r="B259">
        <v>3.82</v>
      </c>
    </row>
    <row r="260" spans="1:2" hidden="1">
      <c r="A260" s="4">
        <v>23014</v>
      </c>
      <c r="B260">
        <v>3.81</v>
      </c>
    </row>
    <row r="261" spans="1:2" hidden="1">
      <c r="A261" s="4">
        <v>23015</v>
      </c>
      <c r="B261">
        <v>3.84</v>
      </c>
    </row>
    <row r="262" spans="1:2" hidden="1">
      <c r="A262" s="4">
        <v>23018</v>
      </c>
      <c r="B262">
        <v>3.83</v>
      </c>
    </row>
    <row r="263" spans="1:2" hidden="1">
      <c r="A263" s="4">
        <v>23019</v>
      </c>
      <c r="B263">
        <v>3.81</v>
      </c>
    </row>
    <row r="264" spans="1:2" hidden="1">
      <c r="A264" s="4">
        <v>23020</v>
      </c>
      <c r="B264">
        <v>3.82</v>
      </c>
    </row>
    <row r="265" spans="1:2" hidden="1">
      <c r="A265" s="4">
        <v>23021</v>
      </c>
      <c r="B265">
        <v>3.81</v>
      </c>
    </row>
    <row r="266" spans="1:2" hidden="1">
      <c r="A266" s="4">
        <v>23022</v>
      </c>
      <c r="B266">
        <v>3.8</v>
      </c>
    </row>
    <row r="267" spans="1:2" hidden="1">
      <c r="A267" s="4">
        <v>23025</v>
      </c>
      <c r="B267">
        <v>3.81</v>
      </c>
    </row>
    <row r="268" spans="1:2" hidden="1">
      <c r="A268" s="4">
        <v>23026</v>
      </c>
      <c r="B268">
        <v>3.8</v>
      </c>
    </row>
    <row r="269" spans="1:2" hidden="1">
      <c r="A269" s="4">
        <v>23027</v>
      </c>
      <c r="B269">
        <v>3.8</v>
      </c>
    </row>
    <row r="270" spans="1:2" hidden="1">
      <c r="A270" s="4">
        <v>23028</v>
      </c>
      <c r="B270">
        <v>3.82</v>
      </c>
    </row>
    <row r="271" spans="1:2" hidden="1">
      <c r="A271" s="4">
        <v>23029</v>
      </c>
      <c r="B271">
        <v>3.84</v>
      </c>
    </row>
    <row r="272" spans="1:2" hidden="1">
      <c r="A272" s="4">
        <v>23032</v>
      </c>
      <c r="B272">
        <v>3.85</v>
      </c>
    </row>
    <row r="273" spans="1:2" hidden="1">
      <c r="A273" s="4">
        <v>23033</v>
      </c>
      <c r="B273">
        <v>3.86</v>
      </c>
    </row>
    <row r="274" spans="1:2" hidden="1">
      <c r="A274" s="4">
        <v>23034</v>
      </c>
      <c r="B274">
        <v>3.86</v>
      </c>
    </row>
    <row r="275" spans="1:2" hidden="1">
      <c r="A275" s="4">
        <v>23035</v>
      </c>
      <c r="B275">
        <v>3.86</v>
      </c>
    </row>
    <row r="276" spans="1:2" hidden="1">
      <c r="A276" s="4">
        <v>23036</v>
      </c>
      <c r="B276">
        <v>3.85</v>
      </c>
    </row>
    <row r="277" spans="1:2" hidden="1">
      <c r="A277" s="4">
        <v>23039</v>
      </c>
      <c r="B277">
        <v>3.86</v>
      </c>
    </row>
    <row r="278" spans="1:2" hidden="1">
      <c r="A278" s="4">
        <v>23040</v>
      </c>
      <c r="B278">
        <v>3.86</v>
      </c>
    </row>
    <row r="279" spans="1:2" hidden="1">
      <c r="A279" s="4">
        <v>23041</v>
      </c>
      <c r="B279">
        <v>3.86</v>
      </c>
    </row>
    <row r="280" spans="1:2" hidden="1">
      <c r="A280" s="4">
        <v>23042</v>
      </c>
      <c r="B280">
        <v>3.87</v>
      </c>
    </row>
    <row r="281" spans="1:2" hidden="1">
      <c r="A281" s="4">
        <v>23043</v>
      </c>
      <c r="B281">
        <v>3.88</v>
      </c>
    </row>
    <row r="282" spans="1:2" hidden="1">
      <c r="A282" s="4">
        <v>23046</v>
      </c>
      <c r="B282">
        <v>3.89</v>
      </c>
    </row>
    <row r="283" spans="1:2" hidden="1">
      <c r="A283" s="4">
        <v>23047</v>
      </c>
      <c r="B283">
        <v>3.9</v>
      </c>
    </row>
    <row r="284" spans="1:2" hidden="1">
      <c r="A284" s="4">
        <v>23048</v>
      </c>
      <c r="B284">
        <v>3.91</v>
      </c>
    </row>
    <row r="285" spans="1:2" hidden="1">
      <c r="A285" s="4">
        <v>23049</v>
      </c>
      <c r="B285">
        <v>3.91</v>
      </c>
    </row>
    <row r="286" spans="1:2" hidden="1">
      <c r="A286" s="4">
        <v>23050</v>
      </c>
      <c r="B286">
        <v>3.91</v>
      </c>
    </row>
    <row r="287" spans="1:2" hidden="1">
      <c r="A287" s="4">
        <v>23053</v>
      </c>
      <c r="B287">
        <v>3.92</v>
      </c>
    </row>
    <row r="288" spans="1:2" hidden="1">
      <c r="A288" s="4">
        <v>23055</v>
      </c>
      <c r="B288">
        <v>3.92</v>
      </c>
    </row>
    <row r="289" spans="1:2" hidden="1">
      <c r="A289" s="4">
        <v>23056</v>
      </c>
      <c r="B289">
        <v>3.91</v>
      </c>
    </row>
    <row r="290" spans="1:2" hidden="1">
      <c r="A290" s="4">
        <v>23057</v>
      </c>
      <c r="B290">
        <v>3.91</v>
      </c>
    </row>
    <row r="291" spans="1:2" hidden="1">
      <c r="A291" s="4">
        <v>23060</v>
      </c>
      <c r="B291">
        <v>3.91</v>
      </c>
    </row>
    <row r="292" spans="1:2" hidden="1">
      <c r="A292" s="4">
        <v>23061</v>
      </c>
      <c r="B292">
        <v>3.93</v>
      </c>
    </row>
    <row r="293" spans="1:2" hidden="1">
      <c r="A293" s="4">
        <v>23062</v>
      </c>
      <c r="B293">
        <v>3.94</v>
      </c>
    </row>
    <row r="294" spans="1:2" hidden="1">
      <c r="A294" s="4">
        <v>23063</v>
      </c>
      <c r="B294">
        <v>3.95</v>
      </c>
    </row>
    <row r="295" spans="1:2" hidden="1">
      <c r="A295" s="4">
        <v>23067</v>
      </c>
      <c r="B295">
        <v>3.95</v>
      </c>
    </row>
    <row r="296" spans="1:2" hidden="1">
      <c r="A296" s="4">
        <v>23068</v>
      </c>
      <c r="B296">
        <v>3.95</v>
      </c>
    </row>
    <row r="297" spans="1:2" hidden="1">
      <c r="A297" s="4">
        <v>23069</v>
      </c>
      <c r="B297">
        <v>3.95</v>
      </c>
    </row>
    <row r="298" spans="1:2" hidden="1">
      <c r="A298" s="4">
        <v>23070</v>
      </c>
      <c r="B298">
        <v>3.94</v>
      </c>
    </row>
    <row r="299" spans="1:2" hidden="1">
      <c r="A299" s="4">
        <v>23071</v>
      </c>
      <c r="B299">
        <v>3.93</v>
      </c>
    </row>
    <row r="300" spans="1:2" hidden="1">
      <c r="A300" s="4">
        <v>23074</v>
      </c>
      <c r="B300">
        <v>3.92</v>
      </c>
    </row>
    <row r="301" spans="1:2" hidden="1">
      <c r="A301" s="4">
        <v>23075</v>
      </c>
      <c r="B301">
        <v>3.92</v>
      </c>
    </row>
    <row r="302" spans="1:2" hidden="1">
      <c r="A302" s="4">
        <v>23076</v>
      </c>
      <c r="B302">
        <v>3.91</v>
      </c>
    </row>
    <row r="303" spans="1:2" hidden="1">
      <c r="A303" s="4">
        <v>23077</v>
      </c>
      <c r="B303">
        <v>3.92</v>
      </c>
    </row>
    <row r="304" spans="1:2" hidden="1">
      <c r="A304" s="4">
        <v>23078</v>
      </c>
      <c r="B304">
        <v>3.92</v>
      </c>
    </row>
    <row r="305" spans="1:2" hidden="1">
      <c r="A305" s="4">
        <v>23081</v>
      </c>
      <c r="B305">
        <v>3.92</v>
      </c>
    </row>
    <row r="306" spans="1:2" hidden="1">
      <c r="A306" s="4">
        <v>23082</v>
      </c>
      <c r="B306">
        <v>3.92</v>
      </c>
    </row>
    <row r="307" spans="1:2" hidden="1">
      <c r="A307" s="4">
        <v>23083</v>
      </c>
      <c r="B307">
        <v>3.92</v>
      </c>
    </row>
    <row r="308" spans="1:2" hidden="1">
      <c r="A308" s="4">
        <v>23084</v>
      </c>
      <c r="B308">
        <v>3.92</v>
      </c>
    </row>
    <row r="309" spans="1:2" hidden="1">
      <c r="A309" s="4">
        <v>23085</v>
      </c>
      <c r="B309">
        <v>3.92</v>
      </c>
    </row>
    <row r="310" spans="1:2" hidden="1">
      <c r="A310" s="4">
        <v>23088</v>
      </c>
      <c r="B310">
        <v>3.92</v>
      </c>
    </row>
    <row r="311" spans="1:2" hidden="1">
      <c r="A311" s="4">
        <v>23089</v>
      </c>
      <c r="B311">
        <v>3.92</v>
      </c>
    </row>
    <row r="312" spans="1:2" hidden="1">
      <c r="A312" s="4">
        <v>23090</v>
      </c>
      <c r="B312">
        <v>3.92</v>
      </c>
    </row>
    <row r="313" spans="1:2" hidden="1">
      <c r="A313" s="4">
        <v>23091</v>
      </c>
      <c r="B313">
        <v>3.92</v>
      </c>
    </row>
    <row r="314" spans="1:2" hidden="1">
      <c r="A314" s="4">
        <v>23092</v>
      </c>
      <c r="B314">
        <v>3.93</v>
      </c>
    </row>
    <row r="315" spans="1:2" hidden="1">
      <c r="A315" s="4">
        <v>23095</v>
      </c>
      <c r="B315">
        <v>3.94</v>
      </c>
    </row>
    <row r="316" spans="1:2" hidden="1">
      <c r="A316" s="4">
        <v>23096</v>
      </c>
      <c r="B316">
        <v>3.96</v>
      </c>
    </row>
    <row r="317" spans="1:2" hidden="1">
      <c r="A317" s="4">
        <v>23097</v>
      </c>
      <c r="B317">
        <v>3.96</v>
      </c>
    </row>
    <row r="318" spans="1:2" hidden="1">
      <c r="A318" s="4">
        <v>23098</v>
      </c>
      <c r="B318">
        <v>3.96</v>
      </c>
    </row>
    <row r="319" spans="1:2" hidden="1">
      <c r="A319" s="4">
        <v>23099</v>
      </c>
      <c r="B319">
        <v>3.95</v>
      </c>
    </row>
    <row r="320" spans="1:2" hidden="1">
      <c r="A320" s="4">
        <v>23102</v>
      </c>
      <c r="B320">
        <v>3.95</v>
      </c>
    </row>
    <row r="321" spans="1:2" hidden="1">
      <c r="A321" s="4">
        <v>23103</v>
      </c>
      <c r="B321">
        <v>3.96</v>
      </c>
    </row>
    <row r="322" spans="1:2" hidden="1">
      <c r="A322" s="4">
        <v>23104</v>
      </c>
      <c r="B322">
        <v>3.96</v>
      </c>
    </row>
    <row r="323" spans="1:2" hidden="1">
      <c r="A323" s="4">
        <v>23105</v>
      </c>
      <c r="B323">
        <v>3.95</v>
      </c>
    </row>
    <row r="324" spans="1:2" hidden="1">
      <c r="A324" s="4">
        <v>23106</v>
      </c>
      <c r="B324">
        <v>3.95</v>
      </c>
    </row>
    <row r="325" spans="1:2" hidden="1">
      <c r="A325" s="4">
        <v>23109</v>
      </c>
      <c r="B325">
        <v>3.97</v>
      </c>
    </row>
    <row r="326" spans="1:2" hidden="1">
      <c r="A326" s="4">
        <v>23110</v>
      </c>
      <c r="B326">
        <v>3.98</v>
      </c>
    </row>
    <row r="327" spans="1:2" hidden="1">
      <c r="A327" s="4">
        <v>23111</v>
      </c>
      <c r="B327">
        <v>4</v>
      </c>
    </row>
    <row r="328" spans="1:2" hidden="1">
      <c r="A328" s="4">
        <v>23112</v>
      </c>
      <c r="B328">
        <v>4</v>
      </c>
    </row>
    <row r="329" spans="1:2" hidden="1">
      <c r="A329" s="4">
        <v>23116</v>
      </c>
      <c r="B329">
        <v>4.01</v>
      </c>
    </row>
    <row r="330" spans="1:2" hidden="1">
      <c r="A330" s="4">
        <v>23117</v>
      </c>
      <c r="B330">
        <v>4</v>
      </c>
    </row>
    <row r="331" spans="1:2" hidden="1">
      <c r="A331" s="4">
        <v>23118</v>
      </c>
      <c r="B331">
        <v>4</v>
      </c>
    </row>
    <row r="332" spans="1:2" hidden="1">
      <c r="A332" s="4">
        <v>23119</v>
      </c>
      <c r="B332">
        <v>3.99</v>
      </c>
    </row>
    <row r="333" spans="1:2" hidden="1">
      <c r="A333" s="4">
        <v>23120</v>
      </c>
      <c r="B333">
        <v>3.97</v>
      </c>
    </row>
    <row r="334" spans="1:2" hidden="1">
      <c r="A334" s="4">
        <v>23123</v>
      </c>
      <c r="B334">
        <v>3.97</v>
      </c>
    </row>
    <row r="335" spans="1:2" hidden="1">
      <c r="A335" s="4">
        <v>23124</v>
      </c>
      <c r="B335">
        <v>3.97</v>
      </c>
    </row>
    <row r="336" spans="1:2" hidden="1">
      <c r="A336" s="4">
        <v>23125</v>
      </c>
      <c r="B336">
        <v>3.96</v>
      </c>
    </row>
    <row r="337" spans="1:2" hidden="1">
      <c r="A337" s="4">
        <v>23126</v>
      </c>
      <c r="B337">
        <v>3.95</v>
      </c>
    </row>
    <row r="338" spans="1:2" hidden="1">
      <c r="A338" s="4">
        <v>23127</v>
      </c>
      <c r="B338">
        <v>3.95</v>
      </c>
    </row>
    <row r="339" spans="1:2" hidden="1">
      <c r="A339" s="4">
        <v>23130</v>
      </c>
      <c r="B339">
        <v>3.95</v>
      </c>
    </row>
    <row r="340" spans="1:2" hidden="1">
      <c r="A340" s="4">
        <v>23131</v>
      </c>
      <c r="B340">
        <v>3.95</v>
      </c>
    </row>
    <row r="341" spans="1:2" hidden="1">
      <c r="A341" s="4">
        <v>23132</v>
      </c>
      <c r="B341">
        <v>3.94</v>
      </c>
    </row>
    <row r="342" spans="1:2" hidden="1">
      <c r="A342" s="4">
        <v>23133</v>
      </c>
      <c r="B342">
        <v>3.94</v>
      </c>
    </row>
    <row r="343" spans="1:2" hidden="1">
      <c r="A343" s="4">
        <v>23134</v>
      </c>
      <c r="B343">
        <v>3.93</v>
      </c>
    </row>
    <row r="344" spans="1:2" hidden="1">
      <c r="A344" s="4">
        <v>23137</v>
      </c>
      <c r="B344">
        <v>3.92</v>
      </c>
    </row>
    <row r="345" spans="1:2" hidden="1">
      <c r="A345" s="4">
        <v>23138</v>
      </c>
      <c r="B345">
        <v>3.91</v>
      </c>
    </row>
    <row r="346" spans="1:2" hidden="1">
      <c r="A346" s="4">
        <v>23139</v>
      </c>
      <c r="B346">
        <v>3.92</v>
      </c>
    </row>
    <row r="347" spans="1:2" hidden="1">
      <c r="A347" s="4">
        <v>23140</v>
      </c>
      <c r="B347">
        <v>3.93</v>
      </c>
    </row>
    <row r="348" spans="1:2" hidden="1">
      <c r="A348" s="4">
        <v>23141</v>
      </c>
      <c r="B348">
        <v>3.93</v>
      </c>
    </row>
    <row r="349" spans="1:2" hidden="1">
      <c r="A349" s="4">
        <v>23144</v>
      </c>
      <c r="B349">
        <v>3.92</v>
      </c>
    </row>
    <row r="350" spans="1:2" hidden="1">
      <c r="A350" s="4">
        <v>23145</v>
      </c>
      <c r="B350">
        <v>3.91</v>
      </c>
    </row>
    <row r="351" spans="1:2" hidden="1">
      <c r="A351" s="4">
        <v>23146</v>
      </c>
      <c r="B351">
        <v>3.91</v>
      </c>
    </row>
    <row r="352" spans="1:2" hidden="1">
      <c r="A352" s="4">
        <v>23147</v>
      </c>
      <c r="B352">
        <v>3.9</v>
      </c>
    </row>
    <row r="353" spans="1:2" hidden="1">
      <c r="A353" s="4">
        <v>23148</v>
      </c>
      <c r="B353">
        <v>3.92</v>
      </c>
    </row>
    <row r="354" spans="1:2" hidden="1">
      <c r="A354" s="4">
        <v>23151</v>
      </c>
      <c r="B354">
        <v>3.93</v>
      </c>
    </row>
    <row r="355" spans="1:2" hidden="1">
      <c r="A355" s="4">
        <v>23152</v>
      </c>
      <c r="B355">
        <v>3.92</v>
      </c>
    </row>
    <row r="356" spans="1:2" hidden="1">
      <c r="A356" s="4">
        <v>23153</v>
      </c>
      <c r="B356">
        <v>3.92</v>
      </c>
    </row>
    <row r="357" spans="1:2" hidden="1">
      <c r="A357" s="4">
        <v>23154</v>
      </c>
      <c r="B357">
        <v>3.93</v>
      </c>
    </row>
    <row r="358" spans="1:2" hidden="1">
      <c r="A358" s="4">
        <v>23155</v>
      </c>
      <c r="B358">
        <v>3.95</v>
      </c>
    </row>
    <row r="359" spans="1:2" hidden="1">
      <c r="A359" s="4">
        <v>23158</v>
      </c>
      <c r="B359">
        <v>3.95</v>
      </c>
    </row>
    <row r="360" spans="1:2" hidden="1">
      <c r="A360" s="4">
        <v>23159</v>
      </c>
      <c r="B360">
        <v>3.96</v>
      </c>
    </row>
    <row r="361" spans="1:2" hidden="1">
      <c r="A361" s="4">
        <v>23160</v>
      </c>
      <c r="B361">
        <v>3.96</v>
      </c>
    </row>
    <row r="362" spans="1:2" hidden="1">
      <c r="A362" s="4">
        <v>23162</v>
      </c>
      <c r="B362">
        <v>3.96</v>
      </c>
    </row>
    <row r="363" spans="1:2" hidden="1">
      <c r="A363" s="4">
        <v>23165</v>
      </c>
      <c r="B363">
        <v>3.98</v>
      </c>
    </row>
    <row r="364" spans="1:2" hidden="1">
      <c r="A364" s="4">
        <v>23166</v>
      </c>
      <c r="B364">
        <v>3.98</v>
      </c>
    </row>
    <row r="365" spans="1:2" hidden="1">
      <c r="A365" s="4">
        <v>23167</v>
      </c>
      <c r="B365">
        <v>3.98</v>
      </c>
    </row>
    <row r="366" spans="1:2" hidden="1">
      <c r="A366" s="4">
        <v>23168</v>
      </c>
      <c r="B366">
        <v>3.99</v>
      </c>
    </row>
    <row r="367" spans="1:2" hidden="1">
      <c r="A367" s="4">
        <v>23169</v>
      </c>
      <c r="B367">
        <v>3.99</v>
      </c>
    </row>
    <row r="368" spans="1:2" hidden="1">
      <c r="A368" s="4">
        <v>23172</v>
      </c>
      <c r="B368">
        <v>3.99</v>
      </c>
    </row>
    <row r="369" spans="1:2" hidden="1">
      <c r="A369" s="4">
        <v>23173</v>
      </c>
      <c r="B369">
        <v>3.98</v>
      </c>
    </row>
    <row r="370" spans="1:2" hidden="1">
      <c r="A370" s="4">
        <v>23174</v>
      </c>
      <c r="B370">
        <v>3.99</v>
      </c>
    </row>
    <row r="371" spans="1:2" hidden="1">
      <c r="A371" s="4">
        <v>23175</v>
      </c>
      <c r="B371">
        <v>3.99</v>
      </c>
    </row>
    <row r="372" spans="1:2" hidden="1">
      <c r="A372" s="4">
        <v>23176</v>
      </c>
      <c r="B372">
        <v>3.99</v>
      </c>
    </row>
    <row r="373" spans="1:2" hidden="1">
      <c r="A373" s="4">
        <v>23179</v>
      </c>
      <c r="B373">
        <v>4</v>
      </c>
    </row>
    <row r="374" spans="1:2" hidden="1">
      <c r="A374" s="4">
        <v>23180</v>
      </c>
      <c r="B374">
        <v>4</v>
      </c>
    </row>
    <row r="375" spans="1:2" hidden="1">
      <c r="A375" s="4">
        <v>23181</v>
      </c>
      <c r="B375">
        <v>4</v>
      </c>
    </row>
    <row r="376" spans="1:2" hidden="1">
      <c r="A376" s="4">
        <v>23182</v>
      </c>
      <c r="B376">
        <v>4</v>
      </c>
    </row>
    <row r="377" spans="1:2" hidden="1">
      <c r="A377" s="4">
        <v>23183</v>
      </c>
      <c r="B377">
        <v>4</v>
      </c>
    </row>
    <row r="378" spans="1:2" hidden="1">
      <c r="A378" s="4">
        <v>23186</v>
      </c>
      <c r="B378">
        <v>4</v>
      </c>
    </row>
    <row r="379" spans="1:2" hidden="1">
      <c r="A379" s="4">
        <v>23187</v>
      </c>
      <c r="B379">
        <v>4</v>
      </c>
    </row>
    <row r="380" spans="1:2" hidden="1">
      <c r="A380" s="4">
        <v>23188</v>
      </c>
      <c r="B380">
        <v>4</v>
      </c>
    </row>
    <row r="381" spans="1:2" hidden="1">
      <c r="A381" s="4">
        <v>23189</v>
      </c>
      <c r="B381">
        <v>4</v>
      </c>
    </row>
    <row r="382" spans="1:2" hidden="1">
      <c r="A382" s="4">
        <v>23190</v>
      </c>
      <c r="B382">
        <v>4</v>
      </c>
    </row>
    <row r="383" spans="1:2" hidden="1">
      <c r="A383" s="4">
        <v>23193</v>
      </c>
      <c r="B383">
        <v>4.01</v>
      </c>
    </row>
    <row r="384" spans="1:2" hidden="1">
      <c r="A384" s="4">
        <v>23194</v>
      </c>
      <c r="B384">
        <v>4.03</v>
      </c>
    </row>
    <row r="385" spans="1:2" hidden="1">
      <c r="A385" s="4">
        <v>23195</v>
      </c>
      <c r="B385">
        <v>4.03</v>
      </c>
    </row>
    <row r="386" spans="1:2" hidden="1">
      <c r="A386" s="4">
        <v>23197</v>
      </c>
      <c r="B386">
        <v>4.04</v>
      </c>
    </row>
    <row r="387" spans="1:2" hidden="1">
      <c r="A387" s="4">
        <v>23200</v>
      </c>
      <c r="B387">
        <v>4.05</v>
      </c>
    </row>
    <row r="388" spans="1:2" hidden="1">
      <c r="A388" s="4">
        <v>23201</v>
      </c>
      <c r="B388">
        <v>4.04</v>
      </c>
    </row>
    <row r="389" spans="1:2" hidden="1">
      <c r="A389" s="4">
        <v>23202</v>
      </c>
      <c r="B389">
        <v>4.03</v>
      </c>
    </row>
    <row r="390" spans="1:2" hidden="1">
      <c r="A390" s="4">
        <v>23203</v>
      </c>
      <c r="B390">
        <v>4.04</v>
      </c>
    </row>
    <row r="391" spans="1:2" hidden="1">
      <c r="A391" s="4">
        <v>23204</v>
      </c>
      <c r="B391">
        <v>4.03</v>
      </c>
    </row>
    <row r="392" spans="1:2" hidden="1">
      <c r="A392" s="4">
        <v>23207</v>
      </c>
      <c r="B392">
        <v>4.0199999999999996</v>
      </c>
    </row>
    <row r="393" spans="1:2" hidden="1">
      <c r="A393" s="4">
        <v>23208</v>
      </c>
      <c r="B393">
        <v>4.0199999999999996</v>
      </c>
    </row>
    <row r="394" spans="1:2" hidden="1">
      <c r="A394" s="4">
        <v>23209</v>
      </c>
      <c r="B394">
        <v>4.03</v>
      </c>
    </row>
    <row r="395" spans="1:2" hidden="1">
      <c r="A395" s="4">
        <v>23210</v>
      </c>
      <c r="B395">
        <v>4.0199999999999996</v>
      </c>
    </row>
    <row r="396" spans="1:2" hidden="1">
      <c r="A396" s="4">
        <v>23211</v>
      </c>
      <c r="B396">
        <v>4.0199999999999996</v>
      </c>
    </row>
    <row r="397" spans="1:2" hidden="1">
      <c r="A397" s="4">
        <v>23214</v>
      </c>
      <c r="B397">
        <v>4.0199999999999996</v>
      </c>
    </row>
    <row r="398" spans="1:2" hidden="1">
      <c r="A398" s="4">
        <v>23215</v>
      </c>
      <c r="B398">
        <v>4.0199999999999996</v>
      </c>
    </row>
    <row r="399" spans="1:2" hidden="1">
      <c r="A399" s="4">
        <v>23216</v>
      </c>
      <c r="B399">
        <v>4.01</v>
      </c>
    </row>
    <row r="400" spans="1:2" hidden="1">
      <c r="A400" s="4">
        <v>23217</v>
      </c>
      <c r="B400">
        <v>4.01</v>
      </c>
    </row>
    <row r="401" spans="1:2" hidden="1">
      <c r="A401" s="4">
        <v>23218</v>
      </c>
      <c r="B401">
        <v>3.99</v>
      </c>
    </row>
    <row r="402" spans="1:2" hidden="1">
      <c r="A402" s="4">
        <v>23221</v>
      </c>
      <c r="B402">
        <v>3.99</v>
      </c>
    </row>
    <row r="403" spans="1:2" hidden="1">
      <c r="A403" s="4">
        <v>23222</v>
      </c>
      <c r="B403">
        <v>4</v>
      </c>
    </row>
    <row r="404" spans="1:2" hidden="1">
      <c r="A404" s="4">
        <v>23223</v>
      </c>
      <c r="B404">
        <v>4</v>
      </c>
    </row>
    <row r="405" spans="1:2" hidden="1">
      <c r="A405" s="4">
        <v>23224</v>
      </c>
      <c r="B405">
        <v>3.99</v>
      </c>
    </row>
    <row r="406" spans="1:2" hidden="1">
      <c r="A406" s="4">
        <v>23225</v>
      </c>
      <c r="B406">
        <v>3.99</v>
      </c>
    </row>
    <row r="407" spans="1:2" hidden="1">
      <c r="A407" s="4">
        <v>23228</v>
      </c>
      <c r="B407">
        <v>3.99</v>
      </c>
    </row>
    <row r="408" spans="1:2" hidden="1">
      <c r="A408" s="4">
        <v>23229</v>
      </c>
      <c r="B408">
        <v>4</v>
      </c>
    </row>
    <row r="409" spans="1:2" hidden="1">
      <c r="A409" s="4">
        <v>23230</v>
      </c>
      <c r="B409">
        <v>4.01</v>
      </c>
    </row>
    <row r="410" spans="1:2" hidden="1">
      <c r="A410" s="4">
        <v>23231</v>
      </c>
      <c r="B410">
        <v>4</v>
      </c>
    </row>
    <row r="411" spans="1:2" hidden="1">
      <c r="A411" s="4">
        <v>23232</v>
      </c>
      <c r="B411">
        <v>4</v>
      </c>
    </row>
    <row r="412" spans="1:2" hidden="1">
      <c r="A412" s="4">
        <v>23235</v>
      </c>
      <c r="B412">
        <v>4.01</v>
      </c>
    </row>
    <row r="413" spans="1:2" hidden="1">
      <c r="A413" s="4">
        <v>23236</v>
      </c>
      <c r="B413">
        <v>4.0199999999999996</v>
      </c>
    </row>
    <row r="414" spans="1:2" hidden="1">
      <c r="A414" s="4">
        <v>23237</v>
      </c>
      <c r="B414">
        <v>4.0199999999999996</v>
      </c>
    </row>
    <row r="415" spans="1:2" hidden="1">
      <c r="A415" s="4">
        <v>23238</v>
      </c>
      <c r="B415">
        <v>4.01</v>
      </c>
    </row>
    <row r="416" spans="1:2" hidden="1">
      <c r="A416" s="4">
        <v>23239</v>
      </c>
      <c r="B416">
        <v>4</v>
      </c>
    </row>
    <row r="417" spans="1:2" hidden="1">
      <c r="A417" s="4">
        <v>23242</v>
      </c>
      <c r="B417">
        <v>3.99</v>
      </c>
    </row>
    <row r="418" spans="1:2" hidden="1">
      <c r="A418" s="4">
        <v>23243</v>
      </c>
      <c r="B418">
        <v>3.99</v>
      </c>
    </row>
    <row r="419" spans="1:2" hidden="1">
      <c r="A419" s="4">
        <v>23244</v>
      </c>
      <c r="B419">
        <v>4</v>
      </c>
    </row>
    <row r="420" spans="1:2" hidden="1">
      <c r="A420" s="4">
        <v>23245</v>
      </c>
      <c r="B420">
        <v>4</v>
      </c>
    </row>
    <row r="421" spans="1:2" hidden="1">
      <c r="A421" s="4">
        <v>23246</v>
      </c>
      <c r="B421">
        <v>4</v>
      </c>
    </row>
    <row r="422" spans="1:2" hidden="1">
      <c r="A422" s="4">
        <v>23249</v>
      </c>
      <c r="B422">
        <v>4</v>
      </c>
    </row>
    <row r="423" spans="1:2" hidden="1">
      <c r="A423" s="4">
        <v>23250</v>
      </c>
      <c r="B423">
        <v>4</v>
      </c>
    </row>
    <row r="424" spans="1:2" hidden="1">
      <c r="A424" s="4">
        <v>23251</v>
      </c>
      <c r="B424">
        <v>4</v>
      </c>
    </row>
    <row r="425" spans="1:2" hidden="1">
      <c r="A425" s="4">
        <v>23252</v>
      </c>
      <c r="B425">
        <v>4.01</v>
      </c>
    </row>
    <row r="426" spans="1:2" hidden="1">
      <c r="A426" s="4">
        <v>23253</v>
      </c>
      <c r="B426">
        <v>4.0199999999999996</v>
      </c>
    </row>
    <row r="427" spans="1:2" hidden="1">
      <c r="A427" s="4">
        <v>23257</v>
      </c>
      <c r="B427">
        <v>4.03</v>
      </c>
    </row>
    <row r="428" spans="1:2" hidden="1">
      <c r="A428" s="4">
        <v>23258</v>
      </c>
      <c r="B428">
        <v>4.04</v>
      </c>
    </row>
    <row r="429" spans="1:2" hidden="1">
      <c r="A429" s="4">
        <v>23259</v>
      </c>
      <c r="B429">
        <v>4.08</v>
      </c>
    </row>
    <row r="430" spans="1:2" hidden="1">
      <c r="A430" s="4">
        <v>23260</v>
      </c>
      <c r="B430">
        <v>4.09</v>
      </c>
    </row>
    <row r="431" spans="1:2" hidden="1">
      <c r="A431" s="4">
        <v>23263</v>
      </c>
      <c r="B431">
        <v>4.09</v>
      </c>
    </row>
    <row r="432" spans="1:2" hidden="1">
      <c r="A432" s="4">
        <v>23264</v>
      </c>
      <c r="B432">
        <v>4.09</v>
      </c>
    </row>
    <row r="433" spans="1:2" hidden="1">
      <c r="A433" s="4">
        <v>23265</v>
      </c>
      <c r="B433">
        <v>4.09</v>
      </c>
    </row>
    <row r="434" spans="1:2" hidden="1">
      <c r="A434" s="4">
        <v>23266</v>
      </c>
      <c r="B434">
        <v>4.09</v>
      </c>
    </row>
    <row r="435" spans="1:2" hidden="1">
      <c r="A435" s="4">
        <v>23267</v>
      </c>
      <c r="B435">
        <v>4.09</v>
      </c>
    </row>
    <row r="436" spans="1:2" hidden="1">
      <c r="A436" s="4">
        <v>23270</v>
      </c>
      <c r="B436">
        <v>4.09</v>
      </c>
    </row>
    <row r="437" spans="1:2" hidden="1">
      <c r="A437" s="4">
        <v>23271</v>
      </c>
      <c r="B437">
        <v>4.09</v>
      </c>
    </row>
    <row r="438" spans="1:2" hidden="1">
      <c r="A438" s="4">
        <v>23272</v>
      </c>
      <c r="B438">
        <v>4.08</v>
      </c>
    </row>
    <row r="439" spans="1:2" hidden="1">
      <c r="A439" s="4">
        <v>23273</v>
      </c>
      <c r="B439">
        <v>4.08</v>
      </c>
    </row>
    <row r="440" spans="1:2" hidden="1">
      <c r="A440" s="4">
        <v>23274</v>
      </c>
      <c r="B440">
        <v>4.07</v>
      </c>
    </row>
    <row r="441" spans="1:2" hidden="1">
      <c r="A441" s="4">
        <v>23277</v>
      </c>
      <c r="B441">
        <v>4.07</v>
      </c>
    </row>
    <row r="442" spans="1:2" hidden="1">
      <c r="A442" s="4">
        <v>23278</v>
      </c>
      <c r="B442">
        <v>4.08</v>
      </c>
    </row>
    <row r="443" spans="1:2" hidden="1">
      <c r="A443" s="4">
        <v>23279</v>
      </c>
      <c r="B443">
        <v>4.08</v>
      </c>
    </row>
    <row r="444" spans="1:2" hidden="1">
      <c r="A444" s="4">
        <v>23280</v>
      </c>
      <c r="B444">
        <v>4.08</v>
      </c>
    </row>
    <row r="445" spans="1:2" hidden="1">
      <c r="A445" s="4">
        <v>23281</v>
      </c>
      <c r="B445">
        <v>4.07</v>
      </c>
    </row>
    <row r="446" spans="1:2" hidden="1">
      <c r="A446" s="4">
        <v>23284</v>
      </c>
      <c r="B446">
        <v>4.07</v>
      </c>
    </row>
    <row r="447" spans="1:2" hidden="1">
      <c r="A447" s="4">
        <v>23285</v>
      </c>
      <c r="B447">
        <v>4.07</v>
      </c>
    </row>
    <row r="448" spans="1:2" hidden="1">
      <c r="A448" s="4">
        <v>23286</v>
      </c>
      <c r="B448">
        <v>4.07</v>
      </c>
    </row>
    <row r="449" spans="1:2" hidden="1">
      <c r="A449" s="4">
        <v>23287</v>
      </c>
      <c r="B449">
        <v>4.07</v>
      </c>
    </row>
    <row r="450" spans="1:2" hidden="1">
      <c r="A450" s="4">
        <v>23288</v>
      </c>
      <c r="B450">
        <v>4.08</v>
      </c>
    </row>
    <row r="451" spans="1:2" hidden="1">
      <c r="A451" s="4">
        <v>23291</v>
      </c>
      <c r="B451">
        <v>4.08</v>
      </c>
    </row>
    <row r="452" spans="1:2" hidden="1">
      <c r="A452" s="4">
        <v>23292</v>
      </c>
      <c r="B452">
        <v>4.09</v>
      </c>
    </row>
    <row r="453" spans="1:2" hidden="1">
      <c r="A453" s="4">
        <v>23293</v>
      </c>
      <c r="B453">
        <v>4.0999999999999996</v>
      </c>
    </row>
    <row r="454" spans="1:2" hidden="1">
      <c r="A454" s="4">
        <v>23294</v>
      </c>
      <c r="B454">
        <v>4.0999999999999996</v>
      </c>
    </row>
    <row r="455" spans="1:2" hidden="1">
      <c r="A455" s="4">
        <v>23295</v>
      </c>
      <c r="B455">
        <v>4.0999999999999996</v>
      </c>
    </row>
    <row r="456" spans="1:2" hidden="1">
      <c r="A456" s="4">
        <v>23298</v>
      </c>
      <c r="B456">
        <v>4.0999999999999996</v>
      </c>
    </row>
    <row r="457" spans="1:2" hidden="1">
      <c r="A457" s="4">
        <v>23299</v>
      </c>
      <c r="B457">
        <v>4.1100000000000003</v>
      </c>
    </row>
    <row r="458" spans="1:2" hidden="1">
      <c r="A458" s="4">
        <v>23300</v>
      </c>
      <c r="B458">
        <v>4.1100000000000003</v>
      </c>
    </row>
    <row r="459" spans="1:2" hidden="1">
      <c r="A459" s="4">
        <v>23301</v>
      </c>
      <c r="B459">
        <v>4.12</v>
      </c>
    </row>
    <row r="460" spans="1:2" hidden="1">
      <c r="A460" s="4">
        <v>23302</v>
      </c>
      <c r="B460">
        <v>4.12</v>
      </c>
    </row>
    <row r="461" spans="1:2" hidden="1">
      <c r="A461" s="4">
        <v>23305</v>
      </c>
      <c r="B461">
        <v>4.12</v>
      </c>
    </row>
    <row r="462" spans="1:2" hidden="1">
      <c r="A462" s="4">
        <v>23306</v>
      </c>
      <c r="B462">
        <v>4.1100000000000003</v>
      </c>
    </row>
    <row r="463" spans="1:2" hidden="1">
      <c r="A463" s="4">
        <v>23307</v>
      </c>
      <c r="B463">
        <v>4.12</v>
      </c>
    </row>
    <row r="464" spans="1:2" hidden="1">
      <c r="A464" s="4">
        <v>23308</v>
      </c>
      <c r="B464">
        <v>4.1100000000000003</v>
      </c>
    </row>
    <row r="465" spans="1:2" hidden="1">
      <c r="A465" s="4">
        <v>23309</v>
      </c>
      <c r="B465">
        <v>4.12</v>
      </c>
    </row>
    <row r="466" spans="1:2" hidden="1">
      <c r="A466" s="4">
        <v>23312</v>
      </c>
      <c r="B466">
        <v>4.12</v>
      </c>
    </row>
    <row r="467" spans="1:2" hidden="1">
      <c r="A467" s="4">
        <v>23313</v>
      </c>
      <c r="B467">
        <v>4.13</v>
      </c>
    </row>
    <row r="468" spans="1:2" hidden="1">
      <c r="A468" s="4">
        <v>23314</v>
      </c>
      <c r="B468">
        <v>4.1399999999999997</v>
      </c>
    </row>
    <row r="469" spans="1:2" hidden="1">
      <c r="A469" s="4">
        <v>23315</v>
      </c>
      <c r="B469">
        <v>4.1500000000000004</v>
      </c>
    </row>
    <row r="470" spans="1:2" hidden="1">
      <c r="A470" s="4">
        <v>23316</v>
      </c>
      <c r="B470">
        <v>4.1500000000000004</v>
      </c>
    </row>
    <row r="471" spans="1:2" hidden="1">
      <c r="A471" s="4">
        <v>23319</v>
      </c>
      <c r="B471">
        <v>4.1500000000000004</v>
      </c>
    </row>
    <row r="472" spans="1:2" hidden="1">
      <c r="A472" s="4">
        <v>23321</v>
      </c>
      <c r="B472">
        <v>4.17</v>
      </c>
    </row>
    <row r="473" spans="1:2" hidden="1">
      <c r="A473" s="4">
        <v>23322</v>
      </c>
      <c r="B473">
        <v>4.17</v>
      </c>
    </row>
    <row r="474" spans="1:2" hidden="1">
      <c r="A474" s="4">
        <v>23323</v>
      </c>
      <c r="B474">
        <v>4.16</v>
      </c>
    </row>
    <row r="475" spans="1:2" hidden="1">
      <c r="A475" s="4">
        <v>23327</v>
      </c>
      <c r="B475">
        <v>4.16</v>
      </c>
    </row>
    <row r="476" spans="1:2" hidden="1">
      <c r="A476" s="4">
        <v>23328</v>
      </c>
      <c r="B476">
        <v>4.1500000000000004</v>
      </c>
    </row>
    <row r="477" spans="1:2" hidden="1">
      <c r="A477" s="4">
        <v>23329</v>
      </c>
      <c r="B477">
        <v>4.12</v>
      </c>
    </row>
    <row r="478" spans="1:2" hidden="1">
      <c r="A478" s="4">
        <v>23330</v>
      </c>
      <c r="B478">
        <v>4.1100000000000003</v>
      </c>
    </row>
    <row r="479" spans="1:2" hidden="1">
      <c r="A479" s="4">
        <v>23333</v>
      </c>
      <c r="B479">
        <v>4.1100000000000003</v>
      </c>
    </row>
    <row r="480" spans="1:2" hidden="1">
      <c r="A480" s="4">
        <v>23334</v>
      </c>
      <c r="B480">
        <v>4.0999999999999996</v>
      </c>
    </row>
    <row r="481" spans="1:2" hidden="1">
      <c r="A481" s="4">
        <v>23335</v>
      </c>
      <c r="B481">
        <v>4.09</v>
      </c>
    </row>
    <row r="482" spans="1:2" hidden="1">
      <c r="A482" s="4">
        <v>23336</v>
      </c>
      <c r="B482">
        <v>4.0999999999999996</v>
      </c>
    </row>
    <row r="483" spans="1:2" hidden="1">
      <c r="A483" s="4">
        <v>23337</v>
      </c>
      <c r="B483">
        <v>4.09</v>
      </c>
    </row>
    <row r="484" spans="1:2" hidden="1">
      <c r="A484" s="4">
        <v>23341</v>
      </c>
      <c r="B484">
        <v>4.08</v>
      </c>
    </row>
    <row r="485" spans="1:2" hidden="1">
      <c r="A485" s="4">
        <v>23342</v>
      </c>
      <c r="B485">
        <v>4.08</v>
      </c>
    </row>
    <row r="486" spans="1:2" hidden="1">
      <c r="A486" s="4">
        <v>23344</v>
      </c>
      <c r="B486">
        <v>4.08</v>
      </c>
    </row>
    <row r="487" spans="1:2" hidden="1">
      <c r="A487" s="4">
        <v>23347</v>
      </c>
      <c r="B487">
        <v>4.09</v>
      </c>
    </row>
    <row r="488" spans="1:2" hidden="1">
      <c r="A488" s="4">
        <v>23348</v>
      </c>
      <c r="B488">
        <v>4.0999999999999996</v>
      </c>
    </row>
    <row r="489" spans="1:2" hidden="1">
      <c r="A489" s="4">
        <v>23349</v>
      </c>
      <c r="B489">
        <v>4.0999999999999996</v>
      </c>
    </row>
    <row r="490" spans="1:2" hidden="1">
      <c r="A490" s="4">
        <v>23350</v>
      </c>
      <c r="B490">
        <v>4.1100000000000003</v>
      </c>
    </row>
    <row r="491" spans="1:2" hidden="1">
      <c r="A491" s="4">
        <v>23351</v>
      </c>
      <c r="B491">
        <v>4.1100000000000003</v>
      </c>
    </row>
    <row r="492" spans="1:2" hidden="1">
      <c r="A492" s="4">
        <v>23354</v>
      </c>
      <c r="B492">
        <v>4.0999999999999996</v>
      </c>
    </row>
    <row r="493" spans="1:2" hidden="1">
      <c r="A493" s="4">
        <v>23355</v>
      </c>
      <c r="B493">
        <v>4.0999999999999996</v>
      </c>
    </row>
    <row r="494" spans="1:2" hidden="1">
      <c r="A494" s="4">
        <v>23356</v>
      </c>
      <c r="B494">
        <v>4.12</v>
      </c>
    </row>
    <row r="495" spans="1:2" hidden="1">
      <c r="A495" s="4">
        <v>23357</v>
      </c>
      <c r="B495">
        <v>4.12</v>
      </c>
    </row>
    <row r="496" spans="1:2" hidden="1">
      <c r="A496" s="4">
        <v>23358</v>
      </c>
      <c r="B496">
        <v>4.13</v>
      </c>
    </row>
    <row r="497" spans="1:2" hidden="1">
      <c r="A497" s="4">
        <v>23361</v>
      </c>
      <c r="B497">
        <v>4.1500000000000004</v>
      </c>
    </row>
    <row r="498" spans="1:2" hidden="1">
      <c r="A498" s="4">
        <v>23362</v>
      </c>
      <c r="B498">
        <v>4.1500000000000004</v>
      </c>
    </row>
    <row r="499" spans="1:2" hidden="1">
      <c r="A499" s="4">
        <v>23363</v>
      </c>
      <c r="B499">
        <v>4.1500000000000004</v>
      </c>
    </row>
    <row r="500" spans="1:2" hidden="1">
      <c r="A500" s="4">
        <v>23364</v>
      </c>
      <c r="B500">
        <v>4.1399999999999997</v>
      </c>
    </row>
    <row r="501" spans="1:2" hidden="1">
      <c r="A501" s="4">
        <v>23365</v>
      </c>
      <c r="B501">
        <v>4.1500000000000004</v>
      </c>
    </row>
    <row r="502" spans="1:2" hidden="1">
      <c r="A502" s="4">
        <v>23368</v>
      </c>
      <c r="B502">
        <v>4.1500000000000004</v>
      </c>
    </row>
    <row r="503" spans="1:2" hidden="1">
      <c r="A503" s="4">
        <v>23369</v>
      </c>
      <c r="B503">
        <v>4.1500000000000004</v>
      </c>
    </row>
    <row r="504" spans="1:2" hidden="1">
      <c r="A504" s="4">
        <v>23371</v>
      </c>
      <c r="B504">
        <v>4.1500000000000004</v>
      </c>
    </row>
    <row r="505" spans="1:2" hidden="1">
      <c r="A505" s="4">
        <v>23372</v>
      </c>
      <c r="B505">
        <v>4.1500000000000004</v>
      </c>
    </row>
    <row r="506" spans="1:2" hidden="1">
      <c r="A506" s="4">
        <v>23375</v>
      </c>
      <c r="B506">
        <v>4.1399999999999997</v>
      </c>
    </row>
    <row r="507" spans="1:2" hidden="1">
      <c r="A507" s="4">
        <v>23376</v>
      </c>
      <c r="B507">
        <v>4.1399999999999997</v>
      </c>
    </row>
    <row r="508" spans="1:2" hidden="1">
      <c r="A508" s="4">
        <v>23378</v>
      </c>
      <c r="B508">
        <v>4.1399999999999997</v>
      </c>
    </row>
    <row r="509" spans="1:2" hidden="1">
      <c r="A509" s="4">
        <v>23379</v>
      </c>
      <c r="B509">
        <v>4.1500000000000004</v>
      </c>
    </row>
    <row r="510" spans="1:2" hidden="1">
      <c r="A510" s="4">
        <v>23382</v>
      </c>
      <c r="B510">
        <v>4.16</v>
      </c>
    </row>
    <row r="511" spans="1:2" hidden="1">
      <c r="A511" s="4">
        <v>23383</v>
      </c>
      <c r="B511">
        <v>4.1500000000000004</v>
      </c>
    </row>
    <row r="512" spans="1:2" hidden="1">
      <c r="A512" s="4">
        <v>23384</v>
      </c>
      <c r="B512">
        <v>4.18</v>
      </c>
    </row>
    <row r="513" spans="1:2" hidden="1">
      <c r="A513" s="4">
        <v>23385</v>
      </c>
      <c r="B513">
        <v>4.18</v>
      </c>
    </row>
    <row r="514" spans="1:2" hidden="1">
      <c r="A514" s="4">
        <v>23386</v>
      </c>
      <c r="B514">
        <v>4.18</v>
      </c>
    </row>
    <row r="515" spans="1:2" hidden="1">
      <c r="A515" s="4">
        <v>23389</v>
      </c>
      <c r="B515">
        <v>4.18</v>
      </c>
    </row>
    <row r="516" spans="1:2" hidden="1">
      <c r="A516" s="4">
        <v>23390</v>
      </c>
      <c r="B516">
        <v>4.18</v>
      </c>
    </row>
    <row r="517" spans="1:2" hidden="1">
      <c r="A517" s="4">
        <v>23391</v>
      </c>
      <c r="B517">
        <v>4.18</v>
      </c>
    </row>
    <row r="518" spans="1:2" hidden="1">
      <c r="A518" s="4">
        <v>23392</v>
      </c>
      <c r="B518">
        <v>4.17</v>
      </c>
    </row>
    <row r="519" spans="1:2" hidden="1">
      <c r="A519" s="4">
        <v>23393</v>
      </c>
      <c r="B519">
        <v>4.17</v>
      </c>
    </row>
    <row r="520" spans="1:2" hidden="1">
      <c r="A520" s="4">
        <v>23396</v>
      </c>
      <c r="B520">
        <v>4.16</v>
      </c>
    </row>
    <row r="521" spans="1:2" hidden="1">
      <c r="A521" s="4">
        <v>23397</v>
      </c>
      <c r="B521">
        <v>4.16</v>
      </c>
    </row>
    <row r="522" spans="1:2" hidden="1">
      <c r="A522" s="4">
        <v>23398</v>
      </c>
      <c r="B522">
        <v>4.16</v>
      </c>
    </row>
    <row r="523" spans="1:2" hidden="1">
      <c r="A523" s="4">
        <v>23399</v>
      </c>
      <c r="B523">
        <v>4.16</v>
      </c>
    </row>
    <row r="524" spans="1:2" hidden="1">
      <c r="A524" s="4">
        <v>23400</v>
      </c>
      <c r="B524">
        <v>4.18</v>
      </c>
    </row>
    <row r="525" spans="1:2" hidden="1">
      <c r="A525" s="4">
        <v>23403</v>
      </c>
      <c r="B525">
        <v>4.18</v>
      </c>
    </row>
    <row r="526" spans="1:2" hidden="1">
      <c r="A526" s="4">
        <v>23404</v>
      </c>
      <c r="B526">
        <v>4.17</v>
      </c>
    </row>
    <row r="527" spans="1:2" hidden="1">
      <c r="A527" s="4">
        <v>23405</v>
      </c>
      <c r="B527">
        <v>4.17</v>
      </c>
    </row>
    <row r="528" spans="1:2" hidden="1">
      <c r="A528" s="4">
        <v>23406</v>
      </c>
      <c r="B528">
        <v>4.16</v>
      </c>
    </row>
    <row r="529" spans="1:2" hidden="1">
      <c r="A529" s="4">
        <v>23407</v>
      </c>
      <c r="B529">
        <v>4.1500000000000004</v>
      </c>
    </row>
    <row r="530" spans="1:2" hidden="1">
      <c r="A530" s="4">
        <v>23410</v>
      </c>
      <c r="B530">
        <v>4.1500000000000004</v>
      </c>
    </row>
    <row r="531" spans="1:2" hidden="1">
      <c r="A531" s="4">
        <v>23411</v>
      </c>
      <c r="B531">
        <v>4.1500000000000004</v>
      </c>
    </row>
    <row r="532" spans="1:2" hidden="1">
      <c r="A532" s="4">
        <v>23412</v>
      </c>
      <c r="B532">
        <v>4.1500000000000004</v>
      </c>
    </row>
    <row r="533" spans="1:2" hidden="1">
      <c r="A533" s="4">
        <v>23413</v>
      </c>
      <c r="B533">
        <v>4.1399999999999997</v>
      </c>
    </row>
    <row r="534" spans="1:2" hidden="1">
      <c r="A534" s="4">
        <v>23414</v>
      </c>
      <c r="B534">
        <v>4.1399999999999997</v>
      </c>
    </row>
    <row r="535" spans="1:2" hidden="1">
      <c r="A535" s="4">
        <v>23417</v>
      </c>
      <c r="B535">
        <v>4.1399999999999997</v>
      </c>
    </row>
    <row r="536" spans="1:2" hidden="1">
      <c r="A536" s="4">
        <v>23418</v>
      </c>
      <c r="B536">
        <v>4.1399999999999997</v>
      </c>
    </row>
    <row r="537" spans="1:2" hidden="1">
      <c r="A537" s="4">
        <v>23420</v>
      </c>
      <c r="B537">
        <v>4.13</v>
      </c>
    </row>
    <row r="538" spans="1:2" hidden="1">
      <c r="A538" s="4">
        <v>23421</v>
      </c>
      <c r="B538">
        <v>4.13</v>
      </c>
    </row>
    <row r="539" spans="1:2" hidden="1">
      <c r="A539" s="4">
        <v>23424</v>
      </c>
      <c r="B539">
        <v>4.13</v>
      </c>
    </row>
    <row r="540" spans="1:2" hidden="1">
      <c r="A540" s="4">
        <v>23425</v>
      </c>
      <c r="B540">
        <v>4.1399999999999997</v>
      </c>
    </row>
    <row r="541" spans="1:2" hidden="1">
      <c r="A541" s="4">
        <v>23426</v>
      </c>
      <c r="B541">
        <v>4.1399999999999997</v>
      </c>
    </row>
    <row r="542" spans="1:2" hidden="1">
      <c r="A542" s="4">
        <v>23427</v>
      </c>
      <c r="B542">
        <v>4.1399999999999997</v>
      </c>
    </row>
    <row r="543" spans="1:2" hidden="1">
      <c r="A543" s="4">
        <v>23431</v>
      </c>
      <c r="B543">
        <v>4.1500000000000004</v>
      </c>
    </row>
    <row r="544" spans="1:2" hidden="1">
      <c r="A544" s="4">
        <v>23432</v>
      </c>
      <c r="B544">
        <v>4.1500000000000004</v>
      </c>
    </row>
    <row r="545" spans="1:2" hidden="1">
      <c r="A545" s="4">
        <v>23433</v>
      </c>
      <c r="B545">
        <v>4.1500000000000004</v>
      </c>
    </row>
    <row r="546" spans="1:2" hidden="1">
      <c r="A546" s="4">
        <v>23434</v>
      </c>
      <c r="B546">
        <v>4.17</v>
      </c>
    </row>
    <row r="547" spans="1:2" hidden="1">
      <c r="A547" s="4">
        <v>23435</v>
      </c>
      <c r="B547">
        <v>4.18</v>
      </c>
    </row>
    <row r="548" spans="1:2" hidden="1">
      <c r="A548" s="4">
        <v>23438</v>
      </c>
      <c r="B548">
        <v>4.17</v>
      </c>
    </row>
    <row r="549" spans="1:2" hidden="1">
      <c r="A549" s="4">
        <v>23439</v>
      </c>
      <c r="B549">
        <v>4.18</v>
      </c>
    </row>
    <row r="550" spans="1:2" hidden="1">
      <c r="A550" s="4">
        <v>23440</v>
      </c>
      <c r="B550">
        <v>4.1900000000000004</v>
      </c>
    </row>
    <row r="551" spans="1:2" hidden="1">
      <c r="A551" s="4">
        <v>23441</v>
      </c>
      <c r="B551">
        <v>4.1900000000000004</v>
      </c>
    </row>
    <row r="552" spans="1:2" hidden="1">
      <c r="A552" s="4">
        <v>23442</v>
      </c>
      <c r="B552">
        <v>4.1900000000000004</v>
      </c>
    </row>
    <row r="553" spans="1:2" hidden="1">
      <c r="A553" s="4">
        <v>23445</v>
      </c>
      <c r="B553">
        <v>4.2</v>
      </c>
    </row>
    <row r="554" spans="1:2" hidden="1">
      <c r="A554" s="4">
        <v>23446</v>
      </c>
      <c r="B554">
        <v>4.2</v>
      </c>
    </row>
    <row r="555" spans="1:2" hidden="1">
      <c r="A555" s="4">
        <v>23447</v>
      </c>
      <c r="B555">
        <v>4.21</v>
      </c>
    </row>
    <row r="556" spans="1:2" hidden="1">
      <c r="A556" s="4">
        <v>23448</v>
      </c>
      <c r="B556">
        <v>4.21</v>
      </c>
    </row>
    <row r="557" spans="1:2" hidden="1">
      <c r="A557" s="4">
        <v>23449</v>
      </c>
      <c r="B557">
        <v>4.22</v>
      </c>
    </row>
    <row r="558" spans="1:2" hidden="1">
      <c r="A558" s="4">
        <v>23452</v>
      </c>
      <c r="B558">
        <v>4.21</v>
      </c>
    </row>
    <row r="559" spans="1:2" hidden="1">
      <c r="A559" s="4">
        <v>23453</v>
      </c>
      <c r="B559">
        <v>4.22</v>
      </c>
    </row>
    <row r="560" spans="1:2" hidden="1">
      <c r="A560" s="4">
        <v>23454</v>
      </c>
      <c r="B560">
        <v>4.2300000000000004</v>
      </c>
    </row>
    <row r="561" spans="1:2" hidden="1">
      <c r="A561" s="4">
        <v>23455</v>
      </c>
      <c r="B561">
        <v>4.24</v>
      </c>
    </row>
    <row r="562" spans="1:2" hidden="1">
      <c r="A562" s="4">
        <v>23456</v>
      </c>
      <c r="B562">
        <v>4.25</v>
      </c>
    </row>
    <row r="563" spans="1:2" hidden="1">
      <c r="A563" s="4">
        <v>23459</v>
      </c>
      <c r="B563">
        <v>4.25</v>
      </c>
    </row>
    <row r="564" spans="1:2" hidden="1">
      <c r="A564" s="4">
        <v>23460</v>
      </c>
      <c r="B564">
        <v>4.26</v>
      </c>
    </row>
    <row r="565" spans="1:2" hidden="1">
      <c r="A565" s="4">
        <v>23461</v>
      </c>
      <c r="B565">
        <v>4.26</v>
      </c>
    </row>
    <row r="566" spans="1:2" hidden="1">
      <c r="A566" s="4">
        <v>23462</v>
      </c>
      <c r="B566">
        <v>4.25</v>
      </c>
    </row>
    <row r="567" spans="1:2" hidden="1">
      <c r="A567" s="4">
        <v>23466</v>
      </c>
      <c r="B567">
        <v>4.25</v>
      </c>
    </row>
    <row r="568" spans="1:2" hidden="1">
      <c r="A568" s="4">
        <v>23467</v>
      </c>
      <c r="B568">
        <v>4.2300000000000004</v>
      </c>
    </row>
    <row r="569" spans="1:2" hidden="1">
      <c r="A569" s="4">
        <v>23468</v>
      </c>
      <c r="B569">
        <v>4.2300000000000004</v>
      </c>
    </row>
    <row r="570" spans="1:2" hidden="1">
      <c r="A570" s="4">
        <v>23469</v>
      </c>
      <c r="B570">
        <v>4.24</v>
      </c>
    </row>
    <row r="571" spans="1:2" hidden="1">
      <c r="A571" s="4">
        <v>23470</v>
      </c>
      <c r="B571">
        <v>4.25</v>
      </c>
    </row>
    <row r="572" spans="1:2" hidden="1">
      <c r="A572" s="4">
        <v>23473</v>
      </c>
      <c r="B572">
        <v>4.25</v>
      </c>
    </row>
    <row r="573" spans="1:2" hidden="1">
      <c r="A573" s="4">
        <v>23474</v>
      </c>
      <c r="B573">
        <v>4.25</v>
      </c>
    </row>
    <row r="574" spans="1:2" hidden="1">
      <c r="A574" s="4">
        <v>23475</v>
      </c>
      <c r="B574">
        <v>4.22</v>
      </c>
    </row>
    <row r="575" spans="1:2" hidden="1">
      <c r="A575" s="4">
        <v>23476</v>
      </c>
      <c r="B575">
        <v>4.22</v>
      </c>
    </row>
    <row r="576" spans="1:2" hidden="1">
      <c r="A576" s="4">
        <v>23477</v>
      </c>
      <c r="B576">
        <v>4.22</v>
      </c>
    </row>
    <row r="577" spans="1:2" hidden="1">
      <c r="A577" s="4">
        <v>23480</v>
      </c>
      <c r="B577">
        <v>4.2300000000000004</v>
      </c>
    </row>
    <row r="578" spans="1:2" hidden="1">
      <c r="A578" s="4">
        <v>23481</v>
      </c>
      <c r="B578">
        <v>4.24</v>
      </c>
    </row>
    <row r="579" spans="1:2" hidden="1">
      <c r="A579" s="4">
        <v>23482</v>
      </c>
      <c r="B579">
        <v>4.2300000000000004</v>
      </c>
    </row>
    <row r="580" spans="1:2" hidden="1">
      <c r="A580" s="4">
        <v>23483</v>
      </c>
      <c r="B580">
        <v>4.2300000000000004</v>
      </c>
    </row>
    <row r="581" spans="1:2" hidden="1">
      <c r="A581" s="4">
        <v>23484</v>
      </c>
      <c r="B581">
        <v>4.24</v>
      </c>
    </row>
    <row r="582" spans="1:2" hidden="1">
      <c r="A582" s="4">
        <v>23487</v>
      </c>
      <c r="B582">
        <v>4.24</v>
      </c>
    </row>
    <row r="583" spans="1:2" hidden="1">
      <c r="A583" s="4">
        <v>23488</v>
      </c>
      <c r="B583">
        <v>4.2300000000000004</v>
      </c>
    </row>
    <row r="584" spans="1:2" hidden="1">
      <c r="A584" s="4">
        <v>23489</v>
      </c>
      <c r="B584">
        <v>4.2300000000000004</v>
      </c>
    </row>
    <row r="585" spans="1:2" hidden="1">
      <c r="A585" s="4">
        <v>23490</v>
      </c>
      <c r="B585">
        <v>4.2300000000000004</v>
      </c>
    </row>
    <row r="586" spans="1:2" hidden="1">
      <c r="A586" s="4">
        <v>23491</v>
      </c>
      <c r="B586">
        <v>4.2300000000000004</v>
      </c>
    </row>
    <row r="587" spans="1:2" hidden="1">
      <c r="A587" s="4">
        <v>23494</v>
      </c>
      <c r="B587">
        <v>4.2300000000000004</v>
      </c>
    </row>
    <row r="588" spans="1:2" hidden="1">
      <c r="A588" s="4">
        <v>23495</v>
      </c>
      <c r="B588">
        <v>4.2300000000000004</v>
      </c>
    </row>
    <row r="589" spans="1:2" hidden="1">
      <c r="A589" s="4">
        <v>23496</v>
      </c>
      <c r="B589">
        <v>4.22</v>
      </c>
    </row>
    <row r="590" spans="1:2" hidden="1">
      <c r="A590" s="4">
        <v>23497</v>
      </c>
      <c r="B590">
        <v>4.22</v>
      </c>
    </row>
    <row r="591" spans="1:2" hidden="1">
      <c r="A591" s="4">
        <v>23498</v>
      </c>
      <c r="B591">
        <v>4.22</v>
      </c>
    </row>
    <row r="592" spans="1:2" hidden="1">
      <c r="A592" s="4">
        <v>23501</v>
      </c>
      <c r="B592">
        <v>4.22</v>
      </c>
    </row>
    <row r="593" spans="1:2" hidden="1">
      <c r="A593" s="4">
        <v>23502</v>
      </c>
      <c r="B593">
        <v>4.22</v>
      </c>
    </row>
    <row r="594" spans="1:2" hidden="1">
      <c r="A594" s="4">
        <v>23503</v>
      </c>
      <c r="B594">
        <v>4.22</v>
      </c>
    </row>
    <row r="595" spans="1:2" hidden="1">
      <c r="A595" s="4">
        <v>23504</v>
      </c>
      <c r="B595">
        <v>4.22</v>
      </c>
    </row>
    <row r="596" spans="1:2" hidden="1">
      <c r="A596" s="4">
        <v>23505</v>
      </c>
      <c r="B596">
        <v>4.2</v>
      </c>
    </row>
    <row r="597" spans="1:2" hidden="1">
      <c r="A597" s="4">
        <v>23508</v>
      </c>
      <c r="B597">
        <v>4.1900000000000004</v>
      </c>
    </row>
    <row r="598" spans="1:2" hidden="1">
      <c r="A598" s="4">
        <v>23509</v>
      </c>
      <c r="B598">
        <v>4.1900000000000004</v>
      </c>
    </row>
    <row r="599" spans="1:2" hidden="1">
      <c r="A599" s="4">
        <v>23510</v>
      </c>
      <c r="B599">
        <v>4.1900000000000004</v>
      </c>
    </row>
    <row r="600" spans="1:2" hidden="1">
      <c r="A600" s="4">
        <v>23511</v>
      </c>
      <c r="B600">
        <v>4.1900000000000004</v>
      </c>
    </row>
    <row r="601" spans="1:2" hidden="1">
      <c r="A601" s="4">
        <v>23512</v>
      </c>
      <c r="B601">
        <v>4.1900000000000004</v>
      </c>
    </row>
    <row r="602" spans="1:2" hidden="1">
      <c r="A602" s="4">
        <v>23515</v>
      </c>
      <c r="B602">
        <v>4.1900000000000004</v>
      </c>
    </row>
    <row r="603" spans="1:2" hidden="1">
      <c r="A603" s="4">
        <v>23516</v>
      </c>
      <c r="B603">
        <v>4.1900000000000004</v>
      </c>
    </row>
    <row r="604" spans="1:2" hidden="1">
      <c r="A604" s="4">
        <v>23517</v>
      </c>
      <c r="B604">
        <v>4.2</v>
      </c>
    </row>
    <row r="605" spans="1:2" hidden="1">
      <c r="A605" s="4">
        <v>23518</v>
      </c>
      <c r="B605">
        <v>4.2</v>
      </c>
    </row>
    <row r="606" spans="1:2" hidden="1">
      <c r="A606" s="4">
        <v>23519</v>
      </c>
      <c r="B606">
        <v>4.2</v>
      </c>
    </row>
    <row r="607" spans="1:2" hidden="1">
      <c r="A607" s="4">
        <v>23522</v>
      </c>
      <c r="B607">
        <v>4.1900000000000004</v>
      </c>
    </row>
    <row r="608" spans="1:2" hidden="1">
      <c r="A608" s="4">
        <v>23523</v>
      </c>
      <c r="B608">
        <v>4.1900000000000004</v>
      </c>
    </row>
    <row r="609" spans="1:2" hidden="1">
      <c r="A609" s="4">
        <v>23524</v>
      </c>
      <c r="B609">
        <v>4.2</v>
      </c>
    </row>
    <row r="610" spans="1:2" hidden="1">
      <c r="A610" s="4">
        <v>23525</v>
      </c>
      <c r="B610">
        <v>4.1900000000000004</v>
      </c>
    </row>
    <row r="611" spans="1:2" hidden="1">
      <c r="A611" s="4">
        <v>23529</v>
      </c>
      <c r="B611">
        <v>4.1900000000000004</v>
      </c>
    </row>
    <row r="612" spans="1:2" hidden="1">
      <c r="A612" s="4">
        <v>23530</v>
      </c>
      <c r="B612">
        <v>4.1900000000000004</v>
      </c>
    </row>
    <row r="613" spans="1:2" hidden="1">
      <c r="A613" s="4">
        <v>23531</v>
      </c>
      <c r="B613">
        <v>4.1900000000000004</v>
      </c>
    </row>
    <row r="614" spans="1:2" hidden="1">
      <c r="A614" s="4">
        <v>23532</v>
      </c>
      <c r="B614">
        <v>4.1900000000000004</v>
      </c>
    </row>
    <row r="615" spans="1:2" hidden="1">
      <c r="A615" s="4">
        <v>23533</v>
      </c>
      <c r="B615">
        <v>4.18</v>
      </c>
    </row>
    <row r="616" spans="1:2" hidden="1">
      <c r="A616" s="4">
        <v>23536</v>
      </c>
      <c r="B616">
        <v>4.18</v>
      </c>
    </row>
    <row r="617" spans="1:2" hidden="1">
      <c r="A617" s="4">
        <v>23537</v>
      </c>
      <c r="B617">
        <v>4.17</v>
      </c>
    </row>
    <row r="618" spans="1:2" hidden="1">
      <c r="A618" s="4">
        <v>23538</v>
      </c>
      <c r="B618">
        <v>4.17</v>
      </c>
    </row>
    <row r="619" spans="1:2" hidden="1">
      <c r="A619" s="4">
        <v>23539</v>
      </c>
      <c r="B619">
        <v>4.18</v>
      </c>
    </row>
    <row r="620" spans="1:2" hidden="1">
      <c r="A620" s="4">
        <v>23540</v>
      </c>
      <c r="B620">
        <v>4.18</v>
      </c>
    </row>
    <row r="621" spans="1:2" hidden="1">
      <c r="A621" s="4">
        <v>23543</v>
      </c>
      <c r="B621">
        <v>4.18</v>
      </c>
    </row>
    <row r="622" spans="1:2" hidden="1">
      <c r="A622" s="4">
        <v>23544</v>
      </c>
      <c r="B622">
        <v>4.18</v>
      </c>
    </row>
    <row r="623" spans="1:2" hidden="1">
      <c r="A623" s="4">
        <v>23545</v>
      </c>
      <c r="B623">
        <v>4.18</v>
      </c>
    </row>
    <row r="624" spans="1:2" hidden="1">
      <c r="A624" s="4">
        <v>23546</v>
      </c>
      <c r="B624">
        <v>4.17</v>
      </c>
    </row>
    <row r="625" spans="1:2" hidden="1">
      <c r="A625" s="4">
        <v>23547</v>
      </c>
      <c r="B625">
        <v>4.16</v>
      </c>
    </row>
    <row r="626" spans="1:2" hidden="1">
      <c r="A626" s="4">
        <v>23550</v>
      </c>
      <c r="B626">
        <v>4.1500000000000004</v>
      </c>
    </row>
    <row r="627" spans="1:2" hidden="1">
      <c r="A627" s="4">
        <v>23551</v>
      </c>
      <c r="B627">
        <v>4.1500000000000004</v>
      </c>
    </row>
    <row r="628" spans="1:2" hidden="1">
      <c r="A628" s="4">
        <v>23552</v>
      </c>
      <c r="B628">
        <v>4.1500000000000004</v>
      </c>
    </row>
    <row r="629" spans="1:2" hidden="1">
      <c r="A629" s="4">
        <v>23553</v>
      </c>
      <c r="B629">
        <v>4.1500000000000004</v>
      </c>
    </row>
    <row r="630" spans="1:2" hidden="1">
      <c r="A630" s="4">
        <v>23554</v>
      </c>
      <c r="B630">
        <v>4.1500000000000004</v>
      </c>
    </row>
    <row r="631" spans="1:2" hidden="1">
      <c r="A631" s="4">
        <v>23557</v>
      </c>
      <c r="B631">
        <v>4.1500000000000004</v>
      </c>
    </row>
    <row r="632" spans="1:2" hidden="1">
      <c r="A632" s="4">
        <v>23558</v>
      </c>
      <c r="B632">
        <v>4.1500000000000004</v>
      </c>
    </row>
    <row r="633" spans="1:2" hidden="1">
      <c r="A633" s="4">
        <v>23559</v>
      </c>
      <c r="B633">
        <v>4.1500000000000004</v>
      </c>
    </row>
    <row r="634" spans="1:2" hidden="1">
      <c r="A634" s="4">
        <v>23560</v>
      </c>
      <c r="B634">
        <v>4.1500000000000004</v>
      </c>
    </row>
    <row r="635" spans="1:2" hidden="1">
      <c r="A635" s="4">
        <v>23564</v>
      </c>
      <c r="B635">
        <v>4.16</v>
      </c>
    </row>
    <row r="636" spans="1:2" hidden="1">
      <c r="A636" s="4">
        <v>23565</v>
      </c>
      <c r="B636">
        <v>4.1500000000000004</v>
      </c>
    </row>
    <row r="637" spans="1:2" hidden="1">
      <c r="A637" s="4">
        <v>23566</v>
      </c>
      <c r="B637">
        <v>4.1500000000000004</v>
      </c>
    </row>
    <row r="638" spans="1:2" hidden="1">
      <c r="A638" s="4">
        <v>23567</v>
      </c>
      <c r="B638">
        <v>4.18</v>
      </c>
    </row>
    <row r="639" spans="1:2" hidden="1">
      <c r="A639" s="4">
        <v>23568</v>
      </c>
      <c r="B639">
        <v>4.1900000000000004</v>
      </c>
    </row>
    <row r="640" spans="1:2" hidden="1">
      <c r="A640" s="4">
        <v>23571</v>
      </c>
      <c r="B640">
        <v>4.1900000000000004</v>
      </c>
    </row>
    <row r="641" spans="1:2" hidden="1">
      <c r="A641" s="4">
        <v>23572</v>
      </c>
      <c r="B641">
        <v>4.1900000000000004</v>
      </c>
    </row>
    <row r="642" spans="1:2" hidden="1">
      <c r="A642" s="4">
        <v>23573</v>
      </c>
      <c r="B642">
        <v>4.1900000000000004</v>
      </c>
    </row>
    <row r="643" spans="1:2" hidden="1">
      <c r="A643" s="4">
        <v>23574</v>
      </c>
      <c r="B643">
        <v>4.1900000000000004</v>
      </c>
    </row>
    <row r="644" spans="1:2" hidden="1">
      <c r="A644" s="4">
        <v>23575</v>
      </c>
      <c r="B644">
        <v>4.2</v>
      </c>
    </row>
    <row r="645" spans="1:2" hidden="1">
      <c r="A645" s="4">
        <v>23578</v>
      </c>
      <c r="B645">
        <v>4.21</v>
      </c>
    </row>
    <row r="646" spans="1:2" hidden="1">
      <c r="A646" s="4">
        <v>23579</v>
      </c>
      <c r="B646">
        <v>4.2</v>
      </c>
    </row>
    <row r="647" spans="1:2" hidden="1">
      <c r="A647" s="4">
        <v>23580</v>
      </c>
      <c r="B647">
        <v>4.21</v>
      </c>
    </row>
    <row r="648" spans="1:2" hidden="1">
      <c r="A648" s="4">
        <v>23581</v>
      </c>
      <c r="B648">
        <v>4.2</v>
      </c>
    </row>
    <row r="649" spans="1:2" hidden="1">
      <c r="A649" s="4">
        <v>23582</v>
      </c>
      <c r="B649">
        <v>4.2</v>
      </c>
    </row>
    <row r="650" spans="1:2" hidden="1">
      <c r="A650" s="4">
        <v>23585</v>
      </c>
      <c r="B650">
        <v>4.2</v>
      </c>
    </row>
    <row r="651" spans="1:2" hidden="1">
      <c r="A651" s="4">
        <v>23586</v>
      </c>
      <c r="B651">
        <v>4.2</v>
      </c>
    </row>
    <row r="652" spans="1:2" hidden="1">
      <c r="A652" s="4">
        <v>23587</v>
      </c>
      <c r="B652">
        <v>4.2</v>
      </c>
    </row>
    <row r="653" spans="1:2" hidden="1">
      <c r="A653" s="4">
        <v>23588</v>
      </c>
      <c r="B653">
        <v>4.1900000000000004</v>
      </c>
    </row>
    <row r="654" spans="1:2" hidden="1">
      <c r="A654" s="4">
        <v>23589</v>
      </c>
      <c r="B654">
        <v>4.1900000000000004</v>
      </c>
    </row>
    <row r="655" spans="1:2" hidden="1">
      <c r="A655" s="4">
        <v>23592</v>
      </c>
      <c r="B655">
        <v>4.1900000000000004</v>
      </c>
    </row>
    <row r="656" spans="1:2" hidden="1">
      <c r="A656" s="4">
        <v>23593</v>
      </c>
      <c r="B656">
        <v>4.1900000000000004</v>
      </c>
    </row>
    <row r="657" spans="1:2" hidden="1">
      <c r="A657" s="4">
        <v>23594</v>
      </c>
      <c r="B657">
        <v>4.1900000000000004</v>
      </c>
    </row>
    <row r="658" spans="1:2" hidden="1">
      <c r="A658" s="4">
        <v>23595</v>
      </c>
      <c r="B658">
        <v>4.18</v>
      </c>
    </row>
    <row r="659" spans="1:2" hidden="1">
      <c r="A659" s="4">
        <v>23596</v>
      </c>
      <c r="B659">
        <v>4.1900000000000004</v>
      </c>
    </row>
    <row r="660" spans="1:2" hidden="1">
      <c r="A660" s="4">
        <v>23599</v>
      </c>
      <c r="B660">
        <v>4.1900000000000004</v>
      </c>
    </row>
    <row r="661" spans="1:2" hidden="1">
      <c r="A661" s="4">
        <v>23600</v>
      </c>
      <c r="B661">
        <v>4.2</v>
      </c>
    </row>
    <row r="662" spans="1:2" hidden="1">
      <c r="A662" s="4">
        <v>23601</v>
      </c>
      <c r="B662">
        <v>4.2</v>
      </c>
    </row>
    <row r="663" spans="1:2" hidden="1">
      <c r="A663" s="4">
        <v>23602</v>
      </c>
      <c r="B663">
        <v>4.1900000000000004</v>
      </c>
    </row>
    <row r="664" spans="1:2" hidden="1">
      <c r="A664" s="4">
        <v>23603</v>
      </c>
      <c r="B664">
        <v>4.1900000000000004</v>
      </c>
    </row>
    <row r="665" spans="1:2" hidden="1">
      <c r="A665" s="4">
        <v>23606</v>
      </c>
      <c r="B665">
        <v>4.1900000000000004</v>
      </c>
    </row>
    <row r="666" spans="1:2" hidden="1">
      <c r="A666" s="4">
        <v>23607</v>
      </c>
      <c r="B666">
        <v>4.1900000000000004</v>
      </c>
    </row>
    <row r="667" spans="1:2" hidden="1">
      <c r="A667" s="4">
        <v>23608</v>
      </c>
      <c r="B667">
        <v>4.1900000000000004</v>
      </c>
    </row>
    <row r="668" spans="1:2" hidden="1">
      <c r="A668" s="4">
        <v>23609</v>
      </c>
      <c r="B668">
        <v>4.1900000000000004</v>
      </c>
    </row>
    <row r="669" spans="1:2" hidden="1">
      <c r="A669" s="4">
        <v>23610</v>
      </c>
      <c r="B669">
        <v>4.1900000000000004</v>
      </c>
    </row>
    <row r="670" spans="1:2" hidden="1">
      <c r="A670" s="4">
        <v>23613</v>
      </c>
      <c r="B670">
        <v>4.1900000000000004</v>
      </c>
    </row>
    <row r="671" spans="1:2" hidden="1">
      <c r="A671" s="4">
        <v>23614</v>
      </c>
      <c r="B671">
        <v>4.2</v>
      </c>
    </row>
    <row r="672" spans="1:2" hidden="1">
      <c r="A672" s="4">
        <v>23615</v>
      </c>
      <c r="B672">
        <v>4.2</v>
      </c>
    </row>
    <row r="673" spans="1:2" hidden="1">
      <c r="A673" s="4">
        <v>23616</v>
      </c>
      <c r="B673">
        <v>4.2</v>
      </c>
    </row>
    <row r="674" spans="1:2" hidden="1">
      <c r="A674" s="4">
        <v>23617</v>
      </c>
      <c r="B674">
        <v>4.21</v>
      </c>
    </row>
    <row r="675" spans="1:2" hidden="1">
      <c r="A675" s="4">
        <v>23620</v>
      </c>
      <c r="B675">
        <v>4.21</v>
      </c>
    </row>
    <row r="676" spans="1:2" hidden="1">
      <c r="A676" s="4">
        <v>23621</v>
      </c>
      <c r="B676">
        <v>4.21</v>
      </c>
    </row>
    <row r="677" spans="1:2" hidden="1">
      <c r="A677" s="4">
        <v>23622</v>
      </c>
      <c r="B677">
        <v>4.22</v>
      </c>
    </row>
    <row r="678" spans="1:2" hidden="1">
      <c r="A678" s="4">
        <v>23623</v>
      </c>
      <c r="B678">
        <v>4.22</v>
      </c>
    </row>
    <row r="679" spans="1:2" hidden="1">
      <c r="A679" s="4">
        <v>23624</v>
      </c>
      <c r="B679">
        <v>4.22</v>
      </c>
    </row>
    <row r="680" spans="1:2" hidden="1">
      <c r="A680" s="4">
        <v>23628</v>
      </c>
      <c r="B680">
        <v>4.22</v>
      </c>
    </row>
    <row r="681" spans="1:2" hidden="1">
      <c r="A681" s="4">
        <v>23629</v>
      </c>
      <c r="B681">
        <v>4.22</v>
      </c>
    </row>
    <row r="682" spans="1:2" hidden="1">
      <c r="A682" s="4">
        <v>23630</v>
      </c>
      <c r="B682">
        <v>4.22</v>
      </c>
    </row>
    <row r="683" spans="1:2" hidden="1">
      <c r="A683" s="4">
        <v>23631</v>
      </c>
      <c r="B683">
        <v>4.22</v>
      </c>
    </row>
    <row r="684" spans="1:2" hidden="1">
      <c r="A684" s="4">
        <v>23634</v>
      </c>
      <c r="B684">
        <v>4.22</v>
      </c>
    </row>
    <row r="685" spans="1:2" hidden="1">
      <c r="A685" s="4">
        <v>23635</v>
      </c>
      <c r="B685">
        <v>4.22</v>
      </c>
    </row>
    <row r="686" spans="1:2" hidden="1">
      <c r="A686" s="4">
        <v>23636</v>
      </c>
      <c r="B686">
        <v>4.21</v>
      </c>
    </row>
    <row r="687" spans="1:2" hidden="1">
      <c r="A687" s="4">
        <v>23637</v>
      </c>
      <c r="B687">
        <v>4.2</v>
      </c>
    </row>
    <row r="688" spans="1:2" hidden="1">
      <c r="A688" s="4">
        <v>23638</v>
      </c>
      <c r="B688">
        <v>4.2</v>
      </c>
    </row>
    <row r="689" spans="1:2" hidden="1">
      <c r="A689" s="4">
        <v>23641</v>
      </c>
      <c r="B689">
        <v>4.1900000000000004</v>
      </c>
    </row>
    <row r="690" spans="1:2" hidden="1">
      <c r="A690" s="4">
        <v>23642</v>
      </c>
      <c r="B690">
        <v>4.1900000000000004</v>
      </c>
    </row>
    <row r="691" spans="1:2" hidden="1">
      <c r="A691" s="4">
        <v>23643</v>
      </c>
      <c r="B691">
        <v>4.1900000000000004</v>
      </c>
    </row>
    <row r="692" spans="1:2" hidden="1">
      <c r="A692" s="4">
        <v>23644</v>
      </c>
      <c r="B692">
        <v>4.1900000000000004</v>
      </c>
    </row>
    <row r="693" spans="1:2" hidden="1">
      <c r="A693" s="4">
        <v>23645</v>
      </c>
      <c r="B693">
        <v>4.1900000000000004</v>
      </c>
    </row>
    <row r="694" spans="1:2" hidden="1">
      <c r="A694" s="4">
        <v>23648</v>
      </c>
      <c r="B694">
        <v>4.17</v>
      </c>
    </row>
    <row r="695" spans="1:2" hidden="1">
      <c r="A695" s="4">
        <v>23649</v>
      </c>
      <c r="B695">
        <v>4.18</v>
      </c>
    </row>
    <row r="696" spans="1:2" hidden="1">
      <c r="A696" s="4">
        <v>23650</v>
      </c>
      <c r="B696">
        <v>4.18</v>
      </c>
    </row>
    <row r="697" spans="1:2" hidden="1">
      <c r="A697" s="4">
        <v>23651</v>
      </c>
      <c r="B697">
        <v>4.18</v>
      </c>
    </row>
    <row r="698" spans="1:2" hidden="1">
      <c r="A698" s="4">
        <v>23652</v>
      </c>
      <c r="B698">
        <v>4.18</v>
      </c>
    </row>
    <row r="699" spans="1:2" hidden="1">
      <c r="A699" s="4">
        <v>23655</v>
      </c>
      <c r="B699">
        <v>4.2</v>
      </c>
    </row>
    <row r="700" spans="1:2" hidden="1">
      <c r="A700" s="4">
        <v>23656</v>
      </c>
      <c r="B700">
        <v>4.1900000000000004</v>
      </c>
    </row>
    <row r="701" spans="1:2" hidden="1">
      <c r="A701" s="4">
        <v>23657</v>
      </c>
      <c r="B701">
        <v>4.1900000000000004</v>
      </c>
    </row>
    <row r="702" spans="1:2" hidden="1">
      <c r="A702" s="4">
        <v>23658</v>
      </c>
      <c r="B702">
        <v>4.1900000000000004</v>
      </c>
    </row>
    <row r="703" spans="1:2" hidden="1">
      <c r="A703" s="4">
        <v>23659</v>
      </c>
      <c r="B703">
        <v>4.1900000000000004</v>
      </c>
    </row>
    <row r="704" spans="1:2" hidden="1">
      <c r="A704" s="4">
        <v>23663</v>
      </c>
      <c r="B704">
        <v>4.1900000000000004</v>
      </c>
    </row>
    <row r="705" spans="1:2" hidden="1">
      <c r="A705" s="4">
        <v>23664</v>
      </c>
      <c r="B705">
        <v>4.1900000000000004</v>
      </c>
    </row>
    <row r="706" spans="1:2" hidden="1">
      <c r="A706" s="4">
        <v>23665</v>
      </c>
      <c r="B706">
        <v>4.2</v>
      </c>
    </row>
    <row r="707" spans="1:2" hidden="1">
      <c r="A707" s="4">
        <v>23666</v>
      </c>
      <c r="B707">
        <v>4.21</v>
      </c>
    </row>
    <row r="708" spans="1:2" hidden="1">
      <c r="A708" s="4">
        <v>23669</v>
      </c>
      <c r="B708">
        <v>4.21</v>
      </c>
    </row>
    <row r="709" spans="1:2" hidden="1">
      <c r="A709" s="4">
        <v>23670</v>
      </c>
      <c r="B709">
        <v>4.2</v>
      </c>
    </row>
    <row r="710" spans="1:2" hidden="1">
      <c r="A710" s="4">
        <v>23671</v>
      </c>
      <c r="B710">
        <v>4.1900000000000004</v>
      </c>
    </row>
    <row r="711" spans="1:2" hidden="1">
      <c r="A711" s="4">
        <v>23672</v>
      </c>
      <c r="B711">
        <v>4.1900000000000004</v>
      </c>
    </row>
    <row r="712" spans="1:2" hidden="1">
      <c r="A712" s="4">
        <v>23673</v>
      </c>
      <c r="B712">
        <v>4.1900000000000004</v>
      </c>
    </row>
    <row r="713" spans="1:2" hidden="1">
      <c r="A713" s="4">
        <v>23676</v>
      </c>
      <c r="B713">
        <v>4.1900000000000004</v>
      </c>
    </row>
    <row r="714" spans="1:2" hidden="1">
      <c r="A714" s="4">
        <v>23677</v>
      </c>
      <c r="B714">
        <v>4.18</v>
      </c>
    </row>
    <row r="715" spans="1:2" hidden="1">
      <c r="A715" s="4">
        <v>23678</v>
      </c>
      <c r="B715">
        <v>4.17</v>
      </c>
    </row>
    <row r="716" spans="1:2" hidden="1">
      <c r="A716" s="4">
        <v>23679</v>
      </c>
      <c r="B716">
        <v>4.16</v>
      </c>
    </row>
    <row r="717" spans="1:2" hidden="1">
      <c r="A717" s="4">
        <v>23680</v>
      </c>
      <c r="B717">
        <v>4.16</v>
      </c>
    </row>
    <row r="718" spans="1:2" hidden="1">
      <c r="A718" s="4">
        <v>23683</v>
      </c>
      <c r="B718">
        <v>4.1500000000000004</v>
      </c>
    </row>
    <row r="719" spans="1:2" hidden="1">
      <c r="A719" s="4">
        <v>23685</v>
      </c>
      <c r="B719">
        <v>4.1500000000000004</v>
      </c>
    </row>
    <row r="720" spans="1:2" hidden="1">
      <c r="A720" s="4">
        <v>23686</v>
      </c>
      <c r="B720">
        <v>4.1500000000000004</v>
      </c>
    </row>
    <row r="721" spans="1:2" hidden="1">
      <c r="A721" s="4">
        <v>23687</v>
      </c>
      <c r="B721">
        <v>4.1500000000000004</v>
      </c>
    </row>
    <row r="722" spans="1:2" hidden="1">
      <c r="A722" s="4">
        <v>23690</v>
      </c>
      <c r="B722">
        <v>4.1500000000000004</v>
      </c>
    </row>
    <row r="723" spans="1:2" hidden="1">
      <c r="A723" s="4">
        <v>23691</v>
      </c>
      <c r="B723">
        <v>4.1399999999999997</v>
      </c>
    </row>
    <row r="724" spans="1:2" hidden="1">
      <c r="A724" s="4">
        <v>23693</v>
      </c>
      <c r="B724">
        <v>4.12</v>
      </c>
    </row>
    <row r="725" spans="1:2" hidden="1">
      <c r="A725" s="4">
        <v>23694</v>
      </c>
      <c r="B725">
        <v>4.13</v>
      </c>
    </row>
    <row r="726" spans="1:2" hidden="1">
      <c r="A726" s="4">
        <v>23697</v>
      </c>
      <c r="B726">
        <v>4.13</v>
      </c>
    </row>
    <row r="727" spans="1:2" hidden="1">
      <c r="A727" s="4">
        <v>23698</v>
      </c>
      <c r="B727">
        <v>4.1399999999999997</v>
      </c>
    </row>
    <row r="728" spans="1:2" hidden="1">
      <c r="A728" s="4">
        <v>23699</v>
      </c>
      <c r="B728">
        <v>4.1399999999999997</v>
      </c>
    </row>
    <row r="729" spans="1:2" hidden="1">
      <c r="A729" s="4">
        <v>23700</v>
      </c>
      <c r="B729">
        <v>4.13</v>
      </c>
    </row>
    <row r="730" spans="1:2" hidden="1">
      <c r="A730" s="4">
        <v>23701</v>
      </c>
      <c r="B730">
        <v>4.13</v>
      </c>
    </row>
    <row r="731" spans="1:2" hidden="1">
      <c r="A731" s="4">
        <v>23704</v>
      </c>
      <c r="B731">
        <v>4.18</v>
      </c>
    </row>
    <row r="732" spans="1:2" hidden="1">
      <c r="A732" s="4">
        <v>23705</v>
      </c>
      <c r="B732">
        <v>4.18</v>
      </c>
    </row>
    <row r="733" spans="1:2" hidden="1">
      <c r="A733" s="4">
        <v>23706</v>
      </c>
      <c r="B733">
        <v>4.1900000000000004</v>
      </c>
    </row>
    <row r="734" spans="1:2" hidden="1">
      <c r="A734" s="4">
        <v>23708</v>
      </c>
      <c r="B734">
        <v>4.1900000000000004</v>
      </c>
    </row>
    <row r="735" spans="1:2" hidden="1">
      <c r="A735" s="4">
        <v>23711</v>
      </c>
      <c r="B735">
        <v>4.2</v>
      </c>
    </row>
    <row r="736" spans="1:2" hidden="1">
      <c r="A736" s="4">
        <v>23712</v>
      </c>
      <c r="B736">
        <v>4.2</v>
      </c>
    </row>
    <row r="737" spans="1:2" hidden="1">
      <c r="A737" s="4">
        <v>23713</v>
      </c>
      <c r="B737">
        <v>4.1900000000000004</v>
      </c>
    </row>
    <row r="738" spans="1:2" hidden="1">
      <c r="A738" s="4">
        <v>23714</v>
      </c>
      <c r="B738">
        <v>4.18</v>
      </c>
    </row>
    <row r="739" spans="1:2" hidden="1">
      <c r="A739" s="4">
        <v>23715</v>
      </c>
      <c r="B739">
        <v>4.18</v>
      </c>
    </row>
    <row r="740" spans="1:2" hidden="1">
      <c r="A740" s="4">
        <v>23718</v>
      </c>
      <c r="B740">
        <v>4.17</v>
      </c>
    </row>
    <row r="741" spans="1:2" hidden="1">
      <c r="A741" s="4">
        <v>23719</v>
      </c>
      <c r="B741">
        <v>4.16</v>
      </c>
    </row>
    <row r="742" spans="1:2" hidden="1">
      <c r="A742" s="4">
        <v>23720</v>
      </c>
      <c r="B742">
        <v>4.16</v>
      </c>
    </row>
    <row r="743" spans="1:2" hidden="1">
      <c r="A743" s="4">
        <v>23721</v>
      </c>
      <c r="B743">
        <v>4.1500000000000004</v>
      </c>
    </row>
    <row r="744" spans="1:2" hidden="1">
      <c r="A744" s="4">
        <v>23722</v>
      </c>
      <c r="B744">
        <v>4.1500000000000004</v>
      </c>
    </row>
    <row r="745" spans="1:2" hidden="1">
      <c r="A745" s="4">
        <v>23725</v>
      </c>
      <c r="B745">
        <v>4.16</v>
      </c>
    </row>
    <row r="746" spans="1:2" hidden="1">
      <c r="A746" s="4">
        <v>23726</v>
      </c>
      <c r="B746">
        <v>4.17</v>
      </c>
    </row>
    <row r="747" spans="1:2" hidden="1">
      <c r="A747" s="4">
        <v>23727</v>
      </c>
      <c r="B747">
        <v>4.18</v>
      </c>
    </row>
    <row r="748" spans="1:2" hidden="1">
      <c r="A748" s="4">
        <v>23728</v>
      </c>
      <c r="B748">
        <v>4.18</v>
      </c>
    </row>
    <row r="749" spans="1:2" hidden="1">
      <c r="A749" s="4">
        <v>23729</v>
      </c>
      <c r="B749">
        <v>4.1900000000000004</v>
      </c>
    </row>
    <row r="750" spans="1:2" hidden="1">
      <c r="A750" s="4">
        <v>23732</v>
      </c>
      <c r="B750">
        <v>4.18</v>
      </c>
    </row>
    <row r="751" spans="1:2" hidden="1">
      <c r="A751" s="4">
        <v>23733</v>
      </c>
      <c r="B751">
        <v>4.18</v>
      </c>
    </row>
    <row r="752" spans="1:2" hidden="1">
      <c r="A752" s="4">
        <v>23734</v>
      </c>
      <c r="B752">
        <v>4.1900000000000004</v>
      </c>
    </row>
    <row r="753" spans="1:2" hidden="1">
      <c r="A753" s="4">
        <v>23735</v>
      </c>
      <c r="B753">
        <v>4.1900000000000004</v>
      </c>
    </row>
    <row r="754" spans="1:2" hidden="1">
      <c r="A754" s="4">
        <v>23739</v>
      </c>
      <c r="B754">
        <v>4.1900000000000004</v>
      </c>
    </row>
    <row r="755" spans="1:2" hidden="1">
      <c r="A755" s="4">
        <v>23740</v>
      </c>
      <c r="B755">
        <v>4.1900000000000004</v>
      </c>
    </row>
    <row r="756" spans="1:2" hidden="1">
      <c r="A756" s="4">
        <v>23741</v>
      </c>
      <c r="B756">
        <v>4.2</v>
      </c>
    </row>
    <row r="757" spans="1:2" hidden="1">
      <c r="A757" s="4">
        <v>23742</v>
      </c>
      <c r="B757">
        <v>4.21</v>
      </c>
    </row>
    <row r="758" spans="1:2" hidden="1">
      <c r="A758" s="4">
        <v>23746</v>
      </c>
      <c r="B758">
        <v>4.2</v>
      </c>
    </row>
    <row r="759" spans="1:2" hidden="1">
      <c r="A759" s="4">
        <v>23747</v>
      </c>
      <c r="B759">
        <v>4.2</v>
      </c>
    </row>
    <row r="760" spans="1:2" hidden="1">
      <c r="A760" s="4">
        <v>23748</v>
      </c>
      <c r="B760">
        <v>4.2</v>
      </c>
    </row>
    <row r="761" spans="1:2" hidden="1">
      <c r="A761" s="4">
        <v>23749</v>
      </c>
      <c r="B761">
        <v>4.2</v>
      </c>
    </row>
    <row r="762" spans="1:2" hidden="1">
      <c r="A762" s="4">
        <v>23750</v>
      </c>
      <c r="B762">
        <v>4.2</v>
      </c>
    </row>
    <row r="763" spans="1:2" hidden="1">
      <c r="A763" s="4">
        <v>23753</v>
      </c>
      <c r="B763">
        <v>4.2</v>
      </c>
    </row>
    <row r="764" spans="1:2" hidden="1">
      <c r="A764" s="4">
        <v>23754</v>
      </c>
      <c r="B764">
        <v>4.1900000000000004</v>
      </c>
    </row>
    <row r="765" spans="1:2" hidden="1">
      <c r="A765" s="4">
        <v>23755</v>
      </c>
      <c r="B765">
        <v>4.1900000000000004</v>
      </c>
    </row>
    <row r="766" spans="1:2" hidden="1">
      <c r="A766" s="4">
        <v>23756</v>
      </c>
      <c r="B766">
        <v>4.1900000000000004</v>
      </c>
    </row>
    <row r="767" spans="1:2" hidden="1">
      <c r="A767" s="4">
        <v>23757</v>
      </c>
      <c r="B767">
        <v>4.1900000000000004</v>
      </c>
    </row>
    <row r="768" spans="1:2" hidden="1">
      <c r="A768" s="4">
        <v>23760</v>
      </c>
      <c r="B768">
        <v>4.1900000000000004</v>
      </c>
    </row>
    <row r="769" spans="1:2" hidden="1">
      <c r="A769" s="4">
        <v>23761</v>
      </c>
      <c r="B769">
        <v>4.18</v>
      </c>
    </row>
    <row r="770" spans="1:2" hidden="1">
      <c r="A770" s="4">
        <v>23762</v>
      </c>
      <c r="B770">
        <v>4.18</v>
      </c>
    </row>
    <row r="771" spans="1:2" hidden="1">
      <c r="A771" s="4">
        <v>23763</v>
      </c>
      <c r="B771">
        <v>4.17</v>
      </c>
    </row>
    <row r="772" spans="1:2" hidden="1">
      <c r="A772" s="4">
        <v>23764</v>
      </c>
      <c r="B772">
        <v>4.17</v>
      </c>
    </row>
    <row r="773" spans="1:2" hidden="1">
      <c r="A773" s="4">
        <v>23767</v>
      </c>
      <c r="B773">
        <v>4.18</v>
      </c>
    </row>
    <row r="774" spans="1:2" hidden="1">
      <c r="A774" s="4">
        <v>23768</v>
      </c>
      <c r="B774">
        <v>4.1900000000000004</v>
      </c>
    </row>
    <row r="775" spans="1:2" hidden="1">
      <c r="A775" s="4">
        <v>23769</v>
      </c>
      <c r="B775">
        <v>4.1900000000000004</v>
      </c>
    </row>
    <row r="776" spans="1:2" hidden="1">
      <c r="A776" s="4">
        <v>23770</v>
      </c>
      <c r="B776">
        <v>4.1900000000000004</v>
      </c>
    </row>
    <row r="777" spans="1:2" hidden="1">
      <c r="A777" s="4">
        <v>23771</v>
      </c>
      <c r="B777">
        <v>4.1900000000000004</v>
      </c>
    </row>
    <row r="778" spans="1:2" hidden="1">
      <c r="A778" s="4">
        <v>23774</v>
      </c>
      <c r="B778">
        <v>4.2</v>
      </c>
    </row>
    <row r="779" spans="1:2" hidden="1">
      <c r="A779" s="4">
        <v>23775</v>
      </c>
      <c r="B779">
        <v>4.2</v>
      </c>
    </row>
    <row r="780" spans="1:2" hidden="1">
      <c r="A780" s="4">
        <v>23776</v>
      </c>
      <c r="B780">
        <v>4.2</v>
      </c>
    </row>
    <row r="781" spans="1:2" hidden="1">
      <c r="A781" s="4">
        <v>23777</v>
      </c>
      <c r="B781">
        <v>4.21</v>
      </c>
    </row>
    <row r="782" spans="1:2" hidden="1">
      <c r="A782" s="4">
        <v>23778</v>
      </c>
      <c r="B782">
        <v>4.22</v>
      </c>
    </row>
    <row r="783" spans="1:2" hidden="1">
      <c r="A783" s="4">
        <v>23781</v>
      </c>
      <c r="B783">
        <v>4.21</v>
      </c>
    </row>
    <row r="784" spans="1:2" hidden="1">
      <c r="A784" s="4">
        <v>23782</v>
      </c>
      <c r="B784">
        <v>4.21</v>
      </c>
    </row>
    <row r="785" spans="1:2" hidden="1">
      <c r="A785" s="4">
        <v>23783</v>
      </c>
      <c r="B785">
        <v>4.21</v>
      </c>
    </row>
    <row r="786" spans="1:2" hidden="1">
      <c r="A786" s="4">
        <v>23784</v>
      </c>
      <c r="B786">
        <v>4.21</v>
      </c>
    </row>
    <row r="787" spans="1:2" hidden="1">
      <c r="A787" s="4">
        <v>23788</v>
      </c>
      <c r="B787">
        <v>4.22</v>
      </c>
    </row>
    <row r="788" spans="1:2" hidden="1">
      <c r="A788" s="4">
        <v>23789</v>
      </c>
      <c r="B788">
        <v>4.21</v>
      </c>
    </row>
    <row r="789" spans="1:2" hidden="1">
      <c r="A789" s="4">
        <v>23790</v>
      </c>
      <c r="B789">
        <v>4.21</v>
      </c>
    </row>
    <row r="790" spans="1:2" hidden="1">
      <c r="A790" s="4">
        <v>23791</v>
      </c>
      <c r="B790">
        <v>4.21</v>
      </c>
    </row>
    <row r="791" spans="1:2" hidden="1">
      <c r="A791" s="4">
        <v>23792</v>
      </c>
      <c r="B791">
        <v>4.22</v>
      </c>
    </row>
    <row r="792" spans="1:2" hidden="1">
      <c r="A792" s="4">
        <v>23796</v>
      </c>
      <c r="B792">
        <v>4.21</v>
      </c>
    </row>
    <row r="793" spans="1:2" hidden="1">
      <c r="A793" s="4">
        <v>23797</v>
      </c>
      <c r="B793">
        <v>4.22</v>
      </c>
    </row>
    <row r="794" spans="1:2" hidden="1">
      <c r="A794" s="4">
        <v>23798</v>
      </c>
      <c r="B794">
        <v>4.21</v>
      </c>
    </row>
    <row r="795" spans="1:2" hidden="1">
      <c r="A795" s="4">
        <v>23799</v>
      </c>
      <c r="B795">
        <v>4.22</v>
      </c>
    </row>
    <row r="796" spans="1:2" hidden="1">
      <c r="A796" s="4">
        <v>23802</v>
      </c>
      <c r="B796">
        <v>4.22</v>
      </c>
    </row>
    <row r="797" spans="1:2" hidden="1">
      <c r="A797" s="4">
        <v>23803</v>
      </c>
      <c r="B797">
        <v>4.24</v>
      </c>
    </row>
    <row r="798" spans="1:2" hidden="1">
      <c r="A798" s="4">
        <v>23804</v>
      </c>
      <c r="B798">
        <v>4.2300000000000004</v>
      </c>
    </row>
    <row r="799" spans="1:2" hidden="1">
      <c r="A799" s="4">
        <v>23805</v>
      </c>
      <c r="B799">
        <v>4.22</v>
      </c>
    </row>
    <row r="800" spans="1:2" hidden="1">
      <c r="A800" s="4">
        <v>23806</v>
      </c>
      <c r="B800">
        <v>4.2300000000000004</v>
      </c>
    </row>
    <row r="801" spans="1:2" hidden="1">
      <c r="A801" s="4">
        <v>23809</v>
      </c>
      <c r="B801">
        <v>4.2300000000000004</v>
      </c>
    </row>
    <row r="802" spans="1:2" hidden="1">
      <c r="A802" s="4">
        <v>23810</v>
      </c>
      <c r="B802">
        <v>4.2300000000000004</v>
      </c>
    </row>
    <row r="803" spans="1:2" hidden="1">
      <c r="A803" s="4">
        <v>23811</v>
      </c>
      <c r="B803">
        <v>4.2300000000000004</v>
      </c>
    </row>
    <row r="804" spans="1:2" hidden="1">
      <c r="A804" s="4">
        <v>23812</v>
      </c>
      <c r="B804">
        <v>4.22</v>
      </c>
    </row>
    <row r="805" spans="1:2" hidden="1">
      <c r="A805" s="4">
        <v>23813</v>
      </c>
      <c r="B805">
        <v>4.22</v>
      </c>
    </row>
    <row r="806" spans="1:2" hidden="1">
      <c r="A806" s="4">
        <v>23816</v>
      </c>
      <c r="B806">
        <v>4.21</v>
      </c>
    </row>
    <row r="807" spans="1:2" hidden="1">
      <c r="A807" s="4">
        <v>23817</v>
      </c>
      <c r="B807">
        <v>4.21</v>
      </c>
    </row>
    <row r="808" spans="1:2" hidden="1">
      <c r="A808" s="4">
        <v>23818</v>
      </c>
      <c r="B808">
        <v>4.2</v>
      </c>
    </row>
    <row r="809" spans="1:2" hidden="1">
      <c r="A809" s="4">
        <v>23819</v>
      </c>
      <c r="B809">
        <v>4.2</v>
      </c>
    </row>
    <row r="810" spans="1:2" hidden="1">
      <c r="A810" s="4">
        <v>23820</v>
      </c>
      <c r="B810">
        <v>4.2</v>
      </c>
    </row>
    <row r="811" spans="1:2" hidden="1">
      <c r="A811" s="4">
        <v>23823</v>
      </c>
      <c r="B811">
        <v>4.1900000000000004</v>
      </c>
    </row>
    <row r="812" spans="1:2" hidden="1">
      <c r="A812" s="4">
        <v>23824</v>
      </c>
      <c r="B812">
        <v>4.1900000000000004</v>
      </c>
    </row>
    <row r="813" spans="1:2" hidden="1">
      <c r="A813" s="4">
        <v>23825</v>
      </c>
      <c r="B813">
        <v>4.18</v>
      </c>
    </row>
    <row r="814" spans="1:2" hidden="1">
      <c r="A814" s="4">
        <v>23826</v>
      </c>
      <c r="B814">
        <v>4.1900000000000004</v>
      </c>
    </row>
    <row r="815" spans="1:2" hidden="1">
      <c r="A815" s="4">
        <v>23827</v>
      </c>
      <c r="B815">
        <v>4.2</v>
      </c>
    </row>
    <row r="816" spans="1:2" hidden="1">
      <c r="A816" s="4">
        <v>23830</v>
      </c>
      <c r="B816">
        <v>4.2</v>
      </c>
    </row>
    <row r="817" spans="1:2" hidden="1">
      <c r="A817" s="4">
        <v>23831</v>
      </c>
      <c r="B817">
        <v>4.2</v>
      </c>
    </row>
    <row r="818" spans="1:2" hidden="1">
      <c r="A818" s="4">
        <v>23832</v>
      </c>
      <c r="B818">
        <v>4.2</v>
      </c>
    </row>
    <row r="819" spans="1:2" hidden="1">
      <c r="A819" s="4">
        <v>23833</v>
      </c>
      <c r="B819">
        <v>4.2</v>
      </c>
    </row>
    <row r="820" spans="1:2" hidden="1">
      <c r="A820" s="4">
        <v>23834</v>
      </c>
      <c r="B820">
        <v>4.2</v>
      </c>
    </row>
    <row r="821" spans="1:2" hidden="1">
      <c r="A821" s="4">
        <v>23837</v>
      </c>
      <c r="B821">
        <v>4.2</v>
      </c>
    </row>
    <row r="822" spans="1:2" hidden="1">
      <c r="A822" s="4">
        <v>23838</v>
      </c>
      <c r="B822">
        <v>4.2</v>
      </c>
    </row>
    <row r="823" spans="1:2" hidden="1">
      <c r="A823" s="4">
        <v>23839</v>
      </c>
      <c r="B823">
        <v>4.2</v>
      </c>
    </row>
    <row r="824" spans="1:2" hidden="1">
      <c r="A824" s="4">
        <v>23840</v>
      </c>
      <c r="B824">
        <v>4.1900000000000004</v>
      </c>
    </row>
    <row r="825" spans="1:2" hidden="1">
      <c r="A825" s="4">
        <v>23841</v>
      </c>
      <c r="B825">
        <v>4.2</v>
      </c>
    </row>
    <row r="826" spans="1:2" hidden="1">
      <c r="A826" s="4">
        <v>23844</v>
      </c>
      <c r="B826">
        <v>4.2</v>
      </c>
    </row>
    <row r="827" spans="1:2" hidden="1">
      <c r="A827" s="4">
        <v>23845</v>
      </c>
      <c r="B827">
        <v>4.2</v>
      </c>
    </row>
    <row r="828" spans="1:2" hidden="1">
      <c r="A828" s="4">
        <v>23846</v>
      </c>
      <c r="B828">
        <v>4.1900000000000004</v>
      </c>
    </row>
    <row r="829" spans="1:2" hidden="1">
      <c r="A829" s="4">
        <v>23847</v>
      </c>
      <c r="B829">
        <v>4.2</v>
      </c>
    </row>
    <row r="830" spans="1:2" hidden="1">
      <c r="A830" s="4">
        <v>23851</v>
      </c>
      <c r="B830">
        <v>4.21</v>
      </c>
    </row>
    <row r="831" spans="1:2" hidden="1">
      <c r="A831" s="4">
        <v>23852</v>
      </c>
      <c r="B831">
        <v>4.21</v>
      </c>
    </row>
    <row r="832" spans="1:2" hidden="1">
      <c r="A832" s="4">
        <v>23853</v>
      </c>
      <c r="B832">
        <v>4.21</v>
      </c>
    </row>
    <row r="833" spans="1:2" hidden="1">
      <c r="A833" s="4">
        <v>23854</v>
      </c>
      <c r="B833">
        <v>4.21</v>
      </c>
    </row>
    <row r="834" spans="1:2" hidden="1">
      <c r="A834" s="4">
        <v>23855</v>
      </c>
      <c r="B834">
        <v>4.21</v>
      </c>
    </row>
    <row r="835" spans="1:2" hidden="1">
      <c r="A835" s="4">
        <v>23858</v>
      </c>
      <c r="B835">
        <v>4.21</v>
      </c>
    </row>
    <row r="836" spans="1:2" hidden="1">
      <c r="A836" s="4">
        <v>23859</v>
      </c>
      <c r="B836">
        <v>4.21</v>
      </c>
    </row>
    <row r="837" spans="1:2" hidden="1">
      <c r="A837" s="4">
        <v>23860</v>
      </c>
      <c r="B837">
        <v>4.21</v>
      </c>
    </row>
    <row r="838" spans="1:2" hidden="1">
      <c r="A838" s="4">
        <v>23861</v>
      </c>
      <c r="B838">
        <v>4.21</v>
      </c>
    </row>
    <row r="839" spans="1:2" hidden="1">
      <c r="A839" s="4">
        <v>23862</v>
      </c>
      <c r="B839">
        <v>4.21</v>
      </c>
    </row>
    <row r="840" spans="1:2" hidden="1">
      <c r="A840" s="4">
        <v>23865</v>
      </c>
      <c r="B840">
        <v>4.21</v>
      </c>
    </row>
    <row r="841" spans="1:2" hidden="1">
      <c r="A841" s="4">
        <v>23866</v>
      </c>
      <c r="B841">
        <v>4.2</v>
      </c>
    </row>
    <row r="842" spans="1:2" hidden="1">
      <c r="A842" s="4">
        <v>23867</v>
      </c>
      <c r="B842">
        <v>4.2</v>
      </c>
    </row>
    <row r="843" spans="1:2" hidden="1">
      <c r="A843" s="4">
        <v>23868</v>
      </c>
      <c r="B843">
        <v>4.2</v>
      </c>
    </row>
    <row r="844" spans="1:2" hidden="1">
      <c r="A844" s="4">
        <v>23869</v>
      </c>
      <c r="B844">
        <v>4.2</v>
      </c>
    </row>
    <row r="845" spans="1:2" hidden="1">
      <c r="A845" s="4">
        <v>23872</v>
      </c>
      <c r="B845">
        <v>4.2</v>
      </c>
    </row>
    <row r="846" spans="1:2" hidden="1">
      <c r="A846" s="4">
        <v>23873</v>
      </c>
      <c r="B846">
        <v>4.2</v>
      </c>
    </row>
    <row r="847" spans="1:2" hidden="1">
      <c r="A847" s="4">
        <v>23874</v>
      </c>
      <c r="B847">
        <v>4.2</v>
      </c>
    </row>
    <row r="848" spans="1:2" hidden="1">
      <c r="A848" s="4">
        <v>23875</v>
      </c>
      <c r="B848">
        <v>4.21</v>
      </c>
    </row>
    <row r="849" spans="1:2" hidden="1">
      <c r="A849" s="4">
        <v>23876</v>
      </c>
      <c r="B849">
        <v>4.21</v>
      </c>
    </row>
    <row r="850" spans="1:2" hidden="1">
      <c r="A850" s="4">
        <v>23879</v>
      </c>
      <c r="B850">
        <v>4.21</v>
      </c>
    </row>
    <row r="851" spans="1:2" hidden="1">
      <c r="A851" s="4">
        <v>23880</v>
      </c>
      <c r="B851">
        <v>4.22</v>
      </c>
    </row>
    <row r="852" spans="1:2" hidden="1">
      <c r="A852" s="4">
        <v>23881</v>
      </c>
      <c r="B852">
        <v>4.22</v>
      </c>
    </row>
    <row r="853" spans="1:2" hidden="1">
      <c r="A853" s="4">
        <v>23882</v>
      </c>
      <c r="B853">
        <v>4.22</v>
      </c>
    </row>
    <row r="854" spans="1:2" hidden="1">
      <c r="A854" s="4">
        <v>23883</v>
      </c>
      <c r="B854">
        <v>4.22</v>
      </c>
    </row>
    <row r="855" spans="1:2" hidden="1">
      <c r="A855" s="4">
        <v>23886</v>
      </c>
      <c r="B855">
        <v>4.22</v>
      </c>
    </row>
    <row r="856" spans="1:2" hidden="1">
      <c r="A856" s="4">
        <v>23887</v>
      </c>
      <c r="B856">
        <v>4.22</v>
      </c>
    </row>
    <row r="857" spans="1:2" hidden="1">
      <c r="A857" s="4">
        <v>23888</v>
      </c>
      <c r="B857">
        <v>4.22</v>
      </c>
    </row>
    <row r="858" spans="1:2" hidden="1">
      <c r="A858" s="4">
        <v>23889</v>
      </c>
      <c r="B858">
        <v>4.22</v>
      </c>
    </row>
    <row r="859" spans="1:2" hidden="1">
      <c r="A859" s="4">
        <v>23890</v>
      </c>
      <c r="B859">
        <v>4.2300000000000004</v>
      </c>
    </row>
    <row r="860" spans="1:2" hidden="1">
      <c r="A860" s="4">
        <v>23894</v>
      </c>
      <c r="B860">
        <v>4.2300000000000004</v>
      </c>
    </row>
    <row r="861" spans="1:2" hidden="1">
      <c r="A861" s="4">
        <v>23895</v>
      </c>
      <c r="B861">
        <v>4.2300000000000004</v>
      </c>
    </row>
    <row r="862" spans="1:2" hidden="1">
      <c r="A862" s="4">
        <v>23896</v>
      </c>
      <c r="B862">
        <v>4.2300000000000004</v>
      </c>
    </row>
    <row r="863" spans="1:2" hidden="1">
      <c r="A863" s="4">
        <v>23897</v>
      </c>
      <c r="B863">
        <v>4.2300000000000004</v>
      </c>
    </row>
    <row r="864" spans="1:2" hidden="1">
      <c r="A864" s="4">
        <v>23900</v>
      </c>
      <c r="B864">
        <v>4.2300000000000004</v>
      </c>
    </row>
    <row r="865" spans="1:2" hidden="1">
      <c r="A865" s="4">
        <v>23901</v>
      </c>
      <c r="B865">
        <v>4.2300000000000004</v>
      </c>
    </row>
    <row r="866" spans="1:2" hidden="1">
      <c r="A866" s="4">
        <v>23902</v>
      </c>
      <c r="B866">
        <v>4.2300000000000004</v>
      </c>
    </row>
    <row r="867" spans="1:2" hidden="1">
      <c r="A867" s="4">
        <v>23903</v>
      </c>
      <c r="B867">
        <v>4.2300000000000004</v>
      </c>
    </row>
    <row r="868" spans="1:2" hidden="1">
      <c r="A868" s="4">
        <v>23904</v>
      </c>
      <c r="B868">
        <v>4.2300000000000004</v>
      </c>
    </row>
    <row r="869" spans="1:2" hidden="1">
      <c r="A869" s="4">
        <v>23907</v>
      </c>
      <c r="B869">
        <v>4.21</v>
      </c>
    </row>
    <row r="870" spans="1:2" hidden="1">
      <c r="A870" s="4">
        <v>23908</v>
      </c>
      <c r="B870">
        <v>4.21</v>
      </c>
    </row>
    <row r="871" spans="1:2" hidden="1">
      <c r="A871" s="4">
        <v>23909</v>
      </c>
      <c r="B871">
        <v>4.21</v>
      </c>
    </row>
    <row r="872" spans="1:2" hidden="1">
      <c r="A872" s="4">
        <v>23910</v>
      </c>
      <c r="B872">
        <v>4.21</v>
      </c>
    </row>
    <row r="873" spans="1:2" hidden="1">
      <c r="A873" s="4">
        <v>23911</v>
      </c>
      <c r="B873">
        <v>4.21</v>
      </c>
    </row>
    <row r="874" spans="1:2" hidden="1">
      <c r="A874" s="4">
        <v>23914</v>
      </c>
      <c r="B874">
        <v>4.2</v>
      </c>
    </row>
    <row r="875" spans="1:2" hidden="1">
      <c r="A875" s="4">
        <v>23915</v>
      </c>
      <c r="B875">
        <v>4.2</v>
      </c>
    </row>
    <row r="876" spans="1:2" hidden="1">
      <c r="A876" s="4">
        <v>23916</v>
      </c>
      <c r="B876">
        <v>4.2</v>
      </c>
    </row>
    <row r="877" spans="1:2" hidden="1">
      <c r="A877" s="4">
        <v>23917</v>
      </c>
      <c r="B877">
        <v>4.1900000000000004</v>
      </c>
    </row>
    <row r="878" spans="1:2" hidden="1">
      <c r="A878" s="4">
        <v>23918</v>
      </c>
      <c r="B878">
        <v>4.1900000000000004</v>
      </c>
    </row>
    <row r="879" spans="1:2" hidden="1">
      <c r="A879" s="4">
        <v>23921</v>
      </c>
      <c r="B879">
        <v>4.1900000000000004</v>
      </c>
    </row>
    <row r="880" spans="1:2" hidden="1">
      <c r="A880" s="4">
        <v>23922</v>
      </c>
      <c r="B880">
        <v>4.2</v>
      </c>
    </row>
    <row r="881" spans="1:2" hidden="1">
      <c r="A881" s="4">
        <v>23923</v>
      </c>
      <c r="B881">
        <v>4.2</v>
      </c>
    </row>
    <row r="882" spans="1:2" hidden="1">
      <c r="A882" s="4">
        <v>23924</v>
      </c>
      <c r="B882">
        <v>4.2</v>
      </c>
    </row>
    <row r="883" spans="1:2" hidden="1">
      <c r="A883" s="4">
        <v>23925</v>
      </c>
      <c r="B883">
        <v>4.21</v>
      </c>
    </row>
    <row r="884" spans="1:2" hidden="1">
      <c r="A884" s="4">
        <v>23929</v>
      </c>
      <c r="B884">
        <v>4.21</v>
      </c>
    </row>
    <row r="885" spans="1:2" hidden="1">
      <c r="A885" s="4">
        <v>23930</v>
      </c>
      <c r="B885">
        <v>4.21</v>
      </c>
    </row>
    <row r="886" spans="1:2" hidden="1">
      <c r="A886" s="4">
        <v>23931</v>
      </c>
      <c r="B886">
        <v>4.2</v>
      </c>
    </row>
    <row r="887" spans="1:2" hidden="1">
      <c r="A887" s="4">
        <v>23932</v>
      </c>
      <c r="B887">
        <v>4.21</v>
      </c>
    </row>
    <row r="888" spans="1:2" hidden="1">
      <c r="A888" s="4">
        <v>23935</v>
      </c>
      <c r="B888">
        <v>4.21</v>
      </c>
    </row>
    <row r="889" spans="1:2" hidden="1">
      <c r="A889" s="4">
        <v>23936</v>
      </c>
      <c r="B889">
        <v>4.21</v>
      </c>
    </row>
    <row r="890" spans="1:2" hidden="1">
      <c r="A890" s="4">
        <v>23937</v>
      </c>
      <c r="B890">
        <v>4.21</v>
      </c>
    </row>
    <row r="891" spans="1:2" hidden="1">
      <c r="A891" s="4">
        <v>23938</v>
      </c>
      <c r="B891">
        <v>4.2</v>
      </c>
    </row>
    <row r="892" spans="1:2" hidden="1">
      <c r="A892" s="4">
        <v>23939</v>
      </c>
      <c r="B892">
        <v>4.2</v>
      </c>
    </row>
    <row r="893" spans="1:2" hidden="1">
      <c r="A893" s="4">
        <v>23942</v>
      </c>
      <c r="B893">
        <v>4.2</v>
      </c>
    </row>
    <row r="894" spans="1:2" hidden="1">
      <c r="A894" s="4">
        <v>23943</v>
      </c>
      <c r="B894">
        <v>4.2</v>
      </c>
    </row>
    <row r="895" spans="1:2" hidden="1">
      <c r="A895" s="4">
        <v>23944</v>
      </c>
      <c r="B895">
        <v>4.2</v>
      </c>
    </row>
    <row r="896" spans="1:2" hidden="1">
      <c r="A896" s="4">
        <v>23945</v>
      </c>
      <c r="B896">
        <v>4.2</v>
      </c>
    </row>
    <row r="897" spans="1:2" hidden="1">
      <c r="A897" s="4">
        <v>23946</v>
      </c>
      <c r="B897">
        <v>4.2</v>
      </c>
    </row>
    <row r="898" spans="1:2" hidden="1">
      <c r="A898" s="4">
        <v>23949</v>
      </c>
      <c r="B898">
        <v>4.2</v>
      </c>
    </row>
    <row r="899" spans="1:2" hidden="1">
      <c r="A899" s="4">
        <v>23950</v>
      </c>
      <c r="B899">
        <v>4.2</v>
      </c>
    </row>
    <row r="900" spans="1:2" hidden="1">
      <c r="A900" s="4">
        <v>23951</v>
      </c>
      <c r="B900">
        <v>4.2</v>
      </c>
    </row>
    <row r="901" spans="1:2" hidden="1">
      <c r="A901" s="4">
        <v>23952</v>
      </c>
      <c r="B901">
        <v>4.21</v>
      </c>
    </row>
    <row r="902" spans="1:2" hidden="1">
      <c r="A902" s="4">
        <v>23953</v>
      </c>
      <c r="B902">
        <v>4.22</v>
      </c>
    </row>
    <row r="903" spans="1:2" hidden="1">
      <c r="A903" s="4">
        <v>23956</v>
      </c>
      <c r="B903">
        <v>4.22</v>
      </c>
    </row>
    <row r="904" spans="1:2" hidden="1">
      <c r="A904" s="4">
        <v>23957</v>
      </c>
      <c r="B904">
        <v>4.22</v>
      </c>
    </row>
    <row r="905" spans="1:2" hidden="1">
      <c r="A905" s="4">
        <v>23958</v>
      </c>
      <c r="B905">
        <v>4.2300000000000004</v>
      </c>
    </row>
    <row r="906" spans="1:2" hidden="1">
      <c r="A906" s="4">
        <v>23959</v>
      </c>
      <c r="B906">
        <v>4.2300000000000004</v>
      </c>
    </row>
    <row r="907" spans="1:2" hidden="1">
      <c r="A907" s="4">
        <v>23960</v>
      </c>
      <c r="B907">
        <v>4.24</v>
      </c>
    </row>
    <row r="908" spans="1:2" hidden="1">
      <c r="A908" s="4">
        <v>23963</v>
      </c>
      <c r="B908">
        <v>4.24</v>
      </c>
    </row>
    <row r="909" spans="1:2" hidden="1">
      <c r="A909" s="4">
        <v>23964</v>
      </c>
      <c r="B909">
        <v>4.24</v>
      </c>
    </row>
    <row r="910" spans="1:2" hidden="1">
      <c r="A910" s="4">
        <v>23965</v>
      </c>
      <c r="B910">
        <v>4.25</v>
      </c>
    </row>
    <row r="911" spans="1:2" hidden="1">
      <c r="A911" s="4">
        <v>23966</v>
      </c>
      <c r="B911">
        <v>4.25</v>
      </c>
    </row>
    <row r="912" spans="1:2" hidden="1">
      <c r="A912" s="4">
        <v>23967</v>
      </c>
      <c r="B912">
        <v>4.25</v>
      </c>
    </row>
    <row r="913" spans="1:2" hidden="1">
      <c r="A913" s="4">
        <v>23970</v>
      </c>
      <c r="B913">
        <v>4.26</v>
      </c>
    </row>
    <row r="914" spans="1:2" hidden="1">
      <c r="A914" s="4">
        <v>23971</v>
      </c>
      <c r="B914">
        <v>4.2699999999999996</v>
      </c>
    </row>
    <row r="915" spans="1:2" hidden="1">
      <c r="A915" s="4">
        <v>23972</v>
      </c>
      <c r="B915">
        <v>4.26</v>
      </c>
    </row>
    <row r="916" spans="1:2" hidden="1">
      <c r="A916" s="4">
        <v>23973</v>
      </c>
      <c r="B916">
        <v>4.26</v>
      </c>
    </row>
    <row r="917" spans="1:2" hidden="1">
      <c r="A917" s="4">
        <v>23974</v>
      </c>
      <c r="B917">
        <v>4.26</v>
      </c>
    </row>
    <row r="918" spans="1:2" hidden="1">
      <c r="A918" s="4">
        <v>23977</v>
      </c>
      <c r="B918">
        <v>4.26</v>
      </c>
    </row>
    <row r="919" spans="1:2" hidden="1">
      <c r="A919" s="4">
        <v>23978</v>
      </c>
      <c r="B919">
        <v>4.2699999999999996</v>
      </c>
    </row>
    <row r="920" spans="1:2" hidden="1">
      <c r="A920" s="4">
        <v>23979</v>
      </c>
      <c r="B920">
        <v>4.26</v>
      </c>
    </row>
    <row r="921" spans="1:2" hidden="1">
      <c r="A921" s="4">
        <v>23980</v>
      </c>
      <c r="B921">
        <v>4.2699999999999996</v>
      </c>
    </row>
    <row r="922" spans="1:2" hidden="1">
      <c r="A922" s="4">
        <v>23981</v>
      </c>
      <c r="B922">
        <v>4.2699999999999996</v>
      </c>
    </row>
    <row r="923" spans="1:2" hidden="1">
      <c r="A923" s="4">
        <v>23984</v>
      </c>
      <c r="B923">
        <v>4.2699999999999996</v>
      </c>
    </row>
    <row r="924" spans="1:2" hidden="1">
      <c r="A924" s="4">
        <v>23985</v>
      </c>
      <c r="B924">
        <v>4.2699999999999996</v>
      </c>
    </row>
    <row r="925" spans="1:2" hidden="1">
      <c r="A925" s="4">
        <v>23986</v>
      </c>
      <c r="B925">
        <v>4.28</v>
      </c>
    </row>
    <row r="926" spans="1:2" hidden="1">
      <c r="A926" s="4">
        <v>23987</v>
      </c>
      <c r="B926">
        <v>4.28</v>
      </c>
    </row>
    <row r="927" spans="1:2" hidden="1">
      <c r="A927" s="4">
        <v>23988</v>
      </c>
      <c r="B927">
        <v>4.2699999999999996</v>
      </c>
    </row>
    <row r="928" spans="1:2" hidden="1">
      <c r="A928" s="4">
        <v>23992</v>
      </c>
      <c r="B928">
        <v>4.2699999999999996</v>
      </c>
    </row>
    <row r="929" spans="1:2" hidden="1">
      <c r="A929" s="4">
        <v>23993</v>
      </c>
      <c r="B929">
        <v>4.2699999999999996</v>
      </c>
    </row>
    <row r="930" spans="1:2" hidden="1">
      <c r="A930" s="4">
        <v>23994</v>
      </c>
      <c r="B930">
        <v>4.2699999999999996</v>
      </c>
    </row>
    <row r="931" spans="1:2" hidden="1">
      <c r="A931" s="4">
        <v>23995</v>
      </c>
      <c r="B931">
        <v>4.28</v>
      </c>
    </row>
    <row r="932" spans="1:2" hidden="1">
      <c r="A932" s="4">
        <v>23998</v>
      </c>
      <c r="B932">
        <v>4.28</v>
      </c>
    </row>
    <row r="933" spans="1:2" hidden="1">
      <c r="A933" s="4">
        <v>23999</v>
      </c>
      <c r="B933">
        <v>4.28</v>
      </c>
    </row>
    <row r="934" spans="1:2" hidden="1">
      <c r="A934" s="4">
        <v>24000</v>
      </c>
      <c r="B934">
        <v>4.28</v>
      </c>
    </row>
    <row r="935" spans="1:2" hidden="1">
      <c r="A935" s="4">
        <v>24001</v>
      </c>
      <c r="B935">
        <v>4.2699999999999996</v>
      </c>
    </row>
    <row r="936" spans="1:2" hidden="1">
      <c r="A936" s="4">
        <v>24002</v>
      </c>
      <c r="B936">
        <v>4.2699999999999996</v>
      </c>
    </row>
    <row r="937" spans="1:2" hidden="1">
      <c r="A937" s="4">
        <v>24005</v>
      </c>
      <c r="B937">
        <v>4.2699999999999996</v>
      </c>
    </row>
    <row r="938" spans="1:2" hidden="1">
      <c r="A938" s="4">
        <v>24006</v>
      </c>
      <c r="B938">
        <v>4.28</v>
      </c>
    </row>
    <row r="939" spans="1:2" hidden="1">
      <c r="A939" s="4">
        <v>24007</v>
      </c>
      <c r="B939">
        <v>4.29</v>
      </c>
    </row>
    <row r="940" spans="1:2" hidden="1">
      <c r="A940" s="4">
        <v>24008</v>
      </c>
      <c r="B940">
        <v>4.3</v>
      </c>
    </row>
    <row r="941" spans="1:2" hidden="1">
      <c r="A941" s="4">
        <v>24009</v>
      </c>
      <c r="B941">
        <v>4.3099999999999996</v>
      </c>
    </row>
    <row r="942" spans="1:2" hidden="1">
      <c r="A942" s="4">
        <v>24012</v>
      </c>
      <c r="B942">
        <v>4.3099999999999996</v>
      </c>
    </row>
    <row r="943" spans="1:2" hidden="1">
      <c r="A943" s="4">
        <v>24013</v>
      </c>
      <c r="B943">
        <v>4.33</v>
      </c>
    </row>
    <row r="944" spans="1:2" hidden="1">
      <c r="A944" s="4">
        <v>24014</v>
      </c>
      <c r="B944">
        <v>4.3600000000000003</v>
      </c>
    </row>
    <row r="945" spans="1:2" hidden="1">
      <c r="A945" s="4">
        <v>24015</v>
      </c>
      <c r="B945">
        <v>4.3499999999999996</v>
      </c>
    </row>
    <row r="946" spans="1:2" hidden="1">
      <c r="A946" s="4">
        <v>24016</v>
      </c>
      <c r="B946">
        <v>4.3600000000000003</v>
      </c>
    </row>
    <row r="947" spans="1:2" hidden="1">
      <c r="A947" s="4">
        <v>24019</v>
      </c>
      <c r="B947">
        <v>4.3499999999999996</v>
      </c>
    </row>
    <row r="948" spans="1:2" hidden="1">
      <c r="A948" s="4">
        <v>24020</v>
      </c>
      <c r="B948">
        <v>4.33</v>
      </c>
    </row>
    <row r="949" spans="1:2" hidden="1">
      <c r="A949" s="4">
        <v>24021</v>
      </c>
      <c r="B949">
        <v>4.32</v>
      </c>
    </row>
    <row r="950" spans="1:2" hidden="1">
      <c r="A950" s="4">
        <v>24022</v>
      </c>
      <c r="B950">
        <v>4.3099999999999996</v>
      </c>
    </row>
    <row r="951" spans="1:2" hidden="1">
      <c r="A951" s="4">
        <v>24023</v>
      </c>
      <c r="B951">
        <v>4.32</v>
      </c>
    </row>
    <row r="952" spans="1:2" hidden="1">
      <c r="A952" s="4">
        <v>24026</v>
      </c>
      <c r="B952">
        <v>4.3099999999999996</v>
      </c>
    </row>
    <row r="953" spans="1:2" hidden="1">
      <c r="A953" s="4">
        <v>24028</v>
      </c>
      <c r="B953">
        <v>4.3</v>
      </c>
    </row>
    <row r="954" spans="1:2" hidden="1">
      <c r="A954" s="4">
        <v>24029</v>
      </c>
      <c r="B954">
        <v>4.3099999999999996</v>
      </c>
    </row>
    <row r="955" spans="1:2" hidden="1">
      <c r="A955" s="4">
        <v>24030</v>
      </c>
      <c r="B955">
        <v>4.34</v>
      </c>
    </row>
    <row r="956" spans="1:2" hidden="1">
      <c r="A956" s="4">
        <v>24033</v>
      </c>
      <c r="B956">
        <v>4.34</v>
      </c>
    </row>
    <row r="957" spans="1:2" hidden="1">
      <c r="A957" s="4">
        <v>24034</v>
      </c>
      <c r="B957">
        <v>4.3499999999999996</v>
      </c>
    </row>
    <row r="958" spans="1:2" hidden="1">
      <c r="A958" s="4">
        <v>24035</v>
      </c>
      <c r="B958">
        <v>4.3600000000000003</v>
      </c>
    </row>
    <row r="959" spans="1:2" hidden="1">
      <c r="A959" s="4">
        <v>24036</v>
      </c>
      <c r="B959">
        <v>4.37</v>
      </c>
    </row>
    <row r="960" spans="1:2" hidden="1">
      <c r="A960" s="4">
        <v>24037</v>
      </c>
      <c r="B960">
        <v>4.3600000000000003</v>
      </c>
    </row>
    <row r="961" spans="1:2" hidden="1">
      <c r="A961" s="4">
        <v>24040</v>
      </c>
      <c r="B961">
        <v>4.38</v>
      </c>
    </row>
    <row r="962" spans="1:2" hidden="1">
      <c r="A962" s="4">
        <v>24041</v>
      </c>
      <c r="B962">
        <v>4.38</v>
      </c>
    </row>
    <row r="963" spans="1:2" hidden="1">
      <c r="A963" s="4">
        <v>24042</v>
      </c>
      <c r="B963">
        <v>4.3899999999999997</v>
      </c>
    </row>
    <row r="964" spans="1:2" hidden="1">
      <c r="A964" s="4">
        <v>24043</v>
      </c>
      <c r="B964">
        <v>4.4000000000000004</v>
      </c>
    </row>
    <row r="965" spans="1:2" hidden="1">
      <c r="A965" s="4">
        <v>24044</v>
      </c>
      <c r="B965">
        <v>4.41</v>
      </c>
    </row>
    <row r="966" spans="1:2" hidden="1">
      <c r="A966" s="4">
        <v>24047</v>
      </c>
      <c r="B966">
        <v>4.43</v>
      </c>
    </row>
    <row r="967" spans="1:2" hidden="1">
      <c r="A967" s="4">
        <v>24049</v>
      </c>
      <c r="B967">
        <v>4.43</v>
      </c>
    </row>
    <row r="968" spans="1:2" hidden="1">
      <c r="A968" s="4">
        <v>24050</v>
      </c>
      <c r="B968">
        <v>4.43</v>
      </c>
    </row>
    <row r="969" spans="1:2" hidden="1">
      <c r="A969" s="4">
        <v>24051</v>
      </c>
      <c r="B969">
        <v>4.43</v>
      </c>
    </row>
    <row r="970" spans="1:2" hidden="1">
      <c r="A970" s="4">
        <v>24054</v>
      </c>
      <c r="B970">
        <v>4.45</v>
      </c>
    </row>
    <row r="971" spans="1:2" hidden="1">
      <c r="A971" s="4">
        <v>24055</v>
      </c>
      <c r="B971">
        <v>4.47</v>
      </c>
    </row>
    <row r="972" spans="1:2" hidden="1">
      <c r="A972" s="4">
        <v>24056</v>
      </c>
      <c r="B972">
        <v>4.46</v>
      </c>
    </row>
    <row r="973" spans="1:2" hidden="1">
      <c r="A973" s="4">
        <v>24058</v>
      </c>
      <c r="B973">
        <v>4.4400000000000004</v>
      </c>
    </row>
    <row r="974" spans="1:2" hidden="1">
      <c r="A974" s="4">
        <v>24061</v>
      </c>
      <c r="B974">
        <v>4.45</v>
      </c>
    </row>
    <row r="975" spans="1:2" hidden="1">
      <c r="A975" s="4">
        <v>24062</v>
      </c>
      <c r="B975">
        <v>4.4400000000000004</v>
      </c>
    </row>
    <row r="976" spans="1:2" hidden="1">
      <c r="A976" s="4">
        <v>24063</v>
      </c>
      <c r="B976">
        <v>4.45</v>
      </c>
    </row>
    <row r="977" spans="1:2" hidden="1">
      <c r="A977" s="4">
        <v>24064</v>
      </c>
      <c r="B977">
        <v>4.45</v>
      </c>
    </row>
    <row r="978" spans="1:2" hidden="1">
      <c r="A978" s="4">
        <v>24065</v>
      </c>
      <c r="B978">
        <v>4.46</v>
      </c>
    </row>
    <row r="979" spans="1:2" hidden="1">
      <c r="A979" s="4">
        <v>24068</v>
      </c>
      <c r="B979">
        <v>4.45</v>
      </c>
    </row>
    <row r="980" spans="1:2" hidden="1">
      <c r="A980" s="4">
        <v>24069</v>
      </c>
      <c r="B980">
        <v>4.45</v>
      </c>
    </row>
    <row r="981" spans="1:2" hidden="1">
      <c r="A981" s="4">
        <v>24070</v>
      </c>
      <c r="B981">
        <v>4.45</v>
      </c>
    </row>
    <row r="982" spans="1:2" hidden="1">
      <c r="A982" s="4">
        <v>24072</v>
      </c>
      <c r="B982">
        <v>4.45</v>
      </c>
    </row>
    <row r="983" spans="1:2" hidden="1">
      <c r="A983" s="4">
        <v>24075</v>
      </c>
      <c r="B983">
        <v>4.46</v>
      </c>
    </row>
    <row r="984" spans="1:2" hidden="1">
      <c r="A984" s="4">
        <v>24076</v>
      </c>
      <c r="B984">
        <v>4.4800000000000004</v>
      </c>
    </row>
    <row r="985" spans="1:2" hidden="1">
      <c r="A985" s="4">
        <v>24077</v>
      </c>
      <c r="B985">
        <v>4.5199999999999996</v>
      </c>
    </row>
    <row r="986" spans="1:2" hidden="1">
      <c r="A986" s="4">
        <v>24078</v>
      </c>
      <c r="B986">
        <v>4.5199999999999996</v>
      </c>
    </row>
    <row r="987" spans="1:2" hidden="1">
      <c r="A987" s="4">
        <v>24079</v>
      </c>
      <c r="B987">
        <v>4.5199999999999996</v>
      </c>
    </row>
    <row r="988" spans="1:2" hidden="1">
      <c r="A988" s="4">
        <v>24082</v>
      </c>
      <c r="B988">
        <v>4.6100000000000003</v>
      </c>
    </row>
    <row r="989" spans="1:2" hidden="1">
      <c r="A989" s="4">
        <v>24083</v>
      </c>
      <c r="B989">
        <v>4.59</v>
      </c>
    </row>
    <row r="990" spans="1:2" hidden="1">
      <c r="A990" s="4">
        <v>24084</v>
      </c>
      <c r="B990">
        <v>4.5999999999999996</v>
      </c>
    </row>
    <row r="991" spans="1:2" hidden="1">
      <c r="A991" s="4">
        <v>24085</v>
      </c>
      <c r="B991">
        <v>4.5999999999999996</v>
      </c>
    </row>
    <row r="992" spans="1:2" hidden="1">
      <c r="A992" s="4">
        <v>24086</v>
      </c>
      <c r="B992">
        <v>4.5999999999999996</v>
      </c>
    </row>
    <row r="993" spans="1:2" hidden="1">
      <c r="A993" s="4">
        <v>24089</v>
      </c>
      <c r="B993">
        <v>4.6500000000000004</v>
      </c>
    </row>
    <row r="994" spans="1:2" hidden="1">
      <c r="A994" s="4">
        <v>24090</v>
      </c>
      <c r="B994">
        <v>4.67</v>
      </c>
    </row>
    <row r="995" spans="1:2" hidden="1">
      <c r="A995" s="4">
        <v>24091</v>
      </c>
      <c r="B995">
        <v>4.67</v>
      </c>
    </row>
    <row r="996" spans="1:2" hidden="1">
      <c r="A996" s="4">
        <v>24092</v>
      </c>
      <c r="B996">
        <v>4.66</v>
      </c>
    </row>
    <row r="997" spans="1:2" hidden="1">
      <c r="A997" s="4">
        <v>24093</v>
      </c>
      <c r="B997">
        <v>4.6500000000000004</v>
      </c>
    </row>
    <row r="998" spans="1:2" hidden="1">
      <c r="A998" s="4">
        <v>24096</v>
      </c>
      <c r="B998">
        <v>4.6100000000000003</v>
      </c>
    </row>
    <row r="999" spans="1:2" hidden="1">
      <c r="A999" s="4">
        <v>24097</v>
      </c>
      <c r="B999">
        <v>4.6399999999999997</v>
      </c>
    </row>
    <row r="1000" spans="1:2" hidden="1">
      <c r="A1000" s="4">
        <v>24098</v>
      </c>
      <c r="B1000">
        <v>4.6500000000000004</v>
      </c>
    </row>
    <row r="1001" spans="1:2" hidden="1">
      <c r="A1001" s="4">
        <v>24099</v>
      </c>
      <c r="B1001">
        <v>4.6500000000000004</v>
      </c>
    </row>
    <row r="1002" spans="1:2" hidden="1">
      <c r="A1002" s="4">
        <v>24103</v>
      </c>
      <c r="B1002">
        <v>4.62</v>
      </c>
    </row>
    <row r="1003" spans="1:2" hidden="1">
      <c r="A1003" s="4">
        <v>24104</v>
      </c>
      <c r="B1003">
        <v>4.6100000000000003</v>
      </c>
    </row>
    <row r="1004" spans="1:2" hidden="1">
      <c r="A1004" s="4">
        <v>24105</v>
      </c>
      <c r="B1004">
        <v>4.62</v>
      </c>
    </row>
    <row r="1005" spans="1:2" hidden="1">
      <c r="A1005" s="4">
        <v>24106</v>
      </c>
      <c r="B1005">
        <v>4.63</v>
      </c>
    </row>
    <row r="1006" spans="1:2" hidden="1">
      <c r="A1006" s="4">
        <v>24107</v>
      </c>
      <c r="B1006">
        <v>4.6500000000000004</v>
      </c>
    </row>
    <row r="1007" spans="1:2" hidden="1">
      <c r="A1007" s="4">
        <v>24110</v>
      </c>
      <c r="B1007">
        <v>4.63</v>
      </c>
    </row>
    <row r="1008" spans="1:2" hidden="1">
      <c r="A1008" s="4">
        <v>24111</v>
      </c>
      <c r="B1008">
        <v>4.6500000000000004</v>
      </c>
    </row>
    <row r="1009" spans="1:2" hidden="1">
      <c r="A1009" s="4">
        <v>24112</v>
      </c>
      <c r="B1009">
        <v>4.63</v>
      </c>
    </row>
    <row r="1010" spans="1:2" hidden="1">
      <c r="A1010" s="4">
        <v>24113</v>
      </c>
      <c r="B1010">
        <v>4.5999999999999996</v>
      </c>
    </row>
    <row r="1011" spans="1:2" hidden="1">
      <c r="A1011" s="4">
        <v>24114</v>
      </c>
      <c r="B1011">
        <v>4.5999999999999996</v>
      </c>
    </row>
    <row r="1012" spans="1:2" hidden="1">
      <c r="A1012" s="4">
        <v>24117</v>
      </c>
      <c r="B1012">
        <v>4.6100000000000003</v>
      </c>
    </row>
    <row r="1013" spans="1:2" hidden="1">
      <c r="A1013" s="4">
        <v>24118</v>
      </c>
      <c r="B1013">
        <v>4.5999999999999996</v>
      </c>
    </row>
    <row r="1014" spans="1:2" hidden="1">
      <c r="A1014" s="4">
        <v>24119</v>
      </c>
      <c r="B1014">
        <v>4.5599999999999996</v>
      </c>
    </row>
    <row r="1015" spans="1:2" hidden="1">
      <c r="A1015" s="4">
        <v>24120</v>
      </c>
      <c r="B1015">
        <v>4.58</v>
      </c>
    </row>
    <row r="1016" spans="1:2" hidden="1">
      <c r="A1016" s="4">
        <v>24121</v>
      </c>
      <c r="B1016">
        <v>4.59</v>
      </c>
    </row>
    <row r="1017" spans="1:2" hidden="1">
      <c r="A1017" s="4">
        <v>24124</v>
      </c>
      <c r="B1017">
        <v>4.6100000000000003</v>
      </c>
    </row>
    <row r="1018" spans="1:2" hidden="1">
      <c r="A1018" s="4">
        <v>24125</v>
      </c>
      <c r="B1018">
        <v>4.6100000000000003</v>
      </c>
    </row>
    <row r="1019" spans="1:2" hidden="1">
      <c r="A1019" s="4">
        <v>24126</v>
      </c>
      <c r="B1019">
        <v>4.6100000000000003</v>
      </c>
    </row>
    <row r="1020" spans="1:2" hidden="1">
      <c r="A1020" s="4">
        <v>24127</v>
      </c>
      <c r="B1020">
        <v>4.5999999999999996</v>
      </c>
    </row>
    <row r="1021" spans="1:2" hidden="1">
      <c r="A1021" s="4">
        <v>24128</v>
      </c>
      <c r="B1021">
        <v>4.59</v>
      </c>
    </row>
    <row r="1022" spans="1:2" hidden="1">
      <c r="A1022" s="4">
        <v>24131</v>
      </c>
      <c r="B1022">
        <v>4.5999999999999996</v>
      </c>
    </row>
    <row r="1023" spans="1:2" hidden="1">
      <c r="A1023" s="4">
        <v>24132</v>
      </c>
      <c r="B1023">
        <v>4.6100000000000003</v>
      </c>
    </row>
    <row r="1024" spans="1:2" hidden="1">
      <c r="A1024" s="4">
        <v>24133</v>
      </c>
      <c r="B1024">
        <v>4.6100000000000003</v>
      </c>
    </row>
    <row r="1025" spans="1:2" hidden="1">
      <c r="A1025" s="4">
        <v>24134</v>
      </c>
      <c r="B1025">
        <v>4.63</v>
      </c>
    </row>
    <row r="1026" spans="1:2" hidden="1">
      <c r="A1026" s="4">
        <v>24135</v>
      </c>
      <c r="B1026">
        <v>4.6500000000000004</v>
      </c>
    </row>
    <row r="1027" spans="1:2" hidden="1">
      <c r="A1027" s="4">
        <v>24138</v>
      </c>
      <c r="B1027">
        <v>4.6900000000000004</v>
      </c>
    </row>
    <row r="1028" spans="1:2" hidden="1">
      <c r="A1028" s="4">
        <v>24139</v>
      </c>
      <c r="B1028">
        <v>4.6900000000000004</v>
      </c>
    </row>
    <row r="1029" spans="1:2" hidden="1">
      <c r="A1029" s="4">
        <v>24140</v>
      </c>
      <c r="B1029">
        <v>4.7</v>
      </c>
    </row>
    <row r="1030" spans="1:2" hidden="1">
      <c r="A1030" s="4">
        <v>24141</v>
      </c>
      <c r="B1030">
        <v>4.7</v>
      </c>
    </row>
    <row r="1031" spans="1:2" hidden="1">
      <c r="A1031" s="4">
        <v>24142</v>
      </c>
      <c r="B1031">
        <v>4.71</v>
      </c>
    </row>
    <row r="1032" spans="1:2" hidden="1">
      <c r="A1032" s="4">
        <v>24145</v>
      </c>
      <c r="B1032">
        <v>4.7300000000000004</v>
      </c>
    </row>
    <row r="1033" spans="1:2" hidden="1">
      <c r="A1033" s="4">
        <v>24146</v>
      </c>
      <c r="B1033">
        <v>4.72</v>
      </c>
    </row>
    <row r="1034" spans="1:2" hidden="1">
      <c r="A1034" s="4">
        <v>24147</v>
      </c>
      <c r="B1034">
        <v>4.74</v>
      </c>
    </row>
    <row r="1035" spans="1:2" hidden="1">
      <c r="A1035" s="4">
        <v>24148</v>
      </c>
      <c r="B1035">
        <v>4.78</v>
      </c>
    </row>
    <row r="1036" spans="1:2" hidden="1">
      <c r="A1036" s="4">
        <v>24149</v>
      </c>
      <c r="B1036">
        <v>4.8600000000000003</v>
      </c>
    </row>
    <row r="1037" spans="1:2" hidden="1">
      <c r="A1037" s="4">
        <v>24152</v>
      </c>
      <c r="B1037">
        <v>4.87</v>
      </c>
    </row>
    <row r="1038" spans="1:2" hidden="1">
      <c r="A1038" s="4">
        <v>24153</v>
      </c>
      <c r="B1038">
        <v>4.88</v>
      </c>
    </row>
    <row r="1039" spans="1:2" hidden="1">
      <c r="A1039" s="4">
        <v>24154</v>
      </c>
      <c r="B1039">
        <v>4.8899999999999997</v>
      </c>
    </row>
    <row r="1040" spans="1:2" hidden="1">
      <c r="A1040" s="4">
        <v>24155</v>
      </c>
      <c r="B1040">
        <v>4.88</v>
      </c>
    </row>
    <row r="1041" spans="1:2" hidden="1">
      <c r="A1041" s="4">
        <v>24156</v>
      </c>
      <c r="B1041">
        <v>4.9000000000000004</v>
      </c>
    </row>
    <row r="1042" spans="1:2" hidden="1">
      <c r="A1042" s="4">
        <v>24159</v>
      </c>
      <c r="B1042">
        <v>4.92</v>
      </c>
    </row>
    <row r="1043" spans="1:2" hidden="1">
      <c r="A1043" s="4">
        <v>24161</v>
      </c>
      <c r="B1043">
        <v>4.92</v>
      </c>
    </row>
    <row r="1044" spans="1:2" hidden="1">
      <c r="A1044" s="4">
        <v>24162</v>
      </c>
      <c r="B1044">
        <v>4.93</v>
      </c>
    </row>
    <row r="1045" spans="1:2" hidden="1">
      <c r="A1045" s="4">
        <v>24163</v>
      </c>
      <c r="B1045">
        <v>4.97</v>
      </c>
    </row>
    <row r="1046" spans="1:2" hidden="1">
      <c r="A1046" s="4">
        <v>24166</v>
      </c>
      <c r="B1046">
        <v>5.0199999999999996</v>
      </c>
    </row>
    <row r="1047" spans="1:2" hidden="1">
      <c r="A1047" s="4">
        <v>24167</v>
      </c>
      <c r="B1047">
        <v>5.01</v>
      </c>
    </row>
    <row r="1048" spans="1:2" hidden="1">
      <c r="A1048" s="4">
        <v>24168</v>
      </c>
      <c r="B1048">
        <v>5</v>
      </c>
    </row>
    <row r="1049" spans="1:2" hidden="1">
      <c r="A1049" s="4">
        <v>24169</v>
      </c>
      <c r="B1049">
        <v>5</v>
      </c>
    </row>
    <row r="1050" spans="1:2" hidden="1">
      <c r="A1050" s="4">
        <v>24170</v>
      </c>
      <c r="B1050">
        <v>4.9800000000000004</v>
      </c>
    </row>
    <row r="1051" spans="1:2" hidden="1">
      <c r="A1051" s="4">
        <v>24173</v>
      </c>
      <c r="B1051">
        <v>4.96</v>
      </c>
    </row>
    <row r="1052" spans="1:2" hidden="1">
      <c r="A1052" s="4">
        <v>24174</v>
      </c>
      <c r="B1052">
        <v>4.93</v>
      </c>
    </row>
    <row r="1053" spans="1:2" hidden="1">
      <c r="A1053" s="4">
        <v>24175</v>
      </c>
      <c r="B1053">
        <v>4.93</v>
      </c>
    </row>
    <row r="1054" spans="1:2" hidden="1">
      <c r="A1054" s="4">
        <v>24176</v>
      </c>
      <c r="B1054">
        <v>4.95</v>
      </c>
    </row>
    <row r="1055" spans="1:2" hidden="1">
      <c r="A1055" s="4">
        <v>24177</v>
      </c>
      <c r="B1055">
        <v>4.96</v>
      </c>
    </row>
    <row r="1056" spans="1:2" hidden="1">
      <c r="A1056" s="4">
        <v>24180</v>
      </c>
      <c r="B1056">
        <v>4.9400000000000004</v>
      </c>
    </row>
    <row r="1057" spans="1:2" hidden="1">
      <c r="A1057" s="4">
        <v>24181</v>
      </c>
      <c r="B1057">
        <v>4.91</v>
      </c>
    </row>
    <row r="1058" spans="1:2" hidden="1">
      <c r="A1058" s="4">
        <v>24182</v>
      </c>
      <c r="B1058">
        <v>4.9000000000000004</v>
      </c>
    </row>
    <row r="1059" spans="1:2" hidden="1">
      <c r="A1059" s="4">
        <v>24183</v>
      </c>
      <c r="B1059">
        <v>4.8600000000000003</v>
      </c>
    </row>
    <row r="1060" spans="1:2" hidden="1">
      <c r="A1060" s="4">
        <v>24184</v>
      </c>
      <c r="B1060">
        <v>4.84</v>
      </c>
    </row>
    <row r="1061" spans="1:2" hidden="1">
      <c r="A1061" s="4">
        <v>24187</v>
      </c>
      <c r="B1061">
        <v>4.8099999999999996</v>
      </c>
    </row>
    <row r="1062" spans="1:2" hidden="1">
      <c r="A1062" s="4">
        <v>24188</v>
      </c>
      <c r="B1062">
        <v>4.78</v>
      </c>
    </row>
    <row r="1063" spans="1:2" hidden="1">
      <c r="A1063" s="4">
        <v>24189</v>
      </c>
      <c r="B1063">
        <v>4.7300000000000004</v>
      </c>
    </row>
    <row r="1064" spans="1:2" hidden="1">
      <c r="A1064" s="4">
        <v>24190</v>
      </c>
      <c r="B1064">
        <v>4.76</v>
      </c>
    </row>
    <row r="1065" spans="1:2" hidden="1">
      <c r="A1065" s="4">
        <v>24191</v>
      </c>
      <c r="B1065">
        <v>4.82</v>
      </c>
    </row>
    <row r="1066" spans="1:2" hidden="1">
      <c r="A1066" s="4">
        <v>24194</v>
      </c>
      <c r="B1066">
        <v>4.8099999999999996</v>
      </c>
    </row>
    <row r="1067" spans="1:2" hidden="1">
      <c r="A1067" s="4">
        <v>24195</v>
      </c>
      <c r="B1067">
        <v>4.8</v>
      </c>
    </row>
    <row r="1068" spans="1:2" hidden="1">
      <c r="A1068" s="4">
        <v>24196</v>
      </c>
      <c r="B1068">
        <v>4.7</v>
      </c>
    </row>
    <row r="1069" spans="1:2" hidden="1">
      <c r="A1069" s="4">
        <v>24197</v>
      </c>
      <c r="B1069">
        <v>4.71</v>
      </c>
    </row>
    <row r="1070" spans="1:2" hidden="1">
      <c r="A1070" s="4">
        <v>24198</v>
      </c>
      <c r="B1070">
        <v>4.7</v>
      </c>
    </row>
    <row r="1071" spans="1:2" hidden="1">
      <c r="A1071" s="4">
        <v>24201</v>
      </c>
      <c r="B1071">
        <v>4.6900000000000004</v>
      </c>
    </row>
    <row r="1072" spans="1:2" hidden="1">
      <c r="A1072" s="4">
        <v>24202</v>
      </c>
      <c r="B1072">
        <v>4.66</v>
      </c>
    </row>
    <row r="1073" spans="1:2" hidden="1">
      <c r="A1073" s="4">
        <v>24203</v>
      </c>
      <c r="B1073">
        <v>4.71</v>
      </c>
    </row>
    <row r="1074" spans="1:2" hidden="1">
      <c r="A1074" s="4">
        <v>24204</v>
      </c>
      <c r="B1074">
        <v>4.7300000000000004</v>
      </c>
    </row>
    <row r="1075" spans="1:2" hidden="1">
      <c r="A1075" s="4">
        <v>24208</v>
      </c>
      <c r="B1075">
        <v>4.7300000000000004</v>
      </c>
    </row>
    <row r="1076" spans="1:2" hidden="1">
      <c r="A1076" s="4">
        <v>24209</v>
      </c>
      <c r="B1076">
        <v>4.7300000000000004</v>
      </c>
    </row>
    <row r="1077" spans="1:2" hidden="1">
      <c r="A1077" s="4">
        <v>24210</v>
      </c>
      <c r="B1077">
        <v>4.74</v>
      </c>
    </row>
    <row r="1078" spans="1:2" hidden="1">
      <c r="A1078" s="4">
        <v>24211</v>
      </c>
      <c r="B1078">
        <v>4.76</v>
      </c>
    </row>
    <row r="1079" spans="1:2" hidden="1">
      <c r="A1079" s="4">
        <v>24212</v>
      </c>
      <c r="B1079">
        <v>4.7699999999999996</v>
      </c>
    </row>
    <row r="1080" spans="1:2" hidden="1">
      <c r="A1080" s="4">
        <v>24215</v>
      </c>
      <c r="B1080">
        <v>4.76</v>
      </c>
    </row>
    <row r="1081" spans="1:2" hidden="1">
      <c r="A1081" s="4">
        <v>24216</v>
      </c>
      <c r="B1081">
        <v>4.76</v>
      </c>
    </row>
    <row r="1082" spans="1:2" hidden="1">
      <c r="A1082" s="4">
        <v>24217</v>
      </c>
      <c r="B1082">
        <v>4.8</v>
      </c>
    </row>
    <row r="1083" spans="1:2" hidden="1">
      <c r="A1083" s="4">
        <v>24218</v>
      </c>
      <c r="B1083">
        <v>4.7699999999999996</v>
      </c>
    </row>
    <row r="1084" spans="1:2" hidden="1">
      <c r="A1084" s="4">
        <v>24219</v>
      </c>
      <c r="B1084">
        <v>4.7699999999999996</v>
      </c>
    </row>
    <row r="1085" spans="1:2" hidden="1">
      <c r="A1085" s="4">
        <v>24222</v>
      </c>
      <c r="B1085">
        <v>4.78</v>
      </c>
    </row>
    <row r="1086" spans="1:2" hidden="1">
      <c r="A1086" s="4">
        <v>24223</v>
      </c>
      <c r="B1086">
        <v>4.79</v>
      </c>
    </row>
    <row r="1087" spans="1:2" hidden="1">
      <c r="A1087" s="4">
        <v>24224</v>
      </c>
      <c r="B1087">
        <v>4.78</v>
      </c>
    </row>
    <row r="1088" spans="1:2" hidden="1">
      <c r="A1088" s="4">
        <v>24225</v>
      </c>
      <c r="B1088">
        <v>4.78</v>
      </c>
    </row>
    <row r="1089" spans="1:2" hidden="1">
      <c r="A1089" s="4">
        <v>24226</v>
      </c>
      <c r="B1089">
        <v>4.79</v>
      </c>
    </row>
    <row r="1090" spans="1:2" hidden="1">
      <c r="A1090" s="4">
        <v>24229</v>
      </c>
      <c r="B1090">
        <v>4.8</v>
      </c>
    </row>
    <row r="1091" spans="1:2" hidden="1">
      <c r="A1091" s="4">
        <v>24230</v>
      </c>
      <c r="B1091">
        <v>4.8099999999999996</v>
      </c>
    </row>
    <row r="1092" spans="1:2" hidden="1">
      <c r="A1092" s="4">
        <v>24231</v>
      </c>
      <c r="B1092">
        <v>4.8099999999999996</v>
      </c>
    </row>
    <row r="1093" spans="1:2" hidden="1">
      <c r="A1093" s="4">
        <v>24232</v>
      </c>
      <c r="B1093">
        <v>4.8099999999999996</v>
      </c>
    </row>
    <row r="1094" spans="1:2" hidden="1">
      <c r="A1094" s="4">
        <v>24233</v>
      </c>
      <c r="B1094">
        <v>4.79</v>
      </c>
    </row>
    <row r="1095" spans="1:2" hidden="1">
      <c r="A1095" s="4">
        <v>24236</v>
      </c>
      <c r="B1095">
        <v>4.75</v>
      </c>
    </row>
    <row r="1096" spans="1:2" hidden="1">
      <c r="A1096" s="4">
        <v>24237</v>
      </c>
      <c r="B1096">
        <v>4.75</v>
      </c>
    </row>
    <row r="1097" spans="1:2" hidden="1">
      <c r="A1097" s="4">
        <v>24238</v>
      </c>
      <c r="B1097">
        <v>4.7699999999999996</v>
      </c>
    </row>
    <row r="1098" spans="1:2" hidden="1">
      <c r="A1098" s="4">
        <v>24239</v>
      </c>
      <c r="B1098">
        <v>4.7699999999999996</v>
      </c>
    </row>
    <row r="1099" spans="1:2" hidden="1">
      <c r="A1099" s="4">
        <v>24240</v>
      </c>
      <c r="B1099">
        <v>4.7699999999999996</v>
      </c>
    </row>
    <row r="1100" spans="1:2" hidden="1">
      <c r="A1100" s="4">
        <v>24243</v>
      </c>
      <c r="B1100">
        <v>4.7699999999999996</v>
      </c>
    </row>
    <row r="1101" spans="1:2" hidden="1">
      <c r="A1101" s="4">
        <v>24244</v>
      </c>
      <c r="B1101">
        <v>4.75</v>
      </c>
    </row>
    <row r="1102" spans="1:2" hidden="1">
      <c r="A1102" s="4">
        <v>24245</v>
      </c>
      <c r="B1102">
        <v>4.75</v>
      </c>
    </row>
    <row r="1103" spans="1:2" hidden="1">
      <c r="A1103" s="4">
        <v>24246</v>
      </c>
      <c r="B1103">
        <v>4.75</v>
      </c>
    </row>
    <row r="1104" spans="1:2" hidden="1">
      <c r="A1104" s="4">
        <v>24247</v>
      </c>
      <c r="B1104">
        <v>4.75</v>
      </c>
    </row>
    <row r="1105" spans="1:2" hidden="1">
      <c r="A1105" s="4">
        <v>24250</v>
      </c>
      <c r="B1105">
        <v>4.7699999999999996</v>
      </c>
    </row>
    <row r="1106" spans="1:2" hidden="1">
      <c r="A1106" s="4">
        <v>24251</v>
      </c>
      <c r="B1106">
        <v>4.79</v>
      </c>
    </row>
    <row r="1107" spans="1:2" hidden="1">
      <c r="A1107" s="4">
        <v>24252</v>
      </c>
      <c r="B1107">
        <v>4.78</v>
      </c>
    </row>
    <row r="1108" spans="1:2" hidden="1">
      <c r="A1108" s="4">
        <v>24253</v>
      </c>
      <c r="B1108">
        <v>4.8</v>
      </c>
    </row>
    <row r="1109" spans="1:2" hidden="1">
      <c r="A1109" s="4">
        <v>24254</v>
      </c>
      <c r="B1109">
        <v>4.8099999999999996</v>
      </c>
    </row>
    <row r="1110" spans="1:2" hidden="1">
      <c r="A1110" s="4">
        <v>24258</v>
      </c>
      <c r="B1110">
        <v>4.8</v>
      </c>
    </row>
    <row r="1111" spans="1:2" hidden="1">
      <c r="A1111" s="4">
        <v>24259</v>
      </c>
      <c r="B1111">
        <v>4.79</v>
      </c>
    </row>
    <row r="1112" spans="1:2" hidden="1">
      <c r="A1112" s="4">
        <v>24260</v>
      </c>
      <c r="B1112">
        <v>4.7699999999999996</v>
      </c>
    </row>
    <row r="1113" spans="1:2" hidden="1">
      <c r="A1113" s="4">
        <v>24261</v>
      </c>
      <c r="B1113">
        <v>4.78</v>
      </c>
    </row>
    <row r="1114" spans="1:2" hidden="1">
      <c r="A1114" s="4">
        <v>24264</v>
      </c>
      <c r="B1114">
        <v>4.79</v>
      </c>
    </row>
    <row r="1115" spans="1:2" hidden="1">
      <c r="A1115" s="4">
        <v>24265</v>
      </c>
      <c r="B1115">
        <v>4.8099999999999996</v>
      </c>
    </row>
    <row r="1116" spans="1:2" hidden="1">
      <c r="A1116" s="4">
        <v>24266</v>
      </c>
      <c r="B1116">
        <v>4.83</v>
      </c>
    </row>
    <row r="1117" spans="1:2" hidden="1">
      <c r="A1117" s="4">
        <v>24267</v>
      </c>
      <c r="B1117">
        <v>4.83</v>
      </c>
    </row>
    <row r="1118" spans="1:2" hidden="1">
      <c r="A1118" s="4">
        <v>24268</v>
      </c>
      <c r="B1118">
        <v>4.83</v>
      </c>
    </row>
    <row r="1119" spans="1:2" hidden="1">
      <c r="A1119" s="4">
        <v>24271</v>
      </c>
      <c r="B1119">
        <v>4.83</v>
      </c>
    </row>
    <row r="1120" spans="1:2" hidden="1">
      <c r="A1120" s="4">
        <v>24272</v>
      </c>
      <c r="B1120">
        <v>4.83</v>
      </c>
    </row>
    <row r="1121" spans="1:2" hidden="1">
      <c r="A1121" s="4">
        <v>24273</v>
      </c>
      <c r="B1121">
        <v>4.79</v>
      </c>
    </row>
    <row r="1122" spans="1:2" hidden="1">
      <c r="A1122" s="4">
        <v>24274</v>
      </c>
      <c r="B1122">
        <v>4.8099999999999996</v>
      </c>
    </row>
    <row r="1123" spans="1:2" hidden="1">
      <c r="A1123" s="4">
        <v>24275</v>
      </c>
      <c r="B1123">
        <v>4.8</v>
      </c>
    </row>
    <row r="1124" spans="1:2" hidden="1">
      <c r="A1124" s="4">
        <v>24278</v>
      </c>
      <c r="B1124">
        <v>4.76</v>
      </c>
    </row>
    <row r="1125" spans="1:2" hidden="1">
      <c r="A1125" s="4">
        <v>24279</v>
      </c>
      <c r="B1125">
        <v>4.75</v>
      </c>
    </row>
    <row r="1126" spans="1:2" hidden="1">
      <c r="A1126" s="4">
        <v>24280</v>
      </c>
      <c r="B1126">
        <v>4.76</v>
      </c>
    </row>
    <row r="1127" spans="1:2" hidden="1">
      <c r="A1127" s="4">
        <v>24281</v>
      </c>
      <c r="B1127">
        <v>4.7699999999999996</v>
      </c>
    </row>
    <row r="1128" spans="1:2" hidden="1">
      <c r="A1128" s="4">
        <v>24282</v>
      </c>
      <c r="B1128">
        <v>4.8</v>
      </c>
    </row>
    <row r="1129" spans="1:2" hidden="1">
      <c r="A1129" s="4">
        <v>24285</v>
      </c>
      <c r="B1129">
        <v>4.83</v>
      </c>
    </row>
    <row r="1130" spans="1:2" hidden="1">
      <c r="A1130" s="4">
        <v>24286</v>
      </c>
      <c r="B1130">
        <v>4.8899999999999997</v>
      </c>
    </row>
    <row r="1131" spans="1:2" hidden="1">
      <c r="A1131" s="4">
        <v>24287</v>
      </c>
      <c r="B1131">
        <v>4.9000000000000004</v>
      </c>
    </row>
    <row r="1132" spans="1:2" hidden="1">
      <c r="A1132" s="4">
        <v>24288</v>
      </c>
      <c r="B1132">
        <v>4.97</v>
      </c>
    </row>
    <row r="1133" spans="1:2" hidden="1">
      <c r="A1133" s="4">
        <v>24289</v>
      </c>
      <c r="B1133">
        <v>4.99</v>
      </c>
    </row>
    <row r="1134" spans="1:2" hidden="1">
      <c r="A1134" s="4">
        <v>24293</v>
      </c>
      <c r="B1134">
        <v>4.96</v>
      </c>
    </row>
    <row r="1135" spans="1:2" hidden="1">
      <c r="A1135" s="4">
        <v>24294</v>
      </c>
      <c r="B1135">
        <v>4.95</v>
      </c>
    </row>
    <row r="1136" spans="1:2" hidden="1">
      <c r="A1136" s="4">
        <v>24295</v>
      </c>
      <c r="B1136">
        <v>4.95</v>
      </c>
    </row>
    <row r="1137" spans="1:2" hidden="1">
      <c r="A1137" s="4">
        <v>24296</v>
      </c>
      <c r="B1137">
        <v>4.97</v>
      </c>
    </row>
    <row r="1138" spans="1:2" hidden="1">
      <c r="A1138" s="4">
        <v>24299</v>
      </c>
      <c r="B1138">
        <v>5.03</v>
      </c>
    </row>
    <row r="1139" spans="1:2" hidden="1">
      <c r="A1139" s="4">
        <v>24300</v>
      </c>
      <c r="B1139">
        <v>5.05</v>
      </c>
    </row>
    <row r="1140" spans="1:2" hidden="1">
      <c r="A1140" s="4">
        <v>24301</v>
      </c>
      <c r="B1140">
        <v>5.07</v>
      </c>
    </row>
    <row r="1141" spans="1:2" hidden="1">
      <c r="A1141" s="4">
        <v>24302</v>
      </c>
      <c r="B1141">
        <v>5.0999999999999996</v>
      </c>
    </row>
    <row r="1142" spans="1:2" hidden="1">
      <c r="A1142" s="4">
        <v>24303</v>
      </c>
      <c r="B1142">
        <v>5.09</v>
      </c>
    </row>
    <row r="1143" spans="1:2" hidden="1">
      <c r="A1143" s="4">
        <v>24306</v>
      </c>
      <c r="B1143">
        <v>5.04</v>
      </c>
    </row>
    <row r="1144" spans="1:2" hidden="1">
      <c r="A1144" s="4">
        <v>24307</v>
      </c>
      <c r="B1144">
        <v>5.03</v>
      </c>
    </row>
    <row r="1145" spans="1:2" hidden="1">
      <c r="A1145" s="4">
        <v>24308</v>
      </c>
      <c r="B1145">
        <v>5.0199999999999996</v>
      </c>
    </row>
    <row r="1146" spans="1:2" hidden="1">
      <c r="A1146" s="4">
        <v>24309</v>
      </c>
      <c r="B1146">
        <v>5.04</v>
      </c>
    </row>
    <row r="1147" spans="1:2" hidden="1">
      <c r="A1147" s="4">
        <v>24310</v>
      </c>
      <c r="B1147">
        <v>5.0199999999999996</v>
      </c>
    </row>
    <row r="1148" spans="1:2" hidden="1">
      <c r="A1148" s="4">
        <v>24313</v>
      </c>
      <c r="B1148">
        <v>4.99</v>
      </c>
    </row>
    <row r="1149" spans="1:2" hidden="1">
      <c r="A1149" s="4">
        <v>24314</v>
      </c>
      <c r="B1149">
        <v>4.99</v>
      </c>
    </row>
    <row r="1150" spans="1:2" hidden="1">
      <c r="A1150" s="4">
        <v>24315</v>
      </c>
      <c r="B1150">
        <v>4.99</v>
      </c>
    </row>
    <row r="1151" spans="1:2" hidden="1">
      <c r="A1151" s="4">
        <v>24316</v>
      </c>
      <c r="B1151">
        <v>5.03</v>
      </c>
    </row>
    <row r="1152" spans="1:2" hidden="1">
      <c r="A1152" s="4">
        <v>24317</v>
      </c>
      <c r="B1152">
        <v>5.05</v>
      </c>
    </row>
    <row r="1153" spans="1:2" hidden="1">
      <c r="A1153" s="4">
        <v>24320</v>
      </c>
      <c r="B1153">
        <v>5.05</v>
      </c>
    </row>
    <row r="1154" spans="1:2" hidden="1">
      <c r="A1154" s="4">
        <v>24321</v>
      </c>
      <c r="B1154">
        <v>5.04</v>
      </c>
    </row>
    <row r="1155" spans="1:2" hidden="1">
      <c r="A1155" s="4">
        <v>24322</v>
      </c>
      <c r="B1155">
        <v>5.0599999999999996</v>
      </c>
    </row>
    <row r="1156" spans="1:2" hidden="1">
      <c r="A1156" s="4">
        <v>24323</v>
      </c>
      <c r="B1156">
        <v>5.07</v>
      </c>
    </row>
    <row r="1157" spans="1:2" hidden="1">
      <c r="A1157" s="4">
        <v>24324</v>
      </c>
      <c r="B1157">
        <v>5.07</v>
      </c>
    </row>
    <row r="1158" spans="1:2" hidden="1">
      <c r="A1158" s="4">
        <v>24327</v>
      </c>
      <c r="B1158">
        <v>5.08</v>
      </c>
    </row>
    <row r="1159" spans="1:2" hidden="1">
      <c r="A1159" s="4">
        <v>24328</v>
      </c>
      <c r="B1159">
        <v>5.0999999999999996</v>
      </c>
    </row>
    <row r="1160" spans="1:2" hidden="1">
      <c r="A1160" s="4">
        <v>24329</v>
      </c>
      <c r="B1160">
        <v>5.0999999999999996</v>
      </c>
    </row>
    <row r="1161" spans="1:2" hidden="1">
      <c r="A1161" s="4">
        <v>24330</v>
      </c>
      <c r="B1161">
        <v>5.1100000000000003</v>
      </c>
    </row>
    <row r="1162" spans="1:2" hidden="1">
      <c r="A1162" s="4">
        <v>24331</v>
      </c>
      <c r="B1162">
        <v>5.1100000000000003</v>
      </c>
    </row>
    <row r="1163" spans="1:2" hidden="1">
      <c r="A1163" s="4">
        <v>24334</v>
      </c>
      <c r="B1163">
        <v>5.15</v>
      </c>
    </row>
    <row r="1164" spans="1:2" hidden="1">
      <c r="A1164" s="4">
        <v>24335</v>
      </c>
      <c r="B1164">
        <v>5.18</v>
      </c>
    </row>
    <row r="1165" spans="1:2" hidden="1">
      <c r="A1165" s="4">
        <v>24336</v>
      </c>
      <c r="B1165">
        <v>5.24</v>
      </c>
    </row>
    <row r="1166" spans="1:2" hidden="1">
      <c r="A1166" s="4">
        <v>24337</v>
      </c>
      <c r="B1166">
        <v>5.29</v>
      </c>
    </row>
    <row r="1167" spans="1:2" hidden="1">
      <c r="A1167" s="4">
        <v>24338</v>
      </c>
      <c r="B1167">
        <v>5.31</v>
      </c>
    </row>
    <row r="1168" spans="1:2" hidden="1">
      <c r="A1168" s="4">
        <v>24341</v>
      </c>
      <c r="B1168">
        <v>5.29</v>
      </c>
    </row>
    <row r="1169" spans="1:2" hidden="1">
      <c r="A1169" s="4">
        <v>24342</v>
      </c>
      <c r="B1169">
        <v>5.33</v>
      </c>
    </row>
    <row r="1170" spans="1:2" hidden="1">
      <c r="A1170" s="4">
        <v>24343</v>
      </c>
      <c r="B1170">
        <v>5.36</v>
      </c>
    </row>
    <row r="1171" spans="1:2" hidden="1">
      <c r="A1171" s="4">
        <v>24344</v>
      </c>
      <c r="B1171">
        <v>5.39</v>
      </c>
    </row>
    <row r="1172" spans="1:2" hidden="1">
      <c r="A1172" s="4">
        <v>24345</v>
      </c>
      <c r="B1172">
        <v>5.48</v>
      </c>
    </row>
    <row r="1173" spans="1:2" hidden="1">
      <c r="A1173" s="4">
        <v>24348</v>
      </c>
      <c r="B1173">
        <v>5.51</v>
      </c>
    </row>
    <row r="1174" spans="1:2" hidden="1">
      <c r="A1174" s="4">
        <v>24349</v>
      </c>
      <c r="B1174">
        <v>5.48</v>
      </c>
    </row>
    <row r="1175" spans="1:2" hidden="1">
      <c r="A1175" s="4">
        <v>24350</v>
      </c>
      <c r="B1175">
        <v>5.36</v>
      </c>
    </row>
    <row r="1176" spans="1:2" hidden="1">
      <c r="A1176" s="4">
        <v>24351</v>
      </c>
      <c r="B1176">
        <v>5.3</v>
      </c>
    </row>
    <row r="1177" spans="1:2" hidden="1">
      <c r="A1177" s="4">
        <v>24352</v>
      </c>
      <c r="B1177">
        <v>5.23</v>
      </c>
    </row>
    <row r="1178" spans="1:2" hidden="1">
      <c r="A1178" s="4">
        <v>24356</v>
      </c>
      <c r="B1178">
        <v>5.19</v>
      </c>
    </row>
    <row r="1179" spans="1:2" hidden="1">
      <c r="A1179" s="4">
        <v>24357</v>
      </c>
      <c r="B1179">
        <v>5.2</v>
      </c>
    </row>
    <row r="1180" spans="1:2" hidden="1">
      <c r="A1180" s="4">
        <v>24358</v>
      </c>
      <c r="B1180">
        <v>5.18</v>
      </c>
    </row>
    <row r="1181" spans="1:2" hidden="1">
      <c r="A1181" s="4">
        <v>24359</v>
      </c>
      <c r="B1181">
        <v>5.17</v>
      </c>
    </row>
    <row r="1182" spans="1:2" hidden="1">
      <c r="A1182" s="4">
        <v>24362</v>
      </c>
      <c r="B1182">
        <v>5.18</v>
      </c>
    </row>
    <row r="1183" spans="1:2" hidden="1">
      <c r="A1183" s="4">
        <v>24363</v>
      </c>
      <c r="B1183">
        <v>5.16</v>
      </c>
    </row>
    <row r="1184" spans="1:2" hidden="1">
      <c r="A1184" s="4">
        <v>24364</v>
      </c>
      <c r="B1184">
        <v>5.21</v>
      </c>
    </row>
    <row r="1185" spans="1:2" hidden="1">
      <c r="A1185" s="4">
        <v>24365</v>
      </c>
      <c r="B1185">
        <v>5.25</v>
      </c>
    </row>
    <row r="1186" spans="1:2" hidden="1">
      <c r="A1186" s="4">
        <v>24366</v>
      </c>
      <c r="B1186">
        <v>5.24</v>
      </c>
    </row>
    <row r="1187" spans="1:2" hidden="1">
      <c r="A1187" s="4">
        <v>24369</v>
      </c>
      <c r="B1187">
        <v>5.32</v>
      </c>
    </row>
    <row r="1188" spans="1:2" hidden="1">
      <c r="A1188" s="4">
        <v>24370</v>
      </c>
      <c r="B1188">
        <v>5.27</v>
      </c>
    </row>
    <row r="1189" spans="1:2" hidden="1">
      <c r="A1189" s="4">
        <v>24371</v>
      </c>
      <c r="B1189">
        <v>5.21</v>
      </c>
    </row>
    <row r="1190" spans="1:2" hidden="1">
      <c r="A1190" s="4">
        <v>24372</v>
      </c>
      <c r="B1190">
        <v>5.15</v>
      </c>
    </row>
    <row r="1191" spans="1:2" hidden="1">
      <c r="A1191" s="4">
        <v>24373</v>
      </c>
      <c r="B1191">
        <v>5.17</v>
      </c>
    </row>
    <row r="1192" spans="1:2" hidden="1">
      <c r="A1192" s="4">
        <v>24376</v>
      </c>
      <c r="B1192">
        <v>5.17</v>
      </c>
    </row>
    <row r="1193" spans="1:2" hidden="1">
      <c r="A1193" s="4">
        <v>24377</v>
      </c>
      <c r="B1193">
        <v>5.13</v>
      </c>
    </row>
    <row r="1194" spans="1:2" hidden="1">
      <c r="A1194" s="4">
        <v>24378</v>
      </c>
      <c r="B1194">
        <v>5.09</v>
      </c>
    </row>
    <row r="1195" spans="1:2" hidden="1">
      <c r="A1195" s="4">
        <v>24379</v>
      </c>
      <c r="B1195">
        <v>4.99</v>
      </c>
    </row>
    <row r="1196" spans="1:2" hidden="1">
      <c r="A1196" s="4">
        <v>24380</v>
      </c>
      <c r="B1196">
        <v>5.0199999999999996</v>
      </c>
    </row>
    <row r="1197" spans="1:2" hidden="1">
      <c r="A1197" s="4">
        <v>24383</v>
      </c>
      <c r="B1197">
        <v>5.08</v>
      </c>
    </row>
    <row r="1198" spans="1:2" hidden="1">
      <c r="A1198" s="4">
        <v>24384</v>
      </c>
      <c r="B1198">
        <v>5.0599999999999996</v>
      </c>
    </row>
    <row r="1199" spans="1:2" hidden="1">
      <c r="A1199" s="4">
        <v>24385</v>
      </c>
      <c r="B1199">
        <v>5.05</v>
      </c>
    </row>
    <row r="1200" spans="1:2" hidden="1">
      <c r="A1200" s="4">
        <v>24386</v>
      </c>
      <c r="B1200">
        <v>5.03</v>
      </c>
    </row>
    <row r="1201" spans="1:2" hidden="1">
      <c r="A1201" s="4">
        <v>24387</v>
      </c>
      <c r="B1201">
        <v>5.0199999999999996</v>
      </c>
    </row>
    <row r="1202" spans="1:2" hidden="1">
      <c r="A1202" s="4">
        <v>24390</v>
      </c>
      <c r="B1202">
        <v>5.05</v>
      </c>
    </row>
    <row r="1203" spans="1:2" hidden="1">
      <c r="A1203" s="4">
        <v>24391</v>
      </c>
      <c r="B1203">
        <v>5.05</v>
      </c>
    </row>
    <row r="1204" spans="1:2" hidden="1">
      <c r="A1204" s="4">
        <v>24393</v>
      </c>
      <c r="B1204">
        <v>5.07</v>
      </c>
    </row>
    <row r="1205" spans="1:2" hidden="1">
      <c r="A1205" s="4">
        <v>24394</v>
      </c>
      <c r="B1205">
        <v>5.0599999999999996</v>
      </c>
    </row>
    <row r="1206" spans="1:2" hidden="1">
      <c r="A1206" s="4">
        <v>24397</v>
      </c>
      <c r="B1206">
        <v>5.04</v>
      </c>
    </row>
    <row r="1207" spans="1:2" hidden="1">
      <c r="A1207" s="4">
        <v>24398</v>
      </c>
      <c r="B1207">
        <v>4.99</v>
      </c>
    </row>
    <row r="1208" spans="1:2" hidden="1">
      <c r="A1208" s="4">
        <v>24399</v>
      </c>
      <c r="B1208">
        <v>5</v>
      </c>
    </row>
    <row r="1209" spans="1:2" hidden="1">
      <c r="A1209" s="4">
        <v>24400</v>
      </c>
      <c r="B1209">
        <v>5.0199999999999996</v>
      </c>
    </row>
    <row r="1210" spans="1:2" hidden="1">
      <c r="A1210" s="4">
        <v>24401</v>
      </c>
      <c r="B1210">
        <v>4.9400000000000004</v>
      </c>
    </row>
    <row r="1211" spans="1:2" hidden="1">
      <c r="A1211" s="4">
        <v>24404</v>
      </c>
      <c r="B1211">
        <v>4.9400000000000004</v>
      </c>
    </row>
    <row r="1212" spans="1:2" hidden="1">
      <c r="A1212" s="4">
        <v>24405</v>
      </c>
      <c r="B1212">
        <v>4.9400000000000004</v>
      </c>
    </row>
    <row r="1213" spans="1:2" hidden="1">
      <c r="A1213" s="4">
        <v>24406</v>
      </c>
      <c r="B1213">
        <v>4.96</v>
      </c>
    </row>
    <row r="1214" spans="1:2" hidden="1">
      <c r="A1214" s="4">
        <v>24407</v>
      </c>
      <c r="B1214">
        <v>4.99</v>
      </c>
    </row>
    <row r="1215" spans="1:2" hidden="1">
      <c r="A1215" s="4">
        <v>24408</v>
      </c>
      <c r="B1215">
        <v>4.97</v>
      </c>
    </row>
    <row r="1216" spans="1:2" hidden="1">
      <c r="A1216" s="4">
        <v>24411</v>
      </c>
      <c r="B1216">
        <v>4.97</v>
      </c>
    </row>
    <row r="1217" spans="1:2" hidden="1">
      <c r="A1217" s="4">
        <v>24412</v>
      </c>
      <c r="B1217">
        <v>4.99</v>
      </c>
    </row>
    <row r="1218" spans="1:2" hidden="1">
      <c r="A1218" s="4">
        <v>24413</v>
      </c>
      <c r="B1218">
        <v>5.04</v>
      </c>
    </row>
    <row r="1219" spans="1:2" hidden="1">
      <c r="A1219" s="4">
        <v>24414</v>
      </c>
      <c r="B1219">
        <v>5.0599999999999996</v>
      </c>
    </row>
    <row r="1220" spans="1:2" hidden="1">
      <c r="A1220" s="4">
        <v>24415</v>
      </c>
      <c r="B1220">
        <v>5.1100000000000003</v>
      </c>
    </row>
    <row r="1221" spans="1:2" hidden="1">
      <c r="A1221" s="4">
        <v>24418</v>
      </c>
      <c r="B1221">
        <v>5.1100000000000003</v>
      </c>
    </row>
    <row r="1222" spans="1:2" hidden="1">
      <c r="A1222" s="4">
        <v>24420</v>
      </c>
      <c r="B1222">
        <v>5.12</v>
      </c>
    </row>
    <row r="1223" spans="1:2" hidden="1">
      <c r="A1223" s="4">
        <v>24421</v>
      </c>
      <c r="B1223">
        <v>5.17</v>
      </c>
    </row>
    <row r="1224" spans="1:2" hidden="1">
      <c r="A1224" s="4">
        <v>24425</v>
      </c>
      <c r="B1224">
        <v>5.19</v>
      </c>
    </row>
    <row r="1225" spans="1:2" hidden="1">
      <c r="A1225" s="4">
        <v>24426</v>
      </c>
      <c r="B1225">
        <v>5.21</v>
      </c>
    </row>
    <row r="1226" spans="1:2" hidden="1">
      <c r="A1226" s="4">
        <v>24427</v>
      </c>
      <c r="B1226">
        <v>5.22</v>
      </c>
    </row>
    <row r="1227" spans="1:2" hidden="1">
      <c r="A1227" s="4">
        <v>24428</v>
      </c>
      <c r="B1227">
        <v>5.23</v>
      </c>
    </row>
    <row r="1228" spans="1:2" hidden="1">
      <c r="A1228" s="4">
        <v>24429</v>
      </c>
      <c r="B1228">
        <v>5.22</v>
      </c>
    </row>
    <row r="1229" spans="1:2" hidden="1">
      <c r="A1229" s="4">
        <v>24432</v>
      </c>
      <c r="B1229">
        <v>5.17</v>
      </c>
    </row>
    <row r="1230" spans="1:2" hidden="1">
      <c r="A1230" s="4">
        <v>24433</v>
      </c>
      <c r="B1230">
        <v>5.2</v>
      </c>
    </row>
    <row r="1231" spans="1:2" hidden="1">
      <c r="A1231" s="4">
        <v>24434</v>
      </c>
      <c r="B1231">
        <v>5.22</v>
      </c>
    </row>
    <row r="1232" spans="1:2" hidden="1">
      <c r="A1232" s="4">
        <v>24436</v>
      </c>
      <c r="B1232">
        <v>5.23</v>
      </c>
    </row>
    <row r="1233" spans="1:2" hidden="1">
      <c r="A1233" s="4">
        <v>24439</v>
      </c>
      <c r="B1233">
        <v>5.19</v>
      </c>
    </row>
    <row r="1234" spans="1:2" hidden="1">
      <c r="A1234" s="4">
        <v>24440</v>
      </c>
      <c r="B1234">
        <v>5.15</v>
      </c>
    </row>
    <row r="1235" spans="1:2" hidden="1">
      <c r="A1235" s="4">
        <v>24441</v>
      </c>
      <c r="B1235">
        <v>5.12</v>
      </c>
    </row>
    <row r="1236" spans="1:2" hidden="1">
      <c r="A1236" s="4">
        <v>24442</v>
      </c>
      <c r="B1236">
        <v>5.09</v>
      </c>
    </row>
    <row r="1237" spans="1:2" hidden="1">
      <c r="A1237" s="4">
        <v>24443</v>
      </c>
      <c r="B1237">
        <v>5.03</v>
      </c>
    </row>
    <row r="1238" spans="1:2" hidden="1">
      <c r="A1238" s="4">
        <v>24446</v>
      </c>
      <c r="B1238">
        <v>5.0599999999999996</v>
      </c>
    </row>
    <row r="1239" spans="1:2" hidden="1">
      <c r="A1239" s="4">
        <v>24447</v>
      </c>
      <c r="B1239">
        <v>5.07</v>
      </c>
    </row>
    <row r="1240" spans="1:2" hidden="1">
      <c r="A1240" s="4">
        <v>24448</v>
      </c>
      <c r="B1240">
        <v>5.07</v>
      </c>
    </row>
    <row r="1241" spans="1:2" hidden="1">
      <c r="A1241" s="4">
        <v>24449</v>
      </c>
      <c r="B1241">
        <v>5.0999999999999996</v>
      </c>
    </row>
    <row r="1242" spans="1:2" hidden="1">
      <c r="A1242" s="4">
        <v>24450</v>
      </c>
      <c r="B1242">
        <v>5.05</v>
      </c>
    </row>
    <row r="1243" spans="1:2" hidden="1">
      <c r="A1243" s="4">
        <v>24453</v>
      </c>
      <c r="B1243">
        <v>4.93</v>
      </c>
    </row>
    <row r="1244" spans="1:2" hidden="1">
      <c r="A1244" s="4">
        <v>24454</v>
      </c>
      <c r="B1244">
        <v>4.8600000000000003</v>
      </c>
    </row>
    <row r="1245" spans="1:2" hidden="1">
      <c r="A1245" s="4">
        <v>24455</v>
      </c>
      <c r="B1245">
        <v>4.83</v>
      </c>
    </row>
    <row r="1246" spans="1:2" hidden="1">
      <c r="A1246" s="4">
        <v>24456</v>
      </c>
      <c r="B1246">
        <v>4.76</v>
      </c>
    </row>
    <row r="1247" spans="1:2" hidden="1">
      <c r="A1247" s="4">
        <v>24457</v>
      </c>
      <c r="B1247">
        <v>4.78</v>
      </c>
    </row>
    <row r="1248" spans="1:2" hidden="1">
      <c r="A1248" s="4">
        <v>24460</v>
      </c>
      <c r="B1248">
        <v>4.72</v>
      </c>
    </row>
    <row r="1249" spans="1:2" hidden="1">
      <c r="A1249" s="4">
        <v>24461</v>
      </c>
      <c r="B1249">
        <v>4.6900000000000004</v>
      </c>
    </row>
    <row r="1250" spans="1:2" hidden="1">
      <c r="A1250" s="4">
        <v>24462</v>
      </c>
      <c r="B1250">
        <v>4.66</v>
      </c>
    </row>
    <row r="1251" spans="1:2" hidden="1">
      <c r="A1251" s="4">
        <v>24463</v>
      </c>
      <c r="B1251">
        <v>4.68</v>
      </c>
    </row>
    <row r="1252" spans="1:2" hidden="1">
      <c r="A1252" s="4">
        <v>24464</v>
      </c>
      <c r="B1252">
        <v>4.67</v>
      </c>
    </row>
    <row r="1253" spans="1:2" hidden="1">
      <c r="A1253" s="4">
        <v>24468</v>
      </c>
      <c r="B1253">
        <v>4.71</v>
      </c>
    </row>
    <row r="1254" spans="1:2" hidden="1">
      <c r="A1254" s="4">
        <v>24469</v>
      </c>
      <c r="B1254">
        <v>4.6399999999999997</v>
      </c>
    </row>
    <row r="1255" spans="1:2" hidden="1">
      <c r="A1255" s="4">
        <v>24470</v>
      </c>
      <c r="B1255">
        <v>4.66</v>
      </c>
    </row>
    <row r="1256" spans="1:2" hidden="1">
      <c r="A1256" s="4">
        <v>24471</v>
      </c>
      <c r="B1256">
        <v>4.6399999999999997</v>
      </c>
    </row>
    <row r="1257" spans="1:2" hidden="1">
      <c r="A1257" s="4">
        <v>24475</v>
      </c>
      <c r="B1257">
        <v>4.6900000000000004</v>
      </c>
    </row>
    <row r="1258" spans="1:2" hidden="1">
      <c r="A1258" s="4">
        <v>24476</v>
      </c>
      <c r="B1258">
        <v>4.6500000000000004</v>
      </c>
    </row>
    <row r="1259" spans="1:2" hidden="1">
      <c r="A1259" s="4">
        <v>24477</v>
      </c>
      <c r="B1259">
        <v>4.63</v>
      </c>
    </row>
    <row r="1260" spans="1:2" hidden="1">
      <c r="A1260" s="4">
        <v>24478</v>
      </c>
      <c r="B1260">
        <v>4.6399999999999997</v>
      </c>
    </row>
    <row r="1261" spans="1:2" hidden="1">
      <c r="A1261" s="4">
        <v>24481</v>
      </c>
      <c r="B1261">
        <v>4.71</v>
      </c>
    </row>
    <row r="1262" spans="1:2" hidden="1">
      <c r="A1262" s="4">
        <v>24482</v>
      </c>
      <c r="B1262">
        <v>4.6900000000000004</v>
      </c>
    </row>
    <row r="1263" spans="1:2" hidden="1">
      <c r="A1263" s="4">
        <v>24483</v>
      </c>
      <c r="B1263">
        <v>4.54</v>
      </c>
    </row>
    <row r="1264" spans="1:2" hidden="1">
      <c r="A1264" s="4">
        <v>24484</v>
      </c>
      <c r="B1264">
        <v>4.55</v>
      </c>
    </row>
    <row r="1265" spans="1:2" hidden="1">
      <c r="A1265" s="4">
        <v>24485</v>
      </c>
      <c r="B1265">
        <v>4.51</v>
      </c>
    </row>
    <row r="1266" spans="1:2" hidden="1">
      <c r="A1266" s="4">
        <v>24488</v>
      </c>
      <c r="B1266">
        <v>4.49</v>
      </c>
    </row>
    <row r="1267" spans="1:2" hidden="1">
      <c r="A1267" s="4">
        <v>24489</v>
      </c>
      <c r="B1267">
        <v>4.51</v>
      </c>
    </row>
    <row r="1268" spans="1:2" hidden="1">
      <c r="A1268" s="4">
        <v>24490</v>
      </c>
      <c r="B1268">
        <v>4.53</v>
      </c>
    </row>
    <row r="1269" spans="1:2" hidden="1">
      <c r="A1269" s="4">
        <v>24491</v>
      </c>
      <c r="B1269">
        <v>4.58</v>
      </c>
    </row>
    <row r="1270" spans="1:2" hidden="1">
      <c r="A1270" s="4">
        <v>24492</v>
      </c>
      <c r="B1270">
        <v>4.5999999999999996</v>
      </c>
    </row>
    <row r="1271" spans="1:2" hidden="1">
      <c r="A1271" s="4">
        <v>24495</v>
      </c>
      <c r="B1271">
        <v>4.5999999999999996</v>
      </c>
    </row>
    <row r="1272" spans="1:2" hidden="1">
      <c r="A1272" s="4">
        <v>24496</v>
      </c>
      <c r="B1272">
        <v>4.6500000000000004</v>
      </c>
    </row>
    <row r="1273" spans="1:2" hidden="1">
      <c r="A1273" s="4">
        <v>24497</v>
      </c>
      <c r="B1273">
        <v>4.62</v>
      </c>
    </row>
    <row r="1274" spans="1:2" hidden="1">
      <c r="A1274" s="4">
        <v>24498</v>
      </c>
      <c r="B1274">
        <v>4.5</v>
      </c>
    </row>
    <row r="1275" spans="1:2" hidden="1">
      <c r="A1275" s="4">
        <v>24499</v>
      </c>
      <c r="B1275">
        <v>4.47</v>
      </c>
    </row>
    <row r="1276" spans="1:2" hidden="1">
      <c r="A1276" s="4">
        <v>24502</v>
      </c>
      <c r="B1276">
        <v>4.4800000000000004</v>
      </c>
    </row>
    <row r="1277" spans="1:2" hidden="1">
      <c r="A1277" s="4">
        <v>24503</v>
      </c>
      <c r="B1277">
        <v>4.5199999999999996</v>
      </c>
    </row>
    <row r="1278" spans="1:2" hidden="1">
      <c r="A1278" s="4">
        <v>24504</v>
      </c>
      <c r="B1278">
        <v>4.5199999999999996</v>
      </c>
    </row>
    <row r="1279" spans="1:2" hidden="1">
      <c r="A1279" s="4">
        <v>24505</v>
      </c>
      <c r="B1279">
        <v>4.51</v>
      </c>
    </row>
    <row r="1280" spans="1:2" hidden="1">
      <c r="A1280" s="4">
        <v>24506</v>
      </c>
      <c r="B1280">
        <v>4.5199999999999996</v>
      </c>
    </row>
    <row r="1281" spans="1:2" hidden="1">
      <c r="A1281" s="4">
        <v>24509</v>
      </c>
      <c r="B1281">
        <v>4.53</v>
      </c>
    </row>
    <row r="1282" spans="1:2" hidden="1">
      <c r="A1282" s="4">
        <v>24510</v>
      </c>
      <c r="B1282">
        <v>4.54</v>
      </c>
    </row>
    <row r="1283" spans="1:2" hidden="1">
      <c r="A1283" s="4">
        <v>24511</v>
      </c>
      <c r="B1283">
        <v>4.54</v>
      </c>
    </row>
    <row r="1284" spans="1:2" hidden="1">
      <c r="A1284" s="4">
        <v>24512</v>
      </c>
      <c r="B1284">
        <v>4.53</v>
      </c>
    </row>
    <row r="1285" spans="1:2" hidden="1">
      <c r="A1285" s="4">
        <v>24513</v>
      </c>
      <c r="B1285">
        <v>4.59</v>
      </c>
    </row>
    <row r="1286" spans="1:2" hidden="1">
      <c r="A1286" s="4">
        <v>24517</v>
      </c>
      <c r="B1286">
        <v>4.6399999999999997</v>
      </c>
    </row>
    <row r="1287" spans="1:2" hidden="1">
      <c r="A1287" s="4">
        <v>24518</v>
      </c>
      <c r="B1287">
        <v>4.6900000000000004</v>
      </c>
    </row>
    <row r="1288" spans="1:2" hidden="1">
      <c r="A1288" s="4">
        <v>24519</v>
      </c>
      <c r="B1288">
        <v>4.67</v>
      </c>
    </row>
    <row r="1289" spans="1:2" hidden="1">
      <c r="A1289" s="4">
        <v>24520</v>
      </c>
      <c r="B1289">
        <v>4.68</v>
      </c>
    </row>
    <row r="1290" spans="1:2" hidden="1">
      <c r="A1290" s="4">
        <v>24523</v>
      </c>
      <c r="B1290">
        <v>4.7</v>
      </c>
    </row>
    <row r="1291" spans="1:2" hidden="1">
      <c r="A1291" s="4">
        <v>24524</v>
      </c>
      <c r="B1291">
        <v>4.71</v>
      </c>
    </row>
    <row r="1292" spans="1:2" hidden="1">
      <c r="A1292" s="4">
        <v>24526</v>
      </c>
      <c r="B1292">
        <v>4.74</v>
      </c>
    </row>
    <row r="1293" spans="1:2" hidden="1">
      <c r="A1293" s="4">
        <v>24527</v>
      </c>
      <c r="B1293">
        <v>4.7300000000000004</v>
      </c>
    </row>
    <row r="1294" spans="1:2" hidden="1">
      <c r="A1294" s="4">
        <v>24530</v>
      </c>
      <c r="B1294">
        <v>4.72</v>
      </c>
    </row>
    <row r="1295" spans="1:2" hidden="1">
      <c r="A1295" s="4">
        <v>24531</v>
      </c>
      <c r="B1295">
        <v>4.72</v>
      </c>
    </row>
    <row r="1296" spans="1:2" hidden="1">
      <c r="A1296" s="4">
        <v>24532</v>
      </c>
      <c r="B1296">
        <v>4.66</v>
      </c>
    </row>
    <row r="1297" spans="1:2" hidden="1">
      <c r="A1297" s="4">
        <v>24533</v>
      </c>
      <c r="B1297">
        <v>4.63</v>
      </c>
    </row>
    <row r="1298" spans="1:2" hidden="1">
      <c r="A1298" s="4">
        <v>24534</v>
      </c>
      <c r="B1298">
        <v>4.62</v>
      </c>
    </row>
    <row r="1299" spans="1:2" hidden="1">
      <c r="A1299" s="4">
        <v>24537</v>
      </c>
      <c r="B1299">
        <v>4.6100000000000003</v>
      </c>
    </row>
    <row r="1300" spans="1:2" hidden="1">
      <c r="A1300" s="4">
        <v>24538</v>
      </c>
      <c r="B1300">
        <v>4.5999999999999996</v>
      </c>
    </row>
    <row r="1301" spans="1:2" hidden="1">
      <c r="A1301" s="4">
        <v>24539</v>
      </c>
      <c r="B1301">
        <v>4.6100000000000003</v>
      </c>
    </row>
    <row r="1302" spans="1:2" hidden="1">
      <c r="A1302" s="4">
        <v>24540</v>
      </c>
      <c r="B1302">
        <v>4.57</v>
      </c>
    </row>
    <row r="1303" spans="1:2" hidden="1">
      <c r="A1303" s="4">
        <v>24541</v>
      </c>
      <c r="B1303">
        <v>4.58</v>
      </c>
    </row>
    <row r="1304" spans="1:2" hidden="1">
      <c r="A1304" s="4">
        <v>24544</v>
      </c>
      <c r="B1304">
        <v>4.5599999999999996</v>
      </c>
    </row>
    <row r="1305" spans="1:2" hidden="1">
      <c r="A1305" s="4">
        <v>24545</v>
      </c>
      <c r="B1305">
        <v>4.53</v>
      </c>
    </row>
    <row r="1306" spans="1:2" hidden="1">
      <c r="A1306" s="4">
        <v>24546</v>
      </c>
      <c r="B1306">
        <v>4.49</v>
      </c>
    </row>
    <row r="1307" spans="1:2" hidden="1">
      <c r="A1307" s="4">
        <v>24547</v>
      </c>
      <c r="B1307">
        <v>4.45</v>
      </c>
    </row>
    <row r="1308" spans="1:2" hidden="1">
      <c r="A1308" s="4">
        <v>24548</v>
      </c>
      <c r="B1308">
        <v>4.47</v>
      </c>
    </row>
    <row r="1309" spans="1:2" hidden="1">
      <c r="A1309" s="4">
        <v>24551</v>
      </c>
      <c r="B1309">
        <v>4.45</v>
      </c>
    </row>
    <row r="1310" spans="1:2" hidden="1">
      <c r="A1310" s="4">
        <v>24552</v>
      </c>
      <c r="B1310">
        <v>4.51</v>
      </c>
    </row>
    <row r="1311" spans="1:2" hidden="1">
      <c r="A1311" s="4">
        <v>24553</v>
      </c>
      <c r="B1311">
        <v>4.5199999999999996</v>
      </c>
    </row>
    <row r="1312" spans="1:2" hidden="1">
      <c r="A1312" s="4">
        <v>24554</v>
      </c>
      <c r="B1312">
        <v>4.5</v>
      </c>
    </row>
    <row r="1313" spans="1:2" hidden="1">
      <c r="A1313" s="4">
        <v>24558</v>
      </c>
      <c r="B1313">
        <v>4.5199999999999996</v>
      </c>
    </row>
    <row r="1314" spans="1:2" hidden="1">
      <c r="A1314" s="4">
        <v>24559</v>
      </c>
      <c r="B1314">
        <v>4.5199999999999996</v>
      </c>
    </row>
    <row r="1315" spans="1:2" hidden="1">
      <c r="A1315" s="4">
        <v>24560</v>
      </c>
      <c r="B1315">
        <v>4.5199999999999996</v>
      </c>
    </row>
    <row r="1316" spans="1:2" hidden="1">
      <c r="A1316" s="4">
        <v>24561</v>
      </c>
      <c r="B1316">
        <v>4.5</v>
      </c>
    </row>
    <row r="1317" spans="1:2" hidden="1">
      <c r="A1317" s="4">
        <v>24562</v>
      </c>
      <c r="B1317">
        <v>4.5</v>
      </c>
    </row>
    <row r="1318" spans="1:2" hidden="1">
      <c r="A1318" s="4">
        <v>24565</v>
      </c>
      <c r="B1318">
        <v>4.5</v>
      </c>
    </row>
    <row r="1319" spans="1:2" hidden="1">
      <c r="A1319" s="4">
        <v>24566</v>
      </c>
      <c r="B1319">
        <v>4.49</v>
      </c>
    </row>
    <row r="1320" spans="1:2" hidden="1">
      <c r="A1320" s="4">
        <v>24567</v>
      </c>
      <c r="B1320">
        <v>4.5</v>
      </c>
    </row>
    <row r="1321" spans="1:2" hidden="1">
      <c r="A1321" s="4">
        <v>24568</v>
      </c>
      <c r="B1321">
        <v>4.49</v>
      </c>
    </row>
    <row r="1322" spans="1:2" hidden="1">
      <c r="A1322" s="4">
        <v>24569</v>
      </c>
      <c r="B1322">
        <v>4.4800000000000004</v>
      </c>
    </row>
    <row r="1323" spans="1:2" hidden="1">
      <c r="A1323" s="4">
        <v>24572</v>
      </c>
      <c r="B1323">
        <v>4.5</v>
      </c>
    </row>
    <row r="1324" spans="1:2" hidden="1">
      <c r="A1324" s="4">
        <v>24573</v>
      </c>
      <c r="B1324">
        <v>4.51</v>
      </c>
    </row>
    <row r="1325" spans="1:2" hidden="1">
      <c r="A1325" s="4">
        <v>24574</v>
      </c>
      <c r="B1325">
        <v>4.51</v>
      </c>
    </row>
    <row r="1326" spans="1:2" hidden="1">
      <c r="A1326" s="4">
        <v>24575</v>
      </c>
      <c r="B1326">
        <v>4.54</v>
      </c>
    </row>
    <row r="1327" spans="1:2" hidden="1">
      <c r="A1327" s="4">
        <v>24576</v>
      </c>
      <c r="B1327">
        <v>4.5599999999999996</v>
      </c>
    </row>
    <row r="1328" spans="1:2" hidden="1">
      <c r="A1328" s="4">
        <v>24579</v>
      </c>
      <c r="B1328">
        <v>4.6100000000000003</v>
      </c>
    </row>
    <row r="1329" spans="1:2" hidden="1">
      <c r="A1329" s="4">
        <v>24580</v>
      </c>
      <c r="B1329">
        <v>4.63</v>
      </c>
    </row>
    <row r="1330" spans="1:2" hidden="1">
      <c r="A1330" s="4">
        <v>24581</v>
      </c>
      <c r="B1330">
        <v>4.63</v>
      </c>
    </row>
    <row r="1331" spans="1:2" hidden="1">
      <c r="A1331" s="4">
        <v>24582</v>
      </c>
      <c r="B1331">
        <v>4.63</v>
      </c>
    </row>
    <row r="1332" spans="1:2" hidden="1">
      <c r="A1332" s="4">
        <v>24583</v>
      </c>
      <c r="B1332">
        <v>4.66</v>
      </c>
    </row>
    <row r="1333" spans="1:2" hidden="1">
      <c r="A1333" s="4">
        <v>24586</v>
      </c>
      <c r="B1333">
        <v>4.68</v>
      </c>
    </row>
    <row r="1334" spans="1:2" hidden="1">
      <c r="A1334" s="4">
        <v>24587</v>
      </c>
      <c r="B1334">
        <v>4.71</v>
      </c>
    </row>
    <row r="1335" spans="1:2" hidden="1">
      <c r="A1335" s="4">
        <v>24588</v>
      </c>
      <c r="B1335">
        <v>4.7300000000000004</v>
      </c>
    </row>
    <row r="1336" spans="1:2" hidden="1">
      <c r="A1336" s="4">
        <v>24589</v>
      </c>
      <c r="B1336">
        <v>4.7300000000000004</v>
      </c>
    </row>
    <row r="1337" spans="1:2" hidden="1">
      <c r="A1337" s="4">
        <v>24590</v>
      </c>
      <c r="B1337">
        <v>4.78</v>
      </c>
    </row>
    <row r="1338" spans="1:2" hidden="1">
      <c r="A1338" s="4">
        <v>24593</v>
      </c>
      <c r="B1338">
        <v>4.7699999999999996</v>
      </c>
    </row>
    <row r="1339" spans="1:2" hidden="1">
      <c r="A1339" s="4">
        <v>24594</v>
      </c>
      <c r="B1339">
        <v>4.75</v>
      </c>
    </row>
    <row r="1340" spans="1:2" hidden="1">
      <c r="A1340" s="4">
        <v>24595</v>
      </c>
      <c r="B1340">
        <v>4.75</v>
      </c>
    </row>
    <row r="1341" spans="1:2" hidden="1">
      <c r="A1341" s="4">
        <v>24596</v>
      </c>
      <c r="B1341">
        <v>4.76</v>
      </c>
    </row>
    <row r="1342" spans="1:2" hidden="1">
      <c r="A1342" s="4">
        <v>24597</v>
      </c>
      <c r="B1342">
        <v>4.7699999999999996</v>
      </c>
    </row>
    <row r="1343" spans="1:2" hidden="1">
      <c r="A1343" s="4">
        <v>24600</v>
      </c>
      <c r="B1343">
        <v>4.83</v>
      </c>
    </row>
    <row r="1344" spans="1:2" hidden="1">
      <c r="A1344" s="4">
        <v>24601</v>
      </c>
      <c r="B1344">
        <v>4.87</v>
      </c>
    </row>
    <row r="1345" spans="1:2" hidden="1">
      <c r="A1345" s="4">
        <v>24602</v>
      </c>
      <c r="B1345">
        <v>4.87</v>
      </c>
    </row>
    <row r="1346" spans="1:2" hidden="1">
      <c r="A1346" s="4">
        <v>24603</v>
      </c>
      <c r="B1346">
        <v>4.84</v>
      </c>
    </row>
    <row r="1347" spans="1:2" hidden="1">
      <c r="A1347" s="4">
        <v>24604</v>
      </c>
      <c r="B1347">
        <v>4.82</v>
      </c>
    </row>
    <row r="1348" spans="1:2" hidden="1">
      <c r="A1348" s="4">
        <v>24607</v>
      </c>
      <c r="B1348">
        <v>4.8600000000000003</v>
      </c>
    </row>
    <row r="1349" spans="1:2" hidden="1">
      <c r="A1349" s="4">
        <v>24608</v>
      </c>
      <c r="B1349">
        <v>4.87</v>
      </c>
    </row>
    <row r="1350" spans="1:2" hidden="1">
      <c r="A1350" s="4">
        <v>24609</v>
      </c>
      <c r="B1350">
        <v>4.88</v>
      </c>
    </row>
    <row r="1351" spans="1:2" hidden="1">
      <c r="A1351" s="4">
        <v>24610</v>
      </c>
      <c r="B1351">
        <v>4.88</v>
      </c>
    </row>
    <row r="1352" spans="1:2" hidden="1">
      <c r="A1352" s="4">
        <v>24611</v>
      </c>
      <c r="B1352">
        <v>4.8899999999999997</v>
      </c>
    </row>
    <row r="1353" spans="1:2" hidden="1">
      <c r="A1353" s="4">
        <v>24614</v>
      </c>
      <c r="B1353">
        <v>4.9400000000000004</v>
      </c>
    </row>
    <row r="1354" spans="1:2" hidden="1">
      <c r="A1354" s="4">
        <v>24615</v>
      </c>
      <c r="B1354">
        <v>4.9400000000000004</v>
      </c>
    </row>
    <row r="1355" spans="1:2" hidden="1">
      <c r="A1355" s="4">
        <v>24616</v>
      </c>
      <c r="B1355">
        <v>4.93</v>
      </c>
    </row>
    <row r="1356" spans="1:2" hidden="1">
      <c r="A1356" s="4">
        <v>24617</v>
      </c>
      <c r="B1356">
        <v>4.92</v>
      </c>
    </row>
    <row r="1357" spans="1:2" hidden="1">
      <c r="A1357" s="4">
        <v>24618</v>
      </c>
      <c r="B1357">
        <v>4.8600000000000003</v>
      </c>
    </row>
    <row r="1358" spans="1:2" hidden="1">
      <c r="A1358" s="4">
        <v>24621</v>
      </c>
      <c r="B1358">
        <v>4.84</v>
      </c>
    </row>
    <row r="1359" spans="1:2" hidden="1">
      <c r="A1359" s="4">
        <v>24623</v>
      </c>
      <c r="B1359">
        <v>4.8099999999999996</v>
      </c>
    </row>
    <row r="1360" spans="1:2" hidden="1">
      <c r="A1360" s="4">
        <v>24624</v>
      </c>
      <c r="B1360">
        <v>4.8099999999999996</v>
      </c>
    </row>
    <row r="1361" spans="1:2" hidden="1">
      <c r="A1361" s="4">
        <v>24625</v>
      </c>
      <c r="B1361">
        <v>4.82</v>
      </c>
    </row>
    <row r="1362" spans="1:2" hidden="1">
      <c r="A1362" s="4">
        <v>24628</v>
      </c>
      <c r="B1362">
        <v>4.8499999999999996</v>
      </c>
    </row>
    <row r="1363" spans="1:2" hidden="1">
      <c r="A1363" s="4">
        <v>24629</v>
      </c>
      <c r="B1363">
        <v>4.84</v>
      </c>
    </row>
    <row r="1364" spans="1:2" hidden="1">
      <c r="A1364" s="4">
        <v>24630</v>
      </c>
      <c r="B1364">
        <v>4.84</v>
      </c>
    </row>
    <row r="1365" spans="1:2" hidden="1">
      <c r="A1365" s="4">
        <v>24631</v>
      </c>
      <c r="B1365">
        <v>4.8600000000000003</v>
      </c>
    </row>
    <row r="1366" spans="1:2" hidden="1">
      <c r="A1366" s="4">
        <v>24632</v>
      </c>
      <c r="B1366">
        <v>4.8899999999999997</v>
      </c>
    </row>
    <row r="1367" spans="1:2" hidden="1">
      <c r="A1367" s="4">
        <v>24635</v>
      </c>
      <c r="B1367">
        <v>4.9400000000000004</v>
      </c>
    </row>
    <row r="1368" spans="1:2" hidden="1">
      <c r="A1368" s="4">
        <v>24636</v>
      </c>
      <c r="B1368">
        <v>4.95</v>
      </c>
    </row>
    <row r="1369" spans="1:2" hidden="1">
      <c r="A1369" s="4">
        <v>24637</v>
      </c>
      <c r="B1369">
        <v>5.0199999999999996</v>
      </c>
    </row>
    <row r="1370" spans="1:2" hidden="1">
      <c r="A1370" s="4">
        <v>24638</v>
      </c>
      <c r="B1370">
        <v>5.0199999999999996</v>
      </c>
    </row>
    <row r="1371" spans="1:2" hidden="1">
      <c r="A1371" s="4">
        <v>24639</v>
      </c>
      <c r="B1371">
        <v>5.07</v>
      </c>
    </row>
    <row r="1372" spans="1:2" hidden="1">
      <c r="A1372" s="4">
        <v>24642</v>
      </c>
      <c r="B1372">
        <v>5.07</v>
      </c>
    </row>
    <row r="1373" spans="1:2" hidden="1">
      <c r="A1373" s="4">
        <v>24643</v>
      </c>
      <c r="B1373">
        <v>5.14</v>
      </c>
    </row>
    <row r="1374" spans="1:2" hidden="1">
      <c r="A1374" s="4">
        <v>24644</v>
      </c>
      <c r="B1374">
        <v>5.14</v>
      </c>
    </row>
    <row r="1375" spans="1:2" hidden="1">
      <c r="A1375" s="4">
        <v>24645</v>
      </c>
      <c r="B1375">
        <v>5.13</v>
      </c>
    </row>
    <row r="1376" spans="1:2" hidden="1">
      <c r="A1376" s="4">
        <v>24646</v>
      </c>
      <c r="B1376">
        <v>5.14</v>
      </c>
    </row>
    <row r="1377" spans="1:2" hidden="1">
      <c r="A1377" s="4">
        <v>24649</v>
      </c>
      <c r="B1377">
        <v>5.16</v>
      </c>
    </row>
    <row r="1378" spans="1:2" hidden="1">
      <c r="A1378" s="4">
        <v>24650</v>
      </c>
      <c r="B1378">
        <v>5.21</v>
      </c>
    </row>
    <row r="1379" spans="1:2" hidden="1">
      <c r="A1379" s="4">
        <v>24651</v>
      </c>
      <c r="B1379">
        <v>5.18</v>
      </c>
    </row>
    <row r="1380" spans="1:2" hidden="1">
      <c r="A1380" s="4">
        <v>24652</v>
      </c>
      <c r="B1380">
        <v>5.2</v>
      </c>
    </row>
    <row r="1381" spans="1:2" hidden="1">
      <c r="A1381" s="4">
        <v>24653</v>
      </c>
      <c r="B1381">
        <v>5.22</v>
      </c>
    </row>
    <row r="1382" spans="1:2" hidden="1">
      <c r="A1382" s="4">
        <v>24656</v>
      </c>
      <c r="B1382">
        <v>5.22</v>
      </c>
    </row>
    <row r="1383" spans="1:2" hidden="1">
      <c r="A1383" s="4">
        <v>24658</v>
      </c>
      <c r="B1383">
        <v>5.17</v>
      </c>
    </row>
    <row r="1384" spans="1:2" hidden="1">
      <c r="A1384" s="4">
        <v>24659</v>
      </c>
      <c r="B1384">
        <v>5.1100000000000003</v>
      </c>
    </row>
    <row r="1385" spans="1:2" hidden="1">
      <c r="A1385" s="4">
        <v>24660</v>
      </c>
      <c r="B1385">
        <v>5.15</v>
      </c>
    </row>
    <row r="1386" spans="1:2" hidden="1">
      <c r="A1386" s="4">
        <v>24663</v>
      </c>
      <c r="B1386">
        <v>5.16</v>
      </c>
    </row>
    <row r="1387" spans="1:2" hidden="1">
      <c r="A1387" s="4">
        <v>24664</v>
      </c>
      <c r="B1387">
        <v>5.09</v>
      </c>
    </row>
    <row r="1388" spans="1:2" hidden="1">
      <c r="A1388" s="4">
        <v>24665</v>
      </c>
      <c r="B1388">
        <v>5.0599999999999996</v>
      </c>
    </row>
    <row r="1389" spans="1:2" hidden="1">
      <c r="A1389" s="4">
        <v>24666</v>
      </c>
      <c r="B1389">
        <v>5.08</v>
      </c>
    </row>
    <row r="1390" spans="1:2" hidden="1">
      <c r="A1390" s="4">
        <v>24667</v>
      </c>
      <c r="B1390">
        <v>5.08</v>
      </c>
    </row>
    <row r="1391" spans="1:2" hidden="1">
      <c r="A1391" s="4">
        <v>24670</v>
      </c>
      <c r="B1391">
        <v>5.09</v>
      </c>
    </row>
    <row r="1392" spans="1:2" hidden="1">
      <c r="A1392" s="4">
        <v>24671</v>
      </c>
      <c r="B1392">
        <v>5.16</v>
      </c>
    </row>
    <row r="1393" spans="1:2" hidden="1">
      <c r="A1393" s="4">
        <v>24672</v>
      </c>
      <c r="B1393">
        <v>5.18</v>
      </c>
    </row>
    <row r="1394" spans="1:2" hidden="1">
      <c r="A1394" s="4">
        <v>24673</v>
      </c>
      <c r="B1394">
        <v>5.2</v>
      </c>
    </row>
    <row r="1395" spans="1:2" hidden="1">
      <c r="A1395" s="4">
        <v>24674</v>
      </c>
      <c r="B1395">
        <v>5.2</v>
      </c>
    </row>
    <row r="1396" spans="1:2" hidden="1">
      <c r="A1396" s="4">
        <v>24677</v>
      </c>
      <c r="B1396">
        <v>5.23</v>
      </c>
    </row>
    <row r="1397" spans="1:2" hidden="1">
      <c r="A1397" s="4">
        <v>24678</v>
      </c>
      <c r="B1397">
        <v>5.23</v>
      </c>
    </row>
    <row r="1398" spans="1:2" hidden="1">
      <c r="A1398" s="4">
        <v>24679</v>
      </c>
      <c r="B1398">
        <v>5.23</v>
      </c>
    </row>
    <row r="1399" spans="1:2" hidden="1">
      <c r="A1399" s="4">
        <v>24680</v>
      </c>
      <c r="B1399">
        <v>5.2</v>
      </c>
    </row>
    <row r="1400" spans="1:2" hidden="1">
      <c r="A1400" s="4">
        <v>24681</v>
      </c>
      <c r="B1400">
        <v>5.18</v>
      </c>
    </row>
    <row r="1401" spans="1:2" hidden="1">
      <c r="A1401" s="4">
        <v>24684</v>
      </c>
      <c r="B1401">
        <v>5.16</v>
      </c>
    </row>
    <row r="1402" spans="1:2" hidden="1">
      <c r="A1402" s="4">
        <v>24685</v>
      </c>
      <c r="B1402">
        <v>5.18</v>
      </c>
    </row>
    <row r="1403" spans="1:2" hidden="1">
      <c r="A1403" s="4">
        <v>24686</v>
      </c>
      <c r="B1403">
        <v>5.21</v>
      </c>
    </row>
    <row r="1404" spans="1:2" hidden="1">
      <c r="A1404" s="4">
        <v>24687</v>
      </c>
      <c r="B1404">
        <v>5.2</v>
      </c>
    </row>
    <row r="1405" spans="1:2" hidden="1">
      <c r="A1405" s="4">
        <v>24688</v>
      </c>
      <c r="B1405">
        <v>5.26</v>
      </c>
    </row>
    <row r="1406" spans="1:2" hidden="1">
      <c r="A1406" s="4">
        <v>24691</v>
      </c>
      <c r="B1406">
        <v>5.3</v>
      </c>
    </row>
    <row r="1407" spans="1:2" hidden="1">
      <c r="A1407" s="4">
        <v>24692</v>
      </c>
      <c r="B1407">
        <v>5.28</v>
      </c>
    </row>
    <row r="1408" spans="1:2" hidden="1">
      <c r="A1408" s="4">
        <v>24693</v>
      </c>
      <c r="B1408">
        <v>5.27</v>
      </c>
    </row>
    <row r="1409" spans="1:2" hidden="1">
      <c r="A1409" s="4">
        <v>24694</v>
      </c>
      <c r="B1409">
        <v>5.28</v>
      </c>
    </row>
    <row r="1410" spans="1:2" hidden="1">
      <c r="A1410" s="4">
        <v>24695</v>
      </c>
      <c r="B1410">
        <v>5.29</v>
      </c>
    </row>
    <row r="1411" spans="1:2" hidden="1">
      <c r="A1411" s="4">
        <v>24698</v>
      </c>
      <c r="B1411">
        <v>5.29</v>
      </c>
    </row>
    <row r="1412" spans="1:2" hidden="1">
      <c r="A1412" s="4">
        <v>24699</v>
      </c>
      <c r="B1412">
        <v>5.29</v>
      </c>
    </row>
    <row r="1413" spans="1:2" hidden="1">
      <c r="A1413" s="4">
        <v>24700</v>
      </c>
      <c r="B1413">
        <v>5.28</v>
      </c>
    </row>
    <row r="1414" spans="1:2" hidden="1">
      <c r="A1414" s="4">
        <v>24701</v>
      </c>
      <c r="B1414">
        <v>5.28</v>
      </c>
    </row>
    <row r="1415" spans="1:2" hidden="1">
      <c r="A1415" s="4">
        <v>24702</v>
      </c>
      <c r="B1415">
        <v>5.28</v>
      </c>
    </row>
    <row r="1416" spans="1:2" hidden="1">
      <c r="A1416" s="4">
        <v>24705</v>
      </c>
      <c r="B1416">
        <v>5.3</v>
      </c>
    </row>
    <row r="1417" spans="1:2" hidden="1">
      <c r="A1417" s="4">
        <v>24706</v>
      </c>
      <c r="B1417">
        <v>5.3</v>
      </c>
    </row>
    <row r="1418" spans="1:2" hidden="1">
      <c r="A1418" s="4">
        <v>24707</v>
      </c>
      <c r="B1418">
        <v>5.31</v>
      </c>
    </row>
    <row r="1419" spans="1:2" hidden="1">
      <c r="A1419" s="4">
        <v>24708</v>
      </c>
      <c r="B1419">
        <v>5.31</v>
      </c>
    </row>
    <row r="1420" spans="1:2" hidden="1">
      <c r="A1420" s="4">
        <v>24709</v>
      </c>
      <c r="B1420">
        <v>5.32</v>
      </c>
    </row>
    <row r="1421" spans="1:2" hidden="1">
      <c r="A1421" s="4">
        <v>24712</v>
      </c>
      <c r="B1421">
        <v>5.29</v>
      </c>
    </row>
    <row r="1422" spans="1:2" hidden="1">
      <c r="A1422" s="4">
        <v>24713</v>
      </c>
      <c r="B1422">
        <v>5.27</v>
      </c>
    </row>
    <row r="1423" spans="1:2" hidden="1">
      <c r="A1423" s="4">
        <v>24714</v>
      </c>
      <c r="B1423">
        <v>5.28</v>
      </c>
    </row>
    <row r="1424" spans="1:2" hidden="1">
      <c r="A1424" s="4">
        <v>24715</v>
      </c>
      <c r="B1424">
        <v>5.27</v>
      </c>
    </row>
    <row r="1425" spans="1:2" hidden="1">
      <c r="A1425" s="4">
        <v>24716</v>
      </c>
      <c r="B1425">
        <v>5.25</v>
      </c>
    </row>
    <row r="1426" spans="1:2" hidden="1">
      <c r="A1426" s="4">
        <v>24720</v>
      </c>
      <c r="B1426">
        <v>5.22</v>
      </c>
    </row>
    <row r="1427" spans="1:2" hidden="1">
      <c r="A1427" s="4">
        <v>24721</v>
      </c>
      <c r="B1427">
        <v>5.2</v>
      </c>
    </row>
    <row r="1428" spans="1:2" hidden="1">
      <c r="A1428" s="4">
        <v>24722</v>
      </c>
      <c r="B1428">
        <v>5.2</v>
      </c>
    </row>
    <row r="1429" spans="1:2" hidden="1">
      <c r="A1429" s="4">
        <v>24723</v>
      </c>
      <c r="B1429">
        <v>5.26</v>
      </c>
    </row>
    <row r="1430" spans="1:2" hidden="1">
      <c r="A1430" s="4">
        <v>24726</v>
      </c>
      <c r="B1430">
        <v>5.28</v>
      </c>
    </row>
    <row r="1431" spans="1:2" hidden="1">
      <c r="A1431" s="4">
        <v>24727</v>
      </c>
      <c r="B1431">
        <v>5.29</v>
      </c>
    </row>
    <row r="1432" spans="1:2" hidden="1">
      <c r="A1432" s="4">
        <v>24728</v>
      </c>
      <c r="B1432">
        <v>5.27</v>
      </c>
    </row>
    <row r="1433" spans="1:2" hidden="1">
      <c r="A1433" s="4">
        <v>24729</v>
      </c>
      <c r="B1433">
        <v>5.28</v>
      </c>
    </row>
    <row r="1434" spans="1:2" hidden="1">
      <c r="A1434" s="4">
        <v>24730</v>
      </c>
      <c r="B1434">
        <v>5.29</v>
      </c>
    </row>
    <row r="1435" spans="1:2" hidden="1">
      <c r="A1435" s="4">
        <v>24733</v>
      </c>
      <c r="B1435">
        <v>5.3</v>
      </c>
    </row>
    <row r="1436" spans="1:2" hidden="1">
      <c r="A1436" s="4">
        <v>24734</v>
      </c>
      <c r="B1436">
        <v>5.35</v>
      </c>
    </row>
    <row r="1437" spans="1:2" hidden="1">
      <c r="A1437" s="4">
        <v>24735</v>
      </c>
      <c r="B1437">
        <v>5.34</v>
      </c>
    </row>
    <row r="1438" spans="1:2" hidden="1">
      <c r="A1438" s="4">
        <v>24736</v>
      </c>
      <c r="B1438">
        <v>5.36</v>
      </c>
    </row>
    <row r="1439" spans="1:2" hidden="1">
      <c r="A1439" s="4">
        <v>24737</v>
      </c>
      <c r="B1439">
        <v>5.36</v>
      </c>
    </row>
    <row r="1440" spans="1:2" hidden="1">
      <c r="A1440" s="4">
        <v>24740</v>
      </c>
      <c r="B1440">
        <v>5.38</v>
      </c>
    </row>
    <row r="1441" spans="1:2" hidden="1">
      <c r="A1441" s="4">
        <v>24741</v>
      </c>
      <c r="B1441">
        <v>5.37</v>
      </c>
    </row>
    <row r="1442" spans="1:2" hidden="1">
      <c r="A1442" s="4">
        <v>24742</v>
      </c>
      <c r="B1442">
        <v>5.37</v>
      </c>
    </row>
    <row r="1443" spans="1:2" hidden="1">
      <c r="A1443" s="4">
        <v>24743</v>
      </c>
      <c r="B1443">
        <v>5.36</v>
      </c>
    </row>
    <row r="1444" spans="1:2" hidden="1">
      <c r="A1444" s="4">
        <v>24744</v>
      </c>
      <c r="B1444">
        <v>5.31</v>
      </c>
    </row>
    <row r="1445" spans="1:2" hidden="1">
      <c r="A1445" s="4">
        <v>24747</v>
      </c>
      <c r="B1445">
        <v>5.35</v>
      </c>
    </row>
    <row r="1446" spans="1:2" hidden="1">
      <c r="A1446" s="4">
        <v>24748</v>
      </c>
      <c r="B1446">
        <v>5.35</v>
      </c>
    </row>
    <row r="1447" spans="1:2" hidden="1">
      <c r="A1447" s="4">
        <v>24749</v>
      </c>
      <c r="B1447">
        <v>5.37</v>
      </c>
    </row>
    <row r="1448" spans="1:2" hidden="1">
      <c r="A1448" s="4">
        <v>24750</v>
      </c>
      <c r="B1448">
        <v>5.37</v>
      </c>
    </row>
    <row r="1449" spans="1:2" hidden="1">
      <c r="A1449" s="4">
        <v>24751</v>
      </c>
      <c r="B1449">
        <v>5.37</v>
      </c>
    </row>
    <row r="1450" spans="1:2" hidden="1">
      <c r="A1450" s="4">
        <v>24754</v>
      </c>
      <c r="B1450">
        <v>5.39</v>
      </c>
    </row>
    <row r="1451" spans="1:2" hidden="1">
      <c r="A1451" s="4">
        <v>24755</v>
      </c>
      <c r="B1451">
        <v>5.42</v>
      </c>
    </row>
    <row r="1452" spans="1:2" hidden="1">
      <c r="A1452" s="4">
        <v>24756</v>
      </c>
      <c r="B1452">
        <v>5.42</v>
      </c>
    </row>
    <row r="1453" spans="1:2" hidden="1">
      <c r="A1453" s="4">
        <v>24758</v>
      </c>
      <c r="B1453">
        <v>5.45</v>
      </c>
    </row>
    <row r="1454" spans="1:2" hidden="1">
      <c r="A1454" s="4">
        <v>24761</v>
      </c>
      <c r="B1454">
        <v>5.47</v>
      </c>
    </row>
    <row r="1455" spans="1:2" hidden="1">
      <c r="A1455" s="4">
        <v>24762</v>
      </c>
      <c r="B1455">
        <v>5.49</v>
      </c>
    </row>
    <row r="1456" spans="1:2" hidden="1">
      <c r="A1456" s="4">
        <v>24763</v>
      </c>
      <c r="B1456">
        <v>5.52</v>
      </c>
    </row>
    <row r="1457" spans="1:2" hidden="1">
      <c r="A1457" s="4">
        <v>24764</v>
      </c>
      <c r="B1457">
        <v>5.53</v>
      </c>
    </row>
    <row r="1458" spans="1:2" hidden="1">
      <c r="A1458" s="4">
        <v>24765</v>
      </c>
      <c r="B1458">
        <v>5.52</v>
      </c>
    </row>
    <row r="1459" spans="1:2" hidden="1">
      <c r="A1459" s="4">
        <v>24768</v>
      </c>
      <c r="B1459">
        <v>5.56</v>
      </c>
    </row>
    <row r="1460" spans="1:2" hidden="1">
      <c r="A1460" s="4">
        <v>24769</v>
      </c>
      <c r="B1460">
        <v>5.56</v>
      </c>
    </row>
    <row r="1461" spans="1:2" hidden="1">
      <c r="A1461" s="4">
        <v>24770</v>
      </c>
      <c r="B1461">
        <v>5.57</v>
      </c>
    </row>
    <row r="1462" spans="1:2" hidden="1">
      <c r="A1462" s="4">
        <v>24771</v>
      </c>
      <c r="B1462">
        <v>5.58</v>
      </c>
    </row>
    <row r="1463" spans="1:2" hidden="1">
      <c r="A1463" s="4">
        <v>24772</v>
      </c>
      <c r="B1463">
        <v>5.57</v>
      </c>
    </row>
    <row r="1464" spans="1:2" hidden="1">
      <c r="A1464" s="4">
        <v>24775</v>
      </c>
      <c r="B1464">
        <v>5.6</v>
      </c>
    </row>
    <row r="1465" spans="1:2" hidden="1">
      <c r="A1465" s="4">
        <v>24776</v>
      </c>
      <c r="B1465">
        <v>5.64</v>
      </c>
    </row>
    <row r="1466" spans="1:2" hidden="1">
      <c r="A1466" s="4">
        <v>24777</v>
      </c>
      <c r="B1466">
        <v>5.7</v>
      </c>
    </row>
    <row r="1467" spans="1:2" hidden="1">
      <c r="A1467" s="4">
        <v>24778</v>
      </c>
      <c r="B1467">
        <v>5.71</v>
      </c>
    </row>
    <row r="1468" spans="1:2" hidden="1">
      <c r="A1468" s="4">
        <v>24779</v>
      </c>
      <c r="B1468">
        <v>5.75</v>
      </c>
    </row>
    <row r="1469" spans="1:2" hidden="1">
      <c r="A1469" s="4">
        <v>24782</v>
      </c>
      <c r="B1469">
        <v>5.77</v>
      </c>
    </row>
    <row r="1470" spans="1:2" hidden="1">
      <c r="A1470" s="4">
        <v>24784</v>
      </c>
      <c r="B1470">
        <v>5.74</v>
      </c>
    </row>
    <row r="1471" spans="1:2" hidden="1">
      <c r="A1471" s="4">
        <v>24785</v>
      </c>
      <c r="B1471">
        <v>5.78</v>
      </c>
    </row>
    <row r="1472" spans="1:2" hidden="1">
      <c r="A1472" s="4">
        <v>24786</v>
      </c>
      <c r="B1472">
        <v>5.83</v>
      </c>
    </row>
    <row r="1473" spans="1:2" hidden="1">
      <c r="A1473" s="4">
        <v>24789</v>
      </c>
      <c r="B1473">
        <v>5.87</v>
      </c>
    </row>
    <row r="1474" spans="1:2" hidden="1">
      <c r="A1474" s="4">
        <v>24790</v>
      </c>
      <c r="B1474">
        <v>5.81</v>
      </c>
    </row>
    <row r="1475" spans="1:2" hidden="1">
      <c r="A1475" s="4">
        <v>24791</v>
      </c>
      <c r="B1475">
        <v>5.78</v>
      </c>
    </row>
    <row r="1476" spans="1:2" hidden="1">
      <c r="A1476" s="4">
        <v>24792</v>
      </c>
      <c r="B1476">
        <v>5.72</v>
      </c>
    </row>
    <row r="1477" spans="1:2" hidden="1">
      <c r="A1477" s="4">
        <v>24793</v>
      </c>
      <c r="B1477">
        <v>5.75</v>
      </c>
    </row>
    <row r="1478" spans="1:2" hidden="1">
      <c r="A1478" s="4">
        <v>24796</v>
      </c>
      <c r="B1478">
        <v>5.85</v>
      </c>
    </row>
    <row r="1479" spans="1:2" hidden="1">
      <c r="A1479" s="4">
        <v>24797</v>
      </c>
      <c r="B1479">
        <v>5.71</v>
      </c>
    </row>
    <row r="1480" spans="1:2" hidden="1">
      <c r="A1480" s="4">
        <v>24798</v>
      </c>
      <c r="B1480">
        <v>5.7</v>
      </c>
    </row>
    <row r="1481" spans="1:2" hidden="1">
      <c r="A1481" s="4">
        <v>24800</v>
      </c>
      <c r="B1481">
        <v>5.78</v>
      </c>
    </row>
    <row r="1482" spans="1:2" hidden="1">
      <c r="A1482" s="4">
        <v>24803</v>
      </c>
      <c r="B1482">
        <v>5.76</v>
      </c>
    </row>
    <row r="1483" spans="1:2" hidden="1">
      <c r="A1483" s="4">
        <v>24804</v>
      </c>
      <c r="B1483">
        <v>5.65</v>
      </c>
    </row>
    <row r="1484" spans="1:2" hidden="1">
      <c r="A1484" s="4">
        <v>24805</v>
      </c>
      <c r="B1484">
        <v>5.67</v>
      </c>
    </row>
    <row r="1485" spans="1:2" hidden="1">
      <c r="A1485" s="4">
        <v>24806</v>
      </c>
      <c r="B1485">
        <v>5.74</v>
      </c>
    </row>
    <row r="1486" spans="1:2" hidden="1">
      <c r="A1486" s="4">
        <v>24807</v>
      </c>
      <c r="B1486">
        <v>5.78</v>
      </c>
    </row>
    <row r="1487" spans="1:2" hidden="1">
      <c r="A1487" s="4">
        <v>24810</v>
      </c>
      <c r="B1487">
        <v>5.76</v>
      </c>
    </row>
    <row r="1488" spans="1:2" hidden="1">
      <c r="A1488" s="4">
        <v>24811</v>
      </c>
      <c r="B1488">
        <v>5.74</v>
      </c>
    </row>
    <row r="1489" spans="1:2" hidden="1">
      <c r="A1489" s="4">
        <v>24812</v>
      </c>
      <c r="B1489">
        <v>5.69</v>
      </c>
    </row>
    <row r="1490" spans="1:2" hidden="1">
      <c r="A1490" s="4">
        <v>24813</v>
      </c>
      <c r="B1490">
        <v>5.71</v>
      </c>
    </row>
    <row r="1491" spans="1:2" hidden="1">
      <c r="A1491" s="4">
        <v>24814</v>
      </c>
      <c r="B1491">
        <v>5.72</v>
      </c>
    </row>
    <row r="1492" spans="1:2" hidden="1">
      <c r="A1492" s="4">
        <v>24817</v>
      </c>
      <c r="B1492">
        <v>5.74</v>
      </c>
    </row>
    <row r="1493" spans="1:2" hidden="1">
      <c r="A1493" s="4">
        <v>24818</v>
      </c>
      <c r="B1493">
        <v>5.75</v>
      </c>
    </row>
    <row r="1494" spans="1:2" hidden="1">
      <c r="A1494" s="4">
        <v>24819</v>
      </c>
      <c r="B1494">
        <v>5.71</v>
      </c>
    </row>
    <row r="1495" spans="1:2" hidden="1">
      <c r="A1495" s="4">
        <v>24820</v>
      </c>
      <c r="B1495">
        <v>5.7</v>
      </c>
    </row>
    <row r="1496" spans="1:2" hidden="1">
      <c r="A1496" s="4">
        <v>24821</v>
      </c>
      <c r="B1496">
        <v>5.71</v>
      </c>
    </row>
    <row r="1497" spans="1:2" hidden="1">
      <c r="A1497" s="4">
        <v>24824</v>
      </c>
      <c r="B1497">
        <v>5.68</v>
      </c>
    </row>
    <row r="1498" spans="1:2" hidden="1">
      <c r="A1498" s="4">
        <v>24825</v>
      </c>
      <c r="B1498">
        <v>5.66</v>
      </c>
    </row>
    <row r="1499" spans="1:2" hidden="1">
      <c r="A1499" s="4">
        <v>24826</v>
      </c>
      <c r="B1499">
        <v>5.62</v>
      </c>
    </row>
    <row r="1500" spans="1:2" hidden="1">
      <c r="A1500" s="4">
        <v>24827</v>
      </c>
      <c r="B1500">
        <v>5.64</v>
      </c>
    </row>
    <row r="1501" spans="1:2" hidden="1">
      <c r="A1501" s="4">
        <v>24828</v>
      </c>
      <c r="B1501">
        <v>5.69</v>
      </c>
    </row>
    <row r="1502" spans="1:2" hidden="1">
      <c r="A1502" s="4">
        <v>24832</v>
      </c>
      <c r="B1502">
        <v>5.64</v>
      </c>
    </row>
    <row r="1503" spans="1:2" hidden="1">
      <c r="A1503" s="4">
        <v>24833</v>
      </c>
      <c r="B1503">
        <v>5.64</v>
      </c>
    </row>
    <row r="1504" spans="1:2" hidden="1">
      <c r="A1504" s="4">
        <v>24834</v>
      </c>
      <c r="B1504">
        <v>5.7</v>
      </c>
    </row>
    <row r="1505" spans="1:2" hidden="1">
      <c r="A1505" s="4">
        <v>24835</v>
      </c>
      <c r="B1505">
        <v>5.7</v>
      </c>
    </row>
    <row r="1506" spans="1:2" hidden="1">
      <c r="A1506" s="4">
        <v>24839</v>
      </c>
      <c r="B1506">
        <v>5.63</v>
      </c>
    </row>
    <row r="1507" spans="1:2" hidden="1">
      <c r="A1507" s="4">
        <v>24840</v>
      </c>
      <c r="B1507">
        <v>5.63</v>
      </c>
    </row>
    <row r="1508" spans="1:2" hidden="1">
      <c r="A1508" s="4">
        <v>24841</v>
      </c>
      <c r="B1508">
        <v>5.51</v>
      </c>
    </row>
    <row r="1509" spans="1:2" hidden="1">
      <c r="A1509" s="4">
        <v>24842</v>
      </c>
      <c r="B1509">
        <v>5.48</v>
      </c>
    </row>
    <row r="1510" spans="1:2" hidden="1">
      <c r="A1510" s="4">
        <v>24845</v>
      </c>
      <c r="B1510">
        <v>5.5</v>
      </c>
    </row>
    <row r="1511" spans="1:2" hidden="1">
      <c r="A1511" s="4">
        <v>24846</v>
      </c>
      <c r="B1511">
        <v>5.52</v>
      </c>
    </row>
    <row r="1512" spans="1:2" hidden="1">
      <c r="A1512" s="4">
        <v>24847</v>
      </c>
      <c r="B1512">
        <v>5.46</v>
      </c>
    </row>
    <row r="1513" spans="1:2" hidden="1">
      <c r="A1513" s="4">
        <v>24848</v>
      </c>
      <c r="B1513">
        <v>5.46</v>
      </c>
    </row>
    <row r="1514" spans="1:2" hidden="1">
      <c r="A1514" s="4">
        <v>24849</v>
      </c>
      <c r="B1514">
        <v>5.43</v>
      </c>
    </row>
    <row r="1515" spans="1:2" hidden="1">
      <c r="A1515" s="4">
        <v>24852</v>
      </c>
      <c r="B1515">
        <v>5.49</v>
      </c>
    </row>
    <row r="1516" spans="1:2" hidden="1">
      <c r="A1516" s="4">
        <v>24853</v>
      </c>
      <c r="B1516">
        <v>5.52</v>
      </c>
    </row>
    <row r="1517" spans="1:2" hidden="1">
      <c r="A1517" s="4">
        <v>24854</v>
      </c>
      <c r="B1517">
        <v>5.48</v>
      </c>
    </row>
    <row r="1518" spans="1:2" hidden="1">
      <c r="A1518" s="4">
        <v>24855</v>
      </c>
      <c r="B1518">
        <v>5.55</v>
      </c>
    </row>
    <row r="1519" spans="1:2" hidden="1">
      <c r="A1519" s="4">
        <v>24856</v>
      </c>
      <c r="B1519">
        <v>5.59</v>
      </c>
    </row>
    <row r="1520" spans="1:2" hidden="1">
      <c r="A1520" s="4">
        <v>24859</v>
      </c>
      <c r="B1520">
        <v>5.61</v>
      </c>
    </row>
    <row r="1521" spans="1:2" hidden="1">
      <c r="A1521" s="4">
        <v>24860</v>
      </c>
      <c r="B1521">
        <v>5.56</v>
      </c>
    </row>
    <row r="1522" spans="1:2" hidden="1">
      <c r="A1522" s="4">
        <v>24861</v>
      </c>
      <c r="B1522">
        <v>5.56</v>
      </c>
    </row>
    <row r="1523" spans="1:2" hidden="1">
      <c r="A1523" s="4">
        <v>24862</v>
      </c>
      <c r="B1523">
        <v>5.52</v>
      </c>
    </row>
    <row r="1524" spans="1:2" hidden="1">
      <c r="A1524" s="4">
        <v>24863</v>
      </c>
      <c r="B1524">
        <v>5.53</v>
      </c>
    </row>
    <row r="1525" spans="1:2" hidden="1">
      <c r="A1525" s="4">
        <v>24866</v>
      </c>
      <c r="B1525">
        <v>5.53</v>
      </c>
    </row>
    <row r="1526" spans="1:2" hidden="1">
      <c r="A1526" s="4">
        <v>24867</v>
      </c>
      <c r="B1526">
        <v>5.53</v>
      </c>
    </row>
    <row r="1527" spans="1:2" hidden="1">
      <c r="A1527" s="4">
        <v>24868</v>
      </c>
      <c r="B1527">
        <v>5.54</v>
      </c>
    </row>
    <row r="1528" spans="1:2" hidden="1">
      <c r="A1528" s="4">
        <v>24869</v>
      </c>
      <c r="B1528">
        <v>5.58</v>
      </c>
    </row>
    <row r="1529" spans="1:2" hidden="1">
      <c r="A1529" s="4">
        <v>24870</v>
      </c>
      <c r="B1529">
        <v>5.58</v>
      </c>
    </row>
    <row r="1530" spans="1:2" hidden="1">
      <c r="A1530" s="4">
        <v>24873</v>
      </c>
      <c r="B1530">
        <v>5.6</v>
      </c>
    </row>
    <row r="1531" spans="1:2" hidden="1">
      <c r="A1531" s="4">
        <v>24874</v>
      </c>
      <c r="B1531">
        <v>5.61</v>
      </c>
    </row>
    <row r="1532" spans="1:2" hidden="1">
      <c r="A1532" s="4">
        <v>24875</v>
      </c>
      <c r="B1532">
        <v>5.59</v>
      </c>
    </row>
    <row r="1533" spans="1:2" hidden="1">
      <c r="A1533" s="4">
        <v>24876</v>
      </c>
      <c r="B1533">
        <v>5.6</v>
      </c>
    </row>
    <row r="1534" spans="1:2" hidden="1">
      <c r="A1534" s="4">
        <v>24877</v>
      </c>
      <c r="B1534">
        <v>5.59</v>
      </c>
    </row>
    <row r="1535" spans="1:2" hidden="1">
      <c r="A1535" s="4">
        <v>24881</v>
      </c>
      <c r="B1535">
        <v>5.55</v>
      </c>
    </row>
    <row r="1536" spans="1:2" hidden="1">
      <c r="A1536" s="4">
        <v>24882</v>
      </c>
      <c r="B1536">
        <v>5.54</v>
      </c>
    </row>
    <row r="1537" spans="1:2" hidden="1">
      <c r="A1537" s="4">
        <v>24883</v>
      </c>
      <c r="B1537">
        <v>5.51</v>
      </c>
    </row>
    <row r="1538" spans="1:2" hidden="1">
      <c r="A1538" s="4">
        <v>24884</v>
      </c>
      <c r="B1538">
        <v>5.5</v>
      </c>
    </row>
    <row r="1539" spans="1:2" hidden="1">
      <c r="A1539" s="4">
        <v>24887</v>
      </c>
      <c r="B1539">
        <v>5.53</v>
      </c>
    </row>
    <row r="1540" spans="1:2" hidden="1">
      <c r="A1540" s="4">
        <v>24888</v>
      </c>
      <c r="B1540">
        <v>5.54</v>
      </c>
    </row>
    <row r="1541" spans="1:2" hidden="1">
      <c r="A1541" s="4">
        <v>24889</v>
      </c>
      <c r="B1541">
        <v>5.54</v>
      </c>
    </row>
    <row r="1542" spans="1:2" hidden="1">
      <c r="A1542" s="4">
        <v>24891</v>
      </c>
      <c r="B1542">
        <v>5.56</v>
      </c>
    </row>
    <row r="1543" spans="1:2" hidden="1">
      <c r="A1543" s="4">
        <v>24894</v>
      </c>
      <c r="B1543">
        <v>5.58</v>
      </c>
    </row>
    <row r="1544" spans="1:2" hidden="1">
      <c r="A1544" s="4">
        <v>24895</v>
      </c>
      <c r="B1544">
        <v>5.58</v>
      </c>
    </row>
    <row r="1545" spans="1:2" hidden="1">
      <c r="A1545" s="4">
        <v>24896</v>
      </c>
      <c r="B1545">
        <v>5.57</v>
      </c>
    </row>
    <row r="1546" spans="1:2" hidden="1">
      <c r="A1546" s="4">
        <v>24897</v>
      </c>
      <c r="B1546">
        <v>5.56</v>
      </c>
    </row>
    <row r="1547" spans="1:2" hidden="1">
      <c r="A1547" s="4">
        <v>24898</v>
      </c>
      <c r="B1547">
        <v>5.56</v>
      </c>
    </row>
    <row r="1548" spans="1:2" hidden="1">
      <c r="A1548" s="4">
        <v>24901</v>
      </c>
      <c r="B1548">
        <v>5.57</v>
      </c>
    </row>
    <row r="1549" spans="1:2" hidden="1">
      <c r="A1549" s="4">
        <v>24902</v>
      </c>
      <c r="B1549">
        <v>5.59</v>
      </c>
    </row>
    <row r="1550" spans="1:2" hidden="1">
      <c r="A1550" s="4">
        <v>24903</v>
      </c>
      <c r="B1550">
        <v>5.61</v>
      </c>
    </row>
    <row r="1551" spans="1:2" hidden="1">
      <c r="A1551" s="4">
        <v>24904</v>
      </c>
      <c r="B1551">
        <v>5.67</v>
      </c>
    </row>
    <row r="1552" spans="1:2" hidden="1">
      <c r="A1552" s="4">
        <v>24905</v>
      </c>
      <c r="B1552">
        <v>5.75</v>
      </c>
    </row>
    <row r="1553" spans="1:2" hidden="1">
      <c r="A1553" s="4">
        <v>24908</v>
      </c>
      <c r="B1553">
        <v>5.75</v>
      </c>
    </row>
    <row r="1554" spans="1:2" hidden="1">
      <c r="A1554" s="4">
        <v>24909</v>
      </c>
      <c r="B1554">
        <v>5.79</v>
      </c>
    </row>
    <row r="1555" spans="1:2" hidden="1">
      <c r="A1555" s="4">
        <v>24910</v>
      </c>
      <c r="B1555">
        <v>5.86</v>
      </c>
    </row>
    <row r="1556" spans="1:2" hidden="1">
      <c r="A1556" s="4">
        <v>24911</v>
      </c>
      <c r="B1556">
        <v>5.95</v>
      </c>
    </row>
    <row r="1557" spans="1:2" hidden="1">
      <c r="A1557" s="4">
        <v>24912</v>
      </c>
      <c r="B1557">
        <v>5.84</v>
      </c>
    </row>
    <row r="1558" spans="1:2" hidden="1">
      <c r="A1558" s="4">
        <v>24915</v>
      </c>
      <c r="B1558">
        <v>5.76</v>
      </c>
    </row>
    <row r="1559" spans="1:2" hidden="1">
      <c r="A1559" s="4">
        <v>24916</v>
      </c>
      <c r="B1559">
        <v>5.77</v>
      </c>
    </row>
    <row r="1560" spans="1:2" hidden="1">
      <c r="A1560" s="4">
        <v>24917</v>
      </c>
      <c r="B1560">
        <v>5.73</v>
      </c>
    </row>
    <row r="1561" spans="1:2" hidden="1">
      <c r="A1561" s="4">
        <v>24918</v>
      </c>
      <c r="B1561">
        <v>5.76</v>
      </c>
    </row>
    <row r="1562" spans="1:2" hidden="1">
      <c r="A1562" s="4">
        <v>24919</v>
      </c>
      <c r="B1562">
        <v>5.74</v>
      </c>
    </row>
    <row r="1563" spans="1:2" hidden="1">
      <c r="A1563" s="4">
        <v>24922</v>
      </c>
      <c r="B1563">
        <v>5.74</v>
      </c>
    </row>
    <row r="1564" spans="1:2" hidden="1">
      <c r="A1564" s="4">
        <v>24923</v>
      </c>
      <c r="B1564">
        <v>5.78</v>
      </c>
    </row>
    <row r="1565" spans="1:2" hidden="1">
      <c r="A1565" s="4">
        <v>24924</v>
      </c>
      <c r="B1565">
        <v>5.78</v>
      </c>
    </row>
    <row r="1566" spans="1:2" hidden="1">
      <c r="A1566" s="4">
        <v>24925</v>
      </c>
      <c r="B1566">
        <v>5.78</v>
      </c>
    </row>
    <row r="1567" spans="1:2" hidden="1">
      <c r="A1567" s="4">
        <v>24926</v>
      </c>
      <c r="B1567">
        <v>5.76</v>
      </c>
    </row>
    <row r="1568" spans="1:2" hidden="1">
      <c r="A1568" s="4">
        <v>24929</v>
      </c>
      <c r="B1568">
        <v>5.64</v>
      </c>
    </row>
    <row r="1569" spans="1:2" hidden="1">
      <c r="A1569" s="4">
        <v>24930</v>
      </c>
      <c r="B1569">
        <v>5.62</v>
      </c>
    </row>
    <row r="1570" spans="1:2" hidden="1">
      <c r="A1570" s="4">
        <v>24931</v>
      </c>
      <c r="B1570">
        <v>5.49</v>
      </c>
    </row>
    <row r="1571" spans="1:2" hidden="1">
      <c r="A1571" s="4">
        <v>24932</v>
      </c>
      <c r="B1571">
        <v>5.52</v>
      </c>
    </row>
    <row r="1572" spans="1:2" hidden="1">
      <c r="A1572" s="4">
        <v>24933</v>
      </c>
      <c r="B1572">
        <v>5.52</v>
      </c>
    </row>
    <row r="1573" spans="1:2" hidden="1">
      <c r="A1573" s="4">
        <v>24936</v>
      </c>
      <c r="B1573">
        <v>5.54</v>
      </c>
    </row>
    <row r="1574" spans="1:2" hidden="1">
      <c r="A1574" s="4">
        <v>24938</v>
      </c>
      <c r="B1574">
        <v>5.53</v>
      </c>
    </row>
    <row r="1575" spans="1:2" hidden="1">
      <c r="A1575" s="4">
        <v>24939</v>
      </c>
      <c r="B1575">
        <v>5.54</v>
      </c>
    </row>
    <row r="1576" spans="1:2" hidden="1">
      <c r="A1576" s="4">
        <v>24943</v>
      </c>
      <c r="B1576">
        <v>5.6</v>
      </c>
    </row>
    <row r="1577" spans="1:2" hidden="1">
      <c r="A1577" s="4">
        <v>24944</v>
      </c>
      <c r="B1577">
        <v>5.62</v>
      </c>
    </row>
    <row r="1578" spans="1:2" hidden="1">
      <c r="A1578" s="4">
        <v>24945</v>
      </c>
      <c r="B1578">
        <v>5.62</v>
      </c>
    </row>
    <row r="1579" spans="1:2" hidden="1">
      <c r="A1579" s="4">
        <v>24946</v>
      </c>
      <c r="B1579">
        <v>5.64</v>
      </c>
    </row>
    <row r="1580" spans="1:2" hidden="1">
      <c r="A1580" s="4">
        <v>24947</v>
      </c>
      <c r="B1580">
        <v>5.76</v>
      </c>
    </row>
    <row r="1581" spans="1:2" hidden="1">
      <c r="A1581" s="4">
        <v>24950</v>
      </c>
      <c r="B1581">
        <v>5.78</v>
      </c>
    </row>
    <row r="1582" spans="1:2" hidden="1">
      <c r="A1582" s="4">
        <v>24951</v>
      </c>
      <c r="B1582">
        <v>5.73</v>
      </c>
    </row>
    <row r="1583" spans="1:2" hidden="1">
      <c r="A1583" s="4">
        <v>24952</v>
      </c>
      <c r="B1583">
        <v>5.72</v>
      </c>
    </row>
    <row r="1584" spans="1:2" hidden="1">
      <c r="A1584" s="4">
        <v>24953</v>
      </c>
      <c r="B1584">
        <v>5.72</v>
      </c>
    </row>
    <row r="1585" spans="1:2" hidden="1">
      <c r="A1585" s="4">
        <v>24954</v>
      </c>
      <c r="B1585">
        <v>5.71</v>
      </c>
    </row>
    <row r="1586" spans="1:2" hidden="1">
      <c r="A1586" s="4">
        <v>24957</v>
      </c>
      <c r="B1586">
        <v>5.73</v>
      </c>
    </row>
    <row r="1587" spans="1:2" hidden="1">
      <c r="A1587" s="4">
        <v>24958</v>
      </c>
      <c r="B1587">
        <v>5.74</v>
      </c>
    </row>
    <row r="1588" spans="1:2" hidden="1">
      <c r="A1588" s="4">
        <v>24959</v>
      </c>
      <c r="B1588">
        <v>5.73</v>
      </c>
    </row>
    <row r="1589" spans="1:2" hidden="1">
      <c r="A1589" s="4">
        <v>24960</v>
      </c>
      <c r="B1589">
        <v>5.76</v>
      </c>
    </row>
    <row r="1590" spans="1:2" hidden="1">
      <c r="A1590" s="4">
        <v>24961</v>
      </c>
      <c r="B1590">
        <v>5.8</v>
      </c>
    </row>
    <row r="1591" spans="1:2" hidden="1">
      <c r="A1591" s="4">
        <v>24964</v>
      </c>
      <c r="B1591">
        <v>5.78</v>
      </c>
    </row>
    <row r="1592" spans="1:2" hidden="1">
      <c r="A1592" s="4">
        <v>24965</v>
      </c>
      <c r="B1592">
        <v>5.79</v>
      </c>
    </row>
    <row r="1593" spans="1:2" hidden="1">
      <c r="A1593" s="4">
        <v>24966</v>
      </c>
      <c r="B1593">
        <v>5.8</v>
      </c>
    </row>
    <row r="1594" spans="1:2" hidden="1">
      <c r="A1594" s="4">
        <v>24967</v>
      </c>
      <c r="B1594">
        <v>5.79</v>
      </c>
    </row>
    <row r="1595" spans="1:2" hidden="1">
      <c r="A1595" s="4">
        <v>24968</v>
      </c>
      <c r="B1595">
        <v>5.79</v>
      </c>
    </row>
    <row r="1596" spans="1:2" hidden="1">
      <c r="A1596" s="4">
        <v>24971</v>
      </c>
      <c r="B1596">
        <v>5.79</v>
      </c>
    </row>
    <row r="1597" spans="1:2" hidden="1">
      <c r="A1597" s="4">
        <v>24972</v>
      </c>
      <c r="B1597">
        <v>5.82</v>
      </c>
    </row>
    <row r="1598" spans="1:2" hidden="1">
      <c r="A1598" s="4">
        <v>24973</v>
      </c>
      <c r="B1598">
        <v>5.85</v>
      </c>
    </row>
    <row r="1599" spans="1:2" hidden="1">
      <c r="A1599" s="4">
        <v>24974</v>
      </c>
      <c r="B1599">
        <v>5.9</v>
      </c>
    </row>
    <row r="1600" spans="1:2" hidden="1">
      <c r="A1600" s="4">
        <v>24975</v>
      </c>
      <c r="B1600">
        <v>5.92</v>
      </c>
    </row>
    <row r="1601" spans="1:2" hidden="1">
      <c r="A1601" s="4">
        <v>24978</v>
      </c>
      <c r="B1601">
        <v>5.96</v>
      </c>
    </row>
    <row r="1602" spans="1:2" hidden="1">
      <c r="A1602" s="4">
        <v>24979</v>
      </c>
      <c r="B1602">
        <v>6.02</v>
      </c>
    </row>
    <row r="1603" spans="1:2" hidden="1">
      <c r="A1603" s="4">
        <v>24980</v>
      </c>
      <c r="B1603">
        <v>6.02</v>
      </c>
    </row>
    <row r="1604" spans="1:2" hidden="1">
      <c r="A1604" s="4">
        <v>24981</v>
      </c>
      <c r="B1604">
        <v>5.98</v>
      </c>
    </row>
    <row r="1605" spans="1:2" hidden="1">
      <c r="A1605" s="4">
        <v>24982</v>
      </c>
      <c r="B1605">
        <v>5.96</v>
      </c>
    </row>
    <row r="1606" spans="1:2" hidden="1">
      <c r="A1606" s="4">
        <v>24985</v>
      </c>
      <c r="B1606">
        <v>5.92</v>
      </c>
    </row>
    <row r="1607" spans="1:2" hidden="1">
      <c r="A1607" s="4">
        <v>24986</v>
      </c>
      <c r="B1607">
        <v>5.94</v>
      </c>
    </row>
    <row r="1608" spans="1:2" hidden="1">
      <c r="A1608" s="4">
        <v>24987</v>
      </c>
      <c r="B1608">
        <v>5.95</v>
      </c>
    </row>
    <row r="1609" spans="1:2" hidden="1">
      <c r="A1609" s="4">
        <v>24989</v>
      </c>
      <c r="B1609">
        <v>5.86</v>
      </c>
    </row>
    <row r="1610" spans="1:2" hidden="1">
      <c r="A1610" s="4">
        <v>24992</v>
      </c>
      <c r="B1610">
        <v>5.79</v>
      </c>
    </row>
    <row r="1611" spans="1:2" hidden="1">
      <c r="A1611" s="4">
        <v>24993</v>
      </c>
      <c r="B1611">
        <v>5.78</v>
      </c>
    </row>
    <row r="1612" spans="1:2" hidden="1">
      <c r="A1612" s="4">
        <v>24994</v>
      </c>
      <c r="B1612">
        <v>5.81</v>
      </c>
    </row>
    <row r="1613" spans="1:2" hidden="1">
      <c r="A1613" s="4">
        <v>24995</v>
      </c>
      <c r="B1613">
        <v>5.83</v>
      </c>
    </row>
    <row r="1614" spans="1:2" hidden="1">
      <c r="A1614" s="4">
        <v>24996</v>
      </c>
      <c r="B1614">
        <v>5.82</v>
      </c>
    </row>
    <row r="1615" spans="1:2" hidden="1">
      <c r="A1615" s="4">
        <v>24999</v>
      </c>
      <c r="B1615">
        <v>5.8</v>
      </c>
    </row>
    <row r="1616" spans="1:2" hidden="1">
      <c r="A1616" s="4">
        <v>25000</v>
      </c>
      <c r="B1616">
        <v>5.79</v>
      </c>
    </row>
    <row r="1617" spans="1:2" hidden="1">
      <c r="A1617" s="4">
        <v>25001</v>
      </c>
      <c r="B1617">
        <v>5.77</v>
      </c>
    </row>
    <row r="1618" spans="1:2" hidden="1">
      <c r="A1618" s="4">
        <v>25002</v>
      </c>
      <c r="B1618">
        <v>5.76</v>
      </c>
    </row>
    <row r="1619" spans="1:2" hidden="1">
      <c r="A1619" s="4">
        <v>25003</v>
      </c>
      <c r="B1619">
        <v>5.72</v>
      </c>
    </row>
    <row r="1620" spans="1:2" hidden="1">
      <c r="A1620" s="4">
        <v>25006</v>
      </c>
      <c r="B1620">
        <v>5.71</v>
      </c>
    </row>
    <row r="1621" spans="1:2" hidden="1">
      <c r="A1621" s="4">
        <v>25007</v>
      </c>
      <c r="B1621">
        <v>5.71</v>
      </c>
    </row>
    <row r="1622" spans="1:2" hidden="1">
      <c r="A1622" s="4">
        <v>25008</v>
      </c>
      <c r="B1622">
        <v>5.67</v>
      </c>
    </row>
    <row r="1623" spans="1:2" hidden="1">
      <c r="A1623" s="4">
        <v>25009</v>
      </c>
      <c r="B1623">
        <v>5.62</v>
      </c>
    </row>
    <row r="1624" spans="1:2" hidden="1">
      <c r="A1624" s="4">
        <v>25010</v>
      </c>
      <c r="B1624">
        <v>5.6</v>
      </c>
    </row>
    <row r="1625" spans="1:2" hidden="1">
      <c r="A1625" s="4">
        <v>25013</v>
      </c>
      <c r="B1625">
        <v>5.61</v>
      </c>
    </row>
    <row r="1626" spans="1:2" hidden="1">
      <c r="A1626" s="4">
        <v>25014</v>
      </c>
      <c r="B1626">
        <v>5.64</v>
      </c>
    </row>
    <row r="1627" spans="1:2" hidden="1">
      <c r="A1627" s="4">
        <v>25015</v>
      </c>
      <c r="B1627">
        <v>5.64</v>
      </c>
    </row>
    <row r="1628" spans="1:2" hidden="1">
      <c r="A1628" s="4">
        <v>25016</v>
      </c>
      <c r="B1628">
        <v>5.65</v>
      </c>
    </row>
    <row r="1629" spans="1:2" hidden="1">
      <c r="A1629" s="4">
        <v>25017</v>
      </c>
      <c r="B1629">
        <v>5.64</v>
      </c>
    </row>
    <row r="1630" spans="1:2" hidden="1">
      <c r="A1630" s="4">
        <v>25020</v>
      </c>
      <c r="B1630">
        <v>5.62</v>
      </c>
    </row>
    <row r="1631" spans="1:2" hidden="1">
      <c r="A1631" s="4">
        <v>25021</v>
      </c>
      <c r="B1631">
        <v>5.58</v>
      </c>
    </row>
    <row r="1632" spans="1:2" hidden="1">
      <c r="A1632" s="4">
        <v>25022</v>
      </c>
      <c r="B1632">
        <v>5.57</v>
      </c>
    </row>
    <row r="1633" spans="1:2" hidden="1">
      <c r="A1633" s="4">
        <v>25024</v>
      </c>
      <c r="B1633">
        <v>5.56</v>
      </c>
    </row>
    <row r="1634" spans="1:2" hidden="1">
      <c r="A1634" s="4">
        <v>25027</v>
      </c>
      <c r="B1634">
        <v>5.53</v>
      </c>
    </row>
    <row r="1635" spans="1:2" hidden="1">
      <c r="A1635" s="4">
        <v>25028</v>
      </c>
      <c r="B1635">
        <v>5.51</v>
      </c>
    </row>
    <row r="1636" spans="1:2" hidden="1">
      <c r="A1636" s="4">
        <v>25029</v>
      </c>
      <c r="B1636">
        <v>5.52</v>
      </c>
    </row>
    <row r="1637" spans="1:2" hidden="1">
      <c r="A1637" s="4">
        <v>25030</v>
      </c>
      <c r="B1637">
        <v>5.52</v>
      </c>
    </row>
    <row r="1638" spans="1:2" hidden="1">
      <c r="A1638" s="4">
        <v>25031</v>
      </c>
      <c r="B1638">
        <v>5.53</v>
      </c>
    </row>
    <row r="1639" spans="1:2" hidden="1">
      <c r="A1639" s="4">
        <v>25034</v>
      </c>
      <c r="B1639">
        <v>5.56</v>
      </c>
    </row>
    <row r="1640" spans="1:2" hidden="1">
      <c r="A1640" s="4">
        <v>25035</v>
      </c>
      <c r="B1640">
        <v>5.57</v>
      </c>
    </row>
    <row r="1641" spans="1:2" hidden="1">
      <c r="A1641" s="4">
        <v>25036</v>
      </c>
      <c r="B1641">
        <v>5.55</v>
      </c>
    </row>
    <row r="1642" spans="1:2" hidden="1">
      <c r="A1642" s="4">
        <v>25037</v>
      </c>
      <c r="B1642">
        <v>5.56</v>
      </c>
    </row>
    <row r="1643" spans="1:2" hidden="1">
      <c r="A1643" s="4">
        <v>25038</v>
      </c>
      <c r="B1643">
        <v>5.53</v>
      </c>
    </row>
    <row r="1644" spans="1:2" hidden="1">
      <c r="A1644" s="4">
        <v>25041</v>
      </c>
      <c r="B1644">
        <v>5.45</v>
      </c>
    </row>
    <row r="1645" spans="1:2" hidden="1">
      <c r="A1645" s="4">
        <v>25042</v>
      </c>
      <c r="B1645">
        <v>5.38</v>
      </c>
    </row>
    <row r="1646" spans="1:2" hidden="1">
      <c r="A1646" s="4">
        <v>25043</v>
      </c>
      <c r="B1646">
        <v>5.39</v>
      </c>
    </row>
    <row r="1647" spans="1:2" hidden="1">
      <c r="A1647" s="4">
        <v>25044</v>
      </c>
      <c r="B1647">
        <v>5.37</v>
      </c>
    </row>
    <row r="1648" spans="1:2" hidden="1">
      <c r="A1648" s="4">
        <v>25045</v>
      </c>
      <c r="B1648">
        <v>5.39</v>
      </c>
    </row>
    <row r="1649" spans="1:2" hidden="1">
      <c r="A1649" s="4">
        <v>25048</v>
      </c>
      <c r="B1649">
        <v>5.41</v>
      </c>
    </row>
    <row r="1650" spans="1:2" hidden="1">
      <c r="A1650" s="4">
        <v>25049</v>
      </c>
      <c r="B1650">
        <v>5.41</v>
      </c>
    </row>
    <row r="1651" spans="1:2" hidden="1">
      <c r="A1651" s="4">
        <v>25050</v>
      </c>
      <c r="B1651">
        <v>5.39</v>
      </c>
    </row>
    <row r="1652" spans="1:2" hidden="1">
      <c r="A1652" s="4">
        <v>25051</v>
      </c>
      <c r="B1652">
        <v>5.38</v>
      </c>
    </row>
    <row r="1653" spans="1:2" hidden="1">
      <c r="A1653" s="4">
        <v>25052</v>
      </c>
      <c r="B1653">
        <v>5.34</v>
      </c>
    </row>
    <row r="1654" spans="1:2" hidden="1">
      <c r="A1654" s="4">
        <v>25055</v>
      </c>
      <c r="B1654">
        <v>5.37</v>
      </c>
    </row>
    <row r="1655" spans="1:2" hidden="1">
      <c r="A1655" s="4">
        <v>25056</v>
      </c>
      <c r="B1655">
        <v>5.38</v>
      </c>
    </row>
    <row r="1656" spans="1:2" hidden="1">
      <c r="A1656" s="4">
        <v>25057</v>
      </c>
      <c r="B1656">
        <v>5.36</v>
      </c>
    </row>
    <row r="1657" spans="1:2" hidden="1">
      <c r="A1657" s="4">
        <v>25058</v>
      </c>
      <c r="B1657">
        <v>5.37</v>
      </c>
    </row>
    <row r="1658" spans="1:2" hidden="1">
      <c r="A1658" s="4">
        <v>25059</v>
      </c>
      <c r="B1658">
        <v>5.39</v>
      </c>
    </row>
    <row r="1659" spans="1:2" hidden="1">
      <c r="A1659" s="4">
        <v>25062</v>
      </c>
      <c r="B1659">
        <v>5.42</v>
      </c>
    </row>
    <row r="1660" spans="1:2" hidden="1">
      <c r="A1660" s="4">
        <v>25063</v>
      </c>
      <c r="B1660">
        <v>5.43</v>
      </c>
    </row>
    <row r="1661" spans="1:2" hidden="1">
      <c r="A1661" s="4">
        <v>25064</v>
      </c>
      <c r="B1661">
        <v>5.43</v>
      </c>
    </row>
    <row r="1662" spans="1:2" hidden="1">
      <c r="A1662" s="4">
        <v>25065</v>
      </c>
      <c r="B1662">
        <v>5.45</v>
      </c>
    </row>
    <row r="1663" spans="1:2" hidden="1">
      <c r="A1663" s="4">
        <v>25066</v>
      </c>
      <c r="B1663">
        <v>5.42</v>
      </c>
    </row>
    <row r="1664" spans="1:2" hidden="1">
      <c r="A1664" s="4">
        <v>25069</v>
      </c>
      <c r="B1664">
        <v>5.43</v>
      </c>
    </row>
    <row r="1665" spans="1:2" hidden="1">
      <c r="A1665" s="4">
        <v>25070</v>
      </c>
      <c r="B1665">
        <v>5.43</v>
      </c>
    </row>
    <row r="1666" spans="1:2" hidden="1">
      <c r="A1666" s="4">
        <v>25071</v>
      </c>
      <c r="B1666">
        <v>5.46</v>
      </c>
    </row>
    <row r="1667" spans="1:2" hidden="1">
      <c r="A1667" s="4">
        <v>25072</v>
      </c>
      <c r="B1667">
        <v>5.5</v>
      </c>
    </row>
    <row r="1668" spans="1:2" hidden="1">
      <c r="A1668" s="4">
        <v>25073</v>
      </c>
      <c r="B1668">
        <v>5.47</v>
      </c>
    </row>
    <row r="1669" spans="1:2" hidden="1">
      <c r="A1669" s="4">
        <v>25076</v>
      </c>
      <c r="B1669">
        <v>5.46</v>
      </c>
    </row>
    <row r="1670" spans="1:2" hidden="1">
      <c r="A1670" s="4">
        <v>25077</v>
      </c>
      <c r="B1670">
        <v>5.46</v>
      </c>
    </row>
    <row r="1671" spans="1:2" hidden="1">
      <c r="A1671" s="4">
        <v>25078</v>
      </c>
      <c r="B1671">
        <v>5.45</v>
      </c>
    </row>
    <row r="1672" spans="1:2" hidden="1">
      <c r="A1672" s="4">
        <v>25079</v>
      </c>
      <c r="B1672">
        <v>5.43</v>
      </c>
    </row>
    <row r="1673" spans="1:2" hidden="1">
      <c r="A1673" s="4">
        <v>25080</v>
      </c>
      <c r="B1673">
        <v>5.42</v>
      </c>
    </row>
    <row r="1674" spans="1:2" hidden="1">
      <c r="A1674" s="4">
        <v>25084</v>
      </c>
      <c r="B1674">
        <v>5.41</v>
      </c>
    </row>
    <row r="1675" spans="1:2" hidden="1">
      <c r="A1675" s="4">
        <v>25085</v>
      </c>
      <c r="B1675">
        <v>5.43</v>
      </c>
    </row>
    <row r="1676" spans="1:2" hidden="1">
      <c r="A1676" s="4">
        <v>25086</v>
      </c>
      <c r="B1676">
        <v>5.46</v>
      </c>
    </row>
    <row r="1677" spans="1:2" hidden="1">
      <c r="A1677" s="4">
        <v>25087</v>
      </c>
      <c r="B1677">
        <v>5.48</v>
      </c>
    </row>
    <row r="1678" spans="1:2" hidden="1">
      <c r="A1678" s="4">
        <v>25090</v>
      </c>
      <c r="B1678">
        <v>5.49</v>
      </c>
    </row>
    <row r="1679" spans="1:2" hidden="1">
      <c r="A1679" s="4">
        <v>25091</v>
      </c>
      <c r="B1679">
        <v>5.51</v>
      </c>
    </row>
    <row r="1680" spans="1:2" hidden="1">
      <c r="A1680" s="4">
        <v>25092</v>
      </c>
      <c r="B1680">
        <v>5.5</v>
      </c>
    </row>
    <row r="1681" spans="1:2" hidden="1">
      <c r="A1681" s="4">
        <v>25093</v>
      </c>
      <c r="B1681">
        <v>5.49</v>
      </c>
    </row>
    <row r="1682" spans="1:2" hidden="1">
      <c r="A1682" s="4">
        <v>25094</v>
      </c>
      <c r="B1682">
        <v>5.48</v>
      </c>
    </row>
    <row r="1683" spans="1:2" hidden="1">
      <c r="A1683" s="4">
        <v>25097</v>
      </c>
      <c r="B1683">
        <v>5.46</v>
      </c>
    </row>
    <row r="1684" spans="1:2" hidden="1">
      <c r="A1684" s="4">
        <v>25098</v>
      </c>
      <c r="B1684">
        <v>5.46</v>
      </c>
    </row>
    <row r="1685" spans="1:2" hidden="1">
      <c r="A1685" s="4">
        <v>25099</v>
      </c>
      <c r="B1685">
        <v>5.42</v>
      </c>
    </row>
    <row r="1686" spans="1:2" hidden="1">
      <c r="A1686" s="4">
        <v>25100</v>
      </c>
      <c r="B1686">
        <v>5.43</v>
      </c>
    </row>
    <row r="1687" spans="1:2" hidden="1">
      <c r="A1687" s="4">
        <v>25101</v>
      </c>
      <c r="B1687">
        <v>5.45</v>
      </c>
    </row>
    <row r="1688" spans="1:2" hidden="1">
      <c r="A1688" s="4">
        <v>25104</v>
      </c>
      <c r="B1688">
        <v>5.45</v>
      </c>
    </row>
    <row r="1689" spans="1:2" hidden="1">
      <c r="A1689" s="4">
        <v>25105</v>
      </c>
      <c r="B1689">
        <v>5.44</v>
      </c>
    </row>
    <row r="1690" spans="1:2" hidden="1">
      <c r="A1690" s="4">
        <v>25106</v>
      </c>
      <c r="B1690">
        <v>5.44</v>
      </c>
    </row>
    <row r="1691" spans="1:2" hidden="1">
      <c r="A1691" s="4">
        <v>25107</v>
      </c>
      <c r="B1691">
        <v>5.45</v>
      </c>
    </row>
    <row r="1692" spans="1:2" hidden="1">
      <c r="A1692" s="4">
        <v>25108</v>
      </c>
      <c r="B1692">
        <v>5.46</v>
      </c>
    </row>
    <row r="1693" spans="1:2" hidden="1">
      <c r="A1693" s="4">
        <v>25111</v>
      </c>
      <c r="B1693">
        <v>5.49</v>
      </c>
    </row>
    <row r="1694" spans="1:2" hidden="1">
      <c r="A1694" s="4">
        <v>25112</v>
      </c>
      <c r="B1694">
        <v>5.49</v>
      </c>
    </row>
    <row r="1695" spans="1:2" hidden="1">
      <c r="A1695" s="4">
        <v>25113</v>
      </c>
      <c r="B1695">
        <v>5.49</v>
      </c>
    </row>
    <row r="1696" spans="1:2" hidden="1">
      <c r="A1696" s="4">
        <v>25114</v>
      </c>
      <c r="B1696">
        <v>5.5</v>
      </c>
    </row>
    <row r="1697" spans="1:2" hidden="1">
      <c r="A1697" s="4">
        <v>25115</v>
      </c>
      <c r="B1697">
        <v>5.52</v>
      </c>
    </row>
    <row r="1698" spans="1:2" hidden="1">
      <c r="A1698" s="4">
        <v>25118</v>
      </c>
      <c r="B1698">
        <v>5.55</v>
      </c>
    </row>
    <row r="1699" spans="1:2" hidden="1">
      <c r="A1699" s="4">
        <v>25119</v>
      </c>
      <c r="B1699">
        <v>5.57</v>
      </c>
    </row>
    <row r="1700" spans="1:2" hidden="1">
      <c r="A1700" s="4">
        <v>25120</v>
      </c>
      <c r="B1700">
        <v>5.6</v>
      </c>
    </row>
    <row r="1701" spans="1:2" hidden="1">
      <c r="A1701" s="4">
        <v>25121</v>
      </c>
      <c r="B1701">
        <v>5.61</v>
      </c>
    </row>
    <row r="1702" spans="1:2" hidden="1">
      <c r="A1702" s="4">
        <v>25122</v>
      </c>
      <c r="B1702">
        <v>5.61</v>
      </c>
    </row>
    <row r="1703" spans="1:2" hidden="1">
      <c r="A1703" s="4">
        <v>25125</v>
      </c>
      <c r="B1703">
        <v>5.62</v>
      </c>
    </row>
    <row r="1704" spans="1:2" hidden="1">
      <c r="A1704" s="4">
        <v>25126</v>
      </c>
      <c r="B1704">
        <v>5.65</v>
      </c>
    </row>
    <row r="1705" spans="1:2" hidden="1">
      <c r="A1705" s="4">
        <v>25127</v>
      </c>
      <c r="B1705">
        <v>5.62</v>
      </c>
    </row>
    <row r="1706" spans="1:2" hidden="1">
      <c r="A1706" s="4">
        <v>25128</v>
      </c>
      <c r="B1706">
        <v>5.58</v>
      </c>
    </row>
    <row r="1707" spans="1:2" hidden="1">
      <c r="A1707" s="4">
        <v>25129</v>
      </c>
      <c r="B1707">
        <v>5.57</v>
      </c>
    </row>
    <row r="1708" spans="1:2" hidden="1">
      <c r="A1708" s="4">
        <v>25132</v>
      </c>
      <c r="B1708">
        <v>5.58</v>
      </c>
    </row>
    <row r="1709" spans="1:2" hidden="1">
      <c r="A1709" s="4">
        <v>25133</v>
      </c>
      <c r="B1709">
        <v>5.58</v>
      </c>
    </row>
    <row r="1710" spans="1:2" hidden="1">
      <c r="A1710" s="4">
        <v>25134</v>
      </c>
      <c r="B1710">
        <v>5.58</v>
      </c>
    </row>
    <row r="1711" spans="1:2" hidden="1">
      <c r="A1711" s="4">
        <v>25135</v>
      </c>
      <c r="B1711">
        <v>5.61</v>
      </c>
    </row>
    <row r="1712" spans="1:2" hidden="1">
      <c r="A1712" s="4">
        <v>25136</v>
      </c>
      <c r="B1712">
        <v>5.6</v>
      </c>
    </row>
    <row r="1713" spans="1:2" hidden="1">
      <c r="A1713" s="4">
        <v>25139</v>
      </c>
      <c r="B1713">
        <v>5.61</v>
      </c>
    </row>
    <row r="1714" spans="1:2" hidden="1">
      <c r="A1714" s="4">
        <v>25140</v>
      </c>
      <c r="B1714">
        <v>5.62</v>
      </c>
    </row>
    <row r="1715" spans="1:2" hidden="1">
      <c r="A1715" s="4">
        <v>25141</v>
      </c>
      <c r="B1715">
        <v>5.63</v>
      </c>
    </row>
    <row r="1716" spans="1:2" hidden="1">
      <c r="A1716" s="4">
        <v>25142</v>
      </c>
      <c r="B1716">
        <v>5.61</v>
      </c>
    </row>
    <row r="1717" spans="1:2" hidden="1">
      <c r="A1717" s="4">
        <v>25143</v>
      </c>
      <c r="B1717">
        <v>5.61</v>
      </c>
    </row>
    <row r="1718" spans="1:2" hidden="1">
      <c r="A1718" s="4">
        <v>25146</v>
      </c>
      <c r="B1718">
        <v>5.63</v>
      </c>
    </row>
    <row r="1719" spans="1:2" hidden="1">
      <c r="A1719" s="4">
        <v>25148</v>
      </c>
      <c r="B1719">
        <v>5.62</v>
      </c>
    </row>
    <row r="1720" spans="1:2" hidden="1">
      <c r="A1720" s="4">
        <v>25149</v>
      </c>
      <c r="B1720">
        <v>5.63</v>
      </c>
    </row>
    <row r="1721" spans="1:2" hidden="1">
      <c r="A1721" s="4">
        <v>25150</v>
      </c>
      <c r="B1721">
        <v>5.65</v>
      </c>
    </row>
    <row r="1722" spans="1:2" hidden="1">
      <c r="A1722" s="4">
        <v>25154</v>
      </c>
      <c r="B1722">
        <v>5.68</v>
      </c>
    </row>
    <row r="1723" spans="1:2" hidden="1">
      <c r="A1723" s="4">
        <v>25155</v>
      </c>
      <c r="B1723">
        <v>5.66</v>
      </c>
    </row>
    <row r="1724" spans="1:2" hidden="1">
      <c r="A1724" s="4">
        <v>25156</v>
      </c>
      <c r="B1724">
        <v>5.66</v>
      </c>
    </row>
    <row r="1725" spans="1:2" hidden="1">
      <c r="A1725" s="4">
        <v>25157</v>
      </c>
      <c r="B1725">
        <v>5.68</v>
      </c>
    </row>
    <row r="1726" spans="1:2" hidden="1">
      <c r="A1726" s="4">
        <v>25160</v>
      </c>
      <c r="B1726">
        <v>5.71</v>
      </c>
    </row>
    <row r="1727" spans="1:2" hidden="1">
      <c r="A1727" s="4">
        <v>25161</v>
      </c>
      <c r="B1727">
        <v>5.74</v>
      </c>
    </row>
    <row r="1728" spans="1:2" hidden="1">
      <c r="A1728" s="4">
        <v>25162</v>
      </c>
      <c r="B1728">
        <v>5.74</v>
      </c>
    </row>
    <row r="1729" spans="1:2" hidden="1">
      <c r="A1729" s="4">
        <v>25163</v>
      </c>
      <c r="B1729">
        <v>5.73</v>
      </c>
    </row>
    <row r="1730" spans="1:2" hidden="1">
      <c r="A1730" s="4">
        <v>25164</v>
      </c>
      <c r="B1730">
        <v>5.74</v>
      </c>
    </row>
    <row r="1731" spans="1:2" hidden="1">
      <c r="A1731" s="4">
        <v>25167</v>
      </c>
      <c r="B1731">
        <v>5.75</v>
      </c>
    </row>
    <row r="1732" spans="1:2" hidden="1">
      <c r="A1732" s="4">
        <v>25168</v>
      </c>
      <c r="B1732">
        <v>5.76</v>
      </c>
    </row>
    <row r="1733" spans="1:2" hidden="1">
      <c r="A1733" s="4">
        <v>25169</v>
      </c>
      <c r="B1733">
        <v>5.76</v>
      </c>
    </row>
    <row r="1734" spans="1:2" hidden="1">
      <c r="A1734" s="4">
        <v>25171</v>
      </c>
      <c r="B1734">
        <v>5.78</v>
      </c>
    </row>
    <row r="1735" spans="1:2" hidden="1">
      <c r="A1735" s="4">
        <v>25174</v>
      </c>
      <c r="B1735">
        <v>5.89</v>
      </c>
    </row>
    <row r="1736" spans="1:2" hidden="1">
      <c r="A1736" s="4">
        <v>25175</v>
      </c>
      <c r="B1736">
        <v>5.96</v>
      </c>
    </row>
    <row r="1737" spans="1:2" hidden="1">
      <c r="A1737" s="4">
        <v>25176</v>
      </c>
      <c r="B1737">
        <v>5.95</v>
      </c>
    </row>
    <row r="1738" spans="1:2" hidden="1">
      <c r="A1738" s="4">
        <v>25177</v>
      </c>
      <c r="B1738">
        <v>5.93</v>
      </c>
    </row>
    <row r="1739" spans="1:2" hidden="1">
      <c r="A1739" s="4">
        <v>25178</v>
      </c>
      <c r="B1739">
        <v>5.91</v>
      </c>
    </row>
    <row r="1740" spans="1:2" hidden="1">
      <c r="A1740" s="4">
        <v>25181</v>
      </c>
      <c r="B1740">
        <v>5.92</v>
      </c>
    </row>
    <row r="1741" spans="1:2" hidden="1">
      <c r="A1741" s="4">
        <v>25182</v>
      </c>
      <c r="B1741">
        <v>5.93</v>
      </c>
    </row>
    <row r="1742" spans="1:2" hidden="1">
      <c r="A1742" s="4">
        <v>25183</v>
      </c>
      <c r="B1742">
        <v>5.93</v>
      </c>
    </row>
    <row r="1743" spans="1:2" hidden="1">
      <c r="A1743" s="4">
        <v>25184</v>
      </c>
      <c r="B1743">
        <v>5.94</v>
      </c>
    </row>
    <row r="1744" spans="1:2" hidden="1">
      <c r="A1744" s="4">
        <v>25185</v>
      </c>
      <c r="B1744">
        <v>5.93</v>
      </c>
    </row>
    <row r="1745" spans="1:2" hidden="1">
      <c r="A1745" s="4">
        <v>25188</v>
      </c>
      <c r="B1745">
        <v>5.96</v>
      </c>
    </row>
    <row r="1746" spans="1:2" hidden="1">
      <c r="A1746" s="4">
        <v>25189</v>
      </c>
      <c r="B1746">
        <v>5.97</v>
      </c>
    </row>
    <row r="1747" spans="1:2" hidden="1">
      <c r="A1747" s="4">
        <v>25190</v>
      </c>
      <c r="B1747">
        <v>6</v>
      </c>
    </row>
    <row r="1748" spans="1:2" hidden="1">
      <c r="A1748" s="4">
        <v>25191</v>
      </c>
      <c r="B1748">
        <v>6.07</v>
      </c>
    </row>
    <row r="1749" spans="1:2" hidden="1">
      <c r="A1749" s="4">
        <v>25192</v>
      </c>
      <c r="B1749">
        <v>6.14</v>
      </c>
    </row>
    <row r="1750" spans="1:2" hidden="1">
      <c r="A1750" s="4">
        <v>25195</v>
      </c>
      <c r="B1750">
        <v>6.23</v>
      </c>
    </row>
    <row r="1751" spans="1:2" hidden="1">
      <c r="A1751" s="4">
        <v>25196</v>
      </c>
      <c r="B1751">
        <v>6.27</v>
      </c>
    </row>
    <row r="1752" spans="1:2" hidden="1">
      <c r="A1752" s="4">
        <v>25198</v>
      </c>
      <c r="B1752">
        <v>6.17</v>
      </c>
    </row>
    <row r="1753" spans="1:2" hidden="1">
      <c r="A1753" s="4">
        <v>25199</v>
      </c>
      <c r="B1753">
        <v>6.2</v>
      </c>
    </row>
    <row r="1754" spans="1:2" hidden="1">
      <c r="A1754" s="4">
        <v>25202</v>
      </c>
      <c r="B1754">
        <v>6.21</v>
      </c>
    </row>
    <row r="1755" spans="1:2" hidden="1">
      <c r="A1755" s="4">
        <v>25203</v>
      </c>
      <c r="B1755">
        <v>6.16</v>
      </c>
    </row>
    <row r="1756" spans="1:2" hidden="1">
      <c r="A1756" s="4">
        <v>25205</v>
      </c>
      <c r="B1756">
        <v>6.04</v>
      </c>
    </row>
    <row r="1757" spans="1:2" hidden="1">
      <c r="A1757" s="4">
        <v>25206</v>
      </c>
      <c r="B1757">
        <v>6.01</v>
      </c>
    </row>
    <row r="1758" spans="1:2" hidden="1">
      <c r="A1758" s="4">
        <v>25209</v>
      </c>
      <c r="B1758">
        <v>6.04</v>
      </c>
    </row>
    <row r="1759" spans="1:2" hidden="1">
      <c r="A1759" s="4">
        <v>25210</v>
      </c>
      <c r="B1759">
        <v>6.14</v>
      </c>
    </row>
    <row r="1760" spans="1:2" hidden="1">
      <c r="A1760" s="4">
        <v>25211</v>
      </c>
      <c r="B1760">
        <v>6.09</v>
      </c>
    </row>
    <row r="1761" spans="1:2" hidden="1">
      <c r="A1761" s="4">
        <v>25212</v>
      </c>
      <c r="B1761">
        <v>6.04</v>
      </c>
    </row>
    <row r="1762" spans="1:2" hidden="1">
      <c r="A1762" s="4">
        <v>25213</v>
      </c>
      <c r="B1762">
        <v>6.03</v>
      </c>
    </row>
    <row r="1763" spans="1:2" hidden="1">
      <c r="A1763" s="4">
        <v>25216</v>
      </c>
      <c r="B1763">
        <v>6.04</v>
      </c>
    </row>
    <row r="1764" spans="1:2" hidden="1">
      <c r="A1764" s="4">
        <v>25217</v>
      </c>
      <c r="B1764">
        <v>6.04</v>
      </c>
    </row>
    <row r="1765" spans="1:2" hidden="1">
      <c r="A1765" s="4">
        <v>25218</v>
      </c>
      <c r="B1765">
        <v>6.02</v>
      </c>
    </row>
    <row r="1766" spans="1:2" hidden="1">
      <c r="A1766" s="4">
        <v>25219</v>
      </c>
      <c r="B1766">
        <v>5.98</v>
      </c>
    </row>
    <row r="1767" spans="1:2" hidden="1">
      <c r="A1767" s="4">
        <v>25220</v>
      </c>
      <c r="B1767">
        <v>5.97</v>
      </c>
    </row>
    <row r="1768" spans="1:2" hidden="1">
      <c r="A1768" s="4">
        <v>25223</v>
      </c>
      <c r="B1768">
        <v>5.95</v>
      </c>
    </row>
    <row r="1769" spans="1:2" hidden="1">
      <c r="A1769" s="4">
        <v>25224</v>
      </c>
      <c r="B1769">
        <v>5.97</v>
      </c>
    </row>
    <row r="1770" spans="1:2" hidden="1">
      <c r="A1770" s="4">
        <v>25225</v>
      </c>
      <c r="B1770">
        <v>6.03</v>
      </c>
    </row>
    <row r="1771" spans="1:2" hidden="1">
      <c r="A1771" s="4">
        <v>25226</v>
      </c>
      <c r="B1771">
        <v>6.02</v>
      </c>
    </row>
    <row r="1772" spans="1:2" hidden="1">
      <c r="A1772" s="4">
        <v>25227</v>
      </c>
      <c r="B1772">
        <v>6.01</v>
      </c>
    </row>
    <row r="1773" spans="1:2" hidden="1">
      <c r="A1773" s="4">
        <v>25230</v>
      </c>
      <c r="B1773">
        <v>6.03</v>
      </c>
    </row>
    <row r="1774" spans="1:2" hidden="1">
      <c r="A1774" s="4">
        <v>25231</v>
      </c>
      <c r="B1774">
        <v>6.05</v>
      </c>
    </row>
    <row r="1775" spans="1:2" hidden="1">
      <c r="A1775" s="4">
        <v>25232</v>
      </c>
      <c r="B1775">
        <v>6.09</v>
      </c>
    </row>
    <row r="1776" spans="1:2" hidden="1">
      <c r="A1776" s="4">
        <v>25233</v>
      </c>
      <c r="B1776">
        <v>6.14</v>
      </c>
    </row>
    <row r="1777" spans="1:2" hidden="1">
      <c r="A1777" s="4">
        <v>25234</v>
      </c>
      <c r="B1777">
        <v>6.19</v>
      </c>
    </row>
    <row r="1778" spans="1:2" hidden="1">
      <c r="A1778" s="4">
        <v>25237</v>
      </c>
      <c r="B1778">
        <v>6.22</v>
      </c>
    </row>
    <row r="1779" spans="1:2" hidden="1">
      <c r="A1779" s="4">
        <v>25238</v>
      </c>
      <c r="B1779">
        <v>6.2</v>
      </c>
    </row>
    <row r="1780" spans="1:2" hidden="1">
      <c r="A1780" s="4">
        <v>25239</v>
      </c>
      <c r="B1780">
        <v>6.19</v>
      </c>
    </row>
    <row r="1781" spans="1:2" hidden="1">
      <c r="A1781" s="4">
        <v>25240</v>
      </c>
      <c r="B1781">
        <v>6.2</v>
      </c>
    </row>
    <row r="1782" spans="1:2" hidden="1">
      <c r="A1782" s="4">
        <v>25241</v>
      </c>
      <c r="B1782">
        <v>6.14</v>
      </c>
    </row>
    <row r="1783" spans="1:2" hidden="1">
      <c r="A1783" s="4">
        <v>25244</v>
      </c>
      <c r="B1783">
        <v>6.14</v>
      </c>
    </row>
    <row r="1784" spans="1:2" hidden="1">
      <c r="A1784" s="4">
        <v>25245</v>
      </c>
      <c r="B1784">
        <v>6.1</v>
      </c>
    </row>
    <row r="1785" spans="1:2" hidden="1">
      <c r="A1785" s="4">
        <v>25247</v>
      </c>
      <c r="B1785">
        <v>6.09</v>
      </c>
    </row>
    <row r="1786" spans="1:2" hidden="1">
      <c r="A1786" s="4">
        <v>25248</v>
      </c>
      <c r="B1786">
        <v>6.11</v>
      </c>
    </row>
    <row r="1787" spans="1:2" hidden="1">
      <c r="A1787" s="4">
        <v>25251</v>
      </c>
      <c r="B1787">
        <v>6.14</v>
      </c>
    </row>
    <row r="1788" spans="1:2" hidden="1">
      <c r="A1788" s="4">
        <v>25252</v>
      </c>
      <c r="B1788">
        <v>6.16</v>
      </c>
    </row>
    <row r="1789" spans="1:2" hidden="1">
      <c r="A1789" s="4">
        <v>25253</v>
      </c>
      <c r="B1789">
        <v>6.2</v>
      </c>
    </row>
    <row r="1790" spans="1:2" hidden="1">
      <c r="A1790" s="4">
        <v>25254</v>
      </c>
      <c r="B1790">
        <v>6.23</v>
      </c>
    </row>
    <row r="1791" spans="1:2" hidden="1">
      <c r="A1791" s="4">
        <v>25255</v>
      </c>
      <c r="B1791">
        <v>6.24</v>
      </c>
    </row>
    <row r="1792" spans="1:2" hidden="1">
      <c r="A1792" s="4">
        <v>25258</v>
      </c>
      <c r="B1792">
        <v>6.22</v>
      </c>
    </row>
    <row r="1793" spans="1:2" hidden="1">
      <c r="A1793" s="4">
        <v>25259</v>
      </c>
      <c r="B1793">
        <v>6.24</v>
      </c>
    </row>
    <row r="1794" spans="1:2" hidden="1">
      <c r="A1794" s="4">
        <v>25260</v>
      </c>
      <c r="B1794">
        <v>6.24</v>
      </c>
    </row>
    <row r="1795" spans="1:2" hidden="1">
      <c r="A1795" s="4">
        <v>25261</v>
      </c>
      <c r="B1795">
        <v>6.27</v>
      </c>
    </row>
    <row r="1796" spans="1:2" hidden="1">
      <c r="A1796" s="4">
        <v>25262</v>
      </c>
      <c r="B1796">
        <v>6.26</v>
      </c>
    </row>
    <row r="1797" spans="1:2" hidden="1">
      <c r="A1797" s="4">
        <v>25265</v>
      </c>
      <c r="B1797">
        <v>6.25</v>
      </c>
    </row>
    <row r="1798" spans="1:2" hidden="1">
      <c r="A1798" s="4">
        <v>25266</v>
      </c>
      <c r="B1798">
        <v>6.24</v>
      </c>
    </row>
    <row r="1799" spans="1:2" hidden="1">
      <c r="A1799" s="4">
        <v>25267</v>
      </c>
      <c r="B1799">
        <v>6.24</v>
      </c>
    </row>
    <row r="1800" spans="1:2" hidden="1">
      <c r="A1800" s="4">
        <v>25268</v>
      </c>
      <c r="B1800">
        <v>6.26</v>
      </c>
    </row>
    <row r="1801" spans="1:2" hidden="1">
      <c r="A1801" s="4">
        <v>25269</v>
      </c>
      <c r="B1801">
        <v>6.27</v>
      </c>
    </row>
    <row r="1802" spans="1:2" hidden="1">
      <c r="A1802" s="4">
        <v>25272</v>
      </c>
      <c r="B1802">
        <v>6.27</v>
      </c>
    </row>
    <row r="1803" spans="1:2" hidden="1">
      <c r="A1803" s="4">
        <v>25273</v>
      </c>
      <c r="B1803">
        <v>6.3</v>
      </c>
    </row>
    <row r="1804" spans="1:2" hidden="1">
      <c r="A1804" s="4">
        <v>25274</v>
      </c>
      <c r="B1804">
        <v>6.31</v>
      </c>
    </row>
    <row r="1805" spans="1:2" hidden="1">
      <c r="A1805" s="4">
        <v>25275</v>
      </c>
      <c r="B1805">
        <v>6.32</v>
      </c>
    </row>
    <row r="1806" spans="1:2" hidden="1">
      <c r="A1806" s="4">
        <v>25276</v>
      </c>
      <c r="B1806">
        <v>6.31</v>
      </c>
    </row>
    <row r="1807" spans="1:2" hidden="1">
      <c r="A1807" s="4">
        <v>25279</v>
      </c>
      <c r="B1807">
        <v>6.35</v>
      </c>
    </row>
    <row r="1808" spans="1:2" hidden="1">
      <c r="A1808" s="4">
        <v>25280</v>
      </c>
      <c r="B1808">
        <v>6.35</v>
      </c>
    </row>
    <row r="1809" spans="1:2" hidden="1">
      <c r="A1809" s="4">
        <v>25281</v>
      </c>
      <c r="B1809">
        <v>6.32</v>
      </c>
    </row>
    <row r="1810" spans="1:2" hidden="1">
      <c r="A1810" s="4">
        <v>25282</v>
      </c>
      <c r="B1810">
        <v>6.31</v>
      </c>
    </row>
    <row r="1811" spans="1:2" hidden="1">
      <c r="A1811" s="4">
        <v>25283</v>
      </c>
      <c r="B1811">
        <v>6.29</v>
      </c>
    </row>
    <row r="1812" spans="1:2" hidden="1">
      <c r="A1812" s="4">
        <v>25286</v>
      </c>
      <c r="B1812">
        <v>6.28</v>
      </c>
    </row>
    <row r="1813" spans="1:2" hidden="1">
      <c r="A1813" s="4">
        <v>25287</v>
      </c>
      <c r="B1813">
        <v>6.3</v>
      </c>
    </row>
    <row r="1814" spans="1:2" hidden="1">
      <c r="A1814" s="4">
        <v>25288</v>
      </c>
      <c r="B1814">
        <v>6.32</v>
      </c>
    </row>
    <row r="1815" spans="1:2" hidden="1">
      <c r="A1815" s="4">
        <v>25289</v>
      </c>
      <c r="B1815">
        <v>6.33</v>
      </c>
    </row>
    <row r="1816" spans="1:2" hidden="1">
      <c r="A1816" s="4">
        <v>25290</v>
      </c>
      <c r="B1816">
        <v>6.3</v>
      </c>
    </row>
    <row r="1817" spans="1:2" hidden="1">
      <c r="A1817" s="4">
        <v>25294</v>
      </c>
      <c r="B1817">
        <v>6.25</v>
      </c>
    </row>
    <row r="1818" spans="1:2" hidden="1">
      <c r="A1818" s="4">
        <v>25295</v>
      </c>
      <c r="B1818">
        <v>6.25</v>
      </c>
    </row>
    <row r="1819" spans="1:2" hidden="1">
      <c r="A1819" s="4">
        <v>25296</v>
      </c>
      <c r="B1819">
        <v>6.26</v>
      </c>
    </row>
    <row r="1820" spans="1:2" hidden="1">
      <c r="A1820" s="4">
        <v>25300</v>
      </c>
      <c r="B1820">
        <v>6.28</v>
      </c>
    </row>
    <row r="1821" spans="1:2" hidden="1">
      <c r="A1821" s="4">
        <v>25301</v>
      </c>
      <c r="B1821">
        <v>6.25</v>
      </c>
    </row>
    <row r="1822" spans="1:2" hidden="1">
      <c r="A1822" s="4">
        <v>25302</v>
      </c>
      <c r="B1822">
        <v>6.19</v>
      </c>
    </row>
    <row r="1823" spans="1:2" hidden="1">
      <c r="A1823" s="4">
        <v>25303</v>
      </c>
      <c r="B1823">
        <v>6.18</v>
      </c>
    </row>
    <row r="1824" spans="1:2" hidden="1">
      <c r="A1824" s="4">
        <v>25304</v>
      </c>
      <c r="B1824">
        <v>6.15</v>
      </c>
    </row>
    <row r="1825" spans="1:2" hidden="1">
      <c r="A1825" s="4">
        <v>25307</v>
      </c>
      <c r="B1825">
        <v>6.06</v>
      </c>
    </row>
    <row r="1826" spans="1:2" hidden="1">
      <c r="A1826" s="4">
        <v>25308</v>
      </c>
      <c r="B1826">
        <v>6.11</v>
      </c>
    </row>
    <row r="1827" spans="1:2" hidden="1">
      <c r="A1827" s="4">
        <v>25309</v>
      </c>
      <c r="B1827">
        <v>6.1</v>
      </c>
    </row>
    <row r="1828" spans="1:2" hidden="1">
      <c r="A1828" s="4">
        <v>25310</v>
      </c>
      <c r="B1828">
        <v>6.13</v>
      </c>
    </row>
    <row r="1829" spans="1:2" hidden="1">
      <c r="A1829" s="4">
        <v>25311</v>
      </c>
      <c r="B1829">
        <v>6.16</v>
      </c>
    </row>
    <row r="1830" spans="1:2" hidden="1">
      <c r="A1830" s="4">
        <v>25314</v>
      </c>
      <c r="B1830">
        <v>6.14</v>
      </c>
    </row>
    <row r="1831" spans="1:2" hidden="1">
      <c r="A1831" s="4">
        <v>25315</v>
      </c>
      <c r="B1831">
        <v>6.12</v>
      </c>
    </row>
    <row r="1832" spans="1:2" hidden="1">
      <c r="A1832" s="4">
        <v>25316</v>
      </c>
      <c r="B1832">
        <v>6.12</v>
      </c>
    </row>
    <row r="1833" spans="1:2" hidden="1">
      <c r="A1833" s="4">
        <v>25317</v>
      </c>
      <c r="B1833">
        <v>6.14</v>
      </c>
    </row>
    <row r="1834" spans="1:2" hidden="1">
      <c r="A1834" s="4">
        <v>25318</v>
      </c>
      <c r="B1834">
        <v>6.15</v>
      </c>
    </row>
    <row r="1835" spans="1:2" hidden="1">
      <c r="A1835" s="4">
        <v>25321</v>
      </c>
      <c r="B1835">
        <v>6.19</v>
      </c>
    </row>
    <row r="1836" spans="1:2" hidden="1">
      <c r="A1836" s="4">
        <v>25322</v>
      </c>
      <c r="B1836">
        <v>6.21</v>
      </c>
    </row>
    <row r="1837" spans="1:2" hidden="1">
      <c r="A1837" s="4">
        <v>25323</v>
      </c>
      <c r="B1837">
        <v>6.2</v>
      </c>
    </row>
    <row r="1838" spans="1:2" hidden="1">
      <c r="A1838" s="4">
        <v>25324</v>
      </c>
      <c r="B1838">
        <v>6.25</v>
      </c>
    </row>
    <row r="1839" spans="1:2" hidden="1">
      <c r="A1839" s="4">
        <v>25325</v>
      </c>
      <c r="B1839">
        <v>6.23</v>
      </c>
    </row>
    <row r="1840" spans="1:2" hidden="1">
      <c r="A1840" s="4">
        <v>25328</v>
      </c>
      <c r="B1840">
        <v>6.19</v>
      </c>
    </row>
    <row r="1841" spans="1:2" hidden="1">
      <c r="A1841" s="4">
        <v>25329</v>
      </c>
      <c r="B1841">
        <v>6.22</v>
      </c>
    </row>
    <row r="1842" spans="1:2" hidden="1">
      <c r="A1842" s="4">
        <v>25330</v>
      </c>
      <c r="B1842">
        <v>6.22</v>
      </c>
    </row>
    <row r="1843" spans="1:2" hidden="1">
      <c r="A1843" s="4">
        <v>25331</v>
      </c>
      <c r="B1843">
        <v>6.2</v>
      </c>
    </row>
    <row r="1844" spans="1:2" hidden="1">
      <c r="A1844" s="4">
        <v>25332</v>
      </c>
      <c r="B1844">
        <v>6.23</v>
      </c>
    </row>
    <row r="1845" spans="1:2" hidden="1">
      <c r="A1845" s="4">
        <v>25335</v>
      </c>
      <c r="B1845">
        <v>6.27</v>
      </c>
    </row>
    <row r="1846" spans="1:2" hidden="1">
      <c r="A1846" s="4">
        <v>25336</v>
      </c>
      <c r="B1846">
        <v>6.25</v>
      </c>
    </row>
    <row r="1847" spans="1:2" hidden="1">
      <c r="A1847" s="4">
        <v>25337</v>
      </c>
      <c r="B1847">
        <v>6.24</v>
      </c>
    </row>
    <row r="1848" spans="1:2" hidden="1">
      <c r="A1848" s="4">
        <v>25338</v>
      </c>
      <c r="B1848">
        <v>6.26</v>
      </c>
    </row>
    <row r="1849" spans="1:2" hidden="1">
      <c r="A1849" s="4">
        <v>25339</v>
      </c>
      <c r="B1849">
        <v>6.31</v>
      </c>
    </row>
    <row r="1850" spans="1:2" hidden="1">
      <c r="A1850" s="4">
        <v>25342</v>
      </c>
      <c r="B1850">
        <v>6.36</v>
      </c>
    </row>
    <row r="1851" spans="1:2" hidden="1">
      <c r="A1851" s="4">
        <v>25343</v>
      </c>
      <c r="B1851">
        <v>6.36</v>
      </c>
    </row>
    <row r="1852" spans="1:2" hidden="1">
      <c r="A1852" s="4">
        <v>25344</v>
      </c>
      <c r="B1852">
        <v>6.36</v>
      </c>
    </row>
    <row r="1853" spans="1:2" hidden="1">
      <c r="A1853" s="4">
        <v>25345</v>
      </c>
      <c r="B1853">
        <v>6.36</v>
      </c>
    </row>
    <row r="1854" spans="1:2" hidden="1">
      <c r="A1854" s="4">
        <v>25346</v>
      </c>
      <c r="B1854">
        <v>6.38</v>
      </c>
    </row>
    <row r="1855" spans="1:2" hidden="1">
      <c r="A1855" s="4">
        <v>25349</v>
      </c>
      <c r="B1855">
        <v>6.44</v>
      </c>
    </row>
    <row r="1856" spans="1:2" hidden="1">
      <c r="A1856" s="4">
        <v>25350</v>
      </c>
      <c r="B1856">
        <v>6.54</v>
      </c>
    </row>
    <row r="1857" spans="1:2" hidden="1">
      <c r="A1857" s="4">
        <v>25351</v>
      </c>
      <c r="B1857">
        <v>6.56</v>
      </c>
    </row>
    <row r="1858" spans="1:2" hidden="1">
      <c r="A1858" s="4">
        <v>25352</v>
      </c>
      <c r="B1858">
        <v>6.56</v>
      </c>
    </row>
    <row r="1859" spans="1:2" hidden="1">
      <c r="A1859" s="4">
        <v>25356</v>
      </c>
      <c r="B1859">
        <v>6.56</v>
      </c>
    </row>
    <row r="1860" spans="1:2" hidden="1">
      <c r="A1860" s="4">
        <v>25357</v>
      </c>
      <c r="B1860">
        <v>6.55</v>
      </c>
    </row>
    <row r="1861" spans="1:2" hidden="1">
      <c r="A1861" s="4">
        <v>25358</v>
      </c>
      <c r="B1861">
        <v>6.56</v>
      </c>
    </row>
    <row r="1862" spans="1:2" hidden="1">
      <c r="A1862" s="4">
        <v>25359</v>
      </c>
      <c r="B1862">
        <v>6.54</v>
      </c>
    </row>
    <row r="1863" spans="1:2" hidden="1">
      <c r="A1863" s="4">
        <v>25360</v>
      </c>
      <c r="B1863">
        <v>6.52</v>
      </c>
    </row>
    <row r="1864" spans="1:2" hidden="1">
      <c r="A1864" s="4">
        <v>25363</v>
      </c>
      <c r="B1864">
        <v>6.59</v>
      </c>
    </row>
    <row r="1865" spans="1:2" hidden="1">
      <c r="A1865" s="4">
        <v>25364</v>
      </c>
      <c r="B1865">
        <v>6.56</v>
      </c>
    </row>
    <row r="1866" spans="1:2" hidden="1">
      <c r="A1866" s="4">
        <v>25365</v>
      </c>
      <c r="B1866">
        <v>6.56</v>
      </c>
    </row>
    <row r="1867" spans="1:2" hidden="1">
      <c r="A1867" s="4">
        <v>25366</v>
      </c>
      <c r="B1867">
        <v>6.54</v>
      </c>
    </row>
    <row r="1868" spans="1:2" hidden="1">
      <c r="A1868" s="4">
        <v>25367</v>
      </c>
      <c r="B1868">
        <v>6.51</v>
      </c>
    </row>
    <row r="1869" spans="1:2" hidden="1">
      <c r="A1869" s="4">
        <v>25370</v>
      </c>
      <c r="B1869">
        <v>6.49</v>
      </c>
    </row>
    <row r="1870" spans="1:2" hidden="1">
      <c r="A1870" s="4">
        <v>25371</v>
      </c>
      <c r="B1870">
        <v>6.52</v>
      </c>
    </row>
    <row r="1871" spans="1:2" hidden="1">
      <c r="A1871" s="4">
        <v>25372</v>
      </c>
      <c r="B1871">
        <v>6.53</v>
      </c>
    </row>
    <row r="1872" spans="1:2" hidden="1">
      <c r="A1872" s="4">
        <v>25373</v>
      </c>
      <c r="B1872">
        <v>6.57</v>
      </c>
    </row>
    <row r="1873" spans="1:2" hidden="1">
      <c r="A1873" s="4">
        <v>25374</v>
      </c>
      <c r="B1873">
        <v>6.59</v>
      </c>
    </row>
    <row r="1874" spans="1:2" hidden="1">
      <c r="A1874" s="4">
        <v>25377</v>
      </c>
      <c r="B1874">
        <v>6.6</v>
      </c>
    </row>
    <row r="1875" spans="1:2" hidden="1">
      <c r="A1875" s="4">
        <v>25378</v>
      </c>
      <c r="B1875">
        <v>6.63</v>
      </c>
    </row>
    <row r="1876" spans="1:2" hidden="1">
      <c r="A1876" s="4">
        <v>25379</v>
      </c>
      <c r="B1876">
        <v>6.63</v>
      </c>
    </row>
    <row r="1877" spans="1:2" hidden="1">
      <c r="A1877" s="4">
        <v>25380</v>
      </c>
      <c r="B1877">
        <v>6.62</v>
      </c>
    </row>
    <row r="1878" spans="1:2" hidden="1">
      <c r="A1878" s="4">
        <v>25381</v>
      </c>
      <c r="B1878">
        <v>6.66</v>
      </c>
    </row>
    <row r="1879" spans="1:2" hidden="1">
      <c r="A1879" s="4">
        <v>25384</v>
      </c>
      <c r="B1879">
        <v>6.73</v>
      </c>
    </row>
    <row r="1880" spans="1:2" hidden="1">
      <c r="A1880" s="4">
        <v>25385</v>
      </c>
      <c r="B1880">
        <v>6.75</v>
      </c>
    </row>
    <row r="1881" spans="1:2" hidden="1">
      <c r="A1881" s="4">
        <v>25386</v>
      </c>
      <c r="B1881">
        <v>6.77</v>
      </c>
    </row>
    <row r="1882" spans="1:2" hidden="1">
      <c r="A1882" s="4">
        <v>25387</v>
      </c>
      <c r="B1882">
        <v>6.75</v>
      </c>
    </row>
    <row r="1883" spans="1:2" hidden="1">
      <c r="A1883" s="4">
        <v>25391</v>
      </c>
      <c r="B1883">
        <v>6.76</v>
      </c>
    </row>
    <row r="1884" spans="1:2" hidden="1">
      <c r="A1884" s="4">
        <v>25392</v>
      </c>
      <c r="B1884">
        <v>6.79</v>
      </c>
    </row>
    <row r="1885" spans="1:2" hidden="1">
      <c r="A1885" s="4">
        <v>25393</v>
      </c>
      <c r="B1885">
        <v>6.82</v>
      </c>
    </row>
    <row r="1886" spans="1:2" hidden="1">
      <c r="A1886" s="4">
        <v>25394</v>
      </c>
      <c r="B1886">
        <v>6.78</v>
      </c>
    </row>
    <row r="1887" spans="1:2" hidden="1">
      <c r="A1887" s="4">
        <v>25395</v>
      </c>
      <c r="B1887">
        <v>6.64</v>
      </c>
    </row>
    <row r="1888" spans="1:2" hidden="1">
      <c r="A1888" s="4">
        <v>25398</v>
      </c>
      <c r="B1888">
        <v>6.69</v>
      </c>
    </row>
    <row r="1889" spans="1:2" hidden="1">
      <c r="A1889" s="4">
        <v>25399</v>
      </c>
      <c r="B1889">
        <v>6.72</v>
      </c>
    </row>
    <row r="1890" spans="1:2" hidden="1">
      <c r="A1890" s="4">
        <v>25400</v>
      </c>
      <c r="B1890">
        <v>6.67</v>
      </c>
    </row>
    <row r="1891" spans="1:2" hidden="1">
      <c r="A1891" s="4">
        <v>25401</v>
      </c>
      <c r="B1891">
        <v>6.69</v>
      </c>
    </row>
    <row r="1892" spans="1:2" hidden="1">
      <c r="A1892" s="4">
        <v>25402</v>
      </c>
      <c r="B1892">
        <v>6.7</v>
      </c>
    </row>
    <row r="1893" spans="1:2" hidden="1">
      <c r="A1893" s="4">
        <v>25406</v>
      </c>
      <c r="B1893">
        <v>6.66</v>
      </c>
    </row>
    <row r="1894" spans="1:2" hidden="1">
      <c r="A1894" s="4">
        <v>25407</v>
      </c>
      <c r="B1894">
        <v>6.68</v>
      </c>
    </row>
    <row r="1895" spans="1:2" hidden="1">
      <c r="A1895" s="4">
        <v>25408</v>
      </c>
      <c r="B1895">
        <v>6.7</v>
      </c>
    </row>
    <row r="1896" spans="1:2" hidden="1">
      <c r="A1896" s="4">
        <v>25409</v>
      </c>
      <c r="B1896">
        <v>6.71</v>
      </c>
    </row>
    <row r="1897" spans="1:2" hidden="1">
      <c r="A1897" s="4">
        <v>25412</v>
      </c>
      <c r="B1897">
        <v>6.73</v>
      </c>
    </row>
    <row r="1898" spans="1:2" hidden="1">
      <c r="A1898" s="4">
        <v>25413</v>
      </c>
      <c r="B1898">
        <v>6.72</v>
      </c>
    </row>
    <row r="1899" spans="1:2" hidden="1">
      <c r="A1899" s="4">
        <v>25414</v>
      </c>
      <c r="B1899">
        <v>6.72</v>
      </c>
    </row>
    <row r="1900" spans="1:2" hidden="1">
      <c r="A1900" s="4">
        <v>25415</v>
      </c>
      <c r="B1900">
        <v>6.66</v>
      </c>
    </row>
    <row r="1901" spans="1:2" hidden="1">
      <c r="A1901" s="4">
        <v>25416</v>
      </c>
      <c r="B1901">
        <v>6.66</v>
      </c>
    </row>
    <row r="1902" spans="1:2" hidden="1">
      <c r="A1902" s="4">
        <v>25419</v>
      </c>
      <c r="B1902">
        <v>6.63</v>
      </c>
    </row>
    <row r="1903" spans="1:2" hidden="1">
      <c r="A1903" s="4">
        <v>25420</v>
      </c>
      <c r="B1903">
        <v>6.6</v>
      </c>
    </row>
    <row r="1904" spans="1:2" hidden="1">
      <c r="A1904" s="4">
        <v>25421</v>
      </c>
      <c r="B1904">
        <v>6.62</v>
      </c>
    </row>
    <row r="1905" spans="1:2" hidden="1">
      <c r="A1905" s="4">
        <v>25422</v>
      </c>
      <c r="B1905">
        <v>6.63</v>
      </c>
    </row>
    <row r="1906" spans="1:2" hidden="1">
      <c r="A1906" s="4">
        <v>25423</v>
      </c>
      <c r="B1906">
        <v>6.64</v>
      </c>
    </row>
    <row r="1907" spans="1:2" hidden="1">
      <c r="A1907" s="4">
        <v>25426</v>
      </c>
      <c r="B1907">
        <v>6.69</v>
      </c>
    </row>
    <row r="1908" spans="1:2" hidden="1">
      <c r="A1908" s="4">
        <v>25427</v>
      </c>
      <c r="B1908">
        <v>6.7</v>
      </c>
    </row>
    <row r="1909" spans="1:2" hidden="1">
      <c r="A1909" s="4">
        <v>25428</v>
      </c>
      <c r="B1909">
        <v>6.7</v>
      </c>
    </row>
    <row r="1910" spans="1:2" hidden="1">
      <c r="A1910" s="4">
        <v>25429</v>
      </c>
      <c r="B1910">
        <v>6.68</v>
      </c>
    </row>
    <row r="1911" spans="1:2" hidden="1">
      <c r="A1911" s="4">
        <v>25430</v>
      </c>
      <c r="B1911">
        <v>6.68</v>
      </c>
    </row>
    <row r="1912" spans="1:2" hidden="1">
      <c r="A1912" s="4">
        <v>25433</v>
      </c>
      <c r="B1912">
        <v>6.66</v>
      </c>
    </row>
    <row r="1913" spans="1:2" hidden="1">
      <c r="A1913" s="4">
        <v>25434</v>
      </c>
      <c r="B1913">
        <v>6.65</v>
      </c>
    </row>
    <row r="1914" spans="1:2" hidden="1">
      <c r="A1914" s="4">
        <v>25435</v>
      </c>
      <c r="B1914">
        <v>6.66</v>
      </c>
    </row>
    <row r="1915" spans="1:2" hidden="1">
      <c r="A1915" s="4">
        <v>25436</v>
      </c>
      <c r="B1915">
        <v>6.68</v>
      </c>
    </row>
    <row r="1916" spans="1:2" hidden="1">
      <c r="A1916" s="4">
        <v>25437</v>
      </c>
      <c r="B1916">
        <v>6.71</v>
      </c>
    </row>
    <row r="1917" spans="1:2" hidden="1">
      <c r="A1917" s="4">
        <v>25440</v>
      </c>
      <c r="B1917">
        <v>6.72</v>
      </c>
    </row>
    <row r="1918" spans="1:2" hidden="1">
      <c r="A1918" s="4">
        <v>25441</v>
      </c>
      <c r="B1918">
        <v>6.76</v>
      </c>
    </row>
    <row r="1919" spans="1:2" hidden="1">
      <c r="A1919" s="4">
        <v>25442</v>
      </c>
      <c r="B1919">
        <v>6.79</v>
      </c>
    </row>
    <row r="1920" spans="1:2" hidden="1">
      <c r="A1920" s="4">
        <v>25443</v>
      </c>
      <c r="B1920">
        <v>6.83</v>
      </c>
    </row>
    <row r="1921" spans="1:2" hidden="1">
      <c r="A1921" s="4">
        <v>25444</v>
      </c>
      <c r="B1921">
        <v>6.83</v>
      </c>
    </row>
    <row r="1922" spans="1:2" hidden="1">
      <c r="A1922" s="4">
        <v>25448</v>
      </c>
      <c r="B1922">
        <v>6.87</v>
      </c>
    </row>
    <row r="1923" spans="1:2" hidden="1">
      <c r="A1923" s="4">
        <v>25449</v>
      </c>
      <c r="B1923">
        <v>6.94</v>
      </c>
    </row>
    <row r="1924" spans="1:2" hidden="1">
      <c r="A1924" s="4">
        <v>25450</v>
      </c>
      <c r="B1924">
        <v>6.96</v>
      </c>
    </row>
    <row r="1925" spans="1:2" hidden="1">
      <c r="A1925" s="4">
        <v>25451</v>
      </c>
      <c r="B1925">
        <v>6.99</v>
      </c>
    </row>
    <row r="1926" spans="1:2" hidden="1">
      <c r="A1926" s="4">
        <v>25454</v>
      </c>
      <c r="B1926">
        <v>7.03</v>
      </c>
    </row>
    <row r="1927" spans="1:2" hidden="1">
      <c r="A1927" s="4">
        <v>25455</v>
      </c>
      <c r="B1927">
        <v>7.04</v>
      </c>
    </row>
    <row r="1928" spans="1:2" hidden="1">
      <c r="A1928" s="4">
        <v>25456</v>
      </c>
      <c r="B1928">
        <v>7.02</v>
      </c>
    </row>
    <row r="1929" spans="1:2" hidden="1">
      <c r="A1929" s="4">
        <v>25457</v>
      </c>
      <c r="B1929">
        <v>7.05</v>
      </c>
    </row>
    <row r="1930" spans="1:2" hidden="1">
      <c r="A1930" s="4">
        <v>25458</v>
      </c>
      <c r="B1930">
        <v>7.08</v>
      </c>
    </row>
    <row r="1931" spans="1:2" hidden="1">
      <c r="A1931" s="4">
        <v>25461</v>
      </c>
      <c r="B1931">
        <v>7.09</v>
      </c>
    </row>
    <row r="1932" spans="1:2" hidden="1">
      <c r="A1932" s="4">
        <v>25462</v>
      </c>
      <c r="B1932">
        <v>7.14</v>
      </c>
    </row>
    <row r="1933" spans="1:2" hidden="1">
      <c r="A1933" s="4">
        <v>25463</v>
      </c>
      <c r="B1933">
        <v>7.14</v>
      </c>
    </row>
    <row r="1934" spans="1:2" hidden="1">
      <c r="A1934" s="4">
        <v>25464</v>
      </c>
      <c r="B1934">
        <v>7.27</v>
      </c>
    </row>
    <row r="1935" spans="1:2" hidden="1">
      <c r="A1935" s="4">
        <v>25465</v>
      </c>
      <c r="B1935">
        <v>7.28</v>
      </c>
    </row>
    <row r="1936" spans="1:2" hidden="1">
      <c r="A1936" s="4">
        <v>25468</v>
      </c>
      <c r="B1936">
        <v>7.26</v>
      </c>
    </row>
    <row r="1937" spans="1:2" hidden="1">
      <c r="A1937" s="4">
        <v>25469</v>
      </c>
      <c r="B1937">
        <v>7.26</v>
      </c>
    </row>
    <row r="1938" spans="1:2" hidden="1">
      <c r="A1938" s="4">
        <v>25470</v>
      </c>
      <c r="B1938">
        <v>7.27</v>
      </c>
    </row>
    <row r="1939" spans="1:2" hidden="1">
      <c r="A1939" s="4">
        <v>25471</v>
      </c>
      <c r="B1939">
        <v>7.3</v>
      </c>
    </row>
    <row r="1940" spans="1:2" hidden="1">
      <c r="A1940" s="4">
        <v>25472</v>
      </c>
      <c r="B1940">
        <v>7.4</v>
      </c>
    </row>
    <row r="1941" spans="1:2" hidden="1">
      <c r="A1941" s="4">
        <v>25475</v>
      </c>
      <c r="B1941">
        <v>7.45</v>
      </c>
    </row>
    <row r="1942" spans="1:2" hidden="1">
      <c r="A1942" s="4">
        <v>25476</v>
      </c>
      <c r="B1942">
        <v>7.51</v>
      </c>
    </row>
    <row r="1943" spans="1:2" hidden="1">
      <c r="A1943" s="4">
        <v>25477</v>
      </c>
      <c r="B1943">
        <v>7.52</v>
      </c>
    </row>
    <row r="1944" spans="1:2" hidden="1">
      <c r="A1944" s="4">
        <v>25478</v>
      </c>
      <c r="B1944">
        <v>7.45</v>
      </c>
    </row>
    <row r="1945" spans="1:2" hidden="1">
      <c r="A1945" s="4">
        <v>25479</v>
      </c>
      <c r="B1945">
        <v>7.38</v>
      </c>
    </row>
    <row r="1946" spans="1:2" hidden="1">
      <c r="A1946" s="4">
        <v>25482</v>
      </c>
      <c r="B1946">
        <v>7.35</v>
      </c>
    </row>
    <row r="1947" spans="1:2" hidden="1">
      <c r="A1947" s="4">
        <v>25483</v>
      </c>
      <c r="B1947">
        <v>7.31</v>
      </c>
    </row>
    <row r="1948" spans="1:2" hidden="1">
      <c r="A1948" s="4">
        <v>25484</v>
      </c>
      <c r="B1948">
        <v>7.29</v>
      </c>
    </row>
    <row r="1949" spans="1:2" hidden="1">
      <c r="A1949" s="4">
        <v>25485</v>
      </c>
      <c r="B1949">
        <v>7.3</v>
      </c>
    </row>
    <row r="1950" spans="1:2" hidden="1">
      <c r="A1950" s="4">
        <v>25486</v>
      </c>
      <c r="B1950">
        <v>7.22</v>
      </c>
    </row>
    <row r="1951" spans="1:2" hidden="1">
      <c r="A1951" s="4">
        <v>25490</v>
      </c>
      <c r="B1951">
        <v>7.1</v>
      </c>
    </row>
    <row r="1952" spans="1:2" hidden="1">
      <c r="A1952" s="4">
        <v>25491</v>
      </c>
      <c r="B1952">
        <v>7.12</v>
      </c>
    </row>
    <row r="1953" spans="1:2" hidden="1">
      <c r="A1953" s="4">
        <v>25492</v>
      </c>
      <c r="B1953">
        <v>7.04</v>
      </c>
    </row>
    <row r="1954" spans="1:2" hidden="1">
      <c r="A1954" s="4">
        <v>25493</v>
      </c>
      <c r="B1954">
        <v>6.99</v>
      </c>
    </row>
    <row r="1955" spans="1:2" hidden="1">
      <c r="A1955" s="4">
        <v>25496</v>
      </c>
      <c r="B1955">
        <v>6.83</v>
      </c>
    </row>
    <row r="1956" spans="1:2" hidden="1">
      <c r="A1956" s="4">
        <v>25497</v>
      </c>
      <c r="B1956">
        <v>6.77</v>
      </c>
    </row>
    <row r="1957" spans="1:2" hidden="1">
      <c r="A1957" s="4">
        <v>25498</v>
      </c>
      <c r="B1957">
        <v>6.8</v>
      </c>
    </row>
    <row r="1958" spans="1:2" hidden="1">
      <c r="A1958" s="4">
        <v>25499</v>
      </c>
      <c r="B1958">
        <v>6.9</v>
      </c>
    </row>
    <row r="1959" spans="1:2" hidden="1">
      <c r="A1959" s="4">
        <v>25500</v>
      </c>
      <c r="B1959">
        <v>6.9</v>
      </c>
    </row>
    <row r="1960" spans="1:2" hidden="1">
      <c r="A1960" s="4">
        <v>25503</v>
      </c>
      <c r="B1960">
        <v>6.93</v>
      </c>
    </row>
    <row r="1961" spans="1:2" hidden="1">
      <c r="A1961" s="4">
        <v>25504</v>
      </c>
      <c r="B1961">
        <v>7</v>
      </c>
    </row>
    <row r="1962" spans="1:2" hidden="1">
      <c r="A1962" s="4">
        <v>25505</v>
      </c>
      <c r="B1962">
        <v>7</v>
      </c>
    </row>
    <row r="1963" spans="1:2" hidden="1">
      <c r="A1963" s="4">
        <v>25506</v>
      </c>
      <c r="B1963">
        <v>6.96</v>
      </c>
    </row>
    <row r="1964" spans="1:2" hidden="1">
      <c r="A1964" s="4">
        <v>25507</v>
      </c>
      <c r="B1964">
        <v>6.94</v>
      </c>
    </row>
    <row r="1965" spans="1:2" hidden="1">
      <c r="A1965" s="4">
        <v>25510</v>
      </c>
      <c r="B1965">
        <v>6.9</v>
      </c>
    </row>
    <row r="1966" spans="1:2" hidden="1">
      <c r="A1966" s="4">
        <v>25512</v>
      </c>
      <c r="B1966">
        <v>6.97</v>
      </c>
    </row>
    <row r="1967" spans="1:2" hidden="1">
      <c r="A1967" s="4">
        <v>25513</v>
      </c>
      <c r="B1967">
        <v>7.01</v>
      </c>
    </row>
    <row r="1968" spans="1:2" hidden="1">
      <c r="A1968" s="4">
        <v>25514</v>
      </c>
      <c r="B1968">
        <v>6.99</v>
      </c>
    </row>
    <row r="1969" spans="1:2" hidden="1">
      <c r="A1969" s="4">
        <v>25517</v>
      </c>
      <c r="B1969">
        <v>6.99</v>
      </c>
    </row>
    <row r="1970" spans="1:2" hidden="1">
      <c r="A1970" s="4">
        <v>25519</v>
      </c>
      <c r="B1970">
        <v>7.06</v>
      </c>
    </row>
    <row r="1971" spans="1:2" hidden="1">
      <c r="A1971" s="4">
        <v>25520</v>
      </c>
      <c r="B1971">
        <v>7.12</v>
      </c>
    </row>
    <row r="1972" spans="1:2" hidden="1">
      <c r="A1972" s="4">
        <v>25521</v>
      </c>
      <c r="B1972">
        <v>7.08</v>
      </c>
    </row>
    <row r="1973" spans="1:2" hidden="1">
      <c r="A1973" s="4">
        <v>25524</v>
      </c>
      <c r="B1973">
        <v>7.13</v>
      </c>
    </row>
    <row r="1974" spans="1:2" hidden="1">
      <c r="A1974" s="4">
        <v>25525</v>
      </c>
      <c r="B1974">
        <v>7.22</v>
      </c>
    </row>
    <row r="1975" spans="1:2" hidden="1">
      <c r="A1975" s="4">
        <v>25526</v>
      </c>
      <c r="B1975">
        <v>7.25</v>
      </c>
    </row>
    <row r="1976" spans="1:2" hidden="1">
      <c r="A1976" s="4">
        <v>25527</v>
      </c>
      <c r="B1976">
        <v>7.31</v>
      </c>
    </row>
    <row r="1977" spans="1:2" hidden="1">
      <c r="A1977" s="4">
        <v>25528</v>
      </c>
      <c r="B1977">
        <v>7.28</v>
      </c>
    </row>
    <row r="1978" spans="1:2" hidden="1">
      <c r="A1978" s="4">
        <v>25531</v>
      </c>
      <c r="B1978">
        <v>7.27</v>
      </c>
    </row>
    <row r="1979" spans="1:2" hidden="1">
      <c r="A1979" s="4">
        <v>25532</v>
      </c>
      <c r="B1979">
        <v>7.28</v>
      </c>
    </row>
    <row r="1980" spans="1:2" hidden="1">
      <c r="A1980" s="4">
        <v>25533</v>
      </c>
      <c r="B1980">
        <v>7.3</v>
      </c>
    </row>
    <row r="1981" spans="1:2" hidden="1">
      <c r="A1981" s="4">
        <v>25535</v>
      </c>
      <c r="B1981">
        <v>7.29</v>
      </c>
    </row>
    <row r="1982" spans="1:2" hidden="1">
      <c r="A1982" s="4">
        <v>25538</v>
      </c>
      <c r="B1982">
        <v>7.29</v>
      </c>
    </row>
    <row r="1983" spans="1:2" hidden="1">
      <c r="A1983" s="4">
        <v>25539</v>
      </c>
      <c r="B1983">
        <v>7.35</v>
      </c>
    </row>
    <row r="1984" spans="1:2" hidden="1">
      <c r="A1984" s="4">
        <v>25540</v>
      </c>
      <c r="B1984">
        <v>7.39</v>
      </c>
    </row>
    <row r="1985" spans="1:2" hidden="1">
      <c r="A1985" s="4">
        <v>25541</v>
      </c>
      <c r="B1985">
        <v>7.35</v>
      </c>
    </row>
    <row r="1986" spans="1:2" hidden="1">
      <c r="A1986" s="4">
        <v>25542</v>
      </c>
      <c r="B1986">
        <v>7.35</v>
      </c>
    </row>
    <row r="1987" spans="1:2" hidden="1">
      <c r="A1987" s="4">
        <v>25545</v>
      </c>
      <c r="B1987">
        <v>7.4</v>
      </c>
    </row>
    <row r="1988" spans="1:2" hidden="1">
      <c r="A1988" s="4">
        <v>25546</v>
      </c>
      <c r="B1988">
        <v>7.5</v>
      </c>
    </row>
    <row r="1989" spans="1:2" hidden="1">
      <c r="A1989" s="4">
        <v>25547</v>
      </c>
      <c r="B1989">
        <v>7.59</v>
      </c>
    </row>
    <row r="1990" spans="1:2" hidden="1">
      <c r="A1990" s="4">
        <v>25548</v>
      </c>
      <c r="B1990">
        <v>7.62</v>
      </c>
    </row>
    <row r="1991" spans="1:2" hidden="1">
      <c r="A1991" s="4">
        <v>25549</v>
      </c>
      <c r="B1991">
        <v>7.6</v>
      </c>
    </row>
    <row r="1992" spans="1:2" hidden="1">
      <c r="A1992" s="4">
        <v>25552</v>
      </c>
      <c r="B1992">
        <v>7.63</v>
      </c>
    </row>
    <row r="1993" spans="1:2" hidden="1">
      <c r="A1993" s="4">
        <v>25553</v>
      </c>
      <c r="B1993">
        <v>7.72</v>
      </c>
    </row>
    <row r="1994" spans="1:2" hidden="1">
      <c r="A1994" s="4">
        <v>25554</v>
      </c>
      <c r="B1994">
        <v>7.76</v>
      </c>
    </row>
    <row r="1995" spans="1:2" hidden="1">
      <c r="A1995" s="4">
        <v>25555</v>
      </c>
      <c r="B1995">
        <v>7.81</v>
      </c>
    </row>
    <row r="1996" spans="1:2" hidden="1">
      <c r="A1996" s="4">
        <v>25556</v>
      </c>
      <c r="B1996">
        <v>7.79</v>
      </c>
    </row>
    <row r="1997" spans="1:2" hidden="1">
      <c r="A1997" s="4">
        <v>25559</v>
      </c>
      <c r="B1997">
        <v>7.76</v>
      </c>
    </row>
    <row r="1998" spans="1:2" hidden="1">
      <c r="A1998" s="4">
        <v>25560</v>
      </c>
      <c r="B1998">
        <v>7.82</v>
      </c>
    </row>
    <row r="1999" spans="1:2" hidden="1">
      <c r="A1999" s="4">
        <v>25561</v>
      </c>
      <c r="B1999">
        <v>7.89</v>
      </c>
    </row>
    <row r="2000" spans="1:2" hidden="1">
      <c r="A2000" s="4">
        <v>25563</v>
      </c>
      <c r="B2000">
        <v>7.87</v>
      </c>
    </row>
    <row r="2001" spans="1:2" hidden="1">
      <c r="A2001" s="4">
        <v>25566</v>
      </c>
      <c r="B2001">
        <v>8.0500000000000007</v>
      </c>
    </row>
    <row r="2002" spans="1:2" hidden="1">
      <c r="A2002" s="4">
        <v>25567</v>
      </c>
      <c r="B2002">
        <v>7.97</v>
      </c>
    </row>
    <row r="2003" spans="1:2" hidden="1">
      <c r="A2003" s="4">
        <v>25568</v>
      </c>
      <c r="B2003">
        <v>7.88</v>
      </c>
    </row>
    <row r="2004" spans="1:2" hidden="1">
      <c r="A2004" s="4">
        <v>25570</v>
      </c>
      <c r="B2004">
        <v>7.86</v>
      </c>
    </row>
    <row r="2005" spans="1:2" hidden="1">
      <c r="A2005" s="4">
        <v>25573</v>
      </c>
      <c r="B2005">
        <v>7.88</v>
      </c>
    </row>
    <row r="2006" spans="1:2" hidden="1">
      <c r="A2006" s="4">
        <v>25574</v>
      </c>
      <c r="B2006">
        <v>7.96</v>
      </c>
    </row>
    <row r="2007" spans="1:2" hidden="1">
      <c r="A2007" s="4">
        <v>25575</v>
      </c>
      <c r="B2007">
        <v>7.99</v>
      </c>
    </row>
    <row r="2008" spans="1:2" hidden="1">
      <c r="A2008" s="4">
        <v>25576</v>
      </c>
      <c r="B2008">
        <v>7.96</v>
      </c>
    </row>
    <row r="2009" spans="1:2" hidden="1">
      <c r="A2009" s="4">
        <v>25577</v>
      </c>
      <c r="B2009">
        <v>7.86</v>
      </c>
    </row>
    <row r="2010" spans="1:2" hidden="1">
      <c r="A2010" s="4">
        <v>25580</v>
      </c>
      <c r="B2010">
        <v>7.82</v>
      </c>
    </row>
    <row r="2011" spans="1:2" hidden="1">
      <c r="A2011" s="4">
        <v>25581</v>
      </c>
      <c r="B2011">
        <v>7.81</v>
      </c>
    </row>
    <row r="2012" spans="1:2" hidden="1">
      <c r="A2012" s="4">
        <v>25582</v>
      </c>
      <c r="B2012">
        <v>7.86</v>
      </c>
    </row>
    <row r="2013" spans="1:2" hidden="1">
      <c r="A2013" s="4">
        <v>25583</v>
      </c>
      <c r="B2013">
        <v>7.85</v>
      </c>
    </row>
    <row r="2014" spans="1:2" hidden="1">
      <c r="A2014" s="4">
        <v>25584</v>
      </c>
      <c r="B2014">
        <v>7.75</v>
      </c>
    </row>
    <row r="2015" spans="1:2" hidden="1">
      <c r="A2015" s="4">
        <v>25587</v>
      </c>
      <c r="B2015">
        <v>7.69</v>
      </c>
    </row>
    <row r="2016" spans="1:2" hidden="1">
      <c r="A2016" s="4">
        <v>25588</v>
      </c>
      <c r="B2016">
        <v>7.72</v>
      </c>
    </row>
    <row r="2017" spans="1:2" hidden="1">
      <c r="A2017" s="4">
        <v>25589</v>
      </c>
      <c r="B2017">
        <v>7.69</v>
      </c>
    </row>
    <row r="2018" spans="1:2" hidden="1">
      <c r="A2018" s="4">
        <v>25590</v>
      </c>
      <c r="B2018">
        <v>7.67</v>
      </c>
    </row>
    <row r="2019" spans="1:2" hidden="1">
      <c r="A2019" s="4">
        <v>25591</v>
      </c>
      <c r="B2019">
        <v>7.69</v>
      </c>
    </row>
    <row r="2020" spans="1:2" hidden="1">
      <c r="A2020" s="4">
        <v>25594</v>
      </c>
      <c r="B2020">
        <v>7.71</v>
      </c>
    </row>
    <row r="2021" spans="1:2" hidden="1">
      <c r="A2021" s="4">
        <v>25595</v>
      </c>
      <c r="B2021">
        <v>7.7</v>
      </c>
    </row>
    <row r="2022" spans="1:2" hidden="1">
      <c r="A2022" s="4">
        <v>25596</v>
      </c>
      <c r="B2022">
        <v>7.7</v>
      </c>
    </row>
    <row r="2023" spans="1:2" hidden="1">
      <c r="A2023" s="4">
        <v>25597</v>
      </c>
      <c r="B2023">
        <v>7.77</v>
      </c>
    </row>
    <row r="2024" spans="1:2" hidden="1">
      <c r="A2024" s="4">
        <v>25598</v>
      </c>
      <c r="B2024">
        <v>7.75</v>
      </c>
    </row>
    <row r="2025" spans="1:2" hidden="1">
      <c r="A2025" s="4">
        <v>25601</v>
      </c>
      <c r="B2025">
        <v>7.65</v>
      </c>
    </row>
    <row r="2026" spans="1:2" hidden="1">
      <c r="A2026" s="4">
        <v>25602</v>
      </c>
      <c r="B2026">
        <v>7.58</v>
      </c>
    </row>
    <row r="2027" spans="1:2" hidden="1">
      <c r="A2027" s="4">
        <v>25603</v>
      </c>
      <c r="B2027">
        <v>7.5</v>
      </c>
    </row>
    <row r="2028" spans="1:2" hidden="1">
      <c r="A2028" s="4">
        <v>25604</v>
      </c>
      <c r="B2028">
        <v>7.45</v>
      </c>
    </row>
    <row r="2029" spans="1:2" hidden="1">
      <c r="A2029" s="4">
        <v>25605</v>
      </c>
      <c r="B2029">
        <v>7.36</v>
      </c>
    </row>
    <row r="2030" spans="1:2" hidden="1">
      <c r="A2030" s="4">
        <v>25608</v>
      </c>
      <c r="B2030">
        <v>7.28</v>
      </c>
    </row>
    <row r="2031" spans="1:2" hidden="1">
      <c r="A2031" s="4">
        <v>25609</v>
      </c>
      <c r="B2031">
        <v>7.32</v>
      </c>
    </row>
    <row r="2032" spans="1:2" hidden="1">
      <c r="A2032" s="4">
        <v>25610</v>
      </c>
      <c r="B2032">
        <v>7.33</v>
      </c>
    </row>
    <row r="2033" spans="1:2" hidden="1">
      <c r="A2033" s="4">
        <v>25612</v>
      </c>
      <c r="B2033">
        <v>7.15</v>
      </c>
    </row>
    <row r="2034" spans="1:2" hidden="1">
      <c r="A2034" s="4">
        <v>25615</v>
      </c>
      <c r="B2034">
        <v>7.17</v>
      </c>
    </row>
    <row r="2035" spans="1:2" hidden="1">
      <c r="A2035" s="4">
        <v>25616</v>
      </c>
      <c r="B2035">
        <v>7.15</v>
      </c>
    </row>
    <row r="2036" spans="1:2" hidden="1">
      <c r="A2036" s="4">
        <v>25617</v>
      </c>
      <c r="B2036">
        <v>7.12</v>
      </c>
    </row>
    <row r="2037" spans="1:2" hidden="1">
      <c r="A2037" s="4">
        <v>25618</v>
      </c>
      <c r="B2037">
        <v>7.09</v>
      </c>
    </row>
    <row r="2038" spans="1:2" hidden="1">
      <c r="A2038" s="4">
        <v>25619</v>
      </c>
      <c r="B2038">
        <v>7.12</v>
      </c>
    </row>
    <row r="2039" spans="1:2" hidden="1">
      <c r="A2039" s="4">
        <v>25623</v>
      </c>
      <c r="B2039">
        <v>7.14</v>
      </c>
    </row>
    <row r="2040" spans="1:2" hidden="1">
      <c r="A2040" s="4">
        <v>25624</v>
      </c>
      <c r="B2040">
        <v>7.04</v>
      </c>
    </row>
    <row r="2041" spans="1:2" hidden="1">
      <c r="A2041" s="4">
        <v>25625</v>
      </c>
      <c r="B2041">
        <v>6.94</v>
      </c>
    </row>
    <row r="2042" spans="1:2" hidden="1">
      <c r="A2042" s="4">
        <v>25626</v>
      </c>
      <c r="B2042">
        <v>6.9</v>
      </c>
    </row>
    <row r="2043" spans="1:2" hidden="1">
      <c r="A2043" s="4">
        <v>25629</v>
      </c>
      <c r="B2043">
        <v>6.95</v>
      </c>
    </row>
    <row r="2044" spans="1:2" hidden="1">
      <c r="A2044" s="4">
        <v>25630</v>
      </c>
      <c r="B2044">
        <v>6.99</v>
      </c>
    </row>
    <row r="2045" spans="1:2" hidden="1">
      <c r="A2045" s="4">
        <v>25631</v>
      </c>
      <c r="B2045">
        <v>6.97</v>
      </c>
    </row>
    <row r="2046" spans="1:2" hidden="1">
      <c r="A2046" s="4">
        <v>25632</v>
      </c>
      <c r="B2046">
        <v>6.98</v>
      </c>
    </row>
    <row r="2047" spans="1:2" hidden="1">
      <c r="A2047" s="4">
        <v>25633</v>
      </c>
      <c r="B2047">
        <v>6.96</v>
      </c>
    </row>
    <row r="2048" spans="1:2" hidden="1">
      <c r="A2048" s="4">
        <v>25636</v>
      </c>
      <c r="B2048">
        <v>6.99</v>
      </c>
    </row>
    <row r="2049" spans="1:2" hidden="1">
      <c r="A2049" s="4">
        <v>25637</v>
      </c>
      <c r="B2049">
        <v>7.04</v>
      </c>
    </row>
    <row r="2050" spans="1:2" hidden="1">
      <c r="A2050" s="4">
        <v>25638</v>
      </c>
      <c r="B2050">
        <v>7.11</v>
      </c>
    </row>
    <row r="2051" spans="1:2" hidden="1">
      <c r="A2051" s="4">
        <v>25639</v>
      </c>
      <c r="B2051">
        <v>7.16</v>
      </c>
    </row>
    <row r="2052" spans="1:2" hidden="1">
      <c r="A2052" s="4">
        <v>25640</v>
      </c>
      <c r="B2052">
        <v>7.23</v>
      </c>
    </row>
    <row r="2053" spans="1:2" hidden="1">
      <c r="A2053" s="4">
        <v>25643</v>
      </c>
      <c r="B2053">
        <v>7.24</v>
      </c>
    </row>
    <row r="2054" spans="1:2" hidden="1">
      <c r="A2054" s="4">
        <v>25644</v>
      </c>
      <c r="B2054">
        <v>7.36</v>
      </c>
    </row>
    <row r="2055" spans="1:2" hidden="1">
      <c r="A2055" s="4">
        <v>25645</v>
      </c>
      <c r="B2055">
        <v>7.28</v>
      </c>
    </row>
    <row r="2056" spans="1:2" hidden="1">
      <c r="A2056" s="4">
        <v>25646</v>
      </c>
      <c r="B2056">
        <v>7.07</v>
      </c>
    </row>
    <row r="2057" spans="1:2" hidden="1">
      <c r="A2057" s="4">
        <v>25647</v>
      </c>
      <c r="B2057">
        <v>7.06</v>
      </c>
    </row>
    <row r="2058" spans="1:2" hidden="1">
      <c r="A2058" s="4">
        <v>25650</v>
      </c>
      <c r="B2058">
        <v>7.05</v>
      </c>
    </row>
    <row r="2059" spans="1:2" hidden="1">
      <c r="A2059" s="4">
        <v>25651</v>
      </c>
      <c r="B2059">
        <v>7.02</v>
      </c>
    </row>
    <row r="2060" spans="1:2" hidden="1">
      <c r="A2060" s="4">
        <v>25652</v>
      </c>
      <c r="B2060">
        <v>6.96</v>
      </c>
    </row>
    <row r="2061" spans="1:2" hidden="1">
      <c r="A2061" s="4">
        <v>25653</v>
      </c>
      <c r="B2061">
        <v>6.98</v>
      </c>
    </row>
    <row r="2062" spans="1:2" hidden="1">
      <c r="A2062" s="4">
        <v>25657</v>
      </c>
      <c r="B2062">
        <v>7.05</v>
      </c>
    </row>
    <row r="2063" spans="1:2" hidden="1">
      <c r="A2063" s="4">
        <v>25658</v>
      </c>
      <c r="B2063">
        <v>7.08</v>
      </c>
    </row>
    <row r="2064" spans="1:2" hidden="1">
      <c r="A2064" s="4">
        <v>25659</v>
      </c>
      <c r="B2064">
        <v>7.04</v>
      </c>
    </row>
    <row r="2065" spans="1:2" hidden="1">
      <c r="A2065" s="4">
        <v>25660</v>
      </c>
      <c r="B2065">
        <v>7.08</v>
      </c>
    </row>
    <row r="2066" spans="1:2" hidden="1">
      <c r="A2066" s="4">
        <v>25661</v>
      </c>
      <c r="B2066">
        <v>7.14</v>
      </c>
    </row>
    <row r="2067" spans="1:2" hidden="1">
      <c r="A2067" s="4">
        <v>25664</v>
      </c>
      <c r="B2067">
        <v>7.17</v>
      </c>
    </row>
    <row r="2068" spans="1:2" hidden="1">
      <c r="A2068" s="4">
        <v>25665</v>
      </c>
      <c r="B2068">
        <v>7.18</v>
      </c>
    </row>
    <row r="2069" spans="1:2" hidden="1">
      <c r="A2069" s="4">
        <v>25666</v>
      </c>
      <c r="B2069">
        <v>7.17</v>
      </c>
    </row>
    <row r="2070" spans="1:2" hidden="1">
      <c r="A2070" s="4">
        <v>25667</v>
      </c>
      <c r="B2070">
        <v>7.18</v>
      </c>
    </row>
    <row r="2071" spans="1:2" hidden="1">
      <c r="A2071" s="4">
        <v>25668</v>
      </c>
      <c r="B2071">
        <v>7.17</v>
      </c>
    </row>
    <row r="2072" spans="1:2" hidden="1">
      <c r="A2072" s="4">
        <v>25671</v>
      </c>
      <c r="B2072">
        <v>7.2</v>
      </c>
    </row>
    <row r="2073" spans="1:2" hidden="1">
      <c r="A2073" s="4">
        <v>25672</v>
      </c>
      <c r="B2073">
        <v>7.22</v>
      </c>
    </row>
    <row r="2074" spans="1:2" hidden="1">
      <c r="A2074" s="4">
        <v>25673</v>
      </c>
      <c r="B2074">
        <v>7.27</v>
      </c>
    </row>
    <row r="2075" spans="1:2" hidden="1">
      <c r="A2075" s="4">
        <v>25674</v>
      </c>
      <c r="B2075">
        <v>7.34</v>
      </c>
    </row>
    <row r="2076" spans="1:2" hidden="1">
      <c r="A2076" s="4">
        <v>25675</v>
      </c>
      <c r="B2076">
        <v>7.4</v>
      </c>
    </row>
    <row r="2077" spans="1:2" hidden="1">
      <c r="A2077" s="4">
        <v>25678</v>
      </c>
      <c r="B2077">
        <v>7.44</v>
      </c>
    </row>
    <row r="2078" spans="1:2" hidden="1">
      <c r="A2078" s="4">
        <v>25679</v>
      </c>
      <c r="B2078">
        <v>7.5</v>
      </c>
    </row>
    <row r="2079" spans="1:2" hidden="1">
      <c r="A2079" s="4">
        <v>25680</v>
      </c>
      <c r="B2079">
        <v>7.61</v>
      </c>
    </row>
    <row r="2080" spans="1:2" hidden="1">
      <c r="A2080" s="4">
        <v>25681</v>
      </c>
      <c r="B2080">
        <v>7.64</v>
      </c>
    </row>
    <row r="2081" spans="1:2" hidden="1">
      <c r="A2081" s="4">
        <v>25682</v>
      </c>
      <c r="B2081">
        <v>7.72</v>
      </c>
    </row>
    <row r="2082" spans="1:2" hidden="1">
      <c r="A2082" s="4">
        <v>25685</v>
      </c>
      <c r="B2082">
        <v>7.74</v>
      </c>
    </row>
    <row r="2083" spans="1:2" hidden="1">
      <c r="A2083" s="4">
        <v>25686</v>
      </c>
      <c r="B2083">
        <v>7.79</v>
      </c>
    </row>
    <row r="2084" spans="1:2" hidden="1">
      <c r="A2084" s="4">
        <v>25687</v>
      </c>
      <c r="B2084">
        <v>7.78</v>
      </c>
    </row>
    <row r="2085" spans="1:2" hidden="1">
      <c r="A2085" s="4">
        <v>25688</v>
      </c>
      <c r="B2085">
        <v>7.82</v>
      </c>
    </row>
    <row r="2086" spans="1:2" hidden="1">
      <c r="A2086" s="4">
        <v>25689</v>
      </c>
      <c r="B2086">
        <v>7.85</v>
      </c>
    </row>
    <row r="2087" spans="1:2" hidden="1">
      <c r="A2087" s="4">
        <v>25692</v>
      </c>
      <c r="B2087">
        <v>7.94</v>
      </c>
    </row>
    <row r="2088" spans="1:2" hidden="1">
      <c r="A2088" s="4">
        <v>25693</v>
      </c>
      <c r="B2088">
        <v>7.92</v>
      </c>
    </row>
    <row r="2089" spans="1:2" hidden="1">
      <c r="A2089" s="4">
        <v>25694</v>
      </c>
      <c r="B2089">
        <v>7.86</v>
      </c>
    </row>
    <row r="2090" spans="1:2" hidden="1">
      <c r="A2090" s="4">
        <v>25695</v>
      </c>
      <c r="B2090">
        <v>7.82</v>
      </c>
    </row>
    <row r="2091" spans="1:2" hidden="1">
      <c r="A2091" s="4">
        <v>25696</v>
      </c>
      <c r="B2091">
        <v>7.78</v>
      </c>
    </row>
    <row r="2092" spans="1:2" hidden="1">
      <c r="A2092" s="4">
        <v>25699</v>
      </c>
      <c r="B2092">
        <v>7.82</v>
      </c>
    </row>
    <row r="2093" spans="1:2" hidden="1">
      <c r="A2093" s="4">
        <v>25700</v>
      </c>
      <c r="B2093">
        <v>7.84</v>
      </c>
    </row>
    <row r="2094" spans="1:2" hidden="1">
      <c r="A2094" s="4">
        <v>25701</v>
      </c>
      <c r="B2094">
        <v>7.85</v>
      </c>
    </row>
    <row r="2095" spans="1:2" hidden="1">
      <c r="A2095" s="4">
        <v>25702</v>
      </c>
      <c r="B2095">
        <v>7.86</v>
      </c>
    </row>
    <row r="2096" spans="1:2" hidden="1">
      <c r="A2096" s="4">
        <v>25703</v>
      </c>
      <c r="B2096">
        <v>7.83</v>
      </c>
    </row>
    <row r="2097" spans="1:2" hidden="1">
      <c r="A2097" s="4">
        <v>25706</v>
      </c>
      <c r="B2097">
        <v>7.8</v>
      </c>
    </row>
    <row r="2098" spans="1:2" hidden="1">
      <c r="A2098" s="4">
        <v>25707</v>
      </c>
      <c r="B2098">
        <v>7.8</v>
      </c>
    </row>
    <row r="2099" spans="1:2" hidden="1">
      <c r="A2099" s="4">
        <v>25708</v>
      </c>
      <c r="B2099">
        <v>7.85</v>
      </c>
    </row>
    <row r="2100" spans="1:2" hidden="1">
      <c r="A2100" s="4">
        <v>25709</v>
      </c>
      <c r="B2100">
        <v>7.9</v>
      </c>
    </row>
    <row r="2101" spans="1:2" hidden="1">
      <c r="A2101" s="4">
        <v>25710</v>
      </c>
      <c r="B2101">
        <v>7.99</v>
      </c>
    </row>
    <row r="2102" spans="1:2" hidden="1">
      <c r="A2102" s="4">
        <v>25713</v>
      </c>
      <c r="B2102">
        <v>8.15</v>
      </c>
    </row>
    <row r="2103" spans="1:2" hidden="1">
      <c r="A2103" s="4">
        <v>25714</v>
      </c>
      <c r="B2103">
        <v>8.2200000000000006</v>
      </c>
    </row>
    <row r="2104" spans="1:2" hidden="1">
      <c r="A2104" s="4">
        <v>25715</v>
      </c>
      <c r="B2104">
        <v>8.02</v>
      </c>
    </row>
    <row r="2105" spans="1:2" hidden="1">
      <c r="A2105" s="4">
        <v>25716</v>
      </c>
      <c r="B2105">
        <v>7.98</v>
      </c>
    </row>
    <row r="2106" spans="1:2" hidden="1">
      <c r="A2106" s="4">
        <v>25717</v>
      </c>
      <c r="B2106">
        <v>7.95</v>
      </c>
    </row>
    <row r="2107" spans="1:2" hidden="1">
      <c r="A2107" s="4">
        <v>25720</v>
      </c>
      <c r="B2107">
        <v>7.84</v>
      </c>
    </row>
    <row r="2108" spans="1:2" hidden="1">
      <c r="A2108" s="4">
        <v>25721</v>
      </c>
      <c r="B2108">
        <v>7.78</v>
      </c>
    </row>
    <row r="2109" spans="1:2" hidden="1">
      <c r="A2109" s="4">
        <v>25722</v>
      </c>
      <c r="B2109">
        <v>7.76</v>
      </c>
    </row>
    <row r="2110" spans="1:2" hidden="1">
      <c r="A2110" s="4">
        <v>25723</v>
      </c>
      <c r="B2110">
        <v>7.8</v>
      </c>
    </row>
    <row r="2111" spans="1:2" hidden="1">
      <c r="A2111" s="4">
        <v>25724</v>
      </c>
      <c r="B2111">
        <v>7.88</v>
      </c>
    </row>
    <row r="2112" spans="1:2" hidden="1">
      <c r="A2112" s="4">
        <v>25727</v>
      </c>
      <c r="B2112">
        <v>7.89</v>
      </c>
    </row>
    <row r="2113" spans="1:2" hidden="1">
      <c r="A2113" s="4">
        <v>25728</v>
      </c>
      <c r="B2113">
        <v>7.88</v>
      </c>
    </row>
    <row r="2114" spans="1:2" hidden="1">
      <c r="A2114" s="4">
        <v>25729</v>
      </c>
      <c r="B2114">
        <v>7.87</v>
      </c>
    </row>
    <row r="2115" spans="1:2" hidden="1">
      <c r="A2115" s="4">
        <v>25730</v>
      </c>
      <c r="B2115">
        <v>7.92</v>
      </c>
    </row>
    <row r="2116" spans="1:2" hidden="1">
      <c r="A2116" s="4">
        <v>25731</v>
      </c>
      <c r="B2116">
        <v>7.98</v>
      </c>
    </row>
    <row r="2117" spans="1:2" hidden="1">
      <c r="A2117" s="4">
        <v>25734</v>
      </c>
      <c r="B2117">
        <v>7.98</v>
      </c>
    </row>
    <row r="2118" spans="1:2" hidden="1">
      <c r="A2118" s="4">
        <v>25735</v>
      </c>
      <c r="B2118">
        <v>7.87</v>
      </c>
    </row>
    <row r="2119" spans="1:2" hidden="1">
      <c r="A2119" s="4">
        <v>25736</v>
      </c>
      <c r="B2119">
        <v>7.9</v>
      </c>
    </row>
    <row r="2120" spans="1:2" hidden="1">
      <c r="A2120" s="4">
        <v>25737</v>
      </c>
      <c r="B2120">
        <v>7.9</v>
      </c>
    </row>
    <row r="2121" spans="1:2" hidden="1">
      <c r="A2121" s="4">
        <v>25738</v>
      </c>
      <c r="B2121">
        <v>7.9</v>
      </c>
    </row>
    <row r="2122" spans="1:2" hidden="1">
      <c r="A2122" s="4">
        <v>25741</v>
      </c>
      <c r="B2122">
        <v>7.86</v>
      </c>
    </row>
    <row r="2123" spans="1:2" hidden="1">
      <c r="A2123" s="4">
        <v>25742</v>
      </c>
      <c r="B2123">
        <v>7.79</v>
      </c>
    </row>
    <row r="2124" spans="1:2" hidden="1">
      <c r="A2124" s="4">
        <v>25743</v>
      </c>
      <c r="B2124">
        <v>7.74</v>
      </c>
    </row>
    <row r="2125" spans="1:2" hidden="1">
      <c r="A2125" s="4">
        <v>25744</v>
      </c>
      <c r="B2125">
        <v>7.76</v>
      </c>
    </row>
    <row r="2126" spans="1:2" hidden="1">
      <c r="A2126" s="4">
        <v>25745</v>
      </c>
      <c r="B2126">
        <v>7.78</v>
      </c>
    </row>
    <row r="2127" spans="1:2" hidden="1">
      <c r="A2127" s="4">
        <v>25748</v>
      </c>
      <c r="B2127">
        <v>7.76</v>
      </c>
    </row>
    <row r="2128" spans="1:2" hidden="1">
      <c r="A2128" s="4">
        <v>25749</v>
      </c>
      <c r="B2128">
        <v>7.68</v>
      </c>
    </row>
    <row r="2129" spans="1:2" hidden="1">
      <c r="A2129" s="4">
        <v>25750</v>
      </c>
      <c r="B2129">
        <v>7.64</v>
      </c>
    </row>
    <row r="2130" spans="1:2" hidden="1">
      <c r="A2130" s="4">
        <v>25751</v>
      </c>
      <c r="B2130">
        <v>7.55</v>
      </c>
    </row>
    <row r="2131" spans="1:2" hidden="1">
      <c r="A2131" s="4">
        <v>25755</v>
      </c>
      <c r="B2131">
        <v>7.49</v>
      </c>
    </row>
    <row r="2132" spans="1:2" hidden="1">
      <c r="A2132" s="4">
        <v>25756</v>
      </c>
      <c r="B2132">
        <v>7.46</v>
      </c>
    </row>
    <row r="2133" spans="1:2" hidden="1">
      <c r="A2133" s="4">
        <v>25757</v>
      </c>
      <c r="B2133">
        <v>7.49</v>
      </c>
    </row>
    <row r="2134" spans="1:2" hidden="1">
      <c r="A2134" s="4">
        <v>25758</v>
      </c>
      <c r="B2134">
        <v>7.49</v>
      </c>
    </row>
    <row r="2135" spans="1:2" hidden="1">
      <c r="A2135" s="4">
        <v>25759</v>
      </c>
      <c r="B2135">
        <v>7.54</v>
      </c>
    </row>
    <row r="2136" spans="1:2" hidden="1">
      <c r="A2136" s="4">
        <v>25762</v>
      </c>
      <c r="B2136">
        <v>7.55</v>
      </c>
    </row>
    <row r="2137" spans="1:2" hidden="1">
      <c r="A2137" s="4">
        <v>25763</v>
      </c>
      <c r="B2137">
        <v>7.53</v>
      </c>
    </row>
    <row r="2138" spans="1:2" hidden="1">
      <c r="A2138" s="4">
        <v>25764</v>
      </c>
      <c r="B2138">
        <v>7.49</v>
      </c>
    </row>
    <row r="2139" spans="1:2" hidden="1">
      <c r="A2139" s="4">
        <v>25765</v>
      </c>
      <c r="B2139">
        <v>7.46</v>
      </c>
    </row>
    <row r="2140" spans="1:2" hidden="1">
      <c r="A2140" s="4">
        <v>25766</v>
      </c>
      <c r="B2140">
        <v>7.45</v>
      </c>
    </row>
    <row r="2141" spans="1:2" hidden="1">
      <c r="A2141" s="4">
        <v>25769</v>
      </c>
      <c r="B2141">
        <v>7.46</v>
      </c>
    </row>
    <row r="2142" spans="1:2" hidden="1">
      <c r="A2142" s="4">
        <v>25770</v>
      </c>
      <c r="B2142">
        <v>7.45</v>
      </c>
    </row>
    <row r="2143" spans="1:2" hidden="1">
      <c r="A2143" s="4">
        <v>25771</v>
      </c>
      <c r="B2143">
        <v>7.43</v>
      </c>
    </row>
    <row r="2144" spans="1:2" hidden="1">
      <c r="A2144" s="4">
        <v>25772</v>
      </c>
      <c r="B2144">
        <v>7.32</v>
      </c>
    </row>
    <row r="2145" spans="1:2" hidden="1">
      <c r="A2145" s="4">
        <v>25773</v>
      </c>
      <c r="B2145">
        <v>7.34</v>
      </c>
    </row>
    <row r="2146" spans="1:2" hidden="1">
      <c r="A2146" s="4">
        <v>25776</v>
      </c>
      <c r="B2146">
        <v>7.36</v>
      </c>
    </row>
    <row r="2147" spans="1:2" hidden="1">
      <c r="A2147" s="4">
        <v>25777</v>
      </c>
      <c r="B2147">
        <v>7.41</v>
      </c>
    </row>
    <row r="2148" spans="1:2" hidden="1">
      <c r="A2148" s="4">
        <v>25778</v>
      </c>
      <c r="B2148">
        <v>7.39</v>
      </c>
    </row>
    <row r="2149" spans="1:2" hidden="1">
      <c r="A2149" s="4">
        <v>25779</v>
      </c>
      <c r="B2149">
        <v>7.38</v>
      </c>
    </row>
    <row r="2150" spans="1:2" hidden="1">
      <c r="A2150" s="4">
        <v>25780</v>
      </c>
      <c r="B2150">
        <v>7.38</v>
      </c>
    </row>
    <row r="2151" spans="1:2" hidden="1">
      <c r="A2151" s="4">
        <v>25783</v>
      </c>
      <c r="B2151">
        <v>7.39</v>
      </c>
    </row>
    <row r="2152" spans="1:2" hidden="1">
      <c r="A2152" s="4">
        <v>25784</v>
      </c>
      <c r="B2152">
        <v>7.4</v>
      </c>
    </row>
    <row r="2153" spans="1:2" hidden="1">
      <c r="A2153" s="4">
        <v>25785</v>
      </c>
      <c r="B2153">
        <v>7.42</v>
      </c>
    </row>
    <row r="2154" spans="1:2" hidden="1">
      <c r="A2154" s="4">
        <v>25786</v>
      </c>
      <c r="B2154">
        <v>7.43</v>
      </c>
    </row>
    <row r="2155" spans="1:2" hidden="1">
      <c r="A2155" s="4">
        <v>25787</v>
      </c>
      <c r="B2155">
        <v>7.45</v>
      </c>
    </row>
    <row r="2156" spans="1:2" hidden="1">
      <c r="A2156" s="4">
        <v>25790</v>
      </c>
      <c r="B2156">
        <v>7.5</v>
      </c>
    </row>
    <row r="2157" spans="1:2" hidden="1">
      <c r="A2157" s="4">
        <v>25791</v>
      </c>
      <c r="B2157">
        <v>7.54</v>
      </c>
    </row>
    <row r="2158" spans="1:2" hidden="1">
      <c r="A2158" s="4">
        <v>25792</v>
      </c>
      <c r="B2158">
        <v>7.56</v>
      </c>
    </row>
    <row r="2159" spans="1:2" hidden="1">
      <c r="A2159" s="4">
        <v>25793</v>
      </c>
      <c r="B2159">
        <v>7.58</v>
      </c>
    </row>
    <row r="2160" spans="1:2" hidden="1">
      <c r="A2160" s="4">
        <v>25794</v>
      </c>
      <c r="B2160">
        <v>7.67</v>
      </c>
    </row>
    <row r="2161" spans="1:2" hidden="1">
      <c r="A2161" s="4">
        <v>25797</v>
      </c>
      <c r="B2161">
        <v>7.71</v>
      </c>
    </row>
    <row r="2162" spans="1:2" hidden="1">
      <c r="A2162" s="4">
        <v>25798</v>
      </c>
      <c r="B2162">
        <v>7.68</v>
      </c>
    </row>
    <row r="2163" spans="1:2" hidden="1">
      <c r="A2163" s="4">
        <v>25799</v>
      </c>
      <c r="B2163">
        <v>7.65</v>
      </c>
    </row>
    <row r="2164" spans="1:2" hidden="1">
      <c r="A2164" s="4">
        <v>25800</v>
      </c>
      <c r="B2164">
        <v>7.64</v>
      </c>
    </row>
    <row r="2165" spans="1:2" hidden="1">
      <c r="A2165" s="4">
        <v>25801</v>
      </c>
      <c r="B2165">
        <v>7.6</v>
      </c>
    </row>
    <row r="2166" spans="1:2" hidden="1">
      <c r="A2166" s="4">
        <v>25804</v>
      </c>
      <c r="B2166">
        <v>7.48</v>
      </c>
    </row>
    <row r="2167" spans="1:2" hidden="1">
      <c r="A2167" s="4">
        <v>25805</v>
      </c>
      <c r="B2167">
        <v>7.46</v>
      </c>
    </row>
    <row r="2168" spans="1:2" hidden="1">
      <c r="A2168" s="4">
        <v>25806</v>
      </c>
      <c r="B2168">
        <v>7.45</v>
      </c>
    </row>
    <row r="2169" spans="1:2" hidden="1">
      <c r="A2169" s="4">
        <v>25807</v>
      </c>
      <c r="B2169">
        <v>7.48</v>
      </c>
    </row>
    <row r="2170" spans="1:2" hidden="1">
      <c r="A2170" s="4">
        <v>25808</v>
      </c>
      <c r="B2170">
        <v>7.49</v>
      </c>
    </row>
    <row r="2171" spans="1:2" hidden="1">
      <c r="A2171" s="4">
        <v>25811</v>
      </c>
      <c r="B2171">
        <v>7.49</v>
      </c>
    </row>
    <row r="2172" spans="1:2" hidden="1">
      <c r="A2172" s="4">
        <v>25812</v>
      </c>
      <c r="B2172">
        <v>7.47</v>
      </c>
    </row>
    <row r="2173" spans="1:2" hidden="1">
      <c r="A2173" s="4">
        <v>25813</v>
      </c>
      <c r="B2173">
        <v>7.48</v>
      </c>
    </row>
    <row r="2174" spans="1:2" hidden="1">
      <c r="A2174" s="4">
        <v>25814</v>
      </c>
      <c r="B2174">
        <v>7.48</v>
      </c>
    </row>
    <row r="2175" spans="1:2" hidden="1">
      <c r="A2175" s="4">
        <v>25815</v>
      </c>
      <c r="B2175">
        <v>7.47</v>
      </c>
    </row>
    <row r="2176" spans="1:2" hidden="1">
      <c r="A2176" s="4">
        <v>25819</v>
      </c>
      <c r="B2176">
        <v>7.5</v>
      </c>
    </row>
    <row r="2177" spans="1:2" hidden="1">
      <c r="A2177" s="4">
        <v>25820</v>
      </c>
      <c r="B2177">
        <v>7.54</v>
      </c>
    </row>
    <row r="2178" spans="1:2" hidden="1">
      <c r="A2178" s="4">
        <v>25821</v>
      </c>
      <c r="B2178">
        <v>7.52</v>
      </c>
    </row>
    <row r="2179" spans="1:2" hidden="1">
      <c r="A2179" s="4">
        <v>25822</v>
      </c>
      <c r="B2179">
        <v>7.5</v>
      </c>
    </row>
    <row r="2180" spans="1:2" hidden="1">
      <c r="A2180" s="4">
        <v>25825</v>
      </c>
      <c r="B2180">
        <v>7.48</v>
      </c>
    </row>
    <row r="2181" spans="1:2" hidden="1">
      <c r="A2181" s="4">
        <v>25826</v>
      </c>
      <c r="B2181">
        <v>7.46</v>
      </c>
    </row>
    <row r="2182" spans="1:2" hidden="1">
      <c r="A2182" s="4">
        <v>25827</v>
      </c>
      <c r="B2182">
        <v>7.4</v>
      </c>
    </row>
    <row r="2183" spans="1:2" hidden="1">
      <c r="A2183" s="4">
        <v>25828</v>
      </c>
      <c r="B2183">
        <v>7.32</v>
      </c>
    </row>
    <row r="2184" spans="1:2" hidden="1">
      <c r="A2184" s="4">
        <v>25829</v>
      </c>
      <c r="B2184">
        <v>7.31</v>
      </c>
    </row>
    <row r="2185" spans="1:2" hidden="1">
      <c r="A2185" s="4">
        <v>25832</v>
      </c>
      <c r="B2185">
        <v>7.29</v>
      </c>
    </row>
    <row r="2186" spans="1:2" hidden="1">
      <c r="A2186" s="4">
        <v>25833</v>
      </c>
      <c r="B2186">
        <v>7.28</v>
      </c>
    </row>
    <row r="2187" spans="1:2" hidden="1">
      <c r="A2187" s="4">
        <v>25834</v>
      </c>
      <c r="B2187">
        <v>7.24</v>
      </c>
    </row>
    <row r="2188" spans="1:2" hidden="1">
      <c r="A2188" s="4">
        <v>25835</v>
      </c>
      <c r="B2188">
        <v>7.26</v>
      </c>
    </row>
    <row r="2189" spans="1:2" hidden="1">
      <c r="A2189" s="4">
        <v>25836</v>
      </c>
      <c r="B2189">
        <v>7.28</v>
      </c>
    </row>
    <row r="2190" spans="1:2" hidden="1">
      <c r="A2190" s="4">
        <v>25839</v>
      </c>
      <c r="B2190">
        <v>7.31</v>
      </c>
    </row>
    <row r="2191" spans="1:2" hidden="1">
      <c r="A2191" s="4">
        <v>25840</v>
      </c>
      <c r="B2191">
        <v>7.3</v>
      </c>
    </row>
    <row r="2192" spans="1:2" hidden="1">
      <c r="A2192" s="4">
        <v>25841</v>
      </c>
      <c r="B2192">
        <v>7.29</v>
      </c>
    </row>
    <row r="2193" spans="1:2" hidden="1">
      <c r="A2193" s="4">
        <v>25842</v>
      </c>
      <c r="B2193">
        <v>7.29</v>
      </c>
    </row>
    <row r="2194" spans="1:2" hidden="1">
      <c r="A2194" s="4">
        <v>25843</v>
      </c>
      <c r="B2194">
        <v>7.26</v>
      </c>
    </row>
    <row r="2195" spans="1:2" hidden="1">
      <c r="A2195" s="4">
        <v>25846</v>
      </c>
      <c r="B2195">
        <v>7.26</v>
      </c>
    </row>
    <row r="2196" spans="1:2" hidden="1">
      <c r="A2196" s="4">
        <v>25847</v>
      </c>
      <c r="B2196">
        <v>7.24</v>
      </c>
    </row>
    <row r="2197" spans="1:2" hidden="1">
      <c r="A2197" s="4">
        <v>25848</v>
      </c>
      <c r="B2197">
        <v>7.23</v>
      </c>
    </row>
    <row r="2198" spans="1:2" hidden="1">
      <c r="A2198" s="4">
        <v>25849</v>
      </c>
      <c r="B2198">
        <v>7.25</v>
      </c>
    </row>
    <row r="2199" spans="1:2" hidden="1">
      <c r="A2199" s="4">
        <v>25850</v>
      </c>
      <c r="B2199">
        <v>7.25</v>
      </c>
    </row>
    <row r="2200" spans="1:2" hidden="1">
      <c r="A2200" s="4">
        <v>25854</v>
      </c>
      <c r="B2200">
        <v>7.25</v>
      </c>
    </row>
    <row r="2201" spans="1:2" hidden="1">
      <c r="A2201" s="4">
        <v>25855</v>
      </c>
      <c r="B2201">
        <v>7.3</v>
      </c>
    </row>
    <row r="2202" spans="1:2" hidden="1">
      <c r="A2202" s="4">
        <v>25856</v>
      </c>
      <c r="B2202">
        <v>7.3</v>
      </c>
    </row>
    <row r="2203" spans="1:2" hidden="1">
      <c r="A2203" s="4">
        <v>25857</v>
      </c>
      <c r="B2203">
        <v>7.31</v>
      </c>
    </row>
    <row r="2204" spans="1:2" hidden="1">
      <c r="A2204" s="4">
        <v>25860</v>
      </c>
      <c r="B2204">
        <v>7.35</v>
      </c>
    </row>
    <row r="2205" spans="1:2" hidden="1">
      <c r="A2205" s="4">
        <v>25861</v>
      </c>
      <c r="B2205">
        <v>7.37</v>
      </c>
    </row>
    <row r="2206" spans="1:2" hidden="1">
      <c r="A2206" s="4">
        <v>25862</v>
      </c>
      <c r="B2206">
        <v>7.42</v>
      </c>
    </row>
    <row r="2207" spans="1:2" hidden="1">
      <c r="A2207" s="4">
        <v>25863</v>
      </c>
      <c r="B2207">
        <v>7.46</v>
      </c>
    </row>
    <row r="2208" spans="1:2" hidden="1">
      <c r="A2208" s="4">
        <v>25864</v>
      </c>
      <c r="B2208">
        <v>7.44</v>
      </c>
    </row>
    <row r="2209" spans="1:2" hidden="1">
      <c r="A2209" s="4">
        <v>25867</v>
      </c>
      <c r="B2209">
        <v>7.44</v>
      </c>
    </row>
    <row r="2210" spans="1:2" hidden="1">
      <c r="A2210" s="4">
        <v>25868</v>
      </c>
      <c r="B2210">
        <v>7.42</v>
      </c>
    </row>
    <row r="2211" spans="1:2" hidden="1">
      <c r="A2211" s="4">
        <v>25869</v>
      </c>
      <c r="B2211">
        <v>7.38</v>
      </c>
    </row>
    <row r="2212" spans="1:2" hidden="1">
      <c r="A2212" s="4">
        <v>25870</v>
      </c>
      <c r="B2212">
        <v>7.31</v>
      </c>
    </row>
    <row r="2213" spans="1:2" hidden="1">
      <c r="A2213" s="4">
        <v>25871</v>
      </c>
      <c r="B2213">
        <v>7.33</v>
      </c>
    </row>
    <row r="2214" spans="1:2" hidden="1">
      <c r="A2214" s="4">
        <v>25874</v>
      </c>
      <c r="B2214">
        <v>7.24</v>
      </c>
    </row>
    <row r="2215" spans="1:2" hidden="1">
      <c r="A2215" s="4">
        <v>25876</v>
      </c>
      <c r="B2215">
        <v>7.23</v>
      </c>
    </row>
    <row r="2216" spans="1:2" hidden="1">
      <c r="A2216" s="4">
        <v>25877</v>
      </c>
      <c r="B2216">
        <v>7.2</v>
      </c>
    </row>
    <row r="2217" spans="1:2" hidden="1">
      <c r="A2217" s="4">
        <v>25878</v>
      </c>
      <c r="B2217">
        <v>7.15</v>
      </c>
    </row>
    <row r="2218" spans="1:2" hidden="1">
      <c r="A2218" s="4">
        <v>25881</v>
      </c>
      <c r="B2218">
        <v>7.06</v>
      </c>
    </row>
    <row r="2219" spans="1:2" hidden="1">
      <c r="A2219" s="4">
        <v>25882</v>
      </c>
      <c r="B2219">
        <v>7.06</v>
      </c>
    </row>
    <row r="2220" spans="1:2" hidden="1">
      <c r="A2220" s="4">
        <v>25884</v>
      </c>
      <c r="B2220">
        <v>7.03</v>
      </c>
    </row>
    <row r="2221" spans="1:2" hidden="1">
      <c r="A2221" s="4">
        <v>25885</v>
      </c>
      <c r="B2221">
        <v>7</v>
      </c>
    </row>
    <row r="2222" spans="1:2" hidden="1">
      <c r="A2222" s="4">
        <v>25888</v>
      </c>
      <c r="B2222">
        <v>6.96</v>
      </c>
    </row>
    <row r="2223" spans="1:2" hidden="1">
      <c r="A2223" s="4">
        <v>25889</v>
      </c>
      <c r="B2223">
        <v>6.93</v>
      </c>
    </row>
    <row r="2224" spans="1:2" hidden="1">
      <c r="A2224" s="4">
        <v>25890</v>
      </c>
      <c r="B2224">
        <v>6.86</v>
      </c>
    </row>
    <row r="2225" spans="1:2" hidden="1">
      <c r="A2225" s="4">
        <v>25891</v>
      </c>
      <c r="B2225">
        <v>6.72</v>
      </c>
    </row>
    <row r="2226" spans="1:2" hidden="1">
      <c r="A2226" s="4">
        <v>25892</v>
      </c>
      <c r="B2226">
        <v>6.48</v>
      </c>
    </row>
    <row r="2227" spans="1:2" hidden="1">
      <c r="A2227" s="4">
        <v>25895</v>
      </c>
      <c r="B2227">
        <v>6.32</v>
      </c>
    </row>
    <row r="2228" spans="1:2" hidden="1">
      <c r="A2228" s="4">
        <v>25896</v>
      </c>
      <c r="B2228">
        <v>6.45</v>
      </c>
    </row>
    <row r="2229" spans="1:2" hidden="1">
      <c r="A2229" s="4">
        <v>25897</v>
      </c>
      <c r="B2229">
        <v>6.48</v>
      </c>
    </row>
    <row r="2230" spans="1:2" hidden="1">
      <c r="A2230" s="4">
        <v>25899</v>
      </c>
      <c r="B2230">
        <v>6.48</v>
      </c>
    </row>
    <row r="2231" spans="1:2" hidden="1">
      <c r="A2231" s="4">
        <v>25902</v>
      </c>
      <c r="B2231">
        <v>6.49</v>
      </c>
    </row>
    <row r="2232" spans="1:2" hidden="1">
      <c r="A2232" s="4">
        <v>25903</v>
      </c>
      <c r="B2232">
        <v>6.48</v>
      </c>
    </row>
    <row r="2233" spans="1:2" hidden="1">
      <c r="A2233" s="4">
        <v>25904</v>
      </c>
      <c r="B2233">
        <v>6.41</v>
      </c>
    </row>
    <row r="2234" spans="1:2" hidden="1">
      <c r="A2234" s="4">
        <v>25905</v>
      </c>
      <c r="B2234">
        <v>6.31</v>
      </c>
    </row>
    <row r="2235" spans="1:2" hidden="1">
      <c r="A2235" s="4">
        <v>25906</v>
      </c>
      <c r="B2235">
        <v>6.21</v>
      </c>
    </row>
    <row r="2236" spans="1:2" hidden="1">
      <c r="A2236" s="4">
        <v>25909</v>
      </c>
      <c r="B2236">
        <v>6.27</v>
      </c>
    </row>
    <row r="2237" spans="1:2" hidden="1">
      <c r="A2237" s="4">
        <v>25910</v>
      </c>
      <c r="B2237">
        <v>6.29</v>
      </c>
    </row>
    <row r="2238" spans="1:2" hidden="1">
      <c r="A2238" s="4">
        <v>25911</v>
      </c>
      <c r="B2238">
        <v>6.34</v>
      </c>
    </row>
    <row r="2239" spans="1:2" hidden="1">
      <c r="A2239" s="4">
        <v>25912</v>
      </c>
      <c r="B2239">
        <v>6.34</v>
      </c>
    </row>
    <row r="2240" spans="1:2" hidden="1">
      <c r="A2240" s="4">
        <v>25913</v>
      </c>
      <c r="B2240">
        <v>6.31</v>
      </c>
    </row>
    <row r="2241" spans="1:2" hidden="1">
      <c r="A2241" s="4">
        <v>25916</v>
      </c>
      <c r="B2241">
        <v>6.26</v>
      </c>
    </row>
    <row r="2242" spans="1:2" hidden="1">
      <c r="A2242" s="4">
        <v>25917</v>
      </c>
      <c r="B2242">
        <v>6.29</v>
      </c>
    </row>
    <row r="2243" spans="1:2" hidden="1">
      <c r="A2243" s="4">
        <v>25918</v>
      </c>
      <c r="B2243">
        <v>6.29</v>
      </c>
    </row>
    <row r="2244" spans="1:2" hidden="1">
      <c r="A2244" s="4">
        <v>25919</v>
      </c>
      <c r="B2244">
        <v>6.3</v>
      </c>
    </row>
    <row r="2245" spans="1:2" hidden="1">
      <c r="A2245" s="4">
        <v>25920</v>
      </c>
      <c r="B2245">
        <v>6.33</v>
      </c>
    </row>
    <row r="2246" spans="1:2" hidden="1">
      <c r="A2246" s="4">
        <v>25923</v>
      </c>
      <c r="B2246">
        <v>6.45</v>
      </c>
    </row>
    <row r="2247" spans="1:2" hidden="1">
      <c r="A2247" s="4">
        <v>25924</v>
      </c>
      <c r="B2247">
        <v>6.52</v>
      </c>
    </row>
    <row r="2248" spans="1:2" hidden="1">
      <c r="A2248" s="4">
        <v>25925</v>
      </c>
      <c r="B2248">
        <v>6.57</v>
      </c>
    </row>
    <row r="2249" spans="1:2" hidden="1">
      <c r="A2249" s="4">
        <v>25926</v>
      </c>
      <c r="B2249">
        <v>6.53</v>
      </c>
    </row>
    <row r="2250" spans="1:2" hidden="1">
      <c r="A2250" s="4">
        <v>25930</v>
      </c>
      <c r="B2250">
        <v>6.54</v>
      </c>
    </row>
    <row r="2251" spans="1:2" hidden="1">
      <c r="A2251" s="4">
        <v>25931</v>
      </c>
      <c r="B2251">
        <v>6.56</v>
      </c>
    </row>
    <row r="2252" spans="1:2" hidden="1">
      <c r="A2252" s="4">
        <v>25932</v>
      </c>
      <c r="B2252">
        <v>6.51</v>
      </c>
    </row>
    <row r="2253" spans="1:2" hidden="1">
      <c r="A2253" s="4">
        <v>25933</v>
      </c>
      <c r="B2253">
        <v>6.5</v>
      </c>
    </row>
    <row r="2254" spans="1:2" hidden="1">
      <c r="A2254" s="4">
        <v>25937</v>
      </c>
      <c r="B2254">
        <v>6.46</v>
      </c>
    </row>
    <row r="2255" spans="1:2" hidden="1">
      <c r="A2255" s="4">
        <v>25938</v>
      </c>
      <c r="B2255">
        <v>6.47</v>
      </c>
    </row>
    <row r="2256" spans="1:2" hidden="1">
      <c r="A2256" s="4">
        <v>25939</v>
      </c>
      <c r="B2256">
        <v>6.47</v>
      </c>
    </row>
    <row r="2257" spans="1:2" hidden="1">
      <c r="A2257" s="4">
        <v>25940</v>
      </c>
      <c r="B2257">
        <v>6.45</v>
      </c>
    </row>
    <row r="2258" spans="1:2" hidden="1">
      <c r="A2258" s="4">
        <v>25941</v>
      </c>
      <c r="B2258">
        <v>6.44</v>
      </c>
    </row>
    <row r="2259" spans="1:2" hidden="1">
      <c r="A2259" s="4">
        <v>25944</v>
      </c>
      <c r="B2259">
        <v>6.39</v>
      </c>
    </row>
    <row r="2260" spans="1:2" hidden="1">
      <c r="A2260" s="4">
        <v>25945</v>
      </c>
      <c r="B2260">
        <v>6.35</v>
      </c>
    </row>
    <row r="2261" spans="1:2" hidden="1">
      <c r="A2261" s="4">
        <v>25946</v>
      </c>
      <c r="B2261">
        <v>6.29</v>
      </c>
    </row>
    <row r="2262" spans="1:2" hidden="1">
      <c r="A2262" s="4">
        <v>25947</v>
      </c>
      <c r="B2262">
        <v>6.22</v>
      </c>
    </row>
    <row r="2263" spans="1:2" hidden="1">
      <c r="A2263" s="4">
        <v>25948</v>
      </c>
      <c r="B2263">
        <v>6.22</v>
      </c>
    </row>
    <row r="2264" spans="1:2" hidden="1">
      <c r="A2264" s="4">
        <v>25951</v>
      </c>
      <c r="B2264">
        <v>6.16</v>
      </c>
    </row>
    <row r="2265" spans="1:2" hidden="1">
      <c r="A2265" s="4">
        <v>25952</v>
      </c>
      <c r="B2265">
        <v>6.17</v>
      </c>
    </row>
    <row r="2266" spans="1:2" hidden="1">
      <c r="A2266" s="4">
        <v>25953</v>
      </c>
      <c r="B2266">
        <v>6.15</v>
      </c>
    </row>
    <row r="2267" spans="1:2" hidden="1">
      <c r="A2267" s="4">
        <v>25954</v>
      </c>
      <c r="B2267">
        <v>6.09</v>
      </c>
    </row>
    <row r="2268" spans="1:2" hidden="1">
      <c r="A2268" s="4">
        <v>25955</v>
      </c>
      <c r="B2268">
        <v>6.06</v>
      </c>
    </row>
    <row r="2269" spans="1:2" hidden="1">
      <c r="A2269" s="4">
        <v>25958</v>
      </c>
      <c r="B2269">
        <v>6.05</v>
      </c>
    </row>
    <row r="2270" spans="1:2" hidden="1">
      <c r="A2270" s="4">
        <v>25959</v>
      </c>
      <c r="B2270">
        <v>6.07</v>
      </c>
    </row>
    <row r="2271" spans="1:2" hidden="1">
      <c r="A2271" s="4">
        <v>25960</v>
      </c>
      <c r="B2271">
        <v>6.09</v>
      </c>
    </row>
    <row r="2272" spans="1:2" hidden="1">
      <c r="A2272" s="4">
        <v>25961</v>
      </c>
      <c r="B2272">
        <v>6.08</v>
      </c>
    </row>
    <row r="2273" spans="1:2" hidden="1">
      <c r="A2273" s="4">
        <v>25962</v>
      </c>
      <c r="B2273">
        <v>6.09</v>
      </c>
    </row>
    <row r="2274" spans="1:2" hidden="1">
      <c r="A2274" s="4">
        <v>25965</v>
      </c>
      <c r="B2274">
        <v>6.09</v>
      </c>
    </row>
    <row r="2275" spans="1:2" hidden="1">
      <c r="A2275" s="4">
        <v>25966</v>
      </c>
      <c r="B2275">
        <v>6.11</v>
      </c>
    </row>
    <row r="2276" spans="1:2" hidden="1">
      <c r="A2276" s="4">
        <v>25967</v>
      </c>
      <c r="B2276">
        <v>6.11</v>
      </c>
    </row>
    <row r="2277" spans="1:2" hidden="1">
      <c r="A2277" s="4">
        <v>25968</v>
      </c>
      <c r="B2277">
        <v>6.1</v>
      </c>
    </row>
    <row r="2278" spans="1:2" hidden="1">
      <c r="A2278" s="4">
        <v>25969</v>
      </c>
      <c r="B2278">
        <v>6.1</v>
      </c>
    </row>
    <row r="2279" spans="1:2" hidden="1">
      <c r="A2279" s="4">
        <v>25972</v>
      </c>
      <c r="B2279">
        <v>6.09</v>
      </c>
    </row>
    <row r="2280" spans="1:2" hidden="1">
      <c r="A2280" s="4">
        <v>25973</v>
      </c>
      <c r="B2280">
        <v>6.07</v>
      </c>
    </row>
    <row r="2281" spans="1:2" hidden="1">
      <c r="A2281" s="4">
        <v>25974</v>
      </c>
      <c r="B2281">
        <v>6.08</v>
      </c>
    </row>
    <row r="2282" spans="1:2" hidden="1">
      <c r="A2282" s="4">
        <v>25975</v>
      </c>
      <c r="B2282">
        <v>6.08</v>
      </c>
    </row>
    <row r="2283" spans="1:2" hidden="1">
      <c r="A2283" s="4">
        <v>25980</v>
      </c>
      <c r="B2283">
        <v>6.11</v>
      </c>
    </row>
    <row r="2284" spans="1:2" hidden="1">
      <c r="A2284" s="4">
        <v>25981</v>
      </c>
      <c r="B2284">
        <v>6.11</v>
      </c>
    </row>
    <row r="2285" spans="1:2" hidden="1">
      <c r="A2285" s="4">
        <v>25982</v>
      </c>
      <c r="B2285">
        <v>6.11</v>
      </c>
    </row>
    <row r="2286" spans="1:2" hidden="1">
      <c r="A2286" s="4">
        <v>25983</v>
      </c>
      <c r="B2286">
        <v>6.12</v>
      </c>
    </row>
    <row r="2287" spans="1:2" hidden="1">
      <c r="A2287" s="4">
        <v>25986</v>
      </c>
      <c r="B2287">
        <v>6.15</v>
      </c>
    </row>
    <row r="2288" spans="1:2" hidden="1">
      <c r="A2288" s="4">
        <v>25987</v>
      </c>
      <c r="B2288">
        <v>6.18</v>
      </c>
    </row>
    <row r="2289" spans="1:2" hidden="1">
      <c r="A2289" s="4">
        <v>25988</v>
      </c>
      <c r="B2289">
        <v>6.16</v>
      </c>
    </row>
    <row r="2290" spans="1:2" hidden="1">
      <c r="A2290" s="4">
        <v>25989</v>
      </c>
      <c r="B2290">
        <v>6.11</v>
      </c>
    </row>
    <row r="2291" spans="1:2" hidden="1">
      <c r="A2291" s="4">
        <v>25990</v>
      </c>
      <c r="B2291">
        <v>6.14</v>
      </c>
    </row>
    <row r="2292" spans="1:2" hidden="1">
      <c r="A2292" s="4">
        <v>25993</v>
      </c>
      <c r="B2292">
        <v>6.12</v>
      </c>
    </row>
    <row r="2293" spans="1:2" hidden="1">
      <c r="A2293" s="4">
        <v>25994</v>
      </c>
      <c r="B2293">
        <v>6.09</v>
      </c>
    </row>
    <row r="2294" spans="1:2" hidden="1">
      <c r="A2294" s="4">
        <v>25995</v>
      </c>
      <c r="B2294">
        <v>6.05</v>
      </c>
    </row>
    <row r="2295" spans="1:2" hidden="1">
      <c r="A2295" s="4">
        <v>25996</v>
      </c>
      <c r="B2295">
        <v>6.05</v>
      </c>
    </row>
    <row r="2296" spans="1:2" hidden="1">
      <c r="A2296" s="4">
        <v>25997</v>
      </c>
      <c r="B2296">
        <v>6.03</v>
      </c>
    </row>
    <row r="2297" spans="1:2" hidden="1">
      <c r="A2297" s="4">
        <v>26000</v>
      </c>
      <c r="B2297">
        <v>5.99</v>
      </c>
    </row>
    <row r="2298" spans="1:2" hidden="1">
      <c r="A2298" s="4">
        <v>26001</v>
      </c>
      <c r="B2298">
        <v>5.9</v>
      </c>
    </row>
    <row r="2299" spans="1:2" hidden="1">
      <c r="A2299" s="4">
        <v>26002</v>
      </c>
      <c r="B2299">
        <v>5.8</v>
      </c>
    </row>
    <row r="2300" spans="1:2" hidden="1">
      <c r="A2300" s="4">
        <v>26003</v>
      </c>
      <c r="B2300">
        <v>5.69</v>
      </c>
    </row>
    <row r="2301" spans="1:2" hidden="1">
      <c r="A2301" s="4">
        <v>26004</v>
      </c>
      <c r="B2301">
        <v>5.72</v>
      </c>
    </row>
    <row r="2302" spans="1:2" hidden="1">
      <c r="A2302" s="4">
        <v>26007</v>
      </c>
      <c r="B2302">
        <v>5.7</v>
      </c>
    </row>
    <row r="2303" spans="1:2" hidden="1">
      <c r="A2303" s="4">
        <v>26008</v>
      </c>
      <c r="B2303">
        <v>5.68</v>
      </c>
    </row>
    <row r="2304" spans="1:2" hidden="1">
      <c r="A2304" s="4">
        <v>26009</v>
      </c>
      <c r="B2304">
        <v>5.61</v>
      </c>
    </row>
    <row r="2305" spans="1:2" hidden="1">
      <c r="A2305" s="4">
        <v>26010</v>
      </c>
      <c r="B2305">
        <v>5.55</v>
      </c>
    </row>
    <row r="2306" spans="1:2" hidden="1">
      <c r="A2306" s="4">
        <v>26011</v>
      </c>
      <c r="B2306">
        <v>5.51</v>
      </c>
    </row>
    <row r="2307" spans="1:2" hidden="1">
      <c r="A2307" s="4">
        <v>26014</v>
      </c>
      <c r="B2307">
        <v>5.42</v>
      </c>
    </row>
    <row r="2308" spans="1:2" hidden="1">
      <c r="A2308" s="4">
        <v>26015</v>
      </c>
      <c r="B2308">
        <v>5.38</v>
      </c>
    </row>
    <row r="2309" spans="1:2" hidden="1">
      <c r="A2309" s="4">
        <v>26016</v>
      </c>
      <c r="B2309">
        <v>5.41</v>
      </c>
    </row>
    <row r="2310" spans="1:2" hidden="1">
      <c r="A2310" s="4">
        <v>26017</v>
      </c>
      <c r="B2310">
        <v>5.43</v>
      </c>
    </row>
    <row r="2311" spans="1:2" hidden="1">
      <c r="A2311" s="4">
        <v>26018</v>
      </c>
      <c r="B2311">
        <v>5.48</v>
      </c>
    </row>
    <row r="2312" spans="1:2" hidden="1">
      <c r="A2312" s="4">
        <v>26021</v>
      </c>
      <c r="B2312">
        <v>5.54</v>
      </c>
    </row>
    <row r="2313" spans="1:2" hidden="1">
      <c r="A2313" s="4">
        <v>26022</v>
      </c>
      <c r="B2313">
        <v>5.5</v>
      </c>
    </row>
    <row r="2314" spans="1:2" hidden="1">
      <c r="A2314" s="4">
        <v>26023</v>
      </c>
      <c r="B2314">
        <v>5.53</v>
      </c>
    </row>
    <row r="2315" spans="1:2" hidden="1">
      <c r="A2315" s="4">
        <v>26024</v>
      </c>
      <c r="B2315">
        <v>5.58</v>
      </c>
    </row>
    <row r="2316" spans="1:2" hidden="1">
      <c r="A2316" s="4">
        <v>26025</v>
      </c>
      <c r="B2316">
        <v>5.6</v>
      </c>
    </row>
    <row r="2317" spans="1:2" hidden="1">
      <c r="A2317" s="4">
        <v>26028</v>
      </c>
      <c r="B2317">
        <v>5.63</v>
      </c>
    </row>
    <row r="2318" spans="1:2" hidden="1">
      <c r="A2318" s="4">
        <v>26029</v>
      </c>
      <c r="B2318">
        <v>5.6</v>
      </c>
    </row>
    <row r="2319" spans="1:2" hidden="1">
      <c r="A2319" s="4">
        <v>26030</v>
      </c>
      <c r="B2319">
        <v>5.58</v>
      </c>
    </row>
    <row r="2320" spans="1:2" hidden="1">
      <c r="A2320" s="4">
        <v>26031</v>
      </c>
      <c r="B2320">
        <v>5.62</v>
      </c>
    </row>
    <row r="2321" spans="1:2" hidden="1">
      <c r="A2321" s="4">
        <v>26035</v>
      </c>
      <c r="B2321">
        <v>5.73</v>
      </c>
    </row>
    <row r="2322" spans="1:2" hidden="1">
      <c r="A2322" s="4">
        <v>26036</v>
      </c>
      <c r="B2322">
        <v>5.72</v>
      </c>
    </row>
    <row r="2323" spans="1:2" hidden="1">
      <c r="A2323" s="4">
        <v>26037</v>
      </c>
      <c r="B2323">
        <v>5.77</v>
      </c>
    </row>
    <row r="2324" spans="1:2" hidden="1">
      <c r="A2324" s="4">
        <v>26038</v>
      </c>
      <c r="B2324">
        <v>5.8</v>
      </c>
    </row>
    <row r="2325" spans="1:2" hidden="1">
      <c r="A2325" s="4">
        <v>26039</v>
      </c>
      <c r="B2325">
        <v>5.82</v>
      </c>
    </row>
    <row r="2326" spans="1:2" hidden="1">
      <c r="A2326" s="4">
        <v>26042</v>
      </c>
      <c r="B2326">
        <v>5.88</v>
      </c>
    </row>
    <row r="2327" spans="1:2" hidden="1">
      <c r="A2327" s="4">
        <v>26043</v>
      </c>
      <c r="B2327">
        <v>5.97</v>
      </c>
    </row>
    <row r="2328" spans="1:2" hidden="1">
      <c r="A2328" s="4">
        <v>26044</v>
      </c>
      <c r="B2328">
        <v>6.04</v>
      </c>
    </row>
    <row r="2329" spans="1:2" hidden="1">
      <c r="A2329" s="4">
        <v>26045</v>
      </c>
      <c r="B2329">
        <v>6.02</v>
      </c>
    </row>
    <row r="2330" spans="1:2" hidden="1">
      <c r="A2330" s="4">
        <v>26046</v>
      </c>
      <c r="B2330">
        <v>6.01</v>
      </c>
    </row>
    <row r="2331" spans="1:2" hidden="1">
      <c r="A2331" s="4">
        <v>26049</v>
      </c>
      <c r="B2331">
        <v>6</v>
      </c>
    </row>
    <row r="2332" spans="1:2" hidden="1">
      <c r="A2332" s="4">
        <v>26050</v>
      </c>
      <c r="B2332">
        <v>6</v>
      </c>
    </row>
    <row r="2333" spans="1:2" hidden="1">
      <c r="A2333" s="4">
        <v>26051</v>
      </c>
      <c r="B2333">
        <v>5.99</v>
      </c>
    </row>
    <row r="2334" spans="1:2" hidden="1">
      <c r="A2334" s="4">
        <v>26052</v>
      </c>
      <c r="B2334">
        <v>6.07</v>
      </c>
    </row>
    <row r="2335" spans="1:2" hidden="1">
      <c r="A2335" s="4">
        <v>26053</v>
      </c>
      <c r="B2335">
        <v>6.08</v>
      </c>
    </row>
    <row r="2336" spans="1:2" hidden="1">
      <c r="A2336" s="4">
        <v>26056</v>
      </c>
      <c r="B2336">
        <v>6.15</v>
      </c>
    </row>
    <row r="2337" spans="1:2" hidden="1">
      <c r="A2337" s="4">
        <v>26057</v>
      </c>
      <c r="B2337">
        <v>6.25</v>
      </c>
    </row>
    <row r="2338" spans="1:2" hidden="1">
      <c r="A2338" s="4">
        <v>26058</v>
      </c>
      <c r="B2338">
        <v>6.26</v>
      </c>
    </row>
    <row r="2339" spans="1:2" hidden="1">
      <c r="A2339" s="4">
        <v>26059</v>
      </c>
      <c r="B2339">
        <v>6.28</v>
      </c>
    </row>
    <row r="2340" spans="1:2" hidden="1">
      <c r="A2340" s="4">
        <v>26060</v>
      </c>
      <c r="B2340">
        <v>6.25</v>
      </c>
    </row>
    <row r="2341" spans="1:2" hidden="1">
      <c r="A2341" s="4">
        <v>26063</v>
      </c>
      <c r="B2341">
        <v>6.22</v>
      </c>
    </row>
    <row r="2342" spans="1:2" hidden="1">
      <c r="A2342" s="4">
        <v>26064</v>
      </c>
      <c r="B2342">
        <v>6.26</v>
      </c>
    </row>
    <row r="2343" spans="1:2" hidden="1">
      <c r="A2343" s="4">
        <v>26065</v>
      </c>
      <c r="B2343">
        <v>6.35</v>
      </c>
    </row>
    <row r="2344" spans="1:2" hidden="1">
      <c r="A2344" s="4">
        <v>26066</v>
      </c>
      <c r="B2344">
        <v>6.47</v>
      </c>
    </row>
    <row r="2345" spans="1:2" hidden="1">
      <c r="A2345" s="4">
        <v>26067</v>
      </c>
      <c r="B2345">
        <v>6.49</v>
      </c>
    </row>
    <row r="2346" spans="1:2" hidden="1">
      <c r="A2346" s="4">
        <v>26070</v>
      </c>
      <c r="B2346">
        <v>6.57</v>
      </c>
    </row>
    <row r="2347" spans="1:2" hidden="1">
      <c r="A2347" s="4">
        <v>26071</v>
      </c>
      <c r="B2347">
        <v>6.65</v>
      </c>
    </row>
    <row r="2348" spans="1:2" hidden="1">
      <c r="A2348" s="4">
        <v>26072</v>
      </c>
      <c r="B2348">
        <v>6.6</v>
      </c>
    </row>
    <row r="2349" spans="1:2" hidden="1">
      <c r="A2349" s="4">
        <v>26073</v>
      </c>
      <c r="B2349">
        <v>6.49</v>
      </c>
    </row>
    <row r="2350" spans="1:2" hidden="1">
      <c r="A2350" s="4">
        <v>26074</v>
      </c>
      <c r="B2350">
        <v>6.53</v>
      </c>
    </row>
    <row r="2351" spans="1:2" hidden="1">
      <c r="A2351" s="4">
        <v>26077</v>
      </c>
      <c r="B2351">
        <v>6.49</v>
      </c>
    </row>
    <row r="2352" spans="1:2" hidden="1">
      <c r="A2352" s="4">
        <v>26078</v>
      </c>
      <c r="B2352">
        <v>6.44</v>
      </c>
    </row>
    <row r="2353" spans="1:2" hidden="1">
      <c r="A2353" s="4">
        <v>26079</v>
      </c>
      <c r="B2353">
        <v>6.37</v>
      </c>
    </row>
    <row r="2354" spans="1:2" hidden="1">
      <c r="A2354" s="4">
        <v>26080</v>
      </c>
      <c r="B2354">
        <v>6.35</v>
      </c>
    </row>
    <row r="2355" spans="1:2" hidden="1">
      <c r="A2355" s="4">
        <v>26081</v>
      </c>
      <c r="B2355">
        <v>6.38</v>
      </c>
    </row>
    <row r="2356" spans="1:2" hidden="1">
      <c r="A2356" s="4">
        <v>26085</v>
      </c>
      <c r="B2356">
        <v>6.36</v>
      </c>
    </row>
    <row r="2357" spans="1:2" hidden="1">
      <c r="A2357" s="4">
        <v>26086</v>
      </c>
      <c r="B2357">
        <v>6.24</v>
      </c>
    </row>
    <row r="2358" spans="1:2" hidden="1">
      <c r="A2358" s="4">
        <v>26087</v>
      </c>
      <c r="B2358">
        <v>6.19</v>
      </c>
    </row>
    <row r="2359" spans="1:2" hidden="1">
      <c r="A2359" s="4">
        <v>26088</v>
      </c>
      <c r="B2359">
        <v>6.26</v>
      </c>
    </row>
    <row r="2360" spans="1:2" hidden="1">
      <c r="A2360" s="4">
        <v>26091</v>
      </c>
      <c r="B2360">
        <v>6.34</v>
      </c>
    </row>
    <row r="2361" spans="1:2" hidden="1">
      <c r="A2361" s="4">
        <v>26092</v>
      </c>
      <c r="B2361">
        <v>6.38</v>
      </c>
    </row>
    <row r="2362" spans="1:2" hidden="1">
      <c r="A2362" s="4">
        <v>26093</v>
      </c>
      <c r="B2362">
        <v>6.44</v>
      </c>
    </row>
    <row r="2363" spans="1:2" hidden="1">
      <c r="A2363" s="4">
        <v>26094</v>
      </c>
      <c r="B2363">
        <v>6.48</v>
      </c>
    </row>
    <row r="2364" spans="1:2" hidden="1">
      <c r="A2364" s="4">
        <v>26095</v>
      </c>
      <c r="B2364">
        <v>6.5</v>
      </c>
    </row>
    <row r="2365" spans="1:2" hidden="1">
      <c r="A2365" s="4">
        <v>26098</v>
      </c>
      <c r="B2365">
        <v>6.63</v>
      </c>
    </row>
    <row r="2366" spans="1:2" hidden="1">
      <c r="A2366" s="4">
        <v>26099</v>
      </c>
      <c r="B2366">
        <v>6.73</v>
      </c>
    </row>
    <row r="2367" spans="1:2" hidden="1">
      <c r="A2367" s="4">
        <v>26100</v>
      </c>
      <c r="B2367">
        <v>6.68</v>
      </c>
    </row>
    <row r="2368" spans="1:2" hidden="1">
      <c r="A2368" s="4">
        <v>26101</v>
      </c>
      <c r="B2368">
        <v>6.68</v>
      </c>
    </row>
    <row r="2369" spans="1:2" hidden="1">
      <c r="A2369" s="4">
        <v>26102</v>
      </c>
      <c r="B2369">
        <v>6.58</v>
      </c>
    </row>
    <row r="2370" spans="1:2" hidden="1">
      <c r="A2370" s="4">
        <v>26105</v>
      </c>
      <c r="B2370">
        <v>6.53</v>
      </c>
    </row>
    <row r="2371" spans="1:2" hidden="1">
      <c r="A2371" s="4">
        <v>26106</v>
      </c>
      <c r="B2371">
        <v>6.62</v>
      </c>
    </row>
    <row r="2372" spans="1:2" hidden="1">
      <c r="A2372" s="4">
        <v>26107</v>
      </c>
      <c r="B2372">
        <v>6.61</v>
      </c>
    </row>
    <row r="2373" spans="1:2" hidden="1">
      <c r="A2373" s="4">
        <v>26108</v>
      </c>
      <c r="B2373">
        <v>6.61</v>
      </c>
    </row>
    <row r="2374" spans="1:2" hidden="1">
      <c r="A2374" s="4">
        <v>26109</v>
      </c>
      <c r="B2374">
        <v>6.62</v>
      </c>
    </row>
    <row r="2375" spans="1:2" hidden="1">
      <c r="A2375" s="4">
        <v>26112</v>
      </c>
      <c r="B2375">
        <v>6.64</v>
      </c>
    </row>
    <row r="2376" spans="1:2" hidden="1">
      <c r="A2376" s="4">
        <v>26113</v>
      </c>
      <c r="B2376">
        <v>6.67</v>
      </c>
    </row>
    <row r="2377" spans="1:2" hidden="1">
      <c r="A2377" s="4">
        <v>26114</v>
      </c>
      <c r="B2377">
        <v>6.7</v>
      </c>
    </row>
    <row r="2378" spans="1:2" hidden="1">
      <c r="A2378" s="4">
        <v>26115</v>
      </c>
      <c r="B2378">
        <v>6.69</v>
      </c>
    </row>
    <row r="2379" spans="1:2" hidden="1">
      <c r="A2379" s="4">
        <v>26116</v>
      </c>
      <c r="B2379">
        <v>6.69</v>
      </c>
    </row>
    <row r="2380" spans="1:2" hidden="1">
      <c r="A2380" s="4">
        <v>26120</v>
      </c>
      <c r="B2380">
        <v>6.68</v>
      </c>
    </row>
    <row r="2381" spans="1:2" hidden="1">
      <c r="A2381" s="4">
        <v>26121</v>
      </c>
      <c r="B2381">
        <v>6.66</v>
      </c>
    </row>
    <row r="2382" spans="1:2" hidden="1">
      <c r="A2382" s="4">
        <v>26122</v>
      </c>
      <c r="B2382">
        <v>6.67</v>
      </c>
    </row>
    <row r="2383" spans="1:2" hidden="1">
      <c r="A2383" s="4">
        <v>26123</v>
      </c>
      <c r="B2383">
        <v>6.68</v>
      </c>
    </row>
    <row r="2384" spans="1:2" hidden="1">
      <c r="A2384" s="4">
        <v>26126</v>
      </c>
      <c r="B2384">
        <v>6.6</v>
      </c>
    </row>
    <row r="2385" spans="1:2" hidden="1">
      <c r="A2385" s="4">
        <v>26127</v>
      </c>
      <c r="B2385">
        <v>6.61</v>
      </c>
    </row>
    <row r="2386" spans="1:2" hidden="1">
      <c r="A2386" s="4">
        <v>26128</v>
      </c>
      <c r="B2386">
        <v>6.6</v>
      </c>
    </row>
    <row r="2387" spans="1:2" hidden="1">
      <c r="A2387" s="4">
        <v>26129</v>
      </c>
      <c r="B2387">
        <v>6.59</v>
      </c>
    </row>
    <row r="2388" spans="1:2" hidden="1">
      <c r="A2388" s="4">
        <v>26130</v>
      </c>
      <c r="B2388">
        <v>6.66</v>
      </c>
    </row>
    <row r="2389" spans="1:2" hidden="1">
      <c r="A2389" s="4">
        <v>26133</v>
      </c>
      <c r="B2389">
        <v>6.71</v>
      </c>
    </row>
    <row r="2390" spans="1:2" hidden="1">
      <c r="A2390" s="4">
        <v>26134</v>
      </c>
      <c r="B2390">
        <v>6.7</v>
      </c>
    </row>
    <row r="2391" spans="1:2" hidden="1">
      <c r="A2391" s="4">
        <v>26135</v>
      </c>
      <c r="B2391">
        <v>6.7</v>
      </c>
    </row>
    <row r="2392" spans="1:2" hidden="1">
      <c r="A2392" s="4">
        <v>26136</v>
      </c>
      <c r="B2392">
        <v>6.79</v>
      </c>
    </row>
    <row r="2393" spans="1:2" hidden="1">
      <c r="A2393" s="4">
        <v>26137</v>
      </c>
      <c r="B2393">
        <v>6.84</v>
      </c>
    </row>
    <row r="2394" spans="1:2" hidden="1">
      <c r="A2394" s="4">
        <v>26140</v>
      </c>
      <c r="B2394">
        <v>6.86</v>
      </c>
    </row>
    <row r="2395" spans="1:2" hidden="1">
      <c r="A2395" s="4">
        <v>26141</v>
      </c>
      <c r="B2395">
        <v>6.91</v>
      </c>
    </row>
    <row r="2396" spans="1:2" hidden="1">
      <c r="A2396" s="4">
        <v>26142</v>
      </c>
      <c r="B2396">
        <v>6.95</v>
      </c>
    </row>
    <row r="2397" spans="1:2" hidden="1">
      <c r="A2397" s="4">
        <v>26143</v>
      </c>
      <c r="B2397">
        <v>6.88</v>
      </c>
    </row>
    <row r="2398" spans="1:2" hidden="1">
      <c r="A2398" s="4">
        <v>26144</v>
      </c>
      <c r="B2398">
        <v>6.85</v>
      </c>
    </row>
    <row r="2399" spans="1:2" hidden="1">
      <c r="A2399" s="4">
        <v>26147</v>
      </c>
      <c r="B2399">
        <v>6.86</v>
      </c>
    </row>
    <row r="2400" spans="1:2" hidden="1">
      <c r="A2400" s="4">
        <v>26148</v>
      </c>
      <c r="B2400">
        <v>6.91</v>
      </c>
    </row>
    <row r="2401" spans="1:2" hidden="1">
      <c r="A2401" s="4">
        <v>26149</v>
      </c>
      <c r="B2401">
        <v>6.89</v>
      </c>
    </row>
    <row r="2402" spans="1:2" hidden="1">
      <c r="A2402" s="4">
        <v>26150</v>
      </c>
      <c r="B2402">
        <v>6.86</v>
      </c>
    </row>
    <row r="2403" spans="1:2" hidden="1">
      <c r="A2403" s="4">
        <v>26151</v>
      </c>
      <c r="B2403">
        <v>6.86</v>
      </c>
    </row>
    <row r="2404" spans="1:2" hidden="1">
      <c r="A2404" s="4">
        <v>26154</v>
      </c>
      <c r="B2404">
        <v>6.88</v>
      </c>
    </row>
    <row r="2405" spans="1:2" hidden="1">
      <c r="A2405" s="4">
        <v>26155</v>
      </c>
      <c r="B2405">
        <v>6.89</v>
      </c>
    </row>
    <row r="2406" spans="1:2" hidden="1">
      <c r="A2406" s="4">
        <v>26156</v>
      </c>
      <c r="B2406">
        <v>6.86</v>
      </c>
    </row>
    <row r="2407" spans="1:2" hidden="1">
      <c r="A2407" s="4">
        <v>26157</v>
      </c>
      <c r="B2407">
        <v>6.8</v>
      </c>
    </row>
    <row r="2408" spans="1:2" hidden="1">
      <c r="A2408" s="4">
        <v>26158</v>
      </c>
      <c r="B2408">
        <v>6.68</v>
      </c>
    </row>
    <row r="2409" spans="1:2" hidden="1">
      <c r="A2409" s="4">
        <v>26161</v>
      </c>
      <c r="B2409">
        <v>6.41</v>
      </c>
    </row>
    <row r="2410" spans="1:2" hidden="1">
      <c r="A2410" s="4">
        <v>26162</v>
      </c>
      <c r="B2410">
        <v>6.3</v>
      </c>
    </row>
    <row r="2411" spans="1:2" hidden="1">
      <c r="A2411" s="4">
        <v>26163</v>
      </c>
      <c r="B2411">
        <v>6.35</v>
      </c>
    </row>
    <row r="2412" spans="1:2" hidden="1">
      <c r="A2412" s="4">
        <v>26164</v>
      </c>
      <c r="B2412">
        <v>6.34</v>
      </c>
    </row>
    <row r="2413" spans="1:2" hidden="1">
      <c r="A2413" s="4">
        <v>26165</v>
      </c>
      <c r="B2413">
        <v>6.37</v>
      </c>
    </row>
    <row r="2414" spans="1:2" hidden="1">
      <c r="A2414" s="4">
        <v>26168</v>
      </c>
      <c r="B2414">
        <v>6.48</v>
      </c>
    </row>
    <row r="2415" spans="1:2" hidden="1">
      <c r="A2415" s="4">
        <v>26169</v>
      </c>
      <c r="B2415">
        <v>6.38</v>
      </c>
    </row>
    <row r="2416" spans="1:2" hidden="1">
      <c r="A2416" s="4">
        <v>26170</v>
      </c>
      <c r="B2416">
        <v>6.4</v>
      </c>
    </row>
    <row r="2417" spans="1:2" hidden="1">
      <c r="A2417" s="4">
        <v>26171</v>
      </c>
      <c r="B2417">
        <v>6.37</v>
      </c>
    </row>
    <row r="2418" spans="1:2" hidden="1">
      <c r="A2418" s="4">
        <v>26172</v>
      </c>
      <c r="B2418">
        <v>6.33</v>
      </c>
    </row>
    <row r="2419" spans="1:2" hidden="1">
      <c r="A2419" s="4">
        <v>26175</v>
      </c>
      <c r="B2419">
        <v>6.32</v>
      </c>
    </row>
    <row r="2420" spans="1:2" hidden="1">
      <c r="A2420" s="4">
        <v>26176</v>
      </c>
      <c r="B2420">
        <v>6.28</v>
      </c>
    </row>
    <row r="2421" spans="1:2" hidden="1">
      <c r="A2421" s="4">
        <v>26177</v>
      </c>
      <c r="B2421">
        <v>6.22</v>
      </c>
    </row>
    <row r="2422" spans="1:2" hidden="1">
      <c r="A2422" s="4">
        <v>26178</v>
      </c>
      <c r="B2422">
        <v>6.17</v>
      </c>
    </row>
    <row r="2423" spans="1:2" hidden="1">
      <c r="A2423" s="4">
        <v>26179</v>
      </c>
      <c r="B2423">
        <v>6.12</v>
      </c>
    </row>
    <row r="2424" spans="1:2" hidden="1">
      <c r="A2424" s="4">
        <v>26183</v>
      </c>
      <c r="B2424">
        <v>6.07</v>
      </c>
    </row>
    <row r="2425" spans="1:2" hidden="1">
      <c r="A2425" s="4">
        <v>26184</v>
      </c>
      <c r="B2425">
        <v>6.08</v>
      </c>
    </row>
    <row r="2426" spans="1:2" hidden="1">
      <c r="A2426" s="4">
        <v>26185</v>
      </c>
      <c r="B2426">
        <v>6.13</v>
      </c>
    </row>
    <row r="2427" spans="1:2" hidden="1">
      <c r="A2427" s="4">
        <v>26186</v>
      </c>
      <c r="B2427">
        <v>6.12</v>
      </c>
    </row>
    <row r="2428" spans="1:2" hidden="1">
      <c r="A2428" s="4">
        <v>26189</v>
      </c>
      <c r="B2428">
        <v>6.2</v>
      </c>
    </row>
    <row r="2429" spans="1:2" hidden="1">
      <c r="A2429" s="4">
        <v>26190</v>
      </c>
      <c r="B2429">
        <v>6.18</v>
      </c>
    </row>
    <row r="2430" spans="1:2" hidden="1">
      <c r="A2430" s="4">
        <v>26191</v>
      </c>
      <c r="B2430">
        <v>6.17</v>
      </c>
    </row>
    <row r="2431" spans="1:2" hidden="1">
      <c r="A2431" s="4">
        <v>26192</v>
      </c>
      <c r="B2431">
        <v>6.14</v>
      </c>
    </row>
    <row r="2432" spans="1:2" hidden="1">
      <c r="A2432" s="4">
        <v>26193</v>
      </c>
      <c r="B2432">
        <v>6.13</v>
      </c>
    </row>
    <row r="2433" spans="1:2" hidden="1">
      <c r="A2433" s="4">
        <v>26196</v>
      </c>
      <c r="B2433">
        <v>6.15</v>
      </c>
    </row>
    <row r="2434" spans="1:2" hidden="1">
      <c r="A2434" s="4">
        <v>26197</v>
      </c>
      <c r="B2434">
        <v>6.17</v>
      </c>
    </row>
    <row r="2435" spans="1:2" hidden="1">
      <c r="A2435" s="4">
        <v>26198</v>
      </c>
      <c r="B2435">
        <v>6.19</v>
      </c>
    </row>
    <row r="2436" spans="1:2" hidden="1">
      <c r="A2436" s="4">
        <v>26199</v>
      </c>
      <c r="B2436">
        <v>6.2</v>
      </c>
    </row>
    <row r="2437" spans="1:2" hidden="1">
      <c r="A2437" s="4">
        <v>26200</v>
      </c>
      <c r="B2437">
        <v>6.16</v>
      </c>
    </row>
    <row r="2438" spans="1:2" hidden="1">
      <c r="A2438" s="4">
        <v>26203</v>
      </c>
      <c r="B2438">
        <v>6.13</v>
      </c>
    </row>
    <row r="2439" spans="1:2" hidden="1">
      <c r="A2439" s="4">
        <v>26204</v>
      </c>
      <c r="B2439">
        <v>6.12</v>
      </c>
    </row>
    <row r="2440" spans="1:2" hidden="1">
      <c r="A2440" s="4">
        <v>26205</v>
      </c>
      <c r="B2440">
        <v>6.08</v>
      </c>
    </row>
    <row r="2441" spans="1:2" hidden="1">
      <c r="A2441" s="4">
        <v>26206</v>
      </c>
      <c r="B2441">
        <v>6</v>
      </c>
    </row>
    <row r="2442" spans="1:2" hidden="1">
      <c r="A2442" s="4">
        <v>26207</v>
      </c>
      <c r="B2442">
        <v>6</v>
      </c>
    </row>
    <row r="2443" spans="1:2" hidden="1">
      <c r="A2443" s="4">
        <v>26210</v>
      </c>
      <c r="B2443">
        <v>5.98</v>
      </c>
    </row>
    <row r="2444" spans="1:2" hidden="1">
      <c r="A2444" s="4">
        <v>26211</v>
      </c>
      <c r="B2444">
        <v>6.01</v>
      </c>
    </row>
    <row r="2445" spans="1:2" hidden="1">
      <c r="A2445" s="4">
        <v>26212</v>
      </c>
      <c r="B2445">
        <v>5.98</v>
      </c>
    </row>
    <row r="2446" spans="1:2" hidden="1">
      <c r="A2446" s="4">
        <v>26213</v>
      </c>
      <c r="B2446">
        <v>5.97</v>
      </c>
    </row>
    <row r="2447" spans="1:2" hidden="1">
      <c r="A2447" s="4">
        <v>26214</v>
      </c>
      <c r="B2447">
        <v>5.94</v>
      </c>
    </row>
    <row r="2448" spans="1:2" hidden="1">
      <c r="A2448" s="4">
        <v>26218</v>
      </c>
      <c r="B2448">
        <v>5.88</v>
      </c>
    </row>
    <row r="2449" spans="1:2" hidden="1">
      <c r="A2449" s="4">
        <v>26219</v>
      </c>
      <c r="B2449">
        <v>5.86</v>
      </c>
    </row>
    <row r="2450" spans="1:2" hidden="1">
      <c r="A2450" s="4">
        <v>26220</v>
      </c>
      <c r="B2450">
        <v>5.88</v>
      </c>
    </row>
    <row r="2451" spans="1:2" hidden="1">
      <c r="A2451" s="4">
        <v>26221</v>
      </c>
      <c r="B2451">
        <v>5.9</v>
      </c>
    </row>
    <row r="2452" spans="1:2" hidden="1">
      <c r="A2452" s="4">
        <v>26224</v>
      </c>
      <c r="B2452">
        <v>5.95</v>
      </c>
    </row>
    <row r="2453" spans="1:2" hidden="1">
      <c r="A2453" s="4">
        <v>26225</v>
      </c>
      <c r="B2453">
        <v>5.96</v>
      </c>
    </row>
    <row r="2454" spans="1:2" hidden="1">
      <c r="A2454" s="4">
        <v>26226</v>
      </c>
      <c r="B2454">
        <v>5.92</v>
      </c>
    </row>
    <row r="2455" spans="1:2" hidden="1">
      <c r="A2455" s="4">
        <v>26227</v>
      </c>
      <c r="B2455">
        <v>5.88</v>
      </c>
    </row>
    <row r="2456" spans="1:2" hidden="1">
      <c r="A2456" s="4">
        <v>26228</v>
      </c>
      <c r="B2456">
        <v>5.9</v>
      </c>
    </row>
    <row r="2457" spans="1:2" hidden="1">
      <c r="A2457" s="4">
        <v>26232</v>
      </c>
      <c r="B2457">
        <v>5.89</v>
      </c>
    </row>
    <row r="2458" spans="1:2" hidden="1">
      <c r="A2458" s="4">
        <v>26233</v>
      </c>
      <c r="B2458">
        <v>5.92</v>
      </c>
    </row>
    <row r="2459" spans="1:2" hidden="1">
      <c r="A2459" s="4">
        <v>26234</v>
      </c>
      <c r="B2459">
        <v>5.9</v>
      </c>
    </row>
    <row r="2460" spans="1:2" hidden="1">
      <c r="A2460" s="4">
        <v>26235</v>
      </c>
      <c r="B2460">
        <v>5.87</v>
      </c>
    </row>
    <row r="2461" spans="1:2" hidden="1">
      <c r="A2461" s="4">
        <v>26238</v>
      </c>
      <c r="B2461">
        <v>5.8</v>
      </c>
    </row>
    <row r="2462" spans="1:2" hidden="1">
      <c r="A2462" s="4">
        <v>26240</v>
      </c>
      <c r="B2462">
        <v>5.72</v>
      </c>
    </row>
    <row r="2463" spans="1:2" hidden="1">
      <c r="A2463" s="4">
        <v>26241</v>
      </c>
      <c r="B2463">
        <v>5.72</v>
      </c>
    </row>
    <row r="2464" spans="1:2" hidden="1">
      <c r="A2464" s="4">
        <v>26242</v>
      </c>
      <c r="B2464">
        <v>5.72</v>
      </c>
    </row>
    <row r="2465" spans="1:2" hidden="1">
      <c r="A2465" s="4">
        <v>26245</v>
      </c>
      <c r="B2465">
        <v>5.77</v>
      </c>
    </row>
    <row r="2466" spans="1:2" hidden="1">
      <c r="A2466" s="4">
        <v>26246</v>
      </c>
      <c r="B2466">
        <v>5.77</v>
      </c>
    </row>
    <row r="2467" spans="1:2" hidden="1">
      <c r="A2467" s="4">
        <v>26247</v>
      </c>
      <c r="B2467">
        <v>5.82</v>
      </c>
    </row>
    <row r="2468" spans="1:2" hidden="1">
      <c r="A2468" s="4">
        <v>26248</v>
      </c>
      <c r="B2468">
        <v>5.79</v>
      </c>
    </row>
    <row r="2469" spans="1:2" hidden="1">
      <c r="A2469" s="4">
        <v>26249</v>
      </c>
      <c r="B2469">
        <v>5.77</v>
      </c>
    </row>
    <row r="2470" spans="1:2" hidden="1">
      <c r="A2470" s="4">
        <v>26252</v>
      </c>
      <c r="B2470">
        <v>5.77</v>
      </c>
    </row>
    <row r="2471" spans="1:2" hidden="1">
      <c r="A2471" s="4">
        <v>26253</v>
      </c>
      <c r="B2471">
        <v>5.76</v>
      </c>
    </row>
    <row r="2472" spans="1:2" hidden="1">
      <c r="A2472" s="4">
        <v>26254</v>
      </c>
      <c r="B2472">
        <v>5.75</v>
      </c>
    </row>
    <row r="2473" spans="1:2" hidden="1">
      <c r="A2473" s="4">
        <v>26255</v>
      </c>
      <c r="B2473">
        <v>5.77</v>
      </c>
    </row>
    <row r="2474" spans="1:2" hidden="1">
      <c r="A2474" s="4">
        <v>26256</v>
      </c>
      <c r="B2474">
        <v>5.79</v>
      </c>
    </row>
    <row r="2475" spans="1:2" hidden="1">
      <c r="A2475" s="4">
        <v>26259</v>
      </c>
      <c r="B2475">
        <v>5.82</v>
      </c>
    </row>
    <row r="2476" spans="1:2" hidden="1">
      <c r="A2476" s="4">
        <v>26260</v>
      </c>
      <c r="B2476">
        <v>5.89</v>
      </c>
    </row>
    <row r="2477" spans="1:2" hidden="1">
      <c r="A2477" s="4">
        <v>26261</v>
      </c>
      <c r="B2477">
        <v>5.95</v>
      </c>
    </row>
    <row r="2478" spans="1:2" hidden="1">
      <c r="A2478" s="4">
        <v>26263</v>
      </c>
      <c r="B2478">
        <v>5.94</v>
      </c>
    </row>
    <row r="2479" spans="1:2" hidden="1">
      <c r="A2479" s="4">
        <v>26266</v>
      </c>
      <c r="B2479">
        <v>5.95</v>
      </c>
    </row>
    <row r="2480" spans="1:2" hidden="1">
      <c r="A2480" s="4">
        <v>26267</v>
      </c>
      <c r="B2480">
        <v>5.93</v>
      </c>
    </row>
    <row r="2481" spans="1:2" hidden="1">
      <c r="A2481" s="4">
        <v>26268</v>
      </c>
      <c r="B2481">
        <v>5.92</v>
      </c>
    </row>
    <row r="2482" spans="1:2" hidden="1">
      <c r="A2482" s="4">
        <v>26269</v>
      </c>
      <c r="B2482">
        <v>5.9</v>
      </c>
    </row>
    <row r="2483" spans="1:2" hidden="1">
      <c r="A2483" s="4">
        <v>26270</v>
      </c>
      <c r="B2483">
        <v>5.88</v>
      </c>
    </row>
    <row r="2484" spans="1:2" hidden="1">
      <c r="A2484" s="4">
        <v>26273</v>
      </c>
      <c r="B2484">
        <v>5.88</v>
      </c>
    </row>
    <row r="2485" spans="1:2" hidden="1">
      <c r="A2485" s="4">
        <v>26274</v>
      </c>
      <c r="B2485">
        <v>5.92</v>
      </c>
    </row>
    <row r="2486" spans="1:2" hidden="1">
      <c r="A2486" s="4">
        <v>26275</v>
      </c>
      <c r="B2486">
        <v>5.92</v>
      </c>
    </row>
    <row r="2487" spans="1:2" hidden="1">
      <c r="A2487" s="4">
        <v>26276</v>
      </c>
      <c r="B2487">
        <v>5.94</v>
      </c>
    </row>
    <row r="2488" spans="1:2" hidden="1">
      <c r="A2488" s="4">
        <v>26277</v>
      </c>
      <c r="B2488">
        <v>5.93</v>
      </c>
    </row>
    <row r="2489" spans="1:2" hidden="1">
      <c r="A2489" s="4">
        <v>26280</v>
      </c>
      <c r="B2489">
        <v>5.9</v>
      </c>
    </row>
    <row r="2490" spans="1:2" hidden="1">
      <c r="A2490" s="4">
        <v>26281</v>
      </c>
      <c r="B2490">
        <v>5.94</v>
      </c>
    </row>
    <row r="2491" spans="1:2" hidden="1">
      <c r="A2491" s="4">
        <v>26282</v>
      </c>
      <c r="B2491">
        <v>5.96</v>
      </c>
    </row>
    <row r="2492" spans="1:2" hidden="1">
      <c r="A2492" s="4">
        <v>26283</v>
      </c>
      <c r="B2492">
        <v>5.95</v>
      </c>
    </row>
    <row r="2493" spans="1:2" hidden="1">
      <c r="A2493" s="4">
        <v>26284</v>
      </c>
      <c r="B2493">
        <v>5.93</v>
      </c>
    </row>
    <row r="2494" spans="1:2" hidden="1">
      <c r="A2494" s="4">
        <v>26287</v>
      </c>
      <c r="B2494">
        <v>5.97</v>
      </c>
    </row>
    <row r="2495" spans="1:2" hidden="1">
      <c r="A2495" s="4">
        <v>26288</v>
      </c>
      <c r="B2495">
        <v>6</v>
      </c>
    </row>
    <row r="2496" spans="1:2" hidden="1">
      <c r="A2496" s="4">
        <v>26289</v>
      </c>
      <c r="B2496">
        <v>6.01</v>
      </c>
    </row>
    <row r="2497" spans="1:2" hidden="1">
      <c r="A2497" s="4">
        <v>26290</v>
      </c>
      <c r="B2497">
        <v>5.97</v>
      </c>
    </row>
    <row r="2498" spans="1:2" hidden="1">
      <c r="A2498" s="4">
        <v>26294</v>
      </c>
      <c r="B2498">
        <v>5.91</v>
      </c>
    </row>
    <row r="2499" spans="1:2" hidden="1">
      <c r="A2499" s="4">
        <v>26295</v>
      </c>
      <c r="B2499">
        <v>5.86</v>
      </c>
    </row>
    <row r="2500" spans="1:2" hidden="1">
      <c r="A2500" s="4">
        <v>26296</v>
      </c>
      <c r="B2500">
        <v>5.9</v>
      </c>
    </row>
    <row r="2501" spans="1:2" hidden="1">
      <c r="A2501" s="4">
        <v>26297</v>
      </c>
      <c r="B2501">
        <v>5.9</v>
      </c>
    </row>
    <row r="2502" spans="1:2" hidden="1">
      <c r="A2502" s="4">
        <v>26298</v>
      </c>
      <c r="B2502">
        <v>5.89</v>
      </c>
    </row>
    <row r="2503" spans="1:2" hidden="1">
      <c r="A2503" s="4">
        <v>26301</v>
      </c>
      <c r="B2503">
        <v>5.94</v>
      </c>
    </row>
    <row r="2504" spans="1:2" hidden="1">
      <c r="A2504" s="4">
        <v>26302</v>
      </c>
      <c r="B2504">
        <v>5.93</v>
      </c>
    </row>
    <row r="2505" spans="1:2" hidden="1">
      <c r="A2505" s="4">
        <v>26303</v>
      </c>
      <c r="B2505">
        <v>5.91</v>
      </c>
    </row>
    <row r="2506" spans="1:2" hidden="1">
      <c r="A2506" s="4">
        <v>26304</v>
      </c>
      <c r="B2506">
        <v>5.9</v>
      </c>
    </row>
    <row r="2507" spans="1:2" hidden="1">
      <c r="A2507" s="4">
        <v>26305</v>
      </c>
      <c r="B2507">
        <v>5.88</v>
      </c>
    </row>
    <row r="2508" spans="1:2" hidden="1">
      <c r="A2508" s="4">
        <v>26308</v>
      </c>
      <c r="B2508">
        <v>5.86</v>
      </c>
    </row>
    <row r="2509" spans="1:2" hidden="1">
      <c r="A2509" s="4">
        <v>26309</v>
      </c>
      <c r="B2509">
        <v>5.88</v>
      </c>
    </row>
    <row r="2510" spans="1:2" hidden="1">
      <c r="A2510" s="4">
        <v>26310</v>
      </c>
      <c r="B2510">
        <v>5.88</v>
      </c>
    </row>
    <row r="2511" spans="1:2" hidden="1">
      <c r="A2511" s="4">
        <v>26311</v>
      </c>
      <c r="B2511">
        <v>5.86</v>
      </c>
    </row>
    <row r="2512" spans="1:2" hidden="1">
      <c r="A2512" s="4">
        <v>26312</v>
      </c>
      <c r="B2512">
        <v>5.85</v>
      </c>
    </row>
    <row r="2513" spans="1:2" hidden="1">
      <c r="A2513" s="4">
        <v>26315</v>
      </c>
      <c r="B2513">
        <v>5.89</v>
      </c>
    </row>
    <row r="2514" spans="1:2" hidden="1">
      <c r="A2514" s="4">
        <v>26316</v>
      </c>
      <c r="B2514">
        <v>5.92</v>
      </c>
    </row>
    <row r="2515" spans="1:2" hidden="1">
      <c r="A2515" s="4">
        <v>26317</v>
      </c>
      <c r="B2515">
        <v>5.96</v>
      </c>
    </row>
    <row r="2516" spans="1:2" hidden="1">
      <c r="A2516" s="4">
        <v>26318</v>
      </c>
      <c r="B2516">
        <v>5.98</v>
      </c>
    </row>
    <row r="2517" spans="1:2" hidden="1">
      <c r="A2517" s="4">
        <v>26319</v>
      </c>
      <c r="B2517">
        <v>5.99</v>
      </c>
    </row>
    <row r="2518" spans="1:2" hidden="1">
      <c r="A2518" s="4">
        <v>26322</v>
      </c>
      <c r="B2518">
        <v>6.02</v>
      </c>
    </row>
    <row r="2519" spans="1:2" hidden="1">
      <c r="A2519" s="4">
        <v>26323</v>
      </c>
      <c r="B2519">
        <v>6.02</v>
      </c>
    </row>
    <row r="2520" spans="1:2" hidden="1">
      <c r="A2520" s="4">
        <v>26324</v>
      </c>
      <c r="B2520">
        <v>6.01</v>
      </c>
    </row>
    <row r="2521" spans="1:2" hidden="1">
      <c r="A2521" s="4">
        <v>26325</v>
      </c>
      <c r="B2521">
        <v>6.05</v>
      </c>
    </row>
    <row r="2522" spans="1:2" hidden="1">
      <c r="A2522" s="4">
        <v>26326</v>
      </c>
      <c r="B2522">
        <v>6.08</v>
      </c>
    </row>
    <row r="2523" spans="1:2" hidden="1">
      <c r="A2523" s="4">
        <v>26329</v>
      </c>
      <c r="B2523">
        <v>6.09</v>
      </c>
    </row>
    <row r="2524" spans="1:2" hidden="1">
      <c r="A2524" s="4">
        <v>26330</v>
      </c>
      <c r="B2524">
        <v>6.09</v>
      </c>
    </row>
    <row r="2525" spans="1:2" hidden="1">
      <c r="A2525" s="4">
        <v>26331</v>
      </c>
      <c r="B2525">
        <v>6.08</v>
      </c>
    </row>
    <row r="2526" spans="1:2" hidden="1">
      <c r="A2526" s="4">
        <v>26332</v>
      </c>
      <c r="B2526">
        <v>6.08</v>
      </c>
    </row>
    <row r="2527" spans="1:2" hidden="1">
      <c r="A2527" s="4">
        <v>26333</v>
      </c>
      <c r="B2527">
        <v>6.08</v>
      </c>
    </row>
    <row r="2528" spans="1:2" hidden="1">
      <c r="A2528" s="4">
        <v>26336</v>
      </c>
      <c r="B2528">
        <v>6.09</v>
      </c>
    </row>
    <row r="2529" spans="1:2" hidden="1">
      <c r="A2529" s="4">
        <v>26337</v>
      </c>
      <c r="B2529">
        <v>6.11</v>
      </c>
    </row>
    <row r="2530" spans="1:2" hidden="1">
      <c r="A2530" s="4">
        <v>26338</v>
      </c>
      <c r="B2530">
        <v>6.12</v>
      </c>
    </row>
    <row r="2531" spans="1:2" hidden="1">
      <c r="A2531" s="4">
        <v>26339</v>
      </c>
      <c r="B2531">
        <v>6.11</v>
      </c>
    </row>
    <row r="2532" spans="1:2" hidden="1">
      <c r="A2532" s="4">
        <v>26340</v>
      </c>
      <c r="B2532">
        <v>6.12</v>
      </c>
    </row>
    <row r="2533" spans="1:2" hidden="1">
      <c r="A2533" s="4">
        <v>26343</v>
      </c>
      <c r="B2533">
        <v>6.1</v>
      </c>
    </row>
    <row r="2534" spans="1:2" hidden="1">
      <c r="A2534" s="4">
        <v>26344</v>
      </c>
      <c r="B2534">
        <v>6.1</v>
      </c>
    </row>
    <row r="2535" spans="1:2" hidden="1">
      <c r="A2535" s="4">
        <v>26345</v>
      </c>
      <c r="B2535">
        <v>6.08</v>
      </c>
    </row>
    <row r="2536" spans="1:2" hidden="1">
      <c r="A2536" s="4">
        <v>26346</v>
      </c>
      <c r="B2536">
        <v>6.06</v>
      </c>
    </row>
    <row r="2537" spans="1:2" hidden="1">
      <c r="A2537" s="4">
        <v>26347</v>
      </c>
      <c r="B2537">
        <v>6.06</v>
      </c>
    </row>
    <row r="2538" spans="1:2" hidden="1">
      <c r="A2538" s="4">
        <v>26351</v>
      </c>
      <c r="B2538">
        <v>6.06</v>
      </c>
    </row>
    <row r="2539" spans="1:2" hidden="1">
      <c r="A2539" s="4">
        <v>26352</v>
      </c>
      <c r="B2539">
        <v>6.07</v>
      </c>
    </row>
    <row r="2540" spans="1:2" hidden="1">
      <c r="A2540" s="4">
        <v>26353</v>
      </c>
      <c r="B2540">
        <v>6.07</v>
      </c>
    </row>
    <row r="2541" spans="1:2" hidden="1">
      <c r="A2541" s="4">
        <v>26354</v>
      </c>
      <c r="B2541">
        <v>6.06</v>
      </c>
    </row>
    <row r="2542" spans="1:2" hidden="1">
      <c r="A2542" s="4">
        <v>26357</v>
      </c>
      <c r="B2542">
        <v>6.04</v>
      </c>
    </row>
    <row r="2543" spans="1:2" hidden="1">
      <c r="A2543" s="4">
        <v>26358</v>
      </c>
      <c r="B2543">
        <v>6.04</v>
      </c>
    </row>
    <row r="2544" spans="1:2" hidden="1">
      <c r="A2544" s="4">
        <v>26359</v>
      </c>
      <c r="B2544">
        <v>6.04</v>
      </c>
    </row>
    <row r="2545" spans="1:2" hidden="1">
      <c r="A2545" s="4">
        <v>26360</v>
      </c>
      <c r="B2545">
        <v>6.03</v>
      </c>
    </row>
    <row r="2546" spans="1:2" hidden="1">
      <c r="A2546" s="4">
        <v>26361</v>
      </c>
      <c r="B2546">
        <v>6.02</v>
      </c>
    </row>
    <row r="2547" spans="1:2" hidden="1">
      <c r="A2547" s="4">
        <v>26364</v>
      </c>
      <c r="B2547">
        <v>6.01</v>
      </c>
    </row>
    <row r="2548" spans="1:2" hidden="1">
      <c r="A2548" s="4">
        <v>26365</v>
      </c>
      <c r="B2548">
        <v>6.02</v>
      </c>
    </row>
    <row r="2549" spans="1:2" hidden="1">
      <c r="A2549" s="4">
        <v>26366</v>
      </c>
      <c r="B2549">
        <v>6.02</v>
      </c>
    </row>
    <row r="2550" spans="1:2" hidden="1">
      <c r="A2550" s="4">
        <v>26367</v>
      </c>
      <c r="B2550">
        <v>6.02</v>
      </c>
    </row>
    <row r="2551" spans="1:2" hidden="1">
      <c r="A2551" s="4">
        <v>26368</v>
      </c>
      <c r="B2551">
        <v>6.03</v>
      </c>
    </row>
    <row r="2552" spans="1:2" hidden="1">
      <c r="A2552" s="4">
        <v>26371</v>
      </c>
      <c r="B2552">
        <v>6.07</v>
      </c>
    </row>
    <row r="2553" spans="1:2" hidden="1">
      <c r="A2553" s="4">
        <v>26372</v>
      </c>
      <c r="B2553">
        <v>6.06</v>
      </c>
    </row>
    <row r="2554" spans="1:2" hidden="1">
      <c r="A2554" s="4">
        <v>26373</v>
      </c>
      <c r="B2554">
        <v>6.11</v>
      </c>
    </row>
    <row r="2555" spans="1:2" hidden="1">
      <c r="A2555" s="4">
        <v>26374</v>
      </c>
      <c r="B2555">
        <v>6.08</v>
      </c>
    </row>
    <row r="2556" spans="1:2" hidden="1">
      <c r="A2556" s="4">
        <v>26375</v>
      </c>
      <c r="B2556">
        <v>6.08</v>
      </c>
    </row>
    <row r="2557" spans="1:2" hidden="1">
      <c r="A2557" s="4">
        <v>26378</v>
      </c>
      <c r="B2557">
        <v>6.09</v>
      </c>
    </row>
    <row r="2558" spans="1:2" hidden="1">
      <c r="A2558" s="4">
        <v>26379</v>
      </c>
      <c r="B2558">
        <v>6.08</v>
      </c>
    </row>
    <row r="2559" spans="1:2" hidden="1">
      <c r="A2559" s="4">
        <v>26380</v>
      </c>
      <c r="B2559">
        <v>6.08</v>
      </c>
    </row>
    <row r="2560" spans="1:2" hidden="1">
      <c r="A2560" s="4">
        <v>26381</v>
      </c>
      <c r="B2560">
        <v>6.1</v>
      </c>
    </row>
    <row r="2561" spans="1:2" hidden="1">
      <c r="A2561" s="4">
        <v>26382</v>
      </c>
      <c r="B2561">
        <v>6.12</v>
      </c>
    </row>
    <row r="2562" spans="1:2" hidden="1">
      <c r="A2562" s="4">
        <v>26385</v>
      </c>
      <c r="B2562">
        <v>6.1</v>
      </c>
    </row>
    <row r="2563" spans="1:2" hidden="1">
      <c r="A2563" s="4">
        <v>26386</v>
      </c>
      <c r="B2563">
        <v>6.11</v>
      </c>
    </row>
    <row r="2564" spans="1:2" hidden="1">
      <c r="A2564" s="4">
        <v>26387</v>
      </c>
      <c r="B2564">
        <v>6.12</v>
      </c>
    </row>
    <row r="2565" spans="1:2" hidden="1">
      <c r="A2565" s="4">
        <v>26388</v>
      </c>
      <c r="B2565">
        <v>6.12</v>
      </c>
    </row>
    <row r="2566" spans="1:2" hidden="1">
      <c r="A2566" s="4">
        <v>26392</v>
      </c>
      <c r="B2566">
        <v>6.14</v>
      </c>
    </row>
    <row r="2567" spans="1:2" hidden="1">
      <c r="A2567" s="4">
        <v>26393</v>
      </c>
      <c r="B2567">
        <v>6.18</v>
      </c>
    </row>
    <row r="2568" spans="1:2" hidden="1">
      <c r="A2568" s="4">
        <v>26394</v>
      </c>
      <c r="B2568">
        <v>6.18</v>
      </c>
    </row>
    <row r="2569" spans="1:2" hidden="1">
      <c r="A2569" s="4">
        <v>26395</v>
      </c>
      <c r="B2569">
        <v>6.18</v>
      </c>
    </row>
    <row r="2570" spans="1:2" hidden="1">
      <c r="A2570" s="4">
        <v>26396</v>
      </c>
      <c r="B2570">
        <v>6.18</v>
      </c>
    </row>
    <row r="2571" spans="1:2" hidden="1">
      <c r="A2571" s="4">
        <v>26399</v>
      </c>
      <c r="B2571">
        <v>6.17</v>
      </c>
    </row>
    <row r="2572" spans="1:2" hidden="1">
      <c r="A2572" s="4">
        <v>26400</v>
      </c>
      <c r="B2572">
        <v>6.18</v>
      </c>
    </row>
    <row r="2573" spans="1:2" hidden="1">
      <c r="A2573" s="4">
        <v>26401</v>
      </c>
      <c r="B2573">
        <v>6.21</v>
      </c>
    </row>
    <row r="2574" spans="1:2" hidden="1">
      <c r="A2574" s="4">
        <v>26402</v>
      </c>
      <c r="B2574">
        <v>6.25</v>
      </c>
    </row>
    <row r="2575" spans="1:2" hidden="1">
      <c r="A2575" s="4">
        <v>26403</v>
      </c>
      <c r="B2575">
        <v>6.25</v>
      </c>
    </row>
    <row r="2576" spans="1:2" hidden="1">
      <c r="A2576" s="4">
        <v>26406</v>
      </c>
      <c r="B2576">
        <v>6.24</v>
      </c>
    </row>
    <row r="2577" spans="1:2" hidden="1">
      <c r="A2577" s="4">
        <v>26407</v>
      </c>
      <c r="B2577">
        <v>6.24</v>
      </c>
    </row>
    <row r="2578" spans="1:2" hidden="1">
      <c r="A2578" s="4">
        <v>26408</v>
      </c>
      <c r="B2578">
        <v>6.22</v>
      </c>
    </row>
    <row r="2579" spans="1:2" hidden="1">
      <c r="A2579" s="4">
        <v>26409</v>
      </c>
      <c r="B2579">
        <v>6.21</v>
      </c>
    </row>
    <row r="2580" spans="1:2" hidden="1">
      <c r="A2580" s="4">
        <v>26410</v>
      </c>
      <c r="B2580">
        <v>6.2</v>
      </c>
    </row>
    <row r="2581" spans="1:2" hidden="1">
      <c r="A2581" s="4">
        <v>26413</v>
      </c>
      <c r="B2581">
        <v>6.21</v>
      </c>
    </row>
    <row r="2582" spans="1:2" hidden="1">
      <c r="A2582" s="4">
        <v>26414</v>
      </c>
      <c r="B2582">
        <v>6.21</v>
      </c>
    </row>
    <row r="2583" spans="1:2" hidden="1">
      <c r="A2583" s="4">
        <v>26415</v>
      </c>
      <c r="B2583">
        <v>6.19</v>
      </c>
    </row>
    <row r="2584" spans="1:2" hidden="1">
      <c r="A2584" s="4">
        <v>26416</v>
      </c>
      <c r="B2584">
        <v>6.11</v>
      </c>
    </row>
    <row r="2585" spans="1:2" hidden="1">
      <c r="A2585" s="4">
        <v>26417</v>
      </c>
      <c r="B2585">
        <v>6.14</v>
      </c>
    </row>
    <row r="2586" spans="1:2" hidden="1">
      <c r="A2586" s="4">
        <v>26420</v>
      </c>
      <c r="B2586">
        <v>6.14</v>
      </c>
    </row>
    <row r="2587" spans="1:2" hidden="1">
      <c r="A2587" s="4">
        <v>26421</v>
      </c>
      <c r="B2587">
        <v>6.16</v>
      </c>
    </row>
    <row r="2588" spans="1:2" hidden="1">
      <c r="A2588" s="4">
        <v>26422</v>
      </c>
      <c r="B2588">
        <v>6.17</v>
      </c>
    </row>
    <row r="2589" spans="1:2" hidden="1">
      <c r="A2589" s="4">
        <v>26423</v>
      </c>
      <c r="B2589">
        <v>6.17</v>
      </c>
    </row>
    <row r="2590" spans="1:2" hidden="1">
      <c r="A2590" s="4">
        <v>26424</v>
      </c>
      <c r="B2590">
        <v>6.17</v>
      </c>
    </row>
    <row r="2591" spans="1:2" hidden="1">
      <c r="A2591" s="4">
        <v>26427</v>
      </c>
      <c r="B2591">
        <v>6.17</v>
      </c>
    </row>
    <row r="2592" spans="1:2" hidden="1">
      <c r="A2592" s="4">
        <v>26428</v>
      </c>
      <c r="B2592">
        <v>6.2</v>
      </c>
    </row>
    <row r="2593" spans="1:2" hidden="1">
      <c r="A2593" s="4">
        <v>26429</v>
      </c>
      <c r="B2593">
        <v>6.19</v>
      </c>
    </row>
    <row r="2594" spans="1:2" hidden="1">
      <c r="A2594" s="4">
        <v>26430</v>
      </c>
      <c r="B2594">
        <v>6.19</v>
      </c>
    </row>
    <row r="2595" spans="1:2" hidden="1">
      <c r="A2595" s="4">
        <v>26431</v>
      </c>
      <c r="B2595">
        <v>6.16</v>
      </c>
    </row>
    <row r="2596" spans="1:2" hidden="1">
      <c r="A2596" s="4">
        <v>26434</v>
      </c>
      <c r="B2596">
        <v>6.16</v>
      </c>
    </row>
    <row r="2597" spans="1:2" hidden="1">
      <c r="A2597" s="4">
        <v>26435</v>
      </c>
      <c r="B2597">
        <v>6.16</v>
      </c>
    </row>
    <row r="2598" spans="1:2" hidden="1">
      <c r="A2598" s="4">
        <v>26436</v>
      </c>
      <c r="B2598">
        <v>6.15</v>
      </c>
    </row>
    <row r="2599" spans="1:2" hidden="1">
      <c r="A2599" s="4">
        <v>26437</v>
      </c>
      <c r="B2599">
        <v>6.13</v>
      </c>
    </row>
    <row r="2600" spans="1:2" hidden="1">
      <c r="A2600" s="4">
        <v>26438</v>
      </c>
      <c r="B2600">
        <v>6.1</v>
      </c>
    </row>
    <row r="2601" spans="1:2" hidden="1">
      <c r="A2601" s="4">
        <v>26441</v>
      </c>
      <c r="B2601">
        <v>6.07</v>
      </c>
    </row>
    <row r="2602" spans="1:2" hidden="1">
      <c r="A2602" s="4">
        <v>26442</v>
      </c>
      <c r="B2602">
        <v>6.05</v>
      </c>
    </row>
    <row r="2603" spans="1:2" hidden="1">
      <c r="A2603" s="4">
        <v>26443</v>
      </c>
      <c r="B2603">
        <v>6.06</v>
      </c>
    </row>
    <row r="2604" spans="1:2" hidden="1">
      <c r="A2604" s="4">
        <v>26444</v>
      </c>
      <c r="B2604">
        <v>6.04</v>
      </c>
    </row>
    <row r="2605" spans="1:2" hidden="1">
      <c r="A2605" s="4">
        <v>26445</v>
      </c>
      <c r="B2605">
        <v>6.04</v>
      </c>
    </row>
    <row r="2606" spans="1:2" hidden="1">
      <c r="A2606" s="4">
        <v>26449</v>
      </c>
      <c r="B2606">
        <v>6.05</v>
      </c>
    </row>
    <row r="2607" spans="1:2" hidden="1">
      <c r="A2607" s="4">
        <v>26450</v>
      </c>
      <c r="B2607">
        <v>6.05</v>
      </c>
    </row>
    <row r="2608" spans="1:2" hidden="1">
      <c r="A2608" s="4">
        <v>26451</v>
      </c>
      <c r="B2608">
        <v>6.07</v>
      </c>
    </row>
    <row r="2609" spans="1:2" hidden="1">
      <c r="A2609" s="4">
        <v>26452</v>
      </c>
      <c r="B2609">
        <v>6.09</v>
      </c>
    </row>
    <row r="2610" spans="1:2" hidden="1">
      <c r="A2610" s="4">
        <v>26455</v>
      </c>
      <c r="B2610">
        <v>6.1</v>
      </c>
    </row>
    <row r="2611" spans="1:2" hidden="1">
      <c r="A2611" s="4">
        <v>26456</v>
      </c>
      <c r="B2611">
        <v>6.13</v>
      </c>
    </row>
    <row r="2612" spans="1:2" hidden="1">
      <c r="A2612" s="4">
        <v>26457</v>
      </c>
      <c r="B2612">
        <v>6.12</v>
      </c>
    </row>
    <row r="2613" spans="1:2" hidden="1">
      <c r="A2613" s="4">
        <v>26458</v>
      </c>
      <c r="B2613">
        <v>6.12</v>
      </c>
    </row>
    <row r="2614" spans="1:2" hidden="1">
      <c r="A2614" s="4">
        <v>26459</v>
      </c>
      <c r="B2614">
        <v>6.11</v>
      </c>
    </row>
    <row r="2615" spans="1:2" hidden="1">
      <c r="A2615" s="4">
        <v>26462</v>
      </c>
      <c r="B2615">
        <v>6.1</v>
      </c>
    </row>
    <row r="2616" spans="1:2" hidden="1">
      <c r="A2616" s="4">
        <v>26463</v>
      </c>
      <c r="B2616">
        <v>6.1</v>
      </c>
    </row>
    <row r="2617" spans="1:2" hidden="1">
      <c r="A2617" s="4">
        <v>26464</v>
      </c>
      <c r="B2617">
        <v>6.1</v>
      </c>
    </row>
    <row r="2618" spans="1:2" hidden="1">
      <c r="A2618" s="4">
        <v>26465</v>
      </c>
      <c r="B2618">
        <v>6.1</v>
      </c>
    </row>
    <row r="2619" spans="1:2" hidden="1">
      <c r="A2619" s="4">
        <v>26466</v>
      </c>
      <c r="B2619">
        <v>6.1</v>
      </c>
    </row>
    <row r="2620" spans="1:2" hidden="1">
      <c r="A2620" s="4">
        <v>26469</v>
      </c>
      <c r="B2620">
        <v>6.08</v>
      </c>
    </row>
    <row r="2621" spans="1:2" hidden="1">
      <c r="A2621" s="4">
        <v>26470</v>
      </c>
      <c r="B2621">
        <v>6.08</v>
      </c>
    </row>
    <row r="2622" spans="1:2" hidden="1">
      <c r="A2622" s="4">
        <v>26471</v>
      </c>
      <c r="B2622">
        <v>6.09</v>
      </c>
    </row>
    <row r="2623" spans="1:2" hidden="1">
      <c r="A2623" s="4">
        <v>26472</v>
      </c>
      <c r="B2623">
        <v>6.11</v>
      </c>
    </row>
    <row r="2624" spans="1:2" hidden="1">
      <c r="A2624" s="4">
        <v>26473</v>
      </c>
      <c r="B2624">
        <v>6.1</v>
      </c>
    </row>
    <row r="2625" spans="1:2" hidden="1">
      <c r="A2625" s="4">
        <v>26476</v>
      </c>
      <c r="B2625">
        <v>6.12</v>
      </c>
    </row>
    <row r="2626" spans="1:2" hidden="1">
      <c r="A2626" s="4">
        <v>26477</v>
      </c>
      <c r="B2626">
        <v>6.12</v>
      </c>
    </row>
    <row r="2627" spans="1:2" hidden="1">
      <c r="A2627" s="4">
        <v>26478</v>
      </c>
      <c r="B2627">
        <v>6.12</v>
      </c>
    </row>
    <row r="2628" spans="1:2" hidden="1">
      <c r="A2628" s="4">
        <v>26479</v>
      </c>
      <c r="B2628">
        <v>6.14</v>
      </c>
    </row>
    <row r="2629" spans="1:2" hidden="1">
      <c r="A2629" s="4">
        <v>26480</v>
      </c>
      <c r="B2629">
        <v>6.15</v>
      </c>
    </row>
    <row r="2630" spans="1:2" hidden="1">
      <c r="A2630" s="4">
        <v>26483</v>
      </c>
      <c r="B2630">
        <v>6.14</v>
      </c>
    </row>
    <row r="2631" spans="1:2" hidden="1">
      <c r="A2631" s="4">
        <v>26485</v>
      </c>
      <c r="B2631">
        <v>6.13</v>
      </c>
    </row>
    <row r="2632" spans="1:2" hidden="1">
      <c r="A2632" s="4">
        <v>26486</v>
      </c>
      <c r="B2632">
        <v>6.13</v>
      </c>
    </row>
    <row r="2633" spans="1:2" hidden="1">
      <c r="A2633" s="4">
        <v>26487</v>
      </c>
      <c r="B2633">
        <v>6.13</v>
      </c>
    </row>
    <row r="2634" spans="1:2" hidden="1">
      <c r="A2634" s="4">
        <v>26490</v>
      </c>
      <c r="B2634">
        <v>6.13</v>
      </c>
    </row>
    <row r="2635" spans="1:2" hidden="1">
      <c r="A2635" s="4">
        <v>26491</v>
      </c>
      <c r="B2635">
        <v>6.13</v>
      </c>
    </row>
    <row r="2636" spans="1:2" hidden="1">
      <c r="A2636" s="4">
        <v>26492</v>
      </c>
      <c r="B2636">
        <v>6.12</v>
      </c>
    </row>
    <row r="2637" spans="1:2" hidden="1">
      <c r="A2637" s="4">
        <v>26493</v>
      </c>
      <c r="B2637">
        <v>6.11</v>
      </c>
    </row>
    <row r="2638" spans="1:2" hidden="1">
      <c r="A2638" s="4">
        <v>26494</v>
      </c>
      <c r="B2638">
        <v>6.1</v>
      </c>
    </row>
    <row r="2639" spans="1:2" hidden="1">
      <c r="A2639" s="4">
        <v>26497</v>
      </c>
      <c r="B2639">
        <v>6.11</v>
      </c>
    </row>
    <row r="2640" spans="1:2" hidden="1">
      <c r="A2640" s="4">
        <v>26498</v>
      </c>
      <c r="B2640">
        <v>6.11</v>
      </c>
    </row>
    <row r="2641" spans="1:2" hidden="1">
      <c r="A2641" s="4">
        <v>26499</v>
      </c>
      <c r="B2641">
        <v>6.09</v>
      </c>
    </row>
    <row r="2642" spans="1:2" hidden="1">
      <c r="A2642" s="4">
        <v>26500</v>
      </c>
      <c r="B2642">
        <v>6.09</v>
      </c>
    </row>
    <row r="2643" spans="1:2" hidden="1">
      <c r="A2643" s="4">
        <v>26501</v>
      </c>
      <c r="B2643">
        <v>6.1</v>
      </c>
    </row>
    <row r="2644" spans="1:2" hidden="1">
      <c r="A2644" s="4">
        <v>26504</v>
      </c>
      <c r="B2644">
        <v>6.1</v>
      </c>
    </row>
    <row r="2645" spans="1:2" hidden="1">
      <c r="A2645" s="4">
        <v>26505</v>
      </c>
      <c r="B2645">
        <v>6.09</v>
      </c>
    </row>
    <row r="2646" spans="1:2" hidden="1">
      <c r="A2646" s="4">
        <v>26506</v>
      </c>
      <c r="B2646">
        <v>6.08</v>
      </c>
    </row>
    <row r="2647" spans="1:2" hidden="1">
      <c r="A2647" s="4">
        <v>26507</v>
      </c>
      <c r="B2647">
        <v>6.13</v>
      </c>
    </row>
    <row r="2648" spans="1:2" hidden="1">
      <c r="A2648" s="4">
        <v>26508</v>
      </c>
      <c r="B2648">
        <v>6.12</v>
      </c>
    </row>
    <row r="2649" spans="1:2" hidden="1">
      <c r="A2649" s="4">
        <v>26511</v>
      </c>
      <c r="B2649">
        <v>6.12</v>
      </c>
    </row>
    <row r="2650" spans="1:2" hidden="1">
      <c r="A2650" s="4">
        <v>26512</v>
      </c>
      <c r="B2650">
        <v>6.14</v>
      </c>
    </row>
    <row r="2651" spans="1:2" hidden="1">
      <c r="A2651" s="4">
        <v>26513</v>
      </c>
      <c r="B2651">
        <v>6.14</v>
      </c>
    </row>
    <row r="2652" spans="1:2" hidden="1">
      <c r="A2652" s="4">
        <v>26514</v>
      </c>
      <c r="B2652">
        <v>6.15</v>
      </c>
    </row>
    <row r="2653" spans="1:2" hidden="1">
      <c r="A2653" s="4">
        <v>26515</v>
      </c>
      <c r="B2653">
        <v>6.16</v>
      </c>
    </row>
    <row r="2654" spans="1:2" hidden="1">
      <c r="A2654" s="4">
        <v>26518</v>
      </c>
      <c r="B2654">
        <v>6.16</v>
      </c>
    </row>
    <row r="2655" spans="1:2" hidden="1">
      <c r="A2655" s="4">
        <v>26519</v>
      </c>
      <c r="B2655">
        <v>6.15</v>
      </c>
    </row>
    <row r="2656" spans="1:2" hidden="1">
      <c r="A2656" s="4">
        <v>26520</v>
      </c>
      <c r="B2656">
        <v>6.14</v>
      </c>
    </row>
    <row r="2657" spans="1:2" hidden="1">
      <c r="A2657" s="4">
        <v>26521</v>
      </c>
      <c r="B2657">
        <v>6.14</v>
      </c>
    </row>
    <row r="2658" spans="1:2" hidden="1">
      <c r="A2658" s="4">
        <v>26522</v>
      </c>
      <c r="B2658">
        <v>6.14</v>
      </c>
    </row>
    <row r="2659" spans="1:2" hidden="1">
      <c r="A2659" s="4">
        <v>26525</v>
      </c>
      <c r="B2659">
        <v>6.16</v>
      </c>
    </row>
    <row r="2660" spans="1:2" hidden="1">
      <c r="A2660" s="4">
        <v>26526</v>
      </c>
      <c r="B2660">
        <v>6.17</v>
      </c>
    </row>
    <row r="2661" spans="1:2" hidden="1">
      <c r="A2661" s="4">
        <v>26527</v>
      </c>
      <c r="B2661">
        <v>6.18</v>
      </c>
    </row>
    <row r="2662" spans="1:2" hidden="1">
      <c r="A2662" s="4">
        <v>26528</v>
      </c>
      <c r="B2662">
        <v>6.2</v>
      </c>
    </row>
    <row r="2663" spans="1:2" hidden="1">
      <c r="A2663" s="4">
        <v>26529</v>
      </c>
      <c r="B2663">
        <v>6.21</v>
      </c>
    </row>
    <row r="2664" spans="1:2" hidden="1">
      <c r="A2664" s="4">
        <v>26532</v>
      </c>
      <c r="B2664">
        <v>6.21</v>
      </c>
    </row>
    <row r="2665" spans="1:2" hidden="1">
      <c r="A2665" s="4">
        <v>26533</v>
      </c>
      <c r="B2665">
        <v>6.2</v>
      </c>
    </row>
    <row r="2666" spans="1:2" hidden="1">
      <c r="A2666" s="4">
        <v>26534</v>
      </c>
      <c r="B2666">
        <v>6.22</v>
      </c>
    </row>
    <row r="2667" spans="1:2" hidden="1">
      <c r="A2667" s="4">
        <v>26535</v>
      </c>
      <c r="B2667">
        <v>6.23</v>
      </c>
    </row>
    <row r="2668" spans="1:2" hidden="1">
      <c r="A2668" s="4">
        <v>26536</v>
      </c>
      <c r="B2668">
        <v>6.26</v>
      </c>
    </row>
    <row r="2669" spans="1:2" hidden="1">
      <c r="A2669" s="4">
        <v>26539</v>
      </c>
      <c r="B2669">
        <v>6.3</v>
      </c>
    </row>
    <row r="2670" spans="1:2" hidden="1">
      <c r="A2670" s="4">
        <v>26540</v>
      </c>
      <c r="B2670">
        <v>6.34</v>
      </c>
    </row>
    <row r="2671" spans="1:2" hidden="1">
      <c r="A2671" s="4">
        <v>26541</v>
      </c>
      <c r="B2671">
        <v>6.42</v>
      </c>
    </row>
    <row r="2672" spans="1:2" hidden="1">
      <c r="A2672" s="4">
        <v>26542</v>
      </c>
      <c r="B2672">
        <v>6.42</v>
      </c>
    </row>
    <row r="2673" spans="1:2" hidden="1">
      <c r="A2673" s="4">
        <v>26543</v>
      </c>
      <c r="B2673">
        <v>6.43</v>
      </c>
    </row>
    <row r="2674" spans="1:2" hidden="1">
      <c r="A2674" s="4">
        <v>26547</v>
      </c>
      <c r="B2674">
        <v>6.46</v>
      </c>
    </row>
    <row r="2675" spans="1:2" hidden="1">
      <c r="A2675" s="4">
        <v>26548</v>
      </c>
      <c r="B2675">
        <v>6.49</v>
      </c>
    </row>
    <row r="2676" spans="1:2" hidden="1">
      <c r="A2676" s="4">
        <v>26549</v>
      </c>
      <c r="B2676">
        <v>6.52</v>
      </c>
    </row>
    <row r="2677" spans="1:2" hidden="1">
      <c r="A2677" s="4">
        <v>26550</v>
      </c>
      <c r="B2677">
        <v>6.56</v>
      </c>
    </row>
    <row r="2678" spans="1:2" hidden="1">
      <c r="A2678" s="4">
        <v>26553</v>
      </c>
      <c r="B2678">
        <v>6.54</v>
      </c>
    </row>
    <row r="2679" spans="1:2" hidden="1">
      <c r="A2679" s="4">
        <v>26554</v>
      </c>
      <c r="B2679">
        <v>6.54</v>
      </c>
    </row>
    <row r="2680" spans="1:2" hidden="1">
      <c r="A2680" s="4">
        <v>26555</v>
      </c>
      <c r="B2680">
        <v>6.54</v>
      </c>
    </row>
    <row r="2681" spans="1:2" hidden="1">
      <c r="A2681" s="4">
        <v>26556</v>
      </c>
      <c r="B2681">
        <v>6.57</v>
      </c>
    </row>
    <row r="2682" spans="1:2" hidden="1">
      <c r="A2682" s="4">
        <v>26557</v>
      </c>
      <c r="B2682">
        <v>6.56</v>
      </c>
    </row>
    <row r="2683" spans="1:2" hidden="1">
      <c r="A2683" s="4">
        <v>26560</v>
      </c>
      <c r="B2683">
        <v>6.55</v>
      </c>
    </row>
    <row r="2684" spans="1:2" hidden="1">
      <c r="A2684" s="4">
        <v>26561</v>
      </c>
      <c r="B2684">
        <v>6.55</v>
      </c>
    </row>
    <row r="2685" spans="1:2" hidden="1">
      <c r="A2685" s="4">
        <v>26562</v>
      </c>
      <c r="B2685">
        <v>6.56</v>
      </c>
    </row>
    <row r="2686" spans="1:2" hidden="1">
      <c r="A2686" s="4">
        <v>26563</v>
      </c>
      <c r="B2686">
        <v>6.59</v>
      </c>
    </row>
    <row r="2687" spans="1:2" hidden="1">
      <c r="A2687" s="4">
        <v>26564</v>
      </c>
      <c r="B2687">
        <v>6.62</v>
      </c>
    </row>
    <row r="2688" spans="1:2" hidden="1">
      <c r="A2688" s="4">
        <v>26567</v>
      </c>
      <c r="B2688">
        <v>6.62</v>
      </c>
    </row>
    <row r="2689" spans="1:2" hidden="1">
      <c r="A2689" s="4">
        <v>26568</v>
      </c>
      <c r="B2689">
        <v>6.6</v>
      </c>
    </row>
    <row r="2690" spans="1:2" hidden="1">
      <c r="A2690" s="4">
        <v>26569</v>
      </c>
      <c r="B2690">
        <v>6.59</v>
      </c>
    </row>
    <row r="2691" spans="1:2" hidden="1">
      <c r="A2691" s="4">
        <v>26570</v>
      </c>
      <c r="B2691">
        <v>6.56</v>
      </c>
    </row>
    <row r="2692" spans="1:2" hidden="1">
      <c r="A2692" s="4">
        <v>26571</v>
      </c>
      <c r="B2692">
        <v>6.54</v>
      </c>
    </row>
    <row r="2693" spans="1:2" hidden="1">
      <c r="A2693" s="4">
        <v>26574</v>
      </c>
      <c r="B2693">
        <v>6.54</v>
      </c>
    </row>
    <row r="2694" spans="1:2" hidden="1">
      <c r="A2694" s="4">
        <v>26575</v>
      </c>
      <c r="B2694">
        <v>6.54</v>
      </c>
    </row>
    <row r="2695" spans="1:2" hidden="1">
      <c r="A2695" s="4">
        <v>26576</v>
      </c>
      <c r="B2695">
        <v>6.53</v>
      </c>
    </row>
    <row r="2696" spans="1:2" hidden="1">
      <c r="A2696" s="4">
        <v>26577</v>
      </c>
      <c r="B2696">
        <v>6.53</v>
      </c>
    </row>
    <row r="2697" spans="1:2" hidden="1">
      <c r="A2697" s="4">
        <v>26578</v>
      </c>
      <c r="B2697">
        <v>6.52</v>
      </c>
    </row>
    <row r="2698" spans="1:2" hidden="1">
      <c r="A2698" s="4">
        <v>26582</v>
      </c>
      <c r="B2698">
        <v>6.48</v>
      </c>
    </row>
    <row r="2699" spans="1:2" hidden="1">
      <c r="A2699" s="4">
        <v>26583</v>
      </c>
      <c r="B2699">
        <v>6.47</v>
      </c>
    </row>
    <row r="2700" spans="1:2" hidden="1">
      <c r="A2700" s="4">
        <v>26584</v>
      </c>
      <c r="B2700">
        <v>6.5</v>
      </c>
    </row>
    <row r="2701" spans="1:2" hidden="1">
      <c r="A2701" s="4">
        <v>26585</v>
      </c>
      <c r="B2701">
        <v>6.5</v>
      </c>
    </row>
    <row r="2702" spans="1:2" hidden="1">
      <c r="A2702" s="4">
        <v>26588</v>
      </c>
      <c r="B2702">
        <v>6.49</v>
      </c>
    </row>
    <row r="2703" spans="1:2" hidden="1">
      <c r="A2703" s="4">
        <v>26589</v>
      </c>
      <c r="B2703">
        <v>6.49</v>
      </c>
    </row>
    <row r="2704" spans="1:2" hidden="1">
      <c r="A2704" s="4">
        <v>26590</v>
      </c>
      <c r="B2704">
        <v>6.49</v>
      </c>
    </row>
    <row r="2705" spans="1:2" hidden="1">
      <c r="A2705" s="4">
        <v>26591</v>
      </c>
      <c r="B2705">
        <v>6.48</v>
      </c>
    </row>
    <row r="2706" spans="1:2" hidden="1">
      <c r="A2706" s="4">
        <v>26592</v>
      </c>
      <c r="B2706">
        <v>6.47</v>
      </c>
    </row>
    <row r="2707" spans="1:2" hidden="1">
      <c r="A2707" s="4">
        <v>26596</v>
      </c>
      <c r="B2707">
        <v>6.45</v>
      </c>
    </row>
    <row r="2708" spans="1:2" hidden="1">
      <c r="A2708" s="4">
        <v>26597</v>
      </c>
      <c r="B2708">
        <v>6.44</v>
      </c>
    </row>
    <row r="2709" spans="1:2" hidden="1">
      <c r="A2709" s="4">
        <v>26598</v>
      </c>
      <c r="B2709">
        <v>6.42</v>
      </c>
    </row>
    <row r="2710" spans="1:2" hidden="1">
      <c r="A2710" s="4">
        <v>26599</v>
      </c>
      <c r="B2710">
        <v>6.42</v>
      </c>
    </row>
    <row r="2711" spans="1:2" hidden="1">
      <c r="A2711" s="4">
        <v>26602</v>
      </c>
      <c r="B2711">
        <v>6.42</v>
      </c>
    </row>
    <row r="2712" spans="1:2" hidden="1">
      <c r="A2712" s="4">
        <v>26603</v>
      </c>
      <c r="B2712">
        <v>6.41</v>
      </c>
    </row>
    <row r="2713" spans="1:2" hidden="1">
      <c r="A2713" s="4">
        <v>26604</v>
      </c>
      <c r="B2713">
        <v>6.39</v>
      </c>
    </row>
    <row r="2714" spans="1:2" hidden="1">
      <c r="A2714" s="4">
        <v>26605</v>
      </c>
      <c r="B2714">
        <v>6.34</v>
      </c>
    </row>
    <row r="2715" spans="1:2" hidden="1">
      <c r="A2715" s="4">
        <v>26606</v>
      </c>
      <c r="B2715">
        <v>6.3</v>
      </c>
    </row>
    <row r="2716" spans="1:2" hidden="1">
      <c r="A2716" s="4">
        <v>26609</v>
      </c>
      <c r="B2716">
        <v>6.27</v>
      </c>
    </row>
    <row r="2717" spans="1:2" hidden="1">
      <c r="A2717" s="4">
        <v>26611</v>
      </c>
      <c r="B2717">
        <v>6.3</v>
      </c>
    </row>
    <row r="2718" spans="1:2" hidden="1">
      <c r="A2718" s="4">
        <v>26612</v>
      </c>
      <c r="B2718">
        <v>6.3</v>
      </c>
    </row>
    <row r="2719" spans="1:2" hidden="1">
      <c r="A2719" s="4">
        <v>26613</v>
      </c>
      <c r="B2719">
        <v>6.3</v>
      </c>
    </row>
    <row r="2720" spans="1:2" hidden="1">
      <c r="A2720" s="4">
        <v>26616</v>
      </c>
      <c r="B2720">
        <v>6.27</v>
      </c>
    </row>
    <row r="2721" spans="1:2" hidden="1">
      <c r="A2721" s="4">
        <v>26617</v>
      </c>
      <c r="B2721">
        <v>6.26</v>
      </c>
    </row>
    <row r="2722" spans="1:2" hidden="1">
      <c r="A2722" s="4">
        <v>26618</v>
      </c>
      <c r="B2722">
        <v>6.23</v>
      </c>
    </row>
    <row r="2723" spans="1:2" hidden="1">
      <c r="A2723" s="4">
        <v>26619</v>
      </c>
      <c r="B2723">
        <v>6.24</v>
      </c>
    </row>
    <row r="2724" spans="1:2" hidden="1">
      <c r="A2724" s="4">
        <v>26620</v>
      </c>
      <c r="B2724">
        <v>6.24</v>
      </c>
    </row>
    <row r="2725" spans="1:2" hidden="1">
      <c r="A2725" s="4">
        <v>26623</v>
      </c>
      <c r="B2725">
        <v>6.23</v>
      </c>
    </row>
    <row r="2726" spans="1:2" hidden="1">
      <c r="A2726" s="4">
        <v>26624</v>
      </c>
      <c r="B2726">
        <v>6.26</v>
      </c>
    </row>
    <row r="2727" spans="1:2" hidden="1">
      <c r="A2727" s="4">
        <v>26625</v>
      </c>
      <c r="B2727">
        <v>6.27</v>
      </c>
    </row>
    <row r="2728" spans="1:2" hidden="1">
      <c r="A2728" s="4">
        <v>26627</v>
      </c>
      <c r="B2728">
        <v>6.27</v>
      </c>
    </row>
    <row r="2729" spans="1:2" hidden="1">
      <c r="A2729" s="4">
        <v>26630</v>
      </c>
      <c r="B2729">
        <v>6.3</v>
      </c>
    </row>
    <row r="2730" spans="1:2" hidden="1">
      <c r="A2730" s="4">
        <v>26631</v>
      </c>
      <c r="B2730">
        <v>6.29</v>
      </c>
    </row>
    <row r="2731" spans="1:2" hidden="1">
      <c r="A2731" s="4">
        <v>26632</v>
      </c>
      <c r="B2731">
        <v>6.27</v>
      </c>
    </row>
    <row r="2732" spans="1:2" hidden="1">
      <c r="A2732" s="4">
        <v>26633</v>
      </c>
      <c r="B2732">
        <v>6.28</v>
      </c>
    </row>
    <row r="2733" spans="1:2" hidden="1">
      <c r="A2733" s="4">
        <v>26634</v>
      </c>
      <c r="B2733">
        <v>6.29</v>
      </c>
    </row>
    <row r="2734" spans="1:2" hidden="1">
      <c r="A2734" s="4">
        <v>26637</v>
      </c>
      <c r="B2734">
        <v>6.3</v>
      </c>
    </row>
    <row r="2735" spans="1:2" hidden="1">
      <c r="A2735" s="4">
        <v>26638</v>
      </c>
      <c r="B2735">
        <v>6.31</v>
      </c>
    </row>
    <row r="2736" spans="1:2" hidden="1">
      <c r="A2736" s="4">
        <v>26639</v>
      </c>
      <c r="B2736">
        <v>6.31</v>
      </c>
    </row>
    <row r="2737" spans="1:2" hidden="1">
      <c r="A2737" s="4">
        <v>26640</v>
      </c>
      <c r="B2737">
        <v>6.31</v>
      </c>
    </row>
    <row r="2738" spans="1:2" hidden="1">
      <c r="A2738" s="4">
        <v>26641</v>
      </c>
      <c r="B2738">
        <v>6.32</v>
      </c>
    </row>
    <row r="2739" spans="1:2" hidden="1">
      <c r="A2739" s="4">
        <v>26644</v>
      </c>
      <c r="B2739">
        <v>6.34</v>
      </c>
    </row>
    <row r="2740" spans="1:2" hidden="1">
      <c r="A2740" s="4">
        <v>26645</v>
      </c>
      <c r="B2740">
        <v>6.35</v>
      </c>
    </row>
    <row r="2741" spans="1:2" hidden="1">
      <c r="A2741" s="4">
        <v>26646</v>
      </c>
      <c r="B2741">
        <v>6.35</v>
      </c>
    </row>
    <row r="2742" spans="1:2" hidden="1">
      <c r="A2742" s="4">
        <v>26647</v>
      </c>
      <c r="B2742">
        <v>6.35</v>
      </c>
    </row>
    <row r="2743" spans="1:2" hidden="1">
      <c r="A2743" s="4">
        <v>26648</v>
      </c>
      <c r="B2743">
        <v>6.35</v>
      </c>
    </row>
    <row r="2744" spans="1:2" hidden="1">
      <c r="A2744" s="4">
        <v>26651</v>
      </c>
      <c r="B2744">
        <v>6.38</v>
      </c>
    </row>
    <row r="2745" spans="1:2" hidden="1">
      <c r="A2745" s="4">
        <v>26652</v>
      </c>
      <c r="B2745">
        <v>6.4</v>
      </c>
    </row>
    <row r="2746" spans="1:2" hidden="1">
      <c r="A2746" s="4">
        <v>26653</v>
      </c>
      <c r="B2746">
        <v>6.4</v>
      </c>
    </row>
    <row r="2747" spans="1:2" hidden="1">
      <c r="A2747" s="4">
        <v>26654</v>
      </c>
      <c r="B2747">
        <v>6.4</v>
      </c>
    </row>
    <row r="2748" spans="1:2" hidden="1">
      <c r="A2748" s="4">
        <v>26655</v>
      </c>
      <c r="B2748">
        <v>6.4</v>
      </c>
    </row>
    <row r="2749" spans="1:2" hidden="1">
      <c r="A2749" s="4">
        <v>26659</v>
      </c>
      <c r="B2749">
        <v>6.39</v>
      </c>
    </row>
    <row r="2750" spans="1:2" hidden="1">
      <c r="A2750" s="4">
        <v>26660</v>
      </c>
      <c r="B2750">
        <v>6.4</v>
      </c>
    </row>
    <row r="2751" spans="1:2" hidden="1">
      <c r="A2751" s="4">
        <v>26661</v>
      </c>
      <c r="B2751">
        <v>6.41</v>
      </c>
    </row>
    <row r="2752" spans="1:2" hidden="1">
      <c r="A2752" s="4">
        <v>26662</v>
      </c>
      <c r="B2752">
        <v>6.41</v>
      </c>
    </row>
    <row r="2753" spans="1:2" hidden="1">
      <c r="A2753" s="4">
        <v>26666</v>
      </c>
      <c r="B2753">
        <v>6.43</v>
      </c>
    </row>
    <row r="2754" spans="1:2" hidden="1">
      <c r="A2754" s="4">
        <v>26667</v>
      </c>
      <c r="B2754">
        <v>6.42</v>
      </c>
    </row>
    <row r="2755" spans="1:2" hidden="1">
      <c r="A2755" s="4">
        <v>26668</v>
      </c>
      <c r="B2755">
        <v>6.4</v>
      </c>
    </row>
    <row r="2756" spans="1:2" hidden="1">
      <c r="A2756" s="4">
        <v>26669</v>
      </c>
      <c r="B2756">
        <v>6.42</v>
      </c>
    </row>
    <row r="2757" spans="1:2" hidden="1">
      <c r="A2757" s="4">
        <v>26672</v>
      </c>
      <c r="B2757">
        <v>6.43</v>
      </c>
    </row>
    <row r="2758" spans="1:2" hidden="1">
      <c r="A2758" s="4">
        <v>26673</v>
      </c>
      <c r="B2758">
        <v>6.42</v>
      </c>
    </row>
    <row r="2759" spans="1:2" hidden="1">
      <c r="A2759" s="4">
        <v>26674</v>
      </c>
      <c r="B2759">
        <v>6.43</v>
      </c>
    </row>
    <row r="2760" spans="1:2" hidden="1">
      <c r="A2760" s="4">
        <v>26675</v>
      </c>
      <c r="B2760">
        <v>6.43</v>
      </c>
    </row>
    <row r="2761" spans="1:2" hidden="1">
      <c r="A2761" s="4">
        <v>26676</v>
      </c>
      <c r="B2761">
        <v>6.44</v>
      </c>
    </row>
    <row r="2762" spans="1:2" hidden="1">
      <c r="A2762" s="4">
        <v>26679</v>
      </c>
      <c r="B2762">
        <v>6.44</v>
      </c>
    </row>
    <row r="2763" spans="1:2" hidden="1">
      <c r="A2763" s="4">
        <v>26680</v>
      </c>
      <c r="B2763">
        <v>6.44</v>
      </c>
    </row>
    <row r="2764" spans="1:2" hidden="1">
      <c r="A2764" s="4">
        <v>26681</v>
      </c>
      <c r="B2764">
        <v>6.45</v>
      </c>
    </row>
    <row r="2765" spans="1:2" hidden="1">
      <c r="A2765" s="4">
        <v>26682</v>
      </c>
      <c r="B2765">
        <v>6.46</v>
      </c>
    </row>
    <row r="2766" spans="1:2" hidden="1">
      <c r="A2766" s="4">
        <v>26683</v>
      </c>
      <c r="B2766">
        <v>6.49</v>
      </c>
    </row>
    <row r="2767" spans="1:2" hidden="1">
      <c r="A2767" s="4">
        <v>26686</v>
      </c>
      <c r="B2767">
        <v>6.5</v>
      </c>
    </row>
    <row r="2768" spans="1:2" hidden="1">
      <c r="A2768" s="4">
        <v>26687</v>
      </c>
      <c r="B2768">
        <v>6.48</v>
      </c>
    </row>
    <row r="2769" spans="1:2" hidden="1">
      <c r="A2769" s="4">
        <v>26688</v>
      </c>
      <c r="B2769">
        <v>6.49</v>
      </c>
    </row>
    <row r="2770" spans="1:2" hidden="1">
      <c r="A2770" s="4">
        <v>26689</v>
      </c>
      <c r="B2770">
        <v>6.51</v>
      </c>
    </row>
    <row r="2771" spans="1:2" hidden="1">
      <c r="A2771" s="4">
        <v>26690</v>
      </c>
      <c r="B2771">
        <v>6.53</v>
      </c>
    </row>
    <row r="2772" spans="1:2" hidden="1">
      <c r="A2772" s="4">
        <v>26693</v>
      </c>
      <c r="B2772">
        <v>6.55</v>
      </c>
    </row>
    <row r="2773" spans="1:2" hidden="1">
      <c r="A2773" s="4">
        <v>26694</v>
      </c>
      <c r="B2773">
        <v>6.52</v>
      </c>
    </row>
    <row r="2774" spans="1:2" hidden="1">
      <c r="A2774" s="4">
        <v>26695</v>
      </c>
      <c r="B2774">
        <v>6.54</v>
      </c>
    </row>
    <row r="2775" spans="1:2" hidden="1">
      <c r="A2775" s="4">
        <v>26696</v>
      </c>
      <c r="B2775">
        <v>6.6</v>
      </c>
    </row>
    <row r="2776" spans="1:2" hidden="1">
      <c r="A2776" s="4">
        <v>26697</v>
      </c>
      <c r="B2776">
        <v>6.64</v>
      </c>
    </row>
    <row r="2777" spans="1:2" hidden="1">
      <c r="A2777" s="4">
        <v>26700</v>
      </c>
      <c r="B2777">
        <v>6.64</v>
      </c>
    </row>
    <row r="2778" spans="1:2" hidden="1">
      <c r="A2778" s="4">
        <v>26701</v>
      </c>
      <c r="B2778">
        <v>6.64</v>
      </c>
    </row>
    <row r="2779" spans="1:2" hidden="1">
      <c r="A2779" s="4">
        <v>26702</v>
      </c>
      <c r="B2779">
        <v>6.64</v>
      </c>
    </row>
    <row r="2780" spans="1:2" hidden="1">
      <c r="A2780" s="4">
        <v>26703</v>
      </c>
      <c r="B2780">
        <v>6.66</v>
      </c>
    </row>
    <row r="2781" spans="1:2" hidden="1">
      <c r="A2781" s="4">
        <v>26704</v>
      </c>
      <c r="B2781">
        <v>6.63</v>
      </c>
    </row>
    <row r="2782" spans="1:2" hidden="1">
      <c r="A2782" s="4">
        <v>26708</v>
      </c>
      <c r="B2782">
        <v>6.61</v>
      </c>
    </row>
    <row r="2783" spans="1:2" hidden="1">
      <c r="A2783" s="4">
        <v>26709</v>
      </c>
      <c r="B2783">
        <v>6.62</v>
      </c>
    </row>
    <row r="2784" spans="1:2" hidden="1">
      <c r="A2784" s="4">
        <v>26710</v>
      </c>
      <c r="B2784">
        <v>6.62</v>
      </c>
    </row>
    <row r="2785" spans="1:2" hidden="1">
      <c r="A2785" s="4">
        <v>26711</v>
      </c>
      <c r="B2785">
        <v>6.63</v>
      </c>
    </row>
    <row r="2786" spans="1:2" hidden="1">
      <c r="A2786" s="4">
        <v>26715</v>
      </c>
      <c r="B2786">
        <v>6.66</v>
      </c>
    </row>
    <row r="2787" spans="1:2" hidden="1">
      <c r="A2787" s="4">
        <v>26716</v>
      </c>
      <c r="B2787">
        <v>6.66</v>
      </c>
    </row>
    <row r="2788" spans="1:2" hidden="1">
      <c r="A2788" s="4">
        <v>26717</v>
      </c>
      <c r="B2788">
        <v>6.65</v>
      </c>
    </row>
    <row r="2789" spans="1:2" hidden="1">
      <c r="A2789" s="4">
        <v>26718</v>
      </c>
      <c r="B2789">
        <v>6.61</v>
      </c>
    </row>
    <row r="2790" spans="1:2" hidden="1">
      <c r="A2790" s="4">
        <v>26721</v>
      </c>
      <c r="B2790">
        <v>6.65</v>
      </c>
    </row>
    <row r="2791" spans="1:2" hidden="1">
      <c r="A2791" s="4">
        <v>26722</v>
      </c>
      <c r="B2791">
        <v>6.64</v>
      </c>
    </row>
    <row r="2792" spans="1:2" hidden="1">
      <c r="A2792" s="4">
        <v>26723</v>
      </c>
      <c r="B2792">
        <v>6.64</v>
      </c>
    </row>
    <row r="2793" spans="1:2" hidden="1">
      <c r="A2793" s="4">
        <v>26724</v>
      </c>
      <c r="B2793">
        <v>6.65</v>
      </c>
    </row>
    <row r="2794" spans="1:2" hidden="1">
      <c r="A2794" s="4">
        <v>26725</v>
      </c>
      <c r="B2794">
        <v>6.67</v>
      </c>
    </row>
    <row r="2795" spans="1:2" hidden="1">
      <c r="A2795" s="4">
        <v>26728</v>
      </c>
      <c r="B2795">
        <v>6.68</v>
      </c>
    </row>
    <row r="2796" spans="1:2" hidden="1">
      <c r="A2796" s="4">
        <v>26729</v>
      </c>
      <c r="B2796">
        <v>6.68</v>
      </c>
    </row>
    <row r="2797" spans="1:2" hidden="1">
      <c r="A2797" s="4">
        <v>26730</v>
      </c>
      <c r="B2797">
        <v>6.66</v>
      </c>
    </row>
    <row r="2798" spans="1:2" hidden="1">
      <c r="A2798" s="4">
        <v>26731</v>
      </c>
      <c r="B2798">
        <v>6.67</v>
      </c>
    </row>
    <row r="2799" spans="1:2" hidden="1">
      <c r="A2799" s="4">
        <v>26732</v>
      </c>
      <c r="B2799">
        <v>6.68</v>
      </c>
    </row>
    <row r="2800" spans="1:2" hidden="1">
      <c r="A2800" s="4">
        <v>26735</v>
      </c>
      <c r="B2800">
        <v>6.68</v>
      </c>
    </row>
    <row r="2801" spans="1:2" hidden="1">
      <c r="A2801" s="4">
        <v>26736</v>
      </c>
      <c r="B2801">
        <v>6.7</v>
      </c>
    </row>
    <row r="2802" spans="1:2" hidden="1">
      <c r="A2802" s="4">
        <v>26737</v>
      </c>
      <c r="B2802">
        <v>6.71</v>
      </c>
    </row>
    <row r="2803" spans="1:2" hidden="1">
      <c r="A2803" s="4">
        <v>26738</v>
      </c>
      <c r="B2803">
        <v>6.73</v>
      </c>
    </row>
    <row r="2804" spans="1:2" hidden="1">
      <c r="A2804" s="4">
        <v>26739</v>
      </c>
      <c r="B2804">
        <v>6.77</v>
      </c>
    </row>
    <row r="2805" spans="1:2" hidden="1">
      <c r="A2805" s="4">
        <v>26742</v>
      </c>
      <c r="B2805">
        <v>6.75</v>
      </c>
    </row>
    <row r="2806" spans="1:2" hidden="1">
      <c r="A2806" s="4">
        <v>26743</v>
      </c>
      <c r="B2806">
        <v>6.76</v>
      </c>
    </row>
    <row r="2807" spans="1:2" hidden="1">
      <c r="A2807" s="4">
        <v>26744</v>
      </c>
      <c r="B2807">
        <v>6.76</v>
      </c>
    </row>
    <row r="2808" spans="1:2" hidden="1">
      <c r="A2808" s="4">
        <v>26745</v>
      </c>
      <c r="B2808">
        <v>6.76</v>
      </c>
    </row>
    <row r="2809" spans="1:2" hidden="1">
      <c r="A2809" s="4">
        <v>26746</v>
      </c>
      <c r="B2809">
        <v>6.76</v>
      </c>
    </row>
    <row r="2810" spans="1:2" hidden="1">
      <c r="A2810" s="4">
        <v>26749</v>
      </c>
      <c r="B2810">
        <v>6.73</v>
      </c>
    </row>
    <row r="2811" spans="1:2" hidden="1">
      <c r="A2811" s="4">
        <v>26750</v>
      </c>
      <c r="B2811">
        <v>6.72</v>
      </c>
    </row>
    <row r="2812" spans="1:2" hidden="1">
      <c r="A2812" s="4">
        <v>26751</v>
      </c>
      <c r="B2812">
        <v>6.67</v>
      </c>
    </row>
    <row r="2813" spans="1:2" hidden="1">
      <c r="A2813" s="4">
        <v>26752</v>
      </c>
      <c r="B2813">
        <v>6.68</v>
      </c>
    </row>
    <row r="2814" spans="1:2" hidden="1">
      <c r="A2814" s="4">
        <v>26753</v>
      </c>
      <c r="B2814">
        <v>6.73</v>
      </c>
    </row>
    <row r="2815" spans="1:2" hidden="1">
      <c r="A2815" s="4">
        <v>26756</v>
      </c>
      <c r="B2815">
        <v>6.74</v>
      </c>
    </row>
    <row r="2816" spans="1:2" hidden="1">
      <c r="A2816" s="4">
        <v>26757</v>
      </c>
      <c r="B2816">
        <v>6.73</v>
      </c>
    </row>
    <row r="2817" spans="1:2" hidden="1">
      <c r="A2817" s="4">
        <v>26758</v>
      </c>
      <c r="B2817">
        <v>6.7</v>
      </c>
    </row>
    <row r="2818" spans="1:2" hidden="1">
      <c r="A2818" s="4">
        <v>26759</v>
      </c>
      <c r="B2818">
        <v>6.68</v>
      </c>
    </row>
    <row r="2819" spans="1:2" hidden="1">
      <c r="A2819" s="4">
        <v>26760</v>
      </c>
      <c r="B2819">
        <v>6.64</v>
      </c>
    </row>
    <row r="2820" spans="1:2" hidden="1">
      <c r="A2820" s="4">
        <v>26763</v>
      </c>
      <c r="B2820">
        <v>6.62</v>
      </c>
    </row>
    <row r="2821" spans="1:2" hidden="1">
      <c r="A2821" s="4">
        <v>26764</v>
      </c>
      <c r="B2821">
        <v>6.64</v>
      </c>
    </row>
    <row r="2822" spans="1:2" hidden="1">
      <c r="A2822" s="4">
        <v>26765</v>
      </c>
      <c r="B2822">
        <v>6.65</v>
      </c>
    </row>
    <row r="2823" spans="1:2" hidden="1">
      <c r="A2823" s="4">
        <v>26766</v>
      </c>
      <c r="B2823">
        <v>6.66</v>
      </c>
    </row>
    <row r="2824" spans="1:2" hidden="1">
      <c r="A2824" s="4">
        <v>26767</v>
      </c>
      <c r="B2824">
        <v>6.63</v>
      </c>
    </row>
    <row r="2825" spans="1:2" hidden="1">
      <c r="A2825" s="4">
        <v>26770</v>
      </c>
      <c r="B2825">
        <v>6.62</v>
      </c>
    </row>
    <row r="2826" spans="1:2" hidden="1">
      <c r="A2826" s="4">
        <v>26771</v>
      </c>
      <c r="B2826">
        <v>6.64</v>
      </c>
    </row>
    <row r="2827" spans="1:2" hidden="1">
      <c r="A2827" s="4">
        <v>26772</v>
      </c>
      <c r="B2827">
        <v>6.64</v>
      </c>
    </row>
    <row r="2828" spans="1:2" hidden="1">
      <c r="A2828" s="4">
        <v>26773</v>
      </c>
      <c r="B2828">
        <v>6.66</v>
      </c>
    </row>
    <row r="2829" spans="1:2" hidden="1">
      <c r="A2829" s="4">
        <v>26777</v>
      </c>
      <c r="B2829">
        <v>6.73</v>
      </c>
    </row>
    <row r="2830" spans="1:2" hidden="1">
      <c r="A2830" s="4">
        <v>26778</v>
      </c>
      <c r="B2830">
        <v>6.66</v>
      </c>
    </row>
    <row r="2831" spans="1:2" hidden="1">
      <c r="A2831" s="4">
        <v>26779</v>
      </c>
      <c r="B2831">
        <v>6.66</v>
      </c>
    </row>
    <row r="2832" spans="1:2" hidden="1">
      <c r="A2832" s="4">
        <v>26780</v>
      </c>
      <c r="B2832">
        <v>6.68</v>
      </c>
    </row>
    <row r="2833" spans="1:2" hidden="1">
      <c r="A2833" s="4">
        <v>26781</v>
      </c>
      <c r="B2833">
        <v>6.69</v>
      </c>
    </row>
    <row r="2834" spans="1:2" hidden="1">
      <c r="A2834" s="4">
        <v>26784</v>
      </c>
      <c r="B2834">
        <v>6.7</v>
      </c>
    </row>
    <row r="2835" spans="1:2" hidden="1">
      <c r="A2835" s="4">
        <v>26785</v>
      </c>
      <c r="B2835">
        <v>6.72</v>
      </c>
    </row>
    <row r="2836" spans="1:2" hidden="1">
      <c r="A2836" s="4">
        <v>26786</v>
      </c>
      <c r="B2836">
        <v>6.76</v>
      </c>
    </row>
    <row r="2837" spans="1:2" hidden="1">
      <c r="A2837" s="4">
        <v>26787</v>
      </c>
      <c r="B2837">
        <v>6.77</v>
      </c>
    </row>
    <row r="2838" spans="1:2" hidden="1">
      <c r="A2838" s="4">
        <v>26788</v>
      </c>
      <c r="B2838">
        <v>6.79</v>
      </c>
    </row>
    <row r="2839" spans="1:2" hidden="1">
      <c r="A2839" s="4">
        <v>26791</v>
      </c>
      <c r="B2839">
        <v>6.81</v>
      </c>
    </row>
    <row r="2840" spans="1:2" hidden="1">
      <c r="A2840" s="4">
        <v>26792</v>
      </c>
      <c r="B2840">
        <v>6.8</v>
      </c>
    </row>
    <row r="2841" spans="1:2" hidden="1">
      <c r="A2841" s="4">
        <v>26793</v>
      </c>
      <c r="B2841">
        <v>6.8</v>
      </c>
    </row>
    <row r="2842" spans="1:2" hidden="1">
      <c r="A2842" s="4">
        <v>26794</v>
      </c>
      <c r="B2842">
        <v>6.81</v>
      </c>
    </row>
    <row r="2843" spans="1:2" hidden="1">
      <c r="A2843" s="4">
        <v>26795</v>
      </c>
      <c r="B2843">
        <v>6.82</v>
      </c>
    </row>
    <row r="2844" spans="1:2" hidden="1">
      <c r="A2844" s="4">
        <v>26798</v>
      </c>
      <c r="B2844">
        <v>6.83</v>
      </c>
    </row>
    <row r="2845" spans="1:2" hidden="1">
      <c r="A2845" s="4">
        <v>26799</v>
      </c>
      <c r="B2845">
        <v>6.86</v>
      </c>
    </row>
    <row r="2846" spans="1:2" hidden="1">
      <c r="A2846" s="4">
        <v>26800</v>
      </c>
      <c r="B2846">
        <v>6.84</v>
      </c>
    </row>
    <row r="2847" spans="1:2" hidden="1">
      <c r="A2847" s="4">
        <v>26801</v>
      </c>
      <c r="B2847">
        <v>6.85</v>
      </c>
    </row>
    <row r="2848" spans="1:2" hidden="1">
      <c r="A2848" s="4">
        <v>26802</v>
      </c>
      <c r="B2848">
        <v>6.86</v>
      </c>
    </row>
    <row r="2849" spans="1:2" hidden="1">
      <c r="A2849" s="4">
        <v>26805</v>
      </c>
      <c r="B2849">
        <v>6.89</v>
      </c>
    </row>
    <row r="2850" spans="1:2" hidden="1">
      <c r="A2850" s="4">
        <v>26806</v>
      </c>
      <c r="B2850">
        <v>6.9</v>
      </c>
    </row>
    <row r="2851" spans="1:2" hidden="1">
      <c r="A2851" s="4">
        <v>26807</v>
      </c>
      <c r="B2851">
        <v>6.92</v>
      </c>
    </row>
    <row r="2852" spans="1:2" hidden="1">
      <c r="A2852" s="4">
        <v>26808</v>
      </c>
      <c r="B2852">
        <v>6.91</v>
      </c>
    </row>
    <row r="2853" spans="1:2" hidden="1">
      <c r="A2853" s="4">
        <v>26809</v>
      </c>
      <c r="B2853">
        <v>6.91</v>
      </c>
    </row>
    <row r="2854" spans="1:2" hidden="1">
      <c r="A2854" s="4">
        <v>26813</v>
      </c>
      <c r="B2854">
        <v>6.93</v>
      </c>
    </row>
    <row r="2855" spans="1:2" hidden="1">
      <c r="A2855" s="4">
        <v>26814</v>
      </c>
      <c r="B2855">
        <v>6.93</v>
      </c>
    </row>
    <row r="2856" spans="1:2" hidden="1">
      <c r="A2856" s="4">
        <v>26815</v>
      </c>
      <c r="B2856">
        <v>6.93</v>
      </c>
    </row>
    <row r="2857" spans="1:2" hidden="1">
      <c r="A2857" s="4">
        <v>26816</v>
      </c>
      <c r="B2857">
        <v>6.96</v>
      </c>
    </row>
    <row r="2858" spans="1:2" hidden="1">
      <c r="A2858" s="4">
        <v>26819</v>
      </c>
      <c r="B2858">
        <v>6.98</v>
      </c>
    </row>
    <row r="2859" spans="1:2" hidden="1">
      <c r="A2859" s="4">
        <v>26820</v>
      </c>
      <c r="B2859">
        <v>6.95</v>
      </c>
    </row>
    <row r="2860" spans="1:2" hidden="1">
      <c r="A2860" s="4">
        <v>26821</v>
      </c>
      <c r="B2860">
        <v>6.89</v>
      </c>
    </row>
    <row r="2861" spans="1:2" hidden="1">
      <c r="A2861" s="4">
        <v>26822</v>
      </c>
      <c r="B2861">
        <v>6.89</v>
      </c>
    </row>
    <row r="2862" spans="1:2" hidden="1">
      <c r="A2862" s="4">
        <v>26823</v>
      </c>
      <c r="B2862">
        <v>6.87</v>
      </c>
    </row>
    <row r="2863" spans="1:2" hidden="1">
      <c r="A2863" s="4">
        <v>26826</v>
      </c>
      <c r="B2863">
        <v>6.87</v>
      </c>
    </row>
    <row r="2864" spans="1:2" hidden="1">
      <c r="A2864" s="4">
        <v>26827</v>
      </c>
      <c r="B2864">
        <v>6.86</v>
      </c>
    </row>
    <row r="2865" spans="1:2" hidden="1">
      <c r="A2865" s="4">
        <v>26828</v>
      </c>
      <c r="B2865">
        <v>6.85</v>
      </c>
    </row>
    <row r="2866" spans="1:2" hidden="1">
      <c r="A2866" s="4">
        <v>26829</v>
      </c>
      <c r="B2866">
        <v>6.85</v>
      </c>
    </row>
    <row r="2867" spans="1:2" hidden="1">
      <c r="A2867" s="4">
        <v>26830</v>
      </c>
      <c r="B2867">
        <v>6.86</v>
      </c>
    </row>
    <row r="2868" spans="1:2" hidden="1">
      <c r="A2868" s="4">
        <v>26833</v>
      </c>
      <c r="B2868">
        <v>6.87</v>
      </c>
    </row>
    <row r="2869" spans="1:2" hidden="1">
      <c r="A2869" s="4">
        <v>26834</v>
      </c>
      <c r="B2869">
        <v>6.87</v>
      </c>
    </row>
    <row r="2870" spans="1:2" hidden="1">
      <c r="A2870" s="4">
        <v>26835</v>
      </c>
      <c r="B2870">
        <v>6.89</v>
      </c>
    </row>
    <row r="2871" spans="1:2" hidden="1">
      <c r="A2871" s="4">
        <v>26836</v>
      </c>
      <c r="B2871">
        <v>6.89</v>
      </c>
    </row>
    <row r="2872" spans="1:2" hidden="1">
      <c r="A2872" s="4">
        <v>26837</v>
      </c>
      <c r="B2872">
        <v>6.91</v>
      </c>
    </row>
    <row r="2873" spans="1:2" hidden="1">
      <c r="A2873" s="4">
        <v>26840</v>
      </c>
      <c r="B2873">
        <v>6.93</v>
      </c>
    </row>
    <row r="2874" spans="1:2" hidden="1">
      <c r="A2874" s="4">
        <v>26841</v>
      </c>
      <c r="B2874">
        <v>6.93</v>
      </c>
    </row>
    <row r="2875" spans="1:2" hidden="1">
      <c r="A2875" s="4">
        <v>26842</v>
      </c>
      <c r="B2875">
        <v>6.92</v>
      </c>
    </row>
    <row r="2876" spans="1:2" hidden="1">
      <c r="A2876" s="4">
        <v>26843</v>
      </c>
      <c r="B2876">
        <v>6.92</v>
      </c>
    </row>
    <row r="2877" spans="1:2" hidden="1">
      <c r="A2877" s="4">
        <v>26844</v>
      </c>
      <c r="B2877">
        <v>6.94</v>
      </c>
    </row>
    <row r="2878" spans="1:2" hidden="1">
      <c r="A2878" s="4">
        <v>26847</v>
      </c>
      <c r="B2878">
        <v>7.01</v>
      </c>
    </row>
    <row r="2879" spans="1:2" hidden="1">
      <c r="A2879" s="4">
        <v>26848</v>
      </c>
      <c r="B2879">
        <v>7.01</v>
      </c>
    </row>
    <row r="2880" spans="1:2" hidden="1">
      <c r="A2880" s="4">
        <v>26850</v>
      </c>
      <c r="B2880">
        <v>7.01</v>
      </c>
    </row>
    <row r="2881" spans="1:2" hidden="1">
      <c r="A2881" s="4">
        <v>26851</v>
      </c>
      <c r="B2881">
        <v>7.03</v>
      </c>
    </row>
    <row r="2882" spans="1:2" hidden="1">
      <c r="A2882" s="4">
        <v>26854</v>
      </c>
      <c r="B2882">
        <v>7.05</v>
      </c>
    </row>
    <row r="2883" spans="1:2" hidden="1">
      <c r="A2883" s="4">
        <v>26855</v>
      </c>
      <c r="B2883">
        <v>7.05</v>
      </c>
    </row>
    <row r="2884" spans="1:2" hidden="1">
      <c r="A2884" s="4">
        <v>26856</v>
      </c>
      <c r="B2884">
        <v>7.05</v>
      </c>
    </row>
    <row r="2885" spans="1:2" hidden="1">
      <c r="A2885" s="4">
        <v>26857</v>
      </c>
      <c r="B2885">
        <v>7.04</v>
      </c>
    </row>
    <row r="2886" spans="1:2" hidden="1">
      <c r="A2886" s="4">
        <v>26858</v>
      </c>
      <c r="B2886">
        <v>7.05</v>
      </c>
    </row>
    <row r="2887" spans="1:2" hidden="1">
      <c r="A2887" s="4">
        <v>26861</v>
      </c>
      <c r="B2887">
        <v>7.06</v>
      </c>
    </row>
    <row r="2888" spans="1:2" hidden="1">
      <c r="A2888" s="4">
        <v>26862</v>
      </c>
      <c r="B2888">
        <v>7.06</v>
      </c>
    </row>
    <row r="2889" spans="1:2" hidden="1">
      <c r="A2889" s="4">
        <v>26863</v>
      </c>
      <c r="B2889">
        <v>7.07</v>
      </c>
    </row>
    <row r="2890" spans="1:2" hidden="1">
      <c r="A2890" s="4">
        <v>26864</v>
      </c>
      <c r="B2890">
        <v>7.11</v>
      </c>
    </row>
    <row r="2891" spans="1:2" hidden="1">
      <c r="A2891" s="4">
        <v>26865</v>
      </c>
      <c r="B2891">
        <v>7.17</v>
      </c>
    </row>
    <row r="2892" spans="1:2" hidden="1">
      <c r="A2892" s="4">
        <v>26868</v>
      </c>
      <c r="B2892">
        <v>7.17</v>
      </c>
    </row>
    <row r="2893" spans="1:2" hidden="1">
      <c r="A2893" s="4">
        <v>26869</v>
      </c>
      <c r="B2893">
        <v>7.19</v>
      </c>
    </row>
    <row r="2894" spans="1:2" hidden="1">
      <c r="A2894" s="4">
        <v>26870</v>
      </c>
      <c r="B2894">
        <v>7.19</v>
      </c>
    </row>
    <row r="2895" spans="1:2" hidden="1">
      <c r="A2895" s="4">
        <v>26871</v>
      </c>
      <c r="B2895">
        <v>7.28</v>
      </c>
    </row>
    <row r="2896" spans="1:2" hidden="1">
      <c r="A2896" s="4">
        <v>26872</v>
      </c>
      <c r="B2896">
        <v>7.35</v>
      </c>
    </row>
    <row r="2897" spans="1:2" hidden="1">
      <c r="A2897" s="4">
        <v>26875</v>
      </c>
      <c r="B2897">
        <v>7.37</v>
      </c>
    </row>
    <row r="2898" spans="1:2" hidden="1">
      <c r="A2898" s="4">
        <v>26876</v>
      </c>
      <c r="B2898">
        <v>7.43</v>
      </c>
    </row>
    <row r="2899" spans="1:2" hidden="1">
      <c r="A2899" s="4">
        <v>26877</v>
      </c>
      <c r="B2899">
        <v>7.55</v>
      </c>
    </row>
    <row r="2900" spans="1:2" hidden="1">
      <c r="A2900" s="4">
        <v>26878</v>
      </c>
      <c r="B2900">
        <v>7.52</v>
      </c>
    </row>
    <row r="2901" spans="1:2" hidden="1">
      <c r="A2901" s="4">
        <v>26879</v>
      </c>
      <c r="B2901">
        <v>7.53</v>
      </c>
    </row>
    <row r="2902" spans="1:2" hidden="1">
      <c r="A2902" s="4">
        <v>26882</v>
      </c>
      <c r="B2902">
        <v>7.54</v>
      </c>
    </row>
    <row r="2903" spans="1:2" hidden="1">
      <c r="A2903" s="4">
        <v>26883</v>
      </c>
      <c r="B2903">
        <v>7.58</v>
      </c>
    </row>
    <row r="2904" spans="1:2" hidden="1">
      <c r="A2904" s="4">
        <v>26884</v>
      </c>
      <c r="B2904">
        <v>7.52</v>
      </c>
    </row>
    <row r="2905" spans="1:2" hidden="1">
      <c r="A2905" s="4">
        <v>26885</v>
      </c>
      <c r="B2905">
        <v>7.54</v>
      </c>
    </row>
    <row r="2906" spans="1:2" hidden="1">
      <c r="A2906" s="4">
        <v>26886</v>
      </c>
      <c r="B2906">
        <v>7.52</v>
      </c>
    </row>
    <row r="2907" spans="1:2" hidden="1">
      <c r="A2907" s="4">
        <v>26889</v>
      </c>
      <c r="B2907">
        <v>7.47</v>
      </c>
    </row>
    <row r="2908" spans="1:2" hidden="1">
      <c r="A2908" s="4">
        <v>26890</v>
      </c>
      <c r="B2908">
        <v>7.46</v>
      </c>
    </row>
    <row r="2909" spans="1:2" hidden="1">
      <c r="A2909" s="4">
        <v>26891</v>
      </c>
      <c r="B2909">
        <v>7.45</v>
      </c>
    </row>
    <row r="2910" spans="1:2" hidden="1">
      <c r="A2910" s="4">
        <v>26892</v>
      </c>
      <c r="B2910">
        <v>7.37</v>
      </c>
    </row>
    <row r="2911" spans="1:2" hidden="1">
      <c r="A2911" s="4">
        <v>26893</v>
      </c>
      <c r="B2911">
        <v>7.28</v>
      </c>
    </row>
    <row r="2912" spans="1:2" hidden="1">
      <c r="A2912" s="4">
        <v>26896</v>
      </c>
      <c r="B2912">
        <v>7.38</v>
      </c>
    </row>
    <row r="2913" spans="1:2" hidden="1">
      <c r="A2913" s="4">
        <v>26897</v>
      </c>
      <c r="B2913">
        <v>7.36</v>
      </c>
    </row>
    <row r="2914" spans="1:2" hidden="1">
      <c r="A2914" s="4">
        <v>26898</v>
      </c>
      <c r="B2914">
        <v>7.39</v>
      </c>
    </row>
    <row r="2915" spans="1:2" hidden="1">
      <c r="A2915" s="4">
        <v>26899</v>
      </c>
      <c r="B2915">
        <v>7.31</v>
      </c>
    </row>
    <row r="2916" spans="1:2" hidden="1">
      <c r="A2916" s="4">
        <v>26900</v>
      </c>
      <c r="B2916">
        <v>7.23</v>
      </c>
    </row>
    <row r="2917" spans="1:2" hidden="1">
      <c r="A2917" s="4">
        <v>26903</v>
      </c>
      <c r="B2917">
        <v>7.26</v>
      </c>
    </row>
    <row r="2918" spans="1:2" hidden="1">
      <c r="A2918" s="4">
        <v>26904</v>
      </c>
      <c r="B2918">
        <v>7.29</v>
      </c>
    </row>
    <row r="2919" spans="1:2" hidden="1">
      <c r="A2919" s="4">
        <v>26905</v>
      </c>
      <c r="B2919">
        <v>7.26</v>
      </c>
    </row>
    <row r="2920" spans="1:2" hidden="1">
      <c r="A2920" s="4">
        <v>26906</v>
      </c>
      <c r="B2920">
        <v>7.25</v>
      </c>
    </row>
    <row r="2921" spans="1:2" hidden="1">
      <c r="A2921" s="4">
        <v>26907</v>
      </c>
      <c r="B2921">
        <v>7.25</v>
      </c>
    </row>
    <row r="2922" spans="1:2" hidden="1">
      <c r="A2922" s="4">
        <v>26911</v>
      </c>
      <c r="B2922">
        <v>7.21</v>
      </c>
    </row>
    <row r="2923" spans="1:2" hidden="1">
      <c r="A2923" s="4">
        <v>26912</v>
      </c>
      <c r="B2923">
        <v>7.11</v>
      </c>
    </row>
    <row r="2924" spans="1:2" hidden="1">
      <c r="A2924" s="4">
        <v>26913</v>
      </c>
      <c r="B2924">
        <v>7.1</v>
      </c>
    </row>
    <row r="2925" spans="1:2" hidden="1">
      <c r="A2925" s="4">
        <v>26914</v>
      </c>
      <c r="B2925">
        <v>7.11</v>
      </c>
    </row>
    <row r="2926" spans="1:2" hidden="1">
      <c r="A2926" s="4">
        <v>26917</v>
      </c>
      <c r="B2926">
        <v>7.16</v>
      </c>
    </row>
    <row r="2927" spans="1:2" hidden="1">
      <c r="A2927" s="4">
        <v>26918</v>
      </c>
      <c r="B2927">
        <v>7.19</v>
      </c>
    </row>
    <row r="2928" spans="1:2" hidden="1">
      <c r="A2928" s="4">
        <v>26919</v>
      </c>
      <c r="B2928">
        <v>7.2</v>
      </c>
    </row>
    <row r="2929" spans="1:2" hidden="1">
      <c r="A2929" s="4">
        <v>26920</v>
      </c>
      <c r="B2929">
        <v>7.21</v>
      </c>
    </row>
    <row r="2930" spans="1:2" hidden="1">
      <c r="A2930" s="4">
        <v>26921</v>
      </c>
      <c r="B2930">
        <v>7.21</v>
      </c>
    </row>
    <row r="2931" spans="1:2" hidden="1">
      <c r="A2931" s="4">
        <v>26924</v>
      </c>
      <c r="B2931">
        <v>7.16</v>
      </c>
    </row>
    <row r="2932" spans="1:2" hidden="1">
      <c r="A2932" s="4">
        <v>26925</v>
      </c>
      <c r="B2932">
        <v>7.08</v>
      </c>
    </row>
    <row r="2933" spans="1:2" hidden="1">
      <c r="A2933" s="4">
        <v>26926</v>
      </c>
      <c r="B2933">
        <v>7.1</v>
      </c>
    </row>
    <row r="2934" spans="1:2" hidden="1">
      <c r="A2934" s="4">
        <v>26927</v>
      </c>
      <c r="B2934">
        <v>7.09</v>
      </c>
    </row>
    <row r="2935" spans="1:2" hidden="1">
      <c r="A2935" s="4">
        <v>26928</v>
      </c>
      <c r="B2935">
        <v>7.02</v>
      </c>
    </row>
    <row r="2936" spans="1:2" hidden="1">
      <c r="A2936" s="4">
        <v>26931</v>
      </c>
      <c r="B2936">
        <v>7</v>
      </c>
    </row>
    <row r="2937" spans="1:2" hidden="1">
      <c r="A2937" s="4">
        <v>26932</v>
      </c>
      <c r="B2937">
        <v>6.96</v>
      </c>
    </row>
    <row r="2938" spans="1:2" hidden="1">
      <c r="A2938" s="4">
        <v>26933</v>
      </c>
      <c r="B2938">
        <v>6.97</v>
      </c>
    </row>
    <row r="2939" spans="1:2" hidden="1">
      <c r="A2939" s="4">
        <v>26934</v>
      </c>
      <c r="B2939">
        <v>6.94</v>
      </c>
    </row>
    <row r="2940" spans="1:2" hidden="1">
      <c r="A2940" s="4">
        <v>26935</v>
      </c>
      <c r="B2940">
        <v>6.9</v>
      </c>
    </row>
    <row r="2941" spans="1:2" hidden="1">
      <c r="A2941" s="4">
        <v>26938</v>
      </c>
      <c r="B2941">
        <v>6.91</v>
      </c>
    </row>
    <row r="2942" spans="1:2" hidden="1">
      <c r="A2942" s="4">
        <v>26939</v>
      </c>
      <c r="B2942">
        <v>6.89</v>
      </c>
    </row>
    <row r="2943" spans="1:2" hidden="1">
      <c r="A2943" s="4">
        <v>26940</v>
      </c>
      <c r="B2943">
        <v>6.9</v>
      </c>
    </row>
    <row r="2944" spans="1:2" hidden="1">
      <c r="A2944" s="4">
        <v>26941</v>
      </c>
      <c r="B2944">
        <v>6.88</v>
      </c>
    </row>
    <row r="2945" spans="1:2" hidden="1">
      <c r="A2945" s="4">
        <v>26942</v>
      </c>
      <c r="B2945">
        <v>6.86</v>
      </c>
    </row>
    <row r="2946" spans="1:2" hidden="1">
      <c r="A2946" s="4">
        <v>26946</v>
      </c>
      <c r="B2946">
        <v>6.78</v>
      </c>
    </row>
    <row r="2947" spans="1:2" hidden="1">
      <c r="A2947" s="4">
        <v>26947</v>
      </c>
      <c r="B2947">
        <v>6.77</v>
      </c>
    </row>
    <row r="2948" spans="1:2" hidden="1">
      <c r="A2948" s="4">
        <v>26948</v>
      </c>
      <c r="B2948">
        <v>6.78</v>
      </c>
    </row>
    <row r="2949" spans="1:2" hidden="1">
      <c r="A2949" s="4">
        <v>26949</v>
      </c>
      <c r="B2949">
        <v>6.75</v>
      </c>
    </row>
    <row r="2950" spans="1:2" hidden="1">
      <c r="A2950" s="4">
        <v>26952</v>
      </c>
      <c r="B2950">
        <v>6.77</v>
      </c>
    </row>
    <row r="2951" spans="1:2" hidden="1">
      <c r="A2951" s="4">
        <v>26953</v>
      </c>
      <c r="B2951">
        <v>6.81</v>
      </c>
    </row>
    <row r="2952" spans="1:2" hidden="1">
      <c r="A2952" s="4">
        <v>26954</v>
      </c>
      <c r="B2952">
        <v>6.82</v>
      </c>
    </row>
    <row r="2953" spans="1:2" hidden="1">
      <c r="A2953" s="4">
        <v>26955</v>
      </c>
      <c r="B2953">
        <v>6.81</v>
      </c>
    </row>
    <row r="2954" spans="1:2" hidden="1">
      <c r="A2954" s="4">
        <v>26956</v>
      </c>
      <c r="B2954">
        <v>6.8</v>
      </c>
    </row>
    <row r="2955" spans="1:2" hidden="1">
      <c r="A2955" s="4">
        <v>26960</v>
      </c>
      <c r="B2955">
        <v>6.8</v>
      </c>
    </row>
    <row r="2956" spans="1:2" hidden="1">
      <c r="A2956" s="4">
        <v>26961</v>
      </c>
      <c r="B2956">
        <v>6.75</v>
      </c>
    </row>
    <row r="2957" spans="1:2" hidden="1">
      <c r="A2957" s="4">
        <v>26962</v>
      </c>
      <c r="B2957">
        <v>6.73</v>
      </c>
    </row>
    <row r="2958" spans="1:2" hidden="1">
      <c r="A2958" s="4">
        <v>26963</v>
      </c>
      <c r="B2958">
        <v>6.72</v>
      </c>
    </row>
    <row r="2959" spans="1:2" hidden="1">
      <c r="A2959" s="4">
        <v>26966</v>
      </c>
      <c r="B2959">
        <v>6.72</v>
      </c>
    </row>
    <row r="2960" spans="1:2" hidden="1">
      <c r="A2960" s="4">
        <v>26967</v>
      </c>
      <c r="B2960">
        <v>6.72</v>
      </c>
    </row>
    <row r="2961" spans="1:2" hidden="1">
      <c r="A2961" s="4">
        <v>26968</v>
      </c>
      <c r="B2961">
        <v>6.71</v>
      </c>
    </row>
    <row r="2962" spans="1:2" hidden="1">
      <c r="A2962" s="4">
        <v>26969</v>
      </c>
      <c r="B2962">
        <v>6.71</v>
      </c>
    </row>
    <row r="2963" spans="1:2" hidden="1">
      <c r="A2963" s="4">
        <v>26970</v>
      </c>
      <c r="B2963">
        <v>6.72</v>
      </c>
    </row>
    <row r="2964" spans="1:2" hidden="1">
      <c r="A2964" s="4">
        <v>26973</v>
      </c>
      <c r="B2964">
        <v>6.74</v>
      </c>
    </row>
    <row r="2965" spans="1:2" hidden="1">
      <c r="A2965" s="4">
        <v>26975</v>
      </c>
      <c r="B2965">
        <v>6.76</v>
      </c>
    </row>
    <row r="2966" spans="1:2" hidden="1">
      <c r="A2966" s="4">
        <v>26976</v>
      </c>
      <c r="B2966">
        <v>6.77</v>
      </c>
    </row>
    <row r="2967" spans="1:2" hidden="1">
      <c r="A2967" s="4">
        <v>26977</v>
      </c>
      <c r="B2967">
        <v>6.76</v>
      </c>
    </row>
    <row r="2968" spans="1:2" hidden="1">
      <c r="A2968" s="4">
        <v>26980</v>
      </c>
      <c r="B2968">
        <v>6.76</v>
      </c>
    </row>
    <row r="2969" spans="1:2" hidden="1">
      <c r="A2969" s="4">
        <v>26981</v>
      </c>
      <c r="B2969">
        <v>6.76</v>
      </c>
    </row>
    <row r="2970" spans="1:2" hidden="1">
      <c r="A2970" s="4">
        <v>26982</v>
      </c>
      <c r="B2970">
        <v>6.79</v>
      </c>
    </row>
    <row r="2971" spans="1:2" hidden="1">
      <c r="A2971" s="4">
        <v>26983</v>
      </c>
      <c r="B2971">
        <v>6.76</v>
      </c>
    </row>
    <row r="2972" spans="1:2" hidden="1">
      <c r="A2972" s="4">
        <v>26984</v>
      </c>
      <c r="B2972">
        <v>6.72</v>
      </c>
    </row>
    <row r="2973" spans="1:2" hidden="1">
      <c r="A2973" s="4">
        <v>26987</v>
      </c>
      <c r="B2973">
        <v>6.71</v>
      </c>
    </row>
    <row r="2974" spans="1:2" hidden="1">
      <c r="A2974" s="4">
        <v>26988</v>
      </c>
      <c r="B2974">
        <v>6.72</v>
      </c>
    </row>
    <row r="2975" spans="1:2" hidden="1">
      <c r="A2975" s="4">
        <v>26989</v>
      </c>
      <c r="B2975">
        <v>6.71</v>
      </c>
    </row>
    <row r="2976" spans="1:2" hidden="1">
      <c r="A2976" s="4">
        <v>26991</v>
      </c>
      <c r="B2976">
        <v>6.7</v>
      </c>
    </row>
    <row r="2977" spans="1:2" hidden="1">
      <c r="A2977" s="4">
        <v>26994</v>
      </c>
      <c r="B2977">
        <v>6.69</v>
      </c>
    </row>
    <row r="2978" spans="1:2" hidden="1">
      <c r="A2978" s="4">
        <v>26995</v>
      </c>
      <c r="B2978">
        <v>6.7</v>
      </c>
    </row>
    <row r="2979" spans="1:2" hidden="1">
      <c r="A2979" s="4">
        <v>26996</v>
      </c>
      <c r="B2979">
        <v>6.7</v>
      </c>
    </row>
    <row r="2980" spans="1:2" hidden="1">
      <c r="A2980" s="4">
        <v>26997</v>
      </c>
      <c r="B2980">
        <v>6.7</v>
      </c>
    </row>
    <row r="2981" spans="1:2" hidden="1">
      <c r="A2981" s="4">
        <v>26998</v>
      </c>
      <c r="B2981">
        <v>6.69</v>
      </c>
    </row>
    <row r="2982" spans="1:2" hidden="1">
      <c r="A2982" s="4">
        <v>27001</v>
      </c>
      <c r="B2982">
        <v>6.69</v>
      </c>
    </row>
    <row r="2983" spans="1:2" hidden="1">
      <c r="A2983" s="4">
        <v>27002</v>
      </c>
      <c r="B2983">
        <v>6.69</v>
      </c>
    </row>
    <row r="2984" spans="1:2" hidden="1">
      <c r="A2984" s="4">
        <v>27003</v>
      </c>
      <c r="B2984">
        <v>6.72</v>
      </c>
    </row>
    <row r="2985" spans="1:2" hidden="1">
      <c r="A2985" s="4">
        <v>27004</v>
      </c>
      <c r="B2985">
        <v>6.75</v>
      </c>
    </row>
    <row r="2986" spans="1:2" hidden="1">
      <c r="A2986" s="4">
        <v>27005</v>
      </c>
      <c r="B2986">
        <v>6.74</v>
      </c>
    </row>
    <row r="2987" spans="1:2" hidden="1">
      <c r="A2987" s="4">
        <v>27008</v>
      </c>
      <c r="B2987">
        <v>6.71</v>
      </c>
    </row>
    <row r="2988" spans="1:2" hidden="1">
      <c r="A2988" s="4">
        <v>27009</v>
      </c>
      <c r="B2988">
        <v>6.69</v>
      </c>
    </row>
    <row r="2989" spans="1:2" hidden="1">
      <c r="A2989" s="4">
        <v>27010</v>
      </c>
      <c r="B2989">
        <v>6.69</v>
      </c>
    </row>
    <row r="2990" spans="1:2" hidden="1">
      <c r="A2990" s="4">
        <v>27011</v>
      </c>
      <c r="B2990">
        <v>6.68</v>
      </c>
    </row>
    <row r="2991" spans="1:2" hidden="1">
      <c r="A2991" s="4">
        <v>27012</v>
      </c>
      <c r="B2991">
        <v>6.68</v>
      </c>
    </row>
    <row r="2992" spans="1:2" hidden="1">
      <c r="A2992" s="4">
        <v>27015</v>
      </c>
      <c r="B2992">
        <v>6.67</v>
      </c>
    </row>
    <row r="2993" spans="1:2" hidden="1">
      <c r="A2993" s="4">
        <v>27016</v>
      </c>
      <c r="B2993">
        <v>6.68</v>
      </c>
    </row>
    <row r="2994" spans="1:2" hidden="1">
      <c r="A2994" s="4">
        <v>27017</v>
      </c>
      <c r="B2994">
        <v>6.71</v>
      </c>
    </row>
    <row r="2995" spans="1:2" hidden="1">
      <c r="A2995" s="4">
        <v>27018</v>
      </c>
      <c r="B2995">
        <v>6.73</v>
      </c>
    </row>
    <row r="2996" spans="1:2" hidden="1">
      <c r="A2996" s="4">
        <v>27019</v>
      </c>
      <c r="B2996">
        <v>6.78</v>
      </c>
    </row>
    <row r="2997" spans="1:2" hidden="1">
      <c r="A2997" s="4">
        <v>27024</v>
      </c>
      <c r="B2997">
        <v>6.83</v>
      </c>
    </row>
    <row r="2998" spans="1:2" hidden="1">
      <c r="A2998" s="4">
        <v>27025</v>
      </c>
      <c r="B2998">
        <v>6.88</v>
      </c>
    </row>
    <row r="2999" spans="1:2" hidden="1">
      <c r="A2999" s="4">
        <v>27026</v>
      </c>
      <c r="B2999">
        <v>6.91</v>
      </c>
    </row>
    <row r="3000" spans="1:2" hidden="1">
      <c r="A3000" s="4">
        <v>27029</v>
      </c>
      <c r="B3000">
        <v>6.9</v>
      </c>
    </row>
    <row r="3001" spans="1:2" hidden="1">
      <c r="A3001" s="4">
        <v>27031</v>
      </c>
      <c r="B3001">
        <v>6.94</v>
      </c>
    </row>
    <row r="3002" spans="1:2" hidden="1">
      <c r="A3002" s="4">
        <v>27032</v>
      </c>
      <c r="B3002">
        <v>6.96</v>
      </c>
    </row>
    <row r="3003" spans="1:2" hidden="1">
      <c r="A3003" s="4">
        <v>27033</v>
      </c>
      <c r="B3003">
        <v>6.94</v>
      </c>
    </row>
    <row r="3004" spans="1:2" hidden="1">
      <c r="A3004" s="4">
        <v>27036</v>
      </c>
      <c r="B3004">
        <v>6.96</v>
      </c>
    </row>
    <row r="3005" spans="1:2" hidden="1">
      <c r="A3005" s="4">
        <v>27037</v>
      </c>
      <c r="B3005">
        <v>6.96</v>
      </c>
    </row>
    <row r="3006" spans="1:2" hidden="1">
      <c r="A3006" s="4">
        <v>27038</v>
      </c>
      <c r="B3006">
        <v>6.96</v>
      </c>
    </row>
    <row r="3007" spans="1:2" hidden="1">
      <c r="A3007" s="4">
        <v>27039</v>
      </c>
      <c r="B3007">
        <v>7</v>
      </c>
    </row>
    <row r="3008" spans="1:2" hidden="1">
      <c r="A3008" s="4">
        <v>27040</v>
      </c>
      <c r="B3008">
        <v>7.01</v>
      </c>
    </row>
    <row r="3009" spans="1:2" hidden="1">
      <c r="A3009" s="4">
        <v>27043</v>
      </c>
      <c r="B3009">
        <v>7.01</v>
      </c>
    </row>
    <row r="3010" spans="1:2" hidden="1">
      <c r="A3010" s="4">
        <v>27044</v>
      </c>
      <c r="B3010">
        <v>6.99</v>
      </c>
    </row>
    <row r="3011" spans="1:2" hidden="1">
      <c r="A3011" s="4">
        <v>27045</v>
      </c>
      <c r="B3011">
        <v>6.99</v>
      </c>
    </row>
    <row r="3012" spans="1:2" hidden="1">
      <c r="A3012" s="4">
        <v>27046</v>
      </c>
      <c r="B3012">
        <v>6.97</v>
      </c>
    </row>
    <row r="3013" spans="1:2" hidden="1">
      <c r="A3013" s="4">
        <v>27047</v>
      </c>
      <c r="B3013">
        <v>6.98</v>
      </c>
    </row>
    <row r="3014" spans="1:2" hidden="1">
      <c r="A3014" s="4">
        <v>27050</v>
      </c>
      <c r="B3014">
        <v>6.99</v>
      </c>
    </row>
    <row r="3015" spans="1:2" hidden="1">
      <c r="A3015" s="4">
        <v>27051</v>
      </c>
      <c r="B3015">
        <v>7</v>
      </c>
    </row>
    <row r="3016" spans="1:2" hidden="1">
      <c r="A3016" s="4">
        <v>27052</v>
      </c>
      <c r="B3016">
        <v>7.01</v>
      </c>
    </row>
    <row r="3017" spans="1:2" hidden="1">
      <c r="A3017" s="4">
        <v>27053</v>
      </c>
      <c r="B3017">
        <v>7.02</v>
      </c>
    </row>
    <row r="3018" spans="1:2" hidden="1">
      <c r="A3018" s="4">
        <v>27054</v>
      </c>
      <c r="B3018">
        <v>7.02</v>
      </c>
    </row>
    <row r="3019" spans="1:2" hidden="1">
      <c r="A3019" s="4">
        <v>27057</v>
      </c>
      <c r="B3019">
        <v>7.01</v>
      </c>
    </row>
    <row r="3020" spans="1:2" hidden="1">
      <c r="A3020" s="4">
        <v>27058</v>
      </c>
      <c r="B3020">
        <v>7.02</v>
      </c>
    </row>
    <row r="3021" spans="1:2" hidden="1">
      <c r="A3021" s="4">
        <v>27059</v>
      </c>
      <c r="B3021">
        <v>7.01</v>
      </c>
    </row>
    <row r="3022" spans="1:2" hidden="1">
      <c r="A3022" s="4">
        <v>27060</v>
      </c>
      <c r="B3022">
        <v>7</v>
      </c>
    </row>
    <row r="3023" spans="1:2" hidden="1">
      <c r="A3023" s="4">
        <v>27061</v>
      </c>
      <c r="B3023">
        <v>7</v>
      </c>
    </row>
    <row r="3024" spans="1:2" hidden="1">
      <c r="A3024" s="4">
        <v>27064</v>
      </c>
      <c r="B3024">
        <v>6.98</v>
      </c>
    </row>
    <row r="3025" spans="1:2" hidden="1">
      <c r="A3025" s="4">
        <v>27065</v>
      </c>
      <c r="B3025">
        <v>6.95</v>
      </c>
    </row>
    <row r="3026" spans="1:2" hidden="1">
      <c r="A3026" s="4">
        <v>27066</v>
      </c>
      <c r="B3026">
        <v>6.93</v>
      </c>
    </row>
    <row r="3027" spans="1:2" hidden="1">
      <c r="A3027" s="4">
        <v>27067</v>
      </c>
      <c r="B3027">
        <v>6.93</v>
      </c>
    </row>
    <row r="3028" spans="1:2" hidden="1">
      <c r="A3028" s="4">
        <v>27068</v>
      </c>
      <c r="B3028">
        <v>6.93</v>
      </c>
    </row>
    <row r="3029" spans="1:2" hidden="1">
      <c r="A3029" s="4">
        <v>27071</v>
      </c>
      <c r="B3029">
        <v>6.93</v>
      </c>
    </row>
    <row r="3030" spans="1:2" hidden="1">
      <c r="A3030" s="4">
        <v>27073</v>
      </c>
      <c r="B3030">
        <v>6.93</v>
      </c>
    </row>
    <row r="3031" spans="1:2" hidden="1">
      <c r="A3031" s="4">
        <v>27074</v>
      </c>
      <c r="B3031">
        <v>6.93</v>
      </c>
    </row>
    <row r="3032" spans="1:2" hidden="1">
      <c r="A3032" s="4">
        <v>27075</v>
      </c>
      <c r="B3032">
        <v>6.93</v>
      </c>
    </row>
    <row r="3033" spans="1:2" hidden="1">
      <c r="A3033" s="4">
        <v>27079</v>
      </c>
      <c r="B3033">
        <v>6.93</v>
      </c>
    </row>
    <row r="3034" spans="1:2" hidden="1">
      <c r="A3034" s="4">
        <v>27080</v>
      </c>
      <c r="B3034">
        <v>6.96</v>
      </c>
    </row>
    <row r="3035" spans="1:2" hidden="1">
      <c r="A3035" s="4">
        <v>27081</v>
      </c>
      <c r="B3035">
        <v>6.98</v>
      </c>
    </row>
    <row r="3036" spans="1:2" hidden="1">
      <c r="A3036" s="4">
        <v>27082</v>
      </c>
      <c r="B3036">
        <v>6.97</v>
      </c>
    </row>
    <row r="3037" spans="1:2" hidden="1">
      <c r="A3037" s="4">
        <v>27085</v>
      </c>
      <c r="B3037">
        <v>6.96</v>
      </c>
    </row>
    <row r="3038" spans="1:2" hidden="1">
      <c r="A3038" s="4">
        <v>27086</v>
      </c>
      <c r="B3038">
        <v>6.98</v>
      </c>
    </row>
    <row r="3039" spans="1:2" hidden="1">
      <c r="A3039" s="4">
        <v>27087</v>
      </c>
      <c r="B3039">
        <v>7</v>
      </c>
    </row>
    <row r="3040" spans="1:2" hidden="1">
      <c r="A3040" s="4">
        <v>27088</v>
      </c>
      <c r="B3040">
        <v>7.01</v>
      </c>
    </row>
    <row r="3041" spans="1:2" hidden="1">
      <c r="A3041" s="4">
        <v>27089</v>
      </c>
      <c r="B3041">
        <v>7.08</v>
      </c>
    </row>
    <row r="3042" spans="1:2" hidden="1">
      <c r="A3042" s="4">
        <v>27092</v>
      </c>
      <c r="B3042">
        <v>7.09</v>
      </c>
    </row>
    <row r="3043" spans="1:2" hidden="1">
      <c r="A3043" s="4">
        <v>27093</v>
      </c>
      <c r="B3043">
        <v>7.1</v>
      </c>
    </row>
    <row r="3044" spans="1:2" hidden="1">
      <c r="A3044" s="4">
        <v>27094</v>
      </c>
      <c r="B3044">
        <v>7.09</v>
      </c>
    </row>
    <row r="3045" spans="1:2" hidden="1">
      <c r="A3045" s="4">
        <v>27095</v>
      </c>
      <c r="B3045">
        <v>7.06</v>
      </c>
    </row>
    <row r="3046" spans="1:2" hidden="1">
      <c r="A3046" s="4">
        <v>27096</v>
      </c>
      <c r="B3046">
        <v>7.06</v>
      </c>
    </row>
    <row r="3047" spans="1:2" hidden="1">
      <c r="A3047" s="4">
        <v>27099</v>
      </c>
      <c r="B3047">
        <v>7.08</v>
      </c>
    </row>
    <row r="3048" spans="1:2" hidden="1">
      <c r="A3048" s="4">
        <v>27100</v>
      </c>
      <c r="B3048">
        <v>7.09</v>
      </c>
    </row>
    <row r="3049" spans="1:2" hidden="1">
      <c r="A3049" s="4">
        <v>27101</v>
      </c>
      <c r="B3049">
        <v>7.13</v>
      </c>
    </row>
    <row r="3050" spans="1:2" hidden="1">
      <c r="A3050" s="4">
        <v>27102</v>
      </c>
      <c r="B3050">
        <v>7.13</v>
      </c>
    </row>
    <row r="3051" spans="1:2" hidden="1">
      <c r="A3051" s="4">
        <v>27103</v>
      </c>
      <c r="B3051">
        <v>7.18</v>
      </c>
    </row>
    <row r="3052" spans="1:2" hidden="1">
      <c r="A3052" s="4">
        <v>27106</v>
      </c>
      <c r="B3052">
        <v>7.23</v>
      </c>
    </row>
    <row r="3053" spans="1:2" hidden="1">
      <c r="A3053" s="4">
        <v>27107</v>
      </c>
      <c r="B3053">
        <v>7.24</v>
      </c>
    </row>
    <row r="3054" spans="1:2" hidden="1">
      <c r="A3054" s="4">
        <v>27108</v>
      </c>
      <c r="B3054">
        <v>7.27</v>
      </c>
    </row>
    <row r="3055" spans="1:2" hidden="1">
      <c r="A3055" s="4">
        <v>27109</v>
      </c>
      <c r="B3055">
        <v>7.3</v>
      </c>
    </row>
    <row r="3056" spans="1:2" hidden="1">
      <c r="A3056" s="4">
        <v>27110</v>
      </c>
      <c r="B3056">
        <v>7.35</v>
      </c>
    </row>
    <row r="3057" spans="1:2" hidden="1">
      <c r="A3057" s="4">
        <v>27113</v>
      </c>
      <c r="B3057">
        <v>7.39</v>
      </c>
    </row>
    <row r="3058" spans="1:2" hidden="1">
      <c r="A3058" s="4">
        <v>27114</v>
      </c>
      <c r="B3058">
        <v>7.38</v>
      </c>
    </row>
    <row r="3059" spans="1:2" hidden="1">
      <c r="A3059" s="4">
        <v>27115</v>
      </c>
      <c r="B3059">
        <v>7.35</v>
      </c>
    </row>
    <row r="3060" spans="1:2" hidden="1">
      <c r="A3060" s="4">
        <v>27116</v>
      </c>
      <c r="B3060">
        <v>7.38</v>
      </c>
    </row>
    <row r="3061" spans="1:2" hidden="1">
      <c r="A3061" s="4">
        <v>27117</v>
      </c>
      <c r="B3061">
        <v>7.41</v>
      </c>
    </row>
    <row r="3062" spans="1:2" hidden="1">
      <c r="A3062" s="4">
        <v>27120</v>
      </c>
      <c r="B3062">
        <v>7.42</v>
      </c>
    </row>
    <row r="3063" spans="1:2" hidden="1">
      <c r="A3063" s="4">
        <v>27121</v>
      </c>
      <c r="B3063">
        <v>7.43</v>
      </c>
    </row>
    <row r="3064" spans="1:2" hidden="1">
      <c r="A3064" s="4">
        <v>27122</v>
      </c>
      <c r="B3064">
        <v>7.43</v>
      </c>
    </row>
    <row r="3065" spans="1:2" hidden="1">
      <c r="A3065" s="4">
        <v>27123</v>
      </c>
      <c r="B3065">
        <v>7.51</v>
      </c>
    </row>
    <row r="3066" spans="1:2" hidden="1">
      <c r="A3066" s="4">
        <v>27124</v>
      </c>
      <c r="B3066">
        <v>7.54</v>
      </c>
    </row>
    <row r="3067" spans="1:2" hidden="1">
      <c r="A3067" s="4">
        <v>27127</v>
      </c>
      <c r="B3067">
        <v>7.5</v>
      </c>
    </row>
    <row r="3068" spans="1:2" hidden="1">
      <c r="A3068" s="4">
        <v>27128</v>
      </c>
      <c r="B3068">
        <v>7.49</v>
      </c>
    </row>
    <row r="3069" spans="1:2" hidden="1">
      <c r="A3069" s="4">
        <v>27129</v>
      </c>
      <c r="B3069">
        <v>7.46</v>
      </c>
    </row>
    <row r="3070" spans="1:2" hidden="1">
      <c r="A3070" s="4">
        <v>27130</v>
      </c>
      <c r="B3070">
        <v>7.45</v>
      </c>
    </row>
    <row r="3071" spans="1:2" hidden="1">
      <c r="A3071" s="4">
        <v>27134</v>
      </c>
      <c r="B3071">
        <v>7.42</v>
      </c>
    </row>
    <row r="3072" spans="1:2" hidden="1">
      <c r="A3072" s="4">
        <v>27135</v>
      </c>
      <c r="B3072">
        <v>7.43</v>
      </c>
    </row>
    <row r="3073" spans="1:2" hidden="1">
      <c r="A3073" s="4">
        <v>27136</v>
      </c>
      <c r="B3073">
        <v>7.45</v>
      </c>
    </row>
    <row r="3074" spans="1:2" hidden="1">
      <c r="A3074" s="4">
        <v>27137</v>
      </c>
      <c r="B3074">
        <v>7.5</v>
      </c>
    </row>
    <row r="3075" spans="1:2" hidden="1">
      <c r="A3075" s="4">
        <v>27138</v>
      </c>
      <c r="B3075">
        <v>7.51</v>
      </c>
    </row>
    <row r="3076" spans="1:2" hidden="1">
      <c r="A3076" s="4">
        <v>27141</v>
      </c>
      <c r="B3076">
        <v>7.52</v>
      </c>
    </row>
    <row r="3077" spans="1:2" hidden="1">
      <c r="A3077" s="4">
        <v>27142</v>
      </c>
      <c r="B3077">
        <v>7.54</v>
      </c>
    </row>
    <row r="3078" spans="1:2" hidden="1">
      <c r="A3078" s="4">
        <v>27143</v>
      </c>
      <c r="B3078">
        <v>7.58</v>
      </c>
    </row>
    <row r="3079" spans="1:2" hidden="1">
      <c r="A3079" s="4">
        <v>27144</v>
      </c>
      <c r="B3079">
        <v>7.63</v>
      </c>
    </row>
    <row r="3080" spans="1:2" hidden="1">
      <c r="A3080" s="4">
        <v>27145</v>
      </c>
      <c r="B3080">
        <v>7.64</v>
      </c>
    </row>
    <row r="3081" spans="1:2" hidden="1">
      <c r="A3081" s="4">
        <v>27148</v>
      </c>
      <c r="B3081">
        <v>7.65</v>
      </c>
    </row>
    <row r="3082" spans="1:2" hidden="1">
      <c r="A3082" s="4">
        <v>27149</v>
      </c>
      <c r="B3082">
        <v>7.66</v>
      </c>
    </row>
    <row r="3083" spans="1:2" hidden="1">
      <c r="A3083" s="4">
        <v>27150</v>
      </c>
      <c r="B3083">
        <v>7.62</v>
      </c>
    </row>
    <row r="3084" spans="1:2" hidden="1">
      <c r="A3084" s="4">
        <v>27151</v>
      </c>
      <c r="B3084">
        <v>7.58</v>
      </c>
    </row>
    <row r="3085" spans="1:2" hidden="1">
      <c r="A3085" s="4">
        <v>27152</v>
      </c>
      <c r="B3085">
        <v>7.65</v>
      </c>
    </row>
    <row r="3086" spans="1:2" hidden="1">
      <c r="A3086" s="4">
        <v>27155</v>
      </c>
      <c r="B3086">
        <v>7.65</v>
      </c>
    </row>
    <row r="3087" spans="1:2" hidden="1">
      <c r="A3087" s="4">
        <v>27156</v>
      </c>
      <c r="B3087">
        <v>7.65</v>
      </c>
    </row>
    <row r="3088" spans="1:2" hidden="1">
      <c r="A3088" s="4">
        <v>27157</v>
      </c>
      <c r="B3088">
        <v>7.65</v>
      </c>
    </row>
    <row r="3089" spans="1:2" hidden="1">
      <c r="A3089" s="4">
        <v>27158</v>
      </c>
      <c r="B3089">
        <v>7.7</v>
      </c>
    </row>
    <row r="3090" spans="1:2" hidden="1">
      <c r="A3090" s="4">
        <v>27159</v>
      </c>
      <c r="B3090">
        <v>7.63</v>
      </c>
    </row>
    <row r="3091" spans="1:2" hidden="1">
      <c r="A3091" s="4">
        <v>27162</v>
      </c>
      <c r="B3091">
        <v>7.54</v>
      </c>
    </row>
    <row r="3092" spans="1:2" hidden="1">
      <c r="A3092" s="4">
        <v>27163</v>
      </c>
      <c r="B3092">
        <v>7.57</v>
      </c>
    </row>
    <row r="3093" spans="1:2" hidden="1">
      <c r="A3093" s="4">
        <v>27164</v>
      </c>
      <c r="B3093">
        <v>7.55</v>
      </c>
    </row>
    <row r="3094" spans="1:2" hidden="1">
      <c r="A3094" s="4">
        <v>27165</v>
      </c>
      <c r="B3094">
        <v>7.54</v>
      </c>
    </row>
    <row r="3095" spans="1:2" hidden="1">
      <c r="A3095" s="4">
        <v>27166</v>
      </c>
      <c r="B3095">
        <v>7.57</v>
      </c>
    </row>
    <row r="3096" spans="1:2" hidden="1">
      <c r="A3096" s="4">
        <v>27169</v>
      </c>
      <c r="B3096">
        <v>7.58</v>
      </c>
    </row>
    <row r="3097" spans="1:2" hidden="1">
      <c r="A3097" s="4">
        <v>27170</v>
      </c>
      <c r="B3097">
        <v>7.57</v>
      </c>
    </row>
    <row r="3098" spans="1:2" hidden="1">
      <c r="A3098" s="4">
        <v>27171</v>
      </c>
      <c r="B3098">
        <v>7.56</v>
      </c>
    </row>
    <row r="3099" spans="1:2" hidden="1">
      <c r="A3099" s="4">
        <v>27172</v>
      </c>
      <c r="B3099">
        <v>7.52</v>
      </c>
    </row>
    <row r="3100" spans="1:2" hidden="1">
      <c r="A3100" s="4">
        <v>27173</v>
      </c>
      <c r="B3100">
        <v>7.49</v>
      </c>
    </row>
    <row r="3101" spans="1:2" hidden="1">
      <c r="A3101" s="4">
        <v>27177</v>
      </c>
      <c r="B3101">
        <v>7.5</v>
      </c>
    </row>
    <row r="3102" spans="1:2" hidden="1">
      <c r="A3102" s="4">
        <v>27178</v>
      </c>
      <c r="B3102">
        <v>7.52</v>
      </c>
    </row>
    <row r="3103" spans="1:2" hidden="1">
      <c r="A3103" s="4">
        <v>27179</v>
      </c>
      <c r="B3103">
        <v>7.51</v>
      </c>
    </row>
    <row r="3104" spans="1:2" hidden="1">
      <c r="A3104" s="4">
        <v>27180</v>
      </c>
      <c r="B3104">
        <v>7.52</v>
      </c>
    </row>
    <row r="3105" spans="1:2" hidden="1">
      <c r="A3105" s="4">
        <v>27183</v>
      </c>
      <c r="B3105">
        <v>7.53</v>
      </c>
    </row>
    <row r="3106" spans="1:2" hidden="1">
      <c r="A3106" s="4">
        <v>27184</v>
      </c>
      <c r="B3106">
        <v>7.52</v>
      </c>
    </row>
    <row r="3107" spans="1:2" hidden="1">
      <c r="A3107" s="4">
        <v>27185</v>
      </c>
      <c r="B3107">
        <v>7.52</v>
      </c>
    </row>
    <row r="3108" spans="1:2" hidden="1">
      <c r="A3108" s="4">
        <v>27186</v>
      </c>
      <c r="B3108">
        <v>7.5</v>
      </c>
    </row>
    <row r="3109" spans="1:2" hidden="1">
      <c r="A3109" s="4">
        <v>27187</v>
      </c>
      <c r="B3109">
        <v>7.46</v>
      </c>
    </row>
    <row r="3110" spans="1:2" hidden="1">
      <c r="A3110" s="4">
        <v>27190</v>
      </c>
      <c r="B3110">
        <v>7.47</v>
      </c>
    </row>
    <row r="3111" spans="1:2" hidden="1">
      <c r="A3111" s="4">
        <v>27191</v>
      </c>
      <c r="B3111">
        <v>7.48</v>
      </c>
    </row>
    <row r="3112" spans="1:2" hidden="1">
      <c r="A3112" s="4">
        <v>27192</v>
      </c>
      <c r="B3112">
        <v>7.5</v>
      </c>
    </row>
    <row r="3113" spans="1:2" hidden="1">
      <c r="A3113" s="4">
        <v>27193</v>
      </c>
      <c r="B3113">
        <v>7.5</v>
      </c>
    </row>
    <row r="3114" spans="1:2" hidden="1">
      <c r="A3114" s="4">
        <v>27194</v>
      </c>
      <c r="B3114">
        <v>7.5</v>
      </c>
    </row>
    <row r="3115" spans="1:2" hidden="1">
      <c r="A3115" s="4">
        <v>27197</v>
      </c>
      <c r="B3115">
        <v>7.49</v>
      </c>
    </row>
    <row r="3116" spans="1:2" hidden="1">
      <c r="A3116" s="4">
        <v>27198</v>
      </c>
      <c r="B3116">
        <v>7.52</v>
      </c>
    </row>
    <row r="3117" spans="1:2" hidden="1">
      <c r="A3117" s="4">
        <v>27199</v>
      </c>
      <c r="B3117">
        <v>7.52</v>
      </c>
    </row>
    <row r="3118" spans="1:2" hidden="1">
      <c r="A3118" s="4">
        <v>27200</v>
      </c>
      <c r="B3118">
        <v>7.55</v>
      </c>
    </row>
    <row r="3119" spans="1:2" hidden="1">
      <c r="A3119" s="4">
        <v>27201</v>
      </c>
      <c r="B3119">
        <v>7.55</v>
      </c>
    </row>
    <row r="3120" spans="1:2" hidden="1">
      <c r="A3120" s="4">
        <v>27204</v>
      </c>
      <c r="B3120">
        <v>7.58</v>
      </c>
    </row>
    <row r="3121" spans="1:2" hidden="1">
      <c r="A3121" s="4">
        <v>27205</v>
      </c>
      <c r="B3121">
        <v>7.62</v>
      </c>
    </row>
    <row r="3122" spans="1:2" hidden="1">
      <c r="A3122" s="4">
        <v>27206</v>
      </c>
      <c r="B3122">
        <v>7.62</v>
      </c>
    </row>
    <row r="3123" spans="1:2" hidden="1">
      <c r="A3123" s="4">
        <v>27207</v>
      </c>
      <c r="B3123">
        <v>7.64</v>
      </c>
    </row>
    <row r="3124" spans="1:2" hidden="1">
      <c r="A3124" s="4">
        <v>27208</v>
      </c>
      <c r="B3124">
        <v>7.64</v>
      </c>
    </row>
    <row r="3125" spans="1:2" hidden="1">
      <c r="A3125" s="4">
        <v>27211</v>
      </c>
      <c r="B3125">
        <v>7.65</v>
      </c>
    </row>
    <row r="3126" spans="1:2" hidden="1">
      <c r="A3126" s="4">
        <v>27212</v>
      </c>
      <c r="B3126">
        <v>7.65</v>
      </c>
    </row>
    <row r="3127" spans="1:2" hidden="1">
      <c r="A3127" s="4">
        <v>27213</v>
      </c>
      <c r="B3127">
        <v>7.7</v>
      </c>
    </row>
    <row r="3128" spans="1:2" hidden="1">
      <c r="A3128" s="4">
        <v>27215</v>
      </c>
      <c r="B3128">
        <v>7.71</v>
      </c>
    </row>
    <row r="3129" spans="1:2" hidden="1">
      <c r="A3129" s="4">
        <v>27218</v>
      </c>
      <c r="B3129">
        <v>7.77</v>
      </c>
    </row>
    <row r="3130" spans="1:2" hidden="1">
      <c r="A3130" s="4">
        <v>27219</v>
      </c>
      <c r="B3130">
        <v>7.81</v>
      </c>
    </row>
    <row r="3131" spans="1:2" hidden="1">
      <c r="A3131" s="4">
        <v>27220</v>
      </c>
      <c r="B3131">
        <v>7.82</v>
      </c>
    </row>
    <row r="3132" spans="1:2" hidden="1">
      <c r="A3132" s="4">
        <v>27221</v>
      </c>
      <c r="B3132">
        <v>7.84</v>
      </c>
    </row>
    <row r="3133" spans="1:2" hidden="1">
      <c r="A3133" s="4">
        <v>27222</v>
      </c>
      <c r="B3133">
        <v>7.85</v>
      </c>
    </row>
    <row r="3134" spans="1:2" hidden="1">
      <c r="A3134" s="4">
        <v>27225</v>
      </c>
      <c r="B3134">
        <v>7.86</v>
      </c>
    </row>
    <row r="3135" spans="1:2" hidden="1">
      <c r="A3135" s="4">
        <v>27226</v>
      </c>
      <c r="B3135">
        <v>7.88</v>
      </c>
    </row>
    <row r="3136" spans="1:2" hidden="1">
      <c r="A3136" s="4">
        <v>27227</v>
      </c>
      <c r="B3136">
        <v>7.91</v>
      </c>
    </row>
    <row r="3137" spans="1:2" hidden="1">
      <c r="A3137" s="4">
        <v>27228</v>
      </c>
      <c r="B3137">
        <v>7.9</v>
      </c>
    </row>
    <row r="3138" spans="1:2" hidden="1">
      <c r="A3138" s="4">
        <v>27229</v>
      </c>
      <c r="B3138">
        <v>7.87</v>
      </c>
    </row>
    <row r="3139" spans="1:2" hidden="1">
      <c r="A3139" s="4">
        <v>27232</v>
      </c>
      <c r="B3139">
        <v>7.77</v>
      </c>
    </row>
    <row r="3140" spans="1:2" hidden="1">
      <c r="A3140" s="4">
        <v>27233</v>
      </c>
      <c r="B3140">
        <v>7.79</v>
      </c>
    </row>
    <row r="3141" spans="1:2" hidden="1">
      <c r="A3141" s="4">
        <v>27234</v>
      </c>
      <c r="B3141">
        <v>7.76</v>
      </c>
    </row>
    <row r="3142" spans="1:2" hidden="1">
      <c r="A3142" s="4">
        <v>27235</v>
      </c>
      <c r="B3142">
        <v>7.75</v>
      </c>
    </row>
    <row r="3143" spans="1:2" hidden="1">
      <c r="A3143" s="4">
        <v>27236</v>
      </c>
      <c r="B3143">
        <v>7.79</v>
      </c>
    </row>
    <row r="3144" spans="1:2" hidden="1">
      <c r="A3144" s="4">
        <v>27239</v>
      </c>
      <c r="B3144">
        <v>7.85</v>
      </c>
    </row>
    <row r="3145" spans="1:2" hidden="1">
      <c r="A3145" s="4">
        <v>27240</v>
      </c>
      <c r="B3145">
        <v>7.89</v>
      </c>
    </row>
    <row r="3146" spans="1:2" hidden="1">
      <c r="A3146" s="4">
        <v>27241</v>
      </c>
      <c r="B3146">
        <v>7.89</v>
      </c>
    </row>
    <row r="3147" spans="1:2" hidden="1">
      <c r="A3147" s="4">
        <v>27242</v>
      </c>
      <c r="B3147">
        <v>7.92</v>
      </c>
    </row>
    <row r="3148" spans="1:2" hidden="1">
      <c r="A3148" s="4">
        <v>27243</v>
      </c>
      <c r="B3148">
        <v>7.96</v>
      </c>
    </row>
    <row r="3149" spans="1:2" hidden="1">
      <c r="A3149" s="4">
        <v>27246</v>
      </c>
      <c r="B3149">
        <v>7.99</v>
      </c>
    </row>
    <row r="3150" spans="1:2" hidden="1">
      <c r="A3150" s="4">
        <v>27247</v>
      </c>
      <c r="B3150">
        <v>7.97</v>
      </c>
    </row>
    <row r="3151" spans="1:2" hidden="1">
      <c r="A3151" s="4">
        <v>27248</v>
      </c>
      <c r="B3151">
        <v>7.97</v>
      </c>
    </row>
    <row r="3152" spans="1:2" hidden="1">
      <c r="A3152" s="4">
        <v>27249</v>
      </c>
      <c r="B3152">
        <v>7.97</v>
      </c>
    </row>
    <row r="3153" spans="1:2" hidden="1">
      <c r="A3153" s="4">
        <v>27250</v>
      </c>
      <c r="B3153">
        <v>8.0299999999999994</v>
      </c>
    </row>
    <row r="3154" spans="1:2" hidden="1">
      <c r="A3154" s="4">
        <v>27253</v>
      </c>
      <c r="B3154">
        <v>8.0500000000000007</v>
      </c>
    </row>
    <row r="3155" spans="1:2" hidden="1">
      <c r="A3155" s="4">
        <v>27254</v>
      </c>
      <c r="B3155">
        <v>8.06</v>
      </c>
    </row>
    <row r="3156" spans="1:2" hidden="1">
      <c r="A3156" s="4">
        <v>27255</v>
      </c>
      <c r="B3156">
        <v>8.0500000000000007</v>
      </c>
    </row>
    <row r="3157" spans="1:2" hidden="1">
      <c r="A3157" s="4">
        <v>27256</v>
      </c>
      <c r="B3157">
        <v>8.02</v>
      </c>
    </row>
    <row r="3158" spans="1:2" hidden="1">
      <c r="A3158" s="4">
        <v>27257</v>
      </c>
      <c r="B3158">
        <v>8</v>
      </c>
    </row>
    <row r="3159" spans="1:2" hidden="1">
      <c r="A3159" s="4">
        <v>27260</v>
      </c>
      <c r="B3159">
        <v>7.98</v>
      </c>
    </row>
    <row r="3160" spans="1:2" hidden="1">
      <c r="A3160" s="4">
        <v>27261</v>
      </c>
      <c r="B3160">
        <v>7.99</v>
      </c>
    </row>
    <row r="3161" spans="1:2" hidden="1">
      <c r="A3161" s="4">
        <v>27262</v>
      </c>
      <c r="B3161">
        <v>8.0500000000000007</v>
      </c>
    </row>
    <row r="3162" spans="1:2" hidden="1">
      <c r="A3162" s="4">
        <v>27263</v>
      </c>
      <c r="B3162">
        <v>8.09</v>
      </c>
    </row>
    <row r="3163" spans="1:2" hidden="1">
      <c r="A3163" s="4">
        <v>27264</v>
      </c>
      <c r="B3163">
        <v>8.15</v>
      </c>
    </row>
    <row r="3164" spans="1:2" hidden="1">
      <c r="A3164" s="4">
        <v>27267</v>
      </c>
      <c r="B3164">
        <v>8.16</v>
      </c>
    </row>
    <row r="3165" spans="1:2" hidden="1">
      <c r="A3165" s="4">
        <v>27268</v>
      </c>
      <c r="B3165">
        <v>8.15</v>
      </c>
    </row>
    <row r="3166" spans="1:2" hidden="1">
      <c r="A3166" s="4">
        <v>27269</v>
      </c>
      <c r="B3166">
        <v>8.15</v>
      </c>
    </row>
    <row r="3167" spans="1:2" hidden="1">
      <c r="A3167" s="4">
        <v>27270</v>
      </c>
      <c r="B3167">
        <v>8.15</v>
      </c>
    </row>
    <row r="3168" spans="1:2" hidden="1">
      <c r="A3168" s="4">
        <v>27271</v>
      </c>
      <c r="B3168">
        <v>8.11</v>
      </c>
    </row>
    <row r="3169" spans="1:2" hidden="1">
      <c r="A3169" s="4">
        <v>27275</v>
      </c>
      <c r="B3169">
        <v>8.11</v>
      </c>
    </row>
    <row r="3170" spans="1:2" hidden="1">
      <c r="A3170" s="4">
        <v>27276</v>
      </c>
      <c r="B3170">
        <v>8.1199999999999992</v>
      </c>
    </row>
    <row r="3171" spans="1:2" hidden="1">
      <c r="A3171" s="4">
        <v>27277</v>
      </c>
      <c r="B3171">
        <v>8.1</v>
      </c>
    </row>
    <row r="3172" spans="1:2" hidden="1">
      <c r="A3172" s="4">
        <v>27278</v>
      </c>
      <c r="B3172">
        <v>8.09</v>
      </c>
    </row>
    <row r="3173" spans="1:2" hidden="1">
      <c r="A3173" s="4">
        <v>27281</v>
      </c>
      <c r="B3173">
        <v>8.02</v>
      </c>
    </row>
    <row r="3174" spans="1:2" hidden="1">
      <c r="A3174" s="4">
        <v>27282</v>
      </c>
      <c r="B3174">
        <v>8.0399999999999991</v>
      </c>
    </row>
    <row r="3175" spans="1:2" hidden="1">
      <c r="A3175" s="4">
        <v>27283</v>
      </c>
      <c r="B3175">
        <v>8.0500000000000007</v>
      </c>
    </row>
    <row r="3176" spans="1:2" hidden="1">
      <c r="A3176" s="4">
        <v>27284</v>
      </c>
      <c r="B3176">
        <v>8.1300000000000008</v>
      </c>
    </row>
    <row r="3177" spans="1:2" hidden="1">
      <c r="A3177" s="4">
        <v>27285</v>
      </c>
      <c r="B3177">
        <v>8.1300000000000008</v>
      </c>
    </row>
    <row r="3178" spans="1:2" hidden="1">
      <c r="A3178" s="4">
        <v>27288</v>
      </c>
      <c r="B3178">
        <v>8.1</v>
      </c>
    </row>
    <row r="3179" spans="1:2" hidden="1">
      <c r="A3179" s="4">
        <v>27289</v>
      </c>
      <c r="B3179">
        <v>8.09</v>
      </c>
    </row>
    <row r="3180" spans="1:2" hidden="1">
      <c r="A3180" s="4">
        <v>27290</v>
      </c>
      <c r="B3180">
        <v>8.08</v>
      </c>
    </row>
    <row r="3181" spans="1:2" hidden="1">
      <c r="A3181" s="4">
        <v>27291</v>
      </c>
      <c r="B3181">
        <v>8.0399999999999991</v>
      </c>
    </row>
    <row r="3182" spans="1:2" hidden="1">
      <c r="A3182" s="4">
        <v>27292</v>
      </c>
      <c r="B3182">
        <v>8.02</v>
      </c>
    </row>
    <row r="3183" spans="1:2" hidden="1">
      <c r="A3183" s="4">
        <v>27295</v>
      </c>
      <c r="B3183">
        <v>7.91</v>
      </c>
    </row>
    <row r="3184" spans="1:2" hidden="1">
      <c r="A3184" s="4">
        <v>27296</v>
      </c>
      <c r="B3184">
        <v>7.94</v>
      </c>
    </row>
    <row r="3185" spans="1:2" hidden="1">
      <c r="A3185" s="4">
        <v>27297</v>
      </c>
      <c r="B3185">
        <v>7.94</v>
      </c>
    </row>
    <row r="3186" spans="1:2" hidden="1">
      <c r="A3186" s="4">
        <v>27298</v>
      </c>
      <c r="B3186">
        <v>7.96</v>
      </c>
    </row>
    <row r="3187" spans="1:2" hidden="1">
      <c r="A3187" s="4">
        <v>27299</v>
      </c>
      <c r="B3187">
        <v>7.94</v>
      </c>
    </row>
    <row r="3188" spans="1:2" hidden="1">
      <c r="A3188" s="4">
        <v>27302</v>
      </c>
      <c r="B3188">
        <v>7.94</v>
      </c>
    </row>
    <row r="3189" spans="1:2" hidden="1">
      <c r="A3189" s="4">
        <v>27303</v>
      </c>
      <c r="B3189">
        <v>7.97</v>
      </c>
    </row>
    <row r="3190" spans="1:2" hidden="1">
      <c r="A3190" s="4">
        <v>27304</v>
      </c>
      <c r="B3190">
        <v>7.98</v>
      </c>
    </row>
    <row r="3191" spans="1:2" hidden="1">
      <c r="A3191" s="4">
        <v>27305</v>
      </c>
      <c r="B3191">
        <v>8.0399999999999991</v>
      </c>
    </row>
    <row r="3192" spans="1:2" hidden="1">
      <c r="A3192" s="4">
        <v>27306</v>
      </c>
      <c r="B3192">
        <v>8.02</v>
      </c>
    </row>
    <row r="3193" spans="1:2" hidden="1">
      <c r="A3193" s="4">
        <v>27309</v>
      </c>
      <c r="B3193">
        <v>8.01</v>
      </c>
    </row>
    <row r="3194" spans="1:2" hidden="1">
      <c r="A3194" s="4">
        <v>27310</v>
      </c>
      <c r="B3194">
        <v>7.95</v>
      </c>
    </row>
    <row r="3195" spans="1:2" hidden="1">
      <c r="A3195" s="4">
        <v>27311</v>
      </c>
      <c r="B3195">
        <v>7.95</v>
      </c>
    </row>
    <row r="3196" spans="1:2" hidden="1">
      <c r="A3196" s="4">
        <v>27312</v>
      </c>
      <c r="B3196">
        <v>7.93</v>
      </c>
    </row>
    <row r="3197" spans="1:2" hidden="1">
      <c r="A3197" s="4">
        <v>27313</v>
      </c>
      <c r="B3197">
        <v>7.88</v>
      </c>
    </row>
    <row r="3198" spans="1:2" hidden="1">
      <c r="A3198" s="4">
        <v>27317</v>
      </c>
      <c r="B3198">
        <v>7.87</v>
      </c>
    </row>
    <row r="3199" spans="1:2" hidden="1">
      <c r="A3199" s="4">
        <v>27318</v>
      </c>
      <c r="B3199">
        <v>7.87</v>
      </c>
    </row>
    <row r="3200" spans="1:2" hidden="1">
      <c r="A3200" s="4">
        <v>27319</v>
      </c>
      <c r="B3200">
        <v>7.88</v>
      </c>
    </row>
    <row r="3201" spans="1:2" hidden="1">
      <c r="A3201" s="4">
        <v>27320</v>
      </c>
      <c r="B3201">
        <v>7.86</v>
      </c>
    </row>
    <row r="3202" spans="1:2" hidden="1">
      <c r="A3202" s="4">
        <v>27323</v>
      </c>
      <c r="B3202">
        <v>7.81</v>
      </c>
    </row>
    <row r="3203" spans="1:2" hidden="1">
      <c r="A3203" s="4">
        <v>27324</v>
      </c>
      <c r="B3203">
        <v>7.81</v>
      </c>
    </row>
    <row r="3204" spans="1:2" hidden="1">
      <c r="A3204" s="4">
        <v>27325</v>
      </c>
      <c r="B3204">
        <v>7.85</v>
      </c>
    </row>
    <row r="3205" spans="1:2" hidden="1">
      <c r="A3205" s="4">
        <v>27326</v>
      </c>
      <c r="B3205">
        <v>7.87</v>
      </c>
    </row>
    <row r="3206" spans="1:2" hidden="1">
      <c r="A3206" s="4">
        <v>27327</v>
      </c>
      <c r="B3206">
        <v>7.86</v>
      </c>
    </row>
    <row r="3207" spans="1:2" hidden="1">
      <c r="A3207" s="4">
        <v>27330</v>
      </c>
      <c r="B3207">
        <v>7.88</v>
      </c>
    </row>
    <row r="3208" spans="1:2" hidden="1">
      <c r="A3208" s="4">
        <v>27331</v>
      </c>
      <c r="B3208">
        <v>7.84</v>
      </c>
    </row>
    <row r="3209" spans="1:2" hidden="1">
      <c r="A3209" s="4">
        <v>27332</v>
      </c>
      <c r="B3209">
        <v>7.81</v>
      </c>
    </row>
    <row r="3210" spans="1:2" hidden="1">
      <c r="A3210" s="4">
        <v>27333</v>
      </c>
      <c r="B3210">
        <v>7.79</v>
      </c>
    </row>
    <row r="3211" spans="1:2" hidden="1">
      <c r="A3211" s="4">
        <v>27334</v>
      </c>
      <c r="B3211">
        <v>7.8</v>
      </c>
    </row>
    <row r="3212" spans="1:2" hidden="1">
      <c r="A3212" s="4">
        <v>27337</v>
      </c>
      <c r="B3212">
        <v>7.8</v>
      </c>
    </row>
    <row r="3213" spans="1:2" hidden="1">
      <c r="A3213" s="4">
        <v>27339</v>
      </c>
      <c r="B3213">
        <v>7.76</v>
      </c>
    </row>
    <row r="3214" spans="1:2" hidden="1">
      <c r="A3214" s="4">
        <v>27340</v>
      </c>
      <c r="B3214">
        <v>7.74</v>
      </c>
    </row>
    <row r="3215" spans="1:2" hidden="1">
      <c r="A3215" s="4">
        <v>27341</v>
      </c>
      <c r="B3215">
        <v>7.72</v>
      </c>
    </row>
    <row r="3216" spans="1:2" hidden="1">
      <c r="A3216" s="4">
        <v>27345</v>
      </c>
      <c r="B3216">
        <v>7.78</v>
      </c>
    </row>
    <row r="3217" spans="1:2" hidden="1">
      <c r="A3217" s="4">
        <v>27346</v>
      </c>
      <c r="B3217">
        <v>7.75</v>
      </c>
    </row>
    <row r="3218" spans="1:2" hidden="1">
      <c r="A3218" s="4">
        <v>27347</v>
      </c>
      <c r="B3218">
        <v>7.72</v>
      </c>
    </row>
    <row r="3219" spans="1:2" hidden="1">
      <c r="A3219" s="4">
        <v>27348</v>
      </c>
      <c r="B3219">
        <v>7.61</v>
      </c>
    </row>
    <row r="3220" spans="1:2" hidden="1">
      <c r="A3220" s="4">
        <v>27351</v>
      </c>
      <c r="B3220">
        <v>7.63</v>
      </c>
    </row>
    <row r="3221" spans="1:2" hidden="1">
      <c r="A3221" s="4">
        <v>27352</v>
      </c>
      <c r="B3221">
        <v>7.63</v>
      </c>
    </row>
    <row r="3222" spans="1:2" hidden="1">
      <c r="A3222" s="4">
        <v>27353</v>
      </c>
      <c r="B3222">
        <v>7.59</v>
      </c>
    </row>
    <row r="3223" spans="1:2" hidden="1">
      <c r="A3223" s="4">
        <v>27354</v>
      </c>
      <c r="B3223">
        <v>7.6</v>
      </c>
    </row>
    <row r="3224" spans="1:2" hidden="1">
      <c r="A3224" s="4">
        <v>27355</v>
      </c>
      <c r="B3224">
        <v>7.6</v>
      </c>
    </row>
    <row r="3225" spans="1:2" hidden="1">
      <c r="A3225" s="4">
        <v>27358</v>
      </c>
      <c r="B3225">
        <v>7.62</v>
      </c>
    </row>
    <row r="3226" spans="1:2" hidden="1">
      <c r="A3226" s="4">
        <v>27359</v>
      </c>
      <c r="B3226">
        <v>7.63</v>
      </c>
    </row>
    <row r="3227" spans="1:2" hidden="1">
      <c r="A3227" s="4">
        <v>27360</v>
      </c>
      <c r="B3227">
        <v>7.64</v>
      </c>
    </row>
    <row r="3228" spans="1:2" hidden="1">
      <c r="A3228" s="4">
        <v>27362</v>
      </c>
      <c r="B3228">
        <v>7.64</v>
      </c>
    </row>
    <row r="3229" spans="1:2" hidden="1">
      <c r="A3229" s="4">
        <v>27365</v>
      </c>
      <c r="B3229">
        <v>7.71</v>
      </c>
    </row>
    <row r="3230" spans="1:2" hidden="1">
      <c r="A3230" s="4">
        <v>27366</v>
      </c>
      <c r="B3230">
        <v>7.74</v>
      </c>
    </row>
    <row r="3231" spans="1:2" hidden="1">
      <c r="A3231" s="4">
        <v>27367</v>
      </c>
      <c r="B3231">
        <v>7.68</v>
      </c>
    </row>
    <row r="3232" spans="1:2" hidden="1">
      <c r="A3232" s="4">
        <v>27368</v>
      </c>
      <c r="B3232">
        <v>7.64</v>
      </c>
    </row>
    <row r="3233" spans="1:2" hidden="1">
      <c r="A3233" s="4">
        <v>27369</v>
      </c>
      <c r="B3233">
        <v>7.59</v>
      </c>
    </row>
    <row r="3234" spans="1:2" hidden="1">
      <c r="A3234" s="4">
        <v>27372</v>
      </c>
      <c r="B3234">
        <v>7.4</v>
      </c>
    </row>
    <row r="3235" spans="1:2" hidden="1">
      <c r="A3235" s="4">
        <v>27373</v>
      </c>
      <c r="B3235">
        <v>7.42</v>
      </c>
    </row>
    <row r="3236" spans="1:2" hidden="1">
      <c r="A3236" s="4">
        <v>27374</v>
      </c>
      <c r="B3236">
        <v>7.38</v>
      </c>
    </row>
    <row r="3237" spans="1:2" hidden="1">
      <c r="A3237" s="4">
        <v>27375</v>
      </c>
      <c r="B3237">
        <v>7.39</v>
      </c>
    </row>
    <row r="3238" spans="1:2" hidden="1">
      <c r="A3238" s="4">
        <v>27376</v>
      </c>
      <c r="B3238">
        <v>7.38</v>
      </c>
    </row>
    <row r="3239" spans="1:2" hidden="1">
      <c r="A3239" s="4">
        <v>27379</v>
      </c>
      <c r="B3239">
        <v>7.34</v>
      </c>
    </row>
    <row r="3240" spans="1:2" hidden="1">
      <c r="A3240" s="4">
        <v>27380</v>
      </c>
      <c r="B3240">
        <v>7.28</v>
      </c>
    </row>
    <row r="3241" spans="1:2" hidden="1">
      <c r="A3241" s="4">
        <v>27381</v>
      </c>
      <c r="B3241">
        <v>7.25</v>
      </c>
    </row>
    <row r="3242" spans="1:2" hidden="1">
      <c r="A3242" s="4">
        <v>27382</v>
      </c>
      <c r="B3242">
        <v>7.25</v>
      </c>
    </row>
    <row r="3243" spans="1:2" hidden="1">
      <c r="A3243" s="4">
        <v>27383</v>
      </c>
      <c r="B3243">
        <v>7.27</v>
      </c>
    </row>
    <row r="3244" spans="1:2" hidden="1">
      <c r="A3244" s="4">
        <v>27386</v>
      </c>
      <c r="B3244">
        <v>7.41</v>
      </c>
    </row>
    <row r="3245" spans="1:2" hidden="1">
      <c r="A3245" s="4">
        <v>27387</v>
      </c>
      <c r="B3245">
        <v>7.43</v>
      </c>
    </row>
    <row r="3246" spans="1:2" hidden="1">
      <c r="A3246" s="4">
        <v>27389</v>
      </c>
      <c r="B3246">
        <v>7.37</v>
      </c>
    </row>
    <row r="3247" spans="1:2" hidden="1">
      <c r="A3247" s="4">
        <v>27390</v>
      </c>
      <c r="B3247">
        <v>7.39</v>
      </c>
    </row>
    <row r="3248" spans="1:2" hidden="1">
      <c r="A3248" s="4">
        <v>27393</v>
      </c>
      <c r="B3248">
        <v>7.39</v>
      </c>
    </row>
    <row r="3249" spans="1:2" hidden="1">
      <c r="A3249" s="4">
        <v>27394</v>
      </c>
      <c r="B3249">
        <v>7.4</v>
      </c>
    </row>
    <row r="3250" spans="1:2" hidden="1">
      <c r="A3250" s="4">
        <v>27396</v>
      </c>
      <c r="B3250">
        <v>7.42</v>
      </c>
    </row>
    <row r="3251" spans="1:2" hidden="1">
      <c r="A3251" s="4">
        <v>27397</v>
      </c>
      <c r="B3251">
        <v>7.43</v>
      </c>
    </row>
    <row r="3252" spans="1:2" hidden="1">
      <c r="A3252" s="4">
        <v>27400</v>
      </c>
      <c r="B3252">
        <v>7.39</v>
      </c>
    </row>
    <row r="3253" spans="1:2" hidden="1">
      <c r="A3253" s="4">
        <v>27401</v>
      </c>
      <c r="B3253">
        <v>7.38</v>
      </c>
    </row>
    <row r="3254" spans="1:2" hidden="1">
      <c r="A3254" s="4">
        <v>27402</v>
      </c>
      <c r="B3254">
        <v>7.39</v>
      </c>
    </row>
    <row r="3255" spans="1:2" hidden="1">
      <c r="A3255" s="4">
        <v>27403</v>
      </c>
      <c r="B3255">
        <v>7.35</v>
      </c>
    </row>
    <row r="3256" spans="1:2" hidden="1">
      <c r="A3256" s="4">
        <v>27404</v>
      </c>
      <c r="B3256">
        <v>7.37</v>
      </c>
    </row>
    <row r="3257" spans="1:2" hidden="1">
      <c r="A3257" s="4">
        <v>27407</v>
      </c>
      <c r="B3257">
        <v>7.46</v>
      </c>
    </row>
    <row r="3258" spans="1:2" hidden="1">
      <c r="A3258" s="4">
        <v>27408</v>
      </c>
      <c r="B3258">
        <v>7.49</v>
      </c>
    </row>
    <row r="3259" spans="1:2" hidden="1">
      <c r="A3259" s="4">
        <v>27409</v>
      </c>
      <c r="B3259">
        <v>7.54</v>
      </c>
    </row>
    <row r="3260" spans="1:2" hidden="1">
      <c r="A3260" s="4">
        <v>27410</v>
      </c>
      <c r="B3260">
        <v>7.54</v>
      </c>
    </row>
    <row r="3261" spans="1:2" hidden="1">
      <c r="A3261" s="4">
        <v>27411</v>
      </c>
      <c r="B3261">
        <v>7.53</v>
      </c>
    </row>
    <row r="3262" spans="1:2" hidden="1">
      <c r="A3262" s="4">
        <v>27414</v>
      </c>
      <c r="B3262">
        <v>7.59</v>
      </c>
    </row>
    <row r="3263" spans="1:2" hidden="1">
      <c r="A3263" s="4">
        <v>27415</v>
      </c>
      <c r="B3263">
        <v>7.55</v>
      </c>
    </row>
    <row r="3264" spans="1:2" hidden="1">
      <c r="A3264" s="4">
        <v>27416</v>
      </c>
      <c r="B3264">
        <v>7.51</v>
      </c>
    </row>
    <row r="3265" spans="1:2" hidden="1">
      <c r="A3265" s="4">
        <v>27417</v>
      </c>
      <c r="B3265">
        <v>7.57</v>
      </c>
    </row>
    <row r="3266" spans="1:2" hidden="1">
      <c r="A3266" s="4">
        <v>27418</v>
      </c>
      <c r="B3266">
        <v>7.64</v>
      </c>
    </row>
    <row r="3267" spans="1:2" hidden="1">
      <c r="A3267" s="4">
        <v>27421</v>
      </c>
      <c r="B3267">
        <v>7.61</v>
      </c>
    </row>
    <row r="3268" spans="1:2" hidden="1">
      <c r="A3268" s="4">
        <v>27422</v>
      </c>
      <c r="B3268">
        <v>7.61</v>
      </c>
    </row>
    <row r="3269" spans="1:2" hidden="1">
      <c r="A3269" s="4">
        <v>27423</v>
      </c>
      <c r="B3269">
        <v>7.59</v>
      </c>
    </row>
    <row r="3270" spans="1:2" hidden="1">
      <c r="A3270" s="4">
        <v>27424</v>
      </c>
      <c r="B3270">
        <v>7.54</v>
      </c>
    </row>
    <row r="3271" spans="1:2" hidden="1">
      <c r="A3271" s="4">
        <v>27425</v>
      </c>
      <c r="B3271">
        <v>7.53</v>
      </c>
    </row>
    <row r="3272" spans="1:2" hidden="1">
      <c r="A3272" s="4">
        <v>27428</v>
      </c>
      <c r="B3272">
        <v>7.49</v>
      </c>
    </row>
    <row r="3273" spans="1:2" hidden="1">
      <c r="A3273" s="4">
        <v>27429</v>
      </c>
      <c r="B3273">
        <v>7.47</v>
      </c>
    </row>
    <row r="3274" spans="1:2" hidden="1">
      <c r="A3274" s="4">
        <v>27430</v>
      </c>
      <c r="B3274">
        <v>7.35</v>
      </c>
    </row>
    <row r="3275" spans="1:2" hidden="1">
      <c r="A3275" s="4">
        <v>27431</v>
      </c>
      <c r="B3275">
        <v>7.43</v>
      </c>
    </row>
    <row r="3276" spans="1:2" hidden="1">
      <c r="A3276" s="4">
        <v>27432</v>
      </c>
      <c r="B3276">
        <v>7.38</v>
      </c>
    </row>
    <row r="3277" spans="1:2" hidden="1">
      <c r="A3277" s="4">
        <v>27435</v>
      </c>
      <c r="B3277">
        <v>7.45</v>
      </c>
    </row>
    <row r="3278" spans="1:2" hidden="1">
      <c r="A3278" s="4">
        <v>27436</v>
      </c>
      <c r="B3278">
        <v>7.42</v>
      </c>
    </row>
    <row r="3279" spans="1:2" hidden="1">
      <c r="A3279" s="4">
        <v>27438</v>
      </c>
      <c r="B3279">
        <v>7.44</v>
      </c>
    </row>
    <row r="3280" spans="1:2" hidden="1">
      <c r="A3280" s="4">
        <v>27439</v>
      </c>
      <c r="B3280">
        <v>7.35</v>
      </c>
    </row>
    <row r="3281" spans="1:2" hidden="1">
      <c r="A3281" s="4">
        <v>27443</v>
      </c>
      <c r="B3281">
        <v>7.28</v>
      </c>
    </row>
    <row r="3282" spans="1:2" hidden="1">
      <c r="A3282" s="4">
        <v>27444</v>
      </c>
      <c r="B3282">
        <v>7.26</v>
      </c>
    </row>
    <row r="3283" spans="1:2" hidden="1">
      <c r="A3283" s="4">
        <v>27445</v>
      </c>
      <c r="B3283">
        <v>7.3</v>
      </c>
    </row>
    <row r="3284" spans="1:2" hidden="1">
      <c r="A3284" s="4">
        <v>27446</v>
      </c>
      <c r="B3284">
        <v>7.22</v>
      </c>
    </row>
    <row r="3285" spans="1:2" hidden="1">
      <c r="A3285" s="4">
        <v>27449</v>
      </c>
      <c r="B3285">
        <v>7.36</v>
      </c>
    </row>
    <row r="3286" spans="1:2" hidden="1">
      <c r="A3286" s="4">
        <v>27450</v>
      </c>
      <c r="B3286">
        <v>7.43</v>
      </c>
    </row>
    <row r="3287" spans="1:2" hidden="1">
      <c r="A3287" s="4">
        <v>27451</v>
      </c>
      <c r="B3287">
        <v>7.5</v>
      </c>
    </row>
    <row r="3288" spans="1:2" hidden="1">
      <c r="A3288" s="4">
        <v>27452</v>
      </c>
      <c r="B3288">
        <v>7.47</v>
      </c>
    </row>
    <row r="3289" spans="1:2" hidden="1">
      <c r="A3289" s="4">
        <v>27453</v>
      </c>
      <c r="B3289">
        <v>7.46</v>
      </c>
    </row>
    <row r="3290" spans="1:2" hidden="1">
      <c r="A3290" s="4">
        <v>27456</v>
      </c>
      <c r="B3290">
        <v>7.5</v>
      </c>
    </row>
    <row r="3291" spans="1:2" hidden="1">
      <c r="A3291" s="4">
        <v>27457</v>
      </c>
      <c r="B3291">
        <v>7.53</v>
      </c>
    </row>
    <row r="3292" spans="1:2" hidden="1">
      <c r="A3292" s="4">
        <v>27458</v>
      </c>
      <c r="B3292">
        <v>7.48</v>
      </c>
    </row>
    <row r="3293" spans="1:2" hidden="1">
      <c r="A3293" s="4">
        <v>27459</v>
      </c>
      <c r="B3293">
        <v>7.49</v>
      </c>
    </row>
    <row r="3294" spans="1:2" hidden="1">
      <c r="A3294" s="4">
        <v>27460</v>
      </c>
      <c r="B3294">
        <v>7.52</v>
      </c>
    </row>
    <row r="3295" spans="1:2" hidden="1">
      <c r="A3295" s="4">
        <v>27463</v>
      </c>
      <c r="B3295">
        <v>7.56</v>
      </c>
    </row>
    <row r="3296" spans="1:2" hidden="1">
      <c r="A3296" s="4">
        <v>27464</v>
      </c>
      <c r="B3296">
        <v>7.58</v>
      </c>
    </row>
    <row r="3297" spans="1:2" hidden="1">
      <c r="A3297" s="4">
        <v>27465</v>
      </c>
      <c r="B3297">
        <v>7.58</v>
      </c>
    </row>
    <row r="3298" spans="1:2" hidden="1">
      <c r="A3298" s="4">
        <v>27466</v>
      </c>
      <c r="B3298">
        <v>7.56</v>
      </c>
    </row>
    <row r="3299" spans="1:2" hidden="1">
      <c r="A3299" s="4">
        <v>27467</v>
      </c>
      <c r="B3299">
        <v>7.58</v>
      </c>
    </row>
    <row r="3300" spans="1:2" hidden="1">
      <c r="A3300" s="4">
        <v>27470</v>
      </c>
      <c r="B3300">
        <v>7.7</v>
      </c>
    </row>
    <row r="3301" spans="1:2" hidden="1">
      <c r="A3301" s="4">
        <v>27471</v>
      </c>
      <c r="B3301">
        <v>7.7</v>
      </c>
    </row>
    <row r="3302" spans="1:2" hidden="1">
      <c r="A3302" s="4">
        <v>27472</v>
      </c>
      <c r="B3302">
        <v>7.8</v>
      </c>
    </row>
    <row r="3303" spans="1:2" hidden="1">
      <c r="A3303" s="4">
        <v>27473</v>
      </c>
      <c r="B3303">
        <v>7.95</v>
      </c>
    </row>
    <row r="3304" spans="1:2" hidden="1">
      <c r="A3304" s="4">
        <v>27474</v>
      </c>
      <c r="B3304">
        <v>7.84</v>
      </c>
    </row>
    <row r="3305" spans="1:2" hidden="1">
      <c r="A3305" s="4">
        <v>27477</v>
      </c>
      <c r="B3305">
        <v>8.0500000000000007</v>
      </c>
    </row>
    <row r="3306" spans="1:2" hidden="1">
      <c r="A3306" s="4">
        <v>27478</v>
      </c>
      <c r="B3306">
        <v>8.0299999999999994</v>
      </c>
    </row>
    <row r="3307" spans="1:2" hidden="1">
      <c r="A3307" s="4">
        <v>27479</v>
      </c>
      <c r="B3307">
        <v>8.02</v>
      </c>
    </row>
    <row r="3308" spans="1:2" hidden="1">
      <c r="A3308" s="4">
        <v>27480</v>
      </c>
      <c r="B3308">
        <v>8.08</v>
      </c>
    </row>
    <row r="3309" spans="1:2" hidden="1">
      <c r="A3309" s="4">
        <v>27484</v>
      </c>
      <c r="B3309">
        <v>8.01</v>
      </c>
    </row>
    <row r="3310" spans="1:2" hidden="1">
      <c r="A3310" s="4">
        <v>27485</v>
      </c>
      <c r="B3310">
        <v>8.08</v>
      </c>
    </row>
    <row r="3311" spans="1:2" hidden="1">
      <c r="A3311" s="4">
        <v>27486</v>
      </c>
      <c r="B3311">
        <v>8.2200000000000006</v>
      </c>
    </row>
    <row r="3312" spans="1:2" hidden="1">
      <c r="A3312" s="4">
        <v>27487</v>
      </c>
      <c r="B3312">
        <v>8.1300000000000008</v>
      </c>
    </row>
    <row r="3313" spans="1:2" hidden="1">
      <c r="A3313" s="4">
        <v>27488</v>
      </c>
      <c r="B3313">
        <v>8.15</v>
      </c>
    </row>
    <row r="3314" spans="1:2" hidden="1">
      <c r="A3314" s="4">
        <v>27491</v>
      </c>
      <c r="B3314">
        <v>8.26</v>
      </c>
    </row>
    <row r="3315" spans="1:2" hidden="1">
      <c r="A3315" s="4">
        <v>27492</v>
      </c>
      <c r="B3315">
        <v>8.2100000000000009</v>
      </c>
    </row>
    <row r="3316" spans="1:2" hidden="1">
      <c r="A3316" s="4">
        <v>27493</v>
      </c>
      <c r="B3316">
        <v>8.17</v>
      </c>
    </row>
    <row r="3317" spans="1:2" hidden="1">
      <c r="A3317" s="4">
        <v>27494</v>
      </c>
      <c r="B3317">
        <v>8.19</v>
      </c>
    </row>
    <row r="3318" spans="1:2" hidden="1">
      <c r="A3318" s="4">
        <v>27495</v>
      </c>
      <c r="B3318">
        <v>8.2200000000000006</v>
      </c>
    </row>
    <row r="3319" spans="1:2" hidden="1">
      <c r="A3319" s="4">
        <v>27498</v>
      </c>
      <c r="B3319">
        <v>8.16</v>
      </c>
    </row>
    <row r="3320" spans="1:2" hidden="1">
      <c r="A3320" s="4">
        <v>27499</v>
      </c>
      <c r="B3320">
        <v>8.16</v>
      </c>
    </row>
    <row r="3321" spans="1:2" hidden="1">
      <c r="A3321" s="4">
        <v>27500</v>
      </c>
      <c r="B3321">
        <v>8.15</v>
      </c>
    </row>
    <row r="3322" spans="1:2" hidden="1">
      <c r="A3322" s="4">
        <v>27501</v>
      </c>
      <c r="B3322">
        <v>8.2100000000000009</v>
      </c>
    </row>
    <row r="3323" spans="1:2" hidden="1">
      <c r="A3323" s="4">
        <v>27502</v>
      </c>
      <c r="B3323">
        <v>8.27</v>
      </c>
    </row>
    <row r="3324" spans="1:2" hidden="1">
      <c r="A3324" s="4">
        <v>27505</v>
      </c>
      <c r="B3324">
        <v>8.32</v>
      </c>
    </row>
    <row r="3325" spans="1:2" hidden="1">
      <c r="A3325" s="4">
        <v>27506</v>
      </c>
      <c r="B3325">
        <v>8.32</v>
      </c>
    </row>
    <row r="3326" spans="1:2" hidden="1">
      <c r="A3326" s="4">
        <v>27507</v>
      </c>
      <c r="B3326">
        <v>8.27</v>
      </c>
    </row>
    <row r="3327" spans="1:2" hidden="1">
      <c r="A3327" s="4">
        <v>27508</v>
      </c>
      <c r="B3327">
        <v>8.25</v>
      </c>
    </row>
    <row r="3328" spans="1:2" hidden="1">
      <c r="A3328" s="4">
        <v>27509</v>
      </c>
      <c r="B3328">
        <v>8.25</v>
      </c>
    </row>
    <row r="3329" spans="1:2" hidden="1">
      <c r="A3329" s="4">
        <v>27512</v>
      </c>
      <c r="B3329">
        <v>8.35</v>
      </c>
    </row>
    <row r="3330" spans="1:2" hidden="1">
      <c r="A3330" s="4">
        <v>27513</v>
      </c>
      <c r="B3330">
        <v>8.34</v>
      </c>
    </row>
    <row r="3331" spans="1:2" hidden="1">
      <c r="A3331" s="4">
        <v>27514</v>
      </c>
      <c r="B3331">
        <v>8.31</v>
      </c>
    </row>
    <row r="3332" spans="1:2" hidden="1">
      <c r="A3332" s="4">
        <v>27515</v>
      </c>
      <c r="B3332">
        <v>8.31</v>
      </c>
    </row>
    <row r="3333" spans="1:2" hidden="1">
      <c r="A3333" s="4">
        <v>27516</v>
      </c>
      <c r="B3333">
        <v>8.11</v>
      </c>
    </row>
    <row r="3334" spans="1:2" hidden="1">
      <c r="A3334" s="4">
        <v>27519</v>
      </c>
      <c r="B3334">
        <v>8.08</v>
      </c>
    </row>
    <row r="3335" spans="1:2" hidden="1">
      <c r="A3335" s="4">
        <v>27520</v>
      </c>
      <c r="B3335">
        <v>8.11</v>
      </c>
    </row>
    <row r="3336" spans="1:2" hidden="1">
      <c r="A3336" s="4">
        <v>27521</v>
      </c>
      <c r="B3336">
        <v>8.07</v>
      </c>
    </row>
    <row r="3337" spans="1:2" hidden="1">
      <c r="A3337" s="4">
        <v>27522</v>
      </c>
      <c r="B3337">
        <v>8.09</v>
      </c>
    </row>
    <row r="3338" spans="1:2" hidden="1">
      <c r="A3338" s="4">
        <v>27523</v>
      </c>
      <c r="B3338">
        <v>8.08</v>
      </c>
    </row>
    <row r="3339" spans="1:2" hidden="1">
      <c r="A3339" s="4">
        <v>27526</v>
      </c>
      <c r="B3339">
        <v>8.07</v>
      </c>
    </row>
    <row r="3340" spans="1:2" hidden="1">
      <c r="A3340" s="4">
        <v>27527</v>
      </c>
      <c r="B3340">
        <v>8.06</v>
      </c>
    </row>
    <row r="3341" spans="1:2" hidden="1">
      <c r="A3341" s="4">
        <v>27528</v>
      </c>
      <c r="B3341">
        <v>8.02</v>
      </c>
    </row>
    <row r="3342" spans="1:2" hidden="1">
      <c r="A3342" s="4">
        <v>27529</v>
      </c>
      <c r="B3342">
        <v>8.02</v>
      </c>
    </row>
    <row r="3343" spans="1:2" hidden="1">
      <c r="A3343" s="4">
        <v>27530</v>
      </c>
      <c r="B3343">
        <v>8.01</v>
      </c>
    </row>
    <row r="3344" spans="1:2" hidden="1">
      <c r="A3344" s="4">
        <v>27533</v>
      </c>
      <c r="B3344">
        <v>8</v>
      </c>
    </row>
    <row r="3345" spans="1:2" hidden="1">
      <c r="A3345" s="4">
        <v>27534</v>
      </c>
      <c r="B3345">
        <v>7.98</v>
      </c>
    </row>
    <row r="3346" spans="1:2" hidden="1">
      <c r="A3346" s="4">
        <v>27535</v>
      </c>
      <c r="B3346">
        <v>7.98</v>
      </c>
    </row>
    <row r="3347" spans="1:2" hidden="1">
      <c r="A3347" s="4">
        <v>27536</v>
      </c>
      <c r="B3347">
        <v>8.02</v>
      </c>
    </row>
    <row r="3348" spans="1:2" hidden="1">
      <c r="A3348" s="4">
        <v>27537</v>
      </c>
      <c r="B3348">
        <v>8.02</v>
      </c>
    </row>
    <row r="3349" spans="1:2" hidden="1">
      <c r="A3349" s="4">
        <v>27541</v>
      </c>
      <c r="B3349">
        <v>7.98</v>
      </c>
    </row>
    <row r="3350" spans="1:2" hidden="1">
      <c r="A3350" s="4">
        <v>27542</v>
      </c>
      <c r="B3350">
        <v>8.02</v>
      </c>
    </row>
    <row r="3351" spans="1:2" hidden="1">
      <c r="A3351" s="4">
        <v>27543</v>
      </c>
      <c r="B3351">
        <v>8.18</v>
      </c>
    </row>
    <row r="3352" spans="1:2" hidden="1">
      <c r="A3352" s="4">
        <v>27544</v>
      </c>
      <c r="B3352">
        <v>8.0399999999999991</v>
      </c>
    </row>
    <row r="3353" spans="1:2" hidden="1">
      <c r="A3353" s="4">
        <v>27547</v>
      </c>
      <c r="B3353">
        <v>8.02</v>
      </c>
    </row>
    <row r="3354" spans="1:2" hidden="1">
      <c r="A3354" s="4">
        <v>27548</v>
      </c>
      <c r="B3354">
        <v>8</v>
      </c>
    </row>
    <row r="3355" spans="1:2" hidden="1">
      <c r="A3355" s="4">
        <v>27549</v>
      </c>
      <c r="B3355">
        <v>7.99</v>
      </c>
    </row>
    <row r="3356" spans="1:2" hidden="1">
      <c r="A3356" s="4">
        <v>27550</v>
      </c>
      <c r="B3356">
        <v>7.97</v>
      </c>
    </row>
    <row r="3357" spans="1:2" hidden="1">
      <c r="A3357" s="4">
        <v>27551</v>
      </c>
      <c r="B3357">
        <v>7.88</v>
      </c>
    </row>
    <row r="3358" spans="1:2" hidden="1">
      <c r="A3358" s="4">
        <v>27554</v>
      </c>
      <c r="B3358">
        <v>7.78</v>
      </c>
    </row>
    <row r="3359" spans="1:2" hidden="1">
      <c r="A3359" s="4">
        <v>27555</v>
      </c>
      <c r="B3359">
        <v>7.77</v>
      </c>
    </row>
    <row r="3360" spans="1:2" hidden="1">
      <c r="A3360" s="4">
        <v>27556</v>
      </c>
      <c r="B3360">
        <v>7.65</v>
      </c>
    </row>
    <row r="3361" spans="1:2" hidden="1">
      <c r="A3361" s="4">
        <v>27557</v>
      </c>
      <c r="B3361">
        <v>7.67</v>
      </c>
    </row>
    <row r="3362" spans="1:2" hidden="1">
      <c r="A3362" s="4">
        <v>27558</v>
      </c>
      <c r="B3362">
        <v>7.69</v>
      </c>
    </row>
    <row r="3363" spans="1:2" hidden="1">
      <c r="A3363" s="4">
        <v>27561</v>
      </c>
      <c r="B3363">
        <v>7.66</v>
      </c>
    </row>
    <row r="3364" spans="1:2" hidden="1">
      <c r="A3364" s="4">
        <v>27562</v>
      </c>
      <c r="B3364">
        <v>7.72</v>
      </c>
    </row>
    <row r="3365" spans="1:2" hidden="1">
      <c r="A3365" s="4">
        <v>27563</v>
      </c>
      <c r="B3365">
        <v>7.83</v>
      </c>
    </row>
    <row r="3366" spans="1:2" hidden="1">
      <c r="A3366" s="4">
        <v>27564</v>
      </c>
      <c r="B3366">
        <v>7.8</v>
      </c>
    </row>
    <row r="3367" spans="1:2" hidden="1">
      <c r="A3367" s="4">
        <v>27565</v>
      </c>
      <c r="B3367">
        <v>7.94</v>
      </c>
    </row>
    <row r="3368" spans="1:2" hidden="1">
      <c r="A3368" s="4">
        <v>27568</v>
      </c>
      <c r="B3368">
        <v>7.9</v>
      </c>
    </row>
    <row r="3369" spans="1:2" hidden="1">
      <c r="A3369" s="4">
        <v>27569</v>
      </c>
      <c r="B3369">
        <v>7.9</v>
      </c>
    </row>
    <row r="3370" spans="1:2" hidden="1">
      <c r="A3370" s="4">
        <v>27570</v>
      </c>
      <c r="B3370">
        <v>8.02</v>
      </c>
    </row>
    <row r="3371" spans="1:2" hidden="1">
      <c r="A3371" s="4">
        <v>27571</v>
      </c>
      <c r="B3371">
        <v>7.98</v>
      </c>
    </row>
    <row r="3372" spans="1:2" hidden="1">
      <c r="A3372" s="4">
        <v>27572</v>
      </c>
      <c r="B3372">
        <v>7.95</v>
      </c>
    </row>
    <row r="3373" spans="1:2" hidden="1">
      <c r="A3373" s="4">
        <v>27575</v>
      </c>
      <c r="B3373">
        <v>7.96</v>
      </c>
    </row>
    <row r="3374" spans="1:2" hidden="1">
      <c r="A3374" s="4">
        <v>27576</v>
      </c>
      <c r="B3374">
        <v>7.97</v>
      </c>
    </row>
    <row r="3375" spans="1:2" hidden="1">
      <c r="A3375" s="4">
        <v>27577</v>
      </c>
      <c r="B3375">
        <v>8.0500000000000007</v>
      </c>
    </row>
    <row r="3376" spans="1:2" hidden="1">
      <c r="A3376" s="4">
        <v>27578</v>
      </c>
      <c r="B3376">
        <v>8.0500000000000007</v>
      </c>
    </row>
    <row r="3377" spans="1:2" hidden="1">
      <c r="A3377" s="4">
        <v>27582</v>
      </c>
      <c r="B3377">
        <v>8.06</v>
      </c>
    </row>
    <row r="3378" spans="1:2" hidden="1">
      <c r="A3378" s="4">
        <v>27583</v>
      </c>
      <c r="B3378">
        <v>8.01</v>
      </c>
    </row>
    <row r="3379" spans="1:2" hidden="1">
      <c r="A3379" s="4">
        <v>27584</v>
      </c>
      <c r="B3379">
        <v>8.02</v>
      </c>
    </row>
    <row r="3380" spans="1:2" hidden="1">
      <c r="A3380" s="4">
        <v>27585</v>
      </c>
      <c r="B3380">
        <v>8.02</v>
      </c>
    </row>
    <row r="3381" spans="1:2" hidden="1">
      <c r="A3381" s="4">
        <v>27586</v>
      </c>
      <c r="B3381">
        <v>7.99</v>
      </c>
    </row>
    <row r="3382" spans="1:2" hidden="1">
      <c r="A3382" s="4">
        <v>27589</v>
      </c>
      <c r="B3382">
        <v>7.99</v>
      </c>
    </row>
    <row r="3383" spans="1:2" hidden="1">
      <c r="A3383" s="4">
        <v>27590</v>
      </c>
      <c r="B3383">
        <v>7.98</v>
      </c>
    </row>
    <row r="3384" spans="1:2" hidden="1">
      <c r="A3384" s="4">
        <v>27591</v>
      </c>
      <c r="B3384">
        <v>8.0299999999999994</v>
      </c>
    </row>
    <row r="3385" spans="1:2" hidden="1">
      <c r="A3385" s="4">
        <v>27592</v>
      </c>
      <c r="B3385">
        <v>8.0399999999999991</v>
      </c>
    </row>
    <row r="3386" spans="1:2" hidden="1">
      <c r="A3386" s="4">
        <v>27593</v>
      </c>
      <c r="B3386">
        <v>8.06</v>
      </c>
    </row>
    <row r="3387" spans="1:2" hidden="1">
      <c r="A3387" s="4">
        <v>27596</v>
      </c>
      <c r="B3387">
        <v>8.07</v>
      </c>
    </row>
    <row r="3388" spans="1:2" hidden="1">
      <c r="A3388" s="4">
        <v>27597</v>
      </c>
      <c r="B3388">
        <v>8.1</v>
      </c>
    </row>
    <row r="3389" spans="1:2" hidden="1">
      <c r="A3389" s="4">
        <v>27598</v>
      </c>
      <c r="B3389">
        <v>8.09</v>
      </c>
    </row>
    <row r="3390" spans="1:2" hidden="1">
      <c r="A3390" s="4">
        <v>27599</v>
      </c>
      <c r="B3390">
        <v>8.09</v>
      </c>
    </row>
    <row r="3391" spans="1:2" hidden="1">
      <c r="A3391" s="4">
        <v>27600</v>
      </c>
      <c r="B3391">
        <v>8.1199999999999992</v>
      </c>
    </row>
    <row r="3392" spans="1:2" hidden="1">
      <c r="A3392" s="4">
        <v>27603</v>
      </c>
      <c r="B3392">
        <v>8.1199999999999992</v>
      </c>
    </row>
    <row r="3393" spans="1:2" hidden="1">
      <c r="A3393" s="4">
        <v>27604</v>
      </c>
      <c r="B3393">
        <v>8.1300000000000008</v>
      </c>
    </row>
    <row r="3394" spans="1:2" hidden="1">
      <c r="A3394" s="4">
        <v>27605</v>
      </c>
      <c r="B3394">
        <v>8.16</v>
      </c>
    </row>
    <row r="3395" spans="1:2" hidden="1">
      <c r="A3395" s="4">
        <v>27606</v>
      </c>
      <c r="B3395">
        <v>8.1999999999999993</v>
      </c>
    </row>
    <row r="3396" spans="1:2" hidden="1">
      <c r="A3396" s="4">
        <v>27607</v>
      </c>
      <c r="B3396">
        <v>8.26</v>
      </c>
    </row>
    <row r="3397" spans="1:2" hidden="1">
      <c r="A3397" s="4">
        <v>27610</v>
      </c>
      <c r="B3397">
        <v>8.3699999999999992</v>
      </c>
    </row>
    <row r="3398" spans="1:2" hidden="1">
      <c r="A3398" s="4">
        <v>27611</v>
      </c>
      <c r="B3398">
        <v>8.3699999999999992</v>
      </c>
    </row>
    <row r="3399" spans="1:2" hidden="1">
      <c r="A3399" s="4">
        <v>27612</v>
      </c>
      <c r="B3399">
        <v>8.4</v>
      </c>
    </row>
    <row r="3400" spans="1:2" hidden="1">
      <c r="A3400" s="4">
        <v>27613</v>
      </c>
      <c r="B3400">
        <v>8.48</v>
      </c>
    </row>
    <row r="3401" spans="1:2" hidden="1">
      <c r="A3401" s="4">
        <v>27614</v>
      </c>
      <c r="B3401">
        <v>8.4</v>
      </c>
    </row>
    <row r="3402" spans="1:2" hidden="1">
      <c r="A3402" s="4">
        <v>27617</v>
      </c>
      <c r="B3402">
        <v>8.3800000000000008</v>
      </c>
    </row>
    <row r="3403" spans="1:2" hidden="1">
      <c r="A3403" s="4">
        <v>27618</v>
      </c>
      <c r="B3403">
        <v>8.4</v>
      </c>
    </row>
    <row r="3404" spans="1:2" hidden="1">
      <c r="A3404" s="4">
        <v>27619</v>
      </c>
      <c r="B3404">
        <v>8.39</v>
      </c>
    </row>
    <row r="3405" spans="1:2" hidden="1">
      <c r="A3405" s="4">
        <v>27620</v>
      </c>
      <c r="B3405">
        <v>8.4499999999999993</v>
      </c>
    </row>
    <row r="3406" spans="1:2" hidden="1">
      <c r="A3406" s="4">
        <v>27621</v>
      </c>
      <c r="B3406">
        <v>8.48</v>
      </c>
    </row>
    <row r="3407" spans="1:2" hidden="1">
      <c r="A3407" s="4">
        <v>27624</v>
      </c>
      <c r="B3407">
        <v>8.4600000000000009</v>
      </c>
    </row>
    <row r="3408" spans="1:2" hidden="1">
      <c r="A3408" s="4">
        <v>27625</v>
      </c>
      <c r="B3408">
        <v>8.42</v>
      </c>
    </row>
    <row r="3409" spans="1:2" hidden="1">
      <c r="A3409" s="4">
        <v>27626</v>
      </c>
      <c r="B3409">
        <v>8.42</v>
      </c>
    </row>
    <row r="3410" spans="1:2" hidden="1">
      <c r="A3410" s="4">
        <v>27627</v>
      </c>
      <c r="B3410">
        <v>8.48</v>
      </c>
    </row>
    <row r="3411" spans="1:2" hidden="1">
      <c r="A3411" s="4">
        <v>27628</v>
      </c>
      <c r="B3411">
        <v>8.4600000000000009</v>
      </c>
    </row>
    <row r="3412" spans="1:2" hidden="1">
      <c r="A3412" s="4">
        <v>27631</v>
      </c>
      <c r="B3412">
        <v>8.4600000000000009</v>
      </c>
    </row>
    <row r="3413" spans="1:2" hidden="1">
      <c r="A3413" s="4">
        <v>27632</v>
      </c>
      <c r="B3413">
        <v>8.4</v>
      </c>
    </row>
    <row r="3414" spans="1:2" hidden="1">
      <c r="A3414" s="4">
        <v>27633</v>
      </c>
      <c r="B3414">
        <v>8.3699999999999992</v>
      </c>
    </row>
    <row r="3415" spans="1:2" hidden="1">
      <c r="A3415" s="4">
        <v>27634</v>
      </c>
      <c r="B3415">
        <v>8.2799999999999994</v>
      </c>
    </row>
    <row r="3416" spans="1:2" hidden="1">
      <c r="A3416" s="4">
        <v>27635</v>
      </c>
      <c r="B3416">
        <v>8.2200000000000006</v>
      </c>
    </row>
    <row r="3417" spans="1:2" hidden="1">
      <c r="A3417" s="4">
        <v>27639</v>
      </c>
      <c r="B3417">
        <v>8.26</v>
      </c>
    </row>
    <row r="3418" spans="1:2" hidden="1">
      <c r="A3418" s="4">
        <v>27640</v>
      </c>
      <c r="B3418">
        <v>8.2899999999999991</v>
      </c>
    </row>
    <row r="3419" spans="1:2" hidden="1">
      <c r="A3419" s="4">
        <v>27641</v>
      </c>
      <c r="B3419">
        <v>8.2899999999999991</v>
      </c>
    </row>
    <row r="3420" spans="1:2" hidden="1">
      <c r="A3420" s="4">
        <v>27642</v>
      </c>
      <c r="B3420">
        <v>8.35</v>
      </c>
    </row>
    <row r="3421" spans="1:2" hidden="1">
      <c r="A3421" s="4">
        <v>27645</v>
      </c>
      <c r="B3421">
        <v>8.36</v>
      </c>
    </row>
    <row r="3422" spans="1:2" hidden="1">
      <c r="A3422" s="4">
        <v>27646</v>
      </c>
      <c r="B3422">
        <v>8.4</v>
      </c>
    </row>
    <row r="3423" spans="1:2" hidden="1">
      <c r="A3423" s="4">
        <v>27647</v>
      </c>
      <c r="B3423">
        <v>8.4600000000000009</v>
      </c>
    </row>
    <row r="3424" spans="1:2" hidden="1">
      <c r="A3424" s="4">
        <v>27648</v>
      </c>
      <c r="B3424">
        <v>8.5500000000000007</v>
      </c>
    </row>
    <row r="3425" spans="1:2" hidden="1">
      <c r="A3425" s="4">
        <v>27649</v>
      </c>
      <c r="B3425">
        <v>8.57</v>
      </c>
    </row>
    <row r="3426" spans="1:2" hidden="1">
      <c r="A3426" s="4">
        <v>27652</v>
      </c>
      <c r="B3426">
        <v>8.58</v>
      </c>
    </row>
    <row r="3427" spans="1:2" hidden="1">
      <c r="A3427" s="4">
        <v>27653</v>
      </c>
      <c r="B3427">
        <v>8.59</v>
      </c>
    </row>
    <row r="3428" spans="1:2" hidden="1">
      <c r="A3428" s="4">
        <v>27654</v>
      </c>
      <c r="B3428">
        <v>8.5299999999999994</v>
      </c>
    </row>
    <row r="3429" spans="1:2" hidden="1">
      <c r="A3429" s="4">
        <v>27655</v>
      </c>
      <c r="B3429">
        <v>8.5</v>
      </c>
    </row>
    <row r="3430" spans="1:2" hidden="1">
      <c r="A3430" s="4">
        <v>27656</v>
      </c>
      <c r="B3430">
        <v>8.42</v>
      </c>
    </row>
    <row r="3431" spans="1:2" hidden="1">
      <c r="A3431" s="4">
        <v>27659</v>
      </c>
      <c r="B3431">
        <v>8.3800000000000008</v>
      </c>
    </row>
    <row r="3432" spans="1:2" hidden="1">
      <c r="A3432" s="4">
        <v>27660</v>
      </c>
      <c r="B3432">
        <v>8.35</v>
      </c>
    </row>
    <row r="3433" spans="1:2" hidden="1">
      <c r="A3433" s="4">
        <v>27661</v>
      </c>
      <c r="B3433">
        <v>8.31</v>
      </c>
    </row>
    <row r="3434" spans="1:2" hidden="1">
      <c r="A3434" s="4">
        <v>27662</v>
      </c>
      <c r="B3434">
        <v>8.3800000000000008</v>
      </c>
    </row>
    <row r="3435" spans="1:2" hidden="1">
      <c r="A3435" s="4">
        <v>27663</v>
      </c>
      <c r="B3435">
        <v>8.4499999999999993</v>
      </c>
    </row>
    <row r="3436" spans="1:2" hidden="1">
      <c r="A3436" s="4">
        <v>27666</v>
      </c>
      <c r="B3436">
        <v>8.4600000000000009</v>
      </c>
    </row>
    <row r="3437" spans="1:2" hidden="1">
      <c r="A3437" s="4">
        <v>27667</v>
      </c>
      <c r="B3437">
        <v>8.48</v>
      </c>
    </row>
    <row r="3438" spans="1:2" hidden="1">
      <c r="A3438" s="4">
        <v>27668</v>
      </c>
      <c r="B3438">
        <v>8.4700000000000006</v>
      </c>
    </row>
    <row r="3439" spans="1:2" hidden="1">
      <c r="A3439" s="4">
        <v>27669</v>
      </c>
      <c r="B3439">
        <v>8.44</v>
      </c>
    </row>
    <row r="3440" spans="1:2" hidden="1">
      <c r="A3440" s="4">
        <v>27670</v>
      </c>
      <c r="B3440">
        <v>8.33</v>
      </c>
    </row>
    <row r="3441" spans="1:2" hidden="1">
      <c r="A3441" s="4">
        <v>27673</v>
      </c>
      <c r="B3441">
        <v>8.3000000000000007</v>
      </c>
    </row>
    <row r="3442" spans="1:2" hidden="1">
      <c r="A3442" s="4">
        <v>27674</v>
      </c>
      <c r="B3442">
        <v>8.33</v>
      </c>
    </row>
    <row r="3443" spans="1:2" hidden="1">
      <c r="A3443" s="4">
        <v>27675</v>
      </c>
      <c r="B3443">
        <v>8.3000000000000007</v>
      </c>
    </row>
    <row r="3444" spans="1:2" hidden="1">
      <c r="A3444" s="4">
        <v>27676</v>
      </c>
      <c r="B3444">
        <v>8.23</v>
      </c>
    </row>
    <row r="3445" spans="1:2" hidden="1">
      <c r="A3445" s="4">
        <v>27677</v>
      </c>
      <c r="B3445">
        <v>8.15</v>
      </c>
    </row>
    <row r="3446" spans="1:2" hidden="1">
      <c r="A3446" s="4">
        <v>27681</v>
      </c>
      <c r="B3446">
        <v>8.19</v>
      </c>
    </row>
    <row r="3447" spans="1:2" hidden="1">
      <c r="A3447" s="4">
        <v>27682</v>
      </c>
      <c r="B3447">
        <v>8.19</v>
      </c>
    </row>
    <row r="3448" spans="1:2" hidden="1">
      <c r="A3448" s="4">
        <v>27683</v>
      </c>
      <c r="B3448">
        <v>8.07</v>
      </c>
    </row>
    <row r="3449" spans="1:2" hidden="1">
      <c r="A3449" s="4">
        <v>27684</v>
      </c>
      <c r="B3449">
        <v>8.07</v>
      </c>
    </row>
    <row r="3450" spans="1:2" hidden="1">
      <c r="A3450" s="4">
        <v>27687</v>
      </c>
      <c r="B3450">
        <v>8.07</v>
      </c>
    </row>
    <row r="3451" spans="1:2" hidden="1">
      <c r="A3451" s="4">
        <v>27688</v>
      </c>
      <c r="B3451">
        <v>8.0500000000000007</v>
      </c>
    </row>
    <row r="3452" spans="1:2" hidden="1">
      <c r="A3452" s="4">
        <v>27689</v>
      </c>
      <c r="B3452">
        <v>8.0500000000000007</v>
      </c>
    </row>
    <row r="3453" spans="1:2" hidden="1">
      <c r="A3453" s="4">
        <v>27690</v>
      </c>
      <c r="B3453">
        <v>7.99</v>
      </c>
    </row>
    <row r="3454" spans="1:2" hidden="1">
      <c r="A3454" s="4">
        <v>27691</v>
      </c>
      <c r="B3454">
        <v>8</v>
      </c>
    </row>
    <row r="3455" spans="1:2" hidden="1">
      <c r="A3455" s="4">
        <v>27694</v>
      </c>
      <c r="B3455">
        <v>8</v>
      </c>
    </row>
    <row r="3456" spans="1:2" hidden="1">
      <c r="A3456" s="4">
        <v>27695</v>
      </c>
      <c r="B3456">
        <v>7.99</v>
      </c>
    </row>
    <row r="3457" spans="1:2" hidden="1">
      <c r="A3457" s="4">
        <v>27696</v>
      </c>
      <c r="B3457">
        <v>7.98</v>
      </c>
    </row>
    <row r="3458" spans="1:2" hidden="1">
      <c r="A3458" s="4">
        <v>27697</v>
      </c>
      <c r="B3458">
        <v>7.92</v>
      </c>
    </row>
    <row r="3459" spans="1:2" hidden="1">
      <c r="A3459" s="4">
        <v>27698</v>
      </c>
      <c r="B3459">
        <v>7.91</v>
      </c>
    </row>
    <row r="3460" spans="1:2" hidden="1">
      <c r="A3460" s="4">
        <v>27701</v>
      </c>
      <c r="B3460">
        <v>7.97</v>
      </c>
    </row>
    <row r="3461" spans="1:2" hidden="1">
      <c r="A3461" s="4">
        <v>27703</v>
      </c>
      <c r="B3461">
        <v>7.91</v>
      </c>
    </row>
    <row r="3462" spans="1:2" hidden="1">
      <c r="A3462" s="4">
        <v>27704</v>
      </c>
      <c r="B3462">
        <v>7.94</v>
      </c>
    </row>
    <row r="3463" spans="1:2" hidden="1">
      <c r="A3463" s="4">
        <v>27705</v>
      </c>
      <c r="B3463">
        <v>7.91</v>
      </c>
    </row>
    <row r="3464" spans="1:2" hidden="1">
      <c r="A3464" s="4">
        <v>27708</v>
      </c>
      <c r="B3464">
        <v>7.9</v>
      </c>
    </row>
    <row r="3465" spans="1:2" hidden="1">
      <c r="A3465" s="4">
        <v>27710</v>
      </c>
      <c r="B3465">
        <v>7.95</v>
      </c>
    </row>
    <row r="3466" spans="1:2" hidden="1">
      <c r="A3466" s="4">
        <v>27711</v>
      </c>
      <c r="B3466">
        <v>7.97</v>
      </c>
    </row>
    <row r="3467" spans="1:2" hidden="1">
      <c r="A3467" s="4">
        <v>27712</v>
      </c>
      <c r="B3467">
        <v>8.06</v>
      </c>
    </row>
    <row r="3468" spans="1:2" hidden="1">
      <c r="A3468" s="4">
        <v>27715</v>
      </c>
      <c r="B3468">
        <v>8.08</v>
      </c>
    </row>
    <row r="3469" spans="1:2" hidden="1">
      <c r="A3469" s="4">
        <v>27716</v>
      </c>
      <c r="B3469">
        <v>8.1300000000000008</v>
      </c>
    </row>
    <row r="3470" spans="1:2" hidden="1">
      <c r="A3470" s="4">
        <v>27717</v>
      </c>
      <c r="B3470">
        <v>8.14</v>
      </c>
    </row>
    <row r="3471" spans="1:2" hidden="1">
      <c r="A3471" s="4">
        <v>27718</v>
      </c>
      <c r="B3471">
        <v>8.1199999999999992</v>
      </c>
    </row>
    <row r="3472" spans="1:2" hidden="1">
      <c r="A3472" s="4">
        <v>27719</v>
      </c>
      <c r="B3472">
        <v>8.2100000000000009</v>
      </c>
    </row>
    <row r="3473" spans="1:2" hidden="1">
      <c r="A3473" s="4">
        <v>27722</v>
      </c>
      <c r="B3473">
        <v>8.16</v>
      </c>
    </row>
    <row r="3474" spans="1:2" hidden="1">
      <c r="A3474" s="4">
        <v>27723</v>
      </c>
      <c r="B3474">
        <v>8.16</v>
      </c>
    </row>
    <row r="3475" spans="1:2" hidden="1">
      <c r="A3475" s="4">
        <v>27724</v>
      </c>
      <c r="B3475">
        <v>8.15</v>
      </c>
    </row>
    <row r="3476" spans="1:2" hidden="1">
      <c r="A3476" s="4">
        <v>27726</v>
      </c>
      <c r="B3476">
        <v>8.14</v>
      </c>
    </row>
    <row r="3477" spans="1:2" hidden="1">
      <c r="A3477" s="4">
        <v>27729</v>
      </c>
      <c r="B3477">
        <v>8.1199999999999992</v>
      </c>
    </row>
    <row r="3478" spans="1:2" hidden="1">
      <c r="A3478" s="4">
        <v>27730</v>
      </c>
      <c r="B3478">
        <v>8.1</v>
      </c>
    </row>
    <row r="3479" spans="1:2" hidden="1">
      <c r="A3479" s="4">
        <v>27731</v>
      </c>
      <c r="B3479">
        <v>8.1</v>
      </c>
    </row>
    <row r="3480" spans="1:2" hidden="1">
      <c r="A3480" s="4">
        <v>27732</v>
      </c>
      <c r="B3480">
        <v>8.15</v>
      </c>
    </row>
    <row r="3481" spans="1:2" hidden="1">
      <c r="A3481" s="4">
        <v>27733</v>
      </c>
      <c r="B3481">
        <v>8.1300000000000008</v>
      </c>
    </row>
    <row r="3482" spans="1:2" hidden="1">
      <c r="A3482" s="4">
        <v>27736</v>
      </c>
      <c r="B3482">
        <v>8.19</v>
      </c>
    </row>
    <row r="3483" spans="1:2" hidden="1">
      <c r="A3483" s="4">
        <v>27737</v>
      </c>
      <c r="B3483">
        <v>8.23</v>
      </c>
    </row>
    <row r="3484" spans="1:2" hidden="1">
      <c r="A3484" s="4">
        <v>27738</v>
      </c>
      <c r="B3484">
        <v>8.23</v>
      </c>
    </row>
    <row r="3485" spans="1:2" hidden="1">
      <c r="A3485" s="4">
        <v>27739</v>
      </c>
      <c r="B3485">
        <v>8.16</v>
      </c>
    </row>
    <row r="3486" spans="1:2" hidden="1">
      <c r="A3486" s="4">
        <v>27740</v>
      </c>
      <c r="B3486">
        <v>8.1199999999999992</v>
      </c>
    </row>
    <row r="3487" spans="1:2" hidden="1">
      <c r="A3487" s="4">
        <v>27743</v>
      </c>
      <c r="B3487">
        <v>8.06</v>
      </c>
    </row>
    <row r="3488" spans="1:2" hidden="1">
      <c r="A3488" s="4">
        <v>27744</v>
      </c>
      <c r="B3488">
        <v>8</v>
      </c>
    </row>
    <row r="3489" spans="1:2" hidden="1">
      <c r="A3489" s="4">
        <v>27745</v>
      </c>
      <c r="B3489">
        <v>7.95</v>
      </c>
    </row>
    <row r="3490" spans="1:2" hidden="1">
      <c r="A3490" s="4">
        <v>27746</v>
      </c>
      <c r="B3490">
        <v>7.96</v>
      </c>
    </row>
    <row r="3491" spans="1:2" hidden="1">
      <c r="A3491" s="4">
        <v>27747</v>
      </c>
      <c r="B3491">
        <v>7.88</v>
      </c>
    </row>
    <row r="3492" spans="1:2" hidden="1">
      <c r="A3492" s="4">
        <v>27750</v>
      </c>
      <c r="B3492">
        <v>7.87</v>
      </c>
    </row>
    <row r="3493" spans="1:2" hidden="1">
      <c r="A3493" s="4">
        <v>27751</v>
      </c>
      <c r="B3493">
        <v>7.87</v>
      </c>
    </row>
    <row r="3494" spans="1:2" hidden="1">
      <c r="A3494" s="4">
        <v>27752</v>
      </c>
      <c r="B3494">
        <v>7.82</v>
      </c>
    </row>
    <row r="3495" spans="1:2" hidden="1">
      <c r="A3495" s="4">
        <v>27754</v>
      </c>
      <c r="B3495">
        <v>7.75</v>
      </c>
    </row>
    <row r="3496" spans="1:2" hidden="1">
      <c r="A3496" s="4">
        <v>27757</v>
      </c>
      <c r="B3496">
        <v>7.75</v>
      </c>
    </row>
    <row r="3497" spans="1:2" hidden="1">
      <c r="A3497" s="4">
        <v>27758</v>
      </c>
      <c r="B3497">
        <v>7.73</v>
      </c>
    </row>
    <row r="3498" spans="1:2" hidden="1">
      <c r="A3498" s="4">
        <v>27759</v>
      </c>
      <c r="B3498">
        <v>7.76</v>
      </c>
    </row>
    <row r="3499" spans="1:2" hidden="1">
      <c r="A3499" s="4">
        <v>27761</v>
      </c>
      <c r="B3499">
        <v>7.77</v>
      </c>
    </row>
    <row r="3500" spans="1:2" hidden="1">
      <c r="A3500" s="4">
        <v>27764</v>
      </c>
      <c r="B3500">
        <v>7.74</v>
      </c>
    </row>
    <row r="3501" spans="1:2" hidden="1">
      <c r="A3501" s="4">
        <v>27765</v>
      </c>
      <c r="B3501">
        <v>7.64</v>
      </c>
    </row>
    <row r="3502" spans="1:2" hidden="1">
      <c r="A3502" s="4">
        <v>27766</v>
      </c>
      <c r="B3502">
        <v>7.69</v>
      </c>
    </row>
    <row r="3503" spans="1:2" hidden="1">
      <c r="A3503" s="4">
        <v>27767</v>
      </c>
      <c r="B3503">
        <v>7.74</v>
      </c>
    </row>
    <row r="3504" spans="1:2" hidden="1">
      <c r="A3504" s="4">
        <v>27768</v>
      </c>
      <c r="B3504">
        <v>7.64</v>
      </c>
    </row>
    <row r="3505" spans="1:2" hidden="1">
      <c r="A3505" s="4">
        <v>27771</v>
      </c>
      <c r="B3505">
        <v>7.63</v>
      </c>
    </row>
    <row r="3506" spans="1:2" hidden="1">
      <c r="A3506" s="4">
        <v>27772</v>
      </c>
      <c r="B3506">
        <v>7.64</v>
      </c>
    </row>
    <row r="3507" spans="1:2" hidden="1">
      <c r="A3507" s="4">
        <v>27773</v>
      </c>
      <c r="B3507">
        <v>7.71</v>
      </c>
    </row>
    <row r="3508" spans="1:2" hidden="1">
      <c r="A3508" s="4">
        <v>27774</v>
      </c>
      <c r="B3508">
        <v>7.73</v>
      </c>
    </row>
    <row r="3509" spans="1:2" hidden="1">
      <c r="A3509" s="4">
        <v>27775</v>
      </c>
      <c r="B3509">
        <v>7.79</v>
      </c>
    </row>
    <row r="3510" spans="1:2" hidden="1">
      <c r="A3510" s="4">
        <v>27778</v>
      </c>
      <c r="B3510">
        <v>7.76</v>
      </c>
    </row>
    <row r="3511" spans="1:2" hidden="1">
      <c r="A3511" s="4">
        <v>27779</v>
      </c>
      <c r="B3511">
        <v>7.71</v>
      </c>
    </row>
    <row r="3512" spans="1:2" hidden="1">
      <c r="A3512" s="4">
        <v>27780</v>
      </c>
      <c r="B3512">
        <v>7.78</v>
      </c>
    </row>
    <row r="3513" spans="1:2" hidden="1">
      <c r="A3513" s="4">
        <v>27781</v>
      </c>
      <c r="B3513">
        <v>7.8</v>
      </c>
    </row>
    <row r="3514" spans="1:2" hidden="1">
      <c r="A3514" s="4">
        <v>27782</v>
      </c>
      <c r="B3514">
        <v>7.78</v>
      </c>
    </row>
    <row r="3515" spans="1:2" hidden="1">
      <c r="A3515" s="4">
        <v>27785</v>
      </c>
      <c r="B3515">
        <v>7.79</v>
      </c>
    </row>
    <row r="3516" spans="1:2" hidden="1">
      <c r="A3516" s="4">
        <v>27786</v>
      </c>
      <c r="B3516">
        <v>7.8</v>
      </c>
    </row>
    <row r="3517" spans="1:2" hidden="1">
      <c r="A3517" s="4">
        <v>27787</v>
      </c>
      <c r="B3517">
        <v>7.83</v>
      </c>
    </row>
    <row r="3518" spans="1:2" hidden="1">
      <c r="A3518" s="4">
        <v>27788</v>
      </c>
      <c r="B3518">
        <v>7.82</v>
      </c>
    </row>
    <row r="3519" spans="1:2" hidden="1">
      <c r="A3519" s="4">
        <v>27789</v>
      </c>
      <c r="B3519">
        <v>7.8</v>
      </c>
    </row>
    <row r="3520" spans="1:2" hidden="1">
      <c r="A3520" s="4">
        <v>27792</v>
      </c>
      <c r="B3520">
        <v>7.8</v>
      </c>
    </row>
    <row r="3521" spans="1:2" hidden="1">
      <c r="A3521" s="4">
        <v>27793</v>
      </c>
      <c r="B3521">
        <v>7.82</v>
      </c>
    </row>
    <row r="3522" spans="1:2" hidden="1">
      <c r="A3522" s="4">
        <v>27794</v>
      </c>
      <c r="B3522">
        <v>7.85</v>
      </c>
    </row>
    <row r="3523" spans="1:2" hidden="1">
      <c r="A3523" s="4">
        <v>27795</v>
      </c>
      <c r="B3523">
        <v>7.83</v>
      </c>
    </row>
    <row r="3524" spans="1:2" hidden="1">
      <c r="A3524" s="4">
        <v>27796</v>
      </c>
      <c r="B3524">
        <v>7.88</v>
      </c>
    </row>
    <row r="3525" spans="1:2" hidden="1">
      <c r="A3525" s="4">
        <v>27799</v>
      </c>
      <c r="B3525">
        <v>7.86</v>
      </c>
    </row>
    <row r="3526" spans="1:2" hidden="1">
      <c r="A3526" s="4">
        <v>27800</v>
      </c>
      <c r="B3526">
        <v>7.88</v>
      </c>
    </row>
    <row r="3527" spans="1:2" hidden="1">
      <c r="A3527" s="4">
        <v>27801</v>
      </c>
      <c r="B3527">
        <v>7.85</v>
      </c>
    </row>
    <row r="3528" spans="1:2" hidden="1">
      <c r="A3528" s="4">
        <v>27803</v>
      </c>
      <c r="B3528">
        <v>7.82</v>
      </c>
    </row>
    <row r="3529" spans="1:2" hidden="1">
      <c r="A3529" s="4">
        <v>27807</v>
      </c>
      <c r="B3529">
        <v>7.78</v>
      </c>
    </row>
    <row r="3530" spans="1:2" hidden="1">
      <c r="A3530" s="4">
        <v>27808</v>
      </c>
      <c r="B3530">
        <v>7.79</v>
      </c>
    </row>
    <row r="3531" spans="1:2" hidden="1">
      <c r="A3531" s="4">
        <v>27809</v>
      </c>
      <c r="B3531">
        <v>7.8</v>
      </c>
    </row>
    <row r="3532" spans="1:2" hidden="1">
      <c r="A3532" s="4">
        <v>27810</v>
      </c>
      <c r="B3532">
        <v>7.77</v>
      </c>
    </row>
    <row r="3533" spans="1:2" hidden="1">
      <c r="A3533" s="4">
        <v>27813</v>
      </c>
      <c r="B3533">
        <v>7.72</v>
      </c>
    </row>
    <row r="3534" spans="1:2" hidden="1">
      <c r="A3534" s="4">
        <v>27814</v>
      </c>
      <c r="B3534">
        <v>7.69</v>
      </c>
    </row>
    <row r="3535" spans="1:2" hidden="1">
      <c r="A3535" s="4">
        <v>27815</v>
      </c>
      <c r="B3535">
        <v>7.68</v>
      </c>
    </row>
    <row r="3536" spans="1:2" hidden="1">
      <c r="A3536" s="4">
        <v>27816</v>
      </c>
      <c r="B3536">
        <v>7.68</v>
      </c>
    </row>
    <row r="3537" spans="1:2" hidden="1">
      <c r="A3537" s="4">
        <v>27817</v>
      </c>
      <c r="B3537">
        <v>7.77</v>
      </c>
    </row>
    <row r="3538" spans="1:2" hidden="1">
      <c r="A3538" s="4">
        <v>27820</v>
      </c>
      <c r="B3538">
        <v>7.86</v>
      </c>
    </row>
    <row r="3539" spans="1:2" hidden="1">
      <c r="A3539" s="4">
        <v>27821</v>
      </c>
      <c r="B3539">
        <v>7.82</v>
      </c>
    </row>
    <row r="3540" spans="1:2" hidden="1">
      <c r="A3540" s="4">
        <v>27822</v>
      </c>
      <c r="B3540">
        <v>7.82</v>
      </c>
    </row>
    <row r="3541" spans="1:2" hidden="1">
      <c r="A3541" s="4">
        <v>27823</v>
      </c>
      <c r="B3541">
        <v>7.85</v>
      </c>
    </row>
    <row r="3542" spans="1:2" hidden="1">
      <c r="A3542" s="4">
        <v>27824</v>
      </c>
      <c r="B3542">
        <v>7.8</v>
      </c>
    </row>
    <row r="3543" spans="1:2" hidden="1">
      <c r="A3543" s="4">
        <v>27827</v>
      </c>
      <c r="B3543">
        <v>7.76</v>
      </c>
    </row>
    <row r="3544" spans="1:2" hidden="1">
      <c r="A3544" s="4">
        <v>27828</v>
      </c>
      <c r="B3544">
        <v>7.78</v>
      </c>
    </row>
    <row r="3545" spans="1:2" hidden="1">
      <c r="A3545" s="4">
        <v>27829</v>
      </c>
      <c r="B3545">
        <v>7.76</v>
      </c>
    </row>
    <row r="3546" spans="1:2" hidden="1">
      <c r="A3546" s="4">
        <v>27830</v>
      </c>
      <c r="B3546">
        <v>7.77</v>
      </c>
    </row>
    <row r="3547" spans="1:2" hidden="1">
      <c r="A3547" s="4">
        <v>27831</v>
      </c>
      <c r="B3547">
        <v>7.71</v>
      </c>
    </row>
    <row r="3548" spans="1:2" hidden="1">
      <c r="A3548" s="4">
        <v>27834</v>
      </c>
      <c r="B3548">
        <v>7.74</v>
      </c>
    </row>
    <row r="3549" spans="1:2" hidden="1">
      <c r="A3549" s="4">
        <v>27835</v>
      </c>
      <c r="B3549">
        <v>7.76</v>
      </c>
    </row>
    <row r="3550" spans="1:2" hidden="1">
      <c r="A3550" s="4">
        <v>27836</v>
      </c>
      <c r="B3550">
        <v>7.76</v>
      </c>
    </row>
    <row r="3551" spans="1:2" hidden="1">
      <c r="A3551" s="4">
        <v>27837</v>
      </c>
      <c r="B3551">
        <v>7.73</v>
      </c>
    </row>
    <row r="3552" spans="1:2" hidden="1">
      <c r="A3552" s="4">
        <v>27838</v>
      </c>
      <c r="B3552">
        <v>7.74</v>
      </c>
    </row>
    <row r="3553" spans="1:2" hidden="1">
      <c r="A3553" s="4">
        <v>27841</v>
      </c>
      <c r="B3553">
        <v>7.68</v>
      </c>
    </row>
    <row r="3554" spans="1:2" hidden="1">
      <c r="A3554" s="4">
        <v>27842</v>
      </c>
      <c r="B3554">
        <v>7.67</v>
      </c>
    </row>
    <row r="3555" spans="1:2" hidden="1">
      <c r="A3555" s="4">
        <v>27843</v>
      </c>
      <c r="B3555">
        <v>7.65</v>
      </c>
    </row>
    <row r="3556" spans="1:2" hidden="1">
      <c r="A3556" s="4">
        <v>27844</v>
      </c>
      <c r="B3556">
        <v>7.64</v>
      </c>
    </row>
    <row r="3557" spans="1:2" hidden="1">
      <c r="A3557" s="4">
        <v>27845</v>
      </c>
      <c r="B3557">
        <v>7.64</v>
      </c>
    </row>
    <row r="3558" spans="1:2" hidden="1">
      <c r="A3558" s="4">
        <v>27848</v>
      </c>
      <c r="B3558">
        <v>7.64</v>
      </c>
    </row>
    <row r="3559" spans="1:2" hidden="1">
      <c r="A3559" s="4">
        <v>27849</v>
      </c>
      <c r="B3559">
        <v>7.65</v>
      </c>
    </row>
    <row r="3560" spans="1:2" hidden="1">
      <c r="A3560" s="4">
        <v>27850</v>
      </c>
      <c r="B3560">
        <v>7.66</v>
      </c>
    </row>
    <row r="3561" spans="1:2" hidden="1">
      <c r="A3561" s="4">
        <v>27851</v>
      </c>
      <c r="B3561">
        <v>7.68</v>
      </c>
    </row>
    <row r="3562" spans="1:2" hidden="1">
      <c r="A3562" s="4">
        <v>27852</v>
      </c>
      <c r="B3562">
        <v>7.67</v>
      </c>
    </row>
    <row r="3563" spans="1:2" hidden="1">
      <c r="A3563" s="4">
        <v>27855</v>
      </c>
      <c r="B3563">
        <v>7.62</v>
      </c>
    </row>
    <row r="3564" spans="1:2" hidden="1">
      <c r="A3564" s="4">
        <v>27856</v>
      </c>
      <c r="B3564">
        <v>7.59</v>
      </c>
    </row>
    <row r="3565" spans="1:2" hidden="1">
      <c r="A3565" s="4">
        <v>27857</v>
      </c>
      <c r="B3565">
        <v>7.56</v>
      </c>
    </row>
    <row r="3566" spans="1:2" hidden="1">
      <c r="A3566" s="4">
        <v>27858</v>
      </c>
      <c r="B3566">
        <v>7.55</v>
      </c>
    </row>
    <row r="3567" spans="1:2" hidden="1">
      <c r="A3567" s="4">
        <v>27859</v>
      </c>
      <c r="B3567">
        <v>7.52</v>
      </c>
    </row>
    <row r="3568" spans="1:2" hidden="1">
      <c r="A3568" s="4">
        <v>27862</v>
      </c>
      <c r="B3568">
        <v>7.52</v>
      </c>
    </row>
    <row r="3569" spans="1:2" hidden="1">
      <c r="A3569" s="4">
        <v>27863</v>
      </c>
      <c r="B3569">
        <v>7.5</v>
      </c>
    </row>
    <row r="3570" spans="1:2" hidden="1">
      <c r="A3570" s="4">
        <v>27864</v>
      </c>
      <c r="B3570">
        <v>7.47</v>
      </c>
    </row>
    <row r="3571" spans="1:2" hidden="1">
      <c r="A3571" s="4">
        <v>27865</v>
      </c>
      <c r="B3571">
        <v>7.47</v>
      </c>
    </row>
    <row r="3572" spans="1:2" hidden="1">
      <c r="A3572" s="4">
        <v>27869</v>
      </c>
      <c r="B3572">
        <v>7.51</v>
      </c>
    </row>
    <row r="3573" spans="1:2" hidden="1">
      <c r="A3573" s="4">
        <v>27870</v>
      </c>
      <c r="B3573">
        <v>7.5</v>
      </c>
    </row>
    <row r="3574" spans="1:2" hidden="1">
      <c r="A3574" s="4">
        <v>27871</v>
      </c>
      <c r="B3574">
        <v>7.47</v>
      </c>
    </row>
    <row r="3575" spans="1:2" hidden="1">
      <c r="A3575" s="4">
        <v>27872</v>
      </c>
      <c r="B3575">
        <v>7.52</v>
      </c>
    </row>
    <row r="3576" spans="1:2" hidden="1">
      <c r="A3576" s="4">
        <v>27873</v>
      </c>
      <c r="B3576">
        <v>7.59</v>
      </c>
    </row>
    <row r="3577" spans="1:2" hidden="1">
      <c r="A3577" s="4">
        <v>27876</v>
      </c>
      <c r="B3577">
        <v>7.61</v>
      </c>
    </row>
    <row r="3578" spans="1:2" hidden="1">
      <c r="A3578" s="4">
        <v>27877</v>
      </c>
      <c r="B3578">
        <v>7.62</v>
      </c>
    </row>
    <row r="3579" spans="1:2" hidden="1">
      <c r="A3579" s="4">
        <v>27878</v>
      </c>
      <c r="B3579">
        <v>7.6</v>
      </c>
    </row>
    <row r="3580" spans="1:2" hidden="1">
      <c r="A3580" s="4">
        <v>27879</v>
      </c>
      <c r="B3580">
        <v>7.61</v>
      </c>
    </row>
    <row r="3581" spans="1:2" hidden="1">
      <c r="A3581" s="4">
        <v>27880</v>
      </c>
      <c r="B3581">
        <v>7.67</v>
      </c>
    </row>
    <row r="3582" spans="1:2" hidden="1">
      <c r="A3582" s="4">
        <v>27883</v>
      </c>
      <c r="B3582">
        <v>7.69</v>
      </c>
    </row>
    <row r="3583" spans="1:2" hidden="1">
      <c r="A3583" s="4">
        <v>27884</v>
      </c>
      <c r="B3583">
        <v>7.66</v>
      </c>
    </row>
    <row r="3584" spans="1:2" hidden="1">
      <c r="A3584" s="4">
        <v>27885</v>
      </c>
      <c r="B3584">
        <v>7.68</v>
      </c>
    </row>
    <row r="3585" spans="1:2" hidden="1">
      <c r="A3585" s="4">
        <v>27886</v>
      </c>
      <c r="B3585">
        <v>7.78</v>
      </c>
    </row>
    <row r="3586" spans="1:2" hidden="1">
      <c r="A3586" s="4">
        <v>27887</v>
      </c>
      <c r="B3586">
        <v>7.87</v>
      </c>
    </row>
    <row r="3587" spans="1:2" hidden="1">
      <c r="A3587" s="4">
        <v>27890</v>
      </c>
      <c r="B3587">
        <v>7.92</v>
      </c>
    </row>
    <row r="3588" spans="1:2" hidden="1">
      <c r="A3588" s="4">
        <v>27891</v>
      </c>
      <c r="B3588">
        <v>7.92</v>
      </c>
    </row>
    <row r="3589" spans="1:2" hidden="1">
      <c r="A3589" s="4">
        <v>27892</v>
      </c>
      <c r="B3589">
        <v>7.94</v>
      </c>
    </row>
    <row r="3590" spans="1:2" hidden="1">
      <c r="A3590" s="4">
        <v>27893</v>
      </c>
      <c r="B3590">
        <v>7.92</v>
      </c>
    </row>
    <row r="3591" spans="1:2" hidden="1">
      <c r="A3591" s="4">
        <v>27894</v>
      </c>
      <c r="B3591">
        <v>7.93</v>
      </c>
    </row>
    <row r="3592" spans="1:2" hidden="1">
      <c r="A3592" s="4">
        <v>27897</v>
      </c>
      <c r="B3592">
        <v>7.94</v>
      </c>
    </row>
    <row r="3593" spans="1:2" hidden="1">
      <c r="A3593" s="4">
        <v>27898</v>
      </c>
      <c r="B3593">
        <v>7.94</v>
      </c>
    </row>
    <row r="3594" spans="1:2" hidden="1">
      <c r="A3594" s="4">
        <v>27899</v>
      </c>
      <c r="B3594">
        <v>7.94</v>
      </c>
    </row>
    <row r="3595" spans="1:2" hidden="1">
      <c r="A3595" s="4">
        <v>27900</v>
      </c>
      <c r="B3595">
        <v>7.95</v>
      </c>
    </row>
    <row r="3596" spans="1:2" hidden="1">
      <c r="A3596" s="4">
        <v>27901</v>
      </c>
      <c r="B3596">
        <v>8</v>
      </c>
    </row>
    <row r="3597" spans="1:2" hidden="1">
      <c r="A3597" s="4">
        <v>27904</v>
      </c>
      <c r="B3597">
        <v>7.98</v>
      </c>
    </row>
    <row r="3598" spans="1:2" hidden="1">
      <c r="A3598" s="4">
        <v>27905</v>
      </c>
      <c r="B3598">
        <v>7.94</v>
      </c>
    </row>
    <row r="3599" spans="1:2" hidden="1">
      <c r="A3599" s="4">
        <v>27906</v>
      </c>
      <c r="B3599">
        <v>7.95</v>
      </c>
    </row>
    <row r="3600" spans="1:2" hidden="1">
      <c r="A3600" s="4">
        <v>27907</v>
      </c>
      <c r="B3600">
        <v>7.99</v>
      </c>
    </row>
    <row r="3601" spans="1:2" hidden="1">
      <c r="A3601" s="4">
        <v>27908</v>
      </c>
      <c r="B3601">
        <v>7.96</v>
      </c>
    </row>
    <row r="3602" spans="1:2" hidden="1">
      <c r="A3602" s="4">
        <v>27912</v>
      </c>
      <c r="B3602">
        <v>7.94</v>
      </c>
    </row>
    <row r="3603" spans="1:2" hidden="1">
      <c r="A3603" s="4">
        <v>27913</v>
      </c>
      <c r="B3603">
        <v>7.94</v>
      </c>
    </row>
    <row r="3604" spans="1:2" hidden="1">
      <c r="A3604" s="4">
        <v>27914</v>
      </c>
      <c r="B3604">
        <v>7.92</v>
      </c>
    </row>
    <row r="3605" spans="1:2" hidden="1">
      <c r="A3605" s="4">
        <v>27915</v>
      </c>
      <c r="B3605">
        <v>7.89</v>
      </c>
    </row>
    <row r="3606" spans="1:2" hidden="1">
      <c r="A3606" s="4">
        <v>27918</v>
      </c>
      <c r="B3606">
        <v>7.88</v>
      </c>
    </row>
    <row r="3607" spans="1:2" hidden="1">
      <c r="A3607" s="4">
        <v>27919</v>
      </c>
      <c r="B3607">
        <v>7.9</v>
      </c>
    </row>
    <row r="3608" spans="1:2" hidden="1">
      <c r="A3608" s="4">
        <v>27920</v>
      </c>
      <c r="B3608">
        <v>7.9</v>
      </c>
    </row>
    <row r="3609" spans="1:2" hidden="1">
      <c r="A3609" s="4">
        <v>27921</v>
      </c>
      <c r="B3609">
        <v>7.86</v>
      </c>
    </row>
    <row r="3610" spans="1:2" hidden="1">
      <c r="A3610" s="4">
        <v>27922</v>
      </c>
      <c r="B3610">
        <v>7.86</v>
      </c>
    </row>
    <row r="3611" spans="1:2" hidden="1">
      <c r="A3611" s="4">
        <v>27925</v>
      </c>
      <c r="B3611">
        <v>7.84</v>
      </c>
    </row>
    <row r="3612" spans="1:2" hidden="1">
      <c r="A3612" s="4">
        <v>27926</v>
      </c>
      <c r="B3612">
        <v>7.85</v>
      </c>
    </row>
    <row r="3613" spans="1:2" hidden="1">
      <c r="A3613" s="4">
        <v>27927</v>
      </c>
      <c r="B3613">
        <v>7.87</v>
      </c>
    </row>
    <row r="3614" spans="1:2" hidden="1">
      <c r="A3614" s="4">
        <v>27928</v>
      </c>
      <c r="B3614">
        <v>7.85</v>
      </c>
    </row>
    <row r="3615" spans="1:2" hidden="1">
      <c r="A3615" s="4">
        <v>27929</v>
      </c>
      <c r="B3615">
        <v>7.81</v>
      </c>
    </row>
    <row r="3616" spans="1:2" hidden="1">
      <c r="A3616" s="4">
        <v>27932</v>
      </c>
      <c r="B3616">
        <v>7.8</v>
      </c>
    </row>
    <row r="3617" spans="1:2" hidden="1">
      <c r="A3617" s="4">
        <v>27933</v>
      </c>
      <c r="B3617">
        <v>7.81</v>
      </c>
    </row>
    <row r="3618" spans="1:2" hidden="1">
      <c r="A3618" s="4">
        <v>27934</v>
      </c>
      <c r="B3618">
        <v>7.81</v>
      </c>
    </row>
    <row r="3619" spans="1:2" hidden="1">
      <c r="A3619" s="4">
        <v>27935</v>
      </c>
      <c r="B3619">
        <v>7.81</v>
      </c>
    </row>
    <row r="3620" spans="1:2" hidden="1">
      <c r="A3620" s="4">
        <v>27936</v>
      </c>
      <c r="B3620">
        <v>7.83</v>
      </c>
    </row>
    <row r="3621" spans="1:2" hidden="1">
      <c r="A3621" s="4">
        <v>27939</v>
      </c>
      <c r="B3621">
        <v>7.86</v>
      </c>
    </row>
    <row r="3622" spans="1:2" hidden="1">
      <c r="A3622" s="4">
        <v>27940</v>
      </c>
      <c r="B3622">
        <v>7.86</v>
      </c>
    </row>
    <row r="3623" spans="1:2" hidden="1">
      <c r="A3623" s="4">
        <v>27941</v>
      </c>
      <c r="B3623">
        <v>7.86</v>
      </c>
    </row>
    <row r="3624" spans="1:2" hidden="1">
      <c r="A3624" s="4">
        <v>27942</v>
      </c>
      <c r="B3624">
        <v>7.88</v>
      </c>
    </row>
    <row r="3625" spans="1:2" hidden="1">
      <c r="A3625" s="4">
        <v>27943</v>
      </c>
      <c r="B3625">
        <v>7.84</v>
      </c>
    </row>
    <row r="3626" spans="1:2" hidden="1">
      <c r="A3626" s="4">
        <v>27947</v>
      </c>
      <c r="B3626">
        <v>7.82</v>
      </c>
    </row>
    <row r="3627" spans="1:2" hidden="1">
      <c r="A3627" s="4">
        <v>27948</v>
      </c>
      <c r="B3627">
        <v>7.84</v>
      </c>
    </row>
    <row r="3628" spans="1:2" hidden="1">
      <c r="A3628" s="4">
        <v>27949</v>
      </c>
      <c r="B3628">
        <v>7.82</v>
      </c>
    </row>
    <row r="3629" spans="1:2" hidden="1">
      <c r="A3629" s="4">
        <v>27950</v>
      </c>
      <c r="B3629">
        <v>7.78</v>
      </c>
    </row>
    <row r="3630" spans="1:2" hidden="1">
      <c r="A3630" s="4">
        <v>27953</v>
      </c>
      <c r="B3630">
        <v>7.76</v>
      </c>
    </row>
    <row r="3631" spans="1:2" hidden="1">
      <c r="A3631" s="4">
        <v>27954</v>
      </c>
      <c r="B3631">
        <v>7.77</v>
      </c>
    </row>
    <row r="3632" spans="1:2" hidden="1">
      <c r="A3632" s="4">
        <v>27955</v>
      </c>
      <c r="B3632">
        <v>7.79</v>
      </c>
    </row>
    <row r="3633" spans="1:2" hidden="1">
      <c r="A3633" s="4">
        <v>27956</v>
      </c>
      <c r="B3633">
        <v>7.77</v>
      </c>
    </row>
    <row r="3634" spans="1:2" hidden="1">
      <c r="A3634" s="4">
        <v>27957</v>
      </c>
      <c r="B3634">
        <v>7.83</v>
      </c>
    </row>
    <row r="3635" spans="1:2" hidden="1">
      <c r="A3635" s="4">
        <v>27960</v>
      </c>
      <c r="B3635">
        <v>7.86</v>
      </c>
    </row>
    <row r="3636" spans="1:2" hidden="1">
      <c r="A3636" s="4">
        <v>27961</v>
      </c>
      <c r="B3636">
        <v>7.87</v>
      </c>
    </row>
    <row r="3637" spans="1:2" hidden="1">
      <c r="A3637" s="4">
        <v>27962</v>
      </c>
      <c r="B3637">
        <v>7.86</v>
      </c>
    </row>
    <row r="3638" spans="1:2" hidden="1">
      <c r="A3638" s="4">
        <v>27963</v>
      </c>
      <c r="B3638">
        <v>7.86</v>
      </c>
    </row>
    <row r="3639" spans="1:2" hidden="1">
      <c r="A3639" s="4">
        <v>27964</v>
      </c>
      <c r="B3639">
        <v>7.84</v>
      </c>
    </row>
    <row r="3640" spans="1:2" hidden="1">
      <c r="A3640" s="4">
        <v>27967</v>
      </c>
      <c r="B3640">
        <v>7.87</v>
      </c>
    </row>
    <row r="3641" spans="1:2" hidden="1">
      <c r="A3641" s="4">
        <v>27968</v>
      </c>
      <c r="B3641">
        <v>7.85</v>
      </c>
    </row>
    <row r="3642" spans="1:2" hidden="1">
      <c r="A3642" s="4">
        <v>27969</v>
      </c>
      <c r="B3642">
        <v>7.85</v>
      </c>
    </row>
    <row r="3643" spans="1:2" hidden="1">
      <c r="A3643" s="4">
        <v>27970</v>
      </c>
      <c r="B3643">
        <v>7.85</v>
      </c>
    </row>
    <row r="3644" spans="1:2" hidden="1">
      <c r="A3644" s="4">
        <v>27971</v>
      </c>
      <c r="B3644">
        <v>7.86</v>
      </c>
    </row>
    <row r="3645" spans="1:2" hidden="1">
      <c r="A3645" s="4">
        <v>27974</v>
      </c>
      <c r="B3645">
        <v>7.85</v>
      </c>
    </row>
    <row r="3646" spans="1:2" hidden="1">
      <c r="A3646" s="4">
        <v>27975</v>
      </c>
      <c r="B3646">
        <v>7.82</v>
      </c>
    </row>
    <row r="3647" spans="1:2" hidden="1">
      <c r="A3647" s="4">
        <v>27976</v>
      </c>
      <c r="B3647">
        <v>7.81</v>
      </c>
    </row>
    <row r="3648" spans="1:2" hidden="1">
      <c r="A3648" s="4">
        <v>27977</v>
      </c>
      <c r="B3648">
        <v>7.82</v>
      </c>
    </row>
    <row r="3649" spans="1:2" hidden="1">
      <c r="A3649" s="4">
        <v>27978</v>
      </c>
      <c r="B3649">
        <v>7.84</v>
      </c>
    </row>
    <row r="3650" spans="1:2" hidden="1">
      <c r="A3650" s="4">
        <v>27981</v>
      </c>
      <c r="B3650">
        <v>7.84</v>
      </c>
    </row>
    <row r="3651" spans="1:2" hidden="1">
      <c r="A3651" s="4">
        <v>27982</v>
      </c>
      <c r="B3651">
        <v>7.84</v>
      </c>
    </row>
    <row r="3652" spans="1:2" hidden="1">
      <c r="A3652" s="4">
        <v>27983</v>
      </c>
      <c r="B3652">
        <v>7.82</v>
      </c>
    </row>
    <row r="3653" spans="1:2" hidden="1">
      <c r="A3653" s="4">
        <v>27984</v>
      </c>
      <c r="B3653">
        <v>7.81</v>
      </c>
    </row>
    <row r="3654" spans="1:2" hidden="1">
      <c r="A3654" s="4">
        <v>27985</v>
      </c>
      <c r="B3654">
        <v>7.78</v>
      </c>
    </row>
    <row r="3655" spans="1:2" hidden="1">
      <c r="A3655" s="4">
        <v>27988</v>
      </c>
      <c r="B3655">
        <v>7.74</v>
      </c>
    </row>
    <row r="3656" spans="1:2" hidden="1">
      <c r="A3656" s="4">
        <v>27989</v>
      </c>
      <c r="B3656">
        <v>7.75</v>
      </c>
    </row>
    <row r="3657" spans="1:2" hidden="1">
      <c r="A3657" s="4">
        <v>27990</v>
      </c>
      <c r="B3657">
        <v>7.76</v>
      </c>
    </row>
    <row r="3658" spans="1:2" hidden="1">
      <c r="A3658" s="4">
        <v>27991</v>
      </c>
      <c r="B3658">
        <v>7.76</v>
      </c>
    </row>
    <row r="3659" spans="1:2" hidden="1">
      <c r="A3659" s="4">
        <v>27992</v>
      </c>
      <c r="B3659">
        <v>7.76</v>
      </c>
    </row>
    <row r="3660" spans="1:2" hidden="1">
      <c r="A3660" s="4">
        <v>27995</v>
      </c>
      <c r="B3660">
        <v>7.73</v>
      </c>
    </row>
    <row r="3661" spans="1:2" hidden="1">
      <c r="A3661" s="4">
        <v>27996</v>
      </c>
      <c r="B3661">
        <v>7.72</v>
      </c>
    </row>
    <row r="3662" spans="1:2" hidden="1">
      <c r="A3662" s="4">
        <v>27997</v>
      </c>
      <c r="B3662">
        <v>7.69</v>
      </c>
    </row>
    <row r="3663" spans="1:2" hidden="1">
      <c r="A3663" s="4">
        <v>27998</v>
      </c>
      <c r="B3663">
        <v>7.68</v>
      </c>
    </row>
    <row r="3664" spans="1:2" hidden="1">
      <c r="A3664" s="4">
        <v>27999</v>
      </c>
      <c r="B3664">
        <v>7.72</v>
      </c>
    </row>
    <row r="3665" spans="1:2" hidden="1">
      <c r="A3665" s="4">
        <v>28002</v>
      </c>
      <c r="B3665">
        <v>7.71</v>
      </c>
    </row>
    <row r="3666" spans="1:2" hidden="1">
      <c r="A3666" s="4">
        <v>28003</v>
      </c>
      <c r="B3666">
        <v>7.66</v>
      </c>
    </row>
    <row r="3667" spans="1:2" hidden="1">
      <c r="A3667" s="4">
        <v>28004</v>
      </c>
      <c r="B3667">
        <v>7.64</v>
      </c>
    </row>
    <row r="3668" spans="1:2" hidden="1">
      <c r="A3668" s="4">
        <v>28005</v>
      </c>
      <c r="B3668">
        <v>7.67</v>
      </c>
    </row>
    <row r="3669" spans="1:2" hidden="1">
      <c r="A3669" s="4">
        <v>28006</v>
      </c>
      <c r="B3669">
        <v>7.65</v>
      </c>
    </row>
    <row r="3670" spans="1:2" hidden="1">
      <c r="A3670" s="4">
        <v>28010</v>
      </c>
      <c r="B3670">
        <v>7.64</v>
      </c>
    </row>
    <row r="3671" spans="1:2" hidden="1">
      <c r="A3671" s="4">
        <v>28011</v>
      </c>
      <c r="B3671">
        <v>7.64</v>
      </c>
    </row>
    <row r="3672" spans="1:2" hidden="1">
      <c r="A3672" s="4">
        <v>28012</v>
      </c>
      <c r="B3672">
        <v>7.66</v>
      </c>
    </row>
    <row r="3673" spans="1:2" hidden="1">
      <c r="A3673" s="4">
        <v>28013</v>
      </c>
      <c r="B3673">
        <v>7.64</v>
      </c>
    </row>
    <row r="3674" spans="1:2" hidden="1">
      <c r="A3674" s="4">
        <v>28016</v>
      </c>
      <c r="B3674">
        <v>7.64</v>
      </c>
    </row>
    <row r="3675" spans="1:2" hidden="1">
      <c r="A3675" s="4">
        <v>28017</v>
      </c>
      <c r="B3675">
        <v>7.64</v>
      </c>
    </row>
    <row r="3676" spans="1:2" hidden="1">
      <c r="A3676" s="4">
        <v>28018</v>
      </c>
      <c r="B3676">
        <v>7.62</v>
      </c>
    </row>
    <row r="3677" spans="1:2" hidden="1">
      <c r="A3677" s="4">
        <v>28019</v>
      </c>
      <c r="B3677">
        <v>7.6</v>
      </c>
    </row>
    <row r="3678" spans="1:2" hidden="1">
      <c r="A3678" s="4">
        <v>28020</v>
      </c>
      <c r="B3678">
        <v>7.49</v>
      </c>
    </row>
    <row r="3679" spans="1:2" hidden="1">
      <c r="A3679" s="4">
        <v>28023</v>
      </c>
      <c r="B3679">
        <v>7.52</v>
      </c>
    </row>
    <row r="3680" spans="1:2" hidden="1">
      <c r="A3680" s="4">
        <v>28024</v>
      </c>
      <c r="B3680">
        <v>7.51</v>
      </c>
    </row>
    <row r="3681" spans="1:2" hidden="1">
      <c r="A3681" s="4">
        <v>28025</v>
      </c>
      <c r="B3681">
        <v>7.53</v>
      </c>
    </row>
    <row r="3682" spans="1:2" hidden="1">
      <c r="A3682" s="4">
        <v>28026</v>
      </c>
      <c r="B3682">
        <v>7.54</v>
      </c>
    </row>
    <row r="3683" spans="1:2" hidden="1">
      <c r="A3683" s="4">
        <v>28027</v>
      </c>
      <c r="B3683">
        <v>7.58</v>
      </c>
    </row>
    <row r="3684" spans="1:2" hidden="1">
      <c r="A3684" s="4">
        <v>28030</v>
      </c>
      <c r="B3684">
        <v>7.6</v>
      </c>
    </row>
    <row r="3685" spans="1:2" hidden="1">
      <c r="A3685" s="4">
        <v>28031</v>
      </c>
      <c r="B3685">
        <v>7.56</v>
      </c>
    </row>
    <row r="3686" spans="1:2" hidden="1">
      <c r="A3686" s="4">
        <v>28032</v>
      </c>
      <c r="B3686">
        <v>7.56</v>
      </c>
    </row>
    <row r="3687" spans="1:2" hidden="1">
      <c r="A3687" s="4">
        <v>28033</v>
      </c>
      <c r="B3687">
        <v>7.55</v>
      </c>
    </row>
    <row r="3688" spans="1:2" hidden="1">
      <c r="A3688" s="4">
        <v>28034</v>
      </c>
      <c r="B3688">
        <v>7.49</v>
      </c>
    </row>
    <row r="3689" spans="1:2" hidden="1">
      <c r="A3689" s="4">
        <v>28037</v>
      </c>
      <c r="B3689">
        <v>7.46</v>
      </c>
    </row>
    <row r="3690" spans="1:2" hidden="1">
      <c r="A3690" s="4">
        <v>28038</v>
      </c>
      <c r="B3690">
        <v>7.47</v>
      </c>
    </row>
    <row r="3691" spans="1:2" hidden="1">
      <c r="A3691" s="4">
        <v>28039</v>
      </c>
      <c r="B3691">
        <v>7.44</v>
      </c>
    </row>
    <row r="3692" spans="1:2" hidden="1">
      <c r="A3692" s="4">
        <v>28040</v>
      </c>
      <c r="B3692">
        <v>7.43</v>
      </c>
    </row>
    <row r="3693" spans="1:2" hidden="1">
      <c r="A3693" s="4">
        <v>28041</v>
      </c>
      <c r="B3693">
        <v>7.38</v>
      </c>
    </row>
    <row r="3694" spans="1:2" hidden="1">
      <c r="A3694" s="4">
        <v>28045</v>
      </c>
      <c r="B3694">
        <v>7.35</v>
      </c>
    </row>
    <row r="3695" spans="1:2" hidden="1">
      <c r="A3695" s="4">
        <v>28046</v>
      </c>
      <c r="B3695">
        <v>7.35</v>
      </c>
    </row>
    <row r="3696" spans="1:2" hidden="1">
      <c r="A3696" s="4">
        <v>28047</v>
      </c>
      <c r="B3696">
        <v>7.34</v>
      </c>
    </row>
    <row r="3697" spans="1:2" hidden="1">
      <c r="A3697" s="4">
        <v>28048</v>
      </c>
      <c r="B3697">
        <v>7.31</v>
      </c>
    </row>
    <row r="3698" spans="1:2" hidden="1">
      <c r="A3698" s="4">
        <v>28051</v>
      </c>
      <c r="B3698">
        <v>7.31</v>
      </c>
    </row>
    <row r="3699" spans="1:2" hidden="1">
      <c r="A3699" s="4">
        <v>28052</v>
      </c>
      <c r="B3699">
        <v>7.35</v>
      </c>
    </row>
    <row r="3700" spans="1:2" hidden="1">
      <c r="A3700" s="4">
        <v>28053</v>
      </c>
      <c r="B3700">
        <v>7.38</v>
      </c>
    </row>
    <row r="3701" spans="1:2" hidden="1">
      <c r="A3701" s="4">
        <v>28054</v>
      </c>
      <c r="B3701">
        <v>7.39</v>
      </c>
    </row>
    <row r="3702" spans="1:2" hidden="1">
      <c r="A3702" s="4">
        <v>28055</v>
      </c>
      <c r="B3702">
        <v>7.48</v>
      </c>
    </row>
    <row r="3703" spans="1:2" hidden="1">
      <c r="A3703" s="4">
        <v>28058</v>
      </c>
      <c r="B3703">
        <v>7.53</v>
      </c>
    </row>
    <row r="3704" spans="1:2" hidden="1">
      <c r="A3704" s="4">
        <v>28059</v>
      </c>
      <c r="B3704">
        <v>7.48</v>
      </c>
    </row>
    <row r="3705" spans="1:2" hidden="1">
      <c r="A3705" s="4">
        <v>28060</v>
      </c>
      <c r="B3705">
        <v>7.45</v>
      </c>
    </row>
    <row r="3706" spans="1:2" hidden="1">
      <c r="A3706" s="4">
        <v>28061</v>
      </c>
      <c r="B3706">
        <v>7.41</v>
      </c>
    </row>
    <row r="3707" spans="1:2" hidden="1">
      <c r="A3707" s="4">
        <v>28062</v>
      </c>
      <c r="B3707">
        <v>7.42</v>
      </c>
    </row>
    <row r="3708" spans="1:2" hidden="1">
      <c r="A3708" s="4">
        <v>28065</v>
      </c>
      <c r="B3708">
        <v>7.38</v>
      </c>
    </row>
    <row r="3709" spans="1:2" hidden="1">
      <c r="A3709" s="4">
        <v>28067</v>
      </c>
      <c r="B3709">
        <v>7.44</v>
      </c>
    </row>
    <row r="3710" spans="1:2" hidden="1">
      <c r="A3710" s="4">
        <v>28068</v>
      </c>
      <c r="B3710">
        <v>7.38</v>
      </c>
    </row>
    <row r="3711" spans="1:2" hidden="1">
      <c r="A3711" s="4">
        <v>28069</v>
      </c>
      <c r="B3711">
        <v>7.41</v>
      </c>
    </row>
    <row r="3712" spans="1:2" hidden="1">
      <c r="A3712" s="4">
        <v>28072</v>
      </c>
      <c r="B3712">
        <v>7.46</v>
      </c>
    </row>
    <row r="3713" spans="1:2" hidden="1">
      <c r="A3713" s="4">
        <v>28073</v>
      </c>
      <c r="B3713">
        <v>7.46</v>
      </c>
    </row>
    <row r="3714" spans="1:2" hidden="1">
      <c r="A3714" s="4">
        <v>28074</v>
      </c>
      <c r="B3714">
        <v>7.45</v>
      </c>
    </row>
    <row r="3715" spans="1:2" hidden="1">
      <c r="A3715" s="4">
        <v>28076</v>
      </c>
      <c r="B3715">
        <v>7.43</v>
      </c>
    </row>
    <row r="3716" spans="1:2" hidden="1">
      <c r="A3716" s="4">
        <v>28079</v>
      </c>
      <c r="B3716">
        <v>7.41</v>
      </c>
    </row>
    <row r="3717" spans="1:2" hidden="1">
      <c r="A3717" s="4">
        <v>28080</v>
      </c>
      <c r="B3717">
        <v>7.33</v>
      </c>
    </row>
    <row r="3718" spans="1:2" hidden="1">
      <c r="A3718" s="4">
        <v>28081</v>
      </c>
      <c r="B3718">
        <v>7.32</v>
      </c>
    </row>
    <row r="3719" spans="1:2" hidden="1">
      <c r="A3719" s="4">
        <v>28082</v>
      </c>
      <c r="B3719">
        <v>7.33</v>
      </c>
    </row>
    <row r="3720" spans="1:2" hidden="1">
      <c r="A3720" s="4">
        <v>28083</v>
      </c>
      <c r="B3720">
        <v>7.24</v>
      </c>
    </row>
    <row r="3721" spans="1:2" hidden="1">
      <c r="A3721" s="4">
        <v>28086</v>
      </c>
      <c r="B3721">
        <v>7.17</v>
      </c>
    </row>
    <row r="3722" spans="1:2" hidden="1">
      <c r="A3722" s="4">
        <v>28087</v>
      </c>
      <c r="B3722">
        <v>7.16</v>
      </c>
    </row>
    <row r="3723" spans="1:2" hidden="1">
      <c r="A3723" s="4">
        <v>28088</v>
      </c>
      <c r="B3723">
        <v>7.14</v>
      </c>
    </row>
    <row r="3724" spans="1:2" hidden="1">
      <c r="A3724" s="4">
        <v>28090</v>
      </c>
      <c r="B3724">
        <v>6.99</v>
      </c>
    </row>
    <row r="3725" spans="1:2" hidden="1">
      <c r="A3725" s="4">
        <v>28093</v>
      </c>
      <c r="B3725">
        <v>7.02</v>
      </c>
    </row>
    <row r="3726" spans="1:2" hidden="1">
      <c r="A3726" s="4">
        <v>28094</v>
      </c>
      <c r="B3726">
        <v>7.01</v>
      </c>
    </row>
    <row r="3727" spans="1:2" hidden="1">
      <c r="A3727" s="4">
        <v>28095</v>
      </c>
      <c r="B3727">
        <v>6.97</v>
      </c>
    </row>
    <row r="3728" spans="1:2" hidden="1">
      <c r="A3728" s="4">
        <v>28096</v>
      </c>
      <c r="B3728">
        <v>6.92</v>
      </c>
    </row>
    <row r="3729" spans="1:2" hidden="1">
      <c r="A3729" s="4">
        <v>28097</v>
      </c>
      <c r="B3729">
        <v>6.86</v>
      </c>
    </row>
    <row r="3730" spans="1:2" hidden="1">
      <c r="A3730" s="4">
        <v>28100</v>
      </c>
      <c r="B3730">
        <v>6.87</v>
      </c>
    </row>
    <row r="3731" spans="1:2" hidden="1">
      <c r="A3731" s="4">
        <v>28101</v>
      </c>
      <c r="B3731">
        <v>6.88</v>
      </c>
    </row>
    <row r="3732" spans="1:2" hidden="1">
      <c r="A3732" s="4">
        <v>28102</v>
      </c>
      <c r="B3732">
        <v>6.91</v>
      </c>
    </row>
    <row r="3733" spans="1:2" hidden="1">
      <c r="A3733" s="4">
        <v>28103</v>
      </c>
      <c r="B3733">
        <v>6.92</v>
      </c>
    </row>
    <row r="3734" spans="1:2" hidden="1">
      <c r="A3734" s="4">
        <v>28104</v>
      </c>
      <c r="B3734">
        <v>6.82</v>
      </c>
    </row>
    <row r="3735" spans="1:2" hidden="1">
      <c r="A3735" s="4">
        <v>28107</v>
      </c>
      <c r="B3735">
        <v>6.9</v>
      </c>
    </row>
    <row r="3736" spans="1:2" hidden="1">
      <c r="A3736" s="4">
        <v>28108</v>
      </c>
      <c r="B3736">
        <v>6.89</v>
      </c>
    </row>
    <row r="3737" spans="1:2" hidden="1">
      <c r="A3737" s="4">
        <v>28109</v>
      </c>
      <c r="B3737">
        <v>6.88</v>
      </c>
    </row>
    <row r="3738" spans="1:2" hidden="1">
      <c r="A3738" s="4">
        <v>28110</v>
      </c>
      <c r="B3738">
        <v>6.88</v>
      </c>
    </row>
    <row r="3739" spans="1:2" hidden="1">
      <c r="A3739" s="4">
        <v>28111</v>
      </c>
      <c r="B3739">
        <v>6.88</v>
      </c>
    </row>
    <row r="3740" spans="1:2" hidden="1">
      <c r="A3740" s="4">
        <v>28114</v>
      </c>
      <c r="B3740">
        <v>6.84</v>
      </c>
    </row>
    <row r="3741" spans="1:2" hidden="1">
      <c r="A3741" s="4">
        <v>28115</v>
      </c>
      <c r="B3741">
        <v>6.85</v>
      </c>
    </row>
    <row r="3742" spans="1:2" hidden="1">
      <c r="A3742" s="4">
        <v>28116</v>
      </c>
      <c r="B3742">
        <v>6.86</v>
      </c>
    </row>
    <row r="3743" spans="1:2" hidden="1">
      <c r="A3743" s="4">
        <v>28117</v>
      </c>
      <c r="B3743">
        <v>6.84</v>
      </c>
    </row>
    <row r="3744" spans="1:2" hidden="1">
      <c r="A3744" s="4">
        <v>28121</v>
      </c>
      <c r="B3744">
        <v>6.84</v>
      </c>
    </row>
    <row r="3745" spans="1:2" hidden="1">
      <c r="A3745" s="4">
        <v>28122</v>
      </c>
      <c r="B3745">
        <v>6.86</v>
      </c>
    </row>
    <row r="3746" spans="1:2" hidden="1">
      <c r="A3746" s="4">
        <v>28123</v>
      </c>
      <c r="B3746">
        <v>6.84</v>
      </c>
    </row>
    <row r="3747" spans="1:2" hidden="1">
      <c r="A3747" s="4">
        <v>28124</v>
      </c>
      <c r="B3747">
        <v>6.8</v>
      </c>
    </row>
    <row r="3748" spans="1:2" hidden="1">
      <c r="A3748" s="4">
        <v>28125</v>
      </c>
      <c r="B3748">
        <v>6.81</v>
      </c>
    </row>
    <row r="3749" spans="1:2" hidden="1">
      <c r="A3749" s="4">
        <v>28128</v>
      </c>
      <c r="B3749">
        <v>6.84</v>
      </c>
    </row>
    <row r="3750" spans="1:2" hidden="1">
      <c r="A3750" s="4">
        <v>28129</v>
      </c>
      <c r="B3750">
        <v>6.9</v>
      </c>
    </row>
    <row r="3751" spans="1:2" hidden="1">
      <c r="A3751" s="4">
        <v>28130</v>
      </c>
      <c r="B3751">
        <v>6.88</v>
      </c>
    </row>
    <row r="3752" spans="1:2" hidden="1">
      <c r="A3752" s="4">
        <v>28131</v>
      </c>
      <c r="B3752">
        <v>6.93</v>
      </c>
    </row>
    <row r="3753" spans="1:2" hidden="1">
      <c r="A3753" s="4">
        <v>28132</v>
      </c>
      <c r="B3753">
        <v>7.07</v>
      </c>
    </row>
    <row r="3754" spans="1:2" hidden="1">
      <c r="A3754" s="4">
        <v>28135</v>
      </c>
      <c r="B3754">
        <v>7.2</v>
      </c>
    </row>
    <row r="3755" spans="1:2" hidden="1">
      <c r="A3755" s="4">
        <v>28136</v>
      </c>
      <c r="B3755">
        <v>7.28</v>
      </c>
    </row>
    <row r="3756" spans="1:2" hidden="1">
      <c r="A3756" s="4">
        <v>28137</v>
      </c>
      <c r="B3756">
        <v>7.26</v>
      </c>
    </row>
    <row r="3757" spans="1:2" hidden="1">
      <c r="A3757" s="4">
        <v>28138</v>
      </c>
      <c r="B3757">
        <v>7.18</v>
      </c>
    </row>
    <row r="3758" spans="1:2" hidden="1">
      <c r="A3758" s="4">
        <v>28139</v>
      </c>
      <c r="B3758">
        <v>7.28</v>
      </c>
    </row>
    <row r="3759" spans="1:2" hidden="1">
      <c r="A3759" s="4">
        <v>28142</v>
      </c>
      <c r="B3759">
        <v>7.28</v>
      </c>
    </row>
    <row r="3760" spans="1:2" hidden="1">
      <c r="A3760" s="4">
        <v>28143</v>
      </c>
      <c r="B3760">
        <v>7.34</v>
      </c>
    </row>
    <row r="3761" spans="1:2" hidden="1">
      <c r="A3761" s="4">
        <v>28144</v>
      </c>
      <c r="B3761">
        <v>7.28</v>
      </c>
    </row>
    <row r="3762" spans="1:2" hidden="1">
      <c r="A3762" s="4">
        <v>28145</v>
      </c>
      <c r="B3762">
        <v>7.26</v>
      </c>
    </row>
    <row r="3763" spans="1:2" hidden="1">
      <c r="A3763" s="4">
        <v>28146</v>
      </c>
      <c r="B3763">
        <v>7.28</v>
      </c>
    </row>
    <row r="3764" spans="1:2" hidden="1">
      <c r="A3764" s="4">
        <v>28149</v>
      </c>
      <c r="B3764">
        <v>7.34</v>
      </c>
    </row>
    <row r="3765" spans="1:2" hidden="1">
      <c r="A3765" s="4">
        <v>28150</v>
      </c>
      <c r="B3765">
        <v>7.32</v>
      </c>
    </row>
    <row r="3766" spans="1:2" hidden="1">
      <c r="A3766" s="4">
        <v>28151</v>
      </c>
      <c r="B3766">
        <v>7.33</v>
      </c>
    </row>
    <row r="3767" spans="1:2" hidden="1">
      <c r="A3767" s="4">
        <v>28152</v>
      </c>
      <c r="B3767">
        <v>7.43</v>
      </c>
    </row>
    <row r="3768" spans="1:2" hidden="1">
      <c r="A3768" s="4">
        <v>28153</v>
      </c>
      <c r="B3768">
        <v>7.4</v>
      </c>
    </row>
    <row r="3769" spans="1:2" hidden="1">
      <c r="A3769" s="4">
        <v>28156</v>
      </c>
      <c r="B3769">
        <v>7.4</v>
      </c>
    </row>
    <row r="3770" spans="1:2" hidden="1">
      <c r="A3770" s="4">
        <v>28157</v>
      </c>
      <c r="B3770">
        <v>7.41</v>
      </c>
    </row>
    <row r="3771" spans="1:2" hidden="1">
      <c r="A3771" s="4">
        <v>28158</v>
      </c>
      <c r="B3771">
        <v>7.47</v>
      </c>
    </row>
    <row r="3772" spans="1:2" hidden="1">
      <c r="A3772" s="4">
        <v>28159</v>
      </c>
      <c r="B3772">
        <v>7.46</v>
      </c>
    </row>
    <row r="3773" spans="1:2" hidden="1">
      <c r="A3773" s="4">
        <v>28160</v>
      </c>
      <c r="B3773">
        <v>7.28</v>
      </c>
    </row>
    <row r="3774" spans="1:2" hidden="1">
      <c r="A3774" s="4">
        <v>28163</v>
      </c>
      <c r="B3774">
        <v>7.34</v>
      </c>
    </row>
    <row r="3775" spans="1:2" hidden="1">
      <c r="A3775" s="4">
        <v>28164</v>
      </c>
      <c r="B3775">
        <v>7.35</v>
      </c>
    </row>
    <row r="3776" spans="1:2" hidden="1">
      <c r="A3776" s="4">
        <v>28165</v>
      </c>
      <c r="B3776">
        <v>7.34</v>
      </c>
    </row>
    <row r="3777" spans="1:2" hidden="1">
      <c r="A3777" s="4">
        <v>28166</v>
      </c>
      <c r="B3777">
        <v>7.34</v>
      </c>
    </row>
    <row r="3778" spans="1:2" hidden="1">
      <c r="A3778" s="4">
        <v>28167</v>
      </c>
      <c r="B3778">
        <v>7.36</v>
      </c>
    </row>
    <row r="3779" spans="1:2" hidden="1">
      <c r="A3779" s="4">
        <v>28170</v>
      </c>
      <c r="B3779">
        <v>7.38</v>
      </c>
    </row>
    <row r="3780" spans="1:2" hidden="1">
      <c r="A3780" s="4">
        <v>28171</v>
      </c>
      <c r="B3780">
        <v>7.36</v>
      </c>
    </row>
    <row r="3781" spans="1:2" hidden="1">
      <c r="A3781" s="4">
        <v>28172</v>
      </c>
      <c r="B3781">
        <v>7.34</v>
      </c>
    </row>
    <row r="3782" spans="1:2" hidden="1">
      <c r="A3782" s="4">
        <v>28173</v>
      </c>
      <c r="B3782">
        <v>7.26</v>
      </c>
    </row>
    <row r="3783" spans="1:2" hidden="1">
      <c r="A3783" s="4">
        <v>28174</v>
      </c>
      <c r="B3783">
        <v>7.41</v>
      </c>
    </row>
    <row r="3784" spans="1:2" hidden="1">
      <c r="A3784" s="4">
        <v>28178</v>
      </c>
      <c r="B3784">
        <v>7.42</v>
      </c>
    </row>
    <row r="3785" spans="1:2" hidden="1">
      <c r="A3785" s="4">
        <v>28179</v>
      </c>
      <c r="B3785">
        <v>7.48</v>
      </c>
    </row>
    <row r="3786" spans="1:2" hidden="1">
      <c r="A3786" s="4">
        <v>28180</v>
      </c>
      <c r="B3786">
        <v>7.5</v>
      </c>
    </row>
    <row r="3787" spans="1:2" hidden="1">
      <c r="A3787" s="4">
        <v>28181</v>
      </c>
      <c r="B3787">
        <v>7.48</v>
      </c>
    </row>
    <row r="3788" spans="1:2" hidden="1">
      <c r="A3788" s="4">
        <v>28184</v>
      </c>
      <c r="B3788">
        <v>7.45</v>
      </c>
    </row>
    <row r="3789" spans="1:2" hidden="1">
      <c r="A3789" s="4">
        <v>28185</v>
      </c>
      <c r="B3789">
        <v>7.49</v>
      </c>
    </row>
    <row r="3790" spans="1:2" hidden="1">
      <c r="A3790" s="4">
        <v>28186</v>
      </c>
      <c r="B3790">
        <v>7.45</v>
      </c>
    </row>
    <row r="3791" spans="1:2" hidden="1">
      <c r="A3791" s="4">
        <v>28187</v>
      </c>
      <c r="B3791">
        <v>7.43</v>
      </c>
    </row>
    <row r="3792" spans="1:2" hidden="1">
      <c r="A3792" s="4">
        <v>28188</v>
      </c>
      <c r="B3792">
        <v>7.48</v>
      </c>
    </row>
    <row r="3793" spans="1:2" hidden="1">
      <c r="A3793" s="4">
        <v>28191</v>
      </c>
      <c r="B3793">
        <v>7.5</v>
      </c>
    </row>
    <row r="3794" spans="1:2" hidden="1">
      <c r="A3794" s="4">
        <v>28192</v>
      </c>
      <c r="B3794">
        <v>7.52</v>
      </c>
    </row>
    <row r="3795" spans="1:2" hidden="1">
      <c r="A3795" s="4">
        <v>28193</v>
      </c>
      <c r="B3795">
        <v>7.5</v>
      </c>
    </row>
    <row r="3796" spans="1:2" hidden="1">
      <c r="A3796" s="4">
        <v>28194</v>
      </c>
      <c r="B3796">
        <v>7.49</v>
      </c>
    </row>
    <row r="3797" spans="1:2" hidden="1">
      <c r="A3797" s="4">
        <v>28195</v>
      </c>
      <c r="B3797">
        <v>7.44</v>
      </c>
    </row>
    <row r="3798" spans="1:2" hidden="1">
      <c r="A3798" s="4">
        <v>28198</v>
      </c>
      <c r="B3798">
        <v>7.45</v>
      </c>
    </row>
    <row r="3799" spans="1:2" hidden="1">
      <c r="A3799" s="4">
        <v>28199</v>
      </c>
      <c r="B3799">
        <v>7.44</v>
      </c>
    </row>
    <row r="3800" spans="1:2" hidden="1">
      <c r="A3800" s="4">
        <v>28200</v>
      </c>
      <c r="B3800">
        <v>7.44</v>
      </c>
    </row>
    <row r="3801" spans="1:2" hidden="1">
      <c r="A3801" s="4">
        <v>28201</v>
      </c>
      <c r="B3801">
        <v>7.47</v>
      </c>
    </row>
    <row r="3802" spans="1:2" hidden="1">
      <c r="A3802" s="4">
        <v>28202</v>
      </c>
      <c r="B3802">
        <v>7.44</v>
      </c>
    </row>
    <row r="3803" spans="1:2" hidden="1">
      <c r="A3803" s="4">
        <v>28205</v>
      </c>
      <c r="B3803">
        <v>7.43</v>
      </c>
    </row>
    <row r="3804" spans="1:2" hidden="1">
      <c r="A3804" s="4">
        <v>28206</v>
      </c>
      <c r="B3804">
        <v>7.43</v>
      </c>
    </row>
    <row r="3805" spans="1:2" hidden="1">
      <c r="A3805" s="4">
        <v>28207</v>
      </c>
      <c r="B3805">
        <v>7.44</v>
      </c>
    </row>
    <row r="3806" spans="1:2" hidden="1">
      <c r="A3806" s="4">
        <v>28208</v>
      </c>
      <c r="B3806">
        <v>7.46</v>
      </c>
    </row>
    <row r="3807" spans="1:2" hidden="1">
      <c r="A3807" s="4">
        <v>28209</v>
      </c>
      <c r="B3807">
        <v>7.48</v>
      </c>
    </row>
    <row r="3808" spans="1:2" hidden="1">
      <c r="A3808" s="4">
        <v>28212</v>
      </c>
      <c r="B3808">
        <v>7.47</v>
      </c>
    </row>
    <row r="3809" spans="1:2" hidden="1">
      <c r="A3809" s="4">
        <v>28213</v>
      </c>
      <c r="B3809">
        <v>7.47</v>
      </c>
    </row>
    <row r="3810" spans="1:2" hidden="1">
      <c r="A3810" s="4">
        <v>28214</v>
      </c>
      <c r="B3810">
        <v>7.44</v>
      </c>
    </row>
    <row r="3811" spans="1:2" hidden="1">
      <c r="A3811" s="4">
        <v>28215</v>
      </c>
      <c r="B3811">
        <v>7.42</v>
      </c>
    </row>
    <row r="3812" spans="1:2" hidden="1">
      <c r="A3812" s="4">
        <v>28216</v>
      </c>
      <c r="B3812">
        <v>7.43</v>
      </c>
    </row>
    <row r="3813" spans="1:2" hidden="1">
      <c r="A3813" s="4">
        <v>28219</v>
      </c>
      <c r="B3813">
        <v>7.44</v>
      </c>
    </row>
    <row r="3814" spans="1:2" hidden="1">
      <c r="A3814" s="4">
        <v>28220</v>
      </c>
      <c r="B3814">
        <v>7.47</v>
      </c>
    </row>
    <row r="3815" spans="1:2" hidden="1">
      <c r="A3815" s="4">
        <v>28221</v>
      </c>
      <c r="B3815">
        <v>7.46</v>
      </c>
    </row>
    <row r="3816" spans="1:2" hidden="1">
      <c r="A3816" s="4">
        <v>28222</v>
      </c>
      <c r="B3816">
        <v>7.43</v>
      </c>
    </row>
    <row r="3817" spans="1:2" hidden="1">
      <c r="A3817" s="4">
        <v>28226</v>
      </c>
      <c r="B3817">
        <v>7.39</v>
      </c>
    </row>
    <row r="3818" spans="1:2" hidden="1">
      <c r="A3818" s="4">
        <v>28227</v>
      </c>
      <c r="B3818">
        <v>7.39</v>
      </c>
    </row>
    <row r="3819" spans="1:2" hidden="1">
      <c r="A3819" s="4">
        <v>28228</v>
      </c>
      <c r="B3819">
        <v>7.36</v>
      </c>
    </row>
    <row r="3820" spans="1:2" hidden="1">
      <c r="A3820" s="4">
        <v>28229</v>
      </c>
      <c r="B3820">
        <v>7.22</v>
      </c>
    </row>
    <row r="3821" spans="1:2" hidden="1">
      <c r="A3821" s="4">
        <v>28230</v>
      </c>
      <c r="B3821">
        <v>7.25</v>
      </c>
    </row>
    <row r="3822" spans="1:2" hidden="1">
      <c r="A3822" s="4">
        <v>28233</v>
      </c>
      <c r="B3822">
        <v>7.25</v>
      </c>
    </row>
    <row r="3823" spans="1:2" hidden="1">
      <c r="A3823" s="4">
        <v>28234</v>
      </c>
      <c r="B3823">
        <v>7.3</v>
      </c>
    </row>
    <row r="3824" spans="1:2" hidden="1">
      <c r="A3824" s="4">
        <v>28235</v>
      </c>
      <c r="B3824">
        <v>7.32</v>
      </c>
    </row>
    <row r="3825" spans="1:2" hidden="1">
      <c r="A3825" s="4">
        <v>28236</v>
      </c>
      <c r="B3825">
        <v>7.33</v>
      </c>
    </row>
    <row r="3826" spans="1:2" hidden="1">
      <c r="A3826" s="4">
        <v>28237</v>
      </c>
      <c r="B3826">
        <v>7.36</v>
      </c>
    </row>
    <row r="3827" spans="1:2" hidden="1">
      <c r="A3827" s="4">
        <v>28240</v>
      </c>
      <c r="B3827">
        <v>7.4</v>
      </c>
    </row>
    <row r="3828" spans="1:2" hidden="1">
      <c r="A3828" s="4">
        <v>28241</v>
      </c>
      <c r="B3828">
        <v>7.38</v>
      </c>
    </row>
    <row r="3829" spans="1:2" hidden="1">
      <c r="A3829" s="4">
        <v>28242</v>
      </c>
      <c r="B3829">
        <v>7.38</v>
      </c>
    </row>
    <row r="3830" spans="1:2" hidden="1">
      <c r="A3830" s="4">
        <v>28243</v>
      </c>
      <c r="B3830">
        <v>7.4</v>
      </c>
    </row>
    <row r="3831" spans="1:2" hidden="1">
      <c r="A3831" s="4">
        <v>28244</v>
      </c>
      <c r="B3831">
        <v>7.45</v>
      </c>
    </row>
    <row r="3832" spans="1:2" hidden="1">
      <c r="A3832" s="4">
        <v>28247</v>
      </c>
      <c r="B3832">
        <v>7.45</v>
      </c>
    </row>
    <row r="3833" spans="1:2" hidden="1">
      <c r="A3833" s="4">
        <v>28248</v>
      </c>
      <c r="B3833">
        <v>7.44</v>
      </c>
    </row>
    <row r="3834" spans="1:2" hidden="1">
      <c r="A3834" s="4">
        <v>28249</v>
      </c>
      <c r="B3834">
        <v>7.45</v>
      </c>
    </row>
    <row r="3835" spans="1:2" hidden="1">
      <c r="A3835" s="4">
        <v>28250</v>
      </c>
      <c r="B3835">
        <v>7.47</v>
      </c>
    </row>
    <row r="3836" spans="1:2" hidden="1">
      <c r="A3836" s="4">
        <v>28251</v>
      </c>
      <c r="B3836">
        <v>7.5</v>
      </c>
    </row>
    <row r="3837" spans="1:2" hidden="1">
      <c r="A3837" s="4">
        <v>28254</v>
      </c>
      <c r="B3837">
        <v>7.5</v>
      </c>
    </row>
    <row r="3838" spans="1:2" hidden="1">
      <c r="A3838" s="4">
        <v>28255</v>
      </c>
      <c r="B3838">
        <v>7.52</v>
      </c>
    </row>
    <row r="3839" spans="1:2" hidden="1">
      <c r="A3839" s="4">
        <v>28256</v>
      </c>
      <c r="B3839">
        <v>7.52</v>
      </c>
    </row>
    <row r="3840" spans="1:2" hidden="1">
      <c r="A3840" s="4">
        <v>28257</v>
      </c>
      <c r="B3840">
        <v>7.5</v>
      </c>
    </row>
    <row r="3841" spans="1:2" hidden="1">
      <c r="A3841" s="4">
        <v>28258</v>
      </c>
      <c r="B3841">
        <v>7.48</v>
      </c>
    </row>
    <row r="3842" spans="1:2" hidden="1">
      <c r="A3842" s="4">
        <v>28261</v>
      </c>
      <c r="B3842">
        <v>7.46</v>
      </c>
    </row>
    <row r="3843" spans="1:2" hidden="1">
      <c r="A3843" s="4">
        <v>28262</v>
      </c>
      <c r="B3843">
        <v>7.45</v>
      </c>
    </row>
    <row r="3844" spans="1:2" hidden="1">
      <c r="A3844" s="4">
        <v>28263</v>
      </c>
      <c r="B3844">
        <v>7.43</v>
      </c>
    </row>
    <row r="3845" spans="1:2" hidden="1">
      <c r="A3845" s="4">
        <v>28264</v>
      </c>
      <c r="B3845">
        <v>7.49</v>
      </c>
    </row>
    <row r="3846" spans="1:2" hidden="1">
      <c r="A3846" s="4">
        <v>28265</v>
      </c>
      <c r="B3846">
        <v>7.49</v>
      </c>
    </row>
    <row r="3847" spans="1:2" hidden="1">
      <c r="A3847" s="4">
        <v>28268</v>
      </c>
      <c r="B3847">
        <v>7.46</v>
      </c>
    </row>
    <row r="3848" spans="1:2" hidden="1">
      <c r="A3848" s="4">
        <v>28269</v>
      </c>
      <c r="B3848">
        <v>7.41</v>
      </c>
    </row>
    <row r="3849" spans="1:2" hidden="1">
      <c r="A3849" s="4">
        <v>28270</v>
      </c>
      <c r="B3849">
        <v>7.39</v>
      </c>
    </row>
    <row r="3850" spans="1:2" hidden="1">
      <c r="A3850" s="4">
        <v>28271</v>
      </c>
      <c r="B3850">
        <v>7.42</v>
      </c>
    </row>
    <row r="3851" spans="1:2" hidden="1">
      <c r="A3851" s="4">
        <v>28272</v>
      </c>
      <c r="B3851">
        <v>7.38</v>
      </c>
    </row>
    <row r="3852" spans="1:2" hidden="1">
      <c r="A3852" s="4">
        <v>28276</v>
      </c>
      <c r="B3852">
        <v>7.38</v>
      </c>
    </row>
    <row r="3853" spans="1:2" hidden="1">
      <c r="A3853" s="4">
        <v>28277</v>
      </c>
      <c r="B3853">
        <v>7.38</v>
      </c>
    </row>
    <row r="3854" spans="1:2" hidden="1">
      <c r="A3854" s="4">
        <v>28278</v>
      </c>
      <c r="B3854">
        <v>7.39</v>
      </c>
    </row>
    <row r="3855" spans="1:2" hidden="1">
      <c r="A3855" s="4">
        <v>28279</v>
      </c>
      <c r="B3855">
        <v>7.36</v>
      </c>
    </row>
    <row r="3856" spans="1:2" hidden="1">
      <c r="A3856" s="4">
        <v>28282</v>
      </c>
      <c r="B3856">
        <v>7.37</v>
      </c>
    </row>
    <row r="3857" spans="1:2" hidden="1">
      <c r="A3857" s="4">
        <v>28283</v>
      </c>
      <c r="B3857">
        <v>7.36</v>
      </c>
    </row>
    <row r="3858" spans="1:2" hidden="1">
      <c r="A3858" s="4">
        <v>28284</v>
      </c>
      <c r="B3858">
        <v>7.36</v>
      </c>
    </row>
    <row r="3859" spans="1:2" hidden="1">
      <c r="A3859" s="4">
        <v>28285</v>
      </c>
      <c r="B3859">
        <v>7.35</v>
      </c>
    </row>
    <row r="3860" spans="1:2" hidden="1">
      <c r="A3860" s="4">
        <v>28286</v>
      </c>
      <c r="B3860">
        <v>7.3</v>
      </c>
    </row>
    <row r="3861" spans="1:2" hidden="1">
      <c r="A3861" s="4">
        <v>28289</v>
      </c>
      <c r="B3861">
        <v>7.27</v>
      </c>
    </row>
    <row r="3862" spans="1:2" hidden="1">
      <c r="A3862" s="4">
        <v>28290</v>
      </c>
      <c r="B3862">
        <v>7.22</v>
      </c>
    </row>
    <row r="3863" spans="1:2" hidden="1">
      <c r="A3863" s="4">
        <v>28291</v>
      </c>
      <c r="B3863">
        <v>7.23</v>
      </c>
    </row>
    <row r="3864" spans="1:2" hidden="1">
      <c r="A3864" s="4">
        <v>28292</v>
      </c>
      <c r="B3864">
        <v>7.24</v>
      </c>
    </row>
    <row r="3865" spans="1:2" hidden="1">
      <c r="A3865" s="4">
        <v>28293</v>
      </c>
      <c r="B3865">
        <v>7.24</v>
      </c>
    </row>
    <row r="3866" spans="1:2" hidden="1">
      <c r="A3866" s="4">
        <v>28296</v>
      </c>
      <c r="B3866">
        <v>7.27</v>
      </c>
    </row>
    <row r="3867" spans="1:2" hidden="1">
      <c r="A3867" s="4">
        <v>28297</v>
      </c>
      <c r="B3867">
        <v>7.26</v>
      </c>
    </row>
    <row r="3868" spans="1:2" hidden="1">
      <c r="A3868" s="4">
        <v>28298</v>
      </c>
      <c r="B3868">
        <v>7.25</v>
      </c>
    </row>
    <row r="3869" spans="1:2" hidden="1">
      <c r="A3869" s="4">
        <v>28299</v>
      </c>
      <c r="B3869">
        <v>7.26</v>
      </c>
    </row>
    <row r="3870" spans="1:2" hidden="1">
      <c r="A3870" s="4">
        <v>28300</v>
      </c>
      <c r="B3870">
        <v>7.2</v>
      </c>
    </row>
    <row r="3871" spans="1:2" hidden="1">
      <c r="A3871" s="4">
        <v>28303</v>
      </c>
      <c r="B3871">
        <v>7.2</v>
      </c>
    </row>
    <row r="3872" spans="1:2" hidden="1">
      <c r="A3872" s="4">
        <v>28304</v>
      </c>
      <c r="B3872">
        <v>7.16</v>
      </c>
    </row>
    <row r="3873" spans="1:2" hidden="1">
      <c r="A3873" s="4">
        <v>28305</v>
      </c>
      <c r="B3873">
        <v>7.19</v>
      </c>
    </row>
    <row r="3874" spans="1:2" hidden="1">
      <c r="A3874" s="4">
        <v>28306</v>
      </c>
      <c r="B3874">
        <v>7.2</v>
      </c>
    </row>
    <row r="3875" spans="1:2" hidden="1">
      <c r="A3875" s="4">
        <v>28307</v>
      </c>
      <c r="B3875">
        <v>7.34</v>
      </c>
    </row>
    <row r="3876" spans="1:2" hidden="1">
      <c r="A3876" s="4">
        <v>28311</v>
      </c>
      <c r="B3876">
        <v>7.35</v>
      </c>
    </row>
    <row r="3877" spans="1:2" hidden="1">
      <c r="A3877" s="4">
        <v>28312</v>
      </c>
      <c r="B3877">
        <v>7.37</v>
      </c>
    </row>
    <row r="3878" spans="1:2" hidden="1">
      <c r="A3878" s="4">
        <v>28313</v>
      </c>
      <c r="B3878">
        <v>7.29</v>
      </c>
    </row>
    <row r="3879" spans="1:2" hidden="1">
      <c r="A3879" s="4">
        <v>28314</v>
      </c>
      <c r="B3879">
        <v>7.31</v>
      </c>
    </row>
    <row r="3880" spans="1:2" hidden="1">
      <c r="A3880" s="4">
        <v>28317</v>
      </c>
      <c r="B3880">
        <v>7.33</v>
      </c>
    </row>
    <row r="3881" spans="1:2" hidden="1">
      <c r="A3881" s="4">
        <v>28318</v>
      </c>
      <c r="B3881">
        <v>7.32</v>
      </c>
    </row>
    <row r="3882" spans="1:2" hidden="1">
      <c r="A3882" s="4">
        <v>28319</v>
      </c>
      <c r="B3882">
        <v>7.28</v>
      </c>
    </row>
    <row r="3883" spans="1:2" hidden="1">
      <c r="A3883" s="4">
        <v>28321</v>
      </c>
      <c r="B3883">
        <v>7.31</v>
      </c>
    </row>
    <row r="3884" spans="1:2" hidden="1">
      <c r="A3884" s="4">
        <v>28324</v>
      </c>
      <c r="B3884">
        <v>7.34</v>
      </c>
    </row>
    <row r="3885" spans="1:2" hidden="1">
      <c r="A3885" s="4">
        <v>28325</v>
      </c>
      <c r="B3885">
        <v>7.33</v>
      </c>
    </row>
    <row r="3886" spans="1:2" hidden="1">
      <c r="A3886" s="4">
        <v>28326</v>
      </c>
      <c r="B3886">
        <v>7.32</v>
      </c>
    </row>
    <row r="3887" spans="1:2" hidden="1">
      <c r="A3887" s="4">
        <v>28327</v>
      </c>
      <c r="B3887">
        <v>7.32</v>
      </c>
    </row>
    <row r="3888" spans="1:2" hidden="1">
      <c r="A3888" s="4">
        <v>28328</v>
      </c>
      <c r="B3888">
        <v>7.31</v>
      </c>
    </row>
    <row r="3889" spans="1:2" hidden="1">
      <c r="A3889" s="4">
        <v>28331</v>
      </c>
      <c r="B3889">
        <v>7.28</v>
      </c>
    </row>
    <row r="3890" spans="1:2" hidden="1">
      <c r="A3890" s="4">
        <v>28332</v>
      </c>
      <c r="B3890">
        <v>7.28</v>
      </c>
    </row>
    <row r="3891" spans="1:2" hidden="1">
      <c r="A3891" s="4">
        <v>28333</v>
      </c>
      <c r="B3891">
        <v>7.36</v>
      </c>
    </row>
    <row r="3892" spans="1:2" hidden="1">
      <c r="A3892" s="4">
        <v>28334</v>
      </c>
      <c r="B3892">
        <v>7.41</v>
      </c>
    </row>
    <row r="3893" spans="1:2" hidden="1">
      <c r="A3893" s="4">
        <v>28335</v>
      </c>
      <c r="B3893">
        <v>7.42</v>
      </c>
    </row>
    <row r="3894" spans="1:2" hidden="1">
      <c r="A3894" s="4">
        <v>28338</v>
      </c>
      <c r="B3894">
        <v>7.43</v>
      </c>
    </row>
    <row r="3895" spans="1:2" hidden="1">
      <c r="A3895" s="4">
        <v>28339</v>
      </c>
      <c r="B3895">
        <v>7.44</v>
      </c>
    </row>
    <row r="3896" spans="1:2" hidden="1">
      <c r="A3896" s="4">
        <v>28340</v>
      </c>
      <c r="B3896">
        <v>7.42</v>
      </c>
    </row>
    <row r="3897" spans="1:2" hidden="1">
      <c r="A3897" s="4">
        <v>28341</v>
      </c>
      <c r="B3897">
        <v>7.43</v>
      </c>
    </row>
    <row r="3898" spans="1:2" hidden="1">
      <c r="A3898" s="4">
        <v>28342</v>
      </c>
      <c r="B3898">
        <v>7.42</v>
      </c>
    </row>
    <row r="3899" spans="1:2" hidden="1">
      <c r="A3899" s="4">
        <v>28345</v>
      </c>
      <c r="B3899">
        <v>7.41</v>
      </c>
    </row>
    <row r="3900" spans="1:2" hidden="1">
      <c r="A3900" s="4">
        <v>28346</v>
      </c>
      <c r="B3900">
        <v>7.45</v>
      </c>
    </row>
    <row r="3901" spans="1:2" hidden="1">
      <c r="A3901" s="4">
        <v>28347</v>
      </c>
      <c r="B3901">
        <v>7.46</v>
      </c>
    </row>
    <row r="3902" spans="1:2" hidden="1">
      <c r="A3902" s="4">
        <v>28348</v>
      </c>
      <c r="B3902">
        <v>7.47</v>
      </c>
    </row>
    <row r="3903" spans="1:2" hidden="1">
      <c r="A3903" s="4">
        <v>28349</v>
      </c>
      <c r="B3903">
        <v>7.48</v>
      </c>
    </row>
    <row r="3904" spans="1:2" hidden="1">
      <c r="A3904" s="4">
        <v>28352</v>
      </c>
      <c r="B3904">
        <v>7.48</v>
      </c>
    </row>
    <row r="3905" spans="1:2" hidden="1">
      <c r="A3905" s="4">
        <v>28353</v>
      </c>
      <c r="B3905">
        <v>7.48</v>
      </c>
    </row>
    <row r="3906" spans="1:2" hidden="1">
      <c r="A3906" s="4">
        <v>28354</v>
      </c>
      <c r="B3906">
        <v>7.44</v>
      </c>
    </row>
    <row r="3907" spans="1:2" hidden="1">
      <c r="A3907" s="4">
        <v>28355</v>
      </c>
      <c r="B3907">
        <v>7.42</v>
      </c>
    </row>
    <row r="3908" spans="1:2" hidden="1">
      <c r="A3908" s="4">
        <v>28356</v>
      </c>
      <c r="B3908">
        <v>7.4</v>
      </c>
    </row>
    <row r="3909" spans="1:2" hidden="1">
      <c r="A3909" s="4">
        <v>28359</v>
      </c>
      <c r="B3909">
        <v>7.39</v>
      </c>
    </row>
    <row r="3910" spans="1:2" hidden="1">
      <c r="A3910" s="4">
        <v>28360</v>
      </c>
      <c r="B3910">
        <v>7.36</v>
      </c>
    </row>
    <row r="3911" spans="1:2" hidden="1">
      <c r="A3911" s="4">
        <v>28361</v>
      </c>
      <c r="B3911">
        <v>7.35</v>
      </c>
    </row>
    <row r="3912" spans="1:2" hidden="1">
      <c r="A3912" s="4">
        <v>28362</v>
      </c>
      <c r="B3912">
        <v>7.32</v>
      </c>
    </row>
    <row r="3913" spans="1:2" hidden="1">
      <c r="A3913" s="4">
        <v>28363</v>
      </c>
      <c r="B3913">
        <v>7.27</v>
      </c>
    </row>
    <row r="3914" spans="1:2" hidden="1">
      <c r="A3914" s="4">
        <v>28366</v>
      </c>
      <c r="B3914">
        <v>7.25</v>
      </c>
    </row>
    <row r="3915" spans="1:2" hidden="1">
      <c r="A3915" s="4">
        <v>28367</v>
      </c>
      <c r="B3915">
        <v>7.27</v>
      </c>
    </row>
    <row r="3916" spans="1:2" hidden="1">
      <c r="A3916" s="4">
        <v>28368</v>
      </c>
      <c r="B3916">
        <v>7.28</v>
      </c>
    </row>
    <row r="3917" spans="1:2" hidden="1">
      <c r="A3917" s="4">
        <v>28369</v>
      </c>
      <c r="B3917">
        <v>7.3</v>
      </c>
    </row>
    <row r="3918" spans="1:2" hidden="1">
      <c r="A3918" s="4">
        <v>28370</v>
      </c>
      <c r="B3918">
        <v>7.24</v>
      </c>
    </row>
    <row r="3919" spans="1:2" hidden="1">
      <c r="A3919" s="4">
        <v>28374</v>
      </c>
      <c r="B3919">
        <v>7.24</v>
      </c>
    </row>
    <row r="3920" spans="1:2" hidden="1">
      <c r="A3920" s="4">
        <v>28375</v>
      </c>
      <c r="B3920">
        <v>7.26</v>
      </c>
    </row>
    <row r="3921" spans="1:2" hidden="1">
      <c r="A3921" s="4">
        <v>28376</v>
      </c>
      <c r="B3921">
        <v>7.28</v>
      </c>
    </row>
    <row r="3922" spans="1:2" hidden="1">
      <c r="A3922" s="4">
        <v>28377</v>
      </c>
      <c r="B3922">
        <v>7.36</v>
      </c>
    </row>
    <row r="3923" spans="1:2" hidden="1">
      <c r="A3923" s="4">
        <v>28380</v>
      </c>
      <c r="B3923">
        <v>7.38</v>
      </c>
    </row>
    <row r="3924" spans="1:2" hidden="1">
      <c r="A3924" s="4">
        <v>28381</v>
      </c>
      <c r="B3924">
        <v>7.37</v>
      </c>
    </row>
    <row r="3925" spans="1:2" hidden="1">
      <c r="A3925" s="4">
        <v>28382</v>
      </c>
      <c r="B3925">
        <v>7.34</v>
      </c>
    </row>
    <row r="3926" spans="1:2" hidden="1">
      <c r="A3926" s="4">
        <v>28383</v>
      </c>
      <c r="B3926">
        <v>7.33</v>
      </c>
    </row>
    <row r="3927" spans="1:2" hidden="1">
      <c r="A3927" s="4">
        <v>28384</v>
      </c>
      <c r="B3927">
        <v>7.32</v>
      </c>
    </row>
    <row r="3928" spans="1:2" hidden="1">
      <c r="A3928" s="4">
        <v>28387</v>
      </c>
      <c r="B3928">
        <v>7.32</v>
      </c>
    </row>
    <row r="3929" spans="1:2" hidden="1">
      <c r="A3929" s="4">
        <v>28388</v>
      </c>
      <c r="B3929">
        <v>7.36</v>
      </c>
    </row>
    <row r="3930" spans="1:2" hidden="1">
      <c r="A3930" s="4">
        <v>28389</v>
      </c>
      <c r="B3930">
        <v>7.36</v>
      </c>
    </row>
    <row r="3931" spans="1:2" hidden="1">
      <c r="A3931" s="4">
        <v>28390</v>
      </c>
      <c r="B3931">
        <v>7.39</v>
      </c>
    </row>
    <row r="3932" spans="1:2" hidden="1">
      <c r="A3932" s="4">
        <v>28391</v>
      </c>
      <c r="B3932">
        <v>7.39</v>
      </c>
    </row>
    <row r="3933" spans="1:2" hidden="1">
      <c r="A3933" s="4">
        <v>28394</v>
      </c>
      <c r="B3933">
        <v>7.42</v>
      </c>
    </row>
    <row r="3934" spans="1:2" hidden="1">
      <c r="A3934" s="4">
        <v>28395</v>
      </c>
      <c r="B3934">
        <v>7.38</v>
      </c>
    </row>
    <row r="3935" spans="1:2" hidden="1">
      <c r="A3935" s="4">
        <v>28396</v>
      </c>
      <c r="B3935">
        <v>7.38</v>
      </c>
    </row>
    <row r="3936" spans="1:2" hidden="1">
      <c r="A3936" s="4">
        <v>28397</v>
      </c>
      <c r="B3936">
        <v>7.39</v>
      </c>
    </row>
    <row r="3937" spans="1:2" hidden="1">
      <c r="A3937" s="4">
        <v>28398</v>
      </c>
      <c r="B3937">
        <v>7.41</v>
      </c>
    </row>
    <row r="3938" spans="1:2" hidden="1">
      <c r="A3938" s="4">
        <v>28401</v>
      </c>
      <c r="B3938">
        <v>7.41</v>
      </c>
    </row>
    <row r="3939" spans="1:2" hidden="1">
      <c r="A3939" s="4">
        <v>28402</v>
      </c>
      <c r="B3939">
        <v>7.4</v>
      </c>
    </row>
    <row r="3940" spans="1:2" hidden="1">
      <c r="A3940" s="4">
        <v>28403</v>
      </c>
      <c r="B3940">
        <v>7.4</v>
      </c>
    </row>
    <row r="3941" spans="1:2" hidden="1">
      <c r="A3941" s="4">
        <v>28404</v>
      </c>
      <c r="B3941">
        <v>7.44</v>
      </c>
    </row>
    <row r="3942" spans="1:2" hidden="1">
      <c r="A3942" s="4">
        <v>28405</v>
      </c>
      <c r="B3942">
        <v>7.48</v>
      </c>
    </row>
    <row r="3943" spans="1:2" hidden="1">
      <c r="A3943" s="4">
        <v>28409</v>
      </c>
      <c r="B3943">
        <v>7.54</v>
      </c>
    </row>
    <row r="3944" spans="1:2" hidden="1">
      <c r="A3944" s="4">
        <v>28410</v>
      </c>
      <c r="B3944">
        <v>7.54</v>
      </c>
    </row>
    <row r="3945" spans="1:2" hidden="1">
      <c r="A3945" s="4">
        <v>28411</v>
      </c>
      <c r="B3945">
        <v>7.54</v>
      </c>
    </row>
    <row r="3946" spans="1:2" hidden="1">
      <c r="A3946" s="4">
        <v>28412</v>
      </c>
      <c r="B3946">
        <v>7.54</v>
      </c>
    </row>
    <row r="3947" spans="1:2" hidden="1">
      <c r="A3947" s="4">
        <v>28415</v>
      </c>
      <c r="B3947">
        <v>7.55</v>
      </c>
    </row>
    <row r="3948" spans="1:2" hidden="1">
      <c r="A3948" s="4">
        <v>28416</v>
      </c>
      <c r="B3948">
        <v>7.55</v>
      </c>
    </row>
    <row r="3949" spans="1:2" hidden="1">
      <c r="A3949" s="4">
        <v>28417</v>
      </c>
      <c r="B3949">
        <v>7.54</v>
      </c>
    </row>
    <row r="3950" spans="1:2" hidden="1">
      <c r="A3950" s="4">
        <v>28418</v>
      </c>
      <c r="B3950">
        <v>7.54</v>
      </c>
    </row>
    <row r="3951" spans="1:2" hidden="1">
      <c r="A3951" s="4">
        <v>28419</v>
      </c>
      <c r="B3951">
        <v>7.55</v>
      </c>
    </row>
    <row r="3952" spans="1:2" hidden="1">
      <c r="A3952" s="4">
        <v>28422</v>
      </c>
      <c r="B3952">
        <v>7.56</v>
      </c>
    </row>
    <row r="3953" spans="1:2" hidden="1">
      <c r="A3953" s="4">
        <v>28423</v>
      </c>
      <c r="B3953">
        <v>7.58</v>
      </c>
    </row>
    <row r="3954" spans="1:2" hidden="1">
      <c r="A3954" s="4">
        <v>28424</v>
      </c>
      <c r="B3954">
        <v>7.57</v>
      </c>
    </row>
    <row r="3955" spans="1:2" hidden="1">
      <c r="A3955" s="4">
        <v>28425</v>
      </c>
      <c r="B3955">
        <v>7.56</v>
      </c>
    </row>
    <row r="3956" spans="1:2" hidden="1">
      <c r="A3956" s="4">
        <v>28426</v>
      </c>
      <c r="B3956">
        <v>7.56</v>
      </c>
    </row>
    <row r="3957" spans="1:2" hidden="1">
      <c r="A3957" s="4">
        <v>28429</v>
      </c>
      <c r="B3957">
        <v>7.62</v>
      </c>
    </row>
    <row r="3958" spans="1:2" hidden="1">
      <c r="A3958" s="4">
        <v>28430</v>
      </c>
      <c r="B3958">
        <v>7.63</v>
      </c>
    </row>
    <row r="3959" spans="1:2" hidden="1">
      <c r="A3959" s="4">
        <v>28431</v>
      </c>
      <c r="B3959">
        <v>7.69</v>
      </c>
    </row>
    <row r="3960" spans="1:2" hidden="1">
      <c r="A3960" s="4">
        <v>28432</v>
      </c>
      <c r="B3960">
        <v>7.68</v>
      </c>
    </row>
    <row r="3961" spans="1:2" hidden="1">
      <c r="A3961" s="4">
        <v>28433</v>
      </c>
      <c r="B3961">
        <v>7.64</v>
      </c>
    </row>
    <row r="3962" spans="1:2" hidden="1">
      <c r="A3962" s="4">
        <v>28436</v>
      </c>
      <c r="B3962">
        <v>7.62</v>
      </c>
    </row>
    <row r="3963" spans="1:2" hidden="1">
      <c r="A3963" s="4">
        <v>28438</v>
      </c>
      <c r="B3963">
        <v>7.6</v>
      </c>
    </row>
    <row r="3964" spans="1:2" hidden="1">
      <c r="A3964" s="4">
        <v>28439</v>
      </c>
      <c r="B3964">
        <v>7.59</v>
      </c>
    </row>
    <row r="3965" spans="1:2" hidden="1">
      <c r="A3965" s="4">
        <v>28443</v>
      </c>
      <c r="B3965">
        <v>7.56</v>
      </c>
    </row>
    <row r="3966" spans="1:2" hidden="1">
      <c r="A3966" s="4">
        <v>28444</v>
      </c>
      <c r="B3966">
        <v>7.56</v>
      </c>
    </row>
    <row r="3967" spans="1:2" hidden="1">
      <c r="A3967" s="4">
        <v>28445</v>
      </c>
      <c r="B3967">
        <v>7.55</v>
      </c>
    </row>
    <row r="3968" spans="1:2" hidden="1">
      <c r="A3968" s="4">
        <v>28446</v>
      </c>
      <c r="B3968">
        <v>7.54</v>
      </c>
    </row>
    <row r="3969" spans="1:2" hidden="1">
      <c r="A3969" s="4">
        <v>28447</v>
      </c>
      <c r="B3969">
        <v>7.54</v>
      </c>
    </row>
    <row r="3970" spans="1:2" hidden="1">
      <c r="A3970" s="4">
        <v>28450</v>
      </c>
      <c r="B3970">
        <v>7.56</v>
      </c>
    </row>
    <row r="3971" spans="1:2" hidden="1">
      <c r="A3971" s="4">
        <v>28451</v>
      </c>
      <c r="B3971">
        <v>7.54</v>
      </c>
    </row>
    <row r="3972" spans="1:2" hidden="1">
      <c r="A3972" s="4">
        <v>28452</v>
      </c>
      <c r="B3972">
        <v>7.52</v>
      </c>
    </row>
    <row r="3973" spans="1:2" hidden="1">
      <c r="A3973" s="4">
        <v>28454</v>
      </c>
      <c r="B3973">
        <v>7.52</v>
      </c>
    </row>
    <row r="3974" spans="1:2" hidden="1">
      <c r="A3974" s="4">
        <v>28457</v>
      </c>
      <c r="B3974">
        <v>7.53</v>
      </c>
    </row>
    <row r="3975" spans="1:2" hidden="1">
      <c r="A3975" s="4">
        <v>28458</v>
      </c>
      <c r="B3975">
        <v>7.55</v>
      </c>
    </row>
    <row r="3976" spans="1:2" hidden="1">
      <c r="A3976" s="4">
        <v>28459</v>
      </c>
      <c r="B3976">
        <v>7.55</v>
      </c>
    </row>
    <row r="3977" spans="1:2" hidden="1">
      <c r="A3977" s="4">
        <v>28460</v>
      </c>
      <c r="B3977">
        <v>7.58</v>
      </c>
    </row>
    <row r="3978" spans="1:2" hidden="1">
      <c r="A3978" s="4">
        <v>28461</v>
      </c>
      <c r="B3978">
        <v>7.59</v>
      </c>
    </row>
    <row r="3979" spans="1:2" hidden="1">
      <c r="A3979" s="4">
        <v>28464</v>
      </c>
      <c r="B3979">
        <v>7.6</v>
      </c>
    </row>
    <row r="3980" spans="1:2" hidden="1">
      <c r="A3980" s="4">
        <v>28465</v>
      </c>
      <c r="B3980">
        <v>7.63</v>
      </c>
    </row>
    <row r="3981" spans="1:2" hidden="1">
      <c r="A3981" s="4">
        <v>28466</v>
      </c>
      <c r="B3981">
        <v>7.63</v>
      </c>
    </row>
    <row r="3982" spans="1:2" hidden="1">
      <c r="A3982" s="4">
        <v>28467</v>
      </c>
      <c r="B3982">
        <v>7.64</v>
      </c>
    </row>
    <row r="3983" spans="1:2" hidden="1">
      <c r="A3983" s="4">
        <v>28468</v>
      </c>
      <c r="B3983">
        <v>7.63</v>
      </c>
    </row>
    <row r="3984" spans="1:2" hidden="1">
      <c r="A3984" s="4">
        <v>28471</v>
      </c>
      <c r="B3984">
        <v>7.64</v>
      </c>
    </row>
    <row r="3985" spans="1:2" hidden="1">
      <c r="A3985" s="4">
        <v>28472</v>
      </c>
      <c r="B3985">
        <v>7.65</v>
      </c>
    </row>
    <row r="3986" spans="1:2" hidden="1">
      <c r="A3986" s="4">
        <v>28473</v>
      </c>
      <c r="B3986">
        <v>7.66</v>
      </c>
    </row>
    <row r="3987" spans="1:2" hidden="1">
      <c r="A3987" s="4">
        <v>28474</v>
      </c>
      <c r="B3987">
        <v>7.67</v>
      </c>
    </row>
    <row r="3988" spans="1:2" hidden="1">
      <c r="A3988" s="4">
        <v>28475</v>
      </c>
      <c r="B3988">
        <v>7.67</v>
      </c>
    </row>
    <row r="3989" spans="1:2" hidden="1">
      <c r="A3989" s="4">
        <v>28478</v>
      </c>
      <c r="B3989">
        <v>7.69</v>
      </c>
    </row>
    <row r="3990" spans="1:2" hidden="1">
      <c r="A3990" s="4">
        <v>28479</v>
      </c>
      <c r="B3990">
        <v>7.74</v>
      </c>
    </row>
    <row r="3991" spans="1:2" hidden="1">
      <c r="A3991" s="4">
        <v>28480</v>
      </c>
      <c r="B3991">
        <v>7.72</v>
      </c>
    </row>
    <row r="3992" spans="1:2" hidden="1">
      <c r="A3992" s="4">
        <v>28481</v>
      </c>
      <c r="B3992">
        <v>7.75</v>
      </c>
    </row>
    <row r="3993" spans="1:2" hidden="1">
      <c r="A3993" s="4">
        <v>28482</v>
      </c>
      <c r="B3993">
        <v>7.75</v>
      </c>
    </row>
    <row r="3994" spans="1:2" hidden="1">
      <c r="A3994" s="4">
        <v>28486</v>
      </c>
      <c r="B3994">
        <v>7.77</v>
      </c>
    </row>
    <row r="3995" spans="1:2" hidden="1">
      <c r="A3995" s="4">
        <v>28487</v>
      </c>
      <c r="B3995">
        <v>7.78</v>
      </c>
    </row>
    <row r="3996" spans="1:2" hidden="1">
      <c r="A3996" s="4">
        <v>28488</v>
      </c>
      <c r="B3996">
        <v>7.82</v>
      </c>
    </row>
    <row r="3997" spans="1:2" hidden="1">
      <c r="A3997" s="4">
        <v>28489</v>
      </c>
      <c r="B3997">
        <v>7.78</v>
      </c>
    </row>
    <row r="3998" spans="1:2" hidden="1">
      <c r="A3998" s="4">
        <v>28493</v>
      </c>
      <c r="B3998">
        <v>7.83</v>
      </c>
    </row>
    <row r="3999" spans="1:2" hidden="1">
      <c r="A3999" s="4">
        <v>28494</v>
      </c>
      <c r="B3999">
        <v>7.82</v>
      </c>
    </row>
    <row r="4000" spans="1:2" hidden="1">
      <c r="A4000" s="4">
        <v>28495</v>
      </c>
      <c r="B4000">
        <v>7.83</v>
      </c>
    </row>
    <row r="4001" spans="1:2" hidden="1">
      <c r="A4001" s="4">
        <v>28496</v>
      </c>
      <c r="B4001">
        <v>7.85</v>
      </c>
    </row>
    <row r="4002" spans="1:2" hidden="1">
      <c r="A4002" s="4">
        <v>28499</v>
      </c>
      <c r="B4002">
        <v>8.01</v>
      </c>
    </row>
    <row r="4003" spans="1:2" hidden="1">
      <c r="A4003" s="4">
        <v>28500</v>
      </c>
      <c r="B4003">
        <v>8.02</v>
      </c>
    </row>
    <row r="4004" spans="1:2" hidden="1">
      <c r="A4004" s="4">
        <v>28501</v>
      </c>
      <c r="B4004">
        <v>8.0299999999999994</v>
      </c>
    </row>
    <row r="4005" spans="1:2" hidden="1">
      <c r="A4005" s="4">
        <v>28502</v>
      </c>
      <c r="B4005">
        <v>8.02</v>
      </c>
    </row>
    <row r="4006" spans="1:2" hidden="1">
      <c r="A4006" s="4">
        <v>28503</v>
      </c>
      <c r="B4006">
        <v>7.98</v>
      </c>
    </row>
    <row r="4007" spans="1:2" hidden="1">
      <c r="A4007" s="4">
        <v>28506</v>
      </c>
      <c r="B4007">
        <v>7.98</v>
      </c>
    </row>
    <row r="4008" spans="1:2" hidden="1">
      <c r="A4008" s="4">
        <v>28507</v>
      </c>
      <c r="B4008">
        <v>7.98</v>
      </c>
    </row>
    <row r="4009" spans="1:2" hidden="1">
      <c r="A4009" s="4">
        <v>28508</v>
      </c>
      <c r="B4009">
        <v>7.98</v>
      </c>
    </row>
    <row r="4010" spans="1:2" hidden="1">
      <c r="A4010" s="4">
        <v>28509</v>
      </c>
      <c r="B4010">
        <v>7.97</v>
      </c>
    </row>
    <row r="4011" spans="1:2" hidden="1">
      <c r="A4011" s="4">
        <v>28510</v>
      </c>
      <c r="B4011">
        <v>7.97</v>
      </c>
    </row>
    <row r="4012" spans="1:2" hidden="1">
      <c r="A4012" s="4">
        <v>28513</v>
      </c>
      <c r="B4012">
        <v>7.97</v>
      </c>
    </row>
    <row r="4013" spans="1:2" hidden="1">
      <c r="A4013" s="4">
        <v>28514</v>
      </c>
      <c r="B4013">
        <v>7.99</v>
      </c>
    </row>
    <row r="4014" spans="1:2" hidden="1">
      <c r="A4014" s="4">
        <v>28515</v>
      </c>
      <c r="B4014">
        <v>8</v>
      </c>
    </row>
    <row r="4015" spans="1:2" hidden="1">
      <c r="A4015" s="4">
        <v>28516</v>
      </c>
      <c r="B4015">
        <v>7.98</v>
      </c>
    </row>
    <row r="4016" spans="1:2" hidden="1">
      <c r="A4016" s="4">
        <v>28517</v>
      </c>
      <c r="B4016">
        <v>7.97</v>
      </c>
    </row>
    <row r="4017" spans="1:2" hidden="1">
      <c r="A4017" s="4">
        <v>28520</v>
      </c>
      <c r="B4017">
        <v>7.96</v>
      </c>
    </row>
    <row r="4018" spans="1:2" hidden="1">
      <c r="A4018" s="4">
        <v>28521</v>
      </c>
      <c r="B4018">
        <v>7.94</v>
      </c>
    </row>
    <row r="4019" spans="1:2" hidden="1">
      <c r="A4019" s="4">
        <v>28522</v>
      </c>
      <c r="B4019">
        <v>7.96</v>
      </c>
    </row>
    <row r="4020" spans="1:2" hidden="1">
      <c r="A4020" s="4">
        <v>28523</v>
      </c>
      <c r="B4020">
        <v>7.96</v>
      </c>
    </row>
    <row r="4021" spans="1:2" hidden="1">
      <c r="A4021" s="4">
        <v>28524</v>
      </c>
      <c r="B4021">
        <v>7.97</v>
      </c>
    </row>
    <row r="4022" spans="1:2" hidden="1">
      <c r="A4022" s="4">
        <v>28527</v>
      </c>
      <c r="B4022">
        <v>7.99</v>
      </c>
    </row>
    <row r="4023" spans="1:2" hidden="1">
      <c r="A4023" s="4">
        <v>28528</v>
      </c>
      <c r="B4023">
        <v>7.99</v>
      </c>
    </row>
    <row r="4024" spans="1:2" hidden="1">
      <c r="A4024" s="4">
        <v>28529</v>
      </c>
      <c r="B4024">
        <v>8</v>
      </c>
    </row>
    <row r="4025" spans="1:2" hidden="1">
      <c r="A4025" s="4">
        <v>28530</v>
      </c>
      <c r="B4025">
        <v>8.01</v>
      </c>
    </row>
    <row r="4026" spans="1:2" hidden="1">
      <c r="A4026" s="4">
        <v>28531</v>
      </c>
      <c r="B4026">
        <v>8.02</v>
      </c>
    </row>
    <row r="4027" spans="1:2" hidden="1">
      <c r="A4027" s="4">
        <v>28535</v>
      </c>
      <c r="B4027">
        <v>8.0500000000000007</v>
      </c>
    </row>
    <row r="4028" spans="1:2" hidden="1">
      <c r="A4028" s="4">
        <v>28536</v>
      </c>
      <c r="B4028">
        <v>8.08</v>
      </c>
    </row>
    <row r="4029" spans="1:2" hidden="1">
      <c r="A4029" s="4">
        <v>28537</v>
      </c>
      <c r="B4029">
        <v>8.1</v>
      </c>
    </row>
    <row r="4030" spans="1:2" hidden="1">
      <c r="A4030" s="4">
        <v>28538</v>
      </c>
      <c r="B4030">
        <v>8.09</v>
      </c>
    </row>
    <row r="4031" spans="1:2" hidden="1">
      <c r="A4031" s="4">
        <v>28542</v>
      </c>
      <c r="B4031">
        <v>8.1</v>
      </c>
    </row>
    <row r="4032" spans="1:2" hidden="1">
      <c r="A4032" s="4">
        <v>28543</v>
      </c>
      <c r="B4032">
        <v>8.1</v>
      </c>
    </row>
    <row r="4033" spans="1:2" hidden="1">
      <c r="A4033" s="4">
        <v>28544</v>
      </c>
      <c r="B4033">
        <v>8.08</v>
      </c>
    </row>
    <row r="4034" spans="1:2" hidden="1">
      <c r="A4034" s="4">
        <v>28545</v>
      </c>
      <c r="B4034">
        <v>8.0399999999999991</v>
      </c>
    </row>
    <row r="4035" spans="1:2" hidden="1">
      <c r="A4035" s="4">
        <v>28548</v>
      </c>
      <c r="B4035">
        <v>8.02</v>
      </c>
    </row>
    <row r="4036" spans="1:2" hidden="1">
      <c r="A4036" s="4">
        <v>28549</v>
      </c>
      <c r="B4036">
        <v>8.0399999999999991</v>
      </c>
    </row>
    <row r="4037" spans="1:2" hidden="1">
      <c r="A4037" s="4">
        <v>28550</v>
      </c>
      <c r="B4037">
        <v>8.0500000000000007</v>
      </c>
    </row>
    <row r="4038" spans="1:2" hidden="1">
      <c r="A4038" s="4">
        <v>28551</v>
      </c>
      <c r="B4038">
        <v>8.0399999999999991</v>
      </c>
    </row>
    <row r="4039" spans="1:2" hidden="1">
      <c r="A4039" s="4">
        <v>28552</v>
      </c>
      <c r="B4039">
        <v>8.0399999999999991</v>
      </c>
    </row>
    <row r="4040" spans="1:2" hidden="1">
      <c r="A4040" s="4">
        <v>28555</v>
      </c>
      <c r="B4040">
        <v>8.0500000000000007</v>
      </c>
    </row>
    <row r="4041" spans="1:2" hidden="1">
      <c r="A4041" s="4">
        <v>28556</v>
      </c>
      <c r="B4041">
        <v>8.0299999999999994</v>
      </c>
    </row>
    <row r="4042" spans="1:2" hidden="1">
      <c r="A4042" s="4">
        <v>28557</v>
      </c>
      <c r="B4042">
        <v>8.0299999999999994</v>
      </c>
    </row>
    <row r="4043" spans="1:2" hidden="1">
      <c r="A4043" s="4">
        <v>28558</v>
      </c>
      <c r="B4043">
        <v>8.02</v>
      </c>
    </row>
    <row r="4044" spans="1:2" hidden="1">
      <c r="A4044" s="4">
        <v>28559</v>
      </c>
      <c r="B4044">
        <v>8</v>
      </c>
    </row>
    <row r="4045" spans="1:2" hidden="1">
      <c r="A4045" s="4">
        <v>28562</v>
      </c>
      <c r="B4045">
        <v>7.99</v>
      </c>
    </row>
    <row r="4046" spans="1:2" hidden="1">
      <c r="A4046" s="4">
        <v>28563</v>
      </c>
      <c r="B4046">
        <v>7.99</v>
      </c>
    </row>
    <row r="4047" spans="1:2" hidden="1">
      <c r="A4047" s="4">
        <v>28564</v>
      </c>
      <c r="B4047">
        <v>8</v>
      </c>
    </row>
    <row r="4048" spans="1:2" hidden="1">
      <c r="A4048" s="4">
        <v>28565</v>
      </c>
      <c r="B4048">
        <v>8</v>
      </c>
    </row>
    <row r="4049" spans="1:2" hidden="1">
      <c r="A4049" s="4">
        <v>28566</v>
      </c>
      <c r="B4049">
        <v>8</v>
      </c>
    </row>
    <row r="4050" spans="1:2" hidden="1">
      <c r="A4050" s="4">
        <v>28569</v>
      </c>
      <c r="B4050">
        <v>7.97</v>
      </c>
    </row>
    <row r="4051" spans="1:2" hidden="1">
      <c r="A4051" s="4">
        <v>28570</v>
      </c>
      <c r="B4051">
        <v>7.97</v>
      </c>
    </row>
    <row r="4052" spans="1:2" hidden="1">
      <c r="A4052" s="4">
        <v>28571</v>
      </c>
      <c r="B4052">
        <v>7.98</v>
      </c>
    </row>
    <row r="4053" spans="1:2" hidden="1">
      <c r="A4053" s="4">
        <v>28572</v>
      </c>
      <c r="B4053">
        <v>8.01</v>
      </c>
    </row>
    <row r="4054" spans="1:2" hidden="1">
      <c r="A4054" s="4">
        <v>28576</v>
      </c>
      <c r="B4054">
        <v>8.1199999999999992</v>
      </c>
    </row>
    <row r="4055" spans="1:2" hidden="1">
      <c r="A4055" s="4">
        <v>28577</v>
      </c>
      <c r="B4055">
        <v>8.1199999999999992</v>
      </c>
    </row>
    <row r="4056" spans="1:2" hidden="1">
      <c r="A4056" s="4">
        <v>28578</v>
      </c>
      <c r="B4056">
        <v>8.11</v>
      </c>
    </row>
    <row r="4057" spans="1:2" hidden="1">
      <c r="A4057" s="4">
        <v>28579</v>
      </c>
      <c r="B4057">
        <v>8.1199999999999992</v>
      </c>
    </row>
    <row r="4058" spans="1:2" hidden="1">
      <c r="A4058" s="4">
        <v>28580</v>
      </c>
      <c r="B4058">
        <v>8.15</v>
      </c>
    </row>
    <row r="4059" spans="1:2" hidden="1">
      <c r="A4059" s="4">
        <v>28583</v>
      </c>
      <c r="B4059">
        <v>8.1300000000000008</v>
      </c>
    </row>
    <row r="4060" spans="1:2" hidden="1">
      <c r="A4060" s="4">
        <v>28584</v>
      </c>
      <c r="B4060">
        <v>8.1199999999999992</v>
      </c>
    </row>
    <row r="4061" spans="1:2" hidden="1">
      <c r="A4061" s="4">
        <v>28585</v>
      </c>
      <c r="B4061">
        <v>8.14</v>
      </c>
    </row>
    <row r="4062" spans="1:2" hidden="1">
      <c r="A4062" s="4">
        <v>28586</v>
      </c>
      <c r="B4062">
        <v>8.16</v>
      </c>
    </row>
    <row r="4063" spans="1:2" hidden="1">
      <c r="A4063" s="4">
        <v>28587</v>
      </c>
      <c r="B4063">
        <v>8.14</v>
      </c>
    </row>
    <row r="4064" spans="1:2" hidden="1">
      <c r="A4064" s="4">
        <v>28590</v>
      </c>
      <c r="B4064">
        <v>8.15</v>
      </c>
    </row>
    <row r="4065" spans="1:2" hidden="1">
      <c r="A4065" s="4">
        <v>28591</v>
      </c>
      <c r="B4065">
        <v>8.16</v>
      </c>
    </row>
    <row r="4066" spans="1:2" hidden="1">
      <c r="A4066" s="4">
        <v>28592</v>
      </c>
      <c r="B4066">
        <v>8.16</v>
      </c>
    </row>
    <row r="4067" spans="1:2" hidden="1">
      <c r="A4067" s="4">
        <v>28593</v>
      </c>
      <c r="B4067">
        <v>8.15</v>
      </c>
    </row>
    <row r="4068" spans="1:2" hidden="1">
      <c r="A4068" s="4">
        <v>28594</v>
      </c>
      <c r="B4068">
        <v>8.1199999999999992</v>
      </c>
    </row>
    <row r="4069" spans="1:2" hidden="1">
      <c r="A4069" s="4">
        <v>28597</v>
      </c>
      <c r="B4069">
        <v>8.08</v>
      </c>
    </row>
    <row r="4070" spans="1:2" hidden="1">
      <c r="A4070" s="4">
        <v>28598</v>
      </c>
      <c r="B4070">
        <v>8.08</v>
      </c>
    </row>
    <row r="4071" spans="1:2" hidden="1">
      <c r="A4071" s="4">
        <v>28599</v>
      </c>
      <c r="B4071">
        <v>8.1300000000000008</v>
      </c>
    </row>
    <row r="4072" spans="1:2" hidden="1">
      <c r="A4072" s="4">
        <v>28600</v>
      </c>
      <c r="B4072">
        <v>8.14</v>
      </c>
    </row>
    <row r="4073" spans="1:2" hidden="1">
      <c r="A4073" s="4">
        <v>28601</v>
      </c>
      <c r="B4073">
        <v>8.16</v>
      </c>
    </row>
    <row r="4074" spans="1:2" hidden="1">
      <c r="A4074" s="4">
        <v>28604</v>
      </c>
      <c r="B4074">
        <v>8.18</v>
      </c>
    </row>
    <row r="4075" spans="1:2" hidden="1">
      <c r="A4075" s="4">
        <v>28605</v>
      </c>
      <c r="B4075">
        <v>8.18</v>
      </c>
    </row>
    <row r="4076" spans="1:2" hidden="1">
      <c r="A4076" s="4">
        <v>28606</v>
      </c>
      <c r="B4076">
        <v>8.2200000000000006</v>
      </c>
    </row>
    <row r="4077" spans="1:2" hidden="1">
      <c r="A4077" s="4">
        <v>28607</v>
      </c>
      <c r="B4077">
        <v>8.24</v>
      </c>
    </row>
    <row r="4078" spans="1:2" hidden="1">
      <c r="A4078" s="4">
        <v>28608</v>
      </c>
      <c r="B4078">
        <v>8.24</v>
      </c>
    </row>
    <row r="4079" spans="1:2" hidden="1">
      <c r="A4079" s="4">
        <v>28611</v>
      </c>
      <c r="B4079">
        <v>8.24</v>
      </c>
    </row>
    <row r="4080" spans="1:2" hidden="1">
      <c r="A4080" s="4">
        <v>28612</v>
      </c>
      <c r="B4080">
        <v>8.25</v>
      </c>
    </row>
    <row r="4081" spans="1:2" hidden="1">
      <c r="A4081" s="4">
        <v>28613</v>
      </c>
      <c r="B4081">
        <v>8.2799999999999994</v>
      </c>
    </row>
    <row r="4082" spans="1:2" hidden="1">
      <c r="A4082" s="4">
        <v>28614</v>
      </c>
      <c r="B4082">
        <v>8.27</v>
      </c>
    </row>
    <row r="4083" spans="1:2" hidden="1">
      <c r="A4083" s="4">
        <v>28615</v>
      </c>
      <c r="B4083">
        <v>8.34</v>
      </c>
    </row>
    <row r="4084" spans="1:2" hidden="1">
      <c r="A4084" s="4">
        <v>28618</v>
      </c>
      <c r="B4084">
        <v>8.35</v>
      </c>
    </row>
    <row r="4085" spans="1:2" hidden="1">
      <c r="A4085" s="4">
        <v>28619</v>
      </c>
      <c r="B4085">
        <v>8.34</v>
      </c>
    </row>
    <row r="4086" spans="1:2" hidden="1">
      <c r="A4086" s="4">
        <v>28620</v>
      </c>
      <c r="B4086">
        <v>8.34</v>
      </c>
    </row>
    <row r="4087" spans="1:2" hidden="1">
      <c r="A4087" s="4">
        <v>28621</v>
      </c>
      <c r="B4087">
        <v>8.34</v>
      </c>
    </row>
    <row r="4088" spans="1:2" hidden="1">
      <c r="A4088" s="4">
        <v>28622</v>
      </c>
      <c r="B4088">
        <v>8.36</v>
      </c>
    </row>
    <row r="4089" spans="1:2" hidden="1">
      <c r="A4089" s="4">
        <v>28625</v>
      </c>
      <c r="B4089">
        <v>8.35</v>
      </c>
    </row>
    <row r="4090" spans="1:2" hidden="1">
      <c r="A4090" s="4">
        <v>28626</v>
      </c>
      <c r="B4090">
        <v>8.34</v>
      </c>
    </row>
    <row r="4091" spans="1:2" hidden="1">
      <c r="A4091" s="4">
        <v>28627</v>
      </c>
      <c r="B4091">
        <v>8.33</v>
      </c>
    </row>
    <row r="4092" spans="1:2" hidden="1">
      <c r="A4092" s="4">
        <v>28628</v>
      </c>
      <c r="B4092">
        <v>8.3699999999999992</v>
      </c>
    </row>
    <row r="4093" spans="1:2" hidden="1">
      <c r="A4093" s="4">
        <v>28629</v>
      </c>
      <c r="B4093">
        <v>8.3800000000000008</v>
      </c>
    </row>
    <row r="4094" spans="1:2" hidden="1">
      <c r="A4094" s="4">
        <v>28632</v>
      </c>
      <c r="B4094">
        <v>8.3800000000000008</v>
      </c>
    </row>
    <row r="4095" spans="1:2" hidden="1">
      <c r="A4095" s="4">
        <v>28633</v>
      </c>
      <c r="B4095">
        <v>8.3699999999999992</v>
      </c>
    </row>
    <row r="4096" spans="1:2" hidden="1">
      <c r="A4096" s="4">
        <v>28634</v>
      </c>
      <c r="B4096">
        <v>8.39</v>
      </c>
    </row>
    <row r="4097" spans="1:2" hidden="1">
      <c r="A4097" s="4">
        <v>28635</v>
      </c>
      <c r="B4097">
        <v>8.4</v>
      </c>
    </row>
    <row r="4098" spans="1:2" hidden="1">
      <c r="A4098" s="4">
        <v>28636</v>
      </c>
      <c r="B4098">
        <v>8.42</v>
      </c>
    </row>
    <row r="4099" spans="1:2" hidden="1">
      <c r="A4099" s="4">
        <v>28641</v>
      </c>
      <c r="B4099">
        <v>8.42</v>
      </c>
    </row>
    <row r="4100" spans="1:2" hidden="1">
      <c r="A4100" s="4">
        <v>28642</v>
      </c>
      <c r="B4100">
        <v>8.41</v>
      </c>
    </row>
    <row r="4101" spans="1:2" hidden="1">
      <c r="A4101" s="4">
        <v>28643</v>
      </c>
      <c r="B4101">
        <v>8.39</v>
      </c>
    </row>
    <row r="4102" spans="1:2" hidden="1">
      <c r="A4102" s="4">
        <v>28646</v>
      </c>
      <c r="B4102">
        <v>8.3800000000000008</v>
      </c>
    </row>
    <row r="4103" spans="1:2" hidden="1">
      <c r="A4103" s="4">
        <v>28647</v>
      </c>
      <c r="B4103">
        <v>8.3699999999999992</v>
      </c>
    </row>
    <row r="4104" spans="1:2" hidden="1">
      <c r="A4104" s="4">
        <v>28648</v>
      </c>
      <c r="B4104">
        <v>8.3699999999999992</v>
      </c>
    </row>
    <row r="4105" spans="1:2" hidden="1">
      <c r="A4105" s="4">
        <v>28649</v>
      </c>
      <c r="B4105">
        <v>8.3800000000000008</v>
      </c>
    </row>
    <row r="4106" spans="1:2" hidden="1">
      <c r="A4106" s="4">
        <v>28650</v>
      </c>
      <c r="B4106">
        <v>8.41</v>
      </c>
    </row>
    <row r="4107" spans="1:2" hidden="1">
      <c r="A4107" s="4">
        <v>28653</v>
      </c>
      <c r="B4107">
        <v>8.4</v>
      </c>
    </row>
    <row r="4108" spans="1:2" hidden="1">
      <c r="A4108" s="4">
        <v>28654</v>
      </c>
      <c r="B4108">
        <v>8.41</v>
      </c>
    </row>
    <row r="4109" spans="1:2" hidden="1">
      <c r="A4109" s="4">
        <v>28655</v>
      </c>
      <c r="B4109">
        <v>8.41</v>
      </c>
    </row>
    <row r="4110" spans="1:2" hidden="1">
      <c r="A4110" s="4">
        <v>28656</v>
      </c>
      <c r="B4110">
        <v>8.41</v>
      </c>
    </row>
    <row r="4111" spans="1:2" hidden="1">
      <c r="A4111" s="4">
        <v>28657</v>
      </c>
      <c r="B4111">
        <v>8.43</v>
      </c>
    </row>
    <row r="4112" spans="1:2" hidden="1">
      <c r="A4112" s="4">
        <v>28660</v>
      </c>
      <c r="B4112">
        <v>8.4499999999999993</v>
      </c>
    </row>
    <row r="4113" spans="1:2" hidden="1">
      <c r="A4113" s="4">
        <v>28661</v>
      </c>
      <c r="B4113">
        <v>8.4700000000000006</v>
      </c>
    </row>
    <row r="4114" spans="1:2" hidden="1">
      <c r="A4114" s="4">
        <v>28662</v>
      </c>
      <c r="B4114">
        <v>8.5</v>
      </c>
    </row>
    <row r="4115" spans="1:2" hidden="1">
      <c r="A4115" s="4">
        <v>28663</v>
      </c>
      <c r="B4115">
        <v>8.5</v>
      </c>
    </row>
    <row r="4116" spans="1:2" hidden="1">
      <c r="A4116" s="4">
        <v>28664</v>
      </c>
      <c r="B4116">
        <v>8.5500000000000007</v>
      </c>
    </row>
    <row r="4117" spans="1:2" hidden="1">
      <c r="A4117" s="4">
        <v>28667</v>
      </c>
      <c r="B4117">
        <v>8.59</v>
      </c>
    </row>
    <row r="4118" spans="1:2" hidden="1">
      <c r="A4118" s="4">
        <v>28668</v>
      </c>
      <c r="B4118">
        <v>8.58</v>
      </c>
    </row>
    <row r="4119" spans="1:2" hidden="1">
      <c r="A4119" s="4">
        <v>28669</v>
      </c>
      <c r="B4119">
        <v>8.57</v>
      </c>
    </row>
    <row r="4120" spans="1:2" hidden="1">
      <c r="A4120" s="4">
        <v>28670</v>
      </c>
      <c r="B4120">
        <v>8.57</v>
      </c>
    </row>
    <row r="4121" spans="1:2" hidden="1">
      <c r="A4121" s="4">
        <v>28671</v>
      </c>
      <c r="B4121">
        <v>8.6199999999999992</v>
      </c>
    </row>
    <row r="4122" spans="1:2" hidden="1">
      <c r="A4122" s="4">
        <v>28674</v>
      </c>
      <c r="B4122">
        <v>8.59</v>
      </c>
    </row>
    <row r="4123" spans="1:2" hidden="1">
      <c r="A4123" s="4">
        <v>28676</v>
      </c>
      <c r="B4123">
        <v>8.6199999999999992</v>
      </c>
    </row>
    <row r="4124" spans="1:2" hidden="1">
      <c r="A4124" s="4">
        <v>28677</v>
      </c>
      <c r="B4124">
        <v>8.6199999999999992</v>
      </c>
    </row>
    <row r="4125" spans="1:2" hidden="1">
      <c r="A4125" s="4">
        <v>28678</v>
      </c>
      <c r="B4125">
        <v>8.66</v>
      </c>
    </row>
    <row r="4126" spans="1:2" hidden="1">
      <c r="A4126" s="4">
        <v>28681</v>
      </c>
      <c r="B4126">
        <v>8.68</v>
      </c>
    </row>
    <row r="4127" spans="1:2" hidden="1">
      <c r="A4127" s="4">
        <v>28682</v>
      </c>
      <c r="B4127">
        <v>8.68</v>
      </c>
    </row>
    <row r="4128" spans="1:2" hidden="1">
      <c r="A4128" s="4">
        <v>28683</v>
      </c>
      <c r="B4128">
        <v>8.67</v>
      </c>
    </row>
    <row r="4129" spans="1:2" hidden="1">
      <c r="A4129" s="4">
        <v>28684</v>
      </c>
      <c r="B4129">
        <v>8.68</v>
      </c>
    </row>
    <row r="4130" spans="1:2" hidden="1">
      <c r="A4130" s="4">
        <v>28685</v>
      </c>
      <c r="B4130">
        <v>8.68</v>
      </c>
    </row>
    <row r="4131" spans="1:2" hidden="1">
      <c r="A4131" s="4">
        <v>28688</v>
      </c>
      <c r="B4131">
        <v>8.65</v>
      </c>
    </row>
    <row r="4132" spans="1:2" hidden="1">
      <c r="A4132" s="4">
        <v>28689</v>
      </c>
      <c r="B4132">
        <v>8.6300000000000008</v>
      </c>
    </row>
    <row r="4133" spans="1:2" hidden="1">
      <c r="A4133" s="4">
        <v>28690</v>
      </c>
      <c r="B4133">
        <v>8.6199999999999992</v>
      </c>
    </row>
    <row r="4134" spans="1:2" hidden="1">
      <c r="A4134" s="4">
        <v>28691</v>
      </c>
      <c r="B4134">
        <v>8.66</v>
      </c>
    </row>
    <row r="4135" spans="1:2" hidden="1">
      <c r="A4135" s="4">
        <v>28692</v>
      </c>
      <c r="B4135">
        <v>8.67</v>
      </c>
    </row>
    <row r="4136" spans="1:2" hidden="1">
      <c r="A4136" s="4">
        <v>28695</v>
      </c>
      <c r="B4136">
        <v>8.67</v>
      </c>
    </row>
    <row r="4137" spans="1:2" hidden="1">
      <c r="A4137" s="4">
        <v>28696</v>
      </c>
      <c r="B4137">
        <v>8.67</v>
      </c>
    </row>
    <row r="4138" spans="1:2" hidden="1">
      <c r="A4138" s="4">
        <v>28697</v>
      </c>
      <c r="B4138">
        <v>8.66</v>
      </c>
    </row>
    <row r="4139" spans="1:2" hidden="1">
      <c r="A4139" s="4">
        <v>28698</v>
      </c>
      <c r="B4139">
        <v>8.58</v>
      </c>
    </row>
    <row r="4140" spans="1:2" hidden="1">
      <c r="A4140" s="4">
        <v>28699</v>
      </c>
      <c r="B4140">
        <v>8.5500000000000007</v>
      </c>
    </row>
    <row r="4141" spans="1:2" hidden="1">
      <c r="A4141" s="4">
        <v>28702</v>
      </c>
      <c r="B4141">
        <v>8.56</v>
      </c>
    </row>
    <row r="4142" spans="1:2" hidden="1">
      <c r="A4142" s="4">
        <v>28703</v>
      </c>
      <c r="B4142">
        <v>8.5399999999999991</v>
      </c>
    </row>
    <row r="4143" spans="1:2" hidden="1">
      <c r="A4143" s="4">
        <v>28704</v>
      </c>
      <c r="B4143">
        <v>8.44</v>
      </c>
    </row>
    <row r="4144" spans="1:2" hidden="1">
      <c r="A4144" s="4">
        <v>28705</v>
      </c>
      <c r="B4144">
        <v>8.39</v>
      </c>
    </row>
    <row r="4145" spans="1:2" hidden="1">
      <c r="A4145" s="4">
        <v>28706</v>
      </c>
      <c r="B4145">
        <v>8.3800000000000008</v>
      </c>
    </row>
    <row r="4146" spans="1:2" hidden="1">
      <c r="A4146" s="4">
        <v>28709</v>
      </c>
      <c r="B4146">
        <v>8.36</v>
      </c>
    </row>
    <row r="4147" spans="1:2" hidden="1">
      <c r="A4147" s="4">
        <v>28710</v>
      </c>
      <c r="B4147">
        <v>8.35</v>
      </c>
    </row>
    <row r="4148" spans="1:2" hidden="1">
      <c r="A4148" s="4">
        <v>28711</v>
      </c>
      <c r="B4148">
        <v>8.34</v>
      </c>
    </row>
    <row r="4149" spans="1:2" hidden="1">
      <c r="A4149" s="4">
        <v>28712</v>
      </c>
      <c r="B4149">
        <v>8.4499999999999993</v>
      </c>
    </row>
    <row r="4150" spans="1:2" hidden="1">
      <c r="A4150" s="4">
        <v>28713</v>
      </c>
      <c r="B4150">
        <v>8.44</v>
      </c>
    </row>
    <row r="4151" spans="1:2" hidden="1">
      <c r="A4151" s="4">
        <v>28716</v>
      </c>
      <c r="B4151">
        <v>8.4499999999999993</v>
      </c>
    </row>
    <row r="4152" spans="1:2" hidden="1">
      <c r="A4152" s="4">
        <v>28717</v>
      </c>
      <c r="B4152">
        <v>8.4600000000000009</v>
      </c>
    </row>
    <row r="4153" spans="1:2" hidden="1">
      <c r="A4153" s="4">
        <v>28718</v>
      </c>
      <c r="B4153">
        <v>8.5500000000000007</v>
      </c>
    </row>
    <row r="4154" spans="1:2" hidden="1">
      <c r="A4154" s="4">
        <v>28719</v>
      </c>
      <c r="B4154">
        <v>8.48</v>
      </c>
    </row>
    <row r="4155" spans="1:2" hidden="1">
      <c r="A4155" s="4">
        <v>28720</v>
      </c>
      <c r="B4155">
        <v>8.4600000000000009</v>
      </c>
    </row>
    <row r="4156" spans="1:2" hidden="1">
      <c r="A4156" s="4">
        <v>28723</v>
      </c>
      <c r="B4156">
        <v>8.41</v>
      </c>
    </row>
    <row r="4157" spans="1:2" hidden="1">
      <c r="A4157" s="4">
        <v>28724</v>
      </c>
      <c r="B4157">
        <v>8.41</v>
      </c>
    </row>
    <row r="4158" spans="1:2" hidden="1">
      <c r="A4158" s="4">
        <v>28725</v>
      </c>
      <c r="B4158">
        <v>8.32</v>
      </c>
    </row>
    <row r="4159" spans="1:2" hidden="1">
      <c r="A4159" s="4">
        <v>28726</v>
      </c>
      <c r="B4159">
        <v>8.35</v>
      </c>
    </row>
    <row r="4160" spans="1:2" hidden="1">
      <c r="A4160" s="4">
        <v>28727</v>
      </c>
      <c r="B4160">
        <v>8.34</v>
      </c>
    </row>
    <row r="4161" spans="1:2" hidden="1">
      <c r="A4161" s="4">
        <v>28730</v>
      </c>
      <c r="B4161">
        <v>8.35</v>
      </c>
    </row>
    <row r="4162" spans="1:2" hidden="1">
      <c r="A4162" s="4">
        <v>28731</v>
      </c>
      <c r="B4162">
        <v>8.3699999999999992</v>
      </c>
    </row>
    <row r="4163" spans="1:2" hidden="1">
      <c r="A4163" s="4">
        <v>28732</v>
      </c>
      <c r="B4163">
        <v>8.42</v>
      </c>
    </row>
    <row r="4164" spans="1:2" hidden="1">
      <c r="A4164" s="4">
        <v>28733</v>
      </c>
      <c r="B4164">
        <v>8.39</v>
      </c>
    </row>
    <row r="4165" spans="1:2" hidden="1">
      <c r="A4165" s="4">
        <v>28734</v>
      </c>
      <c r="B4165">
        <v>8.3800000000000008</v>
      </c>
    </row>
    <row r="4166" spans="1:2" hidden="1">
      <c r="A4166" s="4">
        <v>28738</v>
      </c>
      <c r="B4166">
        <v>8.34</v>
      </c>
    </row>
    <row r="4167" spans="1:2" hidden="1">
      <c r="A4167" s="4">
        <v>28739</v>
      </c>
      <c r="B4167">
        <v>8.35</v>
      </c>
    </row>
    <row r="4168" spans="1:2" hidden="1">
      <c r="A4168" s="4">
        <v>28740</v>
      </c>
      <c r="B4168">
        <v>8.34</v>
      </c>
    </row>
    <row r="4169" spans="1:2" hidden="1">
      <c r="A4169" s="4">
        <v>28741</v>
      </c>
      <c r="B4169">
        <v>8.34</v>
      </c>
    </row>
    <row r="4170" spans="1:2" hidden="1">
      <c r="A4170" s="4">
        <v>28744</v>
      </c>
      <c r="B4170">
        <v>8.31</v>
      </c>
    </row>
    <row r="4171" spans="1:2" hidden="1">
      <c r="A4171" s="4">
        <v>28745</v>
      </c>
      <c r="B4171">
        <v>8.2899999999999991</v>
      </c>
    </row>
    <row r="4172" spans="1:2" hidden="1">
      <c r="A4172" s="4">
        <v>28746</v>
      </c>
      <c r="B4172">
        <v>8.3000000000000007</v>
      </c>
    </row>
    <row r="4173" spans="1:2" hidden="1">
      <c r="A4173" s="4">
        <v>28747</v>
      </c>
      <c r="B4173">
        <v>8.32</v>
      </c>
    </row>
    <row r="4174" spans="1:2" hidden="1">
      <c r="A4174" s="4">
        <v>28748</v>
      </c>
      <c r="B4174">
        <v>8.35</v>
      </c>
    </row>
    <row r="4175" spans="1:2" hidden="1">
      <c r="A4175" s="4">
        <v>28751</v>
      </c>
      <c r="B4175">
        <v>8.3699999999999992</v>
      </c>
    </row>
    <row r="4176" spans="1:2" hidden="1">
      <c r="A4176" s="4">
        <v>28752</v>
      </c>
      <c r="B4176">
        <v>8.3800000000000008</v>
      </c>
    </row>
    <row r="4177" spans="1:2" hidden="1">
      <c r="A4177" s="4">
        <v>28753</v>
      </c>
      <c r="B4177">
        <v>8.4600000000000009</v>
      </c>
    </row>
    <row r="4178" spans="1:2" hidden="1">
      <c r="A4178" s="4">
        <v>28754</v>
      </c>
      <c r="B4178">
        <v>8.51</v>
      </c>
    </row>
    <row r="4179" spans="1:2" hidden="1">
      <c r="A4179" s="4">
        <v>28755</v>
      </c>
      <c r="B4179">
        <v>8.56</v>
      </c>
    </row>
    <row r="4180" spans="1:2" hidden="1">
      <c r="A4180" s="4">
        <v>28758</v>
      </c>
      <c r="B4180">
        <v>8.56</v>
      </c>
    </row>
    <row r="4181" spans="1:2" hidden="1">
      <c r="A4181" s="4">
        <v>28759</v>
      </c>
      <c r="B4181">
        <v>8.5299999999999994</v>
      </c>
    </row>
    <row r="4182" spans="1:2" hidden="1">
      <c r="A4182" s="4">
        <v>28760</v>
      </c>
      <c r="B4182">
        <v>8.5399999999999991</v>
      </c>
    </row>
    <row r="4183" spans="1:2" hidden="1">
      <c r="A4183" s="4">
        <v>28761</v>
      </c>
      <c r="B4183">
        <v>8.5399999999999991</v>
      </c>
    </row>
    <row r="4184" spans="1:2" hidden="1">
      <c r="A4184" s="4">
        <v>28762</v>
      </c>
      <c r="B4184">
        <v>8.56</v>
      </c>
    </row>
    <row r="4185" spans="1:2" hidden="1">
      <c r="A4185" s="4">
        <v>28765</v>
      </c>
      <c r="B4185">
        <v>8.58</v>
      </c>
    </row>
    <row r="4186" spans="1:2" hidden="1">
      <c r="A4186" s="4">
        <v>28766</v>
      </c>
      <c r="B4186">
        <v>8.57</v>
      </c>
    </row>
    <row r="4187" spans="1:2" hidden="1">
      <c r="A4187" s="4">
        <v>28767</v>
      </c>
      <c r="B4187">
        <v>8.59</v>
      </c>
    </row>
    <row r="4188" spans="1:2" hidden="1">
      <c r="A4188" s="4">
        <v>28768</v>
      </c>
      <c r="B4188">
        <v>8.6</v>
      </c>
    </row>
    <row r="4189" spans="1:2" hidden="1">
      <c r="A4189" s="4">
        <v>28769</v>
      </c>
      <c r="B4189">
        <v>8.58</v>
      </c>
    </row>
    <row r="4190" spans="1:2" hidden="1">
      <c r="A4190" s="4">
        <v>28773</v>
      </c>
      <c r="B4190">
        <v>8.58</v>
      </c>
    </row>
    <row r="4191" spans="1:2" hidden="1">
      <c r="A4191" s="4">
        <v>28774</v>
      </c>
      <c r="B4191">
        <v>8.56</v>
      </c>
    </row>
    <row r="4192" spans="1:2" hidden="1">
      <c r="A4192" s="4">
        <v>28775</v>
      </c>
      <c r="B4192">
        <v>8.51</v>
      </c>
    </row>
    <row r="4193" spans="1:2" hidden="1">
      <c r="A4193" s="4">
        <v>28776</v>
      </c>
      <c r="B4193">
        <v>8.52</v>
      </c>
    </row>
    <row r="4194" spans="1:2" hidden="1">
      <c r="A4194" s="4">
        <v>28779</v>
      </c>
      <c r="B4194">
        <v>8.59</v>
      </c>
    </row>
    <row r="4195" spans="1:2" hidden="1">
      <c r="A4195" s="4">
        <v>28780</v>
      </c>
      <c r="B4195">
        <v>8.6</v>
      </c>
    </row>
    <row r="4196" spans="1:2" hidden="1">
      <c r="A4196" s="4">
        <v>28781</v>
      </c>
      <c r="B4196">
        <v>8.6199999999999992</v>
      </c>
    </row>
    <row r="4197" spans="1:2" hidden="1">
      <c r="A4197" s="4">
        <v>28782</v>
      </c>
      <c r="B4197">
        <v>8.64</v>
      </c>
    </row>
    <row r="4198" spans="1:2" hidden="1">
      <c r="A4198" s="4">
        <v>28783</v>
      </c>
      <c r="B4198">
        <v>8.66</v>
      </c>
    </row>
    <row r="4199" spans="1:2" hidden="1">
      <c r="A4199" s="4">
        <v>28786</v>
      </c>
      <c r="B4199">
        <v>8.66</v>
      </c>
    </row>
    <row r="4200" spans="1:2" hidden="1">
      <c r="A4200" s="4">
        <v>28787</v>
      </c>
      <c r="B4200">
        <v>8.64</v>
      </c>
    </row>
    <row r="4201" spans="1:2" hidden="1">
      <c r="A4201" s="4">
        <v>28788</v>
      </c>
      <c r="B4201">
        <v>8.65</v>
      </c>
    </row>
    <row r="4202" spans="1:2" hidden="1">
      <c r="A4202" s="4">
        <v>28789</v>
      </c>
      <c r="B4202">
        <v>8.7200000000000006</v>
      </c>
    </row>
    <row r="4203" spans="1:2" hidden="1">
      <c r="A4203" s="4">
        <v>28790</v>
      </c>
      <c r="B4203">
        <v>8.7799999999999994</v>
      </c>
    </row>
    <row r="4204" spans="1:2" hidden="1">
      <c r="A4204" s="4">
        <v>28793</v>
      </c>
      <c r="B4204">
        <v>8.8800000000000008</v>
      </c>
    </row>
    <row r="4205" spans="1:2" hidden="1">
      <c r="A4205" s="4">
        <v>28794</v>
      </c>
      <c r="B4205">
        <v>8.9600000000000009</v>
      </c>
    </row>
    <row r="4206" spans="1:2" hidden="1">
      <c r="A4206" s="4">
        <v>28795</v>
      </c>
      <c r="B4206">
        <v>8.66</v>
      </c>
    </row>
    <row r="4207" spans="1:2" hidden="1">
      <c r="A4207" s="4">
        <v>28796</v>
      </c>
      <c r="B4207">
        <v>8.73</v>
      </c>
    </row>
    <row r="4208" spans="1:2" hidden="1">
      <c r="A4208" s="4">
        <v>28797</v>
      </c>
      <c r="B4208">
        <v>8.86</v>
      </c>
    </row>
    <row r="4209" spans="1:2" hidden="1">
      <c r="A4209" s="4">
        <v>28800</v>
      </c>
      <c r="B4209">
        <v>8.85</v>
      </c>
    </row>
    <row r="4210" spans="1:2" hidden="1">
      <c r="A4210" s="4">
        <v>28802</v>
      </c>
      <c r="B4210">
        <v>8.86</v>
      </c>
    </row>
    <row r="4211" spans="1:2" hidden="1">
      <c r="A4211" s="4">
        <v>28803</v>
      </c>
      <c r="B4211">
        <v>8.8699999999999992</v>
      </c>
    </row>
    <row r="4212" spans="1:2" hidden="1">
      <c r="A4212" s="4">
        <v>28804</v>
      </c>
      <c r="B4212">
        <v>8.86</v>
      </c>
    </row>
    <row r="4213" spans="1:2" hidden="1">
      <c r="A4213" s="4">
        <v>28807</v>
      </c>
      <c r="B4213">
        <v>8.83</v>
      </c>
    </row>
    <row r="4214" spans="1:2" hidden="1">
      <c r="A4214" s="4">
        <v>28808</v>
      </c>
      <c r="B4214">
        <v>8.82</v>
      </c>
    </row>
    <row r="4215" spans="1:2" hidden="1">
      <c r="A4215" s="4">
        <v>28809</v>
      </c>
      <c r="B4215">
        <v>8.76</v>
      </c>
    </row>
    <row r="4216" spans="1:2" hidden="1">
      <c r="A4216" s="4">
        <v>28810</v>
      </c>
      <c r="B4216">
        <v>8.7200000000000006</v>
      </c>
    </row>
    <row r="4217" spans="1:2" hidden="1">
      <c r="A4217" s="4">
        <v>28811</v>
      </c>
      <c r="B4217">
        <v>8.7200000000000006</v>
      </c>
    </row>
    <row r="4218" spans="1:2" hidden="1">
      <c r="A4218" s="4">
        <v>28814</v>
      </c>
      <c r="B4218">
        <v>8.7200000000000006</v>
      </c>
    </row>
    <row r="4219" spans="1:2" hidden="1">
      <c r="A4219" s="4">
        <v>28815</v>
      </c>
      <c r="B4219">
        <v>8.77</v>
      </c>
    </row>
    <row r="4220" spans="1:2" hidden="1">
      <c r="A4220" s="4">
        <v>28816</v>
      </c>
      <c r="B4220">
        <v>8.77</v>
      </c>
    </row>
    <row r="4221" spans="1:2" hidden="1">
      <c r="A4221" s="4">
        <v>28818</v>
      </c>
      <c r="B4221">
        <v>8.86</v>
      </c>
    </row>
    <row r="4222" spans="1:2" hidden="1">
      <c r="A4222" s="4">
        <v>28821</v>
      </c>
      <c r="B4222">
        <v>8.86</v>
      </c>
    </row>
    <row r="4223" spans="1:2" hidden="1">
      <c r="A4223" s="4">
        <v>28822</v>
      </c>
      <c r="B4223">
        <v>8.86</v>
      </c>
    </row>
    <row r="4224" spans="1:2" hidden="1">
      <c r="A4224" s="4">
        <v>28823</v>
      </c>
      <c r="B4224">
        <v>8.86</v>
      </c>
    </row>
    <row r="4225" spans="1:2" hidden="1">
      <c r="A4225" s="4">
        <v>28824</v>
      </c>
      <c r="B4225">
        <v>8.86</v>
      </c>
    </row>
    <row r="4226" spans="1:2" hidden="1">
      <c r="A4226" s="4">
        <v>28825</v>
      </c>
      <c r="B4226">
        <v>8.8000000000000007</v>
      </c>
    </row>
    <row r="4227" spans="1:2" hidden="1">
      <c r="A4227" s="4">
        <v>28828</v>
      </c>
      <c r="B4227">
        <v>8.82</v>
      </c>
    </row>
    <row r="4228" spans="1:2" hidden="1">
      <c r="A4228" s="4">
        <v>28829</v>
      </c>
      <c r="B4228">
        <v>8.85</v>
      </c>
    </row>
    <row r="4229" spans="1:2" hidden="1">
      <c r="A4229" s="4">
        <v>28830</v>
      </c>
      <c r="B4229">
        <v>8.85</v>
      </c>
    </row>
    <row r="4230" spans="1:2" hidden="1">
      <c r="A4230" s="4">
        <v>28831</v>
      </c>
      <c r="B4230">
        <v>8.89</v>
      </c>
    </row>
    <row r="4231" spans="1:2" hidden="1">
      <c r="A4231" s="4">
        <v>28832</v>
      </c>
      <c r="B4231">
        <v>8.9</v>
      </c>
    </row>
    <row r="4232" spans="1:2" hidden="1">
      <c r="A4232" s="4">
        <v>28835</v>
      </c>
      <c r="B4232">
        <v>8.9</v>
      </c>
    </row>
    <row r="4233" spans="1:2" hidden="1">
      <c r="A4233" s="4">
        <v>28836</v>
      </c>
      <c r="B4233">
        <v>8.92</v>
      </c>
    </row>
    <row r="4234" spans="1:2" hidden="1">
      <c r="A4234" s="4">
        <v>28837</v>
      </c>
      <c r="B4234">
        <v>8.98</v>
      </c>
    </row>
    <row r="4235" spans="1:2" hidden="1">
      <c r="A4235" s="4">
        <v>28838</v>
      </c>
      <c r="B4235">
        <v>8.9600000000000009</v>
      </c>
    </row>
    <row r="4236" spans="1:2" hidden="1">
      <c r="A4236" s="4">
        <v>28839</v>
      </c>
      <c r="B4236">
        <v>9</v>
      </c>
    </row>
    <row r="4237" spans="1:2" hidden="1">
      <c r="A4237" s="4">
        <v>28842</v>
      </c>
      <c r="B4237">
        <v>9.1300000000000008</v>
      </c>
    </row>
    <row r="4238" spans="1:2" hidden="1">
      <c r="A4238" s="4">
        <v>28843</v>
      </c>
      <c r="B4238">
        <v>9.14</v>
      </c>
    </row>
    <row r="4239" spans="1:2" hidden="1">
      <c r="A4239" s="4">
        <v>28844</v>
      </c>
      <c r="B4239">
        <v>9.16</v>
      </c>
    </row>
    <row r="4240" spans="1:2" hidden="1">
      <c r="A4240" s="4">
        <v>28845</v>
      </c>
      <c r="B4240">
        <v>9.16</v>
      </c>
    </row>
    <row r="4241" spans="1:2" hidden="1">
      <c r="A4241" s="4">
        <v>28846</v>
      </c>
      <c r="B4241">
        <v>9.11</v>
      </c>
    </row>
    <row r="4242" spans="1:2" hidden="1">
      <c r="A4242" s="4">
        <v>28850</v>
      </c>
      <c r="B4242">
        <v>9.1300000000000008</v>
      </c>
    </row>
    <row r="4243" spans="1:2" hidden="1">
      <c r="A4243" s="4">
        <v>28851</v>
      </c>
      <c r="B4243">
        <v>9.1199999999999992</v>
      </c>
    </row>
    <row r="4244" spans="1:2" hidden="1">
      <c r="A4244" s="4">
        <v>28852</v>
      </c>
      <c r="B4244">
        <v>9.16</v>
      </c>
    </row>
    <row r="4245" spans="1:2" hidden="1">
      <c r="A4245" s="4">
        <v>28853</v>
      </c>
      <c r="B4245">
        <v>9.15</v>
      </c>
    </row>
    <row r="4246" spans="1:2" hidden="1">
      <c r="A4246" s="4">
        <v>28857</v>
      </c>
      <c r="B4246">
        <v>9.18</v>
      </c>
    </row>
    <row r="4247" spans="1:2" hidden="1">
      <c r="A4247" s="4">
        <v>28858</v>
      </c>
      <c r="B4247">
        <v>9.16</v>
      </c>
    </row>
    <row r="4248" spans="1:2" hidden="1">
      <c r="A4248" s="4">
        <v>28859</v>
      </c>
      <c r="B4248">
        <v>9.11</v>
      </c>
    </row>
    <row r="4249" spans="1:2" hidden="1">
      <c r="A4249" s="4">
        <v>28860</v>
      </c>
      <c r="B4249">
        <v>9.1</v>
      </c>
    </row>
    <row r="4250" spans="1:2" hidden="1">
      <c r="A4250" s="4">
        <v>28863</v>
      </c>
      <c r="B4250">
        <v>9.14</v>
      </c>
    </row>
    <row r="4251" spans="1:2" hidden="1">
      <c r="A4251" s="4">
        <v>28864</v>
      </c>
      <c r="B4251">
        <v>9.16</v>
      </c>
    </row>
    <row r="4252" spans="1:2" hidden="1">
      <c r="A4252" s="4">
        <v>28865</v>
      </c>
      <c r="B4252">
        <v>9.16</v>
      </c>
    </row>
    <row r="4253" spans="1:2" hidden="1">
      <c r="A4253" s="4">
        <v>28866</v>
      </c>
      <c r="B4253">
        <v>9.15</v>
      </c>
    </row>
    <row r="4254" spans="1:2" hidden="1">
      <c r="A4254" s="4">
        <v>28867</v>
      </c>
      <c r="B4254">
        <v>9.14</v>
      </c>
    </row>
    <row r="4255" spans="1:2" hidden="1">
      <c r="A4255" s="4">
        <v>28870</v>
      </c>
      <c r="B4255">
        <v>9.15</v>
      </c>
    </row>
    <row r="4256" spans="1:2" hidden="1">
      <c r="A4256" s="4">
        <v>28871</v>
      </c>
      <c r="B4256">
        <v>9.16</v>
      </c>
    </row>
    <row r="4257" spans="1:2" hidden="1">
      <c r="A4257" s="4">
        <v>28872</v>
      </c>
      <c r="B4257">
        <v>9.18</v>
      </c>
    </row>
    <row r="4258" spans="1:2" hidden="1">
      <c r="A4258" s="4">
        <v>28873</v>
      </c>
      <c r="B4258">
        <v>9.18</v>
      </c>
    </row>
    <row r="4259" spans="1:2" hidden="1">
      <c r="A4259" s="4">
        <v>28874</v>
      </c>
      <c r="B4259">
        <v>9.15</v>
      </c>
    </row>
    <row r="4260" spans="1:2" hidden="1">
      <c r="A4260" s="4">
        <v>28877</v>
      </c>
      <c r="B4260">
        <v>9.1199999999999992</v>
      </c>
    </row>
    <row r="4261" spans="1:2" hidden="1">
      <c r="A4261" s="4">
        <v>28878</v>
      </c>
      <c r="B4261">
        <v>9.1</v>
      </c>
    </row>
    <row r="4262" spans="1:2" hidden="1">
      <c r="A4262" s="4">
        <v>28879</v>
      </c>
      <c r="B4262">
        <v>9.08</v>
      </c>
    </row>
    <row r="4263" spans="1:2" hidden="1">
      <c r="A4263" s="4">
        <v>28880</v>
      </c>
      <c r="B4263">
        <v>8.98</v>
      </c>
    </row>
    <row r="4264" spans="1:2" hidden="1">
      <c r="A4264" s="4">
        <v>28881</v>
      </c>
      <c r="B4264">
        <v>8.93</v>
      </c>
    </row>
    <row r="4265" spans="1:2" hidden="1">
      <c r="A4265" s="4">
        <v>28884</v>
      </c>
      <c r="B4265">
        <v>8.9600000000000009</v>
      </c>
    </row>
    <row r="4266" spans="1:2" hidden="1">
      <c r="A4266" s="4">
        <v>28885</v>
      </c>
      <c r="B4266">
        <v>8.9499999999999993</v>
      </c>
    </row>
    <row r="4267" spans="1:2" hidden="1">
      <c r="A4267" s="4">
        <v>28886</v>
      </c>
      <c r="B4267">
        <v>8.9499999999999993</v>
      </c>
    </row>
    <row r="4268" spans="1:2" hidden="1">
      <c r="A4268" s="4">
        <v>28887</v>
      </c>
      <c r="B4268">
        <v>8.94</v>
      </c>
    </row>
    <row r="4269" spans="1:2" hidden="1">
      <c r="A4269" s="4">
        <v>28888</v>
      </c>
      <c r="B4269">
        <v>8.89</v>
      </c>
    </row>
    <row r="4270" spans="1:2" hidden="1">
      <c r="A4270" s="4">
        <v>28891</v>
      </c>
      <c r="B4270">
        <v>8.9499999999999993</v>
      </c>
    </row>
    <row r="4271" spans="1:2" hidden="1">
      <c r="A4271" s="4">
        <v>28892</v>
      </c>
      <c r="B4271">
        <v>9</v>
      </c>
    </row>
    <row r="4272" spans="1:2" hidden="1">
      <c r="A4272" s="4">
        <v>28893</v>
      </c>
      <c r="B4272">
        <v>9.09</v>
      </c>
    </row>
    <row r="4273" spans="1:2" hidden="1">
      <c r="A4273" s="4">
        <v>28894</v>
      </c>
      <c r="B4273">
        <v>9.09</v>
      </c>
    </row>
    <row r="4274" spans="1:2" hidden="1">
      <c r="A4274" s="4">
        <v>28895</v>
      </c>
      <c r="B4274">
        <v>9.11</v>
      </c>
    </row>
    <row r="4275" spans="1:2" hidden="1">
      <c r="A4275" s="4">
        <v>28899</v>
      </c>
      <c r="B4275">
        <v>9.11</v>
      </c>
    </row>
    <row r="4276" spans="1:2" hidden="1">
      <c r="A4276" s="4">
        <v>28900</v>
      </c>
      <c r="B4276">
        <v>9.1199999999999992</v>
      </c>
    </row>
    <row r="4277" spans="1:2" hidden="1">
      <c r="A4277" s="4">
        <v>28901</v>
      </c>
      <c r="B4277">
        <v>9.1199999999999992</v>
      </c>
    </row>
    <row r="4278" spans="1:2" hidden="1">
      <c r="A4278" s="4">
        <v>28902</v>
      </c>
      <c r="B4278">
        <v>9.11</v>
      </c>
    </row>
    <row r="4279" spans="1:2" hidden="1">
      <c r="A4279" s="4">
        <v>28906</v>
      </c>
      <c r="B4279">
        <v>9.1199999999999992</v>
      </c>
    </row>
    <row r="4280" spans="1:2" hidden="1">
      <c r="A4280" s="4">
        <v>28907</v>
      </c>
      <c r="B4280">
        <v>9.15</v>
      </c>
    </row>
    <row r="4281" spans="1:2" hidden="1">
      <c r="A4281" s="4">
        <v>28908</v>
      </c>
      <c r="B4281">
        <v>9.1999999999999993</v>
      </c>
    </row>
    <row r="4282" spans="1:2" hidden="1">
      <c r="A4282" s="4">
        <v>28909</v>
      </c>
      <c r="B4282">
        <v>9.2100000000000009</v>
      </c>
    </row>
    <row r="4283" spans="1:2" hidden="1">
      <c r="A4283" s="4">
        <v>28912</v>
      </c>
      <c r="B4283">
        <v>9.1999999999999993</v>
      </c>
    </row>
    <row r="4284" spans="1:2" hidden="1">
      <c r="A4284" s="4">
        <v>28913</v>
      </c>
      <c r="B4284">
        <v>9.19</v>
      </c>
    </row>
    <row r="4285" spans="1:2" hidden="1">
      <c r="A4285" s="4">
        <v>28914</v>
      </c>
      <c r="B4285">
        <v>9.17</v>
      </c>
    </row>
    <row r="4286" spans="1:2" hidden="1">
      <c r="A4286" s="4">
        <v>28915</v>
      </c>
      <c r="B4286">
        <v>9.17</v>
      </c>
    </row>
    <row r="4287" spans="1:2" hidden="1">
      <c r="A4287" s="4">
        <v>28916</v>
      </c>
      <c r="B4287">
        <v>9.16</v>
      </c>
    </row>
    <row r="4288" spans="1:2" hidden="1">
      <c r="A4288" s="4">
        <v>28919</v>
      </c>
      <c r="B4288">
        <v>9.11</v>
      </c>
    </row>
    <row r="4289" spans="1:2" hidden="1">
      <c r="A4289" s="4">
        <v>28920</v>
      </c>
      <c r="B4289">
        <v>9.14</v>
      </c>
    </row>
    <row r="4290" spans="1:2" hidden="1">
      <c r="A4290" s="4">
        <v>28921</v>
      </c>
      <c r="B4290">
        <v>9.1</v>
      </c>
    </row>
    <row r="4291" spans="1:2" hidden="1">
      <c r="A4291" s="4">
        <v>28922</v>
      </c>
      <c r="B4291">
        <v>9.1</v>
      </c>
    </row>
    <row r="4292" spans="1:2" hidden="1">
      <c r="A4292" s="4">
        <v>28923</v>
      </c>
      <c r="B4292">
        <v>9.11</v>
      </c>
    </row>
    <row r="4293" spans="1:2" hidden="1">
      <c r="A4293" s="4">
        <v>28926</v>
      </c>
      <c r="B4293">
        <v>9.11</v>
      </c>
    </row>
    <row r="4294" spans="1:2" hidden="1">
      <c r="A4294" s="4">
        <v>28927</v>
      </c>
      <c r="B4294">
        <v>9.11</v>
      </c>
    </row>
    <row r="4295" spans="1:2" hidden="1">
      <c r="A4295" s="4">
        <v>28928</v>
      </c>
      <c r="B4295">
        <v>9.1199999999999992</v>
      </c>
    </row>
    <row r="4296" spans="1:2" hidden="1">
      <c r="A4296" s="4">
        <v>28929</v>
      </c>
      <c r="B4296">
        <v>9.14</v>
      </c>
    </row>
    <row r="4297" spans="1:2" hidden="1">
      <c r="A4297" s="4">
        <v>28930</v>
      </c>
      <c r="B4297">
        <v>9.1199999999999992</v>
      </c>
    </row>
    <row r="4298" spans="1:2" hidden="1">
      <c r="A4298" s="4">
        <v>28933</v>
      </c>
      <c r="B4298">
        <v>9.1199999999999992</v>
      </c>
    </row>
    <row r="4299" spans="1:2" hidden="1">
      <c r="A4299" s="4">
        <v>28934</v>
      </c>
      <c r="B4299">
        <v>9.1300000000000008</v>
      </c>
    </row>
    <row r="4300" spans="1:2" hidden="1">
      <c r="A4300" s="4">
        <v>28935</v>
      </c>
      <c r="B4300">
        <v>9.1300000000000008</v>
      </c>
    </row>
    <row r="4301" spans="1:2" hidden="1">
      <c r="A4301" s="4">
        <v>28936</v>
      </c>
      <c r="B4301">
        <v>9.1199999999999992</v>
      </c>
    </row>
    <row r="4302" spans="1:2" hidden="1">
      <c r="A4302" s="4">
        <v>28937</v>
      </c>
      <c r="B4302">
        <v>9.1199999999999992</v>
      </c>
    </row>
    <row r="4303" spans="1:2" hidden="1">
      <c r="A4303" s="4">
        <v>28940</v>
      </c>
      <c r="B4303">
        <v>9.1199999999999992</v>
      </c>
    </row>
    <row r="4304" spans="1:2" hidden="1">
      <c r="A4304" s="4">
        <v>28941</v>
      </c>
      <c r="B4304">
        <v>9.11</v>
      </c>
    </row>
    <row r="4305" spans="1:2" hidden="1">
      <c r="A4305" s="4">
        <v>28942</v>
      </c>
      <c r="B4305">
        <v>9.07</v>
      </c>
    </row>
    <row r="4306" spans="1:2" hidden="1">
      <c r="A4306" s="4">
        <v>28943</v>
      </c>
      <c r="B4306">
        <v>9.06</v>
      </c>
    </row>
    <row r="4307" spans="1:2" hidden="1">
      <c r="A4307" s="4">
        <v>28944</v>
      </c>
      <c r="B4307">
        <v>9.11</v>
      </c>
    </row>
    <row r="4308" spans="1:2" hidden="1">
      <c r="A4308" s="4">
        <v>28947</v>
      </c>
      <c r="B4308">
        <v>9.11</v>
      </c>
    </row>
    <row r="4309" spans="1:2" hidden="1">
      <c r="A4309" s="4">
        <v>28948</v>
      </c>
      <c r="B4309">
        <v>9.1</v>
      </c>
    </row>
    <row r="4310" spans="1:2" hidden="1">
      <c r="A4310" s="4">
        <v>28949</v>
      </c>
      <c r="B4310">
        <v>9.09</v>
      </c>
    </row>
    <row r="4311" spans="1:2" hidden="1">
      <c r="A4311" s="4">
        <v>28950</v>
      </c>
      <c r="B4311">
        <v>9.07</v>
      </c>
    </row>
    <row r="4312" spans="1:2" hidden="1">
      <c r="A4312" s="4">
        <v>28951</v>
      </c>
      <c r="B4312">
        <v>9.1</v>
      </c>
    </row>
    <row r="4313" spans="1:2" hidden="1">
      <c r="A4313" s="4">
        <v>28954</v>
      </c>
      <c r="B4313">
        <v>9.14</v>
      </c>
    </row>
    <row r="4314" spans="1:2" hidden="1">
      <c r="A4314" s="4">
        <v>28955</v>
      </c>
      <c r="B4314">
        <v>9.17</v>
      </c>
    </row>
    <row r="4315" spans="1:2" hidden="1">
      <c r="A4315" s="4">
        <v>28956</v>
      </c>
      <c r="B4315">
        <v>9.1999999999999993</v>
      </c>
    </row>
    <row r="4316" spans="1:2" hidden="1">
      <c r="A4316" s="4">
        <v>28957</v>
      </c>
      <c r="B4316">
        <v>9.1999999999999993</v>
      </c>
    </row>
    <row r="4317" spans="1:2" hidden="1">
      <c r="A4317" s="4">
        <v>28961</v>
      </c>
      <c r="B4317">
        <v>9.19</v>
      </c>
    </row>
    <row r="4318" spans="1:2" hidden="1">
      <c r="A4318" s="4">
        <v>28962</v>
      </c>
      <c r="B4318">
        <v>9.16</v>
      </c>
    </row>
    <row r="4319" spans="1:2" hidden="1">
      <c r="A4319" s="4">
        <v>28963</v>
      </c>
      <c r="B4319">
        <v>9.15</v>
      </c>
    </row>
    <row r="4320" spans="1:2" hidden="1">
      <c r="A4320" s="4">
        <v>28964</v>
      </c>
      <c r="B4320">
        <v>9.15</v>
      </c>
    </row>
    <row r="4321" spans="1:2" hidden="1">
      <c r="A4321" s="4">
        <v>28965</v>
      </c>
      <c r="B4321">
        <v>9.19</v>
      </c>
    </row>
    <row r="4322" spans="1:2" hidden="1">
      <c r="A4322" s="4">
        <v>28968</v>
      </c>
      <c r="B4322">
        <v>9.2100000000000009</v>
      </c>
    </row>
    <row r="4323" spans="1:2" hidden="1">
      <c r="A4323" s="4">
        <v>28969</v>
      </c>
      <c r="B4323">
        <v>9.24</v>
      </c>
    </row>
    <row r="4324" spans="1:2" hidden="1">
      <c r="A4324" s="4">
        <v>28970</v>
      </c>
      <c r="B4324">
        <v>9.23</v>
      </c>
    </row>
    <row r="4325" spans="1:2" hidden="1">
      <c r="A4325" s="4">
        <v>28971</v>
      </c>
      <c r="B4325">
        <v>9.27</v>
      </c>
    </row>
    <row r="4326" spans="1:2" hidden="1">
      <c r="A4326" s="4">
        <v>28972</v>
      </c>
      <c r="B4326">
        <v>9.32</v>
      </c>
    </row>
    <row r="4327" spans="1:2" hidden="1">
      <c r="A4327" s="4">
        <v>28975</v>
      </c>
      <c r="B4327">
        <v>9.35</v>
      </c>
    </row>
    <row r="4328" spans="1:2" hidden="1">
      <c r="A4328" s="4">
        <v>28976</v>
      </c>
      <c r="B4328">
        <v>9.36</v>
      </c>
    </row>
    <row r="4329" spans="1:2" hidden="1">
      <c r="A4329" s="4">
        <v>28977</v>
      </c>
      <c r="B4329">
        <v>9.34</v>
      </c>
    </row>
    <row r="4330" spans="1:2" hidden="1">
      <c r="A4330" s="4">
        <v>28978</v>
      </c>
      <c r="B4330">
        <v>9.3800000000000008</v>
      </c>
    </row>
    <row r="4331" spans="1:2" hidden="1">
      <c r="A4331" s="4">
        <v>28979</v>
      </c>
      <c r="B4331">
        <v>9.39</v>
      </c>
    </row>
    <row r="4332" spans="1:2" hidden="1">
      <c r="A4332" s="4">
        <v>28982</v>
      </c>
      <c r="B4332">
        <v>9.39</v>
      </c>
    </row>
    <row r="4333" spans="1:2" hidden="1">
      <c r="A4333" s="4">
        <v>28983</v>
      </c>
      <c r="B4333">
        <v>9.3800000000000008</v>
      </c>
    </row>
    <row r="4334" spans="1:2" hidden="1">
      <c r="A4334" s="4">
        <v>28984</v>
      </c>
      <c r="B4334">
        <v>9.36</v>
      </c>
    </row>
    <row r="4335" spans="1:2" hidden="1">
      <c r="A4335" s="4">
        <v>28985</v>
      </c>
      <c r="B4335">
        <v>9.36</v>
      </c>
    </row>
    <row r="4336" spans="1:2" hidden="1">
      <c r="A4336" s="4">
        <v>28986</v>
      </c>
      <c r="B4336">
        <v>9.34</v>
      </c>
    </row>
    <row r="4337" spans="1:2" hidden="1">
      <c r="A4337" s="4">
        <v>28989</v>
      </c>
      <c r="B4337">
        <v>9.3000000000000007</v>
      </c>
    </row>
    <row r="4338" spans="1:2" hidden="1">
      <c r="A4338" s="4">
        <v>28990</v>
      </c>
      <c r="B4338">
        <v>9.32</v>
      </c>
    </row>
    <row r="4339" spans="1:2" hidden="1">
      <c r="A4339" s="4">
        <v>28991</v>
      </c>
      <c r="B4339">
        <v>9.31</v>
      </c>
    </row>
    <row r="4340" spans="1:2" hidden="1">
      <c r="A4340" s="4">
        <v>28992</v>
      </c>
      <c r="B4340">
        <v>9.24</v>
      </c>
    </row>
    <row r="4341" spans="1:2" hidden="1">
      <c r="A4341" s="4">
        <v>28993</v>
      </c>
      <c r="B4341">
        <v>9.23</v>
      </c>
    </row>
    <row r="4342" spans="1:2" hidden="1">
      <c r="A4342" s="4">
        <v>28996</v>
      </c>
      <c r="B4342">
        <v>9.24</v>
      </c>
    </row>
    <row r="4343" spans="1:2" hidden="1">
      <c r="A4343" s="4">
        <v>28997</v>
      </c>
      <c r="B4343">
        <v>9.15</v>
      </c>
    </row>
    <row r="4344" spans="1:2" hidden="1">
      <c r="A4344" s="4">
        <v>28998</v>
      </c>
      <c r="B4344">
        <v>9.07</v>
      </c>
    </row>
    <row r="4345" spans="1:2" hidden="1">
      <c r="A4345" s="4">
        <v>28999</v>
      </c>
      <c r="B4345">
        <v>9.06</v>
      </c>
    </row>
    <row r="4346" spans="1:2" hidden="1">
      <c r="A4346" s="4">
        <v>29000</v>
      </c>
      <c r="B4346">
        <v>9.01</v>
      </c>
    </row>
    <row r="4347" spans="1:2" hidden="1">
      <c r="A4347" s="4">
        <v>29004</v>
      </c>
      <c r="B4347">
        <v>9.01</v>
      </c>
    </row>
    <row r="4348" spans="1:2" hidden="1">
      <c r="A4348" s="4">
        <v>29006</v>
      </c>
      <c r="B4348">
        <v>9.06</v>
      </c>
    </row>
    <row r="4349" spans="1:2" hidden="1">
      <c r="A4349" s="4">
        <v>29007</v>
      </c>
      <c r="B4349">
        <v>9.0500000000000007</v>
      </c>
    </row>
    <row r="4350" spans="1:2" hidden="1">
      <c r="A4350" s="4">
        <v>29010</v>
      </c>
      <c r="B4350">
        <v>9.06</v>
      </c>
    </row>
    <row r="4351" spans="1:2" hidden="1">
      <c r="A4351" s="4">
        <v>29011</v>
      </c>
      <c r="B4351">
        <v>9.02</v>
      </c>
    </row>
    <row r="4352" spans="1:2" hidden="1">
      <c r="A4352" s="4">
        <v>29012</v>
      </c>
      <c r="B4352">
        <v>8.9700000000000006</v>
      </c>
    </row>
    <row r="4353" spans="1:2" hidden="1">
      <c r="A4353" s="4">
        <v>29013</v>
      </c>
      <c r="B4353">
        <v>8.89</v>
      </c>
    </row>
    <row r="4354" spans="1:2" hidden="1">
      <c r="A4354" s="4">
        <v>29014</v>
      </c>
      <c r="B4354">
        <v>8.9</v>
      </c>
    </row>
    <row r="4355" spans="1:2" hidden="1">
      <c r="A4355" s="4">
        <v>29017</v>
      </c>
      <c r="B4355">
        <v>8.94</v>
      </c>
    </row>
    <row r="4356" spans="1:2" hidden="1">
      <c r="A4356" s="4">
        <v>29018</v>
      </c>
      <c r="B4356">
        <v>8.7899999999999991</v>
      </c>
    </row>
    <row r="4357" spans="1:2" hidden="1">
      <c r="A4357" s="4">
        <v>29019</v>
      </c>
      <c r="B4357">
        <v>8.83</v>
      </c>
    </row>
    <row r="4358" spans="1:2" hidden="1">
      <c r="A4358" s="4">
        <v>29020</v>
      </c>
      <c r="B4358">
        <v>8.8699999999999992</v>
      </c>
    </row>
    <row r="4359" spans="1:2" hidden="1">
      <c r="A4359" s="4">
        <v>29021</v>
      </c>
      <c r="B4359">
        <v>8.9600000000000009</v>
      </c>
    </row>
    <row r="4360" spans="1:2" hidden="1">
      <c r="A4360" s="4">
        <v>29024</v>
      </c>
      <c r="B4360">
        <v>8.9499999999999993</v>
      </c>
    </row>
    <row r="4361" spans="1:2" hidden="1">
      <c r="A4361" s="4">
        <v>29025</v>
      </c>
      <c r="B4361">
        <v>8.9499999999999993</v>
      </c>
    </row>
    <row r="4362" spans="1:2" hidden="1">
      <c r="A4362" s="4">
        <v>29026</v>
      </c>
      <c r="B4362">
        <v>8.94</v>
      </c>
    </row>
    <row r="4363" spans="1:2" hidden="1">
      <c r="A4363" s="4">
        <v>29027</v>
      </c>
      <c r="B4363">
        <v>8.93</v>
      </c>
    </row>
    <row r="4364" spans="1:2" hidden="1">
      <c r="A4364" s="4">
        <v>29028</v>
      </c>
      <c r="B4364">
        <v>8.98</v>
      </c>
    </row>
    <row r="4365" spans="1:2" hidden="1">
      <c r="A4365" s="4">
        <v>29031</v>
      </c>
      <c r="B4365">
        <v>8.93</v>
      </c>
    </row>
    <row r="4366" spans="1:2" hidden="1">
      <c r="A4366" s="4">
        <v>29032</v>
      </c>
      <c r="B4366">
        <v>8.82</v>
      </c>
    </row>
    <row r="4367" spans="1:2" hidden="1">
      <c r="A4367" s="4">
        <v>29033</v>
      </c>
      <c r="B4367">
        <v>8.8000000000000007</v>
      </c>
    </row>
    <row r="4368" spans="1:2" hidden="1">
      <c r="A4368" s="4">
        <v>29034</v>
      </c>
      <c r="B4368">
        <v>8.8000000000000007</v>
      </c>
    </row>
    <row r="4369" spans="1:2" hidden="1">
      <c r="A4369" s="4">
        <v>29035</v>
      </c>
      <c r="B4369">
        <v>8.81</v>
      </c>
    </row>
    <row r="4370" spans="1:2" hidden="1">
      <c r="A4370" s="4">
        <v>29038</v>
      </c>
      <c r="B4370">
        <v>8.76</v>
      </c>
    </row>
    <row r="4371" spans="1:2" hidden="1">
      <c r="A4371" s="4">
        <v>29039</v>
      </c>
      <c r="B4371">
        <v>8.77</v>
      </c>
    </row>
    <row r="4372" spans="1:2" hidden="1">
      <c r="A4372" s="4">
        <v>29041</v>
      </c>
      <c r="B4372">
        <v>8.8000000000000007</v>
      </c>
    </row>
    <row r="4373" spans="1:2" hidden="1">
      <c r="A4373" s="4">
        <v>29042</v>
      </c>
      <c r="B4373">
        <v>8.82</v>
      </c>
    </row>
    <row r="4374" spans="1:2" hidden="1">
      <c r="A4374" s="4">
        <v>29045</v>
      </c>
      <c r="B4374">
        <v>8.86</v>
      </c>
    </row>
    <row r="4375" spans="1:2" hidden="1">
      <c r="A4375" s="4">
        <v>29046</v>
      </c>
      <c r="B4375">
        <v>8.92</v>
      </c>
    </row>
    <row r="4376" spans="1:2" hidden="1">
      <c r="A4376" s="4">
        <v>29047</v>
      </c>
      <c r="B4376">
        <v>8.9700000000000006</v>
      </c>
    </row>
    <row r="4377" spans="1:2" hidden="1">
      <c r="A4377" s="4">
        <v>29048</v>
      </c>
      <c r="B4377">
        <v>8.9499999999999993</v>
      </c>
    </row>
    <row r="4378" spans="1:2" hidden="1">
      <c r="A4378" s="4">
        <v>29049</v>
      </c>
      <c r="B4378">
        <v>8.94</v>
      </c>
    </row>
    <row r="4379" spans="1:2" hidden="1">
      <c r="A4379" s="4">
        <v>29052</v>
      </c>
      <c r="B4379">
        <v>8.99</v>
      </c>
    </row>
    <row r="4380" spans="1:2" hidden="1">
      <c r="A4380" s="4">
        <v>29053</v>
      </c>
      <c r="B4380">
        <v>9.01</v>
      </c>
    </row>
    <row r="4381" spans="1:2" hidden="1">
      <c r="A4381" s="4">
        <v>29054</v>
      </c>
      <c r="B4381">
        <v>9.0299999999999994</v>
      </c>
    </row>
    <row r="4382" spans="1:2" hidden="1">
      <c r="A4382" s="4">
        <v>29055</v>
      </c>
      <c r="B4382">
        <v>9.0399999999999991</v>
      </c>
    </row>
    <row r="4383" spans="1:2" hidden="1">
      <c r="A4383" s="4">
        <v>29056</v>
      </c>
      <c r="B4383">
        <v>8.98</v>
      </c>
    </row>
    <row r="4384" spans="1:2" hidden="1">
      <c r="A4384" s="4">
        <v>29059</v>
      </c>
      <c r="B4384">
        <v>9.0299999999999994</v>
      </c>
    </row>
    <row r="4385" spans="1:2" hidden="1">
      <c r="A4385" s="4">
        <v>29060</v>
      </c>
      <c r="B4385">
        <v>9.06</v>
      </c>
    </row>
    <row r="4386" spans="1:2" hidden="1">
      <c r="A4386" s="4">
        <v>29061</v>
      </c>
      <c r="B4386">
        <v>8.99</v>
      </c>
    </row>
    <row r="4387" spans="1:2" hidden="1">
      <c r="A4387" s="4">
        <v>29062</v>
      </c>
      <c r="B4387">
        <v>8.9700000000000006</v>
      </c>
    </row>
    <row r="4388" spans="1:2" hidden="1">
      <c r="A4388" s="4">
        <v>29063</v>
      </c>
      <c r="B4388">
        <v>9.02</v>
      </c>
    </row>
    <row r="4389" spans="1:2" hidden="1">
      <c r="A4389" s="4">
        <v>29066</v>
      </c>
      <c r="B4389">
        <v>9.0299999999999994</v>
      </c>
    </row>
    <row r="4390" spans="1:2" hidden="1">
      <c r="A4390" s="4">
        <v>29067</v>
      </c>
      <c r="B4390">
        <v>9.01</v>
      </c>
    </row>
    <row r="4391" spans="1:2" hidden="1">
      <c r="A4391" s="4">
        <v>29068</v>
      </c>
      <c r="B4391">
        <v>8.99</v>
      </c>
    </row>
    <row r="4392" spans="1:2" hidden="1">
      <c r="A4392" s="4">
        <v>29069</v>
      </c>
      <c r="B4392">
        <v>8.91</v>
      </c>
    </row>
    <row r="4393" spans="1:2" hidden="1">
      <c r="A4393" s="4">
        <v>29070</v>
      </c>
      <c r="B4393">
        <v>8.92</v>
      </c>
    </row>
    <row r="4394" spans="1:2" hidden="1">
      <c r="A4394" s="4">
        <v>29073</v>
      </c>
      <c r="B4394">
        <v>8.91</v>
      </c>
    </row>
    <row r="4395" spans="1:2" hidden="1">
      <c r="A4395" s="4">
        <v>29074</v>
      </c>
      <c r="B4395">
        <v>8.91</v>
      </c>
    </row>
    <row r="4396" spans="1:2" hidden="1">
      <c r="A4396" s="4">
        <v>29075</v>
      </c>
      <c r="B4396">
        <v>8.93</v>
      </c>
    </row>
    <row r="4397" spans="1:2" hidden="1">
      <c r="A4397" s="4">
        <v>29076</v>
      </c>
      <c r="B4397">
        <v>8.9700000000000006</v>
      </c>
    </row>
    <row r="4398" spans="1:2" hidden="1">
      <c r="A4398" s="4">
        <v>29077</v>
      </c>
      <c r="B4398">
        <v>9</v>
      </c>
    </row>
    <row r="4399" spans="1:2" hidden="1">
      <c r="A4399" s="4">
        <v>29080</v>
      </c>
      <c r="B4399">
        <v>9</v>
      </c>
    </row>
    <row r="4400" spans="1:2" hidden="1">
      <c r="A4400" s="4">
        <v>29081</v>
      </c>
      <c r="B4400">
        <v>8.98</v>
      </c>
    </row>
    <row r="4401" spans="1:2" hidden="1">
      <c r="A4401" s="4">
        <v>29082</v>
      </c>
      <c r="B4401">
        <v>9</v>
      </c>
    </row>
    <row r="4402" spans="1:2" hidden="1">
      <c r="A4402" s="4">
        <v>29083</v>
      </c>
      <c r="B4402">
        <v>9</v>
      </c>
    </row>
    <row r="4403" spans="1:2" hidden="1">
      <c r="A4403" s="4">
        <v>29084</v>
      </c>
      <c r="B4403">
        <v>9.01</v>
      </c>
    </row>
    <row r="4404" spans="1:2" hidden="1">
      <c r="A4404" s="4">
        <v>29087</v>
      </c>
      <c r="B4404">
        <v>9.02</v>
      </c>
    </row>
    <row r="4405" spans="1:2" hidden="1">
      <c r="A4405" s="4">
        <v>29088</v>
      </c>
      <c r="B4405">
        <v>9.0399999999999991</v>
      </c>
    </row>
    <row r="4406" spans="1:2" hidden="1">
      <c r="A4406" s="4">
        <v>29089</v>
      </c>
      <c r="B4406">
        <v>9.0399999999999991</v>
      </c>
    </row>
    <row r="4407" spans="1:2" hidden="1">
      <c r="A4407" s="4">
        <v>29090</v>
      </c>
      <c r="B4407">
        <v>9.0500000000000007</v>
      </c>
    </row>
    <row r="4408" spans="1:2" hidden="1">
      <c r="A4408" s="4">
        <v>29091</v>
      </c>
      <c r="B4408">
        <v>9.14</v>
      </c>
    </row>
    <row r="4409" spans="1:2" hidden="1">
      <c r="A4409" s="4">
        <v>29094</v>
      </c>
      <c r="B4409">
        <v>9.1199999999999992</v>
      </c>
    </row>
    <row r="4410" spans="1:2" hidden="1">
      <c r="A4410" s="4">
        <v>29095</v>
      </c>
      <c r="B4410">
        <v>9.15</v>
      </c>
    </row>
    <row r="4411" spans="1:2" hidden="1">
      <c r="A4411" s="4">
        <v>29096</v>
      </c>
      <c r="B4411">
        <v>9.14</v>
      </c>
    </row>
    <row r="4412" spans="1:2" hidden="1">
      <c r="A4412" s="4">
        <v>29097</v>
      </c>
      <c r="B4412">
        <v>9.2100000000000009</v>
      </c>
    </row>
    <row r="4413" spans="1:2" hidden="1">
      <c r="A4413" s="4">
        <v>29098</v>
      </c>
      <c r="B4413">
        <v>9.24</v>
      </c>
    </row>
    <row r="4414" spans="1:2" hidden="1">
      <c r="A4414" s="4">
        <v>29102</v>
      </c>
      <c r="B4414">
        <v>9.32</v>
      </c>
    </row>
    <row r="4415" spans="1:2" hidden="1">
      <c r="A4415" s="4">
        <v>29103</v>
      </c>
      <c r="B4415">
        <v>9.32</v>
      </c>
    </row>
    <row r="4416" spans="1:2" hidden="1">
      <c r="A4416" s="4">
        <v>29104</v>
      </c>
      <c r="B4416">
        <v>9.35</v>
      </c>
    </row>
    <row r="4417" spans="1:2" hidden="1">
      <c r="A4417" s="4">
        <v>29105</v>
      </c>
      <c r="B4417">
        <v>9.34</v>
      </c>
    </row>
    <row r="4418" spans="1:2" hidden="1">
      <c r="A4418" s="4">
        <v>29108</v>
      </c>
      <c r="B4418">
        <v>9.36</v>
      </c>
    </row>
    <row r="4419" spans="1:2" hidden="1">
      <c r="A4419" s="4">
        <v>29109</v>
      </c>
      <c r="B4419">
        <v>9.25</v>
      </c>
    </row>
    <row r="4420" spans="1:2" hidden="1">
      <c r="A4420" s="4">
        <v>29110</v>
      </c>
      <c r="B4420">
        <v>9.3000000000000007</v>
      </c>
    </row>
    <row r="4421" spans="1:2" hidden="1">
      <c r="A4421" s="4">
        <v>29111</v>
      </c>
      <c r="B4421">
        <v>9.34</v>
      </c>
    </row>
    <row r="4422" spans="1:2" hidden="1">
      <c r="A4422" s="4">
        <v>29112</v>
      </c>
      <c r="B4422">
        <v>9.2899999999999991</v>
      </c>
    </row>
    <row r="4423" spans="1:2" hidden="1">
      <c r="A4423" s="4">
        <v>29115</v>
      </c>
      <c r="B4423">
        <v>9.3699999999999992</v>
      </c>
    </row>
    <row r="4424" spans="1:2" hidden="1">
      <c r="A4424" s="4">
        <v>29116</v>
      </c>
      <c r="B4424">
        <v>9.36</v>
      </c>
    </row>
    <row r="4425" spans="1:2" hidden="1">
      <c r="A4425" s="4">
        <v>29117</v>
      </c>
      <c r="B4425">
        <v>9.31</v>
      </c>
    </row>
    <row r="4426" spans="1:2" hidden="1">
      <c r="A4426" s="4">
        <v>29118</v>
      </c>
      <c r="B4426">
        <v>9.2899999999999991</v>
      </c>
    </row>
    <row r="4427" spans="1:2" hidden="1">
      <c r="A4427" s="4">
        <v>29119</v>
      </c>
      <c r="B4427">
        <v>9.26</v>
      </c>
    </row>
    <row r="4428" spans="1:2" hidden="1">
      <c r="A4428" s="4">
        <v>29122</v>
      </c>
      <c r="B4428">
        <v>9.34</v>
      </c>
    </row>
    <row r="4429" spans="1:2" hidden="1">
      <c r="A4429" s="4">
        <v>29123</v>
      </c>
      <c r="B4429">
        <v>9.32</v>
      </c>
    </row>
    <row r="4430" spans="1:2" hidden="1">
      <c r="A4430" s="4">
        <v>29124</v>
      </c>
      <c r="B4430">
        <v>9.36</v>
      </c>
    </row>
    <row r="4431" spans="1:2" hidden="1">
      <c r="A4431" s="4">
        <v>29125</v>
      </c>
      <c r="B4431">
        <v>9.44</v>
      </c>
    </row>
    <row r="4432" spans="1:2" hidden="1">
      <c r="A4432" s="4">
        <v>29126</v>
      </c>
      <c r="B4432">
        <v>9.44</v>
      </c>
    </row>
    <row r="4433" spans="1:2" hidden="1">
      <c r="A4433" s="4">
        <v>29129</v>
      </c>
      <c r="B4433">
        <v>9.51</v>
      </c>
    </row>
    <row r="4434" spans="1:2" hidden="1">
      <c r="A4434" s="4">
        <v>29130</v>
      </c>
      <c r="B4434">
        <v>9.4700000000000006</v>
      </c>
    </row>
    <row r="4435" spans="1:2" hidden="1">
      <c r="A4435" s="4">
        <v>29131</v>
      </c>
      <c r="B4435">
        <v>9.5</v>
      </c>
    </row>
    <row r="4436" spans="1:2" hidden="1">
      <c r="A4436" s="4">
        <v>29132</v>
      </c>
      <c r="B4436">
        <v>9.58</v>
      </c>
    </row>
    <row r="4437" spans="1:2" hidden="1">
      <c r="A4437" s="4">
        <v>29133</v>
      </c>
      <c r="B4437">
        <v>9.6</v>
      </c>
    </row>
    <row r="4438" spans="1:2" hidden="1">
      <c r="A4438" s="4">
        <v>29137</v>
      </c>
      <c r="B4438">
        <v>9.93</v>
      </c>
    </row>
    <row r="4439" spans="1:2" hidden="1">
      <c r="A4439" s="4">
        <v>29138</v>
      </c>
      <c r="B4439">
        <v>10.09</v>
      </c>
    </row>
    <row r="4440" spans="1:2" hidden="1">
      <c r="A4440" s="4">
        <v>29139</v>
      </c>
      <c r="B4440">
        <v>10.17</v>
      </c>
    </row>
    <row r="4441" spans="1:2" hidden="1">
      <c r="A4441" s="4">
        <v>29140</v>
      </c>
      <c r="B4441">
        <v>10.15</v>
      </c>
    </row>
    <row r="4442" spans="1:2" hidden="1">
      <c r="A4442" s="4">
        <v>29143</v>
      </c>
      <c r="B4442">
        <v>10.31</v>
      </c>
    </row>
    <row r="4443" spans="1:2" hidden="1">
      <c r="A4443" s="4">
        <v>29144</v>
      </c>
      <c r="B4443">
        <v>10.27</v>
      </c>
    </row>
    <row r="4444" spans="1:2" hidden="1">
      <c r="A4444" s="4">
        <v>29145</v>
      </c>
      <c r="B4444">
        <v>10.199999999999999</v>
      </c>
    </row>
    <row r="4445" spans="1:2" hidden="1">
      <c r="A4445" s="4">
        <v>29146</v>
      </c>
      <c r="B4445">
        <v>10.41</v>
      </c>
    </row>
    <row r="4446" spans="1:2" hidden="1">
      <c r="A4446" s="4">
        <v>29147</v>
      </c>
      <c r="B4446">
        <v>10.68</v>
      </c>
    </row>
    <row r="4447" spans="1:2" hidden="1">
      <c r="A4447" s="4">
        <v>29150</v>
      </c>
      <c r="B4447">
        <v>10.96</v>
      </c>
    </row>
    <row r="4448" spans="1:2" hidden="1">
      <c r="A4448" s="4">
        <v>29151</v>
      </c>
      <c r="B4448">
        <v>11.02</v>
      </c>
    </row>
    <row r="4449" spans="1:2" hidden="1">
      <c r="A4449" s="4">
        <v>29152</v>
      </c>
      <c r="B4449">
        <v>10.83</v>
      </c>
    </row>
    <row r="4450" spans="1:2" hidden="1">
      <c r="A4450" s="4">
        <v>29153</v>
      </c>
      <c r="B4450">
        <v>10.98</v>
      </c>
    </row>
    <row r="4451" spans="1:2" hidden="1">
      <c r="A4451" s="4">
        <v>29154</v>
      </c>
      <c r="B4451">
        <v>10.67</v>
      </c>
    </row>
    <row r="4452" spans="1:2" hidden="1">
      <c r="A4452" s="4">
        <v>29157</v>
      </c>
      <c r="B4452">
        <v>10.78</v>
      </c>
    </row>
    <row r="4453" spans="1:2" hidden="1">
      <c r="A4453" s="4">
        <v>29158</v>
      </c>
      <c r="B4453">
        <v>10.75</v>
      </c>
    </row>
    <row r="4454" spans="1:2" hidden="1">
      <c r="A4454" s="4">
        <v>29159</v>
      </c>
      <c r="B4454">
        <v>10.72</v>
      </c>
    </row>
    <row r="4455" spans="1:2" hidden="1">
      <c r="A4455" s="4">
        <v>29160</v>
      </c>
      <c r="B4455">
        <v>10.79</v>
      </c>
    </row>
    <row r="4456" spans="1:2" hidden="1">
      <c r="A4456" s="4">
        <v>29161</v>
      </c>
      <c r="B4456">
        <v>10.84</v>
      </c>
    </row>
    <row r="4457" spans="1:2" hidden="1">
      <c r="A4457" s="4">
        <v>29164</v>
      </c>
      <c r="B4457">
        <v>10.85</v>
      </c>
    </row>
    <row r="4458" spans="1:2" hidden="1">
      <c r="A4458" s="4">
        <v>29166</v>
      </c>
      <c r="B4458">
        <v>11</v>
      </c>
    </row>
    <row r="4459" spans="1:2" hidden="1">
      <c r="A4459" s="4">
        <v>29167</v>
      </c>
      <c r="B4459">
        <v>10.96</v>
      </c>
    </row>
    <row r="4460" spans="1:2" hidden="1">
      <c r="A4460" s="4">
        <v>29168</v>
      </c>
      <c r="B4460">
        <v>10.68</v>
      </c>
    </row>
    <row r="4461" spans="1:2" hidden="1">
      <c r="A4461" s="4">
        <v>29172</v>
      </c>
      <c r="B4461">
        <v>10.63</v>
      </c>
    </row>
    <row r="4462" spans="1:2" hidden="1">
      <c r="A4462" s="4">
        <v>29173</v>
      </c>
      <c r="B4462">
        <v>10.75</v>
      </c>
    </row>
    <row r="4463" spans="1:2" hidden="1">
      <c r="A4463" s="4">
        <v>29174</v>
      </c>
      <c r="B4463">
        <v>10.62</v>
      </c>
    </row>
    <row r="4464" spans="1:2" hidden="1">
      <c r="A4464" s="4">
        <v>29175</v>
      </c>
      <c r="B4464">
        <v>10.77</v>
      </c>
    </row>
    <row r="4465" spans="1:2" hidden="1">
      <c r="A4465" s="4">
        <v>29178</v>
      </c>
      <c r="B4465">
        <v>10.8</v>
      </c>
    </row>
    <row r="4466" spans="1:2" hidden="1">
      <c r="A4466" s="4">
        <v>29179</v>
      </c>
      <c r="B4466">
        <v>10.78</v>
      </c>
    </row>
    <row r="4467" spans="1:2" hidden="1">
      <c r="A4467" s="4">
        <v>29180</v>
      </c>
      <c r="B4467">
        <v>10.73</v>
      </c>
    </row>
    <row r="4468" spans="1:2" hidden="1">
      <c r="A4468" s="4">
        <v>29182</v>
      </c>
      <c r="B4468">
        <v>10.51</v>
      </c>
    </row>
    <row r="4469" spans="1:2" hidden="1">
      <c r="A4469" s="4">
        <v>29185</v>
      </c>
      <c r="B4469">
        <v>10.37</v>
      </c>
    </row>
    <row r="4470" spans="1:2" hidden="1">
      <c r="A4470" s="4">
        <v>29186</v>
      </c>
      <c r="B4470">
        <v>10.24</v>
      </c>
    </row>
    <row r="4471" spans="1:2" hidden="1">
      <c r="A4471" s="4">
        <v>29187</v>
      </c>
      <c r="B4471">
        <v>10.37</v>
      </c>
    </row>
    <row r="4472" spans="1:2" hidden="1">
      <c r="A4472" s="4">
        <v>29188</v>
      </c>
      <c r="B4472">
        <v>10.34</v>
      </c>
    </row>
    <row r="4473" spans="1:2" hidden="1">
      <c r="A4473" s="4">
        <v>29189</v>
      </c>
      <c r="B4473">
        <v>10.38</v>
      </c>
    </row>
    <row r="4474" spans="1:2" hidden="1">
      <c r="A4474" s="4">
        <v>29192</v>
      </c>
      <c r="B4474">
        <v>10.44</v>
      </c>
    </row>
    <row r="4475" spans="1:2" hidden="1">
      <c r="A4475" s="4">
        <v>29193</v>
      </c>
      <c r="B4475">
        <v>10.32</v>
      </c>
    </row>
    <row r="4476" spans="1:2" hidden="1">
      <c r="A4476" s="4">
        <v>29194</v>
      </c>
      <c r="B4476">
        <v>10.27</v>
      </c>
    </row>
    <row r="4477" spans="1:2" hidden="1">
      <c r="A4477" s="4">
        <v>29195</v>
      </c>
      <c r="B4477">
        <v>10.130000000000001</v>
      </c>
    </row>
    <row r="4478" spans="1:2" hidden="1">
      <c r="A4478" s="4">
        <v>29196</v>
      </c>
      <c r="B4478">
        <v>10.3</v>
      </c>
    </row>
    <row r="4479" spans="1:2" hidden="1">
      <c r="A4479" s="4">
        <v>29199</v>
      </c>
      <c r="B4479">
        <v>10.27</v>
      </c>
    </row>
    <row r="4480" spans="1:2" hidden="1">
      <c r="A4480" s="4">
        <v>29200</v>
      </c>
      <c r="B4480">
        <v>10.46</v>
      </c>
    </row>
    <row r="4481" spans="1:2" hidden="1">
      <c r="A4481" s="4">
        <v>29201</v>
      </c>
      <c r="B4481">
        <v>10.58</v>
      </c>
    </row>
    <row r="4482" spans="1:2" hidden="1">
      <c r="A4482" s="4">
        <v>29202</v>
      </c>
      <c r="B4482">
        <v>10.51</v>
      </c>
    </row>
    <row r="4483" spans="1:2" hidden="1">
      <c r="A4483" s="4">
        <v>29203</v>
      </c>
      <c r="B4483">
        <v>10.45</v>
      </c>
    </row>
    <row r="4484" spans="1:2" hidden="1">
      <c r="A4484" s="4">
        <v>29206</v>
      </c>
      <c r="B4484">
        <v>10.42</v>
      </c>
    </row>
    <row r="4485" spans="1:2" hidden="1">
      <c r="A4485" s="4">
        <v>29207</v>
      </c>
      <c r="B4485">
        <v>10.34</v>
      </c>
    </row>
    <row r="4486" spans="1:2" hidden="1">
      <c r="A4486" s="4">
        <v>29208</v>
      </c>
      <c r="B4486">
        <v>10.33</v>
      </c>
    </row>
    <row r="4487" spans="1:2" hidden="1">
      <c r="A4487" s="4">
        <v>29209</v>
      </c>
      <c r="B4487">
        <v>10.38</v>
      </c>
    </row>
    <row r="4488" spans="1:2" hidden="1">
      <c r="A4488" s="4">
        <v>29210</v>
      </c>
      <c r="B4488">
        <v>10.39</v>
      </c>
    </row>
    <row r="4489" spans="1:2" hidden="1">
      <c r="A4489" s="4">
        <v>29213</v>
      </c>
      <c r="B4489">
        <v>10.45</v>
      </c>
    </row>
    <row r="4490" spans="1:2" hidden="1">
      <c r="A4490" s="4">
        <v>29215</v>
      </c>
      <c r="B4490">
        <v>10.48</v>
      </c>
    </row>
    <row r="4491" spans="1:2" hidden="1">
      <c r="A4491" s="4">
        <v>29216</v>
      </c>
      <c r="B4491">
        <v>10.46</v>
      </c>
    </row>
    <row r="4492" spans="1:2" hidden="1">
      <c r="A4492" s="4">
        <v>29217</v>
      </c>
      <c r="B4492">
        <v>10.41</v>
      </c>
    </row>
    <row r="4493" spans="1:2" hidden="1">
      <c r="A4493" s="4">
        <v>29220</v>
      </c>
      <c r="B4493">
        <v>10.33</v>
      </c>
    </row>
    <row r="4494" spans="1:2" hidden="1">
      <c r="A4494" s="4">
        <v>29222</v>
      </c>
      <c r="B4494">
        <v>10.5</v>
      </c>
    </row>
    <row r="4495" spans="1:2" hidden="1">
      <c r="A4495" s="4">
        <v>29223</v>
      </c>
      <c r="B4495">
        <v>10.6</v>
      </c>
    </row>
    <row r="4496" spans="1:2" hidden="1">
      <c r="A4496" s="4">
        <v>29224</v>
      </c>
      <c r="B4496">
        <v>10.66</v>
      </c>
    </row>
    <row r="4497" spans="1:2" hidden="1">
      <c r="A4497" s="4">
        <v>29227</v>
      </c>
      <c r="B4497">
        <v>10.63</v>
      </c>
    </row>
    <row r="4498" spans="1:2" hidden="1">
      <c r="A4498" s="4">
        <v>29228</v>
      </c>
      <c r="B4498">
        <v>10.57</v>
      </c>
    </row>
    <row r="4499" spans="1:2" hidden="1">
      <c r="A4499" s="4">
        <v>29229</v>
      </c>
      <c r="B4499">
        <v>10.58</v>
      </c>
    </row>
    <row r="4500" spans="1:2" hidden="1">
      <c r="A4500" s="4">
        <v>29230</v>
      </c>
      <c r="B4500">
        <v>10.51</v>
      </c>
    </row>
    <row r="4501" spans="1:2" hidden="1">
      <c r="A4501" s="4">
        <v>29231</v>
      </c>
      <c r="B4501">
        <v>10.68</v>
      </c>
    </row>
    <row r="4502" spans="1:2" hidden="1">
      <c r="A4502" s="4">
        <v>29234</v>
      </c>
      <c r="B4502">
        <v>10.7</v>
      </c>
    </row>
    <row r="4503" spans="1:2" hidden="1">
      <c r="A4503" s="4">
        <v>29235</v>
      </c>
      <c r="B4503">
        <v>10.65</v>
      </c>
    </row>
    <row r="4504" spans="1:2" hidden="1">
      <c r="A4504" s="4">
        <v>29236</v>
      </c>
      <c r="B4504">
        <v>10.65</v>
      </c>
    </row>
    <row r="4505" spans="1:2" hidden="1">
      <c r="A4505" s="4">
        <v>29237</v>
      </c>
      <c r="B4505">
        <v>10.71</v>
      </c>
    </row>
    <row r="4506" spans="1:2" hidden="1">
      <c r="A4506" s="4">
        <v>29238</v>
      </c>
      <c r="B4506">
        <v>10.82</v>
      </c>
    </row>
    <row r="4507" spans="1:2" hidden="1">
      <c r="A4507" s="4">
        <v>29241</v>
      </c>
      <c r="B4507">
        <v>10.96</v>
      </c>
    </row>
    <row r="4508" spans="1:2" hidden="1">
      <c r="A4508" s="4">
        <v>29242</v>
      </c>
      <c r="B4508">
        <v>10.85</v>
      </c>
    </row>
    <row r="4509" spans="1:2" hidden="1">
      <c r="A4509" s="4">
        <v>29243</v>
      </c>
      <c r="B4509">
        <v>10.82</v>
      </c>
    </row>
    <row r="4510" spans="1:2" hidden="1">
      <c r="A4510" s="4">
        <v>29244</v>
      </c>
      <c r="B4510">
        <v>11.01</v>
      </c>
    </row>
    <row r="4511" spans="1:2" hidden="1">
      <c r="A4511" s="4">
        <v>29245</v>
      </c>
      <c r="B4511">
        <v>11.1</v>
      </c>
    </row>
    <row r="4512" spans="1:2" hidden="1">
      <c r="A4512" s="4">
        <v>29248</v>
      </c>
      <c r="B4512">
        <v>11.15</v>
      </c>
    </row>
    <row r="4513" spans="1:2" hidden="1">
      <c r="A4513" s="4">
        <v>29249</v>
      </c>
      <c r="B4513">
        <v>11.21</v>
      </c>
    </row>
    <row r="4514" spans="1:2" hidden="1">
      <c r="A4514" s="4">
        <v>29250</v>
      </c>
      <c r="B4514">
        <v>11.16</v>
      </c>
    </row>
    <row r="4515" spans="1:2" hidden="1">
      <c r="A4515" s="4">
        <v>29251</v>
      </c>
      <c r="B4515">
        <v>11.13</v>
      </c>
    </row>
    <row r="4516" spans="1:2" hidden="1">
      <c r="A4516" s="4">
        <v>29252</v>
      </c>
      <c r="B4516">
        <v>11.29</v>
      </c>
    </row>
    <row r="4517" spans="1:2" hidden="1">
      <c r="A4517" s="4">
        <v>29255</v>
      </c>
      <c r="B4517">
        <v>11.4</v>
      </c>
    </row>
    <row r="4518" spans="1:2" hidden="1">
      <c r="A4518" s="4">
        <v>29256</v>
      </c>
      <c r="B4518">
        <v>11.73</v>
      </c>
    </row>
    <row r="4519" spans="1:2" hidden="1">
      <c r="A4519" s="4">
        <v>29257</v>
      </c>
      <c r="B4519">
        <v>11.92</v>
      </c>
    </row>
    <row r="4520" spans="1:2" hidden="1">
      <c r="A4520" s="4">
        <v>29258</v>
      </c>
      <c r="B4520">
        <v>11.71</v>
      </c>
    </row>
    <row r="4521" spans="1:2" hidden="1">
      <c r="A4521" s="4">
        <v>29259</v>
      </c>
      <c r="B4521">
        <v>11.8</v>
      </c>
    </row>
    <row r="4522" spans="1:2" hidden="1">
      <c r="A4522" s="4">
        <v>29262</v>
      </c>
      <c r="B4522">
        <v>12.01</v>
      </c>
    </row>
    <row r="4523" spans="1:2" hidden="1">
      <c r="A4523" s="4">
        <v>29264</v>
      </c>
      <c r="B4523">
        <v>11.86</v>
      </c>
    </row>
    <row r="4524" spans="1:2" hidden="1">
      <c r="A4524" s="4">
        <v>29265</v>
      </c>
      <c r="B4524">
        <v>11.97</v>
      </c>
    </row>
    <row r="4525" spans="1:2" hidden="1">
      <c r="A4525" s="4">
        <v>29266</v>
      </c>
      <c r="B4525">
        <v>12.2</v>
      </c>
    </row>
    <row r="4526" spans="1:2" hidden="1">
      <c r="A4526" s="4">
        <v>29270</v>
      </c>
      <c r="B4526">
        <v>12.85</v>
      </c>
    </row>
    <row r="4527" spans="1:2" hidden="1">
      <c r="A4527" s="4">
        <v>29271</v>
      </c>
      <c r="B4527">
        <v>12.84</v>
      </c>
    </row>
    <row r="4528" spans="1:2" hidden="1">
      <c r="A4528" s="4">
        <v>29272</v>
      </c>
      <c r="B4528">
        <v>13.22</v>
      </c>
    </row>
    <row r="4529" spans="1:2" hidden="1">
      <c r="A4529" s="4">
        <v>29273</v>
      </c>
      <c r="B4529">
        <v>13.06</v>
      </c>
    </row>
    <row r="4530" spans="1:2" hidden="1">
      <c r="A4530" s="4">
        <v>29276</v>
      </c>
      <c r="B4530">
        <v>13.27</v>
      </c>
    </row>
    <row r="4531" spans="1:2" hidden="1">
      <c r="A4531" s="4">
        <v>29277</v>
      </c>
      <c r="B4531">
        <v>13.65</v>
      </c>
    </row>
    <row r="4532" spans="1:2" hidden="1">
      <c r="A4532" s="4">
        <v>29278</v>
      </c>
      <c r="B4532">
        <v>13.46</v>
      </c>
    </row>
    <row r="4533" spans="1:2" hidden="1">
      <c r="A4533" s="4">
        <v>29279</v>
      </c>
      <c r="B4533">
        <v>12.92</v>
      </c>
    </row>
    <row r="4534" spans="1:2" hidden="1">
      <c r="A4534" s="4">
        <v>29280</v>
      </c>
      <c r="B4534">
        <v>12.72</v>
      </c>
    </row>
    <row r="4535" spans="1:2" hidden="1">
      <c r="A4535" s="4">
        <v>29283</v>
      </c>
      <c r="B4535">
        <v>12.79</v>
      </c>
    </row>
    <row r="4536" spans="1:2" hidden="1">
      <c r="A4536" s="4">
        <v>29284</v>
      </c>
      <c r="B4536">
        <v>12.91</v>
      </c>
    </row>
    <row r="4537" spans="1:2" hidden="1">
      <c r="A4537" s="4">
        <v>29285</v>
      </c>
      <c r="B4537">
        <v>13.03</v>
      </c>
    </row>
    <row r="4538" spans="1:2" hidden="1">
      <c r="A4538" s="4">
        <v>29286</v>
      </c>
      <c r="B4538">
        <v>13.13</v>
      </c>
    </row>
    <row r="4539" spans="1:2" hidden="1">
      <c r="A4539" s="4">
        <v>29287</v>
      </c>
      <c r="B4539">
        <v>12.86</v>
      </c>
    </row>
    <row r="4540" spans="1:2" hidden="1">
      <c r="A4540" s="4">
        <v>29290</v>
      </c>
      <c r="B4540">
        <v>12.63</v>
      </c>
    </row>
    <row r="4541" spans="1:2" hidden="1">
      <c r="A4541" s="4">
        <v>29291</v>
      </c>
      <c r="B4541">
        <v>12.41</v>
      </c>
    </row>
    <row r="4542" spans="1:2" hidden="1">
      <c r="A4542" s="4">
        <v>29292</v>
      </c>
      <c r="B4542">
        <v>12.62</v>
      </c>
    </row>
    <row r="4543" spans="1:2" hidden="1">
      <c r="A4543" s="4">
        <v>29293</v>
      </c>
      <c r="B4543">
        <v>12.5</v>
      </c>
    </row>
    <row r="4544" spans="1:2" hidden="1">
      <c r="A4544" s="4">
        <v>29294</v>
      </c>
      <c r="B4544">
        <v>12.52</v>
      </c>
    </row>
    <row r="4545" spans="1:2" hidden="1">
      <c r="A4545" s="4">
        <v>29297</v>
      </c>
      <c r="B4545">
        <v>12.58</v>
      </c>
    </row>
    <row r="4546" spans="1:2" hidden="1">
      <c r="A4546" s="4">
        <v>29298</v>
      </c>
      <c r="B4546">
        <v>12.4</v>
      </c>
    </row>
    <row r="4547" spans="1:2" hidden="1">
      <c r="A4547" s="4">
        <v>29299</v>
      </c>
      <c r="B4547">
        <v>12.35</v>
      </c>
    </row>
    <row r="4548" spans="1:2" hidden="1">
      <c r="A4548" s="4">
        <v>29300</v>
      </c>
      <c r="B4548">
        <v>12.62</v>
      </c>
    </row>
    <row r="4549" spans="1:2" hidden="1">
      <c r="A4549" s="4">
        <v>29301</v>
      </c>
      <c r="B4549">
        <v>12.75</v>
      </c>
    </row>
    <row r="4550" spans="1:2" hidden="1">
      <c r="A4550" s="4">
        <v>29304</v>
      </c>
      <c r="B4550">
        <v>13.17</v>
      </c>
    </row>
    <row r="4551" spans="1:2" hidden="1">
      <c r="A4551" s="4">
        <v>29305</v>
      </c>
      <c r="B4551">
        <v>13.1</v>
      </c>
    </row>
    <row r="4552" spans="1:2" hidden="1">
      <c r="A4552" s="4">
        <v>29306</v>
      </c>
      <c r="B4552">
        <v>13.03</v>
      </c>
    </row>
    <row r="4553" spans="1:2" hidden="1">
      <c r="A4553" s="4">
        <v>29307</v>
      </c>
      <c r="B4553">
        <v>12.97</v>
      </c>
    </row>
    <row r="4554" spans="1:2" hidden="1">
      <c r="A4554" s="4">
        <v>29308</v>
      </c>
      <c r="B4554">
        <v>12.72</v>
      </c>
    </row>
    <row r="4555" spans="1:2" hidden="1">
      <c r="A4555" s="4">
        <v>29311</v>
      </c>
      <c r="B4555">
        <v>12.64</v>
      </c>
    </row>
    <row r="4556" spans="1:2" hidden="1">
      <c r="A4556" s="4">
        <v>29312</v>
      </c>
      <c r="B4556">
        <v>12.69</v>
      </c>
    </row>
    <row r="4557" spans="1:2" hidden="1">
      <c r="A4557" s="4">
        <v>29313</v>
      </c>
      <c r="B4557">
        <v>12.63</v>
      </c>
    </row>
    <row r="4558" spans="1:2" hidden="1">
      <c r="A4558" s="4">
        <v>29314</v>
      </c>
      <c r="B4558">
        <v>12.52</v>
      </c>
    </row>
    <row r="4559" spans="1:2" hidden="1">
      <c r="A4559" s="4">
        <v>29318</v>
      </c>
      <c r="B4559">
        <v>12.13</v>
      </c>
    </row>
    <row r="4560" spans="1:2" hidden="1">
      <c r="A4560" s="4">
        <v>29319</v>
      </c>
      <c r="B4560">
        <v>12.21</v>
      </c>
    </row>
    <row r="4561" spans="1:2" hidden="1">
      <c r="A4561" s="4">
        <v>29320</v>
      </c>
      <c r="B4561">
        <v>12.06</v>
      </c>
    </row>
    <row r="4562" spans="1:2" hidden="1">
      <c r="A4562" s="4">
        <v>29321</v>
      </c>
      <c r="B4562">
        <v>12.06</v>
      </c>
    </row>
    <row r="4563" spans="1:2" hidden="1">
      <c r="A4563" s="4">
        <v>29322</v>
      </c>
      <c r="B4563">
        <v>11.79</v>
      </c>
    </row>
    <row r="4564" spans="1:2" hidden="1">
      <c r="A4564" s="4">
        <v>29325</v>
      </c>
      <c r="B4564">
        <v>11.62</v>
      </c>
    </row>
    <row r="4565" spans="1:2" hidden="1">
      <c r="A4565" s="4">
        <v>29326</v>
      </c>
      <c r="B4565">
        <v>11.57</v>
      </c>
    </row>
    <row r="4566" spans="1:2" hidden="1">
      <c r="A4566" s="4">
        <v>29327</v>
      </c>
      <c r="B4566">
        <v>10.9</v>
      </c>
    </row>
    <row r="4567" spans="1:2" hidden="1">
      <c r="A4567" s="4">
        <v>29328</v>
      </c>
      <c r="B4567">
        <v>11.13</v>
      </c>
    </row>
    <row r="4568" spans="1:2" hidden="1">
      <c r="A4568" s="4">
        <v>29329</v>
      </c>
      <c r="B4568">
        <v>11.05</v>
      </c>
    </row>
    <row r="4569" spans="1:2" hidden="1">
      <c r="A4569" s="4">
        <v>29332</v>
      </c>
      <c r="B4569">
        <v>10.9</v>
      </c>
    </row>
    <row r="4570" spans="1:2" hidden="1">
      <c r="A4570" s="4">
        <v>29333</v>
      </c>
      <c r="B4570">
        <v>10.82</v>
      </c>
    </row>
    <row r="4571" spans="1:2" hidden="1">
      <c r="A4571" s="4">
        <v>29334</v>
      </c>
      <c r="B4571">
        <v>10.89</v>
      </c>
    </row>
    <row r="4572" spans="1:2" hidden="1">
      <c r="A4572" s="4">
        <v>29335</v>
      </c>
      <c r="B4572">
        <v>10.96</v>
      </c>
    </row>
    <row r="4573" spans="1:2" hidden="1">
      <c r="A4573" s="4">
        <v>29336</v>
      </c>
      <c r="B4573">
        <v>10.95</v>
      </c>
    </row>
    <row r="4574" spans="1:2" hidden="1">
      <c r="A4574" s="4">
        <v>29339</v>
      </c>
      <c r="B4574">
        <v>10.63</v>
      </c>
    </row>
    <row r="4575" spans="1:2" hidden="1">
      <c r="A4575" s="4">
        <v>29340</v>
      </c>
      <c r="B4575">
        <v>10.67</v>
      </c>
    </row>
    <row r="4576" spans="1:2" hidden="1">
      <c r="A4576" s="4">
        <v>29341</v>
      </c>
      <c r="B4576">
        <v>10.76</v>
      </c>
    </row>
    <row r="4577" spans="1:2" hidden="1">
      <c r="A4577" s="4">
        <v>29342</v>
      </c>
      <c r="B4577">
        <v>10.57</v>
      </c>
    </row>
    <row r="4578" spans="1:2" hidden="1">
      <c r="A4578" s="4">
        <v>29343</v>
      </c>
      <c r="B4578">
        <v>10.24</v>
      </c>
    </row>
    <row r="4579" spans="1:2" hidden="1">
      <c r="A4579" s="4">
        <v>29346</v>
      </c>
      <c r="B4579">
        <v>10.18</v>
      </c>
    </row>
    <row r="4580" spans="1:2" hidden="1">
      <c r="A4580" s="4">
        <v>29347</v>
      </c>
      <c r="B4580">
        <v>9.8000000000000007</v>
      </c>
    </row>
    <row r="4581" spans="1:2" hidden="1">
      <c r="A4581" s="4">
        <v>29348</v>
      </c>
      <c r="B4581">
        <v>9.9600000000000009</v>
      </c>
    </row>
    <row r="4582" spans="1:2" hidden="1">
      <c r="A4582" s="4">
        <v>29349</v>
      </c>
      <c r="B4582">
        <v>10.18</v>
      </c>
    </row>
    <row r="4583" spans="1:2" hidden="1">
      <c r="A4583" s="4">
        <v>29350</v>
      </c>
      <c r="B4583">
        <v>10.3</v>
      </c>
    </row>
    <row r="4584" spans="1:2" hidden="1">
      <c r="A4584" s="4">
        <v>29353</v>
      </c>
      <c r="B4584">
        <v>10.3</v>
      </c>
    </row>
    <row r="4585" spans="1:2" hidden="1">
      <c r="A4585" s="4">
        <v>29354</v>
      </c>
      <c r="B4585">
        <v>10.130000000000001</v>
      </c>
    </row>
    <row r="4586" spans="1:2" hidden="1">
      <c r="A4586" s="4">
        <v>29355</v>
      </c>
      <c r="B4586">
        <v>10.14</v>
      </c>
    </row>
    <row r="4587" spans="1:2" hidden="1">
      <c r="A4587" s="4">
        <v>29356</v>
      </c>
      <c r="B4587">
        <v>10.31</v>
      </c>
    </row>
    <row r="4588" spans="1:2" hidden="1">
      <c r="A4588" s="4">
        <v>29357</v>
      </c>
      <c r="B4588">
        <v>10.37</v>
      </c>
    </row>
    <row r="4589" spans="1:2" hidden="1">
      <c r="A4589" s="4">
        <v>29360</v>
      </c>
      <c r="B4589">
        <v>10.53</v>
      </c>
    </row>
    <row r="4590" spans="1:2" hidden="1">
      <c r="A4590" s="4">
        <v>29361</v>
      </c>
      <c r="B4590">
        <v>10.220000000000001</v>
      </c>
    </row>
    <row r="4591" spans="1:2" hidden="1">
      <c r="A4591" s="4">
        <v>29362</v>
      </c>
      <c r="B4591">
        <v>10.08</v>
      </c>
    </row>
    <row r="4592" spans="1:2" hidden="1">
      <c r="A4592" s="4">
        <v>29363</v>
      </c>
      <c r="B4592">
        <v>10.1</v>
      </c>
    </row>
    <row r="4593" spans="1:2" hidden="1">
      <c r="A4593" s="4">
        <v>29364</v>
      </c>
      <c r="B4593">
        <v>9.85</v>
      </c>
    </row>
    <row r="4594" spans="1:2" hidden="1">
      <c r="A4594" s="4">
        <v>29368</v>
      </c>
      <c r="B4594">
        <v>9.9600000000000009</v>
      </c>
    </row>
    <row r="4595" spans="1:2" hidden="1">
      <c r="A4595" s="4">
        <v>29369</v>
      </c>
      <c r="B4595">
        <v>10.1</v>
      </c>
    </row>
    <row r="4596" spans="1:2" hidden="1">
      <c r="A4596" s="4">
        <v>29370</v>
      </c>
      <c r="B4596">
        <v>10.24</v>
      </c>
    </row>
    <row r="4597" spans="1:2" hidden="1">
      <c r="A4597" s="4">
        <v>29371</v>
      </c>
      <c r="B4597">
        <v>10.25</v>
      </c>
    </row>
    <row r="4598" spans="1:2" hidden="1">
      <c r="A4598" s="4">
        <v>29374</v>
      </c>
      <c r="B4598">
        <v>10.31</v>
      </c>
    </row>
    <row r="4599" spans="1:2" hidden="1">
      <c r="A4599" s="4">
        <v>29375</v>
      </c>
      <c r="B4599">
        <v>10.16</v>
      </c>
    </row>
    <row r="4600" spans="1:2" hidden="1">
      <c r="A4600" s="4">
        <v>29376</v>
      </c>
      <c r="B4600">
        <v>10.07</v>
      </c>
    </row>
    <row r="4601" spans="1:2" hidden="1">
      <c r="A4601" s="4">
        <v>29377</v>
      </c>
      <c r="B4601">
        <v>10.02</v>
      </c>
    </row>
    <row r="4602" spans="1:2" hidden="1">
      <c r="A4602" s="4">
        <v>29378</v>
      </c>
      <c r="B4602">
        <v>9.81</v>
      </c>
    </row>
    <row r="4603" spans="1:2" hidden="1">
      <c r="A4603" s="4">
        <v>29381</v>
      </c>
      <c r="B4603">
        <v>9.73</v>
      </c>
    </row>
    <row r="4604" spans="1:2" hidden="1">
      <c r="A4604" s="4">
        <v>29382</v>
      </c>
      <c r="B4604">
        <v>9.83</v>
      </c>
    </row>
    <row r="4605" spans="1:2" hidden="1">
      <c r="A4605" s="4">
        <v>29383</v>
      </c>
      <c r="B4605">
        <v>9.6999999999999993</v>
      </c>
    </row>
    <row r="4606" spans="1:2" hidden="1">
      <c r="A4606" s="4">
        <v>29384</v>
      </c>
      <c r="B4606">
        <v>9.5299999999999994</v>
      </c>
    </row>
    <row r="4607" spans="1:2" hidden="1">
      <c r="A4607" s="4">
        <v>29385</v>
      </c>
      <c r="B4607">
        <v>9.51</v>
      </c>
    </row>
    <row r="4608" spans="1:2" hidden="1">
      <c r="A4608" s="4">
        <v>29388</v>
      </c>
      <c r="B4608">
        <v>9.4700000000000006</v>
      </c>
    </row>
    <row r="4609" spans="1:2" hidden="1">
      <c r="A4609" s="4">
        <v>29389</v>
      </c>
      <c r="B4609">
        <v>9.49</v>
      </c>
    </row>
    <row r="4610" spans="1:2" hidden="1">
      <c r="A4610" s="4">
        <v>29390</v>
      </c>
      <c r="B4610">
        <v>9.56</v>
      </c>
    </row>
    <row r="4611" spans="1:2" hidden="1">
      <c r="A4611" s="4">
        <v>29391</v>
      </c>
      <c r="B4611">
        <v>9.56</v>
      </c>
    </row>
    <row r="4612" spans="1:2" hidden="1">
      <c r="A4612" s="4">
        <v>29392</v>
      </c>
      <c r="B4612">
        <v>9.49</v>
      </c>
    </row>
    <row r="4613" spans="1:2" hidden="1">
      <c r="A4613" s="4">
        <v>29395</v>
      </c>
      <c r="B4613">
        <v>9.6300000000000008</v>
      </c>
    </row>
    <row r="4614" spans="1:2" hidden="1">
      <c r="A4614" s="4">
        <v>29396</v>
      </c>
      <c r="B4614">
        <v>9.68</v>
      </c>
    </row>
    <row r="4615" spans="1:2" hidden="1">
      <c r="A4615" s="4">
        <v>29397</v>
      </c>
      <c r="B4615">
        <v>9.7899999999999991</v>
      </c>
    </row>
    <row r="4616" spans="1:2" hidden="1">
      <c r="A4616" s="4">
        <v>29398</v>
      </c>
      <c r="B4616">
        <v>9.8699999999999992</v>
      </c>
    </row>
    <row r="4617" spans="1:2" hidden="1">
      <c r="A4617" s="4">
        <v>29399</v>
      </c>
      <c r="B4617">
        <v>10.039999999999999</v>
      </c>
    </row>
    <row r="4618" spans="1:2" hidden="1">
      <c r="A4618" s="4">
        <v>29402</v>
      </c>
      <c r="B4618">
        <v>10.09</v>
      </c>
    </row>
    <row r="4619" spans="1:2" hidden="1">
      <c r="A4619" s="4">
        <v>29403</v>
      </c>
      <c r="B4619">
        <v>10.130000000000001</v>
      </c>
    </row>
    <row r="4620" spans="1:2" hidden="1">
      <c r="A4620" s="4">
        <v>29404</v>
      </c>
      <c r="B4620">
        <v>10.19</v>
      </c>
    </row>
    <row r="4621" spans="1:2" hidden="1">
      <c r="A4621" s="4">
        <v>29405</v>
      </c>
      <c r="B4621">
        <v>10.01</v>
      </c>
    </row>
    <row r="4622" spans="1:2" hidden="1">
      <c r="A4622" s="4">
        <v>29409</v>
      </c>
      <c r="B4622">
        <v>10.199999999999999</v>
      </c>
    </row>
    <row r="4623" spans="1:2" hidden="1">
      <c r="A4623" s="4">
        <v>29410</v>
      </c>
      <c r="B4623">
        <v>10.09</v>
      </c>
    </row>
    <row r="4624" spans="1:2" hidden="1">
      <c r="A4624" s="4">
        <v>29411</v>
      </c>
      <c r="B4624">
        <v>10.14</v>
      </c>
    </row>
    <row r="4625" spans="1:2" hidden="1">
      <c r="A4625" s="4">
        <v>29412</v>
      </c>
      <c r="B4625">
        <v>10.210000000000001</v>
      </c>
    </row>
    <row r="4626" spans="1:2" hidden="1">
      <c r="A4626" s="4">
        <v>29413</v>
      </c>
      <c r="B4626">
        <v>10.28</v>
      </c>
    </row>
    <row r="4627" spans="1:2" hidden="1">
      <c r="A4627" s="4">
        <v>29416</v>
      </c>
      <c r="B4627">
        <v>10.33</v>
      </c>
    </row>
    <row r="4628" spans="1:2" hidden="1">
      <c r="A4628" s="4">
        <v>29417</v>
      </c>
      <c r="B4628">
        <v>10.17</v>
      </c>
    </row>
    <row r="4629" spans="1:2" hidden="1">
      <c r="A4629" s="4">
        <v>29418</v>
      </c>
      <c r="B4629">
        <v>10.07</v>
      </c>
    </row>
    <row r="4630" spans="1:2" hidden="1">
      <c r="A4630" s="4">
        <v>29419</v>
      </c>
      <c r="B4630">
        <v>10.210000000000001</v>
      </c>
    </row>
    <row r="4631" spans="1:2" hidden="1">
      <c r="A4631" s="4">
        <v>29420</v>
      </c>
      <c r="B4631">
        <v>10.199999999999999</v>
      </c>
    </row>
    <row r="4632" spans="1:2" hidden="1">
      <c r="A4632" s="4">
        <v>29423</v>
      </c>
      <c r="B4632">
        <v>10.130000000000001</v>
      </c>
    </row>
    <row r="4633" spans="1:2" hidden="1">
      <c r="A4633" s="4">
        <v>29424</v>
      </c>
      <c r="B4633">
        <v>10.18</v>
      </c>
    </row>
    <row r="4634" spans="1:2" hidden="1">
      <c r="A4634" s="4">
        <v>29425</v>
      </c>
      <c r="B4634">
        <v>10.119999999999999</v>
      </c>
    </row>
    <row r="4635" spans="1:2" hidden="1">
      <c r="A4635" s="4">
        <v>29426</v>
      </c>
      <c r="B4635">
        <v>10.24</v>
      </c>
    </row>
    <row r="4636" spans="1:2" hidden="1">
      <c r="A4636" s="4">
        <v>29427</v>
      </c>
      <c r="B4636">
        <v>10.35</v>
      </c>
    </row>
    <row r="4637" spans="1:2" hidden="1">
      <c r="A4637" s="4">
        <v>29430</v>
      </c>
      <c r="B4637">
        <v>10.46</v>
      </c>
    </row>
    <row r="4638" spans="1:2" hidden="1">
      <c r="A4638" s="4">
        <v>29431</v>
      </c>
      <c r="B4638">
        <v>10.45</v>
      </c>
    </row>
    <row r="4639" spans="1:2" hidden="1">
      <c r="A4639" s="4">
        <v>29432</v>
      </c>
      <c r="B4639">
        <v>10.53</v>
      </c>
    </row>
    <row r="4640" spans="1:2" hidden="1">
      <c r="A4640" s="4">
        <v>29433</v>
      </c>
      <c r="B4640">
        <v>10.76</v>
      </c>
    </row>
    <row r="4641" spans="1:2" hidden="1">
      <c r="A4641" s="4">
        <v>29434</v>
      </c>
      <c r="B4641">
        <v>10.76</v>
      </c>
    </row>
    <row r="4642" spans="1:2" hidden="1">
      <c r="A4642" s="4">
        <v>29437</v>
      </c>
      <c r="B4642">
        <v>10.69</v>
      </c>
    </row>
    <row r="4643" spans="1:2" hidden="1">
      <c r="A4643" s="4">
        <v>29438</v>
      </c>
      <c r="B4643">
        <v>10.7</v>
      </c>
    </row>
    <row r="4644" spans="1:2" hidden="1">
      <c r="A4644" s="4">
        <v>29439</v>
      </c>
      <c r="B4644">
        <v>10.8</v>
      </c>
    </row>
    <row r="4645" spans="1:2" hidden="1">
      <c r="A4645" s="4">
        <v>29440</v>
      </c>
      <c r="B4645">
        <v>10.71</v>
      </c>
    </row>
    <row r="4646" spans="1:2" hidden="1">
      <c r="A4646" s="4">
        <v>29441</v>
      </c>
      <c r="B4646">
        <v>10.87</v>
      </c>
    </row>
    <row r="4647" spans="1:2" hidden="1">
      <c r="A4647" s="4">
        <v>29444</v>
      </c>
      <c r="B4647">
        <v>11.03</v>
      </c>
    </row>
    <row r="4648" spans="1:2" hidden="1">
      <c r="A4648" s="4">
        <v>29445</v>
      </c>
      <c r="B4648">
        <v>10.98</v>
      </c>
    </row>
    <row r="4649" spans="1:2" hidden="1">
      <c r="A4649" s="4">
        <v>29446</v>
      </c>
      <c r="B4649">
        <v>10.89</v>
      </c>
    </row>
    <row r="4650" spans="1:2" hidden="1">
      <c r="A4650" s="4">
        <v>29447</v>
      </c>
      <c r="B4650">
        <v>10.9</v>
      </c>
    </row>
    <row r="4651" spans="1:2" hidden="1">
      <c r="A4651" s="4">
        <v>29448</v>
      </c>
      <c r="B4651">
        <v>10.86</v>
      </c>
    </row>
    <row r="4652" spans="1:2" hidden="1">
      <c r="A4652" s="4">
        <v>29451</v>
      </c>
      <c r="B4652">
        <v>11.13</v>
      </c>
    </row>
    <row r="4653" spans="1:2" hidden="1">
      <c r="A4653" s="4">
        <v>29452</v>
      </c>
      <c r="B4653">
        <v>11.24</v>
      </c>
    </row>
    <row r="4654" spans="1:2" hidden="1">
      <c r="A4654" s="4">
        <v>29453</v>
      </c>
      <c r="B4654">
        <v>11.22</v>
      </c>
    </row>
    <row r="4655" spans="1:2" hidden="1">
      <c r="A4655" s="4">
        <v>29454</v>
      </c>
      <c r="B4655">
        <v>11.3</v>
      </c>
    </row>
    <row r="4656" spans="1:2" hidden="1">
      <c r="A4656" s="4">
        <v>29455</v>
      </c>
      <c r="B4656">
        <v>11.13</v>
      </c>
    </row>
    <row r="4657" spans="1:2" hidden="1">
      <c r="A4657" s="4">
        <v>29458</v>
      </c>
      <c r="B4657">
        <v>11.4</v>
      </c>
    </row>
    <row r="4658" spans="1:2" hidden="1">
      <c r="A4658" s="4">
        <v>29459</v>
      </c>
      <c r="B4658">
        <v>11.42</v>
      </c>
    </row>
    <row r="4659" spans="1:2" hidden="1">
      <c r="A4659" s="4">
        <v>29460</v>
      </c>
      <c r="B4659">
        <v>11.67</v>
      </c>
    </row>
    <row r="4660" spans="1:2" hidden="1">
      <c r="A4660" s="4">
        <v>29461</v>
      </c>
      <c r="B4660">
        <v>11.89</v>
      </c>
    </row>
    <row r="4661" spans="1:2" hidden="1">
      <c r="A4661" s="4">
        <v>29462</v>
      </c>
      <c r="B4661">
        <v>11.55</v>
      </c>
    </row>
    <row r="4662" spans="1:2" hidden="1">
      <c r="A4662" s="4">
        <v>29466</v>
      </c>
      <c r="B4662">
        <v>11.32</v>
      </c>
    </row>
    <row r="4663" spans="1:2" hidden="1">
      <c r="A4663" s="4">
        <v>29467</v>
      </c>
      <c r="B4663">
        <v>11.08</v>
      </c>
    </row>
    <row r="4664" spans="1:2" hidden="1">
      <c r="A4664" s="4">
        <v>29468</v>
      </c>
      <c r="B4664">
        <v>11.16</v>
      </c>
    </row>
    <row r="4665" spans="1:2" hidden="1">
      <c r="A4665" s="4">
        <v>29469</v>
      </c>
      <c r="B4665">
        <v>11.21</v>
      </c>
    </row>
    <row r="4666" spans="1:2" hidden="1">
      <c r="A4666" s="4">
        <v>29472</v>
      </c>
      <c r="B4666">
        <v>11.29</v>
      </c>
    </row>
    <row r="4667" spans="1:2" hidden="1">
      <c r="A4667" s="4">
        <v>29473</v>
      </c>
      <c r="B4667">
        <v>11.19</v>
      </c>
    </row>
    <row r="4668" spans="1:2" hidden="1">
      <c r="A4668" s="4">
        <v>29474</v>
      </c>
      <c r="B4668">
        <v>11.14</v>
      </c>
    </row>
    <row r="4669" spans="1:2" hidden="1">
      <c r="A4669" s="4">
        <v>29475</v>
      </c>
      <c r="B4669">
        <v>11.32</v>
      </c>
    </row>
    <row r="4670" spans="1:2" hidden="1">
      <c r="A4670" s="4">
        <v>29476</v>
      </c>
      <c r="B4670">
        <v>11.37</v>
      </c>
    </row>
    <row r="4671" spans="1:2" hidden="1">
      <c r="A4671" s="4">
        <v>29479</v>
      </c>
      <c r="B4671">
        <v>11.62</v>
      </c>
    </row>
    <row r="4672" spans="1:2" hidden="1">
      <c r="A4672" s="4">
        <v>29480</v>
      </c>
      <c r="B4672">
        <v>11.52</v>
      </c>
    </row>
    <row r="4673" spans="1:2" hidden="1">
      <c r="A4673" s="4">
        <v>29481</v>
      </c>
      <c r="B4673">
        <v>11.57</v>
      </c>
    </row>
    <row r="4674" spans="1:2" hidden="1">
      <c r="A4674" s="4">
        <v>29482</v>
      </c>
      <c r="B4674">
        <v>11.53</v>
      </c>
    </row>
    <row r="4675" spans="1:2" hidden="1">
      <c r="A4675" s="4">
        <v>29483</v>
      </c>
      <c r="B4675">
        <v>11.33</v>
      </c>
    </row>
    <row r="4676" spans="1:2" hidden="1">
      <c r="A4676" s="4">
        <v>29486</v>
      </c>
      <c r="B4676">
        <v>11.69</v>
      </c>
    </row>
    <row r="4677" spans="1:2" hidden="1">
      <c r="A4677" s="4">
        <v>29487</v>
      </c>
      <c r="B4677">
        <v>11.76</v>
      </c>
    </row>
    <row r="4678" spans="1:2" hidden="1">
      <c r="A4678" s="4">
        <v>29488</v>
      </c>
      <c r="B4678">
        <v>11.75</v>
      </c>
    </row>
    <row r="4679" spans="1:2" hidden="1">
      <c r="A4679" s="4">
        <v>29489</v>
      </c>
      <c r="B4679">
        <v>11.91</v>
      </c>
    </row>
    <row r="4680" spans="1:2" hidden="1">
      <c r="A4680" s="4">
        <v>29490</v>
      </c>
      <c r="B4680">
        <v>11.99</v>
      </c>
    </row>
    <row r="4681" spans="1:2" hidden="1">
      <c r="A4681" s="4">
        <v>29493</v>
      </c>
      <c r="B4681">
        <v>12.07</v>
      </c>
    </row>
    <row r="4682" spans="1:2" hidden="1">
      <c r="A4682" s="4">
        <v>29494</v>
      </c>
      <c r="B4682">
        <v>11.86</v>
      </c>
    </row>
    <row r="4683" spans="1:2" hidden="1">
      <c r="A4683" s="4">
        <v>29495</v>
      </c>
      <c r="B4683">
        <v>11.78</v>
      </c>
    </row>
    <row r="4684" spans="1:2" hidden="1">
      <c r="A4684" s="4">
        <v>29496</v>
      </c>
      <c r="B4684">
        <v>11.83</v>
      </c>
    </row>
    <row r="4685" spans="1:2" hidden="1">
      <c r="A4685" s="4">
        <v>29497</v>
      </c>
      <c r="B4685">
        <v>11.4</v>
      </c>
    </row>
    <row r="4686" spans="1:2" hidden="1">
      <c r="A4686" s="4">
        <v>29500</v>
      </c>
      <c r="B4686">
        <v>11.35</v>
      </c>
    </row>
    <row r="4687" spans="1:2" hidden="1">
      <c r="A4687" s="4">
        <v>29501</v>
      </c>
      <c r="B4687">
        <v>11.43</v>
      </c>
    </row>
    <row r="4688" spans="1:2" hidden="1">
      <c r="A4688" s="4">
        <v>29502</v>
      </c>
      <c r="B4688">
        <v>11.51</v>
      </c>
    </row>
    <row r="4689" spans="1:2" hidden="1">
      <c r="A4689" s="4">
        <v>29503</v>
      </c>
      <c r="B4689">
        <v>11.39</v>
      </c>
    </row>
    <row r="4690" spans="1:2" hidden="1">
      <c r="A4690" s="4">
        <v>29504</v>
      </c>
      <c r="B4690">
        <v>11.44</v>
      </c>
    </row>
    <row r="4691" spans="1:2" hidden="1">
      <c r="A4691" s="4">
        <v>29508</v>
      </c>
      <c r="B4691">
        <v>11.37</v>
      </c>
    </row>
    <row r="4692" spans="1:2" hidden="1">
      <c r="A4692" s="4">
        <v>29509</v>
      </c>
      <c r="B4692">
        <v>11.29</v>
      </c>
    </row>
    <row r="4693" spans="1:2" hidden="1">
      <c r="A4693" s="4">
        <v>29510</v>
      </c>
      <c r="B4693">
        <v>11.47</v>
      </c>
    </row>
    <row r="4694" spans="1:2" hidden="1">
      <c r="A4694" s="4">
        <v>29511</v>
      </c>
      <c r="B4694">
        <v>11.62</v>
      </c>
    </row>
    <row r="4695" spans="1:2" hidden="1">
      <c r="A4695" s="4">
        <v>29514</v>
      </c>
      <c r="B4695">
        <v>11.64</v>
      </c>
    </row>
    <row r="4696" spans="1:2" hidden="1">
      <c r="A4696" s="4">
        <v>29515</v>
      </c>
      <c r="B4696">
        <v>11.7</v>
      </c>
    </row>
    <row r="4697" spans="1:2" hidden="1">
      <c r="A4697" s="4">
        <v>29516</v>
      </c>
      <c r="B4697">
        <v>11.88</v>
      </c>
    </row>
    <row r="4698" spans="1:2" hidden="1">
      <c r="A4698" s="4">
        <v>29517</v>
      </c>
      <c r="B4698">
        <v>11.82</v>
      </c>
    </row>
    <row r="4699" spans="1:2" hidden="1">
      <c r="A4699" s="4">
        <v>29518</v>
      </c>
      <c r="B4699">
        <v>11.74</v>
      </c>
    </row>
    <row r="4700" spans="1:2" hidden="1">
      <c r="A4700" s="4">
        <v>29521</v>
      </c>
      <c r="B4700">
        <v>12.13</v>
      </c>
    </row>
    <row r="4701" spans="1:2" hidden="1">
      <c r="A4701" s="4">
        <v>29522</v>
      </c>
      <c r="B4701">
        <v>12.32</v>
      </c>
    </row>
    <row r="4702" spans="1:2" hidden="1">
      <c r="A4702" s="4">
        <v>29523</v>
      </c>
      <c r="B4702">
        <v>12.48</v>
      </c>
    </row>
    <row r="4703" spans="1:2" hidden="1">
      <c r="A4703" s="4">
        <v>29524</v>
      </c>
      <c r="B4703">
        <v>12.48</v>
      </c>
    </row>
    <row r="4704" spans="1:2" hidden="1">
      <c r="A4704" s="4">
        <v>29525</v>
      </c>
      <c r="B4704">
        <v>12.46</v>
      </c>
    </row>
    <row r="4705" spans="1:2" hidden="1">
      <c r="A4705" s="4">
        <v>29528</v>
      </c>
      <c r="B4705">
        <v>12.46</v>
      </c>
    </row>
    <row r="4706" spans="1:2" hidden="1">
      <c r="A4706" s="4">
        <v>29530</v>
      </c>
      <c r="B4706">
        <v>12.61</v>
      </c>
    </row>
    <row r="4707" spans="1:2" hidden="1">
      <c r="A4707" s="4">
        <v>29531</v>
      </c>
      <c r="B4707">
        <v>13.04</v>
      </c>
    </row>
    <row r="4708" spans="1:2" hidden="1">
      <c r="A4708" s="4">
        <v>29532</v>
      </c>
      <c r="B4708">
        <v>12.66</v>
      </c>
    </row>
    <row r="4709" spans="1:2" hidden="1">
      <c r="A4709" s="4">
        <v>29535</v>
      </c>
      <c r="B4709">
        <v>12.78</v>
      </c>
    </row>
    <row r="4710" spans="1:2" hidden="1">
      <c r="A4710" s="4">
        <v>29537</v>
      </c>
      <c r="B4710">
        <v>12.47</v>
      </c>
    </row>
    <row r="4711" spans="1:2" hidden="1">
      <c r="A4711" s="4">
        <v>29538</v>
      </c>
      <c r="B4711">
        <v>12.49</v>
      </c>
    </row>
    <row r="4712" spans="1:2" hidden="1">
      <c r="A4712" s="4">
        <v>29539</v>
      </c>
      <c r="B4712">
        <v>12.79</v>
      </c>
    </row>
    <row r="4713" spans="1:2" hidden="1">
      <c r="A4713" s="4">
        <v>29542</v>
      </c>
      <c r="B4713">
        <v>12.95</v>
      </c>
    </row>
    <row r="4714" spans="1:2" hidden="1">
      <c r="A4714" s="4">
        <v>29543</v>
      </c>
      <c r="B4714">
        <v>12.62</v>
      </c>
    </row>
    <row r="4715" spans="1:2" hidden="1">
      <c r="A4715" s="4">
        <v>29544</v>
      </c>
      <c r="B4715">
        <v>12.51</v>
      </c>
    </row>
    <row r="4716" spans="1:2" hidden="1">
      <c r="A4716" s="4">
        <v>29545</v>
      </c>
      <c r="B4716">
        <v>12.59</v>
      </c>
    </row>
    <row r="4717" spans="1:2" hidden="1">
      <c r="A4717" s="4">
        <v>29546</v>
      </c>
      <c r="B4717">
        <v>12.8</v>
      </c>
    </row>
    <row r="4718" spans="1:2" hidden="1">
      <c r="A4718" s="4">
        <v>29549</v>
      </c>
      <c r="B4718">
        <v>12.76</v>
      </c>
    </row>
    <row r="4719" spans="1:2" hidden="1">
      <c r="A4719" s="4">
        <v>29550</v>
      </c>
      <c r="B4719">
        <v>12.74</v>
      </c>
    </row>
    <row r="4720" spans="1:2" hidden="1">
      <c r="A4720" s="4">
        <v>29551</v>
      </c>
      <c r="B4720">
        <v>12.65</v>
      </c>
    </row>
    <row r="4721" spans="1:2" hidden="1">
      <c r="A4721" s="4">
        <v>29553</v>
      </c>
      <c r="B4721">
        <v>12.72</v>
      </c>
    </row>
    <row r="4722" spans="1:2" hidden="1">
      <c r="A4722" s="4">
        <v>29556</v>
      </c>
      <c r="B4722">
        <v>12.92</v>
      </c>
    </row>
    <row r="4723" spans="1:2" hidden="1">
      <c r="A4723" s="4">
        <v>29557</v>
      </c>
      <c r="B4723">
        <v>12.95</v>
      </c>
    </row>
    <row r="4724" spans="1:2" hidden="1">
      <c r="A4724" s="4">
        <v>29558</v>
      </c>
      <c r="B4724">
        <v>12.92</v>
      </c>
    </row>
    <row r="4725" spans="1:2" hidden="1">
      <c r="A4725" s="4">
        <v>29559</v>
      </c>
      <c r="B4725">
        <v>12.91</v>
      </c>
    </row>
    <row r="4726" spans="1:2" hidden="1">
      <c r="A4726" s="4">
        <v>29560</v>
      </c>
      <c r="B4726">
        <v>12.85</v>
      </c>
    </row>
    <row r="4727" spans="1:2" hidden="1">
      <c r="A4727" s="4">
        <v>29563</v>
      </c>
      <c r="B4727">
        <v>12.91</v>
      </c>
    </row>
    <row r="4728" spans="1:2" hidden="1">
      <c r="A4728" s="4">
        <v>29564</v>
      </c>
      <c r="B4728">
        <v>13.1</v>
      </c>
    </row>
    <row r="4729" spans="1:2" hidden="1">
      <c r="A4729" s="4">
        <v>29565</v>
      </c>
      <c r="B4729">
        <v>13.15</v>
      </c>
    </row>
    <row r="4730" spans="1:2" hidden="1">
      <c r="A4730" s="4">
        <v>29566</v>
      </c>
      <c r="B4730">
        <v>13.57</v>
      </c>
    </row>
    <row r="4731" spans="1:2" hidden="1">
      <c r="A4731" s="4">
        <v>29567</v>
      </c>
      <c r="B4731">
        <v>13.21</v>
      </c>
    </row>
    <row r="4732" spans="1:2" hidden="1">
      <c r="A4732" s="4">
        <v>29570</v>
      </c>
      <c r="B4732">
        <v>13.25</v>
      </c>
    </row>
    <row r="4733" spans="1:2" hidden="1">
      <c r="A4733" s="4">
        <v>29571</v>
      </c>
      <c r="B4733">
        <v>13.51</v>
      </c>
    </row>
    <row r="4734" spans="1:2" hidden="1">
      <c r="A4734" s="4">
        <v>29572</v>
      </c>
      <c r="B4734">
        <v>13.28</v>
      </c>
    </row>
    <row r="4735" spans="1:2" hidden="1">
      <c r="A4735" s="4">
        <v>29573</v>
      </c>
      <c r="B4735">
        <v>13.22</v>
      </c>
    </row>
    <row r="4736" spans="1:2" hidden="1">
      <c r="A4736" s="4">
        <v>29574</v>
      </c>
      <c r="B4736">
        <v>12.64</v>
      </c>
    </row>
    <row r="4737" spans="1:2" hidden="1">
      <c r="A4737" s="4">
        <v>29577</v>
      </c>
      <c r="B4737">
        <v>12.14</v>
      </c>
    </row>
    <row r="4738" spans="1:2" hidden="1">
      <c r="A4738" s="4">
        <v>29578</v>
      </c>
      <c r="B4738">
        <v>12.35</v>
      </c>
    </row>
    <row r="4739" spans="1:2" hidden="1">
      <c r="A4739" s="4">
        <v>29579</v>
      </c>
      <c r="B4739">
        <v>12.42</v>
      </c>
    </row>
    <row r="4740" spans="1:2" hidden="1">
      <c r="A4740" s="4">
        <v>29581</v>
      </c>
      <c r="B4740">
        <v>12.25</v>
      </c>
    </row>
    <row r="4741" spans="1:2" hidden="1">
      <c r="A4741" s="4">
        <v>29584</v>
      </c>
      <c r="B4741">
        <v>12.2</v>
      </c>
    </row>
    <row r="4742" spans="1:2" hidden="1">
      <c r="A4742" s="4">
        <v>29585</v>
      </c>
      <c r="B4742">
        <v>12.39</v>
      </c>
    </row>
    <row r="4743" spans="1:2" hidden="1">
      <c r="A4743" s="4">
        <v>29586</v>
      </c>
      <c r="B4743">
        <v>12.43</v>
      </c>
    </row>
    <row r="4744" spans="1:2" hidden="1">
      <c r="A4744" s="4">
        <v>29588</v>
      </c>
      <c r="B4744">
        <v>12.42</v>
      </c>
    </row>
    <row r="4745" spans="1:2" hidden="1">
      <c r="A4745" s="4">
        <v>29591</v>
      </c>
      <c r="B4745">
        <v>12.15</v>
      </c>
    </row>
    <row r="4746" spans="1:2" hidden="1">
      <c r="A4746" s="4">
        <v>29592</v>
      </c>
      <c r="B4746">
        <v>12.11</v>
      </c>
    </row>
    <row r="4747" spans="1:2" hidden="1">
      <c r="A4747" s="4">
        <v>29593</v>
      </c>
      <c r="B4747">
        <v>12.38</v>
      </c>
    </row>
    <row r="4748" spans="1:2" hidden="1">
      <c r="A4748" s="4">
        <v>29594</v>
      </c>
      <c r="B4748">
        <v>12.35</v>
      </c>
    </row>
    <row r="4749" spans="1:2" hidden="1">
      <c r="A4749" s="4">
        <v>29595</v>
      </c>
      <c r="B4749">
        <v>12.57</v>
      </c>
    </row>
    <row r="4750" spans="1:2" hidden="1">
      <c r="A4750" s="4">
        <v>29598</v>
      </c>
      <c r="B4750">
        <v>12.45</v>
      </c>
    </row>
    <row r="4751" spans="1:2" hidden="1">
      <c r="A4751" s="4">
        <v>29599</v>
      </c>
      <c r="B4751">
        <v>12.53</v>
      </c>
    </row>
    <row r="4752" spans="1:2" hidden="1">
      <c r="A4752" s="4">
        <v>29600</v>
      </c>
      <c r="B4752">
        <v>12.53</v>
      </c>
    </row>
    <row r="4753" spans="1:2" hidden="1">
      <c r="A4753" s="4">
        <v>29601</v>
      </c>
      <c r="B4753">
        <v>12.62</v>
      </c>
    </row>
    <row r="4754" spans="1:2" hidden="1">
      <c r="A4754" s="4">
        <v>29602</v>
      </c>
      <c r="B4754">
        <v>12.53</v>
      </c>
    </row>
    <row r="4755" spans="1:2" hidden="1">
      <c r="A4755" s="4">
        <v>29605</v>
      </c>
      <c r="B4755">
        <v>12.64</v>
      </c>
    </row>
    <row r="4756" spans="1:2" hidden="1">
      <c r="A4756" s="4">
        <v>29606</v>
      </c>
      <c r="B4756">
        <v>12.5</v>
      </c>
    </row>
    <row r="4757" spans="1:2" hidden="1">
      <c r="A4757" s="4">
        <v>29607</v>
      </c>
      <c r="B4757">
        <v>12.77</v>
      </c>
    </row>
    <row r="4758" spans="1:2" hidden="1">
      <c r="A4758" s="4">
        <v>29608</v>
      </c>
      <c r="B4758">
        <v>12.87</v>
      </c>
    </row>
    <row r="4759" spans="1:2" hidden="1">
      <c r="A4759" s="4">
        <v>29609</v>
      </c>
      <c r="B4759">
        <v>12.84</v>
      </c>
    </row>
    <row r="4760" spans="1:2" hidden="1">
      <c r="A4760" s="4">
        <v>29612</v>
      </c>
      <c r="B4760">
        <v>12.7</v>
      </c>
    </row>
    <row r="4761" spans="1:2" hidden="1">
      <c r="A4761" s="4">
        <v>29613</v>
      </c>
      <c r="B4761">
        <v>12.73</v>
      </c>
    </row>
    <row r="4762" spans="1:2" hidden="1">
      <c r="A4762" s="4">
        <v>29614</v>
      </c>
      <c r="B4762">
        <v>12.77</v>
      </c>
    </row>
    <row r="4763" spans="1:2" hidden="1">
      <c r="A4763" s="4">
        <v>29615</v>
      </c>
      <c r="B4763">
        <v>12.8</v>
      </c>
    </row>
    <row r="4764" spans="1:2" hidden="1">
      <c r="A4764" s="4">
        <v>29616</v>
      </c>
      <c r="B4764">
        <v>12.68</v>
      </c>
    </row>
    <row r="4765" spans="1:2" hidden="1">
      <c r="A4765" s="4">
        <v>29619</v>
      </c>
      <c r="B4765">
        <v>12.86</v>
      </c>
    </row>
    <row r="4766" spans="1:2" hidden="1">
      <c r="A4766" s="4">
        <v>29620</v>
      </c>
      <c r="B4766">
        <v>12.98</v>
      </c>
    </row>
    <row r="4767" spans="1:2" hidden="1">
      <c r="A4767" s="4">
        <v>29621</v>
      </c>
      <c r="B4767">
        <v>12.86</v>
      </c>
    </row>
    <row r="4768" spans="1:2" hidden="1">
      <c r="A4768" s="4">
        <v>29622</v>
      </c>
      <c r="B4768">
        <v>12.95</v>
      </c>
    </row>
    <row r="4769" spans="1:2" hidden="1">
      <c r="A4769" s="4">
        <v>29623</v>
      </c>
      <c r="B4769">
        <v>13.09</v>
      </c>
    </row>
    <row r="4770" spans="1:2" hidden="1">
      <c r="A4770" s="4">
        <v>29626</v>
      </c>
      <c r="B4770">
        <v>13.21</v>
      </c>
    </row>
    <row r="4771" spans="1:2" hidden="1">
      <c r="A4771" s="4">
        <v>29627</v>
      </c>
      <c r="B4771">
        <v>13.27</v>
      </c>
    </row>
    <row r="4772" spans="1:2" hidden="1">
      <c r="A4772" s="4">
        <v>29628</v>
      </c>
      <c r="B4772">
        <v>13.42</v>
      </c>
    </row>
    <row r="4773" spans="1:2" hidden="1">
      <c r="A4773" s="4">
        <v>29630</v>
      </c>
      <c r="B4773">
        <v>13.65</v>
      </c>
    </row>
    <row r="4774" spans="1:2" hidden="1">
      <c r="A4774" s="4">
        <v>29634</v>
      </c>
      <c r="B4774">
        <v>13.33</v>
      </c>
    </row>
    <row r="4775" spans="1:2" hidden="1">
      <c r="A4775" s="4">
        <v>29635</v>
      </c>
      <c r="B4775">
        <v>13.3</v>
      </c>
    </row>
    <row r="4776" spans="1:2" hidden="1">
      <c r="A4776" s="4">
        <v>29636</v>
      </c>
      <c r="B4776">
        <v>13.09</v>
      </c>
    </row>
    <row r="4777" spans="1:2" hidden="1">
      <c r="A4777" s="4">
        <v>29637</v>
      </c>
      <c r="B4777">
        <v>12.9</v>
      </c>
    </row>
    <row r="4778" spans="1:2" hidden="1">
      <c r="A4778" s="4">
        <v>29640</v>
      </c>
      <c r="B4778">
        <v>13.19</v>
      </c>
    </row>
    <row r="4779" spans="1:2" hidden="1">
      <c r="A4779" s="4">
        <v>29641</v>
      </c>
      <c r="B4779">
        <v>13.21</v>
      </c>
    </row>
    <row r="4780" spans="1:2" hidden="1">
      <c r="A4780" s="4">
        <v>29642</v>
      </c>
      <c r="B4780">
        <v>13.29</v>
      </c>
    </row>
    <row r="4781" spans="1:2" hidden="1">
      <c r="A4781" s="4">
        <v>29643</v>
      </c>
      <c r="B4781">
        <v>13.47</v>
      </c>
    </row>
    <row r="4782" spans="1:2" hidden="1">
      <c r="A4782" s="4">
        <v>29644</v>
      </c>
      <c r="B4782">
        <v>13.43</v>
      </c>
    </row>
    <row r="4783" spans="1:2" hidden="1">
      <c r="A4783" s="4">
        <v>29647</v>
      </c>
      <c r="B4783">
        <v>13.62</v>
      </c>
    </row>
    <row r="4784" spans="1:2" hidden="1">
      <c r="A4784" s="4">
        <v>29648</v>
      </c>
      <c r="B4784">
        <v>13.43</v>
      </c>
    </row>
    <row r="4785" spans="1:2" hidden="1">
      <c r="A4785" s="4">
        <v>29649</v>
      </c>
      <c r="B4785">
        <v>13.45</v>
      </c>
    </row>
    <row r="4786" spans="1:2" hidden="1">
      <c r="A4786" s="4">
        <v>29650</v>
      </c>
      <c r="B4786">
        <v>13.43</v>
      </c>
    </row>
    <row r="4787" spans="1:2" hidden="1">
      <c r="A4787" s="4">
        <v>29651</v>
      </c>
      <c r="B4787">
        <v>13.2</v>
      </c>
    </row>
    <row r="4788" spans="1:2" hidden="1">
      <c r="A4788" s="4">
        <v>29654</v>
      </c>
      <c r="B4788">
        <v>13.09</v>
      </c>
    </row>
    <row r="4789" spans="1:2" hidden="1">
      <c r="A4789" s="4">
        <v>29655</v>
      </c>
      <c r="B4789">
        <v>13.08</v>
      </c>
    </row>
    <row r="4790" spans="1:2" hidden="1">
      <c r="A4790" s="4">
        <v>29656</v>
      </c>
      <c r="B4790">
        <v>13.12</v>
      </c>
    </row>
    <row r="4791" spans="1:2" hidden="1">
      <c r="A4791" s="4">
        <v>29657</v>
      </c>
      <c r="B4791">
        <v>13.03</v>
      </c>
    </row>
    <row r="4792" spans="1:2" hidden="1">
      <c r="A4792" s="4">
        <v>29658</v>
      </c>
      <c r="B4792">
        <v>12.86</v>
      </c>
    </row>
    <row r="4793" spans="1:2" hidden="1">
      <c r="A4793" s="4">
        <v>29661</v>
      </c>
      <c r="B4793">
        <v>12.85</v>
      </c>
    </row>
    <row r="4794" spans="1:2" hidden="1">
      <c r="A4794" s="4">
        <v>29662</v>
      </c>
      <c r="B4794">
        <v>12.68</v>
      </c>
    </row>
    <row r="4795" spans="1:2" hidden="1">
      <c r="A4795" s="4">
        <v>29663</v>
      </c>
      <c r="B4795">
        <v>12.58</v>
      </c>
    </row>
    <row r="4796" spans="1:2" hidden="1">
      <c r="A4796" s="4">
        <v>29664</v>
      </c>
      <c r="B4796">
        <v>12.67</v>
      </c>
    </row>
    <row r="4797" spans="1:2" hidden="1">
      <c r="A4797" s="4">
        <v>29665</v>
      </c>
      <c r="B4797">
        <v>12.77</v>
      </c>
    </row>
    <row r="4798" spans="1:2" hidden="1">
      <c r="A4798" s="4">
        <v>29668</v>
      </c>
      <c r="B4798">
        <v>13.13</v>
      </c>
    </row>
    <row r="4799" spans="1:2" hidden="1">
      <c r="A4799" s="4">
        <v>29669</v>
      </c>
      <c r="B4799">
        <v>13.3</v>
      </c>
    </row>
    <row r="4800" spans="1:2" hidden="1">
      <c r="A4800" s="4">
        <v>29670</v>
      </c>
      <c r="B4800">
        <v>13.21</v>
      </c>
    </row>
    <row r="4801" spans="1:2" hidden="1">
      <c r="A4801" s="4">
        <v>29671</v>
      </c>
      <c r="B4801">
        <v>13.34</v>
      </c>
    </row>
    <row r="4802" spans="1:2" hidden="1">
      <c r="A4802" s="4">
        <v>29672</v>
      </c>
      <c r="B4802">
        <v>13.36</v>
      </c>
    </row>
    <row r="4803" spans="1:2" hidden="1">
      <c r="A4803" s="4">
        <v>29675</v>
      </c>
      <c r="B4803">
        <v>13.22</v>
      </c>
    </row>
    <row r="4804" spans="1:2" hidden="1">
      <c r="A4804" s="4">
        <v>29676</v>
      </c>
      <c r="B4804">
        <v>13.13</v>
      </c>
    </row>
    <row r="4805" spans="1:2" hidden="1">
      <c r="A4805" s="4">
        <v>29677</v>
      </c>
      <c r="B4805">
        <v>13.14</v>
      </c>
    </row>
    <row r="4806" spans="1:2" hidden="1">
      <c r="A4806" s="4">
        <v>29678</v>
      </c>
      <c r="B4806">
        <v>13.25</v>
      </c>
    </row>
    <row r="4807" spans="1:2" hidden="1">
      <c r="A4807" s="4">
        <v>29679</v>
      </c>
      <c r="B4807">
        <v>13.4</v>
      </c>
    </row>
    <row r="4808" spans="1:2" hidden="1">
      <c r="A4808" s="4">
        <v>29682</v>
      </c>
      <c r="B4808">
        <v>13.74</v>
      </c>
    </row>
    <row r="4809" spans="1:2" hidden="1">
      <c r="A4809" s="4">
        <v>29683</v>
      </c>
      <c r="B4809">
        <v>13.41</v>
      </c>
    </row>
    <row r="4810" spans="1:2" hidden="1">
      <c r="A4810" s="4">
        <v>29684</v>
      </c>
      <c r="B4810">
        <v>13.61</v>
      </c>
    </row>
    <row r="4811" spans="1:2" hidden="1">
      <c r="A4811" s="4">
        <v>29685</v>
      </c>
      <c r="B4811">
        <v>13.45</v>
      </c>
    </row>
    <row r="4812" spans="1:2" hidden="1">
      <c r="A4812" s="4">
        <v>29686</v>
      </c>
      <c r="B4812">
        <v>13.59</v>
      </c>
    </row>
    <row r="4813" spans="1:2" hidden="1">
      <c r="A4813" s="4">
        <v>29689</v>
      </c>
      <c r="B4813">
        <v>13.68</v>
      </c>
    </row>
    <row r="4814" spans="1:2" hidden="1">
      <c r="A4814" s="4">
        <v>29690</v>
      </c>
      <c r="B4814">
        <v>13.58</v>
      </c>
    </row>
    <row r="4815" spans="1:2" hidden="1">
      <c r="A4815" s="4">
        <v>29691</v>
      </c>
      <c r="B4815">
        <v>13.74</v>
      </c>
    </row>
    <row r="4816" spans="1:2" hidden="1">
      <c r="A4816" s="4">
        <v>29692</v>
      </c>
      <c r="B4816">
        <v>13.79</v>
      </c>
    </row>
    <row r="4817" spans="1:2" hidden="1">
      <c r="A4817" s="4">
        <v>29696</v>
      </c>
      <c r="B4817">
        <v>13.69</v>
      </c>
    </row>
    <row r="4818" spans="1:2" hidden="1">
      <c r="A4818" s="4">
        <v>29697</v>
      </c>
      <c r="B4818">
        <v>13.73</v>
      </c>
    </row>
    <row r="4819" spans="1:2" hidden="1">
      <c r="A4819" s="4">
        <v>29698</v>
      </c>
      <c r="B4819">
        <v>13.78</v>
      </c>
    </row>
    <row r="4820" spans="1:2" hidden="1">
      <c r="A4820" s="4">
        <v>29699</v>
      </c>
      <c r="B4820">
        <v>13.8</v>
      </c>
    </row>
    <row r="4821" spans="1:2" hidden="1">
      <c r="A4821" s="4">
        <v>29700</v>
      </c>
      <c r="B4821">
        <v>13.88</v>
      </c>
    </row>
    <row r="4822" spans="1:2" hidden="1">
      <c r="A4822" s="4">
        <v>29703</v>
      </c>
      <c r="B4822">
        <v>13.92</v>
      </c>
    </row>
    <row r="4823" spans="1:2" hidden="1">
      <c r="A4823" s="4">
        <v>29704</v>
      </c>
      <c r="B4823">
        <v>13.93</v>
      </c>
    </row>
    <row r="4824" spans="1:2" hidden="1">
      <c r="A4824" s="4">
        <v>29705</v>
      </c>
      <c r="B4824">
        <v>14.05</v>
      </c>
    </row>
    <row r="4825" spans="1:2" hidden="1">
      <c r="A4825" s="4">
        <v>29706</v>
      </c>
      <c r="B4825">
        <v>14.11</v>
      </c>
    </row>
    <row r="4826" spans="1:2" hidden="1">
      <c r="A4826" s="4">
        <v>29707</v>
      </c>
      <c r="B4826">
        <v>14.05</v>
      </c>
    </row>
    <row r="4827" spans="1:2" hidden="1">
      <c r="A4827" s="4">
        <v>29710</v>
      </c>
      <c r="B4827">
        <v>14.47</v>
      </c>
    </row>
    <row r="4828" spans="1:2" hidden="1">
      <c r="A4828" s="4">
        <v>29711</v>
      </c>
      <c r="B4828">
        <v>14.69</v>
      </c>
    </row>
    <row r="4829" spans="1:2" hidden="1">
      <c r="A4829" s="4">
        <v>29712</v>
      </c>
      <c r="B4829">
        <v>14.56</v>
      </c>
    </row>
    <row r="4830" spans="1:2" hidden="1">
      <c r="A4830" s="4">
        <v>29713</v>
      </c>
      <c r="B4830">
        <v>14.33</v>
      </c>
    </row>
    <row r="4831" spans="1:2" hidden="1">
      <c r="A4831" s="4">
        <v>29714</v>
      </c>
      <c r="B4831">
        <v>14.23</v>
      </c>
    </row>
    <row r="4832" spans="1:2" hidden="1">
      <c r="A4832" s="4">
        <v>29717</v>
      </c>
      <c r="B4832">
        <v>14.34</v>
      </c>
    </row>
    <row r="4833" spans="1:2" hidden="1">
      <c r="A4833" s="4">
        <v>29718</v>
      </c>
      <c r="B4833">
        <v>14.46</v>
      </c>
    </row>
    <row r="4834" spans="1:2" hidden="1">
      <c r="A4834" s="4">
        <v>29719</v>
      </c>
      <c r="B4834">
        <v>14.49</v>
      </c>
    </row>
    <row r="4835" spans="1:2" hidden="1">
      <c r="A4835" s="4">
        <v>29720</v>
      </c>
      <c r="B4835">
        <v>14.24</v>
      </c>
    </row>
    <row r="4836" spans="1:2" hidden="1">
      <c r="A4836" s="4">
        <v>29721</v>
      </c>
      <c r="B4836">
        <v>14.07</v>
      </c>
    </row>
    <row r="4837" spans="1:2" hidden="1">
      <c r="A4837" s="4">
        <v>29724</v>
      </c>
      <c r="B4837">
        <v>13.8</v>
      </c>
    </row>
    <row r="4838" spans="1:2" hidden="1">
      <c r="A4838" s="4">
        <v>29725</v>
      </c>
      <c r="B4838">
        <v>13.95</v>
      </c>
    </row>
    <row r="4839" spans="1:2" hidden="1">
      <c r="A4839" s="4">
        <v>29726</v>
      </c>
      <c r="B4839">
        <v>14</v>
      </c>
    </row>
    <row r="4840" spans="1:2" hidden="1">
      <c r="A4840" s="4">
        <v>29727</v>
      </c>
      <c r="B4840">
        <v>14.05</v>
      </c>
    </row>
    <row r="4841" spans="1:2" hidden="1">
      <c r="A4841" s="4">
        <v>29728</v>
      </c>
      <c r="B4841">
        <v>13.82</v>
      </c>
    </row>
    <row r="4842" spans="1:2" hidden="1">
      <c r="A4842" s="4">
        <v>29732</v>
      </c>
      <c r="B4842">
        <v>13.67</v>
      </c>
    </row>
    <row r="4843" spans="1:2" hidden="1">
      <c r="A4843" s="4">
        <v>29733</v>
      </c>
      <c r="B4843">
        <v>13.71</v>
      </c>
    </row>
    <row r="4844" spans="1:2" hidden="1">
      <c r="A4844" s="4">
        <v>29734</v>
      </c>
      <c r="B4844">
        <v>13.56</v>
      </c>
    </row>
    <row r="4845" spans="1:2" hidden="1">
      <c r="A4845" s="4">
        <v>29735</v>
      </c>
      <c r="B4845">
        <v>13.5</v>
      </c>
    </row>
    <row r="4846" spans="1:2" hidden="1">
      <c r="A4846" s="4">
        <v>29738</v>
      </c>
      <c r="B4846">
        <v>13.46</v>
      </c>
    </row>
    <row r="4847" spans="1:2" hidden="1">
      <c r="A4847" s="4">
        <v>29739</v>
      </c>
      <c r="B4847">
        <v>13.58</v>
      </c>
    </row>
    <row r="4848" spans="1:2" hidden="1">
      <c r="A4848" s="4">
        <v>29740</v>
      </c>
      <c r="B4848">
        <v>13.55</v>
      </c>
    </row>
    <row r="4849" spans="1:2" hidden="1">
      <c r="A4849" s="4">
        <v>29741</v>
      </c>
      <c r="B4849">
        <v>13.51</v>
      </c>
    </row>
    <row r="4850" spans="1:2" hidden="1">
      <c r="A4850" s="4">
        <v>29742</v>
      </c>
      <c r="B4850">
        <v>13.56</v>
      </c>
    </row>
    <row r="4851" spans="1:2" hidden="1">
      <c r="A4851" s="4">
        <v>29745</v>
      </c>
      <c r="B4851">
        <v>13.36</v>
      </c>
    </row>
    <row r="4852" spans="1:2" hidden="1">
      <c r="A4852" s="4">
        <v>29746</v>
      </c>
      <c r="B4852">
        <v>13.37</v>
      </c>
    </row>
    <row r="4853" spans="1:2" hidden="1">
      <c r="A4853" s="4">
        <v>29747</v>
      </c>
      <c r="B4853">
        <v>13.31</v>
      </c>
    </row>
    <row r="4854" spans="1:2" hidden="1">
      <c r="A4854" s="4">
        <v>29748</v>
      </c>
      <c r="B4854">
        <v>13.32</v>
      </c>
    </row>
    <row r="4855" spans="1:2" hidden="1">
      <c r="A4855" s="4">
        <v>29749</v>
      </c>
      <c r="B4855">
        <v>13.35</v>
      </c>
    </row>
    <row r="4856" spans="1:2" hidden="1">
      <c r="A4856" s="4">
        <v>29752</v>
      </c>
      <c r="B4856">
        <v>13.09</v>
      </c>
    </row>
    <row r="4857" spans="1:2" hidden="1">
      <c r="A4857" s="4">
        <v>29753</v>
      </c>
      <c r="B4857">
        <v>13.08</v>
      </c>
    </row>
    <row r="4858" spans="1:2" hidden="1">
      <c r="A4858" s="4">
        <v>29754</v>
      </c>
      <c r="B4858">
        <v>13.23</v>
      </c>
    </row>
    <row r="4859" spans="1:2" hidden="1">
      <c r="A4859" s="4">
        <v>29755</v>
      </c>
      <c r="B4859">
        <v>13.57</v>
      </c>
    </row>
    <row r="4860" spans="1:2" hidden="1">
      <c r="A4860" s="4">
        <v>29756</v>
      </c>
      <c r="B4860">
        <v>13.46</v>
      </c>
    </row>
    <row r="4861" spans="1:2" hidden="1">
      <c r="A4861" s="4">
        <v>29759</v>
      </c>
      <c r="B4861">
        <v>13.44</v>
      </c>
    </row>
    <row r="4862" spans="1:2" hidden="1">
      <c r="A4862" s="4">
        <v>29760</v>
      </c>
      <c r="B4862">
        <v>13.56</v>
      </c>
    </row>
    <row r="4863" spans="1:2" hidden="1">
      <c r="A4863" s="4">
        <v>29761</v>
      </c>
      <c r="B4863">
        <v>13.66</v>
      </c>
    </row>
    <row r="4864" spans="1:2" hidden="1">
      <c r="A4864" s="4">
        <v>29762</v>
      </c>
      <c r="B4864">
        <v>13.7</v>
      </c>
    </row>
    <row r="4865" spans="1:2" hidden="1">
      <c r="A4865" s="4">
        <v>29763</v>
      </c>
      <c r="B4865">
        <v>13.69</v>
      </c>
    </row>
    <row r="4866" spans="1:2" hidden="1">
      <c r="A4866" s="4">
        <v>29766</v>
      </c>
      <c r="B4866">
        <v>13.68</v>
      </c>
    </row>
    <row r="4867" spans="1:2" hidden="1">
      <c r="A4867" s="4">
        <v>29767</v>
      </c>
      <c r="B4867">
        <v>13.86</v>
      </c>
    </row>
    <row r="4868" spans="1:2" hidden="1">
      <c r="A4868" s="4">
        <v>29768</v>
      </c>
      <c r="B4868">
        <v>14.04</v>
      </c>
    </row>
    <row r="4869" spans="1:2" hidden="1">
      <c r="A4869" s="4">
        <v>29769</v>
      </c>
      <c r="B4869">
        <v>13.95</v>
      </c>
    </row>
    <row r="4870" spans="1:2" hidden="1">
      <c r="A4870" s="4">
        <v>29773</v>
      </c>
      <c r="B4870">
        <v>13.81</v>
      </c>
    </row>
    <row r="4871" spans="1:2" hidden="1">
      <c r="A4871" s="4">
        <v>29774</v>
      </c>
      <c r="B4871">
        <v>14.04</v>
      </c>
    </row>
    <row r="4872" spans="1:2" hidden="1">
      <c r="A4872" s="4">
        <v>29775</v>
      </c>
      <c r="B4872">
        <v>14.11</v>
      </c>
    </row>
    <row r="4873" spans="1:2" hidden="1">
      <c r="A4873" s="4">
        <v>29776</v>
      </c>
      <c r="B4873">
        <v>14.12</v>
      </c>
    </row>
    <row r="4874" spans="1:2" hidden="1">
      <c r="A4874" s="4">
        <v>29777</v>
      </c>
      <c r="B4874">
        <v>13.94</v>
      </c>
    </row>
    <row r="4875" spans="1:2" hidden="1">
      <c r="A4875" s="4">
        <v>29780</v>
      </c>
      <c r="B4875">
        <v>13.99</v>
      </c>
    </row>
    <row r="4876" spans="1:2" hidden="1">
      <c r="A4876" s="4">
        <v>29781</v>
      </c>
      <c r="B4876">
        <v>14.15</v>
      </c>
    </row>
    <row r="4877" spans="1:2" hidden="1">
      <c r="A4877" s="4">
        <v>29782</v>
      </c>
      <c r="B4877">
        <v>14.07</v>
      </c>
    </row>
    <row r="4878" spans="1:2" hidden="1">
      <c r="A4878" s="4">
        <v>29783</v>
      </c>
      <c r="B4878">
        <v>14.11</v>
      </c>
    </row>
    <row r="4879" spans="1:2" hidden="1">
      <c r="A4879" s="4">
        <v>29784</v>
      </c>
      <c r="B4879">
        <v>14.09</v>
      </c>
    </row>
    <row r="4880" spans="1:2" hidden="1">
      <c r="A4880" s="4">
        <v>29787</v>
      </c>
      <c r="B4880">
        <v>14.59</v>
      </c>
    </row>
    <row r="4881" spans="1:2" hidden="1">
      <c r="A4881" s="4">
        <v>29788</v>
      </c>
      <c r="B4881">
        <v>14.61</v>
      </c>
    </row>
    <row r="4882" spans="1:2" hidden="1">
      <c r="A4882" s="4">
        <v>29789</v>
      </c>
      <c r="B4882">
        <v>14.63</v>
      </c>
    </row>
    <row r="4883" spans="1:2" hidden="1">
      <c r="A4883" s="4">
        <v>29790</v>
      </c>
      <c r="B4883">
        <v>14.57</v>
      </c>
    </row>
    <row r="4884" spans="1:2" hidden="1">
      <c r="A4884" s="4">
        <v>29791</v>
      </c>
      <c r="B4884">
        <v>14.41</v>
      </c>
    </row>
    <row r="4885" spans="1:2" hidden="1">
      <c r="A4885" s="4">
        <v>29794</v>
      </c>
      <c r="B4885">
        <v>14.43</v>
      </c>
    </row>
    <row r="4886" spans="1:2" hidden="1">
      <c r="A4886" s="4">
        <v>29795</v>
      </c>
      <c r="B4886">
        <v>14.53</v>
      </c>
    </row>
    <row r="4887" spans="1:2" hidden="1">
      <c r="A4887" s="4">
        <v>29796</v>
      </c>
      <c r="B4887">
        <v>14.61</v>
      </c>
    </row>
    <row r="4888" spans="1:2" hidden="1">
      <c r="A4888" s="4">
        <v>29797</v>
      </c>
      <c r="B4888">
        <v>14.71</v>
      </c>
    </row>
    <row r="4889" spans="1:2" hidden="1">
      <c r="A4889" s="4">
        <v>29798</v>
      </c>
      <c r="B4889">
        <v>14.67</v>
      </c>
    </row>
    <row r="4890" spans="1:2" hidden="1">
      <c r="A4890" s="4">
        <v>29801</v>
      </c>
      <c r="B4890">
        <v>14.95</v>
      </c>
    </row>
    <row r="4891" spans="1:2" hidden="1">
      <c r="A4891" s="4">
        <v>29802</v>
      </c>
      <c r="B4891">
        <v>14.95</v>
      </c>
    </row>
    <row r="4892" spans="1:2" hidden="1">
      <c r="A4892" s="4">
        <v>29803</v>
      </c>
      <c r="B4892">
        <v>14.91</v>
      </c>
    </row>
    <row r="4893" spans="1:2" hidden="1">
      <c r="A4893" s="4">
        <v>29804</v>
      </c>
      <c r="B4893">
        <v>14.86</v>
      </c>
    </row>
    <row r="4894" spans="1:2" hidden="1">
      <c r="A4894" s="4">
        <v>29805</v>
      </c>
      <c r="B4894">
        <v>14.83</v>
      </c>
    </row>
    <row r="4895" spans="1:2" hidden="1">
      <c r="A4895" s="4">
        <v>29808</v>
      </c>
      <c r="B4895">
        <v>14.65</v>
      </c>
    </row>
    <row r="4896" spans="1:2" hidden="1">
      <c r="A4896" s="4">
        <v>29809</v>
      </c>
      <c r="B4896">
        <v>14.4</v>
      </c>
    </row>
    <row r="4897" spans="1:2" hidden="1">
      <c r="A4897" s="4">
        <v>29810</v>
      </c>
      <c r="B4897">
        <v>14.61</v>
      </c>
    </row>
    <row r="4898" spans="1:2" hidden="1">
      <c r="A4898" s="4">
        <v>29811</v>
      </c>
      <c r="B4898">
        <v>14.65</v>
      </c>
    </row>
    <row r="4899" spans="1:2" hidden="1">
      <c r="A4899" s="4">
        <v>29812</v>
      </c>
      <c r="B4899">
        <v>14.74</v>
      </c>
    </row>
    <row r="4900" spans="1:2" hidden="1">
      <c r="A4900" s="4">
        <v>29815</v>
      </c>
      <c r="B4900">
        <v>14.71</v>
      </c>
    </row>
    <row r="4901" spans="1:2" hidden="1">
      <c r="A4901" s="4">
        <v>29816</v>
      </c>
      <c r="B4901">
        <v>14.79</v>
      </c>
    </row>
    <row r="4902" spans="1:2" hidden="1">
      <c r="A4902" s="4">
        <v>29817</v>
      </c>
      <c r="B4902">
        <v>14.77</v>
      </c>
    </row>
    <row r="4903" spans="1:2" hidden="1">
      <c r="A4903" s="4">
        <v>29818</v>
      </c>
      <c r="B4903">
        <v>14.89</v>
      </c>
    </row>
    <row r="4904" spans="1:2" hidden="1">
      <c r="A4904" s="4">
        <v>29819</v>
      </c>
      <c r="B4904">
        <v>14.97</v>
      </c>
    </row>
    <row r="4905" spans="1:2" hidden="1">
      <c r="A4905" s="4">
        <v>29822</v>
      </c>
      <c r="B4905">
        <v>15.32</v>
      </c>
    </row>
    <row r="4906" spans="1:2" hidden="1">
      <c r="A4906" s="4">
        <v>29823</v>
      </c>
      <c r="B4906">
        <v>15.35</v>
      </c>
    </row>
    <row r="4907" spans="1:2" hidden="1">
      <c r="A4907" s="4">
        <v>29824</v>
      </c>
      <c r="B4907">
        <v>15.31</v>
      </c>
    </row>
    <row r="4908" spans="1:2" hidden="1">
      <c r="A4908" s="4">
        <v>29825</v>
      </c>
      <c r="B4908">
        <v>15.36</v>
      </c>
    </row>
    <row r="4909" spans="1:2" hidden="1">
      <c r="A4909" s="4">
        <v>29826</v>
      </c>
      <c r="B4909">
        <v>15.25</v>
      </c>
    </row>
    <row r="4910" spans="1:2" hidden="1">
      <c r="A4910" s="4">
        <v>29829</v>
      </c>
      <c r="B4910">
        <v>15.41</v>
      </c>
    </row>
    <row r="4911" spans="1:2" hidden="1">
      <c r="A4911" s="4">
        <v>29830</v>
      </c>
      <c r="B4911">
        <v>15.41</v>
      </c>
    </row>
    <row r="4912" spans="1:2" hidden="1">
      <c r="A4912" s="4">
        <v>29831</v>
      </c>
      <c r="B4912">
        <v>15.4</v>
      </c>
    </row>
    <row r="4913" spans="1:2" hidden="1">
      <c r="A4913" s="4">
        <v>29832</v>
      </c>
      <c r="B4913">
        <v>15.48</v>
      </c>
    </row>
    <row r="4914" spans="1:2" hidden="1">
      <c r="A4914" s="4">
        <v>29833</v>
      </c>
      <c r="B4914">
        <v>15.51</v>
      </c>
    </row>
    <row r="4915" spans="1:2" hidden="1">
      <c r="A4915" s="4">
        <v>29837</v>
      </c>
      <c r="B4915">
        <v>15.59</v>
      </c>
    </row>
    <row r="4916" spans="1:2" hidden="1">
      <c r="A4916" s="4">
        <v>29838</v>
      </c>
      <c r="B4916">
        <v>15.53</v>
      </c>
    </row>
    <row r="4917" spans="1:2" hidden="1">
      <c r="A4917" s="4">
        <v>29839</v>
      </c>
      <c r="B4917">
        <v>15.3</v>
      </c>
    </row>
    <row r="4918" spans="1:2" hidden="1">
      <c r="A4918" s="4">
        <v>29840</v>
      </c>
      <c r="B4918">
        <v>15.05</v>
      </c>
    </row>
    <row r="4919" spans="1:2" hidden="1">
      <c r="A4919" s="4">
        <v>29843</v>
      </c>
      <c r="B4919">
        <v>15.2</v>
      </c>
    </row>
    <row r="4920" spans="1:2" hidden="1">
      <c r="A4920" s="4">
        <v>29844</v>
      </c>
      <c r="B4920">
        <v>15.08</v>
      </c>
    </row>
    <row r="4921" spans="1:2" hidden="1">
      <c r="A4921" s="4">
        <v>29845</v>
      </c>
      <c r="B4921">
        <v>15.11</v>
      </c>
    </row>
    <row r="4922" spans="1:2" hidden="1">
      <c r="A4922" s="4">
        <v>29846</v>
      </c>
      <c r="B4922">
        <v>14.95</v>
      </c>
    </row>
    <row r="4923" spans="1:2" hidden="1">
      <c r="A4923" s="4">
        <v>29847</v>
      </c>
      <c r="B4923">
        <v>14.91</v>
      </c>
    </row>
    <row r="4924" spans="1:2" hidden="1">
      <c r="A4924" s="4">
        <v>29850</v>
      </c>
      <c r="B4924">
        <v>14.78</v>
      </c>
    </row>
    <row r="4925" spans="1:2" hidden="1">
      <c r="A4925" s="4">
        <v>29851</v>
      </c>
      <c r="B4925">
        <v>15.03</v>
      </c>
    </row>
    <row r="4926" spans="1:2" hidden="1">
      <c r="A4926" s="4">
        <v>29852</v>
      </c>
      <c r="B4926">
        <v>15.23</v>
      </c>
    </row>
    <row r="4927" spans="1:2" hidden="1">
      <c r="A4927" s="4">
        <v>29853</v>
      </c>
      <c r="B4927">
        <v>15.31</v>
      </c>
    </row>
    <row r="4928" spans="1:2" hidden="1">
      <c r="A4928" s="4">
        <v>29854</v>
      </c>
      <c r="B4928">
        <v>15.68</v>
      </c>
    </row>
    <row r="4929" spans="1:2" hidden="1">
      <c r="A4929" s="4">
        <v>29857</v>
      </c>
      <c r="B4929">
        <v>15.65</v>
      </c>
    </row>
    <row r="4930" spans="1:2" hidden="1">
      <c r="A4930" s="4">
        <v>29858</v>
      </c>
      <c r="B4930">
        <v>15.76</v>
      </c>
    </row>
    <row r="4931" spans="1:2" hidden="1">
      <c r="A4931" s="4">
        <v>29859</v>
      </c>
      <c r="B4931">
        <v>15.84</v>
      </c>
    </row>
    <row r="4932" spans="1:2" hidden="1">
      <c r="A4932" s="4">
        <v>29860</v>
      </c>
      <c r="B4932">
        <v>15.75</v>
      </c>
    </row>
    <row r="4933" spans="1:2" hidden="1">
      <c r="A4933" s="4">
        <v>29861</v>
      </c>
      <c r="B4933">
        <v>15.41</v>
      </c>
    </row>
    <row r="4934" spans="1:2" hidden="1">
      <c r="A4934" s="4">
        <v>29864</v>
      </c>
      <c r="B4934">
        <v>15.19</v>
      </c>
    </row>
    <row r="4935" spans="1:2" hidden="1">
      <c r="A4935" s="4">
        <v>29865</v>
      </c>
      <c r="B4935">
        <v>15.14</v>
      </c>
    </row>
    <row r="4936" spans="1:2" hidden="1">
      <c r="A4936" s="4">
        <v>29866</v>
      </c>
      <c r="B4936">
        <v>15.04</v>
      </c>
    </row>
    <row r="4937" spans="1:2" hidden="1">
      <c r="A4937" s="4">
        <v>29867</v>
      </c>
      <c r="B4937">
        <v>15</v>
      </c>
    </row>
    <row r="4938" spans="1:2" hidden="1">
      <c r="A4938" s="4">
        <v>29868</v>
      </c>
      <c r="B4938">
        <v>14.73</v>
      </c>
    </row>
    <row r="4939" spans="1:2" hidden="1">
      <c r="A4939" s="4">
        <v>29872</v>
      </c>
      <c r="B4939">
        <v>14.83</v>
      </c>
    </row>
    <row r="4940" spans="1:2" hidden="1">
      <c r="A4940" s="4">
        <v>29873</v>
      </c>
      <c r="B4940">
        <v>14.87</v>
      </c>
    </row>
    <row r="4941" spans="1:2" hidden="1">
      <c r="A4941" s="4">
        <v>29874</v>
      </c>
      <c r="B4941">
        <v>14.88</v>
      </c>
    </row>
    <row r="4942" spans="1:2" hidden="1">
      <c r="A4942" s="4">
        <v>29875</v>
      </c>
      <c r="B4942">
        <v>14.94</v>
      </c>
    </row>
    <row r="4943" spans="1:2" hidden="1">
      <c r="A4943" s="4">
        <v>29878</v>
      </c>
      <c r="B4943">
        <v>14.95</v>
      </c>
    </row>
    <row r="4944" spans="1:2" hidden="1">
      <c r="A4944" s="4">
        <v>29879</v>
      </c>
      <c r="B4944">
        <v>15.09</v>
      </c>
    </row>
    <row r="4945" spans="1:2" hidden="1">
      <c r="A4945" s="4">
        <v>29880</v>
      </c>
      <c r="B4945">
        <v>15.34</v>
      </c>
    </row>
    <row r="4946" spans="1:2" hidden="1">
      <c r="A4946" s="4">
        <v>29881</v>
      </c>
      <c r="B4946">
        <v>15.38</v>
      </c>
    </row>
    <row r="4947" spans="1:2" hidden="1">
      <c r="A4947" s="4">
        <v>29882</v>
      </c>
      <c r="B4947">
        <v>15.3</v>
      </c>
    </row>
    <row r="4948" spans="1:2" hidden="1">
      <c r="A4948" s="4">
        <v>29885</v>
      </c>
      <c r="B4948">
        <v>15.6</v>
      </c>
    </row>
    <row r="4949" spans="1:2" hidden="1">
      <c r="A4949" s="4">
        <v>29886</v>
      </c>
      <c r="B4949">
        <v>15.54</v>
      </c>
    </row>
    <row r="4950" spans="1:2" hidden="1">
      <c r="A4950" s="4">
        <v>29887</v>
      </c>
      <c r="B4950">
        <v>15.44</v>
      </c>
    </row>
    <row r="4951" spans="1:2" hidden="1">
      <c r="A4951" s="4">
        <v>29888</v>
      </c>
      <c r="B4951">
        <v>15.06</v>
      </c>
    </row>
    <row r="4952" spans="1:2" hidden="1">
      <c r="A4952" s="4">
        <v>29889</v>
      </c>
      <c r="B4952">
        <v>14.63</v>
      </c>
    </row>
    <row r="4953" spans="1:2" hidden="1">
      <c r="A4953" s="4">
        <v>29892</v>
      </c>
      <c r="B4953">
        <v>14.57</v>
      </c>
    </row>
    <row r="4954" spans="1:2" hidden="1">
      <c r="A4954" s="4">
        <v>29894</v>
      </c>
      <c r="B4954">
        <v>14.18</v>
      </c>
    </row>
    <row r="4955" spans="1:2" hidden="1">
      <c r="A4955" s="4">
        <v>29895</v>
      </c>
      <c r="B4955">
        <v>14.19</v>
      </c>
    </row>
    <row r="4956" spans="1:2" hidden="1">
      <c r="A4956" s="4">
        <v>29896</v>
      </c>
      <c r="B4956">
        <v>13.94</v>
      </c>
    </row>
    <row r="4957" spans="1:2" hidden="1">
      <c r="A4957" s="4">
        <v>29899</v>
      </c>
      <c r="B4957">
        <v>13.39</v>
      </c>
    </row>
    <row r="4958" spans="1:2" hidden="1">
      <c r="A4958" s="4">
        <v>29900</v>
      </c>
      <c r="B4958">
        <v>13.4</v>
      </c>
    </row>
    <row r="4959" spans="1:2" hidden="1">
      <c r="A4959" s="4">
        <v>29902</v>
      </c>
      <c r="B4959">
        <v>13.19</v>
      </c>
    </row>
    <row r="4960" spans="1:2" hidden="1">
      <c r="A4960" s="4">
        <v>29903</v>
      </c>
      <c r="B4960">
        <v>13.18</v>
      </c>
    </row>
    <row r="4961" spans="1:2" hidden="1">
      <c r="A4961" s="4">
        <v>29906</v>
      </c>
      <c r="B4961">
        <v>13.07</v>
      </c>
    </row>
    <row r="4962" spans="1:2" hidden="1">
      <c r="A4962" s="4">
        <v>29907</v>
      </c>
      <c r="B4962">
        <v>13.18</v>
      </c>
    </row>
    <row r="4963" spans="1:2" hidden="1">
      <c r="A4963" s="4">
        <v>29908</v>
      </c>
      <c r="B4963">
        <v>13</v>
      </c>
    </row>
    <row r="4964" spans="1:2" hidden="1">
      <c r="A4964" s="4">
        <v>29909</v>
      </c>
      <c r="B4964">
        <v>13.04</v>
      </c>
    </row>
    <row r="4965" spans="1:2" hidden="1">
      <c r="A4965" s="4">
        <v>29910</v>
      </c>
      <c r="B4965">
        <v>13.14</v>
      </c>
    </row>
    <row r="4966" spans="1:2" hidden="1">
      <c r="A4966" s="4">
        <v>29913</v>
      </c>
      <c r="B4966">
        <v>13.44</v>
      </c>
    </row>
    <row r="4967" spans="1:2" hidden="1">
      <c r="A4967" s="4">
        <v>29914</v>
      </c>
      <c r="B4967">
        <v>13.13</v>
      </c>
    </row>
    <row r="4968" spans="1:2" hidden="1">
      <c r="A4968" s="4">
        <v>29915</v>
      </c>
      <c r="B4968">
        <v>12.98</v>
      </c>
    </row>
    <row r="4969" spans="1:2" hidden="1">
      <c r="A4969" s="4">
        <v>29917</v>
      </c>
      <c r="B4969">
        <v>12.92</v>
      </c>
    </row>
    <row r="4970" spans="1:2" hidden="1">
      <c r="A4970" s="4">
        <v>29920</v>
      </c>
      <c r="B4970">
        <v>13.13</v>
      </c>
    </row>
    <row r="4971" spans="1:2" hidden="1">
      <c r="A4971" s="4">
        <v>29921</v>
      </c>
      <c r="B4971">
        <v>13.37</v>
      </c>
    </row>
    <row r="4972" spans="1:2" hidden="1">
      <c r="A4972" s="4">
        <v>29922</v>
      </c>
      <c r="B4972">
        <v>13.49</v>
      </c>
    </row>
    <row r="4973" spans="1:2" hidden="1">
      <c r="A4973" s="4">
        <v>29923</v>
      </c>
      <c r="B4973">
        <v>13.45</v>
      </c>
    </row>
    <row r="4974" spans="1:2" hidden="1">
      <c r="A4974" s="4">
        <v>29924</v>
      </c>
      <c r="B4974">
        <v>13.15</v>
      </c>
    </row>
    <row r="4975" spans="1:2" hidden="1">
      <c r="A4975" s="4">
        <v>29927</v>
      </c>
      <c r="B4975">
        <v>13.5</v>
      </c>
    </row>
    <row r="4976" spans="1:2" hidden="1">
      <c r="A4976" s="4">
        <v>29928</v>
      </c>
      <c r="B4976">
        <v>13.5</v>
      </c>
    </row>
    <row r="4977" spans="1:2" hidden="1">
      <c r="A4977" s="4">
        <v>29929</v>
      </c>
      <c r="B4977">
        <v>13.64</v>
      </c>
    </row>
    <row r="4978" spans="1:2" hidden="1">
      <c r="A4978" s="4">
        <v>29930</v>
      </c>
      <c r="B4978">
        <v>13.8</v>
      </c>
    </row>
    <row r="4979" spans="1:2" hidden="1">
      <c r="A4979" s="4">
        <v>29931</v>
      </c>
      <c r="B4979">
        <v>13.84</v>
      </c>
    </row>
    <row r="4980" spans="1:2" hidden="1">
      <c r="A4980" s="4">
        <v>29934</v>
      </c>
      <c r="B4980">
        <v>13.62</v>
      </c>
    </row>
    <row r="4981" spans="1:2" hidden="1">
      <c r="A4981" s="4">
        <v>29935</v>
      </c>
      <c r="B4981">
        <v>13.55</v>
      </c>
    </row>
    <row r="4982" spans="1:2" hidden="1">
      <c r="A4982" s="4">
        <v>29936</v>
      </c>
      <c r="B4982">
        <v>13.53</v>
      </c>
    </row>
    <row r="4983" spans="1:2" hidden="1">
      <c r="A4983" s="4">
        <v>29937</v>
      </c>
      <c r="B4983">
        <v>13.71</v>
      </c>
    </row>
    <row r="4984" spans="1:2" hidden="1">
      <c r="A4984" s="4">
        <v>29938</v>
      </c>
      <c r="B4984">
        <v>13.51</v>
      </c>
    </row>
    <row r="4985" spans="1:2" hidden="1">
      <c r="A4985" s="4">
        <v>29941</v>
      </c>
      <c r="B4985">
        <v>13.83</v>
      </c>
    </row>
    <row r="4986" spans="1:2" hidden="1">
      <c r="A4986" s="4">
        <v>29942</v>
      </c>
      <c r="B4986">
        <v>14.02</v>
      </c>
    </row>
    <row r="4987" spans="1:2" hidden="1">
      <c r="A4987" s="4">
        <v>29943</v>
      </c>
      <c r="B4987">
        <v>14.14</v>
      </c>
    </row>
    <row r="4988" spans="1:2" hidden="1">
      <c r="A4988" s="4">
        <v>29944</v>
      </c>
      <c r="B4988">
        <v>14.01</v>
      </c>
    </row>
    <row r="4989" spans="1:2" hidden="1">
      <c r="A4989" s="4">
        <v>29948</v>
      </c>
      <c r="B4989">
        <v>14.01</v>
      </c>
    </row>
    <row r="4990" spans="1:2" hidden="1">
      <c r="A4990" s="4">
        <v>29949</v>
      </c>
      <c r="B4990">
        <v>14.12</v>
      </c>
    </row>
    <row r="4991" spans="1:2" hidden="1">
      <c r="A4991" s="4">
        <v>29950</v>
      </c>
      <c r="B4991">
        <v>14.17</v>
      </c>
    </row>
    <row r="4992" spans="1:2" hidden="1">
      <c r="A4992" s="4">
        <v>29951</v>
      </c>
      <c r="B4992">
        <v>13.98</v>
      </c>
    </row>
    <row r="4993" spans="1:2" hidden="1">
      <c r="A4993" s="4">
        <v>29955</v>
      </c>
      <c r="B4993">
        <v>14.19</v>
      </c>
    </row>
    <row r="4994" spans="1:2" hidden="1">
      <c r="A4994" s="4">
        <v>29956</v>
      </c>
      <c r="B4994">
        <v>14.44</v>
      </c>
    </row>
    <row r="4995" spans="1:2" hidden="1">
      <c r="A4995" s="4">
        <v>29957</v>
      </c>
      <c r="B4995">
        <v>14.59</v>
      </c>
    </row>
    <row r="4996" spans="1:2" hidden="1">
      <c r="A4996" s="4">
        <v>29958</v>
      </c>
      <c r="B4996">
        <v>14.63</v>
      </c>
    </row>
    <row r="4997" spans="1:2" hidden="1">
      <c r="A4997" s="4">
        <v>29959</v>
      </c>
      <c r="B4997">
        <v>14.48</v>
      </c>
    </row>
    <row r="4998" spans="1:2" hidden="1">
      <c r="A4998" s="4">
        <v>29962</v>
      </c>
      <c r="B4998">
        <v>14.81</v>
      </c>
    </row>
    <row r="4999" spans="1:2" hidden="1">
      <c r="A4999" s="4">
        <v>29963</v>
      </c>
      <c r="B4999">
        <v>14.62</v>
      </c>
    </row>
    <row r="5000" spans="1:2" hidden="1">
      <c r="A5000" s="4">
        <v>29964</v>
      </c>
      <c r="B5000">
        <v>14.83</v>
      </c>
    </row>
    <row r="5001" spans="1:2" hidden="1">
      <c r="A5001" s="4">
        <v>29965</v>
      </c>
      <c r="B5001">
        <v>14.7</v>
      </c>
    </row>
    <row r="5002" spans="1:2" hidden="1">
      <c r="A5002" s="4">
        <v>29966</v>
      </c>
      <c r="B5002">
        <v>14.82</v>
      </c>
    </row>
    <row r="5003" spans="1:2" hidden="1">
      <c r="A5003" s="4">
        <v>29969</v>
      </c>
      <c r="B5003">
        <v>14.75</v>
      </c>
    </row>
    <row r="5004" spans="1:2" hidden="1">
      <c r="A5004" s="4">
        <v>29970</v>
      </c>
      <c r="B5004">
        <v>14.8</v>
      </c>
    </row>
    <row r="5005" spans="1:2" hidden="1">
      <c r="A5005" s="4">
        <v>29971</v>
      </c>
      <c r="B5005">
        <v>14.81</v>
      </c>
    </row>
    <row r="5006" spans="1:2" hidden="1">
      <c r="A5006" s="4">
        <v>29972</v>
      </c>
      <c r="B5006">
        <v>14.62</v>
      </c>
    </row>
    <row r="5007" spans="1:2" hidden="1">
      <c r="A5007" s="4">
        <v>29973</v>
      </c>
      <c r="B5007">
        <v>14.69</v>
      </c>
    </row>
    <row r="5008" spans="1:2" hidden="1">
      <c r="A5008" s="4">
        <v>29976</v>
      </c>
      <c r="B5008">
        <v>14.62</v>
      </c>
    </row>
    <row r="5009" spans="1:2" hidden="1">
      <c r="A5009" s="4">
        <v>29977</v>
      </c>
      <c r="B5009">
        <v>14.54</v>
      </c>
    </row>
    <row r="5010" spans="1:2" hidden="1">
      <c r="A5010" s="4">
        <v>29978</v>
      </c>
      <c r="B5010">
        <v>14.51</v>
      </c>
    </row>
    <row r="5011" spans="1:2" hidden="1">
      <c r="A5011" s="4">
        <v>29979</v>
      </c>
      <c r="B5011">
        <v>14.29</v>
      </c>
    </row>
    <row r="5012" spans="1:2" hidden="1">
      <c r="A5012" s="4">
        <v>29980</v>
      </c>
      <c r="B5012">
        <v>14.14</v>
      </c>
    </row>
    <row r="5013" spans="1:2" hidden="1">
      <c r="A5013" s="4">
        <v>29983</v>
      </c>
      <c r="B5013">
        <v>14.58</v>
      </c>
    </row>
    <row r="5014" spans="1:2" hidden="1">
      <c r="A5014" s="4">
        <v>29984</v>
      </c>
      <c r="B5014">
        <v>14.47</v>
      </c>
    </row>
    <row r="5015" spans="1:2" hidden="1">
      <c r="A5015" s="4">
        <v>29985</v>
      </c>
      <c r="B5015">
        <v>14.69</v>
      </c>
    </row>
    <row r="5016" spans="1:2" hidden="1">
      <c r="A5016" s="4">
        <v>29986</v>
      </c>
      <c r="B5016">
        <v>14.76</v>
      </c>
    </row>
    <row r="5017" spans="1:2" hidden="1">
      <c r="A5017" s="4">
        <v>29987</v>
      </c>
      <c r="B5017">
        <v>14.65</v>
      </c>
    </row>
    <row r="5018" spans="1:2" hidden="1">
      <c r="A5018" s="4">
        <v>29990</v>
      </c>
      <c r="B5018">
        <v>14.88</v>
      </c>
    </row>
    <row r="5019" spans="1:2" hidden="1">
      <c r="A5019" s="4">
        <v>29991</v>
      </c>
      <c r="B5019">
        <v>14.95</v>
      </c>
    </row>
    <row r="5020" spans="1:2" hidden="1">
      <c r="A5020" s="4">
        <v>29992</v>
      </c>
      <c r="B5020">
        <v>14.81</v>
      </c>
    </row>
    <row r="5021" spans="1:2" hidden="1">
      <c r="A5021" s="4">
        <v>29993</v>
      </c>
      <c r="B5021">
        <v>14.71</v>
      </c>
    </row>
    <row r="5022" spans="1:2" hidden="1">
      <c r="A5022" s="4">
        <v>29998</v>
      </c>
      <c r="B5022">
        <v>14.53</v>
      </c>
    </row>
    <row r="5023" spans="1:2" hidden="1">
      <c r="A5023" s="4">
        <v>29999</v>
      </c>
      <c r="B5023">
        <v>14.5</v>
      </c>
    </row>
    <row r="5024" spans="1:2" hidden="1">
      <c r="A5024" s="4">
        <v>30000</v>
      </c>
      <c r="B5024">
        <v>14.28</v>
      </c>
    </row>
    <row r="5025" spans="1:2" hidden="1">
      <c r="A5025" s="4">
        <v>30001</v>
      </c>
      <c r="B5025">
        <v>14.24</v>
      </c>
    </row>
    <row r="5026" spans="1:2" hidden="1">
      <c r="A5026" s="4">
        <v>30004</v>
      </c>
      <c r="B5026">
        <v>13.87</v>
      </c>
    </row>
    <row r="5027" spans="1:2" hidden="1">
      <c r="A5027" s="4">
        <v>30005</v>
      </c>
      <c r="B5027">
        <v>13.93</v>
      </c>
    </row>
    <row r="5028" spans="1:2" hidden="1">
      <c r="A5028" s="4">
        <v>30006</v>
      </c>
      <c r="B5028">
        <v>13.87</v>
      </c>
    </row>
    <row r="5029" spans="1:2" hidden="1">
      <c r="A5029" s="4">
        <v>30007</v>
      </c>
      <c r="B5029">
        <v>13.91</v>
      </c>
    </row>
    <row r="5030" spans="1:2" hidden="1">
      <c r="A5030" s="4">
        <v>30008</v>
      </c>
      <c r="B5030">
        <v>14.03</v>
      </c>
    </row>
    <row r="5031" spans="1:2" hidden="1">
      <c r="A5031" s="4">
        <v>30011</v>
      </c>
      <c r="B5031">
        <v>13.85</v>
      </c>
    </row>
    <row r="5032" spans="1:2" hidden="1">
      <c r="A5032" s="4">
        <v>30012</v>
      </c>
      <c r="B5032">
        <v>13.74</v>
      </c>
    </row>
    <row r="5033" spans="1:2" hidden="1">
      <c r="A5033" s="4">
        <v>30013</v>
      </c>
      <c r="B5033">
        <v>13.69</v>
      </c>
    </row>
    <row r="5034" spans="1:2" hidden="1">
      <c r="A5034" s="4">
        <v>30014</v>
      </c>
      <c r="B5034">
        <v>13.61</v>
      </c>
    </row>
    <row r="5035" spans="1:2" hidden="1">
      <c r="A5035" s="4">
        <v>30015</v>
      </c>
      <c r="B5035">
        <v>13.59</v>
      </c>
    </row>
    <row r="5036" spans="1:2" hidden="1">
      <c r="A5036" s="4">
        <v>30018</v>
      </c>
      <c r="B5036">
        <v>13.67</v>
      </c>
    </row>
    <row r="5037" spans="1:2" hidden="1">
      <c r="A5037" s="4">
        <v>30019</v>
      </c>
      <c r="B5037">
        <v>13.69</v>
      </c>
    </row>
    <row r="5038" spans="1:2" hidden="1">
      <c r="A5038" s="4">
        <v>30020</v>
      </c>
      <c r="B5038">
        <v>13.73</v>
      </c>
    </row>
    <row r="5039" spans="1:2" hidden="1">
      <c r="A5039" s="4">
        <v>30021</v>
      </c>
      <c r="B5039">
        <v>13.95</v>
      </c>
    </row>
    <row r="5040" spans="1:2" hidden="1">
      <c r="A5040" s="4">
        <v>30022</v>
      </c>
      <c r="B5040">
        <v>13.97</v>
      </c>
    </row>
    <row r="5041" spans="1:2" hidden="1">
      <c r="A5041" s="4">
        <v>30025</v>
      </c>
      <c r="B5041">
        <v>13.96</v>
      </c>
    </row>
    <row r="5042" spans="1:2" hidden="1">
      <c r="A5042" s="4">
        <v>30026</v>
      </c>
      <c r="B5042">
        <v>13.91</v>
      </c>
    </row>
    <row r="5043" spans="1:2" hidden="1">
      <c r="A5043" s="4">
        <v>30027</v>
      </c>
      <c r="B5043">
        <v>13.88</v>
      </c>
    </row>
    <row r="5044" spans="1:2" hidden="1">
      <c r="A5044" s="4">
        <v>30028</v>
      </c>
      <c r="B5044">
        <v>13.87</v>
      </c>
    </row>
    <row r="5045" spans="1:2" hidden="1">
      <c r="A5045" s="4">
        <v>30029</v>
      </c>
      <c r="B5045">
        <v>13.89</v>
      </c>
    </row>
    <row r="5046" spans="1:2" hidden="1">
      <c r="A5046" s="4">
        <v>30032</v>
      </c>
      <c r="B5046">
        <v>13.74</v>
      </c>
    </row>
    <row r="5047" spans="1:2" hidden="1">
      <c r="A5047" s="4">
        <v>30033</v>
      </c>
      <c r="B5047">
        <v>13.72</v>
      </c>
    </row>
    <row r="5048" spans="1:2" hidden="1">
      <c r="A5048" s="4">
        <v>30034</v>
      </c>
      <c r="B5048">
        <v>13.91</v>
      </c>
    </row>
    <row r="5049" spans="1:2" hidden="1">
      <c r="A5049" s="4">
        <v>30035</v>
      </c>
      <c r="B5049">
        <v>13.9</v>
      </c>
    </row>
    <row r="5050" spans="1:2" hidden="1">
      <c r="A5050" s="4">
        <v>30036</v>
      </c>
      <c r="B5050">
        <v>14.01</v>
      </c>
    </row>
    <row r="5051" spans="1:2" hidden="1">
      <c r="A5051" s="4">
        <v>30039</v>
      </c>
      <c r="B5051">
        <v>14.16</v>
      </c>
    </row>
    <row r="5052" spans="1:2" hidden="1">
      <c r="A5052" s="4">
        <v>30040</v>
      </c>
      <c r="B5052">
        <v>14.19</v>
      </c>
    </row>
    <row r="5053" spans="1:2" hidden="1">
      <c r="A5053" s="4">
        <v>30041</v>
      </c>
      <c r="B5053">
        <v>14.18</v>
      </c>
    </row>
    <row r="5054" spans="1:2" hidden="1">
      <c r="A5054" s="4">
        <v>30042</v>
      </c>
      <c r="B5054">
        <v>14.1</v>
      </c>
    </row>
    <row r="5055" spans="1:2" hidden="1">
      <c r="A5055" s="4">
        <v>30043</v>
      </c>
      <c r="B5055">
        <v>14.1</v>
      </c>
    </row>
    <row r="5056" spans="1:2" hidden="1">
      <c r="A5056" s="4">
        <v>30046</v>
      </c>
      <c r="B5056">
        <v>14.16</v>
      </c>
    </row>
    <row r="5057" spans="1:2" hidden="1">
      <c r="A5057" s="4">
        <v>30047</v>
      </c>
      <c r="B5057">
        <v>14.18</v>
      </c>
    </row>
    <row r="5058" spans="1:2" hidden="1">
      <c r="A5058" s="4">
        <v>30048</v>
      </c>
      <c r="B5058">
        <v>14.18</v>
      </c>
    </row>
    <row r="5059" spans="1:2" hidden="1">
      <c r="A5059" s="4">
        <v>30049</v>
      </c>
      <c r="B5059">
        <v>13.98</v>
      </c>
    </row>
    <row r="5060" spans="1:2" hidden="1">
      <c r="A5060" s="4">
        <v>30053</v>
      </c>
      <c r="B5060">
        <v>13.83</v>
      </c>
    </row>
    <row r="5061" spans="1:2" hidden="1">
      <c r="A5061" s="4">
        <v>30054</v>
      </c>
      <c r="B5061">
        <v>13.83</v>
      </c>
    </row>
    <row r="5062" spans="1:2" hidden="1">
      <c r="A5062" s="4">
        <v>30055</v>
      </c>
      <c r="B5062">
        <v>13.95</v>
      </c>
    </row>
    <row r="5063" spans="1:2" hidden="1">
      <c r="A5063" s="4">
        <v>30056</v>
      </c>
      <c r="B5063">
        <v>13.91</v>
      </c>
    </row>
    <row r="5064" spans="1:2" hidden="1">
      <c r="A5064" s="4">
        <v>30057</v>
      </c>
      <c r="B5064">
        <v>13.71</v>
      </c>
    </row>
    <row r="5065" spans="1:2" hidden="1">
      <c r="A5065" s="4">
        <v>30060</v>
      </c>
      <c r="B5065">
        <v>13.66</v>
      </c>
    </row>
    <row r="5066" spans="1:2" hidden="1">
      <c r="A5066" s="4">
        <v>30061</v>
      </c>
      <c r="B5066">
        <v>13.72</v>
      </c>
    </row>
    <row r="5067" spans="1:2" hidden="1">
      <c r="A5067" s="4">
        <v>30062</v>
      </c>
      <c r="B5067">
        <v>13.69</v>
      </c>
    </row>
    <row r="5068" spans="1:2" hidden="1">
      <c r="A5068" s="4">
        <v>30063</v>
      </c>
      <c r="B5068">
        <v>13.71</v>
      </c>
    </row>
    <row r="5069" spans="1:2" hidden="1">
      <c r="A5069" s="4">
        <v>30064</v>
      </c>
      <c r="B5069">
        <v>13.69</v>
      </c>
    </row>
    <row r="5070" spans="1:2" hidden="1">
      <c r="A5070" s="4">
        <v>30067</v>
      </c>
      <c r="B5070">
        <v>13.7</v>
      </c>
    </row>
    <row r="5071" spans="1:2" hidden="1">
      <c r="A5071" s="4">
        <v>30068</v>
      </c>
      <c r="B5071">
        <v>13.7</v>
      </c>
    </row>
    <row r="5072" spans="1:2" hidden="1">
      <c r="A5072" s="4">
        <v>30069</v>
      </c>
      <c r="B5072">
        <v>13.77</v>
      </c>
    </row>
    <row r="5073" spans="1:2" hidden="1">
      <c r="A5073" s="4">
        <v>30070</v>
      </c>
      <c r="B5073">
        <v>13.87</v>
      </c>
    </row>
    <row r="5074" spans="1:2" hidden="1">
      <c r="A5074" s="4">
        <v>30071</v>
      </c>
      <c r="B5074">
        <v>13.87</v>
      </c>
    </row>
    <row r="5075" spans="1:2" hidden="1">
      <c r="A5075" s="4">
        <v>30074</v>
      </c>
      <c r="B5075">
        <v>13.95</v>
      </c>
    </row>
    <row r="5076" spans="1:2" hidden="1">
      <c r="A5076" s="4">
        <v>30075</v>
      </c>
      <c r="B5076">
        <v>13.87</v>
      </c>
    </row>
    <row r="5077" spans="1:2" hidden="1">
      <c r="A5077" s="4">
        <v>30076</v>
      </c>
      <c r="B5077">
        <v>13.8</v>
      </c>
    </row>
    <row r="5078" spans="1:2" hidden="1">
      <c r="A5078" s="4">
        <v>30077</v>
      </c>
      <c r="B5078">
        <v>13.54</v>
      </c>
    </row>
    <row r="5079" spans="1:2" hidden="1">
      <c r="A5079" s="4">
        <v>30078</v>
      </c>
      <c r="B5079">
        <v>13.48</v>
      </c>
    </row>
    <row r="5080" spans="1:2" hidden="1">
      <c r="A5080" s="4">
        <v>30081</v>
      </c>
      <c r="B5080">
        <v>13.49</v>
      </c>
    </row>
    <row r="5081" spans="1:2" hidden="1">
      <c r="A5081" s="4">
        <v>30082</v>
      </c>
      <c r="B5081">
        <v>13.46</v>
      </c>
    </row>
    <row r="5082" spans="1:2" hidden="1">
      <c r="A5082" s="4">
        <v>30083</v>
      </c>
      <c r="B5082">
        <v>13.59</v>
      </c>
    </row>
    <row r="5083" spans="1:2" hidden="1">
      <c r="A5083" s="4">
        <v>30084</v>
      </c>
      <c r="B5083">
        <v>13.62</v>
      </c>
    </row>
    <row r="5084" spans="1:2" hidden="1">
      <c r="A5084" s="4">
        <v>30085</v>
      </c>
      <c r="B5084">
        <v>13.48</v>
      </c>
    </row>
    <row r="5085" spans="1:2" hidden="1">
      <c r="A5085" s="4">
        <v>30088</v>
      </c>
      <c r="B5085">
        <v>13.57</v>
      </c>
    </row>
    <row r="5086" spans="1:2" hidden="1">
      <c r="A5086" s="4">
        <v>30089</v>
      </c>
      <c r="B5086">
        <v>13.6</v>
      </c>
    </row>
    <row r="5087" spans="1:2" hidden="1">
      <c r="A5087" s="4">
        <v>30090</v>
      </c>
      <c r="B5087">
        <v>13.64</v>
      </c>
    </row>
    <row r="5088" spans="1:2" hidden="1">
      <c r="A5088" s="4">
        <v>30091</v>
      </c>
      <c r="B5088">
        <v>13.53</v>
      </c>
    </row>
    <row r="5089" spans="1:2" hidden="1">
      <c r="A5089" s="4">
        <v>30092</v>
      </c>
      <c r="B5089">
        <v>13.52</v>
      </c>
    </row>
    <row r="5090" spans="1:2" hidden="1">
      <c r="A5090" s="4">
        <v>30095</v>
      </c>
      <c r="B5090">
        <v>13.58</v>
      </c>
    </row>
    <row r="5091" spans="1:2" hidden="1">
      <c r="A5091" s="4">
        <v>30096</v>
      </c>
      <c r="B5091">
        <v>13.62</v>
      </c>
    </row>
    <row r="5092" spans="1:2" hidden="1">
      <c r="A5092" s="4">
        <v>30097</v>
      </c>
      <c r="B5092">
        <v>13.68</v>
      </c>
    </row>
    <row r="5093" spans="1:2" hidden="1">
      <c r="A5093" s="4">
        <v>30098</v>
      </c>
      <c r="B5093">
        <v>13.72</v>
      </c>
    </row>
    <row r="5094" spans="1:2" hidden="1">
      <c r="A5094" s="4">
        <v>30099</v>
      </c>
      <c r="B5094">
        <v>13.71</v>
      </c>
    </row>
    <row r="5095" spans="1:2" hidden="1">
      <c r="A5095" s="4">
        <v>30103</v>
      </c>
      <c r="B5095">
        <v>13.93</v>
      </c>
    </row>
    <row r="5096" spans="1:2" hidden="1">
      <c r="A5096" s="4">
        <v>30104</v>
      </c>
      <c r="B5096">
        <v>13.86</v>
      </c>
    </row>
    <row r="5097" spans="1:2" hidden="1">
      <c r="A5097" s="4">
        <v>30105</v>
      </c>
      <c r="B5097">
        <v>13.9</v>
      </c>
    </row>
    <row r="5098" spans="1:2" hidden="1">
      <c r="A5098" s="4">
        <v>30106</v>
      </c>
      <c r="B5098">
        <v>13.98</v>
      </c>
    </row>
    <row r="5099" spans="1:2" hidden="1">
      <c r="A5099" s="4">
        <v>30109</v>
      </c>
      <c r="B5099">
        <v>13.94</v>
      </c>
    </row>
    <row r="5100" spans="1:2" hidden="1">
      <c r="A5100" s="4">
        <v>30110</v>
      </c>
      <c r="B5100">
        <v>13.98</v>
      </c>
    </row>
    <row r="5101" spans="1:2" hidden="1">
      <c r="A5101" s="4">
        <v>30111</v>
      </c>
      <c r="B5101">
        <v>13.99</v>
      </c>
    </row>
    <row r="5102" spans="1:2" hidden="1">
      <c r="A5102" s="4">
        <v>30112</v>
      </c>
      <c r="B5102">
        <v>14.02</v>
      </c>
    </row>
    <row r="5103" spans="1:2" hidden="1">
      <c r="A5103" s="4">
        <v>30113</v>
      </c>
      <c r="B5103">
        <v>13.93</v>
      </c>
    </row>
    <row r="5104" spans="1:2" hidden="1">
      <c r="A5104" s="4">
        <v>30116</v>
      </c>
      <c r="B5104">
        <v>14.21</v>
      </c>
    </row>
    <row r="5105" spans="1:2" hidden="1">
      <c r="A5105" s="4">
        <v>30117</v>
      </c>
      <c r="B5105">
        <v>14.21</v>
      </c>
    </row>
    <row r="5106" spans="1:2" hidden="1">
      <c r="A5106" s="4">
        <v>30118</v>
      </c>
      <c r="B5106">
        <v>14.26</v>
      </c>
    </row>
    <row r="5107" spans="1:2" hidden="1">
      <c r="A5107" s="4">
        <v>30119</v>
      </c>
      <c r="B5107">
        <v>14.48</v>
      </c>
    </row>
    <row r="5108" spans="1:2" hidden="1">
      <c r="A5108" s="4">
        <v>30120</v>
      </c>
      <c r="B5108">
        <v>14.62</v>
      </c>
    </row>
    <row r="5109" spans="1:2" hidden="1">
      <c r="A5109" s="4">
        <v>30123</v>
      </c>
      <c r="B5109">
        <v>14.63</v>
      </c>
    </row>
    <row r="5110" spans="1:2" hidden="1">
      <c r="A5110" s="4">
        <v>30124</v>
      </c>
      <c r="B5110">
        <v>14.66</v>
      </c>
    </row>
    <row r="5111" spans="1:2" hidden="1">
      <c r="A5111" s="4">
        <v>30125</v>
      </c>
      <c r="B5111">
        <v>14.74</v>
      </c>
    </row>
    <row r="5112" spans="1:2" hidden="1">
      <c r="A5112" s="4">
        <v>30126</v>
      </c>
      <c r="B5112">
        <v>14.71</v>
      </c>
    </row>
    <row r="5113" spans="1:2" hidden="1">
      <c r="A5113" s="4">
        <v>30127</v>
      </c>
      <c r="B5113">
        <v>14.76</v>
      </c>
    </row>
    <row r="5114" spans="1:2" hidden="1">
      <c r="A5114" s="4">
        <v>30130</v>
      </c>
      <c r="B5114">
        <v>14.73</v>
      </c>
    </row>
    <row r="5115" spans="1:2" hidden="1">
      <c r="A5115" s="4">
        <v>30131</v>
      </c>
      <c r="B5115">
        <v>14.61</v>
      </c>
    </row>
    <row r="5116" spans="1:2" hidden="1">
      <c r="A5116" s="4">
        <v>30132</v>
      </c>
      <c r="B5116">
        <v>14.44</v>
      </c>
    </row>
    <row r="5117" spans="1:2" hidden="1">
      <c r="A5117" s="4">
        <v>30133</v>
      </c>
      <c r="B5117">
        <v>14.4</v>
      </c>
    </row>
    <row r="5118" spans="1:2" hidden="1">
      <c r="A5118" s="4">
        <v>30134</v>
      </c>
      <c r="B5118">
        <v>14.5</v>
      </c>
    </row>
    <row r="5119" spans="1:2" hidden="1">
      <c r="A5119" s="4">
        <v>30138</v>
      </c>
      <c r="B5119">
        <v>14.48</v>
      </c>
    </row>
    <row r="5120" spans="1:2" hidden="1">
      <c r="A5120" s="4">
        <v>30139</v>
      </c>
      <c r="B5120">
        <v>14.49</v>
      </c>
    </row>
    <row r="5121" spans="1:2" hidden="1">
      <c r="A5121" s="4">
        <v>30140</v>
      </c>
      <c r="B5121">
        <v>14.19</v>
      </c>
    </row>
    <row r="5122" spans="1:2" hidden="1">
      <c r="A5122" s="4">
        <v>30141</v>
      </c>
      <c r="B5122">
        <v>14.03</v>
      </c>
    </row>
    <row r="5123" spans="1:2" hidden="1">
      <c r="A5123" s="4">
        <v>30144</v>
      </c>
      <c r="B5123">
        <v>13.87</v>
      </c>
    </row>
    <row r="5124" spans="1:2" hidden="1">
      <c r="A5124" s="4">
        <v>30145</v>
      </c>
      <c r="B5124">
        <v>14.02</v>
      </c>
    </row>
    <row r="5125" spans="1:2" hidden="1">
      <c r="A5125" s="4">
        <v>30146</v>
      </c>
      <c r="B5125">
        <v>14.1</v>
      </c>
    </row>
    <row r="5126" spans="1:2" hidden="1">
      <c r="A5126" s="4">
        <v>30147</v>
      </c>
      <c r="B5126">
        <v>13.96</v>
      </c>
    </row>
    <row r="5127" spans="1:2" hidden="1">
      <c r="A5127" s="4">
        <v>30148</v>
      </c>
      <c r="B5127">
        <v>13.7</v>
      </c>
    </row>
    <row r="5128" spans="1:2" hidden="1">
      <c r="A5128" s="4">
        <v>30151</v>
      </c>
      <c r="B5128">
        <v>13.68</v>
      </c>
    </row>
    <row r="5129" spans="1:2" hidden="1">
      <c r="A5129" s="4">
        <v>30152</v>
      </c>
      <c r="B5129">
        <v>13.53</v>
      </c>
    </row>
    <row r="5130" spans="1:2" hidden="1">
      <c r="A5130" s="4">
        <v>30153</v>
      </c>
      <c r="B5130">
        <v>13.6</v>
      </c>
    </row>
    <row r="5131" spans="1:2" hidden="1">
      <c r="A5131" s="4">
        <v>30154</v>
      </c>
      <c r="B5131">
        <v>13.51</v>
      </c>
    </row>
    <row r="5132" spans="1:2" hidden="1">
      <c r="A5132" s="4">
        <v>30155</v>
      </c>
      <c r="B5132">
        <v>13.56</v>
      </c>
    </row>
    <row r="5133" spans="1:2" hidden="1">
      <c r="A5133" s="4">
        <v>30158</v>
      </c>
      <c r="B5133">
        <v>13.91</v>
      </c>
    </row>
    <row r="5134" spans="1:2" hidden="1">
      <c r="A5134" s="4">
        <v>30159</v>
      </c>
      <c r="B5134">
        <v>13.86</v>
      </c>
    </row>
    <row r="5135" spans="1:2" hidden="1">
      <c r="A5135" s="4">
        <v>30160</v>
      </c>
      <c r="B5135">
        <v>13.97</v>
      </c>
    </row>
    <row r="5136" spans="1:2" hidden="1">
      <c r="A5136" s="4">
        <v>30161</v>
      </c>
      <c r="B5136">
        <v>13.83</v>
      </c>
    </row>
    <row r="5137" spans="1:2" hidden="1">
      <c r="A5137" s="4">
        <v>30162</v>
      </c>
      <c r="B5137">
        <v>13.68</v>
      </c>
    </row>
    <row r="5138" spans="1:2" hidden="1">
      <c r="A5138" s="4">
        <v>30165</v>
      </c>
      <c r="B5138">
        <v>13.41</v>
      </c>
    </row>
    <row r="5139" spans="1:2" hidden="1">
      <c r="A5139" s="4">
        <v>30166</v>
      </c>
      <c r="B5139">
        <v>13.51</v>
      </c>
    </row>
    <row r="5140" spans="1:2" hidden="1">
      <c r="A5140" s="4">
        <v>30167</v>
      </c>
      <c r="B5140">
        <v>13.68</v>
      </c>
    </row>
    <row r="5141" spans="1:2" hidden="1">
      <c r="A5141" s="4">
        <v>30168</v>
      </c>
      <c r="B5141">
        <v>13.7</v>
      </c>
    </row>
    <row r="5142" spans="1:2" hidden="1">
      <c r="A5142" s="4">
        <v>30169</v>
      </c>
      <c r="B5142">
        <v>13.85</v>
      </c>
    </row>
    <row r="5143" spans="1:2" hidden="1">
      <c r="A5143" s="4">
        <v>30172</v>
      </c>
      <c r="B5143">
        <v>13.7</v>
      </c>
    </row>
    <row r="5144" spans="1:2" hidden="1">
      <c r="A5144" s="4">
        <v>30173</v>
      </c>
      <c r="B5144">
        <v>13.69</v>
      </c>
    </row>
    <row r="5145" spans="1:2" hidden="1">
      <c r="A5145" s="4">
        <v>30174</v>
      </c>
      <c r="B5145">
        <v>13.71</v>
      </c>
    </row>
    <row r="5146" spans="1:2" hidden="1">
      <c r="A5146" s="4">
        <v>30175</v>
      </c>
      <c r="B5146">
        <v>13.55</v>
      </c>
    </row>
    <row r="5147" spans="1:2" hidden="1">
      <c r="A5147" s="4">
        <v>30176</v>
      </c>
      <c r="B5147">
        <v>13.2</v>
      </c>
    </row>
    <row r="5148" spans="1:2" hidden="1">
      <c r="A5148" s="4">
        <v>30179</v>
      </c>
      <c r="B5148">
        <v>13.09</v>
      </c>
    </row>
    <row r="5149" spans="1:2" hidden="1">
      <c r="A5149" s="4">
        <v>30180</v>
      </c>
      <c r="B5149">
        <v>12.65</v>
      </c>
    </row>
    <row r="5150" spans="1:2" hidden="1">
      <c r="A5150" s="4">
        <v>30181</v>
      </c>
      <c r="B5150">
        <v>12.57</v>
      </c>
    </row>
    <row r="5151" spans="1:2" hidden="1">
      <c r="A5151" s="4">
        <v>30182</v>
      </c>
      <c r="B5151">
        <v>12.47</v>
      </c>
    </row>
    <row r="5152" spans="1:2" hidden="1">
      <c r="A5152" s="4">
        <v>30183</v>
      </c>
      <c r="B5152">
        <v>12.24</v>
      </c>
    </row>
    <row r="5153" spans="1:2" hidden="1">
      <c r="A5153" s="4">
        <v>30186</v>
      </c>
      <c r="B5153">
        <v>12.47</v>
      </c>
    </row>
    <row r="5154" spans="1:2" hidden="1">
      <c r="A5154" s="4">
        <v>30187</v>
      </c>
      <c r="B5154">
        <v>12.35</v>
      </c>
    </row>
    <row r="5155" spans="1:2" hidden="1">
      <c r="A5155" s="4">
        <v>30188</v>
      </c>
      <c r="B5155">
        <v>12.43</v>
      </c>
    </row>
    <row r="5156" spans="1:2" hidden="1">
      <c r="A5156" s="4">
        <v>30189</v>
      </c>
      <c r="B5156">
        <v>12.55</v>
      </c>
    </row>
    <row r="5157" spans="1:2" hidden="1">
      <c r="A5157" s="4">
        <v>30190</v>
      </c>
      <c r="B5157">
        <v>12.77</v>
      </c>
    </row>
    <row r="5158" spans="1:2" hidden="1">
      <c r="A5158" s="4">
        <v>30193</v>
      </c>
      <c r="B5158">
        <v>12.81</v>
      </c>
    </row>
    <row r="5159" spans="1:2" hidden="1">
      <c r="A5159" s="4">
        <v>30194</v>
      </c>
      <c r="B5159">
        <v>12.81</v>
      </c>
    </row>
    <row r="5160" spans="1:2" hidden="1">
      <c r="A5160" s="4">
        <v>30195</v>
      </c>
      <c r="B5160">
        <v>12.76</v>
      </c>
    </row>
    <row r="5161" spans="1:2" hidden="1">
      <c r="A5161" s="4">
        <v>30196</v>
      </c>
      <c r="B5161">
        <v>12.6</v>
      </c>
    </row>
    <row r="5162" spans="1:2" hidden="1">
      <c r="A5162" s="4">
        <v>30197</v>
      </c>
      <c r="B5162">
        <v>12.47</v>
      </c>
    </row>
    <row r="5163" spans="1:2" hidden="1">
      <c r="A5163" s="4">
        <v>30201</v>
      </c>
      <c r="B5163">
        <v>12.53</v>
      </c>
    </row>
    <row r="5164" spans="1:2" hidden="1">
      <c r="A5164" s="4">
        <v>30202</v>
      </c>
      <c r="B5164">
        <v>12.51</v>
      </c>
    </row>
    <row r="5165" spans="1:2" hidden="1">
      <c r="A5165" s="4">
        <v>30203</v>
      </c>
      <c r="B5165">
        <v>12.53</v>
      </c>
    </row>
    <row r="5166" spans="1:2" hidden="1">
      <c r="A5166" s="4">
        <v>30204</v>
      </c>
      <c r="B5166">
        <v>12.73</v>
      </c>
    </row>
    <row r="5167" spans="1:2" hidden="1">
      <c r="A5167" s="4">
        <v>30207</v>
      </c>
      <c r="B5167">
        <v>12.63</v>
      </c>
    </row>
    <row r="5168" spans="1:2" hidden="1">
      <c r="A5168" s="4">
        <v>30208</v>
      </c>
      <c r="B5168">
        <v>12.56</v>
      </c>
    </row>
    <row r="5169" spans="1:2" hidden="1">
      <c r="A5169" s="4">
        <v>30209</v>
      </c>
      <c r="B5169">
        <v>12.6</v>
      </c>
    </row>
    <row r="5170" spans="1:2" hidden="1">
      <c r="A5170" s="4">
        <v>30210</v>
      </c>
      <c r="B5170">
        <v>12.6</v>
      </c>
    </row>
    <row r="5171" spans="1:2" hidden="1">
      <c r="A5171" s="4">
        <v>30211</v>
      </c>
      <c r="B5171">
        <v>12.51</v>
      </c>
    </row>
    <row r="5172" spans="1:2" hidden="1">
      <c r="A5172" s="4">
        <v>30214</v>
      </c>
      <c r="B5172">
        <v>12.47</v>
      </c>
    </row>
    <row r="5173" spans="1:2" hidden="1">
      <c r="A5173" s="4">
        <v>30215</v>
      </c>
      <c r="B5173">
        <v>12.18</v>
      </c>
    </row>
    <row r="5174" spans="1:2" hidden="1">
      <c r="A5174" s="4">
        <v>30216</v>
      </c>
      <c r="B5174">
        <v>12.04</v>
      </c>
    </row>
    <row r="5175" spans="1:2" hidden="1">
      <c r="A5175" s="4">
        <v>30217</v>
      </c>
      <c r="B5175">
        <v>11.94</v>
      </c>
    </row>
    <row r="5176" spans="1:2" hidden="1">
      <c r="A5176" s="4">
        <v>30218</v>
      </c>
      <c r="B5176">
        <v>12.09</v>
      </c>
    </row>
    <row r="5177" spans="1:2" hidden="1">
      <c r="A5177" s="4">
        <v>30221</v>
      </c>
      <c r="B5177">
        <v>11.99</v>
      </c>
    </row>
    <row r="5178" spans="1:2" hidden="1">
      <c r="A5178" s="4">
        <v>30222</v>
      </c>
      <c r="B5178">
        <v>11.85</v>
      </c>
    </row>
    <row r="5179" spans="1:2" hidden="1">
      <c r="A5179" s="4">
        <v>30223</v>
      </c>
      <c r="B5179">
        <v>11.8</v>
      </c>
    </row>
    <row r="5180" spans="1:2" hidden="1">
      <c r="A5180" s="4">
        <v>30224</v>
      </c>
      <c r="B5180">
        <v>11.73</v>
      </c>
    </row>
    <row r="5181" spans="1:2" hidden="1">
      <c r="A5181" s="4">
        <v>30225</v>
      </c>
      <c r="B5181">
        <v>11.51</v>
      </c>
    </row>
    <row r="5182" spans="1:2" hidden="1">
      <c r="A5182" s="4">
        <v>30228</v>
      </c>
      <c r="B5182">
        <v>11.72</v>
      </c>
    </row>
    <row r="5183" spans="1:2" hidden="1">
      <c r="A5183" s="4">
        <v>30229</v>
      </c>
      <c r="B5183">
        <v>11.69</v>
      </c>
    </row>
    <row r="5184" spans="1:2" hidden="1">
      <c r="A5184" s="4">
        <v>30230</v>
      </c>
      <c r="B5184">
        <v>11.5</v>
      </c>
    </row>
    <row r="5185" spans="1:2" hidden="1">
      <c r="A5185" s="4">
        <v>30231</v>
      </c>
      <c r="B5185">
        <v>10.91</v>
      </c>
    </row>
    <row r="5186" spans="1:2" hidden="1">
      <c r="A5186" s="4">
        <v>30232</v>
      </c>
      <c r="B5186">
        <v>10.83</v>
      </c>
    </row>
    <row r="5187" spans="1:2" hidden="1">
      <c r="A5187" s="4">
        <v>30236</v>
      </c>
      <c r="B5187">
        <v>10.53</v>
      </c>
    </row>
    <row r="5188" spans="1:2" hidden="1">
      <c r="A5188" s="4">
        <v>30237</v>
      </c>
      <c r="B5188">
        <v>10.39</v>
      </c>
    </row>
    <row r="5189" spans="1:2" hidden="1">
      <c r="A5189" s="4">
        <v>30238</v>
      </c>
      <c r="B5189">
        <v>10.61</v>
      </c>
    </row>
    <row r="5190" spans="1:2" hidden="1">
      <c r="A5190" s="4">
        <v>30239</v>
      </c>
      <c r="B5190">
        <v>10.75</v>
      </c>
    </row>
    <row r="5191" spans="1:2" hidden="1">
      <c r="A5191" s="4">
        <v>30242</v>
      </c>
      <c r="B5191">
        <v>10.58</v>
      </c>
    </row>
    <row r="5192" spans="1:2" hidden="1">
      <c r="A5192" s="4">
        <v>30243</v>
      </c>
      <c r="B5192">
        <v>10.56</v>
      </c>
    </row>
    <row r="5193" spans="1:2" hidden="1">
      <c r="A5193" s="4">
        <v>30244</v>
      </c>
      <c r="B5193">
        <v>10.69</v>
      </c>
    </row>
    <row r="5194" spans="1:2" hidden="1">
      <c r="A5194" s="4">
        <v>30245</v>
      </c>
      <c r="B5194">
        <v>10.69</v>
      </c>
    </row>
    <row r="5195" spans="1:2" hidden="1">
      <c r="A5195" s="4">
        <v>30246</v>
      </c>
      <c r="B5195">
        <v>10.81</v>
      </c>
    </row>
    <row r="5196" spans="1:2" hidden="1">
      <c r="A5196" s="4">
        <v>30249</v>
      </c>
      <c r="B5196">
        <v>11.11</v>
      </c>
    </row>
    <row r="5197" spans="1:2" hidden="1">
      <c r="A5197" s="4">
        <v>30250</v>
      </c>
      <c r="B5197">
        <v>10.87</v>
      </c>
    </row>
    <row r="5198" spans="1:2" hidden="1">
      <c r="A5198" s="4">
        <v>30251</v>
      </c>
      <c r="B5198">
        <v>10.9</v>
      </c>
    </row>
    <row r="5199" spans="1:2" hidden="1">
      <c r="A5199" s="4">
        <v>30252</v>
      </c>
      <c r="B5199">
        <v>10.77</v>
      </c>
    </row>
    <row r="5200" spans="1:2" hidden="1">
      <c r="A5200" s="4">
        <v>30253</v>
      </c>
      <c r="B5200">
        <v>10.71</v>
      </c>
    </row>
    <row r="5201" spans="1:2" hidden="1">
      <c r="A5201" s="4">
        <v>30256</v>
      </c>
      <c r="B5201">
        <v>10.56</v>
      </c>
    </row>
    <row r="5202" spans="1:2" hidden="1">
      <c r="A5202" s="4">
        <v>30258</v>
      </c>
      <c r="B5202">
        <v>10.46</v>
      </c>
    </row>
    <row r="5203" spans="1:2" hidden="1">
      <c r="A5203" s="4">
        <v>30259</v>
      </c>
      <c r="B5203">
        <v>10.42</v>
      </c>
    </row>
    <row r="5204" spans="1:2" hidden="1">
      <c r="A5204" s="4">
        <v>30260</v>
      </c>
      <c r="B5204">
        <v>10.48</v>
      </c>
    </row>
    <row r="5205" spans="1:2" hidden="1">
      <c r="A5205" s="4">
        <v>30263</v>
      </c>
      <c r="B5205">
        <v>10.55</v>
      </c>
    </row>
    <row r="5206" spans="1:2" hidden="1">
      <c r="A5206" s="4">
        <v>30264</v>
      </c>
      <c r="B5206">
        <v>10.51</v>
      </c>
    </row>
    <row r="5207" spans="1:2" hidden="1">
      <c r="A5207" s="4">
        <v>30265</v>
      </c>
      <c r="B5207">
        <v>10.48</v>
      </c>
    </row>
    <row r="5208" spans="1:2" hidden="1">
      <c r="A5208" s="4">
        <v>30267</v>
      </c>
      <c r="B5208">
        <v>10.58</v>
      </c>
    </row>
    <row r="5209" spans="1:2" hidden="1">
      <c r="A5209" s="4">
        <v>30270</v>
      </c>
      <c r="B5209">
        <v>10.65</v>
      </c>
    </row>
    <row r="5210" spans="1:2" hidden="1">
      <c r="A5210" s="4">
        <v>30271</v>
      </c>
      <c r="B5210">
        <v>10.67</v>
      </c>
    </row>
    <row r="5211" spans="1:2" hidden="1">
      <c r="A5211" s="4">
        <v>30272</v>
      </c>
      <c r="B5211">
        <v>10.59</v>
      </c>
    </row>
    <row r="5212" spans="1:2" hidden="1">
      <c r="A5212" s="4">
        <v>30273</v>
      </c>
      <c r="B5212">
        <v>10.46</v>
      </c>
    </row>
    <row r="5213" spans="1:2" hidden="1">
      <c r="A5213" s="4">
        <v>30274</v>
      </c>
      <c r="B5213">
        <v>10.42</v>
      </c>
    </row>
    <row r="5214" spans="1:2" hidden="1">
      <c r="A5214" s="4">
        <v>30277</v>
      </c>
      <c r="B5214">
        <v>10.43</v>
      </c>
    </row>
    <row r="5215" spans="1:2" hidden="1">
      <c r="A5215" s="4">
        <v>30278</v>
      </c>
      <c r="B5215">
        <v>10.53</v>
      </c>
    </row>
    <row r="5216" spans="1:2" hidden="1">
      <c r="A5216" s="4">
        <v>30279</v>
      </c>
      <c r="B5216">
        <v>10.59</v>
      </c>
    </row>
    <row r="5217" spans="1:2" hidden="1">
      <c r="A5217" s="4">
        <v>30281</v>
      </c>
      <c r="B5217">
        <v>10.51</v>
      </c>
    </row>
    <row r="5218" spans="1:2" hidden="1">
      <c r="A5218" s="4">
        <v>30284</v>
      </c>
      <c r="B5218">
        <v>10.78</v>
      </c>
    </row>
    <row r="5219" spans="1:2" hidden="1">
      <c r="A5219" s="4">
        <v>30285</v>
      </c>
      <c r="B5219">
        <v>10.79</v>
      </c>
    </row>
    <row r="5220" spans="1:2" hidden="1">
      <c r="A5220" s="4">
        <v>30286</v>
      </c>
      <c r="B5220">
        <v>10.74</v>
      </c>
    </row>
    <row r="5221" spans="1:2" hidden="1">
      <c r="A5221" s="4">
        <v>30287</v>
      </c>
      <c r="B5221">
        <v>10.68</v>
      </c>
    </row>
    <row r="5222" spans="1:2" hidden="1">
      <c r="A5222" s="4">
        <v>30288</v>
      </c>
      <c r="B5222">
        <v>10.47</v>
      </c>
    </row>
    <row r="5223" spans="1:2" hidden="1">
      <c r="A5223" s="4">
        <v>30291</v>
      </c>
      <c r="B5223">
        <v>10.46</v>
      </c>
    </row>
    <row r="5224" spans="1:2" hidden="1">
      <c r="A5224" s="4">
        <v>30292</v>
      </c>
      <c r="B5224">
        <v>10.48</v>
      </c>
    </row>
    <row r="5225" spans="1:2" hidden="1">
      <c r="A5225" s="4">
        <v>30293</v>
      </c>
      <c r="B5225">
        <v>10.62</v>
      </c>
    </row>
    <row r="5226" spans="1:2" hidden="1">
      <c r="A5226" s="4">
        <v>30294</v>
      </c>
      <c r="B5226">
        <v>10.58</v>
      </c>
    </row>
    <row r="5227" spans="1:2" hidden="1">
      <c r="A5227" s="4">
        <v>30295</v>
      </c>
      <c r="B5227">
        <v>10.66</v>
      </c>
    </row>
    <row r="5228" spans="1:2" hidden="1">
      <c r="A5228" s="4">
        <v>30298</v>
      </c>
      <c r="B5228">
        <v>10.61</v>
      </c>
    </row>
    <row r="5229" spans="1:2" hidden="1">
      <c r="A5229" s="4">
        <v>30299</v>
      </c>
      <c r="B5229">
        <v>10.46</v>
      </c>
    </row>
    <row r="5230" spans="1:2" hidden="1">
      <c r="A5230" s="4">
        <v>30300</v>
      </c>
      <c r="B5230">
        <v>10.5</v>
      </c>
    </row>
    <row r="5231" spans="1:2" hidden="1">
      <c r="A5231" s="4">
        <v>30301</v>
      </c>
      <c r="B5231">
        <v>10.59</v>
      </c>
    </row>
    <row r="5232" spans="1:2" hidden="1">
      <c r="A5232" s="4">
        <v>30302</v>
      </c>
      <c r="B5232">
        <v>10.64</v>
      </c>
    </row>
    <row r="5233" spans="1:2" hidden="1">
      <c r="A5233" s="4">
        <v>30305</v>
      </c>
      <c r="B5233">
        <v>10.7</v>
      </c>
    </row>
    <row r="5234" spans="1:2" hidden="1">
      <c r="A5234" s="4">
        <v>30306</v>
      </c>
      <c r="B5234">
        <v>10.54</v>
      </c>
    </row>
    <row r="5235" spans="1:2" hidden="1">
      <c r="A5235" s="4">
        <v>30307</v>
      </c>
      <c r="B5235">
        <v>10.53</v>
      </c>
    </row>
    <row r="5236" spans="1:2" hidden="1">
      <c r="A5236" s="4">
        <v>30308</v>
      </c>
      <c r="B5236">
        <v>10.47</v>
      </c>
    </row>
    <row r="5237" spans="1:2" hidden="1">
      <c r="A5237" s="4">
        <v>30312</v>
      </c>
      <c r="B5237">
        <v>10.44</v>
      </c>
    </row>
    <row r="5238" spans="1:2" hidden="1">
      <c r="A5238" s="4">
        <v>30313</v>
      </c>
      <c r="B5238">
        <v>10.44</v>
      </c>
    </row>
    <row r="5239" spans="1:2" hidden="1">
      <c r="A5239" s="4">
        <v>30314</v>
      </c>
      <c r="B5239">
        <v>10.47</v>
      </c>
    </row>
    <row r="5240" spans="1:2" hidden="1">
      <c r="A5240" s="4">
        <v>30315</v>
      </c>
      <c r="B5240">
        <v>10.44</v>
      </c>
    </row>
    <row r="5241" spans="1:2" hidden="1">
      <c r="A5241" s="4">
        <v>30316</v>
      </c>
      <c r="B5241">
        <v>10.36</v>
      </c>
    </row>
    <row r="5242" spans="1:2" hidden="1">
      <c r="A5242" s="4">
        <v>30319</v>
      </c>
      <c r="B5242">
        <v>10.32</v>
      </c>
    </row>
    <row r="5243" spans="1:2" hidden="1">
      <c r="A5243" s="4">
        <v>30320</v>
      </c>
      <c r="B5243">
        <v>10.37</v>
      </c>
    </row>
    <row r="5244" spans="1:2" hidden="1">
      <c r="A5244" s="4">
        <v>30321</v>
      </c>
      <c r="B5244">
        <v>10.35</v>
      </c>
    </row>
    <row r="5245" spans="1:2" hidden="1">
      <c r="A5245" s="4">
        <v>30322</v>
      </c>
      <c r="B5245">
        <v>10.39</v>
      </c>
    </row>
    <row r="5246" spans="1:2" hidden="1">
      <c r="A5246" s="4">
        <v>30323</v>
      </c>
      <c r="B5246">
        <v>10.36</v>
      </c>
    </row>
    <row r="5247" spans="1:2" hidden="1">
      <c r="A5247" s="4">
        <v>30326</v>
      </c>
      <c r="B5247">
        <v>10.38</v>
      </c>
    </row>
    <row r="5248" spans="1:2" hidden="1">
      <c r="A5248" s="4">
        <v>30327</v>
      </c>
      <c r="B5248">
        <v>10.34</v>
      </c>
    </row>
    <row r="5249" spans="1:2" hidden="1">
      <c r="A5249" s="4">
        <v>30328</v>
      </c>
      <c r="B5249">
        <v>10.32</v>
      </c>
    </row>
    <row r="5250" spans="1:2" hidden="1">
      <c r="A5250" s="4">
        <v>30329</v>
      </c>
      <c r="B5250">
        <v>10.27</v>
      </c>
    </row>
    <row r="5251" spans="1:2" hidden="1">
      <c r="A5251" s="4">
        <v>30330</v>
      </c>
      <c r="B5251">
        <v>10.28</v>
      </c>
    </row>
    <row r="5252" spans="1:2" hidden="1">
      <c r="A5252" s="4">
        <v>30333</v>
      </c>
      <c r="B5252">
        <v>10.28</v>
      </c>
    </row>
    <row r="5253" spans="1:2" hidden="1">
      <c r="A5253" s="4">
        <v>30334</v>
      </c>
      <c r="B5253">
        <v>10.3</v>
      </c>
    </row>
    <row r="5254" spans="1:2" hidden="1">
      <c r="A5254" s="4">
        <v>30335</v>
      </c>
      <c r="B5254">
        <v>10.41</v>
      </c>
    </row>
    <row r="5255" spans="1:2" hidden="1">
      <c r="A5255" s="4">
        <v>30336</v>
      </c>
      <c r="B5255">
        <v>10.43</v>
      </c>
    </row>
    <row r="5256" spans="1:2" hidden="1">
      <c r="A5256" s="4">
        <v>30337</v>
      </c>
      <c r="B5256">
        <v>10.61</v>
      </c>
    </row>
    <row r="5257" spans="1:2" hidden="1">
      <c r="A5257" s="4">
        <v>30340</v>
      </c>
      <c r="B5257">
        <v>10.7</v>
      </c>
    </row>
    <row r="5258" spans="1:2" hidden="1">
      <c r="A5258" s="4">
        <v>30341</v>
      </c>
      <c r="B5258">
        <v>10.62</v>
      </c>
    </row>
    <row r="5259" spans="1:2" hidden="1">
      <c r="A5259" s="4">
        <v>30342</v>
      </c>
      <c r="B5259">
        <v>10.69</v>
      </c>
    </row>
    <row r="5260" spans="1:2" hidden="1">
      <c r="A5260" s="4">
        <v>30343</v>
      </c>
      <c r="B5260">
        <v>10.67</v>
      </c>
    </row>
    <row r="5261" spans="1:2" hidden="1">
      <c r="A5261" s="4">
        <v>30344</v>
      </c>
      <c r="B5261">
        <v>10.71</v>
      </c>
    </row>
    <row r="5262" spans="1:2" hidden="1">
      <c r="A5262" s="4">
        <v>30347</v>
      </c>
      <c r="B5262">
        <v>10.8</v>
      </c>
    </row>
    <row r="5263" spans="1:2" hidden="1">
      <c r="A5263" s="4">
        <v>30348</v>
      </c>
      <c r="B5263">
        <v>10.78</v>
      </c>
    </row>
    <row r="5264" spans="1:2" hidden="1">
      <c r="A5264" s="4">
        <v>30349</v>
      </c>
      <c r="B5264">
        <v>10.88</v>
      </c>
    </row>
    <row r="5265" spans="1:2" hidden="1">
      <c r="A5265" s="4">
        <v>30350</v>
      </c>
      <c r="B5265">
        <v>10.93</v>
      </c>
    </row>
    <row r="5266" spans="1:2" hidden="1">
      <c r="A5266" s="4">
        <v>30351</v>
      </c>
      <c r="B5266">
        <v>10.99</v>
      </c>
    </row>
    <row r="5267" spans="1:2" hidden="1">
      <c r="A5267" s="4">
        <v>30354</v>
      </c>
      <c r="B5267">
        <v>10.96</v>
      </c>
    </row>
    <row r="5268" spans="1:2" hidden="1">
      <c r="A5268" s="4">
        <v>30355</v>
      </c>
      <c r="B5268">
        <v>10.99</v>
      </c>
    </row>
    <row r="5269" spans="1:2" hidden="1">
      <c r="A5269" s="4">
        <v>30356</v>
      </c>
      <c r="B5269">
        <v>11</v>
      </c>
    </row>
    <row r="5270" spans="1:2" hidden="1">
      <c r="A5270" s="4">
        <v>30357</v>
      </c>
      <c r="B5270">
        <v>10.83</v>
      </c>
    </row>
    <row r="5271" spans="1:2" hidden="1">
      <c r="A5271" s="4">
        <v>30358</v>
      </c>
      <c r="B5271">
        <v>10.8</v>
      </c>
    </row>
    <row r="5272" spans="1:2" hidden="1">
      <c r="A5272" s="4">
        <v>30361</v>
      </c>
      <c r="B5272">
        <v>10.8</v>
      </c>
    </row>
    <row r="5273" spans="1:2" hidden="1">
      <c r="A5273" s="4">
        <v>30362</v>
      </c>
      <c r="B5273">
        <v>10.84</v>
      </c>
    </row>
    <row r="5274" spans="1:2" hidden="1">
      <c r="A5274" s="4">
        <v>30363</v>
      </c>
      <c r="B5274">
        <v>10.81</v>
      </c>
    </row>
    <row r="5275" spans="1:2" hidden="1">
      <c r="A5275" s="4">
        <v>30364</v>
      </c>
      <c r="B5275">
        <v>10.71</v>
      </c>
    </row>
    <row r="5276" spans="1:2" hidden="1">
      <c r="A5276" s="4">
        <v>30365</v>
      </c>
      <c r="B5276">
        <v>10.6</v>
      </c>
    </row>
    <row r="5277" spans="1:2" hidden="1">
      <c r="A5277" s="4">
        <v>30369</v>
      </c>
      <c r="B5277">
        <v>10.46</v>
      </c>
    </row>
    <row r="5278" spans="1:2" hidden="1">
      <c r="A5278" s="4">
        <v>30370</v>
      </c>
      <c r="B5278">
        <v>10.44</v>
      </c>
    </row>
    <row r="5279" spans="1:2" hidden="1">
      <c r="A5279" s="4">
        <v>30371</v>
      </c>
      <c r="B5279">
        <v>10.42</v>
      </c>
    </row>
    <row r="5280" spans="1:2" hidden="1">
      <c r="A5280" s="4">
        <v>30372</v>
      </c>
      <c r="B5280">
        <v>10.26</v>
      </c>
    </row>
    <row r="5281" spans="1:2" hidden="1">
      <c r="A5281" s="4">
        <v>30375</v>
      </c>
      <c r="B5281">
        <v>10.27</v>
      </c>
    </row>
    <row r="5282" spans="1:2" hidden="1">
      <c r="A5282" s="4">
        <v>30376</v>
      </c>
      <c r="B5282">
        <v>10.220000000000001</v>
      </c>
    </row>
    <row r="5283" spans="1:2" hidden="1">
      <c r="A5283" s="4">
        <v>30377</v>
      </c>
      <c r="B5283">
        <v>10.26</v>
      </c>
    </row>
    <row r="5284" spans="1:2" hidden="1">
      <c r="A5284" s="4">
        <v>30378</v>
      </c>
      <c r="B5284">
        <v>10.23</v>
      </c>
    </row>
    <row r="5285" spans="1:2" hidden="1">
      <c r="A5285" s="4">
        <v>30379</v>
      </c>
      <c r="B5285">
        <v>10.27</v>
      </c>
    </row>
    <row r="5286" spans="1:2" hidden="1">
      <c r="A5286" s="4">
        <v>30382</v>
      </c>
      <c r="B5286">
        <v>10.43</v>
      </c>
    </row>
    <row r="5287" spans="1:2" hidden="1">
      <c r="A5287" s="4">
        <v>30383</v>
      </c>
      <c r="B5287">
        <v>10.52</v>
      </c>
    </row>
    <row r="5288" spans="1:2" hidden="1">
      <c r="A5288" s="4">
        <v>30384</v>
      </c>
      <c r="B5288">
        <v>10.48</v>
      </c>
    </row>
    <row r="5289" spans="1:2" hidden="1">
      <c r="A5289" s="4">
        <v>30385</v>
      </c>
      <c r="B5289">
        <v>10.55</v>
      </c>
    </row>
    <row r="5290" spans="1:2" hidden="1">
      <c r="A5290" s="4">
        <v>30386</v>
      </c>
      <c r="B5290">
        <v>10.59</v>
      </c>
    </row>
    <row r="5291" spans="1:2" hidden="1">
      <c r="A5291" s="4">
        <v>30389</v>
      </c>
      <c r="B5291">
        <v>10.48</v>
      </c>
    </row>
    <row r="5292" spans="1:2" hidden="1">
      <c r="A5292" s="4">
        <v>30390</v>
      </c>
      <c r="B5292">
        <v>10.46</v>
      </c>
    </row>
    <row r="5293" spans="1:2" hidden="1">
      <c r="A5293" s="4">
        <v>30391</v>
      </c>
      <c r="B5293">
        <v>10.53</v>
      </c>
    </row>
    <row r="5294" spans="1:2" hidden="1">
      <c r="A5294" s="4">
        <v>30392</v>
      </c>
      <c r="B5294">
        <v>10.56</v>
      </c>
    </row>
    <row r="5295" spans="1:2" hidden="1">
      <c r="A5295" s="4">
        <v>30393</v>
      </c>
      <c r="B5295">
        <v>10.58</v>
      </c>
    </row>
    <row r="5296" spans="1:2" hidden="1">
      <c r="A5296" s="4">
        <v>30396</v>
      </c>
      <c r="B5296">
        <v>10.6</v>
      </c>
    </row>
    <row r="5297" spans="1:2" hidden="1">
      <c r="A5297" s="4">
        <v>30397</v>
      </c>
      <c r="B5297">
        <v>10.62</v>
      </c>
    </row>
    <row r="5298" spans="1:2" hidden="1">
      <c r="A5298" s="4">
        <v>30398</v>
      </c>
      <c r="B5298">
        <v>10.58</v>
      </c>
    </row>
    <row r="5299" spans="1:2" hidden="1">
      <c r="A5299" s="4">
        <v>30399</v>
      </c>
      <c r="B5299">
        <v>10.58</v>
      </c>
    </row>
    <row r="5300" spans="1:2" hidden="1">
      <c r="A5300" s="4">
        <v>30400</v>
      </c>
      <c r="B5300">
        <v>10.64</v>
      </c>
    </row>
    <row r="5301" spans="1:2" hidden="1">
      <c r="A5301" s="4">
        <v>30403</v>
      </c>
      <c r="B5301">
        <v>10.66</v>
      </c>
    </row>
    <row r="5302" spans="1:2" hidden="1">
      <c r="A5302" s="4">
        <v>30404</v>
      </c>
      <c r="B5302">
        <v>10.6</v>
      </c>
    </row>
    <row r="5303" spans="1:2" hidden="1">
      <c r="A5303" s="4">
        <v>30405</v>
      </c>
      <c r="B5303">
        <v>10.59</v>
      </c>
    </row>
    <row r="5304" spans="1:2" hidden="1">
      <c r="A5304" s="4">
        <v>30406</v>
      </c>
      <c r="B5304">
        <v>10.62</v>
      </c>
    </row>
    <row r="5305" spans="1:2" hidden="1">
      <c r="A5305" s="4">
        <v>30410</v>
      </c>
      <c r="B5305">
        <v>10.6</v>
      </c>
    </row>
    <row r="5306" spans="1:2" hidden="1">
      <c r="A5306" s="4">
        <v>30411</v>
      </c>
      <c r="B5306">
        <v>10.49</v>
      </c>
    </row>
    <row r="5307" spans="1:2" hidden="1">
      <c r="A5307" s="4">
        <v>30412</v>
      </c>
      <c r="B5307">
        <v>10.49</v>
      </c>
    </row>
    <row r="5308" spans="1:2" hidden="1">
      <c r="A5308" s="4">
        <v>30413</v>
      </c>
      <c r="B5308">
        <v>10.51</v>
      </c>
    </row>
    <row r="5309" spans="1:2" hidden="1">
      <c r="A5309" s="4">
        <v>30414</v>
      </c>
      <c r="B5309">
        <v>10.51</v>
      </c>
    </row>
    <row r="5310" spans="1:2" hidden="1">
      <c r="A5310" s="4">
        <v>30417</v>
      </c>
      <c r="B5310">
        <v>10.41</v>
      </c>
    </row>
    <row r="5311" spans="1:2" hidden="1">
      <c r="A5311" s="4">
        <v>30418</v>
      </c>
      <c r="B5311">
        <v>10.42</v>
      </c>
    </row>
    <row r="5312" spans="1:2" hidden="1">
      <c r="A5312" s="4">
        <v>30419</v>
      </c>
      <c r="B5312">
        <v>10.39</v>
      </c>
    </row>
    <row r="5313" spans="1:2" hidden="1">
      <c r="A5313" s="4">
        <v>30420</v>
      </c>
      <c r="B5313">
        <v>10.29</v>
      </c>
    </row>
    <row r="5314" spans="1:2" hidden="1">
      <c r="A5314" s="4">
        <v>30421</v>
      </c>
      <c r="B5314">
        <v>10.33</v>
      </c>
    </row>
    <row r="5315" spans="1:2" hidden="1">
      <c r="A5315" s="4">
        <v>30424</v>
      </c>
      <c r="B5315">
        <v>10.29</v>
      </c>
    </row>
    <row r="5316" spans="1:2" hidden="1">
      <c r="A5316" s="4">
        <v>30425</v>
      </c>
      <c r="B5316">
        <v>10.39</v>
      </c>
    </row>
    <row r="5317" spans="1:2" hidden="1">
      <c r="A5317" s="4">
        <v>30426</v>
      </c>
      <c r="B5317">
        <v>10.39</v>
      </c>
    </row>
    <row r="5318" spans="1:2" hidden="1">
      <c r="A5318" s="4">
        <v>30427</v>
      </c>
      <c r="B5318">
        <v>10.43</v>
      </c>
    </row>
    <row r="5319" spans="1:2" hidden="1">
      <c r="A5319" s="4">
        <v>30428</v>
      </c>
      <c r="B5319">
        <v>10.42</v>
      </c>
    </row>
    <row r="5320" spans="1:2" hidden="1">
      <c r="A5320" s="4">
        <v>30431</v>
      </c>
      <c r="B5320">
        <v>10.4</v>
      </c>
    </row>
    <row r="5321" spans="1:2" hidden="1">
      <c r="A5321" s="4">
        <v>30432</v>
      </c>
      <c r="B5321">
        <v>10.37</v>
      </c>
    </row>
    <row r="5322" spans="1:2" hidden="1">
      <c r="A5322" s="4">
        <v>30433</v>
      </c>
      <c r="B5322">
        <v>10.29</v>
      </c>
    </row>
    <row r="5323" spans="1:2" hidden="1">
      <c r="A5323" s="4">
        <v>30434</v>
      </c>
      <c r="B5323">
        <v>10.31</v>
      </c>
    </row>
    <row r="5324" spans="1:2" hidden="1">
      <c r="A5324" s="4">
        <v>30435</v>
      </c>
      <c r="B5324">
        <v>10.27</v>
      </c>
    </row>
    <row r="5325" spans="1:2" hidden="1">
      <c r="A5325" s="4">
        <v>30438</v>
      </c>
      <c r="B5325">
        <v>10.26</v>
      </c>
    </row>
    <row r="5326" spans="1:2" hidden="1">
      <c r="A5326" s="4">
        <v>30439</v>
      </c>
      <c r="B5326">
        <v>10.26</v>
      </c>
    </row>
    <row r="5327" spans="1:2" hidden="1">
      <c r="A5327" s="4">
        <v>30440</v>
      </c>
      <c r="B5327">
        <v>10.119999999999999</v>
      </c>
    </row>
    <row r="5328" spans="1:2" hidden="1">
      <c r="A5328" s="4">
        <v>30441</v>
      </c>
      <c r="B5328">
        <v>10.16</v>
      </c>
    </row>
    <row r="5329" spans="1:2" hidden="1">
      <c r="A5329" s="4">
        <v>30442</v>
      </c>
      <c r="B5329">
        <v>10.130000000000001</v>
      </c>
    </row>
    <row r="5330" spans="1:2" hidden="1">
      <c r="A5330" s="4">
        <v>30445</v>
      </c>
      <c r="B5330">
        <v>10.25</v>
      </c>
    </row>
    <row r="5331" spans="1:2" hidden="1">
      <c r="A5331" s="4">
        <v>30446</v>
      </c>
      <c r="B5331">
        <v>10.16</v>
      </c>
    </row>
    <row r="5332" spans="1:2" hidden="1">
      <c r="A5332" s="4">
        <v>30447</v>
      </c>
      <c r="B5332">
        <v>10.18</v>
      </c>
    </row>
    <row r="5333" spans="1:2" hidden="1">
      <c r="A5333" s="4">
        <v>30448</v>
      </c>
      <c r="B5333">
        <v>10.23</v>
      </c>
    </row>
    <row r="5334" spans="1:2" hidden="1">
      <c r="A5334" s="4">
        <v>30449</v>
      </c>
      <c r="B5334">
        <v>10.220000000000001</v>
      </c>
    </row>
    <row r="5335" spans="1:2" hidden="1">
      <c r="A5335" s="4">
        <v>30452</v>
      </c>
      <c r="B5335">
        <v>10.37</v>
      </c>
    </row>
    <row r="5336" spans="1:2" hidden="1">
      <c r="A5336" s="4">
        <v>30453</v>
      </c>
      <c r="B5336">
        <v>10.41</v>
      </c>
    </row>
    <row r="5337" spans="1:2" hidden="1">
      <c r="A5337" s="4">
        <v>30454</v>
      </c>
      <c r="B5337">
        <v>10.43</v>
      </c>
    </row>
    <row r="5338" spans="1:2" hidden="1">
      <c r="A5338" s="4">
        <v>30455</v>
      </c>
      <c r="B5338">
        <v>10.49</v>
      </c>
    </row>
    <row r="5339" spans="1:2" hidden="1">
      <c r="A5339" s="4">
        <v>30456</v>
      </c>
      <c r="B5339">
        <v>10.54</v>
      </c>
    </row>
    <row r="5340" spans="1:2" hidden="1">
      <c r="A5340" s="4">
        <v>30459</v>
      </c>
      <c r="B5340">
        <v>10.57</v>
      </c>
    </row>
    <row r="5341" spans="1:2" hidden="1">
      <c r="A5341" s="4">
        <v>30460</v>
      </c>
      <c r="B5341">
        <v>10.56</v>
      </c>
    </row>
    <row r="5342" spans="1:2" hidden="1">
      <c r="A5342" s="4">
        <v>30461</v>
      </c>
      <c r="B5342">
        <v>10.58</v>
      </c>
    </row>
    <row r="5343" spans="1:2" hidden="1">
      <c r="A5343" s="4">
        <v>30462</v>
      </c>
      <c r="B5343">
        <v>10.63</v>
      </c>
    </row>
    <row r="5344" spans="1:2" hidden="1">
      <c r="A5344" s="4">
        <v>30463</v>
      </c>
      <c r="B5344">
        <v>10.62</v>
      </c>
    </row>
    <row r="5345" spans="1:2" hidden="1">
      <c r="A5345" s="4">
        <v>30467</v>
      </c>
      <c r="B5345">
        <v>10.81</v>
      </c>
    </row>
    <row r="5346" spans="1:2" hidden="1">
      <c r="A5346" s="4">
        <v>30468</v>
      </c>
      <c r="B5346">
        <v>10.77</v>
      </c>
    </row>
    <row r="5347" spans="1:2" hidden="1">
      <c r="A5347" s="4">
        <v>30469</v>
      </c>
      <c r="B5347">
        <v>10.78</v>
      </c>
    </row>
    <row r="5348" spans="1:2" hidden="1">
      <c r="A5348" s="4">
        <v>30470</v>
      </c>
      <c r="B5348">
        <v>10.79</v>
      </c>
    </row>
    <row r="5349" spans="1:2" hidden="1">
      <c r="A5349" s="4">
        <v>30473</v>
      </c>
      <c r="B5349">
        <v>10.79</v>
      </c>
    </row>
    <row r="5350" spans="1:2" hidden="1">
      <c r="A5350" s="4">
        <v>30474</v>
      </c>
      <c r="B5350">
        <v>10.85</v>
      </c>
    </row>
    <row r="5351" spans="1:2" hidden="1">
      <c r="A5351" s="4">
        <v>30475</v>
      </c>
      <c r="B5351">
        <v>10.92</v>
      </c>
    </row>
    <row r="5352" spans="1:2" hidden="1">
      <c r="A5352" s="4">
        <v>30476</v>
      </c>
      <c r="B5352">
        <v>10.88</v>
      </c>
    </row>
    <row r="5353" spans="1:2" hidden="1">
      <c r="A5353" s="4">
        <v>30477</v>
      </c>
      <c r="B5353">
        <v>10.89</v>
      </c>
    </row>
    <row r="5354" spans="1:2" hidden="1">
      <c r="A5354" s="4">
        <v>30480</v>
      </c>
      <c r="B5354">
        <v>10.75</v>
      </c>
    </row>
    <row r="5355" spans="1:2" hidden="1">
      <c r="A5355" s="4">
        <v>30481</v>
      </c>
      <c r="B5355">
        <v>10.77</v>
      </c>
    </row>
    <row r="5356" spans="1:2" hidden="1">
      <c r="A5356" s="4">
        <v>30482</v>
      </c>
      <c r="B5356">
        <v>10.72</v>
      </c>
    </row>
    <row r="5357" spans="1:2" hidden="1">
      <c r="A5357" s="4">
        <v>30483</v>
      </c>
      <c r="B5357">
        <v>10.64</v>
      </c>
    </row>
    <row r="5358" spans="1:2" hidden="1">
      <c r="A5358" s="4">
        <v>30484</v>
      </c>
      <c r="B5358">
        <v>10.68</v>
      </c>
    </row>
    <row r="5359" spans="1:2" hidden="1">
      <c r="A5359" s="4">
        <v>30487</v>
      </c>
      <c r="B5359">
        <v>10.8</v>
      </c>
    </row>
    <row r="5360" spans="1:2" hidden="1">
      <c r="A5360" s="4">
        <v>30488</v>
      </c>
      <c r="B5360">
        <v>10.79</v>
      </c>
    </row>
    <row r="5361" spans="1:2" hidden="1">
      <c r="A5361" s="4">
        <v>30489</v>
      </c>
      <c r="B5361">
        <v>10.83</v>
      </c>
    </row>
    <row r="5362" spans="1:2" hidden="1">
      <c r="A5362" s="4">
        <v>30490</v>
      </c>
      <c r="B5362">
        <v>10.9</v>
      </c>
    </row>
    <row r="5363" spans="1:2" hidden="1">
      <c r="A5363" s="4">
        <v>30491</v>
      </c>
      <c r="B5363">
        <v>11.02</v>
      </c>
    </row>
    <row r="5364" spans="1:2" hidden="1">
      <c r="A5364" s="4">
        <v>30494</v>
      </c>
      <c r="B5364">
        <v>11.11</v>
      </c>
    </row>
    <row r="5365" spans="1:2" hidden="1">
      <c r="A5365" s="4">
        <v>30495</v>
      </c>
      <c r="B5365">
        <v>11.04</v>
      </c>
    </row>
    <row r="5366" spans="1:2" hidden="1">
      <c r="A5366" s="4">
        <v>30496</v>
      </c>
      <c r="B5366">
        <v>10.99</v>
      </c>
    </row>
    <row r="5367" spans="1:2" hidden="1">
      <c r="A5367" s="4">
        <v>30497</v>
      </c>
      <c r="B5367">
        <v>10.96</v>
      </c>
    </row>
    <row r="5368" spans="1:2" hidden="1">
      <c r="A5368" s="4">
        <v>30498</v>
      </c>
      <c r="B5368">
        <v>10.93</v>
      </c>
    </row>
    <row r="5369" spans="1:2" hidden="1">
      <c r="A5369" s="4">
        <v>30502</v>
      </c>
      <c r="B5369">
        <v>11.21</v>
      </c>
    </row>
    <row r="5370" spans="1:2" hidden="1">
      <c r="A5370" s="4">
        <v>30503</v>
      </c>
      <c r="B5370">
        <v>11.16</v>
      </c>
    </row>
    <row r="5371" spans="1:2" hidden="1">
      <c r="A5371" s="4">
        <v>30504</v>
      </c>
      <c r="B5371">
        <v>11.29</v>
      </c>
    </row>
    <row r="5372" spans="1:2" hidden="1">
      <c r="A5372" s="4">
        <v>30505</v>
      </c>
      <c r="B5372">
        <v>11.33</v>
      </c>
    </row>
    <row r="5373" spans="1:2" hidden="1">
      <c r="A5373" s="4">
        <v>30508</v>
      </c>
      <c r="B5373">
        <v>11.28</v>
      </c>
    </row>
    <row r="5374" spans="1:2" hidden="1">
      <c r="A5374" s="4">
        <v>30509</v>
      </c>
      <c r="B5374">
        <v>11.42</v>
      </c>
    </row>
    <row r="5375" spans="1:2" hidden="1">
      <c r="A5375" s="4">
        <v>30510</v>
      </c>
      <c r="B5375">
        <v>11.4</v>
      </c>
    </row>
    <row r="5376" spans="1:2" hidden="1">
      <c r="A5376" s="4">
        <v>30511</v>
      </c>
      <c r="B5376">
        <v>11.38</v>
      </c>
    </row>
    <row r="5377" spans="1:2" hidden="1">
      <c r="A5377" s="4">
        <v>30512</v>
      </c>
      <c r="B5377">
        <v>11.51</v>
      </c>
    </row>
    <row r="5378" spans="1:2" hidden="1">
      <c r="A5378" s="4">
        <v>30515</v>
      </c>
      <c r="B5378">
        <v>11.41</v>
      </c>
    </row>
    <row r="5379" spans="1:2" hidden="1">
      <c r="A5379" s="4">
        <v>30516</v>
      </c>
      <c r="B5379">
        <v>11.36</v>
      </c>
    </row>
    <row r="5380" spans="1:2" hidden="1">
      <c r="A5380" s="4">
        <v>30517</v>
      </c>
      <c r="B5380">
        <v>11.28</v>
      </c>
    </row>
    <row r="5381" spans="1:2" hidden="1">
      <c r="A5381" s="4">
        <v>30518</v>
      </c>
      <c r="B5381">
        <v>11.32</v>
      </c>
    </row>
    <row r="5382" spans="1:2" hidden="1">
      <c r="A5382" s="4">
        <v>30519</v>
      </c>
      <c r="B5382">
        <v>11.43</v>
      </c>
    </row>
    <row r="5383" spans="1:2" hidden="1">
      <c r="A5383" s="4">
        <v>30522</v>
      </c>
      <c r="B5383">
        <v>11.41</v>
      </c>
    </row>
    <row r="5384" spans="1:2" hidden="1">
      <c r="A5384" s="4">
        <v>30523</v>
      </c>
      <c r="B5384">
        <v>11.49</v>
      </c>
    </row>
    <row r="5385" spans="1:2" hidden="1">
      <c r="A5385" s="4">
        <v>30524</v>
      </c>
      <c r="B5385">
        <v>11.51</v>
      </c>
    </row>
    <row r="5386" spans="1:2" hidden="1">
      <c r="A5386" s="4">
        <v>30525</v>
      </c>
      <c r="B5386">
        <v>11.66</v>
      </c>
    </row>
    <row r="5387" spans="1:2" hidden="1">
      <c r="A5387" s="4">
        <v>30526</v>
      </c>
      <c r="B5387">
        <v>11.76</v>
      </c>
    </row>
    <row r="5388" spans="1:2" hidden="1">
      <c r="A5388" s="4">
        <v>30529</v>
      </c>
      <c r="B5388">
        <v>11.8</v>
      </c>
    </row>
    <row r="5389" spans="1:2" hidden="1">
      <c r="A5389" s="4">
        <v>30530</v>
      </c>
      <c r="B5389">
        <v>11.82</v>
      </c>
    </row>
    <row r="5390" spans="1:2" hidden="1">
      <c r="A5390" s="4">
        <v>30531</v>
      </c>
      <c r="B5390">
        <v>11.92</v>
      </c>
    </row>
    <row r="5391" spans="1:2" hidden="1">
      <c r="A5391" s="4">
        <v>30532</v>
      </c>
      <c r="B5391">
        <v>12.12</v>
      </c>
    </row>
    <row r="5392" spans="1:2" hidden="1">
      <c r="A5392" s="4">
        <v>30533</v>
      </c>
      <c r="B5392">
        <v>12.1</v>
      </c>
    </row>
    <row r="5393" spans="1:2" hidden="1">
      <c r="A5393" s="4">
        <v>30536</v>
      </c>
      <c r="B5393">
        <v>12.2</v>
      </c>
    </row>
    <row r="5394" spans="1:2" hidden="1">
      <c r="A5394" s="4">
        <v>30537</v>
      </c>
      <c r="B5394">
        <v>12.13</v>
      </c>
    </row>
    <row r="5395" spans="1:2" hidden="1">
      <c r="A5395" s="4">
        <v>30538</v>
      </c>
      <c r="B5395">
        <v>12.17</v>
      </c>
    </row>
    <row r="5396" spans="1:2" hidden="1">
      <c r="A5396" s="4">
        <v>30539</v>
      </c>
      <c r="B5396">
        <v>12.04</v>
      </c>
    </row>
    <row r="5397" spans="1:2" hidden="1">
      <c r="A5397" s="4">
        <v>30540</v>
      </c>
      <c r="B5397">
        <v>11.96</v>
      </c>
    </row>
    <row r="5398" spans="1:2" hidden="1">
      <c r="A5398" s="4">
        <v>30543</v>
      </c>
      <c r="B5398">
        <v>11.76</v>
      </c>
    </row>
    <row r="5399" spans="1:2" hidden="1">
      <c r="A5399" s="4">
        <v>30544</v>
      </c>
      <c r="B5399">
        <v>11.71</v>
      </c>
    </row>
    <row r="5400" spans="1:2" hidden="1">
      <c r="A5400" s="4">
        <v>30545</v>
      </c>
      <c r="B5400">
        <v>11.65</v>
      </c>
    </row>
    <row r="5401" spans="1:2" hidden="1">
      <c r="A5401" s="4">
        <v>30546</v>
      </c>
      <c r="B5401">
        <v>11.7</v>
      </c>
    </row>
    <row r="5402" spans="1:2" hidden="1">
      <c r="A5402" s="4">
        <v>30547</v>
      </c>
      <c r="B5402">
        <v>11.72</v>
      </c>
    </row>
    <row r="5403" spans="1:2" hidden="1">
      <c r="A5403" s="4">
        <v>30550</v>
      </c>
      <c r="B5403">
        <v>11.54</v>
      </c>
    </row>
    <row r="5404" spans="1:2" hidden="1">
      <c r="A5404" s="4">
        <v>30551</v>
      </c>
      <c r="B5404">
        <v>11.57</v>
      </c>
    </row>
    <row r="5405" spans="1:2" hidden="1">
      <c r="A5405" s="4">
        <v>30552</v>
      </c>
      <c r="B5405">
        <v>11.54</v>
      </c>
    </row>
    <row r="5406" spans="1:2" hidden="1">
      <c r="A5406" s="4">
        <v>30553</v>
      </c>
      <c r="B5406">
        <v>11.62</v>
      </c>
    </row>
    <row r="5407" spans="1:2" hidden="1">
      <c r="A5407" s="4">
        <v>30554</v>
      </c>
      <c r="B5407">
        <v>11.65</v>
      </c>
    </row>
    <row r="5408" spans="1:2" hidden="1">
      <c r="A5408" s="4">
        <v>30557</v>
      </c>
      <c r="B5408">
        <v>11.86</v>
      </c>
    </row>
    <row r="5409" spans="1:2" hidden="1">
      <c r="A5409" s="4">
        <v>30558</v>
      </c>
      <c r="B5409">
        <v>11.9</v>
      </c>
    </row>
    <row r="5410" spans="1:2" hidden="1">
      <c r="A5410" s="4">
        <v>30559</v>
      </c>
      <c r="B5410">
        <v>11.98</v>
      </c>
    </row>
    <row r="5411" spans="1:2" hidden="1">
      <c r="A5411" s="4">
        <v>30560</v>
      </c>
      <c r="B5411">
        <v>11.97</v>
      </c>
    </row>
    <row r="5412" spans="1:2" hidden="1">
      <c r="A5412" s="4">
        <v>30561</v>
      </c>
      <c r="B5412">
        <v>12.01</v>
      </c>
    </row>
    <row r="5413" spans="1:2" hidden="1">
      <c r="A5413" s="4">
        <v>30565</v>
      </c>
      <c r="B5413">
        <v>11.85</v>
      </c>
    </row>
    <row r="5414" spans="1:2" hidden="1">
      <c r="A5414" s="4">
        <v>30566</v>
      </c>
      <c r="B5414">
        <v>11.7</v>
      </c>
    </row>
    <row r="5415" spans="1:2" hidden="1">
      <c r="A5415" s="4">
        <v>30567</v>
      </c>
      <c r="B5415">
        <v>11.77</v>
      </c>
    </row>
    <row r="5416" spans="1:2" hidden="1">
      <c r="A5416" s="4">
        <v>30568</v>
      </c>
      <c r="B5416">
        <v>11.73</v>
      </c>
    </row>
    <row r="5417" spans="1:2" hidden="1">
      <c r="A5417" s="4">
        <v>30571</v>
      </c>
      <c r="B5417">
        <v>11.56</v>
      </c>
    </row>
    <row r="5418" spans="1:2" hidden="1">
      <c r="A5418" s="4">
        <v>30572</v>
      </c>
      <c r="B5418">
        <v>11.63</v>
      </c>
    </row>
    <row r="5419" spans="1:2" hidden="1">
      <c r="A5419" s="4">
        <v>30573</v>
      </c>
      <c r="B5419">
        <v>11.76</v>
      </c>
    </row>
    <row r="5420" spans="1:2" hidden="1">
      <c r="A5420" s="4">
        <v>30574</v>
      </c>
      <c r="B5420">
        <v>11.82</v>
      </c>
    </row>
    <row r="5421" spans="1:2" hidden="1">
      <c r="A5421" s="4">
        <v>30575</v>
      </c>
      <c r="B5421">
        <v>11.68</v>
      </c>
    </row>
    <row r="5422" spans="1:2" hidden="1">
      <c r="A5422" s="4">
        <v>30578</v>
      </c>
      <c r="B5422">
        <v>11.66</v>
      </c>
    </row>
    <row r="5423" spans="1:2" hidden="1">
      <c r="A5423" s="4">
        <v>30579</v>
      </c>
      <c r="B5423">
        <v>11.57</v>
      </c>
    </row>
    <row r="5424" spans="1:2" hidden="1">
      <c r="A5424" s="4">
        <v>30580</v>
      </c>
      <c r="B5424">
        <v>11.64</v>
      </c>
    </row>
    <row r="5425" spans="1:2" hidden="1">
      <c r="A5425" s="4">
        <v>30581</v>
      </c>
      <c r="B5425">
        <v>11.6</v>
      </c>
    </row>
    <row r="5426" spans="1:2" hidden="1">
      <c r="A5426" s="4">
        <v>30582</v>
      </c>
      <c r="B5426">
        <v>11.49</v>
      </c>
    </row>
    <row r="5427" spans="1:2" hidden="1">
      <c r="A5427" s="4">
        <v>30585</v>
      </c>
      <c r="B5427">
        <v>11.41</v>
      </c>
    </row>
    <row r="5428" spans="1:2" hidden="1">
      <c r="A5428" s="4">
        <v>30586</v>
      </c>
      <c r="B5428">
        <v>11.45</v>
      </c>
    </row>
    <row r="5429" spans="1:2" hidden="1">
      <c r="A5429" s="4">
        <v>30587</v>
      </c>
      <c r="B5429">
        <v>11.49</v>
      </c>
    </row>
    <row r="5430" spans="1:2" hidden="1">
      <c r="A5430" s="4">
        <v>30588</v>
      </c>
      <c r="B5430">
        <v>11.5</v>
      </c>
    </row>
    <row r="5431" spans="1:2" hidden="1">
      <c r="A5431" s="4">
        <v>30589</v>
      </c>
      <c r="B5431">
        <v>11.44</v>
      </c>
    </row>
    <row r="5432" spans="1:2" hidden="1">
      <c r="A5432" s="4">
        <v>30592</v>
      </c>
      <c r="B5432">
        <v>11.47</v>
      </c>
    </row>
    <row r="5433" spans="1:2" hidden="1">
      <c r="A5433" s="4">
        <v>30593</v>
      </c>
      <c r="B5433">
        <v>11.46</v>
      </c>
    </row>
    <row r="5434" spans="1:2" hidden="1">
      <c r="A5434" s="4">
        <v>30594</v>
      </c>
      <c r="B5434">
        <v>11.35</v>
      </c>
    </row>
    <row r="5435" spans="1:2" hidden="1">
      <c r="A5435" s="4">
        <v>30595</v>
      </c>
      <c r="B5435">
        <v>11.31</v>
      </c>
    </row>
    <row r="5436" spans="1:2" hidden="1">
      <c r="A5436" s="4">
        <v>30596</v>
      </c>
      <c r="B5436">
        <v>11.33</v>
      </c>
    </row>
    <row r="5437" spans="1:2" hidden="1">
      <c r="A5437" s="4">
        <v>30600</v>
      </c>
      <c r="B5437">
        <v>11.57</v>
      </c>
    </row>
    <row r="5438" spans="1:2" hidden="1">
      <c r="A5438" s="4">
        <v>30601</v>
      </c>
      <c r="B5438">
        <v>11.59</v>
      </c>
    </row>
    <row r="5439" spans="1:2" hidden="1">
      <c r="A5439" s="4">
        <v>30602</v>
      </c>
      <c r="B5439">
        <v>11.65</v>
      </c>
    </row>
    <row r="5440" spans="1:2" hidden="1">
      <c r="A5440" s="4">
        <v>30603</v>
      </c>
      <c r="B5440">
        <v>11.58</v>
      </c>
    </row>
    <row r="5441" spans="1:2" hidden="1">
      <c r="A5441" s="4">
        <v>30606</v>
      </c>
      <c r="B5441">
        <v>11.47</v>
      </c>
    </row>
    <row r="5442" spans="1:2" hidden="1">
      <c r="A5442" s="4">
        <v>30607</v>
      </c>
      <c r="B5442">
        <v>11.49</v>
      </c>
    </row>
    <row r="5443" spans="1:2" hidden="1">
      <c r="A5443" s="4">
        <v>30608</v>
      </c>
      <c r="B5443">
        <v>11.49</v>
      </c>
    </row>
    <row r="5444" spans="1:2" hidden="1">
      <c r="A5444" s="4">
        <v>30609</v>
      </c>
      <c r="B5444">
        <v>11.47</v>
      </c>
    </row>
    <row r="5445" spans="1:2" hidden="1">
      <c r="A5445" s="4">
        <v>30610</v>
      </c>
      <c r="B5445">
        <v>11.43</v>
      </c>
    </row>
    <row r="5446" spans="1:2" hidden="1">
      <c r="A5446" s="4">
        <v>30613</v>
      </c>
      <c r="B5446">
        <v>11.66</v>
      </c>
    </row>
    <row r="5447" spans="1:2" hidden="1">
      <c r="A5447" s="4">
        <v>30614</v>
      </c>
      <c r="B5447">
        <v>11.7</v>
      </c>
    </row>
    <row r="5448" spans="1:2" hidden="1">
      <c r="A5448" s="4">
        <v>30615</v>
      </c>
      <c r="B5448">
        <v>11.72</v>
      </c>
    </row>
    <row r="5449" spans="1:2" hidden="1">
      <c r="A5449" s="4">
        <v>30616</v>
      </c>
      <c r="B5449">
        <v>11.66</v>
      </c>
    </row>
    <row r="5450" spans="1:2" hidden="1">
      <c r="A5450" s="4">
        <v>30617</v>
      </c>
      <c r="B5450">
        <v>11.68</v>
      </c>
    </row>
    <row r="5451" spans="1:2" hidden="1">
      <c r="A5451" s="4">
        <v>30620</v>
      </c>
      <c r="B5451">
        <v>11.74</v>
      </c>
    </row>
    <row r="5452" spans="1:2" hidden="1">
      <c r="A5452" s="4">
        <v>30621</v>
      </c>
      <c r="B5452">
        <v>11.69</v>
      </c>
    </row>
    <row r="5453" spans="1:2" hidden="1">
      <c r="A5453" s="4">
        <v>30622</v>
      </c>
      <c r="B5453">
        <v>11.7</v>
      </c>
    </row>
    <row r="5454" spans="1:2" hidden="1">
      <c r="A5454" s="4">
        <v>30623</v>
      </c>
      <c r="B5454">
        <v>11.75</v>
      </c>
    </row>
    <row r="5455" spans="1:2" hidden="1">
      <c r="A5455" s="4">
        <v>30624</v>
      </c>
      <c r="B5455">
        <v>11.85</v>
      </c>
    </row>
    <row r="5456" spans="1:2" hidden="1">
      <c r="A5456" s="4">
        <v>30627</v>
      </c>
      <c r="B5456">
        <v>11.85</v>
      </c>
    </row>
    <row r="5457" spans="1:2" hidden="1">
      <c r="A5457" s="4">
        <v>30629</v>
      </c>
      <c r="B5457">
        <v>11.84</v>
      </c>
    </row>
    <row r="5458" spans="1:2" hidden="1">
      <c r="A5458" s="4">
        <v>30630</v>
      </c>
      <c r="B5458">
        <v>11.71</v>
      </c>
    </row>
    <row r="5459" spans="1:2" hidden="1">
      <c r="A5459" s="4">
        <v>30634</v>
      </c>
      <c r="B5459">
        <v>11.68</v>
      </c>
    </row>
    <row r="5460" spans="1:2" hidden="1">
      <c r="A5460" s="4">
        <v>30635</v>
      </c>
      <c r="B5460">
        <v>11.7</v>
      </c>
    </row>
    <row r="5461" spans="1:2" hidden="1">
      <c r="A5461" s="4">
        <v>30636</v>
      </c>
      <c r="B5461">
        <v>11.7</v>
      </c>
    </row>
    <row r="5462" spans="1:2" hidden="1">
      <c r="A5462" s="4">
        <v>30637</v>
      </c>
      <c r="B5462">
        <v>11.72</v>
      </c>
    </row>
    <row r="5463" spans="1:2" hidden="1">
      <c r="A5463" s="4">
        <v>30638</v>
      </c>
      <c r="B5463">
        <v>11.72</v>
      </c>
    </row>
    <row r="5464" spans="1:2" hidden="1">
      <c r="A5464" s="4">
        <v>30641</v>
      </c>
      <c r="B5464">
        <v>11.65</v>
      </c>
    </row>
    <row r="5465" spans="1:2" hidden="1">
      <c r="A5465" s="4">
        <v>30642</v>
      </c>
      <c r="B5465">
        <v>11.57</v>
      </c>
    </row>
    <row r="5466" spans="1:2" hidden="1">
      <c r="A5466" s="4">
        <v>30643</v>
      </c>
      <c r="B5466">
        <v>11.59</v>
      </c>
    </row>
    <row r="5467" spans="1:2" hidden="1">
      <c r="A5467" s="4">
        <v>30645</v>
      </c>
      <c r="B5467">
        <v>11.55</v>
      </c>
    </row>
    <row r="5468" spans="1:2" hidden="1">
      <c r="A5468" s="4">
        <v>30648</v>
      </c>
      <c r="B5468">
        <v>11.63</v>
      </c>
    </row>
    <row r="5469" spans="1:2" hidden="1">
      <c r="A5469" s="4">
        <v>30649</v>
      </c>
      <c r="B5469">
        <v>11.58</v>
      </c>
    </row>
    <row r="5470" spans="1:2" hidden="1">
      <c r="A5470" s="4">
        <v>30650</v>
      </c>
      <c r="B5470">
        <v>11.63</v>
      </c>
    </row>
    <row r="5471" spans="1:2" hidden="1">
      <c r="A5471" s="4">
        <v>30651</v>
      </c>
      <c r="B5471">
        <v>11.63</v>
      </c>
    </row>
    <row r="5472" spans="1:2" hidden="1">
      <c r="A5472" s="4">
        <v>30652</v>
      </c>
      <c r="B5472">
        <v>11.75</v>
      </c>
    </row>
    <row r="5473" spans="1:2" hidden="1">
      <c r="A5473" s="4">
        <v>30655</v>
      </c>
      <c r="B5473">
        <v>11.78</v>
      </c>
    </row>
    <row r="5474" spans="1:2" hidden="1">
      <c r="A5474" s="4">
        <v>30656</v>
      </c>
      <c r="B5474">
        <v>11.76</v>
      </c>
    </row>
    <row r="5475" spans="1:2" hidden="1">
      <c r="A5475" s="4">
        <v>30657</v>
      </c>
      <c r="B5475">
        <v>11.79</v>
      </c>
    </row>
    <row r="5476" spans="1:2" hidden="1">
      <c r="A5476" s="4">
        <v>30658</v>
      </c>
      <c r="B5476">
        <v>11.89</v>
      </c>
    </row>
    <row r="5477" spans="1:2" hidden="1">
      <c r="A5477" s="4">
        <v>30659</v>
      </c>
      <c r="B5477">
        <v>11.9</v>
      </c>
    </row>
    <row r="5478" spans="1:2" hidden="1">
      <c r="A5478" s="4">
        <v>30662</v>
      </c>
      <c r="B5478">
        <v>11.87</v>
      </c>
    </row>
    <row r="5479" spans="1:2" hidden="1">
      <c r="A5479" s="4">
        <v>30663</v>
      </c>
      <c r="B5479">
        <v>11.95</v>
      </c>
    </row>
    <row r="5480" spans="1:2" hidden="1">
      <c r="A5480" s="4">
        <v>30664</v>
      </c>
      <c r="B5480">
        <v>11.97</v>
      </c>
    </row>
    <row r="5481" spans="1:2" hidden="1">
      <c r="A5481" s="4">
        <v>30665</v>
      </c>
      <c r="B5481">
        <v>11.96</v>
      </c>
    </row>
    <row r="5482" spans="1:2" hidden="1">
      <c r="A5482" s="4">
        <v>30666</v>
      </c>
      <c r="B5482">
        <v>11.88</v>
      </c>
    </row>
    <row r="5483" spans="1:2" hidden="1">
      <c r="A5483" s="4">
        <v>30669</v>
      </c>
      <c r="B5483">
        <v>11.87</v>
      </c>
    </row>
    <row r="5484" spans="1:2" hidden="1">
      <c r="A5484" s="4">
        <v>30670</v>
      </c>
      <c r="B5484">
        <v>11.86</v>
      </c>
    </row>
    <row r="5485" spans="1:2" hidden="1">
      <c r="A5485" s="4">
        <v>30671</v>
      </c>
      <c r="B5485">
        <v>11.83</v>
      </c>
    </row>
    <row r="5486" spans="1:2" hidden="1">
      <c r="A5486" s="4">
        <v>30672</v>
      </c>
      <c r="B5486">
        <v>11.77</v>
      </c>
    </row>
    <row r="5487" spans="1:2" hidden="1">
      <c r="A5487" s="4">
        <v>30673</v>
      </c>
      <c r="B5487">
        <v>11.79</v>
      </c>
    </row>
    <row r="5488" spans="1:2" hidden="1">
      <c r="A5488" s="4">
        <v>30677</v>
      </c>
      <c r="B5488">
        <v>11.75</v>
      </c>
    </row>
    <row r="5489" spans="1:2" hidden="1">
      <c r="A5489" s="4">
        <v>30678</v>
      </c>
      <c r="B5489">
        <v>11.81</v>
      </c>
    </row>
    <row r="5490" spans="1:2" hidden="1">
      <c r="A5490" s="4">
        <v>30679</v>
      </c>
      <c r="B5490">
        <v>11.79</v>
      </c>
    </row>
    <row r="5491" spans="1:2" hidden="1">
      <c r="A5491" s="4">
        <v>30680</v>
      </c>
      <c r="B5491">
        <v>11.82</v>
      </c>
    </row>
    <row r="5492" spans="1:2" hidden="1">
      <c r="A5492" s="4">
        <v>30684</v>
      </c>
      <c r="B5492">
        <v>11.86</v>
      </c>
    </row>
    <row r="5493" spans="1:2" hidden="1">
      <c r="A5493" s="4">
        <v>30685</v>
      </c>
      <c r="B5493">
        <v>11.78</v>
      </c>
    </row>
    <row r="5494" spans="1:2" hidden="1">
      <c r="A5494" s="4">
        <v>30686</v>
      </c>
      <c r="B5494">
        <v>11.77</v>
      </c>
    </row>
    <row r="5495" spans="1:2" hidden="1">
      <c r="A5495" s="4">
        <v>30687</v>
      </c>
      <c r="B5495">
        <v>11.73</v>
      </c>
    </row>
    <row r="5496" spans="1:2" hidden="1">
      <c r="A5496" s="4">
        <v>30690</v>
      </c>
      <c r="B5496">
        <v>11.75</v>
      </c>
    </row>
    <row r="5497" spans="1:2" hidden="1">
      <c r="A5497" s="4">
        <v>30691</v>
      </c>
      <c r="B5497">
        <v>11.71</v>
      </c>
    </row>
    <row r="5498" spans="1:2" hidden="1">
      <c r="A5498" s="4">
        <v>30692</v>
      </c>
      <c r="B5498">
        <v>11.76</v>
      </c>
    </row>
    <row r="5499" spans="1:2" hidden="1">
      <c r="A5499" s="4">
        <v>30693</v>
      </c>
      <c r="B5499">
        <v>11.76</v>
      </c>
    </row>
    <row r="5500" spans="1:2" hidden="1">
      <c r="A5500" s="4">
        <v>30694</v>
      </c>
      <c r="B5500">
        <v>11.59</v>
      </c>
    </row>
    <row r="5501" spans="1:2" hidden="1">
      <c r="A5501" s="4">
        <v>30697</v>
      </c>
      <c r="B5501">
        <v>11.54</v>
      </c>
    </row>
    <row r="5502" spans="1:2" hidden="1">
      <c r="A5502" s="4">
        <v>30698</v>
      </c>
      <c r="B5502">
        <v>11.57</v>
      </c>
    </row>
    <row r="5503" spans="1:2" hidden="1">
      <c r="A5503" s="4">
        <v>30699</v>
      </c>
      <c r="B5503">
        <v>11.61</v>
      </c>
    </row>
    <row r="5504" spans="1:2" hidden="1">
      <c r="A5504" s="4">
        <v>30700</v>
      </c>
      <c r="B5504">
        <v>11.6</v>
      </c>
    </row>
    <row r="5505" spans="1:2" hidden="1">
      <c r="A5505" s="4">
        <v>30701</v>
      </c>
      <c r="B5505">
        <v>11.64</v>
      </c>
    </row>
    <row r="5506" spans="1:2" hidden="1">
      <c r="A5506" s="4">
        <v>30704</v>
      </c>
      <c r="B5506">
        <v>11.63</v>
      </c>
    </row>
    <row r="5507" spans="1:2" hidden="1">
      <c r="A5507" s="4">
        <v>30705</v>
      </c>
      <c r="B5507">
        <v>11.63</v>
      </c>
    </row>
    <row r="5508" spans="1:2" hidden="1">
      <c r="A5508" s="4">
        <v>30706</v>
      </c>
      <c r="B5508">
        <v>11.64</v>
      </c>
    </row>
    <row r="5509" spans="1:2" hidden="1">
      <c r="A5509" s="4">
        <v>30707</v>
      </c>
      <c r="B5509">
        <v>11.63</v>
      </c>
    </row>
    <row r="5510" spans="1:2" hidden="1">
      <c r="A5510" s="4">
        <v>30708</v>
      </c>
      <c r="B5510">
        <v>11.63</v>
      </c>
    </row>
    <row r="5511" spans="1:2" hidden="1">
      <c r="A5511" s="4">
        <v>30711</v>
      </c>
      <c r="B5511">
        <v>11.66</v>
      </c>
    </row>
    <row r="5512" spans="1:2" hidden="1">
      <c r="A5512" s="4">
        <v>30712</v>
      </c>
      <c r="B5512">
        <v>11.67</v>
      </c>
    </row>
    <row r="5513" spans="1:2" hidden="1">
      <c r="A5513" s="4">
        <v>30713</v>
      </c>
      <c r="B5513">
        <v>11.64</v>
      </c>
    </row>
    <row r="5514" spans="1:2" hidden="1">
      <c r="A5514" s="4">
        <v>30714</v>
      </c>
      <c r="B5514">
        <v>11.6</v>
      </c>
    </row>
    <row r="5515" spans="1:2" hidden="1">
      <c r="A5515" s="4">
        <v>30715</v>
      </c>
      <c r="B5515">
        <v>11.6</v>
      </c>
    </row>
    <row r="5516" spans="1:2" hidden="1">
      <c r="A5516" s="4">
        <v>30718</v>
      </c>
      <c r="B5516">
        <v>11.7</v>
      </c>
    </row>
    <row r="5517" spans="1:2" hidden="1">
      <c r="A5517" s="4">
        <v>30719</v>
      </c>
      <c r="B5517">
        <v>11.71</v>
      </c>
    </row>
    <row r="5518" spans="1:2" hidden="1">
      <c r="A5518" s="4">
        <v>30720</v>
      </c>
      <c r="B5518">
        <v>11.72</v>
      </c>
    </row>
    <row r="5519" spans="1:2" hidden="1">
      <c r="A5519" s="4">
        <v>30721</v>
      </c>
      <c r="B5519">
        <v>11.73</v>
      </c>
    </row>
    <row r="5520" spans="1:2" hidden="1">
      <c r="A5520" s="4">
        <v>30722</v>
      </c>
      <c r="B5520">
        <v>11.83</v>
      </c>
    </row>
    <row r="5521" spans="1:2" hidden="1">
      <c r="A5521" s="4">
        <v>30726</v>
      </c>
      <c r="B5521">
        <v>11.85</v>
      </c>
    </row>
    <row r="5522" spans="1:2" hidden="1">
      <c r="A5522" s="4">
        <v>30727</v>
      </c>
      <c r="B5522">
        <v>11.81</v>
      </c>
    </row>
    <row r="5523" spans="1:2" hidden="1">
      <c r="A5523" s="4">
        <v>30728</v>
      </c>
      <c r="B5523">
        <v>11.83</v>
      </c>
    </row>
    <row r="5524" spans="1:2" hidden="1">
      <c r="A5524" s="4">
        <v>30729</v>
      </c>
      <c r="B5524">
        <v>11.92</v>
      </c>
    </row>
    <row r="5525" spans="1:2" hidden="1">
      <c r="A5525" s="4">
        <v>30733</v>
      </c>
      <c r="B5525">
        <v>11.91</v>
      </c>
    </row>
    <row r="5526" spans="1:2" hidden="1">
      <c r="A5526" s="4">
        <v>30734</v>
      </c>
      <c r="B5526">
        <v>11.93</v>
      </c>
    </row>
    <row r="5527" spans="1:2" hidden="1">
      <c r="A5527" s="4">
        <v>30735</v>
      </c>
      <c r="B5527">
        <v>12.05</v>
      </c>
    </row>
    <row r="5528" spans="1:2" hidden="1">
      <c r="A5528" s="4">
        <v>30736</v>
      </c>
      <c r="B5528">
        <v>11.99</v>
      </c>
    </row>
    <row r="5529" spans="1:2" hidden="1">
      <c r="A5529" s="4">
        <v>30739</v>
      </c>
      <c r="B5529">
        <v>12.05</v>
      </c>
    </row>
    <row r="5530" spans="1:2" hidden="1">
      <c r="A5530" s="4">
        <v>30740</v>
      </c>
      <c r="B5530">
        <v>12.09</v>
      </c>
    </row>
    <row r="5531" spans="1:2" hidden="1">
      <c r="A5531" s="4">
        <v>30741</v>
      </c>
      <c r="B5531">
        <v>12.04</v>
      </c>
    </row>
    <row r="5532" spans="1:2" hidden="1">
      <c r="A5532" s="4">
        <v>30742</v>
      </c>
      <c r="B5532">
        <v>12.07</v>
      </c>
    </row>
    <row r="5533" spans="1:2" hidden="1">
      <c r="A5533" s="4">
        <v>30743</v>
      </c>
      <c r="B5533">
        <v>11.99</v>
      </c>
    </row>
    <row r="5534" spans="1:2" hidden="1">
      <c r="A5534" s="4">
        <v>30746</v>
      </c>
      <c r="B5534">
        <v>12.07</v>
      </c>
    </row>
    <row r="5535" spans="1:2" hidden="1">
      <c r="A5535" s="4">
        <v>30747</v>
      </c>
      <c r="B5535">
        <v>12.09</v>
      </c>
    </row>
    <row r="5536" spans="1:2" hidden="1">
      <c r="A5536" s="4">
        <v>30748</v>
      </c>
      <c r="B5536">
        <v>12.22</v>
      </c>
    </row>
    <row r="5537" spans="1:2" hidden="1">
      <c r="A5537" s="4">
        <v>30749</v>
      </c>
      <c r="B5537">
        <v>12.24</v>
      </c>
    </row>
    <row r="5538" spans="1:2" hidden="1">
      <c r="A5538" s="4">
        <v>30750</v>
      </c>
      <c r="B5538">
        <v>12.28</v>
      </c>
    </row>
    <row r="5539" spans="1:2" hidden="1">
      <c r="A5539" s="4">
        <v>30753</v>
      </c>
      <c r="B5539">
        <v>12.24</v>
      </c>
    </row>
    <row r="5540" spans="1:2" hidden="1">
      <c r="A5540" s="4">
        <v>30754</v>
      </c>
      <c r="B5540">
        <v>12.27</v>
      </c>
    </row>
    <row r="5541" spans="1:2" hidden="1">
      <c r="A5541" s="4">
        <v>30755</v>
      </c>
      <c r="B5541">
        <v>12.31</v>
      </c>
    </row>
    <row r="5542" spans="1:2" hidden="1">
      <c r="A5542" s="4">
        <v>30756</v>
      </c>
      <c r="B5542">
        <v>12.31</v>
      </c>
    </row>
    <row r="5543" spans="1:2" hidden="1">
      <c r="A5543" s="4">
        <v>30757</v>
      </c>
      <c r="B5543">
        <v>12.34</v>
      </c>
    </row>
    <row r="5544" spans="1:2" hidden="1">
      <c r="A5544" s="4">
        <v>30760</v>
      </c>
      <c r="B5544">
        <v>12.45</v>
      </c>
    </row>
    <row r="5545" spans="1:2" hidden="1">
      <c r="A5545" s="4">
        <v>30761</v>
      </c>
      <c r="B5545">
        <v>12.44</v>
      </c>
    </row>
    <row r="5546" spans="1:2" hidden="1">
      <c r="A5546" s="4">
        <v>30762</v>
      </c>
      <c r="B5546">
        <v>12.45</v>
      </c>
    </row>
    <row r="5547" spans="1:2" hidden="1">
      <c r="A5547" s="4">
        <v>30763</v>
      </c>
      <c r="B5547">
        <v>12.49</v>
      </c>
    </row>
    <row r="5548" spans="1:2" hidden="1">
      <c r="A5548" s="4">
        <v>30764</v>
      </c>
      <c r="B5548">
        <v>12.48</v>
      </c>
    </row>
    <row r="5549" spans="1:2" hidden="1">
      <c r="A5549" s="4">
        <v>30767</v>
      </c>
      <c r="B5549">
        <v>12.46</v>
      </c>
    </row>
    <row r="5550" spans="1:2" hidden="1">
      <c r="A5550" s="4">
        <v>30768</v>
      </c>
      <c r="B5550">
        <v>12.46</v>
      </c>
    </row>
    <row r="5551" spans="1:2" hidden="1">
      <c r="A5551" s="4">
        <v>30769</v>
      </c>
      <c r="B5551">
        <v>12.42</v>
      </c>
    </row>
    <row r="5552" spans="1:2" hidden="1">
      <c r="A5552" s="4">
        <v>30770</v>
      </c>
      <c r="B5552">
        <v>12.41</v>
      </c>
    </row>
    <row r="5553" spans="1:2" hidden="1">
      <c r="A5553" s="4">
        <v>30771</v>
      </c>
      <c r="B5553">
        <v>12.53</v>
      </c>
    </row>
    <row r="5554" spans="1:2" hidden="1">
      <c r="A5554" s="4">
        <v>30774</v>
      </c>
      <c r="B5554">
        <v>12.56</v>
      </c>
    </row>
    <row r="5555" spans="1:2" hidden="1">
      <c r="A5555" s="4">
        <v>30775</v>
      </c>
      <c r="B5555">
        <v>12.65</v>
      </c>
    </row>
    <row r="5556" spans="1:2" hidden="1">
      <c r="A5556" s="4">
        <v>30776</v>
      </c>
      <c r="B5556">
        <v>12.67</v>
      </c>
    </row>
    <row r="5557" spans="1:2" hidden="1">
      <c r="A5557" s="4">
        <v>30777</v>
      </c>
      <c r="B5557">
        <v>12.65</v>
      </c>
    </row>
    <row r="5558" spans="1:2" hidden="1">
      <c r="A5558" s="4">
        <v>30778</v>
      </c>
      <c r="B5558">
        <v>12.51</v>
      </c>
    </row>
    <row r="5559" spans="1:2" hidden="1">
      <c r="A5559" s="4">
        <v>30781</v>
      </c>
      <c r="B5559">
        <v>12.47</v>
      </c>
    </row>
    <row r="5560" spans="1:2" hidden="1">
      <c r="A5560" s="4">
        <v>30782</v>
      </c>
      <c r="B5560">
        <v>12.52</v>
      </c>
    </row>
    <row r="5561" spans="1:2" hidden="1">
      <c r="A5561" s="4">
        <v>30783</v>
      </c>
      <c r="B5561">
        <v>12.5</v>
      </c>
    </row>
    <row r="5562" spans="1:2" hidden="1">
      <c r="A5562" s="4">
        <v>30784</v>
      </c>
      <c r="B5562">
        <v>12.4</v>
      </c>
    </row>
    <row r="5563" spans="1:2" hidden="1">
      <c r="A5563" s="4">
        <v>30785</v>
      </c>
      <c r="B5563">
        <v>12.57</v>
      </c>
    </row>
    <row r="5564" spans="1:2" hidden="1">
      <c r="A5564" s="4">
        <v>30788</v>
      </c>
      <c r="B5564">
        <v>12.61</v>
      </c>
    </row>
    <row r="5565" spans="1:2" hidden="1">
      <c r="A5565" s="4">
        <v>30789</v>
      </c>
      <c r="B5565">
        <v>12.57</v>
      </c>
    </row>
    <row r="5566" spans="1:2" hidden="1">
      <c r="A5566" s="4">
        <v>30790</v>
      </c>
      <c r="B5566">
        <v>12.7</v>
      </c>
    </row>
    <row r="5567" spans="1:2" hidden="1">
      <c r="A5567" s="4">
        <v>30791</v>
      </c>
      <c r="B5567">
        <v>12.77</v>
      </c>
    </row>
    <row r="5568" spans="1:2" hidden="1">
      <c r="A5568" s="4">
        <v>30795</v>
      </c>
      <c r="B5568">
        <v>12.8</v>
      </c>
    </row>
    <row r="5569" spans="1:2" hidden="1">
      <c r="A5569" s="4">
        <v>30796</v>
      </c>
      <c r="B5569">
        <v>12.75</v>
      </c>
    </row>
    <row r="5570" spans="1:2" hidden="1">
      <c r="A5570" s="4">
        <v>30797</v>
      </c>
      <c r="B5570">
        <v>12.69</v>
      </c>
    </row>
    <row r="5571" spans="1:2" hidden="1">
      <c r="A5571" s="4">
        <v>30798</v>
      </c>
      <c r="B5571">
        <v>12.67</v>
      </c>
    </row>
    <row r="5572" spans="1:2" hidden="1">
      <c r="A5572" s="4">
        <v>30799</v>
      </c>
      <c r="B5572">
        <v>12.79</v>
      </c>
    </row>
    <row r="5573" spans="1:2" hidden="1">
      <c r="A5573" s="4">
        <v>30802</v>
      </c>
      <c r="B5573">
        <v>12.82</v>
      </c>
    </row>
    <row r="5574" spans="1:2" hidden="1">
      <c r="A5574" s="4">
        <v>30803</v>
      </c>
      <c r="B5574">
        <v>12.82</v>
      </c>
    </row>
    <row r="5575" spans="1:2" hidden="1">
      <c r="A5575" s="4">
        <v>30804</v>
      </c>
      <c r="B5575">
        <v>12.86</v>
      </c>
    </row>
    <row r="5576" spans="1:2" hidden="1">
      <c r="A5576" s="4">
        <v>30805</v>
      </c>
      <c r="B5576">
        <v>12.89</v>
      </c>
    </row>
    <row r="5577" spans="1:2" hidden="1">
      <c r="A5577" s="4">
        <v>30806</v>
      </c>
      <c r="B5577">
        <v>13.07</v>
      </c>
    </row>
    <row r="5578" spans="1:2" hidden="1">
      <c r="A5578" s="4">
        <v>30809</v>
      </c>
      <c r="B5578">
        <v>13.13</v>
      </c>
    </row>
    <row r="5579" spans="1:2" hidden="1">
      <c r="A5579" s="4">
        <v>30810</v>
      </c>
      <c r="B5579">
        <v>13.09</v>
      </c>
    </row>
    <row r="5580" spans="1:2" hidden="1">
      <c r="A5580" s="4">
        <v>30811</v>
      </c>
      <c r="B5580">
        <v>13.21</v>
      </c>
    </row>
    <row r="5581" spans="1:2" hidden="1">
      <c r="A5581" s="4">
        <v>30812</v>
      </c>
      <c r="B5581">
        <v>13.25</v>
      </c>
    </row>
    <row r="5582" spans="1:2" hidden="1">
      <c r="A5582" s="4">
        <v>30813</v>
      </c>
      <c r="B5582">
        <v>13.46</v>
      </c>
    </row>
    <row r="5583" spans="1:2" hidden="1">
      <c r="A5583" s="4">
        <v>30816</v>
      </c>
      <c r="B5583">
        <v>13.58</v>
      </c>
    </row>
    <row r="5584" spans="1:2" hidden="1">
      <c r="A5584" s="4">
        <v>30817</v>
      </c>
      <c r="B5584">
        <v>13.48</v>
      </c>
    </row>
    <row r="5585" spans="1:2" hidden="1">
      <c r="A5585" s="4">
        <v>30818</v>
      </c>
      <c r="B5585">
        <v>13.41</v>
      </c>
    </row>
    <row r="5586" spans="1:2" hidden="1">
      <c r="A5586" s="4">
        <v>30819</v>
      </c>
      <c r="B5586">
        <v>13.54</v>
      </c>
    </row>
    <row r="5587" spans="1:2" hidden="1">
      <c r="A5587" s="4">
        <v>30820</v>
      </c>
      <c r="B5587">
        <v>13.45</v>
      </c>
    </row>
    <row r="5588" spans="1:2" hidden="1">
      <c r="A5588" s="4">
        <v>30823</v>
      </c>
      <c r="B5588">
        <v>13.43</v>
      </c>
    </row>
    <row r="5589" spans="1:2" hidden="1">
      <c r="A5589" s="4">
        <v>30824</v>
      </c>
      <c r="B5589">
        <v>13.52</v>
      </c>
    </row>
    <row r="5590" spans="1:2" hidden="1">
      <c r="A5590" s="4">
        <v>30825</v>
      </c>
      <c r="B5590">
        <v>13.54</v>
      </c>
    </row>
    <row r="5591" spans="1:2" hidden="1">
      <c r="A5591" s="4">
        <v>30826</v>
      </c>
      <c r="B5591">
        <v>13.72</v>
      </c>
    </row>
    <row r="5592" spans="1:2" hidden="1">
      <c r="A5592" s="4">
        <v>30827</v>
      </c>
      <c r="B5592">
        <v>13.75</v>
      </c>
    </row>
    <row r="5593" spans="1:2" hidden="1">
      <c r="A5593" s="4">
        <v>30831</v>
      </c>
      <c r="B5593">
        <v>13.89</v>
      </c>
    </row>
    <row r="5594" spans="1:2" hidden="1">
      <c r="A5594" s="4">
        <v>30832</v>
      </c>
      <c r="B5594">
        <v>13.99</v>
      </c>
    </row>
    <row r="5595" spans="1:2" hidden="1">
      <c r="A5595" s="4">
        <v>30833</v>
      </c>
      <c r="B5595">
        <v>13.91</v>
      </c>
    </row>
    <row r="5596" spans="1:2" hidden="1">
      <c r="A5596" s="4">
        <v>30834</v>
      </c>
      <c r="B5596">
        <v>13.63</v>
      </c>
    </row>
    <row r="5597" spans="1:2" hidden="1">
      <c r="A5597" s="4">
        <v>30837</v>
      </c>
      <c r="B5597">
        <v>13.42</v>
      </c>
    </row>
    <row r="5598" spans="1:2" hidden="1">
      <c r="A5598" s="4">
        <v>30838</v>
      </c>
      <c r="B5598">
        <v>13.37</v>
      </c>
    </row>
    <row r="5599" spans="1:2" hidden="1">
      <c r="A5599" s="4">
        <v>30839</v>
      </c>
      <c r="B5599">
        <v>13.54</v>
      </c>
    </row>
    <row r="5600" spans="1:2" hidden="1">
      <c r="A5600" s="4">
        <v>30840</v>
      </c>
      <c r="B5600">
        <v>13.54</v>
      </c>
    </row>
    <row r="5601" spans="1:2" hidden="1">
      <c r="A5601" s="4">
        <v>30841</v>
      </c>
      <c r="B5601">
        <v>13.46</v>
      </c>
    </row>
    <row r="5602" spans="1:2" hidden="1">
      <c r="A5602" s="4">
        <v>30844</v>
      </c>
      <c r="B5602">
        <v>13.58</v>
      </c>
    </row>
    <row r="5603" spans="1:2" hidden="1">
      <c r="A5603" s="4">
        <v>30845</v>
      </c>
      <c r="B5603">
        <v>13.54</v>
      </c>
    </row>
    <row r="5604" spans="1:2" hidden="1">
      <c r="A5604" s="4">
        <v>30846</v>
      </c>
      <c r="B5604">
        <v>13.44</v>
      </c>
    </row>
    <row r="5605" spans="1:2" hidden="1">
      <c r="A5605" s="4">
        <v>30847</v>
      </c>
      <c r="B5605">
        <v>13.39</v>
      </c>
    </row>
    <row r="5606" spans="1:2" hidden="1">
      <c r="A5606" s="4">
        <v>30848</v>
      </c>
      <c r="B5606">
        <v>13.21</v>
      </c>
    </row>
    <row r="5607" spans="1:2" hidden="1">
      <c r="A5607" s="4">
        <v>30851</v>
      </c>
      <c r="B5607">
        <v>13.27</v>
      </c>
    </row>
    <row r="5608" spans="1:2" hidden="1">
      <c r="A5608" s="4">
        <v>30852</v>
      </c>
      <c r="B5608">
        <v>13.38</v>
      </c>
    </row>
    <row r="5609" spans="1:2" hidden="1">
      <c r="A5609" s="4">
        <v>30853</v>
      </c>
      <c r="B5609">
        <v>13.65</v>
      </c>
    </row>
    <row r="5610" spans="1:2" hidden="1">
      <c r="A5610" s="4">
        <v>30854</v>
      </c>
      <c r="B5610">
        <v>13.72</v>
      </c>
    </row>
    <row r="5611" spans="1:2" hidden="1">
      <c r="A5611" s="4">
        <v>30855</v>
      </c>
      <c r="B5611">
        <v>13.74</v>
      </c>
    </row>
    <row r="5612" spans="1:2" hidden="1">
      <c r="A5612" s="4">
        <v>30858</v>
      </c>
      <c r="B5612">
        <v>13.75</v>
      </c>
    </row>
    <row r="5613" spans="1:2" hidden="1">
      <c r="A5613" s="4">
        <v>30859</v>
      </c>
      <c r="B5613">
        <v>13.79</v>
      </c>
    </row>
    <row r="5614" spans="1:2" hidden="1">
      <c r="A5614" s="4">
        <v>30860</v>
      </c>
      <c r="B5614">
        <v>13.76</v>
      </c>
    </row>
    <row r="5615" spans="1:2" hidden="1">
      <c r="A5615" s="4">
        <v>30861</v>
      </c>
      <c r="B5615">
        <v>13.8</v>
      </c>
    </row>
    <row r="5616" spans="1:2" hidden="1">
      <c r="A5616" s="4">
        <v>30862</v>
      </c>
      <c r="B5616">
        <v>13.84</v>
      </c>
    </row>
    <row r="5617" spans="1:2" hidden="1">
      <c r="A5617" s="4">
        <v>30865</v>
      </c>
      <c r="B5617">
        <v>13.87</v>
      </c>
    </row>
    <row r="5618" spans="1:2" hidden="1">
      <c r="A5618" s="4">
        <v>30866</v>
      </c>
      <c r="B5618">
        <v>13.8</v>
      </c>
    </row>
    <row r="5619" spans="1:2" hidden="1">
      <c r="A5619" s="4">
        <v>30868</v>
      </c>
      <c r="B5619">
        <v>13.77</v>
      </c>
    </row>
    <row r="5620" spans="1:2" hidden="1">
      <c r="A5620" s="4">
        <v>30869</v>
      </c>
      <c r="B5620">
        <v>13.75</v>
      </c>
    </row>
    <row r="5621" spans="1:2" hidden="1">
      <c r="A5621" s="4">
        <v>30872</v>
      </c>
      <c r="B5621">
        <v>13.48</v>
      </c>
    </row>
    <row r="5622" spans="1:2" hidden="1">
      <c r="A5622" s="4">
        <v>30873</v>
      </c>
      <c r="B5622">
        <v>13.53</v>
      </c>
    </row>
    <row r="5623" spans="1:2" hidden="1">
      <c r="A5623" s="4">
        <v>30874</v>
      </c>
      <c r="B5623">
        <v>13.55</v>
      </c>
    </row>
    <row r="5624" spans="1:2" hidden="1">
      <c r="A5624" s="4">
        <v>30875</v>
      </c>
      <c r="B5624">
        <v>13.42</v>
      </c>
    </row>
    <row r="5625" spans="1:2" hidden="1">
      <c r="A5625" s="4">
        <v>30876</v>
      </c>
      <c r="B5625">
        <v>13.3</v>
      </c>
    </row>
    <row r="5626" spans="1:2" hidden="1">
      <c r="A5626" s="4">
        <v>30879</v>
      </c>
      <c r="B5626">
        <v>13.32</v>
      </c>
    </row>
    <row r="5627" spans="1:2" hidden="1">
      <c r="A5627" s="4">
        <v>30880</v>
      </c>
      <c r="B5627">
        <v>13.37</v>
      </c>
    </row>
    <row r="5628" spans="1:2" hidden="1">
      <c r="A5628" s="4">
        <v>30881</v>
      </c>
      <c r="B5628">
        <v>13.32</v>
      </c>
    </row>
    <row r="5629" spans="1:2" hidden="1">
      <c r="A5629" s="4">
        <v>30882</v>
      </c>
      <c r="B5629">
        <v>13.25</v>
      </c>
    </row>
    <row r="5630" spans="1:2" hidden="1">
      <c r="A5630" s="4">
        <v>30883</v>
      </c>
      <c r="B5630">
        <v>13.36</v>
      </c>
    </row>
    <row r="5631" spans="1:2" hidden="1">
      <c r="A5631" s="4">
        <v>30886</v>
      </c>
      <c r="B5631">
        <v>13.35</v>
      </c>
    </row>
    <row r="5632" spans="1:2" hidden="1">
      <c r="A5632" s="4">
        <v>30887</v>
      </c>
      <c r="B5632">
        <v>13.31</v>
      </c>
    </row>
    <row r="5633" spans="1:2" hidden="1">
      <c r="A5633" s="4">
        <v>30888</v>
      </c>
      <c r="B5633">
        <v>13.06</v>
      </c>
    </row>
    <row r="5634" spans="1:2" hidden="1">
      <c r="A5634" s="4">
        <v>30889</v>
      </c>
      <c r="B5634">
        <v>12.89</v>
      </c>
    </row>
    <row r="5635" spans="1:2" hidden="1">
      <c r="A5635" s="4">
        <v>30890</v>
      </c>
      <c r="B5635">
        <v>12.95</v>
      </c>
    </row>
    <row r="5636" spans="1:2" hidden="1">
      <c r="A5636" s="4">
        <v>30893</v>
      </c>
      <c r="B5636">
        <v>13.05</v>
      </c>
    </row>
    <row r="5637" spans="1:2" hidden="1">
      <c r="A5637" s="4">
        <v>30894</v>
      </c>
      <c r="B5637">
        <v>12.91</v>
      </c>
    </row>
    <row r="5638" spans="1:2" hidden="1">
      <c r="A5638" s="4">
        <v>30895</v>
      </c>
      <c r="B5638">
        <v>12.81</v>
      </c>
    </row>
    <row r="5639" spans="1:2" hidden="1">
      <c r="A5639" s="4">
        <v>30896</v>
      </c>
      <c r="B5639">
        <v>12.74</v>
      </c>
    </row>
    <row r="5640" spans="1:2" hidden="1">
      <c r="A5640" s="4">
        <v>30897</v>
      </c>
      <c r="B5640">
        <v>12.61</v>
      </c>
    </row>
    <row r="5641" spans="1:2" hidden="1">
      <c r="A5641" s="4">
        <v>30900</v>
      </c>
      <c r="B5641">
        <v>12.73</v>
      </c>
    </row>
    <row r="5642" spans="1:2" hidden="1">
      <c r="A5642" s="4">
        <v>30901</v>
      </c>
      <c r="B5642">
        <v>12.69</v>
      </c>
    </row>
    <row r="5643" spans="1:2" hidden="1">
      <c r="A5643" s="4">
        <v>30902</v>
      </c>
      <c r="B5643">
        <v>12.66</v>
      </c>
    </row>
    <row r="5644" spans="1:2" hidden="1">
      <c r="A5644" s="4">
        <v>30903</v>
      </c>
      <c r="B5644">
        <v>12.61</v>
      </c>
    </row>
    <row r="5645" spans="1:2" hidden="1">
      <c r="A5645" s="4">
        <v>30904</v>
      </c>
      <c r="B5645">
        <v>12.68</v>
      </c>
    </row>
    <row r="5646" spans="1:2" hidden="1">
      <c r="A5646" s="4">
        <v>30907</v>
      </c>
      <c r="B5646">
        <v>12.74</v>
      </c>
    </row>
    <row r="5647" spans="1:2" hidden="1">
      <c r="A5647" s="4">
        <v>30908</v>
      </c>
      <c r="B5647">
        <v>12.67</v>
      </c>
    </row>
    <row r="5648" spans="1:2" hidden="1">
      <c r="A5648" s="4">
        <v>30909</v>
      </c>
      <c r="B5648">
        <v>12.74</v>
      </c>
    </row>
    <row r="5649" spans="1:2" hidden="1">
      <c r="A5649" s="4">
        <v>30910</v>
      </c>
      <c r="B5649">
        <v>12.7</v>
      </c>
    </row>
    <row r="5650" spans="1:2" hidden="1">
      <c r="A5650" s="4">
        <v>30911</v>
      </c>
      <c r="B5650">
        <v>12.7</v>
      </c>
    </row>
    <row r="5651" spans="1:2" hidden="1">
      <c r="A5651" s="4">
        <v>30914</v>
      </c>
      <c r="B5651">
        <v>12.69</v>
      </c>
    </row>
    <row r="5652" spans="1:2" hidden="1">
      <c r="A5652" s="4">
        <v>30915</v>
      </c>
      <c r="B5652">
        <v>12.62</v>
      </c>
    </row>
    <row r="5653" spans="1:2" hidden="1">
      <c r="A5653" s="4">
        <v>30916</v>
      </c>
      <c r="B5653">
        <v>12.65</v>
      </c>
    </row>
    <row r="5654" spans="1:2" hidden="1">
      <c r="A5654" s="4">
        <v>30917</v>
      </c>
      <c r="B5654">
        <v>12.69</v>
      </c>
    </row>
    <row r="5655" spans="1:2" hidden="1">
      <c r="A5655" s="4">
        <v>30918</v>
      </c>
      <c r="B5655">
        <v>12.66</v>
      </c>
    </row>
    <row r="5656" spans="1:2" hidden="1">
      <c r="A5656" s="4">
        <v>30921</v>
      </c>
      <c r="B5656">
        <v>12.81</v>
      </c>
    </row>
    <row r="5657" spans="1:2" hidden="1">
      <c r="A5657" s="4">
        <v>30922</v>
      </c>
      <c r="B5657">
        <v>12.81</v>
      </c>
    </row>
    <row r="5658" spans="1:2" hidden="1">
      <c r="A5658" s="4">
        <v>30923</v>
      </c>
      <c r="B5658">
        <v>12.83</v>
      </c>
    </row>
    <row r="5659" spans="1:2" hidden="1">
      <c r="A5659" s="4">
        <v>30924</v>
      </c>
      <c r="B5659">
        <v>12.84</v>
      </c>
    </row>
    <row r="5660" spans="1:2" hidden="1">
      <c r="A5660" s="4">
        <v>30925</v>
      </c>
      <c r="B5660">
        <v>12.79</v>
      </c>
    </row>
    <row r="5661" spans="1:2" hidden="1">
      <c r="A5661" s="4">
        <v>30929</v>
      </c>
      <c r="B5661">
        <v>12.88</v>
      </c>
    </row>
    <row r="5662" spans="1:2" hidden="1">
      <c r="A5662" s="4">
        <v>30930</v>
      </c>
      <c r="B5662">
        <v>12.92</v>
      </c>
    </row>
    <row r="5663" spans="1:2" hidden="1">
      <c r="A5663" s="4">
        <v>30931</v>
      </c>
      <c r="B5663">
        <v>12.81</v>
      </c>
    </row>
    <row r="5664" spans="1:2" hidden="1">
      <c r="A5664" s="4">
        <v>30932</v>
      </c>
      <c r="B5664">
        <v>12.7</v>
      </c>
    </row>
    <row r="5665" spans="1:2" hidden="1">
      <c r="A5665" s="4">
        <v>30935</v>
      </c>
      <c r="B5665">
        <v>12.62</v>
      </c>
    </row>
    <row r="5666" spans="1:2" hidden="1">
      <c r="A5666" s="4">
        <v>30936</v>
      </c>
      <c r="B5666">
        <v>12.54</v>
      </c>
    </row>
    <row r="5667" spans="1:2" hidden="1">
      <c r="A5667" s="4">
        <v>30937</v>
      </c>
      <c r="B5667">
        <v>12.55</v>
      </c>
    </row>
    <row r="5668" spans="1:2" hidden="1">
      <c r="A5668" s="4">
        <v>30938</v>
      </c>
      <c r="B5668">
        <v>12.44</v>
      </c>
    </row>
    <row r="5669" spans="1:2" hidden="1">
      <c r="A5669" s="4">
        <v>30939</v>
      </c>
      <c r="B5669">
        <v>12.42</v>
      </c>
    </row>
    <row r="5670" spans="1:2" hidden="1">
      <c r="A5670" s="4">
        <v>30942</v>
      </c>
      <c r="B5670">
        <v>12.4</v>
      </c>
    </row>
    <row r="5671" spans="1:2" hidden="1">
      <c r="A5671" s="4">
        <v>30943</v>
      </c>
      <c r="B5671">
        <v>12.35</v>
      </c>
    </row>
    <row r="5672" spans="1:2" hidden="1">
      <c r="A5672" s="4">
        <v>30944</v>
      </c>
      <c r="B5672">
        <v>12.25</v>
      </c>
    </row>
    <row r="5673" spans="1:2" hidden="1">
      <c r="A5673" s="4">
        <v>30945</v>
      </c>
      <c r="B5673">
        <v>12.28</v>
      </c>
    </row>
    <row r="5674" spans="1:2" hidden="1">
      <c r="A5674" s="4">
        <v>30946</v>
      </c>
      <c r="B5674">
        <v>12.45</v>
      </c>
    </row>
    <row r="5675" spans="1:2" hidden="1">
      <c r="A5675" s="4">
        <v>30949</v>
      </c>
      <c r="B5675">
        <v>12.52</v>
      </c>
    </row>
    <row r="5676" spans="1:2" hidden="1">
      <c r="A5676" s="4">
        <v>30950</v>
      </c>
      <c r="B5676">
        <v>12.56</v>
      </c>
    </row>
    <row r="5677" spans="1:2" hidden="1">
      <c r="A5677" s="4">
        <v>30951</v>
      </c>
      <c r="B5677">
        <v>12.46</v>
      </c>
    </row>
    <row r="5678" spans="1:2" hidden="1">
      <c r="A5678" s="4">
        <v>30952</v>
      </c>
      <c r="B5678">
        <v>12.31</v>
      </c>
    </row>
    <row r="5679" spans="1:2" hidden="1">
      <c r="A5679" s="4">
        <v>30953</v>
      </c>
      <c r="B5679">
        <v>12.47</v>
      </c>
    </row>
    <row r="5680" spans="1:2" hidden="1">
      <c r="A5680" s="4">
        <v>30956</v>
      </c>
      <c r="B5680">
        <v>12.54</v>
      </c>
    </row>
    <row r="5681" spans="1:2" hidden="1">
      <c r="A5681" s="4">
        <v>30957</v>
      </c>
      <c r="B5681">
        <v>12.54</v>
      </c>
    </row>
    <row r="5682" spans="1:2" hidden="1">
      <c r="A5682" s="4">
        <v>30958</v>
      </c>
      <c r="B5682">
        <v>12.54</v>
      </c>
    </row>
    <row r="5683" spans="1:2" hidden="1">
      <c r="A5683" s="4">
        <v>30959</v>
      </c>
      <c r="B5683">
        <v>12.52</v>
      </c>
    </row>
    <row r="5684" spans="1:2" hidden="1">
      <c r="A5684" s="4">
        <v>30960</v>
      </c>
      <c r="B5684">
        <v>12.39</v>
      </c>
    </row>
    <row r="5685" spans="1:2" hidden="1">
      <c r="A5685" s="4">
        <v>30964</v>
      </c>
      <c r="B5685">
        <v>12.36</v>
      </c>
    </row>
    <row r="5686" spans="1:2" hidden="1">
      <c r="A5686" s="4">
        <v>30965</v>
      </c>
      <c r="B5686">
        <v>12.36</v>
      </c>
    </row>
    <row r="5687" spans="1:2" hidden="1">
      <c r="A5687" s="4">
        <v>30966</v>
      </c>
      <c r="B5687">
        <v>12.31</v>
      </c>
    </row>
    <row r="5688" spans="1:2" hidden="1">
      <c r="A5688" s="4">
        <v>30967</v>
      </c>
      <c r="B5688">
        <v>12.28</v>
      </c>
    </row>
    <row r="5689" spans="1:2" hidden="1">
      <c r="A5689" s="4">
        <v>30970</v>
      </c>
      <c r="B5689">
        <v>12.34</v>
      </c>
    </row>
    <row r="5690" spans="1:2" hidden="1">
      <c r="A5690" s="4">
        <v>30971</v>
      </c>
      <c r="B5690">
        <v>12.32</v>
      </c>
    </row>
    <row r="5691" spans="1:2" hidden="1">
      <c r="A5691" s="4">
        <v>30972</v>
      </c>
      <c r="B5691">
        <v>12.28</v>
      </c>
    </row>
    <row r="5692" spans="1:2" hidden="1">
      <c r="A5692" s="4">
        <v>30973</v>
      </c>
      <c r="B5692">
        <v>12.09</v>
      </c>
    </row>
    <row r="5693" spans="1:2" hidden="1">
      <c r="A5693" s="4">
        <v>30974</v>
      </c>
      <c r="B5693">
        <v>11.93</v>
      </c>
    </row>
    <row r="5694" spans="1:2" hidden="1">
      <c r="A5694" s="4">
        <v>30977</v>
      </c>
      <c r="B5694">
        <v>11.9</v>
      </c>
    </row>
    <row r="5695" spans="1:2" hidden="1">
      <c r="A5695" s="4">
        <v>30978</v>
      </c>
      <c r="B5695">
        <v>11.78</v>
      </c>
    </row>
    <row r="5696" spans="1:2" hidden="1">
      <c r="A5696" s="4">
        <v>30979</v>
      </c>
      <c r="B5696">
        <v>11.74</v>
      </c>
    </row>
    <row r="5697" spans="1:2" hidden="1">
      <c r="A5697" s="4">
        <v>30980</v>
      </c>
      <c r="B5697">
        <v>11.83</v>
      </c>
    </row>
    <row r="5698" spans="1:2" hidden="1">
      <c r="A5698" s="4">
        <v>30981</v>
      </c>
      <c r="B5698">
        <v>11.99</v>
      </c>
    </row>
    <row r="5699" spans="1:2" hidden="1">
      <c r="A5699" s="4">
        <v>30984</v>
      </c>
      <c r="B5699">
        <v>11.95</v>
      </c>
    </row>
    <row r="5700" spans="1:2" hidden="1">
      <c r="A5700" s="4">
        <v>30985</v>
      </c>
      <c r="B5700">
        <v>11.75</v>
      </c>
    </row>
    <row r="5701" spans="1:2" hidden="1">
      <c r="A5701" s="4">
        <v>30986</v>
      </c>
      <c r="B5701">
        <v>11.79</v>
      </c>
    </row>
    <row r="5702" spans="1:2" hidden="1">
      <c r="A5702" s="4">
        <v>30987</v>
      </c>
      <c r="B5702">
        <v>11.66</v>
      </c>
    </row>
    <row r="5703" spans="1:2" hidden="1">
      <c r="A5703" s="4">
        <v>30988</v>
      </c>
      <c r="B5703">
        <v>11.66</v>
      </c>
    </row>
    <row r="5704" spans="1:2" hidden="1">
      <c r="A5704" s="4">
        <v>30991</v>
      </c>
      <c r="B5704">
        <v>11.6</v>
      </c>
    </row>
    <row r="5705" spans="1:2" hidden="1">
      <c r="A5705" s="4">
        <v>30993</v>
      </c>
      <c r="B5705">
        <v>11.72</v>
      </c>
    </row>
    <row r="5706" spans="1:2" hidden="1">
      <c r="A5706" s="4">
        <v>30994</v>
      </c>
      <c r="B5706">
        <v>11.81</v>
      </c>
    </row>
    <row r="5707" spans="1:2" hidden="1">
      <c r="A5707" s="4">
        <v>30995</v>
      </c>
      <c r="B5707">
        <v>11.71</v>
      </c>
    </row>
    <row r="5708" spans="1:2" hidden="1">
      <c r="A5708" s="4">
        <v>30999</v>
      </c>
      <c r="B5708">
        <v>11.78</v>
      </c>
    </row>
    <row r="5709" spans="1:2" hidden="1">
      <c r="A5709" s="4">
        <v>31000</v>
      </c>
      <c r="B5709">
        <v>11.81</v>
      </c>
    </row>
    <row r="5710" spans="1:2" hidden="1">
      <c r="A5710" s="4">
        <v>31001</v>
      </c>
      <c r="B5710">
        <v>11.73</v>
      </c>
    </row>
    <row r="5711" spans="1:2" hidden="1">
      <c r="A5711" s="4">
        <v>31002</v>
      </c>
      <c r="B5711">
        <v>11.69</v>
      </c>
    </row>
    <row r="5712" spans="1:2" hidden="1">
      <c r="A5712" s="4">
        <v>31005</v>
      </c>
      <c r="B5712">
        <v>11.61</v>
      </c>
    </row>
    <row r="5713" spans="1:2" hidden="1">
      <c r="A5713" s="4">
        <v>31006</v>
      </c>
      <c r="B5713">
        <v>11.53</v>
      </c>
    </row>
    <row r="5714" spans="1:2" hidden="1">
      <c r="A5714" s="4">
        <v>31007</v>
      </c>
      <c r="B5714">
        <v>11.39</v>
      </c>
    </row>
    <row r="5715" spans="1:2" hidden="1">
      <c r="A5715" s="4">
        <v>31009</v>
      </c>
      <c r="B5715">
        <v>11.24</v>
      </c>
    </row>
    <row r="5716" spans="1:2" hidden="1">
      <c r="A5716" s="4">
        <v>31012</v>
      </c>
      <c r="B5716">
        <v>11.28</v>
      </c>
    </row>
    <row r="5717" spans="1:2" hidden="1">
      <c r="A5717" s="4">
        <v>31013</v>
      </c>
      <c r="B5717">
        <v>11.28</v>
      </c>
    </row>
    <row r="5718" spans="1:2" hidden="1">
      <c r="A5718" s="4">
        <v>31014</v>
      </c>
      <c r="B5718">
        <v>11.38</v>
      </c>
    </row>
    <row r="5719" spans="1:2" hidden="1">
      <c r="A5719" s="4">
        <v>31015</v>
      </c>
      <c r="B5719">
        <v>11.42</v>
      </c>
    </row>
    <row r="5720" spans="1:2" hidden="1">
      <c r="A5720" s="4">
        <v>31016</v>
      </c>
      <c r="B5720">
        <v>11.58</v>
      </c>
    </row>
    <row r="5721" spans="1:2" hidden="1">
      <c r="A5721" s="4">
        <v>31019</v>
      </c>
      <c r="B5721">
        <v>11.56</v>
      </c>
    </row>
    <row r="5722" spans="1:2" hidden="1">
      <c r="A5722" s="4">
        <v>31020</v>
      </c>
      <c r="B5722">
        <v>11.52</v>
      </c>
    </row>
    <row r="5723" spans="1:2" hidden="1">
      <c r="A5723" s="4">
        <v>31021</v>
      </c>
      <c r="B5723">
        <v>11.52</v>
      </c>
    </row>
    <row r="5724" spans="1:2" hidden="1">
      <c r="A5724" s="4">
        <v>31022</v>
      </c>
      <c r="B5724">
        <v>11.61</v>
      </c>
    </row>
    <row r="5725" spans="1:2" hidden="1">
      <c r="A5725" s="4">
        <v>31023</v>
      </c>
      <c r="B5725">
        <v>11.7</v>
      </c>
    </row>
    <row r="5726" spans="1:2" hidden="1">
      <c r="A5726" s="4">
        <v>31026</v>
      </c>
      <c r="B5726">
        <v>11.66</v>
      </c>
    </row>
    <row r="5727" spans="1:2" hidden="1">
      <c r="A5727" s="4">
        <v>31027</v>
      </c>
      <c r="B5727">
        <v>11.57</v>
      </c>
    </row>
    <row r="5728" spans="1:2" hidden="1">
      <c r="A5728" s="4">
        <v>31028</v>
      </c>
      <c r="B5728">
        <v>11.54</v>
      </c>
    </row>
    <row r="5729" spans="1:2" hidden="1">
      <c r="A5729" s="4">
        <v>31029</v>
      </c>
      <c r="B5729">
        <v>11.7</v>
      </c>
    </row>
    <row r="5730" spans="1:2" hidden="1">
      <c r="A5730" s="4">
        <v>31030</v>
      </c>
      <c r="B5730">
        <v>11.56</v>
      </c>
    </row>
    <row r="5731" spans="1:2" hidden="1">
      <c r="A5731" s="4">
        <v>31033</v>
      </c>
      <c r="B5731">
        <v>11.49</v>
      </c>
    </row>
    <row r="5732" spans="1:2" hidden="1">
      <c r="A5732" s="4">
        <v>31034</v>
      </c>
      <c r="B5732">
        <v>11.29</v>
      </c>
    </row>
    <row r="5733" spans="1:2" hidden="1">
      <c r="A5733" s="4">
        <v>31035</v>
      </c>
      <c r="B5733">
        <v>11.34</v>
      </c>
    </row>
    <row r="5734" spans="1:2" hidden="1">
      <c r="A5734" s="4">
        <v>31036</v>
      </c>
      <c r="B5734">
        <v>11.37</v>
      </c>
    </row>
    <row r="5735" spans="1:2" hidden="1">
      <c r="A5735" s="4">
        <v>31037</v>
      </c>
      <c r="B5735">
        <v>11.34</v>
      </c>
    </row>
    <row r="5736" spans="1:2" hidden="1">
      <c r="A5736" s="4">
        <v>31040</v>
      </c>
      <c r="B5736">
        <v>11.31</v>
      </c>
    </row>
    <row r="5737" spans="1:2" hidden="1">
      <c r="A5737" s="4">
        <v>31042</v>
      </c>
      <c r="B5737">
        <v>11.45</v>
      </c>
    </row>
    <row r="5738" spans="1:2" hidden="1">
      <c r="A5738" s="4">
        <v>31043</v>
      </c>
      <c r="B5738">
        <v>11.45</v>
      </c>
    </row>
    <row r="5739" spans="1:2" hidden="1">
      <c r="A5739" s="4">
        <v>31044</v>
      </c>
      <c r="B5739">
        <v>11.46</v>
      </c>
    </row>
    <row r="5740" spans="1:2" hidden="1">
      <c r="A5740" s="4">
        <v>31047</v>
      </c>
      <c r="B5740">
        <v>11.55</v>
      </c>
    </row>
    <row r="5741" spans="1:2" hidden="1">
      <c r="A5741" s="4">
        <v>31049</v>
      </c>
      <c r="B5741">
        <v>11.7</v>
      </c>
    </row>
    <row r="5742" spans="1:2" hidden="1">
      <c r="A5742" s="4">
        <v>31050</v>
      </c>
      <c r="B5742">
        <v>11.62</v>
      </c>
    </row>
    <row r="5743" spans="1:2" hidden="1">
      <c r="A5743" s="4">
        <v>31051</v>
      </c>
      <c r="B5743">
        <v>11.67</v>
      </c>
    </row>
    <row r="5744" spans="1:2" hidden="1">
      <c r="A5744" s="4">
        <v>31054</v>
      </c>
      <c r="B5744">
        <v>11.5</v>
      </c>
    </row>
    <row r="5745" spans="1:2" hidden="1">
      <c r="A5745" s="4">
        <v>31055</v>
      </c>
      <c r="B5745">
        <v>11.45</v>
      </c>
    </row>
    <row r="5746" spans="1:2" hidden="1">
      <c r="A5746" s="4">
        <v>31056</v>
      </c>
      <c r="B5746">
        <v>11.47</v>
      </c>
    </row>
    <row r="5747" spans="1:2" hidden="1">
      <c r="A5747" s="4">
        <v>31057</v>
      </c>
      <c r="B5747">
        <v>11.48</v>
      </c>
    </row>
    <row r="5748" spans="1:2" hidden="1">
      <c r="A5748" s="4">
        <v>31058</v>
      </c>
      <c r="B5748">
        <v>11.59</v>
      </c>
    </row>
    <row r="5749" spans="1:2" hidden="1">
      <c r="A5749" s="4">
        <v>31061</v>
      </c>
      <c r="B5749">
        <v>11.6</v>
      </c>
    </row>
    <row r="5750" spans="1:2" hidden="1">
      <c r="A5750" s="4">
        <v>31062</v>
      </c>
      <c r="B5750">
        <v>11.49</v>
      </c>
    </row>
    <row r="5751" spans="1:2" hidden="1">
      <c r="A5751" s="4">
        <v>31063</v>
      </c>
      <c r="B5751">
        <v>11.51</v>
      </c>
    </row>
    <row r="5752" spans="1:2" hidden="1">
      <c r="A5752" s="4">
        <v>31064</v>
      </c>
      <c r="B5752">
        <v>11.48</v>
      </c>
    </row>
    <row r="5753" spans="1:2" hidden="1">
      <c r="A5753" s="4">
        <v>31065</v>
      </c>
      <c r="B5753">
        <v>11.39</v>
      </c>
    </row>
    <row r="5754" spans="1:2" hidden="1">
      <c r="A5754" s="4">
        <v>31069</v>
      </c>
      <c r="B5754">
        <v>11.27</v>
      </c>
    </row>
    <row r="5755" spans="1:2" hidden="1">
      <c r="A5755" s="4">
        <v>31070</v>
      </c>
      <c r="B5755">
        <v>11.21</v>
      </c>
    </row>
    <row r="5756" spans="1:2" hidden="1">
      <c r="A5756" s="4">
        <v>31071</v>
      </c>
      <c r="B5756">
        <v>11.06</v>
      </c>
    </row>
    <row r="5757" spans="1:2" hidden="1">
      <c r="A5757" s="4">
        <v>31072</v>
      </c>
      <c r="B5757">
        <v>11.11</v>
      </c>
    </row>
    <row r="5758" spans="1:2" hidden="1">
      <c r="A5758" s="4">
        <v>31075</v>
      </c>
      <c r="B5758">
        <v>11.11</v>
      </c>
    </row>
    <row r="5759" spans="1:2" hidden="1">
      <c r="A5759" s="4">
        <v>31076</v>
      </c>
      <c r="B5759">
        <v>11.11</v>
      </c>
    </row>
    <row r="5760" spans="1:2" hidden="1">
      <c r="A5760" s="4">
        <v>31077</v>
      </c>
      <c r="B5760">
        <v>11.08</v>
      </c>
    </row>
    <row r="5761" spans="1:2" hidden="1">
      <c r="A5761" s="4">
        <v>31078</v>
      </c>
      <c r="B5761">
        <v>11.17</v>
      </c>
    </row>
    <row r="5762" spans="1:2" hidden="1">
      <c r="A5762" s="4">
        <v>31079</v>
      </c>
      <c r="B5762">
        <v>11.29</v>
      </c>
    </row>
    <row r="5763" spans="1:2" hidden="1">
      <c r="A5763" s="4">
        <v>31082</v>
      </c>
      <c r="B5763">
        <v>11.35</v>
      </c>
    </row>
    <row r="5764" spans="1:2" hidden="1">
      <c r="A5764" s="4">
        <v>31083</v>
      </c>
      <c r="B5764">
        <v>11.3</v>
      </c>
    </row>
    <row r="5765" spans="1:2" hidden="1">
      <c r="A5765" s="4">
        <v>31084</v>
      </c>
      <c r="B5765">
        <v>11.4</v>
      </c>
    </row>
    <row r="5766" spans="1:2" hidden="1">
      <c r="A5766" s="4">
        <v>31085</v>
      </c>
      <c r="B5766">
        <v>11.41</v>
      </c>
    </row>
    <row r="5767" spans="1:2" hidden="1">
      <c r="A5767" s="4">
        <v>31086</v>
      </c>
      <c r="B5767">
        <v>11.37</v>
      </c>
    </row>
    <row r="5768" spans="1:2" hidden="1">
      <c r="A5768" s="4">
        <v>31089</v>
      </c>
      <c r="B5768">
        <v>11.42</v>
      </c>
    </row>
    <row r="5769" spans="1:2" hidden="1">
      <c r="A5769" s="4">
        <v>31091</v>
      </c>
      <c r="B5769">
        <v>11.39</v>
      </c>
    </row>
    <row r="5770" spans="1:2" hidden="1">
      <c r="A5770" s="4">
        <v>31092</v>
      </c>
      <c r="B5770">
        <v>11.29</v>
      </c>
    </row>
    <row r="5771" spans="1:2" hidden="1">
      <c r="A5771" s="4">
        <v>31093</v>
      </c>
      <c r="B5771">
        <v>11.38</v>
      </c>
    </row>
    <row r="5772" spans="1:2" hidden="1">
      <c r="A5772" s="4">
        <v>31097</v>
      </c>
      <c r="B5772">
        <v>11.37</v>
      </c>
    </row>
    <row r="5773" spans="1:2" hidden="1">
      <c r="A5773" s="4">
        <v>31098</v>
      </c>
      <c r="B5773">
        <v>11.52</v>
      </c>
    </row>
    <row r="5774" spans="1:2" hidden="1">
      <c r="A5774" s="4">
        <v>31099</v>
      </c>
      <c r="B5774">
        <v>11.64</v>
      </c>
    </row>
    <row r="5775" spans="1:2" hidden="1">
      <c r="A5775" s="4">
        <v>31100</v>
      </c>
      <c r="B5775">
        <v>11.76</v>
      </c>
    </row>
    <row r="5776" spans="1:2" hidden="1">
      <c r="A5776" s="4">
        <v>31103</v>
      </c>
      <c r="B5776">
        <v>11.75</v>
      </c>
    </row>
    <row r="5777" spans="1:2" hidden="1">
      <c r="A5777" s="4">
        <v>31104</v>
      </c>
      <c r="B5777">
        <v>11.72</v>
      </c>
    </row>
    <row r="5778" spans="1:2" hidden="1">
      <c r="A5778" s="4">
        <v>31105</v>
      </c>
      <c r="B5778">
        <v>11.89</v>
      </c>
    </row>
    <row r="5779" spans="1:2" hidden="1">
      <c r="A5779" s="4">
        <v>31106</v>
      </c>
      <c r="B5779">
        <v>11.91</v>
      </c>
    </row>
    <row r="5780" spans="1:2" hidden="1">
      <c r="A5780" s="4">
        <v>31107</v>
      </c>
      <c r="B5780">
        <v>11.86</v>
      </c>
    </row>
    <row r="5781" spans="1:2" hidden="1">
      <c r="A5781" s="4">
        <v>31110</v>
      </c>
      <c r="B5781">
        <v>11.93</v>
      </c>
    </row>
    <row r="5782" spans="1:2" hidden="1">
      <c r="A5782" s="4">
        <v>31111</v>
      </c>
      <c r="B5782">
        <v>11.86</v>
      </c>
    </row>
    <row r="5783" spans="1:2" hidden="1">
      <c r="A5783" s="4">
        <v>31112</v>
      </c>
      <c r="B5783">
        <v>11.92</v>
      </c>
    </row>
    <row r="5784" spans="1:2" hidden="1">
      <c r="A5784" s="4">
        <v>31113</v>
      </c>
      <c r="B5784">
        <v>11.94</v>
      </c>
    </row>
    <row r="5785" spans="1:2" hidden="1">
      <c r="A5785" s="4">
        <v>31114</v>
      </c>
      <c r="B5785">
        <v>11.71</v>
      </c>
    </row>
    <row r="5786" spans="1:2" hidden="1">
      <c r="A5786" s="4">
        <v>31117</v>
      </c>
      <c r="B5786">
        <v>11.72</v>
      </c>
    </row>
    <row r="5787" spans="1:2" hidden="1">
      <c r="A5787" s="4">
        <v>31118</v>
      </c>
      <c r="B5787">
        <v>11.78</v>
      </c>
    </row>
    <row r="5788" spans="1:2" hidden="1">
      <c r="A5788" s="4">
        <v>31119</v>
      </c>
      <c r="B5788">
        <v>11.9</v>
      </c>
    </row>
    <row r="5789" spans="1:2" hidden="1">
      <c r="A5789" s="4">
        <v>31120</v>
      </c>
      <c r="B5789">
        <v>11.92</v>
      </c>
    </row>
    <row r="5790" spans="1:2" hidden="1">
      <c r="A5790" s="4">
        <v>31121</v>
      </c>
      <c r="B5790">
        <v>11.93</v>
      </c>
    </row>
    <row r="5791" spans="1:2" hidden="1">
      <c r="A5791" s="4">
        <v>31124</v>
      </c>
      <c r="B5791">
        <v>12.02</v>
      </c>
    </row>
    <row r="5792" spans="1:2" hidden="1">
      <c r="A5792" s="4">
        <v>31125</v>
      </c>
      <c r="B5792">
        <v>11.99</v>
      </c>
    </row>
    <row r="5793" spans="1:2" hidden="1">
      <c r="A5793" s="4">
        <v>31126</v>
      </c>
      <c r="B5793">
        <v>11.91</v>
      </c>
    </row>
    <row r="5794" spans="1:2" hidden="1">
      <c r="A5794" s="4">
        <v>31127</v>
      </c>
      <c r="B5794">
        <v>11.82</v>
      </c>
    </row>
    <row r="5795" spans="1:2" hidden="1">
      <c r="A5795" s="4">
        <v>31128</v>
      </c>
      <c r="B5795">
        <v>11.88</v>
      </c>
    </row>
    <row r="5796" spans="1:2" hidden="1">
      <c r="A5796" s="4">
        <v>31131</v>
      </c>
      <c r="B5796">
        <v>11.86</v>
      </c>
    </row>
    <row r="5797" spans="1:2" hidden="1">
      <c r="A5797" s="4">
        <v>31132</v>
      </c>
      <c r="B5797">
        <v>11.77</v>
      </c>
    </row>
    <row r="5798" spans="1:2" hidden="1">
      <c r="A5798" s="4">
        <v>31133</v>
      </c>
      <c r="B5798">
        <v>11.84</v>
      </c>
    </row>
    <row r="5799" spans="1:2" hidden="1">
      <c r="A5799" s="4">
        <v>31134</v>
      </c>
      <c r="B5799">
        <v>11.75</v>
      </c>
    </row>
    <row r="5800" spans="1:2" hidden="1">
      <c r="A5800" s="4">
        <v>31135</v>
      </c>
      <c r="B5800">
        <v>11.65</v>
      </c>
    </row>
    <row r="5801" spans="1:2" hidden="1">
      <c r="A5801" s="4">
        <v>31138</v>
      </c>
      <c r="B5801">
        <v>11.66</v>
      </c>
    </row>
    <row r="5802" spans="1:2" hidden="1">
      <c r="A5802" s="4">
        <v>31139</v>
      </c>
      <c r="B5802">
        <v>11.7</v>
      </c>
    </row>
    <row r="5803" spans="1:2" hidden="1">
      <c r="A5803" s="4">
        <v>31140</v>
      </c>
      <c r="B5803">
        <v>11.73</v>
      </c>
    </row>
    <row r="5804" spans="1:2" hidden="1">
      <c r="A5804" s="4">
        <v>31141</v>
      </c>
      <c r="B5804">
        <v>11.75</v>
      </c>
    </row>
    <row r="5805" spans="1:2" hidden="1">
      <c r="A5805" s="4">
        <v>31145</v>
      </c>
      <c r="B5805">
        <v>11.77</v>
      </c>
    </row>
    <row r="5806" spans="1:2" hidden="1">
      <c r="A5806" s="4">
        <v>31146</v>
      </c>
      <c r="B5806">
        <v>11.66</v>
      </c>
    </row>
    <row r="5807" spans="1:2" hidden="1">
      <c r="A5807" s="4">
        <v>31147</v>
      </c>
      <c r="B5807">
        <v>11.58</v>
      </c>
    </row>
    <row r="5808" spans="1:2" hidden="1">
      <c r="A5808" s="4">
        <v>31148</v>
      </c>
      <c r="B5808">
        <v>11.42</v>
      </c>
    </row>
    <row r="5809" spans="1:2" hidden="1">
      <c r="A5809" s="4">
        <v>31149</v>
      </c>
      <c r="B5809">
        <v>11.43</v>
      </c>
    </row>
    <row r="5810" spans="1:2" hidden="1">
      <c r="A5810" s="4">
        <v>31152</v>
      </c>
      <c r="B5810">
        <v>11.37</v>
      </c>
    </row>
    <row r="5811" spans="1:2" hidden="1">
      <c r="A5811" s="4">
        <v>31153</v>
      </c>
      <c r="B5811">
        <v>11.25</v>
      </c>
    </row>
    <row r="5812" spans="1:2" hidden="1">
      <c r="A5812" s="4">
        <v>31154</v>
      </c>
      <c r="B5812">
        <v>11.29</v>
      </c>
    </row>
    <row r="5813" spans="1:2" hidden="1">
      <c r="A5813" s="4">
        <v>31155</v>
      </c>
      <c r="B5813">
        <v>11.13</v>
      </c>
    </row>
    <row r="5814" spans="1:2" hidden="1">
      <c r="A5814" s="4">
        <v>31156</v>
      </c>
      <c r="B5814">
        <v>11.16</v>
      </c>
    </row>
    <row r="5815" spans="1:2" hidden="1">
      <c r="A5815" s="4">
        <v>31159</v>
      </c>
      <c r="B5815">
        <v>11.13</v>
      </c>
    </row>
    <row r="5816" spans="1:2" hidden="1">
      <c r="A5816" s="4">
        <v>31160</v>
      </c>
      <c r="B5816">
        <v>11.25</v>
      </c>
    </row>
    <row r="5817" spans="1:2" hidden="1">
      <c r="A5817" s="4">
        <v>31161</v>
      </c>
      <c r="B5817">
        <v>11.25</v>
      </c>
    </row>
    <row r="5818" spans="1:2" hidden="1">
      <c r="A5818" s="4">
        <v>31162</v>
      </c>
      <c r="B5818">
        <v>11.37</v>
      </c>
    </row>
    <row r="5819" spans="1:2" hidden="1">
      <c r="A5819" s="4">
        <v>31163</v>
      </c>
      <c r="B5819">
        <v>11.35</v>
      </c>
    </row>
    <row r="5820" spans="1:2" hidden="1">
      <c r="A5820" s="4">
        <v>31166</v>
      </c>
      <c r="B5820">
        <v>11.47</v>
      </c>
    </row>
    <row r="5821" spans="1:2" hidden="1">
      <c r="A5821" s="4">
        <v>31167</v>
      </c>
      <c r="B5821">
        <v>11.41</v>
      </c>
    </row>
    <row r="5822" spans="1:2" hidden="1">
      <c r="A5822" s="4">
        <v>31168</v>
      </c>
      <c r="B5822">
        <v>11.27</v>
      </c>
    </row>
    <row r="5823" spans="1:2" hidden="1">
      <c r="A5823" s="4">
        <v>31169</v>
      </c>
      <c r="B5823">
        <v>11.29</v>
      </c>
    </row>
    <row r="5824" spans="1:2" hidden="1">
      <c r="A5824" s="4">
        <v>31170</v>
      </c>
      <c r="B5824">
        <v>11.21</v>
      </c>
    </row>
    <row r="5825" spans="1:2" hidden="1">
      <c r="A5825" s="4">
        <v>31173</v>
      </c>
      <c r="B5825">
        <v>11.19</v>
      </c>
    </row>
    <row r="5826" spans="1:2" hidden="1">
      <c r="A5826" s="4">
        <v>31174</v>
      </c>
      <c r="B5826">
        <v>11.17</v>
      </c>
    </row>
    <row r="5827" spans="1:2" hidden="1">
      <c r="A5827" s="4">
        <v>31175</v>
      </c>
      <c r="B5827">
        <v>11.26</v>
      </c>
    </row>
    <row r="5828" spans="1:2" hidden="1">
      <c r="A5828" s="4">
        <v>31176</v>
      </c>
      <c r="B5828">
        <v>11.2</v>
      </c>
    </row>
    <row r="5829" spans="1:2" hidden="1">
      <c r="A5829" s="4">
        <v>31177</v>
      </c>
      <c r="B5829">
        <v>11.04</v>
      </c>
    </row>
    <row r="5830" spans="1:2" hidden="1">
      <c r="A5830" s="4">
        <v>31180</v>
      </c>
      <c r="B5830">
        <v>11.04</v>
      </c>
    </row>
    <row r="5831" spans="1:2" hidden="1">
      <c r="A5831" s="4">
        <v>31181</v>
      </c>
      <c r="B5831">
        <v>10.87</v>
      </c>
    </row>
    <row r="5832" spans="1:2" hidden="1">
      <c r="A5832" s="4">
        <v>31182</v>
      </c>
      <c r="B5832">
        <v>10.89</v>
      </c>
    </row>
    <row r="5833" spans="1:2" hidden="1">
      <c r="A5833" s="4">
        <v>31183</v>
      </c>
      <c r="B5833">
        <v>10.81</v>
      </c>
    </row>
    <row r="5834" spans="1:2" hidden="1">
      <c r="A5834" s="4">
        <v>31184</v>
      </c>
      <c r="B5834">
        <v>10.84</v>
      </c>
    </row>
    <row r="5835" spans="1:2" hidden="1">
      <c r="A5835" s="4">
        <v>31187</v>
      </c>
      <c r="B5835">
        <v>10.56</v>
      </c>
    </row>
    <row r="5836" spans="1:2" hidden="1">
      <c r="A5836" s="4">
        <v>31188</v>
      </c>
      <c r="B5836">
        <v>10.6</v>
      </c>
    </row>
    <row r="5837" spans="1:2" hidden="1">
      <c r="A5837" s="4">
        <v>31189</v>
      </c>
      <c r="B5837">
        <v>10.62</v>
      </c>
    </row>
    <row r="5838" spans="1:2" hidden="1">
      <c r="A5838" s="4">
        <v>31190</v>
      </c>
      <c r="B5838">
        <v>10.64</v>
      </c>
    </row>
    <row r="5839" spans="1:2" hidden="1">
      <c r="A5839" s="4">
        <v>31191</v>
      </c>
      <c r="B5839">
        <v>10.57</v>
      </c>
    </row>
    <row r="5840" spans="1:2" hidden="1">
      <c r="A5840" s="4">
        <v>31195</v>
      </c>
      <c r="B5840">
        <v>10.43</v>
      </c>
    </row>
    <row r="5841" spans="1:2" hidden="1">
      <c r="A5841" s="4">
        <v>31196</v>
      </c>
      <c r="B5841">
        <v>10.46</v>
      </c>
    </row>
    <row r="5842" spans="1:2" hidden="1">
      <c r="A5842" s="4">
        <v>31197</v>
      </c>
      <c r="B5842">
        <v>10.39</v>
      </c>
    </row>
    <row r="5843" spans="1:2" hidden="1">
      <c r="A5843" s="4">
        <v>31198</v>
      </c>
      <c r="B5843">
        <v>10.28</v>
      </c>
    </row>
    <row r="5844" spans="1:2" hidden="1">
      <c r="A5844" s="4">
        <v>31201</v>
      </c>
      <c r="B5844">
        <v>10.050000000000001</v>
      </c>
    </row>
    <row r="5845" spans="1:2" hidden="1">
      <c r="A5845" s="4">
        <v>31202</v>
      </c>
      <c r="B5845">
        <v>10.050000000000001</v>
      </c>
    </row>
    <row r="5846" spans="1:2" hidden="1">
      <c r="A5846" s="4">
        <v>31203</v>
      </c>
      <c r="B5846">
        <v>9.83</v>
      </c>
    </row>
    <row r="5847" spans="1:2" hidden="1">
      <c r="A5847" s="4">
        <v>31204</v>
      </c>
      <c r="B5847">
        <v>9.89</v>
      </c>
    </row>
    <row r="5848" spans="1:2" hidden="1">
      <c r="A5848" s="4">
        <v>31205</v>
      </c>
      <c r="B5848">
        <v>10.19</v>
      </c>
    </row>
    <row r="5849" spans="1:2" hidden="1">
      <c r="A5849" s="4">
        <v>31208</v>
      </c>
      <c r="B5849">
        <v>10.16</v>
      </c>
    </row>
    <row r="5850" spans="1:2" hidden="1">
      <c r="A5850" s="4">
        <v>31209</v>
      </c>
      <c r="B5850">
        <v>10.08</v>
      </c>
    </row>
    <row r="5851" spans="1:2" hidden="1">
      <c r="A5851" s="4">
        <v>31210</v>
      </c>
      <c r="B5851">
        <v>10.16</v>
      </c>
    </row>
    <row r="5852" spans="1:2" hidden="1">
      <c r="A5852" s="4">
        <v>31211</v>
      </c>
      <c r="B5852">
        <v>10.210000000000001</v>
      </c>
    </row>
    <row r="5853" spans="1:2" hidden="1">
      <c r="A5853" s="4">
        <v>31212</v>
      </c>
      <c r="B5853">
        <v>9.98</v>
      </c>
    </row>
    <row r="5854" spans="1:2" hidden="1">
      <c r="A5854" s="4">
        <v>31215</v>
      </c>
      <c r="B5854">
        <v>9.9700000000000006</v>
      </c>
    </row>
    <row r="5855" spans="1:2" hidden="1">
      <c r="A5855" s="4">
        <v>31216</v>
      </c>
      <c r="B5855">
        <v>9.9</v>
      </c>
    </row>
    <row r="5856" spans="1:2" hidden="1">
      <c r="A5856" s="4">
        <v>31217</v>
      </c>
      <c r="B5856">
        <v>10.039999999999999</v>
      </c>
    </row>
    <row r="5857" spans="1:2" hidden="1">
      <c r="A5857" s="4">
        <v>31218</v>
      </c>
      <c r="B5857">
        <v>10.14</v>
      </c>
    </row>
    <row r="5858" spans="1:2" hidden="1">
      <c r="A5858" s="4">
        <v>31219</v>
      </c>
      <c r="B5858">
        <v>10.34</v>
      </c>
    </row>
    <row r="5859" spans="1:2" hidden="1">
      <c r="A5859" s="4">
        <v>31222</v>
      </c>
      <c r="B5859">
        <v>10.45</v>
      </c>
    </row>
    <row r="5860" spans="1:2" hidden="1">
      <c r="A5860" s="4">
        <v>31223</v>
      </c>
      <c r="B5860">
        <v>10.5</v>
      </c>
    </row>
    <row r="5861" spans="1:2" hidden="1">
      <c r="A5861" s="4">
        <v>31224</v>
      </c>
      <c r="B5861">
        <v>10.54</v>
      </c>
    </row>
    <row r="5862" spans="1:2" hidden="1">
      <c r="A5862" s="4">
        <v>31225</v>
      </c>
      <c r="B5862">
        <v>10.39</v>
      </c>
    </row>
    <row r="5863" spans="1:2" hidden="1">
      <c r="A5863" s="4">
        <v>31226</v>
      </c>
      <c r="B5863">
        <v>10.25</v>
      </c>
    </row>
    <row r="5864" spans="1:2" hidden="1">
      <c r="A5864" s="4">
        <v>31229</v>
      </c>
      <c r="B5864">
        <v>10.19</v>
      </c>
    </row>
    <row r="5865" spans="1:2" hidden="1">
      <c r="A5865" s="4">
        <v>31230</v>
      </c>
      <c r="B5865">
        <v>10.199999999999999</v>
      </c>
    </row>
    <row r="5866" spans="1:2" hidden="1">
      <c r="A5866" s="4">
        <v>31231</v>
      </c>
      <c r="B5866">
        <v>10.23</v>
      </c>
    </row>
    <row r="5867" spans="1:2" hidden="1">
      <c r="A5867" s="4">
        <v>31233</v>
      </c>
      <c r="B5867">
        <v>9.93</v>
      </c>
    </row>
    <row r="5868" spans="1:2" hidden="1">
      <c r="A5868" s="4">
        <v>31236</v>
      </c>
      <c r="B5868">
        <v>10.050000000000001</v>
      </c>
    </row>
    <row r="5869" spans="1:2" hidden="1">
      <c r="A5869" s="4">
        <v>31237</v>
      </c>
      <c r="B5869">
        <v>10.050000000000001</v>
      </c>
    </row>
    <row r="5870" spans="1:2" hidden="1">
      <c r="A5870" s="4">
        <v>31238</v>
      </c>
      <c r="B5870">
        <v>10.07</v>
      </c>
    </row>
    <row r="5871" spans="1:2" hidden="1">
      <c r="A5871" s="4">
        <v>31239</v>
      </c>
      <c r="B5871">
        <v>10.220000000000001</v>
      </c>
    </row>
    <row r="5872" spans="1:2" hidden="1">
      <c r="A5872" s="4">
        <v>31240</v>
      </c>
      <c r="B5872">
        <v>10.23</v>
      </c>
    </row>
    <row r="5873" spans="1:2" hidden="1">
      <c r="A5873" s="4">
        <v>31243</v>
      </c>
      <c r="B5873">
        <v>10.220000000000001</v>
      </c>
    </row>
    <row r="5874" spans="1:2" hidden="1">
      <c r="A5874" s="4">
        <v>31244</v>
      </c>
      <c r="B5874">
        <v>10.15</v>
      </c>
    </row>
    <row r="5875" spans="1:2" hidden="1">
      <c r="A5875" s="4">
        <v>31245</v>
      </c>
      <c r="B5875">
        <v>10.119999999999999</v>
      </c>
    </row>
    <row r="5876" spans="1:2" hidden="1">
      <c r="A5876" s="4">
        <v>31246</v>
      </c>
      <c r="B5876">
        <v>10.3</v>
      </c>
    </row>
    <row r="5877" spans="1:2" hidden="1">
      <c r="A5877" s="4">
        <v>31247</v>
      </c>
      <c r="B5877">
        <v>10.34</v>
      </c>
    </row>
    <row r="5878" spans="1:2" hidden="1">
      <c r="A5878" s="4">
        <v>31250</v>
      </c>
      <c r="B5878">
        <v>10.46</v>
      </c>
    </row>
    <row r="5879" spans="1:2" hidden="1">
      <c r="A5879" s="4">
        <v>31251</v>
      </c>
      <c r="B5879">
        <v>10.47</v>
      </c>
    </row>
    <row r="5880" spans="1:2" hidden="1">
      <c r="A5880" s="4">
        <v>31252</v>
      </c>
      <c r="B5880">
        <v>10.51</v>
      </c>
    </row>
    <row r="5881" spans="1:2" hidden="1">
      <c r="A5881" s="4">
        <v>31253</v>
      </c>
      <c r="B5881">
        <v>10.52</v>
      </c>
    </row>
    <row r="5882" spans="1:2" hidden="1">
      <c r="A5882" s="4">
        <v>31254</v>
      </c>
      <c r="B5882">
        <v>10.59</v>
      </c>
    </row>
    <row r="5883" spans="1:2" hidden="1">
      <c r="A5883" s="4">
        <v>31257</v>
      </c>
      <c r="B5883">
        <v>10.67</v>
      </c>
    </row>
    <row r="5884" spans="1:2" hidden="1">
      <c r="A5884" s="4">
        <v>31258</v>
      </c>
      <c r="B5884">
        <v>10.66</v>
      </c>
    </row>
    <row r="5885" spans="1:2" hidden="1">
      <c r="A5885" s="4">
        <v>31259</v>
      </c>
      <c r="B5885">
        <v>10.57</v>
      </c>
    </row>
    <row r="5886" spans="1:2" hidden="1">
      <c r="A5886" s="4">
        <v>31260</v>
      </c>
      <c r="B5886">
        <v>10.51</v>
      </c>
    </row>
    <row r="5887" spans="1:2" hidden="1">
      <c r="A5887" s="4">
        <v>31261</v>
      </c>
      <c r="B5887">
        <v>10.66</v>
      </c>
    </row>
    <row r="5888" spans="1:2" hidden="1">
      <c r="A5888" s="4">
        <v>31264</v>
      </c>
      <c r="B5888">
        <v>10.64</v>
      </c>
    </row>
    <row r="5889" spans="1:2" hidden="1">
      <c r="A5889" s="4">
        <v>31265</v>
      </c>
      <c r="B5889">
        <v>10.65</v>
      </c>
    </row>
    <row r="5890" spans="1:2" hidden="1">
      <c r="A5890" s="4">
        <v>31266</v>
      </c>
      <c r="B5890">
        <v>10.55</v>
      </c>
    </row>
    <row r="5891" spans="1:2" hidden="1">
      <c r="A5891" s="4">
        <v>31267</v>
      </c>
      <c r="B5891">
        <v>10.43</v>
      </c>
    </row>
    <row r="5892" spans="1:2" hidden="1">
      <c r="A5892" s="4">
        <v>31268</v>
      </c>
      <c r="B5892">
        <v>10.37</v>
      </c>
    </row>
    <row r="5893" spans="1:2" hidden="1">
      <c r="A5893" s="4">
        <v>31271</v>
      </c>
      <c r="B5893">
        <v>10.38</v>
      </c>
    </row>
    <row r="5894" spans="1:2" hidden="1">
      <c r="A5894" s="4">
        <v>31272</v>
      </c>
      <c r="B5894">
        <v>10.46</v>
      </c>
    </row>
    <row r="5895" spans="1:2" hidden="1">
      <c r="A5895" s="4">
        <v>31273</v>
      </c>
      <c r="B5895">
        <v>10.38</v>
      </c>
    </row>
    <row r="5896" spans="1:2" hidden="1">
      <c r="A5896" s="4">
        <v>31274</v>
      </c>
      <c r="B5896">
        <v>10.36</v>
      </c>
    </row>
    <row r="5897" spans="1:2" hidden="1">
      <c r="A5897" s="4">
        <v>31275</v>
      </c>
      <c r="B5897">
        <v>10.26</v>
      </c>
    </row>
    <row r="5898" spans="1:2" hidden="1">
      <c r="A5898" s="4">
        <v>31278</v>
      </c>
      <c r="B5898">
        <v>10.23</v>
      </c>
    </row>
    <row r="5899" spans="1:2" hidden="1">
      <c r="A5899" s="4">
        <v>31279</v>
      </c>
      <c r="B5899">
        <v>10.199999999999999</v>
      </c>
    </row>
    <row r="5900" spans="1:2" hidden="1">
      <c r="A5900" s="4">
        <v>31280</v>
      </c>
      <c r="B5900">
        <v>10.119999999999999</v>
      </c>
    </row>
    <row r="5901" spans="1:2" hidden="1">
      <c r="A5901" s="4">
        <v>31281</v>
      </c>
      <c r="B5901">
        <v>10.1</v>
      </c>
    </row>
    <row r="5902" spans="1:2" hidden="1">
      <c r="A5902" s="4">
        <v>31282</v>
      </c>
      <c r="B5902">
        <v>10.14</v>
      </c>
    </row>
    <row r="5903" spans="1:2" hidden="1">
      <c r="A5903" s="4">
        <v>31285</v>
      </c>
      <c r="B5903">
        <v>10.18</v>
      </c>
    </row>
    <row r="5904" spans="1:2" hidden="1">
      <c r="A5904" s="4">
        <v>31286</v>
      </c>
      <c r="B5904">
        <v>10.119999999999999</v>
      </c>
    </row>
    <row r="5905" spans="1:2" hidden="1">
      <c r="A5905" s="4">
        <v>31287</v>
      </c>
      <c r="B5905">
        <v>10.16</v>
      </c>
    </row>
    <row r="5906" spans="1:2" hidden="1">
      <c r="A5906" s="4">
        <v>31288</v>
      </c>
      <c r="B5906">
        <v>10.119999999999999</v>
      </c>
    </row>
    <row r="5907" spans="1:2" hidden="1">
      <c r="A5907" s="4">
        <v>31289</v>
      </c>
      <c r="B5907">
        <v>10.28</v>
      </c>
    </row>
    <row r="5908" spans="1:2" hidden="1">
      <c r="A5908" s="4">
        <v>31293</v>
      </c>
      <c r="B5908">
        <v>10.24</v>
      </c>
    </row>
    <row r="5909" spans="1:2" hidden="1">
      <c r="A5909" s="4">
        <v>31294</v>
      </c>
      <c r="B5909">
        <v>10.16</v>
      </c>
    </row>
    <row r="5910" spans="1:2" hidden="1">
      <c r="A5910" s="4">
        <v>31295</v>
      </c>
      <c r="B5910">
        <v>10.27</v>
      </c>
    </row>
    <row r="5911" spans="1:2" hidden="1">
      <c r="A5911" s="4">
        <v>31296</v>
      </c>
      <c r="B5911">
        <v>10.5</v>
      </c>
    </row>
    <row r="5912" spans="1:2" hidden="1">
      <c r="A5912" s="4">
        <v>31299</v>
      </c>
      <c r="B5912">
        <v>10.49</v>
      </c>
    </row>
    <row r="5913" spans="1:2" hidden="1">
      <c r="A5913" s="4">
        <v>31300</v>
      </c>
      <c r="B5913">
        <v>10.48</v>
      </c>
    </row>
    <row r="5914" spans="1:2" hidden="1">
      <c r="A5914" s="4">
        <v>31301</v>
      </c>
      <c r="B5914">
        <v>10.51</v>
      </c>
    </row>
    <row r="5915" spans="1:2" hidden="1">
      <c r="A5915" s="4">
        <v>31302</v>
      </c>
      <c r="B5915">
        <v>10.52</v>
      </c>
    </row>
    <row r="5916" spans="1:2" hidden="1">
      <c r="A5916" s="4">
        <v>31303</v>
      </c>
      <c r="B5916">
        <v>10.4</v>
      </c>
    </row>
    <row r="5917" spans="1:2" hidden="1">
      <c r="A5917" s="4">
        <v>31306</v>
      </c>
      <c r="B5917">
        <v>10.37</v>
      </c>
    </row>
    <row r="5918" spans="1:2" hidden="1">
      <c r="A5918" s="4">
        <v>31307</v>
      </c>
      <c r="B5918">
        <v>10.41</v>
      </c>
    </row>
    <row r="5919" spans="1:2" hidden="1">
      <c r="A5919" s="4">
        <v>31308</v>
      </c>
      <c r="B5919">
        <v>10.43</v>
      </c>
    </row>
    <row r="5920" spans="1:2" hidden="1">
      <c r="A5920" s="4">
        <v>31309</v>
      </c>
      <c r="B5920">
        <v>10.43</v>
      </c>
    </row>
    <row r="5921" spans="1:2" hidden="1">
      <c r="A5921" s="4">
        <v>31310</v>
      </c>
      <c r="B5921">
        <v>10.36</v>
      </c>
    </row>
    <row r="5922" spans="1:2" hidden="1">
      <c r="A5922" s="4">
        <v>31313</v>
      </c>
      <c r="B5922">
        <v>10.39</v>
      </c>
    </row>
    <row r="5923" spans="1:2" hidden="1">
      <c r="A5923" s="4">
        <v>31314</v>
      </c>
      <c r="B5923">
        <v>10.33</v>
      </c>
    </row>
    <row r="5924" spans="1:2" hidden="1">
      <c r="A5924" s="4">
        <v>31315</v>
      </c>
      <c r="B5924">
        <v>10.27</v>
      </c>
    </row>
    <row r="5925" spans="1:2" hidden="1">
      <c r="A5925" s="4">
        <v>31316</v>
      </c>
      <c r="B5925">
        <v>10.220000000000001</v>
      </c>
    </row>
    <row r="5926" spans="1:2" hidden="1">
      <c r="A5926" s="4">
        <v>31320</v>
      </c>
      <c r="B5926">
        <v>10.31</v>
      </c>
    </row>
    <row r="5927" spans="1:2" hidden="1">
      <c r="A5927" s="4">
        <v>31321</v>
      </c>
      <c r="B5927">
        <v>10.29</v>
      </c>
    </row>
    <row r="5928" spans="1:2" hidden="1">
      <c r="A5928" s="4">
        <v>31322</v>
      </c>
      <c r="B5928">
        <v>10.3</v>
      </c>
    </row>
    <row r="5929" spans="1:2" hidden="1">
      <c r="A5929" s="4">
        <v>31323</v>
      </c>
      <c r="B5929">
        <v>10.32</v>
      </c>
    </row>
    <row r="5930" spans="1:2" hidden="1">
      <c r="A5930" s="4">
        <v>31324</v>
      </c>
      <c r="B5930">
        <v>10.36</v>
      </c>
    </row>
    <row r="5931" spans="1:2" hidden="1">
      <c r="A5931" s="4">
        <v>31327</v>
      </c>
      <c r="B5931">
        <v>10.42</v>
      </c>
    </row>
    <row r="5932" spans="1:2" hidden="1">
      <c r="A5932" s="4">
        <v>31328</v>
      </c>
      <c r="B5932">
        <v>10.36</v>
      </c>
    </row>
    <row r="5933" spans="1:2" hidden="1">
      <c r="A5933" s="4">
        <v>31329</v>
      </c>
      <c r="B5933">
        <v>10.37</v>
      </c>
    </row>
    <row r="5934" spans="1:2" hidden="1">
      <c r="A5934" s="4">
        <v>31330</v>
      </c>
      <c r="B5934">
        <v>10.35</v>
      </c>
    </row>
    <row r="5935" spans="1:2" hidden="1">
      <c r="A5935" s="4">
        <v>31331</v>
      </c>
      <c r="B5935">
        <v>10.34</v>
      </c>
    </row>
    <row r="5936" spans="1:2" hidden="1">
      <c r="A5936" s="4">
        <v>31335</v>
      </c>
      <c r="B5936">
        <v>10.3</v>
      </c>
    </row>
    <row r="5937" spans="1:2" hidden="1">
      <c r="A5937" s="4">
        <v>31336</v>
      </c>
      <c r="B5937">
        <v>10.25</v>
      </c>
    </row>
    <row r="5938" spans="1:2" hidden="1">
      <c r="A5938" s="4">
        <v>31337</v>
      </c>
      <c r="B5938">
        <v>10.210000000000001</v>
      </c>
    </row>
    <row r="5939" spans="1:2" hidden="1">
      <c r="A5939" s="4">
        <v>31338</v>
      </c>
      <c r="B5939">
        <v>10.17</v>
      </c>
    </row>
    <row r="5940" spans="1:2" hidden="1">
      <c r="A5940" s="4">
        <v>31341</v>
      </c>
      <c r="B5940">
        <v>10.18</v>
      </c>
    </row>
    <row r="5941" spans="1:2" hidden="1">
      <c r="A5941" s="4">
        <v>31342</v>
      </c>
      <c r="B5941">
        <v>10.119999999999999</v>
      </c>
    </row>
    <row r="5942" spans="1:2" hidden="1">
      <c r="A5942" s="4">
        <v>31343</v>
      </c>
      <c r="B5942">
        <v>10.14</v>
      </c>
    </row>
    <row r="5943" spans="1:2" hidden="1">
      <c r="A5943" s="4">
        <v>31344</v>
      </c>
      <c r="B5943">
        <v>10.15</v>
      </c>
    </row>
    <row r="5944" spans="1:2" hidden="1">
      <c r="A5944" s="4">
        <v>31345</v>
      </c>
      <c r="B5944">
        <v>10.210000000000001</v>
      </c>
    </row>
    <row r="5945" spans="1:2" hidden="1">
      <c r="A5945" s="4">
        <v>31348</v>
      </c>
      <c r="B5945">
        <v>10.28</v>
      </c>
    </row>
    <row r="5946" spans="1:2" hidden="1">
      <c r="A5946" s="4">
        <v>31349</v>
      </c>
      <c r="B5946">
        <v>10.11</v>
      </c>
    </row>
    <row r="5947" spans="1:2" hidden="1">
      <c r="A5947" s="4">
        <v>31350</v>
      </c>
      <c r="B5947">
        <v>9.9700000000000006</v>
      </c>
    </row>
    <row r="5948" spans="1:2" hidden="1">
      <c r="A5948" s="4">
        <v>31351</v>
      </c>
      <c r="B5948">
        <v>10.01</v>
      </c>
    </row>
    <row r="5949" spans="1:2" hidden="1">
      <c r="A5949" s="4">
        <v>31352</v>
      </c>
      <c r="B5949">
        <v>9.98</v>
      </c>
    </row>
    <row r="5950" spans="1:2" hidden="1">
      <c r="A5950" s="4">
        <v>31355</v>
      </c>
      <c r="B5950">
        <v>9.98</v>
      </c>
    </row>
    <row r="5951" spans="1:2" hidden="1">
      <c r="A5951" s="4">
        <v>31356</v>
      </c>
      <c r="B5951">
        <v>9.93</v>
      </c>
    </row>
    <row r="5952" spans="1:2" hidden="1">
      <c r="A5952" s="4">
        <v>31357</v>
      </c>
      <c r="B5952">
        <v>9.93</v>
      </c>
    </row>
    <row r="5953" spans="1:2" hidden="1">
      <c r="A5953" s="4">
        <v>31358</v>
      </c>
      <c r="B5953">
        <v>9.91</v>
      </c>
    </row>
    <row r="5954" spans="1:2" hidden="1">
      <c r="A5954" s="4">
        <v>31359</v>
      </c>
      <c r="B5954">
        <v>9.84</v>
      </c>
    </row>
    <row r="5955" spans="1:2" hidden="1">
      <c r="A5955" s="4">
        <v>31363</v>
      </c>
      <c r="B5955">
        <v>9.74</v>
      </c>
    </row>
    <row r="5956" spans="1:2" hidden="1">
      <c r="A5956" s="4">
        <v>31364</v>
      </c>
      <c r="B5956">
        <v>9.7799999999999994</v>
      </c>
    </row>
    <row r="5957" spans="1:2" hidden="1">
      <c r="A5957" s="4">
        <v>31365</v>
      </c>
      <c r="B5957">
        <v>9.84</v>
      </c>
    </row>
    <row r="5958" spans="1:2" hidden="1">
      <c r="A5958" s="4">
        <v>31366</v>
      </c>
      <c r="B5958">
        <v>9.92</v>
      </c>
    </row>
    <row r="5959" spans="1:2" hidden="1">
      <c r="A5959" s="4">
        <v>31369</v>
      </c>
      <c r="B5959">
        <v>9.7200000000000006</v>
      </c>
    </row>
    <row r="5960" spans="1:2" hidden="1">
      <c r="A5960" s="4">
        <v>31370</v>
      </c>
      <c r="B5960">
        <v>9.73</v>
      </c>
    </row>
    <row r="5961" spans="1:2" hidden="1">
      <c r="A5961" s="4">
        <v>31371</v>
      </c>
      <c r="B5961">
        <v>9.7200000000000006</v>
      </c>
    </row>
    <row r="5962" spans="1:2" hidden="1">
      <c r="A5962" s="4">
        <v>31372</v>
      </c>
      <c r="B5962">
        <v>9.58</v>
      </c>
    </row>
    <row r="5963" spans="1:2" hidden="1">
      <c r="A5963" s="4">
        <v>31373</v>
      </c>
      <c r="B5963">
        <v>9.66</v>
      </c>
    </row>
    <row r="5964" spans="1:2" hidden="1">
      <c r="A5964" s="4">
        <v>31376</v>
      </c>
      <c r="B5964">
        <v>9.68</v>
      </c>
    </row>
    <row r="5965" spans="1:2" hidden="1">
      <c r="A5965" s="4">
        <v>31377</v>
      </c>
      <c r="B5965">
        <v>9.68</v>
      </c>
    </row>
    <row r="5966" spans="1:2" hidden="1">
      <c r="A5966" s="4">
        <v>31378</v>
      </c>
      <c r="B5966">
        <v>9.64</v>
      </c>
    </row>
    <row r="5967" spans="1:2" hidden="1">
      <c r="A5967" s="4">
        <v>31380</v>
      </c>
      <c r="B5967">
        <v>9.59</v>
      </c>
    </row>
    <row r="5968" spans="1:2" hidden="1">
      <c r="A5968" s="4">
        <v>31383</v>
      </c>
      <c r="B5968">
        <v>9.69</v>
      </c>
    </row>
    <row r="5969" spans="1:2" hidden="1">
      <c r="A5969" s="4">
        <v>31384</v>
      </c>
      <c r="B5969">
        <v>9.68</v>
      </c>
    </row>
    <row r="5970" spans="1:2" hidden="1">
      <c r="A5970" s="4">
        <v>31385</v>
      </c>
      <c r="B5970">
        <v>9.6300000000000008</v>
      </c>
    </row>
    <row r="5971" spans="1:2" hidden="1">
      <c r="A5971" s="4">
        <v>31386</v>
      </c>
      <c r="B5971">
        <v>9.6199999999999992</v>
      </c>
    </row>
    <row r="5972" spans="1:2" hidden="1">
      <c r="A5972" s="4">
        <v>31387</v>
      </c>
      <c r="B5972">
        <v>9.65</v>
      </c>
    </row>
    <row r="5973" spans="1:2" hidden="1">
      <c r="A5973" s="4">
        <v>31390</v>
      </c>
      <c r="B5973">
        <v>9.49</v>
      </c>
    </row>
    <row r="5974" spans="1:2" hidden="1">
      <c r="A5974" s="4">
        <v>31391</v>
      </c>
      <c r="B5974">
        <v>9.36</v>
      </c>
    </row>
    <row r="5975" spans="1:2" hidden="1">
      <c r="A5975" s="4">
        <v>31392</v>
      </c>
      <c r="B5975">
        <v>9.1999999999999993</v>
      </c>
    </row>
    <row r="5976" spans="1:2" hidden="1">
      <c r="A5976" s="4">
        <v>31393</v>
      </c>
      <c r="B5976">
        <v>9.27</v>
      </c>
    </row>
    <row r="5977" spans="1:2" hidden="1">
      <c r="A5977" s="4">
        <v>31394</v>
      </c>
      <c r="B5977">
        <v>9.2100000000000009</v>
      </c>
    </row>
    <row r="5978" spans="1:2" hidden="1">
      <c r="A5978" s="4">
        <v>31397</v>
      </c>
      <c r="B5978">
        <v>9.16</v>
      </c>
    </row>
    <row r="5979" spans="1:2" hidden="1">
      <c r="A5979" s="4">
        <v>31398</v>
      </c>
      <c r="B5979">
        <v>9.0399999999999991</v>
      </c>
    </row>
    <row r="5980" spans="1:2" hidden="1">
      <c r="A5980" s="4">
        <v>31399</v>
      </c>
      <c r="B5980">
        <v>9.11</v>
      </c>
    </row>
    <row r="5981" spans="1:2" hidden="1">
      <c r="A5981" s="4">
        <v>31400</v>
      </c>
      <c r="B5981">
        <v>9.1</v>
      </c>
    </row>
    <row r="5982" spans="1:2" hidden="1">
      <c r="A5982" s="4">
        <v>31401</v>
      </c>
      <c r="B5982">
        <v>9.0399999999999991</v>
      </c>
    </row>
    <row r="5983" spans="1:2" hidden="1">
      <c r="A5983" s="4">
        <v>31404</v>
      </c>
      <c r="B5983">
        <v>9.08</v>
      </c>
    </row>
    <row r="5984" spans="1:2" hidden="1">
      <c r="A5984" s="4">
        <v>31405</v>
      </c>
      <c r="B5984">
        <v>9.07</v>
      </c>
    </row>
    <row r="5985" spans="1:2" hidden="1">
      <c r="A5985" s="4">
        <v>31407</v>
      </c>
      <c r="B5985">
        <v>9.0399999999999991</v>
      </c>
    </row>
    <row r="5986" spans="1:2" hidden="1">
      <c r="A5986" s="4">
        <v>31408</v>
      </c>
      <c r="B5986">
        <v>8.99</v>
      </c>
    </row>
    <row r="5987" spans="1:2" hidden="1">
      <c r="A5987" s="4">
        <v>31411</v>
      </c>
      <c r="B5987">
        <v>9.01</v>
      </c>
    </row>
    <row r="5988" spans="1:2" hidden="1">
      <c r="A5988" s="4">
        <v>31412</v>
      </c>
      <c r="B5988">
        <v>9</v>
      </c>
    </row>
    <row r="5989" spans="1:2" hidden="1">
      <c r="A5989" s="4">
        <v>31414</v>
      </c>
      <c r="B5989">
        <v>9.0399999999999991</v>
      </c>
    </row>
    <row r="5990" spans="1:2" hidden="1">
      <c r="A5990" s="4">
        <v>31415</v>
      </c>
      <c r="B5990">
        <v>9.0500000000000007</v>
      </c>
    </row>
    <row r="5991" spans="1:2" hidden="1">
      <c r="A5991" s="4">
        <v>31418</v>
      </c>
      <c r="B5991">
        <v>9.07</v>
      </c>
    </row>
    <row r="5992" spans="1:2" hidden="1">
      <c r="A5992" s="4">
        <v>31419</v>
      </c>
      <c r="B5992">
        <v>8.94</v>
      </c>
    </row>
    <row r="5993" spans="1:2" hidden="1">
      <c r="A5993" s="4">
        <v>31420</v>
      </c>
      <c r="B5993">
        <v>9.1300000000000008</v>
      </c>
    </row>
    <row r="5994" spans="1:2" hidden="1">
      <c r="A5994" s="4">
        <v>31421</v>
      </c>
      <c r="B5994">
        <v>9.27</v>
      </c>
    </row>
    <row r="5995" spans="1:2" hidden="1">
      <c r="A5995" s="4">
        <v>31422</v>
      </c>
      <c r="B5995">
        <v>9.39</v>
      </c>
    </row>
    <row r="5996" spans="1:2" hidden="1">
      <c r="A5996" s="4">
        <v>31425</v>
      </c>
      <c r="B5996">
        <v>9.49</v>
      </c>
    </row>
    <row r="5997" spans="1:2" hidden="1">
      <c r="A5997" s="4">
        <v>31426</v>
      </c>
      <c r="B5997">
        <v>9.43</v>
      </c>
    </row>
    <row r="5998" spans="1:2" hidden="1">
      <c r="A5998" s="4">
        <v>31427</v>
      </c>
      <c r="B5998">
        <v>9.31</v>
      </c>
    </row>
    <row r="5999" spans="1:2" hidden="1">
      <c r="A5999" s="4">
        <v>31428</v>
      </c>
      <c r="B5999">
        <v>9.3000000000000007</v>
      </c>
    </row>
    <row r="6000" spans="1:2" hidden="1">
      <c r="A6000" s="4">
        <v>31429</v>
      </c>
      <c r="B6000">
        <v>9.24</v>
      </c>
    </row>
    <row r="6001" spans="1:2" hidden="1">
      <c r="A6001" s="4">
        <v>31433</v>
      </c>
      <c r="B6001">
        <v>9.2200000000000006</v>
      </c>
    </row>
    <row r="6002" spans="1:2" hidden="1">
      <c r="A6002" s="4">
        <v>31434</v>
      </c>
      <c r="B6002">
        <v>9.2799999999999994</v>
      </c>
    </row>
    <row r="6003" spans="1:2" hidden="1">
      <c r="A6003" s="4">
        <v>31435</v>
      </c>
      <c r="B6003">
        <v>9.23</v>
      </c>
    </row>
    <row r="6004" spans="1:2" hidden="1">
      <c r="A6004" s="4">
        <v>31436</v>
      </c>
      <c r="B6004">
        <v>9.23</v>
      </c>
    </row>
    <row r="6005" spans="1:2" hidden="1">
      <c r="A6005" s="4">
        <v>31439</v>
      </c>
      <c r="B6005">
        <v>9.1300000000000008</v>
      </c>
    </row>
    <row r="6006" spans="1:2" hidden="1">
      <c r="A6006" s="4">
        <v>31440</v>
      </c>
      <c r="B6006">
        <v>9.0500000000000007</v>
      </c>
    </row>
    <row r="6007" spans="1:2" hidden="1">
      <c r="A6007" s="4">
        <v>31441</v>
      </c>
      <c r="B6007">
        <v>9.09</v>
      </c>
    </row>
    <row r="6008" spans="1:2" hidden="1">
      <c r="A6008" s="4">
        <v>31442</v>
      </c>
      <c r="B6008">
        <v>9.1</v>
      </c>
    </row>
    <row r="6009" spans="1:2" hidden="1">
      <c r="A6009" s="4">
        <v>31443</v>
      </c>
      <c r="B6009">
        <v>9.08</v>
      </c>
    </row>
    <row r="6010" spans="1:2" hidden="1">
      <c r="A6010" s="4">
        <v>31446</v>
      </c>
      <c r="B6010">
        <v>9.02</v>
      </c>
    </row>
    <row r="6011" spans="1:2" hidden="1">
      <c r="A6011" s="4">
        <v>31447</v>
      </c>
      <c r="B6011">
        <v>8.9600000000000009</v>
      </c>
    </row>
    <row r="6012" spans="1:2" hidden="1">
      <c r="A6012" s="4">
        <v>31448</v>
      </c>
      <c r="B6012">
        <v>8.9700000000000006</v>
      </c>
    </row>
    <row r="6013" spans="1:2" hidden="1">
      <c r="A6013" s="4">
        <v>31449</v>
      </c>
      <c r="B6013">
        <v>9.0299999999999994</v>
      </c>
    </row>
    <row r="6014" spans="1:2" hidden="1">
      <c r="A6014" s="4">
        <v>31450</v>
      </c>
      <c r="B6014">
        <v>9.11</v>
      </c>
    </row>
    <row r="6015" spans="1:2" hidden="1">
      <c r="A6015" s="4">
        <v>31453</v>
      </c>
      <c r="B6015">
        <v>9</v>
      </c>
    </row>
    <row r="6016" spans="1:2" hidden="1">
      <c r="A6016" s="4">
        <v>31454</v>
      </c>
      <c r="B6016">
        <v>8.93</v>
      </c>
    </row>
    <row r="6017" spans="1:2" hidden="1">
      <c r="A6017" s="4">
        <v>31455</v>
      </c>
      <c r="B6017">
        <v>8.91</v>
      </c>
    </row>
    <row r="6018" spans="1:2" hidden="1">
      <c r="A6018" s="4">
        <v>31456</v>
      </c>
      <c r="B6018">
        <v>8.85</v>
      </c>
    </row>
    <row r="6019" spans="1:2" hidden="1">
      <c r="A6019" s="4">
        <v>31457</v>
      </c>
      <c r="B6019">
        <v>8.68</v>
      </c>
    </row>
    <row r="6020" spans="1:2" hidden="1">
      <c r="A6020" s="4">
        <v>31461</v>
      </c>
      <c r="B6020">
        <v>8.64</v>
      </c>
    </row>
    <row r="6021" spans="1:2" hidden="1">
      <c r="A6021" s="4">
        <v>31462</v>
      </c>
      <c r="B6021">
        <v>8.6999999999999993</v>
      </c>
    </row>
    <row r="6022" spans="1:2" hidden="1">
      <c r="A6022" s="4">
        <v>31463</v>
      </c>
      <c r="B6022">
        <v>8.67</v>
      </c>
    </row>
    <row r="6023" spans="1:2" hidden="1">
      <c r="A6023" s="4">
        <v>31464</v>
      </c>
      <c r="B6023">
        <v>8.48</v>
      </c>
    </row>
    <row r="6024" spans="1:2" hidden="1">
      <c r="A6024" s="4">
        <v>31467</v>
      </c>
      <c r="B6024">
        <v>8.39</v>
      </c>
    </row>
    <row r="6025" spans="1:2" hidden="1">
      <c r="A6025" s="4">
        <v>31468</v>
      </c>
      <c r="B6025">
        <v>8.4</v>
      </c>
    </row>
    <row r="6026" spans="1:2" hidden="1">
      <c r="A6026" s="4">
        <v>31469</v>
      </c>
      <c r="B6026">
        <v>8.36</v>
      </c>
    </row>
    <row r="6027" spans="1:2" hidden="1">
      <c r="A6027" s="4">
        <v>31470</v>
      </c>
      <c r="B6027">
        <v>8.15</v>
      </c>
    </row>
    <row r="6028" spans="1:2" hidden="1">
      <c r="A6028" s="4">
        <v>31471</v>
      </c>
      <c r="B6028">
        <v>8.1300000000000008</v>
      </c>
    </row>
    <row r="6029" spans="1:2" hidden="1">
      <c r="A6029" s="4">
        <v>31474</v>
      </c>
      <c r="B6029">
        <v>7.99</v>
      </c>
    </row>
    <row r="6030" spans="1:2" hidden="1">
      <c r="A6030" s="4">
        <v>31475</v>
      </c>
      <c r="B6030">
        <v>7.93</v>
      </c>
    </row>
    <row r="6031" spans="1:2" hidden="1">
      <c r="A6031" s="4">
        <v>31476</v>
      </c>
      <c r="B6031">
        <v>8.1199999999999992</v>
      </c>
    </row>
    <row r="6032" spans="1:2" hidden="1">
      <c r="A6032" s="4">
        <v>31477</v>
      </c>
      <c r="B6032">
        <v>8.0399999999999991</v>
      </c>
    </row>
    <row r="6033" spans="1:2" hidden="1">
      <c r="A6033" s="4">
        <v>31478</v>
      </c>
      <c r="B6033">
        <v>7.96</v>
      </c>
    </row>
    <row r="6034" spans="1:2" hidden="1">
      <c r="A6034" s="4">
        <v>31481</v>
      </c>
      <c r="B6034">
        <v>7.76</v>
      </c>
    </row>
    <row r="6035" spans="1:2" hidden="1">
      <c r="A6035" s="4">
        <v>31482</v>
      </c>
      <c r="B6035">
        <v>7.7</v>
      </c>
    </row>
    <row r="6036" spans="1:2" hidden="1">
      <c r="A6036" s="4">
        <v>31483</v>
      </c>
      <c r="B6036">
        <v>7.68</v>
      </c>
    </row>
    <row r="6037" spans="1:2" hidden="1">
      <c r="A6037" s="4">
        <v>31484</v>
      </c>
      <c r="B6037">
        <v>7.75</v>
      </c>
    </row>
    <row r="6038" spans="1:2" hidden="1">
      <c r="A6038" s="4">
        <v>31485</v>
      </c>
      <c r="B6038">
        <v>7.72</v>
      </c>
    </row>
    <row r="6039" spans="1:2" hidden="1">
      <c r="A6039" s="4">
        <v>31488</v>
      </c>
      <c r="B6039">
        <v>7.77</v>
      </c>
    </row>
    <row r="6040" spans="1:2" hidden="1">
      <c r="A6040" s="4">
        <v>31489</v>
      </c>
      <c r="B6040">
        <v>7.83</v>
      </c>
    </row>
    <row r="6041" spans="1:2" hidden="1">
      <c r="A6041" s="4">
        <v>31490</v>
      </c>
      <c r="B6041">
        <v>7.82</v>
      </c>
    </row>
    <row r="6042" spans="1:2" hidden="1">
      <c r="A6042" s="4">
        <v>31491</v>
      </c>
      <c r="B6042">
        <v>7.78</v>
      </c>
    </row>
    <row r="6043" spans="1:2" hidden="1">
      <c r="A6043" s="4">
        <v>31492</v>
      </c>
      <c r="B6043">
        <v>7.8</v>
      </c>
    </row>
    <row r="6044" spans="1:2" hidden="1">
      <c r="A6044" s="4">
        <v>31495</v>
      </c>
      <c r="B6044">
        <v>7.7</v>
      </c>
    </row>
    <row r="6045" spans="1:2" hidden="1">
      <c r="A6045" s="4">
        <v>31496</v>
      </c>
      <c r="B6045">
        <v>7.7</v>
      </c>
    </row>
    <row r="6046" spans="1:2" hidden="1">
      <c r="A6046" s="4">
        <v>31497</v>
      </c>
      <c r="B6046">
        <v>7.64</v>
      </c>
    </row>
    <row r="6047" spans="1:2" hidden="1">
      <c r="A6047" s="4">
        <v>31498</v>
      </c>
      <c r="B6047">
        <v>7.49</v>
      </c>
    </row>
    <row r="6048" spans="1:2" hidden="1">
      <c r="A6048" s="4">
        <v>31502</v>
      </c>
      <c r="B6048">
        <v>7.39</v>
      </c>
    </row>
    <row r="6049" spans="1:2" hidden="1">
      <c r="A6049" s="4">
        <v>31503</v>
      </c>
      <c r="B6049">
        <v>7.37</v>
      </c>
    </row>
    <row r="6050" spans="1:2" hidden="1">
      <c r="A6050" s="4">
        <v>31504</v>
      </c>
      <c r="B6050">
        <v>7.33</v>
      </c>
    </row>
    <row r="6051" spans="1:2" hidden="1">
      <c r="A6051" s="4">
        <v>31505</v>
      </c>
      <c r="B6051">
        <v>7.41</v>
      </c>
    </row>
    <row r="6052" spans="1:2" hidden="1">
      <c r="A6052" s="4">
        <v>31506</v>
      </c>
      <c r="B6052">
        <v>7.45</v>
      </c>
    </row>
    <row r="6053" spans="1:2" hidden="1">
      <c r="A6053" s="4">
        <v>31509</v>
      </c>
      <c r="B6053">
        <v>7.43</v>
      </c>
    </row>
    <row r="6054" spans="1:2" hidden="1">
      <c r="A6054" s="4">
        <v>31510</v>
      </c>
      <c r="B6054">
        <v>7.31</v>
      </c>
    </row>
    <row r="6055" spans="1:2" hidden="1">
      <c r="A6055" s="4">
        <v>31511</v>
      </c>
      <c r="B6055">
        <v>7.27</v>
      </c>
    </row>
    <row r="6056" spans="1:2" hidden="1">
      <c r="A6056" s="4">
        <v>31512</v>
      </c>
      <c r="B6056">
        <v>7.23</v>
      </c>
    </row>
    <row r="6057" spans="1:2" hidden="1">
      <c r="A6057" s="4">
        <v>31513</v>
      </c>
      <c r="B6057">
        <v>7.29</v>
      </c>
    </row>
    <row r="6058" spans="1:2" hidden="1">
      <c r="A6058" s="4">
        <v>31516</v>
      </c>
      <c r="B6058">
        <v>7.19</v>
      </c>
    </row>
    <row r="6059" spans="1:2" hidden="1">
      <c r="A6059" s="4">
        <v>31517</v>
      </c>
      <c r="B6059">
        <v>7.22</v>
      </c>
    </row>
    <row r="6060" spans="1:2" hidden="1">
      <c r="A6060" s="4">
        <v>31518</v>
      </c>
      <c r="B6060">
        <v>6.98</v>
      </c>
    </row>
    <row r="6061" spans="1:2" hidden="1">
      <c r="A6061" s="4">
        <v>31519</v>
      </c>
      <c r="B6061">
        <v>7.03</v>
      </c>
    </row>
    <row r="6062" spans="1:2" hidden="1">
      <c r="A6062" s="4">
        <v>31520</v>
      </c>
      <c r="B6062">
        <v>7.09</v>
      </c>
    </row>
    <row r="6063" spans="1:2" hidden="1">
      <c r="A6063" s="4">
        <v>31523</v>
      </c>
      <c r="B6063">
        <v>7.04</v>
      </c>
    </row>
    <row r="6064" spans="1:2" hidden="1">
      <c r="A6064" s="4">
        <v>31524</v>
      </c>
      <c r="B6064">
        <v>7.25</v>
      </c>
    </row>
    <row r="6065" spans="1:2" hidden="1">
      <c r="A6065" s="4">
        <v>31525</v>
      </c>
      <c r="B6065">
        <v>7.36</v>
      </c>
    </row>
    <row r="6066" spans="1:2" hidden="1">
      <c r="A6066" s="4">
        <v>31526</v>
      </c>
      <c r="B6066">
        <v>7.51</v>
      </c>
    </row>
    <row r="6067" spans="1:2" hidden="1">
      <c r="A6067" s="4">
        <v>31527</v>
      </c>
      <c r="B6067">
        <v>7.58</v>
      </c>
    </row>
    <row r="6068" spans="1:2" hidden="1">
      <c r="A6068" s="4">
        <v>31530</v>
      </c>
      <c r="B6068">
        <v>7.48</v>
      </c>
    </row>
    <row r="6069" spans="1:2" hidden="1">
      <c r="A6069" s="4">
        <v>31531</v>
      </c>
      <c r="B6069">
        <v>7.38</v>
      </c>
    </row>
    <row r="6070" spans="1:2" hidden="1">
      <c r="A6070" s="4">
        <v>31532</v>
      </c>
      <c r="B6070">
        <v>7.38</v>
      </c>
    </row>
    <row r="6071" spans="1:2" hidden="1">
      <c r="A6071" s="4">
        <v>31533</v>
      </c>
      <c r="B6071">
        <v>7.45</v>
      </c>
    </row>
    <row r="6072" spans="1:2" hidden="1">
      <c r="A6072" s="4">
        <v>31534</v>
      </c>
      <c r="B6072">
        <v>7.51</v>
      </c>
    </row>
    <row r="6073" spans="1:2" hidden="1">
      <c r="A6073" s="4">
        <v>31537</v>
      </c>
      <c r="B6073">
        <v>7.45</v>
      </c>
    </row>
    <row r="6074" spans="1:2" hidden="1">
      <c r="A6074" s="4">
        <v>31538</v>
      </c>
      <c r="B6074">
        <v>7.46</v>
      </c>
    </row>
    <row r="6075" spans="1:2" hidden="1">
      <c r="A6075" s="4">
        <v>31539</v>
      </c>
      <c r="B6075">
        <v>7.43</v>
      </c>
    </row>
    <row r="6076" spans="1:2" hidden="1">
      <c r="A6076" s="4">
        <v>31540</v>
      </c>
      <c r="B6076">
        <v>7.4</v>
      </c>
    </row>
    <row r="6077" spans="1:2" hidden="1">
      <c r="A6077" s="4">
        <v>31541</v>
      </c>
      <c r="B6077">
        <v>7.48</v>
      </c>
    </row>
    <row r="6078" spans="1:2" hidden="1">
      <c r="A6078" s="4">
        <v>31544</v>
      </c>
      <c r="B6078">
        <v>7.67</v>
      </c>
    </row>
    <row r="6079" spans="1:2" hidden="1">
      <c r="A6079" s="4">
        <v>31545</v>
      </c>
      <c r="B6079">
        <v>7.63</v>
      </c>
    </row>
    <row r="6080" spans="1:2" hidden="1">
      <c r="A6080" s="4">
        <v>31546</v>
      </c>
      <c r="B6080">
        <v>7.66</v>
      </c>
    </row>
    <row r="6081" spans="1:2" hidden="1">
      <c r="A6081" s="4">
        <v>31547</v>
      </c>
      <c r="B6081">
        <v>7.79</v>
      </c>
    </row>
    <row r="6082" spans="1:2" hidden="1">
      <c r="A6082" s="4">
        <v>31548</v>
      </c>
      <c r="B6082">
        <v>7.99</v>
      </c>
    </row>
    <row r="6083" spans="1:2" hidden="1">
      <c r="A6083" s="4">
        <v>31551</v>
      </c>
      <c r="B6083">
        <v>7.98</v>
      </c>
    </row>
    <row r="6084" spans="1:2" hidden="1">
      <c r="A6084" s="4">
        <v>31552</v>
      </c>
      <c r="B6084">
        <v>7.88</v>
      </c>
    </row>
    <row r="6085" spans="1:2" hidden="1">
      <c r="A6085" s="4">
        <v>31553</v>
      </c>
      <c r="B6085">
        <v>7.9</v>
      </c>
    </row>
    <row r="6086" spans="1:2" hidden="1">
      <c r="A6086" s="4">
        <v>31554</v>
      </c>
      <c r="B6086">
        <v>7.88</v>
      </c>
    </row>
    <row r="6087" spans="1:2" hidden="1">
      <c r="A6087" s="4">
        <v>31555</v>
      </c>
      <c r="B6087">
        <v>7.84</v>
      </c>
    </row>
    <row r="6088" spans="1:2" hidden="1">
      <c r="A6088" s="4">
        <v>31559</v>
      </c>
      <c r="B6088">
        <v>7.73</v>
      </c>
    </row>
    <row r="6089" spans="1:2" hidden="1">
      <c r="A6089" s="4">
        <v>31560</v>
      </c>
      <c r="B6089">
        <v>7.73</v>
      </c>
    </row>
    <row r="6090" spans="1:2" hidden="1">
      <c r="A6090" s="4">
        <v>31561</v>
      </c>
      <c r="B6090">
        <v>7.99</v>
      </c>
    </row>
    <row r="6091" spans="1:2" hidden="1">
      <c r="A6091" s="4">
        <v>31562</v>
      </c>
      <c r="B6091">
        <v>8.0500000000000007</v>
      </c>
    </row>
    <row r="6092" spans="1:2" hidden="1">
      <c r="A6092" s="4">
        <v>31565</v>
      </c>
      <c r="B6092">
        <v>8.32</v>
      </c>
    </row>
    <row r="6093" spans="1:2" hidden="1">
      <c r="A6093" s="4">
        <v>31566</v>
      </c>
      <c r="B6093">
        <v>8.19</v>
      </c>
    </row>
    <row r="6094" spans="1:2" hidden="1">
      <c r="A6094" s="4">
        <v>31567</v>
      </c>
      <c r="B6094">
        <v>8.39</v>
      </c>
    </row>
    <row r="6095" spans="1:2" hidden="1">
      <c r="A6095" s="4">
        <v>31568</v>
      </c>
      <c r="B6095">
        <v>8.31</v>
      </c>
    </row>
    <row r="6096" spans="1:2" hidden="1">
      <c r="A6096" s="4">
        <v>31569</v>
      </c>
      <c r="B6096">
        <v>7.95</v>
      </c>
    </row>
    <row r="6097" spans="1:2" hidden="1">
      <c r="A6097" s="4">
        <v>31572</v>
      </c>
      <c r="B6097">
        <v>8.1300000000000008</v>
      </c>
    </row>
    <row r="6098" spans="1:2" hidden="1">
      <c r="A6098" s="4">
        <v>31573</v>
      </c>
      <c r="B6098">
        <v>8.07</v>
      </c>
    </row>
    <row r="6099" spans="1:2" hidden="1">
      <c r="A6099" s="4">
        <v>31574</v>
      </c>
      <c r="B6099">
        <v>8.01</v>
      </c>
    </row>
    <row r="6100" spans="1:2" hidden="1">
      <c r="A6100" s="4">
        <v>31575</v>
      </c>
      <c r="B6100">
        <v>7.98</v>
      </c>
    </row>
    <row r="6101" spans="1:2" hidden="1">
      <c r="A6101" s="4">
        <v>31576</v>
      </c>
      <c r="B6101">
        <v>7.73</v>
      </c>
    </row>
    <row r="6102" spans="1:2" hidden="1">
      <c r="A6102" s="4">
        <v>31579</v>
      </c>
      <c r="B6102">
        <v>7.63</v>
      </c>
    </row>
    <row r="6103" spans="1:2" hidden="1">
      <c r="A6103" s="4">
        <v>31580</v>
      </c>
      <c r="B6103">
        <v>7.63</v>
      </c>
    </row>
    <row r="6104" spans="1:2" hidden="1">
      <c r="A6104" s="4">
        <v>31581</v>
      </c>
      <c r="B6104">
        <v>7.57</v>
      </c>
    </row>
    <row r="6105" spans="1:2" hidden="1">
      <c r="A6105" s="4">
        <v>31582</v>
      </c>
      <c r="B6105">
        <v>7.69</v>
      </c>
    </row>
    <row r="6106" spans="1:2" hidden="1">
      <c r="A6106" s="4">
        <v>31583</v>
      </c>
      <c r="B6106">
        <v>7.6</v>
      </c>
    </row>
    <row r="6107" spans="1:2" hidden="1">
      <c r="A6107" s="4">
        <v>31586</v>
      </c>
      <c r="B6107">
        <v>7.55</v>
      </c>
    </row>
    <row r="6108" spans="1:2" hidden="1">
      <c r="A6108" s="4">
        <v>31587</v>
      </c>
      <c r="B6108">
        <v>7.47</v>
      </c>
    </row>
    <row r="6109" spans="1:2" hidden="1">
      <c r="A6109" s="4">
        <v>31588</v>
      </c>
      <c r="B6109">
        <v>7.42</v>
      </c>
    </row>
    <row r="6110" spans="1:2" hidden="1">
      <c r="A6110" s="4">
        <v>31589</v>
      </c>
      <c r="B6110">
        <v>7.42</v>
      </c>
    </row>
    <row r="6111" spans="1:2" hidden="1">
      <c r="A6111" s="4">
        <v>31590</v>
      </c>
      <c r="B6111">
        <v>7.38</v>
      </c>
    </row>
    <row r="6112" spans="1:2" hidden="1">
      <c r="A6112" s="4">
        <v>31593</v>
      </c>
      <c r="B6112">
        <v>7.35</v>
      </c>
    </row>
    <row r="6113" spans="1:2" hidden="1">
      <c r="A6113" s="4">
        <v>31594</v>
      </c>
      <c r="B6113">
        <v>7.37</v>
      </c>
    </row>
    <row r="6114" spans="1:2" hidden="1">
      <c r="A6114" s="4">
        <v>31595</v>
      </c>
      <c r="B6114">
        <v>7.37</v>
      </c>
    </row>
    <row r="6115" spans="1:2" hidden="1">
      <c r="A6115" s="4">
        <v>31596</v>
      </c>
      <c r="B6115">
        <v>7.31</v>
      </c>
    </row>
    <row r="6116" spans="1:2" hidden="1">
      <c r="A6116" s="4">
        <v>31600</v>
      </c>
      <c r="B6116">
        <v>7.31</v>
      </c>
    </row>
    <row r="6117" spans="1:2" hidden="1">
      <c r="A6117" s="4">
        <v>31601</v>
      </c>
      <c r="B6117">
        <v>7.44</v>
      </c>
    </row>
    <row r="6118" spans="1:2" hidden="1">
      <c r="A6118" s="4">
        <v>31602</v>
      </c>
      <c r="B6118">
        <v>7.31</v>
      </c>
    </row>
    <row r="6119" spans="1:2" hidden="1">
      <c r="A6119" s="4">
        <v>31603</v>
      </c>
      <c r="B6119">
        <v>7.31</v>
      </c>
    </row>
    <row r="6120" spans="1:2" hidden="1">
      <c r="A6120" s="4">
        <v>31604</v>
      </c>
      <c r="B6120">
        <v>7.3</v>
      </c>
    </row>
    <row r="6121" spans="1:2" hidden="1">
      <c r="A6121" s="4">
        <v>31607</v>
      </c>
      <c r="B6121">
        <v>7.25</v>
      </c>
    </row>
    <row r="6122" spans="1:2" hidden="1">
      <c r="A6122" s="4">
        <v>31608</v>
      </c>
      <c r="B6122">
        <v>7.16</v>
      </c>
    </row>
    <row r="6123" spans="1:2" hidden="1">
      <c r="A6123" s="4">
        <v>31609</v>
      </c>
      <c r="B6123">
        <v>7.2</v>
      </c>
    </row>
    <row r="6124" spans="1:2" hidden="1">
      <c r="A6124" s="4">
        <v>31610</v>
      </c>
      <c r="B6124">
        <v>7.18</v>
      </c>
    </row>
    <row r="6125" spans="1:2" hidden="1">
      <c r="A6125" s="4">
        <v>31611</v>
      </c>
      <c r="B6125">
        <v>7.16</v>
      </c>
    </row>
    <row r="6126" spans="1:2" hidden="1">
      <c r="A6126" s="4">
        <v>31614</v>
      </c>
      <c r="B6126">
        <v>7.14</v>
      </c>
    </row>
    <row r="6127" spans="1:2" hidden="1">
      <c r="A6127" s="4">
        <v>31615</v>
      </c>
      <c r="B6127">
        <v>7.2</v>
      </c>
    </row>
    <row r="6128" spans="1:2" hidden="1">
      <c r="A6128" s="4">
        <v>31616</v>
      </c>
      <c r="B6128">
        <v>7.29</v>
      </c>
    </row>
    <row r="6129" spans="1:2" hidden="1">
      <c r="A6129" s="4">
        <v>31617</v>
      </c>
      <c r="B6129">
        <v>7.35</v>
      </c>
    </row>
    <row r="6130" spans="1:2" hidden="1">
      <c r="A6130" s="4">
        <v>31618</v>
      </c>
      <c r="B6130">
        <v>7.33</v>
      </c>
    </row>
    <row r="6131" spans="1:2" hidden="1">
      <c r="A6131" s="4">
        <v>31621</v>
      </c>
      <c r="B6131">
        <v>7.53</v>
      </c>
    </row>
    <row r="6132" spans="1:2" hidden="1">
      <c r="A6132" s="4">
        <v>31622</v>
      </c>
      <c r="B6132">
        <v>7.41</v>
      </c>
    </row>
    <row r="6133" spans="1:2" hidden="1">
      <c r="A6133" s="4">
        <v>31623</v>
      </c>
      <c r="B6133">
        <v>7.41</v>
      </c>
    </row>
    <row r="6134" spans="1:2" hidden="1">
      <c r="A6134" s="4">
        <v>31624</v>
      </c>
      <c r="B6134">
        <v>7.34</v>
      </c>
    </row>
    <row r="6135" spans="1:2" hidden="1">
      <c r="A6135" s="4">
        <v>31625</v>
      </c>
      <c r="B6135">
        <v>7.34</v>
      </c>
    </row>
    <row r="6136" spans="1:2" hidden="1">
      <c r="A6136" s="4">
        <v>31628</v>
      </c>
      <c r="B6136">
        <v>7.33</v>
      </c>
    </row>
    <row r="6137" spans="1:2" hidden="1">
      <c r="A6137" s="4">
        <v>31629</v>
      </c>
      <c r="B6137">
        <v>7.39</v>
      </c>
    </row>
    <row r="6138" spans="1:2" hidden="1">
      <c r="A6138" s="4">
        <v>31630</v>
      </c>
      <c r="B6138">
        <v>7.47</v>
      </c>
    </row>
    <row r="6139" spans="1:2" hidden="1">
      <c r="A6139" s="4">
        <v>31631</v>
      </c>
      <c r="B6139">
        <v>7.45</v>
      </c>
    </row>
    <row r="6140" spans="1:2" hidden="1">
      <c r="A6140" s="4">
        <v>31632</v>
      </c>
      <c r="B6140">
        <v>7.3</v>
      </c>
    </row>
    <row r="6141" spans="1:2" hidden="1">
      <c r="A6141" s="4">
        <v>31635</v>
      </c>
      <c r="B6141">
        <v>7.25</v>
      </c>
    </row>
    <row r="6142" spans="1:2" hidden="1">
      <c r="A6142" s="4">
        <v>31636</v>
      </c>
      <c r="B6142">
        <v>7.23</v>
      </c>
    </row>
    <row r="6143" spans="1:2" hidden="1">
      <c r="A6143" s="4">
        <v>31637</v>
      </c>
      <c r="B6143">
        <v>7.15</v>
      </c>
    </row>
    <row r="6144" spans="1:2" hidden="1">
      <c r="A6144" s="4">
        <v>31638</v>
      </c>
      <c r="B6144">
        <v>7.16</v>
      </c>
    </row>
    <row r="6145" spans="1:2" hidden="1">
      <c r="A6145" s="4">
        <v>31639</v>
      </c>
      <c r="B6145">
        <v>7.14</v>
      </c>
    </row>
    <row r="6146" spans="1:2" hidden="1">
      <c r="A6146" s="4">
        <v>31642</v>
      </c>
      <c r="B6146">
        <v>7.14</v>
      </c>
    </row>
    <row r="6147" spans="1:2" hidden="1">
      <c r="A6147" s="4">
        <v>31643</v>
      </c>
      <c r="B6147">
        <v>7.02</v>
      </c>
    </row>
    <row r="6148" spans="1:2" hidden="1">
      <c r="A6148" s="4">
        <v>31644</v>
      </c>
      <c r="B6148">
        <v>7</v>
      </c>
    </row>
    <row r="6149" spans="1:2" hidden="1">
      <c r="A6149" s="4">
        <v>31645</v>
      </c>
      <c r="B6149">
        <v>6.96</v>
      </c>
    </row>
    <row r="6150" spans="1:2" hidden="1">
      <c r="A6150" s="4">
        <v>31646</v>
      </c>
      <c r="B6150">
        <v>7.07</v>
      </c>
    </row>
    <row r="6151" spans="1:2" hidden="1">
      <c r="A6151" s="4">
        <v>31649</v>
      </c>
      <c r="B6151">
        <v>7.06</v>
      </c>
    </row>
    <row r="6152" spans="1:2" hidden="1">
      <c r="A6152" s="4">
        <v>31650</v>
      </c>
      <c r="B6152">
        <v>6.97</v>
      </c>
    </row>
    <row r="6153" spans="1:2" hidden="1">
      <c r="A6153" s="4">
        <v>31651</v>
      </c>
      <c r="B6153">
        <v>7.06</v>
      </c>
    </row>
    <row r="6154" spans="1:2" hidden="1">
      <c r="A6154" s="4">
        <v>31652</v>
      </c>
      <c r="B6154">
        <v>7.04</v>
      </c>
    </row>
    <row r="6155" spans="1:2" hidden="1">
      <c r="A6155" s="4">
        <v>31653</v>
      </c>
      <c r="B6155">
        <v>6.95</v>
      </c>
    </row>
    <row r="6156" spans="1:2" hidden="1">
      <c r="A6156" s="4">
        <v>31657</v>
      </c>
      <c r="B6156">
        <v>7.03</v>
      </c>
    </row>
    <row r="6157" spans="1:2" hidden="1">
      <c r="A6157" s="4">
        <v>31658</v>
      </c>
      <c r="B6157">
        <v>7.2</v>
      </c>
    </row>
    <row r="6158" spans="1:2" hidden="1">
      <c r="A6158" s="4">
        <v>31659</v>
      </c>
      <c r="B6158">
        <v>7.15</v>
      </c>
    </row>
    <row r="6159" spans="1:2" hidden="1">
      <c r="A6159" s="4">
        <v>31660</v>
      </c>
      <c r="B6159">
        <v>7.32</v>
      </c>
    </row>
    <row r="6160" spans="1:2" hidden="1">
      <c r="A6160" s="4">
        <v>31663</v>
      </c>
      <c r="B6160">
        <v>7.38</v>
      </c>
    </row>
    <row r="6161" spans="1:2" hidden="1">
      <c r="A6161" s="4">
        <v>31664</v>
      </c>
      <c r="B6161">
        <v>7.35</v>
      </c>
    </row>
    <row r="6162" spans="1:2" hidden="1">
      <c r="A6162" s="4">
        <v>31665</v>
      </c>
      <c r="B6162">
        <v>7.35</v>
      </c>
    </row>
    <row r="6163" spans="1:2" hidden="1">
      <c r="A6163" s="4">
        <v>31666</v>
      </c>
      <c r="B6163">
        <v>7.57</v>
      </c>
    </row>
    <row r="6164" spans="1:2" hidden="1">
      <c r="A6164" s="4">
        <v>31667</v>
      </c>
      <c r="B6164">
        <v>7.63</v>
      </c>
    </row>
    <row r="6165" spans="1:2" hidden="1">
      <c r="A6165" s="4">
        <v>31670</v>
      </c>
      <c r="B6165">
        <v>7.53</v>
      </c>
    </row>
    <row r="6166" spans="1:2" hidden="1">
      <c r="A6166" s="4">
        <v>31671</v>
      </c>
      <c r="B6166">
        <v>7.53</v>
      </c>
    </row>
    <row r="6167" spans="1:2" hidden="1">
      <c r="A6167" s="4">
        <v>31672</v>
      </c>
      <c r="B6167">
        <v>7.46</v>
      </c>
    </row>
    <row r="6168" spans="1:2" hidden="1">
      <c r="A6168" s="4">
        <v>31673</v>
      </c>
      <c r="B6168">
        <v>7.62</v>
      </c>
    </row>
    <row r="6169" spans="1:2" hidden="1">
      <c r="A6169" s="4">
        <v>31674</v>
      </c>
      <c r="B6169">
        <v>7.67</v>
      </c>
    </row>
    <row r="6170" spans="1:2" hidden="1">
      <c r="A6170" s="4">
        <v>31677</v>
      </c>
      <c r="B6170">
        <v>7.62</v>
      </c>
    </row>
    <row r="6171" spans="1:2" hidden="1">
      <c r="A6171" s="4">
        <v>31678</v>
      </c>
      <c r="B6171">
        <v>7.58</v>
      </c>
    </row>
    <row r="6172" spans="1:2" hidden="1">
      <c r="A6172" s="4">
        <v>31679</v>
      </c>
      <c r="B6172">
        <v>7.48</v>
      </c>
    </row>
    <row r="6173" spans="1:2" hidden="1">
      <c r="A6173" s="4">
        <v>31680</v>
      </c>
      <c r="B6173">
        <v>7.47</v>
      </c>
    </row>
    <row r="6174" spans="1:2" hidden="1">
      <c r="A6174" s="4">
        <v>31681</v>
      </c>
      <c r="B6174">
        <v>7.47</v>
      </c>
    </row>
    <row r="6175" spans="1:2" hidden="1">
      <c r="A6175" s="4">
        <v>31684</v>
      </c>
      <c r="B6175">
        <v>7.54</v>
      </c>
    </row>
    <row r="6176" spans="1:2" hidden="1">
      <c r="A6176" s="4">
        <v>31685</v>
      </c>
      <c r="B6176">
        <v>7.45</v>
      </c>
    </row>
    <row r="6177" spans="1:2" hidden="1">
      <c r="A6177" s="4">
        <v>31686</v>
      </c>
      <c r="B6177">
        <v>7.41</v>
      </c>
    </row>
    <row r="6178" spans="1:2" hidden="1">
      <c r="A6178" s="4">
        <v>31687</v>
      </c>
      <c r="B6178">
        <v>7.45</v>
      </c>
    </row>
    <row r="6179" spans="1:2" hidden="1">
      <c r="A6179" s="4">
        <v>31688</v>
      </c>
      <c r="B6179">
        <v>7.31</v>
      </c>
    </row>
    <row r="6180" spans="1:2" hidden="1">
      <c r="A6180" s="4">
        <v>31691</v>
      </c>
      <c r="B6180">
        <v>7.28</v>
      </c>
    </row>
    <row r="6181" spans="1:2" hidden="1">
      <c r="A6181" s="4">
        <v>31692</v>
      </c>
      <c r="B6181">
        <v>7.28</v>
      </c>
    </row>
    <row r="6182" spans="1:2" hidden="1">
      <c r="A6182" s="4">
        <v>31693</v>
      </c>
      <c r="B6182">
        <v>7.31</v>
      </c>
    </row>
    <row r="6183" spans="1:2" hidden="1">
      <c r="A6183" s="4">
        <v>31694</v>
      </c>
      <c r="B6183">
        <v>7.33</v>
      </c>
    </row>
    <row r="6184" spans="1:2" hidden="1">
      <c r="A6184" s="4">
        <v>31695</v>
      </c>
      <c r="B6184">
        <v>7.36</v>
      </c>
    </row>
    <row r="6185" spans="1:2" hidden="1">
      <c r="A6185" s="4">
        <v>31699</v>
      </c>
      <c r="B6185">
        <v>7.49</v>
      </c>
    </row>
    <row r="6186" spans="1:2" hidden="1">
      <c r="A6186" s="4">
        <v>31700</v>
      </c>
      <c r="B6186">
        <v>7.51</v>
      </c>
    </row>
    <row r="6187" spans="1:2" hidden="1">
      <c r="A6187" s="4">
        <v>31701</v>
      </c>
      <c r="B6187">
        <v>7.53</v>
      </c>
    </row>
    <row r="6188" spans="1:2" hidden="1">
      <c r="A6188" s="4">
        <v>31702</v>
      </c>
      <c r="B6188">
        <v>7.57</v>
      </c>
    </row>
    <row r="6189" spans="1:2" hidden="1">
      <c r="A6189" s="4">
        <v>31705</v>
      </c>
      <c r="B6189">
        <v>7.66</v>
      </c>
    </row>
    <row r="6190" spans="1:2" hidden="1">
      <c r="A6190" s="4">
        <v>31706</v>
      </c>
      <c r="B6190">
        <v>7.57</v>
      </c>
    </row>
    <row r="6191" spans="1:2" hidden="1">
      <c r="A6191" s="4">
        <v>31707</v>
      </c>
      <c r="B6191">
        <v>7.49</v>
      </c>
    </row>
    <row r="6192" spans="1:2" hidden="1">
      <c r="A6192" s="4">
        <v>31708</v>
      </c>
      <c r="B6192">
        <v>7.43</v>
      </c>
    </row>
    <row r="6193" spans="1:2" hidden="1">
      <c r="A6193" s="4">
        <v>31709</v>
      </c>
      <c r="B6193">
        <v>7.47</v>
      </c>
    </row>
    <row r="6194" spans="1:2" hidden="1">
      <c r="A6194" s="4">
        <v>31712</v>
      </c>
      <c r="B6194">
        <v>7.42</v>
      </c>
    </row>
    <row r="6195" spans="1:2" hidden="1">
      <c r="A6195" s="4">
        <v>31713</v>
      </c>
      <c r="B6195">
        <v>7.45</v>
      </c>
    </row>
    <row r="6196" spans="1:2" hidden="1">
      <c r="A6196" s="4">
        <v>31714</v>
      </c>
      <c r="B6196">
        <v>7.41</v>
      </c>
    </row>
    <row r="6197" spans="1:2" hidden="1">
      <c r="A6197" s="4">
        <v>31715</v>
      </c>
      <c r="B6197">
        <v>7.31</v>
      </c>
    </row>
    <row r="6198" spans="1:2" hidden="1">
      <c r="A6198" s="4">
        <v>31716</v>
      </c>
      <c r="B6198">
        <v>7.34</v>
      </c>
    </row>
    <row r="6199" spans="1:2" hidden="1">
      <c r="A6199" s="4">
        <v>31719</v>
      </c>
      <c r="B6199">
        <v>7.29</v>
      </c>
    </row>
    <row r="6200" spans="1:2" hidden="1">
      <c r="A6200" s="4">
        <v>31720</v>
      </c>
      <c r="B6200">
        <v>7.31</v>
      </c>
    </row>
    <row r="6201" spans="1:2" hidden="1">
      <c r="A6201" s="4">
        <v>31721</v>
      </c>
      <c r="B6201">
        <v>7.24</v>
      </c>
    </row>
    <row r="6202" spans="1:2" hidden="1">
      <c r="A6202" s="4">
        <v>31722</v>
      </c>
      <c r="B6202">
        <v>7.32</v>
      </c>
    </row>
    <row r="6203" spans="1:2" hidden="1">
      <c r="A6203" s="4">
        <v>31723</v>
      </c>
      <c r="B6203">
        <v>7.4</v>
      </c>
    </row>
    <row r="6204" spans="1:2" hidden="1">
      <c r="A6204" s="4">
        <v>31726</v>
      </c>
      <c r="B6204">
        <v>7.38</v>
      </c>
    </row>
    <row r="6205" spans="1:2" hidden="1">
      <c r="A6205" s="4">
        <v>31728</v>
      </c>
      <c r="B6205">
        <v>7.35</v>
      </c>
    </row>
    <row r="6206" spans="1:2" hidden="1">
      <c r="A6206" s="4">
        <v>31729</v>
      </c>
      <c r="B6206">
        <v>7.33</v>
      </c>
    </row>
    <row r="6207" spans="1:2" hidden="1">
      <c r="A6207" s="4">
        <v>31730</v>
      </c>
      <c r="B6207">
        <v>7.29</v>
      </c>
    </row>
    <row r="6208" spans="1:2" hidden="1">
      <c r="A6208" s="4">
        <v>31733</v>
      </c>
      <c r="B6208">
        <v>7.22</v>
      </c>
    </row>
    <row r="6209" spans="1:2" hidden="1">
      <c r="A6209" s="4">
        <v>31734</v>
      </c>
      <c r="B6209">
        <v>7.27</v>
      </c>
    </row>
    <row r="6210" spans="1:2" hidden="1">
      <c r="A6210" s="4">
        <v>31735</v>
      </c>
      <c r="B6210">
        <v>7.19</v>
      </c>
    </row>
    <row r="6211" spans="1:2" hidden="1">
      <c r="A6211" s="4">
        <v>31736</v>
      </c>
      <c r="B6211">
        <v>7.19</v>
      </c>
    </row>
    <row r="6212" spans="1:2" hidden="1">
      <c r="A6212" s="4">
        <v>31737</v>
      </c>
      <c r="B6212">
        <v>7.17</v>
      </c>
    </row>
    <row r="6213" spans="1:2" hidden="1">
      <c r="A6213" s="4">
        <v>31740</v>
      </c>
      <c r="B6213">
        <v>7.11</v>
      </c>
    </row>
    <row r="6214" spans="1:2" hidden="1">
      <c r="A6214" s="4">
        <v>31741</v>
      </c>
      <c r="B6214">
        <v>7.15</v>
      </c>
    </row>
    <row r="6215" spans="1:2" hidden="1">
      <c r="A6215" s="4">
        <v>31742</v>
      </c>
      <c r="B6215">
        <v>7.15</v>
      </c>
    </row>
    <row r="6216" spans="1:2" hidden="1">
      <c r="A6216" s="4">
        <v>31744</v>
      </c>
      <c r="B6216">
        <v>7.15</v>
      </c>
    </row>
    <row r="6217" spans="1:2" hidden="1">
      <c r="A6217" s="4">
        <v>31747</v>
      </c>
      <c r="B6217">
        <v>7.18</v>
      </c>
    </row>
    <row r="6218" spans="1:2" hidden="1">
      <c r="A6218" s="4">
        <v>31748</v>
      </c>
      <c r="B6218">
        <v>7.08</v>
      </c>
    </row>
    <row r="6219" spans="1:2" hidden="1">
      <c r="A6219" s="4">
        <v>31749</v>
      </c>
      <c r="B6219">
        <v>7.06</v>
      </c>
    </row>
    <row r="6220" spans="1:2" hidden="1">
      <c r="A6220" s="4">
        <v>31750</v>
      </c>
      <c r="B6220">
        <v>7.01</v>
      </c>
    </row>
    <row r="6221" spans="1:2" hidden="1">
      <c r="A6221" s="4">
        <v>31751</v>
      </c>
      <c r="B6221">
        <v>7.12</v>
      </c>
    </row>
    <row r="6222" spans="1:2" hidden="1">
      <c r="A6222" s="4">
        <v>31754</v>
      </c>
      <c r="B6222">
        <v>7.1</v>
      </c>
    </row>
    <row r="6223" spans="1:2" hidden="1">
      <c r="A6223" s="4">
        <v>31755</v>
      </c>
      <c r="B6223">
        <v>7.07</v>
      </c>
    </row>
    <row r="6224" spans="1:2" hidden="1">
      <c r="A6224" s="4">
        <v>31756</v>
      </c>
      <c r="B6224">
        <v>7.05</v>
      </c>
    </row>
    <row r="6225" spans="1:2" hidden="1">
      <c r="A6225" s="4">
        <v>31757</v>
      </c>
      <c r="B6225">
        <v>7.12</v>
      </c>
    </row>
    <row r="6226" spans="1:2" hidden="1">
      <c r="A6226" s="4">
        <v>31758</v>
      </c>
      <c r="B6226">
        <v>7.13</v>
      </c>
    </row>
    <row r="6227" spans="1:2" hidden="1">
      <c r="A6227" s="4">
        <v>31761</v>
      </c>
      <c r="B6227">
        <v>7.15</v>
      </c>
    </row>
    <row r="6228" spans="1:2" hidden="1">
      <c r="A6228" s="4">
        <v>31762</v>
      </c>
      <c r="B6228">
        <v>7.12</v>
      </c>
    </row>
    <row r="6229" spans="1:2" hidden="1">
      <c r="A6229" s="4">
        <v>31763</v>
      </c>
      <c r="B6229">
        <v>7.12</v>
      </c>
    </row>
    <row r="6230" spans="1:2" hidden="1">
      <c r="A6230" s="4">
        <v>31764</v>
      </c>
      <c r="B6230">
        <v>7.11</v>
      </c>
    </row>
    <row r="6231" spans="1:2" hidden="1">
      <c r="A6231" s="4">
        <v>31765</v>
      </c>
      <c r="B6231">
        <v>7.1</v>
      </c>
    </row>
    <row r="6232" spans="1:2" hidden="1">
      <c r="A6232" s="4">
        <v>31768</v>
      </c>
      <c r="B6232">
        <v>7.1</v>
      </c>
    </row>
    <row r="6233" spans="1:2" hidden="1">
      <c r="A6233" s="4">
        <v>31769</v>
      </c>
      <c r="B6233">
        <v>7.08</v>
      </c>
    </row>
    <row r="6234" spans="1:2" hidden="1">
      <c r="A6234" s="4">
        <v>31770</v>
      </c>
      <c r="B6234">
        <v>7.07</v>
      </c>
    </row>
    <row r="6235" spans="1:2" hidden="1">
      <c r="A6235" s="4">
        <v>31772</v>
      </c>
      <c r="B6235">
        <v>7.08</v>
      </c>
    </row>
    <row r="6236" spans="1:2" hidden="1">
      <c r="A6236" s="4">
        <v>31775</v>
      </c>
      <c r="B6236">
        <v>7.17</v>
      </c>
    </row>
    <row r="6237" spans="1:2" hidden="1">
      <c r="A6237" s="4">
        <v>31776</v>
      </c>
      <c r="B6237">
        <v>7.23</v>
      </c>
    </row>
    <row r="6238" spans="1:2" hidden="1">
      <c r="A6238" s="4">
        <v>31777</v>
      </c>
      <c r="B6238">
        <v>7.23</v>
      </c>
    </row>
    <row r="6239" spans="1:2" hidden="1">
      <c r="A6239" s="4">
        <v>31779</v>
      </c>
      <c r="B6239">
        <v>7.18</v>
      </c>
    </row>
    <row r="6240" spans="1:2" hidden="1">
      <c r="A6240" s="4">
        <v>31782</v>
      </c>
      <c r="B6240">
        <v>7.08</v>
      </c>
    </row>
    <row r="6241" spans="1:2" hidden="1">
      <c r="A6241" s="4">
        <v>31783</v>
      </c>
      <c r="B6241">
        <v>7.08</v>
      </c>
    </row>
    <row r="6242" spans="1:2" hidden="1">
      <c r="A6242" s="4">
        <v>31784</v>
      </c>
      <c r="B6242">
        <v>7.05</v>
      </c>
    </row>
    <row r="6243" spans="1:2" hidden="1">
      <c r="A6243" s="4">
        <v>31785</v>
      </c>
      <c r="B6243">
        <v>7.04</v>
      </c>
    </row>
    <row r="6244" spans="1:2" hidden="1">
      <c r="A6244" s="4">
        <v>31786</v>
      </c>
      <c r="B6244">
        <v>7.01</v>
      </c>
    </row>
    <row r="6245" spans="1:2" hidden="1">
      <c r="A6245" s="4">
        <v>31789</v>
      </c>
      <c r="B6245">
        <v>7.05</v>
      </c>
    </row>
    <row r="6246" spans="1:2" hidden="1">
      <c r="A6246" s="4">
        <v>31790</v>
      </c>
      <c r="B6246">
        <v>7.1</v>
      </c>
    </row>
    <row r="6247" spans="1:2" hidden="1">
      <c r="A6247" s="4">
        <v>31791</v>
      </c>
      <c r="B6247">
        <v>7.11</v>
      </c>
    </row>
    <row r="6248" spans="1:2" hidden="1">
      <c r="A6248" s="4">
        <v>31792</v>
      </c>
      <c r="B6248">
        <v>7.08</v>
      </c>
    </row>
    <row r="6249" spans="1:2" hidden="1">
      <c r="A6249" s="4">
        <v>31793</v>
      </c>
      <c r="B6249">
        <v>7.03</v>
      </c>
    </row>
    <row r="6250" spans="1:2" hidden="1">
      <c r="A6250" s="4">
        <v>31797</v>
      </c>
      <c r="B6250">
        <v>7.01</v>
      </c>
    </row>
    <row r="6251" spans="1:2" hidden="1">
      <c r="A6251" s="4">
        <v>31798</v>
      </c>
      <c r="B6251">
        <v>7.01</v>
      </c>
    </row>
    <row r="6252" spans="1:2" hidden="1">
      <c r="A6252" s="4">
        <v>31799</v>
      </c>
      <c r="B6252">
        <v>7.03</v>
      </c>
    </row>
    <row r="6253" spans="1:2" hidden="1">
      <c r="A6253" s="4">
        <v>31800</v>
      </c>
      <c r="B6253">
        <v>7.06</v>
      </c>
    </row>
    <row r="6254" spans="1:2" hidden="1">
      <c r="A6254" s="4">
        <v>31803</v>
      </c>
      <c r="B6254">
        <v>7.17</v>
      </c>
    </row>
    <row r="6255" spans="1:2" hidden="1">
      <c r="A6255" s="4">
        <v>31804</v>
      </c>
      <c r="B6255">
        <v>7.16</v>
      </c>
    </row>
    <row r="6256" spans="1:2" hidden="1">
      <c r="A6256" s="4">
        <v>31805</v>
      </c>
      <c r="B6256">
        <v>7.13</v>
      </c>
    </row>
    <row r="6257" spans="1:2" hidden="1">
      <c r="A6257" s="4">
        <v>31806</v>
      </c>
      <c r="B6257">
        <v>7.13</v>
      </c>
    </row>
    <row r="6258" spans="1:2" hidden="1">
      <c r="A6258" s="4">
        <v>31807</v>
      </c>
      <c r="B6258">
        <v>7.18</v>
      </c>
    </row>
    <row r="6259" spans="1:2" hidden="1">
      <c r="A6259" s="4">
        <v>31810</v>
      </c>
      <c r="B6259">
        <v>7.23</v>
      </c>
    </row>
    <row r="6260" spans="1:2" hidden="1">
      <c r="A6260" s="4">
        <v>31811</v>
      </c>
      <c r="B6260">
        <v>7.25</v>
      </c>
    </row>
    <row r="6261" spans="1:2" hidden="1">
      <c r="A6261" s="4">
        <v>31812</v>
      </c>
      <c r="B6261">
        <v>7.23</v>
      </c>
    </row>
    <row r="6262" spans="1:2" hidden="1">
      <c r="A6262" s="4">
        <v>31813</v>
      </c>
      <c r="B6262">
        <v>7.2</v>
      </c>
    </row>
    <row r="6263" spans="1:2" hidden="1">
      <c r="A6263" s="4">
        <v>31814</v>
      </c>
      <c r="B6263">
        <v>7.19</v>
      </c>
    </row>
    <row r="6264" spans="1:2" hidden="1">
      <c r="A6264" s="4">
        <v>31817</v>
      </c>
      <c r="B6264">
        <v>7.25</v>
      </c>
    </row>
    <row r="6265" spans="1:2" hidden="1">
      <c r="A6265" s="4">
        <v>31818</v>
      </c>
      <c r="B6265">
        <v>7.33</v>
      </c>
    </row>
    <row r="6266" spans="1:2" hidden="1">
      <c r="A6266" s="4">
        <v>31819</v>
      </c>
      <c r="B6266">
        <v>7.37</v>
      </c>
    </row>
    <row r="6267" spans="1:2" hidden="1">
      <c r="A6267" s="4">
        <v>31820</v>
      </c>
      <c r="B6267">
        <v>7.31</v>
      </c>
    </row>
    <row r="6268" spans="1:2" hidden="1">
      <c r="A6268" s="4">
        <v>31821</v>
      </c>
      <c r="B6268">
        <v>7.28</v>
      </c>
    </row>
    <row r="6269" spans="1:2" hidden="1">
      <c r="A6269" s="4">
        <v>31825</v>
      </c>
      <c r="B6269">
        <v>7.33</v>
      </c>
    </row>
    <row r="6270" spans="1:2" hidden="1">
      <c r="A6270" s="4">
        <v>31826</v>
      </c>
      <c r="B6270">
        <v>7.3</v>
      </c>
    </row>
    <row r="6271" spans="1:2" hidden="1">
      <c r="A6271" s="4">
        <v>31827</v>
      </c>
      <c r="B6271">
        <v>7.23</v>
      </c>
    </row>
    <row r="6272" spans="1:2" hidden="1">
      <c r="A6272" s="4">
        <v>31828</v>
      </c>
      <c r="B6272">
        <v>7.24</v>
      </c>
    </row>
    <row r="6273" spans="1:2" hidden="1">
      <c r="A6273" s="4">
        <v>31831</v>
      </c>
      <c r="B6273">
        <v>7.23</v>
      </c>
    </row>
    <row r="6274" spans="1:2" hidden="1">
      <c r="A6274" s="4">
        <v>31832</v>
      </c>
      <c r="B6274">
        <v>7.18</v>
      </c>
    </row>
    <row r="6275" spans="1:2" hidden="1">
      <c r="A6275" s="4">
        <v>31833</v>
      </c>
      <c r="B6275">
        <v>7.21</v>
      </c>
    </row>
    <row r="6276" spans="1:2" hidden="1">
      <c r="A6276" s="4">
        <v>31834</v>
      </c>
      <c r="B6276">
        <v>7.21</v>
      </c>
    </row>
    <row r="6277" spans="1:2" hidden="1">
      <c r="A6277" s="4">
        <v>31835</v>
      </c>
      <c r="B6277">
        <v>7.19</v>
      </c>
    </row>
    <row r="6278" spans="1:2" hidden="1">
      <c r="A6278" s="4">
        <v>31838</v>
      </c>
      <c r="B6278">
        <v>7.17</v>
      </c>
    </row>
    <row r="6279" spans="1:2" hidden="1">
      <c r="A6279" s="4">
        <v>31839</v>
      </c>
      <c r="B6279">
        <v>7.21</v>
      </c>
    </row>
    <row r="6280" spans="1:2" hidden="1">
      <c r="A6280" s="4">
        <v>31840</v>
      </c>
      <c r="B6280">
        <v>7.14</v>
      </c>
    </row>
    <row r="6281" spans="1:2" hidden="1">
      <c r="A6281" s="4">
        <v>31841</v>
      </c>
      <c r="B6281">
        <v>7.16</v>
      </c>
    </row>
    <row r="6282" spans="1:2" hidden="1">
      <c r="A6282" s="4">
        <v>31842</v>
      </c>
      <c r="B6282">
        <v>7.23</v>
      </c>
    </row>
    <row r="6283" spans="1:2" hidden="1">
      <c r="A6283" s="4">
        <v>31845</v>
      </c>
      <c r="B6283">
        <v>7.23</v>
      </c>
    </row>
    <row r="6284" spans="1:2" hidden="1">
      <c r="A6284" s="4">
        <v>31846</v>
      </c>
      <c r="B6284">
        <v>7.23</v>
      </c>
    </row>
    <row r="6285" spans="1:2" hidden="1">
      <c r="A6285" s="4">
        <v>31847</v>
      </c>
      <c r="B6285">
        <v>7.23</v>
      </c>
    </row>
    <row r="6286" spans="1:2" hidden="1">
      <c r="A6286" s="4">
        <v>31848</v>
      </c>
      <c r="B6286">
        <v>7.22</v>
      </c>
    </row>
    <row r="6287" spans="1:2" hidden="1">
      <c r="A6287" s="4">
        <v>31849</v>
      </c>
      <c r="B6287">
        <v>7.19</v>
      </c>
    </row>
    <row r="6288" spans="1:2" hidden="1">
      <c r="A6288" s="4">
        <v>31852</v>
      </c>
      <c r="B6288">
        <v>7.22</v>
      </c>
    </row>
    <row r="6289" spans="1:2" hidden="1">
      <c r="A6289" s="4">
        <v>31853</v>
      </c>
      <c r="B6289">
        <v>7.2</v>
      </c>
    </row>
    <row r="6290" spans="1:2" hidden="1">
      <c r="A6290" s="4">
        <v>31854</v>
      </c>
      <c r="B6290">
        <v>7.21</v>
      </c>
    </row>
    <row r="6291" spans="1:2" hidden="1">
      <c r="A6291" s="4">
        <v>31855</v>
      </c>
      <c r="B6291">
        <v>7.21</v>
      </c>
    </row>
    <row r="6292" spans="1:2" hidden="1">
      <c r="A6292" s="4">
        <v>31856</v>
      </c>
      <c r="B6292">
        <v>7.22</v>
      </c>
    </row>
    <row r="6293" spans="1:2" hidden="1">
      <c r="A6293" s="4">
        <v>31859</v>
      </c>
      <c r="B6293">
        <v>7.25</v>
      </c>
    </row>
    <row r="6294" spans="1:2" hidden="1">
      <c r="A6294" s="4">
        <v>31860</v>
      </c>
      <c r="B6294">
        <v>7.27</v>
      </c>
    </row>
    <row r="6295" spans="1:2" hidden="1">
      <c r="A6295" s="4">
        <v>31861</v>
      </c>
      <c r="B6295">
        <v>7.26</v>
      </c>
    </row>
    <row r="6296" spans="1:2" hidden="1">
      <c r="A6296" s="4">
        <v>31862</v>
      </c>
      <c r="B6296">
        <v>7.24</v>
      </c>
    </row>
    <row r="6297" spans="1:2" hidden="1">
      <c r="A6297" s="4">
        <v>31863</v>
      </c>
      <c r="B6297">
        <v>7.33</v>
      </c>
    </row>
    <row r="6298" spans="1:2" hidden="1">
      <c r="A6298" s="4">
        <v>31866</v>
      </c>
      <c r="B6298">
        <v>7.54</v>
      </c>
    </row>
    <row r="6299" spans="1:2" hidden="1">
      <c r="A6299" s="4">
        <v>31867</v>
      </c>
      <c r="B6299">
        <v>7.51</v>
      </c>
    </row>
    <row r="6300" spans="1:2" hidden="1">
      <c r="A6300" s="4">
        <v>31868</v>
      </c>
      <c r="B6300">
        <v>7.59</v>
      </c>
    </row>
    <row r="6301" spans="1:2" hidden="1">
      <c r="A6301" s="4">
        <v>31869</v>
      </c>
      <c r="B6301">
        <v>7.59</v>
      </c>
    </row>
    <row r="6302" spans="1:2" hidden="1">
      <c r="A6302" s="4">
        <v>31870</v>
      </c>
      <c r="B6302">
        <v>7.59</v>
      </c>
    </row>
    <row r="6303" spans="1:2" hidden="1">
      <c r="A6303" s="4">
        <v>31873</v>
      </c>
      <c r="B6303">
        <v>7.54</v>
      </c>
    </row>
    <row r="6304" spans="1:2" hidden="1">
      <c r="A6304" s="4">
        <v>31874</v>
      </c>
      <c r="B6304">
        <v>7.62</v>
      </c>
    </row>
    <row r="6305" spans="1:2" hidden="1">
      <c r="A6305" s="4">
        <v>31875</v>
      </c>
      <c r="B6305">
        <v>7.61</v>
      </c>
    </row>
    <row r="6306" spans="1:2" hidden="1">
      <c r="A6306" s="4">
        <v>31876</v>
      </c>
      <c r="B6306">
        <v>7.78</v>
      </c>
    </row>
    <row r="6307" spans="1:2" hidden="1">
      <c r="A6307" s="4">
        <v>31877</v>
      </c>
      <c r="B6307">
        <v>7.98</v>
      </c>
    </row>
    <row r="6308" spans="1:2" hidden="1">
      <c r="A6308" s="4">
        <v>31880</v>
      </c>
      <c r="B6308">
        <v>8.07</v>
      </c>
    </row>
    <row r="6309" spans="1:2" hidden="1">
      <c r="A6309" s="4">
        <v>31881</v>
      </c>
      <c r="B6309">
        <v>8.2799999999999994</v>
      </c>
    </row>
    <row r="6310" spans="1:2" hidden="1">
      <c r="A6310" s="4">
        <v>31882</v>
      </c>
      <c r="B6310">
        <v>8.1</v>
      </c>
    </row>
    <row r="6311" spans="1:2" hidden="1">
      <c r="A6311" s="4">
        <v>31883</v>
      </c>
      <c r="B6311">
        <v>8.0299999999999994</v>
      </c>
    </row>
    <row r="6312" spans="1:2" hidden="1">
      <c r="A6312" s="4">
        <v>31887</v>
      </c>
      <c r="B6312">
        <v>8.1999999999999993</v>
      </c>
    </row>
    <row r="6313" spans="1:2" hidden="1">
      <c r="A6313" s="4">
        <v>31888</v>
      </c>
      <c r="B6313">
        <v>8.19</v>
      </c>
    </row>
    <row r="6314" spans="1:2" hidden="1">
      <c r="A6314" s="4">
        <v>31889</v>
      </c>
      <c r="B6314">
        <v>8.24</v>
      </c>
    </row>
    <row r="6315" spans="1:2" hidden="1">
      <c r="A6315" s="4">
        <v>31890</v>
      </c>
      <c r="B6315">
        <v>8.39</v>
      </c>
    </row>
    <row r="6316" spans="1:2" hidden="1">
      <c r="A6316" s="4">
        <v>31891</v>
      </c>
      <c r="B6316">
        <v>8.4700000000000006</v>
      </c>
    </row>
    <row r="6317" spans="1:2" hidden="1">
      <c r="A6317" s="4">
        <v>31894</v>
      </c>
      <c r="B6317">
        <v>8.3699999999999992</v>
      </c>
    </row>
    <row r="6318" spans="1:2" hidden="1">
      <c r="A6318" s="4">
        <v>31895</v>
      </c>
      <c r="B6318">
        <v>8.2799999999999994</v>
      </c>
    </row>
    <row r="6319" spans="1:2" hidden="1">
      <c r="A6319" s="4">
        <v>31896</v>
      </c>
      <c r="B6319">
        <v>8.35</v>
      </c>
    </row>
    <row r="6320" spans="1:2" hidden="1">
      <c r="A6320" s="4">
        <v>31897</v>
      </c>
      <c r="B6320">
        <v>8.2100000000000009</v>
      </c>
    </row>
    <row r="6321" spans="1:2" hidden="1">
      <c r="A6321" s="4">
        <v>31898</v>
      </c>
      <c r="B6321">
        <v>8.39</v>
      </c>
    </row>
    <row r="6322" spans="1:2" hidden="1">
      <c r="A6322" s="4">
        <v>31901</v>
      </c>
      <c r="B6322">
        <v>8.52</v>
      </c>
    </row>
    <row r="6323" spans="1:2" hidden="1">
      <c r="A6323" s="4">
        <v>31902</v>
      </c>
      <c r="B6323">
        <v>8.4499999999999993</v>
      </c>
    </row>
    <row r="6324" spans="1:2" hidden="1">
      <c r="A6324" s="4">
        <v>31903</v>
      </c>
      <c r="B6324">
        <v>8.5399999999999991</v>
      </c>
    </row>
    <row r="6325" spans="1:2" hidden="1">
      <c r="A6325" s="4">
        <v>31904</v>
      </c>
      <c r="B6325">
        <v>8.5</v>
      </c>
    </row>
    <row r="6326" spans="1:2" hidden="1">
      <c r="A6326" s="4">
        <v>31905</v>
      </c>
      <c r="B6326">
        <v>8.43</v>
      </c>
    </row>
    <row r="6327" spans="1:2" hidden="1">
      <c r="A6327" s="4">
        <v>31908</v>
      </c>
      <c r="B6327">
        <v>8.57</v>
      </c>
    </row>
    <row r="6328" spans="1:2" hidden="1">
      <c r="A6328" s="4">
        <v>31909</v>
      </c>
      <c r="B6328">
        <v>8.5500000000000007</v>
      </c>
    </row>
    <row r="6329" spans="1:2" hidden="1">
      <c r="A6329" s="4">
        <v>31910</v>
      </c>
      <c r="B6329">
        <v>8.5500000000000007</v>
      </c>
    </row>
    <row r="6330" spans="1:2" hidden="1">
      <c r="A6330" s="4">
        <v>31911</v>
      </c>
      <c r="B6330">
        <v>8.57</v>
      </c>
    </row>
    <row r="6331" spans="1:2" hidden="1">
      <c r="A6331" s="4">
        <v>31912</v>
      </c>
      <c r="B6331">
        <v>8.8000000000000007</v>
      </c>
    </row>
    <row r="6332" spans="1:2" hidden="1">
      <c r="A6332" s="4">
        <v>31915</v>
      </c>
      <c r="B6332">
        <v>8.73</v>
      </c>
    </row>
    <row r="6333" spans="1:2" hidden="1">
      <c r="A6333" s="4">
        <v>31916</v>
      </c>
      <c r="B6333">
        <v>8.89</v>
      </c>
    </row>
    <row r="6334" spans="1:2" hidden="1">
      <c r="A6334" s="4">
        <v>31917</v>
      </c>
      <c r="B6334">
        <v>8.92</v>
      </c>
    </row>
    <row r="6335" spans="1:2" hidden="1">
      <c r="A6335" s="4">
        <v>31918</v>
      </c>
      <c r="B6335">
        <v>8.8699999999999992</v>
      </c>
    </row>
    <row r="6336" spans="1:2" hidden="1">
      <c r="A6336" s="4">
        <v>31919</v>
      </c>
      <c r="B6336">
        <v>8.7799999999999994</v>
      </c>
    </row>
    <row r="6337" spans="1:2" hidden="1">
      <c r="A6337" s="4">
        <v>31923</v>
      </c>
      <c r="B6337">
        <v>8.5500000000000007</v>
      </c>
    </row>
    <row r="6338" spans="1:2" hidden="1">
      <c r="A6338" s="4">
        <v>31924</v>
      </c>
      <c r="B6338">
        <v>8.6</v>
      </c>
    </row>
    <row r="6339" spans="1:2" hidden="1">
      <c r="A6339" s="4">
        <v>31925</v>
      </c>
      <c r="B6339">
        <v>8.56</v>
      </c>
    </row>
    <row r="6340" spans="1:2" hidden="1">
      <c r="A6340" s="4">
        <v>31926</v>
      </c>
      <c r="B6340">
        <v>8.49</v>
      </c>
    </row>
    <row r="6341" spans="1:2" hidden="1">
      <c r="A6341" s="4">
        <v>31929</v>
      </c>
      <c r="B6341">
        <v>8.4499999999999993</v>
      </c>
    </row>
    <row r="6342" spans="1:2" hidden="1">
      <c r="A6342" s="4">
        <v>31930</v>
      </c>
      <c r="B6342">
        <v>8.7200000000000006</v>
      </c>
    </row>
    <row r="6343" spans="1:2" hidden="1">
      <c r="A6343" s="4">
        <v>31931</v>
      </c>
      <c r="B6343">
        <v>8.64</v>
      </c>
    </row>
    <row r="6344" spans="1:2" hidden="1">
      <c r="A6344" s="4">
        <v>31932</v>
      </c>
      <c r="B6344">
        <v>8.58</v>
      </c>
    </row>
    <row r="6345" spans="1:2" hidden="1">
      <c r="A6345" s="4">
        <v>31933</v>
      </c>
      <c r="B6345">
        <v>8.5</v>
      </c>
    </row>
    <row r="6346" spans="1:2" hidden="1">
      <c r="A6346" s="4">
        <v>31936</v>
      </c>
      <c r="B6346">
        <v>8.5299999999999994</v>
      </c>
    </row>
    <row r="6347" spans="1:2" hidden="1">
      <c r="A6347" s="4">
        <v>31937</v>
      </c>
      <c r="B6347">
        <v>8.56</v>
      </c>
    </row>
    <row r="6348" spans="1:2" hidden="1">
      <c r="A6348" s="4">
        <v>31938</v>
      </c>
      <c r="B6348">
        <v>8.56</v>
      </c>
    </row>
    <row r="6349" spans="1:2" hidden="1">
      <c r="A6349" s="4">
        <v>31939</v>
      </c>
      <c r="B6349">
        <v>8.52</v>
      </c>
    </row>
    <row r="6350" spans="1:2" hidden="1">
      <c r="A6350" s="4">
        <v>31940</v>
      </c>
      <c r="B6350">
        <v>8.32</v>
      </c>
    </row>
    <row r="6351" spans="1:2" hidden="1">
      <c r="A6351" s="4">
        <v>31943</v>
      </c>
      <c r="B6351">
        <v>8.2799999999999994</v>
      </c>
    </row>
    <row r="6352" spans="1:2" hidden="1">
      <c r="A6352" s="4">
        <v>31944</v>
      </c>
      <c r="B6352">
        <v>8.2799999999999994</v>
      </c>
    </row>
    <row r="6353" spans="1:2" hidden="1">
      <c r="A6353" s="4">
        <v>31945</v>
      </c>
      <c r="B6353">
        <v>8.23</v>
      </c>
    </row>
    <row r="6354" spans="1:2" hidden="1">
      <c r="A6354" s="4">
        <v>31946</v>
      </c>
      <c r="B6354">
        <v>8.27</v>
      </c>
    </row>
    <row r="6355" spans="1:2" hidden="1">
      <c r="A6355" s="4">
        <v>31947</v>
      </c>
      <c r="B6355">
        <v>8.3000000000000007</v>
      </c>
    </row>
    <row r="6356" spans="1:2" hidden="1">
      <c r="A6356" s="4">
        <v>31950</v>
      </c>
      <c r="B6356">
        <v>8.23</v>
      </c>
    </row>
    <row r="6357" spans="1:2" hidden="1">
      <c r="A6357" s="4">
        <v>31951</v>
      </c>
      <c r="B6357">
        <v>8.23</v>
      </c>
    </row>
    <row r="6358" spans="1:2" hidden="1">
      <c r="A6358" s="4">
        <v>31952</v>
      </c>
      <c r="B6358">
        <v>8.31</v>
      </c>
    </row>
    <row r="6359" spans="1:2" hidden="1">
      <c r="A6359" s="4">
        <v>31953</v>
      </c>
      <c r="B6359">
        <v>8.25</v>
      </c>
    </row>
    <row r="6360" spans="1:2" hidden="1">
      <c r="A6360" s="4">
        <v>31954</v>
      </c>
      <c r="B6360">
        <v>8.3699999999999992</v>
      </c>
    </row>
    <row r="6361" spans="1:2" hidden="1">
      <c r="A6361" s="4">
        <v>31957</v>
      </c>
      <c r="B6361">
        <v>8.34</v>
      </c>
    </row>
    <row r="6362" spans="1:2" hidden="1">
      <c r="A6362" s="4">
        <v>31958</v>
      </c>
      <c r="B6362">
        <v>8.3800000000000008</v>
      </c>
    </row>
    <row r="6363" spans="1:2" hidden="1">
      <c r="A6363" s="4">
        <v>31959</v>
      </c>
      <c r="B6363">
        <v>8.36</v>
      </c>
    </row>
    <row r="6364" spans="1:2" hidden="1">
      <c r="A6364" s="4">
        <v>31960</v>
      </c>
      <c r="B6364">
        <v>8.3000000000000007</v>
      </c>
    </row>
    <row r="6365" spans="1:2" hidden="1">
      <c r="A6365" s="4">
        <v>31964</v>
      </c>
      <c r="B6365">
        <v>8.2899999999999991</v>
      </c>
    </row>
    <row r="6366" spans="1:2" hidden="1">
      <c r="A6366" s="4">
        <v>31965</v>
      </c>
      <c r="B6366">
        <v>8.2799999999999994</v>
      </c>
    </row>
    <row r="6367" spans="1:2" hidden="1">
      <c r="A6367" s="4">
        <v>31966</v>
      </c>
      <c r="B6367">
        <v>8.32</v>
      </c>
    </row>
    <row r="6368" spans="1:2" hidden="1">
      <c r="A6368" s="4">
        <v>31967</v>
      </c>
      <c r="B6368">
        <v>8.3699999999999992</v>
      </c>
    </row>
    <row r="6369" spans="1:2" hidden="1">
      <c r="A6369" s="4">
        <v>31968</v>
      </c>
      <c r="B6369">
        <v>8.32</v>
      </c>
    </row>
    <row r="6370" spans="1:2" hidden="1">
      <c r="A6370" s="4">
        <v>31971</v>
      </c>
      <c r="B6370">
        <v>8.3800000000000008</v>
      </c>
    </row>
    <row r="6371" spans="1:2" hidden="1">
      <c r="A6371" s="4">
        <v>31972</v>
      </c>
      <c r="B6371">
        <v>8.33</v>
      </c>
    </row>
    <row r="6372" spans="1:2" hidden="1">
      <c r="A6372" s="4">
        <v>31973</v>
      </c>
      <c r="B6372">
        <v>8.43</v>
      </c>
    </row>
    <row r="6373" spans="1:2" hidden="1">
      <c r="A6373" s="4">
        <v>31974</v>
      </c>
      <c r="B6373">
        <v>8.41</v>
      </c>
    </row>
    <row r="6374" spans="1:2" hidden="1">
      <c r="A6374" s="4">
        <v>31975</v>
      </c>
      <c r="B6374">
        <v>8.36</v>
      </c>
    </row>
    <row r="6375" spans="1:2" hidden="1">
      <c r="A6375" s="4">
        <v>31978</v>
      </c>
      <c r="B6375">
        <v>8.41</v>
      </c>
    </row>
    <row r="6376" spans="1:2" hidden="1">
      <c r="A6376" s="4">
        <v>31979</v>
      </c>
      <c r="B6376">
        <v>8.49</v>
      </c>
    </row>
    <row r="6377" spans="1:2" hidden="1">
      <c r="A6377" s="4">
        <v>31980</v>
      </c>
      <c r="B6377">
        <v>8.5399999999999991</v>
      </c>
    </row>
    <row r="6378" spans="1:2" hidden="1">
      <c r="A6378" s="4">
        <v>31981</v>
      </c>
      <c r="B6378">
        <v>8.56</v>
      </c>
    </row>
    <row r="6379" spans="1:2" hidden="1">
      <c r="A6379" s="4">
        <v>31982</v>
      </c>
      <c r="B6379">
        <v>8.58</v>
      </c>
    </row>
    <row r="6380" spans="1:2" hidden="1">
      <c r="A6380" s="4">
        <v>31985</v>
      </c>
      <c r="B6380">
        <v>8.6</v>
      </c>
    </row>
    <row r="6381" spans="1:2" hidden="1">
      <c r="A6381" s="4">
        <v>31986</v>
      </c>
      <c r="B6381">
        <v>8.6199999999999992</v>
      </c>
    </row>
    <row r="6382" spans="1:2" hidden="1">
      <c r="A6382" s="4">
        <v>31987</v>
      </c>
      <c r="B6382">
        <v>8.61</v>
      </c>
    </row>
    <row r="6383" spans="1:2" hidden="1">
      <c r="A6383" s="4">
        <v>31988</v>
      </c>
      <c r="B6383">
        <v>8.61</v>
      </c>
    </row>
    <row r="6384" spans="1:2" hidden="1">
      <c r="A6384" s="4">
        <v>31989</v>
      </c>
      <c r="B6384">
        <v>8.66</v>
      </c>
    </row>
    <row r="6385" spans="1:2" hidden="1">
      <c r="A6385" s="4">
        <v>31992</v>
      </c>
      <c r="B6385">
        <v>8.81</v>
      </c>
    </row>
    <row r="6386" spans="1:2" hidden="1">
      <c r="A6386" s="4">
        <v>31993</v>
      </c>
      <c r="B6386">
        <v>8.81</v>
      </c>
    </row>
    <row r="6387" spans="1:2" hidden="1">
      <c r="A6387" s="4">
        <v>31994</v>
      </c>
      <c r="B6387">
        <v>8.7100000000000009</v>
      </c>
    </row>
    <row r="6388" spans="1:2" hidden="1">
      <c r="A6388" s="4">
        <v>31995</v>
      </c>
      <c r="B6388">
        <v>8.73</v>
      </c>
    </row>
    <row r="6389" spans="1:2" hidden="1">
      <c r="A6389" s="4">
        <v>31996</v>
      </c>
      <c r="B6389">
        <v>8.6999999999999993</v>
      </c>
    </row>
    <row r="6390" spans="1:2" hidden="1">
      <c r="A6390" s="4">
        <v>31999</v>
      </c>
      <c r="B6390">
        <v>8.74</v>
      </c>
    </row>
    <row r="6391" spans="1:2" hidden="1">
      <c r="A6391" s="4">
        <v>32000</v>
      </c>
      <c r="B6391">
        <v>8.73</v>
      </c>
    </row>
    <row r="6392" spans="1:2" hidden="1">
      <c r="A6392" s="4">
        <v>32001</v>
      </c>
      <c r="B6392">
        <v>8.7200000000000006</v>
      </c>
    </row>
    <row r="6393" spans="1:2" hidden="1">
      <c r="A6393" s="4">
        <v>32002</v>
      </c>
      <c r="B6393">
        <v>8.6300000000000008</v>
      </c>
    </row>
    <row r="6394" spans="1:2" hidden="1">
      <c r="A6394" s="4">
        <v>32003</v>
      </c>
      <c r="B6394">
        <v>8.58</v>
      </c>
    </row>
    <row r="6395" spans="1:2" hidden="1">
      <c r="A6395" s="4">
        <v>32006</v>
      </c>
      <c r="B6395">
        <v>8.56</v>
      </c>
    </row>
    <row r="6396" spans="1:2" hidden="1">
      <c r="A6396" s="4">
        <v>32007</v>
      </c>
      <c r="B6396">
        <v>8.73</v>
      </c>
    </row>
    <row r="6397" spans="1:2" hidden="1">
      <c r="A6397" s="4">
        <v>32008</v>
      </c>
      <c r="B6397">
        <v>8.77</v>
      </c>
    </row>
    <row r="6398" spans="1:2" hidden="1">
      <c r="A6398" s="4">
        <v>32009</v>
      </c>
      <c r="B6398">
        <v>8.74</v>
      </c>
    </row>
    <row r="6399" spans="1:2" hidden="1">
      <c r="A6399" s="4">
        <v>32010</v>
      </c>
      <c r="B6399">
        <v>8.77</v>
      </c>
    </row>
    <row r="6400" spans="1:2" hidden="1">
      <c r="A6400" s="4">
        <v>32013</v>
      </c>
      <c r="B6400">
        <v>8.7799999999999994</v>
      </c>
    </row>
    <row r="6401" spans="1:2" hidden="1">
      <c r="A6401" s="4">
        <v>32014</v>
      </c>
      <c r="B6401">
        <v>8.73</v>
      </c>
    </row>
    <row r="6402" spans="1:2" hidden="1">
      <c r="A6402" s="4">
        <v>32015</v>
      </c>
      <c r="B6402">
        <v>8.7899999999999991</v>
      </c>
    </row>
    <row r="6403" spans="1:2" hidden="1">
      <c r="A6403" s="4">
        <v>32016</v>
      </c>
      <c r="B6403">
        <v>8.92</v>
      </c>
    </row>
    <row r="6404" spans="1:2" hidden="1">
      <c r="A6404" s="4">
        <v>32017</v>
      </c>
      <c r="B6404">
        <v>9.02</v>
      </c>
    </row>
    <row r="6405" spans="1:2" hidden="1">
      <c r="A6405" s="4">
        <v>32020</v>
      </c>
      <c r="B6405">
        <v>9</v>
      </c>
    </row>
    <row r="6406" spans="1:2" hidden="1">
      <c r="A6406" s="4">
        <v>32021</v>
      </c>
      <c r="B6406">
        <v>9.0500000000000007</v>
      </c>
    </row>
    <row r="6407" spans="1:2" hidden="1">
      <c r="A6407" s="4">
        <v>32022</v>
      </c>
      <c r="B6407">
        <v>9.2799999999999994</v>
      </c>
    </row>
    <row r="6408" spans="1:2" hidden="1">
      <c r="A6408" s="4">
        <v>32023</v>
      </c>
      <c r="B6408">
        <v>9.2899999999999991</v>
      </c>
    </row>
    <row r="6409" spans="1:2" hidden="1">
      <c r="A6409" s="4">
        <v>32024</v>
      </c>
      <c r="B6409">
        <v>9.3000000000000007</v>
      </c>
    </row>
    <row r="6410" spans="1:2" hidden="1">
      <c r="A6410" s="4">
        <v>32028</v>
      </c>
      <c r="B6410">
        <v>9.5</v>
      </c>
    </row>
    <row r="6411" spans="1:2" hidden="1">
      <c r="A6411" s="4">
        <v>32029</v>
      </c>
      <c r="B6411">
        <v>9.48</v>
      </c>
    </row>
    <row r="6412" spans="1:2" hidden="1">
      <c r="A6412" s="4">
        <v>32030</v>
      </c>
      <c r="B6412">
        <v>9.42</v>
      </c>
    </row>
    <row r="6413" spans="1:2" hidden="1">
      <c r="A6413" s="4">
        <v>32031</v>
      </c>
      <c r="B6413">
        <v>9.33</v>
      </c>
    </row>
    <row r="6414" spans="1:2" hidden="1">
      <c r="A6414" s="4">
        <v>32034</v>
      </c>
      <c r="B6414">
        <v>9.34</v>
      </c>
    </row>
    <row r="6415" spans="1:2" hidden="1">
      <c r="A6415" s="4">
        <v>32035</v>
      </c>
      <c r="B6415">
        <v>9.44</v>
      </c>
    </row>
    <row r="6416" spans="1:2" hidden="1">
      <c r="A6416" s="4">
        <v>32036</v>
      </c>
      <c r="B6416">
        <v>9.52</v>
      </c>
    </row>
    <row r="6417" spans="1:2" hidden="1">
      <c r="A6417" s="4">
        <v>32037</v>
      </c>
      <c r="B6417">
        <v>9.48</v>
      </c>
    </row>
    <row r="6418" spans="1:2" hidden="1">
      <c r="A6418" s="4">
        <v>32038</v>
      </c>
      <c r="B6418">
        <v>9.3800000000000008</v>
      </c>
    </row>
    <row r="6419" spans="1:2" hidden="1">
      <c r="A6419" s="4">
        <v>32041</v>
      </c>
      <c r="B6419">
        <v>9.4499999999999993</v>
      </c>
    </row>
    <row r="6420" spans="1:2" hidden="1">
      <c r="A6420" s="4">
        <v>32042</v>
      </c>
      <c r="B6420">
        <v>9.3699999999999992</v>
      </c>
    </row>
    <row r="6421" spans="1:2" hidden="1">
      <c r="A6421" s="4">
        <v>32043</v>
      </c>
      <c r="B6421">
        <v>9.4</v>
      </c>
    </row>
    <row r="6422" spans="1:2" hidden="1">
      <c r="A6422" s="4">
        <v>32044</v>
      </c>
      <c r="B6422">
        <v>9.51</v>
      </c>
    </row>
    <row r="6423" spans="1:2" hidden="1">
      <c r="A6423" s="4">
        <v>32045</v>
      </c>
      <c r="B6423">
        <v>9.5299999999999994</v>
      </c>
    </row>
    <row r="6424" spans="1:2" hidden="1">
      <c r="A6424" s="4">
        <v>32048</v>
      </c>
      <c r="B6424">
        <v>9.52</v>
      </c>
    </row>
    <row r="6425" spans="1:2" hidden="1">
      <c r="A6425" s="4">
        <v>32049</v>
      </c>
      <c r="B6425">
        <v>9.64</v>
      </c>
    </row>
    <row r="6426" spans="1:2" hidden="1">
      <c r="A6426" s="4">
        <v>32050</v>
      </c>
      <c r="B6426">
        <v>9.6300000000000008</v>
      </c>
    </row>
    <row r="6427" spans="1:2" hidden="1">
      <c r="A6427" s="4">
        <v>32051</v>
      </c>
      <c r="B6427">
        <v>9.66</v>
      </c>
    </row>
    <row r="6428" spans="1:2" hidden="1">
      <c r="A6428" s="4">
        <v>32052</v>
      </c>
      <c r="B6428">
        <v>9.6</v>
      </c>
    </row>
    <row r="6429" spans="1:2" hidden="1">
      <c r="A6429" s="4">
        <v>32055</v>
      </c>
      <c r="B6429">
        <v>9.69</v>
      </c>
    </row>
    <row r="6430" spans="1:2" hidden="1">
      <c r="A6430" s="4">
        <v>32056</v>
      </c>
      <c r="B6430">
        <v>9.7200000000000006</v>
      </c>
    </row>
    <row r="6431" spans="1:2" hidden="1">
      <c r="A6431" s="4">
        <v>32057</v>
      </c>
      <c r="B6431">
        <v>9.7100000000000009</v>
      </c>
    </row>
    <row r="6432" spans="1:2" hidden="1">
      <c r="A6432" s="4">
        <v>32058</v>
      </c>
      <c r="B6432">
        <v>9.86</v>
      </c>
    </row>
    <row r="6433" spans="1:2" hidden="1">
      <c r="A6433" s="4">
        <v>32059</v>
      </c>
      <c r="B6433">
        <v>9.94</v>
      </c>
    </row>
    <row r="6434" spans="1:2" hidden="1">
      <c r="A6434" s="4">
        <v>32063</v>
      </c>
      <c r="B6434">
        <v>9.9</v>
      </c>
    </row>
    <row r="6435" spans="1:2" hidden="1">
      <c r="A6435" s="4">
        <v>32064</v>
      </c>
      <c r="B6435">
        <v>10.130000000000001</v>
      </c>
    </row>
    <row r="6436" spans="1:2" hidden="1">
      <c r="A6436" s="4">
        <v>32065</v>
      </c>
      <c r="B6436">
        <v>10.18</v>
      </c>
    </row>
    <row r="6437" spans="1:2" hidden="1">
      <c r="A6437" s="4">
        <v>32066</v>
      </c>
      <c r="B6437">
        <v>10.23</v>
      </c>
    </row>
    <row r="6438" spans="1:2" hidden="1">
      <c r="A6438" s="4">
        <v>32069</v>
      </c>
      <c r="B6438">
        <v>10.15</v>
      </c>
    </row>
    <row r="6439" spans="1:2" hidden="1">
      <c r="A6439" s="4">
        <v>32070</v>
      </c>
      <c r="B6439">
        <v>9.4</v>
      </c>
    </row>
    <row r="6440" spans="1:2" hidden="1">
      <c r="A6440" s="4">
        <v>32071</v>
      </c>
      <c r="B6440">
        <v>9.3000000000000007</v>
      </c>
    </row>
    <row r="6441" spans="1:2" hidden="1">
      <c r="A6441" s="4">
        <v>32072</v>
      </c>
      <c r="B6441">
        <v>8.9700000000000006</v>
      </c>
    </row>
    <row r="6442" spans="1:2" hidden="1">
      <c r="A6442" s="4">
        <v>32073</v>
      </c>
      <c r="B6442">
        <v>8.98</v>
      </c>
    </row>
    <row r="6443" spans="1:2" hidden="1">
      <c r="A6443" s="4">
        <v>32076</v>
      </c>
      <c r="B6443">
        <v>8.8000000000000007</v>
      </c>
    </row>
    <row r="6444" spans="1:2" hidden="1">
      <c r="A6444" s="4">
        <v>32077</v>
      </c>
      <c r="B6444">
        <v>8.92</v>
      </c>
    </row>
    <row r="6445" spans="1:2" hidden="1">
      <c r="A6445" s="4">
        <v>32078</v>
      </c>
      <c r="B6445">
        <v>9.01</v>
      </c>
    </row>
    <row r="6446" spans="1:2" hidden="1">
      <c r="A6446" s="4">
        <v>32079</v>
      </c>
      <c r="B6446">
        <v>8.89</v>
      </c>
    </row>
    <row r="6447" spans="1:2" hidden="1">
      <c r="A6447" s="4">
        <v>32080</v>
      </c>
      <c r="B6447">
        <v>8.8800000000000008</v>
      </c>
    </row>
    <row r="6448" spans="1:2" hidden="1">
      <c r="A6448" s="4">
        <v>32083</v>
      </c>
      <c r="B6448">
        <v>8.98</v>
      </c>
    </row>
    <row r="6449" spans="1:2" hidden="1">
      <c r="A6449" s="4">
        <v>32084</v>
      </c>
      <c r="B6449">
        <v>8.91</v>
      </c>
    </row>
    <row r="6450" spans="1:2" hidden="1">
      <c r="A6450" s="4">
        <v>32085</v>
      </c>
      <c r="B6450">
        <v>8.85</v>
      </c>
    </row>
    <row r="6451" spans="1:2" hidden="1">
      <c r="A6451" s="4">
        <v>32086</v>
      </c>
      <c r="B6451">
        <v>8.7200000000000006</v>
      </c>
    </row>
    <row r="6452" spans="1:2" hidden="1">
      <c r="A6452" s="4">
        <v>32087</v>
      </c>
      <c r="B6452">
        <v>8.76</v>
      </c>
    </row>
    <row r="6453" spans="1:2" hidden="1">
      <c r="A6453" s="4">
        <v>32090</v>
      </c>
      <c r="B6453">
        <v>8.7799999999999994</v>
      </c>
    </row>
    <row r="6454" spans="1:2" hidden="1">
      <c r="A6454" s="4">
        <v>32091</v>
      </c>
      <c r="B6454">
        <v>8.7899999999999991</v>
      </c>
    </row>
    <row r="6455" spans="1:2" hidden="1">
      <c r="A6455" s="4">
        <v>32093</v>
      </c>
      <c r="B6455">
        <v>8.8000000000000007</v>
      </c>
    </row>
    <row r="6456" spans="1:2" hidden="1">
      <c r="A6456" s="4">
        <v>32094</v>
      </c>
      <c r="B6456">
        <v>8.84</v>
      </c>
    </row>
    <row r="6457" spans="1:2" hidden="1">
      <c r="A6457" s="4">
        <v>32097</v>
      </c>
      <c r="B6457">
        <v>8.82</v>
      </c>
    </row>
    <row r="6458" spans="1:2" hidden="1">
      <c r="A6458" s="4">
        <v>32098</v>
      </c>
      <c r="B6458">
        <v>8.86</v>
      </c>
    </row>
    <row r="6459" spans="1:2" hidden="1">
      <c r="A6459" s="4">
        <v>32099</v>
      </c>
      <c r="B6459">
        <v>8.85</v>
      </c>
    </row>
    <row r="6460" spans="1:2" hidden="1">
      <c r="A6460" s="4">
        <v>32100</v>
      </c>
      <c r="B6460">
        <v>8.83</v>
      </c>
    </row>
    <row r="6461" spans="1:2" hidden="1">
      <c r="A6461" s="4">
        <v>32101</v>
      </c>
      <c r="B6461">
        <v>8.7899999999999991</v>
      </c>
    </row>
    <row r="6462" spans="1:2" hidden="1">
      <c r="A6462" s="4">
        <v>32104</v>
      </c>
      <c r="B6462">
        <v>8.8000000000000007</v>
      </c>
    </row>
    <row r="6463" spans="1:2" hidden="1">
      <c r="A6463" s="4">
        <v>32105</v>
      </c>
      <c r="B6463">
        <v>8.89</v>
      </c>
    </row>
    <row r="6464" spans="1:2" hidden="1">
      <c r="A6464" s="4">
        <v>32106</v>
      </c>
      <c r="B6464">
        <v>8.98</v>
      </c>
    </row>
    <row r="6465" spans="1:2" hidden="1">
      <c r="A6465" s="4">
        <v>32108</v>
      </c>
      <c r="B6465">
        <v>9.11</v>
      </c>
    </row>
    <row r="6466" spans="1:2" hidden="1">
      <c r="A6466" s="4">
        <v>32111</v>
      </c>
      <c r="B6466">
        <v>8.99</v>
      </c>
    </row>
    <row r="6467" spans="1:2" hidden="1">
      <c r="A6467" s="4">
        <v>32112</v>
      </c>
      <c r="B6467">
        <v>9.01</v>
      </c>
    </row>
    <row r="6468" spans="1:2" hidden="1">
      <c r="A6468" s="4">
        <v>32113</v>
      </c>
      <c r="B6468">
        <v>9.01</v>
      </c>
    </row>
    <row r="6469" spans="1:2" hidden="1">
      <c r="A6469" s="4">
        <v>32114</v>
      </c>
      <c r="B6469">
        <v>8.94</v>
      </c>
    </row>
    <row r="6470" spans="1:2" hidden="1">
      <c r="A6470" s="4">
        <v>32115</v>
      </c>
      <c r="B6470">
        <v>8.94</v>
      </c>
    </row>
    <row r="6471" spans="1:2" hidden="1">
      <c r="A6471" s="4">
        <v>32118</v>
      </c>
      <c r="B6471">
        <v>9.07</v>
      </c>
    </row>
    <row r="6472" spans="1:2" hidden="1">
      <c r="A6472" s="4">
        <v>32119</v>
      </c>
      <c r="B6472">
        <v>9.09</v>
      </c>
    </row>
    <row r="6473" spans="1:2" hidden="1">
      <c r="A6473" s="4">
        <v>32120</v>
      </c>
      <c r="B6473">
        <v>9.0500000000000007</v>
      </c>
    </row>
    <row r="6474" spans="1:2" hidden="1">
      <c r="A6474" s="4">
        <v>32121</v>
      </c>
      <c r="B6474">
        <v>9.23</v>
      </c>
    </row>
    <row r="6475" spans="1:2" hidden="1">
      <c r="A6475" s="4">
        <v>32122</v>
      </c>
      <c r="B6475">
        <v>9.2799999999999994</v>
      </c>
    </row>
    <row r="6476" spans="1:2" hidden="1">
      <c r="A6476" s="4">
        <v>32125</v>
      </c>
      <c r="B6476">
        <v>9.23</v>
      </c>
    </row>
    <row r="6477" spans="1:2" hidden="1">
      <c r="A6477" s="4">
        <v>32126</v>
      </c>
      <c r="B6477">
        <v>9.09</v>
      </c>
    </row>
    <row r="6478" spans="1:2" hidden="1">
      <c r="A6478" s="4">
        <v>32127</v>
      </c>
      <c r="B6478">
        <v>9</v>
      </c>
    </row>
    <row r="6479" spans="1:2" hidden="1">
      <c r="A6479" s="4">
        <v>32128</v>
      </c>
      <c r="B6479">
        <v>9.0299999999999994</v>
      </c>
    </row>
    <row r="6480" spans="1:2" hidden="1">
      <c r="A6480" s="4">
        <v>32129</v>
      </c>
      <c r="B6480">
        <v>8.89</v>
      </c>
    </row>
    <row r="6481" spans="1:2" hidden="1">
      <c r="A6481" s="4">
        <v>32132</v>
      </c>
      <c r="B6481">
        <v>8.8800000000000008</v>
      </c>
    </row>
    <row r="6482" spans="1:2" hidden="1">
      <c r="A6482" s="4">
        <v>32133</v>
      </c>
      <c r="B6482">
        <v>8.9499999999999993</v>
      </c>
    </row>
    <row r="6483" spans="1:2" hidden="1">
      <c r="A6483" s="4">
        <v>32134</v>
      </c>
      <c r="B6483">
        <v>8.83</v>
      </c>
    </row>
    <row r="6484" spans="1:2" hidden="1">
      <c r="A6484" s="4">
        <v>32135</v>
      </c>
      <c r="B6484">
        <v>8.82</v>
      </c>
    </row>
    <row r="6485" spans="1:2" hidden="1">
      <c r="A6485" s="4">
        <v>32139</v>
      </c>
      <c r="B6485">
        <v>8.93</v>
      </c>
    </row>
    <row r="6486" spans="1:2" hidden="1">
      <c r="A6486" s="4">
        <v>32140</v>
      </c>
      <c r="B6486">
        <v>8.85</v>
      </c>
    </row>
    <row r="6487" spans="1:2" hidden="1">
      <c r="A6487" s="4">
        <v>32141</v>
      </c>
      <c r="B6487">
        <v>8.7799999999999994</v>
      </c>
    </row>
    <row r="6488" spans="1:2" hidden="1">
      <c r="A6488" s="4">
        <v>32142</v>
      </c>
      <c r="B6488">
        <v>8.83</v>
      </c>
    </row>
    <row r="6489" spans="1:2" hidden="1">
      <c r="A6489" s="4">
        <v>32146</v>
      </c>
      <c r="B6489">
        <v>8.83</v>
      </c>
    </row>
    <row r="6490" spans="1:2" hidden="1">
      <c r="A6490" s="4">
        <v>32147</v>
      </c>
      <c r="B6490">
        <v>8.76</v>
      </c>
    </row>
    <row r="6491" spans="1:2" hidden="1">
      <c r="A6491" s="4">
        <v>32148</v>
      </c>
      <c r="B6491">
        <v>8.82</v>
      </c>
    </row>
    <row r="6492" spans="1:2" hidden="1">
      <c r="A6492" s="4">
        <v>32149</v>
      </c>
      <c r="B6492">
        <v>8.83</v>
      </c>
    </row>
    <row r="6493" spans="1:2" hidden="1">
      <c r="A6493" s="4">
        <v>32150</v>
      </c>
      <c r="B6493">
        <v>8.9700000000000006</v>
      </c>
    </row>
    <row r="6494" spans="1:2" hidden="1">
      <c r="A6494" s="4">
        <v>32153</v>
      </c>
      <c r="B6494">
        <v>8.94</v>
      </c>
    </row>
    <row r="6495" spans="1:2" hidden="1">
      <c r="A6495" s="4">
        <v>32154</v>
      </c>
      <c r="B6495">
        <v>8.93</v>
      </c>
    </row>
    <row r="6496" spans="1:2" hidden="1">
      <c r="A6496" s="4">
        <v>32155</v>
      </c>
      <c r="B6496">
        <v>8.8699999999999992</v>
      </c>
    </row>
    <row r="6497" spans="1:2" hidden="1">
      <c r="A6497" s="4">
        <v>32156</v>
      </c>
      <c r="B6497">
        <v>8.86</v>
      </c>
    </row>
    <row r="6498" spans="1:2" hidden="1">
      <c r="A6498" s="4">
        <v>32157</v>
      </c>
      <c r="B6498">
        <v>8.6</v>
      </c>
    </row>
    <row r="6499" spans="1:2" hidden="1">
      <c r="A6499" s="4">
        <v>32161</v>
      </c>
      <c r="B6499">
        <v>8.65</v>
      </c>
    </row>
    <row r="6500" spans="1:2" hidden="1">
      <c r="A6500" s="4">
        <v>32162</v>
      </c>
      <c r="B6500">
        <v>8.61</v>
      </c>
    </row>
    <row r="6501" spans="1:2" hidden="1">
      <c r="A6501" s="4">
        <v>32163</v>
      </c>
      <c r="B6501">
        <v>8.5299999999999994</v>
      </c>
    </row>
    <row r="6502" spans="1:2" hidden="1">
      <c r="A6502" s="4">
        <v>32164</v>
      </c>
      <c r="B6502">
        <v>8.49</v>
      </c>
    </row>
    <row r="6503" spans="1:2" hidden="1">
      <c r="A6503" s="4">
        <v>32167</v>
      </c>
      <c r="B6503">
        <v>8.4499999999999993</v>
      </c>
    </row>
    <row r="6504" spans="1:2" hidden="1">
      <c r="A6504" s="4">
        <v>32168</v>
      </c>
      <c r="B6504">
        <v>8.5399999999999991</v>
      </c>
    </row>
    <row r="6505" spans="1:2" hidden="1">
      <c r="A6505" s="4">
        <v>32169</v>
      </c>
      <c r="B6505">
        <v>8.3800000000000008</v>
      </c>
    </row>
    <row r="6506" spans="1:2" hidden="1">
      <c r="A6506" s="4">
        <v>32170</v>
      </c>
      <c r="B6506">
        <v>8.33</v>
      </c>
    </row>
    <row r="6507" spans="1:2" hidden="1">
      <c r="A6507" s="4">
        <v>32171</v>
      </c>
      <c r="B6507">
        <v>8.26</v>
      </c>
    </row>
    <row r="6508" spans="1:2" hidden="1">
      <c r="A6508" s="4">
        <v>32174</v>
      </c>
      <c r="B6508">
        <v>8.26</v>
      </c>
    </row>
    <row r="6509" spans="1:2" hidden="1">
      <c r="A6509" s="4">
        <v>32175</v>
      </c>
      <c r="B6509">
        <v>8.18</v>
      </c>
    </row>
    <row r="6510" spans="1:2" hidden="1">
      <c r="A6510" s="4">
        <v>32176</v>
      </c>
      <c r="B6510">
        <v>8.2100000000000009</v>
      </c>
    </row>
    <row r="6511" spans="1:2" hidden="1">
      <c r="A6511" s="4">
        <v>32177</v>
      </c>
      <c r="B6511">
        <v>8.24</v>
      </c>
    </row>
    <row r="6512" spans="1:2" hidden="1">
      <c r="A6512" s="4">
        <v>32178</v>
      </c>
      <c r="B6512">
        <v>8.1199999999999992</v>
      </c>
    </row>
    <row r="6513" spans="1:2" hidden="1">
      <c r="A6513" s="4">
        <v>32181</v>
      </c>
      <c r="B6513">
        <v>8.19</v>
      </c>
    </row>
    <row r="6514" spans="1:2" hidden="1">
      <c r="A6514" s="4">
        <v>32182</v>
      </c>
      <c r="B6514">
        <v>8.16</v>
      </c>
    </row>
    <row r="6515" spans="1:2" hidden="1">
      <c r="A6515" s="4">
        <v>32183</v>
      </c>
      <c r="B6515">
        <v>8.11</v>
      </c>
    </row>
    <row r="6516" spans="1:2" hidden="1">
      <c r="A6516" s="4">
        <v>32184</v>
      </c>
      <c r="B6516">
        <v>8.16</v>
      </c>
    </row>
    <row r="6517" spans="1:2" hidden="1">
      <c r="A6517" s="4">
        <v>32185</v>
      </c>
      <c r="B6517">
        <v>8.2799999999999994</v>
      </c>
    </row>
    <row r="6518" spans="1:2" hidden="1">
      <c r="A6518" s="4">
        <v>32189</v>
      </c>
      <c r="B6518">
        <v>8.31</v>
      </c>
    </row>
    <row r="6519" spans="1:2" hidden="1">
      <c r="A6519" s="4">
        <v>32190</v>
      </c>
      <c r="B6519">
        <v>8.32</v>
      </c>
    </row>
    <row r="6520" spans="1:2" hidden="1">
      <c r="A6520" s="4">
        <v>32191</v>
      </c>
      <c r="B6520">
        <v>8.2799999999999994</v>
      </c>
    </row>
    <row r="6521" spans="1:2" hidden="1">
      <c r="A6521" s="4">
        <v>32192</v>
      </c>
      <c r="B6521">
        <v>8.26</v>
      </c>
    </row>
    <row r="6522" spans="1:2" hidden="1">
      <c r="A6522" s="4">
        <v>32195</v>
      </c>
      <c r="B6522">
        <v>8.24</v>
      </c>
    </row>
    <row r="6523" spans="1:2" hidden="1">
      <c r="A6523" s="4">
        <v>32196</v>
      </c>
      <c r="B6523">
        <v>8.17</v>
      </c>
    </row>
    <row r="6524" spans="1:2" hidden="1">
      <c r="A6524" s="4">
        <v>32197</v>
      </c>
      <c r="B6524">
        <v>8.18</v>
      </c>
    </row>
    <row r="6525" spans="1:2" hidden="1">
      <c r="A6525" s="4">
        <v>32198</v>
      </c>
      <c r="B6525">
        <v>8.23</v>
      </c>
    </row>
    <row r="6526" spans="1:2" hidden="1">
      <c r="A6526" s="4">
        <v>32199</v>
      </c>
      <c r="B6526">
        <v>8.18</v>
      </c>
    </row>
    <row r="6527" spans="1:2" hidden="1">
      <c r="A6527" s="4">
        <v>32202</v>
      </c>
      <c r="B6527">
        <v>8.16</v>
      </c>
    </row>
    <row r="6528" spans="1:2" hidden="1">
      <c r="A6528" s="4">
        <v>32203</v>
      </c>
      <c r="B6528">
        <v>8.15</v>
      </c>
    </row>
    <row r="6529" spans="1:2" hidden="1">
      <c r="A6529" s="4">
        <v>32204</v>
      </c>
      <c r="B6529">
        <v>8.1300000000000008</v>
      </c>
    </row>
    <row r="6530" spans="1:2" hidden="1">
      <c r="A6530" s="4">
        <v>32205</v>
      </c>
      <c r="B6530">
        <v>8.1199999999999992</v>
      </c>
    </row>
    <row r="6531" spans="1:2" hidden="1">
      <c r="A6531" s="4">
        <v>32206</v>
      </c>
      <c r="B6531">
        <v>8.2799999999999994</v>
      </c>
    </row>
    <row r="6532" spans="1:2" hidden="1">
      <c r="A6532" s="4">
        <v>32209</v>
      </c>
      <c r="B6532">
        <v>8.3000000000000007</v>
      </c>
    </row>
    <row r="6533" spans="1:2" hidden="1">
      <c r="A6533" s="4">
        <v>32210</v>
      </c>
      <c r="B6533">
        <v>8.33</v>
      </c>
    </row>
    <row r="6534" spans="1:2" hidden="1">
      <c r="A6534" s="4">
        <v>32211</v>
      </c>
      <c r="B6534">
        <v>8.32</v>
      </c>
    </row>
    <row r="6535" spans="1:2" hidden="1">
      <c r="A6535" s="4">
        <v>32212</v>
      </c>
      <c r="B6535">
        <v>8.35</v>
      </c>
    </row>
    <row r="6536" spans="1:2" hidden="1">
      <c r="A6536" s="4">
        <v>32213</v>
      </c>
      <c r="B6536">
        <v>8.2899999999999991</v>
      </c>
    </row>
    <row r="6537" spans="1:2" hidden="1">
      <c r="A6537" s="4">
        <v>32216</v>
      </c>
      <c r="B6537">
        <v>8.2899999999999991</v>
      </c>
    </row>
    <row r="6538" spans="1:2" hidden="1">
      <c r="A6538" s="4">
        <v>32217</v>
      </c>
      <c r="B6538">
        <v>8.3000000000000007</v>
      </c>
    </row>
    <row r="6539" spans="1:2" hidden="1">
      <c r="A6539" s="4">
        <v>32218</v>
      </c>
      <c r="B6539">
        <v>8.36</v>
      </c>
    </row>
    <row r="6540" spans="1:2" hidden="1">
      <c r="A6540" s="4">
        <v>32219</v>
      </c>
      <c r="B6540">
        <v>8.3000000000000007</v>
      </c>
    </row>
    <row r="6541" spans="1:2" hidden="1">
      <c r="A6541" s="4">
        <v>32220</v>
      </c>
      <c r="B6541">
        <v>8.41</v>
      </c>
    </row>
    <row r="6542" spans="1:2" hidden="1">
      <c r="A6542" s="4">
        <v>32223</v>
      </c>
      <c r="B6542">
        <v>8.4700000000000006</v>
      </c>
    </row>
    <row r="6543" spans="1:2" hidden="1">
      <c r="A6543" s="4">
        <v>32224</v>
      </c>
      <c r="B6543">
        <v>8.4600000000000009</v>
      </c>
    </row>
    <row r="6544" spans="1:2" hidden="1">
      <c r="A6544" s="4">
        <v>32225</v>
      </c>
      <c r="B6544">
        <v>8.4700000000000006</v>
      </c>
    </row>
    <row r="6545" spans="1:2" hidden="1">
      <c r="A6545" s="4">
        <v>32226</v>
      </c>
      <c r="B6545">
        <v>8.51</v>
      </c>
    </row>
    <row r="6546" spans="1:2" hidden="1">
      <c r="A6546" s="4">
        <v>32227</v>
      </c>
      <c r="B6546">
        <v>8.4700000000000006</v>
      </c>
    </row>
    <row r="6547" spans="1:2" hidden="1">
      <c r="A6547" s="4">
        <v>32230</v>
      </c>
      <c r="B6547">
        <v>8.58</v>
      </c>
    </row>
    <row r="6548" spans="1:2" hidden="1">
      <c r="A6548" s="4">
        <v>32231</v>
      </c>
      <c r="B6548">
        <v>8.56</v>
      </c>
    </row>
    <row r="6549" spans="1:2" hidden="1">
      <c r="A6549" s="4">
        <v>32232</v>
      </c>
      <c r="B6549">
        <v>8.57</v>
      </c>
    </row>
    <row r="6550" spans="1:2" hidden="1">
      <c r="A6550" s="4">
        <v>32233</v>
      </c>
      <c r="B6550">
        <v>8.57</v>
      </c>
    </row>
    <row r="6551" spans="1:2" hidden="1">
      <c r="A6551" s="4">
        <v>32237</v>
      </c>
      <c r="B6551">
        <v>8.68</v>
      </c>
    </row>
    <row r="6552" spans="1:2" hidden="1">
      <c r="A6552" s="4">
        <v>32238</v>
      </c>
      <c r="B6552">
        <v>8.67</v>
      </c>
    </row>
    <row r="6553" spans="1:2" hidden="1">
      <c r="A6553" s="4">
        <v>32239</v>
      </c>
      <c r="B6553">
        <v>8.61</v>
      </c>
    </row>
    <row r="6554" spans="1:2" hidden="1">
      <c r="A6554" s="4">
        <v>32240</v>
      </c>
      <c r="B6554">
        <v>8.6</v>
      </c>
    </row>
    <row r="6555" spans="1:2" hidden="1">
      <c r="A6555" s="4">
        <v>32241</v>
      </c>
      <c r="B6555">
        <v>8.52</v>
      </c>
    </row>
    <row r="6556" spans="1:2" hidden="1">
      <c r="A6556" s="4">
        <v>32244</v>
      </c>
      <c r="B6556">
        <v>8.59</v>
      </c>
    </row>
    <row r="6557" spans="1:2" hidden="1">
      <c r="A6557" s="4">
        <v>32245</v>
      </c>
      <c r="B6557">
        <v>8.57</v>
      </c>
    </row>
    <row r="6558" spans="1:2" hidden="1">
      <c r="A6558" s="4">
        <v>32246</v>
      </c>
      <c r="B6558">
        <v>8.56</v>
      </c>
    </row>
    <row r="6559" spans="1:2" hidden="1">
      <c r="A6559" s="4">
        <v>32247</v>
      </c>
      <c r="B6559">
        <v>8.67</v>
      </c>
    </row>
    <row r="6560" spans="1:2" hidden="1">
      <c r="A6560" s="4">
        <v>32248</v>
      </c>
      <c r="B6560">
        <v>8.74</v>
      </c>
    </row>
    <row r="6561" spans="1:2" hidden="1">
      <c r="A6561" s="4">
        <v>32251</v>
      </c>
      <c r="B6561">
        <v>8.81</v>
      </c>
    </row>
    <row r="6562" spans="1:2" hidden="1">
      <c r="A6562" s="4">
        <v>32252</v>
      </c>
      <c r="B6562">
        <v>8.81</v>
      </c>
    </row>
    <row r="6563" spans="1:2" hidden="1">
      <c r="A6563" s="4">
        <v>32253</v>
      </c>
      <c r="B6563">
        <v>8.83</v>
      </c>
    </row>
    <row r="6564" spans="1:2" hidden="1">
      <c r="A6564" s="4">
        <v>32254</v>
      </c>
      <c r="B6564">
        <v>8.82</v>
      </c>
    </row>
    <row r="6565" spans="1:2" hidden="1">
      <c r="A6565" s="4">
        <v>32255</v>
      </c>
      <c r="B6565">
        <v>8.7799999999999994</v>
      </c>
    </row>
    <row r="6566" spans="1:2" hidden="1">
      <c r="A6566" s="4">
        <v>32258</v>
      </c>
      <c r="B6566">
        <v>8.7799999999999994</v>
      </c>
    </row>
    <row r="6567" spans="1:2" hidden="1">
      <c r="A6567" s="4">
        <v>32259</v>
      </c>
      <c r="B6567">
        <v>8.8000000000000007</v>
      </c>
    </row>
    <row r="6568" spans="1:2" hidden="1">
      <c r="A6568" s="4">
        <v>32260</v>
      </c>
      <c r="B6568">
        <v>8.8000000000000007</v>
      </c>
    </row>
    <row r="6569" spans="1:2" hidden="1">
      <c r="A6569" s="4">
        <v>32261</v>
      </c>
      <c r="B6569">
        <v>8.86</v>
      </c>
    </row>
    <row r="6570" spans="1:2" hidden="1">
      <c r="A6570" s="4">
        <v>32262</v>
      </c>
      <c r="B6570">
        <v>8.8699999999999992</v>
      </c>
    </row>
    <row r="6571" spans="1:2" hidden="1">
      <c r="A6571" s="4">
        <v>32265</v>
      </c>
      <c r="B6571">
        <v>8.94</v>
      </c>
    </row>
    <row r="6572" spans="1:2" hidden="1">
      <c r="A6572" s="4">
        <v>32266</v>
      </c>
      <c r="B6572">
        <v>8.89</v>
      </c>
    </row>
    <row r="6573" spans="1:2" hidden="1">
      <c r="A6573" s="4">
        <v>32267</v>
      </c>
      <c r="B6573">
        <v>8.9</v>
      </c>
    </row>
    <row r="6574" spans="1:2" hidden="1">
      <c r="A6574" s="4">
        <v>32268</v>
      </c>
      <c r="B6574">
        <v>8.92</v>
      </c>
    </row>
    <row r="6575" spans="1:2" hidden="1">
      <c r="A6575" s="4">
        <v>32269</v>
      </c>
      <c r="B6575">
        <v>9.01</v>
      </c>
    </row>
    <row r="6576" spans="1:2" hidden="1">
      <c r="A6576" s="4">
        <v>32272</v>
      </c>
      <c r="B6576">
        <v>9.0299999999999994</v>
      </c>
    </row>
    <row r="6577" spans="1:2" hidden="1">
      <c r="A6577" s="4">
        <v>32273</v>
      </c>
      <c r="B6577">
        <v>9.07</v>
      </c>
    </row>
    <row r="6578" spans="1:2" hidden="1">
      <c r="A6578" s="4">
        <v>32274</v>
      </c>
      <c r="B6578">
        <v>9.0500000000000007</v>
      </c>
    </row>
    <row r="6579" spans="1:2" hidden="1">
      <c r="A6579" s="4">
        <v>32275</v>
      </c>
      <c r="B6579">
        <v>9.0399999999999991</v>
      </c>
    </row>
    <row r="6580" spans="1:2" hidden="1">
      <c r="A6580" s="4">
        <v>32276</v>
      </c>
      <c r="B6580">
        <v>9</v>
      </c>
    </row>
    <row r="6581" spans="1:2" hidden="1">
      <c r="A6581" s="4">
        <v>32279</v>
      </c>
      <c r="B6581">
        <v>9.01</v>
      </c>
    </row>
    <row r="6582" spans="1:2" hidden="1">
      <c r="A6582" s="4">
        <v>32280</v>
      </c>
      <c r="B6582">
        <v>9.1199999999999992</v>
      </c>
    </row>
    <row r="6583" spans="1:2" hidden="1">
      <c r="A6583" s="4">
        <v>32281</v>
      </c>
      <c r="B6583">
        <v>9.19</v>
      </c>
    </row>
    <row r="6584" spans="1:2" hidden="1">
      <c r="A6584" s="4">
        <v>32282</v>
      </c>
      <c r="B6584">
        <v>9.18</v>
      </c>
    </row>
    <row r="6585" spans="1:2" hidden="1">
      <c r="A6585" s="4">
        <v>32283</v>
      </c>
      <c r="B6585">
        <v>9.2200000000000006</v>
      </c>
    </row>
    <row r="6586" spans="1:2" hidden="1">
      <c r="A6586" s="4">
        <v>32286</v>
      </c>
      <c r="B6586">
        <v>9.23</v>
      </c>
    </row>
    <row r="6587" spans="1:2" hidden="1">
      <c r="A6587" s="4">
        <v>32287</v>
      </c>
      <c r="B6587">
        <v>9.2200000000000006</v>
      </c>
    </row>
    <row r="6588" spans="1:2" hidden="1">
      <c r="A6588" s="4">
        <v>32288</v>
      </c>
      <c r="B6588">
        <v>9.1999999999999993</v>
      </c>
    </row>
    <row r="6589" spans="1:2" hidden="1">
      <c r="A6589" s="4">
        <v>32289</v>
      </c>
      <c r="B6589">
        <v>9.2100000000000009</v>
      </c>
    </row>
    <row r="6590" spans="1:2" hidden="1">
      <c r="A6590" s="4">
        <v>32290</v>
      </c>
      <c r="B6590">
        <v>9.24</v>
      </c>
    </row>
    <row r="6591" spans="1:2" hidden="1">
      <c r="A6591" s="4">
        <v>32294</v>
      </c>
      <c r="B6591">
        <v>9.1999999999999993</v>
      </c>
    </row>
    <row r="6592" spans="1:2" hidden="1">
      <c r="A6592" s="4">
        <v>32295</v>
      </c>
      <c r="B6592">
        <v>9.0299999999999994</v>
      </c>
    </row>
    <row r="6593" spans="1:2" hidden="1">
      <c r="A6593" s="4">
        <v>32296</v>
      </c>
      <c r="B6593">
        <v>9.07</v>
      </c>
    </row>
    <row r="6594" spans="1:2" hidden="1">
      <c r="A6594" s="4">
        <v>32297</v>
      </c>
      <c r="B6594">
        <v>8.9700000000000006</v>
      </c>
    </row>
    <row r="6595" spans="1:2" hidden="1">
      <c r="A6595" s="4">
        <v>32300</v>
      </c>
      <c r="B6595">
        <v>8.9700000000000006</v>
      </c>
    </row>
    <row r="6596" spans="1:2" hidden="1">
      <c r="A6596" s="4">
        <v>32301</v>
      </c>
      <c r="B6596">
        <v>9.02</v>
      </c>
    </row>
    <row r="6597" spans="1:2" hidden="1">
      <c r="A6597" s="4">
        <v>32302</v>
      </c>
      <c r="B6597">
        <v>8.92</v>
      </c>
    </row>
    <row r="6598" spans="1:2" hidden="1">
      <c r="A6598" s="4">
        <v>32303</v>
      </c>
      <c r="B6598">
        <v>8.9600000000000009</v>
      </c>
    </row>
    <row r="6599" spans="1:2" hidden="1">
      <c r="A6599" s="4">
        <v>32304</v>
      </c>
      <c r="B6599">
        <v>8.92</v>
      </c>
    </row>
    <row r="6600" spans="1:2" hidden="1">
      <c r="A6600" s="4">
        <v>32307</v>
      </c>
      <c r="B6600">
        <v>8.91</v>
      </c>
    </row>
    <row r="6601" spans="1:2" hidden="1">
      <c r="A6601" s="4">
        <v>32308</v>
      </c>
      <c r="B6601">
        <v>8.69</v>
      </c>
    </row>
    <row r="6602" spans="1:2" hidden="1">
      <c r="A6602" s="4">
        <v>32309</v>
      </c>
      <c r="B6602">
        <v>8.7100000000000009</v>
      </c>
    </row>
    <row r="6603" spans="1:2" hidden="1">
      <c r="A6603" s="4">
        <v>32310</v>
      </c>
      <c r="B6603">
        <v>8.89</v>
      </c>
    </row>
    <row r="6604" spans="1:2" hidden="1">
      <c r="A6604" s="4">
        <v>32311</v>
      </c>
      <c r="B6604">
        <v>9.02</v>
      </c>
    </row>
    <row r="6605" spans="1:2" hidden="1">
      <c r="A6605" s="4">
        <v>32314</v>
      </c>
      <c r="B6605">
        <v>9.02</v>
      </c>
    </row>
    <row r="6606" spans="1:2" hidden="1">
      <c r="A6606" s="4">
        <v>32315</v>
      </c>
      <c r="B6606">
        <v>9.0299999999999994</v>
      </c>
    </row>
    <row r="6607" spans="1:2" hidden="1">
      <c r="A6607" s="4">
        <v>32316</v>
      </c>
      <c r="B6607">
        <v>8.9</v>
      </c>
    </row>
    <row r="6608" spans="1:2" hidden="1">
      <c r="A6608" s="4">
        <v>32317</v>
      </c>
      <c r="B6608">
        <v>8.8800000000000008</v>
      </c>
    </row>
    <row r="6609" spans="1:2" hidden="1">
      <c r="A6609" s="4">
        <v>32318</v>
      </c>
      <c r="B6609">
        <v>8.85</v>
      </c>
    </row>
    <row r="6610" spans="1:2" hidden="1">
      <c r="A6610" s="4">
        <v>32321</v>
      </c>
      <c r="B6610">
        <v>8.94</v>
      </c>
    </row>
    <row r="6611" spans="1:2" hidden="1">
      <c r="A6611" s="4">
        <v>32322</v>
      </c>
      <c r="B6611">
        <v>8.8699999999999992</v>
      </c>
    </row>
    <row r="6612" spans="1:2" hidden="1">
      <c r="A6612" s="4">
        <v>32323</v>
      </c>
      <c r="B6612">
        <v>8.8800000000000008</v>
      </c>
    </row>
    <row r="6613" spans="1:2" hidden="1">
      <c r="A6613" s="4">
        <v>32324</v>
      </c>
      <c r="B6613">
        <v>8.82</v>
      </c>
    </row>
    <row r="6614" spans="1:2" hidden="1">
      <c r="A6614" s="4">
        <v>32325</v>
      </c>
      <c r="B6614">
        <v>8.77</v>
      </c>
    </row>
    <row r="6615" spans="1:2" hidden="1">
      <c r="A6615" s="4">
        <v>32329</v>
      </c>
      <c r="B6615">
        <v>8.82</v>
      </c>
    </row>
    <row r="6616" spans="1:2" hidden="1">
      <c r="A6616" s="4">
        <v>32330</v>
      </c>
      <c r="B6616">
        <v>8.91</v>
      </c>
    </row>
    <row r="6617" spans="1:2" hidden="1">
      <c r="A6617" s="4">
        <v>32331</v>
      </c>
      <c r="B6617">
        <v>8.9499999999999993</v>
      </c>
    </row>
    <row r="6618" spans="1:2" hidden="1">
      <c r="A6618" s="4">
        <v>32332</v>
      </c>
      <c r="B6618">
        <v>9.0399999999999991</v>
      </c>
    </row>
    <row r="6619" spans="1:2" hidden="1">
      <c r="A6619" s="4">
        <v>32335</v>
      </c>
      <c r="B6619">
        <v>9.02</v>
      </c>
    </row>
    <row r="6620" spans="1:2" hidden="1">
      <c r="A6620" s="4">
        <v>32336</v>
      </c>
      <c r="B6620">
        <v>9.08</v>
      </c>
    </row>
    <row r="6621" spans="1:2" hidden="1">
      <c r="A6621" s="4">
        <v>32337</v>
      </c>
      <c r="B6621">
        <v>9.1199999999999992</v>
      </c>
    </row>
    <row r="6622" spans="1:2" hidden="1">
      <c r="A6622" s="4">
        <v>32338</v>
      </c>
      <c r="B6622">
        <v>9.1199999999999992</v>
      </c>
    </row>
    <row r="6623" spans="1:2" hidden="1">
      <c r="A6623" s="4">
        <v>32339</v>
      </c>
      <c r="B6623">
        <v>9.08</v>
      </c>
    </row>
    <row r="6624" spans="1:2" hidden="1">
      <c r="A6624" s="4">
        <v>32342</v>
      </c>
      <c r="B6624">
        <v>9.15</v>
      </c>
    </row>
    <row r="6625" spans="1:2" hidden="1">
      <c r="A6625" s="4">
        <v>32343</v>
      </c>
      <c r="B6625">
        <v>9.1</v>
      </c>
    </row>
    <row r="6626" spans="1:2" hidden="1">
      <c r="A6626" s="4">
        <v>32344</v>
      </c>
      <c r="B6626">
        <v>9.11</v>
      </c>
    </row>
    <row r="6627" spans="1:2" hidden="1">
      <c r="A6627" s="4">
        <v>32345</v>
      </c>
      <c r="B6627">
        <v>9.16</v>
      </c>
    </row>
    <row r="6628" spans="1:2" hidden="1">
      <c r="A6628" s="4">
        <v>32346</v>
      </c>
      <c r="B6628">
        <v>9.11</v>
      </c>
    </row>
    <row r="6629" spans="1:2" hidden="1">
      <c r="A6629" s="4">
        <v>32349</v>
      </c>
      <c r="B6629">
        <v>9.07</v>
      </c>
    </row>
    <row r="6630" spans="1:2" hidden="1">
      <c r="A6630" s="4">
        <v>32350</v>
      </c>
      <c r="B6630">
        <v>9.09</v>
      </c>
    </row>
    <row r="6631" spans="1:2" hidden="1">
      <c r="A6631" s="4">
        <v>32351</v>
      </c>
      <c r="B6631">
        <v>9.14</v>
      </c>
    </row>
    <row r="6632" spans="1:2" hidden="1">
      <c r="A6632" s="4">
        <v>32352</v>
      </c>
      <c r="B6632">
        <v>9.16</v>
      </c>
    </row>
    <row r="6633" spans="1:2" hidden="1">
      <c r="A6633" s="4">
        <v>32353</v>
      </c>
      <c r="B6633">
        <v>9.1199999999999992</v>
      </c>
    </row>
    <row r="6634" spans="1:2" hidden="1">
      <c r="A6634" s="4">
        <v>32356</v>
      </c>
      <c r="B6634">
        <v>9.07</v>
      </c>
    </row>
    <row r="6635" spans="1:2" hidden="1">
      <c r="A6635" s="4">
        <v>32357</v>
      </c>
      <c r="B6635">
        <v>9</v>
      </c>
    </row>
    <row r="6636" spans="1:2" hidden="1">
      <c r="A6636" s="4">
        <v>32358</v>
      </c>
      <c r="B6636">
        <v>9.0399999999999991</v>
      </c>
    </row>
    <row r="6637" spans="1:2" hidden="1">
      <c r="A6637" s="4">
        <v>32359</v>
      </c>
      <c r="B6637">
        <v>8.99</v>
      </c>
    </row>
    <row r="6638" spans="1:2" hidden="1">
      <c r="A6638" s="4">
        <v>32360</v>
      </c>
      <c r="B6638">
        <v>9.1199999999999992</v>
      </c>
    </row>
    <row r="6639" spans="1:2" hidden="1">
      <c r="A6639" s="4">
        <v>32363</v>
      </c>
      <c r="B6639">
        <v>9.1199999999999992</v>
      </c>
    </row>
    <row r="6640" spans="1:2" hidden="1">
      <c r="A6640" s="4">
        <v>32364</v>
      </c>
      <c r="B6640">
        <v>9.1999999999999993</v>
      </c>
    </row>
    <row r="6641" spans="1:2" hidden="1">
      <c r="A6641" s="4">
        <v>32365</v>
      </c>
      <c r="B6641">
        <v>9.3000000000000007</v>
      </c>
    </row>
    <row r="6642" spans="1:2" hidden="1">
      <c r="A6642" s="4">
        <v>32366</v>
      </c>
      <c r="B6642">
        <v>9.35</v>
      </c>
    </row>
    <row r="6643" spans="1:2" hidden="1">
      <c r="A6643" s="4">
        <v>32367</v>
      </c>
      <c r="B6643">
        <v>9.36</v>
      </c>
    </row>
    <row r="6644" spans="1:2" hidden="1">
      <c r="A6644" s="4">
        <v>32370</v>
      </c>
      <c r="B6644">
        <v>9.3699999999999992</v>
      </c>
    </row>
    <row r="6645" spans="1:2" hidden="1">
      <c r="A6645" s="4">
        <v>32371</v>
      </c>
      <c r="B6645">
        <v>9.35</v>
      </c>
    </row>
    <row r="6646" spans="1:2" hidden="1">
      <c r="A6646" s="4">
        <v>32372</v>
      </c>
      <c r="B6646">
        <v>9.3800000000000008</v>
      </c>
    </row>
    <row r="6647" spans="1:2" hidden="1">
      <c r="A6647" s="4">
        <v>32373</v>
      </c>
      <c r="B6647">
        <v>9.35</v>
      </c>
    </row>
    <row r="6648" spans="1:2" hidden="1">
      <c r="A6648" s="4">
        <v>32374</v>
      </c>
      <c r="B6648">
        <v>9.35</v>
      </c>
    </row>
    <row r="6649" spans="1:2" hidden="1">
      <c r="A6649" s="4">
        <v>32377</v>
      </c>
      <c r="B6649">
        <v>9.3699999999999992</v>
      </c>
    </row>
    <row r="6650" spans="1:2" hidden="1">
      <c r="A6650" s="4">
        <v>32378</v>
      </c>
      <c r="B6650">
        <v>9.32</v>
      </c>
    </row>
    <row r="6651" spans="1:2" hidden="1">
      <c r="A6651" s="4">
        <v>32379</v>
      </c>
      <c r="B6651">
        <v>9.34</v>
      </c>
    </row>
    <row r="6652" spans="1:2" hidden="1">
      <c r="A6652" s="4">
        <v>32380</v>
      </c>
      <c r="B6652">
        <v>9.41</v>
      </c>
    </row>
    <row r="6653" spans="1:2" hidden="1">
      <c r="A6653" s="4">
        <v>32381</v>
      </c>
      <c r="B6653">
        <v>9.3800000000000008</v>
      </c>
    </row>
    <row r="6654" spans="1:2" hidden="1">
      <c r="A6654" s="4">
        <v>32384</v>
      </c>
      <c r="B6654">
        <v>9.3000000000000007</v>
      </c>
    </row>
    <row r="6655" spans="1:2" hidden="1">
      <c r="A6655" s="4">
        <v>32385</v>
      </c>
      <c r="B6655">
        <v>9.27</v>
      </c>
    </row>
    <row r="6656" spans="1:2" hidden="1">
      <c r="A6656" s="4">
        <v>32386</v>
      </c>
      <c r="B6656">
        <v>9.25</v>
      </c>
    </row>
    <row r="6657" spans="1:2" hidden="1">
      <c r="A6657" s="4">
        <v>32387</v>
      </c>
      <c r="B6657">
        <v>9.25</v>
      </c>
    </row>
    <row r="6658" spans="1:2" hidden="1">
      <c r="A6658" s="4">
        <v>32388</v>
      </c>
      <c r="B6658">
        <v>9</v>
      </c>
    </row>
    <row r="6659" spans="1:2" hidden="1">
      <c r="A6659" s="4">
        <v>32392</v>
      </c>
      <c r="B6659">
        <v>8.99</v>
      </c>
    </row>
    <row r="6660" spans="1:2" hidden="1">
      <c r="A6660" s="4">
        <v>32393</v>
      </c>
      <c r="B6660">
        <v>8.99</v>
      </c>
    </row>
    <row r="6661" spans="1:2" hidden="1">
      <c r="A6661" s="4">
        <v>32394</v>
      </c>
      <c r="B6661">
        <v>8.99</v>
      </c>
    </row>
    <row r="6662" spans="1:2" hidden="1">
      <c r="A6662" s="4">
        <v>32395</v>
      </c>
      <c r="B6662">
        <v>8.93</v>
      </c>
    </row>
    <row r="6663" spans="1:2" hidden="1">
      <c r="A6663" s="4">
        <v>32398</v>
      </c>
      <c r="B6663">
        <v>8.9700000000000006</v>
      </c>
    </row>
    <row r="6664" spans="1:2" hidden="1">
      <c r="A6664" s="4">
        <v>32399</v>
      </c>
      <c r="B6664">
        <v>8.94</v>
      </c>
    </row>
    <row r="6665" spans="1:2" hidden="1">
      <c r="A6665" s="4">
        <v>32400</v>
      </c>
      <c r="B6665">
        <v>8.8800000000000008</v>
      </c>
    </row>
    <row r="6666" spans="1:2" hidden="1">
      <c r="A6666" s="4">
        <v>32401</v>
      </c>
      <c r="B6666">
        <v>8.91</v>
      </c>
    </row>
    <row r="6667" spans="1:2" hidden="1">
      <c r="A6667" s="4">
        <v>32402</v>
      </c>
      <c r="B6667">
        <v>8.93</v>
      </c>
    </row>
    <row r="6668" spans="1:2" hidden="1">
      <c r="A6668" s="4">
        <v>32405</v>
      </c>
      <c r="B6668">
        <v>8.9700000000000006</v>
      </c>
    </row>
    <row r="6669" spans="1:2" hidden="1">
      <c r="A6669" s="4">
        <v>32406</v>
      </c>
      <c r="B6669">
        <v>8.9700000000000006</v>
      </c>
    </row>
    <row r="6670" spans="1:2" hidden="1">
      <c r="A6670" s="4">
        <v>32407</v>
      </c>
      <c r="B6670">
        <v>8.93</v>
      </c>
    </row>
    <row r="6671" spans="1:2" hidden="1">
      <c r="A6671" s="4">
        <v>32408</v>
      </c>
      <c r="B6671">
        <v>8.9499999999999993</v>
      </c>
    </row>
    <row r="6672" spans="1:2" hidden="1">
      <c r="A6672" s="4">
        <v>32409</v>
      </c>
      <c r="B6672">
        <v>8.9700000000000006</v>
      </c>
    </row>
    <row r="6673" spans="1:2" hidden="1">
      <c r="A6673" s="4">
        <v>32412</v>
      </c>
      <c r="B6673">
        <v>9</v>
      </c>
    </row>
    <row r="6674" spans="1:2" hidden="1">
      <c r="A6674" s="4">
        <v>32413</v>
      </c>
      <c r="B6674">
        <v>9.0399999999999991</v>
      </c>
    </row>
    <row r="6675" spans="1:2" hidden="1">
      <c r="A6675" s="4">
        <v>32414</v>
      </c>
      <c r="B6675">
        <v>9.06</v>
      </c>
    </row>
    <row r="6676" spans="1:2" hidden="1">
      <c r="A6676" s="4">
        <v>32415</v>
      </c>
      <c r="B6676">
        <v>8.98</v>
      </c>
    </row>
    <row r="6677" spans="1:2" hidden="1">
      <c r="A6677" s="4">
        <v>32416</v>
      </c>
      <c r="B6677">
        <v>8.8699999999999992</v>
      </c>
    </row>
    <row r="6678" spans="1:2" hidden="1">
      <c r="A6678" s="4">
        <v>32419</v>
      </c>
      <c r="B6678">
        <v>8.84</v>
      </c>
    </row>
    <row r="6679" spans="1:2" hidden="1">
      <c r="A6679" s="4">
        <v>32420</v>
      </c>
      <c r="B6679">
        <v>8.8699999999999992</v>
      </c>
    </row>
    <row r="6680" spans="1:2" hidden="1">
      <c r="A6680" s="4">
        <v>32421</v>
      </c>
      <c r="B6680">
        <v>8.8699999999999992</v>
      </c>
    </row>
    <row r="6681" spans="1:2" hidden="1">
      <c r="A6681" s="4">
        <v>32422</v>
      </c>
      <c r="B6681">
        <v>8.8699999999999992</v>
      </c>
    </row>
    <row r="6682" spans="1:2" hidden="1">
      <c r="A6682" s="4">
        <v>32423</v>
      </c>
      <c r="B6682">
        <v>8.6999999999999993</v>
      </c>
    </row>
    <row r="6683" spans="1:2" hidden="1">
      <c r="A6683" s="4">
        <v>32427</v>
      </c>
      <c r="B6683">
        <v>8.75</v>
      </c>
    </row>
    <row r="6684" spans="1:2" hidden="1">
      <c r="A6684" s="4">
        <v>32428</v>
      </c>
      <c r="B6684">
        <v>8.84</v>
      </c>
    </row>
    <row r="6685" spans="1:2" hidden="1">
      <c r="A6685" s="4">
        <v>32429</v>
      </c>
      <c r="B6685">
        <v>8.84</v>
      </c>
    </row>
    <row r="6686" spans="1:2" hidden="1">
      <c r="A6686" s="4">
        <v>32430</v>
      </c>
      <c r="B6686">
        <v>8.81</v>
      </c>
    </row>
    <row r="6687" spans="1:2" hidden="1">
      <c r="A6687" s="4">
        <v>32433</v>
      </c>
      <c r="B6687">
        <v>8.7899999999999991</v>
      </c>
    </row>
    <row r="6688" spans="1:2" hidden="1">
      <c r="A6688" s="4">
        <v>32434</v>
      </c>
      <c r="B6688">
        <v>8.7799999999999994</v>
      </c>
    </row>
    <row r="6689" spans="1:2" hidden="1">
      <c r="A6689" s="4">
        <v>32435</v>
      </c>
      <c r="B6689">
        <v>8.82</v>
      </c>
    </row>
    <row r="6690" spans="1:2" hidden="1">
      <c r="A6690" s="4">
        <v>32436</v>
      </c>
      <c r="B6690">
        <v>8.7899999999999991</v>
      </c>
    </row>
    <row r="6691" spans="1:2" hidden="1">
      <c r="A6691" s="4">
        <v>32437</v>
      </c>
      <c r="B6691">
        <v>8.83</v>
      </c>
    </row>
    <row r="6692" spans="1:2" hidden="1">
      <c r="A6692" s="4">
        <v>32440</v>
      </c>
      <c r="B6692">
        <v>8.83</v>
      </c>
    </row>
    <row r="6693" spans="1:2" hidden="1">
      <c r="A6693" s="4">
        <v>32441</v>
      </c>
      <c r="B6693">
        <v>8.83</v>
      </c>
    </row>
    <row r="6694" spans="1:2" hidden="1">
      <c r="A6694" s="4">
        <v>32442</v>
      </c>
      <c r="B6694">
        <v>8.7899999999999991</v>
      </c>
    </row>
    <row r="6695" spans="1:2" hidden="1">
      <c r="A6695" s="4">
        <v>32443</v>
      </c>
      <c r="B6695">
        <v>8.7200000000000006</v>
      </c>
    </row>
    <row r="6696" spans="1:2" hidden="1">
      <c r="A6696" s="4">
        <v>32444</v>
      </c>
      <c r="B6696">
        <v>8.69</v>
      </c>
    </row>
    <row r="6697" spans="1:2" hidden="1">
      <c r="A6697" s="4">
        <v>32447</v>
      </c>
      <c r="B6697">
        <v>8.65</v>
      </c>
    </row>
    <row r="6698" spans="1:2" hidden="1">
      <c r="A6698" s="4">
        <v>32448</v>
      </c>
      <c r="B6698">
        <v>8.68</v>
      </c>
    </row>
    <row r="6699" spans="1:2" hidden="1">
      <c r="A6699" s="4">
        <v>32449</v>
      </c>
      <c r="B6699">
        <v>8.73</v>
      </c>
    </row>
    <row r="6700" spans="1:2" hidden="1">
      <c r="A6700" s="4">
        <v>32450</v>
      </c>
      <c r="B6700">
        <v>8.69</v>
      </c>
    </row>
    <row r="6701" spans="1:2" hidden="1">
      <c r="A6701" s="4">
        <v>32451</v>
      </c>
      <c r="B6701">
        <v>8.85</v>
      </c>
    </row>
    <row r="6702" spans="1:2" hidden="1">
      <c r="A6702" s="4">
        <v>32454</v>
      </c>
      <c r="B6702">
        <v>8.91</v>
      </c>
    </row>
    <row r="6703" spans="1:2" hidden="1">
      <c r="A6703" s="4">
        <v>32455</v>
      </c>
      <c r="B6703">
        <v>8.91</v>
      </c>
    </row>
    <row r="6704" spans="1:2" hidden="1">
      <c r="A6704" s="4">
        <v>32456</v>
      </c>
      <c r="B6704">
        <v>8.91</v>
      </c>
    </row>
    <row r="6705" spans="1:2" hidden="1">
      <c r="A6705" s="4">
        <v>32457</v>
      </c>
      <c r="B6705">
        <v>8.9</v>
      </c>
    </row>
    <row r="6706" spans="1:2" hidden="1">
      <c r="A6706" s="4">
        <v>32461</v>
      </c>
      <c r="B6706">
        <v>8.91</v>
      </c>
    </row>
    <row r="6707" spans="1:2" hidden="1">
      <c r="A6707" s="4">
        <v>32462</v>
      </c>
      <c r="B6707">
        <v>8.92</v>
      </c>
    </row>
    <row r="6708" spans="1:2" hidden="1">
      <c r="A6708" s="4">
        <v>32463</v>
      </c>
      <c r="B6708">
        <v>9</v>
      </c>
    </row>
    <row r="6709" spans="1:2" hidden="1">
      <c r="A6709" s="4">
        <v>32464</v>
      </c>
      <c r="B6709">
        <v>9.06</v>
      </c>
    </row>
    <row r="6710" spans="1:2" hidden="1">
      <c r="A6710" s="4">
        <v>32465</v>
      </c>
      <c r="B6710">
        <v>9.0500000000000007</v>
      </c>
    </row>
    <row r="6711" spans="1:2" hidden="1">
      <c r="A6711" s="4">
        <v>32468</v>
      </c>
      <c r="B6711">
        <v>9.0399999999999991</v>
      </c>
    </row>
    <row r="6712" spans="1:2" hidden="1">
      <c r="A6712" s="4">
        <v>32469</v>
      </c>
      <c r="B6712">
        <v>9.09</v>
      </c>
    </row>
    <row r="6713" spans="1:2" hidden="1">
      <c r="A6713" s="4">
        <v>32470</v>
      </c>
      <c r="B6713">
        <v>9.08</v>
      </c>
    </row>
    <row r="6714" spans="1:2" hidden="1">
      <c r="A6714" s="4">
        <v>32472</v>
      </c>
      <c r="B6714">
        <v>9.17</v>
      </c>
    </row>
    <row r="6715" spans="1:2" hidden="1">
      <c r="A6715" s="4">
        <v>32475</v>
      </c>
      <c r="B6715">
        <v>9.16</v>
      </c>
    </row>
    <row r="6716" spans="1:2" hidden="1">
      <c r="A6716" s="4">
        <v>32476</v>
      </c>
      <c r="B6716">
        <v>9.1300000000000008</v>
      </c>
    </row>
    <row r="6717" spans="1:2" hidden="1">
      <c r="A6717" s="4">
        <v>32477</v>
      </c>
      <c r="B6717">
        <v>9.06</v>
      </c>
    </row>
    <row r="6718" spans="1:2" hidden="1">
      <c r="A6718" s="4">
        <v>32478</v>
      </c>
      <c r="B6718">
        <v>9.01</v>
      </c>
    </row>
    <row r="6719" spans="1:2" hidden="1">
      <c r="A6719" s="4">
        <v>32479</v>
      </c>
      <c r="B6719">
        <v>9.18</v>
      </c>
    </row>
    <row r="6720" spans="1:2" hidden="1">
      <c r="A6720" s="4">
        <v>32482</v>
      </c>
      <c r="B6720">
        <v>9.1300000000000008</v>
      </c>
    </row>
    <row r="6721" spans="1:2" hidden="1">
      <c r="A6721" s="4">
        <v>32483</v>
      </c>
      <c r="B6721">
        <v>8.9499999999999993</v>
      </c>
    </row>
    <row r="6722" spans="1:2" hidden="1">
      <c r="A6722" s="4">
        <v>32484</v>
      </c>
      <c r="B6722">
        <v>9</v>
      </c>
    </row>
    <row r="6723" spans="1:2" hidden="1">
      <c r="A6723" s="4">
        <v>32485</v>
      </c>
      <c r="B6723">
        <v>9.02</v>
      </c>
    </row>
    <row r="6724" spans="1:2" hidden="1">
      <c r="A6724" s="4">
        <v>32486</v>
      </c>
      <c r="B6724">
        <v>9.07</v>
      </c>
    </row>
    <row r="6725" spans="1:2" hidden="1">
      <c r="A6725" s="4">
        <v>32489</v>
      </c>
      <c r="B6725">
        <v>9.08</v>
      </c>
    </row>
    <row r="6726" spans="1:2" hidden="1">
      <c r="A6726" s="4">
        <v>32490</v>
      </c>
      <c r="B6726">
        <v>9.15</v>
      </c>
    </row>
    <row r="6727" spans="1:2" hidden="1">
      <c r="A6727" s="4">
        <v>32491</v>
      </c>
      <c r="B6727">
        <v>9.19</v>
      </c>
    </row>
    <row r="6728" spans="1:2" hidden="1">
      <c r="A6728" s="4">
        <v>32492</v>
      </c>
      <c r="B6728">
        <v>9.19</v>
      </c>
    </row>
    <row r="6729" spans="1:2" hidden="1">
      <c r="A6729" s="4">
        <v>32493</v>
      </c>
      <c r="B6729">
        <v>9.17</v>
      </c>
    </row>
    <row r="6730" spans="1:2" hidden="1">
      <c r="A6730" s="4">
        <v>32496</v>
      </c>
      <c r="B6730">
        <v>9.15</v>
      </c>
    </row>
    <row r="6731" spans="1:2" hidden="1">
      <c r="A6731" s="4">
        <v>32497</v>
      </c>
      <c r="B6731">
        <v>9.08</v>
      </c>
    </row>
    <row r="6732" spans="1:2" hidden="1">
      <c r="A6732" s="4">
        <v>32498</v>
      </c>
      <c r="B6732">
        <v>9.07</v>
      </c>
    </row>
    <row r="6733" spans="1:2" hidden="1">
      <c r="A6733" s="4">
        <v>32499</v>
      </c>
      <c r="B6733">
        <v>9.07</v>
      </c>
    </row>
    <row r="6734" spans="1:2" hidden="1">
      <c r="A6734" s="4">
        <v>32500</v>
      </c>
      <c r="B6734">
        <v>9.0500000000000007</v>
      </c>
    </row>
    <row r="6735" spans="1:2" hidden="1">
      <c r="A6735" s="4">
        <v>32504</v>
      </c>
      <c r="B6735">
        <v>9.1300000000000008</v>
      </c>
    </row>
    <row r="6736" spans="1:2" hidden="1">
      <c r="A6736" s="4">
        <v>32505</v>
      </c>
      <c r="B6736">
        <v>9.2100000000000009</v>
      </c>
    </row>
    <row r="6737" spans="1:2" hidden="1">
      <c r="A6737" s="4">
        <v>32506</v>
      </c>
      <c r="B6737">
        <v>9.18</v>
      </c>
    </row>
    <row r="6738" spans="1:2" hidden="1">
      <c r="A6738" s="4">
        <v>32507</v>
      </c>
      <c r="B6738">
        <v>9.14</v>
      </c>
    </row>
    <row r="6739" spans="1:2" hidden="1">
      <c r="A6739" s="4">
        <v>32511</v>
      </c>
      <c r="B6739">
        <v>9.23</v>
      </c>
    </row>
    <row r="6740" spans="1:2" hidden="1">
      <c r="A6740" s="4">
        <v>32512</v>
      </c>
      <c r="B6740">
        <v>9.2200000000000006</v>
      </c>
    </row>
    <row r="6741" spans="1:2" hidden="1">
      <c r="A6741" s="4">
        <v>32513</v>
      </c>
      <c r="B6741">
        <v>9.27</v>
      </c>
    </row>
    <row r="6742" spans="1:2" hidden="1">
      <c r="A6742" s="4">
        <v>32514</v>
      </c>
      <c r="B6742">
        <v>9.25</v>
      </c>
    </row>
    <row r="6743" spans="1:2" hidden="1">
      <c r="A6743" s="4">
        <v>32517</v>
      </c>
      <c r="B6743">
        <v>9.23</v>
      </c>
    </row>
    <row r="6744" spans="1:2" hidden="1">
      <c r="A6744" s="4">
        <v>32518</v>
      </c>
      <c r="B6744">
        <v>9.24</v>
      </c>
    </row>
    <row r="6745" spans="1:2" hidden="1">
      <c r="A6745" s="4">
        <v>32519</v>
      </c>
      <c r="B6745">
        <v>9.24</v>
      </c>
    </row>
    <row r="6746" spans="1:2" hidden="1">
      <c r="A6746" s="4">
        <v>32520</v>
      </c>
      <c r="B6746">
        <v>9.14</v>
      </c>
    </row>
    <row r="6747" spans="1:2" hidden="1">
      <c r="A6747" s="4">
        <v>32521</v>
      </c>
      <c r="B6747">
        <v>9.06</v>
      </c>
    </row>
    <row r="6748" spans="1:2" hidden="1">
      <c r="A6748" s="4">
        <v>32525</v>
      </c>
      <c r="B6748">
        <v>9.06</v>
      </c>
    </row>
    <row r="6749" spans="1:2" hidden="1">
      <c r="A6749" s="4">
        <v>32526</v>
      </c>
      <c r="B6749">
        <v>8.99</v>
      </c>
    </row>
    <row r="6750" spans="1:2" hidden="1">
      <c r="A6750" s="4">
        <v>32527</v>
      </c>
      <c r="B6750">
        <v>9</v>
      </c>
    </row>
    <row r="6751" spans="1:2" hidden="1">
      <c r="A6751" s="4">
        <v>32528</v>
      </c>
      <c r="B6751">
        <v>9.0299999999999994</v>
      </c>
    </row>
    <row r="6752" spans="1:2" hidden="1">
      <c r="A6752" s="4">
        <v>32531</v>
      </c>
      <c r="B6752">
        <v>9</v>
      </c>
    </row>
    <row r="6753" spans="1:2" hidden="1">
      <c r="A6753" s="4">
        <v>32532</v>
      </c>
      <c r="B6753">
        <v>8.93</v>
      </c>
    </row>
    <row r="6754" spans="1:2" hidden="1">
      <c r="A6754" s="4">
        <v>32533</v>
      </c>
      <c r="B6754">
        <v>8.99</v>
      </c>
    </row>
    <row r="6755" spans="1:2" hidden="1">
      <c r="A6755" s="4">
        <v>32534</v>
      </c>
      <c r="B6755">
        <v>8.99</v>
      </c>
    </row>
    <row r="6756" spans="1:2" hidden="1">
      <c r="A6756" s="4">
        <v>32535</v>
      </c>
      <c r="B6756">
        <v>8.9499999999999993</v>
      </c>
    </row>
    <row r="6757" spans="1:2" hidden="1">
      <c r="A6757" s="4">
        <v>32538</v>
      </c>
      <c r="B6757">
        <v>9</v>
      </c>
    </row>
    <row r="6758" spans="1:2" hidden="1">
      <c r="A6758" s="4">
        <v>32539</v>
      </c>
      <c r="B6758">
        <v>9.01</v>
      </c>
    </row>
    <row r="6759" spans="1:2" hidden="1">
      <c r="A6759" s="4">
        <v>32540</v>
      </c>
      <c r="B6759">
        <v>8.99</v>
      </c>
    </row>
    <row r="6760" spans="1:2" hidden="1">
      <c r="A6760" s="4">
        <v>32541</v>
      </c>
      <c r="B6760">
        <v>8.98</v>
      </c>
    </row>
    <row r="6761" spans="1:2" hidden="1">
      <c r="A6761" s="4">
        <v>32542</v>
      </c>
      <c r="B6761">
        <v>9.01</v>
      </c>
    </row>
    <row r="6762" spans="1:2" hidden="1">
      <c r="A6762" s="4">
        <v>32545</v>
      </c>
      <c r="B6762">
        <v>9.01</v>
      </c>
    </row>
    <row r="6763" spans="1:2" hidden="1">
      <c r="A6763" s="4">
        <v>32546</v>
      </c>
      <c r="B6763">
        <v>8.9600000000000009</v>
      </c>
    </row>
    <row r="6764" spans="1:2" hidden="1">
      <c r="A6764" s="4">
        <v>32547</v>
      </c>
      <c r="B6764">
        <v>8.9499999999999993</v>
      </c>
    </row>
    <row r="6765" spans="1:2" hidden="1">
      <c r="A6765" s="4">
        <v>32548</v>
      </c>
      <c r="B6765">
        <v>9.1300000000000008</v>
      </c>
    </row>
    <row r="6766" spans="1:2" hidden="1">
      <c r="A6766" s="4">
        <v>32549</v>
      </c>
      <c r="B6766">
        <v>9.19</v>
      </c>
    </row>
    <row r="6767" spans="1:2" hidden="1">
      <c r="A6767" s="4">
        <v>32552</v>
      </c>
      <c r="B6767">
        <v>9.1999999999999993</v>
      </c>
    </row>
    <row r="6768" spans="1:2" hidden="1">
      <c r="A6768" s="4">
        <v>32553</v>
      </c>
      <c r="B6768">
        <v>9.23</v>
      </c>
    </row>
    <row r="6769" spans="1:2" hidden="1">
      <c r="A6769" s="4">
        <v>32554</v>
      </c>
      <c r="B6769">
        <v>9.2200000000000006</v>
      </c>
    </row>
    <row r="6770" spans="1:2" hidden="1">
      <c r="A6770" s="4">
        <v>32555</v>
      </c>
      <c r="B6770">
        <v>9.2100000000000009</v>
      </c>
    </row>
    <row r="6771" spans="1:2" hidden="1">
      <c r="A6771" s="4">
        <v>32556</v>
      </c>
      <c r="B6771">
        <v>9.1999999999999993</v>
      </c>
    </row>
    <row r="6772" spans="1:2" hidden="1">
      <c r="A6772" s="4">
        <v>32560</v>
      </c>
      <c r="B6772">
        <v>9.2200000000000006</v>
      </c>
    </row>
    <row r="6773" spans="1:2" hidden="1">
      <c r="A6773" s="4">
        <v>32561</v>
      </c>
      <c r="B6773">
        <v>9.2899999999999991</v>
      </c>
    </row>
    <row r="6774" spans="1:2" hidden="1">
      <c r="A6774" s="4">
        <v>32562</v>
      </c>
      <c r="B6774">
        <v>9.36</v>
      </c>
    </row>
    <row r="6775" spans="1:2" hidden="1">
      <c r="A6775" s="4">
        <v>32563</v>
      </c>
      <c r="B6775">
        <v>9.3800000000000008</v>
      </c>
    </row>
    <row r="6776" spans="1:2" hidden="1">
      <c r="A6776" s="4">
        <v>32566</v>
      </c>
      <c r="B6776">
        <v>9.36</v>
      </c>
    </row>
    <row r="6777" spans="1:2" hidden="1">
      <c r="A6777" s="4">
        <v>32567</v>
      </c>
      <c r="B6777">
        <v>9.32</v>
      </c>
    </row>
    <row r="6778" spans="1:2" hidden="1">
      <c r="A6778" s="4">
        <v>32568</v>
      </c>
      <c r="B6778">
        <v>9.36</v>
      </c>
    </row>
    <row r="6779" spans="1:2" hidden="1">
      <c r="A6779" s="4">
        <v>32569</v>
      </c>
      <c r="B6779">
        <v>9.31</v>
      </c>
    </row>
    <row r="6780" spans="1:2" hidden="1">
      <c r="A6780" s="4">
        <v>32570</v>
      </c>
      <c r="B6780">
        <v>9.31</v>
      </c>
    </row>
    <row r="6781" spans="1:2" hidden="1">
      <c r="A6781" s="4">
        <v>32573</v>
      </c>
      <c r="B6781">
        <v>9.26</v>
      </c>
    </row>
    <row r="6782" spans="1:2" hidden="1">
      <c r="A6782" s="4">
        <v>32574</v>
      </c>
      <c r="B6782">
        <v>9.26</v>
      </c>
    </row>
    <row r="6783" spans="1:2" hidden="1">
      <c r="A6783" s="4">
        <v>32575</v>
      </c>
      <c r="B6783">
        <v>9.23</v>
      </c>
    </row>
    <row r="6784" spans="1:2" hidden="1">
      <c r="A6784" s="4">
        <v>32576</v>
      </c>
      <c r="B6784">
        <v>9.24</v>
      </c>
    </row>
    <row r="6785" spans="1:2" hidden="1">
      <c r="A6785" s="4">
        <v>32577</v>
      </c>
      <c r="B6785">
        <v>9.34</v>
      </c>
    </row>
    <row r="6786" spans="1:2" hidden="1">
      <c r="A6786" s="4">
        <v>32580</v>
      </c>
      <c r="B6786">
        <v>9.35</v>
      </c>
    </row>
    <row r="6787" spans="1:2" hidden="1">
      <c r="A6787" s="4">
        <v>32581</v>
      </c>
      <c r="B6787">
        <v>9.32</v>
      </c>
    </row>
    <row r="6788" spans="1:2" hidden="1">
      <c r="A6788" s="4">
        <v>32582</v>
      </c>
      <c r="B6788">
        <v>9.31</v>
      </c>
    </row>
    <row r="6789" spans="1:2" hidden="1">
      <c r="A6789" s="4">
        <v>32583</v>
      </c>
      <c r="B6789">
        <v>9.3000000000000007</v>
      </c>
    </row>
    <row r="6790" spans="1:2" hidden="1">
      <c r="A6790" s="4">
        <v>32584</v>
      </c>
      <c r="B6790">
        <v>9.49</v>
      </c>
    </row>
    <row r="6791" spans="1:2" hidden="1">
      <c r="A6791" s="4">
        <v>32587</v>
      </c>
      <c r="B6791">
        <v>9.5299999999999994</v>
      </c>
    </row>
    <row r="6792" spans="1:2" hidden="1">
      <c r="A6792" s="4">
        <v>32588</v>
      </c>
      <c r="B6792">
        <v>9.5299999999999994</v>
      </c>
    </row>
    <row r="6793" spans="1:2" hidden="1">
      <c r="A6793" s="4">
        <v>32589</v>
      </c>
      <c r="B6793">
        <v>9.4499999999999993</v>
      </c>
    </row>
    <row r="6794" spans="1:2" hidden="1">
      <c r="A6794" s="4">
        <v>32590</v>
      </c>
      <c r="B6794">
        <v>9.43</v>
      </c>
    </row>
    <row r="6795" spans="1:2" hidden="1">
      <c r="A6795" s="4">
        <v>32594</v>
      </c>
      <c r="B6795">
        <v>9.44</v>
      </c>
    </row>
    <row r="6796" spans="1:2" hidden="1">
      <c r="A6796" s="4">
        <v>32595</v>
      </c>
      <c r="B6796">
        <v>9.41</v>
      </c>
    </row>
    <row r="6797" spans="1:2" hidden="1">
      <c r="A6797" s="4">
        <v>32596</v>
      </c>
      <c r="B6797">
        <v>9.36</v>
      </c>
    </row>
    <row r="6798" spans="1:2" hidden="1">
      <c r="A6798" s="4">
        <v>32597</v>
      </c>
      <c r="B6798">
        <v>9.34</v>
      </c>
    </row>
    <row r="6799" spans="1:2" hidden="1">
      <c r="A6799" s="4">
        <v>32598</v>
      </c>
      <c r="B6799">
        <v>9.3000000000000007</v>
      </c>
    </row>
    <row r="6800" spans="1:2" hidden="1">
      <c r="A6800" s="4">
        <v>32601</v>
      </c>
      <c r="B6800">
        <v>9.2100000000000009</v>
      </c>
    </row>
    <row r="6801" spans="1:2" hidden="1">
      <c r="A6801" s="4">
        <v>32602</v>
      </c>
      <c r="B6801">
        <v>9.17</v>
      </c>
    </row>
    <row r="6802" spans="1:2" hidden="1">
      <c r="A6802" s="4">
        <v>32603</v>
      </c>
      <c r="B6802">
        <v>9.17</v>
      </c>
    </row>
    <row r="6803" spans="1:2" hidden="1">
      <c r="A6803" s="4">
        <v>32604</v>
      </c>
      <c r="B6803">
        <v>9.1999999999999993</v>
      </c>
    </row>
    <row r="6804" spans="1:2" hidden="1">
      <c r="A6804" s="4">
        <v>32605</v>
      </c>
      <c r="B6804">
        <v>9.27</v>
      </c>
    </row>
    <row r="6805" spans="1:2" hidden="1">
      <c r="A6805" s="4">
        <v>32608</v>
      </c>
      <c r="B6805">
        <v>9.27</v>
      </c>
    </row>
    <row r="6806" spans="1:2" hidden="1">
      <c r="A6806" s="4">
        <v>32609</v>
      </c>
      <c r="B6806">
        <v>9.27</v>
      </c>
    </row>
    <row r="6807" spans="1:2" hidden="1">
      <c r="A6807" s="4">
        <v>32610</v>
      </c>
      <c r="B6807">
        <v>9.2899999999999991</v>
      </c>
    </row>
    <row r="6808" spans="1:2" hidden="1">
      <c r="A6808" s="4">
        <v>32611</v>
      </c>
      <c r="B6808">
        <v>9.34</v>
      </c>
    </row>
    <row r="6809" spans="1:2" hidden="1">
      <c r="A6809" s="4">
        <v>32612</v>
      </c>
      <c r="B6809">
        <v>9.18</v>
      </c>
    </row>
    <row r="6810" spans="1:2" hidden="1">
      <c r="A6810" s="4">
        <v>32615</v>
      </c>
      <c r="B6810">
        <v>9.1999999999999993</v>
      </c>
    </row>
    <row r="6811" spans="1:2" hidden="1">
      <c r="A6811" s="4">
        <v>32616</v>
      </c>
      <c r="B6811">
        <v>9.06</v>
      </c>
    </row>
    <row r="6812" spans="1:2" hidden="1">
      <c r="A6812" s="4">
        <v>32617</v>
      </c>
      <c r="B6812">
        <v>9.08</v>
      </c>
    </row>
    <row r="6813" spans="1:2" hidden="1">
      <c r="A6813" s="4">
        <v>32618</v>
      </c>
      <c r="B6813">
        <v>9.1999999999999993</v>
      </c>
    </row>
    <row r="6814" spans="1:2" hidden="1">
      <c r="A6814" s="4">
        <v>32619</v>
      </c>
      <c r="B6814">
        <v>9.15</v>
      </c>
    </row>
    <row r="6815" spans="1:2" hidden="1">
      <c r="A6815" s="4">
        <v>32622</v>
      </c>
      <c r="B6815">
        <v>9.15</v>
      </c>
    </row>
    <row r="6816" spans="1:2" hidden="1">
      <c r="A6816" s="4">
        <v>32623</v>
      </c>
      <c r="B6816">
        <v>9.1199999999999992</v>
      </c>
    </row>
    <row r="6817" spans="1:2" hidden="1">
      <c r="A6817" s="4">
        <v>32624</v>
      </c>
      <c r="B6817">
        <v>9.11</v>
      </c>
    </row>
    <row r="6818" spans="1:2" hidden="1">
      <c r="A6818" s="4">
        <v>32625</v>
      </c>
      <c r="B6818">
        <v>9.0500000000000007</v>
      </c>
    </row>
    <row r="6819" spans="1:2" hidden="1">
      <c r="A6819" s="4">
        <v>32626</v>
      </c>
      <c r="B6819">
        <v>9.02</v>
      </c>
    </row>
    <row r="6820" spans="1:2" hidden="1">
      <c r="A6820" s="4">
        <v>32629</v>
      </c>
      <c r="B6820">
        <v>9.14</v>
      </c>
    </row>
    <row r="6821" spans="1:2" hidden="1">
      <c r="A6821" s="4">
        <v>32630</v>
      </c>
      <c r="B6821">
        <v>9.08</v>
      </c>
    </row>
    <row r="6822" spans="1:2" hidden="1">
      <c r="A6822" s="4">
        <v>32631</v>
      </c>
      <c r="B6822">
        <v>9.06</v>
      </c>
    </row>
    <row r="6823" spans="1:2" hidden="1">
      <c r="A6823" s="4">
        <v>32632</v>
      </c>
      <c r="B6823">
        <v>9.06</v>
      </c>
    </row>
    <row r="6824" spans="1:2" hidden="1">
      <c r="A6824" s="4">
        <v>32633</v>
      </c>
      <c r="B6824">
        <v>8.99</v>
      </c>
    </row>
    <row r="6825" spans="1:2" hidden="1">
      <c r="A6825" s="4">
        <v>32636</v>
      </c>
      <c r="B6825">
        <v>9.0399999999999991</v>
      </c>
    </row>
    <row r="6826" spans="1:2" hidden="1">
      <c r="A6826" s="4">
        <v>32637</v>
      </c>
      <c r="B6826">
        <v>9.15</v>
      </c>
    </row>
    <row r="6827" spans="1:2" hidden="1">
      <c r="A6827" s="4">
        <v>32638</v>
      </c>
      <c r="B6827">
        <v>9.16</v>
      </c>
    </row>
    <row r="6828" spans="1:2" hidden="1">
      <c r="A6828" s="4">
        <v>32639</v>
      </c>
      <c r="B6828">
        <v>9.1</v>
      </c>
    </row>
    <row r="6829" spans="1:2" hidden="1">
      <c r="A6829" s="4">
        <v>32640</v>
      </c>
      <c r="B6829">
        <v>8.81</v>
      </c>
    </row>
    <row r="6830" spans="1:2" hidden="1">
      <c r="A6830" s="4">
        <v>32643</v>
      </c>
      <c r="B6830">
        <v>8.82</v>
      </c>
    </row>
    <row r="6831" spans="1:2" hidden="1">
      <c r="A6831" s="4">
        <v>32644</v>
      </c>
      <c r="B6831">
        <v>8.82</v>
      </c>
    </row>
    <row r="6832" spans="1:2" hidden="1">
      <c r="A6832" s="4">
        <v>32645</v>
      </c>
      <c r="B6832">
        <v>8.8000000000000007</v>
      </c>
    </row>
    <row r="6833" spans="1:2" hidden="1">
      <c r="A6833" s="4">
        <v>32646</v>
      </c>
      <c r="B6833">
        <v>8.7799999999999994</v>
      </c>
    </row>
    <row r="6834" spans="1:2" hidden="1">
      <c r="A6834" s="4">
        <v>32647</v>
      </c>
      <c r="B6834">
        <v>8.7100000000000009</v>
      </c>
    </row>
    <row r="6835" spans="1:2" hidden="1">
      <c r="A6835" s="4">
        <v>32650</v>
      </c>
      <c r="B6835">
        <v>8.58</v>
      </c>
    </row>
    <row r="6836" spans="1:2" hidden="1">
      <c r="A6836" s="4">
        <v>32651</v>
      </c>
      <c r="B6836">
        <v>8.6</v>
      </c>
    </row>
    <row r="6837" spans="1:2" hidden="1">
      <c r="A6837" s="4">
        <v>32652</v>
      </c>
      <c r="B6837">
        <v>8.6300000000000008</v>
      </c>
    </row>
    <row r="6838" spans="1:2" hidden="1">
      <c r="A6838" s="4">
        <v>32653</v>
      </c>
      <c r="B6838">
        <v>8.67</v>
      </c>
    </row>
    <row r="6839" spans="1:2" hidden="1">
      <c r="A6839" s="4">
        <v>32654</v>
      </c>
      <c r="B6839">
        <v>8.66</v>
      </c>
    </row>
    <row r="6840" spans="1:2" hidden="1">
      <c r="A6840" s="4">
        <v>32658</v>
      </c>
      <c r="B6840">
        <v>8.64</v>
      </c>
    </row>
    <row r="6841" spans="1:2" hidden="1">
      <c r="A6841" s="4">
        <v>32659</v>
      </c>
      <c r="B6841">
        <v>8.6</v>
      </c>
    </row>
    <row r="6842" spans="1:2" hidden="1">
      <c r="A6842" s="4">
        <v>32660</v>
      </c>
      <c r="B6842">
        <v>8.61</v>
      </c>
    </row>
    <row r="6843" spans="1:2" hidden="1">
      <c r="A6843" s="4">
        <v>32661</v>
      </c>
      <c r="B6843">
        <v>8.43</v>
      </c>
    </row>
    <row r="6844" spans="1:2" hidden="1">
      <c r="A6844" s="4">
        <v>32664</v>
      </c>
      <c r="B6844">
        <v>8.36</v>
      </c>
    </row>
    <row r="6845" spans="1:2" hidden="1">
      <c r="A6845" s="4">
        <v>32665</v>
      </c>
      <c r="B6845">
        <v>8.36</v>
      </c>
    </row>
    <row r="6846" spans="1:2" hidden="1">
      <c r="A6846" s="4">
        <v>32666</v>
      </c>
      <c r="B6846">
        <v>8.27</v>
      </c>
    </row>
    <row r="6847" spans="1:2" hidden="1">
      <c r="A6847" s="4">
        <v>32667</v>
      </c>
      <c r="B6847">
        <v>8.27</v>
      </c>
    </row>
    <row r="6848" spans="1:2" hidden="1">
      <c r="A6848" s="4">
        <v>32668</v>
      </c>
      <c r="B6848">
        <v>8.15</v>
      </c>
    </row>
    <row r="6849" spans="1:2" hidden="1">
      <c r="A6849" s="4">
        <v>32671</v>
      </c>
      <c r="B6849">
        <v>8.16</v>
      </c>
    </row>
    <row r="6850" spans="1:2" hidden="1">
      <c r="A6850" s="4">
        <v>32672</v>
      </c>
      <c r="B6850">
        <v>8.25</v>
      </c>
    </row>
    <row r="6851" spans="1:2" hidden="1">
      <c r="A6851" s="4">
        <v>32673</v>
      </c>
      <c r="B6851">
        <v>8.1999999999999993</v>
      </c>
    </row>
    <row r="6852" spans="1:2" hidden="1">
      <c r="A6852" s="4">
        <v>32674</v>
      </c>
      <c r="B6852">
        <v>8.33</v>
      </c>
    </row>
    <row r="6853" spans="1:2" hidden="1">
      <c r="A6853" s="4">
        <v>32675</v>
      </c>
      <c r="B6853">
        <v>8.35</v>
      </c>
    </row>
    <row r="6854" spans="1:2" hidden="1">
      <c r="A6854" s="4">
        <v>32678</v>
      </c>
      <c r="B6854">
        <v>8.3699999999999992</v>
      </c>
    </row>
    <row r="6855" spans="1:2" hidden="1">
      <c r="A6855" s="4">
        <v>32679</v>
      </c>
      <c r="B6855">
        <v>8.31</v>
      </c>
    </row>
    <row r="6856" spans="1:2" hidden="1">
      <c r="A6856" s="4">
        <v>32680</v>
      </c>
      <c r="B6856">
        <v>8.3699999999999992</v>
      </c>
    </row>
    <row r="6857" spans="1:2" hidden="1">
      <c r="A6857" s="4">
        <v>32681</v>
      </c>
      <c r="B6857">
        <v>8.3800000000000008</v>
      </c>
    </row>
    <row r="6858" spans="1:2" hidden="1">
      <c r="A6858" s="4">
        <v>32682</v>
      </c>
      <c r="B6858">
        <v>8.25</v>
      </c>
    </row>
    <row r="6859" spans="1:2" hidden="1">
      <c r="A6859" s="4">
        <v>32685</v>
      </c>
      <c r="B6859">
        <v>8.18</v>
      </c>
    </row>
    <row r="6860" spans="1:2" hidden="1">
      <c r="A6860" s="4">
        <v>32686</v>
      </c>
      <c r="B6860">
        <v>8.11</v>
      </c>
    </row>
    <row r="6861" spans="1:2" hidden="1">
      <c r="A6861" s="4">
        <v>32687</v>
      </c>
      <c r="B6861">
        <v>8.17</v>
      </c>
    </row>
    <row r="6862" spans="1:2" hidden="1">
      <c r="A6862" s="4">
        <v>32688</v>
      </c>
      <c r="B6862">
        <v>8.1199999999999992</v>
      </c>
    </row>
    <row r="6863" spans="1:2" hidden="1">
      <c r="A6863" s="4">
        <v>32689</v>
      </c>
      <c r="B6863">
        <v>8.1</v>
      </c>
    </row>
    <row r="6864" spans="1:2" hidden="1">
      <c r="A6864" s="4">
        <v>32692</v>
      </c>
      <c r="B6864">
        <v>8.09</v>
      </c>
    </row>
    <row r="6865" spans="1:2" hidden="1">
      <c r="A6865" s="4">
        <v>32694</v>
      </c>
      <c r="B6865">
        <v>8.11</v>
      </c>
    </row>
    <row r="6866" spans="1:2" hidden="1">
      <c r="A6866" s="4">
        <v>32695</v>
      </c>
      <c r="B6866">
        <v>8.08</v>
      </c>
    </row>
    <row r="6867" spans="1:2" hidden="1">
      <c r="A6867" s="4">
        <v>32696</v>
      </c>
      <c r="B6867">
        <v>8.02</v>
      </c>
    </row>
    <row r="6868" spans="1:2" hidden="1">
      <c r="A6868" s="4">
        <v>32699</v>
      </c>
      <c r="B6868">
        <v>7.99</v>
      </c>
    </row>
    <row r="6869" spans="1:2" hidden="1">
      <c r="A6869" s="4">
        <v>32700</v>
      </c>
      <c r="B6869">
        <v>8</v>
      </c>
    </row>
    <row r="6870" spans="1:2" hidden="1">
      <c r="A6870" s="4">
        <v>32701</v>
      </c>
      <c r="B6870">
        <v>8</v>
      </c>
    </row>
    <row r="6871" spans="1:2" hidden="1">
      <c r="A6871" s="4">
        <v>32702</v>
      </c>
      <c r="B6871">
        <v>8</v>
      </c>
    </row>
    <row r="6872" spans="1:2" hidden="1">
      <c r="A6872" s="4">
        <v>32703</v>
      </c>
      <c r="B6872">
        <v>8.0399999999999991</v>
      </c>
    </row>
    <row r="6873" spans="1:2" hidden="1">
      <c r="A6873" s="4">
        <v>32706</v>
      </c>
      <c r="B6873">
        <v>8.0500000000000007</v>
      </c>
    </row>
    <row r="6874" spans="1:2" hidden="1">
      <c r="A6874" s="4">
        <v>32707</v>
      </c>
      <c r="B6874">
        <v>8.1300000000000008</v>
      </c>
    </row>
    <row r="6875" spans="1:2" hidden="1">
      <c r="A6875" s="4">
        <v>32708</v>
      </c>
      <c r="B6875">
        <v>8.09</v>
      </c>
    </row>
    <row r="6876" spans="1:2" hidden="1">
      <c r="A6876" s="4">
        <v>32709</v>
      </c>
      <c r="B6876">
        <v>8.01</v>
      </c>
    </row>
    <row r="6877" spans="1:2" hidden="1">
      <c r="A6877" s="4">
        <v>32710</v>
      </c>
      <c r="B6877">
        <v>8.07</v>
      </c>
    </row>
    <row r="6878" spans="1:2" hidden="1">
      <c r="A6878" s="4">
        <v>32713</v>
      </c>
      <c r="B6878">
        <v>8.0500000000000007</v>
      </c>
    </row>
    <row r="6879" spans="1:2" hidden="1">
      <c r="A6879" s="4">
        <v>32714</v>
      </c>
      <c r="B6879">
        <v>8.01</v>
      </c>
    </row>
    <row r="6880" spans="1:2" hidden="1">
      <c r="A6880" s="4">
        <v>32715</v>
      </c>
      <c r="B6880">
        <v>8.02</v>
      </c>
    </row>
    <row r="6881" spans="1:2" hidden="1">
      <c r="A6881" s="4">
        <v>32716</v>
      </c>
      <c r="B6881">
        <v>7.92</v>
      </c>
    </row>
    <row r="6882" spans="1:2" hidden="1">
      <c r="A6882" s="4">
        <v>32717</v>
      </c>
      <c r="B6882">
        <v>7.87</v>
      </c>
    </row>
    <row r="6883" spans="1:2" hidden="1">
      <c r="A6883" s="4">
        <v>32720</v>
      </c>
      <c r="B6883">
        <v>7.82</v>
      </c>
    </row>
    <row r="6884" spans="1:2" hidden="1">
      <c r="A6884" s="4">
        <v>32721</v>
      </c>
      <c r="B6884">
        <v>7.74</v>
      </c>
    </row>
    <row r="6885" spans="1:2" hidden="1">
      <c r="A6885" s="4">
        <v>32722</v>
      </c>
      <c r="B6885">
        <v>7.76</v>
      </c>
    </row>
    <row r="6886" spans="1:2" hidden="1">
      <c r="A6886" s="4">
        <v>32723</v>
      </c>
      <c r="B6886">
        <v>7.8</v>
      </c>
    </row>
    <row r="6887" spans="1:2" hidden="1">
      <c r="A6887" s="4">
        <v>32724</v>
      </c>
      <c r="B6887">
        <v>8</v>
      </c>
    </row>
    <row r="6888" spans="1:2" hidden="1">
      <c r="A6888" s="4">
        <v>32727</v>
      </c>
      <c r="B6888">
        <v>8.0299999999999994</v>
      </c>
    </row>
    <row r="6889" spans="1:2" hidden="1">
      <c r="A6889" s="4">
        <v>32728</v>
      </c>
      <c r="B6889">
        <v>8</v>
      </c>
    </row>
    <row r="6890" spans="1:2" hidden="1">
      <c r="A6890" s="4">
        <v>32729</v>
      </c>
      <c r="B6890">
        <v>8.0500000000000007</v>
      </c>
    </row>
    <row r="6891" spans="1:2" hidden="1">
      <c r="A6891" s="4">
        <v>32730</v>
      </c>
      <c r="B6891">
        <v>8.02</v>
      </c>
    </row>
    <row r="6892" spans="1:2" hidden="1">
      <c r="A6892" s="4">
        <v>32731</v>
      </c>
      <c r="B6892">
        <v>8.09</v>
      </c>
    </row>
    <row r="6893" spans="1:2" hidden="1">
      <c r="A6893" s="4">
        <v>32734</v>
      </c>
      <c r="B6893">
        <v>8.24</v>
      </c>
    </row>
    <row r="6894" spans="1:2" hidden="1">
      <c r="A6894" s="4">
        <v>32735</v>
      </c>
      <c r="B6894">
        <v>8.2100000000000009</v>
      </c>
    </row>
    <row r="6895" spans="1:2" hidden="1">
      <c r="A6895" s="4">
        <v>32736</v>
      </c>
      <c r="B6895">
        <v>8.1199999999999992</v>
      </c>
    </row>
    <row r="6896" spans="1:2" hidden="1">
      <c r="A6896" s="4">
        <v>32737</v>
      </c>
      <c r="B6896">
        <v>8.18</v>
      </c>
    </row>
    <row r="6897" spans="1:2" hidden="1">
      <c r="A6897" s="4">
        <v>32738</v>
      </c>
      <c r="B6897">
        <v>8.15</v>
      </c>
    </row>
    <row r="6898" spans="1:2" hidden="1">
      <c r="A6898" s="4">
        <v>32741</v>
      </c>
      <c r="B6898">
        <v>8.1999999999999993</v>
      </c>
    </row>
    <row r="6899" spans="1:2" hidden="1">
      <c r="A6899" s="4">
        <v>32742</v>
      </c>
      <c r="B6899">
        <v>8.2899999999999991</v>
      </c>
    </row>
    <row r="6900" spans="1:2" hidden="1">
      <c r="A6900" s="4">
        <v>32743</v>
      </c>
      <c r="B6900">
        <v>8.25</v>
      </c>
    </row>
    <row r="6901" spans="1:2" hidden="1">
      <c r="A6901" s="4">
        <v>32744</v>
      </c>
      <c r="B6901">
        <v>8.1999999999999993</v>
      </c>
    </row>
    <row r="6902" spans="1:2" hidden="1">
      <c r="A6902" s="4">
        <v>32745</v>
      </c>
      <c r="B6902">
        <v>8.2100000000000009</v>
      </c>
    </row>
    <row r="6903" spans="1:2" hidden="1">
      <c r="A6903" s="4">
        <v>32748</v>
      </c>
      <c r="B6903">
        <v>8.27</v>
      </c>
    </row>
    <row r="6904" spans="1:2" hidden="1">
      <c r="A6904" s="4">
        <v>32749</v>
      </c>
      <c r="B6904">
        <v>8.27</v>
      </c>
    </row>
    <row r="6905" spans="1:2" hidden="1">
      <c r="A6905" s="4">
        <v>32750</v>
      </c>
      <c r="B6905">
        <v>8.25</v>
      </c>
    </row>
    <row r="6906" spans="1:2" hidden="1">
      <c r="A6906" s="4">
        <v>32751</v>
      </c>
      <c r="B6906">
        <v>8.26</v>
      </c>
    </row>
    <row r="6907" spans="1:2" hidden="1">
      <c r="A6907" s="4">
        <v>32752</v>
      </c>
      <c r="B6907">
        <v>8.19</v>
      </c>
    </row>
    <row r="6908" spans="1:2" hidden="1">
      <c r="A6908" s="4">
        <v>32756</v>
      </c>
      <c r="B6908">
        <v>8.19</v>
      </c>
    </row>
    <row r="6909" spans="1:2" hidden="1">
      <c r="A6909" s="4">
        <v>32757</v>
      </c>
      <c r="B6909">
        <v>8.17</v>
      </c>
    </row>
    <row r="6910" spans="1:2" hidden="1">
      <c r="A6910" s="4">
        <v>32758</v>
      </c>
      <c r="B6910">
        <v>8.17</v>
      </c>
    </row>
    <row r="6911" spans="1:2" hidden="1">
      <c r="A6911" s="4">
        <v>32759</v>
      </c>
      <c r="B6911">
        <v>8.14</v>
      </c>
    </row>
    <row r="6912" spans="1:2" hidden="1">
      <c r="A6912" s="4">
        <v>32762</v>
      </c>
      <c r="B6912">
        <v>8.1300000000000008</v>
      </c>
    </row>
    <row r="6913" spans="1:2" hidden="1">
      <c r="A6913" s="4">
        <v>32763</v>
      </c>
      <c r="B6913">
        <v>8.1300000000000008</v>
      </c>
    </row>
    <row r="6914" spans="1:2" hidden="1">
      <c r="A6914" s="4">
        <v>32764</v>
      </c>
      <c r="B6914">
        <v>8.18</v>
      </c>
    </row>
    <row r="6915" spans="1:2" hidden="1">
      <c r="A6915" s="4">
        <v>32765</v>
      </c>
      <c r="B6915">
        <v>8.1300000000000008</v>
      </c>
    </row>
    <row r="6916" spans="1:2" hidden="1">
      <c r="A6916" s="4">
        <v>32766</v>
      </c>
      <c r="B6916">
        <v>8.09</v>
      </c>
    </row>
    <row r="6917" spans="1:2" hidden="1">
      <c r="A6917" s="4">
        <v>32769</v>
      </c>
      <c r="B6917">
        <v>8.1</v>
      </c>
    </row>
    <row r="6918" spans="1:2" hidden="1">
      <c r="A6918" s="4">
        <v>32770</v>
      </c>
      <c r="B6918">
        <v>8.09</v>
      </c>
    </row>
    <row r="6919" spans="1:2" hidden="1">
      <c r="A6919" s="4">
        <v>32771</v>
      </c>
      <c r="B6919">
        <v>8.15</v>
      </c>
    </row>
    <row r="6920" spans="1:2" hidden="1">
      <c r="A6920" s="4">
        <v>32772</v>
      </c>
      <c r="B6920">
        <v>8.1999999999999993</v>
      </c>
    </row>
    <row r="6921" spans="1:2" hidden="1">
      <c r="A6921" s="4">
        <v>32773</v>
      </c>
      <c r="B6921">
        <v>8.2200000000000006</v>
      </c>
    </row>
    <row r="6922" spans="1:2" hidden="1">
      <c r="A6922" s="4">
        <v>32776</v>
      </c>
      <c r="B6922">
        <v>8.32</v>
      </c>
    </row>
    <row r="6923" spans="1:2" hidden="1">
      <c r="A6923" s="4">
        <v>32777</v>
      </c>
      <c r="B6923">
        <v>8.3000000000000007</v>
      </c>
    </row>
    <row r="6924" spans="1:2" hidden="1">
      <c r="A6924" s="4">
        <v>32778</v>
      </c>
      <c r="B6924">
        <v>8.3000000000000007</v>
      </c>
    </row>
    <row r="6925" spans="1:2" hidden="1">
      <c r="A6925" s="4">
        <v>32779</v>
      </c>
      <c r="B6925">
        <v>8.3000000000000007</v>
      </c>
    </row>
    <row r="6926" spans="1:2" hidden="1">
      <c r="A6926" s="4">
        <v>32780</v>
      </c>
      <c r="B6926">
        <v>8.31</v>
      </c>
    </row>
    <row r="6927" spans="1:2" hidden="1">
      <c r="A6927" s="4">
        <v>32783</v>
      </c>
      <c r="B6927">
        <v>8.2799999999999994</v>
      </c>
    </row>
    <row r="6928" spans="1:2" hidden="1">
      <c r="A6928" s="4">
        <v>32784</v>
      </c>
      <c r="B6928">
        <v>8.23</v>
      </c>
    </row>
    <row r="6929" spans="1:2" hidden="1">
      <c r="A6929" s="4">
        <v>32785</v>
      </c>
      <c r="B6929">
        <v>8.2200000000000006</v>
      </c>
    </row>
    <row r="6930" spans="1:2" hidden="1">
      <c r="A6930" s="4">
        <v>32786</v>
      </c>
      <c r="B6930">
        <v>8.15</v>
      </c>
    </row>
    <row r="6931" spans="1:2" hidden="1">
      <c r="A6931" s="4">
        <v>32787</v>
      </c>
      <c r="B6931">
        <v>8.0299999999999994</v>
      </c>
    </row>
    <row r="6932" spans="1:2" hidden="1">
      <c r="A6932" s="4">
        <v>32791</v>
      </c>
      <c r="B6932">
        <v>8.0299999999999994</v>
      </c>
    </row>
    <row r="6933" spans="1:2" hidden="1">
      <c r="A6933" s="4">
        <v>32792</v>
      </c>
      <c r="B6933">
        <v>8.07</v>
      </c>
    </row>
    <row r="6934" spans="1:2" hidden="1">
      <c r="A6934" s="4">
        <v>32793</v>
      </c>
      <c r="B6934">
        <v>8.0399999999999991</v>
      </c>
    </row>
    <row r="6935" spans="1:2" hidden="1">
      <c r="A6935" s="4">
        <v>32794</v>
      </c>
      <c r="B6935">
        <v>7.87</v>
      </c>
    </row>
    <row r="6936" spans="1:2" hidden="1">
      <c r="A6936" s="4">
        <v>32797</v>
      </c>
      <c r="B6936">
        <v>7.98</v>
      </c>
    </row>
    <row r="6937" spans="1:2" hidden="1">
      <c r="A6937" s="4">
        <v>32798</v>
      </c>
      <c r="B6937">
        <v>8</v>
      </c>
    </row>
    <row r="6938" spans="1:2" hidden="1">
      <c r="A6938" s="4">
        <v>32799</v>
      </c>
      <c r="B6938">
        <v>8.01</v>
      </c>
    </row>
    <row r="6939" spans="1:2" hidden="1">
      <c r="A6939" s="4">
        <v>32800</v>
      </c>
      <c r="B6939">
        <v>7.96</v>
      </c>
    </row>
    <row r="6940" spans="1:2" hidden="1">
      <c r="A6940" s="4">
        <v>32801</v>
      </c>
      <c r="B6940">
        <v>7.98</v>
      </c>
    </row>
    <row r="6941" spans="1:2" hidden="1">
      <c r="A6941" s="4">
        <v>32804</v>
      </c>
      <c r="B6941">
        <v>7.92</v>
      </c>
    </row>
    <row r="6942" spans="1:2" hidden="1">
      <c r="A6942" s="4">
        <v>32805</v>
      </c>
      <c r="B6942">
        <v>7.87</v>
      </c>
    </row>
    <row r="6943" spans="1:2" hidden="1">
      <c r="A6943" s="4">
        <v>32806</v>
      </c>
      <c r="B6943">
        <v>7.86</v>
      </c>
    </row>
    <row r="6944" spans="1:2" hidden="1">
      <c r="A6944" s="4">
        <v>32807</v>
      </c>
      <c r="B6944">
        <v>7.88</v>
      </c>
    </row>
    <row r="6945" spans="1:2" hidden="1">
      <c r="A6945" s="4">
        <v>32808</v>
      </c>
      <c r="B6945">
        <v>7.94</v>
      </c>
    </row>
    <row r="6946" spans="1:2" hidden="1">
      <c r="A6946" s="4">
        <v>32811</v>
      </c>
      <c r="B6946">
        <v>7.92</v>
      </c>
    </row>
    <row r="6947" spans="1:2" hidden="1">
      <c r="A6947" s="4">
        <v>32812</v>
      </c>
      <c r="B6947">
        <v>7.92</v>
      </c>
    </row>
    <row r="6948" spans="1:2" hidden="1">
      <c r="A6948" s="4">
        <v>32813</v>
      </c>
      <c r="B6948">
        <v>7.91</v>
      </c>
    </row>
    <row r="6949" spans="1:2" hidden="1">
      <c r="A6949" s="4">
        <v>32814</v>
      </c>
      <c r="B6949">
        <v>7.87</v>
      </c>
    </row>
    <row r="6950" spans="1:2" hidden="1">
      <c r="A6950" s="4">
        <v>32815</v>
      </c>
      <c r="B6950">
        <v>7.96</v>
      </c>
    </row>
    <row r="6951" spans="1:2" hidden="1">
      <c r="A6951" s="4">
        <v>32818</v>
      </c>
      <c r="B6951">
        <v>8</v>
      </c>
    </row>
    <row r="6952" spans="1:2" hidden="1">
      <c r="A6952" s="4">
        <v>32819</v>
      </c>
      <c r="B6952">
        <v>7.9</v>
      </c>
    </row>
    <row r="6953" spans="1:2" hidden="1">
      <c r="A6953" s="4">
        <v>32820</v>
      </c>
      <c r="B6953">
        <v>7.87</v>
      </c>
    </row>
    <row r="6954" spans="1:2" hidden="1">
      <c r="A6954" s="4">
        <v>32821</v>
      </c>
      <c r="B6954">
        <v>7.9</v>
      </c>
    </row>
    <row r="6955" spans="1:2" hidden="1">
      <c r="A6955" s="4">
        <v>32822</v>
      </c>
      <c r="B6955">
        <v>7.92</v>
      </c>
    </row>
    <row r="6956" spans="1:2" hidden="1">
      <c r="A6956" s="4">
        <v>32825</v>
      </c>
      <c r="B6956">
        <v>7.89</v>
      </c>
    </row>
    <row r="6957" spans="1:2" hidden="1">
      <c r="A6957" s="4">
        <v>32826</v>
      </c>
      <c r="B6957">
        <v>7.87</v>
      </c>
    </row>
    <row r="6958" spans="1:2" hidden="1">
      <c r="A6958" s="4">
        <v>32827</v>
      </c>
      <c r="B6958">
        <v>7.82</v>
      </c>
    </row>
    <row r="6959" spans="1:2" hidden="1">
      <c r="A6959" s="4">
        <v>32828</v>
      </c>
      <c r="B6959">
        <v>7.82</v>
      </c>
    </row>
    <row r="6960" spans="1:2" hidden="1">
      <c r="A6960" s="4">
        <v>32829</v>
      </c>
      <c r="B6960">
        <v>7.88</v>
      </c>
    </row>
    <row r="6961" spans="1:2" hidden="1">
      <c r="A6961" s="4">
        <v>32832</v>
      </c>
      <c r="B6961">
        <v>7.86</v>
      </c>
    </row>
    <row r="6962" spans="1:2" hidden="1">
      <c r="A6962" s="4">
        <v>32833</v>
      </c>
      <c r="B6962">
        <v>7.85</v>
      </c>
    </row>
    <row r="6963" spans="1:2" hidden="1">
      <c r="A6963" s="4">
        <v>32834</v>
      </c>
      <c r="B6963">
        <v>7.81</v>
      </c>
    </row>
    <row r="6964" spans="1:2" hidden="1">
      <c r="A6964" s="4">
        <v>32836</v>
      </c>
      <c r="B6964">
        <v>7.8</v>
      </c>
    </row>
    <row r="6965" spans="1:2" hidden="1">
      <c r="A6965" s="4">
        <v>32839</v>
      </c>
      <c r="B6965">
        <v>7.85</v>
      </c>
    </row>
    <row r="6966" spans="1:2" hidden="1">
      <c r="A6966" s="4">
        <v>32840</v>
      </c>
      <c r="B6966">
        <v>7.86</v>
      </c>
    </row>
    <row r="6967" spans="1:2" hidden="1">
      <c r="A6967" s="4">
        <v>32841</v>
      </c>
      <c r="B6967">
        <v>7.88</v>
      </c>
    </row>
    <row r="6968" spans="1:2" hidden="1">
      <c r="A6968" s="4">
        <v>32842</v>
      </c>
      <c r="B6968">
        <v>7.84</v>
      </c>
    </row>
    <row r="6969" spans="1:2" hidden="1">
      <c r="A6969" s="4">
        <v>32843</v>
      </c>
      <c r="B6969">
        <v>7.81</v>
      </c>
    </row>
    <row r="6970" spans="1:2" hidden="1">
      <c r="A6970" s="4">
        <v>32846</v>
      </c>
      <c r="B6970">
        <v>7.82</v>
      </c>
    </row>
    <row r="6971" spans="1:2" hidden="1">
      <c r="A6971" s="4">
        <v>32847</v>
      </c>
      <c r="B6971">
        <v>7.82</v>
      </c>
    </row>
    <row r="6972" spans="1:2" hidden="1">
      <c r="A6972" s="4">
        <v>32848</v>
      </c>
      <c r="B6972">
        <v>7.85</v>
      </c>
    </row>
    <row r="6973" spans="1:2" hidden="1">
      <c r="A6973" s="4">
        <v>32849</v>
      </c>
      <c r="B6973">
        <v>7.88</v>
      </c>
    </row>
    <row r="6974" spans="1:2" hidden="1">
      <c r="A6974" s="4">
        <v>32850</v>
      </c>
      <c r="B6974">
        <v>7.82</v>
      </c>
    </row>
    <row r="6975" spans="1:2" hidden="1">
      <c r="A6975" s="4">
        <v>32853</v>
      </c>
      <c r="B6975">
        <v>7.83</v>
      </c>
    </row>
    <row r="6976" spans="1:2" hidden="1">
      <c r="A6976" s="4">
        <v>32854</v>
      </c>
      <c r="B6976">
        <v>7.84</v>
      </c>
    </row>
    <row r="6977" spans="1:2" hidden="1">
      <c r="A6977" s="4">
        <v>32855</v>
      </c>
      <c r="B6977">
        <v>7.82</v>
      </c>
    </row>
    <row r="6978" spans="1:2" hidden="1">
      <c r="A6978" s="4">
        <v>32856</v>
      </c>
      <c r="B6978">
        <v>7.79</v>
      </c>
    </row>
    <row r="6979" spans="1:2" hidden="1">
      <c r="A6979" s="4">
        <v>32857</v>
      </c>
      <c r="B6979">
        <v>7.8</v>
      </c>
    </row>
    <row r="6980" spans="1:2" hidden="1">
      <c r="A6980" s="4">
        <v>32860</v>
      </c>
      <c r="B6980">
        <v>7.77</v>
      </c>
    </row>
    <row r="6981" spans="1:2" hidden="1">
      <c r="A6981" s="4">
        <v>32861</v>
      </c>
      <c r="B6981">
        <v>7.78</v>
      </c>
    </row>
    <row r="6982" spans="1:2" hidden="1">
      <c r="A6982" s="4">
        <v>32862</v>
      </c>
      <c r="B6982">
        <v>7.77</v>
      </c>
    </row>
    <row r="6983" spans="1:2" hidden="1">
      <c r="A6983" s="4">
        <v>32863</v>
      </c>
      <c r="B6983">
        <v>7.77</v>
      </c>
    </row>
    <row r="6984" spans="1:2" hidden="1">
      <c r="A6984" s="4">
        <v>32864</v>
      </c>
      <c r="B6984">
        <v>7.82</v>
      </c>
    </row>
    <row r="6985" spans="1:2" hidden="1">
      <c r="A6985" s="4">
        <v>32868</v>
      </c>
      <c r="B6985">
        <v>7.95</v>
      </c>
    </row>
    <row r="6986" spans="1:2" hidden="1">
      <c r="A6986" s="4">
        <v>32869</v>
      </c>
      <c r="B6986">
        <v>7.94</v>
      </c>
    </row>
    <row r="6987" spans="1:2" hidden="1">
      <c r="A6987" s="4">
        <v>32870</v>
      </c>
      <c r="B6987">
        <v>7.91</v>
      </c>
    </row>
    <row r="6988" spans="1:2" hidden="1">
      <c r="A6988" s="4">
        <v>32871</v>
      </c>
      <c r="B6988">
        <v>7.93</v>
      </c>
    </row>
    <row r="6989" spans="1:2" hidden="1">
      <c r="A6989" s="4">
        <v>32875</v>
      </c>
      <c r="B6989">
        <v>7.94</v>
      </c>
    </row>
    <row r="6990" spans="1:2" hidden="1">
      <c r="A6990" s="4">
        <v>32876</v>
      </c>
      <c r="B6990">
        <v>7.99</v>
      </c>
    </row>
    <row r="6991" spans="1:2" hidden="1">
      <c r="A6991" s="4">
        <v>32877</v>
      </c>
      <c r="B6991">
        <v>7.98</v>
      </c>
    </row>
    <row r="6992" spans="1:2" hidden="1">
      <c r="A6992" s="4">
        <v>32878</v>
      </c>
      <c r="B6992">
        <v>7.99</v>
      </c>
    </row>
    <row r="6993" spans="1:2" hidden="1">
      <c r="A6993" s="4">
        <v>32881</v>
      </c>
      <c r="B6993">
        <v>8.02</v>
      </c>
    </row>
    <row r="6994" spans="1:2" hidden="1">
      <c r="A6994" s="4">
        <v>32882</v>
      </c>
      <c r="B6994">
        <v>8.02</v>
      </c>
    </row>
    <row r="6995" spans="1:2" hidden="1">
      <c r="A6995" s="4">
        <v>32883</v>
      </c>
      <c r="B6995">
        <v>8.0299999999999994</v>
      </c>
    </row>
    <row r="6996" spans="1:2" hidden="1">
      <c r="A6996" s="4">
        <v>32884</v>
      </c>
      <c r="B6996">
        <v>8.0399999999999991</v>
      </c>
    </row>
    <row r="6997" spans="1:2" hidden="1">
      <c r="A6997" s="4">
        <v>32885</v>
      </c>
      <c r="B6997">
        <v>8.1</v>
      </c>
    </row>
    <row r="6998" spans="1:2" hidden="1">
      <c r="A6998" s="4">
        <v>32889</v>
      </c>
      <c r="B6998">
        <v>8.1999999999999993</v>
      </c>
    </row>
    <row r="6999" spans="1:2" hidden="1">
      <c r="A6999" s="4">
        <v>32890</v>
      </c>
      <c r="B6999">
        <v>8.19</v>
      </c>
    </row>
    <row r="7000" spans="1:2" hidden="1">
      <c r="A7000" s="4">
        <v>32891</v>
      </c>
      <c r="B7000">
        <v>8.32</v>
      </c>
    </row>
    <row r="7001" spans="1:2" hidden="1">
      <c r="A7001" s="4">
        <v>32892</v>
      </c>
      <c r="B7001">
        <v>8.26</v>
      </c>
    </row>
    <row r="7002" spans="1:2" hidden="1">
      <c r="A7002" s="4">
        <v>32895</v>
      </c>
      <c r="B7002">
        <v>8.27</v>
      </c>
    </row>
    <row r="7003" spans="1:2" hidden="1">
      <c r="A7003" s="4">
        <v>32896</v>
      </c>
      <c r="B7003">
        <v>8.26</v>
      </c>
    </row>
    <row r="7004" spans="1:2" hidden="1">
      <c r="A7004" s="4">
        <v>32897</v>
      </c>
      <c r="B7004">
        <v>8.3800000000000008</v>
      </c>
    </row>
    <row r="7005" spans="1:2" hidden="1">
      <c r="A7005" s="4">
        <v>32898</v>
      </c>
      <c r="B7005">
        <v>8.42</v>
      </c>
    </row>
    <row r="7006" spans="1:2" hidden="1">
      <c r="A7006" s="4">
        <v>32899</v>
      </c>
      <c r="B7006">
        <v>8.49</v>
      </c>
    </row>
    <row r="7007" spans="1:2" hidden="1">
      <c r="A7007" s="4">
        <v>32902</v>
      </c>
      <c r="B7007">
        <v>8.5</v>
      </c>
    </row>
    <row r="7008" spans="1:2" hidden="1">
      <c r="A7008" s="4">
        <v>32903</v>
      </c>
      <c r="B7008">
        <v>8.51</v>
      </c>
    </row>
    <row r="7009" spans="1:2" hidden="1">
      <c r="A7009" s="4">
        <v>32904</v>
      </c>
      <c r="B7009">
        <v>8.43</v>
      </c>
    </row>
    <row r="7010" spans="1:2" hidden="1">
      <c r="A7010" s="4">
        <v>32905</v>
      </c>
      <c r="B7010">
        <v>8.42</v>
      </c>
    </row>
    <row r="7011" spans="1:2" hidden="1">
      <c r="A7011" s="4">
        <v>32906</v>
      </c>
      <c r="B7011">
        <v>8.5</v>
      </c>
    </row>
    <row r="7012" spans="1:2" hidden="1">
      <c r="A7012" s="4">
        <v>32909</v>
      </c>
      <c r="B7012">
        <v>8.5299999999999994</v>
      </c>
    </row>
    <row r="7013" spans="1:2" hidden="1">
      <c r="A7013" s="4">
        <v>32910</v>
      </c>
      <c r="B7013">
        <v>8.57</v>
      </c>
    </row>
    <row r="7014" spans="1:2" hidden="1">
      <c r="A7014" s="4">
        <v>32911</v>
      </c>
      <c r="B7014">
        <v>8.52</v>
      </c>
    </row>
    <row r="7015" spans="1:2" hidden="1">
      <c r="A7015" s="4">
        <v>32912</v>
      </c>
      <c r="B7015">
        <v>8.49</v>
      </c>
    </row>
    <row r="7016" spans="1:2" hidden="1">
      <c r="A7016" s="4">
        <v>32913</v>
      </c>
      <c r="B7016">
        <v>8.31</v>
      </c>
    </row>
    <row r="7017" spans="1:2" hidden="1">
      <c r="A7017" s="4">
        <v>32916</v>
      </c>
      <c r="B7017">
        <v>8.4</v>
      </c>
    </row>
    <row r="7018" spans="1:2" hidden="1">
      <c r="A7018" s="4">
        <v>32917</v>
      </c>
      <c r="B7018">
        <v>8.35</v>
      </c>
    </row>
    <row r="7019" spans="1:2" hidden="1">
      <c r="A7019" s="4">
        <v>32918</v>
      </c>
      <c r="B7019">
        <v>8.36</v>
      </c>
    </row>
    <row r="7020" spans="1:2" hidden="1">
      <c r="A7020" s="4">
        <v>32919</v>
      </c>
      <c r="B7020">
        <v>8.43</v>
      </c>
    </row>
    <row r="7021" spans="1:2" hidden="1">
      <c r="A7021" s="4">
        <v>32920</v>
      </c>
      <c r="B7021">
        <v>8.42</v>
      </c>
    </row>
    <row r="7022" spans="1:2" hidden="1">
      <c r="A7022" s="4">
        <v>32924</v>
      </c>
      <c r="B7022">
        <v>8.6199999999999992</v>
      </c>
    </row>
    <row r="7023" spans="1:2" hidden="1">
      <c r="A7023" s="4">
        <v>32925</v>
      </c>
      <c r="B7023">
        <v>8.6199999999999992</v>
      </c>
    </row>
    <row r="7024" spans="1:2" hidden="1">
      <c r="A7024" s="4">
        <v>32926</v>
      </c>
      <c r="B7024">
        <v>8.5399999999999991</v>
      </c>
    </row>
    <row r="7025" spans="1:2" hidden="1">
      <c r="A7025" s="4">
        <v>32927</v>
      </c>
      <c r="B7025">
        <v>8.5299999999999994</v>
      </c>
    </row>
    <row r="7026" spans="1:2" hidden="1">
      <c r="A7026" s="4">
        <v>32930</v>
      </c>
      <c r="B7026">
        <v>8.4600000000000009</v>
      </c>
    </row>
    <row r="7027" spans="1:2" hidden="1">
      <c r="A7027" s="4">
        <v>32931</v>
      </c>
      <c r="B7027">
        <v>8.41</v>
      </c>
    </row>
    <row r="7028" spans="1:2" hidden="1">
      <c r="A7028" s="4">
        <v>32932</v>
      </c>
      <c r="B7028">
        <v>8.51</v>
      </c>
    </row>
    <row r="7029" spans="1:2" hidden="1">
      <c r="A7029" s="4">
        <v>32933</v>
      </c>
      <c r="B7029">
        <v>8.59</v>
      </c>
    </row>
    <row r="7030" spans="1:2" hidden="1">
      <c r="A7030" s="4">
        <v>32934</v>
      </c>
      <c r="B7030">
        <v>8.5399999999999991</v>
      </c>
    </row>
    <row r="7031" spans="1:2" hidden="1">
      <c r="A7031" s="4">
        <v>32937</v>
      </c>
      <c r="B7031">
        <v>8.65</v>
      </c>
    </row>
    <row r="7032" spans="1:2" hidden="1">
      <c r="A7032" s="4">
        <v>32938</v>
      </c>
      <c r="B7032">
        <v>8.59</v>
      </c>
    </row>
    <row r="7033" spans="1:2" hidden="1">
      <c r="A7033" s="4">
        <v>32939</v>
      </c>
      <c r="B7033">
        <v>8.58</v>
      </c>
    </row>
    <row r="7034" spans="1:2" hidden="1">
      <c r="A7034" s="4">
        <v>32940</v>
      </c>
      <c r="B7034">
        <v>8.57</v>
      </c>
    </row>
    <row r="7035" spans="1:2" hidden="1">
      <c r="A7035" s="4">
        <v>32941</v>
      </c>
      <c r="B7035">
        <v>8.65</v>
      </c>
    </row>
    <row r="7036" spans="1:2" hidden="1">
      <c r="A7036" s="4">
        <v>32944</v>
      </c>
      <c r="B7036">
        <v>8.6300000000000008</v>
      </c>
    </row>
    <row r="7037" spans="1:2" hidden="1">
      <c r="A7037" s="4">
        <v>32945</v>
      </c>
      <c r="B7037">
        <v>8.73</v>
      </c>
    </row>
    <row r="7038" spans="1:2" hidden="1">
      <c r="A7038" s="4">
        <v>32946</v>
      </c>
      <c r="B7038">
        <v>8.65</v>
      </c>
    </row>
    <row r="7039" spans="1:2" hidden="1">
      <c r="A7039" s="4">
        <v>32947</v>
      </c>
      <c r="B7039">
        <v>8.66</v>
      </c>
    </row>
    <row r="7040" spans="1:2" hidden="1">
      <c r="A7040" s="4">
        <v>32948</v>
      </c>
      <c r="B7040">
        <v>8.59</v>
      </c>
    </row>
    <row r="7041" spans="1:2" hidden="1">
      <c r="A7041" s="4">
        <v>32951</v>
      </c>
      <c r="B7041">
        <v>8.59</v>
      </c>
    </row>
    <row r="7042" spans="1:2" hidden="1">
      <c r="A7042" s="4">
        <v>32952</v>
      </c>
      <c r="B7042">
        <v>8.5399999999999991</v>
      </c>
    </row>
    <row r="7043" spans="1:2" hidden="1">
      <c r="A7043" s="4">
        <v>32953</v>
      </c>
      <c r="B7043">
        <v>8.5500000000000007</v>
      </c>
    </row>
    <row r="7044" spans="1:2" hidden="1">
      <c r="A7044" s="4">
        <v>32954</v>
      </c>
      <c r="B7044">
        <v>8.5299999999999994</v>
      </c>
    </row>
    <row r="7045" spans="1:2" hidden="1">
      <c r="A7045" s="4">
        <v>32955</v>
      </c>
      <c r="B7045">
        <v>8.52</v>
      </c>
    </row>
    <row r="7046" spans="1:2" hidden="1">
      <c r="A7046" s="4">
        <v>32958</v>
      </c>
      <c r="B7046">
        <v>8.51</v>
      </c>
    </row>
    <row r="7047" spans="1:2" hidden="1">
      <c r="A7047" s="4">
        <v>32959</v>
      </c>
      <c r="B7047">
        <v>8.52</v>
      </c>
    </row>
    <row r="7048" spans="1:2" hidden="1">
      <c r="A7048" s="4">
        <v>32960</v>
      </c>
      <c r="B7048">
        <v>8.51</v>
      </c>
    </row>
    <row r="7049" spans="1:2" hidden="1">
      <c r="A7049" s="4">
        <v>32961</v>
      </c>
      <c r="B7049">
        <v>8.6</v>
      </c>
    </row>
    <row r="7050" spans="1:2" hidden="1">
      <c r="A7050" s="4">
        <v>32962</v>
      </c>
      <c r="B7050">
        <v>8.65</v>
      </c>
    </row>
    <row r="7051" spans="1:2" hidden="1">
      <c r="A7051" s="4">
        <v>32965</v>
      </c>
      <c r="B7051">
        <v>8.65</v>
      </c>
    </row>
    <row r="7052" spans="1:2" hidden="1">
      <c r="A7052" s="4">
        <v>32966</v>
      </c>
      <c r="B7052">
        <v>8.6300000000000008</v>
      </c>
    </row>
    <row r="7053" spans="1:2" hidden="1">
      <c r="A7053" s="4">
        <v>32967</v>
      </c>
      <c r="B7053">
        <v>8.5500000000000007</v>
      </c>
    </row>
    <row r="7054" spans="1:2" hidden="1">
      <c r="A7054" s="4">
        <v>32968</v>
      </c>
      <c r="B7054">
        <v>8.57</v>
      </c>
    </row>
    <row r="7055" spans="1:2" hidden="1">
      <c r="A7055" s="4">
        <v>32969</v>
      </c>
      <c r="B7055">
        <v>8.56</v>
      </c>
    </row>
    <row r="7056" spans="1:2" hidden="1">
      <c r="A7056" s="4">
        <v>32972</v>
      </c>
      <c r="B7056">
        <v>8.59</v>
      </c>
    </row>
    <row r="7057" spans="1:2" hidden="1">
      <c r="A7057" s="4">
        <v>32973</v>
      </c>
      <c r="B7057">
        <v>8.6</v>
      </c>
    </row>
    <row r="7058" spans="1:2" hidden="1">
      <c r="A7058" s="4">
        <v>32974</v>
      </c>
      <c r="B7058">
        <v>8.6300000000000008</v>
      </c>
    </row>
    <row r="7059" spans="1:2" hidden="1">
      <c r="A7059" s="4">
        <v>32975</v>
      </c>
      <c r="B7059">
        <v>8.64</v>
      </c>
    </row>
    <row r="7060" spans="1:2" hidden="1">
      <c r="A7060" s="4">
        <v>32979</v>
      </c>
      <c r="B7060">
        <v>8.68</v>
      </c>
    </row>
    <row r="7061" spans="1:2" hidden="1">
      <c r="A7061" s="4">
        <v>32980</v>
      </c>
      <c r="B7061">
        <v>8.77</v>
      </c>
    </row>
    <row r="7062" spans="1:2" hidden="1">
      <c r="A7062" s="4">
        <v>32981</v>
      </c>
      <c r="B7062">
        <v>8.86</v>
      </c>
    </row>
    <row r="7063" spans="1:2" hidden="1">
      <c r="A7063" s="4">
        <v>32982</v>
      </c>
      <c r="B7063">
        <v>8.8699999999999992</v>
      </c>
    </row>
    <row r="7064" spans="1:2" hidden="1">
      <c r="A7064" s="4">
        <v>32983</v>
      </c>
      <c r="B7064">
        <v>8.9499999999999993</v>
      </c>
    </row>
    <row r="7065" spans="1:2" hidden="1">
      <c r="A7065" s="4">
        <v>32986</v>
      </c>
      <c r="B7065">
        <v>8.98</v>
      </c>
    </row>
    <row r="7066" spans="1:2" hidden="1">
      <c r="A7066" s="4">
        <v>32987</v>
      </c>
      <c r="B7066">
        <v>9</v>
      </c>
    </row>
    <row r="7067" spans="1:2" hidden="1">
      <c r="A7067" s="4">
        <v>32988</v>
      </c>
      <c r="B7067">
        <v>9.01</v>
      </c>
    </row>
    <row r="7068" spans="1:2" hidden="1">
      <c r="A7068" s="4">
        <v>32989</v>
      </c>
      <c r="B7068">
        <v>9.07</v>
      </c>
    </row>
    <row r="7069" spans="1:2" hidden="1">
      <c r="A7069" s="4">
        <v>32990</v>
      </c>
      <c r="B7069">
        <v>9.06</v>
      </c>
    </row>
    <row r="7070" spans="1:2" hidden="1">
      <c r="A7070" s="4">
        <v>32993</v>
      </c>
      <c r="B7070">
        <v>9.0399999999999991</v>
      </c>
    </row>
    <row r="7071" spans="1:2" hidden="1">
      <c r="A7071" s="4">
        <v>32994</v>
      </c>
      <c r="B7071">
        <v>9.08</v>
      </c>
    </row>
    <row r="7072" spans="1:2" hidden="1">
      <c r="A7072" s="4">
        <v>32995</v>
      </c>
      <c r="B7072">
        <v>9.09</v>
      </c>
    </row>
    <row r="7073" spans="1:2" hidden="1">
      <c r="A7073" s="4">
        <v>32996</v>
      </c>
      <c r="B7073">
        <v>9.0399999999999991</v>
      </c>
    </row>
    <row r="7074" spans="1:2" hidden="1">
      <c r="A7074" s="4">
        <v>32997</v>
      </c>
      <c r="B7074">
        <v>8.84</v>
      </c>
    </row>
    <row r="7075" spans="1:2" hidden="1">
      <c r="A7075" s="4">
        <v>33000</v>
      </c>
      <c r="B7075">
        <v>8.8699999999999992</v>
      </c>
    </row>
    <row r="7076" spans="1:2" hidden="1">
      <c r="A7076" s="4">
        <v>33001</v>
      </c>
      <c r="B7076">
        <v>8.84</v>
      </c>
    </row>
    <row r="7077" spans="1:2" hidden="1">
      <c r="A7077" s="4">
        <v>33002</v>
      </c>
      <c r="B7077">
        <v>8.8800000000000008</v>
      </c>
    </row>
    <row r="7078" spans="1:2" hidden="1">
      <c r="A7078" s="4">
        <v>33003</v>
      </c>
      <c r="B7078">
        <v>8.82</v>
      </c>
    </row>
    <row r="7079" spans="1:2" hidden="1">
      <c r="A7079" s="4">
        <v>33004</v>
      </c>
      <c r="B7079">
        <v>8.64</v>
      </c>
    </row>
    <row r="7080" spans="1:2" hidden="1">
      <c r="A7080" s="4">
        <v>33007</v>
      </c>
      <c r="B7080">
        <v>8.61</v>
      </c>
    </row>
    <row r="7081" spans="1:2" hidden="1">
      <c r="A7081" s="4">
        <v>33008</v>
      </c>
      <c r="B7081">
        <v>8.65</v>
      </c>
    </row>
    <row r="7082" spans="1:2" hidden="1">
      <c r="A7082" s="4">
        <v>33009</v>
      </c>
      <c r="B7082">
        <v>8.68</v>
      </c>
    </row>
    <row r="7083" spans="1:2" hidden="1">
      <c r="A7083" s="4">
        <v>33010</v>
      </c>
      <c r="B7083">
        <v>8.69</v>
      </c>
    </row>
    <row r="7084" spans="1:2" hidden="1">
      <c r="A7084" s="4">
        <v>33011</v>
      </c>
      <c r="B7084">
        <v>8.75</v>
      </c>
    </row>
    <row r="7085" spans="1:2" hidden="1">
      <c r="A7085" s="4">
        <v>33014</v>
      </c>
      <c r="B7085">
        <v>8.74</v>
      </c>
    </row>
    <row r="7086" spans="1:2" hidden="1">
      <c r="A7086" s="4">
        <v>33015</v>
      </c>
      <c r="B7086">
        <v>8.65</v>
      </c>
    </row>
    <row r="7087" spans="1:2" hidden="1">
      <c r="A7087" s="4">
        <v>33016</v>
      </c>
      <c r="B7087">
        <v>8.61</v>
      </c>
    </row>
    <row r="7088" spans="1:2" hidden="1">
      <c r="A7088" s="4">
        <v>33017</v>
      </c>
      <c r="B7088">
        <v>8.6300000000000008</v>
      </c>
    </row>
    <row r="7089" spans="1:2" hidden="1">
      <c r="A7089" s="4">
        <v>33018</v>
      </c>
      <c r="B7089">
        <v>8.69</v>
      </c>
    </row>
    <row r="7090" spans="1:2" hidden="1">
      <c r="A7090" s="4">
        <v>33022</v>
      </c>
      <c r="B7090">
        <v>8.66</v>
      </c>
    </row>
    <row r="7091" spans="1:2" hidden="1">
      <c r="A7091" s="4">
        <v>33023</v>
      </c>
      <c r="B7091">
        <v>8.6199999999999992</v>
      </c>
    </row>
    <row r="7092" spans="1:2" hidden="1">
      <c r="A7092" s="4">
        <v>33024</v>
      </c>
      <c r="B7092">
        <v>8.6</v>
      </c>
    </row>
    <row r="7093" spans="1:2" hidden="1">
      <c r="A7093" s="4">
        <v>33025</v>
      </c>
      <c r="B7093">
        <v>8.44</v>
      </c>
    </row>
    <row r="7094" spans="1:2" hidden="1">
      <c r="A7094" s="4">
        <v>33028</v>
      </c>
      <c r="B7094">
        <v>8.44</v>
      </c>
    </row>
    <row r="7095" spans="1:2" hidden="1">
      <c r="A7095" s="4">
        <v>33029</v>
      </c>
      <c r="B7095">
        <v>8.4700000000000006</v>
      </c>
    </row>
    <row r="7096" spans="1:2" hidden="1">
      <c r="A7096" s="4">
        <v>33030</v>
      </c>
      <c r="B7096">
        <v>8.4600000000000009</v>
      </c>
    </row>
    <row r="7097" spans="1:2" hidden="1">
      <c r="A7097" s="4">
        <v>33031</v>
      </c>
      <c r="B7097">
        <v>8.4600000000000009</v>
      </c>
    </row>
    <row r="7098" spans="1:2" hidden="1">
      <c r="A7098" s="4">
        <v>33032</v>
      </c>
      <c r="B7098">
        <v>8.4600000000000009</v>
      </c>
    </row>
    <row r="7099" spans="1:2" hidden="1">
      <c r="A7099" s="4">
        <v>33035</v>
      </c>
      <c r="B7099">
        <v>8.48</v>
      </c>
    </row>
    <row r="7100" spans="1:2" hidden="1">
      <c r="A7100" s="4">
        <v>33036</v>
      </c>
      <c r="B7100">
        <v>8.48</v>
      </c>
    </row>
    <row r="7101" spans="1:2" hidden="1">
      <c r="A7101" s="4">
        <v>33037</v>
      </c>
      <c r="B7101">
        <v>8.4</v>
      </c>
    </row>
    <row r="7102" spans="1:2" hidden="1">
      <c r="A7102" s="4">
        <v>33038</v>
      </c>
      <c r="B7102">
        <v>8.3800000000000008</v>
      </c>
    </row>
    <row r="7103" spans="1:2" hidden="1">
      <c r="A7103" s="4">
        <v>33039</v>
      </c>
      <c r="B7103">
        <v>8.4600000000000009</v>
      </c>
    </row>
    <row r="7104" spans="1:2" hidden="1">
      <c r="A7104" s="4">
        <v>33042</v>
      </c>
      <c r="B7104">
        <v>8.5</v>
      </c>
    </row>
    <row r="7105" spans="1:2" hidden="1">
      <c r="A7105" s="4">
        <v>33043</v>
      </c>
      <c r="B7105">
        <v>8.51</v>
      </c>
    </row>
    <row r="7106" spans="1:2" hidden="1">
      <c r="A7106" s="4">
        <v>33044</v>
      </c>
      <c r="B7106">
        <v>8.5500000000000007</v>
      </c>
    </row>
    <row r="7107" spans="1:2" hidden="1">
      <c r="A7107" s="4">
        <v>33045</v>
      </c>
      <c r="B7107">
        <v>8.52</v>
      </c>
    </row>
    <row r="7108" spans="1:2" hidden="1">
      <c r="A7108" s="4">
        <v>33046</v>
      </c>
      <c r="B7108">
        <v>8.51</v>
      </c>
    </row>
    <row r="7109" spans="1:2" hidden="1">
      <c r="A7109" s="4">
        <v>33049</v>
      </c>
      <c r="B7109">
        <v>8.58</v>
      </c>
    </row>
    <row r="7110" spans="1:2" hidden="1">
      <c r="A7110" s="4">
        <v>33050</v>
      </c>
      <c r="B7110">
        <v>8.56</v>
      </c>
    </row>
    <row r="7111" spans="1:2" hidden="1">
      <c r="A7111" s="4">
        <v>33051</v>
      </c>
      <c r="B7111">
        <v>8.52</v>
      </c>
    </row>
    <row r="7112" spans="1:2" hidden="1">
      <c r="A7112" s="4">
        <v>33052</v>
      </c>
      <c r="B7112">
        <v>8.4700000000000006</v>
      </c>
    </row>
    <row r="7113" spans="1:2" hidden="1">
      <c r="A7113" s="4">
        <v>33053</v>
      </c>
      <c r="B7113">
        <v>8.43</v>
      </c>
    </row>
    <row r="7114" spans="1:2" hidden="1">
      <c r="A7114" s="4">
        <v>33056</v>
      </c>
      <c r="B7114">
        <v>8.43</v>
      </c>
    </row>
    <row r="7115" spans="1:2" hidden="1">
      <c r="A7115" s="4">
        <v>33057</v>
      </c>
      <c r="B7115">
        <v>8.4</v>
      </c>
    </row>
    <row r="7116" spans="1:2" hidden="1">
      <c r="A7116" s="4">
        <v>33059</v>
      </c>
      <c r="B7116">
        <v>8.42</v>
      </c>
    </row>
    <row r="7117" spans="1:2" hidden="1">
      <c r="A7117" s="4">
        <v>33060</v>
      </c>
      <c r="B7117">
        <v>8.51</v>
      </c>
    </row>
    <row r="7118" spans="1:2" hidden="1">
      <c r="A7118" s="4">
        <v>33063</v>
      </c>
      <c r="B7118">
        <v>8.57</v>
      </c>
    </row>
    <row r="7119" spans="1:2" hidden="1">
      <c r="A7119" s="4">
        <v>33064</v>
      </c>
      <c r="B7119">
        <v>8.57</v>
      </c>
    </row>
    <row r="7120" spans="1:2" hidden="1">
      <c r="A7120" s="4">
        <v>33065</v>
      </c>
      <c r="B7120">
        <v>8.57</v>
      </c>
    </row>
    <row r="7121" spans="1:2" hidden="1">
      <c r="A7121" s="4">
        <v>33066</v>
      </c>
      <c r="B7121">
        <v>8.5</v>
      </c>
    </row>
    <row r="7122" spans="1:2" hidden="1">
      <c r="A7122" s="4">
        <v>33067</v>
      </c>
      <c r="B7122">
        <v>8.4499999999999993</v>
      </c>
    </row>
    <row r="7123" spans="1:2" hidden="1">
      <c r="A7123" s="4">
        <v>33070</v>
      </c>
      <c r="B7123">
        <v>8.44</v>
      </c>
    </row>
    <row r="7124" spans="1:2" hidden="1">
      <c r="A7124" s="4">
        <v>33071</v>
      </c>
      <c r="B7124">
        <v>8.44</v>
      </c>
    </row>
    <row r="7125" spans="1:2" hidden="1">
      <c r="A7125" s="4">
        <v>33072</v>
      </c>
      <c r="B7125">
        <v>8.5</v>
      </c>
    </row>
    <row r="7126" spans="1:2" hidden="1">
      <c r="A7126" s="4">
        <v>33073</v>
      </c>
      <c r="B7126">
        <v>8.51</v>
      </c>
    </row>
    <row r="7127" spans="1:2" hidden="1">
      <c r="A7127" s="4">
        <v>33074</v>
      </c>
      <c r="B7127">
        <v>8.48</v>
      </c>
    </row>
    <row r="7128" spans="1:2" hidden="1">
      <c r="A7128" s="4">
        <v>33077</v>
      </c>
      <c r="B7128">
        <v>8.48</v>
      </c>
    </row>
    <row r="7129" spans="1:2" hidden="1">
      <c r="A7129" s="4">
        <v>33078</v>
      </c>
      <c r="B7129">
        <v>8.5299999999999994</v>
      </c>
    </row>
    <row r="7130" spans="1:2" hidden="1">
      <c r="A7130" s="4">
        <v>33079</v>
      </c>
      <c r="B7130">
        <v>8.49</v>
      </c>
    </row>
    <row r="7131" spans="1:2" hidden="1">
      <c r="A7131" s="4">
        <v>33080</v>
      </c>
      <c r="B7131">
        <v>8.49</v>
      </c>
    </row>
    <row r="7132" spans="1:2" hidden="1">
      <c r="A7132" s="4">
        <v>33081</v>
      </c>
      <c r="B7132">
        <v>8.42</v>
      </c>
    </row>
    <row r="7133" spans="1:2" hidden="1">
      <c r="A7133" s="4">
        <v>33084</v>
      </c>
      <c r="B7133">
        <v>8.34</v>
      </c>
    </row>
    <row r="7134" spans="1:2" hidden="1">
      <c r="A7134" s="4">
        <v>33085</v>
      </c>
      <c r="B7134">
        <v>8.36</v>
      </c>
    </row>
    <row r="7135" spans="1:2" hidden="1">
      <c r="A7135" s="4">
        <v>33086</v>
      </c>
      <c r="B7135">
        <v>8.2899999999999991</v>
      </c>
    </row>
    <row r="7136" spans="1:2" hidden="1">
      <c r="A7136" s="4">
        <v>33087</v>
      </c>
      <c r="B7136">
        <v>8.41</v>
      </c>
    </row>
    <row r="7137" spans="1:2" hidden="1">
      <c r="A7137" s="4">
        <v>33088</v>
      </c>
      <c r="B7137">
        <v>8.43</v>
      </c>
    </row>
    <row r="7138" spans="1:2" hidden="1">
      <c r="A7138" s="4">
        <v>33091</v>
      </c>
      <c r="B7138">
        <v>8.7100000000000009</v>
      </c>
    </row>
    <row r="7139" spans="1:2" hidden="1">
      <c r="A7139" s="4">
        <v>33092</v>
      </c>
      <c r="B7139">
        <v>8.7799999999999994</v>
      </c>
    </row>
    <row r="7140" spans="1:2" hidden="1">
      <c r="A7140" s="4">
        <v>33093</v>
      </c>
      <c r="B7140">
        <v>8.77</v>
      </c>
    </row>
    <row r="7141" spans="1:2" hidden="1">
      <c r="A7141" s="4">
        <v>33094</v>
      </c>
      <c r="B7141">
        <v>8.66</v>
      </c>
    </row>
    <row r="7142" spans="1:2" hidden="1">
      <c r="A7142" s="4">
        <v>33095</v>
      </c>
      <c r="B7142">
        <v>8.68</v>
      </c>
    </row>
    <row r="7143" spans="1:2" hidden="1">
      <c r="A7143" s="4">
        <v>33098</v>
      </c>
      <c r="B7143">
        <v>8.7100000000000009</v>
      </c>
    </row>
    <row r="7144" spans="1:2" hidden="1">
      <c r="A7144" s="4">
        <v>33099</v>
      </c>
      <c r="B7144">
        <v>8.66</v>
      </c>
    </row>
    <row r="7145" spans="1:2" hidden="1">
      <c r="A7145" s="4">
        <v>33100</v>
      </c>
      <c r="B7145">
        <v>8.64</v>
      </c>
    </row>
    <row r="7146" spans="1:2" hidden="1">
      <c r="A7146" s="4">
        <v>33101</v>
      </c>
      <c r="B7146">
        <v>8.76</v>
      </c>
    </row>
    <row r="7147" spans="1:2" hidden="1">
      <c r="A7147" s="4">
        <v>33102</v>
      </c>
      <c r="B7147">
        <v>8.8000000000000007</v>
      </c>
    </row>
    <row r="7148" spans="1:2" hidden="1">
      <c r="A7148" s="4">
        <v>33105</v>
      </c>
      <c r="B7148">
        <v>8.81</v>
      </c>
    </row>
    <row r="7149" spans="1:2" hidden="1">
      <c r="A7149" s="4">
        <v>33106</v>
      </c>
      <c r="B7149">
        <v>8.84</v>
      </c>
    </row>
    <row r="7150" spans="1:2" hidden="1">
      <c r="A7150" s="4">
        <v>33107</v>
      </c>
      <c r="B7150">
        <v>8.91</v>
      </c>
    </row>
    <row r="7151" spans="1:2" hidden="1">
      <c r="A7151" s="4">
        <v>33108</v>
      </c>
      <c r="B7151">
        <v>9</v>
      </c>
    </row>
    <row r="7152" spans="1:2" hidden="1">
      <c r="A7152" s="4">
        <v>33109</v>
      </c>
      <c r="B7152">
        <v>9.0500000000000007</v>
      </c>
    </row>
    <row r="7153" spans="1:2" hidden="1">
      <c r="A7153" s="4">
        <v>33112</v>
      </c>
      <c r="B7153">
        <v>8.9</v>
      </c>
    </row>
    <row r="7154" spans="1:2" hidden="1">
      <c r="A7154" s="4">
        <v>33113</v>
      </c>
      <c r="B7154">
        <v>8.94</v>
      </c>
    </row>
    <row r="7155" spans="1:2" hidden="1">
      <c r="A7155" s="4">
        <v>33114</v>
      </c>
      <c r="B7155">
        <v>8.84</v>
      </c>
    </row>
    <row r="7156" spans="1:2" hidden="1">
      <c r="A7156" s="4">
        <v>33115</v>
      </c>
      <c r="B7156">
        <v>8.86</v>
      </c>
    </row>
    <row r="7157" spans="1:2" hidden="1">
      <c r="A7157" s="4">
        <v>33116</v>
      </c>
      <c r="B7157">
        <v>8.86</v>
      </c>
    </row>
    <row r="7158" spans="1:2" hidden="1">
      <c r="A7158" s="4">
        <v>33120</v>
      </c>
      <c r="B7158">
        <v>8.9</v>
      </c>
    </row>
    <row r="7159" spans="1:2" hidden="1">
      <c r="A7159" s="4">
        <v>33121</v>
      </c>
      <c r="B7159">
        <v>8.86</v>
      </c>
    </row>
    <row r="7160" spans="1:2" hidden="1">
      <c r="A7160" s="4">
        <v>33122</v>
      </c>
      <c r="B7160">
        <v>8.84</v>
      </c>
    </row>
    <row r="7161" spans="1:2" hidden="1">
      <c r="A7161" s="4">
        <v>33123</v>
      </c>
      <c r="B7161">
        <v>8.81</v>
      </c>
    </row>
    <row r="7162" spans="1:2" hidden="1">
      <c r="A7162" s="4">
        <v>33126</v>
      </c>
      <c r="B7162">
        <v>8.85</v>
      </c>
    </row>
    <row r="7163" spans="1:2" hidden="1">
      <c r="A7163" s="4">
        <v>33127</v>
      </c>
      <c r="B7163">
        <v>8.83</v>
      </c>
    </row>
    <row r="7164" spans="1:2" hidden="1">
      <c r="A7164" s="4">
        <v>33128</v>
      </c>
      <c r="B7164">
        <v>8.82</v>
      </c>
    </row>
    <row r="7165" spans="1:2" hidden="1">
      <c r="A7165" s="4">
        <v>33129</v>
      </c>
      <c r="B7165">
        <v>8.82</v>
      </c>
    </row>
    <row r="7166" spans="1:2" hidden="1">
      <c r="A7166" s="4">
        <v>33130</v>
      </c>
      <c r="B7166">
        <v>8.8699999999999992</v>
      </c>
    </row>
    <row r="7167" spans="1:2" hidden="1">
      <c r="A7167" s="4">
        <v>33133</v>
      </c>
      <c r="B7167">
        <v>8.9</v>
      </c>
    </row>
    <row r="7168" spans="1:2" hidden="1">
      <c r="A7168" s="4">
        <v>33134</v>
      </c>
      <c r="B7168">
        <v>8.9</v>
      </c>
    </row>
    <row r="7169" spans="1:2" hidden="1">
      <c r="A7169" s="4">
        <v>33135</v>
      </c>
      <c r="B7169">
        <v>8.8800000000000008</v>
      </c>
    </row>
    <row r="7170" spans="1:2" hidden="1">
      <c r="A7170" s="4">
        <v>33136</v>
      </c>
      <c r="B7170">
        <v>8.91</v>
      </c>
    </row>
    <row r="7171" spans="1:2" hidden="1">
      <c r="A7171" s="4">
        <v>33137</v>
      </c>
      <c r="B7171">
        <v>8.99</v>
      </c>
    </row>
    <row r="7172" spans="1:2" hidden="1">
      <c r="A7172" s="4">
        <v>33140</v>
      </c>
      <c r="B7172">
        <v>9.0399999999999991</v>
      </c>
    </row>
    <row r="7173" spans="1:2" hidden="1">
      <c r="A7173" s="4">
        <v>33141</v>
      </c>
      <c r="B7173">
        <v>9.02</v>
      </c>
    </row>
    <row r="7174" spans="1:2" hidden="1">
      <c r="A7174" s="4">
        <v>33142</v>
      </c>
      <c r="B7174">
        <v>9</v>
      </c>
    </row>
    <row r="7175" spans="1:2" hidden="1">
      <c r="A7175" s="4">
        <v>33143</v>
      </c>
      <c r="B7175">
        <v>8.91</v>
      </c>
    </row>
    <row r="7176" spans="1:2" hidden="1">
      <c r="A7176" s="4">
        <v>33144</v>
      </c>
      <c r="B7176">
        <v>8.82</v>
      </c>
    </row>
    <row r="7177" spans="1:2" hidden="1">
      <c r="A7177" s="4">
        <v>33147</v>
      </c>
      <c r="B7177">
        <v>8.7100000000000009</v>
      </c>
    </row>
    <row r="7178" spans="1:2" hidden="1">
      <c r="A7178" s="4">
        <v>33148</v>
      </c>
      <c r="B7178">
        <v>8.69</v>
      </c>
    </row>
    <row r="7179" spans="1:2" hidden="1">
      <c r="A7179" s="4">
        <v>33149</v>
      </c>
      <c r="B7179">
        <v>8.7100000000000009</v>
      </c>
    </row>
    <row r="7180" spans="1:2" hidden="1">
      <c r="A7180" s="4">
        <v>33150</v>
      </c>
      <c r="B7180">
        <v>8.67</v>
      </c>
    </row>
    <row r="7181" spans="1:2" hidden="1">
      <c r="A7181" s="4">
        <v>33151</v>
      </c>
      <c r="B7181">
        <v>8.65</v>
      </c>
    </row>
    <row r="7182" spans="1:2" hidden="1">
      <c r="A7182" s="4">
        <v>33155</v>
      </c>
      <c r="B7182">
        <v>8.83</v>
      </c>
    </row>
    <row r="7183" spans="1:2" hidden="1">
      <c r="A7183" s="4">
        <v>33156</v>
      </c>
      <c r="B7183">
        <v>8.89</v>
      </c>
    </row>
    <row r="7184" spans="1:2" hidden="1">
      <c r="A7184" s="4">
        <v>33157</v>
      </c>
      <c r="B7184">
        <v>8.92</v>
      </c>
    </row>
    <row r="7185" spans="1:2" hidden="1">
      <c r="A7185" s="4">
        <v>33158</v>
      </c>
      <c r="B7185">
        <v>8.84</v>
      </c>
    </row>
    <row r="7186" spans="1:2" hidden="1">
      <c r="A7186" s="4">
        <v>33161</v>
      </c>
      <c r="B7186">
        <v>8.8000000000000007</v>
      </c>
    </row>
    <row r="7187" spans="1:2" hidden="1">
      <c r="A7187" s="4">
        <v>33162</v>
      </c>
      <c r="B7187">
        <v>8.7899999999999991</v>
      </c>
    </row>
    <row r="7188" spans="1:2" hidden="1">
      <c r="A7188" s="4">
        <v>33163</v>
      </c>
      <c r="B7188">
        <v>8.76</v>
      </c>
    </row>
    <row r="7189" spans="1:2" hidden="1">
      <c r="A7189" s="4">
        <v>33164</v>
      </c>
      <c r="B7189">
        <v>8.7100000000000009</v>
      </c>
    </row>
    <row r="7190" spans="1:2" hidden="1">
      <c r="A7190" s="4">
        <v>33165</v>
      </c>
      <c r="B7190">
        <v>8.6199999999999992</v>
      </c>
    </row>
    <row r="7191" spans="1:2" hidden="1">
      <c r="A7191" s="4">
        <v>33168</v>
      </c>
      <c r="B7191">
        <v>8.6300000000000008</v>
      </c>
    </row>
    <row r="7192" spans="1:2" hidden="1">
      <c r="A7192" s="4">
        <v>33169</v>
      </c>
      <c r="B7192">
        <v>8.65</v>
      </c>
    </row>
    <row r="7193" spans="1:2" hidden="1">
      <c r="A7193" s="4">
        <v>33170</v>
      </c>
      <c r="B7193">
        <v>8.66</v>
      </c>
    </row>
    <row r="7194" spans="1:2" hidden="1">
      <c r="A7194" s="4">
        <v>33171</v>
      </c>
      <c r="B7194">
        <v>8.6199999999999992</v>
      </c>
    </row>
    <row r="7195" spans="1:2" hidden="1">
      <c r="A7195" s="4">
        <v>33172</v>
      </c>
      <c r="B7195">
        <v>8.6300000000000008</v>
      </c>
    </row>
    <row r="7196" spans="1:2" hidden="1">
      <c r="A7196" s="4">
        <v>33175</v>
      </c>
      <c r="B7196">
        <v>8.6999999999999993</v>
      </c>
    </row>
    <row r="7197" spans="1:2" hidden="1">
      <c r="A7197" s="4">
        <v>33176</v>
      </c>
      <c r="B7197">
        <v>8.6999999999999993</v>
      </c>
    </row>
    <row r="7198" spans="1:2" hidden="1">
      <c r="A7198" s="4">
        <v>33177</v>
      </c>
      <c r="B7198">
        <v>8.65</v>
      </c>
    </row>
    <row r="7199" spans="1:2" hidden="1">
      <c r="A7199" s="4">
        <v>33178</v>
      </c>
      <c r="B7199">
        <v>8.57</v>
      </c>
    </row>
    <row r="7200" spans="1:2" hidden="1">
      <c r="A7200" s="4">
        <v>33179</v>
      </c>
      <c r="B7200">
        <v>8.57</v>
      </c>
    </row>
    <row r="7201" spans="1:2" hidden="1">
      <c r="A7201" s="4">
        <v>33182</v>
      </c>
      <c r="B7201">
        <v>8.5</v>
      </c>
    </row>
    <row r="7202" spans="1:2" hidden="1">
      <c r="A7202" s="4">
        <v>33183</v>
      </c>
      <c r="B7202">
        <v>8.52</v>
      </c>
    </row>
    <row r="7203" spans="1:2" hidden="1">
      <c r="A7203" s="4">
        <v>33184</v>
      </c>
      <c r="B7203">
        <v>8.57</v>
      </c>
    </row>
    <row r="7204" spans="1:2" hidden="1">
      <c r="A7204" s="4">
        <v>33185</v>
      </c>
      <c r="B7204">
        <v>8.58</v>
      </c>
    </row>
    <row r="7205" spans="1:2" hidden="1">
      <c r="A7205" s="4">
        <v>33186</v>
      </c>
      <c r="B7205">
        <v>8.49</v>
      </c>
    </row>
    <row r="7206" spans="1:2" hidden="1">
      <c r="A7206" s="4">
        <v>33190</v>
      </c>
      <c r="B7206">
        <v>8.3699999999999992</v>
      </c>
    </row>
    <row r="7207" spans="1:2" hidden="1">
      <c r="A7207" s="4">
        <v>33191</v>
      </c>
      <c r="B7207">
        <v>8.36</v>
      </c>
    </row>
    <row r="7208" spans="1:2" hidden="1">
      <c r="A7208" s="4">
        <v>33192</v>
      </c>
      <c r="B7208">
        <v>8.3699999999999992</v>
      </c>
    </row>
    <row r="7209" spans="1:2" hidden="1">
      <c r="A7209" s="4">
        <v>33193</v>
      </c>
      <c r="B7209">
        <v>8.3000000000000007</v>
      </c>
    </row>
    <row r="7210" spans="1:2" hidden="1">
      <c r="A7210" s="4">
        <v>33196</v>
      </c>
      <c r="B7210">
        <v>8.35</v>
      </c>
    </row>
    <row r="7211" spans="1:2" hidden="1">
      <c r="A7211" s="4">
        <v>33197</v>
      </c>
      <c r="B7211">
        <v>8.31</v>
      </c>
    </row>
    <row r="7212" spans="1:2" hidden="1">
      <c r="A7212" s="4">
        <v>33198</v>
      </c>
      <c r="B7212">
        <v>8.27</v>
      </c>
    </row>
    <row r="7213" spans="1:2" hidden="1">
      <c r="A7213" s="4">
        <v>33200</v>
      </c>
      <c r="B7213">
        <v>8.2799999999999994</v>
      </c>
    </row>
    <row r="7214" spans="1:2" hidden="1">
      <c r="A7214" s="4">
        <v>33203</v>
      </c>
      <c r="B7214">
        <v>8.27</v>
      </c>
    </row>
    <row r="7215" spans="1:2" hidden="1">
      <c r="A7215" s="4">
        <v>33204</v>
      </c>
      <c r="B7215">
        <v>8.2799999999999994</v>
      </c>
    </row>
    <row r="7216" spans="1:2" hidden="1">
      <c r="A7216" s="4">
        <v>33205</v>
      </c>
      <c r="B7216">
        <v>8.3000000000000007</v>
      </c>
    </row>
    <row r="7217" spans="1:2" hidden="1">
      <c r="A7217" s="4">
        <v>33206</v>
      </c>
      <c r="B7217">
        <v>8.32</v>
      </c>
    </row>
    <row r="7218" spans="1:2" hidden="1">
      <c r="A7218" s="4">
        <v>33207</v>
      </c>
      <c r="B7218">
        <v>8.26</v>
      </c>
    </row>
    <row r="7219" spans="1:2" hidden="1">
      <c r="A7219" s="4">
        <v>33210</v>
      </c>
      <c r="B7219">
        <v>8.2200000000000006</v>
      </c>
    </row>
    <row r="7220" spans="1:2" hidden="1">
      <c r="A7220" s="4">
        <v>33211</v>
      </c>
      <c r="B7220">
        <v>8.1999999999999993</v>
      </c>
    </row>
    <row r="7221" spans="1:2" hidden="1">
      <c r="A7221" s="4">
        <v>33212</v>
      </c>
      <c r="B7221">
        <v>8.16</v>
      </c>
    </row>
    <row r="7222" spans="1:2" hidden="1">
      <c r="A7222" s="4">
        <v>33213</v>
      </c>
      <c r="B7222">
        <v>8.18</v>
      </c>
    </row>
    <row r="7223" spans="1:2" hidden="1">
      <c r="A7223" s="4">
        <v>33214</v>
      </c>
      <c r="B7223">
        <v>8.0299999999999994</v>
      </c>
    </row>
    <row r="7224" spans="1:2" hidden="1">
      <c r="A7224" s="4">
        <v>33217</v>
      </c>
      <c r="B7224">
        <v>7.98</v>
      </c>
    </row>
    <row r="7225" spans="1:2" hidden="1">
      <c r="A7225" s="4">
        <v>33218</v>
      </c>
      <c r="B7225">
        <v>7.94</v>
      </c>
    </row>
    <row r="7226" spans="1:2" hidden="1">
      <c r="A7226" s="4">
        <v>33219</v>
      </c>
      <c r="B7226">
        <v>7.91</v>
      </c>
    </row>
    <row r="7227" spans="1:2" hidden="1">
      <c r="A7227" s="4">
        <v>33220</v>
      </c>
      <c r="B7227">
        <v>7.98</v>
      </c>
    </row>
    <row r="7228" spans="1:2" hidden="1">
      <c r="A7228" s="4">
        <v>33221</v>
      </c>
      <c r="B7228">
        <v>8.0500000000000007</v>
      </c>
    </row>
    <row r="7229" spans="1:2" hidden="1">
      <c r="A7229" s="4">
        <v>33224</v>
      </c>
      <c r="B7229">
        <v>8.02</v>
      </c>
    </row>
    <row r="7230" spans="1:2" hidden="1">
      <c r="A7230" s="4">
        <v>33225</v>
      </c>
      <c r="B7230">
        <v>7.99</v>
      </c>
    </row>
    <row r="7231" spans="1:2" hidden="1">
      <c r="A7231" s="4">
        <v>33226</v>
      </c>
      <c r="B7231">
        <v>8</v>
      </c>
    </row>
    <row r="7232" spans="1:2" hidden="1">
      <c r="A7232" s="4">
        <v>33227</v>
      </c>
      <c r="B7232">
        <v>8.0500000000000007</v>
      </c>
    </row>
    <row r="7233" spans="1:2" hidden="1">
      <c r="A7233" s="4">
        <v>33228</v>
      </c>
      <c r="B7233">
        <v>8.11</v>
      </c>
    </row>
    <row r="7234" spans="1:2" hidden="1">
      <c r="A7234" s="4">
        <v>33231</v>
      </c>
      <c r="B7234">
        <v>8.1999999999999993</v>
      </c>
    </row>
    <row r="7235" spans="1:2" hidden="1">
      <c r="A7235" s="4">
        <v>33233</v>
      </c>
      <c r="B7235">
        <v>8.15</v>
      </c>
    </row>
    <row r="7236" spans="1:2" hidden="1">
      <c r="A7236" s="4">
        <v>33234</v>
      </c>
      <c r="B7236">
        <v>8.11</v>
      </c>
    </row>
    <row r="7237" spans="1:2" hidden="1">
      <c r="A7237" s="4">
        <v>33235</v>
      </c>
      <c r="B7237">
        <v>8.14</v>
      </c>
    </row>
    <row r="7238" spans="1:2" hidden="1">
      <c r="A7238" s="4">
        <v>33238</v>
      </c>
      <c r="B7238">
        <v>8.08</v>
      </c>
    </row>
    <row r="7239" spans="1:2" hidden="1">
      <c r="A7239" s="4">
        <v>33240</v>
      </c>
      <c r="B7239">
        <v>7.97</v>
      </c>
    </row>
    <row r="7240" spans="1:2" hidden="1">
      <c r="A7240" s="4">
        <v>33241</v>
      </c>
      <c r="B7240">
        <v>7.93</v>
      </c>
    </row>
    <row r="7241" spans="1:2" hidden="1">
      <c r="A7241" s="4">
        <v>33242</v>
      </c>
      <c r="B7241">
        <v>8.02</v>
      </c>
    </row>
    <row r="7242" spans="1:2" hidden="1">
      <c r="A7242" s="4">
        <v>33245</v>
      </c>
      <c r="B7242">
        <v>8.1300000000000008</v>
      </c>
    </row>
    <row r="7243" spans="1:2" hidden="1">
      <c r="A7243" s="4">
        <v>33246</v>
      </c>
      <c r="B7243">
        <v>8.16</v>
      </c>
    </row>
    <row r="7244" spans="1:2" hidden="1">
      <c r="A7244" s="4">
        <v>33247</v>
      </c>
      <c r="B7244">
        <v>8.25</v>
      </c>
    </row>
    <row r="7245" spans="1:2" hidden="1">
      <c r="A7245" s="4">
        <v>33248</v>
      </c>
      <c r="B7245">
        <v>8.16</v>
      </c>
    </row>
    <row r="7246" spans="1:2" hidden="1">
      <c r="A7246" s="4">
        <v>33249</v>
      </c>
      <c r="B7246">
        <v>8.1999999999999993</v>
      </c>
    </row>
    <row r="7247" spans="1:2" hidden="1">
      <c r="A7247" s="4">
        <v>33252</v>
      </c>
      <c r="B7247">
        <v>8.23</v>
      </c>
    </row>
    <row r="7248" spans="1:2" hidden="1">
      <c r="A7248" s="4">
        <v>33253</v>
      </c>
      <c r="B7248">
        <v>8.2200000000000006</v>
      </c>
    </row>
    <row r="7249" spans="1:2" hidden="1">
      <c r="A7249" s="4">
        <v>33254</v>
      </c>
      <c r="B7249">
        <v>8.24</v>
      </c>
    </row>
    <row r="7250" spans="1:2" hidden="1">
      <c r="A7250" s="4">
        <v>33255</v>
      </c>
      <c r="B7250">
        <v>8.0500000000000007</v>
      </c>
    </row>
    <row r="7251" spans="1:2" hidden="1">
      <c r="A7251" s="4">
        <v>33256</v>
      </c>
      <c r="B7251">
        <v>8.0299999999999994</v>
      </c>
    </row>
    <row r="7252" spans="1:2" hidden="1">
      <c r="A7252" s="4">
        <v>33260</v>
      </c>
      <c r="B7252">
        <v>8.07</v>
      </c>
    </row>
    <row r="7253" spans="1:2" hidden="1">
      <c r="A7253" s="4">
        <v>33261</v>
      </c>
      <c r="B7253">
        <v>8.0399999999999991</v>
      </c>
    </row>
    <row r="7254" spans="1:2" hidden="1">
      <c r="A7254" s="4">
        <v>33262</v>
      </c>
      <c r="B7254">
        <v>8</v>
      </c>
    </row>
    <row r="7255" spans="1:2" hidden="1">
      <c r="A7255" s="4">
        <v>33263</v>
      </c>
      <c r="B7255">
        <v>8.06</v>
      </c>
    </row>
    <row r="7256" spans="1:2" hidden="1">
      <c r="A7256" s="4">
        <v>33266</v>
      </c>
      <c r="B7256">
        <v>8.06</v>
      </c>
    </row>
    <row r="7257" spans="1:2" hidden="1">
      <c r="A7257" s="4">
        <v>33267</v>
      </c>
      <c r="B7257">
        <v>8.0299999999999994</v>
      </c>
    </row>
    <row r="7258" spans="1:2" hidden="1">
      <c r="A7258" s="4">
        <v>33268</v>
      </c>
      <c r="B7258">
        <v>8.0500000000000007</v>
      </c>
    </row>
    <row r="7259" spans="1:2" hidden="1">
      <c r="A7259" s="4">
        <v>33269</v>
      </c>
      <c r="B7259">
        <v>8.0299999999999994</v>
      </c>
    </row>
    <row r="7260" spans="1:2" hidden="1">
      <c r="A7260" s="4">
        <v>33270</v>
      </c>
      <c r="B7260">
        <v>7.91</v>
      </c>
    </row>
    <row r="7261" spans="1:2" hidden="1">
      <c r="A7261" s="4">
        <v>33273</v>
      </c>
      <c r="B7261">
        <v>7.88</v>
      </c>
    </row>
    <row r="7262" spans="1:2" hidden="1">
      <c r="A7262" s="4">
        <v>33274</v>
      </c>
      <c r="B7262">
        <v>7.85</v>
      </c>
    </row>
    <row r="7263" spans="1:2" hidden="1">
      <c r="A7263" s="4">
        <v>33275</v>
      </c>
      <c r="B7263">
        <v>7.79</v>
      </c>
    </row>
    <row r="7264" spans="1:2" hidden="1">
      <c r="A7264" s="4">
        <v>33276</v>
      </c>
      <c r="B7264">
        <v>7.82</v>
      </c>
    </row>
    <row r="7265" spans="1:2" hidden="1">
      <c r="A7265" s="4">
        <v>33277</v>
      </c>
      <c r="B7265">
        <v>7.77</v>
      </c>
    </row>
    <row r="7266" spans="1:2" hidden="1">
      <c r="A7266" s="4">
        <v>33280</v>
      </c>
      <c r="B7266">
        <v>7.78</v>
      </c>
    </row>
    <row r="7267" spans="1:2" hidden="1">
      <c r="A7267" s="4">
        <v>33281</v>
      </c>
      <c r="B7267">
        <v>7.78</v>
      </c>
    </row>
    <row r="7268" spans="1:2" hidden="1">
      <c r="A7268" s="4">
        <v>33282</v>
      </c>
      <c r="B7268">
        <v>7.78</v>
      </c>
    </row>
    <row r="7269" spans="1:2" hidden="1">
      <c r="A7269" s="4">
        <v>33283</v>
      </c>
      <c r="B7269">
        <v>7.8</v>
      </c>
    </row>
    <row r="7270" spans="1:2" hidden="1">
      <c r="A7270" s="4">
        <v>33284</v>
      </c>
      <c r="B7270">
        <v>7.78</v>
      </c>
    </row>
    <row r="7271" spans="1:2" hidden="1">
      <c r="A7271" s="4">
        <v>33288</v>
      </c>
      <c r="B7271">
        <v>7.8</v>
      </c>
    </row>
    <row r="7272" spans="1:2" hidden="1">
      <c r="A7272" s="4">
        <v>33289</v>
      </c>
      <c r="B7272">
        <v>7.84</v>
      </c>
    </row>
    <row r="7273" spans="1:2" hidden="1">
      <c r="A7273" s="4">
        <v>33290</v>
      </c>
      <c r="B7273">
        <v>7.88</v>
      </c>
    </row>
    <row r="7274" spans="1:2" hidden="1">
      <c r="A7274" s="4">
        <v>33291</v>
      </c>
      <c r="B7274">
        <v>7.91</v>
      </c>
    </row>
    <row r="7275" spans="1:2" hidden="1">
      <c r="A7275" s="4">
        <v>33294</v>
      </c>
      <c r="B7275">
        <v>7.91</v>
      </c>
    </row>
    <row r="7276" spans="1:2" hidden="1">
      <c r="A7276" s="4">
        <v>33295</v>
      </c>
      <c r="B7276">
        <v>7.96</v>
      </c>
    </row>
    <row r="7277" spans="1:2" hidden="1">
      <c r="A7277" s="4">
        <v>33296</v>
      </c>
      <c r="B7277">
        <v>7.98</v>
      </c>
    </row>
    <row r="7278" spans="1:2" hidden="1">
      <c r="A7278" s="4">
        <v>33297</v>
      </c>
      <c r="B7278">
        <v>8.02</v>
      </c>
    </row>
    <row r="7279" spans="1:2" hidden="1">
      <c r="A7279" s="4">
        <v>33298</v>
      </c>
      <c r="B7279">
        <v>8.1199999999999992</v>
      </c>
    </row>
    <row r="7280" spans="1:2" hidden="1">
      <c r="A7280" s="4">
        <v>33301</v>
      </c>
      <c r="B7280">
        <v>8.1199999999999992</v>
      </c>
    </row>
    <row r="7281" spans="1:2" hidden="1">
      <c r="A7281" s="4">
        <v>33302</v>
      </c>
      <c r="B7281">
        <v>8.08</v>
      </c>
    </row>
    <row r="7282" spans="1:2" hidden="1">
      <c r="A7282" s="4">
        <v>33303</v>
      </c>
      <c r="B7282">
        <v>8.11</v>
      </c>
    </row>
    <row r="7283" spans="1:2" hidden="1">
      <c r="A7283" s="4">
        <v>33304</v>
      </c>
      <c r="B7283">
        <v>8.07</v>
      </c>
    </row>
    <row r="7284" spans="1:2" hidden="1">
      <c r="A7284" s="4">
        <v>33305</v>
      </c>
      <c r="B7284">
        <v>8.1300000000000008</v>
      </c>
    </row>
    <row r="7285" spans="1:2" hidden="1">
      <c r="A7285" s="4">
        <v>33308</v>
      </c>
      <c r="B7285">
        <v>8.06</v>
      </c>
    </row>
    <row r="7286" spans="1:2" hidden="1">
      <c r="A7286" s="4">
        <v>33309</v>
      </c>
      <c r="B7286">
        <v>8.09</v>
      </c>
    </row>
    <row r="7287" spans="1:2" hidden="1">
      <c r="A7287" s="4">
        <v>33310</v>
      </c>
      <c r="B7287">
        <v>8.02</v>
      </c>
    </row>
    <row r="7288" spans="1:2" hidden="1">
      <c r="A7288" s="4">
        <v>33311</v>
      </c>
      <c r="B7288">
        <v>8.02</v>
      </c>
    </row>
    <row r="7289" spans="1:2" hidden="1">
      <c r="A7289" s="4">
        <v>33312</v>
      </c>
      <c r="B7289">
        <v>8.1</v>
      </c>
    </row>
    <row r="7290" spans="1:2" hidden="1">
      <c r="A7290" s="4">
        <v>33315</v>
      </c>
      <c r="B7290">
        <v>8.15</v>
      </c>
    </row>
    <row r="7291" spans="1:2" hidden="1">
      <c r="A7291" s="4">
        <v>33316</v>
      </c>
      <c r="B7291">
        <v>8.25</v>
      </c>
    </row>
    <row r="7292" spans="1:2" hidden="1">
      <c r="A7292" s="4">
        <v>33317</v>
      </c>
      <c r="B7292">
        <v>8.1999999999999993</v>
      </c>
    </row>
    <row r="7293" spans="1:2" hidden="1">
      <c r="A7293" s="4">
        <v>33318</v>
      </c>
      <c r="B7293">
        <v>8.16</v>
      </c>
    </row>
    <row r="7294" spans="1:2" hidden="1">
      <c r="A7294" s="4">
        <v>33319</v>
      </c>
      <c r="B7294">
        <v>8.1300000000000008</v>
      </c>
    </row>
    <row r="7295" spans="1:2" hidden="1">
      <c r="A7295" s="4">
        <v>33322</v>
      </c>
      <c r="B7295">
        <v>8.1300000000000008</v>
      </c>
    </row>
    <row r="7296" spans="1:2" hidden="1">
      <c r="A7296" s="4">
        <v>33323</v>
      </c>
      <c r="B7296">
        <v>8.1300000000000008</v>
      </c>
    </row>
    <row r="7297" spans="1:2" hidden="1">
      <c r="A7297" s="4">
        <v>33324</v>
      </c>
      <c r="B7297">
        <v>8.08</v>
      </c>
    </row>
    <row r="7298" spans="1:2" hidden="1">
      <c r="A7298" s="4">
        <v>33325</v>
      </c>
      <c r="B7298">
        <v>8.0500000000000007</v>
      </c>
    </row>
    <row r="7299" spans="1:2" hidden="1">
      <c r="A7299" s="4">
        <v>33329</v>
      </c>
      <c r="B7299">
        <v>8.07</v>
      </c>
    </row>
    <row r="7300" spans="1:2" hidden="1">
      <c r="A7300" s="4">
        <v>33330</v>
      </c>
      <c r="B7300">
        <v>8.0299999999999994</v>
      </c>
    </row>
    <row r="7301" spans="1:2" hidden="1">
      <c r="A7301" s="4">
        <v>33331</v>
      </c>
      <c r="B7301">
        <v>8.0500000000000007</v>
      </c>
    </row>
    <row r="7302" spans="1:2" hidden="1">
      <c r="A7302" s="4">
        <v>33332</v>
      </c>
      <c r="B7302">
        <v>8</v>
      </c>
    </row>
    <row r="7303" spans="1:2" hidden="1">
      <c r="A7303" s="4">
        <v>33333</v>
      </c>
      <c r="B7303">
        <v>7.99</v>
      </c>
    </row>
    <row r="7304" spans="1:2" hidden="1">
      <c r="A7304" s="4">
        <v>33336</v>
      </c>
      <c r="B7304">
        <v>7.98</v>
      </c>
    </row>
    <row r="7305" spans="1:2" hidden="1">
      <c r="A7305" s="4">
        <v>33337</v>
      </c>
      <c r="B7305">
        <v>8.0299999999999994</v>
      </c>
    </row>
    <row r="7306" spans="1:2" hidden="1">
      <c r="A7306" s="4">
        <v>33338</v>
      </c>
      <c r="B7306">
        <v>8.1</v>
      </c>
    </row>
    <row r="7307" spans="1:2" hidden="1">
      <c r="A7307" s="4">
        <v>33339</v>
      </c>
      <c r="B7307">
        <v>8.09</v>
      </c>
    </row>
    <row r="7308" spans="1:2" hidden="1">
      <c r="A7308" s="4">
        <v>33340</v>
      </c>
      <c r="B7308">
        <v>7.98</v>
      </c>
    </row>
    <row r="7309" spans="1:2" hidden="1">
      <c r="A7309" s="4">
        <v>33343</v>
      </c>
      <c r="B7309">
        <v>7.95</v>
      </c>
    </row>
    <row r="7310" spans="1:2" hidden="1">
      <c r="A7310" s="4">
        <v>33344</v>
      </c>
      <c r="B7310">
        <v>7.97</v>
      </c>
    </row>
    <row r="7311" spans="1:2" hidden="1">
      <c r="A7311" s="4">
        <v>33345</v>
      </c>
      <c r="B7311">
        <v>7.95</v>
      </c>
    </row>
    <row r="7312" spans="1:2" hidden="1">
      <c r="A7312" s="4">
        <v>33346</v>
      </c>
      <c r="B7312">
        <v>8.02</v>
      </c>
    </row>
    <row r="7313" spans="1:2" hidden="1">
      <c r="A7313" s="4">
        <v>33347</v>
      </c>
      <c r="B7313">
        <v>8.1</v>
      </c>
    </row>
    <row r="7314" spans="1:2" hidden="1">
      <c r="A7314" s="4">
        <v>33350</v>
      </c>
      <c r="B7314">
        <v>8.15</v>
      </c>
    </row>
    <row r="7315" spans="1:2" hidden="1">
      <c r="A7315" s="4">
        <v>33351</v>
      </c>
      <c r="B7315">
        <v>8.1199999999999992</v>
      </c>
    </row>
    <row r="7316" spans="1:2" hidden="1">
      <c r="A7316" s="4">
        <v>33352</v>
      </c>
      <c r="B7316">
        <v>8.06</v>
      </c>
    </row>
    <row r="7317" spans="1:2" hidden="1">
      <c r="A7317" s="4">
        <v>33353</v>
      </c>
      <c r="B7317">
        <v>8.07</v>
      </c>
    </row>
    <row r="7318" spans="1:2" hidden="1">
      <c r="A7318" s="4">
        <v>33354</v>
      </c>
      <c r="B7318">
        <v>8.06</v>
      </c>
    </row>
    <row r="7319" spans="1:2" hidden="1">
      <c r="A7319" s="4">
        <v>33357</v>
      </c>
      <c r="B7319">
        <v>8.07</v>
      </c>
    </row>
    <row r="7320" spans="1:2" hidden="1">
      <c r="A7320" s="4">
        <v>33358</v>
      </c>
      <c r="B7320">
        <v>8.02</v>
      </c>
    </row>
    <row r="7321" spans="1:2" hidden="1">
      <c r="A7321" s="4">
        <v>33359</v>
      </c>
      <c r="B7321">
        <v>8.01</v>
      </c>
    </row>
    <row r="7322" spans="1:2" hidden="1">
      <c r="A7322" s="4">
        <v>33360</v>
      </c>
      <c r="B7322">
        <v>7.97</v>
      </c>
    </row>
    <row r="7323" spans="1:2" hidden="1">
      <c r="A7323" s="4">
        <v>33361</v>
      </c>
      <c r="B7323">
        <v>8.0399999999999991</v>
      </c>
    </row>
    <row r="7324" spans="1:2" hidden="1">
      <c r="A7324" s="4">
        <v>33364</v>
      </c>
      <c r="B7324">
        <v>8.0500000000000007</v>
      </c>
    </row>
    <row r="7325" spans="1:2" hidden="1">
      <c r="A7325" s="4">
        <v>33365</v>
      </c>
      <c r="B7325">
        <v>8.06</v>
      </c>
    </row>
    <row r="7326" spans="1:2" hidden="1">
      <c r="A7326" s="4">
        <v>33366</v>
      </c>
      <c r="B7326">
        <v>8.0399999999999991</v>
      </c>
    </row>
    <row r="7327" spans="1:2" hidden="1">
      <c r="A7327" s="4">
        <v>33367</v>
      </c>
      <c r="B7327">
        <v>8.02</v>
      </c>
    </row>
    <row r="7328" spans="1:2" hidden="1">
      <c r="A7328" s="4">
        <v>33368</v>
      </c>
      <c r="B7328">
        <v>8.1199999999999992</v>
      </c>
    </row>
    <row r="7329" spans="1:2" hidden="1">
      <c r="A7329" s="4">
        <v>33371</v>
      </c>
      <c r="B7329">
        <v>8.07</v>
      </c>
    </row>
    <row r="7330" spans="1:2" hidden="1">
      <c r="A7330" s="4">
        <v>33372</v>
      </c>
      <c r="B7330">
        <v>8.14</v>
      </c>
    </row>
    <row r="7331" spans="1:2" hidden="1">
      <c r="A7331" s="4">
        <v>33373</v>
      </c>
      <c r="B7331">
        <v>8.1300000000000008</v>
      </c>
    </row>
    <row r="7332" spans="1:2" hidden="1">
      <c r="A7332" s="4">
        <v>33374</v>
      </c>
      <c r="B7332">
        <v>8.1199999999999992</v>
      </c>
    </row>
    <row r="7333" spans="1:2" hidden="1">
      <c r="A7333" s="4">
        <v>33375</v>
      </c>
      <c r="B7333">
        <v>8.08</v>
      </c>
    </row>
    <row r="7334" spans="1:2" hidden="1">
      <c r="A7334" s="4">
        <v>33378</v>
      </c>
      <c r="B7334">
        <v>8.1</v>
      </c>
    </row>
    <row r="7335" spans="1:2" hidden="1">
      <c r="A7335" s="4">
        <v>33379</v>
      </c>
      <c r="B7335">
        <v>8.06</v>
      </c>
    </row>
    <row r="7336" spans="1:2" hidden="1">
      <c r="A7336" s="4">
        <v>33380</v>
      </c>
      <c r="B7336">
        <v>8.06</v>
      </c>
    </row>
    <row r="7337" spans="1:2" hidden="1">
      <c r="A7337" s="4">
        <v>33381</v>
      </c>
      <c r="B7337">
        <v>8.1</v>
      </c>
    </row>
    <row r="7338" spans="1:2" hidden="1">
      <c r="A7338" s="4">
        <v>33382</v>
      </c>
      <c r="B7338">
        <v>8.1</v>
      </c>
    </row>
    <row r="7339" spans="1:2" hidden="1">
      <c r="A7339" s="4">
        <v>33386</v>
      </c>
      <c r="B7339">
        <v>8.07</v>
      </c>
    </row>
    <row r="7340" spans="1:2" hidden="1">
      <c r="A7340" s="4">
        <v>33387</v>
      </c>
      <c r="B7340">
        <v>8.07</v>
      </c>
    </row>
    <row r="7341" spans="1:2" hidden="1">
      <c r="A7341" s="4">
        <v>33388</v>
      </c>
      <c r="B7341">
        <v>8.02</v>
      </c>
    </row>
    <row r="7342" spans="1:2" hidden="1">
      <c r="A7342" s="4">
        <v>33389</v>
      </c>
      <c r="B7342">
        <v>8.06</v>
      </c>
    </row>
    <row r="7343" spans="1:2" hidden="1">
      <c r="A7343" s="4">
        <v>33392</v>
      </c>
      <c r="B7343">
        <v>8.14</v>
      </c>
    </row>
    <row r="7344" spans="1:2" hidden="1">
      <c r="A7344" s="4">
        <v>33393</v>
      </c>
      <c r="B7344">
        <v>8.14</v>
      </c>
    </row>
    <row r="7345" spans="1:2" hidden="1">
      <c r="A7345" s="4">
        <v>33394</v>
      </c>
      <c r="B7345">
        <v>8.19</v>
      </c>
    </row>
    <row r="7346" spans="1:2" hidden="1">
      <c r="A7346" s="4">
        <v>33395</v>
      </c>
      <c r="B7346">
        <v>8.23</v>
      </c>
    </row>
    <row r="7347" spans="1:2" hidden="1">
      <c r="A7347" s="4">
        <v>33396</v>
      </c>
      <c r="B7347">
        <v>8.2899999999999991</v>
      </c>
    </row>
    <row r="7348" spans="1:2" hidden="1">
      <c r="A7348" s="4">
        <v>33399</v>
      </c>
      <c r="B7348">
        <v>8.2899999999999991</v>
      </c>
    </row>
    <row r="7349" spans="1:2" hidden="1">
      <c r="A7349" s="4">
        <v>33400</v>
      </c>
      <c r="B7349">
        <v>8.2899999999999991</v>
      </c>
    </row>
    <row r="7350" spans="1:2" hidden="1">
      <c r="A7350" s="4">
        <v>33401</v>
      </c>
      <c r="B7350">
        <v>8.36</v>
      </c>
    </row>
    <row r="7351" spans="1:2" hidden="1">
      <c r="A7351" s="4">
        <v>33402</v>
      </c>
      <c r="B7351">
        <v>8.34</v>
      </c>
    </row>
    <row r="7352" spans="1:2" hidden="1">
      <c r="A7352" s="4">
        <v>33403</v>
      </c>
      <c r="B7352">
        <v>8.2899999999999991</v>
      </c>
    </row>
    <row r="7353" spans="1:2" hidden="1">
      <c r="A7353" s="4">
        <v>33406</v>
      </c>
      <c r="B7353">
        <v>8.3000000000000007</v>
      </c>
    </row>
    <row r="7354" spans="1:2" hidden="1">
      <c r="A7354" s="4">
        <v>33407</v>
      </c>
      <c r="B7354">
        <v>8.32</v>
      </c>
    </row>
    <row r="7355" spans="1:2" hidden="1">
      <c r="A7355" s="4">
        <v>33408</v>
      </c>
      <c r="B7355">
        <v>8.33</v>
      </c>
    </row>
    <row r="7356" spans="1:2" hidden="1">
      <c r="A7356" s="4">
        <v>33409</v>
      </c>
      <c r="B7356">
        <v>8.3000000000000007</v>
      </c>
    </row>
    <row r="7357" spans="1:2" hidden="1">
      <c r="A7357" s="4">
        <v>33410</v>
      </c>
      <c r="B7357">
        <v>8.32</v>
      </c>
    </row>
    <row r="7358" spans="1:2" hidden="1">
      <c r="A7358" s="4">
        <v>33413</v>
      </c>
      <c r="B7358">
        <v>8.33</v>
      </c>
    </row>
    <row r="7359" spans="1:2" hidden="1">
      <c r="A7359" s="4">
        <v>33414</v>
      </c>
      <c r="B7359">
        <v>8.33</v>
      </c>
    </row>
    <row r="7360" spans="1:2" hidden="1">
      <c r="A7360" s="4">
        <v>33415</v>
      </c>
      <c r="B7360">
        <v>8.33</v>
      </c>
    </row>
    <row r="7361" spans="1:2" hidden="1">
      <c r="A7361" s="4">
        <v>33416</v>
      </c>
      <c r="B7361">
        <v>8.32</v>
      </c>
    </row>
    <row r="7362" spans="1:2" hidden="1">
      <c r="A7362" s="4">
        <v>33417</v>
      </c>
      <c r="B7362">
        <v>8.24</v>
      </c>
    </row>
    <row r="7363" spans="1:2" hidden="1">
      <c r="A7363" s="4">
        <v>33420</v>
      </c>
      <c r="B7363">
        <v>8.26</v>
      </c>
    </row>
    <row r="7364" spans="1:2" hidden="1">
      <c r="A7364" s="4">
        <v>33421</v>
      </c>
      <c r="B7364">
        <v>8.27</v>
      </c>
    </row>
    <row r="7365" spans="1:2" hidden="1">
      <c r="A7365" s="4">
        <v>33422</v>
      </c>
      <c r="B7365">
        <v>8.26</v>
      </c>
    </row>
    <row r="7366" spans="1:2" hidden="1">
      <c r="A7366" s="4">
        <v>33424</v>
      </c>
      <c r="B7366">
        <v>8.34</v>
      </c>
    </row>
    <row r="7367" spans="1:2" hidden="1">
      <c r="A7367" s="4">
        <v>33427</v>
      </c>
      <c r="B7367">
        <v>8.34</v>
      </c>
    </row>
    <row r="7368" spans="1:2" hidden="1">
      <c r="A7368" s="4">
        <v>33428</v>
      </c>
      <c r="B7368">
        <v>8.36</v>
      </c>
    </row>
    <row r="7369" spans="1:2" hidden="1">
      <c r="A7369" s="4">
        <v>33429</v>
      </c>
      <c r="B7369">
        <v>8.35</v>
      </c>
    </row>
    <row r="7370" spans="1:2" hidden="1">
      <c r="A7370" s="4">
        <v>33430</v>
      </c>
      <c r="B7370">
        <v>8.3000000000000007</v>
      </c>
    </row>
    <row r="7371" spans="1:2" hidden="1">
      <c r="A7371" s="4">
        <v>33431</v>
      </c>
      <c r="B7371">
        <v>8.26</v>
      </c>
    </row>
    <row r="7372" spans="1:2" hidden="1">
      <c r="A7372" s="4">
        <v>33434</v>
      </c>
      <c r="B7372">
        <v>8.26</v>
      </c>
    </row>
    <row r="7373" spans="1:2" hidden="1">
      <c r="A7373" s="4">
        <v>33435</v>
      </c>
      <c r="B7373">
        <v>8.27</v>
      </c>
    </row>
    <row r="7374" spans="1:2" hidden="1">
      <c r="A7374" s="4">
        <v>33436</v>
      </c>
      <c r="B7374">
        <v>8.3000000000000007</v>
      </c>
    </row>
    <row r="7375" spans="1:2" hidden="1">
      <c r="A7375" s="4">
        <v>33437</v>
      </c>
      <c r="B7375">
        <v>8.31</v>
      </c>
    </row>
    <row r="7376" spans="1:2" hidden="1">
      <c r="A7376" s="4">
        <v>33438</v>
      </c>
      <c r="B7376">
        <v>8.2799999999999994</v>
      </c>
    </row>
    <row r="7377" spans="1:2" hidden="1">
      <c r="A7377" s="4">
        <v>33441</v>
      </c>
      <c r="B7377">
        <v>8.2799999999999994</v>
      </c>
    </row>
    <row r="7378" spans="1:2" hidden="1">
      <c r="A7378" s="4">
        <v>33442</v>
      </c>
      <c r="B7378">
        <v>8.31</v>
      </c>
    </row>
    <row r="7379" spans="1:2" hidden="1">
      <c r="A7379" s="4">
        <v>33443</v>
      </c>
      <c r="B7379">
        <v>8.24</v>
      </c>
    </row>
    <row r="7380" spans="1:2" hidden="1">
      <c r="A7380" s="4">
        <v>33444</v>
      </c>
      <c r="B7380">
        <v>8.1999999999999993</v>
      </c>
    </row>
    <row r="7381" spans="1:2" hidden="1">
      <c r="A7381" s="4">
        <v>33445</v>
      </c>
      <c r="B7381">
        <v>8.1999999999999993</v>
      </c>
    </row>
    <row r="7382" spans="1:2" hidden="1">
      <c r="A7382" s="4">
        <v>33448</v>
      </c>
      <c r="B7382">
        <v>8.1999999999999993</v>
      </c>
    </row>
    <row r="7383" spans="1:2" hidden="1">
      <c r="A7383" s="4">
        <v>33449</v>
      </c>
      <c r="B7383">
        <v>8.2100000000000009</v>
      </c>
    </row>
    <row r="7384" spans="1:2" hidden="1">
      <c r="A7384" s="4">
        <v>33450</v>
      </c>
      <c r="B7384">
        <v>8.1999999999999993</v>
      </c>
    </row>
    <row r="7385" spans="1:2" hidden="1">
      <c r="A7385" s="4">
        <v>33451</v>
      </c>
      <c r="B7385">
        <v>8.1999999999999993</v>
      </c>
    </row>
    <row r="7386" spans="1:2" hidden="1">
      <c r="A7386" s="4">
        <v>33452</v>
      </c>
      <c r="B7386">
        <v>8.06</v>
      </c>
    </row>
    <row r="7387" spans="1:2" hidden="1">
      <c r="A7387" s="4">
        <v>33455</v>
      </c>
      <c r="B7387">
        <v>8.0399999999999991</v>
      </c>
    </row>
    <row r="7388" spans="1:2" hidden="1">
      <c r="A7388" s="4">
        <v>33456</v>
      </c>
      <c r="B7388">
        <v>7.97</v>
      </c>
    </row>
    <row r="7389" spans="1:2" hidden="1">
      <c r="A7389" s="4">
        <v>33457</v>
      </c>
      <c r="B7389">
        <v>7.93</v>
      </c>
    </row>
    <row r="7390" spans="1:2" hidden="1">
      <c r="A7390" s="4">
        <v>33458</v>
      </c>
      <c r="B7390">
        <v>7.98</v>
      </c>
    </row>
    <row r="7391" spans="1:2" hidden="1">
      <c r="A7391" s="4">
        <v>33459</v>
      </c>
      <c r="B7391">
        <v>7.98</v>
      </c>
    </row>
    <row r="7392" spans="1:2" hidden="1">
      <c r="A7392" s="4">
        <v>33462</v>
      </c>
      <c r="B7392">
        <v>7.95</v>
      </c>
    </row>
    <row r="7393" spans="1:2" hidden="1">
      <c r="A7393" s="4">
        <v>33463</v>
      </c>
      <c r="B7393">
        <v>7.91</v>
      </c>
    </row>
    <row r="7394" spans="1:2" hidden="1">
      <c r="A7394" s="4">
        <v>33464</v>
      </c>
      <c r="B7394">
        <v>7.82</v>
      </c>
    </row>
    <row r="7395" spans="1:2" hidden="1">
      <c r="A7395" s="4">
        <v>33465</v>
      </c>
      <c r="B7395">
        <v>7.84</v>
      </c>
    </row>
    <row r="7396" spans="1:2" hidden="1">
      <c r="A7396" s="4">
        <v>33466</v>
      </c>
      <c r="B7396">
        <v>7.84</v>
      </c>
    </row>
    <row r="7397" spans="1:2" hidden="1">
      <c r="A7397" s="4">
        <v>33469</v>
      </c>
      <c r="B7397">
        <v>7.83</v>
      </c>
    </row>
    <row r="7398" spans="1:2" hidden="1">
      <c r="A7398" s="4">
        <v>33470</v>
      </c>
      <c r="B7398">
        <v>7.81</v>
      </c>
    </row>
    <row r="7399" spans="1:2" hidden="1">
      <c r="A7399" s="4">
        <v>33471</v>
      </c>
      <c r="B7399">
        <v>7.8</v>
      </c>
    </row>
    <row r="7400" spans="1:2" hidden="1">
      <c r="A7400" s="4">
        <v>33472</v>
      </c>
      <c r="B7400">
        <v>7.78</v>
      </c>
    </row>
    <row r="7401" spans="1:2" hidden="1">
      <c r="A7401" s="4">
        <v>33473</v>
      </c>
      <c r="B7401">
        <v>7.88</v>
      </c>
    </row>
    <row r="7402" spans="1:2" hidden="1">
      <c r="A7402" s="4">
        <v>33476</v>
      </c>
      <c r="B7402">
        <v>7.91</v>
      </c>
    </row>
    <row r="7403" spans="1:2" hidden="1">
      <c r="A7403" s="4">
        <v>33477</v>
      </c>
      <c r="B7403">
        <v>7.89</v>
      </c>
    </row>
    <row r="7404" spans="1:2" hidden="1">
      <c r="A7404" s="4">
        <v>33478</v>
      </c>
      <c r="B7404">
        <v>7.82</v>
      </c>
    </row>
    <row r="7405" spans="1:2" hidden="1">
      <c r="A7405" s="4">
        <v>33479</v>
      </c>
      <c r="B7405">
        <v>7.74</v>
      </c>
    </row>
    <row r="7406" spans="1:2" hidden="1">
      <c r="A7406" s="4">
        <v>33480</v>
      </c>
      <c r="B7406">
        <v>7.82</v>
      </c>
    </row>
    <row r="7407" spans="1:2" hidden="1">
      <c r="A7407" s="4">
        <v>33484</v>
      </c>
      <c r="B7407">
        <v>7.81</v>
      </c>
    </row>
    <row r="7408" spans="1:2" hidden="1">
      <c r="A7408" s="4">
        <v>33485</v>
      </c>
      <c r="B7408">
        <v>7.81</v>
      </c>
    </row>
    <row r="7409" spans="1:2" hidden="1">
      <c r="A7409" s="4">
        <v>33486</v>
      </c>
      <c r="B7409">
        <v>7.83</v>
      </c>
    </row>
    <row r="7410" spans="1:2" hidden="1">
      <c r="A7410" s="4">
        <v>33487</v>
      </c>
      <c r="B7410">
        <v>7.76</v>
      </c>
    </row>
    <row r="7411" spans="1:2" hidden="1">
      <c r="A7411" s="4">
        <v>33490</v>
      </c>
      <c r="B7411">
        <v>7.73</v>
      </c>
    </row>
    <row r="7412" spans="1:2" hidden="1">
      <c r="A7412" s="4">
        <v>33491</v>
      </c>
      <c r="B7412">
        <v>7.73</v>
      </c>
    </row>
    <row r="7413" spans="1:2" hidden="1">
      <c r="A7413" s="4">
        <v>33492</v>
      </c>
      <c r="B7413">
        <v>7.74</v>
      </c>
    </row>
    <row r="7414" spans="1:2" hidden="1">
      <c r="A7414" s="4">
        <v>33493</v>
      </c>
      <c r="B7414">
        <v>7.67</v>
      </c>
    </row>
    <row r="7415" spans="1:2" hidden="1">
      <c r="A7415" s="4">
        <v>33494</v>
      </c>
      <c r="B7415">
        <v>7.66</v>
      </c>
    </row>
    <row r="7416" spans="1:2" hidden="1">
      <c r="A7416" s="4">
        <v>33497</v>
      </c>
      <c r="B7416">
        <v>7.63</v>
      </c>
    </row>
    <row r="7417" spans="1:2" hidden="1">
      <c r="A7417" s="4">
        <v>33498</v>
      </c>
      <c r="B7417">
        <v>7.62</v>
      </c>
    </row>
    <row r="7418" spans="1:2" hidden="1">
      <c r="A7418" s="4">
        <v>33499</v>
      </c>
      <c r="B7418">
        <v>7.62</v>
      </c>
    </row>
    <row r="7419" spans="1:2" hidden="1">
      <c r="A7419" s="4">
        <v>33500</v>
      </c>
      <c r="B7419">
        <v>7.61</v>
      </c>
    </row>
    <row r="7420" spans="1:2" hidden="1">
      <c r="A7420" s="4">
        <v>33501</v>
      </c>
      <c r="B7420">
        <v>7.57</v>
      </c>
    </row>
    <row r="7421" spans="1:2" hidden="1">
      <c r="A7421" s="4">
        <v>33504</v>
      </c>
      <c r="B7421">
        <v>7.55</v>
      </c>
    </row>
    <row r="7422" spans="1:2" hidden="1">
      <c r="A7422" s="4">
        <v>33505</v>
      </c>
      <c r="B7422">
        <v>7.56</v>
      </c>
    </row>
    <row r="7423" spans="1:2" hidden="1">
      <c r="A7423" s="4">
        <v>33506</v>
      </c>
      <c r="B7423">
        <v>7.58</v>
      </c>
    </row>
    <row r="7424" spans="1:2" hidden="1">
      <c r="A7424" s="4">
        <v>33507</v>
      </c>
      <c r="B7424">
        <v>7.56</v>
      </c>
    </row>
    <row r="7425" spans="1:2" hidden="1">
      <c r="A7425" s="4">
        <v>33508</v>
      </c>
      <c r="B7425">
        <v>7.49</v>
      </c>
    </row>
    <row r="7426" spans="1:2" hidden="1">
      <c r="A7426" s="4">
        <v>33511</v>
      </c>
      <c r="B7426">
        <v>7.47</v>
      </c>
    </row>
    <row r="7427" spans="1:2" hidden="1">
      <c r="A7427" s="4">
        <v>33512</v>
      </c>
      <c r="B7427">
        <v>7.45</v>
      </c>
    </row>
    <row r="7428" spans="1:2" hidden="1">
      <c r="A7428" s="4">
        <v>33513</v>
      </c>
      <c r="B7428">
        <v>7.47</v>
      </c>
    </row>
    <row r="7429" spans="1:2" hidden="1">
      <c r="A7429" s="4">
        <v>33514</v>
      </c>
      <c r="B7429">
        <v>7.47</v>
      </c>
    </row>
    <row r="7430" spans="1:2" hidden="1">
      <c r="A7430" s="4">
        <v>33515</v>
      </c>
      <c r="B7430">
        <v>7.39</v>
      </c>
    </row>
    <row r="7431" spans="1:2" hidden="1">
      <c r="A7431" s="4">
        <v>33518</v>
      </c>
      <c r="B7431">
        <v>7.4</v>
      </c>
    </row>
    <row r="7432" spans="1:2" hidden="1">
      <c r="A7432" s="4">
        <v>33519</v>
      </c>
      <c r="B7432">
        <v>7.43</v>
      </c>
    </row>
    <row r="7433" spans="1:2" hidden="1">
      <c r="A7433" s="4">
        <v>33520</v>
      </c>
      <c r="B7433">
        <v>7.51</v>
      </c>
    </row>
    <row r="7434" spans="1:2" hidden="1">
      <c r="A7434" s="4">
        <v>33521</v>
      </c>
      <c r="B7434">
        <v>7.58</v>
      </c>
    </row>
    <row r="7435" spans="1:2" hidden="1">
      <c r="A7435" s="4">
        <v>33522</v>
      </c>
      <c r="B7435">
        <v>7.49</v>
      </c>
    </row>
    <row r="7436" spans="1:2" hidden="1">
      <c r="A7436" s="4">
        <v>33526</v>
      </c>
      <c r="B7436">
        <v>7.46</v>
      </c>
    </row>
    <row r="7437" spans="1:2" hidden="1">
      <c r="A7437" s="4">
        <v>33527</v>
      </c>
      <c r="B7437">
        <v>7.45</v>
      </c>
    </row>
    <row r="7438" spans="1:2" hidden="1">
      <c r="A7438" s="4">
        <v>33528</v>
      </c>
      <c r="B7438">
        <v>7.55</v>
      </c>
    </row>
    <row r="7439" spans="1:2" hidden="1">
      <c r="A7439" s="4">
        <v>33529</v>
      </c>
      <c r="B7439">
        <v>7.53</v>
      </c>
    </row>
    <row r="7440" spans="1:2" hidden="1">
      <c r="A7440" s="4">
        <v>33532</v>
      </c>
      <c r="B7440">
        <v>7.62</v>
      </c>
    </row>
    <row r="7441" spans="1:2" hidden="1">
      <c r="A7441" s="4">
        <v>33533</v>
      </c>
      <c r="B7441">
        <v>7.67</v>
      </c>
    </row>
    <row r="7442" spans="1:2" hidden="1">
      <c r="A7442" s="4">
        <v>33534</v>
      </c>
      <c r="B7442">
        <v>7.69</v>
      </c>
    </row>
    <row r="7443" spans="1:2" hidden="1">
      <c r="A7443" s="4">
        <v>33535</v>
      </c>
      <c r="B7443">
        <v>7.65</v>
      </c>
    </row>
    <row r="7444" spans="1:2" hidden="1">
      <c r="A7444" s="4">
        <v>33536</v>
      </c>
      <c r="B7444">
        <v>7.68</v>
      </c>
    </row>
    <row r="7445" spans="1:2" hidden="1">
      <c r="A7445" s="4">
        <v>33539</v>
      </c>
      <c r="B7445">
        <v>7.65</v>
      </c>
    </row>
    <row r="7446" spans="1:2" hidden="1">
      <c r="A7446" s="4">
        <v>33540</v>
      </c>
      <c r="B7446">
        <v>7.51</v>
      </c>
    </row>
    <row r="7447" spans="1:2" hidden="1">
      <c r="A7447" s="4">
        <v>33541</v>
      </c>
      <c r="B7447">
        <v>7.48</v>
      </c>
    </row>
    <row r="7448" spans="1:2" hidden="1">
      <c r="A7448" s="4">
        <v>33542</v>
      </c>
      <c r="B7448">
        <v>7.47</v>
      </c>
    </row>
    <row r="7449" spans="1:2" hidden="1">
      <c r="A7449" s="4">
        <v>33543</v>
      </c>
      <c r="B7449">
        <v>7.48</v>
      </c>
    </row>
    <row r="7450" spans="1:2" hidden="1">
      <c r="A7450" s="4">
        <v>33546</v>
      </c>
      <c r="B7450">
        <v>7.5</v>
      </c>
    </row>
    <row r="7451" spans="1:2" hidden="1">
      <c r="A7451" s="4">
        <v>33547</v>
      </c>
      <c r="B7451">
        <v>7.56</v>
      </c>
    </row>
    <row r="7452" spans="1:2" hidden="1">
      <c r="A7452" s="4">
        <v>33548</v>
      </c>
      <c r="B7452">
        <v>7.51</v>
      </c>
    </row>
    <row r="7453" spans="1:2" hidden="1">
      <c r="A7453" s="4">
        <v>33549</v>
      </c>
      <c r="B7453">
        <v>7.43</v>
      </c>
    </row>
    <row r="7454" spans="1:2" hidden="1">
      <c r="A7454" s="4">
        <v>33550</v>
      </c>
      <c r="B7454">
        <v>7.41</v>
      </c>
    </row>
    <row r="7455" spans="1:2" hidden="1">
      <c r="A7455" s="4">
        <v>33554</v>
      </c>
      <c r="B7455">
        <v>7.37</v>
      </c>
    </row>
    <row r="7456" spans="1:2" hidden="1">
      <c r="A7456" s="4">
        <v>33555</v>
      </c>
      <c r="B7456">
        <v>7.41</v>
      </c>
    </row>
    <row r="7457" spans="1:2" hidden="1">
      <c r="A7457" s="4">
        <v>33556</v>
      </c>
      <c r="B7457">
        <v>7.35</v>
      </c>
    </row>
    <row r="7458" spans="1:2" hidden="1">
      <c r="A7458" s="4">
        <v>33557</v>
      </c>
      <c r="B7458">
        <v>7.33</v>
      </c>
    </row>
    <row r="7459" spans="1:2" hidden="1">
      <c r="A7459" s="4">
        <v>33560</v>
      </c>
      <c r="B7459">
        <v>7.33</v>
      </c>
    </row>
    <row r="7460" spans="1:2" hidden="1">
      <c r="A7460" s="4">
        <v>33561</v>
      </c>
      <c r="B7460">
        <v>7.37</v>
      </c>
    </row>
    <row r="7461" spans="1:2" hidden="1">
      <c r="A7461" s="4">
        <v>33562</v>
      </c>
      <c r="B7461">
        <v>7.38</v>
      </c>
    </row>
    <row r="7462" spans="1:2" hidden="1">
      <c r="A7462" s="4">
        <v>33563</v>
      </c>
      <c r="B7462">
        <v>7.39</v>
      </c>
    </row>
    <row r="7463" spans="1:2" hidden="1">
      <c r="A7463" s="4">
        <v>33564</v>
      </c>
      <c r="B7463">
        <v>7.44</v>
      </c>
    </row>
    <row r="7464" spans="1:2" hidden="1">
      <c r="A7464" s="4">
        <v>33567</v>
      </c>
      <c r="B7464">
        <v>7.45</v>
      </c>
    </row>
    <row r="7465" spans="1:2" hidden="1">
      <c r="A7465" s="4">
        <v>33568</v>
      </c>
      <c r="B7465">
        <v>7.42</v>
      </c>
    </row>
    <row r="7466" spans="1:2" hidden="1">
      <c r="A7466" s="4">
        <v>33569</v>
      </c>
      <c r="B7466">
        <v>7.42</v>
      </c>
    </row>
    <row r="7467" spans="1:2" hidden="1">
      <c r="A7467" s="4">
        <v>33571</v>
      </c>
      <c r="B7467">
        <v>7.38</v>
      </c>
    </row>
    <row r="7468" spans="1:2" hidden="1">
      <c r="A7468" s="4">
        <v>33574</v>
      </c>
      <c r="B7468">
        <v>7.32</v>
      </c>
    </row>
    <row r="7469" spans="1:2" hidden="1">
      <c r="A7469" s="4">
        <v>33575</v>
      </c>
      <c r="B7469">
        <v>7.28</v>
      </c>
    </row>
    <row r="7470" spans="1:2" hidden="1">
      <c r="A7470" s="4">
        <v>33576</v>
      </c>
      <c r="B7470">
        <v>7.17</v>
      </c>
    </row>
    <row r="7471" spans="1:2" hidden="1">
      <c r="A7471" s="4">
        <v>33577</v>
      </c>
      <c r="B7471">
        <v>7.21</v>
      </c>
    </row>
    <row r="7472" spans="1:2" hidden="1">
      <c r="A7472" s="4">
        <v>33578</v>
      </c>
      <c r="B7472">
        <v>7.26</v>
      </c>
    </row>
    <row r="7473" spans="1:2" hidden="1">
      <c r="A7473" s="4">
        <v>33581</v>
      </c>
      <c r="B7473">
        <v>7.22</v>
      </c>
    </row>
    <row r="7474" spans="1:2" hidden="1">
      <c r="A7474" s="4">
        <v>33582</v>
      </c>
      <c r="B7474">
        <v>7.21</v>
      </c>
    </row>
    <row r="7475" spans="1:2" hidden="1">
      <c r="A7475" s="4">
        <v>33583</v>
      </c>
      <c r="B7475">
        <v>7.22</v>
      </c>
    </row>
    <row r="7476" spans="1:2" hidden="1">
      <c r="A7476" s="4">
        <v>33584</v>
      </c>
      <c r="B7476">
        <v>7.19</v>
      </c>
    </row>
    <row r="7477" spans="1:2" hidden="1">
      <c r="A7477" s="4">
        <v>33585</v>
      </c>
      <c r="B7477">
        <v>7.22</v>
      </c>
    </row>
    <row r="7478" spans="1:2" hidden="1">
      <c r="A7478" s="4">
        <v>33588</v>
      </c>
      <c r="B7478">
        <v>7.21</v>
      </c>
    </row>
    <row r="7479" spans="1:2" hidden="1">
      <c r="A7479" s="4">
        <v>33589</v>
      </c>
      <c r="B7479">
        <v>7.18</v>
      </c>
    </row>
    <row r="7480" spans="1:2" hidden="1">
      <c r="A7480" s="4">
        <v>33590</v>
      </c>
      <c r="B7480">
        <v>7.19</v>
      </c>
    </row>
    <row r="7481" spans="1:2" hidden="1">
      <c r="A7481" s="4">
        <v>33591</v>
      </c>
      <c r="B7481">
        <v>7.11</v>
      </c>
    </row>
    <row r="7482" spans="1:2" hidden="1">
      <c r="A7482" s="4">
        <v>33592</v>
      </c>
      <c r="B7482">
        <v>6.97</v>
      </c>
    </row>
    <row r="7483" spans="1:2" hidden="1">
      <c r="A7483" s="4">
        <v>33595</v>
      </c>
      <c r="B7483">
        <v>6.88</v>
      </c>
    </row>
    <row r="7484" spans="1:2" hidden="1">
      <c r="A7484" s="4">
        <v>33596</v>
      </c>
      <c r="B7484">
        <v>6.88</v>
      </c>
    </row>
    <row r="7485" spans="1:2" hidden="1">
      <c r="A7485" s="4">
        <v>33598</v>
      </c>
      <c r="B7485">
        <v>6.85</v>
      </c>
    </row>
    <row r="7486" spans="1:2" hidden="1">
      <c r="A7486" s="4">
        <v>33599</v>
      </c>
      <c r="B7486">
        <v>6.82</v>
      </c>
    </row>
    <row r="7487" spans="1:2" hidden="1">
      <c r="A7487" s="4">
        <v>33602</v>
      </c>
      <c r="B7487">
        <v>6.76</v>
      </c>
    </row>
    <row r="7488" spans="1:2" hidden="1">
      <c r="A7488" s="4">
        <v>33603</v>
      </c>
      <c r="B7488">
        <v>6.71</v>
      </c>
    </row>
    <row r="7489" spans="1:2" hidden="1">
      <c r="A7489" s="4">
        <v>33605</v>
      </c>
      <c r="B7489">
        <v>6.78</v>
      </c>
    </row>
    <row r="7490" spans="1:2" hidden="1">
      <c r="A7490" s="4">
        <v>33606</v>
      </c>
      <c r="B7490">
        <v>6.85</v>
      </c>
    </row>
    <row r="7491" spans="1:2" hidden="1">
      <c r="A7491" s="4">
        <v>33609</v>
      </c>
      <c r="B7491">
        <v>6.82</v>
      </c>
    </row>
    <row r="7492" spans="1:2" hidden="1">
      <c r="A7492" s="4">
        <v>33610</v>
      </c>
      <c r="B7492">
        <v>6.76</v>
      </c>
    </row>
    <row r="7493" spans="1:2" hidden="1">
      <c r="A7493" s="4">
        <v>33611</v>
      </c>
      <c r="B7493">
        <v>6.77</v>
      </c>
    </row>
    <row r="7494" spans="1:2" hidden="1">
      <c r="A7494" s="4">
        <v>33612</v>
      </c>
      <c r="B7494">
        <v>6.79</v>
      </c>
    </row>
    <row r="7495" spans="1:2" hidden="1">
      <c r="A7495" s="4">
        <v>33613</v>
      </c>
      <c r="B7495">
        <v>6.85</v>
      </c>
    </row>
    <row r="7496" spans="1:2" hidden="1">
      <c r="A7496" s="4">
        <v>33616</v>
      </c>
      <c r="B7496">
        <v>6.92</v>
      </c>
    </row>
    <row r="7497" spans="1:2" hidden="1">
      <c r="A7497" s="4">
        <v>33617</v>
      </c>
      <c r="B7497">
        <v>7.03</v>
      </c>
    </row>
    <row r="7498" spans="1:2" hidden="1">
      <c r="A7498" s="4">
        <v>33618</v>
      </c>
      <c r="B7498">
        <v>7.05</v>
      </c>
    </row>
    <row r="7499" spans="1:2" hidden="1">
      <c r="A7499" s="4">
        <v>33619</v>
      </c>
      <c r="B7499">
        <v>7.13</v>
      </c>
    </row>
    <row r="7500" spans="1:2" hidden="1">
      <c r="A7500" s="4">
        <v>33620</v>
      </c>
      <c r="B7500">
        <v>7.09</v>
      </c>
    </row>
    <row r="7501" spans="1:2" hidden="1">
      <c r="A7501" s="4">
        <v>33624</v>
      </c>
      <c r="B7501">
        <v>7.03</v>
      </c>
    </row>
    <row r="7502" spans="1:2" hidden="1">
      <c r="A7502" s="4">
        <v>33625</v>
      </c>
      <c r="B7502">
        <v>7.09</v>
      </c>
    </row>
    <row r="7503" spans="1:2" hidden="1">
      <c r="A7503" s="4">
        <v>33626</v>
      </c>
      <c r="B7503">
        <v>7.2</v>
      </c>
    </row>
    <row r="7504" spans="1:2" hidden="1">
      <c r="A7504" s="4">
        <v>33627</v>
      </c>
      <c r="B7504">
        <v>7.25</v>
      </c>
    </row>
    <row r="7505" spans="1:2" hidden="1">
      <c r="A7505" s="4">
        <v>33630</v>
      </c>
      <c r="B7505">
        <v>7.24</v>
      </c>
    </row>
    <row r="7506" spans="1:2" hidden="1">
      <c r="A7506" s="4">
        <v>33631</v>
      </c>
      <c r="B7506">
        <v>7.16</v>
      </c>
    </row>
    <row r="7507" spans="1:2" hidden="1">
      <c r="A7507" s="4">
        <v>33632</v>
      </c>
      <c r="B7507">
        <v>7.25</v>
      </c>
    </row>
    <row r="7508" spans="1:2" hidden="1">
      <c r="A7508" s="4">
        <v>33633</v>
      </c>
      <c r="B7508">
        <v>7.31</v>
      </c>
    </row>
    <row r="7509" spans="1:2" hidden="1">
      <c r="A7509" s="4">
        <v>33634</v>
      </c>
      <c r="B7509">
        <v>7.31</v>
      </c>
    </row>
    <row r="7510" spans="1:2" hidden="1">
      <c r="A7510" s="4">
        <v>33637</v>
      </c>
      <c r="B7510">
        <v>7.36</v>
      </c>
    </row>
    <row r="7511" spans="1:2" hidden="1">
      <c r="A7511" s="4">
        <v>33638</v>
      </c>
      <c r="B7511">
        <v>7.29</v>
      </c>
    </row>
    <row r="7512" spans="1:2" hidden="1">
      <c r="A7512" s="4">
        <v>33639</v>
      </c>
      <c r="B7512">
        <v>7.21</v>
      </c>
    </row>
    <row r="7513" spans="1:2" hidden="1">
      <c r="A7513" s="4">
        <v>33640</v>
      </c>
      <c r="B7513">
        <v>7.2</v>
      </c>
    </row>
    <row r="7514" spans="1:2" hidden="1">
      <c r="A7514" s="4">
        <v>33641</v>
      </c>
      <c r="B7514">
        <v>7.2</v>
      </c>
    </row>
    <row r="7515" spans="1:2" hidden="1">
      <c r="A7515" s="4">
        <v>33644</v>
      </c>
      <c r="B7515">
        <v>7.21</v>
      </c>
    </row>
    <row r="7516" spans="1:2" hidden="1">
      <c r="A7516" s="4">
        <v>33645</v>
      </c>
      <c r="B7516">
        <v>7.23</v>
      </c>
    </row>
    <row r="7517" spans="1:2" hidden="1">
      <c r="A7517" s="4">
        <v>33646</v>
      </c>
      <c r="B7517">
        <v>7.3</v>
      </c>
    </row>
    <row r="7518" spans="1:2" hidden="1">
      <c r="A7518" s="4">
        <v>33647</v>
      </c>
      <c r="B7518">
        <v>7.4</v>
      </c>
    </row>
    <row r="7519" spans="1:2" hidden="1">
      <c r="A7519" s="4">
        <v>33648</v>
      </c>
      <c r="B7519">
        <v>7.41</v>
      </c>
    </row>
    <row r="7520" spans="1:2" hidden="1">
      <c r="A7520" s="4">
        <v>33652</v>
      </c>
      <c r="B7520">
        <v>7.47</v>
      </c>
    </row>
    <row r="7521" spans="1:2" hidden="1">
      <c r="A7521" s="4">
        <v>33653</v>
      </c>
      <c r="B7521">
        <v>7.42</v>
      </c>
    </row>
    <row r="7522" spans="1:2" hidden="1">
      <c r="A7522" s="4">
        <v>33654</v>
      </c>
      <c r="B7522">
        <v>7.41</v>
      </c>
    </row>
    <row r="7523" spans="1:2" hidden="1">
      <c r="A7523" s="4">
        <v>33655</v>
      </c>
      <c r="B7523">
        <v>7.45</v>
      </c>
    </row>
    <row r="7524" spans="1:2" hidden="1">
      <c r="A7524" s="4">
        <v>33658</v>
      </c>
      <c r="B7524">
        <v>7.47</v>
      </c>
    </row>
    <row r="7525" spans="1:2" hidden="1">
      <c r="A7525" s="4">
        <v>33659</v>
      </c>
      <c r="B7525">
        <v>7.44</v>
      </c>
    </row>
    <row r="7526" spans="1:2" hidden="1">
      <c r="A7526" s="4">
        <v>33660</v>
      </c>
      <c r="B7526">
        <v>7.33</v>
      </c>
    </row>
    <row r="7527" spans="1:2" hidden="1">
      <c r="A7527" s="4">
        <v>33661</v>
      </c>
      <c r="B7527">
        <v>7.35</v>
      </c>
    </row>
    <row r="7528" spans="1:2" hidden="1">
      <c r="A7528" s="4">
        <v>33662</v>
      </c>
      <c r="B7528">
        <v>7.27</v>
      </c>
    </row>
    <row r="7529" spans="1:2" hidden="1">
      <c r="A7529" s="4">
        <v>33665</v>
      </c>
      <c r="B7529">
        <v>7.38</v>
      </c>
    </row>
    <row r="7530" spans="1:2" hidden="1">
      <c r="A7530" s="4">
        <v>33666</v>
      </c>
      <c r="B7530">
        <v>7.43</v>
      </c>
    </row>
    <row r="7531" spans="1:2" hidden="1">
      <c r="A7531" s="4">
        <v>33667</v>
      </c>
      <c r="B7531">
        <v>7.43</v>
      </c>
    </row>
    <row r="7532" spans="1:2" hidden="1">
      <c r="A7532" s="4">
        <v>33668</v>
      </c>
      <c r="B7532">
        <v>7.51</v>
      </c>
    </row>
    <row r="7533" spans="1:2" hidden="1">
      <c r="A7533" s="4">
        <v>33669</v>
      </c>
      <c r="B7533">
        <v>7.48</v>
      </c>
    </row>
    <row r="7534" spans="1:2" hidden="1">
      <c r="A7534" s="4">
        <v>33672</v>
      </c>
      <c r="B7534">
        <v>7.42</v>
      </c>
    </row>
    <row r="7535" spans="1:2" hidden="1">
      <c r="A7535" s="4">
        <v>33673</v>
      </c>
      <c r="B7535">
        <v>7.43</v>
      </c>
    </row>
    <row r="7536" spans="1:2" hidden="1">
      <c r="A7536" s="4">
        <v>33674</v>
      </c>
      <c r="B7536">
        <v>7.51</v>
      </c>
    </row>
    <row r="7537" spans="1:2" hidden="1">
      <c r="A7537" s="4">
        <v>33675</v>
      </c>
      <c r="B7537">
        <v>7.62</v>
      </c>
    </row>
    <row r="7538" spans="1:2" hidden="1">
      <c r="A7538" s="4">
        <v>33676</v>
      </c>
      <c r="B7538">
        <v>7.71</v>
      </c>
    </row>
    <row r="7539" spans="1:2" hidden="1">
      <c r="A7539" s="4">
        <v>33679</v>
      </c>
      <c r="B7539">
        <v>7.69</v>
      </c>
    </row>
    <row r="7540" spans="1:2" hidden="1">
      <c r="A7540" s="4">
        <v>33680</v>
      </c>
      <c r="B7540">
        <v>7.62</v>
      </c>
    </row>
    <row r="7541" spans="1:2" hidden="1">
      <c r="A7541" s="4">
        <v>33681</v>
      </c>
      <c r="B7541">
        <v>7.62</v>
      </c>
    </row>
    <row r="7542" spans="1:2" hidden="1">
      <c r="A7542" s="4">
        <v>33682</v>
      </c>
      <c r="B7542">
        <v>7.57</v>
      </c>
    </row>
    <row r="7543" spans="1:2" hidden="1">
      <c r="A7543" s="4">
        <v>33683</v>
      </c>
      <c r="B7543">
        <v>7.64</v>
      </c>
    </row>
    <row r="7544" spans="1:2" hidden="1">
      <c r="A7544" s="4">
        <v>33686</v>
      </c>
      <c r="B7544">
        <v>7.62</v>
      </c>
    </row>
    <row r="7545" spans="1:2" hidden="1">
      <c r="A7545" s="4">
        <v>33687</v>
      </c>
      <c r="B7545">
        <v>7.53</v>
      </c>
    </row>
    <row r="7546" spans="1:2" hidden="1">
      <c r="A7546" s="4">
        <v>33688</v>
      </c>
      <c r="B7546">
        <v>7.53</v>
      </c>
    </row>
    <row r="7547" spans="1:2" hidden="1">
      <c r="A7547" s="4">
        <v>33689</v>
      </c>
      <c r="B7547">
        <v>7.57</v>
      </c>
    </row>
    <row r="7548" spans="1:2" hidden="1">
      <c r="A7548" s="4">
        <v>33690</v>
      </c>
      <c r="B7548">
        <v>7.54</v>
      </c>
    </row>
    <row r="7549" spans="1:2" hidden="1">
      <c r="A7549" s="4">
        <v>33693</v>
      </c>
      <c r="B7549">
        <v>7.54</v>
      </c>
    </row>
    <row r="7550" spans="1:2" hidden="1">
      <c r="A7550" s="4">
        <v>33694</v>
      </c>
      <c r="B7550">
        <v>7.54</v>
      </c>
    </row>
    <row r="7551" spans="1:2" hidden="1">
      <c r="A7551" s="4">
        <v>33695</v>
      </c>
      <c r="B7551">
        <v>7.46</v>
      </c>
    </row>
    <row r="7552" spans="1:2" hidden="1">
      <c r="A7552" s="4">
        <v>33696</v>
      </c>
      <c r="B7552">
        <v>7.47</v>
      </c>
    </row>
    <row r="7553" spans="1:2" hidden="1">
      <c r="A7553" s="4">
        <v>33697</v>
      </c>
      <c r="B7553">
        <v>7.42</v>
      </c>
    </row>
    <row r="7554" spans="1:2" hidden="1">
      <c r="A7554" s="4">
        <v>33700</v>
      </c>
      <c r="B7554">
        <v>7.41</v>
      </c>
    </row>
    <row r="7555" spans="1:2" hidden="1">
      <c r="A7555" s="4">
        <v>33701</v>
      </c>
      <c r="B7555">
        <v>7.41</v>
      </c>
    </row>
    <row r="7556" spans="1:2" hidden="1">
      <c r="A7556" s="4">
        <v>33702</v>
      </c>
      <c r="B7556">
        <v>7.44</v>
      </c>
    </row>
    <row r="7557" spans="1:2" hidden="1">
      <c r="A7557" s="4">
        <v>33703</v>
      </c>
      <c r="B7557">
        <v>7.35</v>
      </c>
    </row>
    <row r="7558" spans="1:2" hidden="1">
      <c r="A7558" s="4">
        <v>33704</v>
      </c>
      <c r="B7558">
        <v>7.37</v>
      </c>
    </row>
    <row r="7559" spans="1:2" hidden="1">
      <c r="A7559" s="4">
        <v>33707</v>
      </c>
      <c r="B7559">
        <v>7.33</v>
      </c>
    </row>
    <row r="7560" spans="1:2" hidden="1">
      <c r="A7560" s="4">
        <v>33708</v>
      </c>
      <c r="B7560">
        <v>7.35</v>
      </c>
    </row>
    <row r="7561" spans="1:2" hidden="1">
      <c r="A7561" s="4">
        <v>33709</v>
      </c>
      <c r="B7561">
        <v>7.37</v>
      </c>
    </row>
    <row r="7562" spans="1:2" hidden="1">
      <c r="A7562" s="4">
        <v>33710</v>
      </c>
      <c r="B7562">
        <v>7.45</v>
      </c>
    </row>
    <row r="7563" spans="1:2" hidden="1">
      <c r="A7563" s="4">
        <v>33714</v>
      </c>
      <c r="B7563">
        <v>7.59</v>
      </c>
    </row>
    <row r="7564" spans="1:2" hidden="1">
      <c r="A7564" s="4">
        <v>33715</v>
      </c>
      <c r="B7564">
        <v>7.58</v>
      </c>
    </row>
    <row r="7565" spans="1:2" hidden="1">
      <c r="A7565" s="4">
        <v>33716</v>
      </c>
      <c r="B7565">
        <v>7.57</v>
      </c>
    </row>
    <row r="7566" spans="1:2" hidden="1">
      <c r="A7566" s="4">
        <v>33717</v>
      </c>
      <c r="B7566">
        <v>7.59</v>
      </c>
    </row>
    <row r="7567" spans="1:2" hidden="1">
      <c r="A7567" s="4">
        <v>33718</v>
      </c>
      <c r="B7567">
        <v>7.55</v>
      </c>
    </row>
    <row r="7568" spans="1:2" hidden="1">
      <c r="A7568" s="4">
        <v>33721</v>
      </c>
      <c r="B7568">
        <v>7.6</v>
      </c>
    </row>
    <row r="7569" spans="1:2" hidden="1">
      <c r="A7569" s="4">
        <v>33722</v>
      </c>
      <c r="B7569">
        <v>7.57</v>
      </c>
    </row>
    <row r="7570" spans="1:2" hidden="1">
      <c r="A7570" s="4">
        <v>33723</v>
      </c>
      <c r="B7570">
        <v>7.6</v>
      </c>
    </row>
    <row r="7571" spans="1:2" hidden="1">
      <c r="A7571" s="4">
        <v>33724</v>
      </c>
      <c r="B7571">
        <v>7.61</v>
      </c>
    </row>
    <row r="7572" spans="1:2" hidden="1">
      <c r="A7572" s="4">
        <v>33725</v>
      </c>
      <c r="B7572">
        <v>7.56</v>
      </c>
    </row>
    <row r="7573" spans="1:2" hidden="1">
      <c r="A7573" s="4">
        <v>33728</v>
      </c>
      <c r="B7573">
        <v>7.58</v>
      </c>
    </row>
    <row r="7574" spans="1:2" hidden="1">
      <c r="A7574" s="4">
        <v>33729</v>
      </c>
      <c r="B7574">
        <v>7.56</v>
      </c>
    </row>
    <row r="7575" spans="1:2" hidden="1">
      <c r="A7575" s="4">
        <v>33730</v>
      </c>
      <c r="B7575">
        <v>7.46</v>
      </c>
    </row>
    <row r="7576" spans="1:2" hidden="1">
      <c r="A7576" s="4">
        <v>33731</v>
      </c>
      <c r="B7576">
        <v>7.49</v>
      </c>
    </row>
    <row r="7577" spans="1:2" hidden="1">
      <c r="A7577" s="4">
        <v>33732</v>
      </c>
      <c r="B7577">
        <v>7.41</v>
      </c>
    </row>
    <row r="7578" spans="1:2" hidden="1">
      <c r="A7578" s="4">
        <v>33735</v>
      </c>
      <c r="B7578">
        <v>7.4</v>
      </c>
    </row>
    <row r="7579" spans="1:2" hidden="1">
      <c r="A7579" s="4">
        <v>33736</v>
      </c>
      <c r="B7579">
        <v>7.36</v>
      </c>
    </row>
    <row r="7580" spans="1:2" hidden="1">
      <c r="A7580" s="4">
        <v>33737</v>
      </c>
      <c r="B7580">
        <v>7.34</v>
      </c>
    </row>
    <row r="7581" spans="1:2" hidden="1">
      <c r="A7581" s="4">
        <v>33738</v>
      </c>
      <c r="B7581">
        <v>7.34</v>
      </c>
    </row>
    <row r="7582" spans="1:2" hidden="1">
      <c r="A7582" s="4">
        <v>33739</v>
      </c>
      <c r="B7582">
        <v>7.28</v>
      </c>
    </row>
    <row r="7583" spans="1:2" hidden="1">
      <c r="A7583" s="4">
        <v>33742</v>
      </c>
      <c r="B7583">
        <v>7.28</v>
      </c>
    </row>
    <row r="7584" spans="1:2" hidden="1">
      <c r="A7584" s="4">
        <v>33743</v>
      </c>
      <c r="B7584">
        <v>7.2</v>
      </c>
    </row>
    <row r="7585" spans="1:2" hidden="1">
      <c r="A7585" s="4">
        <v>33744</v>
      </c>
      <c r="B7585">
        <v>7.25</v>
      </c>
    </row>
    <row r="7586" spans="1:2" hidden="1">
      <c r="A7586" s="4">
        <v>33745</v>
      </c>
      <c r="B7586">
        <v>7.39</v>
      </c>
    </row>
    <row r="7587" spans="1:2" hidden="1">
      <c r="A7587" s="4">
        <v>33746</v>
      </c>
      <c r="B7587">
        <v>7.35</v>
      </c>
    </row>
    <row r="7588" spans="1:2" hidden="1">
      <c r="A7588" s="4">
        <v>33750</v>
      </c>
      <c r="B7588">
        <v>7.46</v>
      </c>
    </row>
    <row r="7589" spans="1:2" hidden="1">
      <c r="A7589" s="4">
        <v>33751</v>
      </c>
      <c r="B7589">
        <v>7.44</v>
      </c>
    </row>
    <row r="7590" spans="1:2" hidden="1">
      <c r="A7590" s="4">
        <v>33752</v>
      </c>
      <c r="B7590">
        <v>7.36</v>
      </c>
    </row>
    <row r="7591" spans="1:2" hidden="1">
      <c r="A7591" s="4">
        <v>33753</v>
      </c>
      <c r="B7591">
        <v>7.33</v>
      </c>
    </row>
    <row r="7592" spans="1:2" hidden="1">
      <c r="A7592" s="4">
        <v>33756</v>
      </c>
      <c r="B7592">
        <v>7.39</v>
      </c>
    </row>
    <row r="7593" spans="1:2" hidden="1">
      <c r="A7593" s="4">
        <v>33757</v>
      </c>
      <c r="B7593">
        <v>7.35</v>
      </c>
    </row>
    <row r="7594" spans="1:2" hidden="1">
      <c r="A7594" s="4">
        <v>33758</v>
      </c>
      <c r="B7594">
        <v>7.34</v>
      </c>
    </row>
    <row r="7595" spans="1:2" hidden="1">
      <c r="A7595" s="4">
        <v>33759</v>
      </c>
      <c r="B7595">
        <v>7.34</v>
      </c>
    </row>
    <row r="7596" spans="1:2" hidden="1">
      <c r="A7596" s="4">
        <v>33760</v>
      </c>
      <c r="B7596">
        <v>7.31</v>
      </c>
    </row>
    <row r="7597" spans="1:2" hidden="1">
      <c r="A7597" s="4">
        <v>33763</v>
      </c>
      <c r="B7597">
        <v>7.31</v>
      </c>
    </row>
    <row r="7598" spans="1:2" hidden="1">
      <c r="A7598" s="4">
        <v>33764</v>
      </c>
      <c r="B7598">
        <v>7.33</v>
      </c>
    </row>
    <row r="7599" spans="1:2" hidden="1">
      <c r="A7599" s="4">
        <v>33765</v>
      </c>
      <c r="B7599">
        <v>7.35</v>
      </c>
    </row>
    <row r="7600" spans="1:2" hidden="1">
      <c r="A7600" s="4">
        <v>33766</v>
      </c>
      <c r="B7600">
        <v>7.33</v>
      </c>
    </row>
    <row r="7601" spans="1:2" hidden="1">
      <c r="A7601" s="4">
        <v>33767</v>
      </c>
      <c r="B7601">
        <v>7.29</v>
      </c>
    </row>
    <row r="7602" spans="1:2" hidden="1">
      <c r="A7602" s="4">
        <v>33770</v>
      </c>
      <c r="B7602">
        <v>7.28</v>
      </c>
    </row>
    <row r="7603" spans="1:2" hidden="1">
      <c r="A7603" s="4">
        <v>33771</v>
      </c>
      <c r="B7603">
        <v>7.24</v>
      </c>
    </row>
    <row r="7604" spans="1:2" hidden="1">
      <c r="A7604" s="4">
        <v>33772</v>
      </c>
      <c r="B7604">
        <v>7.23</v>
      </c>
    </row>
    <row r="7605" spans="1:2" hidden="1">
      <c r="A7605" s="4">
        <v>33773</v>
      </c>
      <c r="B7605">
        <v>7.19</v>
      </c>
    </row>
    <row r="7606" spans="1:2" hidden="1">
      <c r="A7606" s="4">
        <v>33774</v>
      </c>
      <c r="B7606">
        <v>7.24</v>
      </c>
    </row>
    <row r="7607" spans="1:2" hidden="1">
      <c r="A7607" s="4">
        <v>33777</v>
      </c>
      <c r="B7607">
        <v>7.24</v>
      </c>
    </row>
    <row r="7608" spans="1:2" hidden="1">
      <c r="A7608" s="4">
        <v>33778</v>
      </c>
      <c r="B7608">
        <v>7.25</v>
      </c>
    </row>
    <row r="7609" spans="1:2" hidden="1">
      <c r="A7609" s="4">
        <v>33779</v>
      </c>
      <c r="B7609">
        <v>7.2</v>
      </c>
    </row>
    <row r="7610" spans="1:2" hidden="1">
      <c r="A7610" s="4">
        <v>33780</v>
      </c>
      <c r="B7610">
        <v>7.14</v>
      </c>
    </row>
    <row r="7611" spans="1:2" hidden="1">
      <c r="A7611" s="4">
        <v>33781</v>
      </c>
      <c r="B7611">
        <v>7.15</v>
      </c>
    </row>
    <row r="7612" spans="1:2" hidden="1">
      <c r="A7612" s="4">
        <v>33784</v>
      </c>
      <c r="B7612">
        <v>7.12</v>
      </c>
    </row>
    <row r="7613" spans="1:2" hidden="1">
      <c r="A7613" s="4">
        <v>33785</v>
      </c>
      <c r="B7613">
        <v>7.14</v>
      </c>
    </row>
    <row r="7614" spans="1:2" hidden="1">
      <c r="A7614" s="4">
        <v>33786</v>
      </c>
      <c r="B7614">
        <v>7.1</v>
      </c>
    </row>
    <row r="7615" spans="1:2" hidden="1">
      <c r="A7615" s="4">
        <v>33787</v>
      </c>
      <c r="B7615">
        <v>6.93</v>
      </c>
    </row>
    <row r="7616" spans="1:2" hidden="1">
      <c r="A7616" s="4">
        <v>33791</v>
      </c>
      <c r="B7616">
        <v>6.9</v>
      </c>
    </row>
    <row r="7617" spans="1:2" hidden="1">
      <c r="A7617" s="4">
        <v>33792</v>
      </c>
      <c r="B7617">
        <v>6.87</v>
      </c>
    </row>
    <row r="7618" spans="1:2" hidden="1">
      <c r="A7618" s="4">
        <v>33793</v>
      </c>
      <c r="B7618">
        <v>6.91</v>
      </c>
    </row>
    <row r="7619" spans="1:2" hidden="1">
      <c r="A7619" s="4">
        <v>33794</v>
      </c>
      <c r="B7619">
        <v>6.91</v>
      </c>
    </row>
    <row r="7620" spans="1:2" hidden="1">
      <c r="A7620" s="4">
        <v>33795</v>
      </c>
      <c r="B7620">
        <v>6.93</v>
      </c>
    </row>
    <row r="7621" spans="1:2" hidden="1">
      <c r="A7621" s="4">
        <v>33798</v>
      </c>
      <c r="B7621">
        <v>6.97</v>
      </c>
    </row>
    <row r="7622" spans="1:2" hidden="1">
      <c r="A7622" s="4">
        <v>33799</v>
      </c>
      <c r="B7622">
        <v>6.97</v>
      </c>
    </row>
    <row r="7623" spans="1:2" hidden="1">
      <c r="A7623" s="4">
        <v>33800</v>
      </c>
      <c r="B7623">
        <v>6.9</v>
      </c>
    </row>
    <row r="7624" spans="1:2" hidden="1">
      <c r="A7624" s="4">
        <v>33801</v>
      </c>
      <c r="B7624">
        <v>6.87</v>
      </c>
    </row>
    <row r="7625" spans="1:2" hidden="1">
      <c r="A7625" s="4">
        <v>33802</v>
      </c>
      <c r="B7625">
        <v>6.9</v>
      </c>
    </row>
    <row r="7626" spans="1:2" hidden="1">
      <c r="A7626" s="4">
        <v>33805</v>
      </c>
      <c r="B7626">
        <v>6.9</v>
      </c>
    </row>
    <row r="7627" spans="1:2" hidden="1">
      <c r="A7627" s="4">
        <v>33806</v>
      </c>
      <c r="B7627">
        <v>6.89</v>
      </c>
    </row>
    <row r="7628" spans="1:2" hidden="1">
      <c r="A7628" s="4">
        <v>33807</v>
      </c>
      <c r="B7628">
        <v>6.85</v>
      </c>
    </row>
    <row r="7629" spans="1:2" hidden="1">
      <c r="A7629" s="4">
        <v>33808</v>
      </c>
      <c r="B7629">
        <v>6.72</v>
      </c>
    </row>
    <row r="7630" spans="1:2" hidden="1">
      <c r="A7630" s="4">
        <v>33809</v>
      </c>
      <c r="B7630">
        <v>6.73</v>
      </c>
    </row>
    <row r="7631" spans="1:2" hidden="1">
      <c r="A7631" s="4">
        <v>33812</v>
      </c>
      <c r="B7631">
        <v>6.69</v>
      </c>
    </row>
    <row r="7632" spans="1:2" hidden="1">
      <c r="A7632" s="4">
        <v>33813</v>
      </c>
      <c r="B7632">
        <v>6.63</v>
      </c>
    </row>
    <row r="7633" spans="1:2" hidden="1">
      <c r="A7633" s="4">
        <v>33814</v>
      </c>
      <c r="B7633">
        <v>6.6</v>
      </c>
    </row>
    <row r="7634" spans="1:2" hidden="1">
      <c r="A7634" s="4">
        <v>33815</v>
      </c>
      <c r="B7634">
        <v>6.69</v>
      </c>
    </row>
    <row r="7635" spans="1:2" hidden="1">
      <c r="A7635" s="4">
        <v>33816</v>
      </c>
      <c r="B7635">
        <v>6.72</v>
      </c>
    </row>
    <row r="7636" spans="1:2" hidden="1">
      <c r="A7636" s="4">
        <v>33819</v>
      </c>
      <c r="B7636">
        <v>6.72</v>
      </c>
    </row>
    <row r="7637" spans="1:2" hidden="1">
      <c r="A7637" s="4">
        <v>33820</v>
      </c>
      <c r="B7637">
        <v>6.66</v>
      </c>
    </row>
    <row r="7638" spans="1:2" hidden="1">
      <c r="A7638" s="4">
        <v>33821</v>
      </c>
      <c r="B7638">
        <v>6.64</v>
      </c>
    </row>
    <row r="7639" spans="1:2" hidden="1">
      <c r="A7639" s="4">
        <v>33822</v>
      </c>
      <c r="B7639">
        <v>6.65</v>
      </c>
    </row>
    <row r="7640" spans="1:2" hidden="1">
      <c r="A7640" s="4">
        <v>33823</v>
      </c>
      <c r="B7640">
        <v>6.57</v>
      </c>
    </row>
    <row r="7641" spans="1:2" hidden="1">
      <c r="A7641" s="4">
        <v>33826</v>
      </c>
      <c r="B7641">
        <v>6.52</v>
      </c>
    </row>
    <row r="7642" spans="1:2" hidden="1">
      <c r="A7642" s="4">
        <v>33827</v>
      </c>
      <c r="B7642">
        <v>6.5</v>
      </c>
    </row>
    <row r="7643" spans="1:2" hidden="1">
      <c r="A7643" s="4">
        <v>33828</v>
      </c>
      <c r="B7643">
        <v>6.48</v>
      </c>
    </row>
    <row r="7644" spans="1:2" hidden="1">
      <c r="A7644" s="4">
        <v>33829</v>
      </c>
      <c r="B7644">
        <v>6.55</v>
      </c>
    </row>
    <row r="7645" spans="1:2" hidden="1">
      <c r="A7645" s="4">
        <v>33830</v>
      </c>
      <c r="B7645">
        <v>6.53</v>
      </c>
    </row>
    <row r="7646" spans="1:2" hidden="1">
      <c r="A7646" s="4">
        <v>33833</v>
      </c>
      <c r="B7646">
        <v>6.56</v>
      </c>
    </row>
    <row r="7647" spans="1:2" hidden="1">
      <c r="A7647" s="4">
        <v>33834</v>
      </c>
      <c r="B7647">
        <v>6.48</v>
      </c>
    </row>
    <row r="7648" spans="1:2" hidden="1">
      <c r="A7648" s="4">
        <v>33835</v>
      </c>
      <c r="B7648">
        <v>6.47</v>
      </c>
    </row>
    <row r="7649" spans="1:2" hidden="1">
      <c r="A7649" s="4">
        <v>33836</v>
      </c>
      <c r="B7649">
        <v>6.46</v>
      </c>
    </row>
    <row r="7650" spans="1:2" hidden="1">
      <c r="A7650" s="4">
        <v>33837</v>
      </c>
      <c r="B7650">
        <v>6.53</v>
      </c>
    </row>
    <row r="7651" spans="1:2" hidden="1">
      <c r="A7651" s="4">
        <v>33840</v>
      </c>
      <c r="B7651">
        <v>6.68</v>
      </c>
    </row>
    <row r="7652" spans="1:2" hidden="1">
      <c r="A7652" s="4">
        <v>33841</v>
      </c>
      <c r="B7652">
        <v>6.73</v>
      </c>
    </row>
    <row r="7653" spans="1:2" hidden="1">
      <c r="A7653" s="4">
        <v>33842</v>
      </c>
      <c r="B7653">
        <v>6.68</v>
      </c>
    </row>
    <row r="7654" spans="1:2" hidden="1">
      <c r="A7654" s="4">
        <v>33843</v>
      </c>
      <c r="B7654">
        <v>6.64</v>
      </c>
    </row>
    <row r="7655" spans="1:2" hidden="1">
      <c r="A7655" s="4">
        <v>33844</v>
      </c>
      <c r="B7655">
        <v>6.63</v>
      </c>
    </row>
    <row r="7656" spans="1:2" hidden="1">
      <c r="A7656" s="4">
        <v>33847</v>
      </c>
      <c r="B7656">
        <v>6.62</v>
      </c>
    </row>
    <row r="7657" spans="1:2" hidden="1">
      <c r="A7657" s="4">
        <v>33848</v>
      </c>
      <c r="B7657">
        <v>6.56</v>
      </c>
    </row>
    <row r="7658" spans="1:2" hidden="1">
      <c r="A7658" s="4">
        <v>33849</v>
      </c>
      <c r="B7658">
        <v>6.54</v>
      </c>
    </row>
    <row r="7659" spans="1:2" hidden="1">
      <c r="A7659" s="4">
        <v>33850</v>
      </c>
      <c r="B7659">
        <v>6.54</v>
      </c>
    </row>
    <row r="7660" spans="1:2" hidden="1">
      <c r="A7660" s="4">
        <v>33851</v>
      </c>
      <c r="B7660">
        <v>6.4</v>
      </c>
    </row>
    <row r="7661" spans="1:2" hidden="1">
      <c r="A7661" s="4">
        <v>33855</v>
      </c>
      <c r="B7661">
        <v>6.29</v>
      </c>
    </row>
    <row r="7662" spans="1:2" hidden="1">
      <c r="A7662" s="4">
        <v>33856</v>
      </c>
      <c r="B7662">
        <v>6.31</v>
      </c>
    </row>
    <row r="7663" spans="1:2" hidden="1">
      <c r="A7663" s="4">
        <v>33857</v>
      </c>
      <c r="B7663">
        <v>6.31</v>
      </c>
    </row>
    <row r="7664" spans="1:2" hidden="1">
      <c r="A7664" s="4">
        <v>33858</v>
      </c>
      <c r="B7664">
        <v>6.37</v>
      </c>
    </row>
    <row r="7665" spans="1:2" hidden="1">
      <c r="A7665" s="4">
        <v>33861</v>
      </c>
      <c r="B7665">
        <v>6.32</v>
      </c>
    </row>
    <row r="7666" spans="1:2" hidden="1">
      <c r="A7666" s="4">
        <v>33862</v>
      </c>
      <c r="B7666">
        <v>6.4</v>
      </c>
    </row>
    <row r="7667" spans="1:2" hidden="1">
      <c r="A7667" s="4">
        <v>33863</v>
      </c>
      <c r="B7667">
        <v>6.41</v>
      </c>
    </row>
    <row r="7668" spans="1:2" hidden="1">
      <c r="A7668" s="4">
        <v>33864</v>
      </c>
      <c r="B7668">
        <v>6.4</v>
      </c>
    </row>
    <row r="7669" spans="1:2" hidden="1">
      <c r="A7669" s="4">
        <v>33865</v>
      </c>
      <c r="B7669">
        <v>6.41</v>
      </c>
    </row>
    <row r="7670" spans="1:2" hidden="1">
      <c r="A7670" s="4">
        <v>33868</v>
      </c>
      <c r="B7670">
        <v>6.42</v>
      </c>
    </row>
    <row r="7671" spans="1:2" hidden="1">
      <c r="A7671" s="4">
        <v>33869</v>
      </c>
      <c r="B7671">
        <v>6.5</v>
      </c>
    </row>
    <row r="7672" spans="1:2" hidden="1">
      <c r="A7672" s="4">
        <v>33870</v>
      </c>
      <c r="B7672">
        <v>6.54</v>
      </c>
    </row>
    <row r="7673" spans="1:2" hidden="1">
      <c r="A7673" s="4">
        <v>33871</v>
      </c>
      <c r="B7673">
        <v>6.48</v>
      </c>
    </row>
    <row r="7674" spans="1:2" hidden="1">
      <c r="A7674" s="4">
        <v>33872</v>
      </c>
      <c r="B7674">
        <v>6.41</v>
      </c>
    </row>
    <row r="7675" spans="1:2" hidden="1">
      <c r="A7675" s="4">
        <v>33875</v>
      </c>
      <c r="B7675">
        <v>6.37</v>
      </c>
    </row>
    <row r="7676" spans="1:2" hidden="1">
      <c r="A7676" s="4">
        <v>33876</v>
      </c>
      <c r="B7676">
        <v>6.37</v>
      </c>
    </row>
    <row r="7677" spans="1:2" hidden="1">
      <c r="A7677" s="4">
        <v>33877</v>
      </c>
      <c r="B7677">
        <v>6.37</v>
      </c>
    </row>
    <row r="7678" spans="1:2" hidden="1">
      <c r="A7678" s="4">
        <v>33878</v>
      </c>
      <c r="B7678">
        <v>6.23</v>
      </c>
    </row>
    <row r="7679" spans="1:2" hidden="1">
      <c r="A7679" s="4">
        <v>33879</v>
      </c>
      <c r="B7679">
        <v>6.26</v>
      </c>
    </row>
    <row r="7680" spans="1:2" hidden="1">
      <c r="A7680" s="4">
        <v>33882</v>
      </c>
      <c r="B7680">
        <v>6.24</v>
      </c>
    </row>
    <row r="7681" spans="1:2" hidden="1">
      <c r="A7681" s="4">
        <v>33883</v>
      </c>
      <c r="B7681">
        <v>6.3</v>
      </c>
    </row>
    <row r="7682" spans="1:2" hidden="1">
      <c r="A7682" s="4">
        <v>33884</v>
      </c>
      <c r="B7682">
        <v>6.46</v>
      </c>
    </row>
    <row r="7683" spans="1:2" hidden="1">
      <c r="A7683" s="4">
        <v>33885</v>
      </c>
      <c r="B7683">
        <v>6.41</v>
      </c>
    </row>
    <row r="7684" spans="1:2" hidden="1">
      <c r="A7684" s="4">
        <v>33886</v>
      </c>
      <c r="B7684">
        <v>6.52</v>
      </c>
    </row>
    <row r="7685" spans="1:2" hidden="1">
      <c r="A7685" s="4">
        <v>33890</v>
      </c>
      <c r="B7685">
        <v>6.51</v>
      </c>
    </row>
    <row r="7686" spans="1:2" hidden="1">
      <c r="A7686" s="4">
        <v>33891</v>
      </c>
      <c r="B7686">
        <v>6.51</v>
      </c>
    </row>
    <row r="7687" spans="1:2" hidden="1">
      <c r="A7687" s="4">
        <v>33892</v>
      </c>
      <c r="B7687">
        <v>6.53</v>
      </c>
    </row>
    <row r="7688" spans="1:2" hidden="1">
      <c r="A7688" s="4">
        <v>33893</v>
      </c>
      <c r="B7688">
        <v>6.6</v>
      </c>
    </row>
    <row r="7689" spans="1:2" hidden="1">
      <c r="A7689" s="4">
        <v>33896</v>
      </c>
      <c r="B7689">
        <v>6.69</v>
      </c>
    </row>
    <row r="7690" spans="1:2" hidden="1">
      <c r="A7690" s="4">
        <v>33897</v>
      </c>
      <c r="B7690">
        <v>6.86</v>
      </c>
    </row>
    <row r="7691" spans="1:2" hidden="1">
      <c r="A7691" s="4">
        <v>33898</v>
      </c>
      <c r="B7691">
        <v>6.8</v>
      </c>
    </row>
    <row r="7692" spans="1:2" hidden="1">
      <c r="A7692" s="4">
        <v>33899</v>
      </c>
      <c r="B7692">
        <v>6.74</v>
      </c>
    </row>
    <row r="7693" spans="1:2" hidden="1">
      <c r="A7693" s="4">
        <v>33900</v>
      </c>
      <c r="B7693">
        <v>6.83</v>
      </c>
    </row>
    <row r="7694" spans="1:2" hidden="1">
      <c r="A7694" s="4">
        <v>33903</v>
      </c>
      <c r="B7694">
        <v>6.83</v>
      </c>
    </row>
    <row r="7695" spans="1:2" hidden="1">
      <c r="A7695" s="4">
        <v>33904</v>
      </c>
      <c r="B7695">
        <v>6.78</v>
      </c>
    </row>
    <row r="7696" spans="1:2" hidden="1">
      <c r="A7696" s="4">
        <v>33905</v>
      </c>
      <c r="B7696">
        <v>6.76</v>
      </c>
    </row>
    <row r="7697" spans="1:2" hidden="1">
      <c r="A7697" s="4">
        <v>33906</v>
      </c>
      <c r="B7697">
        <v>6.71</v>
      </c>
    </row>
    <row r="7698" spans="1:2" hidden="1">
      <c r="A7698" s="4">
        <v>33907</v>
      </c>
      <c r="B7698">
        <v>6.8</v>
      </c>
    </row>
    <row r="7699" spans="1:2" hidden="1">
      <c r="A7699" s="4">
        <v>33910</v>
      </c>
      <c r="B7699">
        <v>6.88</v>
      </c>
    </row>
    <row r="7700" spans="1:2" hidden="1">
      <c r="A7700" s="4">
        <v>33911</v>
      </c>
      <c r="B7700">
        <v>6.87</v>
      </c>
    </row>
    <row r="7701" spans="1:2" hidden="1">
      <c r="A7701" s="4">
        <v>33912</v>
      </c>
      <c r="B7701">
        <v>6.89</v>
      </c>
    </row>
    <row r="7702" spans="1:2" hidden="1">
      <c r="A7702" s="4">
        <v>33913</v>
      </c>
      <c r="B7702">
        <v>6.87</v>
      </c>
    </row>
    <row r="7703" spans="1:2" hidden="1">
      <c r="A7703" s="4">
        <v>33914</v>
      </c>
      <c r="B7703">
        <v>6.97</v>
      </c>
    </row>
    <row r="7704" spans="1:2" hidden="1">
      <c r="A7704" s="4">
        <v>33917</v>
      </c>
      <c r="B7704">
        <v>7</v>
      </c>
    </row>
    <row r="7705" spans="1:2" hidden="1">
      <c r="A7705" s="4">
        <v>33918</v>
      </c>
      <c r="B7705">
        <v>6.91</v>
      </c>
    </row>
    <row r="7706" spans="1:2" hidden="1">
      <c r="A7706" s="4">
        <v>33920</v>
      </c>
      <c r="B7706">
        <v>6.79</v>
      </c>
    </row>
    <row r="7707" spans="1:2" hidden="1">
      <c r="A7707" s="4">
        <v>33921</v>
      </c>
      <c r="B7707">
        <v>6.82</v>
      </c>
    </row>
    <row r="7708" spans="1:2" hidden="1">
      <c r="A7708" s="4">
        <v>33924</v>
      </c>
      <c r="B7708">
        <v>6.9</v>
      </c>
    </row>
    <row r="7709" spans="1:2" hidden="1">
      <c r="A7709" s="4">
        <v>33925</v>
      </c>
      <c r="B7709">
        <v>6.86</v>
      </c>
    </row>
    <row r="7710" spans="1:2" hidden="1">
      <c r="A7710" s="4">
        <v>33926</v>
      </c>
      <c r="B7710">
        <v>6.78</v>
      </c>
    </row>
    <row r="7711" spans="1:2" hidden="1">
      <c r="A7711" s="4">
        <v>33927</v>
      </c>
      <c r="B7711">
        <v>6.81</v>
      </c>
    </row>
    <row r="7712" spans="1:2" hidden="1">
      <c r="A7712" s="4">
        <v>33928</v>
      </c>
      <c r="B7712">
        <v>6.84</v>
      </c>
    </row>
    <row r="7713" spans="1:2" hidden="1">
      <c r="A7713" s="4">
        <v>33931</v>
      </c>
      <c r="B7713">
        <v>6.86</v>
      </c>
    </row>
    <row r="7714" spans="1:2" hidden="1">
      <c r="A7714" s="4">
        <v>33932</v>
      </c>
      <c r="B7714">
        <v>6.82</v>
      </c>
    </row>
    <row r="7715" spans="1:2" hidden="1">
      <c r="A7715" s="4">
        <v>33933</v>
      </c>
      <c r="B7715">
        <v>6.84</v>
      </c>
    </row>
    <row r="7716" spans="1:2" hidden="1">
      <c r="A7716" s="4">
        <v>33935</v>
      </c>
      <c r="B7716">
        <v>6.93</v>
      </c>
    </row>
    <row r="7717" spans="1:2" hidden="1">
      <c r="A7717" s="4">
        <v>33938</v>
      </c>
      <c r="B7717">
        <v>6.95</v>
      </c>
    </row>
    <row r="7718" spans="1:2" hidden="1">
      <c r="A7718" s="4">
        <v>33939</v>
      </c>
      <c r="B7718">
        <v>6.94</v>
      </c>
    </row>
    <row r="7719" spans="1:2" hidden="1">
      <c r="A7719" s="4">
        <v>33940</v>
      </c>
      <c r="B7719">
        <v>6.93</v>
      </c>
    </row>
    <row r="7720" spans="1:2" hidden="1">
      <c r="A7720" s="4">
        <v>33941</v>
      </c>
      <c r="B7720">
        <v>6.91</v>
      </c>
    </row>
    <row r="7721" spans="1:2" hidden="1">
      <c r="A7721" s="4">
        <v>33942</v>
      </c>
      <c r="B7721">
        <v>6.84</v>
      </c>
    </row>
    <row r="7722" spans="1:2" hidden="1">
      <c r="A7722" s="4">
        <v>33945</v>
      </c>
      <c r="B7722">
        <v>6.78</v>
      </c>
    </row>
    <row r="7723" spans="1:2" hidden="1">
      <c r="A7723" s="4">
        <v>33946</v>
      </c>
      <c r="B7723">
        <v>6.73</v>
      </c>
    </row>
    <row r="7724" spans="1:2" hidden="1">
      <c r="A7724" s="4">
        <v>33947</v>
      </c>
      <c r="B7724">
        <v>6.76</v>
      </c>
    </row>
    <row r="7725" spans="1:2" hidden="1">
      <c r="A7725" s="4">
        <v>33948</v>
      </c>
      <c r="B7725">
        <v>6.77</v>
      </c>
    </row>
    <row r="7726" spans="1:2" hidden="1">
      <c r="A7726" s="4">
        <v>33949</v>
      </c>
      <c r="B7726">
        <v>6.8</v>
      </c>
    </row>
    <row r="7727" spans="1:2" hidden="1">
      <c r="A7727" s="4">
        <v>33952</v>
      </c>
      <c r="B7727">
        <v>6.83</v>
      </c>
    </row>
    <row r="7728" spans="1:2" hidden="1">
      <c r="A7728" s="4">
        <v>33953</v>
      </c>
      <c r="B7728">
        <v>6.83</v>
      </c>
    </row>
    <row r="7729" spans="1:2" hidden="1">
      <c r="A7729" s="4">
        <v>33954</v>
      </c>
      <c r="B7729">
        <v>6.77</v>
      </c>
    </row>
    <row r="7730" spans="1:2" hidden="1">
      <c r="A7730" s="4">
        <v>33955</v>
      </c>
      <c r="B7730">
        <v>6.77</v>
      </c>
    </row>
    <row r="7731" spans="1:2" hidden="1">
      <c r="A7731" s="4">
        <v>33956</v>
      </c>
      <c r="B7731">
        <v>6.76</v>
      </c>
    </row>
    <row r="7732" spans="1:2" hidden="1">
      <c r="A7732" s="4">
        <v>33959</v>
      </c>
      <c r="B7732">
        <v>6.71</v>
      </c>
    </row>
    <row r="7733" spans="1:2" hidden="1">
      <c r="A7733" s="4">
        <v>33960</v>
      </c>
      <c r="B7733">
        <v>6.65</v>
      </c>
    </row>
    <row r="7734" spans="1:2" hidden="1">
      <c r="A7734" s="4">
        <v>33961</v>
      </c>
      <c r="B7734">
        <v>6.68</v>
      </c>
    </row>
    <row r="7735" spans="1:2" hidden="1">
      <c r="A7735" s="4">
        <v>33962</v>
      </c>
      <c r="B7735">
        <v>6.69</v>
      </c>
    </row>
    <row r="7736" spans="1:2" hidden="1">
      <c r="A7736" s="4">
        <v>33966</v>
      </c>
      <c r="B7736">
        <v>6.72</v>
      </c>
    </row>
    <row r="7737" spans="1:2" hidden="1">
      <c r="A7737" s="4">
        <v>33967</v>
      </c>
      <c r="B7737">
        <v>6.69</v>
      </c>
    </row>
    <row r="7738" spans="1:2" hidden="1">
      <c r="A7738" s="4">
        <v>33968</v>
      </c>
      <c r="B7738">
        <v>6.68</v>
      </c>
    </row>
    <row r="7739" spans="1:2" hidden="1">
      <c r="A7739" s="4">
        <v>33969</v>
      </c>
      <c r="B7739">
        <v>6.7</v>
      </c>
    </row>
    <row r="7740" spans="1:2" hidden="1">
      <c r="A7740" s="4">
        <v>33973</v>
      </c>
      <c r="B7740">
        <v>6.6</v>
      </c>
    </row>
    <row r="7741" spans="1:2" hidden="1">
      <c r="A7741" s="4">
        <v>33974</v>
      </c>
      <c r="B7741">
        <v>6.61</v>
      </c>
    </row>
    <row r="7742" spans="1:2" hidden="1">
      <c r="A7742" s="4">
        <v>33975</v>
      </c>
      <c r="B7742">
        <v>6.63</v>
      </c>
    </row>
    <row r="7743" spans="1:2" hidden="1">
      <c r="A7743" s="4">
        <v>33976</v>
      </c>
      <c r="B7743">
        <v>6.76</v>
      </c>
    </row>
    <row r="7744" spans="1:2" hidden="1">
      <c r="A7744" s="4">
        <v>33977</v>
      </c>
      <c r="B7744">
        <v>6.75</v>
      </c>
    </row>
    <row r="7745" spans="1:2" hidden="1">
      <c r="A7745" s="4">
        <v>33980</v>
      </c>
      <c r="B7745">
        <v>6.71</v>
      </c>
    </row>
    <row r="7746" spans="1:2" hidden="1">
      <c r="A7746" s="4">
        <v>33981</v>
      </c>
      <c r="B7746">
        <v>6.72</v>
      </c>
    </row>
    <row r="7747" spans="1:2" hidden="1">
      <c r="A7747" s="4">
        <v>33982</v>
      </c>
      <c r="B7747">
        <v>6.71</v>
      </c>
    </row>
    <row r="7748" spans="1:2" hidden="1">
      <c r="A7748" s="4">
        <v>33983</v>
      </c>
      <c r="B7748">
        <v>6.65</v>
      </c>
    </row>
    <row r="7749" spans="1:2" hidden="1">
      <c r="A7749" s="4">
        <v>33984</v>
      </c>
      <c r="B7749">
        <v>6.6</v>
      </c>
    </row>
    <row r="7750" spans="1:2" hidden="1">
      <c r="A7750" s="4">
        <v>33988</v>
      </c>
      <c r="B7750">
        <v>6.59</v>
      </c>
    </row>
    <row r="7751" spans="1:2" hidden="1">
      <c r="A7751" s="4">
        <v>33989</v>
      </c>
      <c r="B7751">
        <v>6.61</v>
      </c>
    </row>
    <row r="7752" spans="1:2" hidden="1">
      <c r="A7752" s="4">
        <v>33990</v>
      </c>
      <c r="B7752">
        <v>6.6</v>
      </c>
    </row>
    <row r="7753" spans="1:2" hidden="1">
      <c r="A7753" s="4">
        <v>33991</v>
      </c>
      <c r="B7753">
        <v>6.57</v>
      </c>
    </row>
    <row r="7754" spans="1:2" hidden="1">
      <c r="A7754" s="4">
        <v>33994</v>
      </c>
      <c r="B7754">
        <v>6.48</v>
      </c>
    </row>
    <row r="7755" spans="1:2" hidden="1">
      <c r="A7755" s="4">
        <v>33995</v>
      </c>
      <c r="B7755">
        <v>6.5</v>
      </c>
    </row>
    <row r="7756" spans="1:2" hidden="1">
      <c r="A7756" s="4">
        <v>33996</v>
      </c>
      <c r="B7756">
        <v>6.48</v>
      </c>
    </row>
    <row r="7757" spans="1:2" hidden="1">
      <c r="A7757" s="4">
        <v>33997</v>
      </c>
      <c r="B7757">
        <v>6.44</v>
      </c>
    </row>
    <row r="7758" spans="1:2" hidden="1">
      <c r="A7758" s="4">
        <v>33998</v>
      </c>
      <c r="B7758">
        <v>6.39</v>
      </c>
    </row>
    <row r="7759" spans="1:2" hidden="1">
      <c r="A7759" s="4">
        <v>34001</v>
      </c>
      <c r="B7759">
        <v>6.38</v>
      </c>
    </row>
    <row r="7760" spans="1:2" hidden="1">
      <c r="A7760" s="4">
        <v>34002</v>
      </c>
      <c r="B7760">
        <v>6.46</v>
      </c>
    </row>
    <row r="7761" spans="1:2" hidden="1">
      <c r="A7761" s="4">
        <v>34003</v>
      </c>
      <c r="B7761">
        <v>6.45</v>
      </c>
    </row>
    <row r="7762" spans="1:2" hidden="1">
      <c r="A7762" s="4">
        <v>34004</v>
      </c>
      <c r="B7762">
        <v>6.39</v>
      </c>
    </row>
    <row r="7763" spans="1:2" hidden="1">
      <c r="A7763" s="4">
        <v>34005</v>
      </c>
      <c r="B7763">
        <v>6.32</v>
      </c>
    </row>
    <row r="7764" spans="1:2" hidden="1">
      <c r="A7764" s="4">
        <v>34008</v>
      </c>
      <c r="B7764">
        <v>6.37</v>
      </c>
    </row>
    <row r="7765" spans="1:2" hidden="1">
      <c r="A7765" s="4">
        <v>34009</v>
      </c>
      <c r="B7765">
        <v>6.41</v>
      </c>
    </row>
    <row r="7766" spans="1:2" hidden="1">
      <c r="A7766" s="4">
        <v>34010</v>
      </c>
      <c r="B7766">
        <v>6.4</v>
      </c>
    </row>
    <row r="7767" spans="1:2" hidden="1">
      <c r="A7767" s="4">
        <v>34011</v>
      </c>
      <c r="B7767">
        <v>6.37</v>
      </c>
    </row>
    <row r="7768" spans="1:2" hidden="1">
      <c r="A7768" s="4">
        <v>34012</v>
      </c>
      <c r="B7768">
        <v>6.35</v>
      </c>
    </row>
    <row r="7769" spans="1:2" hidden="1">
      <c r="A7769" s="4">
        <v>34016</v>
      </c>
      <c r="B7769">
        <v>6.34</v>
      </c>
    </row>
    <row r="7770" spans="1:2" hidden="1">
      <c r="A7770" s="4">
        <v>34017</v>
      </c>
      <c r="B7770">
        <v>6.28</v>
      </c>
    </row>
    <row r="7771" spans="1:2" hidden="1">
      <c r="A7771" s="4">
        <v>34018</v>
      </c>
      <c r="B7771">
        <v>6.17</v>
      </c>
    </row>
    <row r="7772" spans="1:2" hidden="1">
      <c r="A7772" s="4">
        <v>34019</v>
      </c>
      <c r="B7772">
        <v>6.15</v>
      </c>
    </row>
    <row r="7773" spans="1:2" hidden="1">
      <c r="A7773" s="4">
        <v>34022</v>
      </c>
      <c r="B7773">
        <v>6.09</v>
      </c>
    </row>
    <row r="7774" spans="1:2" hidden="1">
      <c r="A7774" s="4">
        <v>34023</v>
      </c>
      <c r="B7774">
        <v>5.92</v>
      </c>
    </row>
    <row r="7775" spans="1:2" hidden="1">
      <c r="A7775" s="4">
        <v>34024</v>
      </c>
      <c r="B7775">
        <v>6.01</v>
      </c>
    </row>
    <row r="7776" spans="1:2" hidden="1">
      <c r="A7776" s="4">
        <v>34025</v>
      </c>
      <c r="B7776">
        <v>6.03</v>
      </c>
    </row>
    <row r="7777" spans="1:2" hidden="1">
      <c r="A7777" s="4">
        <v>34026</v>
      </c>
      <c r="B7777">
        <v>6.03</v>
      </c>
    </row>
    <row r="7778" spans="1:2" hidden="1">
      <c r="A7778" s="4">
        <v>34029</v>
      </c>
      <c r="B7778">
        <v>5.94</v>
      </c>
    </row>
    <row r="7779" spans="1:2" hidden="1">
      <c r="A7779" s="4">
        <v>34030</v>
      </c>
      <c r="B7779">
        <v>5.95</v>
      </c>
    </row>
    <row r="7780" spans="1:2" hidden="1">
      <c r="A7780" s="4">
        <v>34031</v>
      </c>
      <c r="B7780">
        <v>5.88</v>
      </c>
    </row>
    <row r="7781" spans="1:2" hidden="1">
      <c r="A7781" s="4">
        <v>34032</v>
      </c>
      <c r="B7781">
        <v>5.83</v>
      </c>
    </row>
    <row r="7782" spans="1:2" hidden="1">
      <c r="A7782" s="4">
        <v>34033</v>
      </c>
      <c r="B7782">
        <v>5.9</v>
      </c>
    </row>
    <row r="7783" spans="1:2" hidden="1">
      <c r="A7783" s="4">
        <v>34036</v>
      </c>
      <c r="B7783">
        <v>5.85</v>
      </c>
    </row>
    <row r="7784" spans="1:2" hidden="1">
      <c r="A7784" s="4">
        <v>34037</v>
      </c>
      <c r="B7784">
        <v>5.91</v>
      </c>
    </row>
    <row r="7785" spans="1:2" hidden="1">
      <c r="A7785" s="4">
        <v>34038</v>
      </c>
      <c r="B7785">
        <v>5.97</v>
      </c>
    </row>
    <row r="7786" spans="1:2" hidden="1">
      <c r="A7786" s="4">
        <v>34039</v>
      </c>
      <c r="B7786">
        <v>5.96</v>
      </c>
    </row>
    <row r="7787" spans="1:2" hidden="1">
      <c r="A7787" s="4">
        <v>34040</v>
      </c>
      <c r="B7787">
        <v>6.11</v>
      </c>
    </row>
    <row r="7788" spans="1:2" hidden="1">
      <c r="A7788" s="4">
        <v>34043</v>
      </c>
      <c r="B7788">
        <v>6.17</v>
      </c>
    </row>
    <row r="7789" spans="1:2" hidden="1">
      <c r="A7789" s="4">
        <v>34044</v>
      </c>
      <c r="B7789">
        <v>6.06</v>
      </c>
    </row>
    <row r="7790" spans="1:2" hidden="1">
      <c r="A7790" s="4">
        <v>34045</v>
      </c>
      <c r="B7790">
        <v>6.02</v>
      </c>
    </row>
    <row r="7791" spans="1:2" hidden="1">
      <c r="A7791" s="4">
        <v>34046</v>
      </c>
      <c r="B7791">
        <v>5.93</v>
      </c>
    </row>
    <row r="7792" spans="1:2" hidden="1">
      <c r="A7792" s="4">
        <v>34047</v>
      </c>
      <c r="B7792">
        <v>5.95</v>
      </c>
    </row>
    <row r="7793" spans="1:2" hidden="1">
      <c r="A7793" s="4">
        <v>34050</v>
      </c>
      <c r="B7793">
        <v>5.96</v>
      </c>
    </row>
    <row r="7794" spans="1:2" hidden="1">
      <c r="A7794" s="4">
        <v>34051</v>
      </c>
      <c r="B7794">
        <v>5.91</v>
      </c>
    </row>
    <row r="7795" spans="1:2" hidden="1">
      <c r="A7795" s="4">
        <v>34052</v>
      </c>
      <c r="B7795">
        <v>5.95</v>
      </c>
    </row>
    <row r="7796" spans="1:2" hidden="1">
      <c r="A7796" s="4">
        <v>34053</v>
      </c>
      <c r="B7796">
        <v>5.98</v>
      </c>
    </row>
    <row r="7797" spans="1:2" hidden="1">
      <c r="A7797" s="4">
        <v>34054</v>
      </c>
      <c r="B7797">
        <v>6.09</v>
      </c>
    </row>
    <row r="7798" spans="1:2" hidden="1">
      <c r="A7798" s="4">
        <v>34057</v>
      </c>
      <c r="B7798">
        <v>6.06</v>
      </c>
    </row>
    <row r="7799" spans="1:2" hidden="1">
      <c r="A7799" s="4">
        <v>34058</v>
      </c>
      <c r="B7799">
        <v>6.02</v>
      </c>
    </row>
    <row r="7800" spans="1:2" hidden="1">
      <c r="A7800" s="4">
        <v>34059</v>
      </c>
      <c r="B7800">
        <v>6.03</v>
      </c>
    </row>
    <row r="7801" spans="1:2" hidden="1">
      <c r="A7801" s="4">
        <v>34060</v>
      </c>
      <c r="B7801">
        <v>6.06</v>
      </c>
    </row>
    <row r="7802" spans="1:2" hidden="1">
      <c r="A7802" s="4">
        <v>34061</v>
      </c>
      <c r="B7802">
        <v>6.16</v>
      </c>
    </row>
    <row r="7803" spans="1:2" hidden="1">
      <c r="A7803" s="4">
        <v>34064</v>
      </c>
      <c r="B7803">
        <v>6.13</v>
      </c>
    </row>
    <row r="7804" spans="1:2" hidden="1">
      <c r="A7804" s="4">
        <v>34065</v>
      </c>
      <c r="B7804">
        <v>6.08</v>
      </c>
    </row>
    <row r="7805" spans="1:2" hidden="1">
      <c r="A7805" s="4">
        <v>34066</v>
      </c>
      <c r="B7805">
        <v>6.07</v>
      </c>
    </row>
    <row r="7806" spans="1:2" hidden="1">
      <c r="A7806" s="4">
        <v>34067</v>
      </c>
      <c r="B7806">
        <v>5.97</v>
      </c>
    </row>
    <row r="7807" spans="1:2" hidden="1">
      <c r="A7807" s="4">
        <v>34071</v>
      </c>
      <c r="B7807">
        <v>5.92</v>
      </c>
    </row>
    <row r="7808" spans="1:2" hidden="1">
      <c r="A7808" s="4">
        <v>34072</v>
      </c>
      <c r="B7808">
        <v>5.93</v>
      </c>
    </row>
    <row r="7809" spans="1:2" hidden="1">
      <c r="A7809" s="4">
        <v>34073</v>
      </c>
      <c r="B7809">
        <v>5.9</v>
      </c>
    </row>
    <row r="7810" spans="1:2" hidden="1">
      <c r="A7810" s="4">
        <v>34074</v>
      </c>
      <c r="B7810">
        <v>5.88</v>
      </c>
    </row>
    <row r="7811" spans="1:2" hidden="1">
      <c r="A7811" s="4">
        <v>34075</v>
      </c>
      <c r="B7811">
        <v>5.89</v>
      </c>
    </row>
    <row r="7812" spans="1:2" hidden="1">
      <c r="A7812" s="4">
        <v>34078</v>
      </c>
      <c r="B7812">
        <v>5.87</v>
      </c>
    </row>
    <row r="7813" spans="1:2" hidden="1">
      <c r="A7813" s="4">
        <v>34079</v>
      </c>
      <c r="B7813">
        <v>5.87</v>
      </c>
    </row>
    <row r="7814" spans="1:2" hidden="1">
      <c r="A7814" s="4">
        <v>34080</v>
      </c>
      <c r="B7814">
        <v>5.86</v>
      </c>
    </row>
    <row r="7815" spans="1:2" hidden="1">
      <c r="A7815" s="4">
        <v>34081</v>
      </c>
      <c r="B7815">
        <v>5.85</v>
      </c>
    </row>
    <row r="7816" spans="1:2" hidden="1">
      <c r="A7816" s="4">
        <v>34082</v>
      </c>
      <c r="B7816">
        <v>5.89</v>
      </c>
    </row>
    <row r="7817" spans="1:2" hidden="1">
      <c r="A7817" s="4">
        <v>34085</v>
      </c>
      <c r="B7817">
        <v>5.94</v>
      </c>
    </row>
    <row r="7818" spans="1:2" hidden="1">
      <c r="A7818" s="4">
        <v>34086</v>
      </c>
      <c r="B7818">
        <v>6.02</v>
      </c>
    </row>
    <row r="7819" spans="1:2" hidden="1">
      <c r="A7819" s="4">
        <v>34087</v>
      </c>
      <c r="B7819">
        <v>6.03</v>
      </c>
    </row>
    <row r="7820" spans="1:2" hidden="1">
      <c r="A7820" s="4">
        <v>34088</v>
      </c>
      <c r="B7820">
        <v>5.99</v>
      </c>
    </row>
    <row r="7821" spans="1:2" hidden="1">
      <c r="A7821" s="4">
        <v>34089</v>
      </c>
      <c r="B7821">
        <v>6.05</v>
      </c>
    </row>
    <row r="7822" spans="1:2" hidden="1">
      <c r="A7822" s="4">
        <v>34092</v>
      </c>
      <c r="B7822">
        <v>5.96</v>
      </c>
    </row>
    <row r="7823" spans="1:2" hidden="1">
      <c r="A7823" s="4">
        <v>34093</v>
      </c>
      <c r="B7823">
        <v>5.92</v>
      </c>
    </row>
    <row r="7824" spans="1:2" hidden="1">
      <c r="A7824" s="4">
        <v>34094</v>
      </c>
      <c r="B7824">
        <v>5.93</v>
      </c>
    </row>
    <row r="7825" spans="1:2" hidden="1">
      <c r="A7825" s="4">
        <v>34095</v>
      </c>
      <c r="B7825">
        <v>5.89</v>
      </c>
    </row>
    <row r="7826" spans="1:2" hidden="1">
      <c r="A7826" s="4">
        <v>34096</v>
      </c>
      <c r="B7826">
        <v>5.92</v>
      </c>
    </row>
    <row r="7827" spans="1:2" hidden="1">
      <c r="A7827" s="4">
        <v>34099</v>
      </c>
      <c r="B7827">
        <v>5.89</v>
      </c>
    </row>
    <row r="7828" spans="1:2" hidden="1">
      <c r="A7828" s="4">
        <v>34100</v>
      </c>
      <c r="B7828">
        <v>5.89</v>
      </c>
    </row>
    <row r="7829" spans="1:2" hidden="1">
      <c r="A7829" s="4">
        <v>34101</v>
      </c>
      <c r="B7829">
        <v>5.96</v>
      </c>
    </row>
    <row r="7830" spans="1:2" hidden="1">
      <c r="A7830" s="4">
        <v>34102</v>
      </c>
      <c r="B7830">
        <v>6.02</v>
      </c>
    </row>
    <row r="7831" spans="1:2" hidden="1">
      <c r="A7831" s="4">
        <v>34103</v>
      </c>
      <c r="B7831">
        <v>6.03</v>
      </c>
    </row>
    <row r="7832" spans="1:2" hidden="1">
      <c r="A7832" s="4">
        <v>34106</v>
      </c>
      <c r="B7832">
        <v>6.07</v>
      </c>
    </row>
    <row r="7833" spans="1:2" hidden="1">
      <c r="A7833" s="4">
        <v>34107</v>
      </c>
      <c r="B7833">
        <v>6.15</v>
      </c>
    </row>
    <row r="7834" spans="1:2" hidden="1">
      <c r="A7834" s="4">
        <v>34108</v>
      </c>
      <c r="B7834">
        <v>6.11</v>
      </c>
    </row>
    <row r="7835" spans="1:2" hidden="1">
      <c r="A7835" s="4">
        <v>34109</v>
      </c>
      <c r="B7835">
        <v>6.09</v>
      </c>
    </row>
    <row r="7836" spans="1:2" hidden="1">
      <c r="A7836" s="4">
        <v>34110</v>
      </c>
      <c r="B7836">
        <v>6.16</v>
      </c>
    </row>
    <row r="7837" spans="1:2" hidden="1">
      <c r="A7837" s="4">
        <v>34113</v>
      </c>
      <c r="B7837">
        <v>6.16</v>
      </c>
    </row>
    <row r="7838" spans="1:2" hidden="1">
      <c r="A7838" s="4">
        <v>34114</v>
      </c>
      <c r="B7838">
        <v>6.17</v>
      </c>
    </row>
    <row r="7839" spans="1:2" hidden="1">
      <c r="A7839" s="4">
        <v>34115</v>
      </c>
      <c r="B7839">
        <v>6.12</v>
      </c>
    </row>
    <row r="7840" spans="1:2" hidden="1">
      <c r="A7840" s="4">
        <v>34116</v>
      </c>
      <c r="B7840">
        <v>6.11</v>
      </c>
    </row>
    <row r="7841" spans="1:2" hidden="1">
      <c r="A7841" s="4">
        <v>34117</v>
      </c>
      <c r="B7841">
        <v>6.16</v>
      </c>
    </row>
    <row r="7842" spans="1:2" hidden="1">
      <c r="A7842" s="4">
        <v>34121</v>
      </c>
      <c r="B7842">
        <v>6.07</v>
      </c>
    </row>
    <row r="7843" spans="1:2" hidden="1">
      <c r="A7843" s="4">
        <v>34122</v>
      </c>
      <c r="B7843">
        <v>6.06</v>
      </c>
    </row>
    <row r="7844" spans="1:2" hidden="1">
      <c r="A7844" s="4">
        <v>34123</v>
      </c>
      <c r="B7844">
        <v>6.02</v>
      </c>
    </row>
    <row r="7845" spans="1:2" hidden="1">
      <c r="A7845" s="4">
        <v>34124</v>
      </c>
      <c r="B7845">
        <v>6.11</v>
      </c>
    </row>
    <row r="7846" spans="1:2" hidden="1">
      <c r="A7846" s="4">
        <v>34127</v>
      </c>
      <c r="B7846">
        <v>6.08</v>
      </c>
    </row>
    <row r="7847" spans="1:2" hidden="1">
      <c r="A7847" s="4">
        <v>34128</v>
      </c>
      <c r="B7847">
        <v>6.09</v>
      </c>
    </row>
    <row r="7848" spans="1:2" hidden="1">
      <c r="A7848" s="4">
        <v>34129</v>
      </c>
      <c r="B7848">
        <v>6.07</v>
      </c>
    </row>
    <row r="7849" spans="1:2" hidden="1">
      <c r="A7849" s="4">
        <v>34130</v>
      </c>
      <c r="B7849">
        <v>6.07</v>
      </c>
    </row>
    <row r="7850" spans="1:2" hidden="1">
      <c r="A7850" s="4">
        <v>34131</v>
      </c>
      <c r="B7850">
        <v>5.97</v>
      </c>
    </row>
    <row r="7851" spans="1:2" hidden="1">
      <c r="A7851" s="4">
        <v>34134</v>
      </c>
      <c r="B7851">
        <v>5.97</v>
      </c>
    </row>
    <row r="7852" spans="1:2" hidden="1">
      <c r="A7852" s="4">
        <v>34135</v>
      </c>
      <c r="B7852">
        <v>5.96</v>
      </c>
    </row>
    <row r="7853" spans="1:2" hidden="1">
      <c r="A7853" s="4">
        <v>34136</v>
      </c>
      <c r="B7853">
        <v>5.96</v>
      </c>
    </row>
    <row r="7854" spans="1:2" hidden="1">
      <c r="A7854" s="4">
        <v>34137</v>
      </c>
      <c r="B7854">
        <v>5.93</v>
      </c>
    </row>
    <row r="7855" spans="1:2" hidden="1">
      <c r="A7855" s="4">
        <v>34138</v>
      </c>
      <c r="B7855">
        <v>5.97</v>
      </c>
    </row>
    <row r="7856" spans="1:2" hidden="1">
      <c r="A7856" s="4">
        <v>34141</v>
      </c>
      <c r="B7856">
        <v>5.92</v>
      </c>
    </row>
    <row r="7857" spans="1:2" hidden="1">
      <c r="A7857" s="4">
        <v>34142</v>
      </c>
      <c r="B7857">
        <v>5.91</v>
      </c>
    </row>
    <row r="7858" spans="1:2" hidden="1">
      <c r="A7858" s="4">
        <v>34143</v>
      </c>
      <c r="B7858">
        <v>5.91</v>
      </c>
    </row>
    <row r="7859" spans="1:2" hidden="1">
      <c r="A7859" s="4">
        <v>34144</v>
      </c>
      <c r="B7859">
        <v>5.88</v>
      </c>
    </row>
    <row r="7860" spans="1:2" hidden="1">
      <c r="A7860" s="4">
        <v>34145</v>
      </c>
      <c r="B7860">
        <v>5.84</v>
      </c>
    </row>
    <row r="7861" spans="1:2" hidden="1">
      <c r="A7861" s="4">
        <v>34148</v>
      </c>
      <c r="B7861">
        <v>5.8</v>
      </c>
    </row>
    <row r="7862" spans="1:2" hidden="1">
      <c r="A7862" s="4">
        <v>34149</v>
      </c>
      <c r="B7862">
        <v>5.79</v>
      </c>
    </row>
    <row r="7863" spans="1:2" hidden="1">
      <c r="A7863" s="4">
        <v>34150</v>
      </c>
      <c r="B7863">
        <v>5.8</v>
      </c>
    </row>
    <row r="7864" spans="1:2" hidden="1">
      <c r="A7864" s="4">
        <v>34151</v>
      </c>
      <c r="B7864">
        <v>5.8</v>
      </c>
    </row>
    <row r="7865" spans="1:2" hidden="1">
      <c r="A7865" s="4">
        <v>34152</v>
      </c>
      <c r="B7865">
        <v>5.76</v>
      </c>
    </row>
    <row r="7866" spans="1:2" hidden="1">
      <c r="A7866" s="4">
        <v>34156</v>
      </c>
      <c r="B7866">
        <v>5.8</v>
      </c>
    </row>
    <row r="7867" spans="1:2" hidden="1">
      <c r="A7867" s="4">
        <v>34157</v>
      </c>
      <c r="B7867">
        <v>5.8</v>
      </c>
    </row>
    <row r="7868" spans="1:2" hidden="1">
      <c r="A7868" s="4">
        <v>34158</v>
      </c>
      <c r="B7868">
        <v>5.78</v>
      </c>
    </row>
    <row r="7869" spans="1:2" hidden="1">
      <c r="A7869" s="4">
        <v>34159</v>
      </c>
      <c r="B7869">
        <v>5.76</v>
      </c>
    </row>
    <row r="7870" spans="1:2" hidden="1">
      <c r="A7870" s="4">
        <v>34162</v>
      </c>
      <c r="B7870">
        <v>5.75</v>
      </c>
    </row>
    <row r="7871" spans="1:2" hidden="1">
      <c r="A7871" s="4">
        <v>34163</v>
      </c>
      <c r="B7871">
        <v>5.78</v>
      </c>
    </row>
    <row r="7872" spans="1:2" hidden="1">
      <c r="A7872" s="4">
        <v>34164</v>
      </c>
      <c r="B7872">
        <v>5.72</v>
      </c>
    </row>
    <row r="7873" spans="1:2" hidden="1">
      <c r="A7873" s="4">
        <v>34165</v>
      </c>
      <c r="B7873">
        <v>5.72</v>
      </c>
    </row>
    <row r="7874" spans="1:2" hidden="1">
      <c r="A7874" s="4">
        <v>34166</v>
      </c>
      <c r="B7874">
        <v>5.71</v>
      </c>
    </row>
    <row r="7875" spans="1:2" hidden="1">
      <c r="A7875" s="4">
        <v>34169</v>
      </c>
      <c r="B7875">
        <v>5.71</v>
      </c>
    </row>
    <row r="7876" spans="1:2" hidden="1">
      <c r="A7876" s="4">
        <v>34170</v>
      </c>
      <c r="B7876">
        <v>5.75</v>
      </c>
    </row>
    <row r="7877" spans="1:2" hidden="1">
      <c r="A7877" s="4">
        <v>34171</v>
      </c>
      <c r="B7877">
        <v>5.83</v>
      </c>
    </row>
    <row r="7878" spans="1:2" hidden="1">
      <c r="A7878" s="4">
        <v>34172</v>
      </c>
      <c r="B7878">
        <v>5.9</v>
      </c>
    </row>
    <row r="7879" spans="1:2" hidden="1">
      <c r="A7879" s="4">
        <v>34173</v>
      </c>
      <c r="B7879">
        <v>5.95</v>
      </c>
    </row>
    <row r="7880" spans="1:2" hidden="1">
      <c r="A7880" s="4">
        <v>34176</v>
      </c>
      <c r="B7880">
        <v>5.93</v>
      </c>
    </row>
    <row r="7881" spans="1:2" hidden="1">
      <c r="A7881" s="4">
        <v>34177</v>
      </c>
      <c r="B7881">
        <v>5.92</v>
      </c>
    </row>
    <row r="7882" spans="1:2" hidden="1">
      <c r="A7882" s="4">
        <v>34178</v>
      </c>
      <c r="B7882">
        <v>5.9</v>
      </c>
    </row>
    <row r="7883" spans="1:2" hidden="1">
      <c r="A7883" s="4">
        <v>34179</v>
      </c>
      <c r="B7883">
        <v>5.81</v>
      </c>
    </row>
    <row r="7884" spans="1:2" hidden="1">
      <c r="A7884" s="4">
        <v>34180</v>
      </c>
      <c r="B7884">
        <v>5.83</v>
      </c>
    </row>
    <row r="7885" spans="1:2" hidden="1">
      <c r="A7885" s="4">
        <v>34183</v>
      </c>
      <c r="B7885">
        <v>5.85</v>
      </c>
    </row>
    <row r="7886" spans="1:2" hidden="1">
      <c r="A7886" s="4">
        <v>34184</v>
      </c>
      <c r="B7886">
        <v>5.83</v>
      </c>
    </row>
    <row r="7887" spans="1:2" hidden="1">
      <c r="A7887" s="4">
        <v>34185</v>
      </c>
      <c r="B7887">
        <v>5.87</v>
      </c>
    </row>
    <row r="7888" spans="1:2" hidden="1">
      <c r="A7888" s="4">
        <v>34186</v>
      </c>
      <c r="B7888">
        <v>5.86</v>
      </c>
    </row>
    <row r="7889" spans="1:2" hidden="1">
      <c r="A7889" s="4">
        <v>34187</v>
      </c>
      <c r="B7889">
        <v>5.86</v>
      </c>
    </row>
    <row r="7890" spans="1:2" hidden="1">
      <c r="A7890" s="4">
        <v>34190</v>
      </c>
      <c r="B7890">
        <v>5.82</v>
      </c>
    </row>
    <row r="7891" spans="1:2" hidden="1">
      <c r="A7891" s="4">
        <v>34191</v>
      </c>
      <c r="B7891">
        <v>5.82</v>
      </c>
    </row>
    <row r="7892" spans="1:2" hidden="1">
      <c r="A7892" s="4">
        <v>34192</v>
      </c>
      <c r="B7892">
        <v>5.75</v>
      </c>
    </row>
    <row r="7893" spans="1:2" hidden="1">
      <c r="A7893" s="4">
        <v>34193</v>
      </c>
      <c r="B7893">
        <v>5.77</v>
      </c>
    </row>
    <row r="7894" spans="1:2" hidden="1">
      <c r="A7894" s="4">
        <v>34194</v>
      </c>
      <c r="B7894">
        <v>5.72</v>
      </c>
    </row>
    <row r="7895" spans="1:2" hidden="1">
      <c r="A7895" s="4">
        <v>34197</v>
      </c>
      <c r="B7895">
        <v>5.68</v>
      </c>
    </row>
    <row r="7896" spans="1:2" hidden="1">
      <c r="A7896" s="4">
        <v>34198</v>
      </c>
      <c r="B7896">
        <v>5.7</v>
      </c>
    </row>
    <row r="7897" spans="1:2" hidden="1">
      <c r="A7897" s="4">
        <v>34199</v>
      </c>
      <c r="B7897">
        <v>5.69</v>
      </c>
    </row>
    <row r="7898" spans="1:2" hidden="1">
      <c r="A7898" s="4">
        <v>34200</v>
      </c>
      <c r="B7898">
        <v>5.64</v>
      </c>
    </row>
    <row r="7899" spans="1:2" hidden="1">
      <c r="A7899" s="4">
        <v>34201</v>
      </c>
      <c r="B7899">
        <v>5.61</v>
      </c>
    </row>
    <row r="7900" spans="1:2" hidden="1">
      <c r="A7900" s="4">
        <v>34204</v>
      </c>
      <c r="B7900">
        <v>5.6</v>
      </c>
    </row>
    <row r="7901" spans="1:2" hidden="1">
      <c r="A7901" s="4">
        <v>34205</v>
      </c>
      <c r="B7901">
        <v>5.54</v>
      </c>
    </row>
    <row r="7902" spans="1:2" hidden="1">
      <c r="A7902" s="4">
        <v>34206</v>
      </c>
      <c r="B7902">
        <v>5.51</v>
      </c>
    </row>
    <row r="7903" spans="1:2" hidden="1">
      <c r="A7903" s="4">
        <v>34207</v>
      </c>
      <c r="B7903">
        <v>5.42</v>
      </c>
    </row>
    <row r="7904" spans="1:2" hidden="1">
      <c r="A7904" s="4">
        <v>34208</v>
      </c>
      <c r="B7904">
        <v>5.48</v>
      </c>
    </row>
    <row r="7905" spans="1:2" hidden="1">
      <c r="A7905" s="4">
        <v>34211</v>
      </c>
      <c r="B7905">
        <v>5.44</v>
      </c>
    </row>
    <row r="7906" spans="1:2" hidden="1">
      <c r="A7906" s="4">
        <v>34212</v>
      </c>
      <c r="B7906">
        <v>5.45</v>
      </c>
    </row>
    <row r="7907" spans="1:2" hidden="1">
      <c r="A7907" s="4">
        <v>34213</v>
      </c>
      <c r="B7907">
        <v>5.46</v>
      </c>
    </row>
    <row r="7908" spans="1:2" hidden="1">
      <c r="A7908" s="4">
        <v>34214</v>
      </c>
      <c r="B7908">
        <v>5.41</v>
      </c>
    </row>
    <row r="7909" spans="1:2" hidden="1">
      <c r="A7909" s="4">
        <v>34215</v>
      </c>
      <c r="B7909">
        <v>5.31</v>
      </c>
    </row>
    <row r="7910" spans="1:2" hidden="1">
      <c r="A7910" s="4">
        <v>34219</v>
      </c>
      <c r="B7910">
        <v>5.23</v>
      </c>
    </row>
    <row r="7911" spans="1:2" hidden="1">
      <c r="A7911" s="4">
        <v>34220</v>
      </c>
      <c r="B7911">
        <v>5.23</v>
      </c>
    </row>
    <row r="7912" spans="1:2" hidden="1">
      <c r="A7912" s="4">
        <v>34221</v>
      </c>
      <c r="B7912">
        <v>5.35</v>
      </c>
    </row>
    <row r="7913" spans="1:2" hidden="1">
      <c r="A7913" s="4">
        <v>34222</v>
      </c>
      <c r="B7913">
        <v>5.29</v>
      </c>
    </row>
    <row r="7914" spans="1:2" hidden="1">
      <c r="A7914" s="4">
        <v>34225</v>
      </c>
      <c r="B7914">
        <v>5.26</v>
      </c>
    </row>
    <row r="7915" spans="1:2" hidden="1">
      <c r="A7915" s="4">
        <v>34226</v>
      </c>
      <c r="B7915">
        <v>5.37</v>
      </c>
    </row>
    <row r="7916" spans="1:2" hidden="1">
      <c r="A7916" s="4">
        <v>34227</v>
      </c>
      <c r="B7916">
        <v>5.39</v>
      </c>
    </row>
    <row r="7917" spans="1:2" hidden="1">
      <c r="A7917" s="4">
        <v>34228</v>
      </c>
      <c r="B7917">
        <v>5.37</v>
      </c>
    </row>
    <row r="7918" spans="1:2" hidden="1">
      <c r="A7918" s="4">
        <v>34229</v>
      </c>
      <c r="B7918">
        <v>5.38</v>
      </c>
    </row>
    <row r="7919" spans="1:2" hidden="1">
      <c r="A7919" s="4">
        <v>34232</v>
      </c>
      <c r="B7919">
        <v>5.42</v>
      </c>
    </row>
    <row r="7920" spans="1:2" hidden="1">
      <c r="A7920" s="4">
        <v>34233</v>
      </c>
      <c r="B7920">
        <v>5.47</v>
      </c>
    </row>
    <row r="7921" spans="1:2" hidden="1">
      <c r="A7921" s="4">
        <v>34234</v>
      </c>
      <c r="B7921">
        <v>5.45</v>
      </c>
    </row>
    <row r="7922" spans="1:2" hidden="1">
      <c r="A7922" s="4">
        <v>34235</v>
      </c>
      <c r="B7922">
        <v>5.42</v>
      </c>
    </row>
    <row r="7923" spans="1:2" hidden="1">
      <c r="A7923" s="4">
        <v>34236</v>
      </c>
      <c r="B7923">
        <v>5.42</v>
      </c>
    </row>
    <row r="7924" spans="1:2" hidden="1">
      <c r="A7924" s="4">
        <v>34239</v>
      </c>
      <c r="B7924">
        <v>5.3</v>
      </c>
    </row>
    <row r="7925" spans="1:2" hidden="1">
      <c r="A7925" s="4">
        <v>34240</v>
      </c>
      <c r="B7925">
        <v>5.28</v>
      </c>
    </row>
    <row r="7926" spans="1:2" hidden="1">
      <c r="A7926" s="4">
        <v>34241</v>
      </c>
      <c r="B7926">
        <v>5.35</v>
      </c>
    </row>
    <row r="7927" spans="1:2" hidden="1">
      <c r="A7927" s="4">
        <v>34242</v>
      </c>
      <c r="B7927">
        <v>5.4</v>
      </c>
    </row>
    <row r="7928" spans="1:2" hidden="1">
      <c r="A7928" s="4">
        <v>34243</v>
      </c>
      <c r="B7928">
        <v>5.34</v>
      </c>
    </row>
    <row r="7929" spans="1:2" hidden="1">
      <c r="A7929" s="4">
        <v>34246</v>
      </c>
      <c r="B7929">
        <v>5.34</v>
      </c>
    </row>
    <row r="7930" spans="1:2" hidden="1">
      <c r="A7930" s="4">
        <v>34247</v>
      </c>
      <c r="B7930">
        <v>5.35</v>
      </c>
    </row>
    <row r="7931" spans="1:2" hidden="1">
      <c r="A7931" s="4">
        <v>34248</v>
      </c>
      <c r="B7931">
        <v>5.35</v>
      </c>
    </row>
    <row r="7932" spans="1:2" hidden="1">
      <c r="A7932" s="4">
        <v>34249</v>
      </c>
      <c r="B7932">
        <v>5.33</v>
      </c>
    </row>
    <row r="7933" spans="1:2" hidden="1">
      <c r="A7933" s="4">
        <v>34250</v>
      </c>
      <c r="B7933">
        <v>5.26</v>
      </c>
    </row>
    <row r="7934" spans="1:2" hidden="1">
      <c r="A7934" s="4">
        <v>34254</v>
      </c>
      <c r="B7934">
        <v>5.27</v>
      </c>
    </row>
    <row r="7935" spans="1:2" hidden="1">
      <c r="A7935" s="4">
        <v>34255</v>
      </c>
      <c r="B7935">
        <v>5.27</v>
      </c>
    </row>
    <row r="7936" spans="1:2" hidden="1">
      <c r="A7936" s="4">
        <v>34256</v>
      </c>
      <c r="B7936">
        <v>5.23</v>
      </c>
    </row>
    <row r="7937" spans="1:2" hidden="1">
      <c r="A7937" s="4">
        <v>34257</v>
      </c>
      <c r="B7937">
        <v>5.19</v>
      </c>
    </row>
    <row r="7938" spans="1:2" hidden="1">
      <c r="A7938" s="4">
        <v>34260</v>
      </c>
      <c r="B7938">
        <v>5.27</v>
      </c>
    </row>
    <row r="7939" spans="1:2" hidden="1">
      <c r="A7939" s="4">
        <v>34261</v>
      </c>
      <c r="B7939">
        <v>5.27</v>
      </c>
    </row>
    <row r="7940" spans="1:2" hidden="1">
      <c r="A7940" s="4">
        <v>34262</v>
      </c>
      <c r="B7940">
        <v>5.26</v>
      </c>
    </row>
    <row r="7941" spans="1:2" hidden="1">
      <c r="A7941" s="4">
        <v>34263</v>
      </c>
      <c r="B7941">
        <v>5.35</v>
      </c>
    </row>
    <row r="7942" spans="1:2" hidden="1">
      <c r="A7942" s="4">
        <v>34264</v>
      </c>
      <c r="B7942">
        <v>5.42</v>
      </c>
    </row>
    <row r="7943" spans="1:2" hidden="1">
      <c r="A7943" s="4">
        <v>34267</v>
      </c>
      <c r="B7943">
        <v>5.47</v>
      </c>
    </row>
    <row r="7944" spans="1:2" hidden="1">
      <c r="A7944" s="4">
        <v>34268</v>
      </c>
      <c r="B7944">
        <v>5.43</v>
      </c>
    </row>
    <row r="7945" spans="1:2" hidden="1">
      <c r="A7945" s="4">
        <v>34269</v>
      </c>
      <c r="B7945">
        <v>5.44</v>
      </c>
    </row>
    <row r="7946" spans="1:2" hidden="1">
      <c r="A7946" s="4">
        <v>34270</v>
      </c>
      <c r="B7946">
        <v>5.41</v>
      </c>
    </row>
    <row r="7947" spans="1:2" hidden="1">
      <c r="A7947" s="4">
        <v>34271</v>
      </c>
      <c r="B7947">
        <v>5.43</v>
      </c>
    </row>
    <row r="7948" spans="1:2" hidden="1">
      <c r="A7948" s="4">
        <v>34274</v>
      </c>
      <c r="B7948">
        <v>5.56</v>
      </c>
    </row>
    <row r="7949" spans="1:2" hidden="1">
      <c r="A7949" s="4">
        <v>34275</v>
      </c>
      <c r="B7949">
        <v>5.63</v>
      </c>
    </row>
    <row r="7950" spans="1:2" hidden="1">
      <c r="A7950" s="4">
        <v>34276</v>
      </c>
      <c r="B7950">
        <v>5.67</v>
      </c>
    </row>
    <row r="7951" spans="1:2" hidden="1">
      <c r="A7951" s="4">
        <v>34277</v>
      </c>
      <c r="B7951">
        <v>5.67</v>
      </c>
    </row>
    <row r="7952" spans="1:2" hidden="1">
      <c r="A7952" s="4">
        <v>34278</v>
      </c>
      <c r="B7952">
        <v>5.75</v>
      </c>
    </row>
    <row r="7953" spans="1:2" hidden="1">
      <c r="A7953" s="4">
        <v>34281</v>
      </c>
      <c r="B7953">
        <v>5.7</v>
      </c>
    </row>
    <row r="7954" spans="1:2" hidden="1">
      <c r="A7954" s="4">
        <v>34282</v>
      </c>
      <c r="B7954">
        <v>5.64</v>
      </c>
    </row>
    <row r="7955" spans="1:2" hidden="1">
      <c r="A7955" s="4">
        <v>34283</v>
      </c>
      <c r="B7955">
        <v>5.72</v>
      </c>
    </row>
    <row r="7956" spans="1:2" hidden="1">
      <c r="A7956" s="4">
        <v>34285</v>
      </c>
      <c r="B7956">
        <v>5.66</v>
      </c>
    </row>
    <row r="7957" spans="1:2" hidden="1">
      <c r="A7957" s="4">
        <v>34288</v>
      </c>
      <c r="B7957">
        <v>5.69</v>
      </c>
    </row>
    <row r="7958" spans="1:2" hidden="1">
      <c r="A7958" s="4">
        <v>34289</v>
      </c>
      <c r="B7958">
        <v>5.66</v>
      </c>
    </row>
    <row r="7959" spans="1:2" hidden="1">
      <c r="A7959" s="4">
        <v>34290</v>
      </c>
      <c r="B7959">
        <v>5.65</v>
      </c>
    </row>
    <row r="7960" spans="1:2" hidden="1">
      <c r="A7960" s="4">
        <v>34291</v>
      </c>
      <c r="B7960">
        <v>5.72</v>
      </c>
    </row>
    <row r="7961" spans="1:2" hidden="1">
      <c r="A7961" s="4">
        <v>34292</v>
      </c>
      <c r="B7961">
        <v>5.84</v>
      </c>
    </row>
    <row r="7962" spans="1:2" hidden="1">
      <c r="A7962" s="4">
        <v>34295</v>
      </c>
      <c r="B7962">
        <v>5.89</v>
      </c>
    </row>
    <row r="7963" spans="1:2" hidden="1">
      <c r="A7963" s="4">
        <v>34296</v>
      </c>
      <c r="B7963">
        <v>5.82</v>
      </c>
    </row>
    <row r="7964" spans="1:2" hidden="1">
      <c r="A7964" s="4">
        <v>34297</v>
      </c>
      <c r="B7964">
        <v>5.84</v>
      </c>
    </row>
    <row r="7965" spans="1:2" hidden="1">
      <c r="A7965" s="4">
        <v>34299</v>
      </c>
      <c r="B7965">
        <v>5.78</v>
      </c>
    </row>
    <row r="7966" spans="1:2" hidden="1">
      <c r="A7966" s="4">
        <v>34302</v>
      </c>
      <c r="B7966">
        <v>5.76</v>
      </c>
    </row>
    <row r="7967" spans="1:2" hidden="1">
      <c r="A7967" s="4">
        <v>34303</v>
      </c>
      <c r="B7967">
        <v>5.83</v>
      </c>
    </row>
    <row r="7968" spans="1:2" hidden="1">
      <c r="A7968" s="4">
        <v>34304</v>
      </c>
      <c r="B7968">
        <v>5.82</v>
      </c>
    </row>
    <row r="7969" spans="1:2" hidden="1">
      <c r="A7969" s="4">
        <v>34305</v>
      </c>
      <c r="B7969">
        <v>5.81</v>
      </c>
    </row>
    <row r="7970" spans="1:2" hidden="1">
      <c r="A7970" s="4">
        <v>34306</v>
      </c>
      <c r="B7970">
        <v>5.8</v>
      </c>
    </row>
    <row r="7971" spans="1:2" hidden="1">
      <c r="A7971" s="4">
        <v>34309</v>
      </c>
      <c r="B7971">
        <v>5.72</v>
      </c>
    </row>
    <row r="7972" spans="1:2" hidden="1">
      <c r="A7972" s="4">
        <v>34310</v>
      </c>
      <c r="B7972">
        <v>5.71</v>
      </c>
    </row>
    <row r="7973" spans="1:2" hidden="1">
      <c r="A7973" s="4">
        <v>34311</v>
      </c>
      <c r="B7973">
        <v>5.71</v>
      </c>
    </row>
    <row r="7974" spans="1:2" hidden="1">
      <c r="A7974" s="4">
        <v>34312</v>
      </c>
      <c r="B7974">
        <v>5.68</v>
      </c>
    </row>
    <row r="7975" spans="1:2" hidden="1">
      <c r="A7975" s="4">
        <v>34313</v>
      </c>
      <c r="B7975">
        <v>5.73</v>
      </c>
    </row>
    <row r="7976" spans="1:2" hidden="1">
      <c r="A7976" s="4">
        <v>34316</v>
      </c>
      <c r="B7976">
        <v>5.78</v>
      </c>
    </row>
    <row r="7977" spans="1:2" hidden="1">
      <c r="A7977" s="4">
        <v>34317</v>
      </c>
      <c r="B7977">
        <v>5.82</v>
      </c>
    </row>
    <row r="7978" spans="1:2" hidden="1">
      <c r="A7978" s="4">
        <v>34318</v>
      </c>
      <c r="B7978">
        <v>5.83</v>
      </c>
    </row>
    <row r="7979" spans="1:2" hidden="1">
      <c r="A7979" s="4">
        <v>34319</v>
      </c>
      <c r="B7979">
        <v>5.84</v>
      </c>
    </row>
    <row r="7980" spans="1:2" hidden="1">
      <c r="A7980" s="4">
        <v>34320</v>
      </c>
      <c r="B7980">
        <v>5.81</v>
      </c>
    </row>
    <row r="7981" spans="1:2" hidden="1">
      <c r="A7981" s="4">
        <v>34323</v>
      </c>
      <c r="B7981">
        <v>5.83</v>
      </c>
    </row>
    <row r="7982" spans="1:2" hidden="1">
      <c r="A7982" s="4">
        <v>34324</v>
      </c>
      <c r="B7982">
        <v>5.85</v>
      </c>
    </row>
    <row r="7983" spans="1:2" hidden="1">
      <c r="A7983" s="4">
        <v>34325</v>
      </c>
      <c r="B7983">
        <v>5.74</v>
      </c>
    </row>
    <row r="7984" spans="1:2" hidden="1">
      <c r="A7984" s="4">
        <v>34326</v>
      </c>
      <c r="B7984">
        <v>5.72</v>
      </c>
    </row>
    <row r="7985" spans="1:2" hidden="1">
      <c r="A7985" s="4">
        <v>34330</v>
      </c>
      <c r="B7985">
        <v>5.72</v>
      </c>
    </row>
    <row r="7986" spans="1:2" hidden="1">
      <c r="A7986" s="4">
        <v>34331</v>
      </c>
      <c r="B7986">
        <v>5.72</v>
      </c>
    </row>
    <row r="7987" spans="1:2" hidden="1">
      <c r="A7987" s="4">
        <v>34332</v>
      </c>
      <c r="B7987">
        <v>5.74</v>
      </c>
    </row>
    <row r="7988" spans="1:2" hidden="1">
      <c r="A7988" s="4">
        <v>34333</v>
      </c>
      <c r="B7988">
        <v>5.82</v>
      </c>
    </row>
    <row r="7989" spans="1:2" hidden="1">
      <c r="A7989" s="4">
        <v>34334</v>
      </c>
      <c r="B7989">
        <v>5.83</v>
      </c>
    </row>
    <row r="7990" spans="1:2" hidden="1">
      <c r="A7990" s="4">
        <v>34337</v>
      </c>
      <c r="B7990">
        <v>5.92</v>
      </c>
    </row>
    <row r="7991" spans="1:2" hidden="1">
      <c r="A7991" s="4">
        <v>34338</v>
      </c>
      <c r="B7991">
        <v>5.88</v>
      </c>
    </row>
    <row r="7992" spans="1:2" hidden="1">
      <c r="A7992" s="4">
        <v>34339</v>
      </c>
      <c r="B7992">
        <v>5.9</v>
      </c>
    </row>
    <row r="7993" spans="1:2" hidden="1">
      <c r="A7993" s="4">
        <v>34340</v>
      </c>
      <c r="B7993">
        <v>5.84</v>
      </c>
    </row>
    <row r="7994" spans="1:2" hidden="1">
      <c r="A7994" s="4">
        <v>34341</v>
      </c>
      <c r="B7994">
        <v>5.7</v>
      </c>
    </row>
    <row r="7995" spans="1:2" hidden="1">
      <c r="A7995" s="4">
        <v>34344</v>
      </c>
      <c r="B7995">
        <v>5.67</v>
      </c>
    </row>
    <row r="7996" spans="1:2" hidden="1">
      <c r="A7996" s="4">
        <v>34345</v>
      </c>
      <c r="B7996">
        <v>5.67</v>
      </c>
    </row>
    <row r="7997" spans="1:2" hidden="1">
      <c r="A7997" s="4">
        <v>34346</v>
      </c>
      <c r="B7997">
        <v>5.6</v>
      </c>
    </row>
    <row r="7998" spans="1:2" hidden="1">
      <c r="A7998" s="4">
        <v>34347</v>
      </c>
      <c r="B7998">
        <v>5.71</v>
      </c>
    </row>
    <row r="7999" spans="1:2" hidden="1">
      <c r="A7999" s="4">
        <v>34348</v>
      </c>
      <c r="B7999">
        <v>5.78</v>
      </c>
    </row>
    <row r="8000" spans="1:2" hidden="1">
      <c r="A8000" s="4">
        <v>34352</v>
      </c>
      <c r="B8000">
        <v>5.74</v>
      </c>
    </row>
    <row r="8001" spans="1:2" hidden="1">
      <c r="A8001" s="4">
        <v>34353</v>
      </c>
      <c r="B8001">
        <v>5.76</v>
      </c>
    </row>
    <row r="8002" spans="1:2" hidden="1">
      <c r="A8002" s="4">
        <v>34354</v>
      </c>
      <c r="B8002">
        <v>5.71</v>
      </c>
    </row>
    <row r="8003" spans="1:2" hidden="1">
      <c r="A8003" s="4">
        <v>34355</v>
      </c>
      <c r="B8003">
        <v>5.73</v>
      </c>
    </row>
    <row r="8004" spans="1:2" hidden="1">
      <c r="A8004" s="4">
        <v>34358</v>
      </c>
      <c r="B8004">
        <v>5.74</v>
      </c>
    </row>
    <row r="8005" spans="1:2" hidden="1">
      <c r="A8005" s="4">
        <v>34359</v>
      </c>
      <c r="B8005">
        <v>5.78</v>
      </c>
    </row>
    <row r="8006" spans="1:2" hidden="1">
      <c r="A8006" s="4">
        <v>34360</v>
      </c>
      <c r="B8006">
        <v>5.77</v>
      </c>
    </row>
    <row r="8007" spans="1:2" hidden="1">
      <c r="A8007" s="4">
        <v>34361</v>
      </c>
      <c r="B8007">
        <v>5.73</v>
      </c>
    </row>
    <row r="8008" spans="1:2" hidden="1">
      <c r="A8008" s="4">
        <v>34362</v>
      </c>
      <c r="B8008">
        <v>5.68</v>
      </c>
    </row>
    <row r="8009" spans="1:2" hidden="1">
      <c r="A8009" s="4">
        <v>34365</v>
      </c>
      <c r="B8009">
        <v>5.7</v>
      </c>
    </row>
    <row r="8010" spans="1:2" hidden="1">
      <c r="A8010" s="4">
        <v>34366</v>
      </c>
      <c r="B8010">
        <v>5.77</v>
      </c>
    </row>
    <row r="8011" spans="1:2" hidden="1">
      <c r="A8011" s="4">
        <v>34367</v>
      </c>
      <c r="B8011">
        <v>5.77</v>
      </c>
    </row>
    <row r="8012" spans="1:2" hidden="1">
      <c r="A8012" s="4">
        <v>34368</v>
      </c>
      <c r="B8012">
        <v>5.81</v>
      </c>
    </row>
    <row r="8013" spans="1:2" hidden="1">
      <c r="A8013" s="4">
        <v>34369</v>
      </c>
      <c r="B8013">
        <v>5.94</v>
      </c>
    </row>
    <row r="8014" spans="1:2" hidden="1">
      <c r="A8014" s="4">
        <v>34372</v>
      </c>
      <c r="B8014">
        <v>5.96</v>
      </c>
    </row>
    <row r="8015" spans="1:2" hidden="1">
      <c r="A8015" s="4">
        <v>34373</v>
      </c>
      <c r="B8015">
        <v>6.01</v>
      </c>
    </row>
    <row r="8016" spans="1:2" hidden="1">
      <c r="A8016" s="4">
        <v>34374</v>
      </c>
      <c r="B8016">
        <v>5.92</v>
      </c>
    </row>
    <row r="8017" spans="1:2" hidden="1">
      <c r="A8017" s="4">
        <v>34375</v>
      </c>
      <c r="B8017">
        <v>5.91</v>
      </c>
    </row>
    <row r="8018" spans="1:2" hidden="1">
      <c r="A8018" s="4">
        <v>34376</v>
      </c>
      <c r="B8018">
        <v>5.88</v>
      </c>
    </row>
    <row r="8019" spans="1:2" hidden="1">
      <c r="A8019" s="4">
        <v>34379</v>
      </c>
      <c r="B8019">
        <v>5.9</v>
      </c>
    </row>
    <row r="8020" spans="1:2" hidden="1">
      <c r="A8020" s="4">
        <v>34380</v>
      </c>
      <c r="B8020">
        <v>5.88</v>
      </c>
    </row>
    <row r="8021" spans="1:2" hidden="1">
      <c r="A8021" s="4">
        <v>34381</v>
      </c>
      <c r="B8021">
        <v>5.89</v>
      </c>
    </row>
    <row r="8022" spans="1:2" hidden="1">
      <c r="A8022" s="4">
        <v>34382</v>
      </c>
      <c r="B8022">
        <v>6</v>
      </c>
    </row>
    <row r="8023" spans="1:2" hidden="1">
      <c r="A8023" s="4">
        <v>34383</v>
      </c>
      <c r="B8023">
        <v>6.09</v>
      </c>
    </row>
    <row r="8024" spans="1:2" hidden="1">
      <c r="A8024" s="4">
        <v>34387</v>
      </c>
      <c r="B8024">
        <v>6.05</v>
      </c>
    </row>
    <row r="8025" spans="1:2" hidden="1">
      <c r="A8025" s="4">
        <v>34388</v>
      </c>
      <c r="B8025">
        <v>6.13</v>
      </c>
    </row>
    <row r="8026" spans="1:2" hidden="1">
      <c r="A8026" s="4">
        <v>34389</v>
      </c>
      <c r="B8026">
        <v>6.22</v>
      </c>
    </row>
    <row r="8027" spans="1:2" hidden="1">
      <c r="A8027" s="4">
        <v>34390</v>
      </c>
      <c r="B8027">
        <v>6.21</v>
      </c>
    </row>
    <row r="8028" spans="1:2" hidden="1">
      <c r="A8028" s="4">
        <v>34393</v>
      </c>
      <c r="B8028">
        <v>6.15</v>
      </c>
    </row>
    <row r="8029" spans="1:2" hidden="1">
      <c r="A8029" s="4">
        <v>34394</v>
      </c>
      <c r="B8029">
        <v>6.28</v>
      </c>
    </row>
    <row r="8030" spans="1:2" hidden="1">
      <c r="A8030" s="4">
        <v>34395</v>
      </c>
      <c r="B8030">
        <v>6.3</v>
      </c>
    </row>
    <row r="8031" spans="1:2" hidden="1">
      <c r="A8031" s="4">
        <v>34396</v>
      </c>
      <c r="B8031">
        <v>6.35</v>
      </c>
    </row>
    <row r="8032" spans="1:2" hidden="1">
      <c r="A8032" s="4">
        <v>34397</v>
      </c>
      <c r="B8032">
        <v>6.38</v>
      </c>
    </row>
    <row r="8033" spans="1:2" hidden="1">
      <c r="A8033" s="4">
        <v>34400</v>
      </c>
      <c r="B8033">
        <v>6.32</v>
      </c>
    </row>
    <row r="8034" spans="1:2" hidden="1">
      <c r="A8034" s="4">
        <v>34401</v>
      </c>
      <c r="B8034">
        <v>6.38</v>
      </c>
    </row>
    <row r="8035" spans="1:2" hidden="1">
      <c r="A8035" s="4">
        <v>34402</v>
      </c>
      <c r="B8035">
        <v>6.38</v>
      </c>
    </row>
    <row r="8036" spans="1:2" hidden="1">
      <c r="A8036" s="4">
        <v>34403</v>
      </c>
      <c r="B8036">
        <v>6.48</v>
      </c>
    </row>
    <row r="8037" spans="1:2" hidden="1">
      <c r="A8037" s="4">
        <v>34404</v>
      </c>
      <c r="B8037">
        <v>6.46</v>
      </c>
    </row>
    <row r="8038" spans="1:2" hidden="1">
      <c r="A8038" s="4">
        <v>34407</v>
      </c>
      <c r="B8038">
        <v>6.5</v>
      </c>
    </row>
    <row r="8039" spans="1:2" hidden="1">
      <c r="A8039" s="4">
        <v>34408</v>
      </c>
      <c r="B8039">
        <v>6.47</v>
      </c>
    </row>
    <row r="8040" spans="1:2" hidden="1">
      <c r="A8040" s="4">
        <v>34409</v>
      </c>
      <c r="B8040">
        <v>6.4</v>
      </c>
    </row>
    <row r="8041" spans="1:2" hidden="1">
      <c r="A8041" s="4">
        <v>34410</v>
      </c>
      <c r="B8041">
        <v>6.4</v>
      </c>
    </row>
    <row r="8042" spans="1:2" hidden="1">
      <c r="A8042" s="4">
        <v>34411</v>
      </c>
      <c r="B8042">
        <v>6.49</v>
      </c>
    </row>
    <row r="8043" spans="1:2" hidden="1">
      <c r="A8043" s="4">
        <v>34414</v>
      </c>
      <c r="B8043">
        <v>6.55</v>
      </c>
    </row>
    <row r="8044" spans="1:2" hidden="1">
      <c r="A8044" s="4">
        <v>34415</v>
      </c>
      <c r="B8044">
        <v>6.44</v>
      </c>
    </row>
    <row r="8045" spans="1:2" hidden="1">
      <c r="A8045" s="4">
        <v>34416</v>
      </c>
      <c r="B8045">
        <v>6.44</v>
      </c>
    </row>
    <row r="8046" spans="1:2" hidden="1">
      <c r="A8046" s="4">
        <v>34417</v>
      </c>
      <c r="B8046">
        <v>6.58</v>
      </c>
    </row>
    <row r="8047" spans="1:2" hidden="1">
      <c r="A8047" s="4">
        <v>34418</v>
      </c>
      <c r="B8047">
        <v>6.61</v>
      </c>
    </row>
    <row r="8048" spans="1:2" hidden="1">
      <c r="A8048" s="4">
        <v>34421</v>
      </c>
      <c r="B8048">
        <v>6.63</v>
      </c>
    </row>
    <row r="8049" spans="1:2" hidden="1">
      <c r="A8049" s="4">
        <v>34422</v>
      </c>
      <c r="B8049">
        <v>6.71</v>
      </c>
    </row>
    <row r="8050" spans="1:2" hidden="1">
      <c r="A8050" s="4">
        <v>34423</v>
      </c>
      <c r="B8050">
        <v>6.78</v>
      </c>
    </row>
    <row r="8051" spans="1:2" hidden="1">
      <c r="A8051" s="4">
        <v>34424</v>
      </c>
      <c r="B8051">
        <v>6.77</v>
      </c>
    </row>
    <row r="8052" spans="1:2" hidden="1">
      <c r="A8052" s="4">
        <v>34428</v>
      </c>
      <c r="B8052">
        <v>7.16</v>
      </c>
    </row>
    <row r="8053" spans="1:2" hidden="1">
      <c r="A8053" s="4">
        <v>34429</v>
      </c>
      <c r="B8053">
        <v>6.97</v>
      </c>
    </row>
    <row r="8054" spans="1:2" hidden="1">
      <c r="A8054" s="4">
        <v>34430</v>
      </c>
      <c r="B8054">
        <v>6.93</v>
      </c>
    </row>
    <row r="8055" spans="1:2" hidden="1">
      <c r="A8055" s="4">
        <v>34431</v>
      </c>
      <c r="B8055">
        <v>6.86</v>
      </c>
    </row>
    <row r="8056" spans="1:2" hidden="1">
      <c r="A8056" s="4">
        <v>34432</v>
      </c>
      <c r="B8056">
        <v>6.94</v>
      </c>
    </row>
    <row r="8057" spans="1:2" hidden="1">
      <c r="A8057" s="4">
        <v>34435</v>
      </c>
      <c r="B8057">
        <v>6.92</v>
      </c>
    </row>
    <row r="8058" spans="1:2" hidden="1">
      <c r="A8058" s="4">
        <v>34436</v>
      </c>
      <c r="B8058">
        <v>6.87</v>
      </c>
    </row>
    <row r="8059" spans="1:2" hidden="1">
      <c r="A8059" s="4">
        <v>34437</v>
      </c>
      <c r="B8059">
        <v>6.93</v>
      </c>
    </row>
    <row r="8060" spans="1:2" hidden="1">
      <c r="A8060" s="4">
        <v>34438</v>
      </c>
      <c r="B8060">
        <v>6.97</v>
      </c>
    </row>
    <row r="8061" spans="1:2" hidden="1">
      <c r="A8061" s="4">
        <v>34439</v>
      </c>
      <c r="B8061">
        <v>6.97</v>
      </c>
    </row>
    <row r="8062" spans="1:2" hidden="1">
      <c r="A8062" s="4">
        <v>34442</v>
      </c>
      <c r="B8062">
        <v>7.14</v>
      </c>
    </row>
    <row r="8063" spans="1:2" hidden="1">
      <c r="A8063" s="4">
        <v>34443</v>
      </c>
      <c r="B8063">
        <v>7.1</v>
      </c>
    </row>
    <row r="8064" spans="1:2" hidden="1">
      <c r="A8064" s="4">
        <v>34444</v>
      </c>
      <c r="B8064">
        <v>7.05</v>
      </c>
    </row>
    <row r="8065" spans="1:4" hidden="1">
      <c r="A8065" s="4">
        <v>34445</v>
      </c>
      <c r="B8065">
        <v>6.91</v>
      </c>
    </row>
    <row r="8066" spans="1:4" hidden="1">
      <c r="A8066" s="4">
        <v>34446</v>
      </c>
      <c r="B8066">
        <v>6.93</v>
      </c>
    </row>
    <row r="8067" spans="1:4" hidden="1">
      <c r="A8067" s="4">
        <v>34449</v>
      </c>
      <c r="B8067">
        <v>6.86</v>
      </c>
    </row>
    <row r="8068" spans="1:4" hidden="1">
      <c r="A8068" s="4">
        <v>34450</v>
      </c>
      <c r="B8068">
        <v>6.86</v>
      </c>
    </row>
    <row r="8069" spans="1:4" hidden="1">
      <c r="A8069" s="4">
        <v>34452</v>
      </c>
      <c r="B8069">
        <v>7.04</v>
      </c>
    </row>
    <row r="8070" spans="1:4" hidden="1">
      <c r="A8070" s="4">
        <v>34453</v>
      </c>
      <c r="B8070">
        <v>7.06</v>
      </c>
    </row>
    <row r="8071" spans="1:4" hidden="1">
      <c r="A8071" s="4">
        <v>34456</v>
      </c>
      <c r="B8071">
        <v>7.09</v>
      </c>
    </row>
    <row r="8072" spans="1:4" hidden="1">
      <c r="A8072" s="4">
        <v>34457</v>
      </c>
      <c r="B8072">
        <v>7.13</v>
      </c>
      <c r="D8072" s="2"/>
    </row>
    <row r="8073" spans="1:4" hidden="1">
      <c r="A8073" s="4">
        <v>34458</v>
      </c>
      <c r="B8073">
        <v>7.14</v>
      </c>
    </row>
    <row r="8074" spans="1:4" hidden="1">
      <c r="A8074" s="4">
        <v>34459</v>
      </c>
      <c r="B8074">
        <v>7.11</v>
      </c>
    </row>
    <row r="8075" spans="1:4" hidden="1">
      <c r="A8075" s="4">
        <v>34460</v>
      </c>
      <c r="B8075">
        <v>7.35</v>
      </c>
    </row>
    <row r="8076" spans="1:4" hidden="1">
      <c r="A8076" s="4">
        <v>34463</v>
      </c>
      <c r="B8076">
        <v>7.49</v>
      </c>
    </row>
    <row r="8077" spans="1:4" hidden="1">
      <c r="A8077" s="4">
        <v>34464</v>
      </c>
      <c r="B8077">
        <v>7.33</v>
      </c>
    </row>
    <row r="8078" spans="1:4" hidden="1">
      <c r="A8078" s="4">
        <v>34465</v>
      </c>
      <c r="B8078">
        <v>7.4</v>
      </c>
    </row>
    <row r="8079" spans="1:4" hidden="1">
      <c r="A8079" s="4">
        <v>34466</v>
      </c>
      <c r="B8079">
        <v>7.36</v>
      </c>
    </row>
    <row r="8080" spans="1:4" hidden="1">
      <c r="A8080" s="4">
        <v>34467</v>
      </c>
      <c r="B8080">
        <v>7.29</v>
      </c>
    </row>
    <row r="8081" spans="1:2" hidden="1">
      <c r="A8081" s="4">
        <v>34470</v>
      </c>
      <c r="B8081">
        <v>7.24</v>
      </c>
    </row>
    <row r="8082" spans="1:2" hidden="1">
      <c r="A8082" s="4">
        <v>34471</v>
      </c>
      <c r="B8082">
        <v>7.03</v>
      </c>
    </row>
    <row r="8083" spans="1:2" hidden="1">
      <c r="A8083" s="4">
        <v>34472</v>
      </c>
      <c r="B8083">
        <v>7.03</v>
      </c>
    </row>
    <row r="8084" spans="1:2" hidden="1">
      <c r="A8084" s="4">
        <v>34473</v>
      </c>
      <c r="B8084">
        <v>6.96</v>
      </c>
    </row>
    <row r="8085" spans="1:2" hidden="1">
      <c r="A8085" s="4">
        <v>34474</v>
      </c>
      <c r="B8085">
        <v>7.02</v>
      </c>
    </row>
    <row r="8086" spans="1:2" hidden="1">
      <c r="A8086" s="4">
        <v>34477</v>
      </c>
      <c r="B8086">
        <v>7.19</v>
      </c>
    </row>
    <row r="8087" spans="1:2" hidden="1">
      <c r="A8087" s="4">
        <v>34478</v>
      </c>
      <c r="B8087">
        <v>7.17</v>
      </c>
    </row>
    <row r="8088" spans="1:2" hidden="1">
      <c r="A8088" s="4">
        <v>34479</v>
      </c>
      <c r="B8088">
        <v>7.14</v>
      </c>
    </row>
    <row r="8089" spans="1:2" hidden="1">
      <c r="A8089" s="4">
        <v>34480</v>
      </c>
      <c r="B8089">
        <v>7.09</v>
      </c>
    </row>
    <row r="8090" spans="1:2" hidden="1">
      <c r="A8090" s="4">
        <v>34481</v>
      </c>
      <c r="B8090">
        <v>7.12</v>
      </c>
    </row>
    <row r="8091" spans="1:2" hidden="1">
      <c r="A8091" s="4">
        <v>34485</v>
      </c>
      <c r="B8091">
        <v>7.17</v>
      </c>
    </row>
    <row r="8092" spans="1:2" hidden="1">
      <c r="A8092" s="4">
        <v>34486</v>
      </c>
      <c r="B8092">
        <v>7.12</v>
      </c>
    </row>
    <row r="8093" spans="1:2" hidden="1">
      <c r="A8093" s="4">
        <v>34487</v>
      </c>
      <c r="B8093">
        <v>7.07</v>
      </c>
    </row>
    <row r="8094" spans="1:2" hidden="1">
      <c r="A8094" s="4">
        <v>34488</v>
      </c>
      <c r="B8094">
        <v>6.98</v>
      </c>
    </row>
    <row r="8095" spans="1:2" hidden="1">
      <c r="A8095" s="4">
        <v>34491</v>
      </c>
      <c r="B8095">
        <v>6.91</v>
      </c>
    </row>
    <row r="8096" spans="1:2" hidden="1">
      <c r="A8096" s="4">
        <v>34492</v>
      </c>
      <c r="B8096">
        <v>6.95</v>
      </c>
    </row>
    <row r="8097" spans="1:2" hidden="1">
      <c r="A8097" s="4">
        <v>34493</v>
      </c>
      <c r="B8097">
        <v>6.96</v>
      </c>
    </row>
    <row r="8098" spans="1:2" hidden="1">
      <c r="A8098" s="4">
        <v>34494</v>
      </c>
      <c r="B8098">
        <v>6.98</v>
      </c>
    </row>
    <row r="8099" spans="1:2" hidden="1">
      <c r="A8099" s="4">
        <v>34495</v>
      </c>
      <c r="B8099">
        <v>7.03</v>
      </c>
    </row>
    <row r="8100" spans="1:2" hidden="1">
      <c r="A8100" s="4">
        <v>34498</v>
      </c>
      <c r="B8100">
        <v>7.07</v>
      </c>
    </row>
    <row r="8101" spans="1:2" hidden="1">
      <c r="A8101" s="4">
        <v>34499</v>
      </c>
      <c r="B8101">
        <v>7</v>
      </c>
    </row>
    <row r="8102" spans="1:2" hidden="1">
      <c r="A8102" s="4">
        <v>34500</v>
      </c>
      <c r="B8102">
        <v>7.1</v>
      </c>
    </row>
    <row r="8103" spans="1:2" hidden="1">
      <c r="A8103" s="4">
        <v>34501</v>
      </c>
      <c r="B8103">
        <v>7.07</v>
      </c>
    </row>
    <row r="8104" spans="1:2" hidden="1">
      <c r="A8104" s="4">
        <v>34502</v>
      </c>
      <c r="B8104">
        <v>7.14</v>
      </c>
    </row>
    <row r="8105" spans="1:2" hidden="1">
      <c r="A8105" s="4">
        <v>34505</v>
      </c>
      <c r="B8105">
        <v>7.16</v>
      </c>
    </row>
    <row r="8106" spans="1:2" hidden="1">
      <c r="A8106" s="4">
        <v>34506</v>
      </c>
      <c r="B8106">
        <v>7.22</v>
      </c>
    </row>
    <row r="8107" spans="1:2" hidden="1">
      <c r="A8107" s="4">
        <v>34507</v>
      </c>
      <c r="B8107">
        <v>7.13</v>
      </c>
    </row>
    <row r="8108" spans="1:2" hidden="1">
      <c r="A8108" s="4">
        <v>34508</v>
      </c>
      <c r="B8108">
        <v>7.1</v>
      </c>
    </row>
    <row r="8109" spans="1:2" hidden="1">
      <c r="A8109" s="4">
        <v>34509</v>
      </c>
      <c r="B8109">
        <v>7.22</v>
      </c>
    </row>
    <row r="8110" spans="1:2" hidden="1">
      <c r="A8110" s="4">
        <v>34512</v>
      </c>
      <c r="B8110">
        <v>7.18</v>
      </c>
    </row>
    <row r="8111" spans="1:2" hidden="1">
      <c r="A8111" s="4">
        <v>34513</v>
      </c>
      <c r="B8111">
        <v>7.26</v>
      </c>
    </row>
    <row r="8112" spans="1:2" hidden="1">
      <c r="A8112" s="4">
        <v>34514</v>
      </c>
      <c r="B8112">
        <v>7.24</v>
      </c>
    </row>
    <row r="8113" spans="1:2" hidden="1">
      <c r="A8113" s="4">
        <v>34515</v>
      </c>
      <c r="B8113">
        <v>7.34</v>
      </c>
    </row>
    <row r="8114" spans="1:2" hidden="1">
      <c r="A8114" s="4">
        <v>34516</v>
      </c>
      <c r="B8114">
        <v>7.34</v>
      </c>
    </row>
    <row r="8115" spans="1:2" hidden="1">
      <c r="A8115" s="4">
        <v>34520</v>
      </c>
      <c r="B8115">
        <v>7.31</v>
      </c>
    </row>
    <row r="8116" spans="1:2" hidden="1">
      <c r="A8116" s="4">
        <v>34521</v>
      </c>
      <c r="B8116">
        <v>7.32</v>
      </c>
    </row>
    <row r="8117" spans="1:2" hidden="1">
      <c r="A8117" s="4">
        <v>34522</v>
      </c>
      <c r="B8117">
        <v>7.3</v>
      </c>
    </row>
    <row r="8118" spans="1:2" hidden="1">
      <c r="A8118" s="4">
        <v>34523</v>
      </c>
      <c r="B8118">
        <v>7.42</v>
      </c>
    </row>
    <row r="8119" spans="1:2" hidden="1">
      <c r="A8119" s="4">
        <v>34526</v>
      </c>
      <c r="B8119">
        <v>7.47</v>
      </c>
    </row>
    <row r="8120" spans="1:2" hidden="1">
      <c r="A8120" s="4">
        <v>34527</v>
      </c>
      <c r="B8120">
        <v>7.43</v>
      </c>
    </row>
    <row r="8121" spans="1:2" hidden="1">
      <c r="A8121" s="4">
        <v>34528</v>
      </c>
      <c r="B8121">
        <v>7.41</v>
      </c>
    </row>
    <row r="8122" spans="1:2" hidden="1">
      <c r="A8122" s="4">
        <v>34529</v>
      </c>
      <c r="B8122">
        <v>7.25</v>
      </c>
    </row>
    <row r="8123" spans="1:2" hidden="1">
      <c r="A8123" s="4">
        <v>34530</v>
      </c>
      <c r="B8123">
        <v>7.25</v>
      </c>
    </row>
    <row r="8124" spans="1:2" hidden="1">
      <c r="A8124" s="4">
        <v>34533</v>
      </c>
      <c r="B8124">
        <v>7.2</v>
      </c>
    </row>
    <row r="8125" spans="1:2" hidden="1">
      <c r="A8125" s="4">
        <v>34534</v>
      </c>
      <c r="B8125">
        <v>7.15</v>
      </c>
    </row>
    <row r="8126" spans="1:2" hidden="1">
      <c r="A8126" s="4">
        <v>34535</v>
      </c>
      <c r="B8126">
        <v>7.25</v>
      </c>
    </row>
    <row r="8127" spans="1:2" hidden="1">
      <c r="A8127" s="4">
        <v>34536</v>
      </c>
      <c r="B8127">
        <v>7.27</v>
      </c>
    </row>
    <row r="8128" spans="1:2" hidden="1">
      <c r="A8128" s="4">
        <v>34537</v>
      </c>
      <c r="B8128">
        <v>7.29</v>
      </c>
    </row>
    <row r="8129" spans="1:4" hidden="1">
      <c r="A8129" s="4">
        <v>34540</v>
      </c>
      <c r="B8129">
        <v>7.27</v>
      </c>
    </row>
    <row r="8130" spans="1:4" hidden="1">
      <c r="A8130" s="4">
        <v>34541</v>
      </c>
      <c r="B8130">
        <v>7.28</v>
      </c>
    </row>
    <row r="8131" spans="1:4" hidden="1">
      <c r="A8131" s="4">
        <v>34542</v>
      </c>
      <c r="B8131">
        <v>7.34</v>
      </c>
    </row>
    <row r="8132" spans="1:4" hidden="1">
      <c r="A8132" s="4">
        <v>34543</v>
      </c>
      <c r="B8132">
        <v>7.29</v>
      </c>
    </row>
    <row r="8133" spans="1:4" hidden="1">
      <c r="A8133" s="4">
        <v>34544</v>
      </c>
      <c r="B8133">
        <v>7.12</v>
      </c>
    </row>
    <row r="8134" spans="1:4" hidden="1">
      <c r="A8134" s="4">
        <v>34547</v>
      </c>
      <c r="B8134">
        <v>7.13</v>
      </c>
      <c r="D8134" s="2"/>
    </row>
    <row r="8135" spans="1:4" hidden="1">
      <c r="A8135" s="4">
        <v>34548</v>
      </c>
      <c r="B8135">
        <v>7.11</v>
      </c>
    </row>
    <row r="8136" spans="1:4" hidden="1">
      <c r="A8136" s="4">
        <v>34549</v>
      </c>
      <c r="B8136">
        <v>7.09</v>
      </c>
    </row>
    <row r="8137" spans="1:4" hidden="1">
      <c r="A8137" s="4">
        <v>34550</v>
      </c>
      <c r="B8137">
        <v>7.12</v>
      </c>
    </row>
    <row r="8138" spans="1:4" hidden="1">
      <c r="A8138" s="4">
        <v>34551</v>
      </c>
      <c r="B8138">
        <v>7.28</v>
      </c>
    </row>
    <row r="8139" spans="1:4" hidden="1">
      <c r="A8139" s="4">
        <v>34554</v>
      </c>
      <c r="B8139">
        <v>7.28</v>
      </c>
    </row>
    <row r="8140" spans="1:4" hidden="1">
      <c r="A8140" s="4">
        <v>34555</v>
      </c>
      <c r="B8140">
        <v>7.33</v>
      </c>
    </row>
    <row r="8141" spans="1:4" hidden="1">
      <c r="A8141" s="4">
        <v>34556</v>
      </c>
      <c r="B8141">
        <v>7.3</v>
      </c>
    </row>
    <row r="8142" spans="1:4" hidden="1">
      <c r="A8142" s="4">
        <v>34557</v>
      </c>
      <c r="B8142">
        <v>7.36</v>
      </c>
    </row>
    <row r="8143" spans="1:4" hidden="1">
      <c r="A8143" s="4">
        <v>34558</v>
      </c>
      <c r="B8143">
        <v>7.27</v>
      </c>
    </row>
    <row r="8144" spans="1:4" hidden="1">
      <c r="A8144" s="4">
        <v>34561</v>
      </c>
      <c r="B8144">
        <v>7.3</v>
      </c>
    </row>
    <row r="8145" spans="1:2" hidden="1">
      <c r="A8145" s="4">
        <v>34562</v>
      </c>
      <c r="B8145">
        <v>7.19</v>
      </c>
    </row>
    <row r="8146" spans="1:2" hidden="1">
      <c r="A8146" s="4">
        <v>34563</v>
      </c>
      <c r="B8146">
        <v>7.15</v>
      </c>
    </row>
    <row r="8147" spans="1:2" hidden="1">
      <c r="A8147" s="4">
        <v>34564</v>
      </c>
      <c r="B8147">
        <v>7.28</v>
      </c>
    </row>
    <row r="8148" spans="1:2" hidden="1">
      <c r="A8148" s="4">
        <v>34565</v>
      </c>
      <c r="B8148">
        <v>7.27</v>
      </c>
    </row>
    <row r="8149" spans="1:2" hidden="1">
      <c r="A8149" s="4">
        <v>34568</v>
      </c>
      <c r="B8149">
        <v>7.31</v>
      </c>
    </row>
    <row r="8150" spans="1:2" hidden="1">
      <c r="A8150" s="4">
        <v>34569</v>
      </c>
      <c r="B8150">
        <v>7.28</v>
      </c>
    </row>
    <row r="8151" spans="1:2" hidden="1">
      <c r="A8151" s="4">
        <v>34570</v>
      </c>
      <c r="B8151">
        <v>7.22</v>
      </c>
    </row>
    <row r="8152" spans="1:2" hidden="1">
      <c r="A8152" s="4">
        <v>34571</v>
      </c>
      <c r="B8152">
        <v>7.29</v>
      </c>
    </row>
    <row r="8153" spans="1:2" hidden="1">
      <c r="A8153" s="4">
        <v>34572</v>
      </c>
      <c r="B8153">
        <v>7.24</v>
      </c>
    </row>
    <row r="8154" spans="1:2" hidden="1">
      <c r="A8154" s="4">
        <v>34575</v>
      </c>
      <c r="B8154">
        <v>7.24</v>
      </c>
    </row>
    <row r="8155" spans="1:2" hidden="1">
      <c r="A8155" s="4">
        <v>34576</v>
      </c>
      <c r="B8155">
        <v>7.2</v>
      </c>
    </row>
    <row r="8156" spans="1:2" hidden="1">
      <c r="A8156" s="4">
        <v>34577</v>
      </c>
      <c r="B8156">
        <v>7.19</v>
      </c>
    </row>
    <row r="8157" spans="1:2" hidden="1">
      <c r="A8157" s="4">
        <v>34578</v>
      </c>
      <c r="B8157">
        <v>7.19</v>
      </c>
    </row>
    <row r="8158" spans="1:2" hidden="1">
      <c r="A8158" s="4">
        <v>34579</v>
      </c>
      <c r="B8158">
        <v>7.21</v>
      </c>
    </row>
    <row r="8159" spans="1:2" hidden="1">
      <c r="A8159" s="4">
        <v>34583</v>
      </c>
      <c r="B8159">
        <v>7.27</v>
      </c>
    </row>
    <row r="8160" spans="1:2" hidden="1">
      <c r="A8160" s="4">
        <v>34584</v>
      </c>
      <c r="B8160">
        <v>7.29</v>
      </c>
    </row>
    <row r="8161" spans="1:2" hidden="1">
      <c r="A8161" s="4">
        <v>34585</v>
      </c>
      <c r="B8161">
        <v>7.3</v>
      </c>
    </row>
    <row r="8162" spans="1:2" hidden="1">
      <c r="A8162" s="4">
        <v>34586</v>
      </c>
      <c r="B8162">
        <v>7.44</v>
      </c>
    </row>
    <row r="8163" spans="1:2" hidden="1">
      <c r="A8163" s="4">
        <v>34589</v>
      </c>
      <c r="B8163">
        <v>7.46</v>
      </c>
    </row>
    <row r="8164" spans="1:2" hidden="1">
      <c r="A8164" s="4">
        <v>34590</v>
      </c>
      <c r="B8164">
        <v>7.44</v>
      </c>
    </row>
    <row r="8165" spans="1:2" hidden="1">
      <c r="A8165" s="4">
        <v>34591</v>
      </c>
      <c r="B8165">
        <v>7.41</v>
      </c>
    </row>
    <row r="8166" spans="1:2" hidden="1">
      <c r="A8166" s="4">
        <v>34592</v>
      </c>
      <c r="B8166">
        <v>7.35</v>
      </c>
    </row>
    <row r="8167" spans="1:2" hidden="1">
      <c r="A8167" s="4">
        <v>34593</v>
      </c>
      <c r="B8167">
        <v>7.52</v>
      </c>
    </row>
    <row r="8168" spans="1:2" hidden="1">
      <c r="A8168" s="4">
        <v>34596</v>
      </c>
      <c r="B8168">
        <v>7.49</v>
      </c>
    </row>
    <row r="8169" spans="1:2" hidden="1">
      <c r="A8169" s="4">
        <v>34597</v>
      </c>
      <c r="B8169">
        <v>7.53</v>
      </c>
    </row>
    <row r="8170" spans="1:2" hidden="1">
      <c r="A8170" s="4">
        <v>34598</v>
      </c>
      <c r="B8170">
        <v>7.56</v>
      </c>
    </row>
    <row r="8171" spans="1:2" hidden="1">
      <c r="A8171" s="4">
        <v>34599</v>
      </c>
      <c r="B8171">
        <v>7.56</v>
      </c>
    </row>
    <row r="8172" spans="1:2" hidden="1">
      <c r="A8172" s="4">
        <v>34600</v>
      </c>
      <c r="B8172">
        <v>7.57</v>
      </c>
    </row>
    <row r="8173" spans="1:2" hidden="1">
      <c r="A8173" s="4">
        <v>34603</v>
      </c>
      <c r="B8173">
        <v>7.57</v>
      </c>
    </row>
    <row r="8174" spans="1:2" hidden="1">
      <c r="A8174" s="4">
        <v>34604</v>
      </c>
      <c r="B8174">
        <v>7.61</v>
      </c>
    </row>
    <row r="8175" spans="1:2" hidden="1">
      <c r="A8175" s="4">
        <v>34605</v>
      </c>
      <c r="B8175">
        <v>7.57</v>
      </c>
    </row>
    <row r="8176" spans="1:2" hidden="1">
      <c r="A8176" s="4">
        <v>34606</v>
      </c>
      <c r="B8176">
        <v>7.64</v>
      </c>
    </row>
    <row r="8177" spans="1:2" hidden="1">
      <c r="A8177" s="4">
        <v>34607</v>
      </c>
      <c r="B8177">
        <v>7.62</v>
      </c>
    </row>
    <row r="8178" spans="1:2" hidden="1">
      <c r="A8178" s="4">
        <v>34610</v>
      </c>
      <c r="B8178">
        <v>7.66</v>
      </c>
    </row>
    <row r="8179" spans="1:2" hidden="1">
      <c r="A8179" s="4">
        <v>34611</v>
      </c>
      <c r="B8179">
        <v>7.7</v>
      </c>
    </row>
    <row r="8180" spans="1:2" hidden="1">
      <c r="A8180" s="4">
        <v>34612</v>
      </c>
      <c r="B8180">
        <v>7.77</v>
      </c>
    </row>
    <row r="8181" spans="1:2" hidden="1">
      <c r="A8181" s="4">
        <v>34613</v>
      </c>
      <c r="B8181">
        <v>7.78</v>
      </c>
    </row>
    <row r="8182" spans="1:2" hidden="1">
      <c r="A8182" s="4">
        <v>34614</v>
      </c>
      <c r="B8182">
        <v>7.7</v>
      </c>
    </row>
    <row r="8183" spans="1:2" hidden="1">
      <c r="A8183" s="4">
        <v>34618</v>
      </c>
      <c r="B8183">
        <v>7.65</v>
      </c>
    </row>
    <row r="8184" spans="1:2" hidden="1">
      <c r="A8184" s="4">
        <v>34619</v>
      </c>
      <c r="B8184">
        <v>7.69</v>
      </c>
    </row>
    <row r="8185" spans="1:2" hidden="1">
      <c r="A8185" s="4">
        <v>34620</v>
      </c>
      <c r="B8185">
        <v>7.64</v>
      </c>
    </row>
    <row r="8186" spans="1:2" hidden="1">
      <c r="A8186" s="4">
        <v>34621</v>
      </c>
      <c r="B8186">
        <v>7.61</v>
      </c>
    </row>
    <row r="8187" spans="1:2" hidden="1">
      <c r="A8187" s="4">
        <v>34624</v>
      </c>
      <c r="B8187">
        <v>7.62</v>
      </c>
    </row>
    <row r="8188" spans="1:2" hidden="1">
      <c r="A8188" s="4">
        <v>34625</v>
      </c>
      <c r="B8188">
        <v>7.64</v>
      </c>
    </row>
    <row r="8189" spans="1:2" hidden="1">
      <c r="A8189" s="4">
        <v>34626</v>
      </c>
      <c r="B8189">
        <v>7.68</v>
      </c>
    </row>
    <row r="8190" spans="1:2" hidden="1">
      <c r="A8190" s="4">
        <v>34627</v>
      </c>
      <c r="B8190">
        <v>7.8</v>
      </c>
    </row>
    <row r="8191" spans="1:2" hidden="1">
      <c r="A8191" s="4">
        <v>34628</v>
      </c>
      <c r="B8191">
        <v>7.81</v>
      </c>
    </row>
    <row r="8192" spans="1:2" hidden="1">
      <c r="A8192" s="4">
        <v>34631</v>
      </c>
      <c r="B8192">
        <v>7.86</v>
      </c>
    </row>
    <row r="8193" spans="1:4" hidden="1">
      <c r="A8193" s="4">
        <v>34632</v>
      </c>
      <c r="B8193">
        <v>7.88</v>
      </c>
    </row>
    <row r="8194" spans="1:4" hidden="1">
      <c r="A8194" s="4">
        <v>34633</v>
      </c>
      <c r="B8194">
        <v>7.88</v>
      </c>
    </row>
    <row r="8195" spans="1:4" hidden="1">
      <c r="A8195" s="4">
        <v>34634</v>
      </c>
      <c r="B8195">
        <v>7.88</v>
      </c>
    </row>
    <row r="8196" spans="1:4" hidden="1">
      <c r="A8196" s="4">
        <v>34635</v>
      </c>
      <c r="B8196">
        <v>7.82</v>
      </c>
    </row>
    <row r="8197" spans="1:4" hidden="1">
      <c r="A8197" s="4">
        <v>34638</v>
      </c>
      <c r="B8197">
        <v>7.81</v>
      </c>
    </row>
    <row r="8198" spans="1:4" hidden="1">
      <c r="A8198" s="4">
        <v>34639</v>
      </c>
      <c r="B8198">
        <v>7.91</v>
      </c>
      <c r="D8198" s="2"/>
    </row>
    <row r="8199" spans="1:4" hidden="1">
      <c r="A8199" s="4">
        <v>34640</v>
      </c>
      <c r="B8199">
        <v>7.96</v>
      </c>
    </row>
    <row r="8200" spans="1:4" hidden="1">
      <c r="A8200" s="4">
        <v>34641</v>
      </c>
      <c r="B8200">
        <v>7.96</v>
      </c>
    </row>
    <row r="8201" spans="1:4" hidden="1">
      <c r="A8201" s="4">
        <v>34642</v>
      </c>
      <c r="B8201">
        <v>8.0399999999999991</v>
      </c>
    </row>
    <row r="8202" spans="1:4" hidden="1">
      <c r="A8202" s="4">
        <v>34645</v>
      </c>
      <c r="B8202">
        <v>8.0500000000000007</v>
      </c>
    </row>
    <row r="8203" spans="1:4" hidden="1">
      <c r="A8203" s="4">
        <v>34646</v>
      </c>
      <c r="B8203">
        <v>8.01</v>
      </c>
    </row>
    <row r="8204" spans="1:4" hidden="1">
      <c r="A8204" s="4">
        <v>34647</v>
      </c>
      <c r="B8204">
        <v>7.94</v>
      </c>
    </row>
    <row r="8205" spans="1:4" hidden="1">
      <c r="A8205" s="4">
        <v>34648</v>
      </c>
      <c r="B8205">
        <v>7.98</v>
      </c>
    </row>
    <row r="8206" spans="1:4" hidden="1">
      <c r="A8206" s="4">
        <v>34652</v>
      </c>
      <c r="B8206">
        <v>7.94</v>
      </c>
    </row>
    <row r="8207" spans="1:4" hidden="1">
      <c r="A8207" s="4">
        <v>34653</v>
      </c>
      <c r="B8207">
        <v>7.92</v>
      </c>
    </row>
    <row r="8208" spans="1:4" hidden="1">
      <c r="A8208" s="4">
        <v>34654</v>
      </c>
      <c r="B8208">
        <v>7.97</v>
      </c>
    </row>
    <row r="8209" spans="1:2" hidden="1">
      <c r="A8209" s="4">
        <v>34655</v>
      </c>
      <c r="B8209">
        <v>8.0299999999999994</v>
      </c>
    </row>
    <row r="8210" spans="1:2" hidden="1">
      <c r="A8210" s="4">
        <v>34656</v>
      </c>
      <c r="B8210">
        <v>8.01</v>
      </c>
    </row>
    <row r="8211" spans="1:2" hidden="1">
      <c r="A8211" s="4">
        <v>34659</v>
      </c>
      <c r="B8211">
        <v>8.0299999999999994</v>
      </c>
    </row>
    <row r="8212" spans="1:2" hidden="1">
      <c r="A8212" s="4">
        <v>34660</v>
      </c>
      <c r="B8212">
        <v>8</v>
      </c>
    </row>
    <row r="8213" spans="1:2" hidden="1">
      <c r="A8213" s="4">
        <v>34661</v>
      </c>
      <c r="B8213">
        <v>7.81</v>
      </c>
    </row>
    <row r="8214" spans="1:2" hidden="1">
      <c r="A8214" s="4">
        <v>34663</v>
      </c>
      <c r="B8214">
        <v>7.8</v>
      </c>
    </row>
    <row r="8215" spans="1:2" hidden="1">
      <c r="A8215" s="4">
        <v>34666</v>
      </c>
      <c r="B8215">
        <v>7.88</v>
      </c>
    </row>
    <row r="8216" spans="1:2" hidden="1">
      <c r="A8216" s="4">
        <v>34667</v>
      </c>
      <c r="B8216">
        <v>7.95</v>
      </c>
    </row>
    <row r="8217" spans="1:2" hidden="1">
      <c r="A8217" s="4">
        <v>34668</v>
      </c>
      <c r="B8217">
        <v>7.91</v>
      </c>
    </row>
    <row r="8218" spans="1:2" hidden="1">
      <c r="A8218" s="4">
        <v>34669</v>
      </c>
      <c r="B8218">
        <v>7.92</v>
      </c>
    </row>
    <row r="8219" spans="1:2" hidden="1">
      <c r="A8219" s="4">
        <v>34670</v>
      </c>
      <c r="B8219">
        <v>7.81</v>
      </c>
    </row>
    <row r="8220" spans="1:2" hidden="1">
      <c r="A8220" s="4">
        <v>34673</v>
      </c>
      <c r="B8220">
        <v>7.83</v>
      </c>
    </row>
    <row r="8221" spans="1:2" hidden="1">
      <c r="A8221" s="4">
        <v>34674</v>
      </c>
      <c r="B8221">
        <v>7.73</v>
      </c>
    </row>
    <row r="8222" spans="1:2" hidden="1">
      <c r="A8222" s="4">
        <v>34675</v>
      </c>
      <c r="B8222">
        <v>7.81</v>
      </c>
    </row>
    <row r="8223" spans="1:2" hidden="1">
      <c r="A8223" s="4">
        <v>34676</v>
      </c>
      <c r="B8223">
        <v>7.79</v>
      </c>
    </row>
    <row r="8224" spans="1:2" hidden="1">
      <c r="A8224" s="4">
        <v>34677</v>
      </c>
      <c r="B8224">
        <v>7.79</v>
      </c>
    </row>
    <row r="8225" spans="1:2" hidden="1">
      <c r="A8225" s="4">
        <v>34680</v>
      </c>
      <c r="B8225">
        <v>7.85</v>
      </c>
    </row>
    <row r="8226" spans="1:2" hidden="1">
      <c r="A8226" s="4">
        <v>34681</v>
      </c>
      <c r="B8226">
        <v>7.83</v>
      </c>
    </row>
    <row r="8227" spans="1:2" hidden="1">
      <c r="A8227" s="4">
        <v>34682</v>
      </c>
      <c r="B8227">
        <v>7.8</v>
      </c>
    </row>
    <row r="8228" spans="1:2" hidden="1">
      <c r="A8228" s="4">
        <v>34683</v>
      </c>
      <c r="B8228">
        <v>7.79</v>
      </c>
    </row>
    <row r="8229" spans="1:2" hidden="1">
      <c r="A8229" s="4">
        <v>34684</v>
      </c>
      <c r="B8229">
        <v>7.81</v>
      </c>
    </row>
    <row r="8230" spans="1:2" hidden="1">
      <c r="A8230" s="4">
        <v>34687</v>
      </c>
      <c r="B8230">
        <v>7.81</v>
      </c>
    </row>
    <row r="8231" spans="1:2" hidden="1">
      <c r="A8231" s="4">
        <v>34688</v>
      </c>
      <c r="B8231">
        <v>7.81</v>
      </c>
    </row>
    <row r="8232" spans="1:2" hidden="1">
      <c r="A8232" s="4">
        <v>34689</v>
      </c>
      <c r="B8232">
        <v>7.8</v>
      </c>
    </row>
    <row r="8233" spans="1:2" hidden="1">
      <c r="A8233" s="4">
        <v>34690</v>
      </c>
      <c r="B8233">
        <v>7.84</v>
      </c>
    </row>
    <row r="8234" spans="1:2" hidden="1">
      <c r="A8234" s="4">
        <v>34691</v>
      </c>
      <c r="B8234">
        <v>7.85</v>
      </c>
    </row>
    <row r="8235" spans="1:2" hidden="1">
      <c r="A8235" s="4">
        <v>34695</v>
      </c>
      <c r="B8235">
        <v>7.76</v>
      </c>
    </row>
    <row r="8236" spans="1:2" hidden="1">
      <c r="A8236" s="4">
        <v>34696</v>
      </c>
      <c r="B8236">
        <v>7.8</v>
      </c>
    </row>
    <row r="8237" spans="1:2" hidden="1">
      <c r="A8237" s="4">
        <v>34697</v>
      </c>
      <c r="B8237">
        <v>7.82</v>
      </c>
    </row>
    <row r="8238" spans="1:2" hidden="1">
      <c r="A8238" s="4">
        <v>34698</v>
      </c>
      <c r="B8238">
        <v>7.84</v>
      </c>
    </row>
    <row r="8239" spans="1:2" hidden="1">
      <c r="A8239" s="4">
        <v>34702</v>
      </c>
      <c r="B8239">
        <v>7.88</v>
      </c>
    </row>
    <row r="8240" spans="1:2" hidden="1">
      <c r="A8240" s="4">
        <v>34703</v>
      </c>
      <c r="B8240">
        <v>7.82</v>
      </c>
    </row>
    <row r="8241" spans="1:2" hidden="1">
      <c r="A8241" s="4">
        <v>34704</v>
      </c>
      <c r="B8241">
        <v>7.88</v>
      </c>
    </row>
    <row r="8242" spans="1:2" hidden="1">
      <c r="A8242" s="4">
        <v>34705</v>
      </c>
      <c r="B8242">
        <v>7.87</v>
      </c>
    </row>
    <row r="8243" spans="1:2" hidden="1">
      <c r="A8243" s="4">
        <v>34708</v>
      </c>
      <c r="B8243">
        <v>7.89</v>
      </c>
    </row>
    <row r="8244" spans="1:2" hidden="1">
      <c r="A8244" s="4">
        <v>34709</v>
      </c>
      <c r="B8244">
        <v>7.84</v>
      </c>
    </row>
    <row r="8245" spans="1:2" hidden="1">
      <c r="A8245" s="4">
        <v>34710</v>
      </c>
      <c r="B8245">
        <v>7.79</v>
      </c>
    </row>
    <row r="8246" spans="1:2" hidden="1">
      <c r="A8246" s="4">
        <v>34711</v>
      </c>
      <c r="B8246">
        <v>7.8</v>
      </c>
    </row>
    <row r="8247" spans="1:2" hidden="1">
      <c r="A8247" s="4">
        <v>34712</v>
      </c>
      <c r="B8247">
        <v>7.69</v>
      </c>
    </row>
    <row r="8248" spans="1:2" hidden="1">
      <c r="A8248" s="4">
        <v>34716</v>
      </c>
      <c r="B8248">
        <v>7.7</v>
      </c>
    </row>
    <row r="8249" spans="1:2" hidden="1">
      <c r="A8249" s="4">
        <v>34717</v>
      </c>
      <c r="B8249">
        <v>7.71</v>
      </c>
    </row>
    <row r="8250" spans="1:2" hidden="1">
      <c r="A8250" s="4">
        <v>34718</v>
      </c>
      <c r="B8250">
        <v>7.74</v>
      </c>
    </row>
    <row r="8251" spans="1:2" hidden="1">
      <c r="A8251" s="4">
        <v>34719</v>
      </c>
      <c r="B8251">
        <v>7.82</v>
      </c>
    </row>
    <row r="8252" spans="1:2" hidden="1">
      <c r="A8252" s="4">
        <v>34722</v>
      </c>
      <c r="B8252">
        <v>7.83</v>
      </c>
    </row>
    <row r="8253" spans="1:2" hidden="1">
      <c r="A8253" s="4">
        <v>34723</v>
      </c>
      <c r="B8253">
        <v>7.86</v>
      </c>
    </row>
    <row r="8254" spans="1:2" hidden="1">
      <c r="A8254" s="4">
        <v>34724</v>
      </c>
      <c r="B8254">
        <v>7.8</v>
      </c>
    </row>
    <row r="8255" spans="1:2" hidden="1">
      <c r="A8255" s="4">
        <v>34725</v>
      </c>
      <c r="B8255">
        <v>7.76</v>
      </c>
    </row>
    <row r="8256" spans="1:2" hidden="1">
      <c r="A8256" s="4">
        <v>34726</v>
      </c>
      <c r="B8256">
        <v>7.66</v>
      </c>
    </row>
    <row r="8257" spans="1:4" hidden="1">
      <c r="A8257" s="4">
        <v>34729</v>
      </c>
      <c r="B8257">
        <v>7.65</v>
      </c>
    </row>
    <row r="8258" spans="1:4" hidden="1">
      <c r="A8258" s="4">
        <v>34730</v>
      </c>
      <c r="B8258">
        <v>7.6</v>
      </c>
    </row>
    <row r="8259" spans="1:4" hidden="1">
      <c r="A8259" s="4">
        <v>34731</v>
      </c>
      <c r="B8259">
        <v>7.66</v>
      </c>
    </row>
    <row r="8260" spans="1:4" hidden="1">
      <c r="A8260" s="4">
        <v>34732</v>
      </c>
      <c r="B8260">
        <v>7.68</v>
      </c>
    </row>
    <row r="8261" spans="1:4" hidden="1">
      <c r="A8261" s="4">
        <v>34733</v>
      </c>
      <c r="B8261">
        <v>7.49</v>
      </c>
    </row>
    <row r="8262" spans="1:4" hidden="1">
      <c r="A8262" s="4">
        <v>34736</v>
      </c>
      <c r="B8262">
        <v>7.53</v>
      </c>
    </row>
    <row r="8263" spans="1:4" hidden="1">
      <c r="A8263" s="4">
        <v>34737</v>
      </c>
      <c r="B8263">
        <v>7.52</v>
      </c>
    </row>
    <row r="8264" spans="1:4" hidden="1">
      <c r="A8264" s="4">
        <v>34738</v>
      </c>
      <c r="B8264">
        <v>7.53</v>
      </c>
      <c r="D8264" s="2"/>
    </row>
    <row r="8265" spans="1:4" hidden="1">
      <c r="A8265" s="4">
        <v>34739</v>
      </c>
      <c r="B8265">
        <v>7.58</v>
      </c>
    </row>
    <row r="8266" spans="1:4" hidden="1">
      <c r="A8266" s="4">
        <v>34740</v>
      </c>
      <c r="B8266">
        <v>7.62</v>
      </c>
    </row>
    <row r="8267" spans="1:4" hidden="1">
      <c r="A8267" s="4">
        <v>34743</v>
      </c>
      <c r="B8267">
        <v>7.61</v>
      </c>
    </row>
    <row r="8268" spans="1:4" hidden="1">
      <c r="A8268" s="4">
        <v>34744</v>
      </c>
      <c r="B8268">
        <v>7.51</v>
      </c>
    </row>
    <row r="8269" spans="1:4" hidden="1">
      <c r="A8269" s="4">
        <v>34745</v>
      </c>
      <c r="B8269">
        <v>7.45</v>
      </c>
    </row>
    <row r="8270" spans="1:4" hidden="1">
      <c r="A8270" s="4">
        <v>34746</v>
      </c>
      <c r="B8270">
        <v>7.4</v>
      </c>
    </row>
    <row r="8271" spans="1:4" hidden="1">
      <c r="A8271" s="4">
        <v>34747</v>
      </c>
      <c r="B8271">
        <v>7.43</v>
      </c>
    </row>
    <row r="8272" spans="1:4" hidden="1">
      <c r="A8272" s="4">
        <v>34751</v>
      </c>
      <c r="B8272">
        <v>7.44</v>
      </c>
    </row>
    <row r="8273" spans="1:2" hidden="1">
      <c r="A8273" s="4">
        <v>34752</v>
      </c>
      <c r="B8273">
        <v>7.34</v>
      </c>
    </row>
    <row r="8274" spans="1:2" hidden="1">
      <c r="A8274" s="4">
        <v>34753</v>
      </c>
      <c r="B8274">
        <v>7.34</v>
      </c>
    </row>
    <row r="8275" spans="1:2" hidden="1">
      <c r="A8275" s="4">
        <v>34754</v>
      </c>
      <c r="B8275">
        <v>7.33</v>
      </c>
    </row>
    <row r="8276" spans="1:2" hidden="1">
      <c r="A8276" s="4">
        <v>34757</v>
      </c>
      <c r="B8276">
        <v>7.24</v>
      </c>
    </row>
    <row r="8277" spans="1:2" hidden="1">
      <c r="A8277" s="4">
        <v>34758</v>
      </c>
      <c r="B8277">
        <v>7.22</v>
      </c>
    </row>
    <row r="8278" spans="1:2" hidden="1">
      <c r="A8278" s="4">
        <v>34759</v>
      </c>
      <c r="B8278">
        <v>7.23</v>
      </c>
    </row>
    <row r="8279" spans="1:2" hidden="1">
      <c r="A8279" s="4">
        <v>34760</v>
      </c>
      <c r="B8279">
        <v>7.3</v>
      </c>
    </row>
    <row r="8280" spans="1:2" hidden="1">
      <c r="A8280" s="4">
        <v>34761</v>
      </c>
      <c r="B8280">
        <v>7.36</v>
      </c>
    </row>
    <row r="8281" spans="1:2" hidden="1">
      <c r="A8281" s="4">
        <v>34764</v>
      </c>
      <c r="B8281">
        <v>7.41</v>
      </c>
    </row>
    <row r="8282" spans="1:2" hidden="1">
      <c r="A8282" s="4">
        <v>34765</v>
      </c>
      <c r="B8282">
        <v>7.44</v>
      </c>
    </row>
    <row r="8283" spans="1:2" hidden="1">
      <c r="A8283" s="4">
        <v>34766</v>
      </c>
      <c r="B8283">
        <v>7.36</v>
      </c>
    </row>
    <row r="8284" spans="1:2" hidden="1">
      <c r="A8284" s="4">
        <v>34767</v>
      </c>
      <c r="B8284">
        <v>7.3</v>
      </c>
    </row>
    <row r="8285" spans="1:2" hidden="1">
      <c r="A8285" s="4">
        <v>34768</v>
      </c>
      <c r="B8285">
        <v>7.23</v>
      </c>
    </row>
    <row r="8286" spans="1:2" hidden="1">
      <c r="A8286" s="4">
        <v>34771</v>
      </c>
      <c r="B8286">
        <v>7.19</v>
      </c>
    </row>
    <row r="8287" spans="1:2" hidden="1">
      <c r="A8287" s="4">
        <v>34772</v>
      </c>
      <c r="B8287">
        <v>7.09</v>
      </c>
    </row>
    <row r="8288" spans="1:2" hidden="1">
      <c r="A8288" s="4">
        <v>34773</v>
      </c>
      <c r="B8288">
        <v>7.09</v>
      </c>
    </row>
    <row r="8289" spans="1:2" hidden="1">
      <c r="A8289" s="4">
        <v>34774</v>
      </c>
      <c r="B8289">
        <v>7.05</v>
      </c>
    </row>
    <row r="8290" spans="1:2" hidden="1">
      <c r="A8290" s="4">
        <v>34775</v>
      </c>
      <c r="B8290">
        <v>7.12</v>
      </c>
    </row>
    <row r="8291" spans="1:2" hidden="1">
      <c r="A8291" s="4">
        <v>34778</v>
      </c>
      <c r="B8291">
        <v>7.12</v>
      </c>
    </row>
    <row r="8292" spans="1:2" hidden="1">
      <c r="A8292" s="4">
        <v>34779</v>
      </c>
      <c r="B8292">
        <v>7.16</v>
      </c>
    </row>
    <row r="8293" spans="1:2" hidden="1">
      <c r="A8293" s="4">
        <v>34780</v>
      </c>
      <c r="B8293">
        <v>7.21</v>
      </c>
    </row>
    <row r="8294" spans="1:2" hidden="1">
      <c r="A8294" s="4">
        <v>34781</v>
      </c>
      <c r="B8294">
        <v>7.21</v>
      </c>
    </row>
    <row r="8295" spans="1:2" hidden="1">
      <c r="A8295" s="4">
        <v>34782</v>
      </c>
      <c r="B8295">
        <v>7.09</v>
      </c>
    </row>
    <row r="8296" spans="1:2" hidden="1">
      <c r="A8296" s="4">
        <v>34785</v>
      </c>
      <c r="B8296">
        <v>7.05</v>
      </c>
    </row>
    <row r="8297" spans="1:2" hidden="1">
      <c r="A8297" s="4">
        <v>34786</v>
      </c>
      <c r="B8297">
        <v>7.16</v>
      </c>
    </row>
    <row r="8298" spans="1:2" hidden="1">
      <c r="A8298" s="4">
        <v>34787</v>
      </c>
      <c r="B8298">
        <v>7.16</v>
      </c>
    </row>
    <row r="8299" spans="1:2" hidden="1">
      <c r="A8299" s="4">
        <v>34788</v>
      </c>
      <c r="B8299">
        <v>7.18</v>
      </c>
    </row>
    <row r="8300" spans="1:2" hidden="1">
      <c r="A8300" s="4">
        <v>34789</v>
      </c>
      <c r="B8300">
        <v>7.2</v>
      </c>
    </row>
    <row r="8301" spans="1:2" hidden="1">
      <c r="A8301" s="4">
        <v>34792</v>
      </c>
      <c r="B8301">
        <v>7.14</v>
      </c>
    </row>
    <row r="8302" spans="1:2" hidden="1">
      <c r="A8302" s="4">
        <v>34793</v>
      </c>
      <c r="B8302">
        <v>7.12</v>
      </c>
    </row>
    <row r="8303" spans="1:2" hidden="1">
      <c r="A8303" s="4">
        <v>34794</v>
      </c>
      <c r="B8303">
        <v>7.12</v>
      </c>
    </row>
    <row r="8304" spans="1:2" hidden="1">
      <c r="A8304" s="4">
        <v>34795</v>
      </c>
      <c r="B8304">
        <v>7.09</v>
      </c>
    </row>
    <row r="8305" spans="1:2" hidden="1">
      <c r="A8305" s="4">
        <v>34796</v>
      </c>
      <c r="B8305">
        <v>7.11</v>
      </c>
    </row>
    <row r="8306" spans="1:2" hidden="1">
      <c r="A8306" s="4">
        <v>34799</v>
      </c>
      <c r="B8306">
        <v>7.12</v>
      </c>
    </row>
    <row r="8307" spans="1:2" hidden="1">
      <c r="A8307" s="4">
        <v>34800</v>
      </c>
      <c r="B8307">
        <v>7.09</v>
      </c>
    </row>
    <row r="8308" spans="1:2" hidden="1">
      <c r="A8308" s="4">
        <v>34801</v>
      </c>
      <c r="B8308">
        <v>7.06</v>
      </c>
    </row>
    <row r="8309" spans="1:2" hidden="1">
      <c r="A8309" s="4">
        <v>34802</v>
      </c>
      <c r="B8309">
        <v>7.03</v>
      </c>
    </row>
    <row r="8310" spans="1:2" hidden="1">
      <c r="A8310" s="4">
        <v>34806</v>
      </c>
      <c r="B8310">
        <v>7.04</v>
      </c>
    </row>
    <row r="8311" spans="1:2" hidden="1">
      <c r="A8311" s="4">
        <v>34807</v>
      </c>
      <c r="B8311">
        <v>7.04</v>
      </c>
    </row>
    <row r="8312" spans="1:2" hidden="1">
      <c r="A8312" s="4">
        <v>34808</v>
      </c>
      <c r="B8312">
        <v>7.06</v>
      </c>
    </row>
    <row r="8313" spans="1:2" hidden="1">
      <c r="A8313" s="4">
        <v>34809</v>
      </c>
      <c r="B8313">
        <v>7.02</v>
      </c>
    </row>
    <row r="8314" spans="1:2" hidden="1">
      <c r="A8314" s="4">
        <v>34810</v>
      </c>
      <c r="B8314">
        <v>7.01</v>
      </c>
    </row>
    <row r="8315" spans="1:2" hidden="1">
      <c r="A8315" s="4">
        <v>34813</v>
      </c>
      <c r="B8315">
        <v>7.01</v>
      </c>
    </row>
    <row r="8316" spans="1:2" hidden="1">
      <c r="A8316" s="4">
        <v>34814</v>
      </c>
      <c r="B8316">
        <v>7.01</v>
      </c>
    </row>
    <row r="8317" spans="1:2" hidden="1">
      <c r="A8317" s="4">
        <v>34815</v>
      </c>
      <c r="B8317">
        <v>7.01</v>
      </c>
    </row>
    <row r="8318" spans="1:2" hidden="1">
      <c r="A8318" s="4">
        <v>34816</v>
      </c>
      <c r="B8318">
        <v>7.04</v>
      </c>
    </row>
    <row r="8319" spans="1:2" hidden="1">
      <c r="A8319" s="4">
        <v>34817</v>
      </c>
      <c r="B8319">
        <v>7.07</v>
      </c>
    </row>
    <row r="8320" spans="1:2" hidden="1">
      <c r="A8320" s="4">
        <v>34820</v>
      </c>
      <c r="B8320">
        <v>7.09</v>
      </c>
    </row>
    <row r="8321" spans="1:2" hidden="1">
      <c r="A8321" s="4">
        <v>34821</v>
      </c>
      <c r="B8321">
        <v>7.04</v>
      </c>
    </row>
    <row r="8322" spans="1:2" hidden="1">
      <c r="A8322" s="4">
        <v>34822</v>
      </c>
      <c r="B8322">
        <v>6.96</v>
      </c>
    </row>
    <row r="8323" spans="1:2" hidden="1">
      <c r="A8323" s="4">
        <v>34823</v>
      </c>
      <c r="B8323">
        <v>6.85</v>
      </c>
    </row>
    <row r="8324" spans="1:2" hidden="1">
      <c r="A8324" s="4">
        <v>34824</v>
      </c>
      <c r="B8324">
        <v>6.69</v>
      </c>
    </row>
    <row r="8325" spans="1:2" hidden="1">
      <c r="A8325" s="4">
        <v>34827</v>
      </c>
      <c r="B8325">
        <v>6.7</v>
      </c>
    </row>
    <row r="8326" spans="1:2" hidden="1">
      <c r="A8326" s="4">
        <v>34828</v>
      </c>
      <c r="B8326">
        <v>6.61</v>
      </c>
    </row>
    <row r="8327" spans="1:2" hidden="1">
      <c r="A8327" s="4">
        <v>34829</v>
      </c>
      <c r="B8327">
        <v>6.66</v>
      </c>
    </row>
    <row r="8328" spans="1:2" hidden="1">
      <c r="A8328" s="4">
        <v>34830</v>
      </c>
      <c r="B8328">
        <v>6.68</v>
      </c>
    </row>
    <row r="8329" spans="1:2" hidden="1">
      <c r="A8329" s="4">
        <v>34831</v>
      </c>
      <c r="B8329">
        <v>6.67</v>
      </c>
    </row>
    <row r="8330" spans="1:2" hidden="1">
      <c r="A8330" s="4">
        <v>34834</v>
      </c>
      <c r="B8330">
        <v>6.62</v>
      </c>
    </row>
    <row r="8331" spans="1:2" hidden="1">
      <c r="A8331" s="4">
        <v>34835</v>
      </c>
      <c r="B8331">
        <v>6.57</v>
      </c>
    </row>
    <row r="8332" spans="1:2" hidden="1">
      <c r="A8332" s="4">
        <v>34836</v>
      </c>
      <c r="B8332">
        <v>6.53</v>
      </c>
    </row>
    <row r="8333" spans="1:2" hidden="1">
      <c r="A8333" s="4">
        <v>34837</v>
      </c>
      <c r="B8333">
        <v>6.61</v>
      </c>
    </row>
    <row r="8334" spans="1:2" hidden="1">
      <c r="A8334" s="4">
        <v>34838</v>
      </c>
      <c r="B8334">
        <v>6.61</v>
      </c>
    </row>
    <row r="8335" spans="1:2" hidden="1">
      <c r="A8335" s="4">
        <v>34841</v>
      </c>
      <c r="B8335">
        <v>6.63</v>
      </c>
    </row>
    <row r="8336" spans="1:2" hidden="1">
      <c r="A8336" s="4">
        <v>34842</v>
      </c>
      <c r="B8336">
        <v>6.57</v>
      </c>
    </row>
    <row r="8337" spans="1:2" hidden="1">
      <c r="A8337" s="4">
        <v>34843</v>
      </c>
      <c r="B8337">
        <v>6.44</v>
      </c>
    </row>
    <row r="8338" spans="1:2" hidden="1">
      <c r="A8338" s="4">
        <v>34844</v>
      </c>
      <c r="B8338">
        <v>6.39</v>
      </c>
    </row>
    <row r="8339" spans="1:2" hidden="1">
      <c r="A8339" s="4">
        <v>34845</v>
      </c>
      <c r="B8339">
        <v>6.4</v>
      </c>
    </row>
    <row r="8340" spans="1:2" hidden="1">
      <c r="A8340" s="4">
        <v>34849</v>
      </c>
      <c r="B8340">
        <v>6.3</v>
      </c>
    </row>
    <row r="8341" spans="1:2" hidden="1">
      <c r="A8341" s="4">
        <v>34850</v>
      </c>
      <c r="B8341">
        <v>6.3</v>
      </c>
    </row>
    <row r="8342" spans="1:2" hidden="1">
      <c r="A8342" s="4">
        <v>34851</v>
      </c>
      <c r="B8342">
        <v>6.2</v>
      </c>
    </row>
    <row r="8343" spans="1:2" hidden="1">
      <c r="A8343" s="4">
        <v>34852</v>
      </c>
      <c r="B8343">
        <v>6.1</v>
      </c>
    </row>
    <row r="8344" spans="1:2" hidden="1">
      <c r="A8344" s="4">
        <v>34855</v>
      </c>
      <c r="B8344">
        <v>6.08</v>
      </c>
    </row>
    <row r="8345" spans="1:2" hidden="1">
      <c r="A8345" s="4">
        <v>34856</v>
      </c>
      <c r="B8345">
        <v>6.08</v>
      </c>
    </row>
    <row r="8346" spans="1:2" hidden="1">
      <c r="A8346" s="4">
        <v>34857</v>
      </c>
      <c r="B8346">
        <v>6.2</v>
      </c>
    </row>
    <row r="8347" spans="1:2" hidden="1">
      <c r="A8347" s="4">
        <v>34858</v>
      </c>
      <c r="B8347">
        <v>6.22</v>
      </c>
    </row>
    <row r="8348" spans="1:2" hidden="1">
      <c r="A8348" s="4">
        <v>34859</v>
      </c>
      <c r="B8348">
        <v>6.4</v>
      </c>
    </row>
    <row r="8349" spans="1:2" hidden="1">
      <c r="A8349" s="4">
        <v>34862</v>
      </c>
      <c r="B8349">
        <v>6.37</v>
      </c>
    </row>
    <row r="8350" spans="1:2" hidden="1">
      <c r="A8350" s="4">
        <v>34863</v>
      </c>
      <c r="B8350">
        <v>6.14</v>
      </c>
    </row>
    <row r="8351" spans="1:2" hidden="1">
      <c r="A8351" s="4">
        <v>34864</v>
      </c>
      <c r="B8351">
        <v>6.15</v>
      </c>
    </row>
    <row r="8352" spans="1:2" hidden="1">
      <c r="A8352" s="4">
        <v>34865</v>
      </c>
      <c r="B8352">
        <v>6.18</v>
      </c>
    </row>
    <row r="8353" spans="1:2" hidden="1">
      <c r="A8353" s="4">
        <v>34866</v>
      </c>
      <c r="B8353">
        <v>6.21</v>
      </c>
    </row>
    <row r="8354" spans="1:2" hidden="1">
      <c r="A8354" s="4">
        <v>34869</v>
      </c>
      <c r="B8354">
        <v>6.13</v>
      </c>
    </row>
    <row r="8355" spans="1:2" hidden="1">
      <c r="A8355" s="4">
        <v>34870</v>
      </c>
      <c r="B8355">
        <v>6.16</v>
      </c>
    </row>
    <row r="8356" spans="1:2" hidden="1">
      <c r="A8356" s="4">
        <v>34871</v>
      </c>
      <c r="B8356">
        <v>6.13</v>
      </c>
    </row>
    <row r="8357" spans="1:2" hidden="1">
      <c r="A8357" s="4">
        <v>34872</v>
      </c>
      <c r="B8357">
        <v>6.04</v>
      </c>
    </row>
    <row r="8358" spans="1:2" hidden="1">
      <c r="A8358" s="4">
        <v>34873</v>
      </c>
      <c r="B8358">
        <v>6.06</v>
      </c>
    </row>
    <row r="8359" spans="1:2" hidden="1">
      <c r="A8359" s="4">
        <v>34876</v>
      </c>
      <c r="B8359">
        <v>6.11</v>
      </c>
    </row>
    <row r="8360" spans="1:2" hidden="1">
      <c r="A8360" s="4">
        <v>34877</v>
      </c>
      <c r="B8360">
        <v>6.15</v>
      </c>
    </row>
    <row r="8361" spans="1:2" hidden="1">
      <c r="A8361" s="4">
        <v>34878</v>
      </c>
      <c r="B8361">
        <v>6.1</v>
      </c>
    </row>
    <row r="8362" spans="1:2" hidden="1">
      <c r="A8362" s="4">
        <v>34879</v>
      </c>
      <c r="B8362">
        <v>6.28</v>
      </c>
    </row>
    <row r="8363" spans="1:2" hidden="1">
      <c r="A8363" s="4">
        <v>34880</v>
      </c>
      <c r="B8363">
        <v>6.21</v>
      </c>
    </row>
    <row r="8364" spans="1:2" hidden="1">
      <c r="A8364" s="4">
        <v>34883</v>
      </c>
      <c r="B8364">
        <v>6.21</v>
      </c>
    </row>
    <row r="8365" spans="1:2" hidden="1">
      <c r="A8365" s="4">
        <v>34885</v>
      </c>
      <c r="B8365">
        <v>6.19</v>
      </c>
    </row>
    <row r="8366" spans="1:2" hidden="1">
      <c r="A8366" s="4">
        <v>34886</v>
      </c>
      <c r="B8366">
        <v>6.05</v>
      </c>
    </row>
    <row r="8367" spans="1:2" hidden="1">
      <c r="A8367" s="4">
        <v>34887</v>
      </c>
      <c r="B8367">
        <v>6.04</v>
      </c>
    </row>
    <row r="8368" spans="1:2" hidden="1">
      <c r="A8368" s="4">
        <v>34890</v>
      </c>
      <c r="B8368">
        <v>6.04</v>
      </c>
    </row>
    <row r="8369" spans="1:2" hidden="1">
      <c r="A8369" s="4">
        <v>34891</v>
      </c>
      <c r="B8369">
        <v>6.09</v>
      </c>
    </row>
    <row r="8370" spans="1:2" hidden="1">
      <c r="A8370" s="4">
        <v>34892</v>
      </c>
      <c r="B8370">
        <v>6.1</v>
      </c>
    </row>
    <row r="8371" spans="1:2" hidden="1">
      <c r="A8371" s="4">
        <v>34893</v>
      </c>
      <c r="B8371">
        <v>6.09</v>
      </c>
    </row>
    <row r="8372" spans="1:2" hidden="1">
      <c r="A8372" s="4">
        <v>34894</v>
      </c>
      <c r="B8372">
        <v>6.15</v>
      </c>
    </row>
    <row r="8373" spans="1:2" hidden="1">
      <c r="A8373" s="4">
        <v>34897</v>
      </c>
      <c r="B8373">
        <v>6.22</v>
      </c>
    </row>
    <row r="8374" spans="1:2" hidden="1">
      <c r="A8374" s="4">
        <v>34898</v>
      </c>
      <c r="B8374">
        <v>6.25</v>
      </c>
    </row>
    <row r="8375" spans="1:2" hidden="1">
      <c r="A8375" s="4">
        <v>34899</v>
      </c>
      <c r="B8375">
        <v>6.43</v>
      </c>
    </row>
    <row r="8376" spans="1:2" hidden="1">
      <c r="A8376" s="4">
        <v>34900</v>
      </c>
      <c r="B8376">
        <v>6.43</v>
      </c>
    </row>
    <row r="8377" spans="1:2" hidden="1">
      <c r="A8377" s="4">
        <v>34901</v>
      </c>
      <c r="B8377">
        <v>6.53</v>
      </c>
    </row>
    <row r="8378" spans="1:2" hidden="1">
      <c r="A8378" s="4">
        <v>34904</v>
      </c>
      <c r="B8378">
        <v>6.46</v>
      </c>
    </row>
    <row r="8379" spans="1:2" hidden="1">
      <c r="A8379" s="4">
        <v>34905</v>
      </c>
      <c r="B8379">
        <v>6.43</v>
      </c>
    </row>
    <row r="8380" spans="1:2" hidden="1">
      <c r="A8380" s="4">
        <v>34906</v>
      </c>
      <c r="B8380">
        <v>6.48</v>
      </c>
    </row>
    <row r="8381" spans="1:2" hidden="1">
      <c r="A8381" s="4">
        <v>34907</v>
      </c>
      <c r="B8381">
        <v>6.43</v>
      </c>
    </row>
    <row r="8382" spans="1:2" hidden="1">
      <c r="A8382" s="4">
        <v>34908</v>
      </c>
      <c r="B8382">
        <v>6.49</v>
      </c>
    </row>
    <row r="8383" spans="1:2" hidden="1">
      <c r="A8383" s="4">
        <v>34911</v>
      </c>
      <c r="B8383">
        <v>6.45</v>
      </c>
    </row>
    <row r="8384" spans="1:2" hidden="1">
      <c r="A8384" s="4">
        <v>34912</v>
      </c>
      <c r="B8384">
        <v>6.5</v>
      </c>
    </row>
    <row r="8385" spans="1:2" hidden="1">
      <c r="A8385" s="4">
        <v>34913</v>
      </c>
      <c r="B8385">
        <v>6.44</v>
      </c>
    </row>
    <row r="8386" spans="1:2" hidden="1">
      <c r="A8386" s="4">
        <v>34914</v>
      </c>
      <c r="B8386">
        <v>6.53</v>
      </c>
    </row>
    <row r="8387" spans="1:2" hidden="1">
      <c r="A8387" s="4">
        <v>34915</v>
      </c>
      <c r="B8387">
        <v>6.5</v>
      </c>
    </row>
    <row r="8388" spans="1:2" hidden="1">
      <c r="A8388" s="4">
        <v>34918</v>
      </c>
      <c r="B8388">
        <v>6.48</v>
      </c>
    </row>
    <row r="8389" spans="1:2" hidden="1">
      <c r="A8389" s="4">
        <v>34919</v>
      </c>
      <c r="B8389">
        <v>6.47</v>
      </c>
    </row>
    <row r="8390" spans="1:2" hidden="1">
      <c r="A8390" s="4">
        <v>34920</v>
      </c>
      <c r="B8390">
        <v>6.47</v>
      </c>
    </row>
    <row r="8391" spans="1:2" hidden="1">
      <c r="A8391" s="4">
        <v>34921</v>
      </c>
      <c r="B8391">
        <v>6.51</v>
      </c>
    </row>
    <row r="8392" spans="1:2" hidden="1">
      <c r="A8392" s="4">
        <v>34922</v>
      </c>
      <c r="B8392">
        <v>6.59</v>
      </c>
    </row>
    <row r="8393" spans="1:2" hidden="1">
      <c r="A8393" s="4">
        <v>34925</v>
      </c>
      <c r="B8393">
        <v>6.59</v>
      </c>
    </row>
    <row r="8394" spans="1:2" hidden="1">
      <c r="A8394" s="4">
        <v>34926</v>
      </c>
      <c r="B8394">
        <v>6.57</v>
      </c>
    </row>
    <row r="8395" spans="1:2" hidden="1">
      <c r="A8395" s="4">
        <v>34927</v>
      </c>
      <c r="B8395">
        <v>6.54</v>
      </c>
    </row>
    <row r="8396" spans="1:2" hidden="1">
      <c r="A8396" s="4">
        <v>34928</v>
      </c>
      <c r="B8396">
        <v>6.57</v>
      </c>
    </row>
    <row r="8397" spans="1:2" hidden="1">
      <c r="A8397" s="4">
        <v>34929</v>
      </c>
      <c r="B8397">
        <v>6.57</v>
      </c>
    </row>
    <row r="8398" spans="1:2" hidden="1">
      <c r="A8398" s="4">
        <v>34932</v>
      </c>
      <c r="B8398">
        <v>6.54</v>
      </c>
    </row>
    <row r="8399" spans="1:2" hidden="1">
      <c r="A8399" s="4">
        <v>34933</v>
      </c>
      <c r="B8399">
        <v>6.57</v>
      </c>
    </row>
    <row r="8400" spans="1:2" hidden="1">
      <c r="A8400" s="4">
        <v>34934</v>
      </c>
      <c r="B8400">
        <v>6.6</v>
      </c>
    </row>
    <row r="8401" spans="1:2" hidden="1">
      <c r="A8401" s="4">
        <v>34935</v>
      </c>
      <c r="B8401">
        <v>6.5</v>
      </c>
    </row>
    <row r="8402" spans="1:2" hidden="1">
      <c r="A8402" s="4">
        <v>34936</v>
      </c>
      <c r="B8402">
        <v>6.38</v>
      </c>
    </row>
    <row r="8403" spans="1:2" hidden="1">
      <c r="A8403" s="4">
        <v>34939</v>
      </c>
      <c r="B8403">
        <v>6.34</v>
      </c>
    </row>
    <row r="8404" spans="1:2" hidden="1">
      <c r="A8404" s="4">
        <v>34940</v>
      </c>
      <c r="B8404">
        <v>6.36</v>
      </c>
    </row>
    <row r="8405" spans="1:2" hidden="1">
      <c r="A8405" s="4">
        <v>34941</v>
      </c>
      <c r="B8405">
        <v>6.33</v>
      </c>
    </row>
    <row r="8406" spans="1:2" hidden="1">
      <c r="A8406" s="4">
        <v>34942</v>
      </c>
      <c r="B8406">
        <v>6.28</v>
      </c>
    </row>
    <row r="8407" spans="1:2" hidden="1">
      <c r="A8407" s="4">
        <v>34943</v>
      </c>
      <c r="B8407">
        <v>6.22</v>
      </c>
    </row>
    <row r="8408" spans="1:2" hidden="1">
      <c r="A8408" s="4">
        <v>34947</v>
      </c>
      <c r="B8408">
        <v>6.18</v>
      </c>
    </row>
    <row r="8409" spans="1:2" hidden="1">
      <c r="A8409" s="4">
        <v>34948</v>
      </c>
      <c r="B8409">
        <v>6.17</v>
      </c>
    </row>
    <row r="8410" spans="1:2" hidden="1">
      <c r="A8410" s="4">
        <v>34949</v>
      </c>
      <c r="B8410">
        <v>6.21</v>
      </c>
    </row>
    <row r="8411" spans="1:2" hidden="1">
      <c r="A8411" s="4">
        <v>34950</v>
      </c>
      <c r="B8411">
        <v>6.24</v>
      </c>
    </row>
    <row r="8412" spans="1:2" hidden="1">
      <c r="A8412" s="4">
        <v>34953</v>
      </c>
      <c r="B8412">
        <v>6.24</v>
      </c>
    </row>
    <row r="8413" spans="1:2" hidden="1">
      <c r="A8413" s="4">
        <v>34954</v>
      </c>
      <c r="B8413">
        <v>6.16</v>
      </c>
    </row>
    <row r="8414" spans="1:2" hidden="1">
      <c r="A8414" s="4">
        <v>34955</v>
      </c>
      <c r="B8414">
        <v>6.18</v>
      </c>
    </row>
    <row r="8415" spans="1:2" hidden="1">
      <c r="A8415" s="4">
        <v>34956</v>
      </c>
      <c r="B8415">
        <v>6.08</v>
      </c>
    </row>
    <row r="8416" spans="1:2" hidden="1">
      <c r="A8416" s="4">
        <v>34957</v>
      </c>
      <c r="B8416">
        <v>6.11</v>
      </c>
    </row>
    <row r="8417" spans="1:2" hidden="1">
      <c r="A8417" s="4">
        <v>34960</v>
      </c>
      <c r="B8417">
        <v>6.17</v>
      </c>
    </row>
    <row r="8418" spans="1:2" hidden="1">
      <c r="A8418" s="4">
        <v>34961</v>
      </c>
      <c r="B8418">
        <v>6.14</v>
      </c>
    </row>
    <row r="8419" spans="1:2" hidden="1">
      <c r="A8419" s="4">
        <v>34962</v>
      </c>
      <c r="B8419">
        <v>6.1</v>
      </c>
    </row>
    <row r="8420" spans="1:2" hidden="1">
      <c r="A8420" s="4">
        <v>34963</v>
      </c>
      <c r="B8420">
        <v>6.21</v>
      </c>
    </row>
    <row r="8421" spans="1:2" hidden="1">
      <c r="A8421" s="4">
        <v>34964</v>
      </c>
      <c r="B8421">
        <v>6.25</v>
      </c>
    </row>
    <row r="8422" spans="1:2" hidden="1">
      <c r="A8422" s="4">
        <v>34967</v>
      </c>
      <c r="B8422">
        <v>6.26</v>
      </c>
    </row>
    <row r="8423" spans="1:2" hidden="1">
      <c r="A8423" s="4">
        <v>34968</v>
      </c>
      <c r="B8423">
        <v>6.28</v>
      </c>
    </row>
    <row r="8424" spans="1:2" hidden="1">
      <c r="A8424" s="4">
        <v>34969</v>
      </c>
      <c r="B8424">
        <v>6.3</v>
      </c>
    </row>
    <row r="8425" spans="1:2" hidden="1">
      <c r="A8425" s="4">
        <v>34970</v>
      </c>
      <c r="B8425">
        <v>6.28</v>
      </c>
    </row>
    <row r="8426" spans="1:2" hidden="1">
      <c r="A8426" s="4">
        <v>34971</v>
      </c>
      <c r="B8426">
        <v>6.17</v>
      </c>
    </row>
    <row r="8427" spans="1:2" hidden="1">
      <c r="A8427" s="4">
        <v>34974</v>
      </c>
      <c r="B8427">
        <v>6.15</v>
      </c>
    </row>
    <row r="8428" spans="1:2" hidden="1">
      <c r="A8428" s="4">
        <v>34975</v>
      </c>
      <c r="B8428">
        <v>6.13</v>
      </c>
    </row>
    <row r="8429" spans="1:2" hidden="1">
      <c r="A8429" s="4">
        <v>34976</v>
      </c>
      <c r="B8429">
        <v>6.12</v>
      </c>
    </row>
    <row r="8430" spans="1:2" hidden="1">
      <c r="A8430" s="4">
        <v>34977</v>
      </c>
      <c r="B8430">
        <v>6.06</v>
      </c>
    </row>
    <row r="8431" spans="1:2" hidden="1">
      <c r="A8431" s="4">
        <v>34978</v>
      </c>
      <c r="B8431">
        <v>6.06</v>
      </c>
    </row>
    <row r="8432" spans="1:2" hidden="1">
      <c r="A8432" s="4">
        <v>34982</v>
      </c>
      <c r="B8432">
        <v>6.07</v>
      </c>
    </row>
    <row r="8433" spans="1:2" hidden="1">
      <c r="A8433" s="4">
        <v>34983</v>
      </c>
      <c r="B8433">
        <v>6.09</v>
      </c>
    </row>
    <row r="8434" spans="1:2" hidden="1">
      <c r="A8434" s="4">
        <v>34984</v>
      </c>
      <c r="B8434">
        <v>6.07</v>
      </c>
    </row>
    <row r="8435" spans="1:2" hidden="1">
      <c r="A8435" s="4">
        <v>34985</v>
      </c>
      <c r="B8435">
        <v>5.97</v>
      </c>
    </row>
    <row r="8436" spans="1:2" hidden="1">
      <c r="A8436" s="4">
        <v>34988</v>
      </c>
      <c r="B8436">
        <v>5.97</v>
      </c>
    </row>
    <row r="8437" spans="1:2" hidden="1">
      <c r="A8437" s="4">
        <v>34989</v>
      </c>
      <c r="B8437">
        <v>5.97</v>
      </c>
    </row>
    <row r="8438" spans="1:2" hidden="1">
      <c r="A8438" s="4">
        <v>34990</v>
      </c>
      <c r="B8438">
        <v>5.99</v>
      </c>
    </row>
    <row r="8439" spans="1:2" hidden="1">
      <c r="A8439" s="4">
        <v>34991</v>
      </c>
      <c r="B8439">
        <v>5.98</v>
      </c>
    </row>
    <row r="8440" spans="1:2" hidden="1">
      <c r="A8440" s="4">
        <v>34992</v>
      </c>
      <c r="B8440">
        <v>6.04</v>
      </c>
    </row>
    <row r="8441" spans="1:2" hidden="1">
      <c r="A8441" s="4">
        <v>34995</v>
      </c>
      <c r="B8441">
        <v>6.07</v>
      </c>
    </row>
    <row r="8442" spans="1:2" hidden="1">
      <c r="A8442" s="4">
        <v>34996</v>
      </c>
      <c r="B8442">
        <v>6.02</v>
      </c>
    </row>
    <row r="8443" spans="1:2" hidden="1">
      <c r="A8443" s="4">
        <v>34997</v>
      </c>
      <c r="B8443">
        <v>6</v>
      </c>
    </row>
    <row r="8444" spans="1:2" hidden="1">
      <c r="A8444" s="4">
        <v>34998</v>
      </c>
      <c r="B8444">
        <v>6.06</v>
      </c>
    </row>
    <row r="8445" spans="1:2" hidden="1">
      <c r="A8445" s="4">
        <v>34999</v>
      </c>
      <c r="B8445">
        <v>6.05</v>
      </c>
    </row>
    <row r="8446" spans="1:2" hidden="1">
      <c r="A8446" s="4">
        <v>35002</v>
      </c>
      <c r="B8446">
        <v>6.04</v>
      </c>
    </row>
    <row r="8447" spans="1:2" hidden="1">
      <c r="A8447" s="4">
        <v>35003</v>
      </c>
      <c r="B8447">
        <v>6.03</v>
      </c>
    </row>
    <row r="8448" spans="1:2" hidden="1">
      <c r="A8448" s="4">
        <v>35004</v>
      </c>
      <c r="B8448">
        <v>5.98</v>
      </c>
    </row>
    <row r="8449" spans="1:2" hidden="1">
      <c r="A8449" s="4">
        <v>35005</v>
      </c>
      <c r="B8449">
        <v>5.92</v>
      </c>
    </row>
    <row r="8450" spans="1:2" hidden="1">
      <c r="A8450" s="4">
        <v>35006</v>
      </c>
      <c r="B8450">
        <v>5.94</v>
      </c>
    </row>
    <row r="8451" spans="1:2" hidden="1">
      <c r="A8451" s="4">
        <v>35009</v>
      </c>
      <c r="B8451">
        <v>5.96</v>
      </c>
    </row>
    <row r="8452" spans="1:2" hidden="1">
      <c r="A8452" s="4">
        <v>35010</v>
      </c>
      <c r="B8452">
        <v>5.99</v>
      </c>
    </row>
    <row r="8453" spans="1:2" hidden="1">
      <c r="A8453" s="4">
        <v>35011</v>
      </c>
      <c r="B8453">
        <v>5.92</v>
      </c>
    </row>
    <row r="8454" spans="1:2" hidden="1">
      <c r="A8454" s="4">
        <v>35012</v>
      </c>
      <c r="B8454">
        <v>5.97</v>
      </c>
    </row>
    <row r="8455" spans="1:2" hidden="1">
      <c r="A8455" s="4">
        <v>35013</v>
      </c>
      <c r="B8455">
        <v>6</v>
      </c>
    </row>
    <row r="8456" spans="1:2" hidden="1">
      <c r="A8456" s="4">
        <v>35016</v>
      </c>
      <c r="B8456">
        <v>5.98</v>
      </c>
    </row>
    <row r="8457" spans="1:2" hidden="1">
      <c r="A8457" s="4">
        <v>35017</v>
      </c>
      <c r="B8457">
        <v>5.97</v>
      </c>
    </row>
    <row r="8458" spans="1:2" hidden="1">
      <c r="A8458" s="4">
        <v>35018</v>
      </c>
      <c r="B8458">
        <v>6</v>
      </c>
    </row>
    <row r="8459" spans="1:2" hidden="1">
      <c r="A8459" s="4">
        <v>35019</v>
      </c>
      <c r="B8459">
        <v>5.93</v>
      </c>
    </row>
    <row r="8460" spans="1:2" hidden="1">
      <c r="A8460" s="4">
        <v>35020</v>
      </c>
      <c r="B8460">
        <v>5.92</v>
      </c>
    </row>
    <row r="8461" spans="1:2" hidden="1">
      <c r="A8461" s="4">
        <v>35023</v>
      </c>
      <c r="B8461">
        <v>5.93</v>
      </c>
    </row>
    <row r="8462" spans="1:2" hidden="1">
      <c r="A8462" s="4">
        <v>35024</v>
      </c>
      <c r="B8462">
        <v>5.92</v>
      </c>
    </row>
    <row r="8463" spans="1:2" hidden="1">
      <c r="A8463" s="4">
        <v>35025</v>
      </c>
      <c r="B8463">
        <v>5.93</v>
      </c>
    </row>
    <row r="8464" spans="1:2" hidden="1">
      <c r="A8464" s="4">
        <v>35027</v>
      </c>
      <c r="B8464">
        <v>5.91</v>
      </c>
    </row>
    <row r="8465" spans="1:2" hidden="1">
      <c r="A8465" s="4">
        <v>35030</v>
      </c>
      <c r="B8465">
        <v>5.88</v>
      </c>
    </row>
    <row r="8466" spans="1:2" hidden="1">
      <c r="A8466" s="4">
        <v>35031</v>
      </c>
      <c r="B8466">
        <v>5.88</v>
      </c>
    </row>
    <row r="8467" spans="1:2" hidden="1">
      <c r="A8467" s="4">
        <v>35032</v>
      </c>
      <c r="B8467">
        <v>5.85</v>
      </c>
    </row>
    <row r="8468" spans="1:2" hidden="1">
      <c r="A8468" s="4">
        <v>35033</v>
      </c>
      <c r="B8468">
        <v>5.76</v>
      </c>
    </row>
    <row r="8469" spans="1:2" hidden="1">
      <c r="A8469" s="4">
        <v>35034</v>
      </c>
      <c r="B8469">
        <v>5.71</v>
      </c>
    </row>
    <row r="8470" spans="1:2" hidden="1">
      <c r="A8470" s="4">
        <v>35037</v>
      </c>
      <c r="B8470">
        <v>5.63</v>
      </c>
    </row>
    <row r="8471" spans="1:2" hidden="1">
      <c r="A8471" s="4">
        <v>35038</v>
      </c>
      <c r="B8471">
        <v>5.65</v>
      </c>
    </row>
    <row r="8472" spans="1:2" hidden="1">
      <c r="A8472" s="4">
        <v>35039</v>
      </c>
      <c r="B8472">
        <v>5.67</v>
      </c>
    </row>
    <row r="8473" spans="1:2" hidden="1">
      <c r="A8473" s="4">
        <v>35040</v>
      </c>
      <c r="B8473">
        <v>5.72</v>
      </c>
    </row>
    <row r="8474" spans="1:2" hidden="1">
      <c r="A8474" s="4">
        <v>35041</v>
      </c>
      <c r="B8474">
        <v>5.73</v>
      </c>
    </row>
    <row r="8475" spans="1:2" hidden="1">
      <c r="A8475" s="4">
        <v>35044</v>
      </c>
      <c r="B8475">
        <v>5.71</v>
      </c>
    </row>
    <row r="8476" spans="1:2" hidden="1">
      <c r="A8476" s="4">
        <v>35045</v>
      </c>
      <c r="B8476">
        <v>5.72</v>
      </c>
    </row>
    <row r="8477" spans="1:2" hidden="1">
      <c r="A8477" s="4">
        <v>35046</v>
      </c>
      <c r="B8477">
        <v>5.74</v>
      </c>
    </row>
    <row r="8478" spans="1:2" hidden="1">
      <c r="A8478" s="4">
        <v>35047</v>
      </c>
      <c r="B8478">
        <v>5.74</v>
      </c>
    </row>
    <row r="8479" spans="1:2" hidden="1">
      <c r="A8479" s="4">
        <v>35048</v>
      </c>
      <c r="B8479">
        <v>5.75</v>
      </c>
    </row>
    <row r="8480" spans="1:2" hidden="1">
      <c r="A8480" s="4">
        <v>35051</v>
      </c>
      <c r="B8480">
        <v>5.85</v>
      </c>
    </row>
    <row r="8481" spans="1:2" hidden="1">
      <c r="A8481" s="4">
        <v>35052</v>
      </c>
      <c r="B8481">
        <v>5.81</v>
      </c>
    </row>
    <row r="8482" spans="1:2" hidden="1">
      <c r="A8482" s="4">
        <v>35053</v>
      </c>
      <c r="B8482">
        <v>5.76</v>
      </c>
    </row>
    <row r="8483" spans="1:2" hidden="1">
      <c r="A8483" s="4">
        <v>35054</v>
      </c>
      <c r="B8483">
        <v>5.77</v>
      </c>
    </row>
    <row r="8484" spans="1:2" hidden="1">
      <c r="A8484" s="4">
        <v>35055</v>
      </c>
      <c r="B8484">
        <v>5.71</v>
      </c>
    </row>
    <row r="8485" spans="1:2" hidden="1">
      <c r="A8485" s="4">
        <v>35059</v>
      </c>
      <c r="B8485">
        <v>5.69</v>
      </c>
    </row>
    <row r="8486" spans="1:2" hidden="1">
      <c r="A8486" s="4">
        <v>35060</v>
      </c>
      <c r="B8486">
        <v>5.66</v>
      </c>
    </row>
    <row r="8487" spans="1:2" hidden="1">
      <c r="A8487" s="4">
        <v>35061</v>
      </c>
      <c r="B8487">
        <v>5.63</v>
      </c>
    </row>
    <row r="8488" spans="1:2" hidden="1">
      <c r="A8488" s="4">
        <v>35062</v>
      </c>
      <c r="B8488">
        <v>5.58</v>
      </c>
    </row>
    <row r="8489" spans="1:2" hidden="1">
      <c r="A8489" s="4">
        <v>35066</v>
      </c>
      <c r="B8489">
        <v>5.6</v>
      </c>
    </row>
    <row r="8490" spans="1:2" hidden="1">
      <c r="A8490" s="4">
        <v>35067</v>
      </c>
      <c r="B8490">
        <v>5.58</v>
      </c>
    </row>
    <row r="8491" spans="1:2" hidden="1">
      <c r="A8491" s="4">
        <v>35068</v>
      </c>
      <c r="B8491">
        <v>5.65</v>
      </c>
    </row>
    <row r="8492" spans="1:2" hidden="1">
      <c r="A8492" s="4">
        <v>35069</v>
      </c>
      <c r="B8492">
        <v>5.69</v>
      </c>
    </row>
    <row r="8493" spans="1:2" hidden="1">
      <c r="A8493" s="4">
        <v>35072</v>
      </c>
      <c r="B8493">
        <v>5.68</v>
      </c>
    </row>
    <row r="8494" spans="1:2" hidden="1">
      <c r="A8494" s="4">
        <v>35073</v>
      </c>
      <c r="B8494">
        <v>5.7</v>
      </c>
    </row>
    <row r="8495" spans="1:2" hidden="1">
      <c r="A8495" s="4">
        <v>35074</v>
      </c>
      <c r="B8495">
        <v>5.8</v>
      </c>
    </row>
    <row r="8496" spans="1:2" hidden="1">
      <c r="A8496" s="4">
        <v>35075</v>
      </c>
      <c r="B8496">
        <v>5.78</v>
      </c>
    </row>
    <row r="8497" spans="1:2" hidden="1">
      <c r="A8497" s="4">
        <v>35076</v>
      </c>
      <c r="B8497">
        <v>5.75</v>
      </c>
    </row>
    <row r="8498" spans="1:2" hidden="1">
      <c r="A8498" s="4">
        <v>35080</v>
      </c>
      <c r="B8498">
        <v>5.66</v>
      </c>
    </row>
    <row r="8499" spans="1:2" hidden="1">
      <c r="A8499" s="4">
        <v>35081</v>
      </c>
      <c r="B8499">
        <v>5.58</v>
      </c>
    </row>
    <row r="8500" spans="1:2" hidden="1">
      <c r="A8500" s="4">
        <v>35082</v>
      </c>
      <c r="B8500">
        <v>5.53</v>
      </c>
    </row>
    <row r="8501" spans="1:2" hidden="1">
      <c r="A8501" s="4">
        <v>35083</v>
      </c>
      <c r="B8501">
        <v>5.54</v>
      </c>
    </row>
    <row r="8502" spans="1:2" hidden="1">
      <c r="A8502" s="4">
        <v>35086</v>
      </c>
      <c r="B8502">
        <v>5.61</v>
      </c>
    </row>
    <row r="8503" spans="1:2" hidden="1">
      <c r="A8503" s="4">
        <v>35087</v>
      </c>
      <c r="B8503">
        <v>5.66</v>
      </c>
    </row>
    <row r="8504" spans="1:2" hidden="1">
      <c r="A8504" s="4">
        <v>35088</v>
      </c>
      <c r="B8504">
        <v>5.62</v>
      </c>
    </row>
    <row r="8505" spans="1:2" hidden="1">
      <c r="A8505" s="4">
        <v>35089</v>
      </c>
      <c r="B8505">
        <v>5.7</v>
      </c>
    </row>
    <row r="8506" spans="1:2" hidden="1">
      <c r="A8506" s="4">
        <v>35090</v>
      </c>
      <c r="B8506">
        <v>5.65</v>
      </c>
    </row>
    <row r="8507" spans="1:2" hidden="1">
      <c r="A8507" s="4">
        <v>35093</v>
      </c>
      <c r="B8507">
        <v>5.69</v>
      </c>
    </row>
    <row r="8508" spans="1:2" hidden="1">
      <c r="A8508" s="4">
        <v>35094</v>
      </c>
      <c r="B8508">
        <v>5.63</v>
      </c>
    </row>
    <row r="8509" spans="1:2" hidden="1">
      <c r="A8509" s="4">
        <v>35095</v>
      </c>
      <c r="B8509">
        <v>5.6</v>
      </c>
    </row>
    <row r="8510" spans="1:2" hidden="1">
      <c r="A8510" s="4">
        <v>35096</v>
      </c>
      <c r="B8510">
        <v>5.63</v>
      </c>
    </row>
    <row r="8511" spans="1:2" hidden="1">
      <c r="A8511" s="4">
        <v>35097</v>
      </c>
      <c r="B8511">
        <v>5.66</v>
      </c>
    </row>
    <row r="8512" spans="1:2" hidden="1">
      <c r="A8512" s="4">
        <v>35100</v>
      </c>
      <c r="B8512">
        <v>5.7</v>
      </c>
    </row>
    <row r="8513" spans="1:2" hidden="1">
      <c r="A8513" s="4">
        <v>35101</v>
      </c>
      <c r="B8513">
        <v>5.68</v>
      </c>
    </row>
    <row r="8514" spans="1:2" hidden="1">
      <c r="A8514" s="4">
        <v>35102</v>
      </c>
      <c r="B8514">
        <v>5.66</v>
      </c>
    </row>
    <row r="8515" spans="1:2" hidden="1">
      <c r="A8515" s="4">
        <v>35103</v>
      </c>
      <c r="B8515">
        <v>5.66</v>
      </c>
    </row>
    <row r="8516" spans="1:2" hidden="1">
      <c r="A8516" s="4">
        <v>35104</v>
      </c>
      <c r="B8516">
        <v>5.66</v>
      </c>
    </row>
    <row r="8517" spans="1:2" hidden="1">
      <c r="A8517" s="4">
        <v>35107</v>
      </c>
      <c r="B8517">
        <v>5.61</v>
      </c>
    </row>
    <row r="8518" spans="1:2" hidden="1">
      <c r="A8518" s="4">
        <v>35108</v>
      </c>
      <c r="B8518">
        <v>5.58</v>
      </c>
    </row>
    <row r="8519" spans="1:2" hidden="1">
      <c r="A8519" s="4">
        <v>35109</v>
      </c>
      <c r="B8519">
        <v>5.62</v>
      </c>
    </row>
    <row r="8520" spans="1:2" hidden="1">
      <c r="A8520" s="4">
        <v>35110</v>
      </c>
      <c r="B8520">
        <v>5.7</v>
      </c>
    </row>
    <row r="8521" spans="1:2" hidden="1">
      <c r="A8521" s="4">
        <v>35111</v>
      </c>
      <c r="B8521">
        <v>5.76</v>
      </c>
    </row>
    <row r="8522" spans="1:2" hidden="1">
      <c r="A8522" s="4">
        <v>35115</v>
      </c>
      <c r="B8522">
        <v>6.01</v>
      </c>
    </row>
    <row r="8523" spans="1:2" hidden="1">
      <c r="A8523" s="4">
        <v>35116</v>
      </c>
      <c r="B8523">
        <v>5.98</v>
      </c>
    </row>
    <row r="8524" spans="1:2" hidden="1">
      <c r="A8524" s="4">
        <v>35117</v>
      </c>
      <c r="B8524">
        <v>5.92</v>
      </c>
    </row>
    <row r="8525" spans="1:2" hidden="1">
      <c r="A8525" s="4">
        <v>35118</v>
      </c>
      <c r="B8525">
        <v>5.97</v>
      </c>
    </row>
    <row r="8526" spans="1:2" hidden="1">
      <c r="A8526" s="4">
        <v>35121</v>
      </c>
      <c r="B8526">
        <v>6.01</v>
      </c>
    </row>
    <row r="8527" spans="1:2" hidden="1">
      <c r="A8527" s="4">
        <v>35122</v>
      </c>
      <c r="B8527">
        <v>6.06</v>
      </c>
    </row>
    <row r="8528" spans="1:2" hidden="1">
      <c r="A8528" s="4">
        <v>35123</v>
      </c>
      <c r="B8528">
        <v>6.11</v>
      </c>
    </row>
    <row r="8529" spans="1:2" hidden="1">
      <c r="A8529" s="4">
        <v>35124</v>
      </c>
      <c r="B8529">
        <v>6.13</v>
      </c>
    </row>
    <row r="8530" spans="1:2" hidden="1">
      <c r="A8530" s="4">
        <v>35125</v>
      </c>
      <c r="B8530">
        <v>5.99</v>
      </c>
    </row>
    <row r="8531" spans="1:2" hidden="1">
      <c r="A8531" s="4">
        <v>35128</v>
      </c>
      <c r="B8531">
        <v>5.92</v>
      </c>
    </row>
    <row r="8532" spans="1:2" hidden="1">
      <c r="A8532" s="4">
        <v>35129</v>
      </c>
      <c r="B8532">
        <v>5.96</v>
      </c>
    </row>
    <row r="8533" spans="1:2" hidden="1">
      <c r="A8533" s="4">
        <v>35130</v>
      </c>
      <c r="B8533">
        <v>6.05</v>
      </c>
    </row>
    <row r="8534" spans="1:2" hidden="1">
      <c r="A8534" s="4">
        <v>35131</v>
      </c>
      <c r="B8534">
        <v>6.07</v>
      </c>
    </row>
    <row r="8535" spans="1:2" hidden="1">
      <c r="A8535" s="4">
        <v>35132</v>
      </c>
      <c r="B8535">
        <v>6.41</v>
      </c>
    </row>
    <row r="8536" spans="1:2" hidden="1">
      <c r="A8536" s="4">
        <v>35135</v>
      </c>
      <c r="B8536">
        <v>6.33</v>
      </c>
    </row>
    <row r="8537" spans="1:2" hidden="1">
      <c r="A8537" s="4">
        <v>35136</v>
      </c>
      <c r="B8537">
        <v>6.36</v>
      </c>
    </row>
    <row r="8538" spans="1:2" hidden="1">
      <c r="A8538" s="4">
        <v>35137</v>
      </c>
      <c r="B8538">
        <v>6.35</v>
      </c>
    </row>
    <row r="8539" spans="1:2" hidden="1">
      <c r="A8539" s="4">
        <v>35138</v>
      </c>
      <c r="B8539">
        <v>6.36</v>
      </c>
    </row>
    <row r="8540" spans="1:2" hidden="1">
      <c r="A8540" s="4">
        <v>35139</v>
      </c>
      <c r="B8540">
        <v>6.46</v>
      </c>
    </row>
    <row r="8541" spans="1:2" hidden="1">
      <c r="A8541" s="4">
        <v>35142</v>
      </c>
      <c r="B8541">
        <v>6.43</v>
      </c>
    </row>
    <row r="8542" spans="1:2" hidden="1">
      <c r="A8542" s="4">
        <v>35143</v>
      </c>
      <c r="B8542">
        <v>6.41</v>
      </c>
    </row>
    <row r="8543" spans="1:2" hidden="1">
      <c r="A8543" s="4">
        <v>35144</v>
      </c>
      <c r="B8543">
        <v>6.34</v>
      </c>
    </row>
    <row r="8544" spans="1:2" hidden="1">
      <c r="A8544" s="4">
        <v>35145</v>
      </c>
      <c r="B8544">
        <v>6.28</v>
      </c>
    </row>
    <row r="8545" spans="1:2" hidden="1">
      <c r="A8545" s="4">
        <v>35146</v>
      </c>
      <c r="B8545">
        <v>6.32</v>
      </c>
    </row>
    <row r="8546" spans="1:2" hidden="1">
      <c r="A8546" s="4">
        <v>35149</v>
      </c>
      <c r="B8546">
        <v>6.26</v>
      </c>
    </row>
    <row r="8547" spans="1:2" hidden="1">
      <c r="A8547" s="4">
        <v>35150</v>
      </c>
      <c r="B8547">
        <v>6.25</v>
      </c>
    </row>
    <row r="8548" spans="1:2" hidden="1">
      <c r="A8548" s="4">
        <v>35151</v>
      </c>
      <c r="B8548">
        <v>6.34</v>
      </c>
    </row>
    <row r="8549" spans="1:2" hidden="1">
      <c r="A8549" s="4">
        <v>35152</v>
      </c>
      <c r="B8549">
        <v>6.41</v>
      </c>
    </row>
    <row r="8550" spans="1:2" hidden="1">
      <c r="A8550" s="4">
        <v>35153</v>
      </c>
      <c r="B8550">
        <v>6.34</v>
      </c>
    </row>
    <row r="8551" spans="1:2" hidden="1">
      <c r="A8551" s="4">
        <v>35156</v>
      </c>
      <c r="B8551">
        <v>6.31</v>
      </c>
    </row>
    <row r="8552" spans="1:2" hidden="1">
      <c r="A8552" s="4">
        <v>35157</v>
      </c>
      <c r="B8552">
        <v>6.25</v>
      </c>
    </row>
    <row r="8553" spans="1:2" hidden="1">
      <c r="A8553" s="4">
        <v>35158</v>
      </c>
      <c r="B8553">
        <v>6.27</v>
      </c>
    </row>
    <row r="8554" spans="1:2" hidden="1">
      <c r="A8554" s="4">
        <v>35159</v>
      </c>
      <c r="B8554">
        <v>6.33</v>
      </c>
    </row>
    <row r="8555" spans="1:2" hidden="1">
      <c r="A8555" s="4">
        <v>35160</v>
      </c>
      <c r="B8555">
        <v>6.57</v>
      </c>
    </row>
    <row r="8556" spans="1:2" hidden="1">
      <c r="A8556" s="4">
        <v>35163</v>
      </c>
      <c r="B8556">
        <v>6.63</v>
      </c>
    </row>
    <row r="8557" spans="1:2" hidden="1">
      <c r="A8557" s="4">
        <v>35164</v>
      </c>
      <c r="B8557">
        <v>6.56</v>
      </c>
    </row>
    <row r="8558" spans="1:2" hidden="1">
      <c r="A8558" s="4">
        <v>35165</v>
      </c>
      <c r="B8558">
        <v>6.63</v>
      </c>
    </row>
    <row r="8559" spans="1:2" hidden="1">
      <c r="A8559" s="4">
        <v>35166</v>
      </c>
      <c r="B8559">
        <v>6.68</v>
      </c>
    </row>
    <row r="8560" spans="1:2" hidden="1">
      <c r="A8560" s="4">
        <v>35167</v>
      </c>
      <c r="B8560">
        <v>6.52</v>
      </c>
    </row>
    <row r="8561" spans="1:2" hidden="1">
      <c r="A8561" s="4">
        <v>35170</v>
      </c>
      <c r="B8561">
        <v>6.47</v>
      </c>
    </row>
    <row r="8562" spans="1:2" hidden="1">
      <c r="A8562" s="4">
        <v>35171</v>
      </c>
      <c r="B8562">
        <v>6.48</v>
      </c>
    </row>
    <row r="8563" spans="1:2" hidden="1">
      <c r="A8563" s="4">
        <v>35172</v>
      </c>
      <c r="B8563">
        <v>6.52</v>
      </c>
    </row>
    <row r="8564" spans="1:2" hidden="1">
      <c r="A8564" s="4">
        <v>35173</v>
      </c>
      <c r="B8564">
        <v>6.58</v>
      </c>
    </row>
    <row r="8565" spans="1:2" hidden="1">
      <c r="A8565" s="4">
        <v>35174</v>
      </c>
      <c r="B8565">
        <v>6.53</v>
      </c>
    </row>
    <row r="8566" spans="1:2" hidden="1">
      <c r="A8566" s="4">
        <v>35177</v>
      </c>
      <c r="B8566">
        <v>6.48</v>
      </c>
    </row>
    <row r="8567" spans="1:2" hidden="1">
      <c r="A8567" s="4">
        <v>35178</v>
      </c>
      <c r="B8567">
        <v>6.52</v>
      </c>
    </row>
    <row r="8568" spans="1:2" hidden="1">
      <c r="A8568" s="4">
        <v>35179</v>
      </c>
      <c r="B8568">
        <v>6.57</v>
      </c>
    </row>
    <row r="8569" spans="1:2" hidden="1">
      <c r="A8569" s="4">
        <v>35180</v>
      </c>
      <c r="B8569">
        <v>6.56</v>
      </c>
    </row>
    <row r="8570" spans="1:2" hidden="1">
      <c r="A8570" s="4">
        <v>35181</v>
      </c>
      <c r="B8570">
        <v>6.54</v>
      </c>
    </row>
    <row r="8571" spans="1:2" hidden="1">
      <c r="A8571" s="4">
        <v>35184</v>
      </c>
      <c r="B8571">
        <v>6.59</v>
      </c>
    </row>
    <row r="8572" spans="1:2" hidden="1">
      <c r="A8572" s="4">
        <v>35185</v>
      </c>
      <c r="B8572">
        <v>6.66</v>
      </c>
    </row>
    <row r="8573" spans="1:2" hidden="1">
      <c r="A8573" s="4">
        <v>35186</v>
      </c>
      <c r="B8573">
        <v>6.68</v>
      </c>
    </row>
    <row r="8574" spans="1:2" hidden="1">
      <c r="A8574" s="4">
        <v>35187</v>
      </c>
      <c r="B8574">
        <v>6.85</v>
      </c>
    </row>
    <row r="8575" spans="1:2" hidden="1">
      <c r="A8575" s="4">
        <v>35188</v>
      </c>
      <c r="B8575">
        <v>6.9</v>
      </c>
    </row>
    <row r="8576" spans="1:2" hidden="1">
      <c r="A8576" s="4">
        <v>35191</v>
      </c>
      <c r="B8576">
        <v>6.86</v>
      </c>
    </row>
    <row r="8577" spans="1:2" hidden="1">
      <c r="A8577" s="4">
        <v>35192</v>
      </c>
      <c r="B8577">
        <v>6.87</v>
      </c>
    </row>
    <row r="8578" spans="1:2" hidden="1">
      <c r="A8578" s="4">
        <v>35193</v>
      </c>
      <c r="B8578">
        <v>6.78</v>
      </c>
    </row>
    <row r="8579" spans="1:2" hidden="1">
      <c r="A8579" s="4">
        <v>35194</v>
      </c>
      <c r="B8579">
        <v>6.84</v>
      </c>
    </row>
    <row r="8580" spans="1:2" hidden="1">
      <c r="A8580" s="4">
        <v>35195</v>
      </c>
      <c r="B8580">
        <v>6.75</v>
      </c>
    </row>
    <row r="8581" spans="1:2" hidden="1">
      <c r="A8581" s="4">
        <v>35198</v>
      </c>
      <c r="B8581">
        <v>6.72</v>
      </c>
    </row>
    <row r="8582" spans="1:2" hidden="1">
      <c r="A8582" s="4">
        <v>35199</v>
      </c>
      <c r="B8582">
        <v>6.66</v>
      </c>
    </row>
    <row r="8583" spans="1:2" hidden="1">
      <c r="A8583" s="4">
        <v>35200</v>
      </c>
      <c r="B8583">
        <v>6.65</v>
      </c>
    </row>
    <row r="8584" spans="1:2" hidden="1">
      <c r="A8584" s="4">
        <v>35201</v>
      </c>
      <c r="B8584">
        <v>6.7</v>
      </c>
    </row>
    <row r="8585" spans="1:2" hidden="1">
      <c r="A8585" s="4">
        <v>35202</v>
      </c>
      <c r="B8585">
        <v>6.65</v>
      </c>
    </row>
    <row r="8586" spans="1:2" hidden="1">
      <c r="A8586" s="4">
        <v>35205</v>
      </c>
      <c r="B8586">
        <v>6.62</v>
      </c>
    </row>
    <row r="8587" spans="1:2" hidden="1">
      <c r="A8587" s="4">
        <v>35206</v>
      </c>
      <c r="B8587">
        <v>6.65</v>
      </c>
    </row>
    <row r="8588" spans="1:2" hidden="1">
      <c r="A8588" s="4">
        <v>35207</v>
      </c>
      <c r="B8588">
        <v>6.63</v>
      </c>
    </row>
    <row r="8589" spans="1:2" hidden="1">
      <c r="A8589" s="4">
        <v>35208</v>
      </c>
      <c r="B8589">
        <v>6.68</v>
      </c>
    </row>
    <row r="8590" spans="1:2" hidden="1">
      <c r="A8590" s="4">
        <v>35209</v>
      </c>
      <c r="B8590">
        <v>6.65</v>
      </c>
    </row>
    <row r="8591" spans="1:2" hidden="1">
      <c r="A8591" s="4">
        <v>35213</v>
      </c>
      <c r="B8591">
        <v>6.67</v>
      </c>
    </row>
    <row r="8592" spans="1:2" hidden="1">
      <c r="A8592" s="4">
        <v>35214</v>
      </c>
      <c r="B8592">
        <v>6.77</v>
      </c>
    </row>
    <row r="8593" spans="1:2" hidden="1">
      <c r="A8593" s="4">
        <v>35215</v>
      </c>
      <c r="B8593">
        <v>6.78</v>
      </c>
    </row>
    <row r="8594" spans="1:2" hidden="1">
      <c r="A8594" s="4">
        <v>35216</v>
      </c>
      <c r="B8594">
        <v>6.85</v>
      </c>
    </row>
    <row r="8595" spans="1:2" hidden="1">
      <c r="A8595" s="4">
        <v>35219</v>
      </c>
      <c r="B8595">
        <v>6.87</v>
      </c>
    </row>
    <row r="8596" spans="1:2" hidden="1">
      <c r="A8596" s="4">
        <v>35220</v>
      </c>
      <c r="B8596">
        <v>6.86</v>
      </c>
    </row>
    <row r="8597" spans="1:2" hidden="1">
      <c r="A8597" s="4">
        <v>35221</v>
      </c>
      <c r="B8597">
        <v>6.82</v>
      </c>
    </row>
    <row r="8598" spans="1:2" hidden="1">
      <c r="A8598" s="4">
        <v>35222</v>
      </c>
      <c r="B8598">
        <v>6.76</v>
      </c>
    </row>
    <row r="8599" spans="1:2" hidden="1">
      <c r="A8599" s="4">
        <v>35223</v>
      </c>
      <c r="B8599">
        <v>6.93</v>
      </c>
    </row>
    <row r="8600" spans="1:2" hidden="1">
      <c r="A8600" s="4">
        <v>35226</v>
      </c>
      <c r="B8600">
        <v>6.97</v>
      </c>
    </row>
    <row r="8601" spans="1:2" hidden="1">
      <c r="A8601" s="4">
        <v>35227</v>
      </c>
      <c r="B8601">
        <v>6.99</v>
      </c>
    </row>
    <row r="8602" spans="1:2" hidden="1">
      <c r="A8602" s="4">
        <v>35228</v>
      </c>
      <c r="B8602">
        <v>7.03</v>
      </c>
    </row>
    <row r="8603" spans="1:2" hidden="1">
      <c r="A8603" s="4">
        <v>35229</v>
      </c>
      <c r="B8603">
        <v>7.01</v>
      </c>
    </row>
    <row r="8604" spans="1:2" hidden="1">
      <c r="A8604" s="4">
        <v>35230</v>
      </c>
      <c r="B8604">
        <v>6.95</v>
      </c>
    </row>
    <row r="8605" spans="1:2" hidden="1">
      <c r="A8605" s="4">
        <v>35233</v>
      </c>
      <c r="B8605">
        <v>6.9</v>
      </c>
    </row>
    <row r="8606" spans="1:2" hidden="1">
      <c r="A8606" s="4">
        <v>35234</v>
      </c>
      <c r="B8606">
        <v>6.93</v>
      </c>
    </row>
    <row r="8607" spans="1:2" hidden="1">
      <c r="A8607" s="4">
        <v>35235</v>
      </c>
      <c r="B8607">
        <v>6.96</v>
      </c>
    </row>
    <row r="8608" spans="1:2" hidden="1">
      <c r="A8608" s="4">
        <v>35236</v>
      </c>
      <c r="B8608">
        <v>6.98</v>
      </c>
    </row>
    <row r="8609" spans="1:2" hidden="1">
      <c r="A8609" s="4">
        <v>35237</v>
      </c>
      <c r="B8609">
        <v>6.96</v>
      </c>
    </row>
    <row r="8610" spans="1:2" hidden="1">
      <c r="A8610" s="4">
        <v>35240</v>
      </c>
      <c r="B8610">
        <v>6.94</v>
      </c>
    </row>
    <row r="8611" spans="1:2" hidden="1">
      <c r="A8611" s="4">
        <v>35241</v>
      </c>
      <c r="B8611">
        <v>6.91</v>
      </c>
    </row>
    <row r="8612" spans="1:2" hidden="1">
      <c r="A8612" s="4">
        <v>35242</v>
      </c>
      <c r="B8612">
        <v>6.91</v>
      </c>
    </row>
    <row r="8613" spans="1:2" hidden="1">
      <c r="A8613" s="4">
        <v>35243</v>
      </c>
      <c r="B8613">
        <v>6.83</v>
      </c>
    </row>
    <row r="8614" spans="1:2" hidden="1">
      <c r="A8614" s="4">
        <v>35244</v>
      </c>
      <c r="B8614">
        <v>6.73</v>
      </c>
    </row>
    <row r="8615" spans="1:2" hidden="1">
      <c r="A8615" s="4">
        <v>35247</v>
      </c>
      <c r="B8615">
        <v>6.74</v>
      </c>
    </row>
    <row r="8616" spans="1:2" hidden="1">
      <c r="A8616" s="4">
        <v>35248</v>
      </c>
      <c r="B8616">
        <v>6.8</v>
      </c>
    </row>
    <row r="8617" spans="1:2" hidden="1">
      <c r="A8617" s="4">
        <v>35249</v>
      </c>
      <c r="B8617">
        <v>6.78</v>
      </c>
    </row>
    <row r="8618" spans="1:2" hidden="1">
      <c r="A8618" s="4">
        <v>35251</v>
      </c>
      <c r="B8618">
        <v>7.06</v>
      </c>
    </row>
    <row r="8619" spans="1:2" hidden="1">
      <c r="A8619" s="4">
        <v>35254</v>
      </c>
      <c r="B8619">
        <v>7.05</v>
      </c>
    </row>
    <row r="8620" spans="1:2" hidden="1">
      <c r="A8620" s="4">
        <v>35255</v>
      </c>
      <c r="B8620">
        <v>7</v>
      </c>
    </row>
    <row r="8621" spans="1:2" hidden="1">
      <c r="A8621" s="4">
        <v>35256</v>
      </c>
      <c r="B8621">
        <v>6.95</v>
      </c>
    </row>
    <row r="8622" spans="1:2" hidden="1">
      <c r="A8622" s="4">
        <v>35257</v>
      </c>
      <c r="B8622">
        <v>6.9</v>
      </c>
    </row>
    <row r="8623" spans="1:2" hidden="1">
      <c r="A8623" s="4">
        <v>35258</v>
      </c>
      <c r="B8623">
        <v>6.85</v>
      </c>
    </row>
    <row r="8624" spans="1:2" hidden="1">
      <c r="A8624" s="4">
        <v>35261</v>
      </c>
      <c r="B8624">
        <v>6.89</v>
      </c>
    </row>
    <row r="8625" spans="1:2" hidden="1">
      <c r="A8625" s="4">
        <v>35262</v>
      </c>
      <c r="B8625">
        <v>6.84</v>
      </c>
    </row>
    <row r="8626" spans="1:2" hidden="1">
      <c r="A8626" s="4">
        <v>35263</v>
      </c>
      <c r="B8626">
        <v>6.83</v>
      </c>
    </row>
    <row r="8627" spans="1:2" hidden="1">
      <c r="A8627" s="4">
        <v>35264</v>
      </c>
      <c r="B8627">
        <v>6.72</v>
      </c>
    </row>
    <row r="8628" spans="1:2" hidden="1">
      <c r="A8628" s="4">
        <v>35265</v>
      </c>
      <c r="B8628">
        <v>6.78</v>
      </c>
    </row>
    <row r="8629" spans="1:2" hidden="1">
      <c r="A8629" s="4">
        <v>35268</v>
      </c>
      <c r="B8629">
        <v>6.84</v>
      </c>
    </row>
    <row r="8630" spans="1:2" hidden="1">
      <c r="A8630" s="4">
        <v>35269</v>
      </c>
      <c r="B8630">
        <v>6.8</v>
      </c>
    </row>
    <row r="8631" spans="1:2" hidden="1">
      <c r="A8631" s="4">
        <v>35270</v>
      </c>
      <c r="B8631">
        <v>6.87</v>
      </c>
    </row>
    <row r="8632" spans="1:2" hidden="1">
      <c r="A8632" s="4">
        <v>35271</v>
      </c>
      <c r="B8632">
        <v>6.87</v>
      </c>
    </row>
    <row r="8633" spans="1:2" hidden="1">
      <c r="A8633" s="4">
        <v>35272</v>
      </c>
      <c r="B8633">
        <v>6.85</v>
      </c>
    </row>
    <row r="8634" spans="1:2" hidden="1">
      <c r="A8634" s="4">
        <v>35275</v>
      </c>
      <c r="B8634">
        <v>6.93</v>
      </c>
    </row>
    <row r="8635" spans="1:2" hidden="1">
      <c r="A8635" s="4">
        <v>35276</v>
      </c>
      <c r="B8635">
        <v>6.89</v>
      </c>
    </row>
    <row r="8636" spans="1:2" hidden="1">
      <c r="A8636" s="4">
        <v>35277</v>
      </c>
      <c r="B8636">
        <v>6.8</v>
      </c>
    </row>
    <row r="8637" spans="1:2" hidden="1">
      <c r="A8637" s="4">
        <v>35278</v>
      </c>
      <c r="B8637">
        <v>6.65</v>
      </c>
    </row>
    <row r="8638" spans="1:2" hidden="1">
      <c r="A8638" s="4">
        <v>35279</v>
      </c>
      <c r="B8638">
        <v>6.51</v>
      </c>
    </row>
    <row r="8639" spans="1:2" hidden="1">
      <c r="A8639" s="4">
        <v>35282</v>
      </c>
      <c r="B8639">
        <v>6.53</v>
      </c>
    </row>
    <row r="8640" spans="1:2" hidden="1">
      <c r="A8640" s="4">
        <v>35283</v>
      </c>
      <c r="B8640">
        <v>6.54</v>
      </c>
    </row>
    <row r="8641" spans="1:2" hidden="1">
      <c r="A8641" s="4">
        <v>35284</v>
      </c>
      <c r="B8641">
        <v>6.55</v>
      </c>
    </row>
    <row r="8642" spans="1:2" hidden="1">
      <c r="A8642" s="4">
        <v>35285</v>
      </c>
      <c r="B8642">
        <v>6.56</v>
      </c>
    </row>
    <row r="8643" spans="1:2" hidden="1">
      <c r="A8643" s="4">
        <v>35286</v>
      </c>
      <c r="B8643">
        <v>6.5</v>
      </c>
    </row>
    <row r="8644" spans="1:2" hidden="1">
      <c r="A8644" s="4">
        <v>35289</v>
      </c>
      <c r="B8644">
        <v>6.49</v>
      </c>
    </row>
    <row r="8645" spans="1:2" hidden="1">
      <c r="A8645" s="4">
        <v>35290</v>
      </c>
      <c r="B8645">
        <v>6.57</v>
      </c>
    </row>
    <row r="8646" spans="1:2" hidden="1">
      <c r="A8646" s="4">
        <v>35291</v>
      </c>
      <c r="B8646">
        <v>6.58</v>
      </c>
    </row>
    <row r="8647" spans="1:2" hidden="1">
      <c r="A8647" s="4">
        <v>35292</v>
      </c>
      <c r="B8647">
        <v>6.62</v>
      </c>
    </row>
    <row r="8648" spans="1:2" hidden="1">
      <c r="A8648" s="4">
        <v>35293</v>
      </c>
      <c r="B8648">
        <v>6.56</v>
      </c>
    </row>
    <row r="8649" spans="1:2" hidden="1">
      <c r="A8649" s="4">
        <v>35296</v>
      </c>
      <c r="B8649">
        <v>6.59</v>
      </c>
    </row>
    <row r="8650" spans="1:2" hidden="1">
      <c r="A8650" s="4">
        <v>35297</v>
      </c>
      <c r="B8650">
        <v>6.59</v>
      </c>
    </row>
    <row r="8651" spans="1:2" hidden="1">
      <c r="A8651" s="4">
        <v>35298</v>
      </c>
      <c r="B8651">
        <v>6.61</v>
      </c>
    </row>
    <row r="8652" spans="1:2" hidden="1">
      <c r="A8652" s="4">
        <v>35299</v>
      </c>
      <c r="B8652">
        <v>6.62</v>
      </c>
    </row>
    <row r="8653" spans="1:2" hidden="1">
      <c r="A8653" s="4">
        <v>35300</v>
      </c>
      <c r="B8653">
        <v>6.72</v>
      </c>
    </row>
    <row r="8654" spans="1:2" hidden="1">
      <c r="A8654" s="4">
        <v>35303</v>
      </c>
      <c r="B8654">
        <v>6.8</v>
      </c>
    </row>
    <row r="8655" spans="1:2" hidden="1">
      <c r="A8655" s="4">
        <v>35304</v>
      </c>
      <c r="B8655">
        <v>6.78</v>
      </c>
    </row>
    <row r="8656" spans="1:2" hidden="1">
      <c r="A8656" s="4">
        <v>35305</v>
      </c>
      <c r="B8656">
        <v>6.79</v>
      </c>
    </row>
    <row r="8657" spans="1:2" hidden="1">
      <c r="A8657" s="4">
        <v>35306</v>
      </c>
      <c r="B8657">
        <v>6.86</v>
      </c>
    </row>
    <row r="8658" spans="1:2" hidden="1">
      <c r="A8658" s="4">
        <v>35307</v>
      </c>
      <c r="B8658">
        <v>6.96</v>
      </c>
    </row>
    <row r="8659" spans="1:2" hidden="1">
      <c r="A8659" s="4">
        <v>35311</v>
      </c>
      <c r="B8659">
        <v>6.92</v>
      </c>
    </row>
    <row r="8660" spans="1:2" hidden="1">
      <c r="A8660" s="4">
        <v>35312</v>
      </c>
      <c r="B8660">
        <v>6.94</v>
      </c>
    </row>
    <row r="8661" spans="1:2" hidden="1">
      <c r="A8661" s="4">
        <v>35313</v>
      </c>
      <c r="B8661">
        <v>6.98</v>
      </c>
    </row>
    <row r="8662" spans="1:2" hidden="1">
      <c r="A8662" s="4">
        <v>35314</v>
      </c>
      <c r="B8662">
        <v>6.94</v>
      </c>
    </row>
    <row r="8663" spans="1:2" hidden="1">
      <c r="A8663" s="4">
        <v>35317</v>
      </c>
      <c r="B8663">
        <v>6.9</v>
      </c>
    </row>
    <row r="8664" spans="1:2" hidden="1">
      <c r="A8664" s="4">
        <v>35318</v>
      </c>
      <c r="B8664">
        <v>6.94</v>
      </c>
    </row>
    <row r="8665" spans="1:2" hidden="1">
      <c r="A8665" s="4">
        <v>35319</v>
      </c>
      <c r="B8665">
        <v>6.94</v>
      </c>
    </row>
    <row r="8666" spans="1:2" hidden="1">
      <c r="A8666" s="4">
        <v>35320</v>
      </c>
      <c r="B8666">
        <v>6.88</v>
      </c>
    </row>
    <row r="8667" spans="1:2" hidden="1">
      <c r="A8667" s="4">
        <v>35321</v>
      </c>
      <c r="B8667">
        <v>6.74</v>
      </c>
    </row>
    <row r="8668" spans="1:2" hidden="1">
      <c r="A8668" s="4">
        <v>35324</v>
      </c>
      <c r="B8668">
        <v>6.73</v>
      </c>
    </row>
    <row r="8669" spans="1:2" hidden="1">
      <c r="A8669" s="4">
        <v>35325</v>
      </c>
      <c r="B8669">
        <v>6.81</v>
      </c>
    </row>
    <row r="8670" spans="1:2" hidden="1">
      <c r="A8670" s="4">
        <v>35326</v>
      </c>
      <c r="B8670">
        <v>6.83</v>
      </c>
    </row>
    <row r="8671" spans="1:2" hidden="1">
      <c r="A8671" s="4">
        <v>35327</v>
      </c>
      <c r="B8671">
        <v>6.87</v>
      </c>
    </row>
    <row r="8672" spans="1:2" hidden="1">
      <c r="A8672" s="4">
        <v>35328</v>
      </c>
      <c r="B8672">
        <v>6.85</v>
      </c>
    </row>
    <row r="8673" spans="1:2" hidden="1">
      <c r="A8673" s="4">
        <v>35331</v>
      </c>
      <c r="B8673">
        <v>6.83</v>
      </c>
    </row>
    <row r="8674" spans="1:2" hidden="1">
      <c r="A8674" s="4">
        <v>35332</v>
      </c>
      <c r="B8674">
        <v>6.77</v>
      </c>
    </row>
    <row r="8675" spans="1:2" hidden="1">
      <c r="A8675" s="4">
        <v>35333</v>
      </c>
      <c r="B8675">
        <v>6.71</v>
      </c>
    </row>
    <row r="8676" spans="1:2" hidden="1">
      <c r="A8676" s="4">
        <v>35334</v>
      </c>
      <c r="B8676">
        <v>6.66</v>
      </c>
    </row>
    <row r="8677" spans="1:2" hidden="1">
      <c r="A8677" s="4">
        <v>35335</v>
      </c>
      <c r="B8677">
        <v>6.68</v>
      </c>
    </row>
    <row r="8678" spans="1:2" hidden="1">
      <c r="A8678" s="4">
        <v>35338</v>
      </c>
      <c r="B8678">
        <v>6.72</v>
      </c>
    </row>
    <row r="8679" spans="1:2" hidden="1">
      <c r="A8679" s="4">
        <v>35339</v>
      </c>
      <c r="B8679">
        <v>6.65</v>
      </c>
    </row>
    <row r="8680" spans="1:2" hidden="1">
      <c r="A8680" s="4">
        <v>35340</v>
      </c>
      <c r="B8680">
        <v>6.61</v>
      </c>
    </row>
    <row r="8681" spans="1:2" hidden="1">
      <c r="A8681" s="4">
        <v>35341</v>
      </c>
      <c r="B8681">
        <v>6.61</v>
      </c>
    </row>
    <row r="8682" spans="1:2" hidden="1">
      <c r="A8682" s="4">
        <v>35342</v>
      </c>
      <c r="B8682">
        <v>6.48</v>
      </c>
    </row>
    <row r="8683" spans="1:2" hidden="1">
      <c r="A8683" s="4">
        <v>35345</v>
      </c>
      <c r="B8683">
        <v>6.53</v>
      </c>
    </row>
    <row r="8684" spans="1:2" hidden="1">
      <c r="A8684" s="4">
        <v>35346</v>
      </c>
      <c r="B8684">
        <v>6.53</v>
      </c>
    </row>
    <row r="8685" spans="1:2" hidden="1">
      <c r="A8685" s="4">
        <v>35347</v>
      </c>
      <c r="B8685">
        <v>6.55</v>
      </c>
    </row>
    <row r="8686" spans="1:2" hidden="1">
      <c r="A8686" s="4">
        <v>35348</v>
      </c>
      <c r="B8686">
        <v>6.61</v>
      </c>
    </row>
    <row r="8687" spans="1:2" hidden="1">
      <c r="A8687" s="4">
        <v>35349</v>
      </c>
      <c r="B8687">
        <v>6.55</v>
      </c>
    </row>
    <row r="8688" spans="1:2" hidden="1">
      <c r="A8688" s="4">
        <v>35353</v>
      </c>
      <c r="B8688">
        <v>6.56</v>
      </c>
    </row>
    <row r="8689" spans="1:2" hidden="1">
      <c r="A8689" s="4">
        <v>35354</v>
      </c>
      <c r="B8689">
        <v>6.57</v>
      </c>
    </row>
    <row r="8690" spans="1:2" hidden="1">
      <c r="A8690" s="4">
        <v>35355</v>
      </c>
      <c r="B8690">
        <v>6.51</v>
      </c>
    </row>
    <row r="8691" spans="1:2" hidden="1">
      <c r="A8691" s="4">
        <v>35356</v>
      </c>
      <c r="B8691">
        <v>6.5</v>
      </c>
    </row>
    <row r="8692" spans="1:2" hidden="1">
      <c r="A8692" s="4">
        <v>35359</v>
      </c>
      <c r="B8692">
        <v>6.52</v>
      </c>
    </row>
    <row r="8693" spans="1:2" hidden="1">
      <c r="A8693" s="4">
        <v>35360</v>
      </c>
      <c r="B8693">
        <v>6.56</v>
      </c>
    </row>
    <row r="8694" spans="1:2" hidden="1">
      <c r="A8694" s="4">
        <v>35361</v>
      </c>
      <c r="B8694">
        <v>6.56</v>
      </c>
    </row>
    <row r="8695" spans="1:2" hidden="1">
      <c r="A8695" s="4">
        <v>35362</v>
      </c>
      <c r="B8695">
        <v>6.57</v>
      </c>
    </row>
    <row r="8696" spans="1:2" hidden="1">
      <c r="A8696" s="4">
        <v>35363</v>
      </c>
      <c r="B8696">
        <v>6.54</v>
      </c>
    </row>
    <row r="8697" spans="1:2" hidden="1">
      <c r="A8697" s="4">
        <v>35366</v>
      </c>
      <c r="B8697">
        <v>6.56</v>
      </c>
    </row>
    <row r="8698" spans="1:2" hidden="1">
      <c r="A8698" s="4">
        <v>35367</v>
      </c>
      <c r="B8698">
        <v>6.4</v>
      </c>
    </row>
    <row r="8699" spans="1:2" hidden="1">
      <c r="A8699" s="4">
        <v>35368</v>
      </c>
      <c r="B8699">
        <v>6.4</v>
      </c>
    </row>
    <row r="8700" spans="1:2" hidden="1">
      <c r="A8700" s="4">
        <v>35369</v>
      </c>
      <c r="B8700">
        <v>6.37</v>
      </c>
    </row>
    <row r="8701" spans="1:2" hidden="1">
      <c r="A8701" s="4">
        <v>35370</v>
      </c>
      <c r="B8701">
        <v>6.38</v>
      </c>
    </row>
    <row r="8702" spans="1:2" hidden="1">
      <c r="A8702" s="4">
        <v>35373</v>
      </c>
      <c r="B8702">
        <v>6.36</v>
      </c>
    </row>
    <row r="8703" spans="1:2" hidden="1">
      <c r="A8703" s="4">
        <v>35374</v>
      </c>
      <c r="B8703">
        <v>6.28</v>
      </c>
    </row>
    <row r="8704" spans="1:2" hidden="1">
      <c r="A8704" s="4">
        <v>35375</v>
      </c>
      <c r="B8704">
        <v>6.3</v>
      </c>
    </row>
    <row r="8705" spans="1:2" hidden="1">
      <c r="A8705" s="4">
        <v>35376</v>
      </c>
      <c r="B8705">
        <v>6.26</v>
      </c>
    </row>
    <row r="8706" spans="1:2" hidden="1">
      <c r="A8706" s="4">
        <v>35377</v>
      </c>
      <c r="B8706">
        <v>6.29</v>
      </c>
    </row>
    <row r="8707" spans="1:2" hidden="1">
      <c r="A8707" s="4">
        <v>35381</v>
      </c>
      <c r="B8707">
        <v>6.19</v>
      </c>
    </row>
    <row r="8708" spans="1:2" hidden="1">
      <c r="A8708" s="4">
        <v>35382</v>
      </c>
      <c r="B8708">
        <v>6.2</v>
      </c>
    </row>
    <row r="8709" spans="1:2" hidden="1">
      <c r="A8709" s="4">
        <v>35383</v>
      </c>
      <c r="B8709">
        <v>6.15</v>
      </c>
    </row>
    <row r="8710" spans="1:2" hidden="1">
      <c r="A8710" s="4">
        <v>35384</v>
      </c>
      <c r="B8710">
        <v>6.19</v>
      </c>
    </row>
    <row r="8711" spans="1:2" hidden="1">
      <c r="A8711" s="4">
        <v>35387</v>
      </c>
      <c r="B8711">
        <v>6.2</v>
      </c>
    </row>
    <row r="8712" spans="1:2" hidden="1">
      <c r="A8712" s="4">
        <v>35388</v>
      </c>
      <c r="B8712">
        <v>6.17</v>
      </c>
    </row>
    <row r="8713" spans="1:2" hidden="1">
      <c r="A8713" s="4">
        <v>35389</v>
      </c>
      <c r="B8713">
        <v>6.14</v>
      </c>
    </row>
    <row r="8714" spans="1:2" hidden="1">
      <c r="A8714" s="4">
        <v>35390</v>
      </c>
      <c r="B8714">
        <v>6.15</v>
      </c>
    </row>
    <row r="8715" spans="1:2" hidden="1">
      <c r="A8715" s="4">
        <v>35391</v>
      </c>
      <c r="B8715">
        <v>6.15</v>
      </c>
    </row>
    <row r="8716" spans="1:2" hidden="1">
      <c r="A8716" s="4">
        <v>35394</v>
      </c>
      <c r="B8716">
        <v>6.13</v>
      </c>
    </row>
    <row r="8717" spans="1:2" hidden="1">
      <c r="A8717" s="4">
        <v>35395</v>
      </c>
      <c r="B8717">
        <v>6.13</v>
      </c>
    </row>
    <row r="8718" spans="1:2" hidden="1">
      <c r="A8718" s="4">
        <v>35396</v>
      </c>
      <c r="B8718">
        <v>6.14</v>
      </c>
    </row>
    <row r="8719" spans="1:2" hidden="1">
      <c r="A8719" s="4">
        <v>35398</v>
      </c>
      <c r="B8719">
        <v>6.06</v>
      </c>
    </row>
    <row r="8720" spans="1:2" hidden="1">
      <c r="A8720" s="4">
        <v>35401</v>
      </c>
      <c r="B8720">
        <v>6.08</v>
      </c>
    </row>
    <row r="8721" spans="1:2" hidden="1">
      <c r="A8721" s="4">
        <v>35402</v>
      </c>
      <c r="B8721">
        <v>6.06</v>
      </c>
    </row>
    <row r="8722" spans="1:2" hidden="1">
      <c r="A8722" s="4">
        <v>35403</v>
      </c>
      <c r="B8722">
        <v>6.11</v>
      </c>
    </row>
    <row r="8723" spans="1:2" hidden="1">
      <c r="A8723" s="4">
        <v>35404</v>
      </c>
      <c r="B8723">
        <v>6.22</v>
      </c>
    </row>
    <row r="8724" spans="1:2" hidden="1">
      <c r="A8724" s="4">
        <v>35405</v>
      </c>
      <c r="B8724">
        <v>6.26</v>
      </c>
    </row>
    <row r="8725" spans="1:2" hidden="1">
      <c r="A8725" s="4">
        <v>35408</v>
      </c>
      <c r="B8725">
        <v>6.21</v>
      </c>
    </row>
    <row r="8726" spans="1:2" hidden="1">
      <c r="A8726" s="4">
        <v>35409</v>
      </c>
      <c r="B8726">
        <v>6.23</v>
      </c>
    </row>
    <row r="8727" spans="1:2" hidden="1">
      <c r="A8727" s="4">
        <v>35410</v>
      </c>
      <c r="B8727">
        <v>6.38</v>
      </c>
    </row>
    <row r="8728" spans="1:2" hidden="1">
      <c r="A8728" s="4">
        <v>35411</v>
      </c>
      <c r="B8728">
        <v>6.4</v>
      </c>
    </row>
    <row r="8729" spans="1:2" hidden="1">
      <c r="A8729" s="4">
        <v>35412</v>
      </c>
      <c r="B8729">
        <v>6.33</v>
      </c>
    </row>
    <row r="8730" spans="1:2" hidden="1">
      <c r="A8730" s="4">
        <v>35415</v>
      </c>
      <c r="B8730">
        <v>6.39</v>
      </c>
    </row>
    <row r="8731" spans="1:2" hidden="1">
      <c r="A8731" s="4">
        <v>35416</v>
      </c>
      <c r="B8731">
        <v>6.42</v>
      </c>
    </row>
    <row r="8732" spans="1:2" hidden="1">
      <c r="A8732" s="4">
        <v>35417</v>
      </c>
      <c r="B8732">
        <v>6.46</v>
      </c>
    </row>
    <row r="8733" spans="1:2" hidden="1">
      <c r="A8733" s="4">
        <v>35418</v>
      </c>
      <c r="B8733">
        <v>6.36</v>
      </c>
    </row>
    <row r="8734" spans="1:2" hidden="1">
      <c r="A8734" s="4">
        <v>35419</v>
      </c>
      <c r="B8734">
        <v>6.35</v>
      </c>
    </row>
    <row r="8735" spans="1:2" hidden="1">
      <c r="A8735" s="4">
        <v>35422</v>
      </c>
      <c r="B8735">
        <v>6.34</v>
      </c>
    </row>
    <row r="8736" spans="1:2" hidden="1">
      <c r="A8736" s="4">
        <v>35423</v>
      </c>
      <c r="B8736">
        <v>6.36</v>
      </c>
    </row>
    <row r="8737" spans="1:2" hidden="1">
      <c r="A8737" s="4">
        <v>35425</v>
      </c>
      <c r="B8737">
        <v>6.35</v>
      </c>
    </row>
    <row r="8738" spans="1:2" hidden="1">
      <c r="A8738" s="4">
        <v>35426</v>
      </c>
      <c r="B8738">
        <v>6.3</v>
      </c>
    </row>
    <row r="8739" spans="1:2" hidden="1">
      <c r="A8739" s="4">
        <v>35429</v>
      </c>
      <c r="B8739">
        <v>6.31</v>
      </c>
    </row>
    <row r="8740" spans="1:2" hidden="1">
      <c r="A8740" s="4">
        <v>35430</v>
      </c>
      <c r="B8740">
        <v>6.43</v>
      </c>
    </row>
    <row r="8741" spans="1:2" hidden="1">
      <c r="A8741" s="4">
        <v>35432</v>
      </c>
      <c r="B8741">
        <v>6.54</v>
      </c>
    </row>
    <row r="8742" spans="1:2" hidden="1">
      <c r="A8742" s="4">
        <v>35433</v>
      </c>
      <c r="B8742">
        <v>6.52</v>
      </c>
    </row>
    <row r="8743" spans="1:2" hidden="1">
      <c r="A8743" s="4">
        <v>35436</v>
      </c>
      <c r="B8743">
        <v>6.54</v>
      </c>
    </row>
    <row r="8744" spans="1:2" hidden="1">
      <c r="A8744" s="4">
        <v>35437</v>
      </c>
      <c r="B8744">
        <v>6.57</v>
      </c>
    </row>
    <row r="8745" spans="1:2" hidden="1">
      <c r="A8745" s="4">
        <v>35438</v>
      </c>
      <c r="B8745">
        <v>6.6</v>
      </c>
    </row>
    <row r="8746" spans="1:2" hidden="1">
      <c r="A8746" s="4">
        <v>35439</v>
      </c>
      <c r="B8746">
        <v>6.52</v>
      </c>
    </row>
    <row r="8747" spans="1:2" hidden="1">
      <c r="A8747" s="4">
        <v>35440</v>
      </c>
      <c r="B8747">
        <v>6.63</v>
      </c>
    </row>
    <row r="8748" spans="1:2" hidden="1">
      <c r="A8748" s="4">
        <v>35443</v>
      </c>
      <c r="B8748">
        <v>6.63</v>
      </c>
    </row>
    <row r="8749" spans="1:2" hidden="1">
      <c r="A8749" s="4">
        <v>35444</v>
      </c>
      <c r="B8749">
        <v>6.53</v>
      </c>
    </row>
    <row r="8750" spans="1:2" hidden="1">
      <c r="A8750" s="4">
        <v>35445</v>
      </c>
      <c r="B8750">
        <v>6.53</v>
      </c>
    </row>
    <row r="8751" spans="1:2" hidden="1">
      <c r="A8751" s="4">
        <v>35446</v>
      </c>
      <c r="B8751">
        <v>6.57</v>
      </c>
    </row>
    <row r="8752" spans="1:2" hidden="1">
      <c r="A8752" s="4">
        <v>35447</v>
      </c>
      <c r="B8752">
        <v>6.56</v>
      </c>
    </row>
    <row r="8753" spans="1:2" hidden="1">
      <c r="A8753" s="4">
        <v>35451</v>
      </c>
      <c r="B8753">
        <v>6.52</v>
      </c>
    </row>
    <row r="8754" spans="1:2" hidden="1">
      <c r="A8754" s="4">
        <v>35452</v>
      </c>
      <c r="B8754">
        <v>6.56</v>
      </c>
    </row>
    <row r="8755" spans="1:2" hidden="1">
      <c r="A8755" s="4">
        <v>35453</v>
      </c>
      <c r="B8755">
        <v>6.6</v>
      </c>
    </row>
    <row r="8756" spans="1:2" hidden="1">
      <c r="A8756" s="4">
        <v>35454</v>
      </c>
      <c r="B8756">
        <v>6.64</v>
      </c>
    </row>
    <row r="8757" spans="1:2" hidden="1">
      <c r="A8757" s="4">
        <v>35457</v>
      </c>
      <c r="B8757">
        <v>6.69</v>
      </c>
    </row>
    <row r="8758" spans="1:2" hidden="1">
      <c r="A8758" s="4">
        <v>35458</v>
      </c>
      <c r="B8758">
        <v>6.64</v>
      </c>
    </row>
    <row r="8759" spans="1:2" hidden="1">
      <c r="A8759" s="4">
        <v>35459</v>
      </c>
      <c r="B8759">
        <v>6.63</v>
      </c>
    </row>
    <row r="8760" spans="1:2" hidden="1">
      <c r="A8760" s="4">
        <v>35460</v>
      </c>
      <c r="B8760">
        <v>6.61</v>
      </c>
    </row>
    <row r="8761" spans="1:2" hidden="1">
      <c r="A8761" s="4">
        <v>35461</v>
      </c>
      <c r="B8761">
        <v>6.53</v>
      </c>
    </row>
    <row r="8762" spans="1:2" hidden="1">
      <c r="A8762" s="4">
        <v>35464</v>
      </c>
      <c r="B8762">
        <v>6.47</v>
      </c>
    </row>
    <row r="8763" spans="1:2" hidden="1">
      <c r="A8763" s="4">
        <v>35465</v>
      </c>
      <c r="B8763">
        <v>6.45</v>
      </c>
    </row>
    <row r="8764" spans="1:2" hidden="1">
      <c r="A8764" s="4">
        <v>35466</v>
      </c>
      <c r="B8764">
        <v>6.47</v>
      </c>
    </row>
    <row r="8765" spans="1:2" hidden="1">
      <c r="A8765" s="4">
        <v>35467</v>
      </c>
      <c r="B8765">
        <v>6.49</v>
      </c>
    </row>
    <row r="8766" spans="1:2" hidden="1">
      <c r="A8766" s="4">
        <v>35468</v>
      </c>
      <c r="B8766">
        <v>6.43</v>
      </c>
    </row>
    <row r="8767" spans="1:2" hidden="1">
      <c r="A8767" s="4">
        <v>35471</v>
      </c>
      <c r="B8767">
        <v>6.43</v>
      </c>
    </row>
    <row r="8768" spans="1:2" hidden="1">
      <c r="A8768" s="4">
        <v>35472</v>
      </c>
      <c r="B8768">
        <v>6.43</v>
      </c>
    </row>
    <row r="8769" spans="1:2" hidden="1">
      <c r="A8769" s="4">
        <v>35473</v>
      </c>
      <c r="B8769">
        <v>6.39</v>
      </c>
    </row>
    <row r="8770" spans="1:2" hidden="1">
      <c r="A8770" s="4">
        <v>35474</v>
      </c>
      <c r="B8770">
        <v>6.32</v>
      </c>
    </row>
    <row r="8771" spans="1:2" hidden="1">
      <c r="A8771" s="4">
        <v>35475</v>
      </c>
      <c r="B8771">
        <v>6.28</v>
      </c>
    </row>
    <row r="8772" spans="1:2" hidden="1">
      <c r="A8772" s="4">
        <v>35479</v>
      </c>
      <c r="B8772">
        <v>6.28</v>
      </c>
    </row>
    <row r="8773" spans="1:2" hidden="1">
      <c r="A8773" s="4">
        <v>35480</v>
      </c>
      <c r="B8773">
        <v>6.3</v>
      </c>
    </row>
    <row r="8774" spans="1:2" hidden="1">
      <c r="A8774" s="4">
        <v>35481</v>
      </c>
      <c r="B8774">
        <v>6.38</v>
      </c>
    </row>
    <row r="8775" spans="1:2" hidden="1">
      <c r="A8775" s="4">
        <v>35482</v>
      </c>
      <c r="B8775">
        <v>6.36</v>
      </c>
    </row>
    <row r="8776" spans="1:2" hidden="1">
      <c r="A8776" s="4">
        <v>35485</v>
      </c>
      <c r="B8776">
        <v>6.39</v>
      </c>
    </row>
    <row r="8777" spans="1:2" hidden="1">
      <c r="A8777" s="4">
        <v>35486</v>
      </c>
      <c r="B8777">
        <v>6.4</v>
      </c>
    </row>
    <row r="8778" spans="1:2" hidden="1">
      <c r="A8778" s="4">
        <v>35487</v>
      </c>
      <c r="B8778">
        <v>6.56</v>
      </c>
    </row>
    <row r="8779" spans="1:2" hidden="1">
      <c r="A8779" s="4">
        <v>35488</v>
      </c>
      <c r="B8779">
        <v>6.58</v>
      </c>
    </row>
    <row r="8780" spans="1:2" hidden="1">
      <c r="A8780" s="4">
        <v>35489</v>
      </c>
      <c r="B8780">
        <v>6.56</v>
      </c>
    </row>
    <row r="8781" spans="1:2" hidden="1">
      <c r="A8781" s="4">
        <v>35492</v>
      </c>
      <c r="B8781">
        <v>6.58</v>
      </c>
    </row>
    <row r="8782" spans="1:2" hidden="1">
      <c r="A8782" s="4">
        <v>35493</v>
      </c>
      <c r="B8782">
        <v>6.6</v>
      </c>
    </row>
    <row r="8783" spans="1:2" hidden="1">
      <c r="A8783" s="4">
        <v>35494</v>
      </c>
      <c r="B8783">
        <v>6.6</v>
      </c>
    </row>
    <row r="8784" spans="1:2" hidden="1">
      <c r="A8784" s="4">
        <v>35495</v>
      </c>
      <c r="B8784">
        <v>6.62</v>
      </c>
    </row>
    <row r="8785" spans="1:2" hidden="1">
      <c r="A8785" s="4">
        <v>35496</v>
      </c>
      <c r="B8785">
        <v>6.57</v>
      </c>
    </row>
    <row r="8786" spans="1:2" hidden="1">
      <c r="A8786" s="4">
        <v>35499</v>
      </c>
      <c r="B8786">
        <v>6.56</v>
      </c>
    </row>
    <row r="8787" spans="1:2" hidden="1">
      <c r="A8787" s="4">
        <v>35500</v>
      </c>
      <c r="B8787">
        <v>6.57</v>
      </c>
    </row>
    <row r="8788" spans="1:2" hidden="1">
      <c r="A8788" s="4">
        <v>35501</v>
      </c>
      <c r="B8788">
        <v>6.6</v>
      </c>
    </row>
    <row r="8789" spans="1:2" hidden="1">
      <c r="A8789" s="4">
        <v>35502</v>
      </c>
      <c r="B8789">
        <v>6.72</v>
      </c>
    </row>
    <row r="8790" spans="1:2" hidden="1">
      <c r="A8790" s="4">
        <v>35503</v>
      </c>
      <c r="B8790">
        <v>6.71</v>
      </c>
    </row>
    <row r="8791" spans="1:2" hidden="1">
      <c r="A8791" s="4">
        <v>35506</v>
      </c>
      <c r="B8791">
        <v>6.72</v>
      </c>
    </row>
    <row r="8792" spans="1:2" hidden="1">
      <c r="A8792" s="4">
        <v>35507</v>
      </c>
      <c r="B8792">
        <v>6.72</v>
      </c>
    </row>
    <row r="8793" spans="1:2" hidden="1">
      <c r="A8793" s="4">
        <v>35508</v>
      </c>
      <c r="B8793">
        <v>6.74</v>
      </c>
    </row>
    <row r="8794" spans="1:2" hidden="1">
      <c r="A8794" s="4">
        <v>35509</v>
      </c>
      <c r="B8794">
        <v>6.75</v>
      </c>
    </row>
    <row r="8795" spans="1:2" hidden="1">
      <c r="A8795" s="4">
        <v>35510</v>
      </c>
      <c r="B8795">
        <v>6.74</v>
      </c>
    </row>
    <row r="8796" spans="1:2" hidden="1">
      <c r="A8796" s="4">
        <v>35513</v>
      </c>
      <c r="B8796">
        <v>6.72</v>
      </c>
    </row>
    <row r="8797" spans="1:2" hidden="1">
      <c r="A8797" s="4">
        <v>35514</v>
      </c>
      <c r="B8797">
        <v>6.75</v>
      </c>
    </row>
    <row r="8798" spans="1:2" hidden="1">
      <c r="A8798" s="4">
        <v>35515</v>
      </c>
      <c r="B8798">
        <v>6.8</v>
      </c>
    </row>
    <row r="8799" spans="1:2" hidden="1">
      <c r="A8799" s="4">
        <v>35516</v>
      </c>
      <c r="B8799">
        <v>6.9</v>
      </c>
    </row>
    <row r="8800" spans="1:2" hidden="1">
      <c r="A8800" s="4">
        <v>35520</v>
      </c>
      <c r="B8800">
        <v>6.92</v>
      </c>
    </row>
    <row r="8801" spans="1:2" hidden="1">
      <c r="A8801" s="4">
        <v>35521</v>
      </c>
      <c r="B8801">
        <v>6.9</v>
      </c>
    </row>
    <row r="8802" spans="1:2" hidden="1">
      <c r="A8802" s="4">
        <v>35522</v>
      </c>
      <c r="B8802">
        <v>6.88</v>
      </c>
    </row>
    <row r="8803" spans="1:2" hidden="1">
      <c r="A8803" s="4">
        <v>35523</v>
      </c>
      <c r="B8803">
        <v>6.86</v>
      </c>
    </row>
    <row r="8804" spans="1:2" hidden="1">
      <c r="A8804" s="4">
        <v>35524</v>
      </c>
      <c r="B8804">
        <v>6.92</v>
      </c>
    </row>
    <row r="8805" spans="1:2" hidden="1">
      <c r="A8805" s="4">
        <v>35527</v>
      </c>
      <c r="B8805">
        <v>6.87</v>
      </c>
    </row>
    <row r="8806" spans="1:2" hidden="1">
      <c r="A8806" s="4">
        <v>35528</v>
      </c>
      <c r="B8806">
        <v>6.91</v>
      </c>
    </row>
    <row r="8807" spans="1:2" hidden="1">
      <c r="A8807" s="4">
        <v>35529</v>
      </c>
      <c r="B8807">
        <v>6.91</v>
      </c>
    </row>
    <row r="8808" spans="1:2" hidden="1">
      <c r="A8808" s="4">
        <v>35530</v>
      </c>
      <c r="B8808">
        <v>6.91</v>
      </c>
    </row>
    <row r="8809" spans="1:2" hidden="1">
      <c r="A8809" s="4">
        <v>35531</v>
      </c>
      <c r="B8809">
        <v>6.98</v>
      </c>
    </row>
    <row r="8810" spans="1:2" hidden="1">
      <c r="A8810" s="4">
        <v>35534</v>
      </c>
      <c r="B8810">
        <v>6.98</v>
      </c>
    </row>
    <row r="8811" spans="1:2" hidden="1">
      <c r="A8811" s="4">
        <v>35535</v>
      </c>
      <c r="B8811">
        <v>6.88</v>
      </c>
    </row>
    <row r="8812" spans="1:2" hidden="1">
      <c r="A8812" s="4">
        <v>35536</v>
      </c>
      <c r="B8812">
        <v>6.9</v>
      </c>
    </row>
    <row r="8813" spans="1:2" hidden="1">
      <c r="A8813" s="4">
        <v>35537</v>
      </c>
      <c r="B8813">
        <v>6.86</v>
      </c>
    </row>
    <row r="8814" spans="1:2" hidden="1">
      <c r="A8814" s="4">
        <v>35538</v>
      </c>
      <c r="B8814">
        <v>6.84</v>
      </c>
    </row>
    <row r="8815" spans="1:2" hidden="1">
      <c r="A8815" s="4">
        <v>35541</v>
      </c>
      <c r="B8815">
        <v>6.87</v>
      </c>
    </row>
    <row r="8816" spans="1:2" hidden="1">
      <c r="A8816" s="4">
        <v>35542</v>
      </c>
      <c r="B8816">
        <v>6.84</v>
      </c>
    </row>
    <row r="8817" spans="1:2" hidden="1">
      <c r="A8817" s="4">
        <v>35543</v>
      </c>
      <c r="B8817">
        <v>6.89</v>
      </c>
    </row>
    <row r="8818" spans="1:2" hidden="1">
      <c r="A8818" s="4">
        <v>35544</v>
      </c>
      <c r="B8818">
        <v>6.93</v>
      </c>
    </row>
    <row r="8819" spans="1:2" hidden="1">
      <c r="A8819" s="4">
        <v>35545</v>
      </c>
      <c r="B8819">
        <v>6.94</v>
      </c>
    </row>
    <row r="8820" spans="1:2" hidden="1">
      <c r="A8820" s="4">
        <v>35548</v>
      </c>
      <c r="B8820">
        <v>6.92</v>
      </c>
    </row>
    <row r="8821" spans="1:2" hidden="1">
      <c r="A8821" s="4">
        <v>35549</v>
      </c>
      <c r="B8821">
        <v>6.77</v>
      </c>
    </row>
    <row r="8822" spans="1:2" hidden="1">
      <c r="A8822" s="4">
        <v>35550</v>
      </c>
      <c r="B8822">
        <v>6.72</v>
      </c>
    </row>
    <row r="8823" spans="1:2" hidden="1">
      <c r="A8823" s="4">
        <v>35551</v>
      </c>
      <c r="B8823">
        <v>6.69</v>
      </c>
    </row>
    <row r="8824" spans="1:2" hidden="1">
      <c r="A8824" s="4">
        <v>35552</v>
      </c>
      <c r="B8824">
        <v>6.68</v>
      </c>
    </row>
    <row r="8825" spans="1:2" hidden="1">
      <c r="A8825" s="4">
        <v>35555</v>
      </c>
      <c r="B8825">
        <v>6.67</v>
      </c>
    </row>
    <row r="8826" spans="1:2" hidden="1">
      <c r="A8826" s="4">
        <v>35556</v>
      </c>
      <c r="B8826">
        <v>6.67</v>
      </c>
    </row>
    <row r="8827" spans="1:2" hidden="1">
      <c r="A8827" s="4">
        <v>35557</v>
      </c>
      <c r="B8827">
        <v>6.76</v>
      </c>
    </row>
    <row r="8828" spans="1:2" hidden="1">
      <c r="A8828" s="4">
        <v>35558</v>
      </c>
      <c r="B8828">
        <v>6.72</v>
      </c>
    </row>
    <row r="8829" spans="1:2" hidden="1">
      <c r="A8829" s="4">
        <v>35559</v>
      </c>
      <c r="B8829">
        <v>6.67</v>
      </c>
    </row>
    <row r="8830" spans="1:2" hidden="1">
      <c r="A8830" s="4">
        <v>35562</v>
      </c>
      <c r="B8830">
        <v>6.65</v>
      </c>
    </row>
    <row r="8831" spans="1:2" hidden="1">
      <c r="A8831" s="4">
        <v>35563</v>
      </c>
      <c r="B8831">
        <v>6.71</v>
      </c>
    </row>
    <row r="8832" spans="1:2" hidden="1">
      <c r="A8832" s="4">
        <v>35564</v>
      </c>
      <c r="B8832">
        <v>6.68</v>
      </c>
    </row>
    <row r="8833" spans="1:2" hidden="1">
      <c r="A8833" s="4">
        <v>35565</v>
      </c>
      <c r="B8833">
        <v>6.67</v>
      </c>
    </row>
    <row r="8834" spans="1:2" hidden="1">
      <c r="A8834" s="4">
        <v>35566</v>
      </c>
      <c r="B8834">
        <v>6.7</v>
      </c>
    </row>
    <row r="8835" spans="1:2" hidden="1">
      <c r="A8835" s="4">
        <v>35569</v>
      </c>
      <c r="B8835">
        <v>6.71</v>
      </c>
    </row>
    <row r="8836" spans="1:2" hidden="1">
      <c r="A8836" s="4">
        <v>35570</v>
      </c>
      <c r="B8836">
        <v>6.7</v>
      </c>
    </row>
    <row r="8837" spans="1:2" hidden="1">
      <c r="A8837" s="4">
        <v>35571</v>
      </c>
      <c r="B8837">
        <v>6.74</v>
      </c>
    </row>
    <row r="8838" spans="1:2" hidden="1">
      <c r="A8838" s="4">
        <v>35572</v>
      </c>
      <c r="B8838">
        <v>6.76</v>
      </c>
    </row>
    <row r="8839" spans="1:2" hidden="1">
      <c r="A8839" s="4">
        <v>35573</v>
      </c>
      <c r="B8839">
        <v>6.74</v>
      </c>
    </row>
    <row r="8840" spans="1:2" hidden="1">
      <c r="A8840" s="4">
        <v>35577</v>
      </c>
      <c r="B8840">
        <v>6.79</v>
      </c>
    </row>
    <row r="8841" spans="1:2" hidden="1">
      <c r="A8841" s="4">
        <v>35578</v>
      </c>
      <c r="B8841">
        <v>6.8</v>
      </c>
    </row>
    <row r="8842" spans="1:2" hidden="1">
      <c r="A8842" s="4">
        <v>35579</v>
      </c>
      <c r="B8842">
        <v>6.75</v>
      </c>
    </row>
    <row r="8843" spans="1:2" hidden="1">
      <c r="A8843" s="4">
        <v>35580</v>
      </c>
      <c r="B8843">
        <v>6.67</v>
      </c>
    </row>
    <row r="8844" spans="1:2" hidden="1">
      <c r="A8844" s="4">
        <v>35583</v>
      </c>
      <c r="B8844">
        <v>6.66</v>
      </c>
    </row>
    <row r="8845" spans="1:2" hidden="1">
      <c r="A8845" s="4">
        <v>35584</v>
      </c>
      <c r="B8845">
        <v>6.63</v>
      </c>
    </row>
    <row r="8846" spans="1:2" hidden="1">
      <c r="A8846" s="4">
        <v>35585</v>
      </c>
      <c r="B8846">
        <v>6.62</v>
      </c>
    </row>
    <row r="8847" spans="1:2" hidden="1">
      <c r="A8847" s="4">
        <v>35586</v>
      </c>
      <c r="B8847">
        <v>6.62</v>
      </c>
    </row>
    <row r="8848" spans="1:2" hidden="1">
      <c r="A8848" s="4">
        <v>35587</v>
      </c>
      <c r="B8848">
        <v>6.51</v>
      </c>
    </row>
    <row r="8849" spans="1:2" hidden="1">
      <c r="A8849" s="4">
        <v>35590</v>
      </c>
      <c r="B8849">
        <v>6.55</v>
      </c>
    </row>
    <row r="8850" spans="1:2" hidden="1">
      <c r="A8850" s="4">
        <v>35591</v>
      </c>
      <c r="B8850">
        <v>6.57</v>
      </c>
    </row>
    <row r="8851" spans="1:2" hidden="1">
      <c r="A8851" s="4">
        <v>35592</v>
      </c>
      <c r="B8851">
        <v>6.56</v>
      </c>
    </row>
    <row r="8852" spans="1:2" hidden="1">
      <c r="A8852" s="4">
        <v>35593</v>
      </c>
      <c r="B8852">
        <v>6.48</v>
      </c>
    </row>
    <row r="8853" spans="1:2" hidden="1">
      <c r="A8853" s="4">
        <v>35594</v>
      </c>
      <c r="B8853">
        <v>6.43</v>
      </c>
    </row>
    <row r="8854" spans="1:2" hidden="1">
      <c r="A8854" s="4">
        <v>35597</v>
      </c>
      <c r="B8854">
        <v>6.4</v>
      </c>
    </row>
    <row r="8855" spans="1:2" hidden="1">
      <c r="A8855" s="4">
        <v>35598</v>
      </c>
      <c r="B8855">
        <v>6.43</v>
      </c>
    </row>
    <row r="8856" spans="1:2" hidden="1">
      <c r="A8856" s="4">
        <v>35599</v>
      </c>
      <c r="B8856">
        <v>6.4</v>
      </c>
    </row>
    <row r="8857" spans="1:2" hidden="1">
      <c r="A8857" s="4">
        <v>35600</v>
      </c>
      <c r="B8857">
        <v>6.4</v>
      </c>
    </row>
    <row r="8858" spans="1:2" hidden="1">
      <c r="A8858" s="4">
        <v>35601</v>
      </c>
      <c r="B8858">
        <v>6.37</v>
      </c>
    </row>
    <row r="8859" spans="1:2" hidden="1">
      <c r="A8859" s="4">
        <v>35604</v>
      </c>
      <c r="B8859">
        <v>6.4</v>
      </c>
    </row>
    <row r="8860" spans="1:2" hidden="1">
      <c r="A8860" s="4">
        <v>35605</v>
      </c>
      <c r="B8860">
        <v>6.42</v>
      </c>
    </row>
    <row r="8861" spans="1:2" hidden="1">
      <c r="A8861" s="4">
        <v>35606</v>
      </c>
      <c r="B8861">
        <v>6.45</v>
      </c>
    </row>
    <row r="8862" spans="1:2" hidden="1">
      <c r="A8862" s="4">
        <v>35607</v>
      </c>
      <c r="B8862">
        <v>6.5</v>
      </c>
    </row>
    <row r="8863" spans="1:2" hidden="1">
      <c r="A8863" s="4">
        <v>35608</v>
      </c>
      <c r="B8863">
        <v>6.46</v>
      </c>
    </row>
    <row r="8864" spans="1:2" hidden="1">
      <c r="A8864" s="4">
        <v>35611</v>
      </c>
      <c r="B8864">
        <v>6.51</v>
      </c>
    </row>
    <row r="8865" spans="1:2" hidden="1">
      <c r="A8865" s="4">
        <v>35612</v>
      </c>
      <c r="B8865">
        <v>6.45</v>
      </c>
    </row>
    <row r="8866" spans="1:2" hidden="1">
      <c r="A8866" s="4">
        <v>35613</v>
      </c>
      <c r="B8866">
        <v>6.42</v>
      </c>
    </row>
    <row r="8867" spans="1:2" hidden="1">
      <c r="A8867" s="4">
        <v>35614</v>
      </c>
      <c r="B8867">
        <v>6.31</v>
      </c>
    </row>
    <row r="8868" spans="1:2" hidden="1">
      <c r="A8868" s="4">
        <v>35618</v>
      </c>
      <c r="B8868">
        <v>6.27</v>
      </c>
    </row>
    <row r="8869" spans="1:2" hidden="1">
      <c r="A8869" s="4">
        <v>35619</v>
      </c>
      <c r="B8869">
        <v>6.27</v>
      </c>
    </row>
    <row r="8870" spans="1:2" hidden="1">
      <c r="A8870" s="4">
        <v>35620</v>
      </c>
      <c r="B8870">
        <v>6.25</v>
      </c>
    </row>
    <row r="8871" spans="1:2" hidden="1">
      <c r="A8871" s="4">
        <v>35621</v>
      </c>
      <c r="B8871">
        <v>6.26</v>
      </c>
    </row>
    <row r="8872" spans="1:2" hidden="1">
      <c r="A8872" s="4">
        <v>35622</v>
      </c>
      <c r="B8872">
        <v>6.23</v>
      </c>
    </row>
    <row r="8873" spans="1:2" hidden="1">
      <c r="A8873" s="4">
        <v>35625</v>
      </c>
      <c r="B8873">
        <v>6.26</v>
      </c>
    </row>
    <row r="8874" spans="1:2" hidden="1">
      <c r="A8874" s="4">
        <v>35626</v>
      </c>
      <c r="B8874">
        <v>6.26</v>
      </c>
    </row>
    <row r="8875" spans="1:2" hidden="1">
      <c r="A8875" s="4">
        <v>35627</v>
      </c>
      <c r="B8875">
        <v>6.2</v>
      </c>
    </row>
    <row r="8876" spans="1:2" hidden="1">
      <c r="A8876" s="4">
        <v>35628</v>
      </c>
      <c r="B8876">
        <v>6.19</v>
      </c>
    </row>
    <row r="8877" spans="1:2" hidden="1">
      <c r="A8877" s="4">
        <v>35629</v>
      </c>
      <c r="B8877">
        <v>6.24</v>
      </c>
    </row>
    <row r="8878" spans="1:2" hidden="1">
      <c r="A8878" s="4">
        <v>35632</v>
      </c>
      <c r="B8878">
        <v>6.27</v>
      </c>
    </row>
    <row r="8879" spans="1:2" hidden="1">
      <c r="A8879" s="4">
        <v>35633</v>
      </c>
      <c r="B8879">
        <v>6.15</v>
      </c>
    </row>
    <row r="8880" spans="1:2" hidden="1">
      <c r="A8880" s="4">
        <v>35634</v>
      </c>
      <c r="B8880">
        <v>6.14</v>
      </c>
    </row>
    <row r="8881" spans="1:2" hidden="1">
      <c r="A8881" s="4">
        <v>35635</v>
      </c>
      <c r="B8881">
        <v>6.16</v>
      </c>
    </row>
    <row r="8882" spans="1:2" hidden="1">
      <c r="A8882" s="4">
        <v>35636</v>
      </c>
      <c r="B8882">
        <v>6.18</v>
      </c>
    </row>
    <row r="8883" spans="1:2" hidden="1">
      <c r="A8883" s="4">
        <v>35639</v>
      </c>
      <c r="B8883">
        <v>6.16</v>
      </c>
    </row>
    <row r="8884" spans="1:2" hidden="1">
      <c r="A8884" s="4">
        <v>35640</v>
      </c>
      <c r="B8884">
        <v>6.11</v>
      </c>
    </row>
    <row r="8885" spans="1:2" hidden="1">
      <c r="A8885" s="4">
        <v>35641</v>
      </c>
      <c r="B8885">
        <v>6.05</v>
      </c>
    </row>
    <row r="8886" spans="1:2" hidden="1">
      <c r="A8886" s="4">
        <v>35642</v>
      </c>
      <c r="B8886">
        <v>6.02</v>
      </c>
    </row>
    <row r="8887" spans="1:2" hidden="1">
      <c r="A8887" s="4">
        <v>35643</v>
      </c>
      <c r="B8887">
        <v>6.2</v>
      </c>
    </row>
    <row r="8888" spans="1:2" hidden="1">
      <c r="A8888" s="4">
        <v>35646</v>
      </c>
      <c r="B8888">
        <v>6.23</v>
      </c>
    </row>
    <row r="8889" spans="1:2" hidden="1">
      <c r="A8889" s="4">
        <v>35647</v>
      </c>
      <c r="B8889">
        <v>6.23</v>
      </c>
    </row>
    <row r="8890" spans="1:2" hidden="1">
      <c r="A8890" s="4">
        <v>35648</v>
      </c>
      <c r="B8890">
        <v>6.21</v>
      </c>
    </row>
    <row r="8891" spans="1:2" hidden="1">
      <c r="A8891" s="4">
        <v>35649</v>
      </c>
      <c r="B8891">
        <v>6.24</v>
      </c>
    </row>
    <row r="8892" spans="1:2" hidden="1">
      <c r="A8892" s="4">
        <v>35650</v>
      </c>
      <c r="B8892">
        <v>6.38</v>
      </c>
    </row>
    <row r="8893" spans="1:2" hidden="1">
      <c r="A8893" s="4">
        <v>35653</v>
      </c>
      <c r="B8893">
        <v>6.36</v>
      </c>
    </row>
    <row r="8894" spans="1:2" hidden="1">
      <c r="A8894" s="4">
        <v>35654</v>
      </c>
      <c r="B8894">
        <v>6.39</v>
      </c>
    </row>
    <row r="8895" spans="1:2" hidden="1">
      <c r="A8895" s="4">
        <v>35655</v>
      </c>
      <c r="B8895">
        <v>6.36</v>
      </c>
    </row>
    <row r="8896" spans="1:2" hidden="1">
      <c r="A8896" s="4">
        <v>35656</v>
      </c>
      <c r="B8896">
        <v>6.27</v>
      </c>
    </row>
    <row r="8897" spans="1:2" hidden="1">
      <c r="A8897" s="4">
        <v>35657</v>
      </c>
      <c r="B8897">
        <v>6.27</v>
      </c>
    </row>
    <row r="8898" spans="1:2" hidden="1">
      <c r="A8898" s="4">
        <v>35660</v>
      </c>
      <c r="B8898">
        <v>6.21</v>
      </c>
    </row>
    <row r="8899" spans="1:2" hidden="1">
      <c r="A8899" s="4">
        <v>35661</v>
      </c>
      <c r="B8899">
        <v>6.21</v>
      </c>
    </row>
    <row r="8900" spans="1:2" hidden="1">
      <c r="A8900" s="4">
        <v>35662</v>
      </c>
      <c r="B8900">
        <v>6.24</v>
      </c>
    </row>
    <row r="8901" spans="1:2" hidden="1">
      <c r="A8901" s="4">
        <v>35663</v>
      </c>
      <c r="B8901">
        <v>6.3</v>
      </c>
    </row>
    <row r="8902" spans="1:2" hidden="1">
      <c r="A8902" s="4">
        <v>35664</v>
      </c>
      <c r="B8902">
        <v>6.38</v>
      </c>
    </row>
    <row r="8903" spans="1:2" hidden="1">
      <c r="A8903" s="4">
        <v>35667</v>
      </c>
      <c r="B8903">
        <v>6.39</v>
      </c>
    </row>
    <row r="8904" spans="1:2" hidden="1">
      <c r="A8904" s="4">
        <v>35668</v>
      </c>
      <c r="B8904">
        <v>6.38</v>
      </c>
    </row>
    <row r="8905" spans="1:2" hidden="1">
      <c r="A8905" s="4">
        <v>35669</v>
      </c>
      <c r="B8905">
        <v>6.38</v>
      </c>
    </row>
    <row r="8906" spans="1:2" hidden="1">
      <c r="A8906" s="4">
        <v>35670</v>
      </c>
      <c r="B8906">
        <v>6.3</v>
      </c>
    </row>
    <row r="8907" spans="1:2" hidden="1">
      <c r="A8907" s="4">
        <v>35671</v>
      </c>
      <c r="B8907">
        <v>6.34</v>
      </c>
    </row>
    <row r="8908" spans="1:2" hidden="1">
      <c r="A8908" s="4">
        <v>35675</v>
      </c>
      <c r="B8908">
        <v>6.31</v>
      </c>
    </row>
    <row r="8909" spans="1:2" hidden="1">
      <c r="A8909" s="4">
        <v>35676</v>
      </c>
      <c r="B8909">
        <v>6.33</v>
      </c>
    </row>
    <row r="8910" spans="1:2" hidden="1">
      <c r="A8910" s="4">
        <v>35677</v>
      </c>
      <c r="B8910">
        <v>6.33</v>
      </c>
    </row>
    <row r="8911" spans="1:2" hidden="1">
      <c r="A8911" s="4">
        <v>35678</v>
      </c>
      <c r="B8911">
        <v>6.37</v>
      </c>
    </row>
    <row r="8912" spans="1:2" hidden="1">
      <c r="A8912" s="4">
        <v>35681</v>
      </c>
      <c r="B8912">
        <v>6.33</v>
      </c>
    </row>
    <row r="8913" spans="1:2" hidden="1">
      <c r="A8913" s="4">
        <v>35682</v>
      </c>
      <c r="B8913">
        <v>6.34</v>
      </c>
    </row>
    <row r="8914" spans="1:2" hidden="1">
      <c r="A8914" s="4">
        <v>35683</v>
      </c>
      <c r="B8914">
        <v>6.37</v>
      </c>
    </row>
    <row r="8915" spans="1:2" hidden="1">
      <c r="A8915" s="4">
        <v>35684</v>
      </c>
      <c r="B8915">
        <v>6.39</v>
      </c>
    </row>
    <row r="8916" spans="1:2" hidden="1">
      <c r="A8916" s="4">
        <v>35685</v>
      </c>
      <c r="B8916">
        <v>6.29</v>
      </c>
    </row>
    <row r="8917" spans="1:2" hidden="1">
      <c r="A8917" s="4">
        <v>35688</v>
      </c>
      <c r="B8917">
        <v>6.28</v>
      </c>
    </row>
    <row r="8918" spans="1:2" hidden="1">
      <c r="A8918" s="4">
        <v>35689</v>
      </c>
      <c r="B8918">
        <v>6.11</v>
      </c>
    </row>
    <row r="8919" spans="1:2" hidden="1">
      <c r="A8919" s="4">
        <v>35690</v>
      </c>
      <c r="B8919">
        <v>6.1</v>
      </c>
    </row>
    <row r="8920" spans="1:2" hidden="1">
      <c r="A8920" s="4">
        <v>35691</v>
      </c>
      <c r="B8920">
        <v>6.11</v>
      </c>
    </row>
    <row r="8921" spans="1:2" hidden="1">
      <c r="A8921" s="4">
        <v>35692</v>
      </c>
      <c r="B8921">
        <v>6.09</v>
      </c>
    </row>
    <row r="8922" spans="1:2" hidden="1">
      <c r="A8922" s="4">
        <v>35695</v>
      </c>
      <c r="B8922">
        <v>6.06</v>
      </c>
    </row>
    <row r="8923" spans="1:2" hidden="1">
      <c r="A8923" s="4">
        <v>35696</v>
      </c>
      <c r="B8923">
        <v>6.1</v>
      </c>
    </row>
    <row r="8924" spans="1:2" hidden="1">
      <c r="A8924" s="4">
        <v>35697</v>
      </c>
      <c r="B8924">
        <v>6.04</v>
      </c>
    </row>
    <row r="8925" spans="1:2" hidden="1">
      <c r="A8925" s="4">
        <v>35698</v>
      </c>
      <c r="B8925">
        <v>6.13</v>
      </c>
    </row>
    <row r="8926" spans="1:2" hidden="1">
      <c r="A8926" s="4">
        <v>35699</v>
      </c>
      <c r="B8926">
        <v>6.08</v>
      </c>
    </row>
    <row r="8927" spans="1:2" hidden="1">
      <c r="A8927" s="4">
        <v>35702</v>
      </c>
      <c r="B8927">
        <v>6.1</v>
      </c>
    </row>
    <row r="8928" spans="1:2" hidden="1">
      <c r="A8928" s="4">
        <v>35703</v>
      </c>
      <c r="B8928">
        <v>6.12</v>
      </c>
    </row>
    <row r="8929" spans="1:2" hidden="1">
      <c r="A8929" s="4">
        <v>35704</v>
      </c>
      <c r="B8929">
        <v>6.04</v>
      </c>
    </row>
    <row r="8930" spans="1:2" hidden="1">
      <c r="A8930" s="4">
        <v>35705</v>
      </c>
      <c r="B8930">
        <v>6.01</v>
      </c>
    </row>
    <row r="8931" spans="1:2" hidden="1">
      <c r="A8931" s="4">
        <v>35706</v>
      </c>
      <c r="B8931">
        <v>6.01</v>
      </c>
    </row>
    <row r="8932" spans="1:2" hidden="1">
      <c r="A8932" s="4">
        <v>35709</v>
      </c>
      <c r="B8932">
        <v>5.96</v>
      </c>
    </row>
    <row r="8933" spans="1:2" hidden="1">
      <c r="A8933" s="4">
        <v>35710</v>
      </c>
      <c r="B8933">
        <v>5.94</v>
      </c>
    </row>
    <row r="8934" spans="1:2" hidden="1">
      <c r="A8934" s="4">
        <v>35711</v>
      </c>
      <c r="B8934">
        <v>6.08</v>
      </c>
    </row>
    <row r="8935" spans="1:2" hidden="1">
      <c r="A8935" s="4">
        <v>35712</v>
      </c>
      <c r="B8935">
        <v>6.09</v>
      </c>
    </row>
    <row r="8936" spans="1:2" hidden="1">
      <c r="A8936" s="4">
        <v>35713</v>
      </c>
      <c r="B8936">
        <v>6.15</v>
      </c>
    </row>
    <row r="8937" spans="1:2" hidden="1">
      <c r="A8937" s="4">
        <v>35717</v>
      </c>
      <c r="B8937">
        <v>6.07</v>
      </c>
    </row>
    <row r="8938" spans="1:2" hidden="1">
      <c r="A8938" s="4">
        <v>35718</v>
      </c>
      <c r="B8938">
        <v>6.1</v>
      </c>
    </row>
    <row r="8939" spans="1:2" hidden="1">
      <c r="A8939" s="4">
        <v>35719</v>
      </c>
      <c r="B8939">
        <v>6.09</v>
      </c>
    </row>
    <row r="8940" spans="1:2" hidden="1">
      <c r="A8940" s="4">
        <v>35720</v>
      </c>
      <c r="B8940">
        <v>6.17</v>
      </c>
    </row>
    <row r="8941" spans="1:2" hidden="1">
      <c r="A8941" s="4">
        <v>35723</v>
      </c>
      <c r="B8941">
        <v>6.15</v>
      </c>
    </row>
    <row r="8942" spans="1:2" hidden="1">
      <c r="A8942" s="4">
        <v>35724</v>
      </c>
      <c r="B8942">
        <v>6.14</v>
      </c>
    </row>
    <row r="8943" spans="1:2" hidden="1">
      <c r="A8943" s="4">
        <v>35725</v>
      </c>
      <c r="B8943">
        <v>6.12</v>
      </c>
    </row>
    <row r="8944" spans="1:2" hidden="1">
      <c r="A8944" s="4">
        <v>35726</v>
      </c>
      <c r="B8944">
        <v>6.04</v>
      </c>
    </row>
    <row r="8945" spans="1:2" hidden="1">
      <c r="A8945" s="4">
        <v>35727</v>
      </c>
      <c r="B8945">
        <v>6.01</v>
      </c>
    </row>
    <row r="8946" spans="1:2" hidden="1">
      <c r="A8946" s="4">
        <v>35730</v>
      </c>
      <c r="B8946">
        <v>5.91</v>
      </c>
    </row>
    <row r="8947" spans="1:2" hidden="1">
      <c r="A8947" s="4">
        <v>35731</v>
      </c>
      <c r="B8947">
        <v>5.98</v>
      </c>
    </row>
    <row r="8948" spans="1:2" hidden="1">
      <c r="A8948" s="4">
        <v>35732</v>
      </c>
      <c r="B8948">
        <v>5.91</v>
      </c>
    </row>
    <row r="8949" spans="1:2" hidden="1">
      <c r="A8949" s="4">
        <v>35733</v>
      </c>
      <c r="B8949">
        <v>5.84</v>
      </c>
    </row>
    <row r="8950" spans="1:2" hidden="1">
      <c r="A8950" s="4">
        <v>35734</v>
      </c>
      <c r="B8950">
        <v>5.84</v>
      </c>
    </row>
    <row r="8951" spans="1:2" hidden="1">
      <c r="A8951" s="4">
        <v>35737</v>
      </c>
      <c r="B8951">
        <v>5.91</v>
      </c>
    </row>
    <row r="8952" spans="1:2" hidden="1">
      <c r="A8952" s="4">
        <v>35738</v>
      </c>
      <c r="B8952">
        <v>5.95</v>
      </c>
    </row>
    <row r="8953" spans="1:2" hidden="1">
      <c r="A8953" s="4">
        <v>35739</v>
      </c>
      <c r="B8953">
        <v>5.95</v>
      </c>
    </row>
    <row r="8954" spans="1:2" hidden="1">
      <c r="A8954" s="4">
        <v>35740</v>
      </c>
      <c r="B8954">
        <v>5.9</v>
      </c>
    </row>
    <row r="8955" spans="1:2" hidden="1">
      <c r="A8955" s="4">
        <v>35741</v>
      </c>
      <c r="B8955">
        <v>5.9</v>
      </c>
    </row>
    <row r="8956" spans="1:2" hidden="1">
      <c r="A8956" s="4">
        <v>35744</v>
      </c>
      <c r="B8956">
        <v>5.91</v>
      </c>
    </row>
    <row r="8957" spans="1:2" hidden="1">
      <c r="A8957" s="4">
        <v>35746</v>
      </c>
      <c r="B8957">
        <v>5.89</v>
      </c>
    </row>
    <row r="8958" spans="1:2" hidden="1">
      <c r="A8958" s="4">
        <v>35747</v>
      </c>
      <c r="B8958">
        <v>5.87</v>
      </c>
    </row>
    <row r="8959" spans="1:2" hidden="1">
      <c r="A8959" s="4">
        <v>35748</v>
      </c>
      <c r="B8959">
        <v>5.86</v>
      </c>
    </row>
    <row r="8960" spans="1:2" hidden="1">
      <c r="A8960" s="4">
        <v>35751</v>
      </c>
      <c r="B8960">
        <v>5.85</v>
      </c>
    </row>
    <row r="8961" spans="1:2" hidden="1">
      <c r="A8961" s="4">
        <v>35752</v>
      </c>
      <c r="B8961">
        <v>5.85</v>
      </c>
    </row>
    <row r="8962" spans="1:2" hidden="1">
      <c r="A8962" s="4">
        <v>35753</v>
      </c>
      <c r="B8962">
        <v>5.82</v>
      </c>
    </row>
    <row r="8963" spans="1:2" hidden="1">
      <c r="A8963" s="4">
        <v>35754</v>
      </c>
      <c r="B8963">
        <v>5.84</v>
      </c>
    </row>
    <row r="8964" spans="1:2" hidden="1">
      <c r="A8964" s="4">
        <v>35755</v>
      </c>
      <c r="B8964">
        <v>5.82</v>
      </c>
    </row>
    <row r="8965" spans="1:2" hidden="1">
      <c r="A8965" s="4">
        <v>35758</v>
      </c>
      <c r="B8965">
        <v>5.86</v>
      </c>
    </row>
    <row r="8966" spans="1:2" hidden="1">
      <c r="A8966" s="4">
        <v>35759</v>
      </c>
      <c r="B8966">
        <v>5.85</v>
      </c>
    </row>
    <row r="8967" spans="1:2" hidden="1">
      <c r="A8967" s="4">
        <v>35760</v>
      </c>
      <c r="B8967">
        <v>5.86</v>
      </c>
    </row>
    <row r="8968" spans="1:2" hidden="1">
      <c r="A8968" s="4">
        <v>35762</v>
      </c>
      <c r="B8968">
        <v>5.86</v>
      </c>
    </row>
    <row r="8969" spans="1:2" hidden="1">
      <c r="A8969" s="4">
        <v>35765</v>
      </c>
      <c r="B8969">
        <v>5.86</v>
      </c>
    </row>
    <row r="8970" spans="1:2" hidden="1">
      <c r="A8970" s="4">
        <v>35766</v>
      </c>
      <c r="B8970">
        <v>5.86</v>
      </c>
    </row>
    <row r="8971" spans="1:2" hidden="1">
      <c r="A8971" s="4">
        <v>35767</v>
      </c>
      <c r="B8971">
        <v>5.83</v>
      </c>
    </row>
    <row r="8972" spans="1:2" hidden="1">
      <c r="A8972" s="4">
        <v>35768</v>
      </c>
      <c r="B8972">
        <v>5.84</v>
      </c>
    </row>
    <row r="8973" spans="1:2" hidden="1">
      <c r="A8973" s="4">
        <v>35769</v>
      </c>
      <c r="B8973">
        <v>5.92</v>
      </c>
    </row>
    <row r="8974" spans="1:2" hidden="1">
      <c r="A8974" s="4">
        <v>35772</v>
      </c>
      <c r="B8974">
        <v>5.96</v>
      </c>
    </row>
    <row r="8975" spans="1:2" hidden="1">
      <c r="A8975" s="4">
        <v>35773</v>
      </c>
      <c r="B8975">
        <v>5.95</v>
      </c>
    </row>
    <row r="8976" spans="1:2" hidden="1">
      <c r="A8976" s="4">
        <v>35774</v>
      </c>
      <c r="B8976">
        <v>5.9</v>
      </c>
    </row>
    <row r="8977" spans="1:2" hidden="1">
      <c r="A8977" s="4">
        <v>35775</v>
      </c>
      <c r="B8977">
        <v>5.82</v>
      </c>
    </row>
    <row r="8978" spans="1:2" hidden="1">
      <c r="A8978" s="4">
        <v>35776</v>
      </c>
      <c r="B8978">
        <v>5.74</v>
      </c>
    </row>
    <row r="8979" spans="1:2" hidden="1">
      <c r="A8979" s="4">
        <v>35779</v>
      </c>
      <c r="B8979">
        <v>5.78</v>
      </c>
    </row>
    <row r="8980" spans="1:2" hidden="1">
      <c r="A8980" s="4">
        <v>35780</v>
      </c>
      <c r="B8980">
        <v>5.77</v>
      </c>
    </row>
    <row r="8981" spans="1:2" hidden="1">
      <c r="A8981" s="4">
        <v>35781</v>
      </c>
      <c r="B8981">
        <v>5.81</v>
      </c>
    </row>
    <row r="8982" spans="1:2" hidden="1">
      <c r="A8982" s="4">
        <v>35782</v>
      </c>
      <c r="B8982">
        <v>5.76</v>
      </c>
    </row>
    <row r="8983" spans="1:2" hidden="1">
      <c r="A8983" s="4">
        <v>35783</v>
      </c>
      <c r="B8983">
        <v>5.72</v>
      </c>
    </row>
    <row r="8984" spans="1:2" hidden="1">
      <c r="A8984" s="4">
        <v>35786</v>
      </c>
      <c r="B8984">
        <v>5.72</v>
      </c>
    </row>
    <row r="8985" spans="1:2" hidden="1">
      <c r="A8985" s="4">
        <v>35787</v>
      </c>
      <c r="B8985">
        <v>5.73</v>
      </c>
    </row>
    <row r="8986" spans="1:2" hidden="1">
      <c r="A8986" s="4">
        <v>35788</v>
      </c>
      <c r="B8986">
        <v>5.76</v>
      </c>
    </row>
    <row r="8987" spans="1:2" hidden="1">
      <c r="A8987" s="4">
        <v>35790</v>
      </c>
      <c r="B8987">
        <v>5.75</v>
      </c>
    </row>
    <row r="8988" spans="1:2" hidden="1">
      <c r="A8988" s="4">
        <v>35793</v>
      </c>
      <c r="B8988">
        <v>5.76</v>
      </c>
    </row>
    <row r="8989" spans="1:2" hidden="1">
      <c r="A8989" s="4">
        <v>35794</v>
      </c>
      <c r="B8989">
        <v>5.8</v>
      </c>
    </row>
    <row r="8990" spans="1:2" hidden="1">
      <c r="A8990" s="4">
        <v>35795</v>
      </c>
      <c r="B8990">
        <v>5.75</v>
      </c>
    </row>
    <row r="8991" spans="1:2" hidden="1">
      <c r="A8991" s="4">
        <v>35797</v>
      </c>
      <c r="B8991">
        <v>5.67</v>
      </c>
    </row>
    <row r="8992" spans="1:2" hidden="1">
      <c r="A8992" s="4">
        <v>35800</v>
      </c>
      <c r="B8992">
        <v>5.52</v>
      </c>
    </row>
    <row r="8993" spans="1:2" hidden="1">
      <c r="A8993" s="4">
        <v>35801</v>
      </c>
      <c r="B8993">
        <v>5.49</v>
      </c>
    </row>
    <row r="8994" spans="1:2" hidden="1">
      <c r="A8994" s="4">
        <v>35802</v>
      </c>
      <c r="B8994">
        <v>5.55</v>
      </c>
    </row>
    <row r="8995" spans="1:2" hidden="1">
      <c r="A8995" s="4">
        <v>35803</v>
      </c>
      <c r="B8995">
        <v>5.49</v>
      </c>
    </row>
    <row r="8996" spans="1:2" hidden="1">
      <c r="A8996" s="4">
        <v>35804</v>
      </c>
      <c r="B8996">
        <v>5.4</v>
      </c>
    </row>
    <row r="8997" spans="1:2" hidden="1">
      <c r="A8997" s="4">
        <v>35807</v>
      </c>
      <c r="B8997">
        <v>5.39</v>
      </c>
    </row>
    <row r="8998" spans="1:2" hidden="1">
      <c r="A8998" s="4">
        <v>35808</v>
      </c>
      <c r="B8998">
        <v>5.41</v>
      </c>
    </row>
    <row r="8999" spans="1:2" hidden="1">
      <c r="A8999" s="4">
        <v>35809</v>
      </c>
      <c r="B8999">
        <v>5.45</v>
      </c>
    </row>
    <row r="9000" spans="1:2" hidden="1">
      <c r="A9000" s="4">
        <v>35810</v>
      </c>
      <c r="B9000">
        <v>5.48</v>
      </c>
    </row>
    <row r="9001" spans="1:2" hidden="1">
      <c r="A9001" s="4">
        <v>35811</v>
      </c>
      <c r="B9001">
        <v>5.54</v>
      </c>
    </row>
    <row r="9002" spans="1:2" hidden="1">
      <c r="A9002" s="4">
        <v>35815</v>
      </c>
      <c r="B9002">
        <v>5.57</v>
      </c>
    </row>
    <row r="9003" spans="1:2" hidden="1">
      <c r="A9003" s="4">
        <v>35816</v>
      </c>
      <c r="B9003">
        <v>5.54</v>
      </c>
    </row>
    <row r="9004" spans="1:2" hidden="1">
      <c r="A9004" s="4">
        <v>35817</v>
      </c>
      <c r="B9004">
        <v>5.56</v>
      </c>
    </row>
    <row r="9005" spans="1:2" hidden="1">
      <c r="A9005" s="4">
        <v>35818</v>
      </c>
      <c r="B9005">
        <v>5.7</v>
      </c>
    </row>
    <row r="9006" spans="1:2" hidden="1">
      <c r="A9006" s="4">
        <v>35821</v>
      </c>
      <c r="B9006">
        <v>5.63</v>
      </c>
    </row>
    <row r="9007" spans="1:2" hidden="1">
      <c r="A9007" s="4">
        <v>35822</v>
      </c>
      <c r="B9007">
        <v>5.7</v>
      </c>
    </row>
    <row r="9008" spans="1:2" hidden="1">
      <c r="A9008" s="4">
        <v>35823</v>
      </c>
      <c r="B9008">
        <v>5.69</v>
      </c>
    </row>
    <row r="9009" spans="1:2" hidden="1">
      <c r="A9009" s="4">
        <v>35824</v>
      </c>
      <c r="B9009">
        <v>5.58</v>
      </c>
    </row>
    <row r="9010" spans="1:2" hidden="1">
      <c r="A9010" s="4">
        <v>35825</v>
      </c>
      <c r="B9010">
        <v>5.53</v>
      </c>
    </row>
    <row r="9011" spans="1:2" hidden="1">
      <c r="A9011" s="4">
        <v>35828</v>
      </c>
      <c r="B9011">
        <v>5.57</v>
      </c>
    </row>
    <row r="9012" spans="1:2" hidden="1">
      <c r="A9012" s="4">
        <v>35829</v>
      </c>
      <c r="B9012">
        <v>5.56</v>
      </c>
    </row>
    <row r="9013" spans="1:2" hidden="1">
      <c r="A9013" s="4">
        <v>35830</v>
      </c>
      <c r="B9013">
        <v>5.57</v>
      </c>
    </row>
    <row r="9014" spans="1:2" hidden="1">
      <c r="A9014" s="4">
        <v>35831</v>
      </c>
      <c r="B9014">
        <v>5.62</v>
      </c>
    </row>
    <row r="9015" spans="1:2" hidden="1">
      <c r="A9015" s="4">
        <v>35832</v>
      </c>
      <c r="B9015">
        <v>5.62</v>
      </c>
    </row>
    <row r="9016" spans="1:2" hidden="1">
      <c r="A9016" s="4">
        <v>35835</v>
      </c>
      <c r="B9016">
        <v>5.65</v>
      </c>
    </row>
    <row r="9017" spans="1:2" hidden="1">
      <c r="A9017" s="4">
        <v>35836</v>
      </c>
      <c r="B9017">
        <v>5.64</v>
      </c>
    </row>
    <row r="9018" spans="1:2" hidden="1">
      <c r="A9018" s="4">
        <v>35837</v>
      </c>
      <c r="B9018">
        <v>5.53</v>
      </c>
    </row>
    <row r="9019" spans="1:2" hidden="1">
      <c r="A9019" s="4">
        <v>35838</v>
      </c>
      <c r="B9019">
        <v>5.52</v>
      </c>
    </row>
    <row r="9020" spans="1:2" hidden="1">
      <c r="A9020" s="4">
        <v>35839</v>
      </c>
      <c r="B9020">
        <v>5.49</v>
      </c>
    </row>
    <row r="9021" spans="1:2" hidden="1">
      <c r="A9021" s="4">
        <v>35843</v>
      </c>
      <c r="B9021">
        <v>5.44</v>
      </c>
    </row>
    <row r="9022" spans="1:2" hidden="1">
      <c r="A9022" s="4">
        <v>35844</v>
      </c>
      <c r="B9022">
        <v>5.49</v>
      </c>
    </row>
    <row r="9023" spans="1:2" hidden="1">
      <c r="A9023" s="4">
        <v>35845</v>
      </c>
      <c r="B9023">
        <v>5.51</v>
      </c>
    </row>
    <row r="9024" spans="1:2" hidden="1">
      <c r="A9024" s="4">
        <v>35846</v>
      </c>
      <c r="B9024">
        <v>5.54</v>
      </c>
    </row>
    <row r="9025" spans="1:2" hidden="1">
      <c r="A9025" s="4">
        <v>35849</v>
      </c>
      <c r="B9025">
        <v>5.58</v>
      </c>
    </row>
    <row r="9026" spans="1:2" hidden="1">
      <c r="A9026" s="4">
        <v>35850</v>
      </c>
      <c r="B9026">
        <v>5.69</v>
      </c>
    </row>
    <row r="9027" spans="1:2" hidden="1">
      <c r="A9027" s="4">
        <v>35851</v>
      </c>
      <c r="B9027">
        <v>5.63</v>
      </c>
    </row>
    <row r="9028" spans="1:2" hidden="1">
      <c r="A9028" s="4">
        <v>35852</v>
      </c>
      <c r="B9028">
        <v>5.65</v>
      </c>
    </row>
    <row r="9029" spans="1:2" hidden="1">
      <c r="A9029" s="4">
        <v>35853</v>
      </c>
      <c r="B9029">
        <v>5.62</v>
      </c>
    </row>
    <row r="9030" spans="1:2" hidden="1">
      <c r="A9030" s="4">
        <v>35856</v>
      </c>
      <c r="B9030">
        <v>5.72</v>
      </c>
    </row>
    <row r="9031" spans="1:2" hidden="1">
      <c r="A9031" s="4">
        <v>35857</v>
      </c>
      <c r="B9031">
        <v>5.77</v>
      </c>
    </row>
    <row r="9032" spans="1:2" hidden="1">
      <c r="A9032" s="4">
        <v>35858</v>
      </c>
      <c r="B9032">
        <v>5.76</v>
      </c>
    </row>
    <row r="9033" spans="1:2" hidden="1">
      <c r="A9033" s="4">
        <v>35859</v>
      </c>
      <c r="B9033">
        <v>5.78</v>
      </c>
    </row>
    <row r="9034" spans="1:2" hidden="1">
      <c r="A9034" s="4">
        <v>35860</v>
      </c>
      <c r="B9034">
        <v>5.73</v>
      </c>
    </row>
    <row r="9035" spans="1:2" hidden="1">
      <c r="A9035" s="4">
        <v>35863</v>
      </c>
      <c r="B9035">
        <v>5.67</v>
      </c>
    </row>
    <row r="9036" spans="1:2" hidden="1">
      <c r="A9036" s="4">
        <v>35864</v>
      </c>
      <c r="B9036">
        <v>5.67</v>
      </c>
    </row>
    <row r="9037" spans="1:2" hidden="1">
      <c r="A9037" s="4">
        <v>35865</v>
      </c>
      <c r="B9037">
        <v>5.63</v>
      </c>
    </row>
    <row r="9038" spans="1:2" hidden="1">
      <c r="A9038" s="4">
        <v>35866</v>
      </c>
      <c r="B9038">
        <v>5.56</v>
      </c>
    </row>
    <row r="9039" spans="1:2" hidden="1">
      <c r="A9039" s="4">
        <v>35867</v>
      </c>
      <c r="B9039">
        <v>5.58</v>
      </c>
    </row>
    <row r="9040" spans="1:2" hidden="1">
      <c r="A9040" s="4">
        <v>35870</v>
      </c>
      <c r="B9040">
        <v>5.54</v>
      </c>
    </row>
    <row r="9041" spans="1:2" hidden="1">
      <c r="A9041" s="4">
        <v>35871</v>
      </c>
      <c r="B9041">
        <v>5.56</v>
      </c>
    </row>
    <row r="9042" spans="1:2" hidden="1">
      <c r="A9042" s="4">
        <v>35872</v>
      </c>
      <c r="B9042">
        <v>5.58</v>
      </c>
    </row>
    <row r="9043" spans="1:2" hidden="1">
      <c r="A9043" s="4">
        <v>35873</v>
      </c>
      <c r="B9043">
        <v>5.58</v>
      </c>
    </row>
    <row r="9044" spans="1:2" hidden="1">
      <c r="A9044" s="4">
        <v>35874</v>
      </c>
      <c r="B9044">
        <v>5.57</v>
      </c>
    </row>
    <row r="9045" spans="1:2" hidden="1">
      <c r="A9045" s="4">
        <v>35877</v>
      </c>
      <c r="B9045">
        <v>5.57</v>
      </c>
    </row>
    <row r="9046" spans="1:2" hidden="1">
      <c r="A9046" s="4">
        <v>35878</v>
      </c>
      <c r="B9046">
        <v>5.58</v>
      </c>
    </row>
    <row r="9047" spans="1:2" hidden="1">
      <c r="A9047" s="4">
        <v>35879</v>
      </c>
      <c r="B9047">
        <v>5.64</v>
      </c>
    </row>
    <row r="9048" spans="1:2" hidden="1">
      <c r="A9048" s="4">
        <v>35880</v>
      </c>
      <c r="B9048">
        <v>5.68</v>
      </c>
    </row>
    <row r="9049" spans="1:2" hidden="1">
      <c r="A9049" s="4">
        <v>35881</v>
      </c>
      <c r="B9049">
        <v>5.68</v>
      </c>
    </row>
    <row r="9050" spans="1:2" hidden="1">
      <c r="A9050" s="4">
        <v>35884</v>
      </c>
      <c r="B9050">
        <v>5.72</v>
      </c>
    </row>
    <row r="9051" spans="1:2" hidden="1">
      <c r="A9051" s="4">
        <v>35885</v>
      </c>
      <c r="B9051">
        <v>5.67</v>
      </c>
    </row>
    <row r="9052" spans="1:2" hidden="1">
      <c r="A9052" s="4">
        <v>35886</v>
      </c>
      <c r="B9052">
        <v>5.62</v>
      </c>
    </row>
    <row r="9053" spans="1:2" hidden="1">
      <c r="A9053" s="4">
        <v>35887</v>
      </c>
      <c r="B9053">
        <v>5.56</v>
      </c>
    </row>
    <row r="9054" spans="1:2" hidden="1">
      <c r="A9054" s="4">
        <v>35888</v>
      </c>
      <c r="B9054">
        <v>5.47</v>
      </c>
    </row>
    <row r="9055" spans="1:2" hidden="1">
      <c r="A9055" s="4">
        <v>35891</v>
      </c>
      <c r="B9055">
        <v>5.51</v>
      </c>
    </row>
    <row r="9056" spans="1:2" hidden="1">
      <c r="A9056" s="4">
        <v>35892</v>
      </c>
      <c r="B9056">
        <v>5.53</v>
      </c>
    </row>
    <row r="9057" spans="1:2" hidden="1">
      <c r="A9057" s="4">
        <v>35893</v>
      </c>
      <c r="B9057">
        <v>5.58</v>
      </c>
    </row>
    <row r="9058" spans="1:2" hidden="1">
      <c r="A9058" s="4">
        <v>35894</v>
      </c>
      <c r="B9058">
        <v>5.59</v>
      </c>
    </row>
    <row r="9059" spans="1:2" hidden="1">
      <c r="A9059" s="4">
        <v>35898</v>
      </c>
      <c r="B9059">
        <v>5.66</v>
      </c>
    </row>
    <row r="9060" spans="1:2" hidden="1">
      <c r="A9060" s="4">
        <v>35899</v>
      </c>
      <c r="B9060">
        <v>5.63</v>
      </c>
    </row>
    <row r="9061" spans="1:2" hidden="1">
      <c r="A9061" s="4">
        <v>35900</v>
      </c>
      <c r="B9061">
        <v>5.6</v>
      </c>
    </row>
    <row r="9062" spans="1:2" hidden="1">
      <c r="A9062" s="4">
        <v>35901</v>
      </c>
      <c r="B9062">
        <v>5.59</v>
      </c>
    </row>
    <row r="9063" spans="1:2" hidden="1">
      <c r="A9063" s="4">
        <v>35902</v>
      </c>
      <c r="B9063">
        <v>5.59</v>
      </c>
    </row>
    <row r="9064" spans="1:2" hidden="1">
      <c r="A9064" s="4">
        <v>35905</v>
      </c>
      <c r="B9064">
        <v>5.65</v>
      </c>
    </row>
    <row r="9065" spans="1:2" hidden="1">
      <c r="A9065" s="4">
        <v>35906</v>
      </c>
      <c r="B9065">
        <v>5.68</v>
      </c>
    </row>
    <row r="9066" spans="1:2" hidden="1">
      <c r="A9066" s="4">
        <v>35907</v>
      </c>
      <c r="B9066">
        <v>5.68</v>
      </c>
    </row>
    <row r="9067" spans="1:2" hidden="1">
      <c r="A9067" s="4">
        <v>35908</v>
      </c>
      <c r="B9067">
        <v>5.69</v>
      </c>
    </row>
    <row r="9068" spans="1:2" hidden="1">
      <c r="A9068" s="4">
        <v>35909</v>
      </c>
      <c r="B9068">
        <v>5.67</v>
      </c>
    </row>
    <row r="9069" spans="1:2" hidden="1">
      <c r="A9069" s="4">
        <v>35912</v>
      </c>
      <c r="B9069">
        <v>5.8</v>
      </c>
    </row>
    <row r="9070" spans="1:2" hidden="1">
      <c r="A9070" s="4">
        <v>35913</v>
      </c>
      <c r="B9070">
        <v>5.8</v>
      </c>
    </row>
    <row r="9071" spans="1:2" hidden="1">
      <c r="A9071" s="4">
        <v>35914</v>
      </c>
      <c r="B9071">
        <v>5.81</v>
      </c>
    </row>
    <row r="9072" spans="1:2" hidden="1">
      <c r="A9072" s="4">
        <v>35915</v>
      </c>
      <c r="B9072">
        <v>5.68</v>
      </c>
    </row>
    <row r="9073" spans="1:2" hidden="1">
      <c r="A9073" s="4">
        <v>35916</v>
      </c>
      <c r="B9073">
        <v>5.67</v>
      </c>
    </row>
    <row r="9074" spans="1:2" hidden="1">
      <c r="A9074" s="4">
        <v>35919</v>
      </c>
      <c r="B9074">
        <v>5.67</v>
      </c>
    </row>
    <row r="9075" spans="1:2" hidden="1">
      <c r="A9075" s="4">
        <v>35920</v>
      </c>
      <c r="B9075">
        <v>5.7</v>
      </c>
    </row>
    <row r="9076" spans="1:2" hidden="1">
      <c r="A9076" s="4">
        <v>35921</v>
      </c>
      <c r="B9076">
        <v>5.67</v>
      </c>
    </row>
    <row r="9077" spans="1:2" hidden="1">
      <c r="A9077" s="4">
        <v>35922</v>
      </c>
      <c r="B9077">
        <v>5.67</v>
      </c>
    </row>
    <row r="9078" spans="1:2" hidden="1">
      <c r="A9078" s="4">
        <v>35923</v>
      </c>
      <c r="B9078">
        <v>5.71</v>
      </c>
    </row>
    <row r="9079" spans="1:2" hidden="1">
      <c r="A9079" s="4">
        <v>35926</v>
      </c>
      <c r="B9079">
        <v>5.79</v>
      </c>
    </row>
    <row r="9080" spans="1:2" hidden="1">
      <c r="A9080" s="4">
        <v>35927</v>
      </c>
      <c r="B9080">
        <v>5.7</v>
      </c>
    </row>
    <row r="9081" spans="1:2" hidden="1">
      <c r="A9081" s="4">
        <v>35928</v>
      </c>
      <c r="B9081">
        <v>5.64</v>
      </c>
    </row>
    <row r="9082" spans="1:2" hidden="1">
      <c r="A9082" s="4">
        <v>35929</v>
      </c>
      <c r="B9082">
        <v>5.67</v>
      </c>
    </row>
    <row r="9083" spans="1:2" hidden="1">
      <c r="A9083" s="4">
        <v>35930</v>
      </c>
      <c r="B9083">
        <v>5.68</v>
      </c>
    </row>
    <row r="9084" spans="1:2" hidden="1">
      <c r="A9084" s="4">
        <v>35933</v>
      </c>
      <c r="B9084">
        <v>5.64</v>
      </c>
    </row>
    <row r="9085" spans="1:2" hidden="1">
      <c r="A9085" s="4">
        <v>35934</v>
      </c>
      <c r="B9085">
        <v>5.65</v>
      </c>
    </row>
    <row r="9086" spans="1:2" hidden="1">
      <c r="A9086" s="4">
        <v>35935</v>
      </c>
      <c r="B9086">
        <v>5.61</v>
      </c>
    </row>
    <row r="9087" spans="1:2" hidden="1">
      <c r="A9087" s="4">
        <v>35936</v>
      </c>
      <c r="B9087">
        <v>5.65</v>
      </c>
    </row>
    <row r="9088" spans="1:2" hidden="1">
      <c r="A9088" s="4">
        <v>35937</v>
      </c>
      <c r="B9088">
        <v>5.64</v>
      </c>
    </row>
    <row r="9089" spans="1:2" hidden="1">
      <c r="A9089" s="4">
        <v>35941</v>
      </c>
      <c r="B9089">
        <v>5.59</v>
      </c>
    </row>
    <row r="9090" spans="1:2" hidden="1">
      <c r="A9090" s="4">
        <v>35942</v>
      </c>
      <c r="B9090">
        <v>5.56</v>
      </c>
    </row>
    <row r="9091" spans="1:2" hidden="1">
      <c r="A9091" s="4">
        <v>35943</v>
      </c>
      <c r="B9091">
        <v>5.58</v>
      </c>
    </row>
    <row r="9092" spans="1:2" hidden="1">
      <c r="A9092" s="4">
        <v>35944</v>
      </c>
      <c r="B9092">
        <v>5.56</v>
      </c>
    </row>
    <row r="9093" spans="1:2" hidden="1">
      <c r="A9093" s="4">
        <v>35947</v>
      </c>
      <c r="B9093">
        <v>5.53</v>
      </c>
    </row>
    <row r="9094" spans="1:2" hidden="1">
      <c r="A9094" s="4">
        <v>35948</v>
      </c>
      <c r="B9094">
        <v>5.56</v>
      </c>
    </row>
    <row r="9095" spans="1:2" hidden="1">
      <c r="A9095" s="4">
        <v>35949</v>
      </c>
      <c r="B9095">
        <v>5.57</v>
      </c>
    </row>
    <row r="9096" spans="1:2" hidden="1">
      <c r="A9096" s="4">
        <v>35950</v>
      </c>
      <c r="B9096">
        <v>5.59</v>
      </c>
    </row>
    <row r="9097" spans="1:2" hidden="1">
      <c r="A9097" s="4">
        <v>35951</v>
      </c>
      <c r="B9097">
        <v>5.58</v>
      </c>
    </row>
    <row r="9098" spans="1:2" hidden="1">
      <c r="A9098" s="4">
        <v>35954</v>
      </c>
      <c r="B9098">
        <v>5.58</v>
      </c>
    </row>
    <row r="9099" spans="1:2" hidden="1">
      <c r="A9099" s="4">
        <v>35955</v>
      </c>
      <c r="B9099">
        <v>5.59</v>
      </c>
    </row>
    <row r="9100" spans="1:2" hidden="1">
      <c r="A9100" s="4">
        <v>35956</v>
      </c>
      <c r="B9100">
        <v>5.51</v>
      </c>
    </row>
    <row r="9101" spans="1:2" hidden="1">
      <c r="A9101" s="4">
        <v>35957</v>
      </c>
      <c r="B9101">
        <v>5.44</v>
      </c>
    </row>
    <row r="9102" spans="1:2" hidden="1">
      <c r="A9102" s="4">
        <v>35958</v>
      </c>
      <c r="B9102">
        <v>5.43</v>
      </c>
    </row>
    <row r="9103" spans="1:2" hidden="1">
      <c r="A9103" s="4">
        <v>35961</v>
      </c>
      <c r="B9103">
        <v>5.38</v>
      </c>
    </row>
    <row r="9104" spans="1:2" hidden="1">
      <c r="A9104" s="4">
        <v>35962</v>
      </c>
      <c r="B9104">
        <v>5.45</v>
      </c>
    </row>
    <row r="9105" spans="1:2" hidden="1">
      <c r="A9105" s="4">
        <v>35963</v>
      </c>
      <c r="B9105">
        <v>5.54</v>
      </c>
    </row>
    <row r="9106" spans="1:2" hidden="1">
      <c r="A9106" s="4">
        <v>35964</v>
      </c>
      <c r="B9106">
        <v>5.5</v>
      </c>
    </row>
    <row r="9107" spans="1:2" hidden="1">
      <c r="A9107" s="4">
        <v>35965</v>
      </c>
      <c r="B9107">
        <v>5.47</v>
      </c>
    </row>
    <row r="9108" spans="1:2" hidden="1">
      <c r="A9108" s="4">
        <v>35968</v>
      </c>
      <c r="B9108">
        <v>5.46</v>
      </c>
    </row>
    <row r="9109" spans="1:2" hidden="1">
      <c r="A9109" s="4">
        <v>35969</v>
      </c>
      <c r="B9109">
        <v>5.45</v>
      </c>
    </row>
    <row r="9110" spans="1:2" hidden="1">
      <c r="A9110" s="4">
        <v>35970</v>
      </c>
      <c r="B9110">
        <v>5.46</v>
      </c>
    </row>
    <row r="9111" spans="1:2" hidden="1">
      <c r="A9111" s="4">
        <v>35971</v>
      </c>
      <c r="B9111">
        <v>5.46</v>
      </c>
    </row>
    <row r="9112" spans="1:2" hidden="1">
      <c r="A9112" s="4">
        <v>35972</v>
      </c>
      <c r="B9112">
        <v>5.46</v>
      </c>
    </row>
    <row r="9113" spans="1:2" hidden="1">
      <c r="A9113" s="4">
        <v>35975</v>
      </c>
      <c r="B9113">
        <v>5.47</v>
      </c>
    </row>
    <row r="9114" spans="1:2" hidden="1">
      <c r="A9114" s="4">
        <v>35976</v>
      </c>
      <c r="B9114">
        <v>5.44</v>
      </c>
    </row>
    <row r="9115" spans="1:2" hidden="1">
      <c r="A9115" s="4">
        <v>35977</v>
      </c>
      <c r="B9115">
        <v>5.44</v>
      </c>
    </row>
    <row r="9116" spans="1:2" hidden="1">
      <c r="A9116" s="4">
        <v>35978</v>
      </c>
      <c r="B9116">
        <v>5.42</v>
      </c>
    </row>
    <row r="9117" spans="1:2" hidden="1">
      <c r="A9117" s="4">
        <v>35982</v>
      </c>
      <c r="B9117">
        <v>5.39</v>
      </c>
    </row>
    <row r="9118" spans="1:2" hidden="1">
      <c r="A9118" s="4">
        <v>35983</v>
      </c>
      <c r="B9118">
        <v>5.42</v>
      </c>
    </row>
    <row r="9119" spans="1:2" hidden="1">
      <c r="A9119" s="4">
        <v>35984</v>
      </c>
      <c r="B9119">
        <v>5.43</v>
      </c>
    </row>
    <row r="9120" spans="1:2" hidden="1">
      <c r="A9120" s="4">
        <v>35985</v>
      </c>
      <c r="B9120">
        <v>5.41</v>
      </c>
    </row>
    <row r="9121" spans="1:2" hidden="1">
      <c r="A9121" s="4">
        <v>35986</v>
      </c>
      <c r="B9121">
        <v>5.42</v>
      </c>
    </row>
    <row r="9122" spans="1:2" hidden="1">
      <c r="A9122" s="4">
        <v>35989</v>
      </c>
      <c r="B9122">
        <v>5.46</v>
      </c>
    </row>
    <row r="9123" spans="1:2" hidden="1">
      <c r="A9123" s="4">
        <v>35990</v>
      </c>
      <c r="B9123">
        <v>5.49</v>
      </c>
    </row>
    <row r="9124" spans="1:2" hidden="1">
      <c r="A9124" s="4">
        <v>35991</v>
      </c>
      <c r="B9124">
        <v>5.48</v>
      </c>
    </row>
    <row r="9125" spans="1:2" hidden="1">
      <c r="A9125" s="4">
        <v>35992</v>
      </c>
      <c r="B9125">
        <v>5.5</v>
      </c>
    </row>
    <row r="9126" spans="1:2" hidden="1">
      <c r="A9126" s="4">
        <v>35993</v>
      </c>
      <c r="B9126">
        <v>5.51</v>
      </c>
    </row>
    <row r="9127" spans="1:2" hidden="1">
      <c r="A9127" s="4">
        <v>35996</v>
      </c>
      <c r="B9127">
        <v>5.48</v>
      </c>
    </row>
    <row r="9128" spans="1:2" hidden="1">
      <c r="A9128" s="4">
        <v>35997</v>
      </c>
      <c r="B9128">
        <v>5.45</v>
      </c>
    </row>
    <row r="9129" spans="1:2" hidden="1">
      <c r="A9129" s="4">
        <v>35998</v>
      </c>
      <c r="B9129">
        <v>5.46</v>
      </c>
    </row>
    <row r="9130" spans="1:2" hidden="1">
      <c r="A9130" s="4">
        <v>35999</v>
      </c>
      <c r="B9130">
        <v>5.45</v>
      </c>
    </row>
    <row r="9131" spans="1:2" hidden="1">
      <c r="A9131" s="4">
        <v>36000</v>
      </c>
      <c r="B9131">
        <v>5.45</v>
      </c>
    </row>
    <row r="9132" spans="1:2" hidden="1">
      <c r="A9132" s="4">
        <v>36003</v>
      </c>
      <c r="B9132">
        <v>5.47</v>
      </c>
    </row>
    <row r="9133" spans="1:2" hidden="1">
      <c r="A9133" s="4">
        <v>36004</v>
      </c>
      <c r="B9133">
        <v>5.5</v>
      </c>
    </row>
    <row r="9134" spans="1:2" hidden="1">
      <c r="A9134" s="4">
        <v>36005</v>
      </c>
      <c r="B9134">
        <v>5.52</v>
      </c>
    </row>
    <row r="9135" spans="1:2" hidden="1">
      <c r="A9135" s="4">
        <v>36006</v>
      </c>
      <c r="B9135">
        <v>5.5</v>
      </c>
    </row>
    <row r="9136" spans="1:2" hidden="1">
      <c r="A9136" s="4">
        <v>36007</v>
      </c>
      <c r="B9136">
        <v>5.5</v>
      </c>
    </row>
    <row r="9137" spans="1:2" hidden="1">
      <c r="A9137" s="4">
        <v>36010</v>
      </c>
      <c r="B9137">
        <v>5.46</v>
      </c>
    </row>
    <row r="9138" spans="1:2" hidden="1">
      <c r="A9138" s="4">
        <v>36011</v>
      </c>
      <c r="B9138">
        <v>5.43</v>
      </c>
    </row>
    <row r="9139" spans="1:2" hidden="1">
      <c r="A9139" s="4">
        <v>36012</v>
      </c>
      <c r="B9139">
        <v>5.43</v>
      </c>
    </row>
    <row r="9140" spans="1:2" hidden="1">
      <c r="A9140" s="4">
        <v>36013</v>
      </c>
      <c r="B9140">
        <v>5.44</v>
      </c>
    </row>
    <row r="9141" spans="1:2" hidden="1">
      <c r="A9141" s="4">
        <v>36014</v>
      </c>
      <c r="B9141">
        <v>5.4</v>
      </c>
    </row>
    <row r="9142" spans="1:2" hidden="1">
      <c r="A9142" s="4">
        <v>36017</v>
      </c>
      <c r="B9142">
        <v>5.41</v>
      </c>
    </row>
    <row r="9143" spans="1:2" hidden="1">
      <c r="A9143" s="4">
        <v>36018</v>
      </c>
      <c r="B9143">
        <v>5.37</v>
      </c>
    </row>
    <row r="9144" spans="1:2" hidden="1">
      <c r="A9144" s="4">
        <v>36019</v>
      </c>
      <c r="B9144">
        <v>5.4</v>
      </c>
    </row>
    <row r="9145" spans="1:2" hidden="1">
      <c r="A9145" s="4">
        <v>36020</v>
      </c>
      <c r="B9145">
        <v>5.44</v>
      </c>
    </row>
    <row r="9146" spans="1:2" hidden="1">
      <c r="A9146" s="4">
        <v>36021</v>
      </c>
      <c r="B9146">
        <v>5.4</v>
      </c>
    </row>
    <row r="9147" spans="1:2" hidden="1">
      <c r="A9147" s="4">
        <v>36024</v>
      </c>
      <c r="B9147">
        <v>5.4</v>
      </c>
    </row>
    <row r="9148" spans="1:2" hidden="1">
      <c r="A9148" s="4">
        <v>36025</v>
      </c>
      <c r="B9148">
        <v>5.41</v>
      </c>
    </row>
    <row r="9149" spans="1:2" hidden="1">
      <c r="A9149" s="4">
        <v>36026</v>
      </c>
      <c r="B9149">
        <v>5.42</v>
      </c>
    </row>
    <row r="9150" spans="1:2" hidden="1">
      <c r="A9150" s="4">
        <v>36027</v>
      </c>
      <c r="B9150">
        <v>5.38</v>
      </c>
    </row>
    <row r="9151" spans="1:2" hidden="1">
      <c r="A9151" s="4">
        <v>36028</v>
      </c>
      <c r="B9151">
        <v>5.32</v>
      </c>
    </row>
    <row r="9152" spans="1:2" hidden="1">
      <c r="A9152" s="4">
        <v>36031</v>
      </c>
      <c r="B9152">
        <v>5.3</v>
      </c>
    </row>
    <row r="9153" spans="1:2" hidden="1">
      <c r="A9153" s="4">
        <v>36032</v>
      </c>
      <c r="B9153">
        <v>5.25</v>
      </c>
    </row>
    <row r="9154" spans="1:2" hidden="1">
      <c r="A9154" s="4">
        <v>36033</v>
      </c>
      <c r="B9154">
        <v>5.26</v>
      </c>
    </row>
    <row r="9155" spans="1:2" hidden="1">
      <c r="A9155" s="4">
        <v>36034</v>
      </c>
      <c r="B9155">
        <v>5.12</v>
      </c>
    </row>
    <row r="9156" spans="1:2" hidden="1">
      <c r="A9156" s="4">
        <v>36035</v>
      </c>
      <c r="B9156">
        <v>5.09</v>
      </c>
    </row>
    <row r="9157" spans="1:2" hidden="1">
      <c r="A9157" s="4">
        <v>36038</v>
      </c>
      <c r="B9157">
        <v>5.05</v>
      </c>
    </row>
    <row r="9158" spans="1:2" hidden="1">
      <c r="A9158" s="4">
        <v>36039</v>
      </c>
      <c r="B9158">
        <v>5.05</v>
      </c>
    </row>
    <row r="9159" spans="1:2" hidden="1">
      <c r="A9159" s="4">
        <v>36040</v>
      </c>
      <c r="B9159">
        <v>5.0999999999999996</v>
      </c>
    </row>
    <row r="9160" spans="1:2" hidden="1">
      <c r="A9160" s="4">
        <v>36041</v>
      </c>
      <c r="B9160">
        <v>5.03</v>
      </c>
    </row>
    <row r="9161" spans="1:2" hidden="1">
      <c r="A9161" s="4">
        <v>36042</v>
      </c>
      <c r="B9161">
        <v>5.0199999999999996</v>
      </c>
    </row>
    <row r="9162" spans="1:2" hidden="1">
      <c r="A9162" s="4">
        <v>36046</v>
      </c>
      <c r="B9162">
        <v>5.04</v>
      </c>
    </row>
    <row r="9163" spans="1:2" hidden="1">
      <c r="A9163" s="4">
        <v>36047</v>
      </c>
      <c r="B9163">
        <v>4.95</v>
      </c>
    </row>
    <row r="9164" spans="1:2" hidden="1">
      <c r="A9164" s="4">
        <v>36048</v>
      </c>
      <c r="B9164">
        <v>4.76</v>
      </c>
    </row>
    <row r="9165" spans="1:2" hidden="1">
      <c r="A9165" s="4">
        <v>36049</v>
      </c>
      <c r="B9165">
        <v>4.8499999999999996</v>
      </c>
    </row>
    <row r="9166" spans="1:2" hidden="1">
      <c r="A9166" s="4">
        <v>36052</v>
      </c>
      <c r="B9166">
        <v>4.87</v>
      </c>
    </row>
    <row r="9167" spans="1:2" hidden="1">
      <c r="A9167" s="4">
        <v>36053</v>
      </c>
      <c r="B9167">
        <v>4.9000000000000004</v>
      </c>
    </row>
    <row r="9168" spans="1:2" hidden="1">
      <c r="A9168" s="4">
        <v>36054</v>
      </c>
      <c r="B9168">
        <v>4.88</v>
      </c>
    </row>
    <row r="9169" spans="1:2" hidden="1">
      <c r="A9169" s="4">
        <v>36055</v>
      </c>
      <c r="B9169">
        <v>4.8</v>
      </c>
    </row>
    <row r="9170" spans="1:2" hidden="1">
      <c r="A9170" s="4">
        <v>36056</v>
      </c>
      <c r="B9170">
        <v>4.7</v>
      </c>
    </row>
    <row r="9171" spans="1:2" hidden="1">
      <c r="A9171" s="4">
        <v>36059</v>
      </c>
      <c r="B9171">
        <v>4.6900000000000004</v>
      </c>
    </row>
    <row r="9172" spans="1:2" hidden="1">
      <c r="A9172" s="4">
        <v>36060</v>
      </c>
      <c r="B9172">
        <v>4.7300000000000004</v>
      </c>
    </row>
    <row r="9173" spans="1:2" hidden="1">
      <c r="A9173" s="4">
        <v>36061</v>
      </c>
      <c r="B9173">
        <v>4.6900000000000004</v>
      </c>
    </row>
    <row r="9174" spans="1:2" hidden="1">
      <c r="A9174" s="4">
        <v>36062</v>
      </c>
      <c r="B9174">
        <v>4.6399999999999997</v>
      </c>
    </row>
    <row r="9175" spans="1:2" hidden="1">
      <c r="A9175" s="4">
        <v>36063</v>
      </c>
      <c r="B9175">
        <v>4.5999999999999996</v>
      </c>
    </row>
    <row r="9176" spans="1:2" hidden="1">
      <c r="A9176" s="4">
        <v>36066</v>
      </c>
      <c r="B9176">
        <v>4.6100000000000003</v>
      </c>
    </row>
    <row r="9177" spans="1:2" hidden="1">
      <c r="A9177" s="4">
        <v>36067</v>
      </c>
      <c r="B9177">
        <v>4.59</v>
      </c>
    </row>
    <row r="9178" spans="1:2" hidden="1">
      <c r="A9178" s="4">
        <v>36068</v>
      </c>
      <c r="B9178">
        <v>4.4400000000000004</v>
      </c>
    </row>
    <row r="9179" spans="1:2" hidden="1">
      <c r="A9179" s="4">
        <v>36069</v>
      </c>
      <c r="B9179">
        <v>4.33</v>
      </c>
    </row>
    <row r="9180" spans="1:2" hidden="1">
      <c r="A9180" s="4">
        <v>36070</v>
      </c>
      <c r="B9180">
        <v>4.3099999999999996</v>
      </c>
    </row>
    <row r="9181" spans="1:2" hidden="1">
      <c r="A9181" s="4">
        <v>36073</v>
      </c>
      <c r="B9181">
        <v>4.16</v>
      </c>
    </row>
    <row r="9182" spans="1:2" hidden="1">
      <c r="A9182" s="4">
        <v>36074</v>
      </c>
      <c r="B9182">
        <v>4.24</v>
      </c>
    </row>
    <row r="9183" spans="1:2" hidden="1">
      <c r="A9183" s="4">
        <v>36075</v>
      </c>
      <c r="B9183">
        <v>4.34</v>
      </c>
    </row>
    <row r="9184" spans="1:2" hidden="1">
      <c r="A9184" s="4">
        <v>36076</v>
      </c>
      <c r="B9184">
        <v>4.5599999999999996</v>
      </c>
    </row>
    <row r="9185" spans="1:2" hidden="1">
      <c r="A9185" s="4">
        <v>36077</v>
      </c>
      <c r="B9185">
        <v>4.7699999999999996</v>
      </c>
    </row>
    <row r="9186" spans="1:2" hidden="1">
      <c r="A9186" s="4">
        <v>36081</v>
      </c>
      <c r="B9186">
        <v>4.7300000000000004</v>
      </c>
    </row>
    <row r="9187" spans="1:2" hidden="1">
      <c r="A9187" s="4">
        <v>36082</v>
      </c>
      <c r="B9187">
        <v>4.58</v>
      </c>
    </row>
    <row r="9188" spans="1:2" hidden="1">
      <c r="A9188" s="4">
        <v>36083</v>
      </c>
      <c r="B9188">
        <v>4.58</v>
      </c>
    </row>
    <row r="9189" spans="1:2" hidden="1">
      <c r="A9189" s="4">
        <v>36084</v>
      </c>
      <c r="B9189">
        <v>4.4400000000000004</v>
      </c>
    </row>
    <row r="9190" spans="1:2" hidden="1">
      <c r="A9190" s="4">
        <v>36087</v>
      </c>
      <c r="B9190">
        <v>4.47</v>
      </c>
    </row>
    <row r="9191" spans="1:2" hidden="1">
      <c r="A9191" s="4">
        <v>36088</v>
      </c>
      <c r="B9191">
        <v>4.57</v>
      </c>
    </row>
    <row r="9192" spans="1:2" hidden="1">
      <c r="A9192" s="4">
        <v>36089</v>
      </c>
      <c r="B9192">
        <v>4.59</v>
      </c>
    </row>
    <row r="9193" spans="1:2" hidden="1">
      <c r="A9193" s="4">
        <v>36090</v>
      </c>
      <c r="B9193">
        <v>4.62</v>
      </c>
    </row>
    <row r="9194" spans="1:2" hidden="1">
      <c r="A9194" s="4">
        <v>36091</v>
      </c>
      <c r="B9194">
        <v>4.7</v>
      </c>
    </row>
    <row r="9195" spans="1:2" hidden="1">
      <c r="A9195" s="4">
        <v>36094</v>
      </c>
      <c r="B9195">
        <v>4.7300000000000004</v>
      </c>
    </row>
    <row r="9196" spans="1:2" hidden="1">
      <c r="A9196" s="4">
        <v>36095</v>
      </c>
      <c r="B9196">
        <v>4.63</v>
      </c>
    </row>
    <row r="9197" spans="1:2" hidden="1">
      <c r="A9197" s="4">
        <v>36096</v>
      </c>
      <c r="B9197">
        <v>4.5999999999999996</v>
      </c>
    </row>
    <row r="9198" spans="1:2" hidden="1">
      <c r="A9198" s="4">
        <v>36097</v>
      </c>
      <c r="B9198">
        <v>4.54</v>
      </c>
    </row>
    <row r="9199" spans="1:2" hidden="1">
      <c r="A9199" s="4">
        <v>36098</v>
      </c>
      <c r="B9199">
        <v>4.6399999999999997</v>
      </c>
    </row>
    <row r="9200" spans="1:2" hidden="1">
      <c r="A9200" s="4">
        <v>36101</v>
      </c>
      <c r="B9200">
        <v>4.7699999999999996</v>
      </c>
    </row>
    <row r="9201" spans="1:2" hidden="1">
      <c r="A9201" s="4">
        <v>36102</v>
      </c>
      <c r="B9201">
        <v>4.78</v>
      </c>
    </row>
    <row r="9202" spans="1:2" hidden="1">
      <c r="A9202" s="4">
        <v>36103</v>
      </c>
      <c r="B9202">
        <v>4.83</v>
      </c>
    </row>
    <row r="9203" spans="1:2" hidden="1">
      <c r="A9203" s="4">
        <v>36104</v>
      </c>
      <c r="B9203">
        <v>4.82</v>
      </c>
    </row>
    <row r="9204" spans="1:2" hidden="1">
      <c r="A9204" s="4">
        <v>36105</v>
      </c>
      <c r="B9204">
        <v>4.93</v>
      </c>
    </row>
    <row r="9205" spans="1:2" hidden="1">
      <c r="A9205" s="4">
        <v>36108</v>
      </c>
      <c r="B9205">
        <v>4.88</v>
      </c>
    </row>
    <row r="9206" spans="1:2" hidden="1">
      <c r="A9206" s="4">
        <v>36109</v>
      </c>
      <c r="B9206">
        <v>4.8099999999999996</v>
      </c>
    </row>
    <row r="9207" spans="1:2" hidden="1">
      <c r="A9207" s="4">
        <v>36111</v>
      </c>
      <c r="B9207">
        <v>4.7699999999999996</v>
      </c>
    </row>
    <row r="9208" spans="1:2" hidden="1">
      <c r="A9208" s="4">
        <v>36112</v>
      </c>
      <c r="B9208">
        <v>4.82</v>
      </c>
    </row>
    <row r="9209" spans="1:2" hidden="1">
      <c r="A9209" s="4">
        <v>36115</v>
      </c>
      <c r="B9209">
        <v>4.8499999999999996</v>
      </c>
    </row>
    <row r="9210" spans="1:2" hidden="1">
      <c r="A9210" s="4">
        <v>36116</v>
      </c>
      <c r="B9210">
        <v>4.87</v>
      </c>
    </row>
    <row r="9211" spans="1:2" hidden="1">
      <c r="A9211" s="4">
        <v>36117</v>
      </c>
      <c r="B9211">
        <v>4.8499999999999996</v>
      </c>
    </row>
    <row r="9212" spans="1:2" hidden="1">
      <c r="A9212" s="4">
        <v>36118</v>
      </c>
      <c r="B9212">
        <v>4.8499999999999996</v>
      </c>
    </row>
    <row r="9213" spans="1:2" hidden="1">
      <c r="A9213" s="4">
        <v>36119</v>
      </c>
      <c r="B9213">
        <v>4.82</v>
      </c>
    </row>
    <row r="9214" spans="1:2" hidden="1">
      <c r="A9214" s="4">
        <v>36122</v>
      </c>
      <c r="B9214">
        <v>4.84</v>
      </c>
    </row>
    <row r="9215" spans="1:2" hidden="1">
      <c r="A9215" s="4">
        <v>36123</v>
      </c>
      <c r="B9215">
        <v>4.8499999999999996</v>
      </c>
    </row>
    <row r="9216" spans="1:2" hidden="1">
      <c r="A9216" s="4">
        <v>36124</v>
      </c>
      <c r="B9216">
        <v>4.83</v>
      </c>
    </row>
    <row r="9217" spans="1:2" hidden="1">
      <c r="A9217" s="4">
        <v>36126</v>
      </c>
      <c r="B9217">
        <v>4.8099999999999996</v>
      </c>
    </row>
    <row r="9218" spans="1:2" hidden="1">
      <c r="A9218" s="4">
        <v>36129</v>
      </c>
      <c r="B9218">
        <v>4.74</v>
      </c>
    </row>
    <row r="9219" spans="1:2" hidden="1">
      <c r="A9219" s="4">
        <v>36130</v>
      </c>
      <c r="B9219">
        <v>4.67</v>
      </c>
    </row>
    <row r="9220" spans="1:2" hidden="1">
      <c r="A9220" s="4">
        <v>36131</v>
      </c>
      <c r="B9220">
        <v>4.59</v>
      </c>
    </row>
    <row r="9221" spans="1:2" hidden="1">
      <c r="A9221" s="4">
        <v>36132</v>
      </c>
      <c r="B9221">
        <v>4.58</v>
      </c>
    </row>
    <row r="9222" spans="1:2" hidden="1">
      <c r="A9222" s="4">
        <v>36133</v>
      </c>
      <c r="B9222">
        <v>4.62</v>
      </c>
    </row>
    <row r="9223" spans="1:2" hidden="1">
      <c r="A9223" s="4">
        <v>36136</v>
      </c>
      <c r="B9223">
        <v>4.6900000000000004</v>
      </c>
    </row>
    <row r="9224" spans="1:2" hidden="1">
      <c r="A9224" s="4">
        <v>36137</v>
      </c>
      <c r="B9224">
        <v>4.5999999999999996</v>
      </c>
    </row>
    <row r="9225" spans="1:2" hidden="1">
      <c r="A9225" s="4">
        <v>36138</v>
      </c>
      <c r="B9225">
        <v>4.5599999999999996</v>
      </c>
    </row>
    <row r="9226" spans="1:2" hidden="1">
      <c r="A9226" s="4">
        <v>36139</v>
      </c>
      <c r="B9226">
        <v>4.53</v>
      </c>
    </row>
    <row r="9227" spans="1:2" hidden="1">
      <c r="A9227" s="4">
        <v>36140</v>
      </c>
      <c r="B9227">
        <v>4.6100000000000003</v>
      </c>
    </row>
    <row r="9228" spans="1:2" hidden="1">
      <c r="A9228" s="4">
        <v>36143</v>
      </c>
      <c r="B9228">
        <v>4.58</v>
      </c>
    </row>
    <row r="9229" spans="1:2" hidden="1">
      <c r="A9229" s="4">
        <v>36144</v>
      </c>
      <c r="B9229">
        <v>4.62</v>
      </c>
    </row>
    <row r="9230" spans="1:2" hidden="1">
      <c r="A9230" s="4">
        <v>36145</v>
      </c>
      <c r="B9230">
        <v>4.58</v>
      </c>
    </row>
    <row r="9231" spans="1:2" hidden="1">
      <c r="A9231" s="4">
        <v>36146</v>
      </c>
      <c r="B9231">
        <v>4.58</v>
      </c>
    </row>
    <row r="9232" spans="1:2" hidden="1">
      <c r="A9232" s="4">
        <v>36147</v>
      </c>
      <c r="B9232">
        <v>4.58</v>
      </c>
    </row>
    <row r="9233" spans="1:2" hidden="1">
      <c r="A9233" s="4">
        <v>36150</v>
      </c>
      <c r="B9233">
        <v>4.6399999999999997</v>
      </c>
    </row>
    <row r="9234" spans="1:2" hidden="1">
      <c r="A9234" s="4">
        <v>36151</v>
      </c>
      <c r="B9234">
        <v>4.7</v>
      </c>
    </row>
    <row r="9235" spans="1:2" hidden="1">
      <c r="A9235" s="4">
        <v>36152</v>
      </c>
      <c r="B9235">
        <v>4.8099999999999996</v>
      </c>
    </row>
    <row r="9236" spans="1:2" hidden="1">
      <c r="A9236" s="4">
        <v>36153</v>
      </c>
      <c r="B9236">
        <v>4.8600000000000003</v>
      </c>
    </row>
    <row r="9237" spans="1:2" hidden="1">
      <c r="A9237" s="4">
        <v>36157</v>
      </c>
      <c r="B9237">
        <v>4.78</v>
      </c>
    </row>
    <row r="9238" spans="1:2" hidden="1">
      <c r="A9238" s="4">
        <v>36158</v>
      </c>
      <c r="B9238">
        <v>4.71</v>
      </c>
    </row>
    <row r="9239" spans="1:2" hidden="1">
      <c r="A9239" s="4">
        <v>36159</v>
      </c>
      <c r="B9239">
        <v>4.6500000000000004</v>
      </c>
    </row>
    <row r="9240" spans="1:2" hidden="1">
      <c r="A9240" s="4">
        <v>36160</v>
      </c>
      <c r="B9240">
        <v>4.6500000000000004</v>
      </c>
    </row>
    <row r="9241" spans="1:2" hidden="1">
      <c r="A9241" s="4">
        <v>36164</v>
      </c>
      <c r="B9241">
        <v>4.6900000000000004</v>
      </c>
    </row>
    <row r="9242" spans="1:2" hidden="1">
      <c r="A9242" s="4">
        <v>36165</v>
      </c>
      <c r="B9242">
        <v>4.74</v>
      </c>
    </row>
    <row r="9243" spans="1:2" hidden="1">
      <c r="A9243" s="4">
        <v>36166</v>
      </c>
      <c r="B9243">
        <v>4.7300000000000004</v>
      </c>
    </row>
    <row r="9244" spans="1:2" hidden="1">
      <c r="A9244" s="4">
        <v>36167</v>
      </c>
      <c r="B9244">
        <v>4.7699999999999996</v>
      </c>
    </row>
    <row r="9245" spans="1:2" hidden="1">
      <c r="A9245" s="4">
        <v>36168</v>
      </c>
      <c r="B9245">
        <v>4.8600000000000003</v>
      </c>
    </row>
    <row r="9246" spans="1:2" hidden="1">
      <c r="A9246" s="4">
        <v>36171</v>
      </c>
      <c r="B9246">
        <v>4.9000000000000004</v>
      </c>
    </row>
    <row r="9247" spans="1:2" hidden="1">
      <c r="A9247" s="4">
        <v>36172</v>
      </c>
      <c r="B9247">
        <v>4.82</v>
      </c>
    </row>
    <row r="9248" spans="1:2" hidden="1">
      <c r="A9248" s="4">
        <v>36173</v>
      </c>
      <c r="B9248">
        <v>4.74</v>
      </c>
    </row>
    <row r="9249" spans="1:2" hidden="1">
      <c r="A9249" s="4">
        <v>36174</v>
      </c>
      <c r="B9249">
        <v>4.63</v>
      </c>
    </row>
    <row r="9250" spans="1:2" hidden="1">
      <c r="A9250" s="4">
        <v>36175</v>
      </c>
      <c r="B9250">
        <v>4.66</v>
      </c>
    </row>
    <row r="9251" spans="1:2" hidden="1">
      <c r="A9251" s="4">
        <v>36179</v>
      </c>
      <c r="B9251">
        <v>4.71</v>
      </c>
    </row>
    <row r="9252" spans="1:2" hidden="1">
      <c r="A9252" s="4">
        <v>36180</v>
      </c>
      <c r="B9252">
        <v>4.76</v>
      </c>
    </row>
    <row r="9253" spans="1:2" hidden="1">
      <c r="A9253" s="4">
        <v>36181</v>
      </c>
      <c r="B9253">
        <v>4.7</v>
      </c>
    </row>
    <row r="9254" spans="1:2" hidden="1">
      <c r="A9254" s="4">
        <v>36182</v>
      </c>
      <c r="B9254">
        <v>4.6399999999999997</v>
      </c>
    </row>
    <row r="9255" spans="1:2" hidden="1">
      <c r="A9255" s="4">
        <v>36185</v>
      </c>
      <c r="B9255">
        <v>4.67</v>
      </c>
    </row>
    <row r="9256" spans="1:2" hidden="1">
      <c r="A9256" s="4">
        <v>36186</v>
      </c>
      <c r="B9256">
        <v>4.6900000000000004</v>
      </c>
    </row>
    <row r="9257" spans="1:2" hidden="1">
      <c r="A9257" s="4">
        <v>36187</v>
      </c>
      <c r="B9257">
        <v>4.68</v>
      </c>
    </row>
    <row r="9258" spans="1:2" hidden="1">
      <c r="A9258" s="4">
        <v>36188</v>
      </c>
      <c r="B9258">
        <v>4.67</v>
      </c>
    </row>
    <row r="9259" spans="1:2" hidden="1">
      <c r="A9259" s="4">
        <v>36189</v>
      </c>
      <c r="B9259">
        <v>4.66</v>
      </c>
    </row>
    <row r="9260" spans="1:2" hidden="1">
      <c r="A9260" s="4">
        <v>36192</v>
      </c>
      <c r="B9260">
        <v>4.75</v>
      </c>
    </row>
    <row r="9261" spans="1:2" hidden="1">
      <c r="A9261" s="4">
        <v>36193</v>
      </c>
      <c r="B9261">
        <v>4.79</v>
      </c>
    </row>
    <row r="9262" spans="1:2" hidden="1">
      <c r="A9262" s="4">
        <v>36194</v>
      </c>
      <c r="B9262">
        <v>4.83</v>
      </c>
    </row>
    <row r="9263" spans="1:2" hidden="1">
      <c r="A9263" s="4">
        <v>36195</v>
      </c>
      <c r="B9263">
        <v>4.8899999999999997</v>
      </c>
    </row>
    <row r="9264" spans="1:2" hidden="1">
      <c r="A9264" s="4">
        <v>36196</v>
      </c>
      <c r="B9264">
        <v>4.9400000000000004</v>
      </c>
    </row>
    <row r="9265" spans="1:2" hidden="1">
      <c r="A9265" s="4">
        <v>36199</v>
      </c>
      <c r="B9265">
        <v>4.9400000000000004</v>
      </c>
    </row>
    <row r="9266" spans="1:2" hidden="1">
      <c r="A9266" s="4">
        <v>36200</v>
      </c>
      <c r="B9266">
        <v>4.91</v>
      </c>
    </row>
    <row r="9267" spans="1:2" hidden="1">
      <c r="A9267" s="4">
        <v>36201</v>
      </c>
      <c r="B9267">
        <v>4.9000000000000004</v>
      </c>
    </row>
    <row r="9268" spans="1:2" hidden="1">
      <c r="A9268" s="4">
        <v>36202</v>
      </c>
      <c r="B9268">
        <v>4.93</v>
      </c>
    </row>
    <row r="9269" spans="1:2" hidden="1">
      <c r="A9269" s="4">
        <v>36203</v>
      </c>
      <c r="B9269">
        <v>5.0599999999999996</v>
      </c>
    </row>
    <row r="9270" spans="1:2" hidden="1">
      <c r="A9270" s="4">
        <v>36207</v>
      </c>
      <c r="B9270">
        <v>5.03</v>
      </c>
    </row>
    <row r="9271" spans="1:2" hidden="1">
      <c r="A9271" s="4">
        <v>36208</v>
      </c>
      <c r="B9271">
        <v>4.9800000000000004</v>
      </c>
    </row>
    <row r="9272" spans="1:2" hidden="1">
      <c r="A9272" s="4">
        <v>36209</v>
      </c>
      <c r="B9272">
        <v>5.04</v>
      </c>
    </row>
    <row r="9273" spans="1:2" hidden="1">
      <c r="A9273" s="4">
        <v>36210</v>
      </c>
      <c r="B9273">
        <v>5.07</v>
      </c>
    </row>
    <row r="9274" spans="1:2" hidden="1">
      <c r="A9274" s="4">
        <v>36213</v>
      </c>
      <c r="B9274">
        <v>5.03</v>
      </c>
    </row>
    <row r="9275" spans="1:2" hidden="1">
      <c r="A9275" s="4">
        <v>36214</v>
      </c>
      <c r="B9275">
        <v>5.0999999999999996</v>
      </c>
    </row>
    <row r="9276" spans="1:2" hidden="1">
      <c r="A9276" s="4">
        <v>36215</v>
      </c>
      <c r="B9276">
        <v>5.18</v>
      </c>
    </row>
    <row r="9277" spans="1:2" hidden="1">
      <c r="A9277" s="4">
        <v>36216</v>
      </c>
      <c r="B9277">
        <v>5.32</v>
      </c>
    </row>
    <row r="9278" spans="1:2" hidden="1">
      <c r="A9278" s="4">
        <v>36217</v>
      </c>
      <c r="B9278">
        <v>5.29</v>
      </c>
    </row>
    <row r="9279" spans="1:2" hidden="1">
      <c r="A9279" s="4">
        <v>36220</v>
      </c>
      <c r="B9279">
        <v>5.4</v>
      </c>
    </row>
    <row r="9280" spans="1:2" hidden="1">
      <c r="A9280" s="4">
        <v>36221</v>
      </c>
      <c r="B9280">
        <v>5.35</v>
      </c>
    </row>
    <row r="9281" spans="1:2" hidden="1">
      <c r="A9281" s="4">
        <v>36222</v>
      </c>
      <c r="B9281">
        <v>5.39</v>
      </c>
    </row>
    <row r="9282" spans="1:2" hidden="1">
      <c r="A9282" s="4">
        <v>36223</v>
      </c>
      <c r="B9282">
        <v>5.41</v>
      </c>
    </row>
    <row r="9283" spans="1:2" hidden="1">
      <c r="A9283" s="4">
        <v>36224</v>
      </c>
      <c r="B9283">
        <v>5.34</v>
      </c>
    </row>
    <row r="9284" spans="1:2" hidden="1">
      <c r="A9284" s="4">
        <v>36227</v>
      </c>
      <c r="B9284">
        <v>5.29</v>
      </c>
    </row>
    <row r="9285" spans="1:2" hidden="1">
      <c r="A9285" s="4">
        <v>36228</v>
      </c>
      <c r="B9285">
        <v>5.18</v>
      </c>
    </row>
    <row r="9286" spans="1:2" hidden="1">
      <c r="A9286" s="4">
        <v>36229</v>
      </c>
      <c r="B9286">
        <v>5.2</v>
      </c>
    </row>
    <row r="9287" spans="1:2" hidden="1">
      <c r="A9287" s="4">
        <v>36230</v>
      </c>
      <c r="B9287">
        <v>5.21</v>
      </c>
    </row>
    <row r="9288" spans="1:2" hidden="1">
      <c r="A9288" s="4">
        <v>36231</v>
      </c>
      <c r="B9288">
        <v>5.16</v>
      </c>
    </row>
    <row r="9289" spans="1:2" hidden="1">
      <c r="A9289" s="4">
        <v>36234</v>
      </c>
      <c r="B9289">
        <v>5.15</v>
      </c>
    </row>
    <row r="9290" spans="1:2" hidden="1">
      <c r="A9290" s="4">
        <v>36235</v>
      </c>
      <c r="B9290">
        <v>5.1100000000000003</v>
      </c>
    </row>
    <row r="9291" spans="1:2" hidden="1">
      <c r="A9291" s="4">
        <v>36236</v>
      </c>
      <c r="B9291">
        <v>5.14</v>
      </c>
    </row>
    <row r="9292" spans="1:2" hidden="1">
      <c r="A9292" s="4">
        <v>36237</v>
      </c>
      <c r="B9292">
        <v>5.1100000000000003</v>
      </c>
    </row>
    <row r="9293" spans="1:2" hidden="1">
      <c r="A9293" s="4">
        <v>36238</v>
      </c>
      <c r="B9293">
        <v>5.17</v>
      </c>
    </row>
    <row r="9294" spans="1:2" hidden="1">
      <c r="A9294" s="4">
        <v>36241</v>
      </c>
      <c r="B9294">
        <v>5.21</v>
      </c>
    </row>
    <row r="9295" spans="1:2" hidden="1">
      <c r="A9295" s="4">
        <v>36242</v>
      </c>
      <c r="B9295">
        <v>5.2</v>
      </c>
    </row>
    <row r="9296" spans="1:2" hidden="1">
      <c r="A9296" s="4">
        <v>36243</v>
      </c>
      <c r="B9296">
        <v>5.17</v>
      </c>
    </row>
    <row r="9297" spans="1:2" hidden="1">
      <c r="A9297" s="4">
        <v>36244</v>
      </c>
      <c r="B9297">
        <v>5.21</v>
      </c>
    </row>
    <row r="9298" spans="1:2" hidden="1">
      <c r="A9298" s="4">
        <v>36245</v>
      </c>
      <c r="B9298">
        <v>5.21</v>
      </c>
    </row>
    <row r="9299" spans="1:2" hidden="1">
      <c r="A9299" s="4">
        <v>36248</v>
      </c>
      <c r="B9299">
        <v>5.28</v>
      </c>
    </row>
    <row r="9300" spans="1:2" hidden="1">
      <c r="A9300" s="4">
        <v>36249</v>
      </c>
      <c r="B9300">
        <v>5.21</v>
      </c>
    </row>
    <row r="9301" spans="1:2" hidden="1">
      <c r="A9301" s="4">
        <v>36250</v>
      </c>
      <c r="B9301">
        <v>5.25</v>
      </c>
    </row>
    <row r="9302" spans="1:2" hidden="1">
      <c r="A9302" s="4">
        <v>36251</v>
      </c>
      <c r="B9302">
        <v>5.27</v>
      </c>
    </row>
    <row r="9303" spans="1:2" hidden="1">
      <c r="A9303" s="4">
        <v>36252</v>
      </c>
      <c r="B9303">
        <v>5.2</v>
      </c>
    </row>
    <row r="9304" spans="1:2" hidden="1">
      <c r="A9304" s="4">
        <v>36255</v>
      </c>
      <c r="B9304">
        <v>5.2</v>
      </c>
    </row>
    <row r="9305" spans="1:2" hidden="1">
      <c r="A9305" s="4">
        <v>36256</v>
      </c>
      <c r="B9305">
        <v>5.13</v>
      </c>
    </row>
    <row r="9306" spans="1:2" hidden="1">
      <c r="A9306" s="4">
        <v>36257</v>
      </c>
      <c r="B9306">
        <v>5.14</v>
      </c>
    </row>
    <row r="9307" spans="1:2" hidden="1">
      <c r="A9307" s="4">
        <v>36258</v>
      </c>
      <c r="B9307">
        <v>5.03</v>
      </c>
    </row>
    <row r="9308" spans="1:2" hidden="1">
      <c r="A9308" s="4">
        <v>36259</v>
      </c>
      <c r="B9308">
        <v>5.05</v>
      </c>
    </row>
    <row r="9309" spans="1:2" hidden="1">
      <c r="A9309" s="4">
        <v>36262</v>
      </c>
      <c r="B9309">
        <v>5.0599999999999996</v>
      </c>
    </row>
    <row r="9310" spans="1:2" hidden="1">
      <c r="A9310" s="4">
        <v>36263</v>
      </c>
      <c r="B9310">
        <v>5.12</v>
      </c>
    </row>
    <row r="9311" spans="1:2" hidden="1">
      <c r="A9311" s="4">
        <v>36264</v>
      </c>
      <c r="B9311">
        <v>5.13</v>
      </c>
    </row>
    <row r="9312" spans="1:2" hidden="1">
      <c r="A9312" s="4">
        <v>36265</v>
      </c>
      <c r="B9312">
        <v>5.18</v>
      </c>
    </row>
    <row r="9313" spans="1:2" hidden="1">
      <c r="A9313" s="4">
        <v>36266</v>
      </c>
      <c r="B9313">
        <v>5.23</v>
      </c>
    </row>
    <row r="9314" spans="1:2" hidden="1">
      <c r="A9314" s="4">
        <v>36269</v>
      </c>
      <c r="B9314">
        <v>5.18</v>
      </c>
    </row>
    <row r="9315" spans="1:2" hidden="1">
      <c r="A9315" s="4">
        <v>36270</v>
      </c>
      <c r="B9315">
        <v>5.16</v>
      </c>
    </row>
    <row r="9316" spans="1:2" hidden="1">
      <c r="A9316" s="4">
        <v>36271</v>
      </c>
      <c r="B9316">
        <v>5.17</v>
      </c>
    </row>
    <row r="9317" spans="1:2" hidden="1">
      <c r="A9317" s="4">
        <v>36272</v>
      </c>
      <c r="B9317">
        <v>5.25</v>
      </c>
    </row>
    <row r="9318" spans="1:2" hidden="1">
      <c r="A9318" s="4">
        <v>36273</v>
      </c>
      <c r="B9318">
        <v>5.26</v>
      </c>
    </row>
    <row r="9319" spans="1:2" hidden="1">
      <c r="A9319" s="4">
        <v>36276</v>
      </c>
      <c r="B9319">
        <v>5.23</v>
      </c>
    </row>
    <row r="9320" spans="1:2" hidden="1">
      <c r="A9320" s="4">
        <v>36277</v>
      </c>
      <c r="B9320">
        <v>5.22</v>
      </c>
    </row>
    <row r="9321" spans="1:2" hidden="1">
      <c r="A9321" s="4">
        <v>36278</v>
      </c>
      <c r="B9321">
        <v>5.27</v>
      </c>
    </row>
    <row r="9322" spans="1:2" hidden="1">
      <c r="A9322" s="4">
        <v>36279</v>
      </c>
      <c r="B9322">
        <v>5.22</v>
      </c>
    </row>
    <row r="9323" spans="1:2" hidden="1">
      <c r="A9323" s="4">
        <v>36280</v>
      </c>
      <c r="B9323">
        <v>5.36</v>
      </c>
    </row>
    <row r="9324" spans="1:2" hidden="1">
      <c r="A9324" s="4">
        <v>36283</v>
      </c>
      <c r="B9324">
        <v>5.38</v>
      </c>
    </row>
    <row r="9325" spans="1:2" hidden="1">
      <c r="A9325" s="4">
        <v>36284</v>
      </c>
      <c r="B9325">
        <v>5.42</v>
      </c>
    </row>
    <row r="9326" spans="1:2" hidden="1">
      <c r="A9326" s="4">
        <v>36285</v>
      </c>
      <c r="B9326">
        <v>5.4</v>
      </c>
    </row>
    <row r="9327" spans="1:2" hidden="1">
      <c r="A9327" s="4">
        <v>36286</v>
      </c>
      <c r="B9327">
        <v>5.52</v>
      </c>
    </row>
    <row r="9328" spans="1:2" hidden="1">
      <c r="A9328" s="4">
        <v>36287</v>
      </c>
      <c r="B9328">
        <v>5.54</v>
      </c>
    </row>
    <row r="9329" spans="1:2" hidden="1">
      <c r="A9329" s="4">
        <v>36290</v>
      </c>
      <c r="B9329">
        <v>5.54</v>
      </c>
    </row>
    <row r="9330" spans="1:2" hidden="1">
      <c r="A9330" s="4">
        <v>36291</v>
      </c>
      <c r="B9330">
        <v>5.59</v>
      </c>
    </row>
    <row r="9331" spans="1:2" hidden="1">
      <c r="A9331" s="4">
        <v>36292</v>
      </c>
      <c r="B9331">
        <v>5.51</v>
      </c>
    </row>
    <row r="9332" spans="1:2" hidden="1">
      <c r="A9332" s="4">
        <v>36293</v>
      </c>
      <c r="B9332">
        <v>5.41</v>
      </c>
    </row>
    <row r="9333" spans="1:2" hidden="1">
      <c r="A9333" s="4">
        <v>36294</v>
      </c>
      <c r="B9333">
        <v>5.62</v>
      </c>
    </row>
    <row r="9334" spans="1:2" hidden="1">
      <c r="A9334" s="4">
        <v>36297</v>
      </c>
      <c r="B9334">
        <v>5.66</v>
      </c>
    </row>
    <row r="9335" spans="1:2" hidden="1">
      <c r="A9335" s="4">
        <v>36298</v>
      </c>
      <c r="B9335">
        <v>5.68</v>
      </c>
    </row>
    <row r="9336" spans="1:2" hidden="1">
      <c r="A9336" s="4">
        <v>36299</v>
      </c>
      <c r="B9336">
        <v>5.6</v>
      </c>
    </row>
    <row r="9337" spans="1:2" hidden="1">
      <c r="A9337" s="4">
        <v>36300</v>
      </c>
      <c r="B9337">
        <v>5.6</v>
      </c>
    </row>
    <row r="9338" spans="1:2" hidden="1">
      <c r="A9338" s="4">
        <v>36301</v>
      </c>
      <c r="B9338">
        <v>5.52</v>
      </c>
    </row>
    <row r="9339" spans="1:2" hidden="1">
      <c r="A9339" s="4">
        <v>36304</v>
      </c>
      <c r="B9339">
        <v>5.5</v>
      </c>
    </row>
    <row r="9340" spans="1:2" hidden="1">
      <c r="A9340" s="4">
        <v>36305</v>
      </c>
      <c r="B9340">
        <v>5.49</v>
      </c>
    </row>
    <row r="9341" spans="1:2" hidden="1">
      <c r="A9341" s="4">
        <v>36306</v>
      </c>
      <c r="B9341">
        <v>5.55</v>
      </c>
    </row>
    <row r="9342" spans="1:2" hidden="1">
      <c r="A9342" s="4">
        <v>36307</v>
      </c>
      <c r="B9342">
        <v>5.62</v>
      </c>
    </row>
    <row r="9343" spans="1:2" hidden="1">
      <c r="A9343" s="4">
        <v>36308</v>
      </c>
      <c r="B9343">
        <v>5.64</v>
      </c>
    </row>
    <row r="9344" spans="1:2" hidden="1">
      <c r="A9344" s="4">
        <v>36312</v>
      </c>
      <c r="B9344">
        <v>5.78</v>
      </c>
    </row>
    <row r="9345" spans="1:2" hidden="1">
      <c r="A9345" s="4">
        <v>36313</v>
      </c>
      <c r="B9345">
        <v>5.8</v>
      </c>
    </row>
    <row r="9346" spans="1:2" hidden="1">
      <c r="A9346" s="4">
        <v>36314</v>
      </c>
      <c r="B9346">
        <v>5.8</v>
      </c>
    </row>
    <row r="9347" spans="1:2" hidden="1">
      <c r="A9347" s="4">
        <v>36315</v>
      </c>
      <c r="B9347">
        <v>5.82</v>
      </c>
    </row>
    <row r="9348" spans="1:2" hidden="1">
      <c r="A9348" s="4">
        <v>36318</v>
      </c>
      <c r="B9348">
        <v>5.81</v>
      </c>
    </row>
    <row r="9349" spans="1:2" hidden="1">
      <c r="A9349" s="4">
        <v>36319</v>
      </c>
      <c r="B9349">
        <v>5.83</v>
      </c>
    </row>
    <row r="9350" spans="1:2" hidden="1">
      <c r="A9350" s="4">
        <v>36320</v>
      </c>
      <c r="B9350">
        <v>5.87</v>
      </c>
    </row>
    <row r="9351" spans="1:2" hidden="1">
      <c r="A9351" s="4">
        <v>36321</v>
      </c>
      <c r="B9351">
        <v>5.92</v>
      </c>
    </row>
    <row r="9352" spans="1:2" hidden="1">
      <c r="A9352" s="4">
        <v>36322</v>
      </c>
      <c r="B9352">
        <v>6.02</v>
      </c>
    </row>
    <row r="9353" spans="1:2" hidden="1">
      <c r="A9353" s="4">
        <v>36325</v>
      </c>
      <c r="B9353">
        <v>5.98</v>
      </c>
    </row>
    <row r="9354" spans="1:2" hidden="1">
      <c r="A9354" s="4">
        <v>36326</v>
      </c>
      <c r="B9354">
        <v>5.98</v>
      </c>
    </row>
    <row r="9355" spans="1:2" hidden="1">
      <c r="A9355" s="4">
        <v>36327</v>
      </c>
      <c r="B9355">
        <v>5.94</v>
      </c>
    </row>
    <row r="9356" spans="1:2" hidden="1">
      <c r="A9356" s="4">
        <v>36328</v>
      </c>
      <c r="B9356">
        <v>5.79</v>
      </c>
    </row>
    <row r="9357" spans="1:2" hidden="1">
      <c r="A9357" s="4">
        <v>36329</v>
      </c>
      <c r="B9357">
        <v>5.84</v>
      </c>
    </row>
    <row r="9358" spans="1:2" hidden="1">
      <c r="A9358" s="4">
        <v>36332</v>
      </c>
      <c r="B9358">
        <v>5.9</v>
      </c>
    </row>
    <row r="9359" spans="1:2" hidden="1">
      <c r="A9359" s="4">
        <v>36333</v>
      </c>
      <c r="B9359">
        <v>5.94</v>
      </c>
    </row>
    <row r="9360" spans="1:2" hidden="1">
      <c r="A9360" s="4">
        <v>36334</v>
      </c>
      <c r="B9360">
        <v>6</v>
      </c>
    </row>
    <row r="9361" spans="1:2" hidden="1">
      <c r="A9361" s="4">
        <v>36335</v>
      </c>
      <c r="B9361">
        <v>6.05</v>
      </c>
    </row>
    <row r="9362" spans="1:2" hidden="1">
      <c r="A9362" s="4">
        <v>36336</v>
      </c>
      <c r="B9362">
        <v>6.02</v>
      </c>
    </row>
    <row r="9363" spans="1:2" hidden="1">
      <c r="A9363" s="4">
        <v>36339</v>
      </c>
      <c r="B9363">
        <v>5.96</v>
      </c>
    </row>
    <row r="9364" spans="1:2" hidden="1">
      <c r="A9364" s="4">
        <v>36340</v>
      </c>
      <c r="B9364">
        <v>5.93</v>
      </c>
    </row>
    <row r="9365" spans="1:2" hidden="1">
      <c r="A9365" s="4">
        <v>36341</v>
      </c>
      <c r="B9365">
        <v>5.81</v>
      </c>
    </row>
    <row r="9366" spans="1:2" hidden="1">
      <c r="A9366" s="4">
        <v>36342</v>
      </c>
      <c r="B9366">
        <v>5.85</v>
      </c>
    </row>
    <row r="9367" spans="1:2" hidden="1">
      <c r="A9367" s="4">
        <v>36343</v>
      </c>
      <c r="B9367">
        <v>5.82</v>
      </c>
    </row>
    <row r="9368" spans="1:2" hidden="1">
      <c r="A9368" s="4">
        <v>36347</v>
      </c>
      <c r="B9368">
        <v>5.88</v>
      </c>
    </row>
    <row r="9369" spans="1:2" hidden="1">
      <c r="A9369" s="4">
        <v>36348</v>
      </c>
      <c r="B9369">
        <v>5.92</v>
      </c>
    </row>
    <row r="9370" spans="1:2" hidden="1">
      <c r="A9370" s="4">
        <v>36349</v>
      </c>
      <c r="B9370">
        <v>5.85</v>
      </c>
    </row>
    <row r="9371" spans="1:2" hidden="1">
      <c r="A9371" s="4">
        <v>36350</v>
      </c>
      <c r="B9371">
        <v>5.84</v>
      </c>
    </row>
    <row r="9372" spans="1:2" hidden="1">
      <c r="A9372" s="4">
        <v>36353</v>
      </c>
      <c r="B9372">
        <v>5.74</v>
      </c>
    </row>
    <row r="9373" spans="1:2" hidden="1">
      <c r="A9373" s="4">
        <v>36354</v>
      </c>
      <c r="B9373">
        <v>5.71</v>
      </c>
    </row>
    <row r="9374" spans="1:2" hidden="1">
      <c r="A9374" s="4">
        <v>36355</v>
      </c>
      <c r="B9374">
        <v>5.74</v>
      </c>
    </row>
    <row r="9375" spans="1:2" hidden="1">
      <c r="A9375" s="4">
        <v>36356</v>
      </c>
      <c r="B9375">
        <v>5.72</v>
      </c>
    </row>
    <row r="9376" spans="1:2" hidden="1">
      <c r="A9376" s="4">
        <v>36357</v>
      </c>
      <c r="B9376">
        <v>5.68</v>
      </c>
    </row>
    <row r="9377" spans="1:2" hidden="1">
      <c r="A9377" s="4">
        <v>36360</v>
      </c>
      <c r="B9377">
        <v>5.66</v>
      </c>
    </row>
    <row r="9378" spans="1:2" hidden="1">
      <c r="A9378" s="4">
        <v>36361</v>
      </c>
      <c r="B9378">
        <v>5.65</v>
      </c>
    </row>
    <row r="9379" spans="1:2" hidden="1">
      <c r="A9379" s="4">
        <v>36362</v>
      </c>
      <c r="B9379">
        <v>5.66</v>
      </c>
    </row>
    <row r="9380" spans="1:2" hidden="1">
      <c r="A9380" s="4">
        <v>36363</v>
      </c>
      <c r="B9380">
        <v>5.78</v>
      </c>
    </row>
    <row r="9381" spans="1:2" hidden="1">
      <c r="A9381" s="4">
        <v>36364</v>
      </c>
      <c r="B9381">
        <v>5.84</v>
      </c>
    </row>
    <row r="9382" spans="1:2" hidden="1">
      <c r="A9382" s="4">
        <v>36367</v>
      </c>
      <c r="B9382">
        <v>5.86</v>
      </c>
    </row>
    <row r="9383" spans="1:2" hidden="1">
      <c r="A9383" s="4">
        <v>36368</v>
      </c>
      <c r="B9383">
        <v>5.82</v>
      </c>
    </row>
    <row r="9384" spans="1:2" hidden="1">
      <c r="A9384" s="4">
        <v>36369</v>
      </c>
      <c r="B9384">
        <v>5.81</v>
      </c>
    </row>
    <row r="9385" spans="1:2" hidden="1">
      <c r="A9385" s="4">
        <v>36370</v>
      </c>
      <c r="B9385">
        <v>5.88</v>
      </c>
    </row>
    <row r="9386" spans="1:2" hidden="1">
      <c r="A9386" s="4">
        <v>36371</v>
      </c>
      <c r="B9386">
        <v>5.92</v>
      </c>
    </row>
    <row r="9387" spans="1:2" hidden="1">
      <c r="A9387" s="4">
        <v>36374</v>
      </c>
      <c r="B9387">
        <v>5.92</v>
      </c>
    </row>
    <row r="9388" spans="1:2" hidden="1">
      <c r="A9388" s="4">
        <v>36375</v>
      </c>
      <c r="B9388">
        <v>5.95</v>
      </c>
    </row>
    <row r="9389" spans="1:2" hidden="1">
      <c r="A9389" s="4">
        <v>36376</v>
      </c>
      <c r="B9389">
        <v>5.96</v>
      </c>
    </row>
    <row r="9390" spans="1:2" hidden="1">
      <c r="A9390" s="4">
        <v>36377</v>
      </c>
      <c r="B9390">
        <v>5.88</v>
      </c>
    </row>
    <row r="9391" spans="1:2" hidden="1">
      <c r="A9391" s="4">
        <v>36378</v>
      </c>
      <c r="B9391">
        <v>6.02</v>
      </c>
    </row>
    <row r="9392" spans="1:2" hidden="1">
      <c r="A9392" s="4">
        <v>36381</v>
      </c>
      <c r="B9392">
        <v>6.13</v>
      </c>
    </row>
    <row r="9393" spans="1:2" hidden="1">
      <c r="A9393" s="4">
        <v>36382</v>
      </c>
      <c r="B9393">
        <v>6.16</v>
      </c>
    </row>
    <row r="9394" spans="1:2" hidden="1">
      <c r="A9394" s="4">
        <v>36383</v>
      </c>
      <c r="B9394">
        <v>6.05</v>
      </c>
    </row>
    <row r="9395" spans="1:2" hidden="1">
      <c r="A9395" s="4">
        <v>36384</v>
      </c>
      <c r="B9395">
        <v>6.08</v>
      </c>
    </row>
    <row r="9396" spans="1:2" hidden="1">
      <c r="A9396" s="4">
        <v>36385</v>
      </c>
      <c r="B9396">
        <v>5.98</v>
      </c>
    </row>
    <row r="9397" spans="1:2" hidden="1">
      <c r="A9397" s="4">
        <v>36388</v>
      </c>
      <c r="B9397">
        <v>5.98</v>
      </c>
    </row>
    <row r="9398" spans="1:2" hidden="1">
      <c r="A9398" s="4">
        <v>36389</v>
      </c>
      <c r="B9398">
        <v>5.89</v>
      </c>
    </row>
    <row r="9399" spans="1:2" hidden="1">
      <c r="A9399" s="4">
        <v>36390</v>
      </c>
      <c r="B9399">
        <v>5.88</v>
      </c>
    </row>
    <row r="9400" spans="1:2" hidden="1">
      <c r="A9400" s="4">
        <v>36391</v>
      </c>
      <c r="B9400">
        <v>5.9</v>
      </c>
    </row>
    <row r="9401" spans="1:2" hidden="1">
      <c r="A9401" s="4">
        <v>36392</v>
      </c>
      <c r="B9401">
        <v>5.88</v>
      </c>
    </row>
    <row r="9402" spans="1:2" hidden="1">
      <c r="A9402" s="4">
        <v>36395</v>
      </c>
      <c r="B9402">
        <v>5.89</v>
      </c>
    </row>
    <row r="9403" spans="1:2" hidden="1">
      <c r="A9403" s="4">
        <v>36396</v>
      </c>
      <c r="B9403">
        <v>5.85</v>
      </c>
    </row>
    <row r="9404" spans="1:2" hidden="1">
      <c r="A9404" s="4">
        <v>36397</v>
      </c>
      <c r="B9404">
        <v>5.73</v>
      </c>
    </row>
    <row r="9405" spans="1:2" hidden="1">
      <c r="A9405" s="4">
        <v>36398</v>
      </c>
      <c r="B9405">
        <v>5.75</v>
      </c>
    </row>
    <row r="9406" spans="1:2" hidden="1">
      <c r="A9406" s="4">
        <v>36399</v>
      </c>
      <c r="B9406">
        <v>5.85</v>
      </c>
    </row>
    <row r="9407" spans="1:2" hidden="1">
      <c r="A9407" s="4">
        <v>36402</v>
      </c>
      <c r="B9407">
        <v>5.95</v>
      </c>
    </row>
    <row r="9408" spans="1:2" hidden="1">
      <c r="A9408" s="4">
        <v>36403</v>
      </c>
      <c r="B9408">
        <v>5.98</v>
      </c>
    </row>
    <row r="9409" spans="1:2" hidden="1">
      <c r="A9409" s="4">
        <v>36404</v>
      </c>
      <c r="B9409">
        <v>5.99</v>
      </c>
    </row>
    <row r="9410" spans="1:2" hidden="1">
      <c r="A9410" s="4">
        <v>36405</v>
      </c>
      <c r="B9410">
        <v>6.03</v>
      </c>
    </row>
    <row r="9411" spans="1:2" hidden="1">
      <c r="A9411" s="4">
        <v>36406</v>
      </c>
      <c r="B9411">
        <v>5.89</v>
      </c>
    </row>
    <row r="9412" spans="1:2" hidden="1">
      <c r="A9412" s="4">
        <v>36410</v>
      </c>
      <c r="B9412">
        <v>5.95</v>
      </c>
    </row>
    <row r="9413" spans="1:2" hidden="1">
      <c r="A9413" s="4">
        <v>36411</v>
      </c>
      <c r="B9413">
        <v>5.93</v>
      </c>
    </row>
    <row r="9414" spans="1:2" hidden="1">
      <c r="A9414" s="4">
        <v>36412</v>
      </c>
      <c r="B9414">
        <v>5.97</v>
      </c>
    </row>
    <row r="9415" spans="1:2" hidden="1">
      <c r="A9415" s="4">
        <v>36413</v>
      </c>
      <c r="B9415">
        <v>5.89</v>
      </c>
    </row>
    <row r="9416" spans="1:2" hidden="1">
      <c r="A9416" s="4">
        <v>36416</v>
      </c>
      <c r="B9416">
        <v>5.92</v>
      </c>
    </row>
    <row r="9417" spans="1:2" hidden="1">
      <c r="A9417" s="4">
        <v>36417</v>
      </c>
      <c r="B9417">
        <v>5.96</v>
      </c>
    </row>
    <row r="9418" spans="1:2" hidden="1">
      <c r="A9418" s="4">
        <v>36418</v>
      </c>
      <c r="B9418">
        <v>5.94</v>
      </c>
    </row>
    <row r="9419" spans="1:2" hidden="1">
      <c r="A9419" s="4">
        <v>36419</v>
      </c>
      <c r="B9419">
        <v>5.9</v>
      </c>
    </row>
    <row r="9420" spans="1:2" hidden="1">
      <c r="A9420" s="4">
        <v>36420</v>
      </c>
      <c r="B9420">
        <v>5.87</v>
      </c>
    </row>
    <row r="9421" spans="1:2" hidden="1">
      <c r="A9421" s="4">
        <v>36423</v>
      </c>
      <c r="B9421">
        <v>5.91</v>
      </c>
    </row>
    <row r="9422" spans="1:2" hidden="1">
      <c r="A9422" s="4">
        <v>36424</v>
      </c>
      <c r="B9422">
        <v>5.94</v>
      </c>
    </row>
    <row r="9423" spans="1:2" hidden="1">
      <c r="A9423" s="4">
        <v>36425</v>
      </c>
      <c r="B9423">
        <v>5.92</v>
      </c>
    </row>
    <row r="9424" spans="1:2" hidden="1">
      <c r="A9424" s="4">
        <v>36426</v>
      </c>
      <c r="B9424">
        <v>5.87</v>
      </c>
    </row>
    <row r="9425" spans="1:2" hidden="1">
      <c r="A9425" s="4">
        <v>36427</v>
      </c>
      <c r="B9425">
        <v>5.75</v>
      </c>
    </row>
    <row r="9426" spans="1:2" hidden="1">
      <c r="A9426" s="4">
        <v>36430</v>
      </c>
      <c r="B9426">
        <v>5.83</v>
      </c>
    </row>
    <row r="9427" spans="1:2" hidden="1">
      <c r="A9427" s="4">
        <v>36431</v>
      </c>
      <c r="B9427">
        <v>5.89</v>
      </c>
    </row>
    <row r="9428" spans="1:2" hidden="1">
      <c r="A9428" s="4">
        <v>36432</v>
      </c>
      <c r="B9428">
        <v>5.97</v>
      </c>
    </row>
    <row r="9429" spans="1:2" hidden="1">
      <c r="A9429" s="4">
        <v>36433</v>
      </c>
      <c r="B9429">
        <v>5.9</v>
      </c>
    </row>
    <row r="9430" spans="1:2" hidden="1">
      <c r="A9430" s="4">
        <v>36434</v>
      </c>
      <c r="B9430">
        <v>6</v>
      </c>
    </row>
    <row r="9431" spans="1:2" hidden="1">
      <c r="A9431" s="4">
        <v>36437</v>
      </c>
      <c r="B9431">
        <v>5.95</v>
      </c>
    </row>
    <row r="9432" spans="1:2" hidden="1">
      <c r="A9432" s="4">
        <v>36438</v>
      </c>
      <c r="B9432">
        <v>6.02</v>
      </c>
    </row>
    <row r="9433" spans="1:2" hidden="1">
      <c r="A9433" s="4">
        <v>36439</v>
      </c>
      <c r="B9433">
        <v>6.04</v>
      </c>
    </row>
    <row r="9434" spans="1:2" hidden="1">
      <c r="A9434" s="4">
        <v>36440</v>
      </c>
      <c r="B9434">
        <v>6.05</v>
      </c>
    </row>
    <row r="9435" spans="1:2" hidden="1">
      <c r="A9435" s="4">
        <v>36441</v>
      </c>
      <c r="B9435">
        <v>6.04</v>
      </c>
    </row>
    <row r="9436" spans="1:2" hidden="1">
      <c r="A9436" s="4">
        <v>36445</v>
      </c>
      <c r="B9436">
        <v>6.07</v>
      </c>
    </row>
    <row r="9437" spans="1:2" hidden="1">
      <c r="A9437" s="4">
        <v>36446</v>
      </c>
      <c r="B9437">
        <v>6.12</v>
      </c>
    </row>
    <row r="9438" spans="1:2" hidden="1">
      <c r="A9438" s="4">
        <v>36447</v>
      </c>
      <c r="B9438">
        <v>6.17</v>
      </c>
    </row>
    <row r="9439" spans="1:2" hidden="1">
      <c r="A9439" s="4">
        <v>36448</v>
      </c>
      <c r="B9439">
        <v>6.09</v>
      </c>
    </row>
    <row r="9440" spans="1:2" hidden="1">
      <c r="A9440" s="4">
        <v>36451</v>
      </c>
      <c r="B9440">
        <v>6.12</v>
      </c>
    </row>
    <row r="9441" spans="1:2" hidden="1">
      <c r="A9441" s="4">
        <v>36452</v>
      </c>
      <c r="B9441">
        <v>6.18</v>
      </c>
    </row>
    <row r="9442" spans="1:2" hidden="1">
      <c r="A9442" s="4">
        <v>36453</v>
      </c>
      <c r="B9442">
        <v>6.19</v>
      </c>
    </row>
    <row r="9443" spans="1:2" hidden="1">
      <c r="A9443" s="4">
        <v>36454</v>
      </c>
      <c r="B9443">
        <v>6.2</v>
      </c>
    </row>
    <row r="9444" spans="1:2" hidden="1">
      <c r="A9444" s="4">
        <v>36455</v>
      </c>
      <c r="B9444">
        <v>6.21</v>
      </c>
    </row>
    <row r="9445" spans="1:2" hidden="1">
      <c r="A9445" s="4">
        <v>36458</v>
      </c>
      <c r="B9445">
        <v>6.22</v>
      </c>
    </row>
    <row r="9446" spans="1:2" hidden="1">
      <c r="A9446" s="4">
        <v>36459</v>
      </c>
      <c r="B9446">
        <v>6.24</v>
      </c>
    </row>
    <row r="9447" spans="1:2" hidden="1">
      <c r="A9447" s="4">
        <v>36460</v>
      </c>
      <c r="B9447">
        <v>6.19</v>
      </c>
    </row>
    <row r="9448" spans="1:2" hidden="1">
      <c r="A9448" s="4">
        <v>36461</v>
      </c>
      <c r="B9448">
        <v>6.12</v>
      </c>
    </row>
    <row r="9449" spans="1:2" hidden="1">
      <c r="A9449" s="4">
        <v>36462</v>
      </c>
      <c r="B9449">
        <v>6.02</v>
      </c>
    </row>
    <row r="9450" spans="1:2" hidden="1">
      <c r="A9450" s="4">
        <v>36465</v>
      </c>
      <c r="B9450">
        <v>6.06</v>
      </c>
    </row>
    <row r="9451" spans="1:2" hidden="1">
      <c r="A9451" s="4">
        <v>36466</v>
      </c>
      <c r="B9451">
        <v>6.04</v>
      </c>
    </row>
    <row r="9452" spans="1:2" hidden="1">
      <c r="A9452" s="4">
        <v>36467</v>
      </c>
      <c r="B9452">
        <v>6.01</v>
      </c>
    </row>
    <row r="9453" spans="1:2" hidden="1">
      <c r="A9453" s="4">
        <v>36468</v>
      </c>
      <c r="B9453">
        <v>5.95</v>
      </c>
    </row>
    <row r="9454" spans="1:2" hidden="1">
      <c r="A9454" s="4">
        <v>36469</v>
      </c>
      <c r="B9454">
        <v>5.92</v>
      </c>
    </row>
    <row r="9455" spans="1:2" hidden="1">
      <c r="A9455" s="4">
        <v>36472</v>
      </c>
      <c r="B9455">
        <v>5.95</v>
      </c>
    </row>
    <row r="9456" spans="1:2" hidden="1">
      <c r="A9456" s="4">
        <v>36473</v>
      </c>
      <c r="B9456">
        <v>5.97</v>
      </c>
    </row>
    <row r="9457" spans="1:2" hidden="1">
      <c r="A9457" s="4">
        <v>36474</v>
      </c>
      <c r="B9457">
        <v>6</v>
      </c>
    </row>
    <row r="9458" spans="1:2" hidden="1">
      <c r="A9458" s="4">
        <v>36476</v>
      </c>
      <c r="B9458">
        <v>5.93</v>
      </c>
    </row>
    <row r="9459" spans="1:2" hidden="1">
      <c r="A9459" s="4">
        <v>36479</v>
      </c>
      <c r="B9459">
        <v>5.94</v>
      </c>
    </row>
    <row r="9460" spans="1:2" hidden="1">
      <c r="A9460" s="4">
        <v>36480</v>
      </c>
      <c r="B9460">
        <v>5.97</v>
      </c>
    </row>
    <row r="9461" spans="1:2" hidden="1">
      <c r="A9461" s="4">
        <v>36481</v>
      </c>
      <c r="B9461">
        <v>6.04</v>
      </c>
    </row>
    <row r="9462" spans="1:2" hidden="1">
      <c r="A9462" s="4">
        <v>36482</v>
      </c>
      <c r="B9462">
        <v>6.06</v>
      </c>
    </row>
    <row r="9463" spans="1:2" hidden="1">
      <c r="A9463" s="4">
        <v>36483</v>
      </c>
      <c r="B9463">
        <v>6.07</v>
      </c>
    </row>
    <row r="9464" spans="1:2" hidden="1">
      <c r="A9464" s="4">
        <v>36486</v>
      </c>
      <c r="B9464">
        <v>6.09</v>
      </c>
    </row>
    <row r="9465" spans="1:2" hidden="1">
      <c r="A9465" s="4">
        <v>36487</v>
      </c>
      <c r="B9465">
        <v>6.08</v>
      </c>
    </row>
    <row r="9466" spans="1:2" hidden="1">
      <c r="A9466" s="4">
        <v>36488</v>
      </c>
      <c r="B9466">
        <v>6.09</v>
      </c>
    </row>
    <row r="9467" spans="1:2" hidden="1">
      <c r="A9467" s="4">
        <v>36490</v>
      </c>
      <c r="B9467">
        <v>6.12</v>
      </c>
    </row>
    <row r="9468" spans="1:2" hidden="1">
      <c r="A9468" s="4">
        <v>36493</v>
      </c>
      <c r="B9468">
        <v>6.21</v>
      </c>
    </row>
    <row r="9469" spans="1:2" hidden="1">
      <c r="A9469" s="4">
        <v>36494</v>
      </c>
      <c r="B9469">
        <v>6.18</v>
      </c>
    </row>
    <row r="9470" spans="1:2" hidden="1">
      <c r="A9470" s="4">
        <v>36495</v>
      </c>
      <c r="B9470">
        <v>6.21</v>
      </c>
    </row>
    <row r="9471" spans="1:2" hidden="1">
      <c r="A9471" s="4">
        <v>36496</v>
      </c>
      <c r="B9471">
        <v>6.24</v>
      </c>
    </row>
    <row r="9472" spans="1:2" hidden="1">
      <c r="A9472" s="4">
        <v>36497</v>
      </c>
      <c r="B9472">
        <v>6.17</v>
      </c>
    </row>
    <row r="9473" spans="1:2" hidden="1">
      <c r="A9473" s="4">
        <v>36500</v>
      </c>
      <c r="B9473">
        <v>6.16</v>
      </c>
    </row>
    <row r="9474" spans="1:2" hidden="1">
      <c r="A9474" s="4">
        <v>36501</v>
      </c>
      <c r="B9474">
        <v>6.11</v>
      </c>
    </row>
    <row r="9475" spans="1:2" hidden="1">
      <c r="A9475" s="4">
        <v>36502</v>
      </c>
      <c r="B9475">
        <v>6.15</v>
      </c>
    </row>
    <row r="9476" spans="1:2" hidden="1">
      <c r="A9476" s="4">
        <v>36503</v>
      </c>
      <c r="B9476">
        <v>6.14</v>
      </c>
    </row>
    <row r="9477" spans="1:2" hidden="1">
      <c r="A9477" s="4">
        <v>36504</v>
      </c>
      <c r="B9477">
        <v>6.08</v>
      </c>
    </row>
    <row r="9478" spans="1:2" hidden="1">
      <c r="A9478" s="4">
        <v>36507</v>
      </c>
      <c r="B9478">
        <v>6.11</v>
      </c>
    </row>
    <row r="9479" spans="1:2" hidden="1">
      <c r="A9479" s="4">
        <v>36508</v>
      </c>
      <c r="B9479">
        <v>6.22</v>
      </c>
    </row>
    <row r="9480" spans="1:2" hidden="1">
      <c r="A9480" s="4">
        <v>36509</v>
      </c>
      <c r="B9480">
        <v>6.25</v>
      </c>
    </row>
    <row r="9481" spans="1:2" hidden="1">
      <c r="A9481" s="4">
        <v>36510</v>
      </c>
      <c r="B9481">
        <v>6.31</v>
      </c>
    </row>
    <row r="9482" spans="1:2" hidden="1">
      <c r="A9482" s="4">
        <v>36511</v>
      </c>
      <c r="B9482">
        <v>6.3</v>
      </c>
    </row>
    <row r="9483" spans="1:2" hidden="1">
      <c r="A9483" s="4">
        <v>36514</v>
      </c>
      <c r="B9483">
        <v>6.36</v>
      </c>
    </row>
    <row r="9484" spans="1:2" hidden="1">
      <c r="A9484" s="4">
        <v>36515</v>
      </c>
      <c r="B9484">
        <v>6.38</v>
      </c>
    </row>
    <row r="9485" spans="1:2" hidden="1">
      <c r="A9485" s="4">
        <v>36516</v>
      </c>
      <c r="B9485">
        <v>6.39</v>
      </c>
    </row>
    <row r="9486" spans="1:2" hidden="1">
      <c r="A9486" s="4">
        <v>36517</v>
      </c>
      <c r="B9486">
        <v>6.41</v>
      </c>
    </row>
    <row r="9487" spans="1:2" hidden="1">
      <c r="A9487" s="4">
        <v>36521</v>
      </c>
      <c r="B9487">
        <v>6.4</v>
      </c>
    </row>
    <row r="9488" spans="1:2" hidden="1">
      <c r="A9488" s="4">
        <v>36522</v>
      </c>
      <c r="B9488">
        <v>6.43</v>
      </c>
    </row>
    <row r="9489" spans="1:2" hidden="1">
      <c r="A9489" s="4">
        <v>36523</v>
      </c>
      <c r="B9489">
        <v>6.4</v>
      </c>
    </row>
    <row r="9490" spans="1:2" hidden="1">
      <c r="A9490" s="4">
        <v>36524</v>
      </c>
      <c r="B9490">
        <v>6.39</v>
      </c>
    </row>
    <row r="9491" spans="1:2" hidden="1">
      <c r="A9491" s="4">
        <v>36525</v>
      </c>
      <c r="B9491">
        <v>6.45</v>
      </c>
    </row>
    <row r="9492" spans="1:2" hidden="1">
      <c r="A9492" s="4">
        <v>36528</v>
      </c>
      <c r="B9492">
        <v>6.58</v>
      </c>
    </row>
    <row r="9493" spans="1:2" hidden="1">
      <c r="A9493" s="4">
        <v>36529</v>
      </c>
      <c r="B9493">
        <v>6.49</v>
      </c>
    </row>
    <row r="9494" spans="1:2" hidden="1">
      <c r="A9494" s="4">
        <v>36530</v>
      </c>
      <c r="B9494">
        <v>6.62</v>
      </c>
    </row>
    <row r="9495" spans="1:2" hidden="1">
      <c r="A9495" s="4">
        <v>36531</v>
      </c>
      <c r="B9495">
        <v>6.57</v>
      </c>
    </row>
    <row r="9496" spans="1:2" hidden="1">
      <c r="A9496" s="4">
        <v>36532</v>
      </c>
      <c r="B9496">
        <v>6.52</v>
      </c>
    </row>
    <row r="9497" spans="1:2" hidden="1">
      <c r="A9497" s="4">
        <v>36535</v>
      </c>
      <c r="B9497">
        <v>6.57</v>
      </c>
    </row>
    <row r="9498" spans="1:2" hidden="1">
      <c r="A9498" s="4">
        <v>36536</v>
      </c>
      <c r="B9498">
        <v>6.67</v>
      </c>
    </row>
    <row r="9499" spans="1:2" hidden="1">
      <c r="A9499" s="4">
        <v>36537</v>
      </c>
      <c r="B9499">
        <v>6.72</v>
      </c>
    </row>
    <row r="9500" spans="1:2" hidden="1">
      <c r="A9500" s="4">
        <v>36538</v>
      </c>
      <c r="B9500">
        <v>6.63</v>
      </c>
    </row>
    <row r="9501" spans="1:2" hidden="1">
      <c r="A9501" s="4">
        <v>36539</v>
      </c>
      <c r="B9501">
        <v>6.69</v>
      </c>
    </row>
    <row r="9502" spans="1:2" hidden="1">
      <c r="A9502" s="4">
        <v>36543</v>
      </c>
      <c r="B9502">
        <v>6.75</v>
      </c>
    </row>
    <row r="9503" spans="1:2" hidden="1">
      <c r="A9503" s="4">
        <v>36544</v>
      </c>
      <c r="B9503">
        <v>6.73</v>
      </c>
    </row>
    <row r="9504" spans="1:2" hidden="1">
      <c r="A9504" s="4">
        <v>36545</v>
      </c>
      <c r="B9504">
        <v>6.79</v>
      </c>
    </row>
    <row r="9505" spans="1:2" hidden="1">
      <c r="A9505" s="4">
        <v>36546</v>
      </c>
      <c r="B9505">
        <v>6.79</v>
      </c>
    </row>
    <row r="9506" spans="1:2" hidden="1">
      <c r="A9506" s="4">
        <v>36549</v>
      </c>
      <c r="B9506">
        <v>6.69</v>
      </c>
    </row>
    <row r="9507" spans="1:2" hidden="1">
      <c r="A9507" s="4">
        <v>36550</v>
      </c>
      <c r="B9507">
        <v>6.7</v>
      </c>
    </row>
    <row r="9508" spans="1:2" hidden="1">
      <c r="A9508" s="4">
        <v>36551</v>
      </c>
      <c r="B9508">
        <v>6.69</v>
      </c>
    </row>
    <row r="9509" spans="1:2" hidden="1">
      <c r="A9509" s="4">
        <v>36552</v>
      </c>
      <c r="B9509">
        <v>6.68</v>
      </c>
    </row>
    <row r="9510" spans="1:2" hidden="1">
      <c r="A9510" s="4">
        <v>36553</v>
      </c>
      <c r="B9510">
        <v>6.66</v>
      </c>
    </row>
    <row r="9511" spans="1:2" hidden="1">
      <c r="A9511" s="4">
        <v>36556</v>
      </c>
      <c r="B9511">
        <v>6.68</v>
      </c>
    </row>
    <row r="9512" spans="1:2" hidden="1">
      <c r="A9512" s="4">
        <v>36557</v>
      </c>
      <c r="B9512">
        <v>6.62</v>
      </c>
    </row>
    <row r="9513" spans="1:2" hidden="1">
      <c r="A9513" s="4">
        <v>36558</v>
      </c>
      <c r="B9513">
        <v>6.6</v>
      </c>
    </row>
    <row r="9514" spans="1:2" hidden="1">
      <c r="A9514" s="4">
        <v>36559</v>
      </c>
      <c r="B9514">
        <v>6.49</v>
      </c>
    </row>
    <row r="9515" spans="1:2" hidden="1">
      <c r="A9515" s="4">
        <v>36560</v>
      </c>
      <c r="B9515">
        <v>6.53</v>
      </c>
    </row>
    <row r="9516" spans="1:2" hidden="1">
      <c r="A9516" s="4">
        <v>36563</v>
      </c>
      <c r="B9516">
        <v>6.64</v>
      </c>
    </row>
    <row r="9517" spans="1:2" hidden="1">
      <c r="A9517" s="4">
        <v>36564</v>
      </c>
      <c r="B9517">
        <v>6.59</v>
      </c>
    </row>
    <row r="9518" spans="1:2" hidden="1">
      <c r="A9518" s="4">
        <v>36565</v>
      </c>
      <c r="B9518">
        <v>6.56</v>
      </c>
    </row>
    <row r="9519" spans="1:2" hidden="1">
      <c r="A9519" s="4">
        <v>36566</v>
      </c>
      <c r="B9519">
        <v>6.67</v>
      </c>
    </row>
    <row r="9520" spans="1:2" hidden="1">
      <c r="A9520" s="4">
        <v>36567</v>
      </c>
      <c r="B9520">
        <v>6.63</v>
      </c>
    </row>
    <row r="9521" spans="1:2" hidden="1">
      <c r="A9521" s="4">
        <v>36570</v>
      </c>
      <c r="B9521">
        <v>6.56</v>
      </c>
    </row>
    <row r="9522" spans="1:2" hidden="1">
      <c r="A9522" s="4">
        <v>36571</v>
      </c>
      <c r="B9522">
        <v>6.56</v>
      </c>
    </row>
    <row r="9523" spans="1:2" hidden="1">
      <c r="A9523" s="4">
        <v>36572</v>
      </c>
      <c r="B9523">
        <v>6.56</v>
      </c>
    </row>
    <row r="9524" spans="1:2" hidden="1">
      <c r="A9524" s="4">
        <v>36573</v>
      </c>
      <c r="B9524">
        <v>6.58</v>
      </c>
    </row>
    <row r="9525" spans="1:2" hidden="1">
      <c r="A9525" s="4">
        <v>36574</v>
      </c>
      <c r="B9525">
        <v>6.49</v>
      </c>
    </row>
    <row r="9526" spans="1:2" hidden="1">
      <c r="A9526" s="4">
        <v>36578</v>
      </c>
      <c r="B9526">
        <v>6.36</v>
      </c>
    </row>
    <row r="9527" spans="1:2" hidden="1">
      <c r="A9527" s="4">
        <v>36579</v>
      </c>
      <c r="B9527">
        <v>6.44</v>
      </c>
    </row>
    <row r="9528" spans="1:2" hidden="1">
      <c r="A9528" s="4">
        <v>36580</v>
      </c>
      <c r="B9528">
        <v>6.36</v>
      </c>
    </row>
    <row r="9529" spans="1:2" hidden="1">
      <c r="A9529" s="4">
        <v>36581</v>
      </c>
      <c r="B9529">
        <v>6.36</v>
      </c>
    </row>
    <row r="9530" spans="1:2" hidden="1">
      <c r="A9530" s="4">
        <v>36584</v>
      </c>
      <c r="B9530">
        <v>6.37</v>
      </c>
    </row>
    <row r="9531" spans="1:2" hidden="1">
      <c r="A9531" s="4">
        <v>36585</v>
      </c>
      <c r="B9531">
        <v>6.42</v>
      </c>
    </row>
    <row r="9532" spans="1:2" hidden="1">
      <c r="A9532" s="4">
        <v>36586</v>
      </c>
      <c r="B9532">
        <v>6.39</v>
      </c>
    </row>
    <row r="9533" spans="1:2" hidden="1">
      <c r="A9533" s="4">
        <v>36587</v>
      </c>
      <c r="B9533">
        <v>6.4</v>
      </c>
    </row>
    <row r="9534" spans="1:2" hidden="1">
      <c r="A9534" s="4">
        <v>36588</v>
      </c>
      <c r="B9534">
        <v>6.39</v>
      </c>
    </row>
    <row r="9535" spans="1:2" hidden="1">
      <c r="A9535" s="4">
        <v>36591</v>
      </c>
      <c r="B9535">
        <v>6.42</v>
      </c>
    </row>
    <row r="9536" spans="1:2" hidden="1">
      <c r="A9536" s="4">
        <v>36592</v>
      </c>
      <c r="B9536">
        <v>6.39</v>
      </c>
    </row>
    <row r="9537" spans="1:2" hidden="1">
      <c r="A9537" s="4">
        <v>36593</v>
      </c>
      <c r="B9537">
        <v>6.38</v>
      </c>
    </row>
    <row r="9538" spans="1:2" hidden="1">
      <c r="A9538" s="4">
        <v>36594</v>
      </c>
      <c r="B9538">
        <v>6.35</v>
      </c>
    </row>
    <row r="9539" spans="1:2" hidden="1">
      <c r="A9539" s="4">
        <v>36595</v>
      </c>
      <c r="B9539">
        <v>6.39</v>
      </c>
    </row>
    <row r="9540" spans="1:2" hidden="1">
      <c r="A9540" s="4">
        <v>36598</v>
      </c>
      <c r="B9540">
        <v>6.36</v>
      </c>
    </row>
    <row r="9541" spans="1:2" hidden="1">
      <c r="A9541" s="4">
        <v>36599</v>
      </c>
      <c r="B9541">
        <v>6.31</v>
      </c>
    </row>
    <row r="9542" spans="1:2" hidden="1">
      <c r="A9542" s="4">
        <v>36600</v>
      </c>
      <c r="B9542">
        <v>6.29</v>
      </c>
    </row>
    <row r="9543" spans="1:2" hidden="1">
      <c r="A9543" s="4">
        <v>36601</v>
      </c>
      <c r="B9543">
        <v>6.26</v>
      </c>
    </row>
    <row r="9544" spans="1:2" hidden="1">
      <c r="A9544" s="4">
        <v>36602</v>
      </c>
      <c r="B9544">
        <v>6.2</v>
      </c>
    </row>
    <row r="9545" spans="1:2" hidden="1">
      <c r="A9545" s="4">
        <v>36605</v>
      </c>
      <c r="B9545">
        <v>6.18</v>
      </c>
    </row>
    <row r="9546" spans="1:2" hidden="1">
      <c r="A9546" s="4">
        <v>36606</v>
      </c>
      <c r="B9546">
        <v>6.13</v>
      </c>
    </row>
    <row r="9547" spans="1:2" hidden="1">
      <c r="A9547" s="4">
        <v>36607</v>
      </c>
      <c r="B9547">
        <v>6.13</v>
      </c>
    </row>
    <row r="9548" spans="1:2" hidden="1">
      <c r="A9548" s="4">
        <v>36608</v>
      </c>
      <c r="B9548">
        <v>6.08</v>
      </c>
    </row>
    <row r="9549" spans="1:2" hidden="1">
      <c r="A9549" s="4">
        <v>36609</v>
      </c>
      <c r="B9549">
        <v>6.2</v>
      </c>
    </row>
    <row r="9550" spans="1:2" hidden="1">
      <c r="A9550" s="4">
        <v>36612</v>
      </c>
      <c r="B9550">
        <v>6.21</v>
      </c>
    </row>
    <row r="9551" spans="1:2" hidden="1">
      <c r="A9551" s="4">
        <v>36613</v>
      </c>
      <c r="B9551">
        <v>6.17</v>
      </c>
    </row>
    <row r="9552" spans="1:2" hidden="1">
      <c r="A9552" s="4">
        <v>36614</v>
      </c>
      <c r="B9552">
        <v>6.18</v>
      </c>
    </row>
    <row r="9553" spans="1:2" hidden="1">
      <c r="A9553" s="4">
        <v>36615</v>
      </c>
      <c r="B9553">
        <v>6.06</v>
      </c>
    </row>
    <row r="9554" spans="1:2" hidden="1">
      <c r="A9554" s="4">
        <v>36616</v>
      </c>
      <c r="B9554">
        <v>6.03</v>
      </c>
    </row>
    <row r="9555" spans="1:2" hidden="1">
      <c r="A9555" s="4">
        <v>36619</v>
      </c>
      <c r="B9555">
        <v>6</v>
      </c>
    </row>
    <row r="9556" spans="1:2" hidden="1">
      <c r="A9556" s="4">
        <v>36620</v>
      </c>
      <c r="B9556">
        <v>5.9</v>
      </c>
    </row>
    <row r="9557" spans="1:2" hidden="1">
      <c r="A9557" s="4">
        <v>36621</v>
      </c>
      <c r="B9557">
        <v>5.9</v>
      </c>
    </row>
    <row r="9558" spans="1:2" hidden="1">
      <c r="A9558" s="4">
        <v>36622</v>
      </c>
      <c r="B9558">
        <v>5.93</v>
      </c>
    </row>
    <row r="9559" spans="1:2" hidden="1">
      <c r="A9559" s="4">
        <v>36623</v>
      </c>
      <c r="B9559">
        <v>5.86</v>
      </c>
    </row>
    <row r="9560" spans="1:2" hidden="1">
      <c r="A9560" s="4">
        <v>36626</v>
      </c>
      <c r="B9560">
        <v>5.8</v>
      </c>
    </row>
    <row r="9561" spans="1:2" hidden="1">
      <c r="A9561" s="4">
        <v>36627</v>
      </c>
      <c r="B9561">
        <v>5.89</v>
      </c>
    </row>
    <row r="9562" spans="1:2" hidden="1">
      <c r="A9562" s="4">
        <v>36628</v>
      </c>
      <c r="B9562">
        <v>5.97</v>
      </c>
    </row>
    <row r="9563" spans="1:2" hidden="1">
      <c r="A9563" s="4">
        <v>36629</v>
      </c>
      <c r="B9563">
        <v>5.94</v>
      </c>
    </row>
    <row r="9564" spans="1:2" hidden="1">
      <c r="A9564" s="4">
        <v>36630</v>
      </c>
      <c r="B9564">
        <v>5.85</v>
      </c>
    </row>
    <row r="9565" spans="1:2" hidden="1">
      <c r="A9565" s="4">
        <v>36633</v>
      </c>
      <c r="B9565">
        <v>6.01</v>
      </c>
    </row>
    <row r="9566" spans="1:2" hidden="1">
      <c r="A9566" s="4">
        <v>36634</v>
      </c>
      <c r="B9566">
        <v>6.05</v>
      </c>
    </row>
    <row r="9567" spans="1:2" hidden="1">
      <c r="A9567" s="4">
        <v>36635</v>
      </c>
      <c r="B9567">
        <v>5.99</v>
      </c>
    </row>
    <row r="9568" spans="1:2" hidden="1">
      <c r="A9568" s="4">
        <v>36636</v>
      </c>
      <c r="B9568">
        <v>5.99</v>
      </c>
    </row>
    <row r="9569" spans="1:2" hidden="1">
      <c r="A9569" s="4">
        <v>36640</v>
      </c>
      <c r="B9569">
        <v>6</v>
      </c>
    </row>
    <row r="9570" spans="1:2" hidden="1">
      <c r="A9570" s="4">
        <v>36641</v>
      </c>
      <c r="B9570">
        <v>6.14</v>
      </c>
    </row>
    <row r="9571" spans="1:2" hidden="1">
      <c r="A9571" s="4">
        <v>36642</v>
      </c>
      <c r="B9571">
        <v>6.14</v>
      </c>
    </row>
    <row r="9572" spans="1:2" hidden="1">
      <c r="A9572" s="4">
        <v>36643</v>
      </c>
      <c r="B9572">
        <v>6.23</v>
      </c>
    </row>
    <row r="9573" spans="1:2" hidden="1">
      <c r="A9573" s="4">
        <v>36644</v>
      </c>
      <c r="B9573">
        <v>6.23</v>
      </c>
    </row>
    <row r="9574" spans="1:2" hidden="1">
      <c r="A9574" s="4">
        <v>36647</v>
      </c>
      <c r="B9574">
        <v>6.29</v>
      </c>
    </row>
    <row r="9575" spans="1:2" hidden="1">
      <c r="A9575" s="4">
        <v>36648</v>
      </c>
      <c r="B9575">
        <v>6.32</v>
      </c>
    </row>
    <row r="9576" spans="1:2" hidden="1">
      <c r="A9576" s="4">
        <v>36649</v>
      </c>
      <c r="B9576">
        <v>6.4</v>
      </c>
    </row>
    <row r="9577" spans="1:2" hidden="1">
      <c r="A9577" s="4">
        <v>36650</v>
      </c>
      <c r="B9577">
        <v>6.46</v>
      </c>
    </row>
    <row r="9578" spans="1:2" hidden="1">
      <c r="A9578" s="4">
        <v>36651</v>
      </c>
      <c r="B9578">
        <v>6.51</v>
      </c>
    </row>
    <row r="9579" spans="1:2" hidden="1">
      <c r="A9579" s="4">
        <v>36654</v>
      </c>
      <c r="B9579">
        <v>6.57</v>
      </c>
    </row>
    <row r="9580" spans="1:2" hidden="1">
      <c r="A9580" s="4">
        <v>36655</v>
      </c>
      <c r="B9580">
        <v>6.53</v>
      </c>
    </row>
    <row r="9581" spans="1:2" hidden="1">
      <c r="A9581" s="4">
        <v>36656</v>
      </c>
      <c r="B9581">
        <v>6.47</v>
      </c>
    </row>
    <row r="9582" spans="1:2" hidden="1">
      <c r="A9582" s="4">
        <v>36657</v>
      </c>
      <c r="B9582">
        <v>6.43</v>
      </c>
    </row>
    <row r="9583" spans="1:2" hidden="1">
      <c r="A9583" s="4">
        <v>36658</v>
      </c>
      <c r="B9583">
        <v>6.51</v>
      </c>
    </row>
    <row r="9584" spans="1:2" hidden="1">
      <c r="A9584" s="4">
        <v>36661</v>
      </c>
      <c r="B9584">
        <v>6.47</v>
      </c>
    </row>
    <row r="9585" spans="1:2" hidden="1">
      <c r="A9585" s="4">
        <v>36662</v>
      </c>
      <c r="B9585">
        <v>6.43</v>
      </c>
    </row>
    <row r="9586" spans="1:2" hidden="1">
      <c r="A9586" s="4">
        <v>36663</v>
      </c>
      <c r="B9586">
        <v>6.48</v>
      </c>
    </row>
    <row r="9587" spans="1:2" hidden="1">
      <c r="A9587" s="4">
        <v>36664</v>
      </c>
      <c r="B9587">
        <v>6.56</v>
      </c>
    </row>
    <row r="9588" spans="1:2" hidden="1">
      <c r="A9588" s="4">
        <v>36665</v>
      </c>
      <c r="B9588">
        <v>6.51</v>
      </c>
    </row>
    <row r="9589" spans="1:2" hidden="1">
      <c r="A9589" s="4">
        <v>36668</v>
      </c>
      <c r="B9589">
        <v>6.44</v>
      </c>
    </row>
    <row r="9590" spans="1:2" hidden="1">
      <c r="A9590" s="4">
        <v>36669</v>
      </c>
      <c r="B9590">
        <v>6.45</v>
      </c>
    </row>
    <row r="9591" spans="1:2" hidden="1">
      <c r="A9591" s="4">
        <v>36670</v>
      </c>
      <c r="B9591">
        <v>6.47</v>
      </c>
    </row>
    <row r="9592" spans="1:2" hidden="1">
      <c r="A9592" s="4">
        <v>36671</v>
      </c>
      <c r="B9592">
        <v>6.39</v>
      </c>
    </row>
    <row r="9593" spans="1:2" hidden="1">
      <c r="A9593" s="4">
        <v>36672</v>
      </c>
      <c r="B9593">
        <v>6.33</v>
      </c>
    </row>
    <row r="9594" spans="1:2" hidden="1">
      <c r="A9594" s="4">
        <v>36676</v>
      </c>
      <c r="B9594">
        <v>6.38</v>
      </c>
    </row>
    <row r="9595" spans="1:2" hidden="1">
      <c r="A9595" s="4">
        <v>36677</v>
      </c>
      <c r="B9595">
        <v>6.29</v>
      </c>
    </row>
    <row r="9596" spans="1:2" hidden="1">
      <c r="A9596" s="4">
        <v>36678</v>
      </c>
      <c r="B9596">
        <v>6.2</v>
      </c>
    </row>
    <row r="9597" spans="1:2" hidden="1">
      <c r="A9597" s="4">
        <v>36679</v>
      </c>
      <c r="B9597">
        <v>6.15</v>
      </c>
    </row>
    <row r="9598" spans="1:2" hidden="1">
      <c r="A9598" s="4">
        <v>36682</v>
      </c>
      <c r="B9598">
        <v>6.12</v>
      </c>
    </row>
    <row r="9599" spans="1:2" hidden="1">
      <c r="A9599" s="4">
        <v>36683</v>
      </c>
      <c r="B9599">
        <v>6.14</v>
      </c>
    </row>
    <row r="9600" spans="1:2" hidden="1">
      <c r="A9600" s="4">
        <v>36684</v>
      </c>
      <c r="B9600">
        <v>6.13</v>
      </c>
    </row>
    <row r="9601" spans="1:2" hidden="1">
      <c r="A9601" s="4">
        <v>36685</v>
      </c>
      <c r="B9601">
        <v>6.13</v>
      </c>
    </row>
    <row r="9602" spans="1:2" hidden="1">
      <c r="A9602" s="4">
        <v>36686</v>
      </c>
      <c r="B9602">
        <v>6.13</v>
      </c>
    </row>
    <row r="9603" spans="1:2" hidden="1">
      <c r="A9603" s="4">
        <v>36689</v>
      </c>
      <c r="B9603">
        <v>6.09</v>
      </c>
    </row>
    <row r="9604" spans="1:2" hidden="1">
      <c r="A9604" s="4">
        <v>36690</v>
      </c>
      <c r="B9604">
        <v>6.11</v>
      </c>
    </row>
    <row r="9605" spans="1:2" hidden="1">
      <c r="A9605" s="4">
        <v>36691</v>
      </c>
      <c r="B9605">
        <v>6.06</v>
      </c>
    </row>
    <row r="9606" spans="1:2" hidden="1">
      <c r="A9606" s="4">
        <v>36692</v>
      </c>
      <c r="B9606">
        <v>6.05</v>
      </c>
    </row>
    <row r="9607" spans="1:2" hidden="1">
      <c r="A9607" s="4">
        <v>36693</v>
      </c>
      <c r="B9607">
        <v>5.99</v>
      </c>
    </row>
    <row r="9608" spans="1:2" hidden="1">
      <c r="A9608" s="4">
        <v>36696</v>
      </c>
      <c r="B9608">
        <v>6</v>
      </c>
    </row>
    <row r="9609" spans="1:2" hidden="1">
      <c r="A9609" s="4">
        <v>36697</v>
      </c>
      <c r="B9609">
        <v>6.03</v>
      </c>
    </row>
    <row r="9610" spans="1:2" hidden="1">
      <c r="A9610" s="4">
        <v>36698</v>
      </c>
      <c r="B9610">
        <v>6.11</v>
      </c>
    </row>
    <row r="9611" spans="1:2" hidden="1">
      <c r="A9611" s="4">
        <v>36699</v>
      </c>
      <c r="B9611">
        <v>6.12</v>
      </c>
    </row>
    <row r="9612" spans="1:2" hidden="1">
      <c r="A9612" s="4">
        <v>36700</v>
      </c>
      <c r="B9612">
        <v>6.19</v>
      </c>
    </row>
    <row r="9613" spans="1:2" hidden="1">
      <c r="A9613" s="4">
        <v>36703</v>
      </c>
      <c r="B9613">
        <v>6.11</v>
      </c>
    </row>
    <row r="9614" spans="1:2" hidden="1">
      <c r="A9614" s="4">
        <v>36704</v>
      </c>
      <c r="B9614">
        <v>6.1</v>
      </c>
    </row>
    <row r="9615" spans="1:2" hidden="1">
      <c r="A9615" s="4">
        <v>36705</v>
      </c>
      <c r="B9615">
        <v>6.11</v>
      </c>
    </row>
    <row r="9616" spans="1:2" hidden="1">
      <c r="A9616" s="4">
        <v>36706</v>
      </c>
      <c r="B9616">
        <v>6.04</v>
      </c>
    </row>
    <row r="9617" spans="1:2" hidden="1">
      <c r="A9617" s="4">
        <v>36707</v>
      </c>
      <c r="B9617">
        <v>6.03</v>
      </c>
    </row>
    <row r="9618" spans="1:2" hidden="1">
      <c r="A9618" s="4">
        <v>36710</v>
      </c>
      <c r="B9618">
        <v>6</v>
      </c>
    </row>
    <row r="9619" spans="1:2" hidden="1">
      <c r="A9619" s="4">
        <v>36712</v>
      </c>
      <c r="B9619">
        <v>5.99</v>
      </c>
    </row>
    <row r="9620" spans="1:2" hidden="1">
      <c r="A9620" s="4">
        <v>36713</v>
      </c>
      <c r="B9620">
        <v>6.05</v>
      </c>
    </row>
    <row r="9621" spans="1:2" hidden="1">
      <c r="A9621" s="4">
        <v>36714</v>
      </c>
      <c r="B9621">
        <v>6.01</v>
      </c>
    </row>
    <row r="9622" spans="1:2" hidden="1">
      <c r="A9622" s="4">
        <v>36717</v>
      </c>
      <c r="B9622">
        <v>6.04</v>
      </c>
    </row>
    <row r="9623" spans="1:2" hidden="1">
      <c r="A9623" s="4">
        <v>36718</v>
      </c>
      <c r="B9623">
        <v>6.06</v>
      </c>
    </row>
    <row r="9624" spans="1:2" hidden="1">
      <c r="A9624" s="4">
        <v>36719</v>
      </c>
      <c r="B9624">
        <v>6.09</v>
      </c>
    </row>
    <row r="9625" spans="1:2" hidden="1">
      <c r="A9625" s="4">
        <v>36720</v>
      </c>
      <c r="B9625">
        <v>6.01</v>
      </c>
    </row>
    <row r="9626" spans="1:2" hidden="1">
      <c r="A9626" s="4">
        <v>36721</v>
      </c>
      <c r="B9626">
        <v>6.1</v>
      </c>
    </row>
    <row r="9627" spans="1:2" hidden="1">
      <c r="A9627" s="4">
        <v>36724</v>
      </c>
      <c r="B9627">
        <v>6.17</v>
      </c>
    </row>
    <row r="9628" spans="1:2" hidden="1">
      <c r="A9628" s="4">
        <v>36725</v>
      </c>
      <c r="B9628">
        <v>6.16</v>
      </c>
    </row>
    <row r="9629" spans="1:2" hidden="1">
      <c r="A9629" s="4">
        <v>36726</v>
      </c>
      <c r="B9629">
        <v>6.16</v>
      </c>
    </row>
    <row r="9630" spans="1:2" hidden="1">
      <c r="A9630" s="4">
        <v>36727</v>
      </c>
      <c r="B9630">
        <v>6.01</v>
      </c>
    </row>
    <row r="9631" spans="1:2" hidden="1">
      <c r="A9631" s="4">
        <v>36728</v>
      </c>
      <c r="B9631">
        <v>6.01</v>
      </c>
    </row>
    <row r="9632" spans="1:2" hidden="1">
      <c r="A9632" s="4">
        <v>36731</v>
      </c>
      <c r="B9632">
        <v>6.04</v>
      </c>
    </row>
    <row r="9633" spans="1:2" hidden="1">
      <c r="A9633" s="4">
        <v>36732</v>
      </c>
      <c r="B9633">
        <v>6.04</v>
      </c>
    </row>
    <row r="9634" spans="1:2" hidden="1">
      <c r="A9634" s="4">
        <v>36733</v>
      </c>
      <c r="B9634">
        <v>6.04</v>
      </c>
    </row>
    <row r="9635" spans="1:2" hidden="1">
      <c r="A9635" s="4">
        <v>36734</v>
      </c>
      <c r="B9635">
        <v>6.02</v>
      </c>
    </row>
    <row r="9636" spans="1:2" hidden="1">
      <c r="A9636" s="4">
        <v>36735</v>
      </c>
      <c r="B9636">
        <v>6.04</v>
      </c>
    </row>
    <row r="9637" spans="1:2" hidden="1">
      <c r="A9637" s="4">
        <v>36738</v>
      </c>
      <c r="B9637">
        <v>6.04</v>
      </c>
    </row>
    <row r="9638" spans="1:2" hidden="1">
      <c r="A9638" s="4">
        <v>36739</v>
      </c>
      <c r="B9638">
        <v>6</v>
      </c>
    </row>
    <row r="9639" spans="1:2" hidden="1">
      <c r="A9639" s="4">
        <v>36740</v>
      </c>
      <c r="B9639">
        <v>5.98</v>
      </c>
    </row>
    <row r="9640" spans="1:2" hidden="1">
      <c r="A9640" s="4">
        <v>36741</v>
      </c>
      <c r="B9640">
        <v>5.95</v>
      </c>
    </row>
    <row r="9641" spans="1:2" hidden="1">
      <c r="A9641" s="4">
        <v>36742</v>
      </c>
      <c r="B9641">
        <v>5.91</v>
      </c>
    </row>
    <row r="9642" spans="1:2" hidden="1">
      <c r="A9642" s="4">
        <v>36745</v>
      </c>
      <c r="B9642">
        <v>5.97</v>
      </c>
    </row>
    <row r="9643" spans="1:2" hidden="1">
      <c r="A9643" s="4">
        <v>36746</v>
      </c>
      <c r="B9643">
        <v>5.93</v>
      </c>
    </row>
    <row r="9644" spans="1:2" hidden="1">
      <c r="A9644" s="4">
        <v>36747</v>
      </c>
      <c r="B9644">
        <v>5.81</v>
      </c>
    </row>
    <row r="9645" spans="1:2" hidden="1">
      <c r="A9645" s="4">
        <v>36748</v>
      </c>
      <c r="B9645">
        <v>5.76</v>
      </c>
    </row>
    <row r="9646" spans="1:2" hidden="1">
      <c r="A9646" s="4">
        <v>36749</v>
      </c>
      <c r="B9646">
        <v>5.79</v>
      </c>
    </row>
    <row r="9647" spans="1:2" hidden="1">
      <c r="A9647" s="4">
        <v>36752</v>
      </c>
      <c r="B9647">
        <v>5.78</v>
      </c>
    </row>
    <row r="9648" spans="1:2" hidden="1">
      <c r="A9648" s="4">
        <v>36753</v>
      </c>
      <c r="B9648">
        <v>5.81</v>
      </c>
    </row>
    <row r="9649" spans="1:2" hidden="1">
      <c r="A9649" s="4">
        <v>36754</v>
      </c>
      <c r="B9649">
        <v>5.83</v>
      </c>
    </row>
    <row r="9650" spans="1:2" hidden="1">
      <c r="A9650" s="4">
        <v>36755</v>
      </c>
      <c r="B9650">
        <v>5.81</v>
      </c>
    </row>
    <row r="9651" spans="1:2" hidden="1">
      <c r="A9651" s="4">
        <v>36756</v>
      </c>
      <c r="B9651">
        <v>5.78</v>
      </c>
    </row>
    <row r="9652" spans="1:2" hidden="1">
      <c r="A9652" s="4">
        <v>36759</v>
      </c>
      <c r="B9652">
        <v>5.79</v>
      </c>
    </row>
    <row r="9653" spans="1:2" hidden="1">
      <c r="A9653" s="4">
        <v>36760</v>
      </c>
      <c r="B9653">
        <v>5.78</v>
      </c>
    </row>
    <row r="9654" spans="1:2" hidden="1">
      <c r="A9654" s="4">
        <v>36761</v>
      </c>
      <c r="B9654">
        <v>5.73</v>
      </c>
    </row>
    <row r="9655" spans="1:2" hidden="1">
      <c r="A9655" s="4">
        <v>36762</v>
      </c>
      <c r="B9655">
        <v>5.73</v>
      </c>
    </row>
    <row r="9656" spans="1:2" hidden="1">
      <c r="A9656" s="4">
        <v>36763</v>
      </c>
      <c r="B9656">
        <v>5.73</v>
      </c>
    </row>
    <row r="9657" spans="1:2" hidden="1">
      <c r="A9657" s="4">
        <v>36766</v>
      </c>
      <c r="B9657">
        <v>5.78</v>
      </c>
    </row>
    <row r="9658" spans="1:2" hidden="1">
      <c r="A9658" s="4">
        <v>36767</v>
      </c>
      <c r="B9658">
        <v>5.81</v>
      </c>
    </row>
    <row r="9659" spans="1:2" hidden="1">
      <c r="A9659" s="4">
        <v>36768</v>
      </c>
      <c r="B9659">
        <v>5.81</v>
      </c>
    </row>
    <row r="9660" spans="1:2" hidden="1">
      <c r="A9660" s="4">
        <v>36769</v>
      </c>
      <c r="B9660">
        <v>5.73</v>
      </c>
    </row>
    <row r="9661" spans="1:2" hidden="1">
      <c r="A9661" s="4">
        <v>36770</v>
      </c>
      <c r="B9661">
        <v>5.68</v>
      </c>
    </row>
    <row r="9662" spans="1:2" hidden="1">
      <c r="A9662" s="4">
        <v>36774</v>
      </c>
      <c r="B9662">
        <v>5.69</v>
      </c>
    </row>
    <row r="9663" spans="1:2" hidden="1">
      <c r="A9663" s="4">
        <v>36775</v>
      </c>
      <c r="B9663">
        <v>5.72</v>
      </c>
    </row>
    <row r="9664" spans="1:2" hidden="1">
      <c r="A9664" s="4">
        <v>36776</v>
      </c>
      <c r="B9664">
        <v>5.76</v>
      </c>
    </row>
    <row r="9665" spans="1:2" hidden="1">
      <c r="A9665" s="4">
        <v>36777</v>
      </c>
      <c r="B9665">
        <v>5.73</v>
      </c>
    </row>
    <row r="9666" spans="1:2" hidden="1">
      <c r="A9666" s="4">
        <v>36780</v>
      </c>
      <c r="B9666">
        <v>5.77</v>
      </c>
    </row>
    <row r="9667" spans="1:2" hidden="1">
      <c r="A9667" s="4">
        <v>36781</v>
      </c>
      <c r="B9667">
        <v>5.78</v>
      </c>
    </row>
    <row r="9668" spans="1:2" hidden="1">
      <c r="A9668" s="4">
        <v>36782</v>
      </c>
      <c r="B9668">
        <v>5.74</v>
      </c>
    </row>
    <row r="9669" spans="1:2" hidden="1">
      <c r="A9669" s="4">
        <v>36783</v>
      </c>
      <c r="B9669">
        <v>5.79</v>
      </c>
    </row>
    <row r="9670" spans="1:2" hidden="1">
      <c r="A9670" s="4">
        <v>36784</v>
      </c>
      <c r="B9670">
        <v>5.84</v>
      </c>
    </row>
    <row r="9671" spans="1:2" hidden="1">
      <c r="A9671" s="4">
        <v>36787</v>
      </c>
      <c r="B9671">
        <v>5.88</v>
      </c>
    </row>
    <row r="9672" spans="1:2" hidden="1">
      <c r="A9672" s="4">
        <v>36788</v>
      </c>
      <c r="B9672">
        <v>5.86</v>
      </c>
    </row>
    <row r="9673" spans="1:2" hidden="1">
      <c r="A9673" s="4">
        <v>36789</v>
      </c>
      <c r="B9673">
        <v>5.91</v>
      </c>
    </row>
    <row r="9674" spans="1:2" hidden="1">
      <c r="A9674" s="4">
        <v>36790</v>
      </c>
      <c r="B9674">
        <v>5.88</v>
      </c>
    </row>
    <row r="9675" spans="1:2" hidden="1">
      <c r="A9675" s="4">
        <v>36791</v>
      </c>
      <c r="B9675">
        <v>5.85</v>
      </c>
    </row>
    <row r="9676" spans="1:2" hidden="1">
      <c r="A9676" s="4">
        <v>36794</v>
      </c>
      <c r="B9676">
        <v>5.84</v>
      </c>
    </row>
    <row r="9677" spans="1:2" hidden="1">
      <c r="A9677" s="4">
        <v>36795</v>
      </c>
      <c r="B9677">
        <v>5.81</v>
      </c>
    </row>
    <row r="9678" spans="1:2" hidden="1">
      <c r="A9678" s="4">
        <v>36796</v>
      </c>
      <c r="B9678">
        <v>5.83</v>
      </c>
    </row>
    <row r="9679" spans="1:2" hidden="1">
      <c r="A9679" s="4">
        <v>36797</v>
      </c>
      <c r="B9679">
        <v>5.82</v>
      </c>
    </row>
    <row r="9680" spans="1:2" hidden="1">
      <c r="A9680" s="4">
        <v>36798</v>
      </c>
      <c r="B9680">
        <v>5.8</v>
      </c>
    </row>
    <row r="9681" spans="1:2" hidden="1">
      <c r="A9681" s="4">
        <v>36801</v>
      </c>
      <c r="B9681">
        <v>5.83</v>
      </c>
    </row>
    <row r="9682" spans="1:2" hidden="1">
      <c r="A9682" s="4">
        <v>36802</v>
      </c>
      <c r="B9682">
        <v>5.87</v>
      </c>
    </row>
    <row r="9683" spans="1:2" hidden="1">
      <c r="A9683" s="4">
        <v>36803</v>
      </c>
      <c r="B9683">
        <v>5.9</v>
      </c>
    </row>
    <row r="9684" spans="1:2" hidden="1">
      <c r="A9684" s="4">
        <v>36804</v>
      </c>
      <c r="B9684">
        <v>5.87</v>
      </c>
    </row>
    <row r="9685" spans="1:2" hidden="1">
      <c r="A9685" s="4">
        <v>36805</v>
      </c>
      <c r="B9685">
        <v>5.82</v>
      </c>
    </row>
    <row r="9686" spans="1:2" hidden="1">
      <c r="A9686" s="4">
        <v>36809</v>
      </c>
      <c r="B9686">
        <v>5.8</v>
      </c>
    </row>
    <row r="9687" spans="1:2" hidden="1">
      <c r="A9687" s="4">
        <v>36810</v>
      </c>
      <c r="B9687">
        <v>5.77</v>
      </c>
    </row>
    <row r="9688" spans="1:2" hidden="1">
      <c r="A9688" s="4">
        <v>36811</v>
      </c>
      <c r="B9688">
        <v>5.73</v>
      </c>
    </row>
    <row r="9689" spans="1:2" hidden="1">
      <c r="A9689" s="4">
        <v>36812</v>
      </c>
      <c r="B9689">
        <v>5.73</v>
      </c>
    </row>
    <row r="9690" spans="1:2" hidden="1">
      <c r="A9690" s="4">
        <v>36815</v>
      </c>
      <c r="B9690">
        <v>5.74</v>
      </c>
    </row>
    <row r="9691" spans="1:2" hidden="1">
      <c r="A9691" s="4">
        <v>36816</v>
      </c>
      <c r="B9691">
        <v>5.68</v>
      </c>
    </row>
    <row r="9692" spans="1:2" hidden="1">
      <c r="A9692" s="4">
        <v>36817</v>
      </c>
      <c r="B9692">
        <v>5.66</v>
      </c>
    </row>
    <row r="9693" spans="1:2" hidden="1">
      <c r="A9693" s="4">
        <v>36818</v>
      </c>
      <c r="B9693">
        <v>5.66</v>
      </c>
    </row>
    <row r="9694" spans="1:2" hidden="1">
      <c r="A9694" s="4">
        <v>36819</v>
      </c>
      <c r="B9694">
        <v>5.64</v>
      </c>
    </row>
    <row r="9695" spans="1:2" hidden="1">
      <c r="A9695" s="4">
        <v>36822</v>
      </c>
      <c r="B9695">
        <v>5.59</v>
      </c>
    </row>
    <row r="9696" spans="1:2" hidden="1">
      <c r="A9696" s="4">
        <v>36823</v>
      </c>
      <c r="B9696">
        <v>5.63</v>
      </c>
    </row>
    <row r="9697" spans="1:2" hidden="1">
      <c r="A9697" s="4">
        <v>36824</v>
      </c>
      <c r="B9697">
        <v>5.67</v>
      </c>
    </row>
    <row r="9698" spans="1:2" hidden="1">
      <c r="A9698" s="4">
        <v>36825</v>
      </c>
      <c r="B9698">
        <v>5.69</v>
      </c>
    </row>
    <row r="9699" spans="1:2" hidden="1">
      <c r="A9699" s="4">
        <v>36826</v>
      </c>
      <c r="B9699">
        <v>5.72</v>
      </c>
    </row>
    <row r="9700" spans="1:2" hidden="1">
      <c r="A9700" s="4">
        <v>36829</v>
      </c>
      <c r="B9700">
        <v>5.74</v>
      </c>
    </row>
    <row r="9701" spans="1:2" hidden="1">
      <c r="A9701" s="4">
        <v>36830</v>
      </c>
      <c r="B9701">
        <v>5.77</v>
      </c>
    </row>
    <row r="9702" spans="1:2" hidden="1">
      <c r="A9702" s="4">
        <v>36831</v>
      </c>
      <c r="B9702">
        <v>5.74</v>
      </c>
    </row>
    <row r="9703" spans="1:2" hidden="1">
      <c r="A9703" s="4">
        <v>36832</v>
      </c>
      <c r="B9703">
        <v>5.74</v>
      </c>
    </row>
    <row r="9704" spans="1:2" hidden="1">
      <c r="A9704" s="4">
        <v>36833</v>
      </c>
      <c r="B9704">
        <v>5.83</v>
      </c>
    </row>
    <row r="9705" spans="1:2" hidden="1">
      <c r="A9705" s="4">
        <v>36836</v>
      </c>
      <c r="B9705">
        <v>5.87</v>
      </c>
    </row>
    <row r="9706" spans="1:2" hidden="1">
      <c r="A9706" s="4">
        <v>36837</v>
      </c>
      <c r="B9706">
        <v>5.87</v>
      </c>
    </row>
    <row r="9707" spans="1:2" hidden="1">
      <c r="A9707" s="4">
        <v>36838</v>
      </c>
      <c r="B9707">
        <v>5.87</v>
      </c>
    </row>
    <row r="9708" spans="1:2" hidden="1">
      <c r="A9708" s="4">
        <v>36839</v>
      </c>
      <c r="B9708">
        <v>5.82</v>
      </c>
    </row>
    <row r="9709" spans="1:2" hidden="1">
      <c r="A9709" s="4">
        <v>36840</v>
      </c>
      <c r="B9709">
        <v>5.82</v>
      </c>
    </row>
    <row r="9710" spans="1:2" hidden="1">
      <c r="A9710" s="4">
        <v>36843</v>
      </c>
      <c r="B9710">
        <v>5.77</v>
      </c>
    </row>
    <row r="9711" spans="1:2" hidden="1">
      <c r="A9711" s="4">
        <v>36844</v>
      </c>
      <c r="B9711">
        <v>5.76</v>
      </c>
    </row>
    <row r="9712" spans="1:2" hidden="1">
      <c r="A9712" s="4">
        <v>36845</v>
      </c>
      <c r="B9712">
        <v>5.72</v>
      </c>
    </row>
    <row r="9713" spans="1:2" hidden="1">
      <c r="A9713" s="4">
        <v>36846</v>
      </c>
      <c r="B9713">
        <v>5.68</v>
      </c>
    </row>
    <row r="9714" spans="1:2" hidden="1">
      <c r="A9714" s="4">
        <v>36847</v>
      </c>
      <c r="B9714">
        <v>5.71</v>
      </c>
    </row>
    <row r="9715" spans="1:2" hidden="1">
      <c r="A9715" s="4">
        <v>36850</v>
      </c>
      <c r="B9715">
        <v>5.68</v>
      </c>
    </row>
    <row r="9716" spans="1:2" hidden="1">
      <c r="A9716" s="4">
        <v>36851</v>
      </c>
      <c r="B9716">
        <v>5.67</v>
      </c>
    </row>
    <row r="9717" spans="1:2" hidden="1">
      <c r="A9717" s="4">
        <v>36852</v>
      </c>
      <c r="B9717">
        <v>5.62</v>
      </c>
    </row>
    <row r="9718" spans="1:2" hidden="1">
      <c r="A9718" s="4">
        <v>36854</v>
      </c>
      <c r="B9718">
        <v>5.63</v>
      </c>
    </row>
    <row r="9719" spans="1:2" hidden="1">
      <c r="A9719" s="4">
        <v>36857</v>
      </c>
      <c r="B9719">
        <v>5.64</v>
      </c>
    </row>
    <row r="9720" spans="1:2" hidden="1">
      <c r="A9720" s="4">
        <v>36858</v>
      </c>
      <c r="B9720">
        <v>5.59</v>
      </c>
    </row>
    <row r="9721" spans="1:2" hidden="1">
      <c r="A9721" s="4">
        <v>36859</v>
      </c>
      <c r="B9721">
        <v>5.55</v>
      </c>
    </row>
    <row r="9722" spans="1:2" hidden="1">
      <c r="A9722" s="4">
        <v>36860</v>
      </c>
      <c r="B9722">
        <v>5.48</v>
      </c>
    </row>
    <row r="9723" spans="1:2" hidden="1">
      <c r="A9723" s="4">
        <v>36861</v>
      </c>
      <c r="B9723">
        <v>5.52</v>
      </c>
    </row>
    <row r="9724" spans="1:2" hidden="1">
      <c r="A9724" s="4">
        <v>36864</v>
      </c>
      <c r="B9724">
        <v>5.53</v>
      </c>
    </row>
    <row r="9725" spans="1:2" hidden="1">
      <c r="A9725" s="4">
        <v>36865</v>
      </c>
      <c r="B9725">
        <v>5.43</v>
      </c>
    </row>
    <row r="9726" spans="1:2" hidden="1">
      <c r="A9726" s="4">
        <v>36866</v>
      </c>
      <c r="B9726">
        <v>5.32</v>
      </c>
    </row>
    <row r="9727" spans="1:2" hidden="1">
      <c r="A9727" s="4">
        <v>36867</v>
      </c>
      <c r="B9727">
        <v>5.32</v>
      </c>
    </row>
    <row r="9728" spans="1:2" hidden="1">
      <c r="A9728" s="4">
        <v>36868</v>
      </c>
      <c r="B9728">
        <v>5.35</v>
      </c>
    </row>
    <row r="9729" spans="1:2" hidden="1">
      <c r="A9729" s="4">
        <v>36871</v>
      </c>
      <c r="B9729">
        <v>5.37</v>
      </c>
    </row>
    <row r="9730" spans="1:2" hidden="1">
      <c r="A9730" s="4">
        <v>36872</v>
      </c>
      <c r="B9730">
        <v>5.36</v>
      </c>
    </row>
    <row r="9731" spans="1:2" hidden="1">
      <c r="A9731" s="4">
        <v>36873</v>
      </c>
      <c r="B9731">
        <v>5.29</v>
      </c>
    </row>
    <row r="9732" spans="1:2" hidden="1">
      <c r="A9732" s="4">
        <v>36874</v>
      </c>
      <c r="B9732">
        <v>5.23</v>
      </c>
    </row>
    <row r="9733" spans="1:2" hidden="1">
      <c r="A9733" s="4">
        <v>36875</v>
      </c>
      <c r="B9733">
        <v>5.2</v>
      </c>
    </row>
    <row r="9734" spans="1:2" hidden="1">
      <c r="A9734" s="4">
        <v>36878</v>
      </c>
      <c r="B9734">
        <v>5.17</v>
      </c>
    </row>
    <row r="9735" spans="1:2" hidden="1">
      <c r="A9735" s="4">
        <v>36879</v>
      </c>
      <c r="B9735">
        <v>5.19</v>
      </c>
    </row>
    <row r="9736" spans="1:2" hidden="1">
      <c r="A9736" s="4">
        <v>36880</v>
      </c>
      <c r="B9736">
        <v>5.08</v>
      </c>
    </row>
    <row r="9737" spans="1:2" hidden="1">
      <c r="A9737" s="4">
        <v>36881</v>
      </c>
      <c r="B9737">
        <v>5.03</v>
      </c>
    </row>
    <row r="9738" spans="1:2" hidden="1">
      <c r="A9738" s="4">
        <v>36882</v>
      </c>
      <c r="B9738">
        <v>5.0199999999999996</v>
      </c>
    </row>
    <row r="9739" spans="1:2" hidden="1">
      <c r="A9739" s="4">
        <v>36886</v>
      </c>
      <c r="B9739">
        <v>5.04</v>
      </c>
    </row>
    <row r="9740" spans="1:2" hidden="1">
      <c r="A9740" s="4">
        <v>36887</v>
      </c>
      <c r="B9740">
        <v>5.1100000000000003</v>
      </c>
    </row>
    <row r="9741" spans="1:2" hidden="1">
      <c r="A9741" s="4">
        <v>36888</v>
      </c>
      <c r="B9741">
        <v>5.13</v>
      </c>
    </row>
    <row r="9742" spans="1:2" hidden="1">
      <c r="A9742" s="4">
        <v>36889</v>
      </c>
      <c r="B9742">
        <v>5.12</v>
      </c>
    </row>
    <row r="9743" spans="1:2" hidden="1">
      <c r="A9743" s="4">
        <v>36893</v>
      </c>
      <c r="B9743">
        <v>4.92</v>
      </c>
    </row>
    <row r="9744" spans="1:2" hidden="1">
      <c r="A9744" s="4">
        <v>36894</v>
      </c>
      <c r="B9744">
        <v>5.14</v>
      </c>
    </row>
    <row r="9745" spans="1:2" hidden="1">
      <c r="A9745" s="4">
        <v>36895</v>
      </c>
      <c r="B9745">
        <v>5.03</v>
      </c>
    </row>
    <row r="9746" spans="1:2" hidden="1">
      <c r="A9746" s="4">
        <v>36896</v>
      </c>
      <c r="B9746">
        <v>4.93</v>
      </c>
    </row>
    <row r="9747" spans="1:2" hidden="1">
      <c r="A9747" s="4">
        <v>36899</v>
      </c>
      <c r="B9747">
        <v>4.9400000000000004</v>
      </c>
    </row>
    <row r="9748" spans="1:2" hidden="1">
      <c r="A9748" s="4">
        <v>36900</v>
      </c>
      <c r="B9748">
        <v>4.9800000000000004</v>
      </c>
    </row>
    <row r="9749" spans="1:2" hidden="1">
      <c r="A9749" s="4">
        <v>36901</v>
      </c>
      <c r="B9749">
        <v>5.0999999999999996</v>
      </c>
    </row>
    <row r="9750" spans="1:2" hidden="1">
      <c r="A9750" s="4">
        <v>36902</v>
      </c>
      <c r="B9750">
        <v>5.14</v>
      </c>
    </row>
    <row r="9751" spans="1:2" hidden="1">
      <c r="A9751" s="4">
        <v>36903</v>
      </c>
      <c r="B9751">
        <v>5.25</v>
      </c>
    </row>
    <row r="9752" spans="1:2" hidden="1">
      <c r="A9752" s="4">
        <v>36907</v>
      </c>
      <c r="B9752">
        <v>5.24</v>
      </c>
    </row>
    <row r="9753" spans="1:2" hidden="1">
      <c r="A9753" s="4">
        <v>36908</v>
      </c>
      <c r="B9753">
        <v>5.19</v>
      </c>
    </row>
    <row r="9754" spans="1:2" hidden="1">
      <c r="A9754" s="4">
        <v>36909</v>
      </c>
      <c r="B9754">
        <v>5.12</v>
      </c>
    </row>
    <row r="9755" spans="1:2" hidden="1">
      <c r="A9755" s="4">
        <v>36910</v>
      </c>
      <c r="B9755">
        <v>5.19</v>
      </c>
    </row>
    <row r="9756" spans="1:2" hidden="1">
      <c r="A9756" s="4">
        <v>36913</v>
      </c>
      <c r="B9756">
        <v>5.25</v>
      </c>
    </row>
    <row r="9757" spans="1:2" hidden="1">
      <c r="A9757" s="4">
        <v>36914</v>
      </c>
      <c r="B9757">
        <v>5.3</v>
      </c>
    </row>
    <row r="9758" spans="1:2" hidden="1">
      <c r="A9758" s="4">
        <v>36915</v>
      </c>
      <c r="B9758">
        <v>5.33</v>
      </c>
    </row>
    <row r="9759" spans="1:2" hidden="1">
      <c r="A9759" s="4">
        <v>36916</v>
      </c>
      <c r="B9759">
        <v>5.29</v>
      </c>
    </row>
    <row r="9760" spans="1:2" hidden="1">
      <c r="A9760" s="4">
        <v>36917</v>
      </c>
      <c r="B9760">
        <v>5.29</v>
      </c>
    </row>
    <row r="9761" spans="1:2" hidden="1">
      <c r="A9761" s="4">
        <v>36920</v>
      </c>
      <c r="B9761">
        <v>5.32</v>
      </c>
    </row>
    <row r="9762" spans="1:2" hidden="1">
      <c r="A9762" s="4">
        <v>36921</v>
      </c>
      <c r="B9762">
        <v>5.24</v>
      </c>
    </row>
    <row r="9763" spans="1:2" hidden="1">
      <c r="A9763" s="4">
        <v>36922</v>
      </c>
      <c r="B9763">
        <v>5.19</v>
      </c>
    </row>
    <row r="9764" spans="1:2" hidden="1">
      <c r="A9764" s="4">
        <v>36923</v>
      </c>
      <c r="B9764">
        <v>5.0999999999999996</v>
      </c>
    </row>
    <row r="9765" spans="1:2" hidden="1">
      <c r="A9765" s="4">
        <v>36924</v>
      </c>
      <c r="B9765">
        <v>5.17</v>
      </c>
    </row>
    <row r="9766" spans="1:2" hidden="1">
      <c r="A9766" s="4">
        <v>36927</v>
      </c>
      <c r="B9766">
        <v>5.18</v>
      </c>
    </row>
    <row r="9767" spans="1:2" hidden="1">
      <c r="A9767" s="4">
        <v>36928</v>
      </c>
      <c r="B9767">
        <v>5.22</v>
      </c>
    </row>
    <row r="9768" spans="1:2" hidden="1">
      <c r="A9768" s="4">
        <v>36929</v>
      </c>
      <c r="B9768">
        <v>5.0999999999999996</v>
      </c>
    </row>
    <row r="9769" spans="1:2" hidden="1">
      <c r="A9769" s="4">
        <v>36930</v>
      </c>
      <c r="B9769">
        <v>5.0999999999999996</v>
      </c>
    </row>
    <row r="9770" spans="1:2" hidden="1">
      <c r="A9770" s="4">
        <v>36931</v>
      </c>
      <c r="B9770">
        <v>5.03</v>
      </c>
    </row>
    <row r="9771" spans="1:2" hidden="1">
      <c r="A9771" s="4">
        <v>36934</v>
      </c>
      <c r="B9771">
        <v>5.05</v>
      </c>
    </row>
    <row r="9772" spans="1:2" hidden="1">
      <c r="A9772" s="4">
        <v>36935</v>
      </c>
      <c r="B9772">
        <v>5.07</v>
      </c>
    </row>
    <row r="9773" spans="1:2" hidden="1">
      <c r="A9773" s="4">
        <v>36936</v>
      </c>
      <c r="B9773">
        <v>5.13</v>
      </c>
    </row>
    <row r="9774" spans="1:2" hidden="1">
      <c r="A9774" s="4">
        <v>36937</v>
      </c>
      <c r="B9774">
        <v>5.19</v>
      </c>
    </row>
    <row r="9775" spans="1:2" hidden="1">
      <c r="A9775" s="4">
        <v>36938</v>
      </c>
      <c r="B9775">
        <v>5.1100000000000003</v>
      </c>
    </row>
    <row r="9776" spans="1:2" hidden="1">
      <c r="A9776" s="4">
        <v>36942</v>
      </c>
      <c r="B9776">
        <v>5.1100000000000003</v>
      </c>
    </row>
    <row r="9777" spans="1:2" hidden="1">
      <c r="A9777" s="4">
        <v>36943</v>
      </c>
      <c r="B9777">
        <v>5.14</v>
      </c>
    </row>
    <row r="9778" spans="1:2" hidden="1">
      <c r="A9778" s="4">
        <v>36944</v>
      </c>
      <c r="B9778">
        <v>5.15</v>
      </c>
    </row>
    <row r="9779" spans="1:2" hidden="1">
      <c r="A9779" s="4">
        <v>36945</v>
      </c>
      <c r="B9779">
        <v>5.0999999999999996</v>
      </c>
    </row>
    <row r="9780" spans="1:2" hidden="1">
      <c r="A9780" s="4">
        <v>36948</v>
      </c>
      <c r="B9780">
        <v>5.05</v>
      </c>
    </row>
    <row r="9781" spans="1:2" hidden="1">
      <c r="A9781" s="4">
        <v>36949</v>
      </c>
      <c r="B9781">
        <v>4.96</v>
      </c>
    </row>
    <row r="9782" spans="1:2" hidden="1">
      <c r="A9782" s="4">
        <v>36950</v>
      </c>
      <c r="B9782">
        <v>4.92</v>
      </c>
    </row>
    <row r="9783" spans="1:2" hidden="1">
      <c r="A9783" s="4">
        <v>36951</v>
      </c>
      <c r="B9783">
        <v>4.87</v>
      </c>
    </row>
    <row r="9784" spans="1:2" hidden="1">
      <c r="A9784" s="4">
        <v>36952</v>
      </c>
      <c r="B9784">
        <v>4.95</v>
      </c>
    </row>
    <row r="9785" spans="1:2" hidden="1">
      <c r="A9785" s="4">
        <v>36955</v>
      </c>
      <c r="B9785">
        <v>4.9800000000000004</v>
      </c>
    </row>
    <row r="9786" spans="1:2" hidden="1">
      <c r="A9786" s="4">
        <v>36956</v>
      </c>
      <c r="B9786">
        <v>4.99</v>
      </c>
    </row>
    <row r="9787" spans="1:2" hidden="1">
      <c r="A9787" s="4">
        <v>36957</v>
      </c>
      <c r="B9787">
        <v>4.92</v>
      </c>
    </row>
    <row r="9788" spans="1:2" hidden="1">
      <c r="A9788" s="4">
        <v>36958</v>
      </c>
      <c r="B9788">
        <v>4.8899999999999997</v>
      </c>
    </row>
    <row r="9789" spans="1:2" hidden="1">
      <c r="A9789" s="4">
        <v>36959</v>
      </c>
      <c r="B9789">
        <v>4.95</v>
      </c>
    </row>
    <row r="9790" spans="1:2" hidden="1">
      <c r="A9790" s="4">
        <v>36962</v>
      </c>
      <c r="B9790">
        <v>4.92</v>
      </c>
    </row>
    <row r="9791" spans="1:2" hidden="1">
      <c r="A9791" s="4">
        <v>36963</v>
      </c>
      <c r="B9791">
        <v>4.95</v>
      </c>
    </row>
    <row r="9792" spans="1:2" hidden="1">
      <c r="A9792" s="4">
        <v>36964</v>
      </c>
      <c r="B9792">
        <v>4.84</v>
      </c>
    </row>
    <row r="9793" spans="1:2" hidden="1">
      <c r="A9793" s="4">
        <v>36965</v>
      </c>
      <c r="B9793">
        <v>4.8099999999999996</v>
      </c>
    </row>
    <row r="9794" spans="1:2" hidden="1">
      <c r="A9794" s="4">
        <v>36966</v>
      </c>
      <c r="B9794">
        <v>4.78</v>
      </c>
    </row>
    <row r="9795" spans="1:2" hidden="1">
      <c r="A9795" s="4">
        <v>36969</v>
      </c>
      <c r="B9795">
        <v>4.82</v>
      </c>
    </row>
    <row r="9796" spans="1:2" hidden="1">
      <c r="A9796" s="4">
        <v>36970</v>
      </c>
      <c r="B9796">
        <v>4.78</v>
      </c>
    </row>
    <row r="9797" spans="1:2" hidden="1">
      <c r="A9797" s="4">
        <v>36971</v>
      </c>
      <c r="B9797">
        <v>4.7699999999999996</v>
      </c>
    </row>
    <row r="9798" spans="1:2" hidden="1">
      <c r="A9798" s="4">
        <v>36972</v>
      </c>
      <c r="B9798">
        <v>4.7300000000000004</v>
      </c>
    </row>
    <row r="9799" spans="1:2" hidden="1">
      <c r="A9799" s="4">
        <v>36973</v>
      </c>
      <c r="B9799">
        <v>4.8</v>
      </c>
    </row>
    <row r="9800" spans="1:2" hidden="1">
      <c r="A9800" s="4">
        <v>36976</v>
      </c>
      <c r="B9800">
        <v>4.8499999999999996</v>
      </c>
    </row>
    <row r="9801" spans="1:2" hidden="1">
      <c r="A9801" s="4">
        <v>36977</v>
      </c>
      <c r="B9801">
        <v>5</v>
      </c>
    </row>
    <row r="9802" spans="1:2" hidden="1">
      <c r="A9802" s="4">
        <v>36978</v>
      </c>
      <c r="B9802">
        <v>4.97</v>
      </c>
    </row>
    <row r="9803" spans="1:2" hidden="1">
      <c r="A9803" s="4">
        <v>36979</v>
      </c>
      <c r="B9803">
        <v>4.9800000000000004</v>
      </c>
    </row>
    <row r="9804" spans="1:2" hidden="1">
      <c r="A9804" s="4">
        <v>36980</v>
      </c>
      <c r="B9804">
        <v>4.93</v>
      </c>
    </row>
    <row r="9805" spans="1:2" hidden="1">
      <c r="A9805" s="4">
        <v>36983</v>
      </c>
      <c r="B9805">
        <v>4.9800000000000004</v>
      </c>
    </row>
    <row r="9806" spans="1:2" hidden="1">
      <c r="A9806" s="4">
        <v>36984</v>
      </c>
      <c r="B9806">
        <v>4.9400000000000004</v>
      </c>
    </row>
    <row r="9807" spans="1:2" hidden="1">
      <c r="A9807" s="4">
        <v>36985</v>
      </c>
      <c r="B9807">
        <v>4.9400000000000004</v>
      </c>
    </row>
    <row r="9808" spans="1:2" hidden="1">
      <c r="A9808" s="4">
        <v>36986</v>
      </c>
      <c r="B9808">
        <v>4.9800000000000004</v>
      </c>
    </row>
    <row r="9809" spans="1:2" hidden="1">
      <c r="A9809" s="4">
        <v>36987</v>
      </c>
      <c r="B9809">
        <v>4.8899999999999997</v>
      </c>
    </row>
    <row r="9810" spans="1:2" hidden="1">
      <c r="A9810" s="4">
        <v>36990</v>
      </c>
      <c r="B9810">
        <v>4.93</v>
      </c>
    </row>
    <row r="9811" spans="1:2" hidden="1">
      <c r="A9811" s="4">
        <v>36991</v>
      </c>
      <c r="B9811">
        <v>5.09</v>
      </c>
    </row>
    <row r="9812" spans="1:2" hidden="1">
      <c r="A9812" s="4">
        <v>36992</v>
      </c>
      <c r="B9812">
        <v>5.12</v>
      </c>
    </row>
    <row r="9813" spans="1:2" hidden="1">
      <c r="A9813" s="4">
        <v>36993</v>
      </c>
      <c r="B9813">
        <v>5.17</v>
      </c>
    </row>
    <row r="9814" spans="1:2" hidden="1">
      <c r="A9814" s="4">
        <v>36997</v>
      </c>
      <c r="B9814">
        <v>5.28</v>
      </c>
    </row>
    <row r="9815" spans="1:2" hidden="1">
      <c r="A9815" s="4">
        <v>36998</v>
      </c>
      <c r="B9815">
        <v>5.21</v>
      </c>
    </row>
    <row r="9816" spans="1:2" hidden="1">
      <c r="A9816" s="4">
        <v>36999</v>
      </c>
      <c r="B9816">
        <v>5.14</v>
      </c>
    </row>
    <row r="9817" spans="1:2" hidden="1">
      <c r="A9817" s="4">
        <v>37000</v>
      </c>
      <c r="B9817">
        <v>5.27</v>
      </c>
    </row>
    <row r="9818" spans="1:2" hidden="1">
      <c r="A9818" s="4">
        <v>37001</v>
      </c>
      <c r="B9818">
        <v>5.29</v>
      </c>
    </row>
    <row r="9819" spans="1:2" hidden="1">
      <c r="A9819" s="4">
        <v>37004</v>
      </c>
      <c r="B9819">
        <v>5.2</v>
      </c>
    </row>
    <row r="9820" spans="1:2" hidden="1">
      <c r="A9820" s="4">
        <v>37005</v>
      </c>
      <c r="B9820">
        <v>5.22</v>
      </c>
    </row>
    <row r="9821" spans="1:2" hidden="1">
      <c r="A9821" s="4">
        <v>37006</v>
      </c>
      <c r="B9821">
        <v>5.28</v>
      </c>
    </row>
    <row r="9822" spans="1:2" hidden="1">
      <c r="A9822" s="4">
        <v>37007</v>
      </c>
      <c r="B9822">
        <v>5.2</v>
      </c>
    </row>
    <row r="9823" spans="1:2" hidden="1">
      <c r="A9823" s="4">
        <v>37008</v>
      </c>
      <c r="B9823">
        <v>5.34</v>
      </c>
    </row>
    <row r="9824" spans="1:2" hidden="1">
      <c r="A9824" s="4">
        <v>37011</v>
      </c>
      <c r="B9824">
        <v>5.35</v>
      </c>
    </row>
    <row r="9825" spans="1:2" hidden="1">
      <c r="A9825" s="4">
        <v>37012</v>
      </c>
      <c r="B9825">
        <v>5.3</v>
      </c>
    </row>
    <row r="9826" spans="1:2" hidden="1">
      <c r="A9826" s="4">
        <v>37013</v>
      </c>
      <c r="B9826">
        <v>5.31</v>
      </c>
    </row>
    <row r="9827" spans="1:2" hidden="1">
      <c r="A9827" s="4">
        <v>37014</v>
      </c>
      <c r="B9827">
        <v>5.22</v>
      </c>
    </row>
    <row r="9828" spans="1:2" hidden="1">
      <c r="A9828" s="4">
        <v>37015</v>
      </c>
      <c r="B9828">
        <v>5.21</v>
      </c>
    </row>
    <row r="9829" spans="1:2" hidden="1">
      <c r="A9829" s="4">
        <v>37018</v>
      </c>
      <c r="B9829">
        <v>5.21</v>
      </c>
    </row>
    <row r="9830" spans="1:2" hidden="1">
      <c r="A9830" s="4">
        <v>37019</v>
      </c>
      <c r="B9830">
        <v>5.24</v>
      </c>
    </row>
    <row r="9831" spans="1:2" hidden="1">
      <c r="A9831" s="4">
        <v>37020</v>
      </c>
      <c r="B9831">
        <v>5.2</v>
      </c>
    </row>
    <row r="9832" spans="1:2" hidden="1">
      <c r="A9832" s="4">
        <v>37021</v>
      </c>
      <c r="B9832">
        <v>5.31</v>
      </c>
    </row>
    <row r="9833" spans="1:2" hidden="1">
      <c r="A9833" s="4">
        <v>37022</v>
      </c>
      <c r="B9833">
        <v>5.51</v>
      </c>
    </row>
    <row r="9834" spans="1:2" hidden="1">
      <c r="A9834" s="4">
        <v>37025</v>
      </c>
      <c r="B9834">
        <v>5.46</v>
      </c>
    </row>
    <row r="9835" spans="1:2" hidden="1">
      <c r="A9835" s="4">
        <v>37026</v>
      </c>
      <c r="B9835">
        <v>5.5</v>
      </c>
    </row>
    <row r="9836" spans="1:2" hidden="1">
      <c r="A9836" s="4">
        <v>37027</v>
      </c>
      <c r="B9836">
        <v>5.48</v>
      </c>
    </row>
    <row r="9837" spans="1:2" hidden="1">
      <c r="A9837" s="4">
        <v>37028</v>
      </c>
      <c r="B9837">
        <v>5.46</v>
      </c>
    </row>
    <row r="9838" spans="1:2" hidden="1">
      <c r="A9838" s="4">
        <v>37029</v>
      </c>
      <c r="B9838">
        <v>5.41</v>
      </c>
    </row>
    <row r="9839" spans="1:2" hidden="1">
      <c r="A9839" s="4">
        <v>37032</v>
      </c>
      <c r="B9839">
        <v>5.41</v>
      </c>
    </row>
    <row r="9840" spans="1:2" hidden="1">
      <c r="A9840" s="4">
        <v>37033</v>
      </c>
      <c r="B9840">
        <v>5.42</v>
      </c>
    </row>
    <row r="9841" spans="1:2" hidden="1">
      <c r="A9841" s="4">
        <v>37034</v>
      </c>
      <c r="B9841">
        <v>5.41</v>
      </c>
    </row>
    <row r="9842" spans="1:2" hidden="1">
      <c r="A9842" s="4">
        <v>37035</v>
      </c>
      <c r="B9842">
        <v>5.52</v>
      </c>
    </row>
    <row r="9843" spans="1:2" hidden="1">
      <c r="A9843" s="4">
        <v>37036</v>
      </c>
      <c r="B9843">
        <v>5.52</v>
      </c>
    </row>
    <row r="9844" spans="1:2" hidden="1">
      <c r="A9844" s="4">
        <v>37040</v>
      </c>
      <c r="B9844">
        <v>5.54</v>
      </c>
    </row>
    <row r="9845" spans="1:2" hidden="1">
      <c r="A9845" s="4">
        <v>37041</v>
      </c>
      <c r="B9845">
        <v>5.54</v>
      </c>
    </row>
    <row r="9846" spans="1:2" hidden="1">
      <c r="A9846" s="4">
        <v>37042</v>
      </c>
      <c r="B9846">
        <v>5.43</v>
      </c>
    </row>
    <row r="9847" spans="1:2" hidden="1">
      <c r="A9847" s="4">
        <v>37043</v>
      </c>
      <c r="B9847">
        <v>5.39</v>
      </c>
    </row>
    <row r="9848" spans="1:2" hidden="1">
      <c r="A9848" s="4">
        <v>37046</v>
      </c>
      <c r="B9848">
        <v>5.35</v>
      </c>
    </row>
    <row r="9849" spans="1:2" hidden="1">
      <c r="A9849" s="4">
        <v>37047</v>
      </c>
      <c r="B9849">
        <v>5.29</v>
      </c>
    </row>
    <row r="9850" spans="1:2" hidden="1">
      <c r="A9850" s="4">
        <v>37048</v>
      </c>
      <c r="B9850">
        <v>5.27</v>
      </c>
    </row>
    <row r="9851" spans="1:2" hidden="1">
      <c r="A9851" s="4">
        <v>37049</v>
      </c>
      <c r="B9851">
        <v>5.33</v>
      </c>
    </row>
    <row r="9852" spans="1:2" hidden="1">
      <c r="A9852" s="4">
        <v>37050</v>
      </c>
      <c r="B9852">
        <v>5.38</v>
      </c>
    </row>
    <row r="9853" spans="1:2" hidden="1">
      <c r="A9853" s="4">
        <v>37053</v>
      </c>
      <c r="B9853">
        <v>5.32</v>
      </c>
    </row>
    <row r="9854" spans="1:2" hidden="1">
      <c r="A9854" s="4">
        <v>37054</v>
      </c>
      <c r="B9854">
        <v>5.27</v>
      </c>
    </row>
    <row r="9855" spans="1:2" hidden="1">
      <c r="A9855" s="4">
        <v>37055</v>
      </c>
      <c r="B9855">
        <v>5.28</v>
      </c>
    </row>
    <row r="9856" spans="1:2" hidden="1">
      <c r="A9856" s="4">
        <v>37056</v>
      </c>
      <c r="B9856">
        <v>5.26</v>
      </c>
    </row>
    <row r="9857" spans="1:2" hidden="1">
      <c r="A9857" s="4">
        <v>37057</v>
      </c>
      <c r="B9857">
        <v>5.27</v>
      </c>
    </row>
    <row r="9858" spans="1:2" hidden="1">
      <c r="A9858" s="4">
        <v>37060</v>
      </c>
      <c r="B9858">
        <v>5.27</v>
      </c>
    </row>
    <row r="9859" spans="1:2" hidden="1">
      <c r="A9859" s="4">
        <v>37061</v>
      </c>
      <c r="B9859">
        <v>5.26</v>
      </c>
    </row>
    <row r="9860" spans="1:2" hidden="1">
      <c r="A9860" s="4">
        <v>37062</v>
      </c>
      <c r="B9860">
        <v>5.24</v>
      </c>
    </row>
    <row r="9861" spans="1:2" hidden="1">
      <c r="A9861" s="4">
        <v>37063</v>
      </c>
      <c r="B9861">
        <v>5.22</v>
      </c>
    </row>
    <row r="9862" spans="1:2" hidden="1">
      <c r="A9862" s="4">
        <v>37064</v>
      </c>
      <c r="B9862">
        <v>5.14</v>
      </c>
    </row>
    <row r="9863" spans="1:2" hidden="1">
      <c r="A9863" s="4">
        <v>37067</v>
      </c>
      <c r="B9863">
        <v>5.16</v>
      </c>
    </row>
    <row r="9864" spans="1:2" hidden="1">
      <c r="A9864" s="4">
        <v>37068</v>
      </c>
      <c r="B9864">
        <v>5.24</v>
      </c>
    </row>
    <row r="9865" spans="1:2" hidden="1">
      <c r="A9865" s="4">
        <v>37069</v>
      </c>
      <c r="B9865">
        <v>5.26</v>
      </c>
    </row>
    <row r="9866" spans="1:2" hidden="1">
      <c r="A9866" s="4">
        <v>37070</v>
      </c>
      <c r="B9866">
        <v>5.35</v>
      </c>
    </row>
    <row r="9867" spans="1:2" hidden="1">
      <c r="A9867" s="4">
        <v>37071</v>
      </c>
      <c r="B9867">
        <v>5.42</v>
      </c>
    </row>
    <row r="9868" spans="1:2" hidden="1">
      <c r="A9868" s="4">
        <v>37074</v>
      </c>
      <c r="B9868">
        <v>5.37</v>
      </c>
    </row>
    <row r="9869" spans="1:2" hidden="1">
      <c r="A9869" s="4">
        <v>37075</v>
      </c>
      <c r="B9869">
        <v>5.41</v>
      </c>
    </row>
    <row r="9870" spans="1:2" hidden="1">
      <c r="A9870" s="4">
        <v>37077</v>
      </c>
      <c r="B9870">
        <v>5.44</v>
      </c>
    </row>
    <row r="9871" spans="1:2" hidden="1">
      <c r="A9871" s="4">
        <v>37078</v>
      </c>
      <c r="B9871">
        <v>5.41</v>
      </c>
    </row>
    <row r="9872" spans="1:2" hidden="1">
      <c r="A9872" s="4">
        <v>37081</v>
      </c>
      <c r="B9872">
        <v>5.37</v>
      </c>
    </row>
    <row r="9873" spans="1:2" hidden="1">
      <c r="A9873" s="4">
        <v>37082</v>
      </c>
      <c r="B9873">
        <v>5.32</v>
      </c>
    </row>
    <row r="9874" spans="1:2" hidden="1">
      <c r="A9874" s="4">
        <v>37083</v>
      </c>
      <c r="B9874">
        <v>5.31</v>
      </c>
    </row>
    <row r="9875" spans="1:2" hidden="1">
      <c r="A9875" s="4">
        <v>37084</v>
      </c>
      <c r="B9875">
        <v>5.27</v>
      </c>
    </row>
    <row r="9876" spans="1:2" hidden="1">
      <c r="A9876" s="4">
        <v>37085</v>
      </c>
      <c r="B9876">
        <v>5.27</v>
      </c>
    </row>
    <row r="9877" spans="1:2" hidden="1">
      <c r="A9877" s="4">
        <v>37088</v>
      </c>
      <c r="B9877">
        <v>5.21</v>
      </c>
    </row>
    <row r="9878" spans="1:2" hidden="1">
      <c r="A9878" s="4">
        <v>37089</v>
      </c>
      <c r="B9878">
        <v>5.22</v>
      </c>
    </row>
    <row r="9879" spans="1:2" hidden="1">
      <c r="A9879" s="4">
        <v>37090</v>
      </c>
      <c r="B9879">
        <v>5.12</v>
      </c>
    </row>
    <row r="9880" spans="1:2" hidden="1">
      <c r="A9880" s="4">
        <v>37091</v>
      </c>
      <c r="B9880">
        <v>5.13</v>
      </c>
    </row>
    <row r="9881" spans="1:2" hidden="1">
      <c r="A9881" s="4">
        <v>37092</v>
      </c>
      <c r="B9881">
        <v>5.15</v>
      </c>
    </row>
    <row r="9882" spans="1:2" hidden="1">
      <c r="A9882" s="4">
        <v>37095</v>
      </c>
      <c r="B9882">
        <v>5.13</v>
      </c>
    </row>
    <row r="9883" spans="1:2" hidden="1">
      <c r="A9883" s="4">
        <v>37096</v>
      </c>
      <c r="B9883">
        <v>5.13</v>
      </c>
    </row>
    <row r="9884" spans="1:2" hidden="1">
      <c r="A9884" s="4">
        <v>37097</v>
      </c>
      <c r="B9884">
        <v>5.2</v>
      </c>
    </row>
    <row r="9885" spans="1:2" hidden="1">
      <c r="A9885" s="4">
        <v>37098</v>
      </c>
      <c r="B9885">
        <v>5.19</v>
      </c>
    </row>
    <row r="9886" spans="1:2" hidden="1">
      <c r="A9886" s="4">
        <v>37099</v>
      </c>
      <c r="B9886">
        <v>5.13</v>
      </c>
    </row>
    <row r="9887" spans="1:2" hidden="1">
      <c r="A9887" s="4">
        <v>37102</v>
      </c>
      <c r="B9887">
        <v>5.1100000000000003</v>
      </c>
    </row>
    <row r="9888" spans="1:2" hidden="1">
      <c r="A9888" s="4">
        <v>37103</v>
      </c>
      <c r="B9888">
        <v>5.07</v>
      </c>
    </row>
    <row r="9889" spans="1:2" hidden="1">
      <c r="A9889" s="4">
        <v>37104</v>
      </c>
      <c r="B9889">
        <v>5.1100000000000003</v>
      </c>
    </row>
    <row r="9890" spans="1:2" hidden="1">
      <c r="A9890" s="4">
        <v>37105</v>
      </c>
      <c r="B9890">
        <v>5.17</v>
      </c>
    </row>
    <row r="9891" spans="1:2" hidden="1">
      <c r="A9891" s="4">
        <v>37106</v>
      </c>
      <c r="B9891">
        <v>5.2</v>
      </c>
    </row>
    <row r="9892" spans="1:2" hidden="1">
      <c r="A9892" s="4">
        <v>37109</v>
      </c>
      <c r="B9892">
        <v>5.19</v>
      </c>
    </row>
    <row r="9893" spans="1:2" hidden="1">
      <c r="A9893" s="4">
        <v>37110</v>
      </c>
      <c r="B9893">
        <v>5.2</v>
      </c>
    </row>
    <row r="9894" spans="1:2" hidden="1">
      <c r="A9894" s="4">
        <v>37111</v>
      </c>
      <c r="B9894">
        <v>4.99</v>
      </c>
    </row>
    <row r="9895" spans="1:2" hidden="1">
      <c r="A9895" s="4">
        <v>37112</v>
      </c>
      <c r="B9895">
        <v>5.04</v>
      </c>
    </row>
    <row r="9896" spans="1:2" hidden="1">
      <c r="A9896" s="4">
        <v>37113</v>
      </c>
      <c r="B9896">
        <v>4.99</v>
      </c>
    </row>
    <row r="9897" spans="1:2" hidden="1">
      <c r="A9897" s="4">
        <v>37116</v>
      </c>
      <c r="B9897">
        <v>4.97</v>
      </c>
    </row>
    <row r="9898" spans="1:2" hidden="1">
      <c r="A9898" s="4">
        <v>37117</v>
      </c>
      <c r="B9898">
        <v>4.97</v>
      </c>
    </row>
    <row r="9899" spans="1:2" hidden="1">
      <c r="A9899" s="4">
        <v>37118</v>
      </c>
      <c r="B9899">
        <v>5</v>
      </c>
    </row>
    <row r="9900" spans="1:2" hidden="1">
      <c r="A9900" s="4">
        <v>37119</v>
      </c>
      <c r="B9900">
        <v>4.95</v>
      </c>
    </row>
    <row r="9901" spans="1:2" hidden="1">
      <c r="A9901" s="4">
        <v>37120</v>
      </c>
      <c r="B9901">
        <v>4.84</v>
      </c>
    </row>
    <row r="9902" spans="1:2" hidden="1">
      <c r="A9902" s="4">
        <v>37123</v>
      </c>
      <c r="B9902">
        <v>4.91</v>
      </c>
    </row>
    <row r="9903" spans="1:2" hidden="1">
      <c r="A9903" s="4">
        <v>37124</v>
      </c>
      <c r="B9903">
        <v>4.87</v>
      </c>
    </row>
    <row r="9904" spans="1:2" hidden="1">
      <c r="A9904" s="4">
        <v>37125</v>
      </c>
      <c r="B9904">
        <v>4.91</v>
      </c>
    </row>
    <row r="9905" spans="1:2" hidden="1">
      <c r="A9905" s="4">
        <v>37126</v>
      </c>
      <c r="B9905">
        <v>4.8899999999999997</v>
      </c>
    </row>
    <row r="9906" spans="1:2" hidden="1">
      <c r="A9906" s="4">
        <v>37127</v>
      </c>
      <c r="B9906">
        <v>4.93</v>
      </c>
    </row>
    <row r="9907" spans="1:2" hidden="1">
      <c r="A9907" s="4">
        <v>37130</v>
      </c>
      <c r="B9907">
        <v>4.9400000000000004</v>
      </c>
    </row>
    <row r="9908" spans="1:2" hidden="1">
      <c r="A9908" s="4">
        <v>37131</v>
      </c>
      <c r="B9908">
        <v>4.8499999999999996</v>
      </c>
    </row>
    <row r="9909" spans="1:2" hidden="1">
      <c r="A9909" s="4">
        <v>37132</v>
      </c>
      <c r="B9909">
        <v>4.78</v>
      </c>
    </row>
    <row r="9910" spans="1:2" hidden="1">
      <c r="A9910" s="4">
        <v>37133</v>
      </c>
      <c r="B9910">
        <v>4.79</v>
      </c>
    </row>
    <row r="9911" spans="1:2" hidden="1">
      <c r="A9911" s="4">
        <v>37134</v>
      </c>
      <c r="B9911">
        <v>4.8499999999999996</v>
      </c>
    </row>
    <row r="9912" spans="1:2" hidden="1">
      <c r="A9912" s="4">
        <v>37138</v>
      </c>
      <c r="B9912">
        <v>4.99</v>
      </c>
    </row>
    <row r="9913" spans="1:2" hidden="1">
      <c r="A9913" s="4">
        <v>37139</v>
      </c>
      <c r="B9913">
        <v>4.97</v>
      </c>
    </row>
    <row r="9914" spans="1:2" hidden="1">
      <c r="A9914" s="4">
        <v>37140</v>
      </c>
      <c r="B9914">
        <v>4.8600000000000003</v>
      </c>
    </row>
    <row r="9915" spans="1:2" hidden="1">
      <c r="A9915" s="4">
        <v>37141</v>
      </c>
      <c r="B9915">
        <v>4.8</v>
      </c>
    </row>
    <row r="9916" spans="1:2" hidden="1">
      <c r="A9916" s="4">
        <v>37144</v>
      </c>
      <c r="B9916">
        <v>4.84</v>
      </c>
    </row>
    <row r="9917" spans="1:2" hidden="1">
      <c r="A9917" s="4">
        <v>37147</v>
      </c>
      <c r="B9917">
        <v>4.6399999999999997</v>
      </c>
    </row>
    <row r="9918" spans="1:2" hidden="1">
      <c r="A9918" s="4">
        <v>37148</v>
      </c>
      <c r="B9918">
        <v>4.57</v>
      </c>
    </row>
    <row r="9919" spans="1:2" hidden="1">
      <c r="A9919" s="4">
        <v>37151</v>
      </c>
      <c r="B9919">
        <v>4.63</v>
      </c>
    </row>
    <row r="9920" spans="1:2" hidden="1">
      <c r="A9920" s="4">
        <v>37152</v>
      </c>
      <c r="B9920">
        <v>4.72</v>
      </c>
    </row>
    <row r="9921" spans="1:2" hidden="1">
      <c r="A9921" s="4">
        <v>37153</v>
      </c>
      <c r="B9921">
        <v>4.6900000000000004</v>
      </c>
    </row>
    <row r="9922" spans="1:2" hidden="1">
      <c r="A9922" s="4">
        <v>37154</v>
      </c>
      <c r="B9922">
        <v>4.75</v>
      </c>
    </row>
    <row r="9923" spans="1:2" hidden="1">
      <c r="A9923" s="4">
        <v>37155</v>
      </c>
      <c r="B9923">
        <v>4.7</v>
      </c>
    </row>
    <row r="9924" spans="1:2" hidden="1">
      <c r="A9924" s="4">
        <v>37158</v>
      </c>
      <c r="B9924">
        <v>4.7300000000000004</v>
      </c>
    </row>
    <row r="9925" spans="1:2" hidden="1">
      <c r="A9925" s="4">
        <v>37159</v>
      </c>
      <c r="B9925">
        <v>4.72</v>
      </c>
    </row>
    <row r="9926" spans="1:2" hidden="1">
      <c r="A9926" s="4">
        <v>37160</v>
      </c>
      <c r="B9926">
        <v>4.6500000000000004</v>
      </c>
    </row>
    <row r="9927" spans="1:2" hidden="1">
      <c r="A9927" s="4">
        <v>37161</v>
      </c>
      <c r="B9927">
        <v>4.58</v>
      </c>
    </row>
    <row r="9928" spans="1:2" hidden="1">
      <c r="A9928" s="4">
        <v>37162</v>
      </c>
      <c r="B9928">
        <v>4.5999999999999996</v>
      </c>
    </row>
    <row r="9929" spans="1:2" hidden="1">
      <c r="A9929" s="4">
        <v>37165</v>
      </c>
      <c r="B9929">
        <v>4.55</v>
      </c>
    </row>
    <row r="9930" spans="1:2" hidden="1">
      <c r="A9930" s="4">
        <v>37166</v>
      </c>
      <c r="B9930">
        <v>4.53</v>
      </c>
    </row>
    <row r="9931" spans="1:2" hidden="1">
      <c r="A9931" s="4">
        <v>37167</v>
      </c>
      <c r="B9931">
        <v>4.5</v>
      </c>
    </row>
    <row r="9932" spans="1:2" hidden="1">
      <c r="A9932" s="4">
        <v>37168</v>
      </c>
      <c r="B9932">
        <v>4.53</v>
      </c>
    </row>
    <row r="9933" spans="1:2" hidden="1">
      <c r="A9933" s="4">
        <v>37169</v>
      </c>
      <c r="B9933">
        <v>4.5199999999999996</v>
      </c>
    </row>
    <row r="9934" spans="1:2" hidden="1">
      <c r="A9934" s="4">
        <v>37173</v>
      </c>
      <c r="B9934">
        <v>4.62</v>
      </c>
    </row>
    <row r="9935" spans="1:2" hidden="1">
      <c r="A9935" s="4">
        <v>37174</v>
      </c>
      <c r="B9935">
        <v>4.6100000000000003</v>
      </c>
    </row>
    <row r="9936" spans="1:2" hidden="1">
      <c r="A9936" s="4">
        <v>37175</v>
      </c>
      <c r="B9936">
        <v>4.6900000000000004</v>
      </c>
    </row>
    <row r="9937" spans="1:2" hidden="1">
      <c r="A9937" s="4">
        <v>37176</v>
      </c>
      <c r="B9937">
        <v>4.68</v>
      </c>
    </row>
    <row r="9938" spans="1:2" hidden="1">
      <c r="A9938" s="4">
        <v>37179</v>
      </c>
      <c r="B9938">
        <v>4.62</v>
      </c>
    </row>
    <row r="9939" spans="1:2" hidden="1">
      <c r="A9939" s="4">
        <v>37180</v>
      </c>
      <c r="B9939">
        <v>4.59</v>
      </c>
    </row>
    <row r="9940" spans="1:2" hidden="1">
      <c r="A9940" s="4">
        <v>37181</v>
      </c>
      <c r="B9940">
        <v>4.59</v>
      </c>
    </row>
    <row r="9941" spans="1:2" hidden="1">
      <c r="A9941" s="4">
        <v>37182</v>
      </c>
      <c r="B9941">
        <v>4.58</v>
      </c>
    </row>
    <row r="9942" spans="1:2" hidden="1">
      <c r="A9942" s="4">
        <v>37183</v>
      </c>
      <c r="B9942">
        <v>4.63</v>
      </c>
    </row>
    <row r="9943" spans="1:2" hidden="1">
      <c r="A9943" s="4">
        <v>37186</v>
      </c>
      <c r="B9943">
        <v>4.63</v>
      </c>
    </row>
    <row r="9944" spans="1:2" hidden="1">
      <c r="A9944" s="4">
        <v>37187</v>
      </c>
      <c r="B9944">
        <v>4.66</v>
      </c>
    </row>
    <row r="9945" spans="1:2" hidden="1">
      <c r="A9945" s="4">
        <v>37188</v>
      </c>
      <c r="B9945">
        <v>4.6100000000000003</v>
      </c>
    </row>
    <row r="9946" spans="1:2" hidden="1">
      <c r="A9946" s="4">
        <v>37189</v>
      </c>
      <c r="B9946">
        <v>4.5599999999999996</v>
      </c>
    </row>
    <row r="9947" spans="1:2" hidden="1">
      <c r="A9947" s="4">
        <v>37190</v>
      </c>
      <c r="B9947">
        <v>4.53</v>
      </c>
    </row>
    <row r="9948" spans="1:2" hidden="1">
      <c r="A9948" s="4">
        <v>37193</v>
      </c>
      <c r="B9948">
        <v>4.5</v>
      </c>
    </row>
    <row r="9949" spans="1:2" hidden="1">
      <c r="A9949" s="4">
        <v>37194</v>
      </c>
      <c r="B9949">
        <v>4.4400000000000004</v>
      </c>
    </row>
    <row r="9950" spans="1:2" hidden="1">
      <c r="A9950" s="4">
        <v>37195</v>
      </c>
      <c r="B9950">
        <v>4.3</v>
      </c>
    </row>
    <row r="9951" spans="1:2" hidden="1">
      <c r="A9951" s="4">
        <v>37196</v>
      </c>
      <c r="B9951">
        <v>4.24</v>
      </c>
    </row>
    <row r="9952" spans="1:2" hidden="1">
      <c r="A9952" s="4">
        <v>37197</v>
      </c>
      <c r="B9952">
        <v>4.37</v>
      </c>
    </row>
    <row r="9953" spans="1:2" hidden="1">
      <c r="A9953" s="4">
        <v>37200</v>
      </c>
      <c r="B9953">
        <v>4.3099999999999996</v>
      </c>
    </row>
    <row r="9954" spans="1:2" hidden="1">
      <c r="A9954" s="4">
        <v>37201</v>
      </c>
      <c r="B9954">
        <v>4.3</v>
      </c>
    </row>
    <row r="9955" spans="1:2" hidden="1">
      <c r="A9955" s="4">
        <v>37202</v>
      </c>
      <c r="B9955">
        <v>4.22</v>
      </c>
    </row>
    <row r="9956" spans="1:2" hidden="1">
      <c r="A9956" s="4">
        <v>37203</v>
      </c>
      <c r="B9956">
        <v>4.32</v>
      </c>
    </row>
    <row r="9957" spans="1:2" hidden="1">
      <c r="A9957" s="4">
        <v>37204</v>
      </c>
      <c r="B9957">
        <v>4.34</v>
      </c>
    </row>
    <row r="9958" spans="1:2" hidden="1">
      <c r="A9958" s="4">
        <v>37208</v>
      </c>
      <c r="B9958">
        <v>4.41</v>
      </c>
    </row>
    <row r="9959" spans="1:2" hidden="1">
      <c r="A9959" s="4">
        <v>37209</v>
      </c>
      <c r="B9959">
        <v>4.54</v>
      </c>
    </row>
    <row r="9960" spans="1:2" hidden="1">
      <c r="A9960" s="4">
        <v>37210</v>
      </c>
      <c r="B9960">
        <v>4.79</v>
      </c>
    </row>
    <row r="9961" spans="1:2" hidden="1">
      <c r="A9961" s="4">
        <v>37211</v>
      </c>
      <c r="B9961">
        <v>4.91</v>
      </c>
    </row>
    <row r="9962" spans="1:2" hidden="1">
      <c r="A9962" s="4">
        <v>37214</v>
      </c>
      <c r="B9962">
        <v>4.8</v>
      </c>
    </row>
    <row r="9963" spans="1:2" hidden="1">
      <c r="A9963" s="4">
        <v>37215</v>
      </c>
      <c r="B9963">
        <v>4.88</v>
      </c>
    </row>
    <row r="9964" spans="1:2" hidden="1">
      <c r="A9964" s="4">
        <v>37216</v>
      </c>
      <c r="B9964">
        <v>4.9800000000000004</v>
      </c>
    </row>
    <row r="9965" spans="1:2" hidden="1">
      <c r="A9965" s="4">
        <v>37218</v>
      </c>
      <c r="B9965">
        <v>5.04</v>
      </c>
    </row>
    <row r="9966" spans="1:2" hidden="1">
      <c r="A9966" s="4">
        <v>37221</v>
      </c>
      <c r="B9966">
        <v>5.05</v>
      </c>
    </row>
    <row r="9967" spans="1:2" hidden="1">
      <c r="A9967" s="4">
        <v>37222</v>
      </c>
      <c r="B9967">
        <v>4.9800000000000004</v>
      </c>
    </row>
    <row r="9968" spans="1:2" hidden="1">
      <c r="A9968" s="4">
        <v>37223</v>
      </c>
      <c r="B9968">
        <v>4.9800000000000004</v>
      </c>
    </row>
    <row r="9969" spans="1:2" hidden="1">
      <c r="A9969" s="4">
        <v>37224</v>
      </c>
      <c r="B9969">
        <v>4.79</v>
      </c>
    </row>
    <row r="9970" spans="1:2" hidden="1">
      <c r="A9970" s="4">
        <v>37225</v>
      </c>
      <c r="B9970">
        <v>4.78</v>
      </c>
    </row>
    <row r="9971" spans="1:2" hidden="1">
      <c r="A9971" s="4">
        <v>37228</v>
      </c>
      <c r="B9971">
        <v>4.75</v>
      </c>
    </row>
    <row r="9972" spans="1:2" hidden="1">
      <c r="A9972" s="4">
        <v>37229</v>
      </c>
      <c r="B9972">
        <v>4.7</v>
      </c>
    </row>
    <row r="9973" spans="1:2" hidden="1">
      <c r="A9973" s="4">
        <v>37230</v>
      </c>
      <c r="B9973">
        <v>4.92</v>
      </c>
    </row>
    <row r="9974" spans="1:2" hidden="1">
      <c r="A9974" s="4">
        <v>37231</v>
      </c>
      <c r="B9974">
        <v>5.04</v>
      </c>
    </row>
    <row r="9975" spans="1:2" hidden="1">
      <c r="A9975" s="4">
        <v>37232</v>
      </c>
      <c r="B9975">
        <v>5.2</v>
      </c>
    </row>
    <row r="9976" spans="1:2" hidden="1">
      <c r="A9976" s="4">
        <v>37235</v>
      </c>
      <c r="B9976">
        <v>5.17</v>
      </c>
    </row>
    <row r="9977" spans="1:2" hidden="1">
      <c r="A9977" s="4">
        <v>37236</v>
      </c>
      <c r="B9977">
        <v>5.13</v>
      </c>
    </row>
    <row r="9978" spans="1:2" hidden="1">
      <c r="A9978" s="4">
        <v>37237</v>
      </c>
      <c r="B9978">
        <v>5.0199999999999996</v>
      </c>
    </row>
    <row r="9979" spans="1:2" hidden="1">
      <c r="A9979" s="4">
        <v>37238</v>
      </c>
      <c r="B9979">
        <v>5.13</v>
      </c>
    </row>
    <row r="9980" spans="1:2" hidden="1">
      <c r="A9980" s="4">
        <v>37239</v>
      </c>
      <c r="B9980">
        <v>5.24</v>
      </c>
    </row>
    <row r="9981" spans="1:2" hidden="1">
      <c r="A9981" s="4">
        <v>37242</v>
      </c>
      <c r="B9981">
        <v>5.26</v>
      </c>
    </row>
    <row r="9982" spans="1:2" hidden="1">
      <c r="A9982" s="4">
        <v>37243</v>
      </c>
      <c r="B9982">
        <v>5.16</v>
      </c>
    </row>
    <row r="9983" spans="1:2" hidden="1">
      <c r="A9983" s="4">
        <v>37244</v>
      </c>
      <c r="B9983">
        <v>5.08</v>
      </c>
    </row>
    <row r="9984" spans="1:2" hidden="1">
      <c r="A9984" s="4">
        <v>37245</v>
      </c>
      <c r="B9984">
        <v>5.08</v>
      </c>
    </row>
    <row r="9985" spans="1:2" hidden="1">
      <c r="A9985" s="4">
        <v>37246</v>
      </c>
      <c r="B9985">
        <v>5.12</v>
      </c>
    </row>
    <row r="9986" spans="1:2" hidden="1">
      <c r="A9986" s="4">
        <v>37249</v>
      </c>
      <c r="B9986">
        <v>5.18</v>
      </c>
    </row>
    <row r="9987" spans="1:2" hidden="1">
      <c r="A9987" s="4">
        <v>37251</v>
      </c>
      <c r="B9987">
        <v>5.22</v>
      </c>
    </row>
    <row r="9988" spans="1:2" hidden="1">
      <c r="A9988" s="4">
        <v>37252</v>
      </c>
      <c r="B9988">
        <v>5.13</v>
      </c>
    </row>
    <row r="9989" spans="1:2" hidden="1">
      <c r="A9989" s="4">
        <v>37253</v>
      </c>
      <c r="B9989">
        <v>5.15</v>
      </c>
    </row>
    <row r="9990" spans="1:2" hidden="1">
      <c r="A9990" s="4">
        <v>37256</v>
      </c>
      <c r="B9990">
        <v>5.07</v>
      </c>
    </row>
    <row r="9991" spans="1:2" hidden="1">
      <c r="A9991" s="4">
        <v>37258</v>
      </c>
      <c r="B9991">
        <v>5.2</v>
      </c>
    </row>
    <row r="9992" spans="1:2" hidden="1">
      <c r="A9992" s="4">
        <v>37259</v>
      </c>
      <c r="B9992">
        <v>5.16</v>
      </c>
    </row>
    <row r="9993" spans="1:2" hidden="1">
      <c r="A9993" s="4">
        <v>37260</v>
      </c>
      <c r="B9993">
        <v>5.18</v>
      </c>
    </row>
    <row r="9994" spans="1:2" hidden="1">
      <c r="A9994" s="4">
        <v>37263</v>
      </c>
      <c r="B9994">
        <v>5.09</v>
      </c>
    </row>
    <row r="9995" spans="1:2" hidden="1">
      <c r="A9995" s="4">
        <v>37264</v>
      </c>
      <c r="B9995">
        <v>5.0999999999999996</v>
      </c>
    </row>
    <row r="9996" spans="1:2" hidden="1">
      <c r="A9996" s="4">
        <v>37265</v>
      </c>
      <c r="B9996">
        <v>5.0999999999999996</v>
      </c>
    </row>
    <row r="9997" spans="1:2" hidden="1">
      <c r="A9997" s="4">
        <v>37266</v>
      </c>
      <c r="B9997">
        <v>5</v>
      </c>
    </row>
    <row r="9998" spans="1:2" hidden="1">
      <c r="A9998" s="4">
        <v>37267</v>
      </c>
      <c r="B9998">
        <v>4.92</v>
      </c>
    </row>
    <row r="9999" spans="1:2" hidden="1">
      <c r="A9999" s="4">
        <v>37270</v>
      </c>
      <c r="B9999">
        <v>4.91</v>
      </c>
    </row>
    <row r="10000" spans="1:2" hidden="1">
      <c r="A10000" s="4">
        <v>37271</v>
      </c>
      <c r="B10000">
        <v>4.88</v>
      </c>
    </row>
    <row r="10001" spans="1:2" hidden="1">
      <c r="A10001" s="4">
        <v>37272</v>
      </c>
      <c r="B10001">
        <v>4.88</v>
      </c>
    </row>
    <row r="10002" spans="1:2" hidden="1">
      <c r="A10002" s="4">
        <v>37273</v>
      </c>
      <c r="B10002">
        <v>4.9800000000000004</v>
      </c>
    </row>
    <row r="10003" spans="1:2" hidden="1">
      <c r="A10003" s="4">
        <v>37274</v>
      </c>
      <c r="B10003">
        <v>4.9400000000000004</v>
      </c>
    </row>
    <row r="10004" spans="1:2" hidden="1">
      <c r="A10004" s="4">
        <v>37278</v>
      </c>
      <c r="B10004">
        <v>4.96</v>
      </c>
    </row>
    <row r="10005" spans="1:2" hidden="1">
      <c r="A10005" s="4">
        <v>37279</v>
      </c>
      <c r="B10005">
        <v>5.05</v>
      </c>
    </row>
    <row r="10006" spans="1:2" hidden="1">
      <c r="A10006" s="4">
        <v>37280</v>
      </c>
      <c r="B10006">
        <v>5.07</v>
      </c>
    </row>
    <row r="10007" spans="1:2" hidden="1">
      <c r="A10007" s="4">
        <v>37281</v>
      </c>
      <c r="B10007">
        <v>5.0999999999999996</v>
      </c>
    </row>
    <row r="10008" spans="1:2" hidden="1">
      <c r="A10008" s="4">
        <v>37284</v>
      </c>
      <c r="B10008">
        <v>5.12</v>
      </c>
    </row>
    <row r="10009" spans="1:2" hidden="1">
      <c r="A10009" s="4">
        <v>37285</v>
      </c>
      <c r="B10009">
        <v>5.0199999999999996</v>
      </c>
    </row>
    <row r="10010" spans="1:2" hidden="1">
      <c r="A10010" s="4">
        <v>37286</v>
      </c>
      <c r="B10010">
        <v>5.0199999999999996</v>
      </c>
    </row>
    <row r="10011" spans="1:2" hidden="1">
      <c r="A10011" s="4">
        <v>37287</v>
      </c>
      <c r="B10011">
        <v>5.07</v>
      </c>
    </row>
    <row r="10012" spans="1:2" hidden="1">
      <c r="A10012" s="4">
        <v>37288</v>
      </c>
      <c r="B10012">
        <v>5.0199999999999996</v>
      </c>
    </row>
    <row r="10013" spans="1:2" hidden="1">
      <c r="A10013" s="4">
        <v>37291</v>
      </c>
      <c r="B10013">
        <v>4.9400000000000004</v>
      </c>
    </row>
    <row r="10014" spans="1:2" hidden="1">
      <c r="A10014" s="4">
        <v>37292</v>
      </c>
      <c r="B10014">
        <v>4.92</v>
      </c>
    </row>
    <row r="10015" spans="1:2" hidden="1">
      <c r="A10015" s="4">
        <v>37293</v>
      </c>
      <c r="B10015">
        <v>4.92</v>
      </c>
    </row>
    <row r="10016" spans="1:2" hidden="1">
      <c r="A10016" s="4">
        <v>37294</v>
      </c>
      <c r="B10016">
        <v>4.93</v>
      </c>
    </row>
    <row r="10017" spans="1:2" hidden="1">
      <c r="A10017" s="4">
        <v>37295</v>
      </c>
      <c r="B10017">
        <v>4.9000000000000004</v>
      </c>
    </row>
    <row r="10018" spans="1:2" hidden="1">
      <c r="A10018" s="4">
        <v>37298</v>
      </c>
      <c r="B10018">
        <v>4.91</v>
      </c>
    </row>
    <row r="10019" spans="1:2" hidden="1">
      <c r="A10019" s="4">
        <v>37299</v>
      </c>
      <c r="B10019">
        <v>4.97</v>
      </c>
    </row>
    <row r="10020" spans="1:2" hidden="1">
      <c r="A10020" s="4">
        <v>37300</v>
      </c>
      <c r="B10020">
        <v>5.01</v>
      </c>
    </row>
    <row r="10021" spans="1:2" hidden="1">
      <c r="A10021" s="4">
        <v>37301</v>
      </c>
      <c r="B10021">
        <v>4.95</v>
      </c>
    </row>
    <row r="10022" spans="1:2" hidden="1">
      <c r="A10022" s="4">
        <v>37302</v>
      </c>
      <c r="B10022">
        <v>4.8600000000000003</v>
      </c>
    </row>
    <row r="10023" spans="1:2" hidden="1">
      <c r="A10023" s="4">
        <v>37306</v>
      </c>
      <c r="B10023">
        <v>4.88</v>
      </c>
    </row>
    <row r="10024" spans="1:2" hidden="1">
      <c r="A10024" s="4">
        <v>37307</v>
      </c>
      <c r="B10024">
        <v>4.88</v>
      </c>
    </row>
    <row r="10025" spans="1:2" hidden="1">
      <c r="A10025" s="4">
        <v>37308</v>
      </c>
      <c r="B10025">
        <v>4.88</v>
      </c>
    </row>
    <row r="10026" spans="1:2" hidden="1">
      <c r="A10026" s="4">
        <v>37309</v>
      </c>
      <c r="B10026">
        <v>4.84</v>
      </c>
    </row>
    <row r="10027" spans="1:2" hidden="1">
      <c r="A10027" s="4">
        <v>37312</v>
      </c>
      <c r="B10027">
        <v>4.8600000000000003</v>
      </c>
    </row>
    <row r="10028" spans="1:2" hidden="1">
      <c r="A10028" s="4">
        <v>37313</v>
      </c>
      <c r="B10028">
        <v>4.93</v>
      </c>
    </row>
    <row r="10029" spans="1:2" hidden="1">
      <c r="A10029" s="4">
        <v>37314</v>
      </c>
      <c r="B10029">
        <v>4.84</v>
      </c>
    </row>
    <row r="10030" spans="1:2" hidden="1">
      <c r="A10030" s="4">
        <v>37315</v>
      </c>
      <c r="B10030">
        <v>4.88</v>
      </c>
    </row>
    <row r="10031" spans="1:2" hidden="1">
      <c r="A10031" s="4">
        <v>37316</v>
      </c>
      <c r="B10031">
        <v>4.9800000000000004</v>
      </c>
    </row>
    <row r="10032" spans="1:2" hidden="1">
      <c r="A10032" s="4">
        <v>37319</v>
      </c>
      <c r="B10032">
        <v>5.0199999999999996</v>
      </c>
    </row>
    <row r="10033" spans="1:2" hidden="1">
      <c r="A10033" s="4">
        <v>37320</v>
      </c>
      <c r="B10033">
        <v>5.0199999999999996</v>
      </c>
    </row>
    <row r="10034" spans="1:2" hidden="1">
      <c r="A10034" s="4">
        <v>37321</v>
      </c>
      <c r="B10034">
        <v>5.0599999999999996</v>
      </c>
    </row>
    <row r="10035" spans="1:2" hidden="1">
      <c r="A10035" s="4">
        <v>37322</v>
      </c>
      <c r="B10035">
        <v>5.22</v>
      </c>
    </row>
    <row r="10036" spans="1:2" hidden="1">
      <c r="A10036" s="4">
        <v>37323</v>
      </c>
      <c r="B10036">
        <v>5.33</v>
      </c>
    </row>
    <row r="10037" spans="1:2" hidden="1">
      <c r="A10037" s="4">
        <v>37326</v>
      </c>
      <c r="B10037">
        <v>5.33</v>
      </c>
    </row>
    <row r="10038" spans="1:2" hidden="1">
      <c r="A10038" s="4">
        <v>37327</v>
      </c>
      <c r="B10038">
        <v>5.32</v>
      </c>
    </row>
    <row r="10039" spans="1:2" hidden="1">
      <c r="A10039" s="4">
        <v>37328</v>
      </c>
      <c r="B10039">
        <v>5.28</v>
      </c>
    </row>
    <row r="10040" spans="1:2" hidden="1">
      <c r="A10040" s="4">
        <v>37329</v>
      </c>
      <c r="B10040">
        <v>5.4</v>
      </c>
    </row>
    <row r="10041" spans="1:2" hidden="1">
      <c r="A10041" s="4">
        <v>37330</v>
      </c>
      <c r="B10041">
        <v>5.35</v>
      </c>
    </row>
    <row r="10042" spans="1:2" hidden="1">
      <c r="A10042" s="4">
        <v>37333</v>
      </c>
      <c r="B10042">
        <v>5.32</v>
      </c>
    </row>
    <row r="10043" spans="1:2" hidden="1">
      <c r="A10043" s="4">
        <v>37334</v>
      </c>
      <c r="B10043">
        <v>5.33</v>
      </c>
    </row>
    <row r="10044" spans="1:2" hidden="1">
      <c r="A10044" s="4">
        <v>37335</v>
      </c>
      <c r="B10044">
        <v>5.4</v>
      </c>
    </row>
    <row r="10045" spans="1:2" hidden="1">
      <c r="A10045" s="4">
        <v>37336</v>
      </c>
      <c r="B10045">
        <v>5.39</v>
      </c>
    </row>
    <row r="10046" spans="1:2" hidden="1">
      <c r="A10046" s="4">
        <v>37337</v>
      </c>
      <c r="B10046">
        <v>5.4</v>
      </c>
    </row>
    <row r="10047" spans="1:2" hidden="1">
      <c r="A10047" s="4">
        <v>37340</v>
      </c>
      <c r="B10047">
        <v>5.41</v>
      </c>
    </row>
    <row r="10048" spans="1:2" hidden="1">
      <c r="A10048" s="4">
        <v>37341</v>
      </c>
      <c r="B10048">
        <v>5.35</v>
      </c>
    </row>
    <row r="10049" spans="1:2" hidden="1">
      <c r="A10049" s="4">
        <v>37342</v>
      </c>
      <c r="B10049">
        <v>5.35</v>
      </c>
    </row>
    <row r="10050" spans="1:2" hidden="1">
      <c r="A10050" s="4">
        <v>37343</v>
      </c>
      <c r="B10050">
        <v>5.42</v>
      </c>
    </row>
    <row r="10051" spans="1:2" hidden="1">
      <c r="A10051" s="4">
        <v>37347</v>
      </c>
      <c r="B10051">
        <v>5.44</v>
      </c>
    </row>
    <row r="10052" spans="1:2" hidden="1">
      <c r="A10052" s="4">
        <v>37348</v>
      </c>
      <c r="B10052">
        <v>5.36</v>
      </c>
    </row>
    <row r="10053" spans="1:2" hidden="1">
      <c r="A10053" s="4">
        <v>37349</v>
      </c>
      <c r="B10053">
        <v>5.3</v>
      </c>
    </row>
    <row r="10054" spans="1:2" hidden="1">
      <c r="A10054" s="4">
        <v>37350</v>
      </c>
      <c r="B10054">
        <v>5.28</v>
      </c>
    </row>
    <row r="10055" spans="1:2" hidden="1">
      <c r="A10055" s="4">
        <v>37351</v>
      </c>
      <c r="B10055">
        <v>5.22</v>
      </c>
    </row>
    <row r="10056" spans="1:2" hidden="1">
      <c r="A10056" s="4">
        <v>37354</v>
      </c>
      <c r="B10056">
        <v>5.25</v>
      </c>
    </row>
    <row r="10057" spans="1:2" hidden="1">
      <c r="A10057" s="4">
        <v>37355</v>
      </c>
      <c r="B10057">
        <v>5.22</v>
      </c>
    </row>
    <row r="10058" spans="1:2" hidden="1">
      <c r="A10058" s="4">
        <v>37356</v>
      </c>
      <c r="B10058">
        <v>5.24</v>
      </c>
    </row>
    <row r="10059" spans="1:2" hidden="1">
      <c r="A10059" s="4">
        <v>37357</v>
      </c>
      <c r="B10059">
        <v>5.22</v>
      </c>
    </row>
    <row r="10060" spans="1:2" hidden="1">
      <c r="A10060" s="4">
        <v>37358</v>
      </c>
      <c r="B10060">
        <v>5.18</v>
      </c>
    </row>
    <row r="10061" spans="1:2" hidden="1">
      <c r="A10061" s="4">
        <v>37361</v>
      </c>
      <c r="B10061">
        <v>5.15</v>
      </c>
    </row>
    <row r="10062" spans="1:2" hidden="1">
      <c r="A10062" s="4">
        <v>37362</v>
      </c>
      <c r="B10062">
        <v>5.2</v>
      </c>
    </row>
    <row r="10063" spans="1:2" hidden="1">
      <c r="A10063" s="4">
        <v>37363</v>
      </c>
      <c r="B10063">
        <v>5.24</v>
      </c>
    </row>
    <row r="10064" spans="1:2" hidden="1">
      <c r="A10064" s="4">
        <v>37364</v>
      </c>
      <c r="B10064">
        <v>5.23</v>
      </c>
    </row>
    <row r="10065" spans="1:2" hidden="1">
      <c r="A10065" s="4">
        <v>37365</v>
      </c>
      <c r="B10065">
        <v>5.21</v>
      </c>
    </row>
    <row r="10066" spans="1:2" hidden="1">
      <c r="A10066" s="4">
        <v>37368</v>
      </c>
      <c r="B10066">
        <v>5.19</v>
      </c>
    </row>
    <row r="10067" spans="1:2" hidden="1">
      <c r="A10067" s="4">
        <v>37369</v>
      </c>
      <c r="B10067">
        <v>5.18</v>
      </c>
    </row>
    <row r="10068" spans="1:2" hidden="1">
      <c r="A10068" s="4">
        <v>37370</v>
      </c>
      <c r="B10068">
        <v>5.1100000000000003</v>
      </c>
    </row>
    <row r="10069" spans="1:2" hidden="1">
      <c r="A10069" s="4">
        <v>37371</v>
      </c>
      <c r="B10069">
        <v>5.0999999999999996</v>
      </c>
    </row>
    <row r="10070" spans="1:2" hidden="1">
      <c r="A10070" s="4">
        <v>37372</v>
      </c>
      <c r="B10070">
        <v>5.08</v>
      </c>
    </row>
    <row r="10071" spans="1:2" hidden="1">
      <c r="A10071" s="4">
        <v>37375</v>
      </c>
      <c r="B10071">
        <v>5.13</v>
      </c>
    </row>
    <row r="10072" spans="1:2" hidden="1">
      <c r="A10072" s="4">
        <v>37376</v>
      </c>
      <c r="B10072">
        <v>5.1100000000000003</v>
      </c>
    </row>
    <row r="10073" spans="1:2" hidden="1">
      <c r="A10073" s="4">
        <v>37377</v>
      </c>
      <c r="B10073">
        <v>5.08</v>
      </c>
    </row>
    <row r="10074" spans="1:2" hidden="1">
      <c r="A10074" s="4">
        <v>37378</v>
      </c>
      <c r="B10074">
        <v>5.13</v>
      </c>
    </row>
    <row r="10075" spans="1:2" hidden="1">
      <c r="A10075" s="4">
        <v>37379</v>
      </c>
      <c r="B10075">
        <v>5.08</v>
      </c>
    </row>
    <row r="10076" spans="1:2" hidden="1">
      <c r="A10076" s="4">
        <v>37382</v>
      </c>
      <c r="B10076">
        <v>5.0999999999999996</v>
      </c>
    </row>
    <row r="10077" spans="1:2" hidden="1">
      <c r="A10077" s="4">
        <v>37383</v>
      </c>
      <c r="B10077">
        <v>5.09</v>
      </c>
    </row>
    <row r="10078" spans="1:2" hidden="1">
      <c r="A10078" s="4">
        <v>37384</v>
      </c>
      <c r="B10078">
        <v>5.24</v>
      </c>
    </row>
    <row r="10079" spans="1:2" hidden="1">
      <c r="A10079" s="4">
        <v>37385</v>
      </c>
      <c r="B10079">
        <v>5.2</v>
      </c>
    </row>
    <row r="10080" spans="1:2" hidden="1">
      <c r="A10080" s="4">
        <v>37386</v>
      </c>
      <c r="B10080">
        <v>5.15</v>
      </c>
    </row>
    <row r="10081" spans="1:2" hidden="1">
      <c r="A10081" s="4">
        <v>37389</v>
      </c>
      <c r="B10081">
        <v>5.23</v>
      </c>
    </row>
    <row r="10082" spans="1:2" hidden="1">
      <c r="A10082" s="4">
        <v>37390</v>
      </c>
      <c r="B10082">
        <v>5.32</v>
      </c>
    </row>
    <row r="10083" spans="1:2" hidden="1">
      <c r="A10083" s="4">
        <v>37391</v>
      </c>
      <c r="B10083">
        <v>5.28</v>
      </c>
    </row>
    <row r="10084" spans="1:2" hidden="1">
      <c r="A10084" s="4">
        <v>37392</v>
      </c>
      <c r="B10084">
        <v>5.2</v>
      </c>
    </row>
    <row r="10085" spans="1:2" hidden="1">
      <c r="A10085" s="4">
        <v>37393</v>
      </c>
      <c r="B10085">
        <v>5.27</v>
      </c>
    </row>
    <row r="10086" spans="1:2" hidden="1">
      <c r="A10086" s="4">
        <v>37396</v>
      </c>
      <c r="B10086">
        <v>5.21</v>
      </c>
    </row>
    <row r="10087" spans="1:2" hidden="1">
      <c r="A10087" s="4">
        <v>37397</v>
      </c>
      <c r="B10087">
        <v>5.18</v>
      </c>
    </row>
    <row r="10088" spans="1:2" hidden="1">
      <c r="A10088" s="4">
        <v>37398</v>
      </c>
      <c r="B10088">
        <v>5.13</v>
      </c>
    </row>
    <row r="10089" spans="1:2" hidden="1">
      <c r="A10089" s="4">
        <v>37399</v>
      </c>
      <c r="B10089">
        <v>5.16</v>
      </c>
    </row>
    <row r="10090" spans="1:2" hidden="1">
      <c r="A10090" s="4">
        <v>37400</v>
      </c>
      <c r="B10090">
        <v>5.16</v>
      </c>
    </row>
    <row r="10091" spans="1:2" hidden="1">
      <c r="A10091" s="4">
        <v>37404</v>
      </c>
      <c r="B10091">
        <v>5.16</v>
      </c>
    </row>
    <row r="10092" spans="1:2" hidden="1">
      <c r="A10092" s="4">
        <v>37405</v>
      </c>
      <c r="B10092">
        <v>5.1100000000000003</v>
      </c>
    </row>
    <row r="10093" spans="1:2" hidden="1">
      <c r="A10093" s="4">
        <v>37406</v>
      </c>
      <c r="B10093">
        <v>5.0599999999999996</v>
      </c>
    </row>
    <row r="10094" spans="1:2" hidden="1">
      <c r="A10094" s="4">
        <v>37407</v>
      </c>
      <c r="B10094">
        <v>5.08</v>
      </c>
    </row>
    <row r="10095" spans="1:2" hidden="1">
      <c r="A10095" s="4">
        <v>37410</v>
      </c>
      <c r="B10095">
        <v>5.0599999999999996</v>
      </c>
    </row>
    <row r="10096" spans="1:2" hidden="1">
      <c r="A10096" s="4">
        <v>37411</v>
      </c>
      <c r="B10096">
        <v>5.04</v>
      </c>
    </row>
    <row r="10097" spans="1:2" hidden="1">
      <c r="A10097" s="4">
        <v>37412</v>
      </c>
      <c r="B10097">
        <v>5.08</v>
      </c>
    </row>
    <row r="10098" spans="1:2" hidden="1">
      <c r="A10098" s="4">
        <v>37413</v>
      </c>
      <c r="B10098">
        <v>5.04</v>
      </c>
    </row>
    <row r="10099" spans="1:2" hidden="1">
      <c r="A10099" s="4">
        <v>37414</v>
      </c>
      <c r="B10099">
        <v>5.0999999999999996</v>
      </c>
    </row>
    <row r="10100" spans="1:2" hidden="1">
      <c r="A10100" s="4">
        <v>37417</v>
      </c>
      <c r="B10100">
        <v>5.07</v>
      </c>
    </row>
    <row r="10101" spans="1:2" hidden="1">
      <c r="A10101" s="4">
        <v>37418</v>
      </c>
      <c r="B10101">
        <v>5.0199999999999996</v>
      </c>
    </row>
    <row r="10102" spans="1:2" hidden="1">
      <c r="A10102" s="4">
        <v>37419</v>
      </c>
      <c r="B10102">
        <v>4.9800000000000004</v>
      </c>
    </row>
    <row r="10103" spans="1:2" hidden="1">
      <c r="A10103" s="4">
        <v>37420</v>
      </c>
      <c r="B10103">
        <v>4.9400000000000004</v>
      </c>
    </row>
    <row r="10104" spans="1:2" hidden="1">
      <c r="A10104" s="4">
        <v>37421</v>
      </c>
      <c r="B10104">
        <v>4.83</v>
      </c>
    </row>
    <row r="10105" spans="1:2" hidden="1">
      <c r="A10105" s="4">
        <v>37424</v>
      </c>
      <c r="B10105">
        <v>4.8899999999999997</v>
      </c>
    </row>
    <row r="10106" spans="1:2" hidden="1">
      <c r="A10106" s="4">
        <v>37425</v>
      </c>
      <c r="B10106">
        <v>4.88</v>
      </c>
    </row>
    <row r="10107" spans="1:2" hidden="1">
      <c r="A10107" s="4">
        <v>37426</v>
      </c>
      <c r="B10107">
        <v>4.76</v>
      </c>
    </row>
    <row r="10108" spans="1:2" hidden="1">
      <c r="A10108" s="4">
        <v>37427</v>
      </c>
      <c r="B10108">
        <v>4.8499999999999996</v>
      </c>
    </row>
    <row r="10109" spans="1:2" hidden="1">
      <c r="A10109" s="4">
        <v>37428</v>
      </c>
      <c r="B10109">
        <v>4.79</v>
      </c>
    </row>
    <row r="10110" spans="1:2" hidden="1">
      <c r="A10110" s="4">
        <v>37431</v>
      </c>
      <c r="B10110">
        <v>4.87</v>
      </c>
    </row>
    <row r="10111" spans="1:2" hidden="1">
      <c r="A10111" s="4">
        <v>37432</v>
      </c>
      <c r="B10111">
        <v>4.88</v>
      </c>
    </row>
    <row r="10112" spans="1:2" hidden="1">
      <c r="A10112" s="4">
        <v>37433</v>
      </c>
      <c r="B10112">
        <v>4.75</v>
      </c>
    </row>
    <row r="10113" spans="1:2" hidden="1">
      <c r="A10113" s="4">
        <v>37434</v>
      </c>
      <c r="B10113">
        <v>4.84</v>
      </c>
    </row>
    <row r="10114" spans="1:2" hidden="1">
      <c r="A10114" s="4">
        <v>37435</v>
      </c>
      <c r="B10114">
        <v>4.8600000000000003</v>
      </c>
    </row>
    <row r="10115" spans="1:2" hidden="1">
      <c r="A10115" s="4">
        <v>37438</v>
      </c>
      <c r="B10115">
        <v>4.8499999999999996</v>
      </c>
    </row>
    <row r="10116" spans="1:2" hidden="1">
      <c r="A10116" s="4">
        <v>37439</v>
      </c>
      <c r="B10116">
        <v>4.7699999999999996</v>
      </c>
    </row>
    <row r="10117" spans="1:2" hidden="1">
      <c r="A10117" s="4">
        <v>37440</v>
      </c>
      <c r="B10117">
        <v>4.78</v>
      </c>
    </row>
    <row r="10118" spans="1:2" hidden="1">
      <c r="A10118" s="4">
        <v>37442</v>
      </c>
      <c r="B10118">
        <v>4.9000000000000004</v>
      </c>
    </row>
    <row r="10119" spans="1:2" hidden="1">
      <c r="A10119" s="4">
        <v>37445</v>
      </c>
      <c r="B10119">
        <v>4.84</v>
      </c>
    </row>
    <row r="10120" spans="1:2" hidden="1">
      <c r="A10120" s="4">
        <v>37446</v>
      </c>
      <c r="B10120">
        <v>4.78</v>
      </c>
    </row>
    <row r="10121" spans="1:2" hidden="1">
      <c r="A10121" s="4">
        <v>37447</v>
      </c>
      <c r="B10121">
        <v>4.66</v>
      </c>
    </row>
    <row r="10122" spans="1:2" hidden="1">
      <c r="A10122" s="4">
        <v>37448</v>
      </c>
      <c r="B10122">
        <v>4.66</v>
      </c>
    </row>
    <row r="10123" spans="1:2" hidden="1">
      <c r="A10123" s="4">
        <v>37449</v>
      </c>
      <c r="B10123">
        <v>4.63</v>
      </c>
    </row>
    <row r="10124" spans="1:2" hidden="1">
      <c r="A10124" s="4">
        <v>37452</v>
      </c>
      <c r="B10124">
        <v>4.66</v>
      </c>
    </row>
    <row r="10125" spans="1:2" hidden="1">
      <c r="A10125" s="4">
        <v>37453</v>
      </c>
      <c r="B10125">
        <v>4.75</v>
      </c>
    </row>
    <row r="10126" spans="1:2" hidden="1">
      <c r="A10126" s="4">
        <v>37454</v>
      </c>
      <c r="B10126">
        <v>4.71</v>
      </c>
    </row>
    <row r="10127" spans="1:2" hidden="1">
      <c r="A10127" s="4">
        <v>37455</v>
      </c>
      <c r="B10127">
        <v>4.66</v>
      </c>
    </row>
    <row r="10128" spans="1:2" hidden="1">
      <c r="A10128" s="4">
        <v>37456</v>
      </c>
      <c r="B10128">
        <v>4.6100000000000003</v>
      </c>
    </row>
    <row r="10129" spans="1:2" hidden="1">
      <c r="A10129" s="4">
        <v>37459</v>
      </c>
      <c r="B10129">
        <v>4.51</v>
      </c>
    </row>
    <row r="10130" spans="1:2" hidden="1">
      <c r="A10130" s="4">
        <v>37460</v>
      </c>
      <c r="B10130">
        <v>4.47</v>
      </c>
    </row>
    <row r="10131" spans="1:2" hidden="1">
      <c r="A10131" s="4">
        <v>37461</v>
      </c>
      <c r="B10131">
        <v>4.49</v>
      </c>
    </row>
    <row r="10132" spans="1:2" hidden="1">
      <c r="A10132" s="4">
        <v>37462</v>
      </c>
      <c r="B10132">
        <v>4.43</v>
      </c>
    </row>
    <row r="10133" spans="1:2" hidden="1">
      <c r="A10133" s="4">
        <v>37463</v>
      </c>
      <c r="B10133">
        <v>4.43</v>
      </c>
    </row>
    <row r="10134" spans="1:2" hidden="1">
      <c r="A10134" s="4">
        <v>37466</v>
      </c>
      <c r="B10134">
        <v>4.62</v>
      </c>
    </row>
    <row r="10135" spans="1:2" hidden="1">
      <c r="A10135" s="4">
        <v>37467</v>
      </c>
      <c r="B10135">
        <v>4.6500000000000004</v>
      </c>
    </row>
    <row r="10136" spans="1:2" hidden="1">
      <c r="A10136" s="4">
        <v>37468</v>
      </c>
      <c r="B10136">
        <v>4.51</v>
      </c>
    </row>
    <row r="10137" spans="1:2" hidden="1">
      <c r="A10137" s="4">
        <v>37469</v>
      </c>
      <c r="B10137">
        <v>4.47</v>
      </c>
    </row>
    <row r="10138" spans="1:2" hidden="1">
      <c r="A10138" s="4">
        <v>37470</v>
      </c>
      <c r="B10138">
        <v>4.33</v>
      </c>
    </row>
    <row r="10139" spans="1:2" hidden="1">
      <c r="A10139" s="4">
        <v>37473</v>
      </c>
      <c r="B10139">
        <v>4.29</v>
      </c>
    </row>
    <row r="10140" spans="1:2" hidden="1">
      <c r="A10140" s="4">
        <v>37474</v>
      </c>
      <c r="B10140">
        <v>4.42</v>
      </c>
    </row>
    <row r="10141" spans="1:2" hidden="1">
      <c r="A10141" s="4">
        <v>37475</v>
      </c>
      <c r="B10141">
        <v>4.3499999999999996</v>
      </c>
    </row>
    <row r="10142" spans="1:2" hidden="1">
      <c r="A10142" s="4">
        <v>37476</v>
      </c>
      <c r="B10142">
        <v>4.4000000000000004</v>
      </c>
    </row>
    <row r="10143" spans="1:2" hidden="1">
      <c r="A10143" s="4">
        <v>37477</v>
      </c>
      <c r="B10143">
        <v>4.2699999999999996</v>
      </c>
    </row>
    <row r="10144" spans="1:2" hidden="1">
      <c r="A10144" s="4">
        <v>37480</v>
      </c>
      <c r="B10144">
        <v>4.22</v>
      </c>
    </row>
    <row r="10145" spans="1:2" hidden="1">
      <c r="A10145" s="4">
        <v>37481</v>
      </c>
      <c r="B10145">
        <v>4.12</v>
      </c>
    </row>
    <row r="10146" spans="1:2" hidden="1">
      <c r="A10146" s="4">
        <v>37482</v>
      </c>
      <c r="B10146">
        <v>4.0599999999999996</v>
      </c>
    </row>
    <row r="10147" spans="1:2" hidden="1">
      <c r="A10147" s="4">
        <v>37483</v>
      </c>
      <c r="B10147">
        <v>4.17</v>
      </c>
    </row>
    <row r="10148" spans="1:2" hidden="1">
      <c r="A10148" s="4">
        <v>37484</v>
      </c>
      <c r="B10148">
        <v>4.32</v>
      </c>
    </row>
    <row r="10149" spans="1:2" hidden="1">
      <c r="A10149" s="4">
        <v>37487</v>
      </c>
      <c r="B10149">
        <v>4.29</v>
      </c>
    </row>
    <row r="10150" spans="1:2" hidden="1">
      <c r="A10150" s="4">
        <v>37488</v>
      </c>
      <c r="B10150">
        <v>4.17</v>
      </c>
    </row>
    <row r="10151" spans="1:2" hidden="1">
      <c r="A10151" s="4">
        <v>37489</v>
      </c>
      <c r="B10151">
        <v>4.2</v>
      </c>
    </row>
    <row r="10152" spans="1:2" hidden="1">
      <c r="A10152" s="4">
        <v>37490</v>
      </c>
      <c r="B10152">
        <v>4.3</v>
      </c>
    </row>
    <row r="10153" spans="1:2" hidden="1">
      <c r="A10153" s="4">
        <v>37491</v>
      </c>
      <c r="B10153">
        <v>4.25</v>
      </c>
    </row>
    <row r="10154" spans="1:2" hidden="1">
      <c r="A10154" s="4">
        <v>37494</v>
      </c>
      <c r="B10154">
        <v>4.22</v>
      </c>
    </row>
    <row r="10155" spans="1:2" hidden="1">
      <c r="A10155" s="4">
        <v>37495</v>
      </c>
      <c r="B10155">
        <v>4.29</v>
      </c>
    </row>
    <row r="10156" spans="1:2" hidden="1">
      <c r="A10156" s="4">
        <v>37496</v>
      </c>
      <c r="B10156">
        <v>4.22</v>
      </c>
    </row>
    <row r="10157" spans="1:2" hidden="1">
      <c r="A10157" s="4">
        <v>37497</v>
      </c>
      <c r="B10157">
        <v>4.16</v>
      </c>
    </row>
    <row r="10158" spans="1:2" hidden="1">
      <c r="A10158" s="4">
        <v>37498</v>
      </c>
      <c r="B10158">
        <v>4.1399999999999997</v>
      </c>
    </row>
    <row r="10159" spans="1:2" hidden="1">
      <c r="A10159" s="4">
        <v>37502</v>
      </c>
      <c r="B10159">
        <v>3.98</v>
      </c>
    </row>
    <row r="10160" spans="1:2" hidden="1">
      <c r="A10160" s="4">
        <v>37503</v>
      </c>
      <c r="B10160">
        <v>3.96</v>
      </c>
    </row>
    <row r="10161" spans="1:2" hidden="1">
      <c r="A10161" s="4">
        <v>37504</v>
      </c>
      <c r="B10161">
        <v>3.91</v>
      </c>
    </row>
    <row r="10162" spans="1:2" hidden="1">
      <c r="A10162" s="4">
        <v>37505</v>
      </c>
      <c r="B10162">
        <v>4.05</v>
      </c>
    </row>
    <row r="10163" spans="1:2" hidden="1">
      <c r="A10163" s="4">
        <v>37508</v>
      </c>
      <c r="B10163">
        <v>4.05</v>
      </c>
    </row>
    <row r="10164" spans="1:2" hidden="1">
      <c r="A10164" s="4">
        <v>37509</v>
      </c>
      <c r="B10164">
        <v>4</v>
      </c>
    </row>
    <row r="10165" spans="1:2" hidden="1">
      <c r="A10165" s="4">
        <v>37510</v>
      </c>
      <c r="B10165">
        <v>4.07</v>
      </c>
    </row>
    <row r="10166" spans="1:2" hidden="1">
      <c r="A10166" s="4">
        <v>37511</v>
      </c>
      <c r="B10166">
        <v>3.98</v>
      </c>
    </row>
    <row r="10167" spans="1:2" hidden="1">
      <c r="A10167" s="4">
        <v>37512</v>
      </c>
      <c r="B10167">
        <v>3.92</v>
      </c>
    </row>
    <row r="10168" spans="1:2" hidden="1">
      <c r="A10168" s="4">
        <v>37515</v>
      </c>
      <c r="B10168">
        <v>3.9</v>
      </c>
    </row>
    <row r="10169" spans="1:2" hidden="1">
      <c r="A10169" s="4">
        <v>37516</v>
      </c>
      <c r="B10169">
        <v>3.87</v>
      </c>
    </row>
    <row r="10170" spans="1:2" hidden="1">
      <c r="A10170" s="4">
        <v>37517</v>
      </c>
      <c r="B10170">
        <v>3.86</v>
      </c>
    </row>
    <row r="10171" spans="1:2" hidden="1">
      <c r="A10171" s="4">
        <v>37518</v>
      </c>
      <c r="B10171">
        <v>3.79</v>
      </c>
    </row>
    <row r="10172" spans="1:2" hidden="1">
      <c r="A10172" s="4">
        <v>37519</v>
      </c>
      <c r="B10172">
        <v>3.79</v>
      </c>
    </row>
    <row r="10173" spans="1:2" hidden="1">
      <c r="A10173" s="4">
        <v>37522</v>
      </c>
      <c r="B10173">
        <v>3.7</v>
      </c>
    </row>
    <row r="10174" spans="1:2" hidden="1">
      <c r="A10174" s="4">
        <v>37523</v>
      </c>
      <c r="B10174">
        <v>3.69</v>
      </c>
    </row>
    <row r="10175" spans="1:2" hidden="1">
      <c r="A10175" s="4">
        <v>37524</v>
      </c>
      <c r="B10175">
        <v>3.77</v>
      </c>
    </row>
    <row r="10176" spans="1:2" hidden="1">
      <c r="A10176" s="4">
        <v>37525</v>
      </c>
      <c r="B10176">
        <v>3.79</v>
      </c>
    </row>
    <row r="10177" spans="1:2" hidden="1">
      <c r="A10177" s="4">
        <v>37526</v>
      </c>
      <c r="B10177">
        <v>3.69</v>
      </c>
    </row>
    <row r="10178" spans="1:2" hidden="1">
      <c r="A10178" s="4">
        <v>37529</v>
      </c>
      <c r="B10178">
        <v>3.63</v>
      </c>
    </row>
    <row r="10179" spans="1:2" hidden="1">
      <c r="A10179" s="4">
        <v>37530</v>
      </c>
      <c r="B10179">
        <v>3.72</v>
      </c>
    </row>
    <row r="10180" spans="1:2" hidden="1">
      <c r="A10180" s="4">
        <v>37531</v>
      </c>
      <c r="B10180">
        <v>3.71</v>
      </c>
    </row>
    <row r="10181" spans="1:2" hidden="1">
      <c r="A10181" s="4">
        <v>37532</v>
      </c>
      <c r="B10181">
        <v>3.7</v>
      </c>
    </row>
    <row r="10182" spans="1:2" hidden="1">
      <c r="A10182" s="4">
        <v>37533</v>
      </c>
      <c r="B10182">
        <v>3.69</v>
      </c>
    </row>
    <row r="10183" spans="1:2" hidden="1">
      <c r="A10183" s="4">
        <v>37536</v>
      </c>
      <c r="B10183">
        <v>3.64</v>
      </c>
    </row>
    <row r="10184" spans="1:2" hidden="1">
      <c r="A10184" s="4">
        <v>37537</v>
      </c>
      <c r="B10184">
        <v>3.65</v>
      </c>
    </row>
    <row r="10185" spans="1:2" hidden="1">
      <c r="A10185" s="4">
        <v>37538</v>
      </c>
      <c r="B10185">
        <v>3.61</v>
      </c>
    </row>
    <row r="10186" spans="1:2" hidden="1">
      <c r="A10186" s="4">
        <v>37539</v>
      </c>
      <c r="B10186">
        <v>3.68</v>
      </c>
    </row>
    <row r="10187" spans="1:2" hidden="1">
      <c r="A10187" s="4">
        <v>37540</v>
      </c>
      <c r="B10187">
        <v>3.83</v>
      </c>
    </row>
    <row r="10188" spans="1:2" hidden="1">
      <c r="A10188" s="4">
        <v>37544</v>
      </c>
      <c r="B10188">
        <v>4.07</v>
      </c>
    </row>
    <row r="10189" spans="1:2" hidden="1">
      <c r="A10189" s="4">
        <v>37545</v>
      </c>
      <c r="B10189">
        <v>4.0599999999999996</v>
      </c>
    </row>
    <row r="10190" spans="1:2" hidden="1">
      <c r="A10190" s="4">
        <v>37546</v>
      </c>
      <c r="B10190">
        <v>4.16</v>
      </c>
    </row>
    <row r="10191" spans="1:2" hidden="1">
      <c r="A10191" s="4">
        <v>37547</v>
      </c>
      <c r="B10191">
        <v>4.1399999999999997</v>
      </c>
    </row>
    <row r="10192" spans="1:2" hidden="1">
      <c r="A10192" s="4">
        <v>37550</v>
      </c>
      <c r="B10192">
        <v>4.24</v>
      </c>
    </row>
    <row r="10193" spans="1:2" hidden="1">
      <c r="A10193" s="4">
        <v>37551</v>
      </c>
      <c r="B10193">
        <v>4.2699999999999996</v>
      </c>
    </row>
    <row r="10194" spans="1:2" hidden="1">
      <c r="A10194" s="4">
        <v>37552</v>
      </c>
      <c r="B10194">
        <v>4.26</v>
      </c>
    </row>
    <row r="10195" spans="1:2" hidden="1">
      <c r="A10195" s="4">
        <v>37553</v>
      </c>
      <c r="B10195">
        <v>4.16</v>
      </c>
    </row>
    <row r="10196" spans="1:2" hidden="1">
      <c r="A10196" s="4">
        <v>37554</v>
      </c>
      <c r="B10196">
        <v>4.12</v>
      </c>
    </row>
    <row r="10197" spans="1:2" hidden="1">
      <c r="A10197" s="4">
        <v>37557</v>
      </c>
      <c r="B10197">
        <v>4.0999999999999996</v>
      </c>
    </row>
    <row r="10198" spans="1:2" hidden="1">
      <c r="A10198" s="4">
        <v>37558</v>
      </c>
      <c r="B10198">
        <v>3.97</v>
      </c>
    </row>
    <row r="10199" spans="1:2" hidden="1">
      <c r="A10199" s="4">
        <v>37559</v>
      </c>
      <c r="B10199">
        <v>3.99</v>
      </c>
    </row>
    <row r="10200" spans="1:2" hidden="1">
      <c r="A10200" s="4">
        <v>37560</v>
      </c>
      <c r="B10200">
        <v>3.93</v>
      </c>
    </row>
    <row r="10201" spans="1:2" hidden="1">
      <c r="A10201" s="4">
        <v>37561</v>
      </c>
      <c r="B10201">
        <v>4.01</v>
      </c>
    </row>
    <row r="10202" spans="1:2" hidden="1">
      <c r="A10202" s="4">
        <v>37564</v>
      </c>
      <c r="B10202">
        <v>4.07</v>
      </c>
    </row>
    <row r="10203" spans="1:2" hidden="1">
      <c r="A10203" s="4">
        <v>37565</v>
      </c>
      <c r="B10203">
        <v>4.0999999999999996</v>
      </c>
    </row>
    <row r="10204" spans="1:2" hidden="1">
      <c r="A10204" s="4">
        <v>37566</v>
      </c>
      <c r="B10204">
        <v>4.09</v>
      </c>
    </row>
    <row r="10205" spans="1:2" hidden="1">
      <c r="A10205" s="4">
        <v>37567</v>
      </c>
      <c r="B10205">
        <v>3.88</v>
      </c>
    </row>
    <row r="10206" spans="1:2" hidden="1">
      <c r="A10206" s="4">
        <v>37568</v>
      </c>
      <c r="B10206">
        <v>3.85</v>
      </c>
    </row>
    <row r="10207" spans="1:2" hidden="1">
      <c r="A10207" s="4">
        <v>37572</v>
      </c>
      <c r="B10207">
        <v>3.84</v>
      </c>
    </row>
    <row r="10208" spans="1:2" hidden="1">
      <c r="A10208" s="4">
        <v>37573</v>
      </c>
      <c r="B10208">
        <v>3.84</v>
      </c>
    </row>
    <row r="10209" spans="1:2" hidden="1">
      <c r="A10209" s="4">
        <v>37574</v>
      </c>
      <c r="B10209">
        <v>4.03</v>
      </c>
    </row>
    <row r="10210" spans="1:2" hidden="1">
      <c r="A10210" s="4">
        <v>37575</v>
      </c>
      <c r="B10210">
        <v>4.05</v>
      </c>
    </row>
    <row r="10211" spans="1:2" hidden="1">
      <c r="A10211" s="4">
        <v>37578</v>
      </c>
      <c r="B10211">
        <v>4.0199999999999996</v>
      </c>
    </row>
    <row r="10212" spans="1:2" hidden="1">
      <c r="A10212" s="4">
        <v>37579</v>
      </c>
      <c r="B10212">
        <v>3.99</v>
      </c>
    </row>
    <row r="10213" spans="1:2" hidden="1">
      <c r="A10213" s="4">
        <v>37580</v>
      </c>
      <c r="B10213">
        <v>4.08</v>
      </c>
    </row>
    <row r="10214" spans="1:2" hidden="1">
      <c r="A10214" s="4">
        <v>37581</v>
      </c>
      <c r="B10214">
        <v>4.1399999999999997</v>
      </c>
    </row>
    <row r="10215" spans="1:2" hidden="1">
      <c r="A10215" s="4">
        <v>37582</v>
      </c>
      <c r="B10215">
        <v>4.18</v>
      </c>
    </row>
    <row r="10216" spans="1:2" hidden="1">
      <c r="A10216" s="4">
        <v>37585</v>
      </c>
      <c r="B10216">
        <v>4.1900000000000004</v>
      </c>
    </row>
    <row r="10217" spans="1:2" hidden="1">
      <c r="A10217" s="4">
        <v>37586</v>
      </c>
      <c r="B10217">
        <v>4.08</v>
      </c>
    </row>
    <row r="10218" spans="1:2" hidden="1">
      <c r="A10218" s="4">
        <v>37587</v>
      </c>
      <c r="B10218">
        <v>4.26</v>
      </c>
    </row>
    <row r="10219" spans="1:2" hidden="1">
      <c r="A10219" s="4">
        <v>37589</v>
      </c>
      <c r="B10219">
        <v>4.22</v>
      </c>
    </row>
    <row r="10220" spans="1:2" hidden="1">
      <c r="A10220" s="4">
        <v>37592</v>
      </c>
      <c r="B10220">
        <v>4.22</v>
      </c>
    </row>
    <row r="10221" spans="1:2" hidden="1">
      <c r="A10221" s="4">
        <v>37593</v>
      </c>
      <c r="B10221">
        <v>4.24</v>
      </c>
    </row>
    <row r="10222" spans="1:2" hidden="1">
      <c r="A10222" s="4">
        <v>37594</v>
      </c>
      <c r="B10222">
        <v>4.18</v>
      </c>
    </row>
    <row r="10223" spans="1:2" hidden="1">
      <c r="A10223" s="4">
        <v>37595</v>
      </c>
      <c r="B10223">
        <v>4.13</v>
      </c>
    </row>
    <row r="10224" spans="1:2" hidden="1">
      <c r="A10224" s="4">
        <v>37596</v>
      </c>
      <c r="B10224">
        <v>4.09</v>
      </c>
    </row>
    <row r="10225" spans="1:2" hidden="1">
      <c r="A10225" s="4">
        <v>37599</v>
      </c>
      <c r="B10225">
        <v>4.0599999999999996</v>
      </c>
    </row>
    <row r="10226" spans="1:2" hidden="1">
      <c r="A10226" s="4">
        <v>37600</v>
      </c>
      <c r="B10226">
        <v>4.0599999999999996</v>
      </c>
    </row>
    <row r="10227" spans="1:2" hidden="1">
      <c r="A10227" s="4">
        <v>37601</v>
      </c>
      <c r="B10227">
        <v>4.01</v>
      </c>
    </row>
    <row r="10228" spans="1:2" hidden="1">
      <c r="A10228" s="4">
        <v>37602</v>
      </c>
      <c r="B10228">
        <v>4.01</v>
      </c>
    </row>
    <row r="10229" spans="1:2" hidden="1">
      <c r="A10229" s="4">
        <v>37603</v>
      </c>
      <c r="B10229">
        <v>4.07</v>
      </c>
    </row>
    <row r="10230" spans="1:2" hidden="1">
      <c r="A10230" s="4">
        <v>37606</v>
      </c>
      <c r="B10230">
        <v>4.1500000000000004</v>
      </c>
    </row>
    <row r="10231" spans="1:2" hidden="1">
      <c r="A10231" s="4">
        <v>37607</v>
      </c>
      <c r="B10231">
        <v>4.13</v>
      </c>
    </row>
    <row r="10232" spans="1:2" hidden="1">
      <c r="A10232" s="4">
        <v>37608</v>
      </c>
      <c r="B10232">
        <v>4.0599999999999996</v>
      </c>
    </row>
    <row r="10233" spans="1:2" hidden="1">
      <c r="A10233" s="4">
        <v>37609</v>
      </c>
      <c r="B10233">
        <v>3.96</v>
      </c>
    </row>
    <row r="10234" spans="1:2" hidden="1">
      <c r="A10234" s="4">
        <v>37610</v>
      </c>
      <c r="B10234">
        <v>3.97</v>
      </c>
    </row>
    <row r="10235" spans="1:2" hidden="1">
      <c r="A10235" s="4">
        <v>37613</v>
      </c>
      <c r="B10235">
        <v>3.98</v>
      </c>
    </row>
    <row r="10236" spans="1:2" hidden="1">
      <c r="A10236" s="4">
        <v>37614</v>
      </c>
      <c r="B10236">
        <v>3.95</v>
      </c>
    </row>
    <row r="10237" spans="1:2" hidden="1">
      <c r="A10237" s="4">
        <v>37616</v>
      </c>
      <c r="B10237">
        <v>3.93</v>
      </c>
    </row>
    <row r="10238" spans="1:2" hidden="1">
      <c r="A10238" s="4">
        <v>37617</v>
      </c>
      <c r="B10238">
        <v>3.83</v>
      </c>
    </row>
    <row r="10239" spans="1:2" hidden="1">
      <c r="A10239" s="4">
        <v>37620</v>
      </c>
      <c r="B10239">
        <v>3.82</v>
      </c>
    </row>
    <row r="10240" spans="1:2" hidden="1">
      <c r="A10240" s="4">
        <v>37621</v>
      </c>
      <c r="B10240">
        <v>3.83</v>
      </c>
    </row>
    <row r="10241" spans="1:2" hidden="1">
      <c r="A10241" s="4">
        <v>37623</v>
      </c>
      <c r="B10241">
        <v>4.07</v>
      </c>
    </row>
    <row r="10242" spans="1:2" hidden="1">
      <c r="A10242" s="4">
        <v>37624</v>
      </c>
      <c r="B10242">
        <v>4.05</v>
      </c>
    </row>
    <row r="10243" spans="1:2" hidden="1">
      <c r="A10243" s="4">
        <v>37627</v>
      </c>
      <c r="B10243">
        <v>4.09</v>
      </c>
    </row>
    <row r="10244" spans="1:2" hidden="1">
      <c r="A10244" s="4">
        <v>37628</v>
      </c>
      <c r="B10244">
        <v>4.04</v>
      </c>
    </row>
    <row r="10245" spans="1:2" hidden="1">
      <c r="A10245" s="4">
        <v>37629</v>
      </c>
      <c r="B10245">
        <v>4</v>
      </c>
    </row>
    <row r="10246" spans="1:2" hidden="1">
      <c r="A10246" s="4">
        <v>37630</v>
      </c>
      <c r="B10246">
        <v>4.1900000000000004</v>
      </c>
    </row>
    <row r="10247" spans="1:2" hidden="1">
      <c r="A10247" s="4">
        <v>37631</v>
      </c>
      <c r="B10247">
        <v>4.16</v>
      </c>
    </row>
    <row r="10248" spans="1:2" hidden="1">
      <c r="A10248" s="4">
        <v>37634</v>
      </c>
      <c r="B10248">
        <v>4.1500000000000004</v>
      </c>
    </row>
    <row r="10249" spans="1:2" hidden="1">
      <c r="A10249" s="4">
        <v>37635</v>
      </c>
      <c r="B10249">
        <v>4.0999999999999996</v>
      </c>
    </row>
    <row r="10250" spans="1:2" hidden="1">
      <c r="A10250" s="4">
        <v>37636</v>
      </c>
      <c r="B10250">
        <v>4.0999999999999996</v>
      </c>
    </row>
    <row r="10251" spans="1:2" hidden="1">
      <c r="A10251" s="4">
        <v>37637</v>
      </c>
      <c r="B10251">
        <v>4.0999999999999996</v>
      </c>
    </row>
    <row r="10252" spans="1:2" hidden="1">
      <c r="A10252" s="4">
        <v>37638</v>
      </c>
      <c r="B10252">
        <v>4.05</v>
      </c>
    </row>
    <row r="10253" spans="1:2" hidden="1">
      <c r="A10253" s="4">
        <v>37642</v>
      </c>
      <c r="B10253">
        <v>4.01</v>
      </c>
    </row>
    <row r="10254" spans="1:2" hidden="1">
      <c r="A10254" s="4">
        <v>37643</v>
      </c>
      <c r="B10254">
        <v>3.95</v>
      </c>
    </row>
    <row r="10255" spans="1:2" hidden="1">
      <c r="A10255" s="4">
        <v>37644</v>
      </c>
      <c r="B10255">
        <v>3.98</v>
      </c>
    </row>
    <row r="10256" spans="1:2" hidden="1">
      <c r="A10256" s="4">
        <v>37645</v>
      </c>
      <c r="B10256">
        <v>3.94</v>
      </c>
    </row>
    <row r="10257" spans="1:2" hidden="1">
      <c r="A10257" s="4">
        <v>37648</v>
      </c>
      <c r="B10257">
        <v>3.98</v>
      </c>
    </row>
    <row r="10258" spans="1:2" hidden="1">
      <c r="A10258" s="4">
        <v>37649</v>
      </c>
      <c r="B10258">
        <v>4</v>
      </c>
    </row>
    <row r="10259" spans="1:2" hidden="1">
      <c r="A10259" s="4">
        <v>37650</v>
      </c>
      <c r="B10259">
        <v>4.0599999999999996</v>
      </c>
    </row>
    <row r="10260" spans="1:2" hidden="1">
      <c r="A10260" s="4">
        <v>37651</v>
      </c>
      <c r="B10260">
        <v>4</v>
      </c>
    </row>
    <row r="10261" spans="1:2" hidden="1">
      <c r="A10261" s="4">
        <v>37652</v>
      </c>
      <c r="B10261">
        <v>4</v>
      </c>
    </row>
    <row r="10262" spans="1:2" hidden="1">
      <c r="A10262" s="4">
        <v>37655</v>
      </c>
      <c r="B10262">
        <v>4.01</v>
      </c>
    </row>
    <row r="10263" spans="1:2" hidden="1">
      <c r="A10263" s="4">
        <v>37656</v>
      </c>
      <c r="B10263">
        <v>3.96</v>
      </c>
    </row>
    <row r="10264" spans="1:2" hidden="1">
      <c r="A10264" s="4">
        <v>37657</v>
      </c>
      <c r="B10264">
        <v>4.0199999999999996</v>
      </c>
    </row>
    <row r="10265" spans="1:2" hidden="1">
      <c r="A10265" s="4">
        <v>37658</v>
      </c>
      <c r="B10265">
        <v>3.97</v>
      </c>
    </row>
    <row r="10266" spans="1:2" hidden="1">
      <c r="A10266" s="4">
        <v>37659</v>
      </c>
      <c r="B10266">
        <v>3.96</v>
      </c>
    </row>
    <row r="10267" spans="1:2" hidden="1">
      <c r="A10267" s="4">
        <v>37662</v>
      </c>
      <c r="B10267">
        <v>3.99</v>
      </c>
    </row>
    <row r="10268" spans="1:2" hidden="1">
      <c r="A10268" s="4">
        <v>37663</v>
      </c>
      <c r="B10268">
        <v>3.98</v>
      </c>
    </row>
    <row r="10269" spans="1:2" hidden="1">
      <c r="A10269" s="4">
        <v>37664</v>
      </c>
      <c r="B10269">
        <v>3.93</v>
      </c>
    </row>
    <row r="10270" spans="1:2" hidden="1">
      <c r="A10270" s="4">
        <v>37665</v>
      </c>
      <c r="B10270">
        <v>3.89</v>
      </c>
    </row>
    <row r="10271" spans="1:2" hidden="1">
      <c r="A10271" s="4">
        <v>37666</v>
      </c>
      <c r="B10271">
        <v>3.95</v>
      </c>
    </row>
    <row r="10272" spans="1:2" hidden="1">
      <c r="A10272" s="4">
        <v>37670</v>
      </c>
      <c r="B10272">
        <v>3.94</v>
      </c>
    </row>
    <row r="10273" spans="1:2" hidden="1">
      <c r="A10273" s="4">
        <v>37671</v>
      </c>
      <c r="B10273">
        <v>3.88</v>
      </c>
    </row>
    <row r="10274" spans="1:2" hidden="1">
      <c r="A10274" s="4">
        <v>37672</v>
      </c>
      <c r="B10274">
        <v>3.85</v>
      </c>
    </row>
    <row r="10275" spans="1:2" hidden="1">
      <c r="A10275" s="4">
        <v>37673</v>
      </c>
      <c r="B10275">
        <v>3.9</v>
      </c>
    </row>
    <row r="10276" spans="1:2" hidden="1">
      <c r="A10276" s="4">
        <v>37676</v>
      </c>
      <c r="B10276">
        <v>3.86</v>
      </c>
    </row>
    <row r="10277" spans="1:2" hidden="1">
      <c r="A10277" s="4">
        <v>37677</v>
      </c>
      <c r="B10277">
        <v>3.81</v>
      </c>
    </row>
    <row r="10278" spans="1:2" hidden="1">
      <c r="A10278" s="4">
        <v>37678</v>
      </c>
      <c r="B10278">
        <v>3.78</v>
      </c>
    </row>
    <row r="10279" spans="1:2" hidden="1">
      <c r="A10279" s="4">
        <v>37679</v>
      </c>
      <c r="B10279">
        <v>3.76</v>
      </c>
    </row>
    <row r="10280" spans="1:2" hidden="1">
      <c r="A10280" s="4">
        <v>37680</v>
      </c>
      <c r="B10280">
        <v>3.71</v>
      </c>
    </row>
    <row r="10281" spans="1:2" hidden="1">
      <c r="A10281" s="4">
        <v>37683</v>
      </c>
      <c r="B10281">
        <v>3.68</v>
      </c>
    </row>
    <row r="10282" spans="1:2" hidden="1">
      <c r="A10282" s="4">
        <v>37684</v>
      </c>
      <c r="B10282">
        <v>3.65</v>
      </c>
    </row>
    <row r="10283" spans="1:2" hidden="1">
      <c r="A10283" s="4">
        <v>37685</v>
      </c>
      <c r="B10283">
        <v>3.63</v>
      </c>
    </row>
    <row r="10284" spans="1:2" hidden="1">
      <c r="A10284" s="4">
        <v>37686</v>
      </c>
      <c r="B10284">
        <v>3.67</v>
      </c>
    </row>
    <row r="10285" spans="1:2" hidden="1">
      <c r="A10285" s="4">
        <v>37687</v>
      </c>
      <c r="B10285">
        <v>3.63</v>
      </c>
    </row>
    <row r="10286" spans="1:2" hidden="1">
      <c r="A10286" s="4">
        <v>37690</v>
      </c>
      <c r="B10286">
        <v>3.59</v>
      </c>
    </row>
    <row r="10287" spans="1:2" hidden="1">
      <c r="A10287" s="4">
        <v>37691</v>
      </c>
      <c r="B10287">
        <v>3.6</v>
      </c>
    </row>
    <row r="10288" spans="1:2" hidden="1">
      <c r="A10288" s="4">
        <v>37692</v>
      </c>
      <c r="B10288">
        <v>3.6</v>
      </c>
    </row>
    <row r="10289" spans="1:2" hidden="1">
      <c r="A10289" s="4">
        <v>37693</v>
      </c>
      <c r="B10289">
        <v>3.74</v>
      </c>
    </row>
    <row r="10290" spans="1:2" hidden="1">
      <c r="A10290" s="4">
        <v>37694</v>
      </c>
      <c r="B10290">
        <v>3.72</v>
      </c>
    </row>
    <row r="10291" spans="1:2" hidden="1">
      <c r="A10291" s="4">
        <v>37697</v>
      </c>
      <c r="B10291">
        <v>3.82</v>
      </c>
    </row>
    <row r="10292" spans="1:2" hidden="1">
      <c r="A10292" s="4">
        <v>37698</v>
      </c>
      <c r="B10292">
        <v>3.91</v>
      </c>
    </row>
    <row r="10293" spans="1:2" hidden="1">
      <c r="A10293" s="4">
        <v>37699</v>
      </c>
      <c r="B10293">
        <v>3.98</v>
      </c>
    </row>
    <row r="10294" spans="1:2" hidden="1">
      <c r="A10294" s="4">
        <v>37700</v>
      </c>
      <c r="B10294">
        <v>4.01</v>
      </c>
    </row>
    <row r="10295" spans="1:2" hidden="1">
      <c r="A10295" s="4">
        <v>37701</v>
      </c>
      <c r="B10295">
        <v>4.1100000000000003</v>
      </c>
    </row>
    <row r="10296" spans="1:2" hidden="1">
      <c r="A10296" s="4">
        <v>37704</v>
      </c>
      <c r="B10296">
        <v>3.98</v>
      </c>
    </row>
    <row r="10297" spans="1:2" hidden="1">
      <c r="A10297" s="4">
        <v>37705</v>
      </c>
      <c r="B10297">
        <v>3.97</v>
      </c>
    </row>
    <row r="10298" spans="1:2" hidden="1">
      <c r="A10298" s="4">
        <v>37706</v>
      </c>
      <c r="B10298">
        <v>3.96</v>
      </c>
    </row>
    <row r="10299" spans="1:2" hidden="1">
      <c r="A10299" s="4">
        <v>37707</v>
      </c>
      <c r="B10299">
        <v>3.95</v>
      </c>
    </row>
    <row r="10300" spans="1:2" hidden="1">
      <c r="A10300" s="4">
        <v>37708</v>
      </c>
      <c r="B10300">
        <v>3.92</v>
      </c>
    </row>
    <row r="10301" spans="1:2" hidden="1">
      <c r="A10301" s="4">
        <v>37711</v>
      </c>
      <c r="B10301">
        <v>3.83</v>
      </c>
    </row>
    <row r="10302" spans="1:2" hidden="1">
      <c r="A10302" s="4">
        <v>37712</v>
      </c>
      <c r="B10302">
        <v>3.84</v>
      </c>
    </row>
    <row r="10303" spans="1:2" hidden="1">
      <c r="A10303" s="4">
        <v>37713</v>
      </c>
      <c r="B10303">
        <v>3.94</v>
      </c>
    </row>
    <row r="10304" spans="1:2" hidden="1">
      <c r="A10304" s="4">
        <v>37714</v>
      </c>
      <c r="B10304">
        <v>3.93</v>
      </c>
    </row>
    <row r="10305" spans="1:2" hidden="1">
      <c r="A10305" s="4">
        <v>37715</v>
      </c>
      <c r="B10305">
        <v>3.96</v>
      </c>
    </row>
    <row r="10306" spans="1:2" hidden="1">
      <c r="A10306" s="4">
        <v>37718</v>
      </c>
      <c r="B10306">
        <v>4.03</v>
      </c>
    </row>
    <row r="10307" spans="1:2" hidden="1">
      <c r="A10307" s="4">
        <v>37719</v>
      </c>
      <c r="B10307">
        <v>3.95</v>
      </c>
    </row>
    <row r="10308" spans="1:2" hidden="1">
      <c r="A10308" s="4">
        <v>37720</v>
      </c>
      <c r="B10308">
        <v>3.93</v>
      </c>
    </row>
    <row r="10309" spans="1:2" hidden="1">
      <c r="A10309" s="4">
        <v>37721</v>
      </c>
      <c r="B10309">
        <v>3.95</v>
      </c>
    </row>
    <row r="10310" spans="1:2" hidden="1">
      <c r="A10310" s="4">
        <v>37722</v>
      </c>
      <c r="B10310">
        <v>4</v>
      </c>
    </row>
    <row r="10311" spans="1:2" hidden="1">
      <c r="A10311" s="4">
        <v>37725</v>
      </c>
      <c r="B10311">
        <v>4.04</v>
      </c>
    </row>
    <row r="10312" spans="1:2" hidden="1">
      <c r="A10312" s="4">
        <v>37726</v>
      </c>
      <c r="B10312">
        <v>3.98</v>
      </c>
    </row>
    <row r="10313" spans="1:2" hidden="1">
      <c r="A10313" s="4">
        <v>37727</v>
      </c>
      <c r="B10313">
        <v>3.96</v>
      </c>
    </row>
    <row r="10314" spans="1:2" hidden="1">
      <c r="A10314" s="4">
        <v>37728</v>
      </c>
      <c r="B10314">
        <v>3.98</v>
      </c>
    </row>
    <row r="10315" spans="1:2" hidden="1">
      <c r="A10315" s="4">
        <v>37732</v>
      </c>
      <c r="B10315">
        <v>4</v>
      </c>
    </row>
    <row r="10316" spans="1:2" hidden="1">
      <c r="A10316" s="4">
        <v>37733</v>
      </c>
      <c r="B10316">
        <v>4.01</v>
      </c>
    </row>
    <row r="10317" spans="1:2" hidden="1">
      <c r="A10317" s="4">
        <v>37734</v>
      </c>
      <c r="B10317">
        <v>4.0199999999999996</v>
      </c>
    </row>
    <row r="10318" spans="1:2" hidden="1">
      <c r="A10318" s="4">
        <v>37735</v>
      </c>
      <c r="B10318">
        <v>3.93</v>
      </c>
    </row>
    <row r="10319" spans="1:2" hidden="1">
      <c r="A10319" s="4">
        <v>37736</v>
      </c>
      <c r="B10319">
        <v>3.91</v>
      </c>
    </row>
    <row r="10320" spans="1:2" hidden="1">
      <c r="A10320" s="4">
        <v>37739</v>
      </c>
      <c r="B10320">
        <v>3.92</v>
      </c>
    </row>
    <row r="10321" spans="1:2" hidden="1">
      <c r="A10321" s="4">
        <v>37740</v>
      </c>
      <c r="B10321">
        <v>3.96</v>
      </c>
    </row>
    <row r="10322" spans="1:2" hidden="1">
      <c r="A10322" s="4">
        <v>37741</v>
      </c>
      <c r="B10322">
        <v>3.89</v>
      </c>
    </row>
    <row r="10323" spans="1:2" hidden="1">
      <c r="A10323" s="4">
        <v>37742</v>
      </c>
      <c r="B10323">
        <v>3.88</v>
      </c>
    </row>
    <row r="10324" spans="1:2" hidden="1">
      <c r="A10324" s="4">
        <v>37743</v>
      </c>
      <c r="B10324">
        <v>3.94</v>
      </c>
    </row>
    <row r="10325" spans="1:2" hidden="1">
      <c r="A10325" s="4">
        <v>37746</v>
      </c>
      <c r="B10325">
        <v>3.92</v>
      </c>
    </row>
    <row r="10326" spans="1:2" hidden="1">
      <c r="A10326" s="4">
        <v>37747</v>
      </c>
      <c r="B10326">
        <v>3.84</v>
      </c>
    </row>
    <row r="10327" spans="1:2" hidden="1">
      <c r="A10327" s="4">
        <v>37748</v>
      </c>
      <c r="B10327">
        <v>3.72</v>
      </c>
    </row>
    <row r="10328" spans="1:2" hidden="1">
      <c r="A10328" s="4">
        <v>37749</v>
      </c>
      <c r="B10328">
        <v>3.7</v>
      </c>
    </row>
    <row r="10329" spans="1:2" hidden="1">
      <c r="A10329" s="4">
        <v>37750</v>
      </c>
      <c r="B10329">
        <v>3.69</v>
      </c>
    </row>
    <row r="10330" spans="1:2" hidden="1">
      <c r="A10330" s="4">
        <v>37753</v>
      </c>
      <c r="B10330">
        <v>3.64</v>
      </c>
    </row>
    <row r="10331" spans="1:2" hidden="1">
      <c r="A10331" s="4">
        <v>37754</v>
      </c>
      <c r="B10331">
        <v>3.63</v>
      </c>
    </row>
    <row r="10332" spans="1:2" hidden="1">
      <c r="A10332" s="4">
        <v>37755</v>
      </c>
      <c r="B10332">
        <v>3.53</v>
      </c>
    </row>
    <row r="10333" spans="1:2" hidden="1">
      <c r="A10333" s="4">
        <v>37756</v>
      </c>
      <c r="B10333">
        <v>3.53</v>
      </c>
    </row>
    <row r="10334" spans="1:2" hidden="1">
      <c r="A10334" s="4">
        <v>37757</v>
      </c>
      <c r="B10334">
        <v>3.46</v>
      </c>
    </row>
    <row r="10335" spans="1:2" hidden="1">
      <c r="A10335" s="4">
        <v>37760</v>
      </c>
      <c r="B10335">
        <v>3.46</v>
      </c>
    </row>
    <row r="10336" spans="1:2" hidden="1">
      <c r="A10336" s="4">
        <v>37761</v>
      </c>
      <c r="B10336">
        <v>3.38</v>
      </c>
    </row>
    <row r="10337" spans="1:2" hidden="1">
      <c r="A10337" s="4">
        <v>37762</v>
      </c>
      <c r="B10337">
        <v>3.39</v>
      </c>
    </row>
    <row r="10338" spans="1:2" hidden="1">
      <c r="A10338" s="4">
        <v>37763</v>
      </c>
      <c r="B10338">
        <v>3.34</v>
      </c>
    </row>
    <row r="10339" spans="1:2" hidden="1">
      <c r="A10339" s="4">
        <v>37764</v>
      </c>
      <c r="B10339">
        <v>3.34</v>
      </c>
    </row>
    <row r="10340" spans="1:2" hidden="1">
      <c r="A10340" s="4">
        <v>37768</v>
      </c>
      <c r="B10340">
        <v>3.41</v>
      </c>
    </row>
    <row r="10341" spans="1:2" hidden="1">
      <c r="A10341" s="4">
        <v>37769</v>
      </c>
      <c r="B10341">
        <v>3.44</v>
      </c>
    </row>
    <row r="10342" spans="1:2" hidden="1">
      <c r="A10342" s="4">
        <v>37770</v>
      </c>
      <c r="B10342">
        <v>3.34</v>
      </c>
    </row>
    <row r="10343" spans="1:2" hidden="1">
      <c r="A10343" s="4">
        <v>37771</v>
      </c>
      <c r="B10343">
        <v>3.37</v>
      </c>
    </row>
    <row r="10344" spans="1:2" hidden="1">
      <c r="A10344" s="4">
        <v>37774</v>
      </c>
      <c r="B10344">
        <v>3.43</v>
      </c>
    </row>
    <row r="10345" spans="1:2" hidden="1">
      <c r="A10345" s="4">
        <v>37775</v>
      </c>
      <c r="B10345">
        <v>3.34</v>
      </c>
    </row>
    <row r="10346" spans="1:2" hidden="1">
      <c r="A10346" s="4">
        <v>37776</v>
      </c>
      <c r="B10346">
        <v>3.3</v>
      </c>
    </row>
    <row r="10347" spans="1:2" hidden="1">
      <c r="A10347" s="4">
        <v>37777</v>
      </c>
      <c r="B10347">
        <v>3.34</v>
      </c>
    </row>
    <row r="10348" spans="1:2" hidden="1">
      <c r="A10348" s="4">
        <v>37778</v>
      </c>
      <c r="B10348">
        <v>3.37</v>
      </c>
    </row>
    <row r="10349" spans="1:2" hidden="1">
      <c r="A10349" s="4">
        <v>37781</v>
      </c>
      <c r="B10349">
        <v>3.29</v>
      </c>
    </row>
    <row r="10350" spans="1:2" hidden="1">
      <c r="A10350" s="4">
        <v>37782</v>
      </c>
      <c r="B10350">
        <v>3.2</v>
      </c>
    </row>
    <row r="10351" spans="1:2" hidden="1">
      <c r="A10351" s="4">
        <v>37783</v>
      </c>
      <c r="B10351">
        <v>3.21</v>
      </c>
    </row>
    <row r="10352" spans="1:2" hidden="1">
      <c r="A10352" s="4">
        <v>37784</v>
      </c>
      <c r="B10352">
        <v>3.18</v>
      </c>
    </row>
    <row r="10353" spans="1:2" hidden="1">
      <c r="A10353" s="4">
        <v>37785</v>
      </c>
      <c r="B10353">
        <v>3.13</v>
      </c>
    </row>
    <row r="10354" spans="1:2" hidden="1">
      <c r="A10354" s="4">
        <v>37788</v>
      </c>
      <c r="B10354">
        <v>3.18</v>
      </c>
    </row>
    <row r="10355" spans="1:2" hidden="1">
      <c r="A10355" s="4">
        <v>37789</v>
      </c>
      <c r="B10355">
        <v>3.27</v>
      </c>
    </row>
    <row r="10356" spans="1:2" hidden="1">
      <c r="A10356" s="4">
        <v>37790</v>
      </c>
      <c r="B10356">
        <v>3.37</v>
      </c>
    </row>
    <row r="10357" spans="1:2" hidden="1">
      <c r="A10357" s="4">
        <v>37791</v>
      </c>
      <c r="B10357">
        <v>3.35</v>
      </c>
    </row>
    <row r="10358" spans="1:2" hidden="1">
      <c r="A10358" s="4">
        <v>37792</v>
      </c>
      <c r="B10358">
        <v>3.4</v>
      </c>
    </row>
    <row r="10359" spans="1:2" hidden="1">
      <c r="A10359" s="4">
        <v>37795</v>
      </c>
      <c r="B10359">
        <v>3.32</v>
      </c>
    </row>
    <row r="10360" spans="1:2" hidden="1">
      <c r="A10360" s="4">
        <v>37796</v>
      </c>
      <c r="B10360">
        <v>3.29</v>
      </c>
    </row>
    <row r="10361" spans="1:2" hidden="1">
      <c r="A10361" s="4">
        <v>37797</v>
      </c>
      <c r="B10361">
        <v>3.38</v>
      </c>
    </row>
    <row r="10362" spans="1:2" hidden="1">
      <c r="A10362" s="4">
        <v>37798</v>
      </c>
      <c r="B10362">
        <v>3.55</v>
      </c>
    </row>
    <row r="10363" spans="1:2" hidden="1">
      <c r="A10363" s="4">
        <v>37799</v>
      </c>
      <c r="B10363">
        <v>3.58</v>
      </c>
    </row>
    <row r="10364" spans="1:2" hidden="1">
      <c r="A10364" s="4">
        <v>37802</v>
      </c>
      <c r="B10364">
        <v>3.54</v>
      </c>
    </row>
    <row r="10365" spans="1:2" hidden="1">
      <c r="A10365" s="4">
        <v>37803</v>
      </c>
      <c r="B10365">
        <v>3.56</v>
      </c>
    </row>
    <row r="10366" spans="1:2" hidden="1">
      <c r="A10366" s="4">
        <v>37804</v>
      </c>
      <c r="B10366">
        <v>3.56</v>
      </c>
    </row>
    <row r="10367" spans="1:2" hidden="1">
      <c r="A10367" s="4">
        <v>37805</v>
      </c>
      <c r="B10367">
        <v>3.67</v>
      </c>
    </row>
    <row r="10368" spans="1:2" hidden="1">
      <c r="A10368" s="4">
        <v>37809</v>
      </c>
      <c r="B10368">
        <v>3.74</v>
      </c>
    </row>
    <row r="10369" spans="1:2" hidden="1">
      <c r="A10369" s="4">
        <v>37810</v>
      </c>
      <c r="B10369">
        <v>3.75</v>
      </c>
    </row>
    <row r="10370" spans="1:2" hidden="1">
      <c r="A10370" s="4">
        <v>37811</v>
      </c>
      <c r="B10370">
        <v>3.73</v>
      </c>
    </row>
    <row r="10371" spans="1:2" hidden="1">
      <c r="A10371" s="4">
        <v>37812</v>
      </c>
      <c r="B10371">
        <v>3.7</v>
      </c>
    </row>
    <row r="10372" spans="1:2" hidden="1">
      <c r="A10372" s="4">
        <v>37813</v>
      </c>
      <c r="B10372">
        <v>3.66</v>
      </c>
    </row>
    <row r="10373" spans="1:2" hidden="1">
      <c r="A10373" s="4">
        <v>37816</v>
      </c>
      <c r="B10373">
        <v>3.74</v>
      </c>
    </row>
    <row r="10374" spans="1:2" hidden="1">
      <c r="A10374" s="4">
        <v>37817</v>
      </c>
      <c r="B10374">
        <v>3.94</v>
      </c>
    </row>
    <row r="10375" spans="1:2" hidden="1">
      <c r="A10375" s="4">
        <v>37818</v>
      </c>
      <c r="B10375">
        <v>3.97</v>
      </c>
    </row>
    <row r="10376" spans="1:2" hidden="1">
      <c r="A10376" s="4">
        <v>37819</v>
      </c>
      <c r="B10376">
        <v>3.98</v>
      </c>
    </row>
    <row r="10377" spans="1:2" hidden="1">
      <c r="A10377" s="4">
        <v>37820</v>
      </c>
      <c r="B10377">
        <v>4</v>
      </c>
    </row>
    <row r="10378" spans="1:2" hidden="1">
      <c r="A10378" s="4">
        <v>37823</v>
      </c>
      <c r="B10378">
        <v>4.1900000000000004</v>
      </c>
    </row>
    <row r="10379" spans="1:2" hidden="1">
      <c r="A10379" s="4">
        <v>37824</v>
      </c>
      <c r="B10379">
        <v>4.17</v>
      </c>
    </row>
    <row r="10380" spans="1:2" hidden="1">
      <c r="A10380" s="4">
        <v>37825</v>
      </c>
      <c r="B10380">
        <v>4.12</v>
      </c>
    </row>
    <row r="10381" spans="1:2" hidden="1">
      <c r="A10381" s="4">
        <v>37826</v>
      </c>
      <c r="B10381">
        <v>4.2</v>
      </c>
    </row>
    <row r="10382" spans="1:2" hidden="1">
      <c r="A10382" s="4">
        <v>37827</v>
      </c>
      <c r="B10382">
        <v>4.22</v>
      </c>
    </row>
    <row r="10383" spans="1:2" hidden="1">
      <c r="A10383" s="4">
        <v>37830</v>
      </c>
      <c r="B10383">
        <v>4.3099999999999996</v>
      </c>
    </row>
    <row r="10384" spans="1:2" hidden="1">
      <c r="A10384" s="4">
        <v>37831</v>
      </c>
      <c r="B10384">
        <v>4.42</v>
      </c>
    </row>
    <row r="10385" spans="1:2" hidden="1">
      <c r="A10385" s="4">
        <v>37832</v>
      </c>
      <c r="B10385">
        <v>4.34</v>
      </c>
    </row>
    <row r="10386" spans="1:2" hidden="1">
      <c r="A10386" s="4">
        <v>37833</v>
      </c>
      <c r="B10386">
        <v>4.49</v>
      </c>
    </row>
    <row r="10387" spans="1:2" hidden="1">
      <c r="A10387" s="4">
        <v>37834</v>
      </c>
      <c r="B10387">
        <v>4.4400000000000004</v>
      </c>
    </row>
    <row r="10388" spans="1:2" hidden="1">
      <c r="A10388" s="4">
        <v>37837</v>
      </c>
      <c r="B10388">
        <v>4.3499999999999996</v>
      </c>
    </row>
    <row r="10389" spans="1:2" hidden="1">
      <c r="A10389" s="4">
        <v>37838</v>
      </c>
      <c r="B10389">
        <v>4.47</v>
      </c>
    </row>
    <row r="10390" spans="1:2" hidden="1">
      <c r="A10390" s="4">
        <v>37839</v>
      </c>
      <c r="B10390">
        <v>4.32</v>
      </c>
    </row>
    <row r="10391" spans="1:2" hidden="1">
      <c r="A10391" s="4">
        <v>37840</v>
      </c>
      <c r="B10391">
        <v>4.3</v>
      </c>
    </row>
    <row r="10392" spans="1:2" hidden="1">
      <c r="A10392" s="4">
        <v>37841</v>
      </c>
      <c r="B10392">
        <v>4.2699999999999996</v>
      </c>
    </row>
    <row r="10393" spans="1:2" hidden="1">
      <c r="A10393" s="4">
        <v>37844</v>
      </c>
      <c r="B10393">
        <v>4.38</v>
      </c>
    </row>
    <row r="10394" spans="1:2" hidden="1">
      <c r="A10394" s="4">
        <v>37845</v>
      </c>
      <c r="B10394">
        <v>4.37</v>
      </c>
    </row>
    <row r="10395" spans="1:2" hidden="1">
      <c r="A10395" s="4">
        <v>37846</v>
      </c>
      <c r="B10395">
        <v>4.58</v>
      </c>
    </row>
    <row r="10396" spans="1:2" hidden="1">
      <c r="A10396" s="4">
        <v>37847</v>
      </c>
      <c r="B10396">
        <v>4.55</v>
      </c>
    </row>
    <row r="10397" spans="1:2" hidden="1">
      <c r="A10397" s="4">
        <v>37848</v>
      </c>
      <c r="B10397">
        <v>4.55</v>
      </c>
    </row>
    <row r="10398" spans="1:2" hidden="1">
      <c r="A10398" s="4">
        <v>37851</v>
      </c>
      <c r="B10398">
        <v>4.49</v>
      </c>
    </row>
    <row r="10399" spans="1:2" hidden="1">
      <c r="A10399" s="4">
        <v>37852</v>
      </c>
      <c r="B10399">
        <v>4.38</v>
      </c>
    </row>
    <row r="10400" spans="1:2" hidden="1">
      <c r="A10400" s="4">
        <v>37853</v>
      </c>
      <c r="B10400">
        <v>4.45</v>
      </c>
    </row>
    <row r="10401" spans="1:4" hidden="1">
      <c r="A10401" s="4">
        <v>37854</v>
      </c>
      <c r="B10401">
        <v>4.53</v>
      </c>
    </row>
    <row r="10402" spans="1:4" hidden="1">
      <c r="A10402" s="4">
        <v>37855</v>
      </c>
      <c r="B10402">
        <v>4.4800000000000004</v>
      </c>
    </row>
    <row r="10403" spans="1:4" hidden="1">
      <c r="A10403" s="4">
        <v>37858</v>
      </c>
      <c r="B10403">
        <v>4.53</v>
      </c>
    </row>
    <row r="10404" spans="1:4" hidden="1">
      <c r="A10404" s="4">
        <v>37859</v>
      </c>
      <c r="B10404">
        <v>4.5</v>
      </c>
    </row>
    <row r="10405" spans="1:4" hidden="1">
      <c r="A10405" s="4">
        <v>37860</v>
      </c>
      <c r="B10405">
        <v>4.54</v>
      </c>
    </row>
    <row r="10406" spans="1:4" hidden="1">
      <c r="A10406" s="4">
        <v>37861</v>
      </c>
      <c r="B10406">
        <v>4.42</v>
      </c>
    </row>
    <row r="10407" spans="1:4" hidden="1">
      <c r="A10407" s="4">
        <v>37862</v>
      </c>
      <c r="B10407">
        <v>4.45</v>
      </c>
    </row>
    <row r="10408" spans="1:4" hidden="1">
      <c r="A10408" s="4">
        <v>37866</v>
      </c>
      <c r="B10408">
        <v>4.6100000000000003</v>
      </c>
    </row>
    <row r="10409" spans="1:4" hidden="1">
      <c r="A10409" s="4">
        <v>37867</v>
      </c>
      <c r="B10409">
        <v>4.5999999999999996</v>
      </c>
    </row>
    <row r="10410" spans="1:4" hidden="1">
      <c r="A10410" s="4">
        <v>37868</v>
      </c>
      <c r="B10410">
        <v>4.5199999999999996</v>
      </c>
      <c r="C10410" s="12"/>
      <c r="D10410" s="26"/>
    </row>
    <row r="10411" spans="1:4" hidden="1">
      <c r="A10411" s="4">
        <v>37869</v>
      </c>
      <c r="B10411">
        <v>4.3499999999999996</v>
      </c>
    </row>
    <row r="10412" spans="1:4" hidden="1">
      <c r="A10412" s="4">
        <v>37872</v>
      </c>
      <c r="B10412">
        <v>4.41</v>
      </c>
    </row>
    <row r="10413" spans="1:4" hidden="1">
      <c r="A10413" s="4">
        <v>37873</v>
      </c>
      <c r="B10413">
        <v>4.37</v>
      </c>
    </row>
    <row r="10414" spans="1:4" hidden="1">
      <c r="A10414" s="4">
        <v>37874</v>
      </c>
      <c r="B10414">
        <v>4.28</v>
      </c>
    </row>
    <row r="10415" spans="1:4" hidden="1">
      <c r="A10415" s="4">
        <v>37875</v>
      </c>
      <c r="B10415">
        <v>4.3499999999999996</v>
      </c>
    </row>
    <row r="10416" spans="1:4" hidden="1">
      <c r="A10416" s="4">
        <v>37876</v>
      </c>
      <c r="B10416">
        <v>4.2699999999999996</v>
      </c>
    </row>
    <row r="10417" spans="1:2" hidden="1">
      <c r="A10417" s="4">
        <v>37879</v>
      </c>
      <c r="B10417">
        <v>4.28</v>
      </c>
    </row>
    <row r="10418" spans="1:2" hidden="1">
      <c r="A10418" s="4">
        <v>37880</v>
      </c>
      <c r="B10418">
        <v>4.29</v>
      </c>
    </row>
    <row r="10419" spans="1:2" hidden="1">
      <c r="A10419" s="4">
        <v>37881</v>
      </c>
      <c r="B10419">
        <v>4.2</v>
      </c>
    </row>
    <row r="10420" spans="1:2" hidden="1">
      <c r="A10420" s="4">
        <v>37882</v>
      </c>
      <c r="B10420">
        <v>4.1900000000000004</v>
      </c>
    </row>
    <row r="10421" spans="1:2" hidden="1">
      <c r="A10421" s="4">
        <v>37883</v>
      </c>
      <c r="B10421">
        <v>4.17</v>
      </c>
    </row>
    <row r="10422" spans="1:2" hidden="1">
      <c r="A10422" s="4">
        <v>37886</v>
      </c>
      <c r="B10422">
        <v>4.26</v>
      </c>
    </row>
    <row r="10423" spans="1:2" hidden="1">
      <c r="A10423" s="4">
        <v>37887</v>
      </c>
      <c r="B10423">
        <v>4.24</v>
      </c>
    </row>
    <row r="10424" spans="1:2" hidden="1">
      <c r="A10424" s="4">
        <v>37888</v>
      </c>
      <c r="B10424">
        <v>4.16</v>
      </c>
    </row>
    <row r="10425" spans="1:2" hidden="1">
      <c r="A10425" s="4">
        <v>37889</v>
      </c>
      <c r="B10425">
        <v>4.12</v>
      </c>
    </row>
    <row r="10426" spans="1:2" hidden="1">
      <c r="A10426" s="4">
        <v>37890</v>
      </c>
      <c r="B10426">
        <v>4.04</v>
      </c>
    </row>
    <row r="10427" spans="1:2" hidden="1">
      <c r="A10427" s="4">
        <v>37893</v>
      </c>
      <c r="B10427">
        <v>4.09</v>
      </c>
    </row>
    <row r="10428" spans="1:2" hidden="1">
      <c r="A10428" s="4">
        <v>37894</v>
      </c>
      <c r="B10428">
        <v>3.96</v>
      </c>
    </row>
    <row r="10429" spans="1:2" hidden="1">
      <c r="A10429" s="4">
        <v>37895</v>
      </c>
      <c r="B10429">
        <v>3.96</v>
      </c>
    </row>
    <row r="10430" spans="1:2" hidden="1">
      <c r="A10430" s="4">
        <v>37896</v>
      </c>
      <c r="B10430">
        <v>4.03</v>
      </c>
    </row>
    <row r="10431" spans="1:2" hidden="1">
      <c r="A10431" s="4">
        <v>37897</v>
      </c>
      <c r="B10431">
        <v>4.21</v>
      </c>
    </row>
    <row r="10432" spans="1:2" hidden="1">
      <c r="A10432" s="4">
        <v>37900</v>
      </c>
      <c r="B10432">
        <v>4.17</v>
      </c>
    </row>
    <row r="10433" spans="1:2" hidden="1">
      <c r="A10433" s="4">
        <v>37901</v>
      </c>
      <c r="B10433">
        <v>4.2699999999999996</v>
      </c>
    </row>
    <row r="10434" spans="1:2" hidden="1">
      <c r="A10434" s="4">
        <v>37902</v>
      </c>
      <c r="B10434">
        <v>4.2699999999999996</v>
      </c>
    </row>
    <row r="10435" spans="1:2" hidden="1">
      <c r="A10435" s="4">
        <v>37903</v>
      </c>
      <c r="B10435">
        <v>4.32</v>
      </c>
    </row>
    <row r="10436" spans="1:2" hidden="1">
      <c r="A10436" s="4">
        <v>37904</v>
      </c>
      <c r="B10436">
        <v>4.29</v>
      </c>
    </row>
    <row r="10437" spans="1:2" hidden="1">
      <c r="A10437" s="4">
        <v>37908</v>
      </c>
      <c r="B10437">
        <v>4.37</v>
      </c>
    </row>
    <row r="10438" spans="1:2" hidden="1">
      <c r="A10438" s="4">
        <v>37909</v>
      </c>
      <c r="B10438">
        <v>4.43</v>
      </c>
    </row>
    <row r="10439" spans="1:2" hidden="1">
      <c r="A10439" s="4">
        <v>37910</v>
      </c>
      <c r="B10439">
        <v>4.47</v>
      </c>
    </row>
    <row r="10440" spans="1:2" hidden="1">
      <c r="A10440" s="4">
        <v>37911</v>
      </c>
      <c r="B10440">
        <v>4.41</v>
      </c>
    </row>
    <row r="10441" spans="1:2" hidden="1">
      <c r="A10441" s="4">
        <v>37914</v>
      </c>
      <c r="B10441">
        <v>4.41</v>
      </c>
    </row>
    <row r="10442" spans="1:2" hidden="1">
      <c r="A10442" s="4">
        <v>37915</v>
      </c>
      <c r="B10442">
        <v>4.38</v>
      </c>
    </row>
    <row r="10443" spans="1:2" hidden="1">
      <c r="A10443" s="4">
        <v>37916</v>
      </c>
      <c r="B10443">
        <v>4.29</v>
      </c>
    </row>
    <row r="10444" spans="1:2" hidden="1">
      <c r="A10444" s="4">
        <v>37917</v>
      </c>
      <c r="B10444">
        <v>4.34</v>
      </c>
    </row>
    <row r="10445" spans="1:2" hidden="1">
      <c r="A10445" s="4">
        <v>37918</v>
      </c>
      <c r="B10445">
        <v>4.24</v>
      </c>
    </row>
    <row r="10446" spans="1:2" hidden="1">
      <c r="A10446" s="4">
        <v>37921</v>
      </c>
      <c r="B10446">
        <v>4.3</v>
      </c>
    </row>
    <row r="10447" spans="1:2" hidden="1">
      <c r="A10447" s="4">
        <v>37922</v>
      </c>
      <c r="B10447">
        <v>4.2300000000000004</v>
      </c>
    </row>
    <row r="10448" spans="1:2" hidden="1">
      <c r="A10448" s="4">
        <v>37923</v>
      </c>
      <c r="B10448">
        <v>4.3099999999999996</v>
      </c>
    </row>
    <row r="10449" spans="1:2" hidden="1">
      <c r="A10449" s="4">
        <v>37924</v>
      </c>
      <c r="B10449">
        <v>4.3600000000000003</v>
      </c>
    </row>
    <row r="10450" spans="1:2" hidden="1">
      <c r="A10450" s="4">
        <v>37925</v>
      </c>
      <c r="B10450">
        <v>4.33</v>
      </c>
    </row>
    <row r="10451" spans="1:2" hidden="1">
      <c r="A10451" s="4">
        <v>37928</v>
      </c>
      <c r="B10451">
        <v>4.4000000000000004</v>
      </c>
    </row>
    <row r="10452" spans="1:2" hidden="1">
      <c r="A10452" s="4">
        <v>37929</v>
      </c>
      <c r="B10452">
        <v>4.33</v>
      </c>
    </row>
    <row r="10453" spans="1:2" hidden="1">
      <c r="A10453" s="4">
        <v>37930</v>
      </c>
      <c r="B10453">
        <v>4.38</v>
      </c>
    </row>
    <row r="10454" spans="1:2" hidden="1">
      <c r="A10454" s="4">
        <v>37931</v>
      </c>
      <c r="B10454">
        <v>4.45</v>
      </c>
    </row>
    <row r="10455" spans="1:2" hidden="1">
      <c r="A10455" s="4">
        <v>37932</v>
      </c>
      <c r="B10455">
        <v>4.4800000000000004</v>
      </c>
    </row>
    <row r="10456" spans="1:2" hidden="1">
      <c r="A10456" s="4">
        <v>37935</v>
      </c>
      <c r="B10456">
        <v>4.49</v>
      </c>
    </row>
    <row r="10457" spans="1:2" hidden="1">
      <c r="A10457" s="4">
        <v>37937</v>
      </c>
      <c r="B10457">
        <v>4.4400000000000004</v>
      </c>
    </row>
    <row r="10458" spans="1:2" hidden="1">
      <c r="A10458" s="4">
        <v>37938</v>
      </c>
      <c r="B10458">
        <v>4.3</v>
      </c>
    </row>
    <row r="10459" spans="1:2" hidden="1">
      <c r="A10459" s="4">
        <v>37939</v>
      </c>
      <c r="B10459">
        <v>4.22</v>
      </c>
    </row>
    <row r="10460" spans="1:2" hidden="1">
      <c r="A10460" s="4">
        <v>37942</v>
      </c>
      <c r="B10460">
        <v>4.18</v>
      </c>
    </row>
    <row r="10461" spans="1:2" hidden="1">
      <c r="A10461" s="4">
        <v>37943</v>
      </c>
      <c r="B10461">
        <v>4.17</v>
      </c>
    </row>
    <row r="10462" spans="1:2" hidden="1">
      <c r="A10462" s="4">
        <v>37944</v>
      </c>
      <c r="B10462">
        <v>4.24</v>
      </c>
    </row>
    <row r="10463" spans="1:2" hidden="1">
      <c r="A10463" s="4">
        <v>37945</v>
      </c>
      <c r="B10463">
        <v>4.16</v>
      </c>
    </row>
    <row r="10464" spans="1:2" hidden="1">
      <c r="A10464" s="4">
        <v>37946</v>
      </c>
      <c r="B10464">
        <v>4.1500000000000004</v>
      </c>
    </row>
    <row r="10465" spans="1:4" hidden="1">
      <c r="A10465" s="4">
        <v>37949</v>
      </c>
      <c r="B10465">
        <v>4.2300000000000004</v>
      </c>
    </row>
    <row r="10466" spans="1:4" hidden="1">
      <c r="A10466" s="4">
        <v>37950</v>
      </c>
      <c r="B10466">
        <v>4.1900000000000004</v>
      </c>
    </row>
    <row r="10467" spans="1:4" hidden="1">
      <c r="A10467" s="4">
        <v>37951</v>
      </c>
      <c r="B10467">
        <v>4.25</v>
      </c>
    </row>
    <row r="10468" spans="1:4" hidden="1">
      <c r="A10468" s="4">
        <v>37953</v>
      </c>
      <c r="B10468">
        <v>4.34</v>
      </c>
    </row>
    <row r="10469" spans="1:4" hidden="1">
      <c r="A10469" s="4">
        <v>37956</v>
      </c>
      <c r="B10469">
        <v>4.4000000000000004</v>
      </c>
    </row>
    <row r="10470" spans="1:4" hidden="1">
      <c r="A10470" s="4">
        <v>37957</v>
      </c>
      <c r="B10470">
        <v>4.38</v>
      </c>
    </row>
    <row r="10471" spans="1:4" hidden="1">
      <c r="A10471" s="4">
        <v>37958</v>
      </c>
      <c r="B10471">
        <v>4.41</v>
      </c>
      <c r="C10471" s="12"/>
      <c r="D10471" s="26"/>
    </row>
    <row r="10472" spans="1:4" hidden="1">
      <c r="A10472" s="4">
        <v>37959</v>
      </c>
      <c r="B10472">
        <v>4.38</v>
      </c>
    </row>
    <row r="10473" spans="1:4" hidden="1">
      <c r="A10473" s="4">
        <v>37960</v>
      </c>
      <c r="B10473">
        <v>4.2300000000000004</v>
      </c>
    </row>
    <row r="10474" spans="1:4" hidden="1">
      <c r="A10474" s="4">
        <v>37963</v>
      </c>
      <c r="B10474">
        <v>4.29</v>
      </c>
    </row>
    <row r="10475" spans="1:4" hidden="1">
      <c r="A10475" s="4">
        <v>37964</v>
      </c>
      <c r="B10475">
        <v>4.32</v>
      </c>
    </row>
    <row r="10476" spans="1:4" hidden="1">
      <c r="A10476" s="4">
        <v>37965</v>
      </c>
      <c r="B10476">
        <v>4.3</v>
      </c>
    </row>
    <row r="10477" spans="1:4" hidden="1">
      <c r="A10477" s="4">
        <v>37966</v>
      </c>
      <c r="B10477">
        <v>4.2699999999999996</v>
      </c>
    </row>
    <row r="10478" spans="1:4" hidden="1">
      <c r="A10478" s="4">
        <v>37967</v>
      </c>
      <c r="B10478">
        <v>4.26</v>
      </c>
    </row>
    <row r="10479" spans="1:4" hidden="1">
      <c r="A10479" s="4">
        <v>37970</v>
      </c>
      <c r="B10479">
        <v>4.28</v>
      </c>
    </row>
    <row r="10480" spans="1:4" hidden="1">
      <c r="A10480" s="4">
        <v>37971</v>
      </c>
      <c r="B10480">
        <v>4.24</v>
      </c>
    </row>
    <row r="10481" spans="1:2" hidden="1">
      <c r="A10481" s="4">
        <v>37972</v>
      </c>
      <c r="B10481">
        <v>4.1900000000000004</v>
      </c>
    </row>
    <row r="10482" spans="1:2" hidden="1">
      <c r="A10482" s="4">
        <v>37973</v>
      </c>
      <c r="B10482">
        <v>4.16</v>
      </c>
    </row>
    <row r="10483" spans="1:2" hidden="1">
      <c r="A10483" s="4">
        <v>37974</v>
      </c>
      <c r="B10483">
        <v>4.1500000000000004</v>
      </c>
    </row>
    <row r="10484" spans="1:2" hidden="1">
      <c r="A10484" s="4">
        <v>37977</v>
      </c>
      <c r="B10484">
        <v>4.18</v>
      </c>
    </row>
    <row r="10485" spans="1:2" hidden="1">
      <c r="A10485" s="4">
        <v>37978</v>
      </c>
      <c r="B10485">
        <v>4.28</v>
      </c>
    </row>
    <row r="10486" spans="1:2" hidden="1">
      <c r="A10486" s="4">
        <v>37979</v>
      </c>
      <c r="B10486">
        <v>4.2</v>
      </c>
    </row>
    <row r="10487" spans="1:2" hidden="1">
      <c r="A10487" s="4">
        <v>37981</v>
      </c>
      <c r="B10487">
        <v>4.17</v>
      </c>
    </row>
    <row r="10488" spans="1:2" hidden="1">
      <c r="A10488" s="4">
        <v>37984</v>
      </c>
      <c r="B10488">
        <v>4.24</v>
      </c>
    </row>
    <row r="10489" spans="1:2" hidden="1">
      <c r="A10489" s="4">
        <v>37985</v>
      </c>
      <c r="B10489">
        <v>4.29</v>
      </c>
    </row>
    <row r="10490" spans="1:2" hidden="1">
      <c r="A10490" s="4">
        <v>37986</v>
      </c>
      <c r="B10490">
        <v>4.2699999999999996</v>
      </c>
    </row>
    <row r="10491" spans="1:2" hidden="1">
      <c r="A10491" s="4">
        <v>37988</v>
      </c>
      <c r="B10491">
        <v>4.38</v>
      </c>
    </row>
    <row r="10492" spans="1:2" hidden="1">
      <c r="A10492" s="4">
        <v>37991</v>
      </c>
      <c r="B10492">
        <v>4.41</v>
      </c>
    </row>
    <row r="10493" spans="1:2" hidden="1">
      <c r="A10493" s="4">
        <v>37992</v>
      </c>
      <c r="B10493">
        <v>4.29</v>
      </c>
    </row>
    <row r="10494" spans="1:2" hidden="1">
      <c r="A10494" s="4">
        <v>37993</v>
      </c>
      <c r="B10494">
        <v>4.2699999999999996</v>
      </c>
    </row>
    <row r="10495" spans="1:2" hidden="1">
      <c r="A10495" s="4">
        <v>37994</v>
      </c>
      <c r="B10495">
        <v>4.2699999999999996</v>
      </c>
    </row>
    <row r="10496" spans="1:2" hidden="1">
      <c r="A10496" s="4">
        <v>37995</v>
      </c>
      <c r="B10496">
        <v>4.1100000000000003</v>
      </c>
    </row>
    <row r="10497" spans="1:2" hidden="1">
      <c r="A10497" s="4">
        <v>37998</v>
      </c>
      <c r="B10497">
        <v>4.1100000000000003</v>
      </c>
    </row>
    <row r="10498" spans="1:2" hidden="1">
      <c r="A10498" s="4">
        <v>37999</v>
      </c>
      <c r="B10498">
        <v>4.05</v>
      </c>
    </row>
    <row r="10499" spans="1:2" hidden="1">
      <c r="A10499" s="4">
        <v>38000</v>
      </c>
      <c r="B10499">
        <v>4.01</v>
      </c>
    </row>
    <row r="10500" spans="1:2" hidden="1">
      <c r="A10500" s="4">
        <v>38001</v>
      </c>
      <c r="B10500">
        <v>3.99</v>
      </c>
    </row>
    <row r="10501" spans="1:2" hidden="1">
      <c r="A10501" s="4">
        <v>38002</v>
      </c>
      <c r="B10501">
        <v>4.04</v>
      </c>
    </row>
    <row r="10502" spans="1:2" hidden="1">
      <c r="A10502" s="4">
        <v>38006</v>
      </c>
      <c r="B10502">
        <v>4.08</v>
      </c>
    </row>
    <row r="10503" spans="1:2" hidden="1">
      <c r="A10503" s="4">
        <v>38007</v>
      </c>
      <c r="B10503">
        <v>4.05</v>
      </c>
    </row>
    <row r="10504" spans="1:2" hidden="1">
      <c r="A10504" s="4">
        <v>38008</v>
      </c>
      <c r="B10504">
        <v>3.99</v>
      </c>
    </row>
    <row r="10505" spans="1:2" hidden="1">
      <c r="A10505" s="4">
        <v>38009</v>
      </c>
      <c r="B10505">
        <v>4.09</v>
      </c>
    </row>
    <row r="10506" spans="1:2" hidden="1">
      <c r="A10506" s="4">
        <v>38012</v>
      </c>
      <c r="B10506">
        <v>4.16</v>
      </c>
    </row>
    <row r="10507" spans="1:2" hidden="1">
      <c r="A10507" s="4">
        <v>38013</v>
      </c>
      <c r="B10507">
        <v>4.1100000000000003</v>
      </c>
    </row>
    <row r="10508" spans="1:2" hidden="1">
      <c r="A10508" s="4">
        <v>38014</v>
      </c>
      <c r="B10508">
        <v>4.22</v>
      </c>
    </row>
    <row r="10509" spans="1:2" hidden="1">
      <c r="A10509" s="4">
        <v>38015</v>
      </c>
      <c r="B10509">
        <v>4.22</v>
      </c>
    </row>
    <row r="10510" spans="1:2" hidden="1">
      <c r="A10510" s="4">
        <v>38016</v>
      </c>
      <c r="B10510">
        <v>4.16</v>
      </c>
    </row>
    <row r="10511" spans="1:2" hidden="1">
      <c r="A10511" s="4">
        <v>38019</v>
      </c>
      <c r="B10511">
        <v>4.18</v>
      </c>
    </row>
    <row r="10512" spans="1:2" hidden="1">
      <c r="A10512" s="4">
        <v>38020</v>
      </c>
      <c r="B10512">
        <v>4.13</v>
      </c>
    </row>
    <row r="10513" spans="1:2" hidden="1">
      <c r="A10513" s="4">
        <v>38021</v>
      </c>
      <c r="B10513">
        <v>4.1500000000000004</v>
      </c>
    </row>
    <row r="10514" spans="1:2" hidden="1">
      <c r="A10514" s="4">
        <v>38022</v>
      </c>
      <c r="B10514">
        <v>4.2</v>
      </c>
    </row>
    <row r="10515" spans="1:2" hidden="1">
      <c r="A10515" s="4">
        <v>38023</v>
      </c>
      <c r="B10515">
        <v>4.12</v>
      </c>
    </row>
    <row r="10516" spans="1:2" hidden="1">
      <c r="A10516" s="4">
        <v>38026</v>
      </c>
      <c r="B10516">
        <v>4.09</v>
      </c>
    </row>
    <row r="10517" spans="1:2" hidden="1">
      <c r="A10517" s="4">
        <v>38027</v>
      </c>
      <c r="B10517">
        <v>4.13</v>
      </c>
    </row>
    <row r="10518" spans="1:2" hidden="1">
      <c r="A10518" s="4">
        <v>38028</v>
      </c>
      <c r="B10518">
        <v>4.05</v>
      </c>
    </row>
    <row r="10519" spans="1:2" hidden="1">
      <c r="A10519" s="4">
        <v>38029</v>
      </c>
      <c r="B10519">
        <v>4.0999999999999996</v>
      </c>
    </row>
    <row r="10520" spans="1:2" hidden="1">
      <c r="A10520" s="4">
        <v>38030</v>
      </c>
      <c r="B10520">
        <v>4.05</v>
      </c>
    </row>
    <row r="10521" spans="1:2" hidden="1">
      <c r="A10521" s="4">
        <v>38034</v>
      </c>
      <c r="B10521">
        <v>4.05</v>
      </c>
    </row>
    <row r="10522" spans="1:2" hidden="1">
      <c r="A10522" s="4">
        <v>38035</v>
      </c>
      <c r="B10522">
        <v>4.05</v>
      </c>
    </row>
    <row r="10523" spans="1:2" hidden="1">
      <c r="A10523" s="4">
        <v>38036</v>
      </c>
      <c r="B10523">
        <v>4.05</v>
      </c>
    </row>
    <row r="10524" spans="1:2" hidden="1">
      <c r="A10524" s="4">
        <v>38037</v>
      </c>
      <c r="B10524">
        <v>4.0999999999999996</v>
      </c>
    </row>
    <row r="10525" spans="1:2" hidden="1">
      <c r="A10525" s="4">
        <v>38040</v>
      </c>
      <c r="B10525">
        <v>4.05</v>
      </c>
    </row>
    <row r="10526" spans="1:2" hidden="1">
      <c r="A10526" s="4">
        <v>38041</v>
      </c>
      <c r="B10526">
        <v>4.04</v>
      </c>
    </row>
    <row r="10527" spans="1:2" hidden="1">
      <c r="A10527" s="4">
        <v>38042</v>
      </c>
      <c r="B10527">
        <v>4.0199999999999996</v>
      </c>
    </row>
    <row r="10528" spans="1:2" hidden="1">
      <c r="A10528" s="4">
        <v>38043</v>
      </c>
      <c r="B10528">
        <v>4.05</v>
      </c>
    </row>
    <row r="10529" spans="1:4" hidden="1">
      <c r="A10529" s="4">
        <v>38044</v>
      </c>
      <c r="B10529">
        <v>3.99</v>
      </c>
    </row>
    <row r="10530" spans="1:4" hidden="1">
      <c r="A10530" s="4">
        <v>38047</v>
      </c>
      <c r="B10530">
        <v>4</v>
      </c>
    </row>
    <row r="10531" spans="1:4" hidden="1">
      <c r="A10531" s="4">
        <v>38048</v>
      </c>
      <c r="B10531">
        <v>4.05</v>
      </c>
    </row>
    <row r="10532" spans="1:4" hidden="1">
      <c r="A10532" s="4">
        <v>38049</v>
      </c>
      <c r="B10532">
        <v>4.07</v>
      </c>
    </row>
    <row r="10533" spans="1:4" hidden="1">
      <c r="A10533" s="4">
        <v>38050</v>
      </c>
      <c r="B10533">
        <v>4.04</v>
      </c>
    </row>
    <row r="10534" spans="1:4" hidden="1">
      <c r="A10534" s="4">
        <v>38051</v>
      </c>
      <c r="B10534">
        <v>3.85</v>
      </c>
    </row>
    <row r="10535" spans="1:4" hidden="1">
      <c r="A10535" s="4">
        <v>38054</v>
      </c>
      <c r="B10535">
        <v>3.78</v>
      </c>
      <c r="C10535" s="12"/>
      <c r="D10535" s="23"/>
    </row>
    <row r="10536" spans="1:4" hidden="1">
      <c r="A10536" s="4">
        <v>38055</v>
      </c>
      <c r="B10536">
        <v>3.73</v>
      </c>
    </row>
    <row r="10537" spans="1:4" hidden="1">
      <c r="A10537" s="4">
        <v>38056</v>
      </c>
      <c r="B10537">
        <v>3.74</v>
      </c>
    </row>
    <row r="10538" spans="1:4" hidden="1">
      <c r="A10538" s="4">
        <v>38057</v>
      </c>
      <c r="B10538">
        <v>3.74</v>
      </c>
    </row>
    <row r="10539" spans="1:4" hidden="1">
      <c r="A10539" s="4">
        <v>38058</v>
      </c>
      <c r="B10539">
        <v>3.78</v>
      </c>
    </row>
    <row r="10540" spans="1:4" hidden="1">
      <c r="A10540" s="4">
        <v>38061</v>
      </c>
      <c r="B10540">
        <v>3.78</v>
      </c>
    </row>
    <row r="10541" spans="1:4" hidden="1">
      <c r="A10541" s="4">
        <v>38062</v>
      </c>
      <c r="B10541">
        <v>3.7</v>
      </c>
    </row>
    <row r="10542" spans="1:4" hidden="1">
      <c r="A10542" s="4">
        <v>38063</v>
      </c>
      <c r="B10542">
        <v>3.71</v>
      </c>
    </row>
    <row r="10543" spans="1:4" hidden="1">
      <c r="A10543" s="4">
        <v>38064</v>
      </c>
      <c r="B10543">
        <v>3.76</v>
      </c>
    </row>
    <row r="10544" spans="1:4" hidden="1">
      <c r="A10544" s="4">
        <v>38065</v>
      </c>
      <c r="B10544">
        <v>3.8</v>
      </c>
    </row>
    <row r="10545" spans="1:2" hidden="1">
      <c r="A10545" s="4">
        <v>38068</v>
      </c>
      <c r="B10545">
        <v>3.74</v>
      </c>
    </row>
    <row r="10546" spans="1:2" hidden="1">
      <c r="A10546" s="4">
        <v>38069</v>
      </c>
      <c r="B10546">
        <v>3.73</v>
      </c>
    </row>
    <row r="10547" spans="1:2" hidden="1">
      <c r="A10547" s="4">
        <v>38070</v>
      </c>
      <c r="B10547">
        <v>3.73</v>
      </c>
    </row>
    <row r="10548" spans="1:2" hidden="1">
      <c r="A10548" s="4">
        <v>38071</v>
      </c>
      <c r="B10548">
        <v>3.75</v>
      </c>
    </row>
    <row r="10549" spans="1:2" hidden="1">
      <c r="A10549" s="4">
        <v>38072</v>
      </c>
      <c r="B10549">
        <v>3.85</v>
      </c>
    </row>
    <row r="10550" spans="1:2" hidden="1">
      <c r="A10550" s="4">
        <v>38075</v>
      </c>
      <c r="B10550">
        <v>3.91</v>
      </c>
    </row>
    <row r="10551" spans="1:2" hidden="1">
      <c r="A10551" s="4">
        <v>38076</v>
      </c>
      <c r="B10551">
        <v>3.91</v>
      </c>
    </row>
    <row r="10552" spans="1:2" hidden="1">
      <c r="A10552" s="4">
        <v>38077</v>
      </c>
      <c r="B10552">
        <v>3.86</v>
      </c>
    </row>
    <row r="10553" spans="1:2" hidden="1">
      <c r="A10553" s="4">
        <v>38078</v>
      </c>
      <c r="B10553">
        <v>3.91</v>
      </c>
    </row>
    <row r="10554" spans="1:2" hidden="1">
      <c r="A10554" s="4">
        <v>38079</v>
      </c>
      <c r="B10554">
        <v>4.1500000000000004</v>
      </c>
    </row>
    <row r="10555" spans="1:2" hidden="1">
      <c r="A10555" s="4">
        <v>38082</v>
      </c>
      <c r="B10555">
        <v>4.24</v>
      </c>
    </row>
    <row r="10556" spans="1:2" hidden="1">
      <c r="A10556" s="4">
        <v>38083</v>
      </c>
      <c r="B10556">
        <v>4.1900000000000004</v>
      </c>
    </row>
    <row r="10557" spans="1:2" hidden="1">
      <c r="A10557" s="4">
        <v>38084</v>
      </c>
      <c r="B10557">
        <v>4.1900000000000004</v>
      </c>
    </row>
    <row r="10558" spans="1:2" hidden="1">
      <c r="A10558" s="4">
        <v>38085</v>
      </c>
      <c r="B10558">
        <v>4.21</v>
      </c>
    </row>
    <row r="10559" spans="1:2" hidden="1">
      <c r="A10559" s="4">
        <v>38089</v>
      </c>
      <c r="B10559">
        <v>4.25</v>
      </c>
    </row>
    <row r="10560" spans="1:2" hidden="1">
      <c r="A10560" s="4">
        <v>38090</v>
      </c>
      <c r="B10560">
        <v>4.3499999999999996</v>
      </c>
    </row>
    <row r="10561" spans="1:2" hidden="1">
      <c r="A10561" s="4">
        <v>38091</v>
      </c>
      <c r="B10561">
        <v>4.4000000000000004</v>
      </c>
    </row>
    <row r="10562" spans="1:2" hidden="1">
      <c r="A10562" s="4">
        <v>38092</v>
      </c>
      <c r="B10562">
        <v>4.42</v>
      </c>
    </row>
    <row r="10563" spans="1:2" hidden="1">
      <c r="A10563" s="4">
        <v>38093</v>
      </c>
      <c r="B10563">
        <v>4.37</v>
      </c>
    </row>
    <row r="10564" spans="1:2" hidden="1">
      <c r="A10564" s="4">
        <v>38096</v>
      </c>
      <c r="B10564">
        <v>4.3899999999999997</v>
      </c>
    </row>
    <row r="10565" spans="1:2" hidden="1">
      <c r="A10565" s="4">
        <v>38097</v>
      </c>
      <c r="B10565">
        <v>4.43</v>
      </c>
    </row>
    <row r="10566" spans="1:2" hidden="1">
      <c r="A10566" s="4">
        <v>38098</v>
      </c>
      <c r="B10566">
        <v>4.45</v>
      </c>
    </row>
    <row r="10567" spans="1:2" hidden="1">
      <c r="A10567" s="4">
        <v>38099</v>
      </c>
      <c r="B10567">
        <v>4.4000000000000004</v>
      </c>
    </row>
    <row r="10568" spans="1:2" hidden="1">
      <c r="A10568" s="4">
        <v>38100</v>
      </c>
      <c r="B10568">
        <v>4.4800000000000004</v>
      </c>
    </row>
    <row r="10569" spans="1:2" hidden="1">
      <c r="A10569" s="4">
        <v>38103</v>
      </c>
      <c r="B10569">
        <v>4.46</v>
      </c>
    </row>
    <row r="10570" spans="1:2" hidden="1">
      <c r="A10570" s="4">
        <v>38104</v>
      </c>
      <c r="B10570">
        <v>4.43</v>
      </c>
    </row>
    <row r="10571" spans="1:2" hidden="1">
      <c r="A10571" s="4">
        <v>38105</v>
      </c>
      <c r="B10571">
        <v>4.5</v>
      </c>
    </row>
    <row r="10572" spans="1:2" hidden="1">
      <c r="A10572" s="4">
        <v>38106</v>
      </c>
      <c r="B10572">
        <v>4.55</v>
      </c>
    </row>
    <row r="10573" spans="1:2" hidden="1">
      <c r="A10573" s="4">
        <v>38107</v>
      </c>
      <c r="B10573">
        <v>4.53</v>
      </c>
    </row>
    <row r="10574" spans="1:2" hidden="1">
      <c r="A10574" s="4">
        <v>38110</v>
      </c>
      <c r="B10574">
        <v>4.53</v>
      </c>
    </row>
    <row r="10575" spans="1:2" hidden="1">
      <c r="A10575" s="4">
        <v>38111</v>
      </c>
      <c r="B10575">
        <v>4.5599999999999996</v>
      </c>
    </row>
    <row r="10576" spans="1:2" hidden="1">
      <c r="A10576" s="4">
        <v>38112</v>
      </c>
      <c r="B10576">
        <v>4.6100000000000003</v>
      </c>
    </row>
    <row r="10577" spans="1:2" hidden="1">
      <c r="A10577" s="4">
        <v>38113</v>
      </c>
      <c r="B10577">
        <v>4.63</v>
      </c>
    </row>
    <row r="10578" spans="1:2" hidden="1">
      <c r="A10578" s="4">
        <v>38114</v>
      </c>
      <c r="B10578">
        <v>4.79</v>
      </c>
    </row>
    <row r="10579" spans="1:2" hidden="1">
      <c r="A10579" s="4">
        <v>38117</v>
      </c>
      <c r="B10579">
        <v>4.8099999999999996</v>
      </c>
    </row>
    <row r="10580" spans="1:2" hidden="1">
      <c r="A10580" s="4">
        <v>38118</v>
      </c>
      <c r="B10580">
        <v>4.79</v>
      </c>
    </row>
    <row r="10581" spans="1:2" hidden="1">
      <c r="A10581" s="4">
        <v>38119</v>
      </c>
      <c r="B10581">
        <v>4.83</v>
      </c>
    </row>
    <row r="10582" spans="1:2" hidden="1">
      <c r="A10582" s="4">
        <v>38120</v>
      </c>
      <c r="B10582">
        <v>4.8499999999999996</v>
      </c>
    </row>
    <row r="10583" spans="1:2" hidden="1">
      <c r="A10583" s="4">
        <v>38121</v>
      </c>
      <c r="B10583">
        <v>4.79</v>
      </c>
    </row>
    <row r="10584" spans="1:2" hidden="1">
      <c r="A10584" s="4">
        <v>38124</v>
      </c>
      <c r="B10584">
        <v>4.7</v>
      </c>
    </row>
    <row r="10585" spans="1:2" hidden="1">
      <c r="A10585" s="4">
        <v>38125</v>
      </c>
      <c r="B10585">
        <v>4.74</v>
      </c>
    </row>
    <row r="10586" spans="1:2" hidden="1">
      <c r="A10586" s="4">
        <v>38126</v>
      </c>
      <c r="B10586">
        <v>4.79</v>
      </c>
    </row>
    <row r="10587" spans="1:2" hidden="1">
      <c r="A10587" s="4">
        <v>38127</v>
      </c>
      <c r="B10587">
        <v>4.72</v>
      </c>
    </row>
    <row r="10588" spans="1:2" hidden="1">
      <c r="A10588" s="4">
        <v>38128</v>
      </c>
      <c r="B10588">
        <v>4.76</v>
      </c>
    </row>
    <row r="10589" spans="1:2" hidden="1">
      <c r="A10589" s="4">
        <v>38131</v>
      </c>
      <c r="B10589">
        <v>4.75</v>
      </c>
    </row>
    <row r="10590" spans="1:2" hidden="1">
      <c r="A10590" s="4">
        <v>38132</v>
      </c>
      <c r="B10590">
        <v>4.7300000000000004</v>
      </c>
    </row>
    <row r="10591" spans="1:2" hidden="1">
      <c r="A10591" s="4">
        <v>38133</v>
      </c>
      <c r="B10591">
        <v>4.67</v>
      </c>
    </row>
    <row r="10592" spans="1:2" hidden="1">
      <c r="A10592" s="4">
        <v>38134</v>
      </c>
      <c r="B10592">
        <v>4.5999999999999996</v>
      </c>
    </row>
    <row r="10593" spans="1:4" hidden="1">
      <c r="A10593" s="4">
        <v>38135</v>
      </c>
      <c r="B10593">
        <v>4.66</v>
      </c>
    </row>
    <row r="10594" spans="1:4" hidden="1">
      <c r="A10594" s="4">
        <v>38139</v>
      </c>
      <c r="B10594">
        <v>4.71</v>
      </c>
    </row>
    <row r="10595" spans="1:4" hidden="1">
      <c r="A10595" s="4">
        <v>38140</v>
      </c>
      <c r="B10595">
        <v>4.74</v>
      </c>
    </row>
    <row r="10596" spans="1:4" hidden="1">
      <c r="A10596" s="4">
        <v>38141</v>
      </c>
      <c r="B10596">
        <v>4.71</v>
      </c>
    </row>
    <row r="10597" spans="1:4" hidden="1">
      <c r="A10597" s="4">
        <v>38142</v>
      </c>
      <c r="B10597">
        <v>4.78</v>
      </c>
    </row>
    <row r="10598" spans="1:4" hidden="1">
      <c r="A10598" s="4">
        <v>38145</v>
      </c>
      <c r="B10598">
        <v>4.78</v>
      </c>
    </row>
    <row r="10599" spans="1:4" hidden="1">
      <c r="A10599" s="4">
        <v>38146</v>
      </c>
      <c r="B10599">
        <v>4.78</v>
      </c>
      <c r="C10599" s="12"/>
      <c r="D10599" s="23"/>
    </row>
    <row r="10600" spans="1:4" hidden="1">
      <c r="A10600" s="4">
        <v>38147</v>
      </c>
      <c r="B10600">
        <v>4.82</v>
      </c>
    </row>
    <row r="10601" spans="1:4" hidden="1">
      <c r="A10601" s="4">
        <v>38148</v>
      </c>
      <c r="B10601">
        <v>4.8099999999999996</v>
      </c>
    </row>
    <row r="10602" spans="1:4" hidden="1">
      <c r="A10602" s="4">
        <v>38152</v>
      </c>
      <c r="B10602">
        <v>4.8899999999999997</v>
      </c>
    </row>
    <row r="10603" spans="1:4" hidden="1">
      <c r="A10603" s="4">
        <v>38153</v>
      </c>
      <c r="B10603">
        <v>4.6900000000000004</v>
      </c>
    </row>
    <row r="10604" spans="1:4" hidden="1">
      <c r="A10604" s="4">
        <v>38154</v>
      </c>
      <c r="B10604">
        <v>4.74</v>
      </c>
    </row>
    <row r="10605" spans="1:4" hidden="1">
      <c r="A10605" s="4">
        <v>38155</v>
      </c>
      <c r="B10605">
        <v>4.71</v>
      </c>
    </row>
    <row r="10606" spans="1:4" hidden="1">
      <c r="A10606" s="4">
        <v>38156</v>
      </c>
      <c r="B10606">
        <v>4.72</v>
      </c>
    </row>
    <row r="10607" spans="1:4" hidden="1">
      <c r="A10607" s="4">
        <v>38159</v>
      </c>
      <c r="B10607">
        <v>4.7</v>
      </c>
    </row>
    <row r="10608" spans="1:4" hidden="1">
      <c r="A10608" s="4">
        <v>38160</v>
      </c>
      <c r="B10608">
        <v>4.72</v>
      </c>
    </row>
    <row r="10609" spans="1:2" hidden="1">
      <c r="A10609" s="4">
        <v>38161</v>
      </c>
      <c r="B10609">
        <v>4.71</v>
      </c>
    </row>
    <row r="10610" spans="1:2" hidden="1">
      <c r="A10610" s="4">
        <v>38162</v>
      </c>
      <c r="B10610">
        <v>4.66</v>
      </c>
    </row>
    <row r="10611" spans="1:2" hidden="1">
      <c r="A10611" s="4">
        <v>38163</v>
      </c>
      <c r="B10611">
        <v>4.66</v>
      </c>
    </row>
    <row r="10612" spans="1:2" hidden="1">
      <c r="A10612" s="4">
        <v>38166</v>
      </c>
      <c r="B10612">
        <v>4.76</v>
      </c>
    </row>
    <row r="10613" spans="1:2" hidden="1">
      <c r="A10613" s="4">
        <v>38167</v>
      </c>
      <c r="B10613">
        <v>4.7</v>
      </c>
    </row>
    <row r="10614" spans="1:2" hidden="1">
      <c r="A10614" s="4">
        <v>38168</v>
      </c>
      <c r="B10614">
        <v>4.62</v>
      </c>
    </row>
    <row r="10615" spans="1:2" hidden="1">
      <c r="A10615" s="4">
        <v>38169</v>
      </c>
      <c r="B10615">
        <v>4.57</v>
      </c>
    </row>
    <row r="10616" spans="1:2" hidden="1">
      <c r="A10616" s="4">
        <v>38170</v>
      </c>
      <c r="B10616">
        <v>4.4800000000000004</v>
      </c>
    </row>
    <row r="10617" spans="1:2" hidden="1">
      <c r="A10617" s="4">
        <v>38174</v>
      </c>
      <c r="B10617">
        <v>4.49</v>
      </c>
    </row>
    <row r="10618" spans="1:2" hidden="1">
      <c r="A10618" s="4">
        <v>38175</v>
      </c>
      <c r="B10618">
        <v>4.5</v>
      </c>
    </row>
    <row r="10619" spans="1:2" hidden="1">
      <c r="A10619" s="4">
        <v>38176</v>
      </c>
      <c r="B10619">
        <v>4.49</v>
      </c>
    </row>
    <row r="10620" spans="1:2" hidden="1">
      <c r="A10620" s="4">
        <v>38177</v>
      </c>
      <c r="B10620">
        <v>4.49</v>
      </c>
    </row>
    <row r="10621" spans="1:2" hidden="1">
      <c r="A10621" s="4">
        <v>38180</v>
      </c>
      <c r="B10621">
        <v>4.46</v>
      </c>
    </row>
    <row r="10622" spans="1:2" hidden="1">
      <c r="A10622" s="4">
        <v>38181</v>
      </c>
      <c r="B10622">
        <v>4.5</v>
      </c>
    </row>
    <row r="10623" spans="1:2" hidden="1">
      <c r="A10623" s="4">
        <v>38182</v>
      </c>
      <c r="B10623">
        <v>4.5</v>
      </c>
    </row>
    <row r="10624" spans="1:2" hidden="1">
      <c r="A10624" s="4">
        <v>38183</v>
      </c>
      <c r="B10624">
        <v>4.5</v>
      </c>
    </row>
    <row r="10625" spans="1:2" hidden="1">
      <c r="A10625" s="4">
        <v>38184</v>
      </c>
      <c r="B10625">
        <v>4.38</v>
      </c>
    </row>
    <row r="10626" spans="1:2" hidden="1">
      <c r="A10626" s="4">
        <v>38187</v>
      </c>
      <c r="B10626">
        <v>4.38</v>
      </c>
    </row>
    <row r="10627" spans="1:2" hidden="1">
      <c r="A10627" s="4">
        <v>38188</v>
      </c>
      <c r="B10627">
        <v>4.47</v>
      </c>
    </row>
    <row r="10628" spans="1:2" hidden="1">
      <c r="A10628" s="4">
        <v>38189</v>
      </c>
      <c r="B10628">
        <v>4.5</v>
      </c>
    </row>
    <row r="10629" spans="1:2" hidden="1">
      <c r="A10629" s="4">
        <v>38190</v>
      </c>
      <c r="B10629">
        <v>4.4800000000000004</v>
      </c>
    </row>
    <row r="10630" spans="1:2" hidden="1">
      <c r="A10630" s="4">
        <v>38191</v>
      </c>
      <c r="B10630">
        <v>4.45</v>
      </c>
    </row>
    <row r="10631" spans="1:2" hidden="1">
      <c r="A10631" s="4">
        <v>38194</v>
      </c>
      <c r="B10631">
        <v>4.49</v>
      </c>
    </row>
    <row r="10632" spans="1:2" hidden="1">
      <c r="A10632" s="4">
        <v>38195</v>
      </c>
      <c r="B10632">
        <v>4.62</v>
      </c>
    </row>
    <row r="10633" spans="1:2" hidden="1">
      <c r="A10633" s="4">
        <v>38196</v>
      </c>
      <c r="B10633">
        <v>4.6100000000000003</v>
      </c>
    </row>
    <row r="10634" spans="1:2" hidden="1">
      <c r="A10634" s="4">
        <v>38197</v>
      </c>
      <c r="B10634">
        <v>4.5999999999999996</v>
      </c>
    </row>
    <row r="10635" spans="1:2" hidden="1">
      <c r="A10635" s="4">
        <v>38198</v>
      </c>
      <c r="B10635">
        <v>4.5</v>
      </c>
    </row>
    <row r="10636" spans="1:2" hidden="1">
      <c r="A10636" s="4">
        <v>38201</v>
      </c>
      <c r="B10636">
        <v>4.4800000000000004</v>
      </c>
    </row>
    <row r="10637" spans="1:2" hidden="1">
      <c r="A10637" s="4">
        <v>38202</v>
      </c>
      <c r="B10637">
        <v>4.45</v>
      </c>
    </row>
    <row r="10638" spans="1:2" hidden="1">
      <c r="A10638" s="4">
        <v>38203</v>
      </c>
      <c r="B10638">
        <v>4.45</v>
      </c>
    </row>
    <row r="10639" spans="1:2" hidden="1">
      <c r="A10639" s="4">
        <v>38204</v>
      </c>
      <c r="B10639">
        <v>4.43</v>
      </c>
    </row>
    <row r="10640" spans="1:2" hidden="1">
      <c r="A10640" s="4">
        <v>38205</v>
      </c>
      <c r="B10640">
        <v>4.24</v>
      </c>
    </row>
    <row r="10641" spans="1:2" hidden="1">
      <c r="A10641" s="4">
        <v>38208</v>
      </c>
      <c r="B10641">
        <v>4.28</v>
      </c>
    </row>
    <row r="10642" spans="1:2" hidden="1">
      <c r="A10642" s="4">
        <v>38209</v>
      </c>
      <c r="B10642">
        <v>4.32</v>
      </c>
    </row>
    <row r="10643" spans="1:2" hidden="1">
      <c r="A10643" s="4">
        <v>38210</v>
      </c>
      <c r="B10643">
        <v>4.3</v>
      </c>
    </row>
    <row r="10644" spans="1:2" hidden="1">
      <c r="A10644" s="4">
        <v>38211</v>
      </c>
      <c r="B10644">
        <v>4.2699999999999996</v>
      </c>
    </row>
    <row r="10645" spans="1:2" hidden="1">
      <c r="A10645" s="4">
        <v>38212</v>
      </c>
      <c r="B10645">
        <v>4.22</v>
      </c>
    </row>
    <row r="10646" spans="1:2" hidden="1">
      <c r="A10646" s="4">
        <v>38215</v>
      </c>
      <c r="B10646">
        <v>4.26</v>
      </c>
    </row>
    <row r="10647" spans="1:2" hidden="1">
      <c r="A10647" s="4">
        <v>38216</v>
      </c>
      <c r="B10647">
        <v>4.21</v>
      </c>
    </row>
    <row r="10648" spans="1:2" hidden="1">
      <c r="A10648" s="4">
        <v>38217</v>
      </c>
      <c r="B10648">
        <v>4.2300000000000004</v>
      </c>
    </row>
    <row r="10649" spans="1:2" hidden="1">
      <c r="A10649" s="4">
        <v>38218</v>
      </c>
      <c r="B10649">
        <v>4.22</v>
      </c>
    </row>
    <row r="10650" spans="1:2" hidden="1">
      <c r="A10650" s="4">
        <v>38219</v>
      </c>
      <c r="B10650">
        <v>4.24</v>
      </c>
    </row>
    <row r="10651" spans="1:2" hidden="1">
      <c r="A10651" s="4">
        <v>38222</v>
      </c>
      <c r="B10651">
        <v>4.28</v>
      </c>
    </row>
    <row r="10652" spans="1:2" hidden="1">
      <c r="A10652" s="4">
        <v>38223</v>
      </c>
      <c r="B10652">
        <v>4.28</v>
      </c>
    </row>
    <row r="10653" spans="1:2" hidden="1">
      <c r="A10653" s="4">
        <v>38224</v>
      </c>
      <c r="B10653">
        <v>4.26</v>
      </c>
    </row>
    <row r="10654" spans="1:2" hidden="1">
      <c r="A10654" s="4">
        <v>38225</v>
      </c>
      <c r="B10654">
        <v>4.22</v>
      </c>
    </row>
    <row r="10655" spans="1:2" hidden="1">
      <c r="A10655" s="4">
        <v>38226</v>
      </c>
      <c r="B10655">
        <v>4.2300000000000004</v>
      </c>
    </row>
    <row r="10656" spans="1:2" hidden="1">
      <c r="A10656" s="4">
        <v>38229</v>
      </c>
      <c r="B10656">
        <v>4.1900000000000004</v>
      </c>
    </row>
    <row r="10657" spans="1:4" hidden="1">
      <c r="A10657" s="4">
        <v>38230</v>
      </c>
      <c r="B10657">
        <v>4.13</v>
      </c>
    </row>
    <row r="10658" spans="1:4" hidden="1">
      <c r="A10658" s="4">
        <v>38231</v>
      </c>
      <c r="B10658">
        <v>4.13</v>
      </c>
    </row>
    <row r="10659" spans="1:4" hidden="1">
      <c r="A10659" s="4">
        <v>38232</v>
      </c>
      <c r="B10659">
        <v>4.2</v>
      </c>
    </row>
    <row r="10660" spans="1:4" hidden="1">
      <c r="A10660" s="4">
        <v>38233</v>
      </c>
      <c r="B10660">
        <v>4.3</v>
      </c>
      <c r="C10660" s="12"/>
      <c r="D10660" s="23"/>
    </row>
    <row r="10661" spans="1:4" hidden="1">
      <c r="A10661" s="4">
        <v>38237</v>
      </c>
      <c r="B10661">
        <v>4.26</v>
      </c>
    </row>
    <row r="10662" spans="1:4" hidden="1">
      <c r="A10662" s="4">
        <v>38238</v>
      </c>
      <c r="B10662">
        <v>4.18</v>
      </c>
    </row>
    <row r="10663" spans="1:4" hidden="1">
      <c r="A10663" s="4">
        <v>38239</v>
      </c>
      <c r="B10663">
        <v>4.22</v>
      </c>
    </row>
    <row r="10664" spans="1:4" hidden="1">
      <c r="A10664" s="4">
        <v>38240</v>
      </c>
      <c r="B10664">
        <v>4.1900000000000004</v>
      </c>
    </row>
    <row r="10665" spans="1:4" hidden="1">
      <c r="A10665" s="4">
        <v>38243</v>
      </c>
      <c r="B10665">
        <v>4.16</v>
      </c>
    </row>
    <row r="10666" spans="1:4" hidden="1">
      <c r="A10666" s="4">
        <v>38244</v>
      </c>
      <c r="B10666">
        <v>4.1500000000000004</v>
      </c>
    </row>
    <row r="10667" spans="1:4" hidden="1">
      <c r="A10667" s="4">
        <v>38245</v>
      </c>
      <c r="B10667">
        <v>4.18</v>
      </c>
    </row>
    <row r="10668" spans="1:4" hidden="1">
      <c r="A10668" s="4">
        <v>38246</v>
      </c>
      <c r="B10668">
        <v>4.08</v>
      </c>
    </row>
    <row r="10669" spans="1:4" hidden="1">
      <c r="A10669" s="4">
        <v>38247</v>
      </c>
      <c r="B10669">
        <v>4.1399999999999997</v>
      </c>
    </row>
    <row r="10670" spans="1:4" hidden="1">
      <c r="A10670" s="4">
        <v>38250</v>
      </c>
      <c r="B10670">
        <v>4.07</v>
      </c>
    </row>
    <row r="10671" spans="1:4" hidden="1">
      <c r="A10671" s="4">
        <v>38251</v>
      </c>
      <c r="B10671">
        <v>4.05</v>
      </c>
    </row>
    <row r="10672" spans="1:4" hidden="1">
      <c r="A10672" s="4">
        <v>38252</v>
      </c>
      <c r="B10672">
        <v>4</v>
      </c>
    </row>
    <row r="10673" spans="1:2" hidden="1">
      <c r="A10673" s="4">
        <v>38253</v>
      </c>
      <c r="B10673">
        <v>4.0199999999999996</v>
      </c>
    </row>
    <row r="10674" spans="1:2" hidden="1">
      <c r="A10674" s="4">
        <v>38254</v>
      </c>
      <c r="B10674">
        <v>4.04</v>
      </c>
    </row>
    <row r="10675" spans="1:2" hidden="1">
      <c r="A10675" s="4">
        <v>38257</v>
      </c>
      <c r="B10675">
        <v>4.01</v>
      </c>
    </row>
    <row r="10676" spans="1:2" hidden="1">
      <c r="A10676" s="4">
        <v>38258</v>
      </c>
      <c r="B10676">
        <v>4.0199999999999996</v>
      </c>
    </row>
    <row r="10677" spans="1:2" hidden="1">
      <c r="A10677" s="4">
        <v>38259</v>
      </c>
      <c r="B10677">
        <v>4.0999999999999996</v>
      </c>
    </row>
    <row r="10678" spans="1:2" hidden="1">
      <c r="A10678" s="4">
        <v>38260</v>
      </c>
      <c r="B10678">
        <v>4.1399999999999997</v>
      </c>
    </row>
    <row r="10679" spans="1:2" hidden="1">
      <c r="A10679" s="4">
        <v>38261</v>
      </c>
      <c r="B10679">
        <v>4.21</v>
      </c>
    </row>
    <row r="10680" spans="1:2" hidden="1">
      <c r="A10680" s="4">
        <v>38264</v>
      </c>
      <c r="B10680">
        <v>4.1900000000000004</v>
      </c>
    </row>
    <row r="10681" spans="1:2" hidden="1">
      <c r="A10681" s="4">
        <v>38265</v>
      </c>
      <c r="B10681">
        <v>4.18</v>
      </c>
    </row>
    <row r="10682" spans="1:2" hidden="1">
      <c r="A10682" s="4">
        <v>38266</v>
      </c>
      <c r="B10682">
        <v>4.2300000000000004</v>
      </c>
    </row>
    <row r="10683" spans="1:2" hidden="1">
      <c r="A10683" s="4">
        <v>38267</v>
      </c>
      <c r="B10683">
        <v>4.26</v>
      </c>
    </row>
    <row r="10684" spans="1:2" hidden="1">
      <c r="A10684" s="4">
        <v>38268</v>
      </c>
      <c r="B10684">
        <v>4.1500000000000004</v>
      </c>
    </row>
    <row r="10685" spans="1:2" hidden="1">
      <c r="A10685" s="4">
        <v>38272</v>
      </c>
      <c r="B10685">
        <v>4.12</v>
      </c>
    </row>
    <row r="10686" spans="1:2" hidden="1">
      <c r="A10686" s="4">
        <v>38273</v>
      </c>
      <c r="B10686">
        <v>4.09</v>
      </c>
    </row>
    <row r="10687" spans="1:2" hidden="1">
      <c r="A10687" s="4">
        <v>38274</v>
      </c>
      <c r="B10687">
        <v>4.03</v>
      </c>
    </row>
    <row r="10688" spans="1:2" hidden="1">
      <c r="A10688" s="4">
        <v>38275</v>
      </c>
      <c r="B10688">
        <v>4.07</v>
      </c>
    </row>
    <row r="10689" spans="1:2" hidden="1">
      <c r="A10689" s="4">
        <v>38278</v>
      </c>
      <c r="B10689">
        <v>4.07</v>
      </c>
    </row>
    <row r="10690" spans="1:2" hidden="1">
      <c r="A10690" s="4">
        <v>38279</v>
      </c>
      <c r="B10690">
        <v>4.07</v>
      </c>
    </row>
    <row r="10691" spans="1:2" hidden="1">
      <c r="A10691" s="4">
        <v>38280</v>
      </c>
      <c r="B10691">
        <v>4.01</v>
      </c>
    </row>
    <row r="10692" spans="1:2" hidden="1">
      <c r="A10692" s="4">
        <v>38281</v>
      </c>
      <c r="B10692">
        <v>4.01</v>
      </c>
    </row>
    <row r="10693" spans="1:2" hidden="1">
      <c r="A10693" s="4">
        <v>38282</v>
      </c>
      <c r="B10693">
        <v>4</v>
      </c>
    </row>
    <row r="10694" spans="1:2" hidden="1">
      <c r="A10694" s="4">
        <v>38285</v>
      </c>
      <c r="B10694">
        <v>3.99</v>
      </c>
    </row>
    <row r="10695" spans="1:2" hidden="1">
      <c r="A10695" s="4">
        <v>38286</v>
      </c>
      <c r="B10695">
        <v>4.01</v>
      </c>
    </row>
    <row r="10696" spans="1:2" hidden="1">
      <c r="A10696" s="4">
        <v>38287</v>
      </c>
      <c r="B10696">
        <v>4.1100000000000003</v>
      </c>
    </row>
    <row r="10697" spans="1:2" hidden="1">
      <c r="A10697" s="4">
        <v>38288</v>
      </c>
      <c r="B10697">
        <v>4.09</v>
      </c>
    </row>
    <row r="10698" spans="1:2" hidden="1">
      <c r="A10698" s="4">
        <v>38289</v>
      </c>
      <c r="B10698">
        <v>4.05</v>
      </c>
    </row>
    <row r="10699" spans="1:2" hidden="1">
      <c r="A10699" s="4">
        <v>38292</v>
      </c>
      <c r="B10699">
        <v>4.1100000000000003</v>
      </c>
    </row>
    <row r="10700" spans="1:2" hidden="1">
      <c r="A10700" s="4">
        <v>38293</v>
      </c>
      <c r="B10700">
        <v>4.0999999999999996</v>
      </c>
    </row>
    <row r="10701" spans="1:2" hidden="1">
      <c r="A10701" s="4">
        <v>38294</v>
      </c>
      <c r="B10701">
        <v>4.09</v>
      </c>
    </row>
    <row r="10702" spans="1:2" hidden="1">
      <c r="A10702" s="4">
        <v>38295</v>
      </c>
      <c r="B10702">
        <v>4.0999999999999996</v>
      </c>
    </row>
    <row r="10703" spans="1:2" hidden="1">
      <c r="A10703" s="4">
        <v>38296</v>
      </c>
      <c r="B10703">
        <v>4.21</v>
      </c>
    </row>
    <row r="10704" spans="1:2" hidden="1">
      <c r="A10704" s="4">
        <v>38299</v>
      </c>
      <c r="B10704">
        <v>4.22</v>
      </c>
    </row>
    <row r="10705" spans="1:2" hidden="1">
      <c r="A10705" s="4">
        <v>38300</v>
      </c>
      <c r="B10705">
        <v>4.22</v>
      </c>
    </row>
    <row r="10706" spans="1:2" hidden="1">
      <c r="A10706" s="4">
        <v>38301</v>
      </c>
      <c r="B10706">
        <v>4.25</v>
      </c>
    </row>
    <row r="10707" spans="1:2" hidden="1">
      <c r="A10707" s="4">
        <v>38303</v>
      </c>
      <c r="B10707">
        <v>4.2</v>
      </c>
    </row>
    <row r="10708" spans="1:2" hidden="1">
      <c r="A10708" s="4">
        <v>38306</v>
      </c>
      <c r="B10708">
        <v>4.2</v>
      </c>
    </row>
    <row r="10709" spans="1:2" hidden="1">
      <c r="A10709" s="4">
        <v>38307</v>
      </c>
      <c r="B10709">
        <v>4.21</v>
      </c>
    </row>
    <row r="10710" spans="1:2" hidden="1">
      <c r="A10710" s="4">
        <v>38308</v>
      </c>
      <c r="B10710">
        <v>4.1399999999999997</v>
      </c>
    </row>
    <row r="10711" spans="1:2" hidden="1">
      <c r="A10711" s="4">
        <v>38309</v>
      </c>
      <c r="B10711">
        <v>4.12</v>
      </c>
    </row>
    <row r="10712" spans="1:2" hidden="1">
      <c r="A10712" s="4">
        <v>38310</v>
      </c>
      <c r="B10712">
        <v>4.2</v>
      </c>
    </row>
    <row r="10713" spans="1:2" hidden="1">
      <c r="A10713" s="4">
        <v>38313</v>
      </c>
      <c r="B10713">
        <v>4.18</v>
      </c>
    </row>
    <row r="10714" spans="1:2" hidden="1">
      <c r="A10714" s="4">
        <v>38314</v>
      </c>
      <c r="B10714">
        <v>4.1900000000000004</v>
      </c>
    </row>
    <row r="10715" spans="1:2" hidden="1">
      <c r="A10715" s="4">
        <v>38315</v>
      </c>
      <c r="B10715">
        <v>4.2</v>
      </c>
    </row>
    <row r="10716" spans="1:2" hidden="1">
      <c r="A10716" s="4">
        <v>38317</v>
      </c>
      <c r="B10716">
        <v>4.24</v>
      </c>
    </row>
    <row r="10717" spans="1:2" hidden="1">
      <c r="A10717" s="4">
        <v>38320</v>
      </c>
      <c r="B10717">
        <v>4.34</v>
      </c>
    </row>
    <row r="10718" spans="1:2" hidden="1">
      <c r="A10718" s="4">
        <v>38321</v>
      </c>
      <c r="B10718">
        <v>4.3600000000000003</v>
      </c>
    </row>
    <row r="10719" spans="1:2" hidden="1">
      <c r="A10719" s="4">
        <v>38322</v>
      </c>
      <c r="B10719">
        <v>4.38</v>
      </c>
    </row>
    <row r="10720" spans="1:2" hidden="1">
      <c r="A10720" s="4">
        <v>38323</v>
      </c>
      <c r="B10720">
        <v>4.4000000000000004</v>
      </c>
    </row>
    <row r="10721" spans="1:4" hidden="1">
      <c r="A10721" s="4">
        <v>38324</v>
      </c>
      <c r="B10721">
        <v>4.2699999999999996</v>
      </c>
    </row>
    <row r="10722" spans="1:4" hidden="1">
      <c r="A10722" s="4">
        <v>38327</v>
      </c>
      <c r="B10722">
        <v>4.24</v>
      </c>
      <c r="C10722" s="12"/>
      <c r="D10722" s="23"/>
    </row>
    <row r="10723" spans="1:4" hidden="1">
      <c r="A10723" s="4">
        <v>38328</v>
      </c>
      <c r="B10723">
        <v>4.2300000000000004</v>
      </c>
    </row>
    <row r="10724" spans="1:4" hidden="1">
      <c r="A10724" s="4">
        <v>38329</v>
      </c>
      <c r="B10724">
        <v>4.1399999999999997</v>
      </c>
    </row>
    <row r="10725" spans="1:4" hidden="1">
      <c r="A10725" s="4">
        <v>38330</v>
      </c>
      <c r="B10725">
        <v>4.1900000000000004</v>
      </c>
    </row>
    <row r="10726" spans="1:4" hidden="1">
      <c r="A10726" s="4">
        <v>38331</v>
      </c>
      <c r="B10726">
        <v>4.16</v>
      </c>
    </row>
    <row r="10727" spans="1:4" hidden="1">
      <c r="A10727" s="4">
        <v>38334</v>
      </c>
      <c r="B10727">
        <v>4.16</v>
      </c>
    </row>
    <row r="10728" spans="1:4" hidden="1">
      <c r="A10728" s="4">
        <v>38335</v>
      </c>
      <c r="B10728">
        <v>4.1399999999999997</v>
      </c>
    </row>
    <row r="10729" spans="1:4" hidden="1">
      <c r="A10729" s="4">
        <v>38336</v>
      </c>
      <c r="B10729">
        <v>4.09</v>
      </c>
    </row>
    <row r="10730" spans="1:4" hidden="1">
      <c r="A10730" s="4">
        <v>38337</v>
      </c>
      <c r="B10730">
        <v>4.1900000000000004</v>
      </c>
    </row>
    <row r="10731" spans="1:4" hidden="1">
      <c r="A10731" s="4">
        <v>38338</v>
      </c>
      <c r="B10731">
        <v>4.21</v>
      </c>
    </row>
    <row r="10732" spans="1:4" hidden="1">
      <c r="A10732" s="4">
        <v>38341</v>
      </c>
      <c r="B10732">
        <v>4.21</v>
      </c>
    </row>
    <row r="10733" spans="1:4" hidden="1">
      <c r="A10733" s="4">
        <v>38342</v>
      </c>
      <c r="B10733">
        <v>4.18</v>
      </c>
    </row>
    <row r="10734" spans="1:4" hidden="1">
      <c r="A10734" s="4">
        <v>38343</v>
      </c>
      <c r="B10734">
        <v>4.21</v>
      </c>
    </row>
    <row r="10735" spans="1:4" hidden="1">
      <c r="A10735" s="4">
        <v>38344</v>
      </c>
      <c r="B10735">
        <v>4.2300000000000004</v>
      </c>
    </row>
    <row r="10736" spans="1:4" hidden="1">
      <c r="A10736" s="4">
        <v>38348</v>
      </c>
      <c r="B10736">
        <v>4.3</v>
      </c>
    </row>
    <row r="10737" spans="1:3" hidden="1">
      <c r="A10737" s="4">
        <v>38349</v>
      </c>
      <c r="B10737">
        <v>4.3099999999999996</v>
      </c>
    </row>
    <row r="10738" spans="1:3" hidden="1">
      <c r="A10738" s="4">
        <v>38350</v>
      </c>
      <c r="B10738">
        <v>4.33</v>
      </c>
    </row>
    <row r="10739" spans="1:3" hidden="1">
      <c r="A10739" s="4">
        <v>38351</v>
      </c>
      <c r="B10739">
        <v>4.2699999999999996</v>
      </c>
    </row>
    <row r="10740" spans="1:3" hidden="1">
      <c r="A10740" s="4">
        <v>38352</v>
      </c>
      <c r="B10740">
        <v>4.24</v>
      </c>
    </row>
    <row r="10741" spans="1:3" hidden="1">
      <c r="A10741" s="4">
        <v>38355</v>
      </c>
      <c r="B10741">
        <v>4.2300000000000004</v>
      </c>
      <c r="C10741" t="s">
        <v>352</v>
      </c>
    </row>
    <row r="10742" spans="1:3" hidden="1">
      <c r="A10742" s="4">
        <v>38356</v>
      </c>
      <c r="B10742">
        <v>4.29</v>
      </c>
    </row>
    <row r="10743" spans="1:3" hidden="1">
      <c r="A10743" s="4">
        <v>38357</v>
      </c>
      <c r="B10743">
        <v>4.29</v>
      </c>
    </row>
    <row r="10744" spans="1:3" hidden="1">
      <c r="A10744" s="4">
        <v>38358</v>
      </c>
      <c r="B10744">
        <v>4.29</v>
      </c>
    </row>
    <row r="10745" spans="1:3" hidden="1">
      <c r="A10745" s="4">
        <v>38359</v>
      </c>
      <c r="B10745">
        <v>4.29</v>
      </c>
    </row>
    <row r="10746" spans="1:3" hidden="1">
      <c r="A10746" s="4">
        <v>38362</v>
      </c>
      <c r="B10746">
        <v>4.29</v>
      </c>
    </row>
    <row r="10747" spans="1:3" hidden="1">
      <c r="A10747" s="4">
        <v>38363</v>
      </c>
      <c r="B10747">
        <v>4.26</v>
      </c>
    </row>
    <row r="10748" spans="1:3" hidden="1">
      <c r="A10748" s="4">
        <v>38364</v>
      </c>
      <c r="B10748">
        <v>4.25</v>
      </c>
    </row>
    <row r="10749" spans="1:3" hidden="1">
      <c r="A10749" s="4">
        <v>38365</v>
      </c>
      <c r="B10749">
        <v>4.2</v>
      </c>
    </row>
    <row r="10750" spans="1:3" hidden="1">
      <c r="A10750" s="4">
        <v>38366</v>
      </c>
      <c r="B10750">
        <v>4.2300000000000004</v>
      </c>
    </row>
    <row r="10751" spans="1:3" hidden="1">
      <c r="A10751" s="4">
        <v>38370</v>
      </c>
      <c r="B10751">
        <v>4.21</v>
      </c>
    </row>
    <row r="10752" spans="1:3" hidden="1">
      <c r="A10752" s="4">
        <v>38371</v>
      </c>
      <c r="B10752">
        <v>4.2</v>
      </c>
    </row>
    <row r="10753" spans="1:2" hidden="1">
      <c r="A10753" s="4">
        <v>38372</v>
      </c>
      <c r="B10753">
        <v>4.17</v>
      </c>
    </row>
    <row r="10754" spans="1:2" hidden="1">
      <c r="A10754" s="4">
        <v>38373</v>
      </c>
      <c r="B10754">
        <v>4.16</v>
      </c>
    </row>
    <row r="10755" spans="1:2" hidden="1">
      <c r="A10755" s="4">
        <v>38376</v>
      </c>
      <c r="B10755">
        <v>4.1399999999999997</v>
      </c>
    </row>
    <row r="10756" spans="1:2" hidden="1">
      <c r="A10756" s="4">
        <v>38377</v>
      </c>
      <c r="B10756">
        <v>4.2</v>
      </c>
    </row>
    <row r="10757" spans="1:2" hidden="1">
      <c r="A10757" s="4">
        <v>38378</v>
      </c>
      <c r="B10757">
        <v>4.21</v>
      </c>
    </row>
    <row r="10758" spans="1:2" hidden="1">
      <c r="A10758" s="4">
        <v>38379</v>
      </c>
      <c r="B10758">
        <v>4.22</v>
      </c>
    </row>
    <row r="10759" spans="1:2" hidden="1">
      <c r="A10759" s="4">
        <v>38380</v>
      </c>
      <c r="B10759">
        <v>4.16</v>
      </c>
    </row>
    <row r="10760" spans="1:2" hidden="1">
      <c r="A10760" s="4">
        <v>38383</v>
      </c>
      <c r="B10760">
        <v>4.1399999999999997</v>
      </c>
    </row>
    <row r="10761" spans="1:2" hidden="1">
      <c r="A10761" s="4">
        <v>38384</v>
      </c>
      <c r="B10761">
        <v>4.1500000000000004</v>
      </c>
    </row>
    <row r="10762" spans="1:2" hidden="1">
      <c r="A10762" s="4">
        <v>38385</v>
      </c>
      <c r="B10762">
        <v>4.1500000000000004</v>
      </c>
    </row>
    <row r="10763" spans="1:2" hidden="1">
      <c r="A10763" s="4">
        <v>38386</v>
      </c>
      <c r="B10763">
        <v>4.18</v>
      </c>
    </row>
    <row r="10764" spans="1:2" hidden="1">
      <c r="A10764" s="4">
        <v>38387</v>
      </c>
      <c r="B10764">
        <v>4.09</v>
      </c>
    </row>
    <row r="10765" spans="1:2" hidden="1">
      <c r="A10765" s="4">
        <v>38390</v>
      </c>
      <c r="B10765">
        <v>4.07</v>
      </c>
    </row>
    <row r="10766" spans="1:2" hidden="1">
      <c r="A10766" s="4">
        <v>38391</v>
      </c>
      <c r="B10766">
        <v>4.05</v>
      </c>
    </row>
    <row r="10767" spans="1:2" hidden="1">
      <c r="A10767" s="4">
        <v>38392</v>
      </c>
      <c r="B10767">
        <v>4</v>
      </c>
    </row>
    <row r="10768" spans="1:2" hidden="1">
      <c r="A10768" s="4">
        <v>38393</v>
      </c>
      <c r="B10768">
        <v>4.07</v>
      </c>
    </row>
    <row r="10769" spans="1:2" hidden="1">
      <c r="A10769" s="4">
        <v>38394</v>
      </c>
      <c r="B10769">
        <v>4.0999999999999996</v>
      </c>
    </row>
    <row r="10770" spans="1:2" hidden="1">
      <c r="A10770" s="4">
        <v>38397</v>
      </c>
      <c r="B10770">
        <v>4.08</v>
      </c>
    </row>
    <row r="10771" spans="1:2" hidden="1">
      <c r="A10771" s="4">
        <v>38398</v>
      </c>
      <c r="B10771">
        <v>4.0999999999999996</v>
      </c>
    </row>
    <row r="10772" spans="1:2" hidden="1">
      <c r="A10772" s="4">
        <v>38399</v>
      </c>
      <c r="B10772">
        <v>4.16</v>
      </c>
    </row>
    <row r="10773" spans="1:2" hidden="1">
      <c r="A10773" s="4">
        <v>38400</v>
      </c>
      <c r="B10773">
        <v>4.1900000000000004</v>
      </c>
    </row>
    <row r="10774" spans="1:2" hidden="1">
      <c r="A10774" s="4">
        <v>38401</v>
      </c>
      <c r="B10774">
        <v>4.2699999999999996</v>
      </c>
    </row>
    <row r="10775" spans="1:2" hidden="1">
      <c r="A10775" s="4">
        <v>38405</v>
      </c>
      <c r="B10775">
        <v>4.29</v>
      </c>
    </row>
    <row r="10776" spans="1:2" hidden="1">
      <c r="A10776" s="4">
        <v>38406</v>
      </c>
      <c r="B10776">
        <v>4.2699999999999996</v>
      </c>
    </row>
    <row r="10777" spans="1:2" hidden="1">
      <c r="A10777" s="4">
        <v>38407</v>
      </c>
      <c r="B10777">
        <v>4.29</v>
      </c>
    </row>
    <row r="10778" spans="1:2" hidden="1">
      <c r="A10778" s="4">
        <v>38408</v>
      </c>
      <c r="B10778">
        <v>4.2699999999999996</v>
      </c>
    </row>
    <row r="10779" spans="1:2" hidden="1">
      <c r="A10779" s="4">
        <v>38411</v>
      </c>
      <c r="B10779">
        <v>4.3600000000000003</v>
      </c>
    </row>
    <row r="10780" spans="1:2" hidden="1">
      <c r="A10780" s="4">
        <v>38412</v>
      </c>
      <c r="B10780">
        <v>4.38</v>
      </c>
    </row>
    <row r="10781" spans="1:2" hidden="1">
      <c r="A10781" s="4">
        <v>38413</v>
      </c>
      <c r="B10781">
        <v>4.38</v>
      </c>
    </row>
    <row r="10782" spans="1:2" hidden="1">
      <c r="A10782" s="4">
        <v>38414</v>
      </c>
      <c r="B10782">
        <v>4.3899999999999997</v>
      </c>
    </row>
    <row r="10783" spans="1:2" hidden="1">
      <c r="A10783" s="4">
        <v>38415</v>
      </c>
      <c r="B10783">
        <v>4.32</v>
      </c>
    </row>
    <row r="10784" spans="1:2" hidden="1">
      <c r="A10784" s="4">
        <v>38418</v>
      </c>
      <c r="B10784">
        <v>4.3099999999999996</v>
      </c>
    </row>
    <row r="10785" spans="1:4" hidden="1">
      <c r="A10785" s="4">
        <v>38419</v>
      </c>
      <c r="B10785">
        <v>4.38</v>
      </c>
      <c r="C10785" s="12"/>
      <c r="D10785" s="23"/>
    </row>
    <row r="10786" spans="1:4" hidden="1">
      <c r="A10786" s="4">
        <v>38420</v>
      </c>
      <c r="B10786">
        <v>4.5199999999999996</v>
      </c>
    </row>
    <row r="10787" spans="1:4" hidden="1">
      <c r="A10787" s="4">
        <v>38421</v>
      </c>
      <c r="B10787">
        <v>4.4800000000000004</v>
      </c>
    </row>
    <row r="10788" spans="1:4" hidden="1">
      <c r="A10788" s="4">
        <v>38422</v>
      </c>
      <c r="B10788">
        <v>4.5599999999999996</v>
      </c>
    </row>
    <row r="10789" spans="1:4" hidden="1">
      <c r="A10789" s="4">
        <v>38425</v>
      </c>
      <c r="B10789">
        <v>4.5199999999999996</v>
      </c>
    </row>
    <row r="10790" spans="1:4" hidden="1">
      <c r="A10790" s="4">
        <v>38426</v>
      </c>
      <c r="B10790">
        <v>4.54</v>
      </c>
    </row>
    <row r="10791" spans="1:4" hidden="1">
      <c r="A10791" s="4">
        <v>38427</v>
      </c>
      <c r="B10791">
        <v>4.5199999999999996</v>
      </c>
    </row>
    <row r="10792" spans="1:4" hidden="1">
      <c r="A10792" s="4">
        <v>38428</v>
      </c>
      <c r="B10792">
        <v>4.47</v>
      </c>
    </row>
    <row r="10793" spans="1:4" hidden="1">
      <c r="A10793" s="4">
        <v>38429</v>
      </c>
      <c r="B10793">
        <v>4.51</v>
      </c>
    </row>
    <row r="10794" spans="1:4" hidden="1">
      <c r="A10794" s="4">
        <v>38432</v>
      </c>
      <c r="B10794">
        <v>4.53</v>
      </c>
    </row>
    <row r="10795" spans="1:4" hidden="1">
      <c r="A10795" s="4">
        <v>38433</v>
      </c>
      <c r="B10795">
        <v>4.63</v>
      </c>
    </row>
    <row r="10796" spans="1:4" hidden="1">
      <c r="A10796" s="4">
        <v>38434</v>
      </c>
      <c r="B10796">
        <v>4.6100000000000003</v>
      </c>
    </row>
    <row r="10797" spans="1:4" hidden="1">
      <c r="A10797" s="4">
        <v>38435</v>
      </c>
      <c r="B10797">
        <v>4.5999999999999996</v>
      </c>
    </row>
    <row r="10798" spans="1:4" hidden="1">
      <c r="A10798" s="4">
        <v>38439</v>
      </c>
      <c r="B10798">
        <v>4.6399999999999997</v>
      </c>
    </row>
    <row r="10799" spans="1:4" hidden="1">
      <c r="A10799" s="4">
        <v>38440</v>
      </c>
      <c r="B10799">
        <v>4.5999999999999996</v>
      </c>
    </row>
    <row r="10800" spans="1:4" hidden="1">
      <c r="A10800" s="4">
        <v>38441</v>
      </c>
      <c r="B10800">
        <v>4.5599999999999996</v>
      </c>
    </row>
    <row r="10801" spans="1:4" hidden="1">
      <c r="A10801" s="4">
        <v>38442</v>
      </c>
      <c r="B10801">
        <v>4.5</v>
      </c>
      <c r="C10801" t="s">
        <v>155</v>
      </c>
      <c r="D10801" s="23">
        <f>AVERAGE(B10741:B10801)/100</f>
        <v>4.3036065573770488E-2</v>
      </c>
    </row>
    <row r="10802" spans="1:4" hidden="1">
      <c r="A10802" s="4">
        <v>38443</v>
      </c>
      <c r="B10802">
        <v>4.46</v>
      </c>
    </row>
    <row r="10803" spans="1:4" hidden="1">
      <c r="A10803" s="4">
        <v>38446</v>
      </c>
      <c r="B10803">
        <v>4.47</v>
      </c>
    </row>
    <row r="10804" spans="1:4" hidden="1">
      <c r="A10804" s="4">
        <v>38447</v>
      </c>
      <c r="B10804">
        <v>4.4800000000000004</v>
      </c>
    </row>
    <row r="10805" spans="1:4" hidden="1">
      <c r="A10805" s="4">
        <v>38448</v>
      </c>
      <c r="B10805">
        <v>4.4400000000000004</v>
      </c>
    </row>
    <row r="10806" spans="1:4" hidden="1">
      <c r="A10806" s="4">
        <v>38449</v>
      </c>
      <c r="B10806">
        <v>4.49</v>
      </c>
    </row>
    <row r="10807" spans="1:4" hidden="1">
      <c r="A10807" s="4">
        <v>38450</v>
      </c>
      <c r="B10807">
        <v>4.5</v>
      </c>
    </row>
    <row r="10808" spans="1:4" hidden="1">
      <c r="A10808" s="4">
        <v>38453</v>
      </c>
      <c r="B10808">
        <v>4.45</v>
      </c>
    </row>
    <row r="10809" spans="1:4" hidden="1">
      <c r="A10809" s="4">
        <v>38454</v>
      </c>
      <c r="B10809">
        <v>4.38</v>
      </c>
    </row>
    <row r="10810" spans="1:4" hidden="1">
      <c r="A10810" s="4">
        <v>38455</v>
      </c>
      <c r="B10810">
        <v>4.38</v>
      </c>
    </row>
    <row r="10811" spans="1:4" hidden="1">
      <c r="A10811" s="4">
        <v>38456</v>
      </c>
      <c r="B10811">
        <v>4.37</v>
      </c>
    </row>
    <row r="10812" spans="1:4" hidden="1">
      <c r="A10812" s="4">
        <v>38457</v>
      </c>
      <c r="B10812">
        <v>4.2699999999999996</v>
      </c>
    </row>
    <row r="10813" spans="1:4" hidden="1">
      <c r="A10813" s="4">
        <v>38460</v>
      </c>
      <c r="B10813">
        <v>4.2699999999999996</v>
      </c>
    </row>
    <row r="10814" spans="1:4" hidden="1">
      <c r="A10814" s="4">
        <v>38461</v>
      </c>
      <c r="B10814">
        <v>4.21</v>
      </c>
    </row>
    <row r="10815" spans="1:4" hidden="1">
      <c r="A10815" s="4">
        <v>38462</v>
      </c>
      <c r="B10815">
        <v>4.22</v>
      </c>
    </row>
    <row r="10816" spans="1:4" hidden="1">
      <c r="A10816" s="4">
        <v>38463</v>
      </c>
      <c r="B10816">
        <v>4.32</v>
      </c>
    </row>
    <row r="10817" spans="1:2" hidden="1">
      <c r="A10817" s="4">
        <v>38464</v>
      </c>
      <c r="B10817">
        <v>4.26</v>
      </c>
    </row>
    <row r="10818" spans="1:2" hidden="1">
      <c r="A10818" s="4">
        <v>38467</v>
      </c>
      <c r="B10818">
        <v>4.26</v>
      </c>
    </row>
    <row r="10819" spans="1:2" hidden="1">
      <c r="A10819" s="4">
        <v>38468</v>
      </c>
      <c r="B10819">
        <v>4.28</v>
      </c>
    </row>
    <row r="10820" spans="1:2" hidden="1">
      <c r="A10820" s="4">
        <v>38469</v>
      </c>
      <c r="B10820">
        <v>4.25</v>
      </c>
    </row>
    <row r="10821" spans="1:2" hidden="1">
      <c r="A10821" s="4">
        <v>38470</v>
      </c>
      <c r="B10821">
        <v>4.1900000000000004</v>
      </c>
    </row>
    <row r="10822" spans="1:2" hidden="1">
      <c r="A10822" s="4">
        <v>38471</v>
      </c>
      <c r="B10822">
        <v>4.21</v>
      </c>
    </row>
    <row r="10823" spans="1:2" hidden="1">
      <c r="A10823" s="4">
        <v>38474</v>
      </c>
      <c r="B10823">
        <v>4.21</v>
      </c>
    </row>
    <row r="10824" spans="1:2" hidden="1">
      <c r="A10824" s="4">
        <v>38475</v>
      </c>
      <c r="B10824">
        <v>4.21</v>
      </c>
    </row>
    <row r="10825" spans="1:2" hidden="1">
      <c r="A10825" s="4">
        <v>38476</v>
      </c>
      <c r="B10825">
        <v>4.2</v>
      </c>
    </row>
    <row r="10826" spans="1:2" hidden="1">
      <c r="A10826" s="4">
        <v>38477</v>
      </c>
      <c r="B10826">
        <v>4.1900000000000004</v>
      </c>
    </row>
    <row r="10827" spans="1:2" hidden="1">
      <c r="A10827" s="4">
        <v>38478</v>
      </c>
      <c r="B10827">
        <v>4.28</v>
      </c>
    </row>
    <row r="10828" spans="1:2" hidden="1">
      <c r="A10828" s="4">
        <v>38481</v>
      </c>
      <c r="B10828">
        <v>4.29</v>
      </c>
    </row>
    <row r="10829" spans="1:2" hidden="1">
      <c r="A10829" s="4">
        <v>38482</v>
      </c>
      <c r="B10829">
        <v>4.2300000000000004</v>
      </c>
    </row>
    <row r="10830" spans="1:2" hidden="1">
      <c r="A10830" s="4">
        <v>38483</v>
      </c>
      <c r="B10830">
        <v>4.21</v>
      </c>
    </row>
    <row r="10831" spans="1:2" hidden="1">
      <c r="A10831" s="4">
        <v>38484</v>
      </c>
      <c r="B10831">
        <v>4.18</v>
      </c>
    </row>
    <row r="10832" spans="1:2" hidden="1">
      <c r="A10832" s="4">
        <v>38485</v>
      </c>
      <c r="B10832">
        <v>4.12</v>
      </c>
    </row>
    <row r="10833" spans="1:4" hidden="1">
      <c r="A10833" s="4">
        <v>38488</v>
      </c>
      <c r="B10833">
        <v>4.13</v>
      </c>
    </row>
    <row r="10834" spans="1:4" hidden="1">
      <c r="A10834" s="4">
        <v>38489</v>
      </c>
      <c r="B10834">
        <v>4.12</v>
      </c>
    </row>
    <row r="10835" spans="1:4" hidden="1">
      <c r="A10835" s="4">
        <v>38490</v>
      </c>
      <c r="B10835">
        <v>4.07</v>
      </c>
    </row>
    <row r="10836" spans="1:4" hidden="1">
      <c r="A10836" s="4">
        <v>38491</v>
      </c>
      <c r="B10836">
        <v>4.1100000000000003</v>
      </c>
    </row>
    <row r="10837" spans="1:4" hidden="1">
      <c r="A10837" s="4">
        <v>38492</v>
      </c>
      <c r="B10837">
        <v>4.13</v>
      </c>
    </row>
    <row r="10838" spans="1:4" hidden="1">
      <c r="A10838" s="4">
        <v>38495</v>
      </c>
      <c r="B10838">
        <v>4.07</v>
      </c>
    </row>
    <row r="10839" spans="1:4" hidden="1">
      <c r="A10839" s="4">
        <v>38496</v>
      </c>
      <c r="B10839">
        <v>4.04</v>
      </c>
    </row>
    <row r="10840" spans="1:4" hidden="1">
      <c r="A10840" s="4">
        <v>38497</v>
      </c>
      <c r="B10840">
        <v>4.08</v>
      </c>
    </row>
    <row r="10841" spans="1:4" hidden="1">
      <c r="A10841" s="4">
        <v>38498</v>
      </c>
      <c r="B10841">
        <v>4.08</v>
      </c>
    </row>
    <row r="10842" spans="1:4" hidden="1">
      <c r="A10842" s="4">
        <v>38499</v>
      </c>
      <c r="B10842">
        <v>4.08</v>
      </c>
    </row>
    <row r="10843" spans="1:4" hidden="1">
      <c r="A10843" s="4">
        <v>38503</v>
      </c>
      <c r="B10843">
        <v>4</v>
      </c>
    </row>
    <row r="10844" spans="1:4" hidden="1">
      <c r="A10844" s="4">
        <v>38504</v>
      </c>
      <c r="B10844">
        <v>3.91</v>
      </c>
    </row>
    <row r="10845" spans="1:4" hidden="1">
      <c r="A10845" s="4">
        <v>38505</v>
      </c>
      <c r="B10845">
        <v>3.89</v>
      </c>
    </row>
    <row r="10846" spans="1:4" hidden="1">
      <c r="A10846" s="4">
        <v>38506</v>
      </c>
      <c r="B10846">
        <v>3.98</v>
      </c>
    </row>
    <row r="10847" spans="1:4" hidden="1">
      <c r="A10847" s="4">
        <v>38509</v>
      </c>
      <c r="B10847">
        <v>3.96</v>
      </c>
    </row>
    <row r="10848" spans="1:4" hidden="1">
      <c r="A10848" s="4">
        <v>38510</v>
      </c>
      <c r="B10848">
        <v>3.92</v>
      </c>
      <c r="C10848" s="12"/>
      <c r="D10848" s="23"/>
    </row>
    <row r="10849" spans="1:2" hidden="1">
      <c r="A10849" s="4">
        <v>38511</v>
      </c>
      <c r="B10849">
        <v>3.95</v>
      </c>
    </row>
    <row r="10850" spans="1:2" hidden="1">
      <c r="A10850" s="4">
        <v>38512</v>
      </c>
      <c r="B10850">
        <v>3.98</v>
      </c>
    </row>
    <row r="10851" spans="1:2" hidden="1">
      <c r="A10851" s="4">
        <v>38513</v>
      </c>
      <c r="B10851">
        <v>4.05</v>
      </c>
    </row>
    <row r="10852" spans="1:2" hidden="1">
      <c r="A10852" s="4">
        <v>38516</v>
      </c>
      <c r="B10852">
        <v>4.09</v>
      </c>
    </row>
    <row r="10853" spans="1:2" hidden="1">
      <c r="A10853" s="4">
        <v>38517</v>
      </c>
      <c r="B10853">
        <v>4.13</v>
      </c>
    </row>
    <row r="10854" spans="1:2" hidden="1">
      <c r="A10854" s="4">
        <v>38518</v>
      </c>
      <c r="B10854">
        <v>4.12</v>
      </c>
    </row>
    <row r="10855" spans="1:2" hidden="1">
      <c r="A10855" s="4">
        <v>38519</v>
      </c>
      <c r="B10855">
        <v>4.09</v>
      </c>
    </row>
    <row r="10856" spans="1:2" hidden="1">
      <c r="A10856" s="4">
        <v>38520</v>
      </c>
      <c r="B10856">
        <v>4.09</v>
      </c>
    </row>
    <row r="10857" spans="1:2" hidden="1">
      <c r="A10857" s="4">
        <v>38523</v>
      </c>
      <c r="B10857">
        <v>4.1100000000000003</v>
      </c>
    </row>
    <row r="10858" spans="1:2" hidden="1">
      <c r="A10858" s="4">
        <v>38524</v>
      </c>
      <c r="B10858">
        <v>4.0599999999999996</v>
      </c>
    </row>
    <row r="10859" spans="1:2" hidden="1">
      <c r="A10859" s="4">
        <v>38525</v>
      </c>
      <c r="B10859">
        <v>3.95</v>
      </c>
    </row>
    <row r="10860" spans="1:2" hidden="1">
      <c r="A10860" s="4">
        <v>38526</v>
      </c>
      <c r="B10860">
        <v>3.96</v>
      </c>
    </row>
    <row r="10861" spans="1:2" hidden="1">
      <c r="A10861" s="4">
        <v>38527</v>
      </c>
      <c r="B10861">
        <v>3.92</v>
      </c>
    </row>
    <row r="10862" spans="1:2" hidden="1">
      <c r="A10862" s="4">
        <v>38530</v>
      </c>
      <c r="B10862">
        <v>3.9</v>
      </c>
    </row>
    <row r="10863" spans="1:2" hidden="1">
      <c r="A10863" s="4">
        <v>38531</v>
      </c>
      <c r="B10863">
        <v>3.97</v>
      </c>
    </row>
    <row r="10864" spans="1:2" hidden="1">
      <c r="A10864" s="4">
        <v>38532</v>
      </c>
      <c r="B10864">
        <v>3.99</v>
      </c>
    </row>
    <row r="10865" spans="1:4" hidden="1">
      <c r="A10865" s="4">
        <v>38533</v>
      </c>
      <c r="B10865">
        <v>3.94</v>
      </c>
      <c r="C10865" t="s">
        <v>156</v>
      </c>
      <c r="D10865" s="23">
        <f>AVERAGE(B10802:B10865)/100</f>
        <v>4.1585937500000003E-2</v>
      </c>
    </row>
    <row r="10866" spans="1:4" hidden="1">
      <c r="A10866" s="4">
        <v>38534</v>
      </c>
      <c r="B10866">
        <v>4.0599999999999996</v>
      </c>
    </row>
    <row r="10867" spans="1:4" hidden="1">
      <c r="A10867" s="4">
        <v>38538</v>
      </c>
      <c r="B10867">
        <v>4.1100000000000003</v>
      </c>
    </row>
    <row r="10868" spans="1:4" hidden="1">
      <c r="A10868" s="4">
        <v>38539</v>
      </c>
      <c r="B10868">
        <v>4.08</v>
      </c>
    </row>
    <row r="10869" spans="1:4" hidden="1">
      <c r="A10869" s="4">
        <v>38540</v>
      </c>
      <c r="B10869">
        <v>4.05</v>
      </c>
    </row>
    <row r="10870" spans="1:4" hidden="1">
      <c r="A10870" s="4">
        <v>38541</v>
      </c>
      <c r="B10870">
        <v>4.1100000000000003</v>
      </c>
    </row>
    <row r="10871" spans="1:4" hidden="1">
      <c r="A10871" s="4">
        <v>38544</v>
      </c>
      <c r="B10871">
        <v>4.1100000000000003</v>
      </c>
    </row>
    <row r="10872" spans="1:4" hidden="1">
      <c r="A10872" s="4">
        <v>38545</v>
      </c>
      <c r="B10872">
        <v>4.1500000000000004</v>
      </c>
    </row>
    <row r="10873" spans="1:4" hidden="1">
      <c r="A10873" s="4">
        <v>38546</v>
      </c>
      <c r="B10873">
        <v>4.17</v>
      </c>
    </row>
    <row r="10874" spans="1:4" hidden="1">
      <c r="A10874" s="4">
        <v>38547</v>
      </c>
      <c r="B10874">
        <v>4.1900000000000004</v>
      </c>
    </row>
    <row r="10875" spans="1:4" hidden="1">
      <c r="A10875" s="4">
        <v>38548</v>
      </c>
      <c r="B10875">
        <v>4.18</v>
      </c>
    </row>
    <row r="10876" spans="1:4" hidden="1">
      <c r="A10876" s="4">
        <v>38551</v>
      </c>
      <c r="B10876">
        <v>4.22</v>
      </c>
    </row>
    <row r="10877" spans="1:4" hidden="1">
      <c r="A10877" s="4">
        <v>38552</v>
      </c>
      <c r="B10877">
        <v>4.2</v>
      </c>
    </row>
    <row r="10878" spans="1:4" hidden="1">
      <c r="A10878" s="4">
        <v>38553</v>
      </c>
      <c r="B10878">
        <v>4.17</v>
      </c>
    </row>
    <row r="10879" spans="1:4" hidden="1">
      <c r="A10879" s="4">
        <v>38554</v>
      </c>
      <c r="B10879">
        <v>4.28</v>
      </c>
    </row>
    <row r="10880" spans="1:4" hidden="1">
      <c r="A10880" s="4">
        <v>38555</v>
      </c>
      <c r="B10880">
        <v>4.2300000000000004</v>
      </c>
    </row>
    <row r="10881" spans="1:2" hidden="1">
      <c r="A10881" s="4">
        <v>38558</v>
      </c>
      <c r="B10881">
        <v>4.25</v>
      </c>
    </row>
    <row r="10882" spans="1:2" hidden="1">
      <c r="A10882" s="4">
        <v>38559</v>
      </c>
      <c r="B10882">
        <v>4.24</v>
      </c>
    </row>
    <row r="10883" spans="1:2" hidden="1">
      <c r="A10883" s="4">
        <v>38560</v>
      </c>
      <c r="B10883">
        <v>4.2699999999999996</v>
      </c>
    </row>
    <row r="10884" spans="1:2" hidden="1">
      <c r="A10884" s="4">
        <v>38561</v>
      </c>
      <c r="B10884">
        <v>4.2</v>
      </c>
    </row>
    <row r="10885" spans="1:2" hidden="1">
      <c r="A10885" s="4">
        <v>38562</v>
      </c>
      <c r="B10885">
        <v>4.28</v>
      </c>
    </row>
    <row r="10886" spans="1:2" hidden="1">
      <c r="A10886" s="4">
        <v>38565</v>
      </c>
      <c r="B10886">
        <v>4.32</v>
      </c>
    </row>
    <row r="10887" spans="1:2" hidden="1">
      <c r="A10887" s="4">
        <v>38566</v>
      </c>
      <c r="B10887">
        <v>4.34</v>
      </c>
    </row>
    <row r="10888" spans="1:2" hidden="1">
      <c r="A10888" s="4">
        <v>38567</v>
      </c>
      <c r="B10888">
        <v>4.3</v>
      </c>
    </row>
    <row r="10889" spans="1:2" hidden="1">
      <c r="A10889" s="4">
        <v>38568</v>
      </c>
      <c r="B10889">
        <v>4.32</v>
      </c>
    </row>
    <row r="10890" spans="1:2" hidden="1">
      <c r="A10890" s="4">
        <v>38569</v>
      </c>
      <c r="B10890">
        <v>4.4000000000000004</v>
      </c>
    </row>
    <row r="10891" spans="1:2" hidden="1">
      <c r="A10891" s="4">
        <v>38572</v>
      </c>
      <c r="B10891">
        <v>4.42</v>
      </c>
    </row>
    <row r="10892" spans="1:2" hidden="1">
      <c r="A10892" s="4">
        <v>38573</v>
      </c>
      <c r="B10892">
        <v>4.41</v>
      </c>
    </row>
    <row r="10893" spans="1:2" hidden="1">
      <c r="A10893" s="4">
        <v>38574</v>
      </c>
      <c r="B10893">
        <v>4.4000000000000004</v>
      </c>
    </row>
    <row r="10894" spans="1:2" hidden="1">
      <c r="A10894" s="4">
        <v>38575</v>
      </c>
      <c r="B10894">
        <v>4.32</v>
      </c>
    </row>
    <row r="10895" spans="1:2" hidden="1">
      <c r="A10895" s="4">
        <v>38576</v>
      </c>
      <c r="B10895">
        <v>4.24</v>
      </c>
    </row>
    <row r="10896" spans="1:2" hidden="1">
      <c r="A10896" s="4">
        <v>38579</v>
      </c>
      <c r="B10896">
        <v>4.2699999999999996</v>
      </c>
    </row>
    <row r="10897" spans="1:4" hidden="1">
      <c r="A10897" s="4">
        <v>38580</v>
      </c>
      <c r="B10897">
        <v>4.2300000000000004</v>
      </c>
    </row>
    <row r="10898" spans="1:4" hidden="1">
      <c r="A10898" s="4">
        <v>38581</v>
      </c>
      <c r="B10898">
        <v>4.28</v>
      </c>
    </row>
    <row r="10899" spans="1:4" hidden="1">
      <c r="A10899" s="4">
        <v>38582</v>
      </c>
      <c r="B10899">
        <v>4.21</v>
      </c>
    </row>
    <row r="10900" spans="1:4" hidden="1">
      <c r="A10900" s="4">
        <v>38583</v>
      </c>
      <c r="B10900">
        <v>4.21</v>
      </c>
    </row>
    <row r="10901" spans="1:4" hidden="1">
      <c r="A10901" s="4">
        <v>38586</v>
      </c>
      <c r="B10901">
        <v>4.22</v>
      </c>
    </row>
    <row r="10902" spans="1:4" hidden="1">
      <c r="A10902" s="4">
        <v>38587</v>
      </c>
      <c r="B10902">
        <v>4.2</v>
      </c>
    </row>
    <row r="10903" spans="1:4" hidden="1">
      <c r="A10903" s="4">
        <v>38588</v>
      </c>
      <c r="B10903">
        <v>4.1900000000000004</v>
      </c>
    </row>
    <row r="10904" spans="1:4" hidden="1">
      <c r="A10904" s="4">
        <v>38589</v>
      </c>
      <c r="B10904">
        <v>4.18</v>
      </c>
    </row>
    <row r="10905" spans="1:4" hidden="1">
      <c r="A10905" s="4">
        <v>38590</v>
      </c>
      <c r="B10905">
        <v>4.2</v>
      </c>
    </row>
    <row r="10906" spans="1:4" hidden="1">
      <c r="A10906" s="4">
        <v>38593</v>
      </c>
      <c r="B10906">
        <v>4.2</v>
      </c>
    </row>
    <row r="10907" spans="1:4" hidden="1">
      <c r="A10907" s="4">
        <v>38594</v>
      </c>
      <c r="B10907">
        <v>4.16</v>
      </c>
    </row>
    <row r="10908" spans="1:4" hidden="1">
      <c r="A10908" s="4">
        <v>38595</v>
      </c>
      <c r="B10908">
        <v>4.0199999999999996</v>
      </c>
    </row>
    <row r="10909" spans="1:4" hidden="1">
      <c r="A10909" s="4">
        <v>38596</v>
      </c>
      <c r="B10909">
        <v>4.0199999999999996</v>
      </c>
    </row>
    <row r="10910" spans="1:4" hidden="1">
      <c r="A10910" s="4">
        <v>38597</v>
      </c>
      <c r="B10910">
        <v>4.03</v>
      </c>
      <c r="C10910" s="12"/>
      <c r="D10910" s="23"/>
    </row>
    <row r="10911" spans="1:4" hidden="1">
      <c r="A10911" s="4">
        <v>38601</v>
      </c>
      <c r="B10911">
        <v>4.09</v>
      </c>
    </row>
    <row r="10912" spans="1:4" hidden="1">
      <c r="A10912" s="4">
        <v>38602</v>
      </c>
      <c r="B10912">
        <v>4.1500000000000004</v>
      </c>
    </row>
    <row r="10913" spans="1:2" hidden="1">
      <c r="A10913" s="4">
        <v>38603</v>
      </c>
      <c r="B10913">
        <v>4.1500000000000004</v>
      </c>
    </row>
    <row r="10914" spans="1:2" hidden="1">
      <c r="A10914" s="4">
        <v>38604</v>
      </c>
      <c r="B10914">
        <v>4.1399999999999997</v>
      </c>
    </row>
    <row r="10915" spans="1:2" hidden="1">
      <c r="A10915" s="4">
        <v>38607</v>
      </c>
      <c r="B10915">
        <v>4.18</v>
      </c>
    </row>
    <row r="10916" spans="1:2" hidden="1">
      <c r="A10916" s="4">
        <v>38608</v>
      </c>
      <c r="B10916">
        <v>4.1399999999999997</v>
      </c>
    </row>
    <row r="10917" spans="1:2" hidden="1">
      <c r="A10917" s="4">
        <v>38609</v>
      </c>
      <c r="B10917">
        <v>4.17</v>
      </c>
    </row>
    <row r="10918" spans="1:2" hidden="1">
      <c r="A10918" s="4">
        <v>38610</v>
      </c>
      <c r="B10918">
        <v>4.22</v>
      </c>
    </row>
    <row r="10919" spans="1:2" hidden="1">
      <c r="A10919" s="4">
        <v>38611</v>
      </c>
      <c r="B10919">
        <v>4.26</v>
      </c>
    </row>
    <row r="10920" spans="1:2" hidden="1">
      <c r="A10920" s="4">
        <v>38614</v>
      </c>
      <c r="B10920">
        <v>4.25</v>
      </c>
    </row>
    <row r="10921" spans="1:2" hidden="1">
      <c r="A10921" s="4">
        <v>38615</v>
      </c>
      <c r="B10921">
        <v>4.26</v>
      </c>
    </row>
    <row r="10922" spans="1:2" hidden="1">
      <c r="A10922" s="4">
        <v>38616</v>
      </c>
      <c r="B10922">
        <v>4.1900000000000004</v>
      </c>
    </row>
    <row r="10923" spans="1:2" hidden="1">
      <c r="A10923" s="4">
        <v>38617</v>
      </c>
      <c r="B10923">
        <v>4.1900000000000004</v>
      </c>
    </row>
    <row r="10924" spans="1:2" hidden="1">
      <c r="A10924" s="4">
        <v>38618</v>
      </c>
      <c r="B10924">
        <v>4.25</v>
      </c>
    </row>
    <row r="10925" spans="1:2" hidden="1">
      <c r="A10925" s="4">
        <v>38621</v>
      </c>
      <c r="B10925">
        <v>4.3</v>
      </c>
    </row>
    <row r="10926" spans="1:2" hidden="1">
      <c r="A10926" s="4">
        <v>38622</v>
      </c>
      <c r="B10926">
        <v>4.3</v>
      </c>
    </row>
    <row r="10927" spans="1:2" hidden="1">
      <c r="A10927" s="4">
        <v>38623</v>
      </c>
      <c r="B10927">
        <v>4.26</v>
      </c>
    </row>
    <row r="10928" spans="1:2" hidden="1">
      <c r="A10928" s="4">
        <v>38624</v>
      </c>
      <c r="B10928">
        <v>4.29</v>
      </c>
    </row>
    <row r="10929" spans="1:4" hidden="1">
      <c r="A10929" s="4">
        <v>38625</v>
      </c>
      <c r="B10929">
        <v>4.34</v>
      </c>
      <c r="C10929" t="s">
        <v>157</v>
      </c>
      <c r="D10929" s="23">
        <f>AVERAGE(B10866:B10929)/100</f>
        <v>4.2151562499999996E-2</v>
      </c>
    </row>
    <row r="10930" spans="1:4" hidden="1">
      <c r="A10930" s="4">
        <v>38628</v>
      </c>
      <c r="B10930">
        <v>4.3899999999999997</v>
      </c>
    </row>
    <row r="10931" spans="1:4" hidden="1">
      <c r="A10931" s="4">
        <v>38629</v>
      </c>
      <c r="B10931">
        <v>4.38</v>
      </c>
    </row>
    <row r="10932" spans="1:4" hidden="1">
      <c r="A10932" s="4">
        <v>38630</v>
      </c>
      <c r="B10932">
        <v>4.3600000000000003</v>
      </c>
    </row>
    <row r="10933" spans="1:4" hidden="1">
      <c r="A10933" s="4">
        <v>38631</v>
      </c>
      <c r="B10933">
        <v>4.37</v>
      </c>
    </row>
    <row r="10934" spans="1:4" hidden="1">
      <c r="A10934" s="4">
        <v>38632</v>
      </c>
      <c r="B10934">
        <v>4.3499999999999996</v>
      </c>
    </row>
    <row r="10935" spans="1:4" hidden="1">
      <c r="A10935" s="4">
        <v>38636</v>
      </c>
      <c r="B10935">
        <v>4.3899999999999997</v>
      </c>
    </row>
    <row r="10936" spans="1:4" hidden="1">
      <c r="A10936" s="4">
        <v>38637</v>
      </c>
      <c r="B10936">
        <v>4.45</v>
      </c>
    </row>
    <row r="10937" spans="1:4" hidden="1">
      <c r="A10937" s="4">
        <v>38638</v>
      </c>
      <c r="B10937">
        <v>4.4800000000000004</v>
      </c>
    </row>
    <row r="10938" spans="1:4" hidden="1">
      <c r="A10938" s="4">
        <v>38639</v>
      </c>
      <c r="B10938">
        <v>4.4800000000000004</v>
      </c>
    </row>
    <row r="10939" spans="1:4" hidden="1">
      <c r="A10939" s="4">
        <v>38642</v>
      </c>
      <c r="B10939">
        <v>4.5</v>
      </c>
    </row>
    <row r="10940" spans="1:4" hidden="1">
      <c r="A10940" s="4">
        <v>38643</v>
      </c>
      <c r="B10940">
        <v>4.49</v>
      </c>
    </row>
    <row r="10941" spans="1:4" hidden="1">
      <c r="A10941" s="4">
        <v>38644</v>
      </c>
      <c r="B10941">
        <v>4.47</v>
      </c>
    </row>
    <row r="10942" spans="1:4" hidden="1">
      <c r="A10942" s="4">
        <v>38645</v>
      </c>
      <c r="B10942">
        <v>4.46</v>
      </c>
    </row>
    <row r="10943" spans="1:4" hidden="1">
      <c r="A10943" s="4">
        <v>38646</v>
      </c>
      <c r="B10943">
        <v>4.3899999999999997</v>
      </c>
    </row>
    <row r="10944" spans="1:4" hidden="1">
      <c r="A10944" s="4">
        <v>38649</v>
      </c>
      <c r="B10944">
        <v>4.45</v>
      </c>
    </row>
    <row r="10945" spans="1:2" hidden="1">
      <c r="A10945" s="4">
        <v>38650</v>
      </c>
      <c r="B10945">
        <v>4.54</v>
      </c>
    </row>
    <row r="10946" spans="1:2" hidden="1">
      <c r="A10946" s="4">
        <v>38651</v>
      </c>
      <c r="B10946">
        <v>4.5999999999999996</v>
      </c>
    </row>
    <row r="10947" spans="1:2" hidden="1">
      <c r="A10947" s="4">
        <v>38652</v>
      </c>
      <c r="B10947">
        <v>4.57</v>
      </c>
    </row>
    <row r="10948" spans="1:2" hidden="1">
      <c r="A10948" s="4">
        <v>38653</v>
      </c>
      <c r="B10948">
        <v>4.58</v>
      </c>
    </row>
    <row r="10949" spans="1:2" hidden="1">
      <c r="A10949" s="4">
        <v>38656</v>
      </c>
      <c r="B10949">
        <v>4.57</v>
      </c>
    </row>
    <row r="10950" spans="1:2" hidden="1">
      <c r="A10950" s="4">
        <v>38657</v>
      </c>
      <c r="B10950">
        <v>4.58</v>
      </c>
    </row>
    <row r="10951" spans="1:2" hidden="1">
      <c r="A10951" s="4">
        <v>38658</v>
      </c>
      <c r="B10951">
        <v>4.6100000000000003</v>
      </c>
    </row>
    <row r="10952" spans="1:2" hidden="1">
      <c r="A10952" s="4">
        <v>38659</v>
      </c>
      <c r="B10952">
        <v>4.6500000000000004</v>
      </c>
    </row>
    <row r="10953" spans="1:2" hidden="1">
      <c r="A10953" s="4">
        <v>38660</v>
      </c>
      <c r="B10953">
        <v>4.66</v>
      </c>
    </row>
    <row r="10954" spans="1:2" hidden="1">
      <c r="A10954" s="4">
        <v>38663</v>
      </c>
      <c r="B10954">
        <v>4.6500000000000004</v>
      </c>
    </row>
    <row r="10955" spans="1:2" hidden="1">
      <c r="A10955" s="4">
        <v>38664</v>
      </c>
      <c r="B10955">
        <v>4.57</v>
      </c>
    </row>
    <row r="10956" spans="1:2" hidden="1">
      <c r="A10956" s="4">
        <v>38665</v>
      </c>
      <c r="B10956">
        <v>4.6399999999999997</v>
      </c>
    </row>
    <row r="10957" spans="1:2" hidden="1">
      <c r="A10957" s="4">
        <v>38666</v>
      </c>
      <c r="B10957">
        <v>4.55</v>
      </c>
    </row>
    <row r="10958" spans="1:2" hidden="1">
      <c r="A10958" s="4">
        <v>38670</v>
      </c>
      <c r="B10958">
        <v>4.6100000000000003</v>
      </c>
    </row>
    <row r="10959" spans="1:2" hidden="1">
      <c r="A10959" s="4">
        <v>38671</v>
      </c>
      <c r="B10959">
        <v>4.5599999999999996</v>
      </c>
    </row>
    <row r="10960" spans="1:2" hidden="1">
      <c r="A10960" s="4">
        <v>38672</v>
      </c>
      <c r="B10960">
        <v>4.49</v>
      </c>
    </row>
    <row r="10961" spans="1:4" hidden="1">
      <c r="A10961" s="4">
        <v>38673</v>
      </c>
      <c r="B10961">
        <v>4.46</v>
      </c>
    </row>
    <row r="10962" spans="1:4" hidden="1">
      <c r="A10962" s="4">
        <v>38674</v>
      </c>
      <c r="B10962">
        <v>4.5</v>
      </c>
    </row>
    <row r="10963" spans="1:4" hidden="1">
      <c r="A10963" s="4">
        <v>38677</v>
      </c>
      <c r="B10963">
        <v>4.46</v>
      </c>
    </row>
    <row r="10964" spans="1:4" hidden="1">
      <c r="A10964" s="4">
        <v>38678</v>
      </c>
      <c r="B10964">
        <v>4.43</v>
      </c>
    </row>
    <row r="10965" spans="1:4" hidden="1">
      <c r="A10965" s="4">
        <v>38679</v>
      </c>
      <c r="B10965">
        <v>4.47</v>
      </c>
    </row>
    <row r="10966" spans="1:4" hidden="1">
      <c r="A10966" s="4">
        <v>38681</v>
      </c>
      <c r="B10966">
        <v>4.43</v>
      </c>
    </row>
    <row r="10967" spans="1:4" hidden="1">
      <c r="A10967" s="4">
        <v>38684</v>
      </c>
      <c r="B10967">
        <v>4.41</v>
      </c>
    </row>
    <row r="10968" spans="1:4" hidden="1">
      <c r="A10968" s="4">
        <v>38685</v>
      </c>
      <c r="B10968">
        <v>4.4800000000000004</v>
      </c>
    </row>
    <row r="10969" spans="1:4" hidden="1">
      <c r="A10969" s="4">
        <v>38686</v>
      </c>
      <c r="B10969">
        <v>4.49</v>
      </c>
    </row>
    <row r="10970" spans="1:4" hidden="1">
      <c r="A10970" s="4">
        <v>38687</v>
      </c>
      <c r="B10970">
        <v>4.5199999999999996</v>
      </c>
    </row>
    <row r="10971" spans="1:4" hidden="1">
      <c r="A10971" s="4">
        <v>38688</v>
      </c>
      <c r="B10971">
        <v>4.5199999999999996</v>
      </c>
    </row>
    <row r="10972" spans="1:4" hidden="1">
      <c r="A10972" s="4">
        <v>38691</v>
      </c>
      <c r="B10972">
        <v>4.57</v>
      </c>
      <c r="C10972" s="12"/>
      <c r="D10972" s="23"/>
    </row>
    <row r="10973" spans="1:4" hidden="1">
      <c r="A10973" s="4">
        <v>38692</v>
      </c>
      <c r="B10973">
        <v>4.49</v>
      </c>
    </row>
    <row r="10974" spans="1:4" hidden="1">
      <c r="A10974" s="4">
        <v>38693</v>
      </c>
      <c r="B10974">
        <v>4.5199999999999996</v>
      </c>
    </row>
    <row r="10975" spans="1:4" hidden="1">
      <c r="A10975" s="4">
        <v>38694</v>
      </c>
      <c r="B10975">
        <v>4.47</v>
      </c>
    </row>
    <row r="10976" spans="1:4" hidden="1">
      <c r="A10976" s="4">
        <v>38695</v>
      </c>
      <c r="B10976">
        <v>4.54</v>
      </c>
    </row>
    <row r="10977" spans="1:4" hidden="1">
      <c r="A10977" s="4">
        <v>38698</v>
      </c>
      <c r="B10977">
        <v>4.5599999999999996</v>
      </c>
    </row>
    <row r="10978" spans="1:4" hidden="1">
      <c r="A10978" s="4">
        <v>38699</v>
      </c>
      <c r="B10978">
        <v>4.54</v>
      </c>
    </row>
    <row r="10979" spans="1:4" hidden="1">
      <c r="A10979" s="4">
        <v>38700</v>
      </c>
      <c r="B10979">
        <v>4.45</v>
      </c>
    </row>
    <row r="10980" spans="1:4" hidden="1">
      <c r="A10980" s="4">
        <v>38701</v>
      </c>
      <c r="B10980">
        <v>4.47</v>
      </c>
    </row>
    <row r="10981" spans="1:4" hidden="1">
      <c r="A10981" s="4">
        <v>38702</v>
      </c>
      <c r="B10981">
        <v>4.45</v>
      </c>
    </row>
    <row r="10982" spans="1:4" hidden="1">
      <c r="A10982" s="4">
        <v>38705</v>
      </c>
      <c r="B10982">
        <v>4.45</v>
      </c>
    </row>
    <row r="10983" spans="1:4" hidden="1">
      <c r="A10983" s="4">
        <v>38706</v>
      </c>
      <c r="B10983">
        <v>4.47</v>
      </c>
    </row>
    <row r="10984" spans="1:4" hidden="1">
      <c r="A10984" s="4">
        <v>38707</v>
      </c>
      <c r="B10984">
        <v>4.49</v>
      </c>
    </row>
    <row r="10985" spans="1:4" hidden="1">
      <c r="A10985" s="4">
        <v>38708</v>
      </c>
      <c r="B10985">
        <v>4.4400000000000004</v>
      </c>
    </row>
    <row r="10986" spans="1:4" hidden="1">
      <c r="A10986" s="4">
        <v>38709</v>
      </c>
      <c r="B10986">
        <v>4.38</v>
      </c>
    </row>
    <row r="10987" spans="1:4" hidden="1">
      <c r="A10987" s="4">
        <v>38713</v>
      </c>
      <c r="B10987">
        <v>4.34</v>
      </c>
    </row>
    <row r="10988" spans="1:4" hidden="1">
      <c r="A10988" s="4">
        <v>38714</v>
      </c>
      <c r="B10988">
        <v>4.38</v>
      </c>
    </row>
    <row r="10989" spans="1:4" hidden="1">
      <c r="A10989" s="4">
        <v>38715</v>
      </c>
      <c r="B10989">
        <v>4.37</v>
      </c>
    </row>
    <row r="10990" spans="1:4" hidden="1">
      <c r="A10990" s="4">
        <v>38716</v>
      </c>
      <c r="B10990">
        <v>4.3899999999999997</v>
      </c>
      <c r="C10990" t="s">
        <v>158</v>
      </c>
      <c r="D10990" s="23">
        <f>AVERAGE(B10930:B10990)/100</f>
        <v>4.4881967213114757E-2</v>
      </c>
    </row>
    <row r="10991" spans="1:4" hidden="1">
      <c r="A10991" s="4">
        <v>38720</v>
      </c>
      <c r="B10991">
        <v>4.37</v>
      </c>
    </row>
    <row r="10992" spans="1:4" hidden="1">
      <c r="A10992" s="4">
        <v>38721</v>
      </c>
      <c r="B10992">
        <v>4.3600000000000003</v>
      </c>
    </row>
    <row r="10993" spans="1:2" hidden="1">
      <c r="A10993" s="4">
        <v>38722</v>
      </c>
      <c r="B10993">
        <v>4.3600000000000003</v>
      </c>
    </row>
    <row r="10994" spans="1:2" hidden="1">
      <c r="A10994" s="4">
        <v>38723</v>
      </c>
      <c r="B10994">
        <v>4.38</v>
      </c>
    </row>
    <row r="10995" spans="1:2" hidden="1">
      <c r="A10995" s="4">
        <v>38726</v>
      </c>
      <c r="B10995">
        <v>4.38</v>
      </c>
    </row>
    <row r="10996" spans="1:2" hidden="1">
      <c r="A10996" s="4">
        <v>38727</v>
      </c>
      <c r="B10996">
        <v>4.43</v>
      </c>
    </row>
    <row r="10997" spans="1:2" hidden="1">
      <c r="A10997" s="4">
        <v>38728</v>
      </c>
      <c r="B10997">
        <v>4.46</v>
      </c>
    </row>
    <row r="10998" spans="1:2" hidden="1">
      <c r="A10998" s="4">
        <v>38729</v>
      </c>
      <c r="B10998">
        <v>4.42</v>
      </c>
    </row>
    <row r="10999" spans="1:2" hidden="1">
      <c r="A10999" s="4">
        <v>38730</v>
      </c>
      <c r="B10999">
        <v>4.3600000000000003</v>
      </c>
    </row>
    <row r="11000" spans="1:2" hidden="1">
      <c r="A11000" s="4">
        <v>38734</v>
      </c>
      <c r="B11000">
        <v>4.34</v>
      </c>
    </row>
    <row r="11001" spans="1:2" hidden="1">
      <c r="A11001" s="4">
        <v>38735</v>
      </c>
      <c r="B11001">
        <v>4.34</v>
      </c>
    </row>
    <row r="11002" spans="1:2" hidden="1">
      <c r="A11002" s="4">
        <v>38736</v>
      </c>
      <c r="B11002">
        <v>4.38</v>
      </c>
    </row>
    <row r="11003" spans="1:2" hidden="1">
      <c r="A11003" s="4">
        <v>38737</v>
      </c>
      <c r="B11003">
        <v>4.37</v>
      </c>
    </row>
    <row r="11004" spans="1:2" hidden="1">
      <c r="A11004" s="4">
        <v>38740</v>
      </c>
      <c r="B11004">
        <v>4.3600000000000003</v>
      </c>
    </row>
    <row r="11005" spans="1:2" hidden="1">
      <c r="A11005" s="4">
        <v>38741</v>
      </c>
      <c r="B11005">
        <v>4.4000000000000004</v>
      </c>
    </row>
    <row r="11006" spans="1:2" hidden="1">
      <c r="A11006" s="4">
        <v>38742</v>
      </c>
      <c r="B11006">
        <v>4.49</v>
      </c>
    </row>
    <row r="11007" spans="1:2" hidden="1">
      <c r="A11007" s="4">
        <v>38743</v>
      </c>
      <c r="B11007">
        <v>4.53</v>
      </c>
    </row>
    <row r="11008" spans="1:2" hidden="1">
      <c r="A11008" s="4">
        <v>38744</v>
      </c>
      <c r="B11008">
        <v>4.5199999999999996</v>
      </c>
    </row>
    <row r="11009" spans="1:2" hidden="1">
      <c r="A11009" s="4">
        <v>38747</v>
      </c>
      <c r="B11009">
        <v>4.54</v>
      </c>
    </row>
    <row r="11010" spans="1:2" hidden="1">
      <c r="A11010" s="4">
        <v>38748</v>
      </c>
      <c r="B11010">
        <v>4.53</v>
      </c>
    </row>
    <row r="11011" spans="1:2" hidden="1">
      <c r="A11011" s="4">
        <v>38749</v>
      </c>
      <c r="B11011">
        <v>4.57</v>
      </c>
    </row>
    <row r="11012" spans="1:2" hidden="1">
      <c r="A11012" s="4">
        <v>38750</v>
      </c>
      <c r="B11012">
        <v>4.57</v>
      </c>
    </row>
    <row r="11013" spans="1:2" hidden="1">
      <c r="A11013" s="4">
        <v>38751</v>
      </c>
      <c r="B11013">
        <v>4.54</v>
      </c>
    </row>
    <row r="11014" spans="1:2" hidden="1">
      <c r="A11014" s="4">
        <v>38754</v>
      </c>
      <c r="B11014">
        <v>4.55</v>
      </c>
    </row>
    <row r="11015" spans="1:2" hidden="1">
      <c r="A11015" s="4">
        <v>38755</v>
      </c>
      <c r="B11015">
        <v>4.57</v>
      </c>
    </row>
    <row r="11016" spans="1:2" hidden="1">
      <c r="A11016" s="4">
        <v>38756</v>
      </c>
      <c r="B11016">
        <v>4.5599999999999996</v>
      </c>
    </row>
    <row r="11017" spans="1:2" hidden="1">
      <c r="A11017" s="4">
        <v>38757</v>
      </c>
      <c r="B11017">
        <v>4.54</v>
      </c>
    </row>
    <row r="11018" spans="1:2" hidden="1">
      <c r="A11018" s="4">
        <v>38758</v>
      </c>
      <c r="B11018">
        <v>4.59</v>
      </c>
    </row>
    <row r="11019" spans="1:2" hidden="1">
      <c r="A11019" s="4">
        <v>38761</v>
      </c>
      <c r="B11019">
        <v>4.58</v>
      </c>
    </row>
    <row r="11020" spans="1:2" hidden="1">
      <c r="A11020" s="4">
        <v>38762</v>
      </c>
      <c r="B11020">
        <v>4.62</v>
      </c>
    </row>
    <row r="11021" spans="1:2" hidden="1">
      <c r="A11021" s="4">
        <v>38763</v>
      </c>
      <c r="B11021">
        <v>4.6100000000000003</v>
      </c>
    </row>
    <row r="11022" spans="1:2" hidden="1">
      <c r="A11022" s="4">
        <v>38764</v>
      </c>
      <c r="B11022">
        <v>4.59</v>
      </c>
    </row>
    <row r="11023" spans="1:2" hidden="1">
      <c r="A11023" s="4">
        <v>38765</v>
      </c>
      <c r="B11023">
        <v>4.54</v>
      </c>
    </row>
    <row r="11024" spans="1:2" hidden="1">
      <c r="A11024" s="4">
        <v>38769</v>
      </c>
      <c r="B11024">
        <v>4.57</v>
      </c>
    </row>
    <row r="11025" spans="1:4" hidden="1">
      <c r="A11025" s="4">
        <v>38770</v>
      </c>
      <c r="B11025">
        <v>4.53</v>
      </c>
    </row>
    <row r="11026" spans="1:4" hidden="1">
      <c r="A11026" s="4">
        <v>38771</v>
      </c>
      <c r="B11026">
        <v>4.5599999999999996</v>
      </c>
    </row>
    <row r="11027" spans="1:4" hidden="1">
      <c r="A11027" s="4">
        <v>38772</v>
      </c>
      <c r="B11027">
        <v>4.58</v>
      </c>
    </row>
    <row r="11028" spans="1:4" hidden="1">
      <c r="A11028" s="4">
        <v>38775</v>
      </c>
      <c r="B11028">
        <v>4.59</v>
      </c>
    </row>
    <row r="11029" spans="1:4" hidden="1">
      <c r="A11029" s="4">
        <v>38776</v>
      </c>
      <c r="B11029">
        <v>4.55</v>
      </c>
    </row>
    <row r="11030" spans="1:4" hidden="1">
      <c r="A11030" s="4">
        <v>38777</v>
      </c>
      <c r="B11030">
        <v>4.59</v>
      </c>
    </row>
    <row r="11031" spans="1:4" hidden="1">
      <c r="A11031" s="4">
        <v>38778</v>
      </c>
      <c r="B11031">
        <v>4.6399999999999997</v>
      </c>
    </row>
    <row r="11032" spans="1:4" hidden="1">
      <c r="A11032" s="4">
        <v>38779</v>
      </c>
      <c r="B11032">
        <v>4.68</v>
      </c>
    </row>
    <row r="11033" spans="1:4" hidden="1">
      <c r="A11033" s="4">
        <v>38782</v>
      </c>
      <c r="B11033">
        <v>4.74</v>
      </c>
    </row>
    <row r="11034" spans="1:4" hidden="1">
      <c r="A11034" s="4">
        <v>38783</v>
      </c>
      <c r="B11034">
        <v>4.74</v>
      </c>
    </row>
    <row r="11035" spans="1:4" hidden="1">
      <c r="A11035" s="4">
        <v>38784</v>
      </c>
      <c r="B11035">
        <v>4.7300000000000004</v>
      </c>
    </row>
    <row r="11036" spans="1:4" hidden="1">
      <c r="A11036" s="4">
        <v>38785</v>
      </c>
      <c r="B11036">
        <v>4.74</v>
      </c>
      <c r="C11036" s="12"/>
      <c r="D11036" s="23"/>
    </row>
    <row r="11037" spans="1:4" hidden="1">
      <c r="A11037" s="4">
        <v>38786</v>
      </c>
      <c r="B11037">
        <v>4.76</v>
      </c>
    </row>
    <row r="11038" spans="1:4" hidden="1">
      <c r="A11038" s="4">
        <v>38789</v>
      </c>
      <c r="B11038">
        <v>4.7699999999999996</v>
      </c>
    </row>
    <row r="11039" spans="1:4" hidden="1">
      <c r="A11039" s="4">
        <v>38790</v>
      </c>
      <c r="B11039">
        <v>4.71</v>
      </c>
    </row>
    <row r="11040" spans="1:4" hidden="1">
      <c r="A11040" s="4">
        <v>38791</v>
      </c>
      <c r="B11040">
        <v>4.7300000000000004</v>
      </c>
    </row>
    <row r="11041" spans="1:4" hidden="1">
      <c r="A11041" s="4">
        <v>38792</v>
      </c>
      <c r="B11041">
        <v>4.6500000000000004</v>
      </c>
    </row>
    <row r="11042" spans="1:4" hidden="1">
      <c r="A11042" s="4">
        <v>38793</v>
      </c>
      <c r="B11042">
        <v>4.68</v>
      </c>
    </row>
    <row r="11043" spans="1:4" hidden="1">
      <c r="A11043" s="4">
        <v>38796</v>
      </c>
      <c r="B11043">
        <v>4.66</v>
      </c>
    </row>
    <row r="11044" spans="1:4" hidden="1">
      <c r="A11044" s="4">
        <v>38797</v>
      </c>
      <c r="B11044">
        <v>4.71</v>
      </c>
    </row>
    <row r="11045" spans="1:4" hidden="1">
      <c r="A11045" s="4">
        <v>38798</v>
      </c>
      <c r="B11045">
        <v>4.7</v>
      </c>
    </row>
    <row r="11046" spans="1:4" hidden="1">
      <c r="A11046" s="4">
        <v>38799</v>
      </c>
      <c r="B11046">
        <v>4.7300000000000004</v>
      </c>
    </row>
    <row r="11047" spans="1:4" hidden="1">
      <c r="A11047" s="4">
        <v>38800</v>
      </c>
      <c r="B11047">
        <v>4.67</v>
      </c>
    </row>
    <row r="11048" spans="1:4" hidden="1">
      <c r="A11048" s="4">
        <v>38803</v>
      </c>
      <c r="B11048">
        <v>4.7</v>
      </c>
    </row>
    <row r="11049" spans="1:4" hidden="1">
      <c r="A11049" s="4">
        <v>38804</v>
      </c>
      <c r="B11049">
        <v>4.79</v>
      </c>
    </row>
    <row r="11050" spans="1:4" hidden="1">
      <c r="A11050" s="4">
        <v>38805</v>
      </c>
      <c r="B11050">
        <v>4.8099999999999996</v>
      </c>
    </row>
    <row r="11051" spans="1:4" hidden="1">
      <c r="A11051" s="4">
        <v>38806</v>
      </c>
      <c r="B11051">
        <v>4.8600000000000003</v>
      </c>
    </row>
    <row r="11052" spans="1:4" hidden="1">
      <c r="A11052" s="4">
        <v>38807</v>
      </c>
      <c r="B11052">
        <v>4.8600000000000003</v>
      </c>
      <c r="C11052" t="s">
        <v>159</v>
      </c>
      <c r="D11052" s="23">
        <f>AVERAGE(B10991:B11052)/100</f>
        <v>4.5770967741935502E-2</v>
      </c>
    </row>
    <row r="11053" spans="1:4" hidden="1">
      <c r="A11053" s="4">
        <v>38810</v>
      </c>
      <c r="B11053">
        <v>4.88</v>
      </c>
    </row>
    <row r="11054" spans="1:4" hidden="1">
      <c r="A11054" s="4">
        <v>38811</v>
      </c>
      <c r="B11054">
        <v>4.87</v>
      </c>
    </row>
    <row r="11055" spans="1:4" hidden="1">
      <c r="A11055" s="4">
        <v>38812</v>
      </c>
      <c r="B11055">
        <v>4.84</v>
      </c>
    </row>
    <row r="11056" spans="1:4" hidden="1">
      <c r="A11056" s="4">
        <v>38813</v>
      </c>
      <c r="B11056">
        <v>4.9000000000000004</v>
      </c>
    </row>
    <row r="11057" spans="1:2" hidden="1">
      <c r="A11057" s="4">
        <v>38814</v>
      </c>
      <c r="B11057">
        <v>4.97</v>
      </c>
    </row>
    <row r="11058" spans="1:2" hidden="1">
      <c r="A11058" s="4">
        <v>38817</v>
      </c>
      <c r="B11058">
        <v>4.97</v>
      </c>
    </row>
    <row r="11059" spans="1:2" hidden="1">
      <c r="A11059" s="4">
        <v>38818</v>
      </c>
      <c r="B11059">
        <v>4.93</v>
      </c>
    </row>
    <row r="11060" spans="1:2" hidden="1">
      <c r="A11060" s="4">
        <v>38819</v>
      </c>
      <c r="B11060">
        <v>4.9800000000000004</v>
      </c>
    </row>
    <row r="11061" spans="1:2" hidden="1">
      <c r="A11061" s="4">
        <v>38820</v>
      </c>
      <c r="B11061">
        <v>5.05</v>
      </c>
    </row>
    <row r="11062" spans="1:2" hidden="1">
      <c r="A11062" s="4">
        <v>38824</v>
      </c>
      <c r="B11062">
        <v>5.01</v>
      </c>
    </row>
    <row r="11063" spans="1:2" hidden="1">
      <c r="A11063" s="4">
        <v>38825</v>
      </c>
      <c r="B11063">
        <v>4.99</v>
      </c>
    </row>
    <row r="11064" spans="1:2" hidden="1">
      <c r="A11064" s="4">
        <v>38826</v>
      </c>
      <c r="B11064">
        <v>5.04</v>
      </c>
    </row>
    <row r="11065" spans="1:2" hidden="1">
      <c r="A11065" s="4">
        <v>38827</v>
      </c>
      <c r="B11065">
        <v>5.04</v>
      </c>
    </row>
    <row r="11066" spans="1:2" hidden="1">
      <c r="A11066" s="4">
        <v>38828</v>
      </c>
      <c r="B11066">
        <v>5.01</v>
      </c>
    </row>
    <row r="11067" spans="1:2" hidden="1">
      <c r="A11067" s="4">
        <v>38831</v>
      </c>
      <c r="B11067">
        <v>4.99</v>
      </c>
    </row>
    <row r="11068" spans="1:2" hidden="1">
      <c r="A11068" s="4">
        <v>38832</v>
      </c>
      <c r="B11068">
        <v>5.07</v>
      </c>
    </row>
    <row r="11069" spans="1:2" hidden="1">
      <c r="A11069" s="4">
        <v>38833</v>
      </c>
      <c r="B11069">
        <v>5.12</v>
      </c>
    </row>
    <row r="11070" spans="1:2" hidden="1">
      <c r="A11070" s="4">
        <v>38834</v>
      </c>
      <c r="B11070">
        <v>5.09</v>
      </c>
    </row>
    <row r="11071" spans="1:2" hidden="1">
      <c r="A11071" s="4">
        <v>38835</v>
      </c>
      <c r="B11071">
        <v>5.07</v>
      </c>
    </row>
    <row r="11072" spans="1:2" hidden="1">
      <c r="A11072" s="4">
        <v>38838</v>
      </c>
      <c r="B11072">
        <v>5.14</v>
      </c>
    </row>
    <row r="11073" spans="1:2" hidden="1">
      <c r="A11073" s="4">
        <v>38839</v>
      </c>
      <c r="B11073">
        <v>5.12</v>
      </c>
    </row>
    <row r="11074" spans="1:2" hidden="1">
      <c r="A11074" s="4">
        <v>38840</v>
      </c>
      <c r="B11074">
        <v>5.15</v>
      </c>
    </row>
    <row r="11075" spans="1:2" hidden="1">
      <c r="A11075" s="4">
        <v>38841</v>
      </c>
      <c r="B11075">
        <v>5.16</v>
      </c>
    </row>
    <row r="11076" spans="1:2" hidden="1">
      <c r="A11076" s="4">
        <v>38842</v>
      </c>
      <c r="B11076">
        <v>5.12</v>
      </c>
    </row>
    <row r="11077" spans="1:2" hidden="1">
      <c r="A11077" s="4">
        <v>38845</v>
      </c>
      <c r="B11077">
        <v>5.12</v>
      </c>
    </row>
    <row r="11078" spans="1:2" hidden="1">
      <c r="A11078" s="4">
        <v>38846</v>
      </c>
      <c r="B11078">
        <v>5.13</v>
      </c>
    </row>
    <row r="11079" spans="1:2" hidden="1">
      <c r="A11079" s="4">
        <v>38847</v>
      </c>
      <c r="B11079">
        <v>5.13</v>
      </c>
    </row>
    <row r="11080" spans="1:2" hidden="1">
      <c r="A11080" s="4">
        <v>38848</v>
      </c>
      <c r="B11080">
        <v>5.14</v>
      </c>
    </row>
    <row r="11081" spans="1:2" hidden="1">
      <c r="A11081" s="4">
        <v>38849</v>
      </c>
      <c r="B11081">
        <v>5.19</v>
      </c>
    </row>
    <row r="11082" spans="1:2" hidden="1">
      <c r="A11082" s="4">
        <v>38852</v>
      </c>
      <c r="B11082">
        <v>5.15</v>
      </c>
    </row>
    <row r="11083" spans="1:2" hidden="1">
      <c r="A11083" s="4">
        <v>38853</v>
      </c>
      <c r="B11083">
        <v>5.0999999999999996</v>
      </c>
    </row>
    <row r="11084" spans="1:2" hidden="1">
      <c r="A11084" s="4">
        <v>38854</v>
      </c>
      <c r="B11084">
        <v>5.16</v>
      </c>
    </row>
    <row r="11085" spans="1:2" hidden="1">
      <c r="A11085" s="4">
        <v>38855</v>
      </c>
      <c r="B11085">
        <v>5.08</v>
      </c>
    </row>
    <row r="11086" spans="1:2" hidden="1">
      <c r="A11086" s="4">
        <v>38856</v>
      </c>
      <c r="B11086">
        <v>5.05</v>
      </c>
    </row>
    <row r="11087" spans="1:2" hidden="1">
      <c r="A11087" s="4">
        <v>38859</v>
      </c>
      <c r="B11087">
        <v>5.04</v>
      </c>
    </row>
    <row r="11088" spans="1:2" hidden="1">
      <c r="A11088" s="4">
        <v>38860</v>
      </c>
      <c r="B11088">
        <v>5.07</v>
      </c>
    </row>
    <row r="11089" spans="1:4" hidden="1">
      <c r="A11089" s="4">
        <v>38861</v>
      </c>
      <c r="B11089">
        <v>5.03</v>
      </c>
    </row>
    <row r="11090" spans="1:4" hidden="1">
      <c r="A11090" s="4">
        <v>38862</v>
      </c>
      <c r="B11090">
        <v>5.07</v>
      </c>
    </row>
    <row r="11091" spans="1:4" hidden="1">
      <c r="A11091" s="4">
        <v>38863</v>
      </c>
      <c r="B11091">
        <v>5.0599999999999996</v>
      </c>
    </row>
    <row r="11092" spans="1:4" hidden="1">
      <c r="A11092" s="4">
        <v>38867</v>
      </c>
      <c r="B11092">
        <v>5.09</v>
      </c>
    </row>
    <row r="11093" spans="1:4" hidden="1">
      <c r="A11093" s="4">
        <v>38868</v>
      </c>
      <c r="B11093">
        <v>5.12</v>
      </c>
    </row>
    <row r="11094" spans="1:4" hidden="1">
      <c r="A11094" s="4">
        <v>38869</v>
      </c>
      <c r="B11094">
        <v>5.1100000000000003</v>
      </c>
    </row>
    <row r="11095" spans="1:4" hidden="1">
      <c r="A11095" s="4">
        <v>38870</v>
      </c>
      <c r="B11095">
        <v>5</v>
      </c>
    </row>
    <row r="11096" spans="1:4" hidden="1">
      <c r="A11096" s="4">
        <v>38873</v>
      </c>
      <c r="B11096">
        <v>5.0199999999999996</v>
      </c>
    </row>
    <row r="11097" spans="1:4" hidden="1">
      <c r="A11097" s="4">
        <v>38874</v>
      </c>
      <c r="B11097">
        <v>5.01</v>
      </c>
    </row>
    <row r="11098" spans="1:4" hidden="1">
      <c r="A11098" s="4">
        <v>38875</v>
      </c>
      <c r="B11098">
        <v>5.0199999999999996</v>
      </c>
    </row>
    <row r="11099" spans="1:4" hidden="1">
      <c r="A11099" s="4">
        <v>38876</v>
      </c>
      <c r="B11099">
        <v>5</v>
      </c>
      <c r="C11099" s="12"/>
      <c r="D11099" s="23"/>
    </row>
    <row r="11100" spans="1:4" hidden="1">
      <c r="A11100" s="4">
        <v>38877</v>
      </c>
      <c r="B11100">
        <v>4.9800000000000004</v>
      </c>
    </row>
    <row r="11101" spans="1:4" hidden="1">
      <c r="A11101" s="4">
        <v>38880</v>
      </c>
      <c r="B11101">
        <v>4.99</v>
      </c>
    </row>
    <row r="11102" spans="1:4" hidden="1">
      <c r="A11102" s="4">
        <v>38881</v>
      </c>
      <c r="B11102">
        <v>4.97</v>
      </c>
    </row>
    <row r="11103" spans="1:4" hidden="1">
      <c r="A11103" s="4">
        <v>38882</v>
      </c>
      <c r="B11103">
        <v>5.05</v>
      </c>
    </row>
    <row r="11104" spans="1:4" hidden="1">
      <c r="A11104" s="4">
        <v>38883</v>
      </c>
      <c r="B11104">
        <v>5.0999999999999996</v>
      </c>
    </row>
    <row r="11105" spans="1:4" hidden="1">
      <c r="A11105" s="4">
        <v>38884</v>
      </c>
      <c r="B11105">
        <v>5.13</v>
      </c>
    </row>
    <row r="11106" spans="1:4" hidden="1">
      <c r="A11106" s="4">
        <v>38887</v>
      </c>
      <c r="B11106">
        <v>5.14</v>
      </c>
    </row>
    <row r="11107" spans="1:4" hidden="1">
      <c r="A11107" s="4">
        <v>38888</v>
      </c>
      <c r="B11107">
        <v>5.15</v>
      </c>
    </row>
    <row r="11108" spans="1:4" hidden="1">
      <c r="A11108" s="4">
        <v>38889</v>
      </c>
      <c r="B11108">
        <v>5.16</v>
      </c>
    </row>
    <row r="11109" spans="1:4" hidden="1">
      <c r="A11109" s="4">
        <v>38890</v>
      </c>
      <c r="B11109">
        <v>5.2</v>
      </c>
    </row>
    <row r="11110" spans="1:4" hidden="1">
      <c r="A11110" s="4">
        <v>38891</v>
      </c>
      <c r="B11110">
        <v>5.23</v>
      </c>
    </row>
    <row r="11111" spans="1:4" hidden="1">
      <c r="A11111" s="4">
        <v>38894</v>
      </c>
      <c r="B11111">
        <v>5.25</v>
      </c>
    </row>
    <row r="11112" spans="1:4" hidden="1">
      <c r="A11112" s="4">
        <v>38895</v>
      </c>
      <c r="B11112">
        <v>5.21</v>
      </c>
    </row>
    <row r="11113" spans="1:4" hidden="1">
      <c r="A11113" s="4">
        <v>38896</v>
      </c>
      <c r="B11113">
        <v>5.25</v>
      </c>
    </row>
    <row r="11114" spans="1:4" hidden="1">
      <c r="A11114" s="4">
        <v>38897</v>
      </c>
      <c r="B11114">
        <v>5.22</v>
      </c>
    </row>
    <row r="11115" spans="1:4" hidden="1">
      <c r="A11115" s="4">
        <v>38898</v>
      </c>
      <c r="B11115">
        <v>5.15</v>
      </c>
      <c r="C11115" t="s">
        <v>160</v>
      </c>
      <c r="D11115" s="23">
        <f>AVERAGE(B11053:B11115)/100</f>
        <v>5.0726984126984134E-2</v>
      </c>
    </row>
    <row r="11116" spans="1:4" hidden="1">
      <c r="A11116" s="4">
        <v>38901</v>
      </c>
      <c r="B11116">
        <v>5.15</v>
      </c>
    </row>
    <row r="11117" spans="1:4" hidden="1">
      <c r="A11117" s="4">
        <v>38903</v>
      </c>
      <c r="B11117">
        <v>5.23</v>
      </c>
    </row>
    <row r="11118" spans="1:4" hidden="1">
      <c r="A11118" s="4">
        <v>38904</v>
      </c>
      <c r="B11118">
        <v>5.19</v>
      </c>
    </row>
    <row r="11119" spans="1:4" hidden="1">
      <c r="A11119" s="4">
        <v>38905</v>
      </c>
      <c r="B11119">
        <v>5.14</v>
      </c>
    </row>
    <row r="11120" spans="1:4" hidden="1">
      <c r="A11120" s="4">
        <v>38908</v>
      </c>
      <c r="B11120">
        <v>5.13</v>
      </c>
    </row>
    <row r="11121" spans="1:2" hidden="1">
      <c r="A11121" s="4">
        <v>38909</v>
      </c>
      <c r="B11121">
        <v>5.0999999999999996</v>
      </c>
    </row>
    <row r="11122" spans="1:2" hidden="1">
      <c r="A11122" s="4">
        <v>38910</v>
      </c>
      <c r="B11122">
        <v>5.0999999999999996</v>
      </c>
    </row>
    <row r="11123" spans="1:2" hidden="1">
      <c r="A11123" s="4">
        <v>38911</v>
      </c>
      <c r="B11123">
        <v>5.08</v>
      </c>
    </row>
    <row r="11124" spans="1:2" hidden="1">
      <c r="A11124" s="4">
        <v>38912</v>
      </c>
      <c r="B11124">
        <v>5.07</v>
      </c>
    </row>
    <row r="11125" spans="1:2" hidden="1">
      <c r="A11125" s="4">
        <v>38915</v>
      </c>
      <c r="B11125">
        <v>5.07</v>
      </c>
    </row>
    <row r="11126" spans="1:2" hidden="1">
      <c r="A11126" s="4">
        <v>38916</v>
      </c>
      <c r="B11126">
        <v>5.13</v>
      </c>
    </row>
    <row r="11127" spans="1:2" hidden="1">
      <c r="A11127" s="4">
        <v>38917</v>
      </c>
      <c r="B11127">
        <v>5.0599999999999996</v>
      </c>
    </row>
    <row r="11128" spans="1:2" hidden="1">
      <c r="A11128" s="4">
        <v>38918</v>
      </c>
      <c r="B11128">
        <v>5.03</v>
      </c>
    </row>
    <row r="11129" spans="1:2" hidden="1">
      <c r="A11129" s="4">
        <v>38919</v>
      </c>
      <c r="B11129">
        <v>5.05</v>
      </c>
    </row>
    <row r="11130" spans="1:2" hidden="1">
      <c r="A11130" s="4">
        <v>38922</v>
      </c>
      <c r="B11130">
        <v>5.05</v>
      </c>
    </row>
    <row r="11131" spans="1:2" hidden="1">
      <c r="A11131" s="4">
        <v>38923</v>
      </c>
      <c r="B11131">
        <v>5.07</v>
      </c>
    </row>
    <row r="11132" spans="1:2" hidden="1">
      <c r="A11132" s="4">
        <v>38924</v>
      </c>
      <c r="B11132">
        <v>5.04</v>
      </c>
    </row>
    <row r="11133" spans="1:2" hidden="1">
      <c r="A11133" s="4">
        <v>38925</v>
      </c>
      <c r="B11133">
        <v>5.07</v>
      </c>
    </row>
    <row r="11134" spans="1:2" hidden="1">
      <c r="A11134" s="4">
        <v>38926</v>
      </c>
      <c r="B11134">
        <v>5</v>
      </c>
    </row>
    <row r="11135" spans="1:2" hidden="1">
      <c r="A11135" s="4">
        <v>38929</v>
      </c>
      <c r="B11135">
        <v>4.99</v>
      </c>
    </row>
    <row r="11136" spans="1:2" hidden="1">
      <c r="A11136" s="4">
        <v>38930</v>
      </c>
      <c r="B11136">
        <v>4.99</v>
      </c>
    </row>
    <row r="11137" spans="1:2" hidden="1">
      <c r="A11137" s="4">
        <v>38931</v>
      </c>
      <c r="B11137">
        <v>4.96</v>
      </c>
    </row>
    <row r="11138" spans="1:2" hidden="1">
      <c r="A11138" s="4">
        <v>38932</v>
      </c>
      <c r="B11138">
        <v>4.96</v>
      </c>
    </row>
    <row r="11139" spans="1:2" hidden="1">
      <c r="A11139" s="4">
        <v>38933</v>
      </c>
      <c r="B11139">
        <v>4.91</v>
      </c>
    </row>
    <row r="11140" spans="1:2" hidden="1">
      <c r="A11140" s="4">
        <v>38936</v>
      </c>
      <c r="B11140">
        <v>4.93</v>
      </c>
    </row>
    <row r="11141" spans="1:2" hidden="1">
      <c r="A11141" s="4">
        <v>38937</v>
      </c>
      <c r="B11141">
        <v>4.93</v>
      </c>
    </row>
    <row r="11142" spans="1:2" hidden="1">
      <c r="A11142" s="4">
        <v>38938</v>
      </c>
      <c r="B11142">
        <v>4.92</v>
      </c>
    </row>
    <row r="11143" spans="1:2" hidden="1">
      <c r="A11143" s="4">
        <v>38939</v>
      </c>
      <c r="B11143">
        <v>4.93</v>
      </c>
    </row>
    <row r="11144" spans="1:2" hidden="1">
      <c r="A11144" s="4">
        <v>38940</v>
      </c>
      <c r="B11144">
        <v>4.97</v>
      </c>
    </row>
    <row r="11145" spans="1:2" hidden="1">
      <c r="A11145" s="4">
        <v>38943</v>
      </c>
      <c r="B11145">
        <v>5</v>
      </c>
    </row>
    <row r="11146" spans="1:2" hidden="1">
      <c r="A11146" s="4">
        <v>38944</v>
      </c>
      <c r="B11146">
        <v>4.93</v>
      </c>
    </row>
    <row r="11147" spans="1:2" hidden="1">
      <c r="A11147" s="4">
        <v>38945</v>
      </c>
      <c r="B11147">
        <v>4.87</v>
      </c>
    </row>
    <row r="11148" spans="1:2" hidden="1">
      <c r="A11148" s="4">
        <v>38946</v>
      </c>
      <c r="B11148">
        <v>4.87</v>
      </c>
    </row>
    <row r="11149" spans="1:2" hidden="1">
      <c r="A11149" s="4">
        <v>38947</v>
      </c>
      <c r="B11149">
        <v>4.84</v>
      </c>
    </row>
    <row r="11150" spans="1:2" hidden="1">
      <c r="A11150" s="4">
        <v>38950</v>
      </c>
      <c r="B11150">
        <v>4.82</v>
      </c>
    </row>
    <row r="11151" spans="1:2" hidden="1">
      <c r="A11151" s="4">
        <v>38951</v>
      </c>
      <c r="B11151">
        <v>4.82</v>
      </c>
    </row>
    <row r="11152" spans="1:2" hidden="1">
      <c r="A11152" s="4">
        <v>38952</v>
      </c>
      <c r="B11152">
        <v>4.82</v>
      </c>
    </row>
    <row r="11153" spans="1:4" hidden="1">
      <c r="A11153" s="4">
        <v>38953</v>
      </c>
      <c r="B11153">
        <v>4.8099999999999996</v>
      </c>
    </row>
    <row r="11154" spans="1:4" hidden="1">
      <c r="A11154" s="4">
        <v>38954</v>
      </c>
      <c r="B11154">
        <v>4.79</v>
      </c>
    </row>
    <row r="11155" spans="1:4" hidden="1">
      <c r="A11155" s="4">
        <v>38957</v>
      </c>
      <c r="B11155">
        <v>4.8</v>
      </c>
    </row>
    <row r="11156" spans="1:4" hidden="1">
      <c r="A11156" s="4">
        <v>38958</v>
      </c>
      <c r="B11156">
        <v>4.79</v>
      </c>
    </row>
    <row r="11157" spans="1:4" hidden="1">
      <c r="A11157" s="4">
        <v>38959</v>
      </c>
      <c r="B11157">
        <v>4.76</v>
      </c>
    </row>
    <row r="11158" spans="1:4" hidden="1">
      <c r="A11158" s="4">
        <v>38960</v>
      </c>
      <c r="B11158">
        <v>4.74</v>
      </c>
    </row>
    <row r="11159" spans="1:4" hidden="1">
      <c r="A11159" s="4">
        <v>38961</v>
      </c>
      <c r="B11159">
        <v>4.7300000000000004</v>
      </c>
    </row>
    <row r="11160" spans="1:4" hidden="1">
      <c r="A11160" s="4">
        <v>38965</v>
      </c>
      <c r="B11160">
        <v>4.78</v>
      </c>
    </row>
    <row r="11161" spans="1:4" hidden="1">
      <c r="A11161" s="4">
        <v>38966</v>
      </c>
      <c r="B11161">
        <v>4.8</v>
      </c>
      <c r="C11161" s="12"/>
      <c r="D11161" s="23"/>
    </row>
    <row r="11162" spans="1:4" hidden="1">
      <c r="A11162" s="4">
        <v>38967</v>
      </c>
      <c r="B11162">
        <v>4.8</v>
      </c>
    </row>
    <row r="11163" spans="1:4" hidden="1">
      <c r="A11163" s="4">
        <v>38968</v>
      </c>
      <c r="B11163">
        <v>4.78</v>
      </c>
    </row>
    <row r="11164" spans="1:4" hidden="1">
      <c r="A11164" s="4">
        <v>38971</v>
      </c>
      <c r="B11164">
        <v>4.8</v>
      </c>
    </row>
    <row r="11165" spans="1:4" hidden="1">
      <c r="A11165" s="4">
        <v>38972</v>
      </c>
      <c r="B11165">
        <v>4.78</v>
      </c>
    </row>
    <row r="11166" spans="1:4" hidden="1">
      <c r="A11166" s="4">
        <v>38973</v>
      </c>
      <c r="B11166">
        <v>4.7699999999999996</v>
      </c>
    </row>
    <row r="11167" spans="1:4" hidden="1">
      <c r="A11167" s="4">
        <v>38974</v>
      </c>
      <c r="B11167">
        <v>4.79</v>
      </c>
    </row>
    <row r="11168" spans="1:4" hidden="1">
      <c r="A11168" s="4">
        <v>38975</v>
      </c>
      <c r="B11168">
        <v>4.8</v>
      </c>
    </row>
    <row r="11169" spans="1:4" hidden="1">
      <c r="A11169" s="4">
        <v>38978</v>
      </c>
      <c r="B11169">
        <v>4.8099999999999996</v>
      </c>
    </row>
    <row r="11170" spans="1:4" hidden="1">
      <c r="A11170" s="4">
        <v>38979</v>
      </c>
      <c r="B11170">
        <v>4.74</v>
      </c>
    </row>
    <row r="11171" spans="1:4" hidden="1">
      <c r="A11171" s="4">
        <v>38980</v>
      </c>
      <c r="B11171">
        <v>4.7300000000000004</v>
      </c>
    </row>
    <row r="11172" spans="1:4" hidden="1">
      <c r="A11172" s="4">
        <v>38981</v>
      </c>
      <c r="B11172">
        <v>4.6500000000000004</v>
      </c>
    </row>
    <row r="11173" spans="1:4" hidden="1">
      <c r="A11173" s="4">
        <v>38982</v>
      </c>
      <c r="B11173">
        <v>4.5999999999999996</v>
      </c>
    </row>
    <row r="11174" spans="1:4" hidden="1">
      <c r="A11174" s="4">
        <v>38985</v>
      </c>
      <c r="B11174">
        <v>4.5599999999999996</v>
      </c>
    </row>
    <row r="11175" spans="1:4" hidden="1">
      <c r="A11175" s="4">
        <v>38986</v>
      </c>
      <c r="B11175">
        <v>4.59</v>
      </c>
    </row>
    <row r="11176" spans="1:4" hidden="1">
      <c r="A11176" s="4">
        <v>38987</v>
      </c>
      <c r="B11176">
        <v>4.5999999999999996</v>
      </c>
    </row>
    <row r="11177" spans="1:4" hidden="1">
      <c r="A11177" s="4">
        <v>38988</v>
      </c>
      <c r="B11177">
        <v>4.63</v>
      </c>
    </row>
    <row r="11178" spans="1:4" hidden="1">
      <c r="A11178" s="4">
        <v>38989</v>
      </c>
      <c r="B11178">
        <v>4.6399999999999997</v>
      </c>
      <c r="C11178" t="s">
        <v>161</v>
      </c>
      <c r="D11178" s="23">
        <f>AVERAGE(B11116:B11178)/100</f>
        <v>4.8934920634920651E-2</v>
      </c>
    </row>
    <row r="11179" spans="1:4" hidden="1">
      <c r="A11179" s="4">
        <v>38992</v>
      </c>
      <c r="B11179">
        <v>4.62</v>
      </c>
    </row>
    <row r="11180" spans="1:4" hidden="1">
      <c r="A11180" s="4">
        <v>38993</v>
      </c>
      <c r="B11180">
        <v>4.62</v>
      </c>
    </row>
    <row r="11181" spans="1:4" hidden="1">
      <c r="A11181" s="4">
        <v>38994</v>
      </c>
      <c r="B11181">
        <v>4.57</v>
      </c>
    </row>
    <row r="11182" spans="1:4" hidden="1">
      <c r="A11182" s="4">
        <v>38995</v>
      </c>
      <c r="B11182">
        <v>4.6100000000000003</v>
      </c>
    </row>
    <row r="11183" spans="1:4" hidden="1">
      <c r="A11183" s="4">
        <v>38996</v>
      </c>
      <c r="B11183">
        <v>4.7</v>
      </c>
    </row>
    <row r="11184" spans="1:4" hidden="1">
      <c r="A11184" s="4">
        <v>39000</v>
      </c>
      <c r="B11184">
        <v>4.75</v>
      </c>
    </row>
    <row r="11185" spans="1:2" hidden="1">
      <c r="A11185" s="4">
        <v>39001</v>
      </c>
      <c r="B11185">
        <v>4.78</v>
      </c>
    </row>
    <row r="11186" spans="1:2" hidden="1">
      <c r="A11186" s="4">
        <v>39002</v>
      </c>
      <c r="B11186">
        <v>4.79</v>
      </c>
    </row>
    <row r="11187" spans="1:2" hidden="1">
      <c r="A11187" s="4">
        <v>39003</v>
      </c>
      <c r="B11187">
        <v>4.8099999999999996</v>
      </c>
    </row>
    <row r="11188" spans="1:2" hidden="1">
      <c r="A11188" s="4">
        <v>39006</v>
      </c>
      <c r="B11188">
        <v>4.79</v>
      </c>
    </row>
    <row r="11189" spans="1:2" hidden="1">
      <c r="A11189" s="4">
        <v>39007</v>
      </c>
      <c r="B11189">
        <v>4.78</v>
      </c>
    </row>
    <row r="11190" spans="1:2" hidden="1">
      <c r="A11190" s="4">
        <v>39008</v>
      </c>
      <c r="B11190">
        <v>4.7699999999999996</v>
      </c>
    </row>
    <row r="11191" spans="1:2" hidden="1">
      <c r="A11191" s="4">
        <v>39009</v>
      </c>
      <c r="B11191">
        <v>4.79</v>
      </c>
    </row>
    <row r="11192" spans="1:2" hidden="1">
      <c r="A11192" s="4">
        <v>39010</v>
      </c>
      <c r="B11192">
        <v>4.79</v>
      </c>
    </row>
    <row r="11193" spans="1:2" hidden="1">
      <c r="A11193" s="4">
        <v>39013</v>
      </c>
      <c r="B11193">
        <v>4.83</v>
      </c>
    </row>
    <row r="11194" spans="1:2" hidden="1">
      <c r="A11194" s="4">
        <v>39014</v>
      </c>
      <c r="B11194">
        <v>4.83</v>
      </c>
    </row>
    <row r="11195" spans="1:2" hidden="1">
      <c r="A11195" s="4">
        <v>39015</v>
      </c>
      <c r="B11195">
        <v>4.78</v>
      </c>
    </row>
    <row r="11196" spans="1:2" hidden="1">
      <c r="A11196" s="4">
        <v>39016</v>
      </c>
      <c r="B11196">
        <v>4.7300000000000004</v>
      </c>
    </row>
    <row r="11197" spans="1:2" hidden="1">
      <c r="A11197" s="4">
        <v>39017</v>
      </c>
      <c r="B11197">
        <v>4.68</v>
      </c>
    </row>
    <row r="11198" spans="1:2" hidden="1">
      <c r="A11198" s="4">
        <v>39020</v>
      </c>
      <c r="B11198">
        <v>4.68</v>
      </c>
    </row>
    <row r="11199" spans="1:2" hidden="1">
      <c r="A11199" s="4">
        <v>39021</v>
      </c>
      <c r="B11199">
        <v>4.6100000000000003</v>
      </c>
    </row>
    <row r="11200" spans="1:2" hidden="1">
      <c r="A11200" s="4">
        <v>39022</v>
      </c>
      <c r="B11200">
        <v>4.57</v>
      </c>
    </row>
    <row r="11201" spans="1:2" hidden="1">
      <c r="A11201" s="4">
        <v>39023</v>
      </c>
      <c r="B11201">
        <v>4.5999999999999996</v>
      </c>
    </row>
    <row r="11202" spans="1:2" hidden="1">
      <c r="A11202" s="4">
        <v>39024</v>
      </c>
      <c r="B11202">
        <v>4.72</v>
      </c>
    </row>
    <row r="11203" spans="1:2" hidden="1">
      <c r="A11203" s="4">
        <v>39027</v>
      </c>
      <c r="B11203">
        <v>4.71</v>
      </c>
    </row>
    <row r="11204" spans="1:2" hidden="1">
      <c r="A11204" s="4">
        <v>39028</v>
      </c>
      <c r="B11204">
        <v>4.66</v>
      </c>
    </row>
    <row r="11205" spans="1:2" hidden="1">
      <c r="A11205" s="4">
        <v>39029</v>
      </c>
      <c r="B11205">
        <v>4.6399999999999997</v>
      </c>
    </row>
    <row r="11206" spans="1:2" hidden="1">
      <c r="A11206" s="4">
        <v>39030</v>
      </c>
      <c r="B11206">
        <v>4.62</v>
      </c>
    </row>
    <row r="11207" spans="1:2" hidden="1">
      <c r="A11207" s="4">
        <v>39031</v>
      </c>
      <c r="B11207">
        <v>4.59</v>
      </c>
    </row>
    <row r="11208" spans="1:2" hidden="1">
      <c r="A11208" s="4">
        <v>39034</v>
      </c>
      <c r="B11208">
        <v>4.6100000000000003</v>
      </c>
    </row>
    <row r="11209" spans="1:2" hidden="1">
      <c r="A11209" s="4">
        <v>39035</v>
      </c>
      <c r="B11209">
        <v>4.57</v>
      </c>
    </row>
    <row r="11210" spans="1:2" hidden="1">
      <c r="A11210" s="4">
        <v>39036</v>
      </c>
      <c r="B11210">
        <v>4.6100000000000003</v>
      </c>
    </row>
    <row r="11211" spans="1:2" hidden="1">
      <c r="A11211" s="4">
        <v>39037</v>
      </c>
      <c r="B11211">
        <v>4.66</v>
      </c>
    </row>
    <row r="11212" spans="1:2" hidden="1">
      <c r="A11212" s="4">
        <v>39038</v>
      </c>
      <c r="B11212">
        <v>4.6100000000000003</v>
      </c>
    </row>
    <row r="11213" spans="1:2" hidden="1">
      <c r="A11213" s="4">
        <v>39041</v>
      </c>
      <c r="B11213">
        <v>4.5999999999999996</v>
      </c>
    </row>
    <row r="11214" spans="1:2" hidden="1">
      <c r="A11214" s="4">
        <v>39042</v>
      </c>
      <c r="B11214">
        <v>4.58</v>
      </c>
    </row>
    <row r="11215" spans="1:2" hidden="1">
      <c r="A11215" s="4">
        <v>39043</v>
      </c>
      <c r="B11215">
        <v>4.57</v>
      </c>
    </row>
    <row r="11216" spans="1:2" hidden="1">
      <c r="A11216" s="4">
        <v>39045</v>
      </c>
      <c r="B11216">
        <v>4.55</v>
      </c>
    </row>
    <row r="11217" spans="1:4" hidden="1">
      <c r="A11217" s="4">
        <v>39048</v>
      </c>
      <c r="B11217">
        <v>4.54</v>
      </c>
    </row>
    <row r="11218" spans="1:4" hidden="1">
      <c r="A11218" s="4">
        <v>39049</v>
      </c>
      <c r="B11218">
        <v>4.51</v>
      </c>
    </row>
    <row r="11219" spans="1:4" hidden="1">
      <c r="A11219" s="4">
        <v>39050</v>
      </c>
      <c r="B11219">
        <v>4.5199999999999996</v>
      </c>
    </row>
    <row r="11220" spans="1:4" hidden="1">
      <c r="A11220" s="4">
        <v>39051</v>
      </c>
      <c r="B11220">
        <v>4.46</v>
      </c>
    </row>
    <row r="11221" spans="1:4" hidden="1">
      <c r="A11221" s="4">
        <v>39052</v>
      </c>
      <c r="B11221">
        <v>4.43</v>
      </c>
    </row>
    <row r="11222" spans="1:4" hidden="1">
      <c r="A11222" s="4">
        <v>39055</v>
      </c>
      <c r="B11222">
        <v>4.43</v>
      </c>
      <c r="C11222" s="12"/>
      <c r="D11222" s="23"/>
    </row>
    <row r="11223" spans="1:4" hidden="1">
      <c r="A11223" s="4">
        <v>39056</v>
      </c>
      <c r="B11223">
        <v>4.45</v>
      </c>
    </row>
    <row r="11224" spans="1:4" hidden="1">
      <c r="A11224" s="4">
        <v>39057</v>
      </c>
      <c r="B11224">
        <v>4.4800000000000004</v>
      </c>
    </row>
    <row r="11225" spans="1:4" hidden="1">
      <c r="A11225" s="4">
        <v>39058</v>
      </c>
      <c r="B11225">
        <v>4.49</v>
      </c>
    </row>
    <row r="11226" spans="1:4" hidden="1">
      <c r="A11226" s="4">
        <v>39059</v>
      </c>
      <c r="B11226">
        <v>4.5599999999999996</v>
      </c>
    </row>
    <row r="11227" spans="1:4" hidden="1">
      <c r="A11227" s="4">
        <v>39062</v>
      </c>
      <c r="B11227">
        <v>4.5199999999999996</v>
      </c>
    </row>
    <row r="11228" spans="1:4" hidden="1">
      <c r="A11228" s="4">
        <v>39063</v>
      </c>
      <c r="B11228">
        <v>4.49</v>
      </c>
    </row>
    <row r="11229" spans="1:4" hidden="1">
      <c r="A11229" s="4">
        <v>39064</v>
      </c>
      <c r="B11229">
        <v>4.58</v>
      </c>
    </row>
    <row r="11230" spans="1:4" hidden="1">
      <c r="A11230" s="4">
        <v>39065</v>
      </c>
      <c r="B11230">
        <v>4.5999999999999996</v>
      </c>
    </row>
    <row r="11231" spans="1:4" hidden="1">
      <c r="A11231" s="4">
        <v>39066</v>
      </c>
      <c r="B11231">
        <v>4.5999999999999996</v>
      </c>
    </row>
    <row r="11232" spans="1:4" hidden="1">
      <c r="A11232" s="4">
        <v>39069</v>
      </c>
      <c r="B11232">
        <v>4.5999999999999996</v>
      </c>
    </row>
    <row r="11233" spans="1:4" hidden="1">
      <c r="A11233" s="4">
        <v>39070</v>
      </c>
      <c r="B11233">
        <v>4.5999999999999996</v>
      </c>
    </row>
    <row r="11234" spans="1:4" hidden="1">
      <c r="A11234" s="4">
        <v>39071</v>
      </c>
      <c r="B11234">
        <v>4.5999999999999996</v>
      </c>
    </row>
    <row r="11235" spans="1:4" hidden="1">
      <c r="A11235" s="4">
        <v>39072</v>
      </c>
      <c r="B11235">
        <v>4.55</v>
      </c>
    </row>
    <row r="11236" spans="1:4" hidden="1">
      <c r="A11236" s="4">
        <v>39073</v>
      </c>
      <c r="B11236">
        <v>4.63</v>
      </c>
    </row>
    <row r="11237" spans="1:4" hidden="1">
      <c r="A11237" s="4">
        <v>39077</v>
      </c>
      <c r="B11237">
        <v>4.6100000000000003</v>
      </c>
    </row>
    <row r="11238" spans="1:4" hidden="1">
      <c r="A11238" s="4">
        <v>39078</v>
      </c>
      <c r="B11238">
        <v>4.66</v>
      </c>
    </row>
    <row r="11239" spans="1:4" hidden="1">
      <c r="A11239" s="4">
        <v>39079</v>
      </c>
      <c r="B11239">
        <v>4.7</v>
      </c>
    </row>
    <row r="11240" spans="1:4" hidden="1">
      <c r="A11240" s="4">
        <v>39080</v>
      </c>
      <c r="B11240">
        <v>4.71</v>
      </c>
      <c r="C11240" t="s">
        <v>211</v>
      </c>
      <c r="D11240" s="23">
        <f>AVERAGE(B11179:B11240)/100</f>
        <v>4.6306451612903234E-2</v>
      </c>
    </row>
    <row r="11241" spans="1:4" hidden="1">
      <c r="A11241" s="4">
        <v>39084</v>
      </c>
      <c r="B11241">
        <v>4.68</v>
      </c>
    </row>
    <row r="11242" spans="1:4" hidden="1">
      <c r="A11242" s="4">
        <v>39085</v>
      </c>
      <c r="B11242">
        <v>4.67</v>
      </c>
    </row>
    <row r="11243" spans="1:4" hidden="1">
      <c r="A11243" s="4">
        <v>39086</v>
      </c>
      <c r="B11243">
        <v>4.62</v>
      </c>
    </row>
    <row r="11244" spans="1:4" hidden="1">
      <c r="A11244" s="4">
        <v>39087</v>
      </c>
      <c r="B11244">
        <v>4.6500000000000004</v>
      </c>
    </row>
    <row r="11245" spans="1:4" hidden="1">
      <c r="A11245" s="4">
        <v>39090</v>
      </c>
      <c r="B11245">
        <v>4.66</v>
      </c>
    </row>
    <row r="11246" spans="1:4" hidden="1">
      <c r="A11246" s="4">
        <v>39091</v>
      </c>
      <c r="B11246">
        <v>4.66</v>
      </c>
    </row>
    <row r="11247" spans="1:4" hidden="1">
      <c r="A11247" s="4">
        <v>39092</v>
      </c>
      <c r="B11247">
        <v>4.6900000000000004</v>
      </c>
    </row>
    <row r="11248" spans="1:4" hidden="1">
      <c r="A11248" s="4">
        <v>39093</v>
      </c>
      <c r="B11248">
        <v>4.74</v>
      </c>
    </row>
    <row r="11249" spans="1:2" hidden="1">
      <c r="A11249" s="4">
        <v>39094</v>
      </c>
      <c r="B11249">
        <v>4.7699999999999996</v>
      </c>
    </row>
    <row r="11250" spans="1:2" hidden="1">
      <c r="A11250" s="4">
        <v>39098</v>
      </c>
      <c r="B11250">
        <v>4.75</v>
      </c>
    </row>
    <row r="11251" spans="1:2" hidden="1">
      <c r="A11251" s="4">
        <v>39099</v>
      </c>
      <c r="B11251">
        <v>4.79</v>
      </c>
    </row>
    <row r="11252" spans="1:2" hidden="1">
      <c r="A11252" s="4">
        <v>39100</v>
      </c>
      <c r="B11252">
        <v>4.75</v>
      </c>
    </row>
    <row r="11253" spans="1:2" hidden="1">
      <c r="A11253" s="4">
        <v>39101</v>
      </c>
      <c r="B11253">
        <v>4.78</v>
      </c>
    </row>
    <row r="11254" spans="1:2" hidden="1">
      <c r="A11254" s="4">
        <v>39104</v>
      </c>
      <c r="B11254">
        <v>4.76</v>
      </c>
    </row>
    <row r="11255" spans="1:2" hidden="1">
      <c r="A11255" s="4">
        <v>39105</v>
      </c>
      <c r="B11255">
        <v>4.8099999999999996</v>
      </c>
    </row>
    <row r="11256" spans="1:2" hidden="1">
      <c r="A11256" s="4">
        <v>39106</v>
      </c>
      <c r="B11256">
        <v>4.8099999999999996</v>
      </c>
    </row>
    <row r="11257" spans="1:2" hidden="1">
      <c r="A11257" s="4">
        <v>39107</v>
      </c>
      <c r="B11257">
        <v>4.87</v>
      </c>
    </row>
    <row r="11258" spans="1:2" hidden="1">
      <c r="A11258" s="4">
        <v>39108</v>
      </c>
      <c r="B11258">
        <v>4.88</v>
      </c>
    </row>
    <row r="11259" spans="1:2" hidden="1">
      <c r="A11259" s="4">
        <v>39111</v>
      </c>
      <c r="B11259">
        <v>4.9000000000000004</v>
      </c>
    </row>
    <row r="11260" spans="1:2" hidden="1">
      <c r="A11260" s="4">
        <v>39112</v>
      </c>
      <c r="B11260">
        <v>4.88</v>
      </c>
    </row>
    <row r="11261" spans="1:2" hidden="1">
      <c r="A11261" s="4">
        <v>39113</v>
      </c>
      <c r="B11261">
        <v>4.83</v>
      </c>
    </row>
    <row r="11262" spans="1:2" hidden="1">
      <c r="A11262" s="4">
        <v>39114</v>
      </c>
      <c r="B11262">
        <v>4.84</v>
      </c>
    </row>
    <row r="11263" spans="1:2" hidden="1">
      <c r="A11263" s="4">
        <v>39115</v>
      </c>
      <c r="B11263">
        <v>4.83</v>
      </c>
    </row>
    <row r="11264" spans="1:2" hidden="1">
      <c r="A11264" s="4">
        <v>39118</v>
      </c>
      <c r="B11264">
        <v>4.8099999999999996</v>
      </c>
    </row>
    <row r="11265" spans="1:2" hidden="1">
      <c r="A11265" s="4">
        <v>39119</v>
      </c>
      <c r="B11265">
        <v>4.7699999999999996</v>
      </c>
    </row>
    <row r="11266" spans="1:2" hidden="1">
      <c r="A11266" s="4">
        <v>39120</v>
      </c>
      <c r="B11266">
        <v>4.74</v>
      </c>
    </row>
    <row r="11267" spans="1:2" hidden="1">
      <c r="A11267" s="4">
        <v>39121</v>
      </c>
      <c r="B11267">
        <v>4.7300000000000004</v>
      </c>
    </row>
    <row r="11268" spans="1:2" hidden="1">
      <c r="A11268" s="4">
        <v>39122</v>
      </c>
      <c r="B11268">
        <v>4.79</v>
      </c>
    </row>
    <row r="11269" spans="1:2" hidden="1">
      <c r="A11269" s="4">
        <v>39125</v>
      </c>
      <c r="B11269">
        <v>4.8</v>
      </c>
    </row>
    <row r="11270" spans="1:2" hidden="1">
      <c r="A11270" s="4">
        <v>39126</v>
      </c>
      <c r="B11270">
        <v>4.82</v>
      </c>
    </row>
    <row r="11271" spans="1:2" hidden="1">
      <c r="A11271" s="4">
        <v>39127</v>
      </c>
      <c r="B11271">
        <v>4.74</v>
      </c>
    </row>
    <row r="11272" spans="1:2" hidden="1">
      <c r="A11272" s="4">
        <v>39128</v>
      </c>
      <c r="B11272">
        <v>4.7</v>
      </c>
    </row>
    <row r="11273" spans="1:2" hidden="1">
      <c r="A11273" s="4">
        <v>39129</v>
      </c>
      <c r="B11273">
        <v>4.6900000000000004</v>
      </c>
    </row>
    <row r="11274" spans="1:2" hidden="1">
      <c r="A11274" s="4">
        <v>39133</v>
      </c>
      <c r="B11274">
        <v>4.68</v>
      </c>
    </row>
    <row r="11275" spans="1:2" hidden="1">
      <c r="A11275" s="4">
        <v>39134</v>
      </c>
      <c r="B11275">
        <v>4.6900000000000004</v>
      </c>
    </row>
    <row r="11276" spans="1:2" hidden="1">
      <c r="A11276" s="4">
        <v>39135</v>
      </c>
      <c r="B11276">
        <v>4.7300000000000004</v>
      </c>
    </row>
    <row r="11277" spans="1:2" hidden="1">
      <c r="A11277" s="4">
        <v>39136</v>
      </c>
      <c r="B11277">
        <v>4.68</v>
      </c>
    </row>
    <row r="11278" spans="1:2" hidden="1">
      <c r="A11278" s="4">
        <v>39139</v>
      </c>
      <c r="B11278">
        <v>4.63</v>
      </c>
    </row>
    <row r="11279" spans="1:2" hidden="1">
      <c r="A11279" s="4">
        <v>39140</v>
      </c>
      <c r="B11279">
        <v>4.5</v>
      </c>
    </row>
    <row r="11280" spans="1:2" hidden="1">
      <c r="A11280" s="4">
        <v>39141</v>
      </c>
      <c r="B11280">
        <v>4.5599999999999996</v>
      </c>
    </row>
    <row r="11281" spans="1:4" hidden="1">
      <c r="A11281" s="4">
        <v>39142</v>
      </c>
      <c r="B11281">
        <v>4.5599999999999996</v>
      </c>
    </row>
    <row r="11282" spans="1:4" hidden="1">
      <c r="A11282" s="4">
        <v>39143</v>
      </c>
      <c r="B11282">
        <v>4.5199999999999996</v>
      </c>
    </row>
    <row r="11283" spans="1:4" hidden="1">
      <c r="A11283" s="4">
        <v>39146</v>
      </c>
      <c r="B11283">
        <v>4.51</v>
      </c>
    </row>
    <row r="11284" spans="1:4" hidden="1">
      <c r="A11284" s="4">
        <v>39147</v>
      </c>
      <c r="B11284">
        <v>4.53</v>
      </c>
    </row>
    <row r="11285" spans="1:4" hidden="1">
      <c r="A11285" s="4">
        <v>39148</v>
      </c>
      <c r="B11285">
        <v>4.5</v>
      </c>
    </row>
    <row r="11286" spans="1:4" hidden="1">
      <c r="A11286" s="4">
        <v>39149</v>
      </c>
      <c r="B11286">
        <v>4.51</v>
      </c>
      <c r="C11286" s="12"/>
      <c r="D11286" s="23"/>
    </row>
    <row r="11287" spans="1:4" hidden="1">
      <c r="A11287" s="4">
        <v>39150</v>
      </c>
      <c r="B11287">
        <v>4.59</v>
      </c>
    </row>
    <row r="11288" spans="1:4" hidden="1">
      <c r="A11288" s="4">
        <v>39153</v>
      </c>
      <c r="B11288">
        <v>4.5599999999999996</v>
      </c>
    </row>
    <row r="11289" spans="1:4" hidden="1">
      <c r="A11289" s="4">
        <v>39154</v>
      </c>
      <c r="B11289">
        <v>4.5</v>
      </c>
    </row>
    <row r="11290" spans="1:4" hidden="1">
      <c r="A11290" s="4">
        <v>39155</v>
      </c>
      <c r="B11290">
        <v>4.53</v>
      </c>
    </row>
    <row r="11291" spans="1:4" hidden="1">
      <c r="A11291" s="4">
        <v>39156</v>
      </c>
      <c r="B11291">
        <v>4.54</v>
      </c>
    </row>
    <row r="11292" spans="1:4" hidden="1">
      <c r="A11292" s="4">
        <v>39157</v>
      </c>
      <c r="B11292">
        <v>4.55</v>
      </c>
    </row>
    <row r="11293" spans="1:4" hidden="1">
      <c r="A11293" s="4">
        <v>39160</v>
      </c>
      <c r="B11293">
        <v>4.58</v>
      </c>
    </row>
    <row r="11294" spans="1:4" hidden="1">
      <c r="A11294" s="4">
        <v>39161</v>
      </c>
      <c r="B11294">
        <v>4.5599999999999996</v>
      </c>
    </row>
    <row r="11295" spans="1:4" hidden="1">
      <c r="A11295" s="4">
        <v>39162</v>
      </c>
      <c r="B11295">
        <v>4.53</v>
      </c>
    </row>
    <row r="11296" spans="1:4" hidden="1">
      <c r="A11296" s="4">
        <v>39163</v>
      </c>
      <c r="B11296">
        <v>4.5999999999999996</v>
      </c>
    </row>
    <row r="11297" spans="1:4" hidden="1">
      <c r="A11297" s="4">
        <v>39164</v>
      </c>
      <c r="B11297">
        <v>4.62</v>
      </c>
    </row>
    <row r="11298" spans="1:4" hidden="1">
      <c r="A11298" s="4">
        <v>39167</v>
      </c>
      <c r="B11298">
        <v>4.5999999999999996</v>
      </c>
    </row>
    <row r="11299" spans="1:4" hidden="1">
      <c r="A11299" s="4">
        <v>39168</v>
      </c>
      <c r="B11299">
        <v>4.62</v>
      </c>
    </row>
    <row r="11300" spans="1:4" hidden="1">
      <c r="A11300" s="4">
        <v>39169</v>
      </c>
      <c r="B11300">
        <v>4.62</v>
      </c>
    </row>
    <row r="11301" spans="1:4" hidden="1">
      <c r="A11301" s="4">
        <v>39170</v>
      </c>
      <c r="B11301">
        <v>4.6399999999999997</v>
      </c>
    </row>
    <row r="11302" spans="1:4" hidden="1">
      <c r="A11302" s="4">
        <v>39171</v>
      </c>
      <c r="B11302">
        <v>4.6500000000000004</v>
      </c>
      <c r="C11302" t="s">
        <v>210</v>
      </c>
      <c r="D11302" s="23">
        <f>AVERAGE(B11241:B11302)/100</f>
        <v>4.6790322580645166E-2</v>
      </c>
    </row>
    <row r="11303" spans="1:4" hidden="1">
      <c r="A11303" s="4">
        <v>39174</v>
      </c>
      <c r="B11303">
        <v>4.6500000000000004</v>
      </c>
    </row>
    <row r="11304" spans="1:4" hidden="1">
      <c r="A11304" s="4">
        <v>39175</v>
      </c>
      <c r="B11304">
        <v>4.67</v>
      </c>
    </row>
    <row r="11305" spans="1:4" hidden="1">
      <c r="A11305" s="4">
        <v>39176</v>
      </c>
      <c r="B11305">
        <v>4.66</v>
      </c>
    </row>
    <row r="11306" spans="1:4" hidden="1">
      <c r="A11306" s="4">
        <v>39177</v>
      </c>
      <c r="B11306">
        <v>4.68</v>
      </c>
    </row>
    <row r="11307" spans="1:4" hidden="1">
      <c r="A11307" s="4">
        <v>39178</v>
      </c>
      <c r="B11307">
        <v>4.76</v>
      </c>
    </row>
    <row r="11308" spans="1:4" hidden="1">
      <c r="A11308" s="4">
        <v>39181</v>
      </c>
      <c r="B11308">
        <v>4.75</v>
      </c>
    </row>
    <row r="11309" spans="1:4" hidden="1">
      <c r="A11309" s="4">
        <v>39182</v>
      </c>
      <c r="B11309">
        <v>4.7300000000000004</v>
      </c>
    </row>
    <row r="11310" spans="1:4" hidden="1">
      <c r="A11310" s="4">
        <v>39183</v>
      </c>
      <c r="B11310">
        <v>4.74</v>
      </c>
    </row>
    <row r="11311" spans="1:4" hidden="1">
      <c r="A11311" s="4">
        <v>39184</v>
      </c>
      <c r="B11311">
        <v>4.74</v>
      </c>
    </row>
    <row r="11312" spans="1:4" hidden="1">
      <c r="A11312" s="4">
        <v>39185</v>
      </c>
      <c r="B11312">
        <v>4.76</v>
      </c>
    </row>
    <row r="11313" spans="1:2" hidden="1">
      <c r="A11313" s="4">
        <v>39188</v>
      </c>
      <c r="B11313">
        <v>4.74</v>
      </c>
    </row>
    <row r="11314" spans="1:2" hidden="1">
      <c r="A11314" s="4">
        <v>39189</v>
      </c>
      <c r="B11314">
        <v>4.6900000000000004</v>
      </c>
    </row>
    <row r="11315" spans="1:2" hidden="1">
      <c r="A11315" s="4">
        <v>39190</v>
      </c>
      <c r="B11315">
        <v>4.66</v>
      </c>
    </row>
    <row r="11316" spans="1:2" hidden="1">
      <c r="A11316" s="4">
        <v>39191</v>
      </c>
      <c r="B11316">
        <v>4.68</v>
      </c>
    </row>
    <row r="11317" spans="1:2" hidden="1">
      <c r="A11317" s="4">
        <v>39192</v>
      </c>
      <c r="B11317">
        <v>4.68</v>
      </c>
    </row>
    <row r="11318" spans="1:2" hidden="1">
      <c r="A11318" s="4">
        <v>39195</v>
      </c>
      <c r="B11318">
        <v>4.66</v>
      </c>
    </row>
    <row r="11319" spans="1:2" hidden="1">
      <c r="A11319" s="4">
        <v>39196</v>
      </c>
      <c r="B11319">
        <v>4.63</v>
      </c>
    </row>
    <row r="11320" spans="1:2" hidden="1">
      <c r="A11320" s="4">
        <v>39197</v>
      </c>
      <c r="B11320">
        <v>4.66</v>
      </c>
    </row>
    <row r="11321" spans="1:2" hidden="1">
      <c r="A11321" s="4">
        <v>39198</v>
      </c>
      <c r="B11321">
        <v>4.6900000000000004</v>
      </c>
    </row>
    <row r="11322" spans="1:2" hidden="1">
      <c r="A11322" s="4">
        <v>39199</v>
      </c>
      <c r="B11322">
        <v>4.71</v>
      </c>
    </row>
    <row r="11323" spans="1:2" hidden="1">
      <c r="A11323" s="4">
        <v>39202</v>
      </c>
      <c r="B11323">
        <v>4.63</v>
      </c>
    </row>
    <row r="11324" spans="1:2" hidden="1">
      <c r="A11324" s="4">
        <v>39203</v>
      </c>
      <c r="B11324">
        <v>4.6399999999999997</v>
      </c>
    </row>
    <row r="11325" spans="1:2" hidden="1">
      <c r="A11325" s="4">
        <v>39204</v>
      </c>
      <c r="B11325">
        <v>4.6500000000000004</v>
      </c>
    </row>
    <row r="11326" spans="1:2" hidden="1">
      <c r="A11326" s="4">
        <v>39205</v>
      </c>
      <c r="B11326">
        <v>4.68</v>
      </c>
    </row>
    <row r="11327" spans="1:2" hidden="1">
      <c r="A11327" s="4">
        <v>39206</v>
      </c>
      <c r="B11327">
        <v>4.6500000000000004</v>
      </c>
    </row>
    <row r="11328" spans="1:2" hidden="1">
      <c r="A11328" s="4">
        <v>39209</v>
      </c>
      <c r="B11328">
        <v>4.6399999999999997</v>
      </c>
    </row>
    <row r="11329" spans="1:2" hidden="1">
      <c r="A11329" s="4">
        <v>39210</v>
      </c>
      <c r="B11329">
        <v>4.63</v>
      </c>
    </row>
    <row r="11330" spans="1:2" hidden="1">
      <c r="A11330" s="4">
        <v>39211</v>
      </c>
      <c r="B11330">
        <v>4.67</v>
      </c>
    </row>
    <row r="11331" spans="1:2" hidden="1">
      <c r="A11331" s="4">
        <v>39212</v>
      </c>
      <c r="B11331">
        <v>4.6500000000000004</v>
      </c>
    </row>
    <row r="11332" spans="1:2" hidden="1">
      <c r="A11332" s="4">
        <v>39213</v>
      </c>
      <c r="B11332">
        <v>4.67</v>
      </c>
    </row>
    <row r="11333" spans="1:2" hidden="1">
      <c r="A11333" s="4">
        <v>39216</v>
      </c>
      <c r="B11333">
        <v>4.6900000000000004</v>
      </c>
    </row>
    <row r="11334" spans="1:2" hidden="1">
      <c r="A11334" s="4">
        <v>39217</v>
      </c>
      <c r="B11334">
        <v>4.71</v>
      </c>
    </row>
    <row r="11335" spans="1:2" hidden="1">
      <c r="A11335" s="4">
        <v>39218</v>
      </c>
      <c r="B11335">
        <v>4.71</v>
      </c>
    </row>
    <row r="11336" spans="1:2" hidden="1">
      <c r="A11336" s="4">
        <v>39219</v>
      </c>
      <c r="B11336">
        <v>4.76</v>
      </c>
    </row>
    <row r="11337" spans="1:2" hidden="1">
      <c r="A11337" s="4">
        <v>39220</v>
      </c>
      <c r="B11337">
        <v>4.8099999999999996</v>
      </c>
    </row>
    <row r="11338" spans="1:2" hidden="1">
      <c r="A11338" s="4">
        <v>39223</v>
      </c>
      <c r="B11338">
        <v>4.79</v>
      </c>
    </row>
    <row r="11339" spans="1:2" hidden="1">
      <c r="A11339" s="4">
        <v>39224</v>
      </c>
      <c r="B11339">
        <v>4.83</v>
      </c>
    </row>
    <row r="11340" spans="1:2" hidden="1">
      <c r="A11340" s="4">
        <v>39225</v>
      </c>
      <c r="B11340">
        <v>4.8600000000000003</v>
      </c>
    </row>
    <row r="11341" spans="1:2" hidden="1">
      <c r="A11341" s="4">
        <v>39226</v>
      </c>
      <c r="B11341">
        <v>4.8600000000000003</v>
      </c>
    </row>
    <row r="11342" spans="1:2" hidden="1">
      <c r="A11342" s="4">
        <v>39227</v>
      </c>
      <c r="B11342">
        <v>4.8600000000000003</v>
      </c>
    </row>
    <row r="11343" spans="1:2" hidden="1">
      <c r="A11343" s="4">
        <v>39231</v>
      </c>
      <c r="B11343">
        <v>4.88</v>
      </c>
    </row>
    <row r="11344" spans="1:2" hidden="1">
      <c r="A11344" s="4">
        <v>39232</v>
      </c>
      <c r="B11344">
        <v>4.88</v>
      </c>
    </row>
    <row r="11345" spans="1:4" hidden="1">
      <c r="A11345" s="4">
        <v>39233</v>
      </c>
      <c r="B11345">
        <v>4.9000000000000004</v>
      </c>
    </row>
    <row r="11346" spans="1:4" hidden="1">
      <c r="A11346" s="4">
        <v>39234</v>
      </c>
      <c r="B11346">
        <v>4.95</v>
      </c>
    </row>
    <row r="11347" spans="1:4" hidden="1">
      <c r="A11347" s="4">
        <v>39237</v>
      </c>
      <c r="B11347">
        <v>4.93</v>
      </c>
    </row>
    <row r="11348" spans="1:4" hidden="1">
      <c r="A11348" s="4">
        <v>39238</v>
      </c>
      <c r="B11348">
        <v>4.9800000000000004</v>
      </c>
    </row>
    <row r="11349" spans="1:4" hidden="1">
      <c r="A11349" s="4">
        <v>39239</v>
      </c>
      <c r="B11349">
        <v>4.97</v>
      </c>
    </row>
    <row r="11350" spans="1:4" hidden="1">
      <c r="A11350" s="4">
        <v>39240</v>
      </c>
      <c r="B11350">
        <v>5.1100000000000003</v>
      </c>
      <c r="C11350" s="12"/>
      <c r="D11350" s="23"/>
    </row>
    <row r="11351" spans="1:4" hidden="1">
      <c r="A11351" s="4">
        <v>39241</v>
      </c>
      <c r="B11351">
        <v>5.12</v>
      </c>
    </row>
    <row r="11352" spans="1:4" hidden="1">
      <c r="A11352" s="4">
        <v>39244</v>
      </c>
      <c r="B11352">
        <v>5.14</v>
      </c>
    </row>
    <row r="11353" spans="1:4" hidden="1">
      <c r="A11353" s="4">
        <v>39245</v>
      </c>
      <c r="B11353">
        <v>5.26</v>
      </c>
    </row>
    <row r="11354" spans="1:4" hidden="1">
      <c r="A11354" s="4">
        <v>39246</v>
      </c>
      <c r="B11354">
        <v>5.2</v>
      </c>
    </row>
    <row r="11355" spans="1:4" hidden="1">
      <c r="A11355" s="4">
        <v>39247</v>
      </c>
      <c r="B11355">
        <v>5.23</v>
      </c>
    </row>
    <row r="11356" spans="1:4" hidden="1">
      <c r="A11356" s="4">
        <v>39248</v>
      </c>
      <c r="B11356">
        <v>5.16</v>
      </c>
    </row>
    <row r="11357" spans="1:4" hidden="1">
      <c r="A11357" s="4">
        <v>39251</v>
      </c>
      <c r="B11357">
        <v>5.15</v>
      </c>
    </row>
    <row r="11358" spans="1:4" hidden="1">
      <c r="A11358" s="4">
        <v>39252</v>
      </c>
      <c r="B11358">
        <v>5.09</v>
      </c>
    </row>
    <row r="11359" spans="1:4" hidden="1">
      <c r="A11359" s="4">
        <v>39253</v>
      </c>
      <c r="B11359">
        <v>5.14</v>
      </c>
    </row>
    <row r="11360" spans="1:4" hidden="1">
      <c r="A11360" s="4">
        <v>39254</v>
      </c>
      <c r="B11360">
        <v>5.16</v>
      </c>
    </row>
    <row r="11361" spans="1:4" hidden="1">
      <c r="A11361" s="4">
        <v>39255</v>
      </c>
      <c r="B11361">
        <v>5.14</v>
      </c>
    </row>
    <row r="11362" spans="1:4" hidden="1">
      <c r="A11362" s="4">
        <v>39258</v>
      </c>
      <c r="B11362">
        <v>5.09</v>
      </c>
    </row>
    <row r="11363" spans="1:4" hidden="1">
      <c r="A11363" s="4">
        <v>39259</v>
      </c>
      <c r="B11363">
        <v>5.0999999999999996</v>
      </c>
    </row>
    <row r="11364" spans="1:4" hidden="1">
      <c r="A11364" s="4">
        <v>39260</v>
      </c>
      <c r="B11364">
        <v>5.09</v>
      </c>
    </row>
    <row r="11365" spans="1:4" hidden="1">
      <c r="A11365" s="4">
        <v>39261</v>
      </c>
      <c r="B11365">
        <v>5.12</v>
      </c>
    </row>
    <row r="11366" spans="1:4" hidden="1">
      <c r="A11366" s="4">
        <v>39262</v>
      </c>
      <c r="B11366">
        <v>5.03</v>
      </c>
      <c r="C11366" t="s">
        <v>209</v>
      </c>
      <c r="D11366" s="23">
        <f>AVERAGE(B11303:B11366)/100</f>
        <v>4.8460937499999988E-2</v>
      </c>
    </row>
    <row r="11367" spans="1:4" hidden="1">
      <c r="A11367" s="4">
        <v>39265</v>
      </c>
      <c r="B11367">
        <v>5</v>
      </c>
    </row>
    <row r="11368" spans="1:4" hidden="1">
      <c r="A11368" s="4">
        <v>39266</v>
      </c>
      <c r="B11368">
        <v>5.05</v>
      </c>
    </row>
    <row r="11369" spans="1:4" hidden="1">
      <c r="A11369" s="4">
        <v>39268</v>
      </c>
      <c r="B11369">
        <v>5.16</v>
      </c>
    </row>
    <row r="11370" spans="1:4" hidden="1">
      <c r="A11370" s="4">
        <v>39269</v>
      </c>
      <c r="B11370">
        <v>5.19</v>
      </c>
    </row>
    <row r="11371" spans="1:4" hidden="1">
      <c r="A11371" s="4">
        <v>39272</v>
      </c>
      <c r="B11371">
        <v>5.16</v>
      </c>
    </row>
    <row r="11372" spans="1:4" hidden="1">
      <c r="A11372" s="4">
        <v>39273</v>
      </c>
      <c r="B11372">
        <v>5.03</v>
      </c>
    </row>
    <row r="11373" spans="1:4" hidden="1">
      <c r="A11373" s="4">
        <v>39274</v>
      </c>
      <c r="B11373">
        <v>5.09</v>
      </c>
    </row>
    <row r="11374" spans="1:4" hidden="1">
      <c r="A11374" s="4">
        <v>39275</v>
      </c>
      <c r="B11374">
        <v>5.13</v>
      </c>
    </row>
    <row r="11375" spans="1:4" hidden="1">
      <c r="A11375" s="4">
        <v>39276</v>
      </c>
      <c r="B11375">
        <v>5.1100000000000003</v>
      </c>
    </row>
    <row r="11376" spans="1:4" hidden="1">
      <c r="A11376" s="4">
        <v>39279</v>
      </c>
      <c r="B11376">
        <v>5.05</v>
      </c>
    </row>
    <row r="11377" spans="1:2" hidden="1">
      <c r="A11377" s="4">
        <v>39280</v>
      </c>
      <c r="B11377">
        <v>5.08</v>
      </c>
    </row>
    <row r="11378" spans="1:2" hidden="1">
      <c r="A11378" s="4">
        <v>39281</v>
      </c>
      <c r="B11378">
        <v>5.0199999999999996</v>
      </c>
    </row>
    <row r="11379" spans="1:2" hidden="1">
      <c r="A11379" s="4">
        <v>39282</v>
      </c>
      <c r="B11379">
        <v>5.04</v>
      </c>
    </row>
    <row r="11380" spans="1:2" hidden="1">
      <c r="A11380" s="4">
        <v>39283</v>
      </c>
      <c r="B11380">
        <v>4.96</v>
      </c>
    </row>
    <row r="11381" spans="1:2" hidden="1">
      <c r="A11381" s="4">
        <v>39286</v>
      </c>
      <c r="B11381">
        <v>4.97</v>
      </c>
    </row>
    <row r="11382" spans="1:2" hidden="1">
      <c r="A11382" s="4">
        <v>39287</v>
      </c>
      <c r="B11382">
        <v>4.9400000000000004</v>
      </c>
    </row>
    <row r="11383" spans="1:2" hidden="1">
      <c r="A11383" s="4">
        <v>39288</v>
      </c>
      <c r="B11383">
        <v>4.92</v>
      </c>
    </row>
    <row r="11384" spans="1:2" hidden="1">
      <c r="A11384" s="4">
        <v>39289</v>
      </c>
      <c r="B11384">
        <v>4.79</v>
      </c>
    </row>
    <row r="11385" spans="1:2" hidden="1">
      <c r="A11385" s="4">
        <v>39290</v>
      </c>
      <c r="B11385">
        <v>4.8</v>
      </c>
    </row>
    <row r="11386" spans="1:2" hidden="1">
      <c r="A11386" s="4">
        <v>39293</v>
      </c>
      <c r="B11386">
        <v>4.82</v>
      </c>
    </row>
    <row r="11387" spans="1:2" hidden="1">
      <c r="A11387" s="4">
        <v>39294</v>
      </c>
      <c r="B11387">
        <v>4.78</v>
      </c>
    </row>
    <row r="11388" spans="1:2" hidden="1">
      <c r="A11388" s="4">
        <v>39295</v>
      </c>
      <c r="B11388">
        <v>4.76</v>
      </c>
    </row>
    <row r="11389" spans="1:2" hidden="1">
      <c r="A11389" s="4">
        <v>39296</v>
      </c>
      <c r="B11389">
        <v>4.7699999999999996</v>
      </c>
    </row>
    <row r="11390" spans="1:2" hidden="1">
      <c r="A11390" s="4">
        <v>39297</v>
      </c>
      <c r="B11390">
        <v>4.71</v>
      </c>
    </row>
    <row r="11391" spans="1:2" hidden="1">
      <c r="A11391" s="4">
        <v>39300</v>
      </c>
      <c r="B11391">
        <v>4.72</v>
      </c>
    </row>
    <row r="11392" spans="1:2" hidden="1">
      <c r="A11392" s="4">
        <v>39301</v>
      </c>
      <c r="B11392">
        <v>4.7699999999999996</v>
      </c>
    </row>
    <row r="11393" spans="1:2" hidden="1">
      <c r="A11393" s="4">
        <v>39302</v>
      </c>
      <c r="B11393">
        <v>4.84</v>
      </c>
    </row>
    <row r="11394" spans="1:2" hidden="1">
      <c r="A11394" s="4">
        <v>39303</v>
      </c>
      <c r="B11394">
        <v>4.79</v>
      </c>
    </row>
    <row r="11395" spans="1:2" hidden="1">
      <c r="A11395" s="4">
        <v>39304</v>
      </c>
      <c r="B11395">
        <v>4.8099999999999996</v>
      </c>
    </row>
    <row r="11396" spans="1:2" hidden="1">
      <c r="A11396" s="4">
        <v>39307</v>
      </c>
      <c r="B11396">
        <v>4.78</v>
      </c>
    </row>
    <row r="11397" spans="1:2" hidden="1">
      <c r="A11397" s="4">
        <v>39308</v>
      </c>
      <c r="B11397">
        <v>4.7300000000000004</v>
      </c>
    </row>
    <row r="11398" spans="1:2" hidden="1">
      <c r="A11398" s="4">
        <v>39309</v>
      </c>
      <c r="B11398">
        <v>4.6900000000000004</v>
      </c>
    </row>
    <row r="11399" spans="1:2" hidden="1">
      <c r="A11399" s="4">
        <v>39310</v>
      </c>
      <c r="B11399">
        <v>4.5999999999999996</v>
      </c>
    </row>
    <row r="11400" spans="1:2" hidden="1">
      <c r="A11400" s="4">
        <v>39311</v>
      </c>
      <c r="B11400">
        <v>4.68</v>
      </c>
    </row>
    <row r="11401" spans="1:2" hidden="1">
      <c r="A11401" s="4">
        <v>39314</v>
      </c>
      <c r="B11401">
        <v>4.6399999999999997</v>
      </c>
    </row>
    <row r="11402" spans="1:2" hidden="1">
      <c r="A11402" s="4">
        <v>39315</v>
      </c>
      <c r="B11402">
        <v>4.5999999999999996</v>
      </c>
    </row>
    <row r="11403" spans="1:2" hidden="1">
      <c r="A11403" s="4">
        <v>39316</v>
      </c>
      <c r="B11403">
        <v>4.63</v>
      </c>
    </row>
    <row r="11404" spans="1:2" hidden="1">
      <c r="A11404" s="4">
        <v>39317</v>
      </c>
      <c r="B11404">
        <v>4.62</v>
      </c>
    </row>
    <row r="11405" spans="1:2" hidden="1">
      <c r="A11405" s="4">
        <v>39318</v>
      </c>
      <c r="B11405">
        <v>4.63</v>
      </c>
    </row>
    <row r="11406" spans="1:2" hidden="1">
      <c r="A11406" s="4">
        <v>39321</v>
      </c>
      <c r="B11406">
        <v>4.5999999999999996</v>
      </c>
    </row>
    <row r="11407" spans="1:2" hidden="1">
      <c r="A11407" s="4">
        <v>39322</v>
      </c>
      <c r="B11407">
        <v>4.53</v>
      </c>
    </row>
    <row r="11408" spans="1:2" hidden="1">
      <c r="A11408" s="4">
        <v>39323</v>
      </c>
      <c r="B11408">
        <v>4.57</v>
      </c>
    </row>
    <row r="11409" spans="1:4" hidden="1">
      <c r="A11409" s="4">
        <v>39324</v>
      </c>
      <c r="B11409">
        <v>4.51</v>
      </c>
    </row>
    <row r="11410" spans="1:4" hidden="1">
      <c r="A11410" s="4">
        <v>39325</v>
      </c>
      <c r="B11410">
        <v>4.54</v>
      </c>
    </row>
    <row r="11411" spans="1:4" hidden="1">
      <c r="A11411" s="4">
        <v>39329</v>
      </c>
      <c r="B11411">
        <v>4.5599999999999996</v>
      </c>
    </row>
    <row r="11412" spans="1:4" hidden="1">
      <c r="A11412" s="4">
        <v>39330</v>
      </c>
      <c r="B11412">
        <v>4.4800000000000004</v>
      </c>
      <c r="C11412" s="12"/>
      <c r="D11412" s="23"/>
    </row>
    <row r="11413" spans="1:4" hidden="1">
      <c r="A11413" s="4">
        <v>39331</v>
      </c>
      <c r="B11413">
        <v>4.51</v>
      </c>
    </row>
    <row r="11414" spans="1:4" hidden="1">
      <c r="A11414" s="4">
        <v>39332</v>
      </c>
      <c r="B11414">
        <v>4.38</v>
      </c>
    </row>
    <row r="11415" spans="1:4" hidden="1">
      <c r="A11415" s="4">
        <v>39335</v>
      </c>
      <c r="B11415">
        <v>4.34</v>
      </c>
    </row>
    <row r="11416" spans="1:4" hidden="1">
      <c r="A11416" s="4">
        <v>39336</v>
      </c>
      <c r="B11416">
        <v>4.37</v>
      </c>
    </row>
    <row r="11417" spans="1:4" hidden="1">
      <c r="A11417" s="4">
        <v>39337</v>
      </c>
      <c r="B11417">
        <v>4.41</v>
      </c>
    </row>
    <row r="11418" spans="1:4" hidden="1">
      <c r="A11418" s="4">
        <v>39338</v>
      </c>
      <c r="B11418">
        <v>4.49</v>
      </c>
    </row>
    <row r="11419" spans="1:4" hidden="1">
      <c r="A11419" s="4">
        <v>39339</v>
      </c>
      <c r="B11419">
        <v>4.47</v>
      </c>
    </row>
    <row r="11420" spans="1:4" hidden="1">
      <c r="A11420" s="4">
        <v>39342</v>
      </c>
      <c r="B11420">
        <v>4.4800000000000004</v>
      </c>
    </row>
    <row r="11421" spans="1:4" hidden="1">
      <c r="A11421" s="4">
        <v>39343</v>
      </c>
      <c r="B11421">
        <v>4.5</v>
      </c>
    </row>
    <row r="11422" spans="1:4" hidden="1">
      <c r="A11422" s="4">
        <v>39344</v>
      </c>
      <c r="B11422">
        <v>4.53</v>
      </c>
    </row>
    <row r="11423" spans="1:4" hidden="1">
      <c r="A11423" s="4">
        <v>39345</v>
      </c>
      <c r="B11423">
        <v>4.6900000000000004</v>
      </c>
    </row>
    <row r="11424" spans="1:4" hidden="1">
      <c r="A11424" s="4">
        <v>39346</v>
      </c>
      <c r="B11424">
        <v>4.6399999999999997</v>
      </c>
    </row>
    <row r="11425" spans="1:4" hidden="1">
      <c r="A11425" s="4">
        <v>39349</v>
      </c>
      <c r="B11425">
        <v>4.63</v>
      </c>
    </row>
    <row r="11426" spans="1:4" hidden="1">
      <c r="A11426" s="4">
        <v>39350</v>
      </c>
      <c r="B11426">
        <v>4.63</v>
      </c>
    </row>
    <row r="11427" spans="1:4" hidden="1">
      <c r="A11427" s="4">
        <v>39351</v>
      </c>
      <c r="B11427">
        <v>4.63</v>
      </c>
    </row>
    <row r="11428" spans="1:4" hidden="1">
      <c r="A11428" s="4">
        <v>39352</v>
      </c>
      <c r="B11428">
        <v>4.58</v>
      </c>
    </row>
    <row r="11429" spans="1:4" hidden="1">
      <c r="A11429" s="4">
        <v>39353</v>
      </c>
      <c r="B11429">
        <v>4.59</v>
      </c>
      <c r="C11429" t="s">
        <v>208</v>
      </c>
      <c r="D11429" s="23">
        <f>AVERAGE(B11367:B11429)/100</f>
        <v>4.7384126984126952E-2</v>
      </c>
    </row>
    <row r="11430" spans="1:4" hidden="1">
      <c r="A11430" s="4">
        <v>39356</v>
      </c>
      <c r="B11430">
        <v>4.5599999999999996</v>
      </c>
    </row>
    <row r="11431" spans="1:4" hidden="1">
      <c r="A11431" s="4">
        <v>39357</v>
      </c>
      <c r="B11431">
        <v>4.54</v>
      </c>
    </row>
    <row r="11432" spans="1:4" hidden="1">
      <c r="A11432" s="4">
        <v>39358</v>
      </c>
      <c r="B11432">
        <v>4.55</v>
      </c>
    </row>
    <row r="11433" spans="1:4" hidden="1">
      <c r="A11433" s="4">
        <v>39359</v>
      </c>
      <c r="B11433">
        <v>4.54</v>
      </c>
    </row>
    <row r="11434" spans="1:4" hidden="1">
      <c r="A11434" s="4">
        <v>39360</v>
      </c>
      <c r="B11434">
        <v>4.6500000000000004</v>
      </c>
    </row>
    <row r="11435" spans="1:4" hidden="1">
      <c r="A11435" s="4">
        <v>39364</v>
      </c>
      <c r="B11435">
        <v>4.67</v>
      </c>
    </row>
    <row r="11436" spans="1:4" hidden="1">
      <c r="A11436" s="4">
        <v>39365</v>
      </c>
      <c r="B11436">
        <v>4.6500000000000004</v>
      </c>
    </row>
    <row r="11437" spans="1:4" hidden="1">
      <c r="A11437" s="4">
        <v>39366</v>
      </c>
      <c r="B11437">
        <v>4.66</v>
      </c>
    </row>
    <row r="11438" spans="1:4" hidden="1">
      <c r="A11438" s="4">
        <v>39367</v>
      </c>
      <c r="B11438">
        <v>4.7</v>
      </c>
    </row>
    <row r="11439" spans="1:4" hidden="1">
      <c r="A11439" s="4">
        <v>39370</v>
      </c>
      <c r="B11439">
        <v>4.6900000000000004</v>
      </c>
    </row>
    <row r="11440" spans="1:4" hidden="1">
      <c r="A11440" s="4">
        <v>39371</v>
      </c>
      <c r="B11440">
        <v>4.66</v>
      </c>
    </row>
    <row r="11441" spans="1:2" hidden="1">
      <c r="A11441" s="4">
        <v>39372</v>
      </c>
      <c r="B11441">
        <v>4.57</v>
      </c>
    </row>
    <row r="11442" spans="1:2" hidden="1">
      <c r="A11442" s="4">
        <v>39373</v>
      </c>
      <c r="B11442">
        <v>4.5199999999999996</v>
      </c>
    </row>
    <row r="11443" spans="1:2" hidden="1">
      <c r="A11443" s="4">
        <v>39374</v>
      </c>
      <c r="B11443">
        <v>4.41</v>
      </c>
    </row>
    <row r="11444" spans="1:2" hidden="1">
      <c r="A11444" s="4">
        <v>39377</v>
      </c>
      <c r="B11444">
        <v>4.42</v>
      </c>
    </row>
    <row r="11445" spans="1:2" hidden="1">
      <c r="A11445" s="4">
        <v>39378</v>
      </c>
      <c r="B11445">
        <v>4.41</v>
      </c>
    </row>
    <row r="11446" spans="1:2" hidden="1">
      <c r="A11446" s="4">
        <v>39379</v>
      </c>
      <c r="B11446">
        <v>4.3600000000000003</v>
      </c>
    </row>
    <row r="11447" spans="1:2" hidden="1">
      <c r="A11447" s="4">
        <v>39380</v>
      </c>
      <c r="B11447">
        <v>4.37</v>
      </c>
    </row>
    <row r="11448" spans="1:2" hidden="1">
      <c r="A11448" s="4">
        <v>39381</v>
      </c>
      <c r="B11448">
        <v>4.41</v>
      </c>
    </row>
    <row r="11449" spans="1:2" hidden="1">
      <c r="A11449" s="4">
        <v>39384</v>
      </c>
      <c r="B11449">
        <v>4.3899999999999997</v>
      </c>
    </row>
    <row r="11450" spans="1:2" hidden="1">
      <c r="A11450" s="4">
        <v>39385</v>
      </c>
      <c r="B11450">
        <v>4.4000000000000004</v>
      </c>
    </row>
    <row r="11451" spans="1:2" hidden="1">
      <c r="A11451" s="4">
        <v>39386</v>
      </c>
      <c r="B11451">
        <v>4.4800000000000004</v>
      </c>
    </row>
    <row r="11452" spans="1:2" hidden="1">
      <c r="A11452" s="4">
        <v>39387</v>
      </c>
      <c r="B11452">
        <v>4.3600000000000003</v>
      </c>
    </row>
    <row r="11453" spans="1:2" hidden="1">
      <c r="A11453" s="4">
        <v>39388</v>
      </c>
      <c r="B11453">
        <v>4.3099999999999996</v>
      </c>
    </row>
    <row r="11454" spans="1:2" hidden="1">
      <c r="A11454" s="4">
        <v>39391</v>
      </c>
      <c r="B11454">
        <v>4.3499999999999996</v>
      </c>
    </row>
    <row r="11455" spans="1:2" hidden="1">
      <c r="A11455" s="4">
        <v>39392</v>
      </c>
      <c r="B11455">
        <v>4.38</v>
      </c>
    </row>
    <row r="11456" spans="1:2" hidden="1">
      <c r="A11456" s="4">
        <v>39393</v>
      </c>
      <c r="B11456">
        <v>4.34</v>
      </c>
    </row>
    <row r="11457" spans="1:2" hidden="1">
      <c r="A11457" s="4">
        <v>39394</v>
      </c>
      <c r="B11457">
        <v>4.28</v>
      </c>
    </row>
    <row r="11458" spans="1:2" hidden="1">
      <c r="A11458" s="4">
        <v>39395</v>
      </c>
      <c r="B11458">
        <v>4.2300000000000004</v>
      </c>
    </row>
    <row r="11459" spans="1:2" hidden="1">
      <c r="A11459" s="4">
        <v>39399</v>
      </c>
      <c r="B11459">
        <v>4.26</v>
      </c>
    </row>
    <row r="11460" spans="1:2" hidden="1">
      <c r="A11460" s="4">
        <v>39400</v>
      </c>
      <c r="B11460">
        <v>4.28</v>
      </c>
    </row>
    <row r="11461" spans="1:2" hidden="1">
      <c r="A11461" s="4">
        <v>39401</v>
      </c>
      <c r="B11461">
        <v>4.17</v>
      </c>
    </row>
    <row r="11462" spans="1:2" hidden="1">
      <c r="A11462" s="4">
        <v>39402</v>
      </c>
      <c r="B11462">
        <v>4.1500000000000004</v>
      </c>
    </row>
    <row r="11463" spans="1:2" hidden="1">
      <c r="A11463" s="4">
        <v>39405</v>
      </c>
      <c r="B11463">
        <v>4.07</v>
      </c>
    </row>
    <row r="11464" spans="1:2" hidden="1">
      <c r="A11464" s="4">
        <v>39406</v>
      </c>
      <c r="B11464">
        <v>4.0599999999999996</v>
      </c>
    </row>
    <row r="11465" spans="1:2" hidden="1">
      <c r="A11465" s="4">
        <v>39407</v>
      </c>
      <c r="B11465">
        <v>4</v>
      </c>
    </row>
    <row r="11466" spans="1:2" hidden="1">
      <c r="A11466" s="4">
        <v>39409</v>
      </c>
      <c r="B11466">
        <v>4.01</v>
      </c>
    </row>
    <row r="11467" spans="1:2" hidden="1">
      <c r="A11467" s="4">
        <v>39412</v>
      </c>
      <c r="B11467">
        <v>3.83</v>
      </c>
    </row>
    <row r="11468" spans="1:2" hidden="1">
      <c r="A11468" s="4">
        <v>39413</v>
      </c>
      <c r="B11468">
        <v>3.95</v>
      </c>
    </row>
    <row r="11469" spans="1:2" hidden="1">
      <c r="A11469" s="4">
        <v>39414</v>
      </c>
      <c r="B11469">
        <v>4.03</v>
      </c>
    </row>
    <row r="11470" spans="1:2" hidden="1">
      <c r="A11470" s="4">
        <v>39415</v>
      </c>
      <c r="B11470">
        <v>3.94</v>
      </c>
    </row>
    <row r="11471" spans="1:2" hidden="1">
      <c r="A11471" s="4">
        <v>39416</v>
      </c>
      <c r="B11471">
        <v>3.97</v>
      </c>
    </row>
    <row r="11472" spans="1:2" hidden="1">
      <c r="A11472" s="4">
        <v>39419</v>
      </c>
      <c r="B11472">
        <v>3.89</v>
      </c>
    </row>
    <row r="11473" spans="1:4" hidden="1">
      <c r="A11473" s="4">
        <v>39420</v>
      </c>
      <c r="B11473">
        <v>3.89</v>
      </c>
      <c r="C11473" s="12"/>
      <c r="D11473" s="23"/>
    </row>
    <row r="11474" spans="1:4" hidden="1">
      <c r="A11474" s="4">
        <v>39421</v>
      </c>
      <c r="B11474">
        <v>3.92</v>
      </c>
    </row>
    <row r="11475" spans="1:4" hidden="1">
      <c r="A11475" s="4">
        <v>39422</v>
      </c>
      <c r="B11475">
        <v>4.0199999999999996</v>
      </c>
    </row>
    <row r="11476" spans="1:4" hidden="1">
      <c r="A11476" s="4">
        <v>39423</v>
      </c>
      <c r="B11476">
        <v>4.12</v>
      </c>
    </row>
    <row r="11477" spans="1:4" hidden="1">
      <c r="A11477" s="4">
        <v>39426</v>
      </c>
      <c r="B11477">
        <v>4.1500000000000004</v>
      </c>
    </row>
    <row r="11478" spans="1:4" hidden="1">
      <c r="A11478" s="4">
        <v>39427</v>
      </c>
      <c r="B11478">
        <v>3.98</v>
      </c>
    </row>
    <row r="11479" spans="1:4" hidden="1">
      <c r="A11479" s="4">
        <v>39428</v>
      </c>
      <c r="B11479">
        <v>4.05</v>
      </c>
    </row>
    <row r="11480" spans="1:4" hidden="1">
      <c r="A11480" s="4">
        <v>39429</v>
      </c>
      <c r="B11480">
        <v>4.18</v>
      </c>
    </row>
    <row r="11481" spans="1:4" hidden="1">
      <c r="A11481" s="4">
        <v>39430</v>
      </c>
      <c r="B11481">
        <v>4.24</v>
      </c>
    </row>
    <row r="11482" spans="1:4" hidden="1">
      <c r="A11482" s="4">
        <v>39433</v>
      </c>
      <c r="B11482">
        <v>4.2</v>
      </c>
    </row>
    <row r="11483" spans="1:4" hidden="1">
      <c r="A11483" s="4">
        <v>39434</v>
      </c>
      <c r="B11483">
        <v>4.1399999999999997</v>
      </c>
    </row>
    <row r="11484" spans="1:4" hidden="1">
      <c r="A11484" s="4">
        <v>39435</v>
      </c>
      <c r="B11484">
        <v>4.0599999999999996</v>
      </c>
    </row>
    <row r="11485" spans="1:4" hidden="1">
      <c r="A11485" s="4">
        <v>39436</v>
      </c>
      <c r="B11485">
        <v>4.04</v>
      </c>
    </row>
    <row r="11486" spans="1:4" hidden="1">
      <c r="A11486" s="4">
        <v>39437</v>
      </c>
      <c r="B11486">
        <v>4.18</v>
      </c>
    </row>
    <row r="11487" spans="1:4" hidden="1">
      <c r="A11487" s="4">
        <v>39440</v>
      </c>
      <c r="B11487">
        <v>4.2300000000000004</v>
      </c>
    </row>
    <row r="11488" spans="1:4" hidden="1">
      <c r="A11488" s="4">
        <v>39442</v>
      </c>
      <c r="B11488">
        <v>4.3</v>
      </c>
    </row>
    <row r="11489" spans="1:4" hidden="1">
      <c r="A11489" s="4">
        <v>39443</v>
      </c>
      <c r="B11489">
        <v>4.21</v>
      </c>
    </row>
    <row r="11490" spans="1:4" hidden="1">
      <c r="A11490" s="4">
        <v>39444</v>
      </c>
      <c r="B11490">
        <v>4.1100000000000003</v>
      </c>
    </row>
    <row r="11491" spans="1:4" hidden="1">
      <c r="A11491" s="4">
        <v>39447</v>
      </c>
      <c r="B11491">
        <v>4.04</v>
      </c>
      <c r="C11491" t="s">
        <v>207</v>
      </c>
      <c r="D11491" s="23">
        <f>AVERAGE(B11430:B11491)/100</f>
        <v>4.2666129032258061E-2</v>
      </c>
    </row>
    <row r="11492" spans="1:4" hidden="1">
      <c r="A11492" s="4">
        <v>39449</v>
      </c>
      <c r="B11492">
        <v>3.91</v>
      </c>
    </row>
    <row r="11493" spans="1:4" hidden="1">
      <c r="A11493" s="4">
        <v>39450</v>
      </c>
      <c r="B11493">
        <v>3.91</v>
      </c>
    </row>
    <row r="11494" spans="1:4" hidden="1">
      <c r="A11494" s="4">
        <v>39451</v>
      </c>
      <c r="B11494">
        <v>3.88</v>
      </c>
    </row>
    <row r="11495" spans="1:4" hidden="1">
      <c r="A11495" s="4">
        <v>39454</v>
      </c>
      <c r="B11495">
        <v>3.86</v>
      </c>
    </row>
    <row r="11496" spans="1:4" hidden="1">
      <c r="A11496" s="4">
        <v>39455</v>
      </c>
      <c r="B11496">
        <v>3.86</v>
      </c>
    </row>
    <row r="11497" spans="1:4" hidden="1">
      <c r="A11497" s="4">
        <v>39456</v>
      </c>
      <c r="B11497">
        <v>3.82</v>
      </c>
    </row>
    <row r="11498" spans="1:4" hidden="1">
      <c r="A11498" s="4">
        <v>39457</v>
      </c>
      <c r="B11498">
        <v>3.91</v>
      </c>
    </row>
    <row r="11499" spans="1:4" hidden="1">
      <c r="A11499" s="4">
        <v>39458</v>
      </c>
      <c r="B11499">
        <v>3.82</v>
      </c>
    </row>
    <row r="11500" spans="1:4" hidden="1">
      <c r="A11500" s="4">
        <v>39461</v>
      </c>
      <c r="B11500">
        <v>3.81</v>
      </c>
    </row>
    <row r="11501" spans="1:4" hidden="1">
      <c r="A11501" s="4">
        <v>39462</v>
      </c>
      <c r="B11501">
        <v>3.72</v>
      </c>
    </row>
    <row r="11502" spans="1:4" hidden="1">
      <c r="A11502" s="4">
        <v>39463</v>
      </c>
      <c r="B11502">
        <v>3.74</v>
      </c>
    </row>
    <row r="11503" spans="1:4" hidden="1">
      <c r="A11503" s="4">
        <v>39464</v>
      </c>
      <c r="B11503">
        <v>3.66</v>
      </c>
    </row>
    <row r="11504" spans="1:4" hidden="1">
      <c r="A11504" s="4">
        <v>39465</v>
      </c>
      <c r="B11504">
        <v>3.66</v>
      </c>
    </row>
    <row r="11505" spans="1:2" hidden="1">
      <c r="A11505" s="4">
        <v>39469</v>
      </c>
      <c r="B11505">
        <v>3.52</v>
      </c>
    </row>
    <row r="11506" spans="1:2" hidden="1">
      <c r="A11506" s="4">
        <v>39470</v>
      </c>
      <c r="B11506">
        <v>3.51</v>
      </c>
    </row>
    <row r="11507" spans="1:2" hidden="1">
      <c r="A11507" s="4">
        <v>39471</v>
      </c>
      <c r="B11507">
        <v>3.68</v>
      </c>
    </row>
    <row r="11508" spans="1:2" hidden="1">
      <c r="A11508" s="4">
        <v>39472</v>
      </c>
      <c r="B11508">
        <v>3.61</v>
      </c>
    </row>
    <row r="11509" spans="1:2" hidden="1">
      <c r="A11509" s="4">
        <v>39475</v>
      </c>
      <c r="B11509">
        <v>3.61</v>
      </c>
    </row>
    <row r="11510" spans="1:2" hidden="1">
      <c r="A11510" s="4">
        <v>39476</v>
      </c>
      <c r="B11510">
        <v>3.69</v>
      </c>
    </row>
    <row r="11511" spans="1:2" hidden="1">
      <c r="A11511" s="4">
        <v>39477</v>
      </c>
      <c r="B11511">
        <v>3.78</v>
      </c>
    </row>
    <row r="11512" spans="1:2" hidden="1">
      <c r="A11512" s="4">
        <v>39478</v>
      </c>
      <c r="B11512">
        <v>3.67</v>
      </c>
    </row>
    <row r="11513" spans="1:2" hidden="1">
      <c r="A11513" s="4">
        <v>39479</v>
      </c>
      <c r="B11513">
        <v>3.62</v>
      </c>
    </row>
    <row r="11514" spans="1:2" hidden="1">
      <c r="A11514" s="4">
        <v>39482</v>
      </c>
      <c r="B11514">
        <v>3.68</v>
      </c>
    </row>
    <row r="11515" spans="1:2" hidden="1">
      <c r="A11515" s="4">
        <v>39483</v>
      </c>
      <c r="B11515">
        <v>3.61</v>
      </c>
    </row>
    <row r="11516" spans="1:2" hidden="1">
      <c r="A11516" s="4">
        <v>39484</v>
      </c>
      <c r="B11516">
        <v>3.61</v>
      </c>
    </row>
    <row r="11517" spans="1:2" hidden="1">
      <c r="A11517" s="4">
        <v>39485</v>
      </c>
      <c r="B11517">
        <v>3.74</v>
      </c>
    </row>
    <row r="11518" spans="1:2" hidden="1">
      <c r="A11518" s="4">
        <v>39486</v>
      </c>
      <c r="B11518">
        <v>3.64</v>
      </c>
    </row>
    <row r="11519" spans="1:2" hidden="1">
      <c r="A11519" s="4">
        <v>39489</v>
      </c>
      <c r="B11519">
        <v>3.62</v>
      </c>
    </row>
    <row r="11520" spans="1:2" hidden="1">
      <c r="A11520" s="4">
        <v>39490</v>
      </c>
      <c r="B11520">
        <v>3.66</v>
      </c>
    </row>
    <row r="11521" spans="1:4" hidden="1">
      <c r="A11521" s="4">
        <v>39491</v>
      </c>
      <c r="B11521">
        <v>3.7</v>
      </c>
    </row>
    <row r="11522" spans="1:4" hidden="1">
      <c r="A11522" s="4">
        <v>39492</v>
      </c>
      <c r="B11522">
        <v>3.85</v>
      </c>
    </row>
    <row r="11523" spans="1:4" hidden="1">
      <c r="A11523" s="4">
        <v>39493</v>
      </c>
      <c r="B11523">
        <v>3.76</v>
      </c>
    </row>
    <row r="11524" spans="1:4" hidden="1">
      <c r="A11524" s="4">
        <v>39497</v>
      </c>
      <c r="B11524">
        <v>3.89</v>
      </c>
    </row>
    <row r="11525" spans="1:4" hidden="1">
      <c r="A11525" s="4">
        <v>39498</v>
      </c>
      <c r="B11525">
        <v>3.93</v>
      </c>
    </row>
    <row r="11526" spans="1:4" hidden="1">
      <c r="A11526" s="4">
        <v>39499</v>
      </c>
      <c r="B11526">
        <v>3.77</v>
      </c>
    </row>
    <row r="11527" spans="1:4" hidden="1">
      <c r="A11527" s="4">
        <v>39500</v>
      </c>
      <c r="B11527">
        <v>3.79</v>
      </c>
    </row>
    <row r="11528" spans="1:4" hidden="1">
      <c r="A11528" s="4">
        <v>39503</v>
      </c>
      <c r="B11528">
        <v>3.91</v>
      </c>
    </row>
    <row r="11529" spans="1:4" hidden="1">
      <c r="A11529" s="4">
        <v>39504</v>
      </c>
      <c r="B11529">
        <v>3.88</v>
      </c>
    </row>
    <row r="11530" spans="1:4" hidden="1">
      <c r="A11530" s="4">
        <v>39505</v>
      </c>
      <c r="B11530">
        <v>3.85</v>
      </c>
    </row>
    <row r="11531" spans="1:4" hidden="1">
      <c r="A11531" s="4">
        <v>39506</v>
      </c>
      <c r="B11531">
        <v>3.71</v>
      </c>
    </row>
    <row r="11532" spans="1:4" hidden="1">
      <c r="A11532" s="4">
        <v>39507</v>
      </c>
      <c r="B11532">
        <v>3.53</v>
      </c>
    </row>
    <row r="11533" spans="1:4" hidden="1">
      <c r="A11533" s="4">
        <v>39510</v>
      </c>
      <c r="B11533">
        <v>3.54</v>
      </c>
    </row>
    <row r="11534" spans="1:4" hidden="1">
      <c r="A11534" s="4">
        <v>39511</v>
      </c>
      <c r="B11534">
        <v>3.63</v>
      </c>
    </row>
    <row r="11535" spans="1:4" hidden="1">
      <c r="A11535" s="4">
        <v>39512</v>
      </c>
      <c r="B11535">
        <v>3.7</v>
      </c>
    </row>
    <row r="11536" spans="1:4" hidden="1">
      <c r="A11536" s="4">
        <v>39513</v>
      </c>
      <c r="B11536">
        <v>3.62</v>
      </c>
      <c r="C11536" s="12"/>
      <c r="D11536" s="23"/>
    </row>
    <row r="11537" spans="1:4" hidden="1">
      <c r="A11537" s="4">
        <v>39514</v>
      </c>
      <c r="B11537">
        <v>3.56</v>
      </c>
    </row>
    <row r="11538" spans="1:4" hidden="1">
      <c r="A11538" s="4">
        <v>39517</v>
      </c>
      <c r="B11538">
        <v>3.46</v>
      </c>
    </row>
    <row r="11539" spans="1:4" hidden="1">
      <c r="A11539" s="4">
        <v>39518</v>
      </c>
      <c r="B11539">
        <v>3.6</v>
      </c>
    </row>
    <row r="11540" spans="1:4" hidden="1">
      <c r="A11540" s="4">
        <v>39519</v>
      </c>
      <c r="B11540">
        <v>3.49</v>
      </c>
    </row>
    <row r="11541" spans="1:4" hidden="1">
      <c r="A11541" s="4">
        <v>39520</v>
      </c>
      <c r="B11541">
        <v>3.56</v>
      </c>
    </row>
    <row r="11542" spans="1:4" hidden="1">
      <c r="A11542" s="4">
        <v>39521</v>
      </c>
      <c r="B11542">
        <v>3.44</v>
      </c>
    </row>
    <row r="11543" spans="1:4" hidden="1">
      <c r="A11543" s="4">
        <v>39524</v>
      </c>
      <c r="B11543">
        <v>3.34</v>
      </c>
    </row>
    <row r="11544" spans="1:4" hidden="1">
      <c r="A11544" s="4">
        <v>39525</v>
      </c>
      <c r="B11544">
        <v>3.48</v>
      </c>
    </row>
    <row r="11545" spans="1:4" hidden="1">
      <c r="A11545" s="4">
        <v>39526</v>
      </c>
      <c r="B11545">
        <v>3.38</v>
      </c>
    </row>
    <row r="11546" spans="1:4" hidden="1">
      <c r="A11546" s="4">
        <v>39527</v>
      </c>
      <c r="B11546">
        <v>3.34</v>
      </c>
    </row>
    <row r="11547" spans="1:4" hidden="1">
      <c r="A11547" s="4">
        <v>39531</v>
      </c>
      <c r="B11547">
        <v>3.56</v>
      </c>
    </row>
    <row r="11548" spans="1:4" hidden="1">
      <c r="A11548" s="4">
        <v>39532</v>
      </c>
      <c r="B11548">
        <v>3.51</v>
      </c>
    </row>
    <row r="11549" spans="1:4" hidden="1">
      <c r="A11549" s="4">
        <v>39533</v>
      </c>
      <c r="B11549">
        <v>3.51</v>
      </c>
    </row>
    <row r="11550" spans="1:4" hidden="1">
      <c r="A11550" s="4">
        <v>39534</v>
      </c>
      <c r="B11550">
        <v>3.56</v>
      </c>
    </row>
    <row r="11551" spans="1:4" hidden="1">
      <c r="A11551" s="4">
        <v>39535</v>
      </c>
      <c r="B11551">
        <v>3.47</v>
      </c>
    </row>
    <row r="11552" spans="1:4" hidden="1">
      <c r="A11552" s="4">
        <v>39538</v>
      </c>
      <c r="B11552">
        <v>3.45</v>
      </c>
      <c r="C11552" t="s">
        <v>206</v>
      </c>
      <c r="D11552" s="23">
        <f>AVERAGE(B11492:B11552)/100</f>
        <v>3.6652459016393441E-2</v>
      </c>
    </row>
    <row r="11553" spans="1:2" hidden="1">
      <c r="A11553" s="4">
        <v>39539</v>
      </c>
      <c r="B11553">
        <v>3.57</v>
      </c>
    </row>
    <row r="11554" spans="1:2" hidden="1">
      <c r="A11554" s="4">
        <v>39540</v>
      </c>
      <c r="B11554">
        <v>3.6</v>
      </c>
    </row>
    <row r="11555" spans="1:2" hidden="1">
      <c r="A11555" s="4">
        <v>39541</v>
      </c>
      <c r="B11555">
        <v>3.61</v>
      </c>
    </row>
    <row r="11556" spans="1:2" hidden="1">
      <c r="A11556" s="4">
        <v>39542</v>
      </c>
      <c r="B11556">
        <v>3.5</v>
      </c>
    </row>
    <row r="11557" spans="1:2" hidden="1">
      <c r="A11557" s="4">
        <v>39545</v>
      </c>
      <c r="B11557">
        <v>3.57</v>
      </c>
    </row>
    <row r="11558" spans="1:2" hidden="1">
      <c r="A11558" s="4">
        <v>39546</v>
      </c>
      <c r="B11558">
        <v>3.58</v>
      </c>
    </row>
    <row r="11559" spans="1:2" hidden="1">
      <c r="A11559" s="4">
        <v>39547</v>
      </c>
      <c r="B11559">
        <v>3.49</v>
      </c>
    </row>
    <row r="11560" spans="1:2" hidden="1">
      <c r="A11560" s="4">
        <v>39548</v>
      </c>
      <c r="B11560">
        <v>3.55</v>
      </c>
    </row>
    <row r="11561" spans="1:2" hidden="1">
      <c r="A11561" s="4">
        <v>39549</v>
      </c>
      <c r="B11561">
        <v>3.49</v>
      </c>
    </row>
    <row r="11562" spans="1:2" hidden="1">
      <c r="A11562" s="4">
        <v>39552</v>
      </c>
      <c r="B11562">
        <v>3.53</v>
      </c>
    </row>
    <row r="11563" spans="1:2" hidden="1">
      <c r="A11563" s="4">
        <v>39553</v>
      </c>
      <c r="B11563">
        <v>3.6</v>
      </c>
    </row>
    <row r="11564" spans="1:2" hidden="1">
      <c r="A11564" s="4">
        <v>39554</v>
      </c>
      <c r="B11564">
        <v>3.72</v>
      </c>
    </row>
    <row r="11565" spans="1:2" hidden="1">
      <c r="A11565" s="4">
        <v>39555</v>
      </c>
      <c r="B11565">
        <v>3.75</v>
      </c>
    </row>
    <row r="11566" spans="1:2" hidden="1">
      <c r="A11566" s="4">
        <v>39556</v>
      </c>
      <c r="B11566">
        <v>3.77</v>
      </c>
    </row>
    <row r="11567" spans="1:2" hidden="1">
      <c r="A11567" s="4">
        <v>39559</v>
      </c>
      <c r="B11567">
        <v>3.75</v>
      </c>
    </row>
    <row r="11568" spans="1:2" hidden="1">
      <c r="A11568" s="4">
        <v>39560</v>
      </c>
      <c r="B11568">
        <v>3.74</v>
      </c>
    </row>
    <row r="11569" spans="1:2" hidden="1">
      <c r="A11569" s="4">
        <v>39561</v>
      </c>
      <c r="B11569">
        <v>3.77</v>
      </c>
    </row>
    <row r="11570" spans="1:2" hidden="1">
      <c r="A11570" s="4">
        <v>39562</v>
      </c>
      <c r="B11570">
        <v>3.87</v>
      </c>
    </row>
    <row r="11571" spans="1:2" hidden="1">
      <c r="A11571" s="4">
        <v>39563</v>
      </c>
      <c r="B11571">
        <v>3.91</v>
      </c>
    </row>
    <row r="11572" spans="1:2" hidden="1">
      <c r="A11572" s="4">
        <v>39566</v>
      </c>
      <c r="B11572">
        <v>3.86</v>
      </c>
    </row>
    <row r="11573" spans="1:2" hidden="1">
      <c r="A11573" s="4">
        <v>39567</v>
      </c>
      <c r="B11573">
        <v>3.85</v>
      </c>
    </row>
    <row r="11574" spans="1:2" hidden="1">
      <c r="A11574" s="4">
        <v>39568</v>
      </c>
      <c r="B11574">
        <v>3.77</v>
      </c>
    </row>
    <row r="11575" spans="1:2" hidden="1">
      <c r="A11575" s="4">
        <v>39569</v>
      </c>
      <c r="B11575">
        <v>3.78</v>
      </c>
    </row>
    <row r="11576" spans="1:2" hidden="1">
      <c r="A11576" s="4">
        <v>39570</v>
      </c>
      <c r="B11576">
        <v>3.89</v>
      </c>
    </row>
    <row r="11577" spans="1:2" hidden="1">
      <c r="A11577" s="4">
        <v>39573</v>
      </c>
      <c r="B11577">
        <v>3.88</v>
      </c>
    </row>
    <row r="11578" spans="1:2" hidden="1">
      <c r="A11578" s="4">
        <v>39574</v>
      </c>
      <c r="B11578">
        <v>3.93</v>
      </c>
    </row>
    <row r="11579" spans="1:2" hidden="1">
      <c r="A11579" s="4">
        <v>39575</v>
      </c>
      <c r="B11579">
        <v>3.87</v>
      </c>
    </row>
    <row r="11580" spans="1:2" hidden="1">
      <c r="A11580" s="4">
        <v>39576</v>
      </c>
      <c r="B11580">
        <v>3.79</v>
      </c>
    </row>
    <row r="11581" spans="1:2" hidden="1">
      <c r="A11581" s="4">
        <v>39577</v>
      </c>
      <c r="B11581">
        <v>3.77</v>
      </c>
    </row>
    <row r="11582" spans="1:2" hidden="1">
      <c r="A11582" s="4">
        <v>39580</v>
      </c>
      <c r="B11582">
        <v>3.78</v>
      </c>
    </row>
    <row r="11583" spans="1:2" hidden="1">
      <c r="A11583" s="4">
        <v>39581</v>
      </c>
      <c r="B11583">
        <v>3.9</v>
      </c>
    </row>
    <row r="11584" spans="1:2" hidden="1">
      <c r="A11584" s="4">
        <v>39582</v>
      </c>
      <c r="B11584">
        <v>3.92</v>
      </c>
    </row>
    <row r="11585" spans="1:4" hidden="1">
      <c r="A11585" s="4">
        <v>39583</v>
      </c>
      <c r="B11585">
        <v>3.83</v>
      </c>
    </row>
    <row r="11586" spans="1:4" hidden="1">
      <c r="A11586" s="4">
        <v>39584</v>
      </c>
      <c r="B11586">
        <v>3.85</v>
      </c>
    </row>
    <row r="11587" spans="1:4" hidden="1">
      <c r="A11587" s="4">
        <v>39587</v>
      </c>
      <c r="B11587">
        <v>3.83</v>
      </c>
    </row>
    <row r="11588" spans="1:4" hidden="1">
      <c r="A11588" s="4">
        <v>39588</v>
      </c>
      <c r="B11588">
        <v>3.78</v>
      </c>
    </row>
    <row r="11589" spans="1:4" hidden="1">
      <c r="A11589" s="4">
        <v>39589</v>
      </c>
      <c r="B11589">
        <v>3.81</v>
      </c>
    </row>
    <row r="11590" spans="1:4" hidden="1">
      <c r="A11590" s="4">
        <v>39590</v>
      </c>
      <c r="B11590">
        <v>3.92</v>
      </c>
    </row>
    <row r="11591" spans="1:4" hidden="1">
      <c r="A11591" s="4">
        <v>39591</v>
      </c>
      <c r="B11591">
        <v>3.85</v>
      </c>
    </row>
    <row r="11592" spans="1:4" hidden="1">
      <c r="A11592" s="4">
        <v>39595</v>
      </c>
      <c r="B11592">
        <v>3.93</v>
      </c>
    </row>
    <row r="11593" spans="1:4" hidden="1">
      <c r="A11593" s="4">
        <v>39596</v>
      </c>
      <c r="B11593">
        <v>4.03</v>
      </c>
    </row>
    <row r="11594" spans="1:4" hidden="1">
      <c r="A11594" s="4">
        <v>39597</v>
      </c>
      <c r="B11594">
        <v>4.08</v>
      </c>
    </row>
    <row r="11595" spans="1:4" hidden="1">
      <c r="A11595" s="4">
        <v>39598</v>
      </c>
      <c r="B11595">
        <v>4.0599999999999996</v>
      </c>
    </row>
    <row r="11596" spans="1:4" hidden="1">
      <c r="A11596" s="4">
        <v>39601</v>
      </c>
      <c r="B11596">
        <v>3.98</v>
      </c>
    </row>
    <row r="11597" spans="1:4" hidden="1">
      <c r="A11597" s="4">
        <v>39602</v>
      </c>
      <c r="B11597">
        <v>3.92</v>
      </c>
    </row>
    <row r="11598" spans="1:4" hidden="1">
      <c r="A11598" s="4">
        <v>39603</v>
      </c>
      <c r="B11598">
        <v>3.98</v>
      </c>
    </row>
    <row r="11599" spans="1:4" hidden="1">
      <c r="A11599" s="4">
        <v>39604</v>
      </c>
      <c r="B11599">
        <v>4.0599999999999996</v>
      </c>
    </row>
    <row r="11600" spans="1:4" hidden="1">
      <c r="A11600" s="4">
        <v>39605</v>
      </c>
      <c r="B11600">
        <v>3.94</v>
      </c>
      <c r="C11600" s="12"/>
      <c r="D11600" s="23"/>
    </row>
    <row r="11601" spans="1:4" hidden="1">
      <c r="A11601" s="4">
        <v>39608</v>
      </c>
      <c r="B11601">
        <v>4.0199999999999996</v>
      </c>
    </row>
    <row r="11602" spans="1:4" hidden="1">
      <c r="A11602" s="4">
        <v>39609</v>
      </c>
      <c r="B11602">
        <v>4.1100000000000003</v>
      </c>
    </row>
    <row r="11603" spans="1:4" hidden="1">
      <c r="A11603" s="4">
        <v>39610</v>
      </c>
      <c r="B11603">
        <v>4.0999999999999996</v>
      </c>
    </row>
    <row r="11604" spans="1:4" hidden="1">
      <c r="A11604" s="4">
        <v>39611</v>
      </c>
      <c r="B11604">
        <v>4.2300000000000004</v>
      </c>
    </row>
    <row r="11605" spans="1:4" hidden="1">
      <c r="A11605" s="4">
        <v>39612</v>
      </c>
      <c r="B11605">
        <v>4.2699999999999996</v>
      </c>
    </row>
    <row r="11606" spans="1:4" hidden="1">
      <c r="A11606" s="4">
        <v>39615</v>
      </c>
      <c r="B11606">
        <v>4.25</v>
      </c>
    </row>
    <row r="11607" spans="1:4" hidden="1">
      <c r="A11607" s="4">
        <v>39616</v>
      </c>
      <c r="B11607">
        <v>4.2300000000000004</v>
      </c>
    </row>
    <row r="11608" spans="1:4" hidden="1">
      <c r="A11608" s="4">
        <v>39617</v>
      </c>
      <c r="B11608">
        <v>4.16</v>
      </c>
    </row>
    <row r="11609" spans="1:4" hidden="1">
      <c r="A11609" s="4">
        <v>39618</v>
      </c>
      <c r="B11609">
        <v>4.22</v>
      </c>
    </row>
    <row r="11610" spans="1:4" hidden="1">
      <c r="A11610" s="4">
        <v>39619</v>
      </c>
      <c r="B11610">
        <v>4.16</v>
      </c>
    </row>
    <row r="11611" spans="1:4" hidden="1">
      <c r="A11611" s="4">
        <v>39622</v>
      </c>
      <c r="B11611">
        <v>4.1900000000000004</v>
      </c>
    </row>
    <row r="11612" spans="1:4" hidden="1">
      <c r="A11612" s="4">
        <v>39623</v>
      </c>
      <c r="B11612">
        <v>4.0999999999999996</v>
      </c>
    </row>
    <row r="11613" spans="1:4" hidden="1">
      <c r="A11613" s="4">
        <v>39624</v>
      </c>
      <c r="B11613">
        <v>4.12</v>
      </c>
    </row>
    <row r="11614" spans="1:4" hidden="1">
      <c r="A11614" s="4">
        <v>39625</v>
      </c>
      <c r="B11614">
        <v>4.07</v>
      </c>
    </row>
    <row r="11615" spans="1:4" hidden="1">
      <c r="A11615" s="4">
        <v>39626</v>
      </c>
      <c r="B11615">
        <v>3.99</v>
      </c>
    </row>
    <row r="11616" spans="1:4" hidden="1">
      <c r="A11616" s="4">
        <v>39629</v>
      </c>
      <c r="B11616">
        <v>3.99</v>
      </c>
      <c r="C11616" t="s">
        <v>205</v>
      </c>
      <c r="D11616" s="23">
        <f>AVERAGE(B11553:B11616)/100</f>
        <v>3.8815624999999999E-2</v>
      </c>
    </row>
    <row r="11617" spans="1:2" hidden="1">
      <c r="A11617" s="4">
        <v>39630</v>
      </c>
      <c r="B11617">
        <v>4.01</v>
      </c>
    </row>
    <row r="11618" spans="1:2" hidden="1">
      <c r="A11618" s="4">
        <v>39631</v>
      </c>
      <c r="B11618">
        <v>3.99</v>
      </c>
    </row>
    <row r="11619" spans="1:2" hidden="1">
      <c r="A11619" s="4">
        <v>39632</v>
      </c>
      <c r="B11619">
        <v>3.99</v>
      </c>
    </row>
    <row r="11620" spans="1:2" hidden="1">
      <c r="A11620" s="4">
        <v>39636</v>
      </c>
      <c r="B11620">
        <v>3.95</v>
      </c>
    </row>
    <row r="11621" spans="1:2" hidden="1">
      <c r="A11621" s="4">
        <v>39637</v>
      </c>
      <c r="B11621">
        <v>3.91</v>
      </c>
    </row>
    <row r="11622" spans="1:2" hidden="1">
      <c r="A11622" s="4">
        <v>39638</v>
      </c>
      <c r="B11622">
        <v>3.85</v>
      </c>
    </row>
    <row r="11623" spans="1:2" hidden="1">
      <c r="A11623" s="4">
        <v>39639</v>
      </c>
      <c r="B11623">
        <v>3.83</v>
      </c>
    </row>
    <row r="11624" spans="1:2" hidden="1">
      <c r="A11624" s="4">
        <v>39640</v>
      </c>
      <c r="B11624">
        <v>3.96</v>
      </c>
    </row>
    <row r="11625" spans="1:2" hidden="1">
      <c r="A11625" s="4">
        <v>39643</v>
      </c>
      <c r="B11625">
        <v>3.9</v>
      </c>
    </row>
    <row r="11626" spans="1:2" hidden="1">
      <c r="A11626" s="4">
        <v>39644</v>
      </c>
      <c r="B11626">
        <v>3.87</v>
      </c>
    </row>
    <row r="11627" spans="1:2" hidden="1">
      <c r="A11627" s="4">
        <v>39645</v>
      </c>
      <c r="B11627">
        <v>3.97</v>
      </c>
    </row>
    <row r="11628" spans="1:2" hidden="1">
      <c r="A11628" s="4">
        <v>39646</v>
      </c>
      <c r="B11628">
        <v>4.07</v>
      </c>
    </row>
    <row r="11629" spans="1:2" hidden="1">
      <c r="A11629" s="4">
        <v>39647</v>
      </c>
      <c r="B11629">
        <v>4.1100000000000003</v>
      </c>
    </row>
    <row r="11630" spans="1:2" hidden="1">
      <c r="A11630" s="4">
        <v>39650</v>
      </c>
      <c r="B11630">
        <v>4.09</v>
      </c>
    </row>
    <row r="11631" spans="1:2" hidden="1">
      <c r="A11631" s="4">
        <v>39651</v>
      </c>
      <c r="B11631">
        <v>4.1399999999999997</v>
      </c>
    </row>
    <row r="11632" spans="1:2" hidden="1">
      <c r="A11632" s="4">
        <v>39652</v>
      </c>
      <c r="B11632">
        <v>4.16</v>
      </c>
    </row>
    <row r="11633" spans="1:2" hidden="1">
      <c r="A11633" s="4">
        <v>39653</v>
      </c>
      <c r="B11633">
        <v>4.03</v>
      </c>
    </row>
    <row r="11634" spans="1:2" hidden="1">
      <c r="A11634" s="4">
        <v>39654</v>
      </c>
      <c r="B11634">
        <v>4.13</v>
      </c>
    </row>
    <row r="11635" spans="1:2" hidden="1">
      <c r="A11635" s="4">
        <v>39657</v>
      </c>
      <c r="B11635">
        <v>4.0599999999999996</v>
      </c>
    </row>
    <row r="11636" spans="1:2" hidden="1">
      <c r="A11636" s="4">
        <v>39658</v>
      </c>
      <c r="B11636">
        <v>4.09</v>
      </c>
    </row>
    <row r="11637" spans="1:2" hidden="1">
      <c r="A11637" s="4">
        <v>39659</v>
      </c>
      <c r="B11637">
        <v>4.07</v>
      </c>
    </row>
    <row r="11638" spans="1:2" hidden="1">
      <c r="A11638" s="4">
        <v>39660</v>
      </c>
      <c r="B11638">
        <v>3.99</v>
      </c>
    </row>
    <row r="11639" spans="1:2" hidden="1">
      <c r="A11639" s="4">
        <v>39661</v>
      </c>
      <c r="B11639">
        <v>3.97</v>
      </c>
    </row>
    <row r="11640" spans="1:2" hidden="1">
      <c r="A11640" s="4">
        <v>39664</v>
      </c>
      <c r="B11640">
        <v>3.98</v>
      </c>
    </row>
    <row r="11641" spans="1:2" hidden="1">
      <c r="A11641" s="4">
        <v>39665</v>
      </c>
      <c r="B11641">
        <v>4.04</v>
      </c>
    </row>
    <row r="11642" spans="1:2" hidden="1">
      <c r="A11642" s="4">
        <v>39666</v>
      </c>
      <c r="B11642">
        <v>4.0599999999999996</v>
      </c>
    </row>
    <row r="11643" spans="1:2" hidden="1">
      <c r="A11643" s="4">
        <v>39667</v>
      </c>
      <c r="B11643">
        <v>3.92</v>
      </c>
    </row>
    <row r="11644" spans="1:2" hidden="1">
      <c r="A11644" s="4">
        <v>39668</v>
      </c>
      <c r="B11644">
        <v>3.94</v>
      </c>
    </row>
    <row r="11645" spans="1:2" hidden="1">
      <c r="A11645" s="4">
        <v>39671</v>
      </c>
      <c r="B11645">
        <v>3.99</v>
      </c>
    </row>
    <row r="11646" spans="1:2" hidden="1">
      <c r="A11646" s="4">
        <v>39672</v>
      </c>
      <c r="B11646">
        <v>3.91</v>
      </c>
    </row>
    <row r="11647" spans="1:2" hidden="1">
      <c r="A11647" s="4">
        <v>39673</v>
      </c>
      <c r="B11647">
        <v>3.94</v>
      </c>
    </row>
    <row r="11648" spans="1:2" hidden="1">
      <c r="A11648" s="4">
        <v>39674</v>
      </c>
      <c r="B11648">
        <v>3.89</v>
      </c>
    </row>
    <row r="11649" spans="1:4" hidden="1">
      <c r="A11649" s="4">
        <v>39675</v>
      </c>
      <c r="B11649">
        <v>3.84</v>
      </c>
    </row>
    <row r="11650" spans="1:4" hidden="1">
      <c r="A11650" s="4">
        <v>39678</v>
      </c>
      <c r="B11650">
        <v>3.82</v>
      </c>
    </row>
    <row r="11651" spans="1:4" hidden="1">
      <c r="A11651" s="4">
        <v>39679</v>
      </c>
      <c r="B11651">
        <v>3.83</v>
      </c>
    </row>
    <row r="11652" spans="1:4" hidden="1">
      <c r="A11652" s="4">
        <v>39680</v>
      </c>
      <c r="B11652">
        <v>3.79</v>
      </c>
    </row>
    <row r="11653" spans="1:4" hidden="1">
      <c r="A11653" s="4">
        <v>39681</v>
      </c>
      <c r="B11653">
        <v>3.84</v>
      </c>
    </row>
    <row r="11654" spans="1:4" hidden="1">
      <c r="A11654" s="4">
        <v>39682</v>
      </c>
      <c r="B11654">
        <v>3.87</v>
      </c>
    </row>
    <row r="11655" spans="1:4" hidden="1">
      <c r="A11655" s="4">
        <v>39685</v>
      </c>
      <c r="B11655">
        <v>3.79</v>
      </c>
    </row>
    <row r="11656" spans="1:4" hidden="1">
      <c r="A11656" s="4">
        <v>39686</v>
      </c>
      <c r="B11656">
        <v>3.79</v>
      </c>
    </row>
    <row r="11657" spans="1:4" hidden="1">
      <c r="A11657" s="4">
        <v>39687</v>
      </c>
      <c r="B11657">
        <v>3.77</v>
      </c>
    </row>
    <row r="11658" spans="1:4" hidden="1">
      <c r="A11658" s="4">
        <v>39688</v>
      </c>
      <c r="B11658">
        <v>3.79</v>
      </c>
    </row>
    <row r="11659" spans="1:4" hidden="1">
      <c r="A11659" s="4">
        <v>39689</v>
      </c>
      <c r="B11659">
        <v>3.83</v>
      </c>
    </row>
    <row r="11660" spans="1:4" hidden="1">
      <c r="A11660" s="4">
        <v>39693</v>
      </c>
      <c r="B11660">
        <v>3.74</v>
      </c>
    </row>
    <row r="11661" spans="1:4" hidden="1">
      <c r="A11661" s="4">
        <v>39694</v>
      </c>
      <c r="B11661">
        <v>3.71</v>
      </c>
    </row>
    <row r="11662" spans="1:4" hidden="1">
      <c r="A11662" s="4">
        <v>39695</v>
      </c>
      <c r="B11662">
        <v>3.64</v>
      </c>
      <c r="C11662" s="12"/>
      <c r="D11662" s="23"/>
    </row>
    <row r="11663" spans="1:4" hidden="1">
      <c r="A11663" s="4">
        <v>39696</v>
      </c>
      <c r="B11663">
        <v>3.66</v>
      </c>
    </row>
    <row r="11664" spans="1:4" hidden="1">
      <c r="A11664" s="4">
        <v>39699</v>
      </c>
      <c r="B11664">
        <v>3.66</v>
      </c>
    </row>
    <row r="11665" spans="1:4" hidden="1">
      <c r="A11665" s="4">
        <v>39700</v>
      </c>
      <c r="B11665">
        <v>3.62</v>
      </c>
    </row>
    <row r="11666" spans="1:4" hidden="1">
      <c r="A11666" s="4">
        <v>39701</v>
      </c>
      <c r="B11666">
        <v>3.65</v>
      </c>
    </row>
    <row r="11667" spans="1:4" hidden="1">
      <c r="A11667" s="4">
        <v>39702</v>
      </c>
      <c r="B11667">
        <v>3.64</v>
      </c>
    </row>
    <row r="11668" spans="1:4" hidden="1">
      <c r="A11668" s="4">
        <v>39703</v>
      </c>
      <c r="B11668">
        <v>3.74</v>
      </c>
    </row>
    <row r="11669" spans="1:4" hidden="1">
      <c r="A11669" s="4">
        <v>39706</v>
      </c>
      <c r="B11669">
        <v>3.47</v>
      </c>
    </row>
    <row r="11670" spans="1:4" hidden="1">
      <c r="A11670" s="4">
        <v>39707</v>
      </c>
      <c r="B11670">
        <v>3.48</v>
      </c>
    </row>
    <row r="11671" spans="1:4" hidden="1">
      <c r="A11671" s="4">
        <v>39708</v>
      </c>
      <c r="B11671">
        <v>3.41</v>
      </c>
    </row>
    <row r="11672" spans="1:4" hidden="1">
      <c r="A11672" s="4">
        <v>39709</v>
      </c>
      <c r="B11672">
        <v>3.54</v>
      </c>
    </row>
    <row r="11673" spans="1:4" hidden="1">
      <c r="A11673" s="4">
        <v>39710</v>
      </c>
      <c r="B11673">
        <v>3.78</v>
      </c>
    </row>
    <row r="11674" spans="1:4" hidden="1">
      <c r="A11674" s="4">
        <v>39713</v>
      </c>
      <c r="B11674">
        <v>3.83</v>
      </c>
    </row>
    <row r="11675" spans="1:4" hidden="1">
      <c r="A11675" s="4">
        <v>39714</v>
      </c>
      <c r="B11675">
        <v>3.85</v>
      </c>
    </row>
    <row r="11676" spans="1:4" hidden="1">
      <c r="A11676" s="4">
        <v>39715</v>
      </c>
      <c r="B11676">
        <v>3.8</v>
      </c>
    </row>
    <row r="11677" spans="1:4" hidden="1">
      <c r="A11677" s="4">
        <v>39716</v>
      </c>
      <c r="B11677">
        <v>3.88</v>
      </c>
    </row>
    <row r="11678" spans="1:4" hidden="1">
      <c r="A11678" s="4">
        <v>39717</v>
      </c>
      <c r="B11678">
        <v>3.85</v>
      </c>
    </row>
    <row r="11679" spans="1:4" hidden="1">
      <c r="A11679" s="4">
        <v>39720</v>
      </c>
      <c r="B11679">
        <v>3.61</v>
      </c>
    </row>
    <row r="11680" spans="1:4" hidden="1">
      <c r="A11680" s="4">
        <v>39721</v>
      </c>
      <c r="B11680">
        <v>3.85</v>
      </c>
      <c r="C11680" t="s">
        <v>204</v>
      </c>
      <c r="D11680" s="23">
        <f>AVERAGE(B11617:B11680)/100</f>
        <v>3.8621875E-2</v>
      </c>
    </row>
    <row r="11681" spans="1:2" hidden="1">
      <c r="A11681" s="4">
        <v>39722</v>
      </c>
      <c r="B11681">
        <v>3.77</v>
      </c>
    </row>
    <row r="11682" spans="1:2" hidden="1">
      <c r="A11682" s="4">
        <v>39723</v>
      </c>
      <c r="B11682">
        <v>3.66</v>
      </c>
    </row>
    <row r="11683" spans="1:2" hidden="1">
      <c r="A11683" s="4">
        <v>39724</v>
      </c>
      <c r="B11683">
        <v>3.63</v>
      </c>
    </row>
    <row r="11684" spans="1:2" hidden="1">
      <c r="A11684" s="4">
        <v>39727</v>
      </c>
      <c r="B11684">
        <v>3.48</v>
      </c>
    </row>
    <row r="11685" spans="1:2" hidden="1">
      <c r="A11685" s="4">
        <v>39728</v>
      </c>
      <c r="B11685">
        <v>3.5</v>
      </c>
    </row>
    <row r="11686" spans="1:2" hidden="1">
      <c r="A11686" s="4">
        <v>39729</v>
      </c>
      <c r="B11686">
        <v>3.72</v>
      </c>
    </row>
    <row r="11687" spans="1:2" hidden="1">
      <c r="A11687" s="4">
        <v>39730</v>
      </c>
      <c r="B11687">
        <v>3.84</v>
      </c>
    </row>
    <row r="11688" spans="1:2" hidden="1">
      <c r="A11688" s="4">
        <v>39731</v>
      </c>
      <c r="B11688">
        <v>3.89</v>
      </c>
    </row>
    <row r="11689" spans="1:2" hidden="1">
      <c r="A11689" s="4">
        <v>39735</v>
      </c>
      <c r="B11689">
        <v>4.08</v>
      </c>
    </row>
    <row r="11690" spans="1:2" hidden="1">
      <c r="A11690" s="4">
        <v>39736</v>
      </c>
      <c r="B11690">
        <v>4.04</v>
      </c>
    </row>
    <row r="11691" spans="1:2" hidden="1">
      <c r="A11691" s="4">
        <v>39737</v>
      </c>
      <c r="B11691">
        <v>3.99</v>
      </c>
    </row>
    <row r="11692" spans="1:2" hidden="1">
      <c r="A11692" s="4">
        <v>39738</v>
      </c>
      <c r="B11692">
        <v>3.98</v>
      </c>
    </row>
    <row r="11693" spans="1:2" hidden="1">
      <c r="A11693" s="4">
        <v>39741</v>
      </c>
      <c r="B11693">
        <v>3.91</v>
      </c>
    </row>
    <row r="11694" spans="1:2" hidden="1">
      <c r="A11694" s="4">
        <v>39742</v>
      </c>
      <c r="B11694">
        <v>3.76</v>
      </c>
    </row>
    <row r="11695" spans="1:2" hidden="1">
      <c r="A11695" s="4">
        <v>39743</v>
      </c>
      <c r="B11695">
        <v>3.65</v>
      </c>
    </row>
    <row r="11696" spans="1:2" hidden="1">
      <c r="A11696" s="4">
        <v>39744</v>
      </c>
      <c r="B11696">
        <v>3.63</v>
      </c>
    </row>
    <row r="11697" spans="1:2" hidden="1">
      <c r="A11697" s="4">
        <v>39745</v>
      </c>
      <c r="B11697">
        <v>3.76</v>
      </c>
    </row>
    <row r="11698" spans="1:2" hidden="1">
      <c r="A11698" s="4">
        <v>39748</v>
      </c>
      <c r="B11698">
        <v>3.79</v>
      </c>
    </row>
    <row r="11699" spans="1:2" hidden="1">
      <c r="A11699" s="4">
        <v>39749</v>
      </c>
      <c r="B11699">
        <v>3.89</v>
      </c>
    </row>
    <row r="11700" spans="1:2" hidden="1">
      <c r="A11700" s="4">
        <v>39750</v>
      </c>
      <c r="B11700">
        <v>3.93</v>
      </c>
    </row>
    <row r="11701" spans="1:2" hidden="1">
      <c r="A11701" s="4">
        <v>39751</v>
      </c>
      <c r="B11701">
        <v>4</v>
      </c>
    </row>
    <row r="11702" spans="1:2" hidden="1">
      <c r="A11702" s="4">
        <v>39752</v>
      </c>
      <c r="B11702">
        <v>4.01</v>
      </c>
    </row>
    <row r="11703" spans="1:2" hidden="1">
      <c r="A11703" s="4">
        <v>39755</v>
      </c>
      <c r="B11703">
        <v>3.96</v>
      </c>
    </row>
    <row r="11704" spans="1:2" hidden="1">
      <c r="A11704" s="4">
        <v>39756</v>
      </c>
      <c r="B11704">
        <v>3.81</v>
      </c>
    </row>
    <row r="11705" spans="1:2" hidden="1">
      <c r="A11705" s="4">
        <v>39757</v>
      </c>
      <c r="B11705">
        <v>3.73</v>
      </c>
    </row>
    <row r="11706" spans="1:2" hidden="1">
      <c r="A11706" s="4">
        <v>39758</v>
      </c>
      <c r="B11706">
        <v>3.75</v>
      </c>
    </row>
    <row r="11707" spans="1:2" hidden="1">
      <c r="A11707" s="4">
        <v>39759</v>
      </c>
      <c r="B11707">
        <v>3.83</v>
      </c>
    </row>
    <row r="11708" spans="1:2" hidden="1">
      <c r="A11708" s="4">
        <v>39762</v>
      </c>
      <c r="B11708">
        <v>3.82</v>
      </c>
    </row>
    <row r="11709" spans="1:2" hidden="1">
      <c r="A11709" s="4">
        <v>39764</v>
      </c>
      <c r="B11709">
        <v>3.75</v>
      </c>
    </row>
    <row r="11710" spans="1:2" hidden="1">
      <c r="A11710" s="4">
        <v>39765</v>
      </c>
      <c r="B11710">
        <v>3.84</v>
      </c>
    </row>
    <row r="11711" spans="1:2" hidden="1">
      <c r="A11711" s="4">
        <v>39766</v>
      </c>
      <c r="B11711">
        <v>3.72</v>
      </c>
    </row>
    <row r="11712" spans="1:2" hidden="1">
      <c r="A11712" s="4">
        <v>39769</v>
      </c>
      <c r="B11712">
        <v>3.68</v>
      </c>
    </row>
    <row r="11713" spans="1:4" hidden="1">
      <c r="A11713" s="4">
        <v>39770</v>
      </c>
      <c r="B11713">
        <v>3.53</v>
      </c>
    </row>
    <row r="11714" spans="1:4" hidden="1">
      <c r="A11714" s="4">
        <v>39771</v>
      </c>
      <c r="B11714">
        <v>3.38</v>
      </c>
    </row>
    <row r="11715" spans="1:4" hidden="1">
      <c r="A11715" s="4">
        <v>39772</v>
      </c>
      <c r="B11715">
        <v>3.1</v>
      </c>
    </row>
    <row r="11716" spans="1:4" hidden="1">
      <c r="A11716" s="4">
        <v>39773</v>
      </c>
      <c r="B11716">
        <v>3.2</v>
      </c>
    </row>
    <row r="11717" spans="1:4" hidden="1">
      <c r="A11717" s="4">
        <v>39776</v>
      </c>
      <c r="B11717">
        <v>3.35</v>
      </c>
    </row>
    <row r="11718" spans="1:4" hidden="1">
      <c r="A11718" s="4">
        <v>39777</v>
      </c>
      <c r="B11718">
        <v>3.11</v>
      </c>
    </row>
    <row r="11719" spans="1:4" hidden="1">
      <c r="A11719" s="4">
        <v>39778</v>
      </c>
      <c r="B11719">
        <v>2.99</v>
      </c>
    </row>
    <row r="11720" spans="1:4" hidden="1">
      <c r="A11720" s="4">
        <v>39780</v>
      </c>
      <c r="B11720">
        <v>2.93</v>
      </c>
    </row>
    <row r="11721" spans="1:4" hidden="1">
      <c r="A11721" s="4">
        <v>39783</v>
      </c>
      <c r="B11721">
        <v>2.72</v>
      </c>
    </row>
    <row r="11722" spans="1:4" hidden="1">
      <c r="A11722" s="4">
        <v>39784</v>
      </c>
      <c r="B11722">
        <v>2.68</v>
      </c>
    </row>
    <row r="11723" spans="1:4" hidden="1">
      <c r="A11723" s="4">
        <v>39785</v>
      </c>
      <c r="B11723">
        <v>2.67</v>
      </c>
      <c r="C11723" s="12"/>
      <c r="D11723" s="23"/>
    </row>
    <row r="11724" spans="1:4" hidden="1">
      <c r="A11724" s="4">
        <v>39786</v>
      </c>
      <c r="B11724">
        <v>2.5499999999999998</v>
      </c>
    </row>
    <row r="11725" spans="1:4" hidden="1">
      <c r="A11725" s="4">
        <v>39787</v>
      </c>
      <c r="B11725">
        <v>2.67</v>
      </c>
    </row>
    <row r="11726" spans="1:4" hidden="1">
      <c r="A11726" s="4">
        <v>39790</v>
      </c>
      <c r="B11726">
        <v>2.77</v>
      </c>
    </row>
    <row r="11727" spans="1:4" hidden="1">
      <c r="A11727" s="4">
        <v>39791</v>
      </c>
      <c r="B11727">
        <v>2.67</v>
      </c>
    </row>
    <row r="11728" spans="1:4" hidden="1">
      <c r="A11728" s="4">
        <v>39792</v>
      </c>
      <c r="B11728">
        <v>2.69</v>
      </c>
    </row>
    <row r="11729" spans="1:4" hidden="1">
      <c r="A11729" s="4">
        <v>39793</v>
      </c>
      <c r="B11729">
        <v>2.64</v>
      </c>
    </row>
    <row r="11730" spans="1:4" hidden="1">
      <c r="A11730" s="4">
        <v>39794</v>
      </c>
      <c r="B11730">
        <v>2.6</v>
      </c>
    </row>
    <row r="11731" spans="1:4" hidden="1">
      <c r="A11731" s="4">
        <v>39797</v>
      </c>
      <c r="B11731">
        <v>2.5299999999999998</v>
      </c>
    </row>
    <row r="11732" spans="1:4" hidden="1">
      <c r="A11732" s="4">
        <v>39798</v>
      </c>
      <c r="B11732">
        <v>2.37</v>
      </c>
    </row>
    <row r="11733" spans="1:4" hidden="1">
      <c r="A11733" s="4">
        <v>39799</v>
      </c>
      <c r="B11733">
        <v>2.2000000000000002</v>
      </c>
    </row>
    <row r="11734" spans="1:4" hidden="1">
      <c r="A11734" s="4">
        <v>39800</v>
      </c>
      <c r="B11734">
        <v>2.08</v>
      </c>
    </row>
    <row r="11735" spans="1:4" hidden="1">
      <c r="A11735" s="4">
        <v>39801</v>
      </c>
      <c r="B11735">
        <v>2.13</v>
      </c>
    </row>
    <row r="11736" spans="1:4" hidden="1">
      <c r="A11736" s="4">
        <v>39804</v>
      </c>
      <c r="B11736">
        <v>2.16</v>
      </c>
    </row>
    <row r="11737" spans="1:4" hidden="1">
      <c r="A11737" s="4">
        <v>39805</v>
      </c>
      <c r="B11737">
        <v>2.1800000000000002</v>
      </c>
    </row>
    <row r="11738" spans="1:4" hidden="1">
      <c r="A11738" s="4">
        <v>39806</v>
      </c>
      <c r="B11738">
        <v>2.2000000000000002</v>
      </c>
    </row>
    <row r="11739" spans="1:4" hidden="1">
      <c r="A11739" s="4">
        <v>39808</v>
      </c>
      <c r="B11739">
        <v>2.16</v>
      </c>
    </row>
    <row r="11740" spans="1:4" hidden="1">
      <c r="A11740" s="4">
        <v>39811</v>
      </c>
      <c r="B11740">
        <v>2.13</v>
      </c>
    </row>
    <row r="11741" spans="1:4" hidden="1">
      <c r="A11741" s="4">
        <v>39812</v>
      </c>
      <c r="B11741">
        <v>2.11</v>
      </c>
    </row>
    <row r="11742" spans="1:4" hidden="1">
      <c r="A11742" s="4">
        <v>39813</v>
      </c>
      <c r="B11742">
        <v>2.25</v>
      </c>
      <c r="C11742" t="s">
        <v>203</v>
      </c>
      <c r="D11742" s="23">
        <f>AVERAGE(B11681:B11742)/100</f>
        <v>3.2346774193548387E-2</v>
      </c>
    </row>
    <row r="11743" spans="1:4" hidden="1">
      <c r="A11743" s="4">
        <v>39815</v>
      </c>
      <c r="B11743">
        <v>2.46</v>
      </c>
    </row>
    <row r="11744" spans="1:4" hidden="1">
      <c r="A11744" s="4">
        <v>39818</v>
      </c>
      <c r="B11744">
        <v>2.4900000000000002</v>
      </c>
    </row>
    <row r="11745" spans="1:2" hidden="1">
      <c r="A11745" s="4">
        <v>39819</v>
      </c>
      <c r="B11745">
        <v>2.5099999999999998</v>
      </c>
    </row>
    <row r="11746" spans="1:2" hidden="1">
      <c r="A11746" s="4">
        <v>39820</v>
      </c>
      <c r="B11746">
        <v>2.52</v>
      </c>
    </row>
    <row r="11747" spans="1:2" hidden="1">
      <c r="A11747" s="4">
        <v>39821</v>
      </c>
      <c r="B11747">
        <v>2.4700000000000002</v>
      </c>
    </row>
    <row r="11748" spans="1:2" hidden="1">
      <c r="A11748" s="4">
        <v>39822</v>
      </c>
      <c r="B11748">
        <v>2.4300000000000002</v>
      </c>
    </row>
    <row r="11749" spans="1:2" hidden="1">
      <c r="A11749" s="4">
        <v>39825</v>
      </c>
      <c r="B11749">
        <v>2.34</v>
      </c>
    </row>
    <row r="11750" spans="1:2" hidden="1">
      <c r="A11750" s="4">
        <v>39826</v>
      </c>
      <c r="B11750">
        <v>2.33</v>
      </c>
    </row>
    <row r="11751" spans="1:2" hidden="1">
      <c r="A11751" s="4">
        <v>39827</v>
      </c>
      <c r="B11751">
        <v>2.2400000000000002</v>
      </c>
    </row>
    <row r="11752" spans="1:2" hidden="1">
      <c r="A11752" s="4">
        <v>39828</v>
      </c>
      <c r="B11752">
        <v>2.23</v>
      </c>
    </row>
    <row r="11753" spans="1:2" hidden="1">
      <c r="A11753" s="4">
        <v>39829</v>
      </c>
      <c r="B11753">
        <v>2.36</v>
      </c>
    </row>
    <row r="11754" spans="1:2" hidden="1">
      <c r="A11754" s="4">
        <v>39833</v>
      </c>
      <c r="B11754">
        <v>2.4</v>
      </c>
    </row>
    <row r="11755" spans="1:2" hidden="1">
      <c r="A11755" s="4">
        <v>39834</v>
      </c>
      <c r="B11755">
        <v>2.56</v>
      </c>
    </row>
    <row r="11756" spans="1:2" hidden="1">
      <c r="A11756" s="4">
        <v>39835</v>
      </c>
      <c r="B11756">
        <v>2.62</v>
      </c>
    </row>
    <row r="11757" spans="1:2" hidden="1">
      <c r="A11757" s="4">
        <v>39836</v>
      </c>
      <c r="B11757">
        <v>2.65</v>
      </c>
    </row>
    <row r="11758" spans="1:2" hidden="1">
      <c r="A11758" s="4">
        <v>39839</v>
      </c>
      <c r="B11758">
        <v>2.7</v>
      </c>
    </row>
    <row r="11759" spans="1:2" hidden="1">
      <c r="A11759" s="4">
        <v>39840</v>
      </c>
      <c r="B11759">
        <v>2.59</v>
      </c>
    </row>
    <row r="11760" spans="1:2" hidden="1">
      <c r="A11760" s="4">
        <v>39841</v>
      </c>
      <c r="B11760">
        <v>2.71</v>
      </c>
    </row>
    <row r="11761" spans="1:2" hidden="1">
      <c r="A11761" s="4">
        <v>39842</v>
      </c>
      <c r="B11761">
        <v>2.87</v>
      </c>
    </row>
    <row r="11762" spans="1:2" hidden="1">
      <c r="A11762" s="4">
        <v>39843</v>
      </c>
      <c r="B11762">
        <v>2.87</v>
      </c>
    </row>
    <row r="11763" spans="1:2" hidden="1">
      <c r="A11763" s="4">
        <v>39846</v>
      </c>
      <c r="B11763">
        <v>2.76</v>
      </c>
    </row>
    <row r="11764" spans="1:2" hidden="1">
      <c r="A11764" s="4">
        <v>39847</v>
      </c>
      <c r="B11764">
        <v>2.89</v>
      </c>
    </row>
    <row r="11765" spans="1:2" hidden="1">
      <c r="A11765" s="4">
        <v>39848</v>
      </c>
      <c r="B11765">
        <v>2.95</v>
      </c>
    </row>
    <row r="11766" spans="1:2" hidden="1">
      <c r="A11766" s="4">
        <v>39849</v>
      </c>
      <c r="B11766">
        <v>2.95</v>
      </c>
    </row>
    <row r="11767" spans="1:2" hidden="1">
      <c r="A11767" s="4">
        <v>39850</v>
      </c>
      <c r="B11767">
        <v>3.05</v>
      </c>
    </row>
    <row r="11768" spans="1:2" hidden="1">
      <c r="A11768" s="4">
        <v>39853</v>
      </c>
      <c r="B11768">
        <v>3.07</v>
      </c>
    </row>
    <row r="11769" spans="1:2" hidden="1">
      <c r="A11769" s="4">
        <v>39854</v>
      </c>
      <c r="B11769">
        <v>2.9</v>
      </c>
    </row>
    <row r="11770" spans="1:2" hidden="1">
      <c r="A11770" s="4">
        <v>39855</v>
      </c>
      <c r="B11770">
        <v>2.78</v>
      </c>
    </row>
    <row r="11771" spans="1:2" hidden="1">
      <c r="A11771" s="4">
        <v>39856</v>
      </c>
      <c r="B11771">
        <v>2.75</v>
      </c>
    </row>
    <row r="11772" spans="1:2" hidden="1">
      <c r="A11772" s="4">
        <v>39857</v>
      </c>
      <c r="B11772">
        <v>2.89</v>
      </c>
    </row>
    <row r="11773" spans="1:2" hidden="1">
      <c r="A11773" s="4">
        <v>39861</v>
      </c>
      <c r="B11773">
        <v>2.64</v>
      </c>
    </row>
    <row r="11774" spans="1:2" hidden="1">
      <c r="A11774" s="4">
        <v>39862</v>
      </c>
      <c r="B11774">
        <v>2.74</v>
      </c>
    </row>
    <row r="11775" spans="1:2" hidden="1">
      <c r="A11775" s="4">
        <v>39863</v>
      </c>
      <c r="B11775">
        <v>2.85</v>
      </c>
    </row>
    <row r="11776" spans="1:2" hidden="1">
      <c r="A11776" s="4">
        <v>39864</v>
      </c>
      <c r="B11776">
        <v>2.78</v>
      </c>
    </row>
    <row r="11777" spans="1:4" hidden="1">
      <c r="A11777" s="4">
        <v>39867</v>
      </c>
      <c r="B11777">
        <v>2.78</v>
      </c>
    </row>
    <row r="11778" spans="1:4" hidden="1">
      <c r="A11778" s="4">
        <v>39868</v>
      </c>
      <c r="B11778">
        <v>2.8</v>
      </c>
    </row>
    <row r="11779" spans="1:4" hidden="1">
      <c r="A11779" s="4">
        <v>39869</v>
      </c>
      <c r="B11779">
        <v>2.95</v>
      </c>
    </row>
    <row r="11780" spans="1:4" hidden="1">
      <c r="A11780" s="4">
        <v>39870</v>
      </c>
      <c r="B11780">
        <v>2.98</v>
      </c>
    </row>
    <row r="11781" spans="1:4" hidden="1">
      <c r="A11781" s="4">
        <v>39871</v>
      </c>
      <c r="B11781">
        <v>3.02</v>
      </c>
    </row>
    <row r="11782" spans="1:4" hidden="1">
      <c r="A11782" s="4">
        <v>39874</v>
      </c>
      <c r="B11782">
        <v>2.91</v>
      </c>
    </row>
    <row r="11783" spans="1:4" hidden="1">
      <c r="A11783" s="4">
        <v>39875</v>
      </c>
      <c r="B11783">
        <v>2.93</v>
      </c>
    </row>
    <row r="11784" spans="1:4" hidden="1">
      <c r="A11784" s="4">
        <v>39876</v>
      </c>
      <c r="B11784">
        <v>3.01</v>
      </c>
    </row>
    <row r="11785" spans="1:4" hidden="1">
      <c r="A11785" s="4">
        <v>39877</v>
      </c>
      <c r="B11785">
        <v>2.83</v>
      </c>
    </row>
    <row r="11786" spans="1:4" hidden="1">
      <c r="A11786" s="4">
        <v>39878</v>
      </c>
      <c r="B11786">
        <v>2.83</v>
      </c>
    </row>
    <row r="11787" spans="1:4" hidden="1">
      <c r="A11787" s="4">
        <v>39881</v>
      </c>
      <c r="B11787">
        <v>2.89</v>
      </c>
      <c r="C11787" s="12"/>
      <c r="D11787" s="23"/>
    </row>
    <row r="11788" spans="1:4" hidden="1">
      <c r="A11788" s="4">
        <v>39882</v>
      </c>
      <c r="B11788">
        <v>2.99</v>
      </c>
    </row>
    <row r="11789" spans="1:4" hidden="1">
      <c r="A11789" s="4">
        <v>39883</v>
      </c>
      <c r="B11789">
        <v>2.95</v>
      </c>
    </row>
    <row r="11790" spans="1:4" hidden="1">
      <c r="A11790" s="4">
        <v>39884</v>
      </c>
      <c r="B11790">
        <v>2.89</v>
      </c>
    </row>
    <row r="11791" spans="1:4" hidden="1">
      <c r="A11791" s="4">
        <v>39885</v>
      </c>
      <c r="B11791">
        <v>2.89</v>
      </c>
    </row>
    <row r="11792" spans="1:4" hidden="1">
      <c r="A11792" s="4">
        <v>39888</v>
      </c>
      <c r="B11792">
        <v>2.97</v>
      </c>
    </row>
    <row r="11793" spans="1:4" hidden="1">
      <c r="A11793" s="4">
        <v>39889</v>
      </c>
      <c r="B11793">
        <v>3.02</v>
      </c>
    </row>
    <row r="11794" spans="1:4" hidden="1">
      <c r="A11794" s="4">
        <v>39890</v>
      </c>
      <c r="B11794">
        <v>2.5099999999999998</v>
      </c>
    </row>
    <row r="11795" spans="1:4" hidden="1">
      <c r="A11795" s="4">
        <v>39891</v>
      </c>
      <c r="B11795">
        <v>2.61</v>
      </c>
    </row>
    <row r="11796" spans="1:4" hidden="1">
      <c r="A11796" s="4">
        <v>39892</v>
      </c>
      <c r="B11796">
        <v>2.65</v>
      </c>
    </row>
    <row r="11797" spans="1:4" hidden="1">
      <c r="A11797" s="4">
        <v>39895</v>
      </c>
      <c r="B11797">
        <v>2.68</v>
      </c>
    </row>
    <row r="11798" spans="1:4" hidden="1">
      <c r="A11798" s="4">
        <v>39896</v>
      </c>
      <c r="B11798">
        <v>2.68</v>
      </c>
    </row>
    <row r="11799" spans="1:4" hidden="1">
      <c r="A11799" s="4">
        <v>39897</v>
      </c>
      <c r="B11799">
        <v>2.81</v>
      </c>
    </row>
    <row r="11800" spans="1:4" hidden="1">
      <c r="A11800" s="4">
        <v>39898</v>
      </c>
      <c r="B11800">
        <v>2.76</v>
      </c>
    </row>
    <row r="11801" spans="1:4" hidden="1">
      <c r="A11801" s="4">
        <v>39899</v>
      </c>
      <c r="B11801">
        <v>2.78</v>
      </c>
    </row>
    <row r="11802" spans="1:4" hidden="1">
      <c r="A11802" s="4">
        <v>39902</v>
      </c>
      <c r="B11802">
        <v>2.73</v>
      </c>
    </row>
    <row r="11803" spans="1:4" hidden="1">
      <c r="A11803" s="4">
        <v>39903</v>
      </c>
      <c r="B11803">
        <v>2.71</v>
      </c>
      <c r="C11803" t="s">
        <v>202</v>
      </c>
      <c r="D11803" s="23">
        <f>AVERAGE(B11743:B11803)/100</f>
        <v>2.7362295081967209E-2</v>
      </c>
    </row>
    <row r="11804" spans="1:4" hidden="1">
      <c r="A11804" s="4">
        <v>39904</v>
      </c>
      <c r="B11804">
        <v>2.68</v>
      </c>
    </row>
    <row r="11805" spans="1:4" hidden="1">
      <c r="A11805" s="4">
        <v>39905</v>
      </c>
      <c r="B11805">
        <v>2.77</v>
      </c>
    </row>
    <row r="11806" spans="1:4" hidden="1">
      <c r="A11806" s="4">
        <v>39906</v>
      </c>
      <c r="B11806">
        <v>2.91</v>
      </c>
    </row>
    <row r="11807" spans="1:4" hidden="1">
      <c r="A11807" s="4">
        <v>39909</v>
      </c>
      <c r="B11807">
        <v>2.95</v>
      </c>
    </row>
    <row r="11808" spans="1:4" hidden="1">
      <c r="A11808" s="4">
        <v>39910</v>
      </c>
      <c r="B11808">
        <v>2.93</v>
      </c>
    </row>
    <row r="11809" spans="1:2" hidden="1">
      <c r="A11809" s="4">
        <v>39911</v>
      </c>
      <c r="B11809">
        <v>2.86</v>
      </c>
    </row>
    <row r="11810" spans="1:2" hidden="1">
      <c r="A11810" s="4">
        <v>39912</v>
      </c>
      <c r="B11810">
        <v>2.96</v>
      </c>
    </row>
    <row r="11811" spans="1:2" hidden="1">
      <c r="A11811" s="4">
        <v>39916</v>
      </c>
      <c r="B11811">
        <v>2.88</v>
      </c>
    </row>
    <row r="11812" spans="1:2" hidden="1">
      <c r="A11812" s="4">
        <v>39917</v>
      </c>
      <c r="B11812">
        <v>2.8</v>
      </c>
    </row>
    <row r="11813" spans="1:2" hidden="1">
      <c r="A11813" s="4">
        <v>39918</v>
      </c>
      <c r="B11813">
        <v>2.82</v>
      </c>
    </row>
    <row r="11814" spans="1:2" hidden="1">
      <c r="A11814" s="4">
        <v>39919</v>
      </c>
      <c r="B11814">
        <v>2.86</v>
      </c>
    </row>
    <row r="11815" spans="1:2" hidden="1">
      <c r="A11815" s="4">
        <v>39920</v>
      </c>
      <c r="B11815">
        <v>2.98</v>
      </c>
    </row>
    <row r="11816" spans="1:2" hidden="1">
      <c r="A11816" s="4">
        <v>39923</v>
      </c>
      <c r="B11816">
        <v>2.88</v>
      </c>
    </row>
    <row r="11817" spans="1:2" hidden="1">
      <c r="A11817" s="4">
        <v>39924</v>
      </c>
      <c r="B11817">
        <v>2.94</v>
      </c>
    </row>
    <row r="11818" spans="1:2" hidden="1">
      <c r="A11818" s="4">
        <v>39925</v>
      </c>
      <c r="B11818">
        <v>2.98</v>
      </c>
    </row>
    <row r="11819" spans="1:2" hidden="1">
      <c r="A11819" s="4">
        <v>39926</v>
      </c>
      <c r="B11819">
        <v>2.96</v>
      </c>
    </row>
    <row r="11820" spans="1:2" hidden="1">
      <c r="A11820" s="4">
        <v>39927</v>
      </c>
      <c r="B11820">
        <v>3.03</v>
      </c>
    </row>
    <row r="11821" spans="1:2" hidden="1">
      <c r="A11821" s="4">
        <v>39930</v>
      </c>
      <c r="B11821">
        <v>2.95</v>
      </c>
    </row>
    <row r="11822" spans="1:2" hidden="1">
      <c r="A11822" s="4">
        <v>39931</v>
      </c>
      <c r="B11822">
        <v>3.05</v>
      </c>
    </row>
    <row r="11823" spans="1:2" hidden="1">
      <c r="A11823" s="4">
        <v>39932</v>
      </c>
      <c r="B11823">
        <v>3.12</v>
      </c>
    </row>
    <row r="11824" spans="1:2" hidden="1">
      <c r="A11824" s="4">
        <v>39933</v>
      </c>
      <c r="B11824">
        <v>3.16</v>
      </c>
    </row>
    <row r="11825" spans="1:2" hidden="1">
      <c r="A11825" s="4">
        <v>39934</v>
      </c>
      <c r="B11825">
        <v>3.21</v>
      </c>
    </row>
    <row r="11826" spans="1:2" hidden="1">
      <c r="A11826" s="4">
        <v>39937</v>
      </c>
      <c r="B11826">
        <v>3.19</v>
      </c>
    </row>
    <row r="11827" spans="1:2" hidden="1">
      <c r="A11827" s="4">
        <v>39938</v>
      </c>
      <c r="B11827">
        <v>3.2</v>
      </c>
    </row>
    <row r="11828" spans="1:2" hidden="1">
      <c r="A11828" s="4">
        <v>39939</v>
      </c>
      <c r="B11828">
        <v>3.18</v>
      </c>
    </row>
    <row r="11829" spans="1:2" hidden="1">
      <c r="A11829" s="4">
        <v>39940</v>
      </c>
      <c r="B11829">
        <v>3.29</v>
      </c>
    </row>
    <row r="11830" spans="1:2" hidden="1">
      <c r="A11830" s="4">
        <v>39941</v>
      </c>
      <c r="B11830">
        <v>3.29</v>
      </c>
    </row>
    <row r="11831" spans="1:2" hidden="1">
      <c r="A11831" s="4">
        <v>39944</v>
      </c>
      <c r="B11831">
        <v>3.17</v>
      </c>
    </row>
    <row r="11832" spans="1:2" hidden="1">
      <c r="A11832" s="4">
        <v>39945</v>
      </c>
      <c r="B11832">
        <v>3.17</v>
      </c>
    </row>
    <row r="11833" spans="1:2" hidden="1">
      <c r="A11833" s="4">
        <v>39946</v>
      </c>
      <c r="B11833">
        <v>3.11</v>
      </c>
    </row>
    <row r="11834" spans="1:2" hidden="1">
      <c r="A11834" s="4">
        <v>39947</v>
      </c>
      <c r="B11834">
        <v>3.1</v>
      </c>
    </row>
    <row r="11835" spans="1:2" hidden="1">
      <c r="A11835" s="4">
        <v>39948</v>
      </c>
      <c r="B11835">
        <v>3.14</v>
      </c>
    </row>
    <row r="11836" spans="1:2" hidden="1">
      <c r="A11836" s="4">
        <v>39951</v>
      </c>
      <c r="B11836">
        <v>3.22</v>
      </c>
    </row>
    <row r="11837" spans="1:2" hidden="1">
      <c r="A11837" s="4">
        <v>39952</v>
      </c>
      <c r="B11837">
        <v>3.25</v>
      </c>
    </row>
    <row r="11838" spans="1:2" hidden="1">
      <c r="A11838" s="4">
        <v>39953</v>
      </c>
      <c r="B11838">
        <v>3.19</v>
      </c>
    </row>
    <row r="11839" spans="1:2" hidden="1">
      <c r="A11839" s="4">
        <v>39954</v>
      </c>
      <c r="B11839">
        <v>3.35</v>
      </c>
    </row>
    <row r="11840" spans="1:2" hidden="1">
      <c r="A11840" s="4">
        <v>39955</v>
      </c>
      <c r="B11840">
        <v>3.45</v>
      </c>
    </row>
    <row r="11841" spans="1:4" hidden="1">
      <c r="A11841" s="4">
        <v>39959</v>
      </c>
      <c r="B11841">
        <v>3.5</v>
      </c>
    </row>
    <row r="11842" spans="1:4" hidden="1">
      <c r="A11842" s="4">
        <v>39960</v>
      </c>
      <c r="B11842">
        <v>3.71</v>
      </c>
    </row>
    <row r="11843" spans="1:4" hidden="1">
      <c r="A11843" s="4">
        <v>39961</v>
      </c>
      <c r="B11843">
        <v>3.67</v>
      </c>
    </row>
    <row r="11844" spans="1:4" hidden="1">
      <c r="A11844" s="4">
        <v>39962</v>
      </c>
      <c r="B11844">
        <v>3.47</v>
      </c>
    </row>
    <row r="11845" spans="1:4" hidden="1">
      <c r="A11845" s="4">
        <v>39965</v>
      </c>
      <c r="B11845">
        <v>3.71</v>
      </c>
    </row>
    <row r="11846" spans="1:4" hidden="1">
      <c r="A11846" s="4">
        <v>39966</v>
      </c>
      <c r="B11846">
        <v>3.65</v>
      </c>
    </row>
    <row r="11847" spans="1:4" hidden="1">
      <c r="A11847" s="4">
        <v>39967</v>
      </c>
      <c r="B11847">
        <v>3.56</v>
      </c>
    </row>
    <row r="11848" spans="1:4" hidden="1">
      <c r="A11848" s="4">
        <v>39968</v>
      </c>
      <c r="B11848">
        <v>3.72</v>
      </c>
    </row>
    <row r="11849" spans="1:4" hidden="1">
      <c r="A11849" s="4">
        <v>39969</v>
      </c>
      <c r="B11849">
        <v>3.84</v>
      </c>
    </row>
    <row r="11850" spans="1:4" hidden="1">
      <c r="A11850" s="4">
        <v>39972</v>
      </c>
      <c r="B11850">
        <v>3.91</v>
      </c>
    </row>
    <row r="11851" spans="1:4" hidden="1">
      <c r="A11851" s="4">
        <v>39973</v>
      </c>
      <c r="B11851">
        <v>3.86</v>
      </c>
      <c r="C11851" s="12"/>
      <c r="D11851" s="23"/>
    </row>
    <row r="11852" spans="1:4" hidden="1">
      <c r="A11852" s="4">
        <v>39974</v>
      </c>
      <c r="B11852">
        <v>3.98</v>
      </c>
    </row>
    <row r="11853" spans="1:4" hidden="1">
      <c r="A11853" s="4">
        <v>39975</v>
      </c>
      <c r="B11853">
        <v>3.88</v>
      </c>
    </row>
    <row r="11854" spans="1:4" hidden="1">
      <c r="A11854" s="4">
        <v>39976</v>
      </c>
      <c r="B11854">
        <v>3.81</v>
      </c>
    </row>
    <row r="11855" spans="1:4" hidden="1">
      <c r="A11855" s="4">
        <v>39979</v>
      </c>
      <c r="B11855">
        <v>3.76</v>
      </c>
    </row>
    <row r="11856" spans="1:4" hidden="1">
      <c r="A11856" s="4">
        <v>39980</v>
      </c>
      <c r="B11856">
        <v>3.67</v>
      </c>
    </row>
    <row r="11857" spans="1:4" hidden="1">
      <c r="A11857" s="4">
        <v>39981</v>
      </c>
      <c r="B11857">
        <v>3.68</v>
      </c>
    </row>
    <row r="11858" spans="1:4" hidden="1">
      <c r="A11858" s="4">
        <v>39982</v>
      </c>
      <c r="B11858">
        <v>3.86</v>
      </c>
    </row>
    <row r="11859" spans="1:4" hidden="1">
      <c r="A11859" s="4">
        <v>39983</v>
      </c>
      <c r="B11859">
        <v>3.79</v>
      </c>
    </row>
    <row r="11860" spans="1:4" hidden="1">
      <c r="A11860" s="4">
        <v>39986</v>
      </c>
      <c r="B11860">
        <v>3.72</v>
      </c>
    </row>
    <row r="11861" spans="1:4" hidden="1">
      <c r="A11861" s="4">
        <v>39987</v>
      </c>
      <c r="B11861">
        <v>3.65</v>
      </c>
    </row>
    <row r="11862" spans="1:4" hidden="1">
      <c r="A11862" s="4">
        <v>39988</v>
      </c>
      <c r="B11862">
        <v>3.72</v>
      </c>
    </row>
    <row r="11863" spans="1:4" hidden="1">
      <c r="A11863" s="4">
        <v>39989</v>
      </c>
      <c r="B11863">
        <v>3.55</v>
      </c>
    </row>
    <row r="11864" spans="1:4" hidden="1">
      <c r="A11864" s="4">
        <v>39990</v>
      </c>
      <c r="B11864">
        <v>3.52</v>
      </c>
    </row>
    <row r="11865" spans="1:4" hidden="1">
      <c r="A11865" s="4">
        <v>39993</v>
      </c>
      <c r="B11865">
        <v>3.51</v>
      </c>
    </row>
    <row r="11866" spans="1:4" hidden="1">
      <c r="A11866" s="4">
        <v>39994</v>
      </c>
      <c r="B11866">
        <v>3.53</v>
      </c>
      <c r="C11866" t="s">
        <v>201</v>
      </c>
      <c r="D11866" s="23">
        <f>AVERAGE(B11804:B11866)/100</f>
        <v>3.3207936507936513E-2</v>
      </c>
    </row>
    <row r="11867" spans="1:4" hidden="1">
      <c r="A11867" s="4">
        <v>39995</v>
      </c>
      <c r="B11867">
        <v>3.55</v>
      </c>
    </row>
    <row r="11868" spans="1:4" hidden="1">
      <c r="A11868" s="4">
        <v>39996</v>
      </c>
      <c r="B11868">
        <v>3.51</v>
      </c>
    </row>
    <row r="11869" spans="1:4" hidden="1">
      <c r="A11869" s="4">
        <v>40000</v>
      </c>
      <c r="B11869">
        <v>3.52</v>
      </c>
    </row>
    <row r="11870" spans="1:4" hidden="1">
      <c r="A11870" s="4">
        <v>40001</v>
      </c>
      <c r="B11870">
        <v>3.47</v>
      </c>
    </row>
    <row r="11871" spans="1:4" hidden="1">
      <c r="A11871" s="4">
        <v>40002</v>
      </c>
      <c r="B11871">
        <v>3.33</v>
      </c>
    </row>
    <row r="11872" spans="1:4" hidden="1">
      <c r="A11872" s="4">
        <v>40003</v>
      </c>
      <c r="B11872">
        <v>3.44</v>
      </c>
    </row>
    <row r="11873" spans="1:2" hidden="1">
      <c r="A11873" s="4">
        <v>40004</v>
      </c>
      <c r="B11873">
        <v>3.32</v>
      </c>
    </row>
    <row r="11874" spans="1:2" hidden="1">
      <c r="A11874" s="4">
        <v>40007</v>
      </c>
      <c r="B11874">
        <v>3.38</v>
      </c>
    </row>
    <row r="11875" spans="1:2" hidden="1">
      <c r="A11875" s="4">
        <v>40008</v>
      </c>
      <c r="B11875">
        <v>3.5</v>
      </c>
    </row>
    <row r="11876" spans="1:2" hidden="1">
      <c r="A11876" s="4">
        <v>40009</v>
      </c>
      <c r="B11876">
        <v>3.63</v>
      </c>
    </row>
    <row r="11877" spans="1:2" hidden="1">
      <c r="A11877" s="4">
        <v>40010</v>
      </c>
      <c r="B11877">
        <v>3.59</v>
      </c>
    </row>
    <row r="11878" spans="1:2" hidden="1">
      <c r="A11878" s="4">
        <v>40011</v>
      </c>
      <c r="B11878">
        <v>3.67</v>
      </c>
    </row>
    <row r="11879" spans="1:2" hidden="1">
      <c r="A11879" s="4">
        <v>40014</v>
      </c>
      <c r="B11879">
        <v>3.61</v>
      </c>
    </row>
    <row r="11880" spans="1:2" hidden="1">
      <c r="A11880" s="4">
        <v>40015</v>
      </c>
      <c r="B11880">
        <v>3.5</v>
      </c>
    </row>
    <row r="11881" spans="1:2" hidden="1">
      <c r="A11881" s="4">
        <v>40016</v>
      </c>
      <c r="B11881">
        <v>3.58</v>
      </c>
    </row>
    <row r="11882" spans="1:2" hidden="1">
      <c r="A11882" s="4">
        <v>40017</v>
      </c>
      <c r="B11882">
        <v>3.72</v>
      </c>
    </row>
    <row r="11883" spans="1:2" hidden="1">
      <c r="A11883" s="4">
        <v>40018</v>
      </c>
      <c r="B11883">
        <v>3.7</v>
      </c>
    </row>
    <row r="11884" spans="1:2" hidden="1">
      <c r="A11884" s="4">
        <v>40021</v>
      </c>
      <c r="B11884">
        <v>3.75</v>
      </c>
    </row>
    <row r="11885" spans="1:2" hidden="1">
      <c r="A11885" s="4">
        <v>40022</v>
      </c>
      <c r="B11885">
        <v>3.72</v>
      </c>
    </row>
    <row r="11886" spans="1:2" hidden="1">
      <c r="A11886" s="4">
        <v>40023</v>
      </c>
      <c r="B11886">
        <v>3.69</v>
      </c>
    </row>
    <row r="11887" spans="1:2" hidden="1">
      <c r="A11887" s="4">
        <v>40024</v>
      </c>
      <c r="B11887">
        <v>3.67</v>
      </c>
    </row>
    <row r="11888" spans="1:2" hidden="1">
      <c r="A11888" s="4">
        <v>40025</v>
      </c>
      <c r="B11888">
        <v>3.52</v>
      </c>
    </row>
    <row r="11889" spans="1:2" hidden="1">
      <c r="A11889" s="4">
        <v>40028</v>
      </c>
      <c r="B11889">
        <v>3.66</v>
      </c>
    </row>
    <row r="11890" spans="1:2" hidden="1">
      <c r="A11890" s="4">
        <v>40029</v>
      </c>
      <c r="B11890">
        <v>3.7</v>
      </c>
    </row>
    <row r="11891" spans="1:2" hidden="1">
      <c r="A11891" s="4">
        <v>40030</v>
      </c>
      <c r="B11891">
        <v>3.8</v>
      </c>
    </row>
    <row r="11892" spans="1:2" hidden="1">
      <c r="A11892" s="4">
        <v>40031</v>
      </c>
      <c r="B11892">
        <v>3.79</v>
      </c>
    </row>
    <row r="11893" spans="1:2" hidden="1">
      <c r="A11893" s="4">
        <v>40032</v>
      </c>
      <c r="B11893">
        <v>3.89</v>
      </c>
    </row>
    <row r="11894" spans="1:2" hidden="1">
      <c r="A11894" s="4">
        <v>40035</v>
      </c>
      <c r="B11894">
        <v>3.8</v>
      </c>
    </row>
    <row r="11895" spans="1:2" hidden="1">
      <c r="A11895" s="4">
        <v>40036</v>
      </c>
      <c r="B11895">
        <v>3.71</v>
      </c>
    </row>
    <row r="11896" spans="1:2" hidden="1">
      <c r="A11896" s="4">
        <v>40037</v>
      </c>
      <c r="B11896">
        <v>3.72</v>
      </c>
    </row>
    <row r="11897" spans="1:2" hidden="1">
      <c r="A11897" s="4">
        <v>40038</v>
      </c>
      <c r="B11897">
        <v>3.59</v>
      </c>
    </row>
    <row r="11898" spans="1:2" hidden="1">
      <c r="A11898" s="4">
        <v>40039</v>
      </c>
      <c r="B11898">
        <v>3.55</v>
      </c>
    </row>
    <row r="11899" spans="1:2" hidden="1">
      <c r="A11899" s="4">
        <v>40042</v>
      </c>
      <c r="B11899">
        <v>3.48</v>
      </c>
    </row>
    <row r="11900" spans="1:2" hidden="1">
      <c r="A11900" s="4">
        <v>40043</v>
      </c>
      <c r="B11900">
        <v>3.51</v>
      </c>
    </row>
    <row r="11901" spans="1:2" hidden="1">
      <c r="A11901" s="4">
        <v>40044</v>
      </c>
      <c r="B11901">
        <v>3.45</v>
      </c>
    </row>
    <row r="11902" spans="1:2" hidden="1">
      <c r="A11902" s="4">
        <v>40045</v>
      </c>
      <c r="B11902">
        <v>3.42</v>
      </c>
    </row>
    <row r="11903" spans="1:2" hidden="1">
      <c r="A11903" s="4">
        <v>40046</v>
      </c>
      <c r="B11903">
        <v>3.56</v>
      </c>
    </row>
    <row r="11904" spans="1:2" hidden="1">
      <c r="A11904" s="4">
        <v>40049</v>
      </c>
      <c r="B11904">
        <v>3.48</v>
      </c>
    </row>
    <row r="11905" spans="1:4" hidden="1">
      <c r="A11905" s="4">
        <v>40050</v>
      </c>
      <c r="B11905">
        <v>3.45</v>
      </c>
    </row>
    <row r="11906" spans="1:4" hidden="1">
      <c r="A11906" s="4">
        <v>40051</v>
      </c>
      <c r="B11906">
        <v>3.44</v>
      </c>
    </row>
    <row r="11907" spans="1:4" hidden="1">
      <c r="A11907" s="4">
        <v>40052</v>
      </c>
      <c r="B11907">
        <v>3.47</v>
      </c>
    </row>
    <row r="11908" spans="1:4" hidden="1">
      <c r="A11908" s="4">
        <v>40053</v>
      </c>
      <c r="B11908">
        <v>3.46</v>
      </c>
    </row>
    <row r="11909" spans="1:4" hidden="1">
      <c r="A11909" s="4">
        <v>40056</v>
      </c>
      <c r="B11909">
        <v>3.4</v>
      </c>
    </row>
    <row r="11910" spans="1:4" hidden="1">
      <c r="A11910" s="4">
        <v>40057</v>
      </c>
      <c r="B11910">
        <v>3.38</v>
      </c>
    </row>
    <row r="11911" spans="1:4" hidden="1">
      <c r="A11911" s="4">
        <v>40058</v>
      </c>
      <c r="B11911">
        <v>3.29</v>
      </c>
    </row>
    <row r="11912" spans="1:4" hidden="1">
      <c r="A11912" s="4">
        <v>40059</v>
      </c>
      <c r="B11912">
        <v>3.33</v>
      </c>
    </row>
    <row r="11913" spans="1:4" hidden="1">
      <c r="A11913" s="4">
        <v>40060</v>
      </c>
      <c r="B11913">
        <v>3.45</v>
      </c>
      <c r="C11913" s="12"/>
      <c r="D11913" s="23"/>
    </row>
    <row r="11914" spans="1:4" hidden="1">
      <c r="A11914" s="4">
        <v>40064</v>
      </c>
      <c r="B11914">
        <v>3.47</v>
      </c>
    </row>
    <row r="11915" spans="1:4" hidden="1">
      <c r="A11915" s="4">
        <v>40065</v>
      </c>
      <c r="B11915">
        <v>3.48</v>
      </c>
    </row>
    <row r="11916" spans="1:4" hidden="1">
      <c r="A11916" s="4">
        <v>40066</v>
      </c>
      <c r="B11916">
        <v>3.36</v>
      </c>
    </row>
    <row r="11917" spans="1:4" hidden="1">
      <c r="A11917" s="4">
        <v>40067</v>
      </c>
      <c r="B11917">
        <v>3.34</v>
      </c>
    </row>
    <row r="11918" spans="1:4" hidden="1">
      <c r="A11918" s="4">
        <v>40070</v>
      </c>
      <c r="B11918">
        <v>3.42</v>
      </c>
    </row>
    <row r="11919" spans="1:4" hidden="1">
      <c r="A11919" s="4">
        <v>40071</v>
      </c>
      <c r="B11919">
        <v>3.47</v>
      </c>
    </row>
    <row r="11920" spans="1:4" hidden="1">
      <c r="A11920" s="4">
        <v>40072</v>
      </c>
      <c r="B11920">
        <v>3.48</v>
      </c>
    </row>
    <row r="11921" spans="1:4" hidden="1">
      <c r="A11921" s="4">
        <v>40073</v>
      </c>
      <c r="B11921">
        <v>3.42</v>
      </c>
    </row>
    <row r="11922" spans="1:4" hidden="1">
      <c r="A11922" s="4">
        <v>40074</v>
      </c>
      <c r="B11922">
        <v>3.49</v>
      </c>
    </row>
    <row r="11923" spans="1:4" hidden="1">
      <c r="A11923" s="4">
        <v>40077</v>
      </c>
      <c r="B11923">
        <v>3.49</v>
      </c>
    </row>
    <row r="11924" spans="1:4" hidden="1">
      <c r="A11924" s="4">
        <v>40078</v>
      </c>
      <c r="B11924">
        <v>3.46</v>
      </c>
    </row>
    <row r="11925" spans="1:4" hidden="1">
      <c r="A11925" s="4">
        <v>40079</v>
      </c>
      <c r="B11925">
        <v>3.44</v>
      </c>
    </row>
    <row r="11926" spans="1:4" hidden="1">
      <c r="A11926" s="4">
        <v>40080</v>
      </c>
      <c r="B11926">
        <v>3.4</v>
      </c>
    </row>
    <row r="11927" spans="1:4" hidden="1">
      <c r="A11927" s="4">
        <v>40081</v>
      </c>
      <c r="B11927">
        <v>3.34</v>
      </c>
    </row>
    <row r="11928" spans="1:4" hidden="1">
      <c r="A11928" s="4">
        <v>40084</v>
      </c>
      <c r="B11928">
        <v>3.31</v>
      </c>
    </row>
    <row r="11929" spans="1:4" hidden="1">
      <c r="A11929" s="4">
        <v>40085</v>
      </c>
      <c r="B11929">
        <v>3.31</v>
      </c>
    </row>
    <row r="11930" spans="1:4" hidden="1">
      <c r="A11930" s="4">
        <v>40086</v>
      </c>
      <c r="B11930">
        <v>3.31</v>
      </c>
      <c r="C11930" t="s">
        <v>200</v>
      </c>
      <c r="D11930" s="23">
        <f>AVERAGE(B11867:B11930)/100</f>
        <v>3.5178124999999998E-2</v>
      </c>
    </row>
    <row r="11931" spans="1:4" hidden="1">
      <c r="A11931" s="4">
        <v>40087</v>
      </c>
      <c r="B11931">
        <v>3.21</v>
      </c>
    </row>
    <row r="11932" spans="1:4" hidden="1">
      <c r="A11932" s="4">
        <v>40088</v>
      </c>
      <c r="B11932">
        <v>3.24</v>
      </c>
    </row>
    <row r="11933" spans="1:4" hidden="1">
      <c r="A11933" s="4">
        <v>40091</v>
      </c>
      <c r="B11933">
        <v>3.24</v>
      </c>
    </row>
    <row r="11934" spans="1:4" hidden="1">
      <c r="A11934" s="4">
        <v>40092</v>
      </c>
      <c r="B11934">
        <v>3.27</v>
      </c>
    </row>
    <row r="11935" spans="1:4" hidden="1">
      <c r="A11935" s="4">
        <v>40093</v>
      </c>
      <c r="B11935">
        <v>3.21</v>
      </c>
    </row>
    <row r="11936" spans="1:4" hidden="1">
      <c r="A11936" s="4">
        <v>40094</v>
      </c>
      <c r="B11936">
        <v>3.27</v>
      </c>
    </row>
    <row r="11937" spans="1:2" hidden="1">
      <c r="A11937" s="4">
        <v>40095</v>
      </c>
      <c r="B11937">
        <v>3.4</v>
      </c>
    </row>
    <row r="11938" spans="1:2" hidden="1">
      <c r="A11938" s="4">
        <v>40099</v>
      </c>
      <c r="B11938">
        <v>3.34</v>
      </c>
    </row>
    <row r="11939" spans="1:2" hidden="1">
      <c r="A11939" s="4">
        <v>40100</v>
      </c>
      <c r="B11939">
        <v>3.45</v>
      </c>
    </row>
    <row r="11940" spans="1:2" hidden="1">
      <c r="A11940" s="4">
        <v>40101</v>
      </c>
      <c r="B11940">
        <v>3.49</v>
      </c>
    </row>
    <row r="11941" spans="1:2" hidden="1">
      <c r="A11941" s="4">
        <v>40102</v>
      </c>
      <c r="B11941">
        <v>3.43</v>
      </c>
    </row>
    <row r="11942" spans="1:2" hidden="1">
      <c r="A11942" s="4">
        <v>40105</v>
      </c>
      <c r="B11942">
        <v>3.41</v>
      </c>
    </row>
    <row r="11943" spans="1:2" hidden="1">
      <c r="A11943" s="4">
        <v>40106</v>
      </c>
      <c r="B11943">
        <v>3.35</v>
      </c>
    </row>
    <row r="11944" spans="1:2" hidden="1">
      <c r="A11944" s="4">
        <v>40107</v>
      </c>
      <c r="B11944">
        <v>3.42</v>
      </c>
    </row>
    <row r="11945" spans="1:2" hidden="1">
      <c r="A11945" s="4">
        <v>40108</v>
      </c>
      <c r="B11945">
        <v>3.44</v>
      </c>
    </row>
    <row r="11946" spans="1:2" hidden="1">
      <c r="A11946" s="4">
        <v>40109</v>
      </c>
      <c r="B11946">
        <v>3.51</v>
      </c>
    </row>
    <row r="11947" spans="1:2" hidden="1">
      <c r="A11947" s="4">
        <v>40112</v>
      </c>
      <c r="B11947">
        <v>3.59</v>
      </c>
    </row>
    <row r="11948" spans="1:2" hidden="1">
      <c r="A11948" s="4">
        <v>40113</v>
      </c>
      <c r="B11948">
        <v>3.49</v>
      </c>
    </row>
    <row r="11949" spans="1:2" hidden="1">
      <c r="A11949" s="4">
        <v>40114</v>
      </c>
      <c r="B11949">
        <v>3.44</v>
      </c>
    </row>
    <row r="11950" spans="1:2" hidden="1">
      <c r="A11950" s="4">
        <v>40115</v>
      </c>
      <c r="B11950">
        <v>3.53</v>
      </c>
    </row>
    <row r="11951" spans="1:2" hidden="1">
      <c r="A11951" s="4">
        <v>40116</v>
      </c>
      <c r="B11951">
        <v>3.41</v>
      </c>
    </row>
    <row r="11952" spans="1:2" hidden="1">
      <c r="A11952" s="4">
        <v>40119</v>
      </c>
      <c r="B11952">
        <v>3.45</v>
      </c>
    </row>
    <row r="11953" spans="1:2" hidden="1">
      <c r="A11953" s="4">
        <v>40120</v>
      </c>
      <c r="B11953">
        <v>3.5</v>
      </c>
    </row>
    <row r="11954" spans="1:2" hidden="1">
      <c r="A11954" s="4">
        <v>40121</v>
      </c>
      <c r="B11954">
        <v>3.57</v>
      </c>
    </row>
    <row r="11955" spans="1:2" hidden="1">
      <c r="A11955" s="4">
        <v>40122</v>
      </c>
      <c r="B11955">
        <v>3.57</v>
      </c>
    </row>
    <row r="11956" spans="1:2" hidden="1">
      <c r="A11956" s="4">
        <v>40123</v>
      </c>
      <c r="B11956">
        <v>3.54</v>
      </c>
    </row>
    <row r="11957" spans="1:2" hidden="1">
      <c r="A11957" s="4">
        <v>40126</v>
      </c>
      <c r="B11957">
        <v>3.52</v>
      </c>
    </row>
    <row r="11958" spans="1:2" hidden="1">
      <c r="A11958" s="4">
        <v>40127</v>
      </c>
      <c r="B11958">
        <v>3.5</v>
      </c>
    </row>
    <row r="11959" spans="1:2" hidden="1">
      <c r="A11959" s="4">
        <v>40129</v>
      </c>
      <c r="B11959">
        <v>3.45</v>
      </c>
    </row>
    <row r="11960" spans="1:2" hidden="1">
      <c r="A11960" s="4">
        <v>40130</v>
      </c>
      <c r="B11960">
        <v>3.43</v>
      </c>
    </row>
    <row r="11961" spans="1:2" hidden="1">
      <c r="A11961" s="4">
        <v>40133</v>
      </c>
      <c r="B11961">
        <v>3.33</v>
      </c>
    </row>
    <row r="11962" spans="1:2" hidden="1">
      <c r="A11962" s="4">
        <v>40134</v>
      </c>
      <c r="B11962">
        <v>3.33</v>
      </c>
    </row>
    <row r="11963" spans="1:2" hidden="1">
      <c r="A11963" s="4">
        <v>40135</v>
      </c>
      <c r="B11963">
        <v>3.36</v>
      </c>
    </row>
    <row r="11964" spans="1:2" hidden="1">
      <c r="A11964" s="4">
        <v>40136</v>
      </c>
      <c r="B11964">
        <v>3.35</v>
      </c>
    </row>
    <row r="11965" spans="1:2" hidden="1">
      <c r="A11965" s="4">
        <v>40137</v>
      </c>
      <c r="B11965">
        <v>3.36</v>
      </c>
    </row>
    <row r="11966" spans="1:2" hidden="1">
      <c r="A11966" s="4">
        <v>40140</v>
      </c>
      <c r="B11966">
        <v>3.37</v>
      </c>
    </row>
    <row r="11967" spans="1:2" hidden="1">
      <c r="A11967" s="4">
        <v>40141</v>
      </c>
      <c r="B11967">
        <v>3.32</v>
      </c>
    </row>
    <row r="11968" spans="1:2" hidden="1">
      <c r="A11968" s="4">
        <v>40142</v>
      </c>
      <c r="B11968">
        <v>3.28</v>
      </c>
    </row>
    <row r="11969" spans="1:4" hidden="1">
      <c r="A11969" s="4">
        <v>40144</v>
      </c>
      <c r="B11969">
        <v>3.21</v>
      </c>
    </row>
    <row r="11970" spans="1:4" hidden="1">
      <c r="A11970" s="4">
        <v>40147</v>
      </c>
      <c r="B11970">
        <v>3.21</v>
      </c>
    </row>
    <row r="11971" spans="1:4" hidden="1">
      <c r="A11971" s="4">
        <v>40148</v>
      </c>
      <c r="B11971">
        <v>3.28</v>
      </c>
    </row>
    <row r="11972" spans="1:4" hidden="1">
      <c r="A11972" s="4">
        <v>40149</v>
      </c>
      <c r="B11972">
        <v>3.32</v>
      </c>
    </row>
    <row r="11973" spans="1:4" hidden="1">
      <c r="A11973" s="4">
        <v>40150</v>
      </c>
      <c r="B11973">
        <v>3.39</v>
      </c>
    </row>
    <row r="11974" spans="1:4" hidden="1">
      <c r="A11974" s="4">
        <v>40151</v>
      </c>
      <c r="B11974">
        <v>3.48</v>
      </c>
    </row>
    <row r="11975" spans="1:4" hidden="1">
      <c r="A11975" s="4">
        <v>40154</v>
      </c>
      <c r="B11975">
        <v>3.44</v>
      </c>
      <c r="C11975" s="12"/>
      <c r="D11975" s="23"/>
    </row>
    <row r="11976" spans="1:4" hidden="1">
      <c r="A11976" s="4">
        <v>40155</v>
      </c>
      <c r="B11976">
        <v>3.4</v>
      </c>
    </row>
    <row r="11977" spans="1:4" hidden="1">
      <c r="A11977" s="4">
        <v>40156</v>
      </c>
      <c r="B11977">
        <v>3.45</v>
      </c>
    </row>
    <row r="11978" spans="1:4" hidden="1">
      <c r="A11978" s="4">
        <v>40157</v>
      </c>
      <c r="B11978">
        <v>3.49</v>
      </c>
    </row>
    <row r="11979" spans="1:4" hidden="1">
      <c r="A11979" s="4">
        <v>40158</v>
      </c>
      <c r="B11979">
        <v>3.55</v>
      </c>
    </row>
    <row r="11980" spans="1:4" hidden="1">
      <c r="A11980" s="4">
        <v>40161</v>
      </c>
      <c r="B11980">
        <v>3.56</v>
      </c>
    </row>
    <row r="11981" spans="1:4" hidden="1">
      <c r="A11981" s="4">
        <v>40162</v>
      </c>
      <c r="B11981">
        <v>3.6</v>
      </c>
    </row>
    <row r="11982" spans="1:4" hidden="1">
      <c r="A11982" s="4">
        <v>40163</v>
      </c>
      <c r="B11982">
        <v>3.61</v>
      </c>
    </row>
    <row r="11983" spans="1:4" hidden="1">
      <c r="A11983" s="4">
        <v>40164</v>
      </c>
      <c r="B11983">
        <v>3.5</v>
      </c>
    </row>
    <row r="11984" spans="1:4" hidden="1">
      <c r="A11984" s="4">
        <v>40165</v>
      </c>
      <c r="B11984">
        <v>3.55</v>
      </c>
    </row>
    <row r="11985" spans="1:4" hidden="1">
      <c r="A11985" s="4">
        <v>40168</v>
      </c>
      <c r="B11985">
        <v>3.69</v>
      </c>
    </row>
    <row r="11986" spans="1:4" hidden="1">
      <c r="A11986" s="4">
        <v>40169</v>
      </c>
      <c r="B11986">
        <v>3.76</v>
      </c>
    </row>
    <row r="11987" spans="1:4" hidden="1">
      <c r="A11987" s="4">
        <v>40170</v>
      </c>
      <c r="B11987">
        <v>3.77</v>
      </c>
    </row>
    <row r="11988" spans="1:4" hidden="1">
      <c r="A11988" s="4">
        <v>40171</v>
      </c>
      <c r="B11988">
        <v>3.82</v>
      </c>
    </row>
    <row r="11989" spans="1:4" hidden="1">
      <c r="A11989" s="4">
        <v>40175</v>
      </c>
      <c r="B11989">
        <v>3.85</v>
      </c>
    </row>
    <row r="11990" spans="1:4" hidden="1">
      <c r="A11990" s="4">
        <v>40176</v>
      </c>
      <c r="B11990">
        <v>3.82</v>
      </c>
    </row>
    <row r="11991" spans="1:4" hidden="1">
      <c r="A11991" s="4">
        <v>40177</v>
      </c>
      <c r="B11991">
        <v>3.8</v>
      </c>
    </row>
    <row r="11992" spans="1:4" hidden="1">
      <c r="A11992" s="4">
        <v>40178</v>
      </c>
      <c r="B11992">
        <v>3.85</v>
      </c>
      <c r="C11992" t="s">
        <v>199</v>
      </c>
      <c r="D11992" s="23">
        <f>AVERAGE(B11931:B11992)/100</f>
        <v>3.4640322580645158E-2</v>
      </c>
    </row>
    <row r="11993" spans="1:4" hidden="1">
      <c r="A11993" s="4">
        <v>40182</v>
      </c>
      <c r="B11993">
        <v>3.85</v>
      </c>
    </row>
    <row r="11994" spans="1:4" hidden="1">
      <c r="A11994" s="4">
        <v>40183</v>
      </c>
      <c r="B11994">
        <v>3.77</v>
      </c>
    </row>
    <row r="11995" spans="1:4" hidden="1">
      <c r="A11995" s="4">
        <v>40184</v>
      </c>
      <c r="B11995">
        <v>3.85</v>
      </c>
    </row>
    <row r="11996" spans="1:4" hidden="1">
      <c r="A11996" s="4">
        <v>40185</v>
      </c>
      <c r="B11996">
        <v>3.85</v>
      </c>
    </row>
    <row r="11997" spans="1:4" hidden="1">
      <c r="A11997" s="4">
        <v>40186</v>
      </c>
      <c r="B11997">
        <v>3.83</v>
      </c>
    </row>
    <row r="11998" spans="1:4" hidden="1">
      <c r="A11998" s="4">
        <v>40189</v>
      </c>
      <c r="B11998">
        <v>3.85</v>
      </c>
    </row>
    <row r="11999" spans="1:4" hidden="1">
      <c r="A11999" s="4">
        <v>40190</v>
      </c>
      <c r="B11999">
        <v>3.74</v>
      </c>
    </row>
    <row r="12000" spans="1:4" hidden="1">
      <c r="A12000" s="4">
        <v>40191</v>
      </c>
      <c r="B12000">
        <v>3.8</v>
      </c>
    </row>
    <row r="12001" spans="1:2" hidden="1">
      <c r="A12001" s="4">
        <v>40192</v>
      </c>
      <c r="B12001">
        <v>3.76</v>
      </c>
    </row>
    <row r="12002" spans="1:2" hidden="1">
      <c r="A12002" s="4">
        <v>40193</v>
      </c>
      <c r="B12002">
        <v>3.7</v>
      </c>
    </row>
    <row r="12003" spans="1:2" hidden="1">
      <c r="A12003" s="4">
        <v>40197</v>
      </c>
      <c r="B12003">
        <v>3.73</v>
      </c>
    </row>
    <row r="12004" spans="1:2" hidden="1">
      <c r="A12004" s="4">
        <v>40198</v>
      </c>
      <c r="B12004">
        <v>3.68</v>
      </c>
    </row>
    <row r="12005" spans="1:2" hidden="1">
      <c r="A12005" s="4">
        <v>40199</v>
      </c>
      <c r="B12005">
        <v>3.62</v>
      </c>
    </row>
    <row r="12006" spans="1:2" hidden="1">
      <c r="A12006" s="4">
        <v>40200</v>
      </c>
      <c r="B12006">
        <v>3.62</v>
      </c>
    </row>
    <row r="12007" spans="1:2" hidden="1">
      <c r="A12007" s="4">
        <v>40203</v>
      </c>
      <c r="B12007">
        <v>3.66</v>
      </c>
    </row>
    <row r="12008" spans="1:2" hidden="1">
      <c r="A12008" s="4">
        <v>40204</v>
      </c>
      <c r="B12008">
        <v>3.65</v>
      </c>
    </row>
    <row r="12009" spans="1:2" hidden="1">
      <c r="A12009" s="4">
        <v>40205</v>
      </c>
      <c r="B12009">
        <v>3.66</v>
      </c>
    </row>
    <row r="12010" spans="1:2" hidden="1">
      <c r="A12010" s="4">
        <v>40206</v>
      </c>
      <c r="B12010">
        <v>3.68</v>
      </c>
    </row>
    <row r="12011" spans="1:2" hidden="1">
      <c r="A12011" s="4">
        <v>40207</v>
      </c>
      <c r="B12011">
        <v>3.63</v>
      </c>
    </row>
    <row r="12012" spans="1:2" hidden="1">
      <c r="A12012" s="4">
        <v>40210</v>
      </c>
      <c r="B12012">
        <v>3.68</v>
      </c>
    </row>
    <row r="12013" spans="1:2" hidden="1">
      <c r="A12013" s="4">
        <v>40211</v>
      </c>
      <c r="B12013">
        <v>3.67</v>
      </c>
    </row>
    <row r="12014" spans="1:2" hidden="1">
      <c r="A12014" s="4">
        <v>40212</v>
      </c>
      <c r="B12014">
        <v>3.73</v>
      </c>
    </row>
    <row r="12015" spans="1:2" hidden="1">
      <c r="A12015" s="4">
        <v>40213</v>
      </c>
      <c r="B12015">
        <v>3.62</v>
      </c>
    </row>
    <row r="12016" spans="1:2" hidden="1">
      <c r="A12016" s="4">
        <v>40214</v>
      </c>
      <c r="B12016">
        <v>3.59</v>
      </c>
    </row>
    <row r="12017" spans="1:2" hidden="1">
      <c r="A12017" s="4">
        <v>40217</v>
      </c>
      <c r="B12017">
        <v>3.62</v>
      </c>
    </row>
    <row r="12018" spans="1:2" hidden="1">
      <c r="A12018" s="4">
        <v>40218</v>
      </c>
      <c r="B12018">
        <v>3.67</v>
      </c>
    </row>
    <row r="12019" spans="1:2" hidden="1">
      <c r="A12019" s="4">
        <v>40219</v>
      </c>
      <c r="B12019">
        <v>3.72</v>
      </c>
    </row>
    <row r="12020" spans="1:2" hidden="1">
      <c r="A12020" s="4">
        <v>40220</v>
      </c>
      <c r="B12020">
        <v>3.73</v>
      </c>
    </row>
    <row r="12021" spans="1:2" hidden="1">
      <c r="A12021" s="4">
        <v>40221</v>
      </c>
      <c r="B12021">
        <v>3.69</v>
      </c>
    </row>
    <row r="12022" spans="1:2" hidden="1">
      <c r="A12022" s="4">
        <v>40225</v>
      </c>
      <c r="B12022">
        <v>3.66</v>
      </c>
    </row>
    <row r="12023" spans="1:2" hidden="1">
      <c r="A12023" s="4">
        <v>40226</v>
      </c>
      <c r="B12023">
        <v>3.74</v>
      </c>
    </row>
    <row r="12024" spans="1:2" hidden="1">
      <c r="A12024" s="4">
        <v>40227</v>
      </c>
      <c r="B12024">
        <v>3.79</v>
      </c>
    </row>
    <row r="12025" spans="1:2" hidden="1">
      <c r="A12025" s="4">
        <v>40228</v>
      </c>
      <c r="B12025">
        <v>3.78</v>
      </c>
    </row>
    <row r="12026" spans="1:2" hidden="1">
      <c r="A12026" s="4">
        <v>40231</v>
      </c>
      <c r="B12026">
        <v>3.8</v>
      </c>
    </row>
    <row r="12027" spans="1:2" hidden="1">
      <c r="A12027" s="4">
        <v>40232</v>
      </c>
      <c r="B12027">
        <v>3.69</v>
      </c>
    </row>
    <row r="12028" spans="1:2" hidden="1">
      <c r="A12028" s="4">
        <v>40233</v>
      </c>
      <c r="B12028">
        <v>3.7</v>
      </c>
    </row>
    <row r="12029" spans="1:2" hidden="1">
      <c r="A12029" s="4">
        <v>40234</v>
      </c>
      <c r="B12029">
        <v>3.64</v>
      </c>
    </row>
    <row r="12030" spans="1:2" hidden="1">
      <c r="A12030" s="4">
        <v>40235</v>
      </c>
      <c r="B12030">
        <v>3.61</v>
      </c>
    </row>
    <row r="12031" spans="1:2" hidden="1">
      <c r="A12031" s="4">
        <v>40238</v>
      </c>
      <c r="B12031">
        <v>3.61</v>
      </c>
    </row>
    <row r="12032" spans="1:2" hidden="1">
      <c r="A12032" s="4">
        <v>40239</v>
      </c>
      <c r="B12032">
        <v>3.62</v>
      </c>
    </row>
    <row r="12033" spans="1:4" hidden="1">
      <c r="A12033" s="4">
        <v>40240</v>
      </c>
      <c r="B12033">
        <v>3.63</v>
      </c>
    </row>
    <row r="12034" spans="1:4" hidden="1">
      <c r="A12034" s="4">
        <v>40241</v>
      </c>
      <c r="B12034">
        <v>3.61</v>
      </c>
    </row>
    <row r="12035" spans="1:4" hidden="1">
      <c r="A12035" s="4">
        <v>40242</v>
      </c>
      <c r="B12035">
        <v>3.69</v>
      </c>
    </row>
    <row r="12036" spans="1:4" hidden="1">
      <c r="A12036" s="4">
        <v>40245</v>
      </c>
      <c r="B12036">
        <v>3.72</v>
      </c>
    </row>
    <row r="12037" spans="1:4" hidden="1">
      <c r="A12037" s="4">
        <v>40246</v>
      </c>
      <c r="B12037">
        <v>3.71</v>
      </c>
    </row>
    <row r="12038" spans="1:4" hidden="1">
      <c r="A12038" s="4">
        <v>40247</v>
      </c>
      <c r="B12038">
        <v>3.73</v>
      </c>
      <c r="C12038" s="12"/>
      <c r="D12038" s="23"/>
    </row>
    <row r="12039" spans="1:4" hidden="1">
      <c r="A12039" s="4">
        <v>40248</v>
      </c>
      <c r="B12039">
        <v>3.73</v>
      </c>
    </row>
    <row r="12040" spans="1:4" hidden="1">
      <c r="A12040" s="4">
        <v>40249</v>
      </c>
      <c r="B12040">
        <v>3.71</v>
      </c>
    </row>
    <row r="12041" spans="1:4" hidden="1">
      <c r="A12041" s="4">
        <v>40252</v>
      </c>
      <c r="B12041">
        <v>3.71</v>
      </c>
    </row>
    <row r="12042" spans="1:4" hidden="1">
      <c r="A12042" s="4">
        <v>40253</v>
      </c>
      <c r="B12042">
        <v>3.66</v>
      </c>
    </row>
    <row r="12043" spans="1:4" hidden="1">
      <c r="A12043" s="4">
        <v>40254</v>
      </c>
      <c r="B12043">
        <v>3.65</v>
      </c>
    </row>
    <row r="12044" spans="1:4" hidden="1">
      <c r="A12044" s="4">
        <v>40255</v>
      </c>
      <c r="B12044">
        <v>3.68</v>
      </c>
    </row>
    <row r="12045" spans="1:4" hidden="1">
      <c r="A12045" s="4">
        <v>40256</v>
      </c>
      <c r="B12045">
        <v>3.7</v>
      </c>
    </row>
    <row r="12046" spans="1:4" hidden="1">
      <c r="A12046" s="4">
        <v>40259</v>
      </c>
      <c r="B12046">
        <v>3.67</v>
      </c>
    </row>
    <row r="12047" spans="1:4" hidden="1">
      <c r="A12047" s="4">
        <v>40260</v>
      </c>
      <c r="B12047">
        <v>3.69</v>
      </c>
    </row>
    <row r="12048" spans="1:4" hidden="1">
      <c r="A12048" s="4">
        <v>40261</v>
      </c>
      <c r="B12048">
        <v>3.84</v>
      </c>
    </row>
    <row r="12049" spans="1:4" hidden="1">
      <c r="A12049" s="4">
        <v>40262</v>
      </c>
      <c r="B12049">
        <v>3.91</v>
      </c>
    </row>
    <row r="12050" spans="1:4" hidden="1">
      <c r="A12050" s="4">
        <v>40263</v>
      </c>
      <c r="B12050">
        <v>3.86</v>
      </c>
    </row>
    <row r="12051" spans="1:4" hidden="1">
      <c r="A12051" s="4">
        <v>40266</v>
      </c>
      <c r="B12051">
        <v>3.88</v>
      </c>
    </row>
    <row r="12052" spans="1:4" hidden="1">
      <c r="A12052" s="4">
        <v>40267</v>
      </c>
      <c r="B12052">
        <v>3.88</v>
      </c>
    </row>
    <row r="12053" spans="1:4" hidden="1">
      <c r="A12053" s="4">
        <v>40268</v>
      </c>
      <c r="B12053">
        <v>3.84</v>
      </c>
      <c r="C12053" t="s">
        <v>198</v>
      </c>
      <c r="D12053" s="23">
        <f>AVERAGE(B11993:B12053)/100</f>
        <v>3.7178688524590171E-2</v>
      </c>
    </row>
    <row r="12054" spans="1:4" hidden="1">
      <c r="A12054" s="4">
        <v>40269</v>
      </c>
      <c r="B12054">
        <v>3.89</v>
      </c>
    </row>
    <row r="12055" spans="1:4" hidden="1">
      <c r="A12055" s="4">
        <v>40270</v>
      </c>
      <c r="B12055">
        <v>3.96</v>
      </c>
    </row>
    <row r="12056" spans="1:4" hidden="1">
      <c r="A12056" s="4">
        <v>40273</v>
      </c>
      <c r="B12056">
        <v>4.01</v>
      </c>
    </row>
    <row r="12057" spans="1:4" hidden="1">
      <c r="A12057" s="4">
        <v>40274</v>
      </c>
      <c r="B12057">
        <v>3.98</v>
      </c>
    </row>
    <row r="12058" spans="1:4" hidden="1">
      <c r="A12058" s="4">
        <v>40275</v>
      </c>
      <c r="B12058">
        <v>3.89</v>
      </c>
    </row>
    <row r="12059" spans="1:4" hidden="1">
      <c r="A12059" s="4">
        <v>40276</v>
      </c>
      <c r="B12059">
        <v>3.91</v>
      </c>
    </row>
    <row r="12060" spans="1:4" hidden="1">
      <c r="A12060" s="4">
        <v>40277</v>
      </c>
      <c r="B12060">
        <v>3.9</v>
      </c>
    </row>
    <row r="12061" spans="1:4" hidden="1">
      <c r="A12061" s="4">
        <v>40280</v>
      </c>
      <c r="B12061">
        <v>3.87</v>
      </c>
    </row>
    <row r="12062" spans="1:4" hidden="1">
      <c r="A12062" s="4">
        <v>40281</v>
      </c>
      <c r="B12062">
        <v>3.84</v>
      </c>
    </row>
    <row r="12063" spans="1:4" hidden="1">
      <c r="A12063" s="4">
        <v>40282</v>
      </c>
      <c r="B12063">
        <v>3.88</v>
      </c>
    </row>
    <row r="12064" spans="1:4" hidden="1">
      <c r="A12064" s="4">
        <v>40283</v>
      </c>
      <c r="B12064">
        <v>3.86</v>
      </c>
    </row>
    <row r="12065" spans="1:2" hidden="1">
      <c r="A12065" s="4">
        <v>40284</v>
      </c>
      <c r="B12065">
        <v>3.79</v>
      </c>
    </row>
    <row r="12066" spans="1:2" hidden="1">
      <c r="A12066" s="4">
        <v>40287</v>
      </c>
      <c r="B12066">
        <v>3.83</v>
      </c>
    </row>
    <row r="12067" spans="1:2" hidden="1">
      <c r="A12067" s="4">
        <v>40288</v>
      </c>
      <c r="B12067">
        <v>3.82</v>
      </c>
    </row>
    <row r="12068" spans="1:2" hidden="1">
      <c r="A12068" s="4">
        <v>40289</v>
      </c>
      <c r="B12068">
        <v>3.77</v>
      </c>
    </row>
    <row r="12069" spans="1:2" hidden="1">
      <c r="A12069" s="4">
        <v>40290</v>
      </c>
      <c r="B12069">
        <v>3.8</v>
      </c>
    </row>
    <row r="12070" spans="1:2" hidden="1">
      <c r="A12070" s="4">
        <v>40291</v>
      </c>
      <c r="B12070">
        <v>3.84</v>
      </c>
    </row>
    <row r="12071" spans="1:2" hidden="1">
      <c r="A12071" s="4">
        <v>40294</v>
      </c>
      <c r="B12071">
        <v>3.83</v>
      </c>
    </row>
    <row r="12072" spans="1:2" hidden="1">
      <c r="A12072" s="4">
        <v>40295</v>
      </c>
      <c r="B12072">
        <v>3.71</v>
      </c>
    </row>
    <row r="12073" spans="1:2" hidden="1">
      <c r="A12073" s="4">
        <v>40296</v>
      </c>
      <c r="B12073">
        <v>3.8</v>
      </c>
    </row>
    <row r="12074" spans="1:2" hidden="1">
      <c r="A12074" s="4">
        <v>40297</v>
      </c>
      <c r="B12074">
        <v>3.76</v>
      </c>
    </row>
    <row r="12075" spans="1:2" hidden="1">
      <c r="A12075" s="4">
        <v>40298</v>
      </c>
      <c r="B12075">
        <v>3.69</v>
      </c>
    </row>
    <row r="12076" spans="1:2" hidden="1">
      <c r="A12076" s="4">
        <v>40301</v>
      </c>
      <c r="B12076">
        <v>3.72</v>
      </c>
    </row>
    <row r="12077" spans="1:2" hidden="1">
      <c r="A12077" s="4">
        <v>40302</v>
      </c>
      <c r="B12077">
        <v>3.63</v>
      </c>
    </row>
    <row r="12078" spans="1:2" hidden="1">
      <c r="A12078" s="4">
        <v>40303</v>
      </c>
      <c r="B12078">
        <v>3.58</v>
      </c>
    </row>
    <row r="12079" spans="1:2" hidden="1">
      <c r="A12079" s="4">
        <v>40304</v>
      </c>
      <c r="B12079">
        <v>3.41</v>
      </c>
    </row>
    <row r="12080" spans="1:2" hidden="1">
      <c r="A12080" s="4">
        <v>40305</v>
      </c>
      <c r="B12080">
        <v>3.45</v>
      </c>
    </row>
    <row r="12081" spans="1:2" hidden="1">
      <c r="A12081" s="4">
        <v>40308</v>
      </c>
      <c r="B12081">
        <v>3.57</v>
      </c>
    </row>
    <row r="12082" spans="1:2" hidden="1">
      <c r="A12082" s="4">
        <v>40309</v>
      </c>
      <c r="B12082">
        <v>3.56</v>
      </c>
    </row>
    <row r="12083" spans="1:2" hidden="1">
      <c r="A12083" s="4">
        <v>40310</v>
      </c>
      <c r="B12083">
        <v>3.56</v>
      </c>
    </row>
    <row r="12084" spans="1:2" hidden="1">
      <c r="A12084" s="4">
        <v>40311</v>
      </c>
      <c r="B12084">
        <v>3.55</v>
      </c>
    </row>
    <row r="12085" spans="1:2" hidden="1">
      <c r="A12085" s="4">
        <v>40312</v>
      </c>
      <c r="B12085">
        <v>3.44</v>
      </c>
    </row>
    <row r="12086" spans="1:2" hidden="1">
      <c r="A12086" s="4">
        <v>40315</v>
      </c>
      <c r="B12086">
        <v>3.47</v>
      </c>
    </row>
    <row r="12087" spans="1:2" hidden="1">
      <c r="A12087" s="4">
        <v>40316</v>
      </c>
      <c r="B12087">
        <v>3.38</v>
      </c>
    </row>
    <row r="12088" spans="1:2" hidden="1">
      <c r="A12088" s="4">
        <v>40317</v>
      </c>
      <c r="B12088">
        <v>3.36</v>
      </c>
    </row>
    <row r="12089" spans="1:2" hidden="1">
      <c r="A12089" s="4">
        <v>40318</v>
      </c>
      <c r="B12089">
        <v>3.25</v>
      </c>
    </row>
    <row r="12090" spans="1:2" hidden="1">
      <c r="A12090" s="4">
        <v>40319</v>
      </c>
      <c r="B12090">
        <v>3.2</v>
      </c>
    </row>
    <row r="12091" spans="1:2" hidden="1">
      <c r="A12091" s="4">
        <v>40322</v>
      </c>
      <c r="B12091">
        <v>3.23</v>
      </c>
    </row>
    <row r="12092" spans="1:2" hidden="1">
      <c r="A12092" s="4">
        <v>40323</v>
      </c>
      <c r="B12092">
        <v>3.18</v>
      </c>
    </row>
    <row r="12093" spans="1:2" hidden="1">
      <c r="A12093" s="4">
        <v>40324</v>
      </c>
      <c r="B12093">
        <v>3.21</v>
      </c>
    </row>
    <row r="12094" spans="1:2" hidden="1">
      <c r="A12094" s="4">
        <v>40325</v>
      </c>
      <c r="B12094">
        <v>3.34</v>
      </c>
    </row>
    <row r="12095" spans="1:2" hidden="1">
      <c r="A12095" s="4">
        <v>40326</v>
      </c>
      <c r="B12095">
        <v>3.31</v>
      </c>
    </row>
    <row r="12096" spans="1:2" hidden="1">
      <c r="A12096" s="4">
        <v>40330</v>
      </c>
      <c r="B12096">
        <v>3.29</v>
      </c>
    </row>
    <row r="12097" spans="1:4" hidden="1">
      <c r="A12097" s="4">
        <v>40331</v>
      </c>
      <c r="B12097">
        <v>3.35</v>
      </c>
    </row>
    <row r="12098" spans="1:4" hidden="1">
      <c r="A12098" s="4">
        <v>40332</v>
      </c>
      <c r="B12098">
        <v>3.39</v>
      </c>
    </row>
    <row r="12099" spans="1:4" hidden="1">
      <c r="A12099" s="4">
        <v>40333</v>
      </c>
      <c r="B12099">
        <v>3.2</v>
      </c>
    </row>
    <row r="12100" spans="1:4" hidden="1">
      <c r="A12100" s="4">
        <v>40336</v>
      </c>
      <c r="B12100">
        <v>3.17</v>
      </c>
    </row>
    <row r="12101" spans="1:4" hidden="1">
      <c r="A12101" s="4">
        <v>40337</v>
      </c>
      <c r="B12101">
        <v>3.18</v>
      </c>
    </row>
    <row r="12102" spans="1:4" hidden="1">
      <c r="A12102" s="4">
        <v>40338</v>
      </c>
      <c r="B12102">
        <v>3.2</v>
      </c>
      <c r="C12102" s="12"/>
      <c r="D12102" s="23"/>
    </row>
    <row r="12103" spans="1:4" hidden="1">
      <c r="A12103" s="4">
        <v>40339</v>
      </c>
      <c r="B12103">
        <v>3.33</v>
      </c>
    </row>
    <row r="12104" spans="1:4" hidden="1">
      <c r="A12104" s="4">
        <v>40340</v>
      </c>
      <c r="B12104">
        <v>3.24</v>
      </c>
    </row>
    <row r="12105" spans="1:4" hidden="1">
      <c r="A12105" s="4">
        <v>40343</v>
      </c>
      <c r="B12105">
        <v>3.28</v>
      </c>
    </row>
    <row r="12106" spans="1:4" hidden="1">
      <c r="A12106" s="4">
        <v>40344</v>
      </c>
      <c r="B12106">
        <v>3.32</v>
      </c>
    </row>
    <row r="12107" spans="1:4" hidden="1">
      <c r="A12107" s="4">
        <v>40345</v>
      </c>
      <c r="B12107">
        <v>3.27</v>
      </c>
    </row>
    <row r="12108" spans="1:4" hidden="1">
      <c r="A12108" s="4">
        <v>40346</v>
      </c>
      <c r="B12108">
        <v>3.21</v>
      </c>
    </row>
    <row r="12109" spans="1:4" hidden="1">
      <c r="A12109" s="4">
        <v>40347</v>
      </c>
      <c r="B12109">
        <v>3.24</v>
      </c>
    </row>
    <row r="12110" spans="1:4" hidden="1">
      <c r="A12110" s="4">
        <v>40350</v>
      </c>
      <c r="B12110">
        <v>3.26</v>
      </c>
    </row>
    <row r="12111" spans="1:4" hidden="1">
      <c r="A12111" s="4">
        <v>40351</v>
      </c>
      <c r="B12111">
        <v>3.18</v>
      </c>
    </row>
    <row r="12112" spans="1:4" hidden="1">
      <c r="A12112" s="4">
        <v>40352</v>
      </c>
      <c r="B12112">
        <v>3.13</v>
      </c>
    </row>
    <row r="12113" spans="1:4" hidden="1">
      <c r="A12113" s="4">
        <v>40353</v>
      </c>
      <c r="B12113">
        <v>3.14</v>
      </c>
    </row>
    <row r="12114" spans="1:4" hidden="1">
      <c r="A12114" s="4">
        <v>40354</v>
      </c>
      <c r="B12114">
        <v>3.12</v>
      </c>
    </row>
    <row r="12115" spans="1:4" hidden="1">
      <c r="A12115" s="4">
        <v>40357</v>
      </c>
      <c r="B12115">
        <v>3.05</v>
      </c>
    </row>
    <row r="12116" spans="1:4" hidden="1">
      <c r="A12116" s="4">
        <v>40358</v>
      </c>
      <c r="B12116">
        <v>2.97</v>
      </c>
    </row>
    <row r="12117" spans="1:4" hidden="1">
      <c r="A12117" s="4">
        <v>40359</v>
      </c>
      <c r="B12117">
        <v>2.97</v>
      </c>
      <c r="C12117" t="s">
        <v>197</v>
      </c>
      <c r="D12117" s="23">
        <f>AVERAGE(B12054:B12117)/100</f>
        <v>3.4924999999999991E-2</v>
      </c>
    </row>
    <row r="12118" spans="1:4" hidden="1">
      <c r="A12118" s="4">
        <v>40360</v>
      </c>
      <c r="B12118">
        <v>2.96</v>
      </c>
    </row>
    <row r="12119" spans="1:4" hidden="1">
      <c r="A12119" s="4">
        <v>40361</v>
      </c>
      <c r="B12119">
        <v>3</v>
      </c>
    </row>
    <row r="12120" spans="1:4" hidden="1">
      <c r="A12120" s="4">
        <v>40365</v>
      </c>
      <c r="B12120">
        <v>2.95</v>
      </c>
    </row>
    <row r="12121" spans="1:4" hidden="1">
      <c r="A12121" s="4">
        <v>40366</v>
      </c>
      <c r="B12121">
        <v>3</v>
      </c>
    </row>
    <row r="12122" spans="1:4" hidden="1">
      <c r="A12122" s="4">
        <v>40367</v>
      </c>
      <c r="B12122">
        <v>3.04</v>
      </c>
    </row>
    <row r="12123" spans="1:4" hidden="1">
      <c r="A12123" s="4">
        <v>40368</v>
      </c>
      <c r="B12123">
        <v>3.07</v>
      </c>
    </row>
    <row r="12124" spans="1:4" hidden="1">
      <c r="A12124" s="4">
        <v>40371</v>
      </c>
      <c r="B12124">
        <v>3.08</v>
      </c>
    </row>
    <row r="12125" spans="1:4" hidden="1">
      <c r="A12125" s="4">
        <v>40372</v>
      </c>
      <c r="B12125">
        <v>3.15</v>
      </c>
    </row>
    <row r="12126" spans="1:4" hidden="1">
      <c r="A12126" s="4">
        <v>40373</v>
      </c>
      <c r="B12126">
        <v>3.07</v>
      </c>
    </row>
    <row r="12127" spans="1:4" hidden="1">
      <c r="A12127" s="4">
        <v>40374</v>
      </c>
      <c r="B12127">
        <v>3</v>
      </c>
    </row>
    <row r="12128" spans="1:4" hidden="1">
      <c r="A12128" s="4">
        <v>40375</v>
      </c>
      <c r="B12128">
        <v>2.96</v>
      </c>
    </row>
    <row r="12129" spans="1:2" hidden="1">
      <c r="A12129" s="4">
        <v>40378</v>
      </c>
      <c r="B12129">
        <v>2.99</v>
      </c>
    </row>
    <row r="12130" spans="1:2" hidden="1">
      <c r="A12130" s="4">
        <v>40379</v>
      </c>
      <c r="B12130">
        <v>2.98</v>
      </c>
    </row>
    <row r="12131" spans="1:2" hidden="1">
      <c r="A12131" s="4">
        <v>40380</v>
      </c>
      <c r="B12131">
        <v>2.9</v>
      </c>
    </row>
    <row r="12132" spans="1:2" hidden="1">
      <c r="A12132" s="4">
        <v>40381</v>
      </c>
      <c r="B12132">
        <v>2.96</v>
      </c>
    </row>
    <row r="12133" spans="1:2" hidden="1">
      <c r="A12133" s="4">
        <v>40382</v>
      </c>
      <c r="B12133">
        <v>3.02</v>
      </c>
    </row>
    <row r="12134" spans="1:2" hidden="1">
      <c r="A12134" s="4">
        <v>40385</v>
      </c>
      <c r="B12134">
        <v>3.03</v>
      </c>
    </row>
    <row r="12135" spans="1:2" hidden="1">
      <c r="A12135" s="4">
        <v>40386</v>
      </c>
      <c r="B12135">
        <v>3.08</v>
      </c>
    </row>
    <row r="12136" spans="1:2" hidden="1">
      <c r="A12136" s="4">
        <v>40387</v>
      </c>
      <c r="B12136">
        <v>3.03</v>
      </c>
    </row>
    <row r="12137" spans="1:2" hidden="1">
      <c r="A12137" s="4">
        <v>40388</v>
      </c>
      <c r="B12137">
        <v>3.03</v>
      </c>
    </row>
    <row r="12138" spans="1:2" hidden="1">
      <c r="A12138" s="4">
        <v>40389</v>
      </c>
      <c r="B12138">
        <v>2.94</v>
      </c>
    </row>
    <row r="12139" spans="1:2" hidden="1">
      <c r="A12139" s="4">
        <v>40392</v>
      </c>
      <c r="B12139">
        <v>2.99</v>
      </c>
    </row>
    <row r="12140" spans="1:2" hidden="1">
      <c r="A12140" s="4">
        <v>40393</v>
      </c>
      <c r="B12140">
        <v>2.94</v>
      </c>
    </row>
    <row r="12141" spans="1:2" hidden="1">
      <c r="A12141" s="4">
        <v>40394</v>
      </c>
      <c r="B12141">
        <v>2.98</v>
      </c>
    </row>
    <row r="12142" spans="1:2" hidden="1">
      <c r="A12142" s="4">
        <v>40395</v>
      </c>
      <c r="B12142">
        <v>2.94</v>
      </c>
    </row>
    <row r="12143" spans="1:2" hidden="1">
      <c r="A12143" s="4">
        <v>40396</v>
      </c>
      <c r="B12143">
        <v>2.86</v>
      </c>
    </row>
    <row r="12144" spans="1:2" hidden="1">
      <c r="A12144" s="4">
        <v>40399</v>
      </c>
      <c r="B12144">
        <v>2.86</v>
      </c>
    </row>
    <row r="12145" spans="1:2" hidden="1">
      <c r="A12145" s="4">
        <v>40400</v>
      </c>
      <c r="B12145">
        <v>2.79</v>
      </c>
    </row>
    <row r="12146" spans="1:2" hidden="1">
      <c r="A12146" s="4">
        <v>40401</v>
      </c>
      <c r="B12146">
        <v>2.72</v>
      </c>
    </row>
    <row r="12147" spans="1:2" hidden="1">
      <c r="A12147" s="4">
        <v>40402</v>
      </c>
      <c r="B12147">
        <v>2.74</v>
      </c>
    </row>
    <row r="12148" spans="1:2" hidden="1">
      <c r="A12148" s="4">
        <v>40403</v>
      </c>
      <c r="B12148">
        <v>2.68</v>
      </c>
    </row>
    <row r="12149" spans="1:2" hidden="1">
      <c r="A12149" s="4">
        <v>40406</v>
      </c>
      <c r="B12149">
        <v>2.58</v>
      </c>
    </row>
    <row r="12150" spans="1:2" hidden="1">
      <c r="A12150" s="4">
        <v>40407</v>
      </c>
      <c r="B12150">
        <v>2.64</v>
      </c>
    </row>
    <row r="12151" spans="1:2" hidden="1">
      <c r="A12151" s="4">
        <v>40408</v>
      </c>
      <c r="B12151">
        <v>2.64</v>
      </c>
    </row>
    <row r="12152" spans="1:2" hidden="1">
      <c r="A12152" s="4">
        <v>40409</v>
      </c>
      <c r="B12152">
        <v>2.58</v>
      </c>
    </row>
    <row r="12153" spans="1:2" hidden="1">
      <c r="A12153" s="4">
        <v>40410</v>
      </c>
      <c r="B12153">
        <v>2.62</v>
      </c>
    </row>
    <row r="12154" spans="1:2" hidden="1">
      <c r="A12154" s="4">
        <v>40413</v>
      </c>
      <c r="B12154">
        <v>2.6</v>
      </c>
    </row>
    <row r="12155" spans="1:2" hidden="1">
      <c r="A12155" s="4">
        <v>40414</v>
      </c>
      <c r="B12155">
        <v>2.5</v>
      </c>
    </row>
    <row r="12156" spans="1:2" hidden="1">
      <c r="A12156" s="4">
        <v>40415</v>
      </c>
      <c r="B12156">
        <v>2.54</v>
      </c>
    </row>
    <row r="12157" spans="1:2" hidden="1">
      <c r="A12157" s="4">
        <v>40416</v>
      </c>
      <c r="B12157">
        <v>2.5</v>
      </c>
    </row>
    <row r="12158" spans="1:2" hidden="1">
      <c r="A12158" s="4">
        <v>40417</v>
      </c>
      <c r="B12158">
        <v>2.66</v>
      </c>
    </row>
    <row r="12159" spans="1:2" hidden="1">
      <c r="A12159" s="4">
        <v>40420</v>
      </c>
      <c r="B12159">
        <v>2.54</v>
      </c>
    </row>
    <row r="12160" spans="1:2" hidden="1">
      <c r="A12160" s="4">
        <v>40421</v>
      </c>
      <c r="B12160">
        <v>2.4700000000000002</v>
      </c>
    </row>
    <row r="12161" spans="1:4" hidden="1">
      <c r="A12161" s="4">
        <v>40422</v>
      </c>
      <c r="B12161">
        <v>2.58</v>
      </c>
    </row>
    <row r="12162" spans="1:4" hidden="1">
      <c r="A12162" s="4">
        <v>40423</v>
      </c>
      <c r="B12162">
        <v>2.63</v>
      </c>
    </row>
    <row r="12163" spans="1:4" hidden="1">
      <c r="A12163" s="4">
        <v>40424</v>
      </c>
      <c r="B12163">
        <v>2.72</v>
      </c>
      <c r="C12163" s="12"/>
      <c r="D12163" s="23"/>
    </row>
    <row r="12164" spans="1:4" hidden="1">
      <c r="A12164" s="4">
        <v>40428</v>
      </c>
      <c r="B12164">
        <v>2.61</v>
      </c>
    </row>
    <row r="12165" spans="1:4" hidden="1">
      <c r="A12165" s="4">
        <v>40429</v>
      </c>
      <c r="B12165">
        <v>2.66</v>
      </c>
    </row>
    <row r="12166" spans="1:4" hidden="1">
      <c r="A12166" s="4">
        <v>40430</v>
      </c>
      <c r="B12166">
        <v>2.77</v>
      </c>
    </row>
    <row r="12167" spans="1:4" hidden="1">
      <c r="A12167" s="4">
        <v>40431</v>
      </c>
      <c r="B12167">
        <v>2.81</v>
      </c>
    </row>
    <row r="12168" spans="1:4" hidden="1">
      <c r="A12168" s="4">
        <v>40434</v>
      </c>
      <c r="B12168">
        <v>2.74</v>
      </c>
    </row>
    <row r="12169" spans="1:4" hidden="1">
      <c r="A12169" s="4">
        <v>40435</v>
      </c>
      <c r="B12169">
        <v>2.68</v>
      </c>
    </row>
    <row r="12170" spans="1:4" hidden="1">
      <c r="A12170" s="4">
        <v>40436</v>
      </c>
      <c r="B12170">
        <v>2.74</v>
      </c>
    </row>
    <row r="12171" spans="1:4" hidden="1">
      <c r="A12171" s="4">
        <v>40437</v>
      </c>
      <c r="B12171">
        <v>2.77</v>
      </c>
    </row>
    <row r="12172" spans="1:4" hidden="1">
      <c r="A12172" s="4">
        <v>40438</v>
      </c>
      <c r="B12172">
        <v>2.75</v>
      </c>
    </row>
    <row r="12173" spans="1:4" hidden="1">
      <c r="A12173" s="4">
        <v>40441</v>
      </c>
      <c r="B12173">
        <v>2.72</v>
      </c>
    </row>
    <row r="12174" spans="1:4" hidden="1">
      <c r="A12174" s="4">
        <v>40442</v>
      </c>
      <c r="B12174">
        <v>2.61</v>
      </c>
    </row>
    <row r="12175" spans="1:4" hidden="1">
      <c r="A12175" s="4">
        <v>40443</v>
      </c>
      <c r="B12175">
        <v>2.56</v>
      </c>
    </row>
    <row r="12176" spans="1:4" hidden="1">
      <c r="A12176" s="4">
        <v>40444</v>
      </c>
      <c r="B12176">
        <v>2.56</v>
      </c>
    </row>
    <row r="12177" spans="1:4" hidden="1">
      <c r="A12177" s="4">
        <v>40445</v>
      </c>
      <c r="B12177">
        <v>2.62</v>
      </c>
    </row>
    <row r="12178" spans="1:4" hidden="1">
      <c r="A12178" s="4">
        <v>40448</v>
      </c>
      <c r="B12178">
        <v>2.54</v>
      </c>
    </row>
    <row r="12179" spans="1:4" hidden="1">
      <c r="A12179" s="4">
        <v>40449</v>
      </c>
      <c r="B12179">
        <v>2.48</v>
      </c>
    </row>
    <row r="12180" spans="1:4" hidden="1">
      <c r="A12180" s="4">
        <v>40450</v>
      </c>
      <c r="B12180">
        <v>2.52</v>
      </c>
    </row>
    <row r="12181" spans="1:4" hidden="1">
      <c r="A12181" s="4">
        <v>40451</v>
      </c>
      <c r="B12181">
        <v>2.5299999999999998</v>
      </c>
      <c r="C12181" t="s">
        <v>196</v>
      </c>
      <c r="D12181" s="23">
        <f>AVERAGE(B12118:B12181)/100</f>
        <v>2.7845312500000014E-2</v>
      </c>
    </row>
    <row r="12182" spans="1:4" hidden="1">
      <c r="A12182" s="4">
        <v>40452</v>
      </c>
      <c r="B12182">
        <v>2.54</v>
      </c>
    </row>
    <row r="12183" spans="1:4" hidden="1">
      <c r="A12183" s="4">
        <v>40455</v>
      </c>
      <c r="B12183">
        <v>2.5</v>
      </c>
    </row>
    <row r="12184" spans="1:4" hidden="1">
      <c r="A12184" s="4">
        <v>40456</v>
      </c>
      <c r="B12184">
        <v>2.5</v>
      </c>
    </row>
    <row r="12185" spans="1:4" hidden="1">
      <c r="A12185" s="4">
        <v>40457</v>
      </c>
      <c r="B12185">
        <v>2.41</v>
      </c>
    </row>
    <row r="12186" spans="1:4" hidden="1">
      <c r="A12186" s="4">
        <v>40458</v>
      </c>
      <c r="B12186">
        <v>2.41</v>
      </c>
    </row>
    <row r="12187" spans="1:4" hidden="1">
      <c r="A12187" s="4">
        <v>40459</v>
      </c>
      <c r="B12187">
        <v>2.41</v>
      </c>
    </row>
    <row r="12188" spans="1:4" hidden="1">
      <c r="A12188" s="4">
        <v>40463</v>
      </c>
      <c r="B12188">
        <v>2.44</v>
      </c>
    </row>
    <row r="12189" spans="1:4" hidden="1">
      <c r="A12189" s="4">
        <v>40464</v>
      </c>
      <c r="B12189">
        <v>2.46</v>
      </c>
    </row>
    <row r="12190" spans="1:4" hidden="1">
      <c r="A12190" s="4">
        <v>40465</v>
      </c>
      <c r="B12190">
        <v>2.52</v>
      </c>
    </row>
    <row r="12191" spans="1:4" hidden="1">
      <c r="A12191" s="4">
        <v>40466</v>
      </c>
      <c r="B12191">
        <v>2.59</v>
      </c>
    </row>
    <row r="12192" spans="1:4" hidden="1">
      <c r="A12192" s="4">
        <v>40469</v>
      </c>
      <c r="B12192">
        <v>2.52</v>
      </c>
    </row>
    <row r="12193" spans="1:2" hidden="1">
      <c r="A12193" s="4">
        <v>40470</v>
      </c>
      <c r="B12193">
        <v>2.5</v>
      </c>
    </row>
    <row r="12194" spans="1:2" hidden="1">
      <c r="A12194" s="4">
        <v>40471</v>
      </c>
      <c r="B12194">
        <v>2.5099999999999998</v>
      </c>
    </row>
    <row r="12195" spans="1:2" hidden="1">
      <c r="A12195" s="4">
        <v>40472</v>
      </c>
      <c r="B12195">
        <v>2.57</v>
      </c>
    </row>
    <row r="12196" spans="1:2" hidden="1">
      <c r="A12196" s="4">
        <v>40473</v>
      </c>
      <c r="B12196">
        <v>2.59</v>
      </c>
    </row>
    <row r="12197" spans="1:2" hidden="1">
      <c r="A12197" s="4">
        <v>40476</v>
      </c>
      <c r="B12197">
        <v>2.59</v>
      </c>
    </row>
    <row r="12198" spans="1:2" hidden="1">
      <c r="A12198" s="4">
        <v>40477</v>
      </c>
      <c r="B12198">
        <v>2.67</v>
      </c>
    </row>
    <row r="12199" spans="1:2" hidden="1">
      <c r="A12199" s="4">
        <v>40478</v>
      </c>
      <c r="B12199">
        <v>2.75</v>
      </c>
    </row>
    <row r="12200" spans="1:2" hidden="1">
      <c r="A12200" s="4">
        <v>40479</v>
      </c>
      <c r="B12200">
        <v>2.69</v>
      </c>
    </row>
    <row r="12201" spans="1:2" hidden="1">
      <c r="A12201" s="4">
        <v>40480</v>
      </c>
      <c r="B12201">
        <v>2.63</v>
      </c>
    </row>
    <row r="12202" spans="1:2" hidden="1">
      <c r="A12202" s="4">
        <v>40483</v>
      </c>
      <c r="B12202">
        <v>2.66</v>
      </c>
    </row>
    <row r="12203" spans="1:2" hidden="1">
      <c r="A12203" s="4">
        <v>40484</v>
      </c>
      <c r="B12203">
        <v>2.63</v>
      </c>
    </row>
    <row r="12204" spans="1:2" hidden="1">
      <c r="A12204" s="4">
        <v>40485</v>
      </c>
      <c r="B12204">
        <v>2.67</v>
      </c>
    </row>
    <row r="12205" spans="1:2" hidden="1">
      <c r="A12205" s="4">
        <v>40486</v>
      </c>
      <c r="B12205">
        <v>2.5299999999999998</v>
      </c>
    </row>
    <row r="12206" spans="1:2" hidden="1">
      <c r="A12206" s="4">
        <v>40487</v>
      </c>
      <c r="B12206">
        <v>2.58</v>
      </c>
    </row>
    <row r="12207" spans="1:2" hidden="1">
      <c r="A12207" s="4">
        <v>40490</v>
      </c>
      <c r="B12207">
        <v>2.6</v>
      </c>
    </row>
    <row r="12208" spans="1:2" hidden="1">
      <c r="A12208" s="4">
        <v>40491</v>
      </c>
      <c r="B12208">
        <v>2.72</v>
      </c>
    </row>
    <row r="12209" spans="1:2" hidden="1">
      <c r="A12209" s="4">
        <v>40492</v>
      </c>
      <c r="B12209">
        <v>2.65</v>
      </c>
    </row>
    <row r="12210" spans="1:2" hidden="1">
      <c r="A12210" s="4">
        <v>40494</v>
      </c>
      <c r="B12210">
        <v>2.76</v>
      </c>
    </row>
    <row r="12211" spans="1:2" hidden="1">
      <c r="A12211" s="4">
        <v>40497</v>
      </c>
      <c r="B12211">
        <v>2.92</v>
      </c>
    </row>
    <row r="12212" spans="1:2" hidden="1">
      <c r="A12212" s="4">
        <v>40498</v>
      </c>
      <c r="B12212">
        <v>2.85</v>
      </c>
    </row>
    <row r="12213" spans="1:2" hidden="1">
      <c r="A12213" s="4">
        <v>40499</v>
      </c>
      <c r="B12213">
        <v>2.89</v>
      </c>
    </row>
    <row r="12214" spans="1:2" hidden="1">
      <c r="A12214" s="4">
        <v>40500</v>
      </c>
      <c r="B12214">
        <v>2.9</v>
      </c>
    </row>
    <row r="12215" spans="1:2" hidden="1">
      <c r="A12215" s="4">
        <v>40501</v>
      </c>
      <c r="B12215">
        <v>2.88</v>
      </c>
    </row>
    <row r="12216" spans="1:2" hidden="1">
      <c r="A12216" s="4">
        <v>40504</v>
      </c>
      <c r="B12216">
        <v>2.8</v>
      </c>
    </row>
    <row r="12217" spans="1:2" hidden="1">
      <c r="A12217" s="4">
        <v>40505</v>
      </c>
      <c r="B12217">
        <v>2.77</v>
      </c>
    </row>
    <row r="12218" spans="1:2" hidden="1">
      <c r="A12218" s="4">
        <v>40506</v>
      </c>
      <c r="B12218">
        <v>2.93</v>
      </c>
    </row>
    <row r="12219" spans="1:2" hidden="1">
      <c r="A12219" s="4">
        <v>40508</v>
      </c>
      <c r="B12219">
        <v>2.87</v>
      </c>
    </row>
    <row r="12220" spans="1:2" hidden="1">
      <c r="A12220" s="4">
        <v>40511</v>
      </c>
      <c r="B12220">
        <v>2.84</v>
      </c>
    </row>
    <row r="12221" spans="1:2" hidden="1">
      <c r="A12221" s="4">
        <v>40512</v>
      </c>
      <c r="B12221">
        <v>2.81</v>
      </c>
    </row>
    <row r="12222" spans="1:2" hidden="1">
      <c r="A12222" s="4">
        <v>40513</v>
      </c>
      <c r="B12222">
        <v>2.97</v>
      </c>
    </row>
    <row r="12223" spans="1:2" hidden="1">
      <c r="A12223" s="4">
        <v>40514</v>
      </c>
      <c r="B12223">
        <v>3.01</v>
      </c>
    </row>
    <row r="12224" spans="1:2" hidden="1">
      <c r="A12224" s="4">
        <v>40515</v>
      </c>
      <c r="B12224">
        <v>3.03</v>
      </c>
    </row>
    <row r="12225" spans="1:4" hidden="1">
      <c r="A12225" s="4">
        <v>40518</v>
      </c>
      <c r="B12225">
        <v>2.95</v>
      </c>
      <c r="C12225" s="12"/>
      <c r="D12225" s="23"/>
    </row>
    <row r="12226" spans="1:4" hidden="1">
      <c r="A12226" s="4">
        <v>40519</v>
      </c>
      <c r="B12226">
        <v>3.15</v>
      </c>
    </row>
    <row r="12227" spans="1:4" hidden="1">
      <c r="A12227" s="4">
        <v>40520</v>
      </c>
      <c r="B12227">
        <v>3.26</v>
      </c>
    </row>
    <row r="12228" spans="1:4" hidden="1">
      <c r="A12228" s="4">
        <v>40521</v>
      </c>
      <c r="B12228">
        <v>3.23</v>
      </c>
    </row>
    <row r="12229" spans="1:4" hidden="1">
      <c r="A12229" s="4">
        <v>40522</v>
      </c>
      <c r="B12229">
        <v>3.32</v>
      </c>
    </row>
    <row r="12230" spans="1:4" hidden="1">
      <c r="A12230" s="4">
        <v>40525</v>
      </c>
      <c r="B12230">
        <v>3.29</v>
      </c>
    </row>
    <row r="12231" spans="1:4" hidden="1">
      <c r="A12231" s="4">
        <v>40526</v>
      </c>
      <c r="B12231">
        <v>3.49</v>
      </c>
    </row>
    <row r="12232" spans="1:4" hidden="1">
      <c r="A12232" s="4">
        <v>40527</v>
      </c>
      <c r="B12232">
        <v>3.53</v>
      </c>
    </row>
    <row r="12233" spans="1:4" hidden="1">
      <c r="A12233" s="4">
        <v>40528</v>
      </c>
      <c r="B12233">
        <v>3.47</v>
      </c>
    </row>
    <row r="12234" spans="1:4" hidden="1">
      <c r="A12234" s="4">
        <v>40529</v>
      </c>
      <c r="B12234">
        <v>3.33</v>
      </c>
    </row>
    <row r="12235" spans="1:4" hidden="1">
      <c r="A12235" s="4">
        <v>40532</v>
      </c>
      <c r="B12235">
        <v>3.36</v>
      </c>
    </row>
    <row r="12236" spans="1:4" hidden="1">
      <c r="A12236" s="4">
        <v>40533</v>
      </c>
      <c r="B12236">
        <v>3.35</v>
      </c>
    </row>
    <row r="12237" spans="1:4" hidden="1">
      <c r="A12237" s="4">
        <v>40534</v>
      </c>
      <c r="B12237">
        <v>3.36</v>
      </c>
    </row>
    <row r="12238" spans="1:4" hidden="1">
      <c r="A12238" s="4">
        <v>40535</v>
      </c>
      <c r="B12238">
        <v>3.41</v>
      </c>
    </row>
    <row r="12239" spans="1:4" hidden="1">
      <c r="A12239" s="4">
        <v>40539</v>
      </c>
      <c r="B12239">
        <v>3.36</v>
      </c>
    </row>
    <row r="12240" spans="1:4" hidden="1">
      <c r="A12240" s="4">
        <v>40540</v>
      </c>
      <c r="B12240">
        <v>3.5</v>
      </c>
    </row>
    <row r="12241" spans="1:4" hidden="1">
      <c r="A12241" s="4">
        <v>40541</v>
      </c>
      <c r="B12241">
        <v>3.35</v>
      </c>
    </row>
    <row r="12242" spans="1:4" hidden="1">
      <c r="A12242" s="4">
        <v>40542</v>
      </c>
      <c r="B12242">
        <v>3.38</v>
      </c>
    </row>
    <row r="12243" spans="1:4" hidden="1">
      <c r="A12243" s="4">
        <v>40543</v>
      </c>
      <c r="B12243">
        <v>3.3</v>
      </c>
      <c r="C12243" t="s">
        <v>195</v>
      </c>
      <c r="D12243" s="23">
        <f>AVERAGE(B12182:B12243)/100</f>
        <v>2.8783870967741949E-2</v>
      </c>
    </row>
    <row r="12244" spans="1:4" hidden="1">
      <c r="A12244" s="4">
        <v>40546</v>
      </c>
      <c r="B12244">
        <v>3.36</v>
      </c>
    </row>
    <row r="12245" spans="1:4" hidden="1">
      <c r="A12245" s="4">
        <v>40547</v>
      </c>
      <c r="B12245">
        <v>3.36</v>
      </c>
    </row>
    <row r="12246" spans="1:4" hidden="1">
      <c r="A12246" s="4">
        <v>40548</v>
      </c>
      <c r="B12246">
        <v>3.5</v>
      </c>
    </row>
    <row r="12247" spans="1:4" hidden="1">
      <c r="A12247" s="4">
        <v>40549</v>
      </c>
      <c r="B12247">
        <v>3.44</v>
      </c>
    </row>
    <row r="12248" spans="1:4" hidden="1">
      <c r="A12248" s="4">
        <v>40550</v>
      </c>
      <c r="B12248">
        <v>3.34</v>
      </c>
    </row>
    <row r="12249" spans="1:4" hidden="1">
      <c r="A12249" s="4">
        <v>40553</v>
      </c>
      <c r="B12249">
        <v>3.32</v>
      </c>
    </row>
    <row r="12250" spans="1:4" hidden="1">
      <c r="A12250" s="4">
        <v>40554</v>
      </c>
      <c r="B12250">
        <v>3.37</v>
      </c>
    </row>
    <row r="12251" spans="1:4" hidden="1">
      <c r="A12251" s="4">
        <v>40555</v>
      </c>
      <c r="B12251">
        <v>3.4</v>
      </c>
    </row>
    <row r="12252" spans="1:4" hidden="1">
      <c r="A12252" s="4">
        <v>40556</v>
      </c>
      <c r="B12252">
        <v>3.34</v>
      </c>
    </row>
    <row r="12253" spans="1:4" hidden="1">
      <c r="A12253" s="4">
        <v>40557</v>
      </c>
      <c r="B12253">
        <v>3.35</v>
      </c>
    </row>
    <row r="12254" spans="1:4" hidden="1">
      <c r="A12254" s="4">
        <v>40561</v>
      </c>
      <c r="B12254">
        <v>3.39</v>
      </c>
    </row>
    <row r="12255" spans="1:4" hidden="1">
      <c r="A12255" s="4">
        <v>40562</v>
      </c>
      <c r="B12255">
        <v>3.37</v>
      </c>
    </row>
    <row r="12256" spans="1:4" hidden="1">
      <c r="A12256" s="4">
        <v>40563</v>
      </c>
      <c r="B12256">
        <v>3.47</v>
      </c>
    </row>
    <row r="12257" spans="1:2" hidden="1">
      <c r="A12257" s="4">
        <v>40564</v>
      </c>
      <c r="B12257">
        <v>3.44</v>
      </c>
    </row>
    <row r="12258" spans="1:2" hidden="1">
      <c r="A12258" s="4">
        <v>40567</v>
      </c>
      <c r="B12258">
        <v>3.43</v>
      </c>
    </row>
    <row r="12259" spans="1:2" hidden="1">
      <c r="A12259" s="4">
        <v>40568</v>
      </c>
      <c r="B12259">
        <v>3.35</v>
      </c>
    </row>
    <row r="12260" spans="1:2" hidden="1">
      <c r="A12260" s="4">
        <v>40569</v>
      </c>
      <c r="B12260">
        <v>3.45</v>
      </c>
    </row>
    <row r="12261" spans="1:2" hidden="1">
      <c r="A12261" s="4">
        <v>40570</v>
      </c>
      <c r="B12261">
        <v>3.42</v>
      </c>
    </row>
    <row r="12262" spans="1:2" hidden="1">
      <c r="A12262" s="4">
        <v>40571</v>
      </c>
      <c r="B12262">
        <v>3.36</v>
      </c>
    </row>
    <row r="12263" spans="1:2" hidden="1">
      <c r="A12263" s="4">
        <v>40574</v>
      </c>
      <c r="B12263">
        <v>3.42</v>
      </c>
    </row>
    <row r="12264" spans="1:2" hidden="1">
      <c r="A12264" s="4">
        <v>40575</v>
      </c>
      <c r="B12264">
        <v>3.48</v>
      </c>
    </row>
    <row r="12265" spans="1:2" hidden="1">
      <c r="A12265" s="4">
        <v>40576</v>
      </c>
      <c r="B12265">
        <v>3.52</v>
      </c>
    </row>
    <row r="12266" spans="1:2" hidden="1">
      <c r="A12266" s="4">
        <v>40577</v>
      </c>
      <c r="B12266">
        <v>3.58</v>
      </c>
    </row>
    <row r="12267" spans="1:2" hidden="1">
      <c r="A12267" s="4">
        <v>40578</v>
      </c>
      <c r="B12267">
        <v>3.68</v>
      </c>
    </row>
    <row r="12268" spans="1:2" hidden="1">
      <c r="A12268" s="4">
        <v>40581</v>
      </c>
      <c r="B12268">
        <v>3.68</v>
      </c>
    </row>
    <row r="12269" spans="1:2" hidden="1">
      <c r="A12269" s="4">
        <v>40582</v>
      </c>
      <c r="B12269">
        <v>3.75</v>
      </c>
    </row>
    <row r="12270" spans="1:2" hidden="1">
      <c r="A12270" s="4">
        <v>40583</v>
      </c>
      <c r="B12270">
        <v>3.65</v>
      </c>
    </row>
    <row r="12271" spans="1:2" hidden="1">
      <c r="A12271" s="4">
        <v>40584</v>
      </c>
      <c r="B12271">
        <v>3.7</v>
      </c>
    </row>
    <row r="12272" spans="1:2" hidden="1">
      <c r="A12272" s="4">
        <v>40585</v>
      </c>
      <c r="B12272">
        <v>3.64</v>
      </c>
    </row>
    <row r="12273" spans="1:2" hidden="1">
      <c r="A12273" s="4">
        <v>40588</v>
      </c>
      <c r="B12273">
        <v>3.62</v>
      </c>
    </row>
    <row r="12274" spans="1:2" hidden="1">
      <c r="A12274" s="4">
        <v>40589</v>
      </c>
      <c r="B12274">
        <v>3.61</v>
      </c>
    </row>
    <row r="12275" spans="1:2" hidden="1">
      <c r="A12275" s="4">
        <v>40590</v>
      </c>
      <c r="B12275">
        <v>3.62</v>
      </c>
    </row>
    <row r="12276" spans="1:2" hidden="1">
      <c r="A12276" s="4">
        <v>40591</v>
      </c>
      <c r="B12276">
        <v>3.58</v>
      </c>
    </row>
    <row r="12277" spans="1:2" hidden="1">
      <c r="A12277" s="4">
        <v>40592</v>
      </c>
      <c r="B12277">
        <v>3.59</v>
      </c>
    </row>
    <row r="12278" spans="1:2" hidden="1">
      <c r="A12278" s="4">
        <v>40596</v>
      </c>
      <c r="B12278">
        <v>3.46</v>
      </c>
    </row>
    <row r="12279" spans="1:2" hidden="1">
      <c r="A12279" s="4">
        <v>40597</v>
      </c>
      <c r="B12279">
        <v>3.49</v>
      </c>
    </row>
    <row r="12280" spans="1:2" hidden="1">
      <c r="A12280" s="4">
        <v>40598</v>
      </c>
      <c r="B12280">
        <v>3.46</v>
      </c>
    </row>
    <row r="12281" spans="1:2" hidden="1">
      <c r="A12281" s="4">
        <v>40599</v>
      </c>
      <c r="B12281">
        <v>3.42</v>
      </c>
    </row>
    <row r="12282" spans="1:2" hidden="1">
      <c r="A12282" s="4">
        <v>40602</v>
      </c>
      <c r="B12282">
        <v>3.42</v>
      </c>
    </row>
    <row r="12283" spans="1:2" hidden="1">
      <c r="A12283" s="4">
        <v>40603</v>
      </c>
      <c r="B12283">
        <v>3.41</v>
      </c>
    </row>
    <row r="12284" spans="1:2" hidden="1">
      <c r="A12284" s="4">
        <v>40604</v>
      </c>
      <c r="B12284">
        <v>3.46</v>
      </c>
    </row>
    <row r="12285" spans="1:2" hidden="1">
      <c r="A12285" s="4">
        <v>40605</v>
      </c>
      <c r="B12285">
        <v>3.58</v>
      </c>
    </row>
    <row r="12286" spans="1:2" hidden="1">
      <c r="A12286" s="4">
        <v>40606</v>
      </c>
      <c r="B12286">
        <v>3.49</v>
      </c>
    </row>
    <row r="12287" spans="1:2" hidden="1">
      <c r="A12287" s="4">
        <v>40609</v>
      </c>
      <c r="B12287">
        <v>3.51</v>
      </c>
    </row>
    <row r="12288" spans="1:2" hidden="1">
      <c r="A12288" s="4">
        <v>40610</v>
      </c>
      <c r="B12288">
        <v>3.56</v>
      </c>
    </row>
    <row r="12289" spans="1:4" hidden="1">
      <c r="A12289" s="4">
        <v>40611</v>
      </c>
      <c r="B12289">
        <v>3.48</v>
      </c>
      <c r="C12289" s="12"/>
      <c r="D12289" s="23"/>
    </row>
    <row r="12290" spans="1:4" hidden="1">
      <c r="A12290" s="4">
        <v>40612</v>
      </c>
      <c r="B12290">
        <v>3.37</v>
      </c>
    </row>
    <row r="12291" spans="1:4" hidden="1">
      <c r="A12291" s="4">
        <v>40613</v>
      </c>
      <c r="B12291">
        <v>3.4</v>
      </c>
    </row>
    <row r="12292" spans="1:4" hidden="1">
      <c r="A12292" s="4">
        <v>40616</v>
      </c>
      <c r="B12292">
        <v>3.36</v>
      </c>
    </row>
    <row r="12293" spans="1:4" hidden="1">
      <c r="A12293" s="4">
        <v>40617</v>
      </c>
      <c r="B12293">
        <v>3.33</v>
      </c>
    </row>
    <row r="12294" spans="1:4" hidden="1">
      <c r="A12294" s="4">
        <v>40618</v>
      </c>
      <c r="B12294">
        <v>3.22</v>
      </c>
    </row>
    <row r="12295" spans="1:4" hidden="1">
      <c r="A12295" s="4">
        <v>40619</v>
      </c>
      <c r="B12295">
        <v>3.25</v>
      </c>
    </row>
    <row r="12296" spans="1:4" hidden="1">
      <c r="A12296" s="4">
        <v>40620</v>
      </c>
      <c r="B12296">
        <v>3.28</v>
      </c>
    </row>
    <row r="12297" spans="1:4" hidden="1">
      <c r="A12297" s="4">
        <v>40623</v>
      </c>
      <c r="B12297">
        <v>3.34</v>
      </c>
    </row>
    <row r="12298" spans="1:4" hidden="1">
      <c r="A12298" s="4">
        <v>40624</v>
      </c>
      <c r="B12298">
        <v>3.34</v>
      </c>
    </row>
    <row r="12299" spans="1:4" hidden="1">
      <c r="A12299" s="4">
        <v>40625</v>
      </c>
      <c r="B12299">
        <v>3.36</v>
      </c>
    </row>
    <row r="12300" spans="1:4" hidden="1">
      <c r="A12300" s="4">
        <v>40626</v>
      </c>
      <c r="B12300">
        <v>3.42</v>
      </c>
    </row>
    <row r="12301" spans="1:4" hidden="1">
      <c r="A12301" s="4">
        <v>40627</v>
      </c>
      <c r="B12301">
        <v>3.46</v>
      </c>
    </row>
    <row r="12302" spans="1:4" hidden="1">
      <c r="A12302" s="4">
        <v>40630</v>
      </c>
      <c r="B12302">
        <v>3.47</v>
      </c>
    </row>
    <row r="12303" spans="1:4" hidden="1">
      <c r="A12303" s="4">
        <v>40631</v>
      </c>
      <c r="B12303">
        <v>3.5</v>
      </c>
    </row>
    <row r="12304" spans="1:4" hidden="1">
      <c r="A12304" s="4">
        <v>40632</v>
      </c>
      <c r="B12304">
        <v>3.47</v>
      </c>
    </row>
    <row r="12305" spans="1:4" hidden="1">
      <c r="A12305" s="4">
        <v>40633</v>
      </c>
      <c r="B12305">
        <v>3.47</v>
      </c>
      <c r="C12305" t="s">
        <v>194</v>
      </c>
      <c r="D12305" s="23">
        <f>AVERAGE(B12244:B12305)/100</f>
        <v>3.457419354838711E-2</v>
      </c>
    </row>
    <row r="12306" spans="1:4" hidden="1">
      <c r="A12306" s="4">
        <v>40634</v>
      </c>
      <c r="B12306">
        <v>3.46</v>
      </c>
    </row>
    <row r="12307" spans="1:4" hidden="1">
      <c r="A12307" s="4">
        <v>40637</v>
      </c>
      <c r="B12307">
        <v>3.45</v>
      </c>
    </row>
    <row r="12308" spans="1:4" hidden="1">
      <c r="A12308" s="4">
        <v>40638</v>
      </c>
      <c r="B12308">
        <v>3.5</v>
      </c>
    </row>
    <row r="12309" spans="1:4" hidden="1">
      <c r="A12309" s="4">
        <v>40639</v>
      </c>
      <c r="B12309">
        <v>3.56</v>
      </c>
    </row>
    <row r="12310" spans="1:4" hidden="1">
      <c r="A12310" s="4">
        <v>40640</v>
      </c>
      <c r="B12310">
        <v>3.58</v>
      </c>
    </row>
    <row r="12311" spans="1:4" hidden="1">
      <c r="A12311" s="4">
        <v>40641</v>
      </c>
      <c r="B12311">
        <v>3.59</v>
      </c>
    </row>
    <row r="12312" spans="1:4" hidden="1">
      <c r="A12312" s="4">
        <v>40644</v>
      </c>
      <c r="B12312">
        <v>3.59</v>
      </c>
    </row>
    <row r="12313" spans="1:4" hidden="1">
      <c r="A12313" s="4">
        <v>40645</v>
      </c>
      <c r="B12313">
        <v>3.52</v>
      </c>
    </row>
    <row r="12314" spans="1:4" hidden="1">
      <c r="A12314" s="4">
        <v>40646</v>
      </c>
      <c r="B12314">
        <v>3.49</v>
      </c>
    </row>
    <row r="12315" spans="1:4" hidden="1">
      <c r="A12315" s="4">
        <v>40647</v>
      </c>
      <c r="B12315">
        <v>3.51</v>
      </c>
    </row>
    <row r="12316" spans="1:4" hidden="1">
      <c r="A12316" s="4">
        <v>40648</v>
      </c>
      <c r="B12316">
        <v>3.43</v>
      </c>
    </row>
    <row r="12317" spans="1:4" hidden="1">
      <c r="A12317" s="4">
        <v>40651</v>
      </c>
      <c r="B12317">
        <v>3.4</v>
      </c>
    </row>
    <row r="12318" spans="1:4" hidden="1">
      <c r="A12318" s="4">
        <v>40652</v>
      </c>
      <c r="B12318">
        <v>3.39</v>
      </c>
    </row>
    <row r="12319" spans="1:4" hidden="1">
      <c r="A12319" s="4">
        <v>40653</v>
      </c>
      <c r="B12319">
        <v>3.43</v>
      </c>
    </row>
    <row r="12320" spans="1:4" hidden="1">
      <c r="A12320" s="4">
        <v>40654</v>
      </c>
      <c r="B12320">
        <v>3.42</v>
      </c>
    </row>
    <row r="12321" spans="1:2" hidden="1">
      <c r="A12321" s="4">
        <v>40658</v>
      </c>
      <c r="B12321">
        <v>3.39</v>
      </c>
    </row>
    <row r="12322" spans="1:2" hidden="1">
      <c r="A12322" s="4">
        <v>40659</v>
      </c>
      <c r="B12322">
        <v>3.34</v>
      </c>
    </row>
    <row r="12323" spans="1:2" hidden="1">
      <c r="A12323" s="4">
        <v>40660</v>
      </c>
      <c r="B12323">
        <v>3.39</v>
      </c>
    </row>
    <row r="12324" spans="1:2" hidden="1">
      <c r="A12324" s="4">
        <v>40661</v>
      </c>
      <c r="B12324">
        <v>3.34</v>
      </c>
    </row>
    <row r="12325" spans="1:2" hidden="1">
      <c r="A12325" s="4">
        <v>40662</v>
      </c>
      <c r="B12325">
        <v>3.32</v>
      </c>
    </row>
    <row r="12326" spans="1:2" hidden="1">
      <c r="A12326" s="4">
        <v>40665</v>
      </c>
      <c r="B12326">
        <v>3.31</v>
      </c>
    </row>
    <row r="12327" spans="1:2" hidden="1">
      <c r="A12327" s="4">
        <v>40666</v>
      </c>
      <c r="B12327">
        <v>3.28</v>
      </c>
    </row>
    <row r="12328" spans="1:2" hidden="1">
      <c r="A12328" s="4">
        <v>40667</v>
      </c>
      <c r="B12328">
        <v>3.25</v>
      </c>
    </row>
    <row r="12329" spans="1:2" hidden="1">
      <c r="A12329" s="4">
        <v>40668</v>
      </c>
      <c r="B12329">
        <v>3.18</v>
      </c>
    </row>
    <row r="12330" spans="1:2" hidden="1">
      <c r="A12330" s="4">
        <v>40669</v>
      </c>
      <c r="B12330">
        <v>3.19</v>
      </c>
    </row>
    <row r="12331" spans="1:2" hidden="1">
      <c r="A12331" s="4">
        <v>40672</v>
      </c>
      <c r="B12331">
        <v>3.17</v>
      </c>
    </row>
    <row r="12332" spans="1:2" hidden="1">
      <c r="A12332" s="4">
        <v>40673</v>
      </c>
      <c r="B12332">
        <v>3.23</v>
      </c>
    </row>
    <row r="12333" spans="1:2" hidden="1">
      <c r="A12333" s="4">
        <v>40674</v>
      </c>
      <c r="B12333">
        <v>3.19</v>
      </c>
    </row>
    <row r="12334" spans="1:2" hidden="1">
      <c r="A12334" s="4">
        <v>40675</v>
      </c>
      <c r="B12334">
        <v>3.22</v>
      </c>
    </row>
    <row r="12335" spans="1:2" hidden="1">
      <c r="A12335" s="4">
        <v>40676</v>
      </c>
      <c r="B12335">
        <v>3.18</v>
      </c>
    </row>
    <row r="12336" spans="1:2" hidden="1">
      <c r="A12336" s="4">
        <v>40679</v>
      </c>
      <c r="B12336">
        <v>3.15</v>
      </c>
    </row>
    <row r="12337" spans="1:4" hidden="1">
      <c r="A12337" s="4">
        <v>40680</v>
      </c>
      <c r="B12337">
        <v>3.12</v>
      </c>
    </row>
    <row r="12338" spans="1:4" hidden="1">
      <c r="A12338" s="4">
        <v>40681</v>
      </c>
      <c r="B12338">
        <v>3.18</v>
      </c>
    </row>
    <row r="12339" spans="1:4" hidden="1">
      <c r="A12339" s="4">
        <v>40682</v>
      </c>
      <c r="B12339">
        <v>3.17</v>
      </c>
    </row>
    <row r="12340" spans="1:4" hidden="1">
      <c r="A12340" s="4">
        <v>40683</v>
      </c>
      <c r="B12340">
        <v>3.15</v>
      </c>
    </row>
    <row r="12341" spans="1:4" hidden="1">
      <c r="A12341" s="4">
        <v>40686</v>
      </c>
      <c r="B12341">
        <v>3.13</v>
      </c>
    </row>
    <row r="12342" spans="1:4" hidden="1">
      <c r="A12342" s="4">
        <v>40687</v>
      </c>
      <c r="B12342">
        <v>3.12</v>
      </c>
    </row>
    <row r="12343" spans="1:4" hidden="1">
      <c r="A12343" s="4">
        <v>40688</v>
      </c>
      <c r="B12343">
        <v>3.13</v>
      </c>
    </row>
    <row r="12344" spans="1:4" hidden="1">
      <c r="A12344" s="4">
        <v>40689</v>
      </c>
      <c r="B12344">
        <v>3.07</v>
      </c>
    </row>
    <row r="12345" spans="1:4" hidden="1">
      <c r="A12345" s="4">
        <v>40690</v>
      </c>
      <c r="B12345">
        <v>3.07</v>
      </c>
    </row>
    <row r="12346" spans="1:4" hidden="1">
      <c r="A12346" s="4">
        <v>40694</v>
      </c>
      <c r="B12346">
        <v>3.05</v>
      </c>
    </row>
    <row r="12347" spans="1:4" hidden="1">
      <c r="A12347" s="4">
        <v>40695</v>
      </c>
      <c r="B12347">
        <v>2.96</v>
      </c>
    </row>
    <row r="12348" spans="1:4" hidden="1">
      <c r="A12348" s="4">
        <v>40696</v>
      </c>
      <c r="B12348">
        <v>3.04</v>
      </c>
    </row>
    <row r="12349" spans="1:4" hidden="1">
      <c r="A12349" s="4">
        <v>40697</v>
      </c>
      <c r="B12349">
        <v>2.99</v>
      </c>
    </row>
    <row r="12350" spans="1:4" hidden="1">
      <c r="A12350" s="4">
        <v>40700</v>
      </c>
      <c r="B12350">
        <v>3.01</v>
      </c>
    </row>
    <row r="12351" spans="1:4" hidden="1">
      <c r="A12351" s="4">
        <v>40701</v>
      </c>
      <c r="B12351">
        <v>3.01</v>
      </c>
    </row>
    <row r="12352" spans="1:4" hidden="1">
      <c r="A12352" s="4">
        <v>40702</v>
      </c>
      <c r="B12352">
        <v>2.98</v>
      </c>
      <c r="C12352" s="12"/>
      <c r="D12352" s="23"/>
    </row>
    <row r="12353" spans="1:4" hidden="1">
      <c r="A12353" s="4">
        <v>40703</v>
      </c>
      <c r="B12353">
        <v>3.01</v>
      </c>
    </row>
    <row r="12354" spans="1:4" hidden="1">
      <c r="A12354" s="4">
        <v>40704</v>
      </c>
      <c r="B12354">
        <v>2.99</v>
      </c>
    </row>
    <row r="12355" spans="1:4" hidden="1">
      <c r="A12355" s="4">
        <v>40707</v>
      </c>
      <c r="B12355">
        <v>3</v>
      </c>
    </row>
    <row r="12356" spans="1:4" hidden="1">
      <c r="A12356" s="4">
        <v>40708</v>
      </c>
      <c r="B12356">
        <v>3.11</v>
      </c>
    </row>
    <row r="12357" spans="1:4" hidden="1">
      <c r="A12357" s="4">
        <v>40709</v>
      </c>
      <c r="B12357">
        <v>2.98</v>
      </c>
    </row>
    <row r="12358" spans="1:4" hidden="1">
      <c r="A12358" s="4">
        <v>40710</v>
      </c>
      <c r="B12358">
        <v>2.93</v>
      </c>
    </row>
    <row r="12359" spans="1:4" hidden="1">
      <c r="A12359" s="4">
        <v>40711</v>
      </c>
      <c r="B12359">
        <v>2.94</v>
      </c>
    </row>
    <row r="12360" spans="1:4" hidden="1">
      <c r="A12360" s="4">
        <v>40714</v>
      </c>
      <c r="B12360">
        <v>2.97</v>
      </c>
    </row>
    <row r="12361" spans="1:4" hidden="1">
      <c r="A12361" s="4">
        <v>40715</v>
      </c>
      <c r="B12361">
        <v>2.99</v>
      </c>
    </row>
    <row r="12362" spans="1:4" hidden="1">
      <c r="A12362" s="4">
        <v>40716</v>
      </c>
      <c r="B12362">
        <v>3.01</v>
      </c>
    </row>
    <row r="12363" spans="1:4" hidden="1">
      <c r="A12363" s="4">
        <v>40717</v>
      </c>
      <c r="B12363">
        <v>2.93</v>
      </c>
    </row>
    <row r="12364" spans="1:4" hidden="1">
      <c r="A12364" s="4">
        <v>40718</v>
      </c>
      <c r="B12364">
        <v>2.88</v>
      </c>
    </row>
    <row r="12365" spans="1:4" hidden="1">
      <c r="A12365" s="4">
        <v>40721</v>
      </c>
      <c r="B12365">
        <v>2.95</v>
      </c>
    </row>
    <row r="12366" spans="1:4" hidden="1">
      <c r="A12366" s="4">
        <v>40722</v>
      </c>
      <c r="B12366">
        <v>3.05</v>
      </c>
    </row>
    <row r="12367" spans="1:4" hidden="1">
      <c r="A12367" s="4">
        <v>40723</v>
      </c>
      <c r="B12367">
        <v>3.14</v>
      </c>
    </row>
    <row r="12368" spans="1:4" hidden="1">
      <c r="A12368" s="4">
        <v>40724</v>
      </c>
      <c r="B12368">
        <v>3.18</v>
      </c>
      <c r="C12368" t="s">
        <v>193</v>
      </c>
      <c r="D12368" s="23">
        <f>AVERAGE(B12306:B12368)/100</f>
        <v>3.2014285714285717E-2</v>
      </c>
    </row>
    <row r="12369" spans="1:2" hidden="1">
      <c r="A12369" s="4">
        <v>40725</v>
      </c>
      <c r="B12369">
        <v>3.22</v>
      </c>
    </row>
    <row r="12370" spans="1:2" hidden="1">
      <c r="A12370" s="4">
        <v>40729</v>
      </c>
      <c r="B12370">
        <v>3.16</v>
      </c>
    </row>
    <row r="12371" spans="1:2" hidden="1">
      <c r="A12371" s="4">
        <v>40730</v>
      </c>
      <c r="B12371">
        <v>3.12</v>
      </c>
    </row>
    <row r="12372" spans="1:2" hidden="1">
      <c r="A12372" s="4">
        <v>40731</v>
      </c>
      <c r="B12372">
        <v>3.17</v>
      </c>
    </row>
    <row r="12373" spans="1:2" hidden="1">
      <c r="A12373" s="4">
        <v>40732</v>
      </c>
      <c r="B12373">
        <v>3.03</v>
      </c>
    </row>
    <row r="12374" spans="1:2" hidden="1">
      <c r="A12374" s="4">
        <v>40735</v>
      </c>
      <c r="B12374">
        <v>2.94</v>
      </c>
    </row>
    <row r="12375" spans="1:2" hidden="1">
      <c r="A12375" s="4">
        <v>40736</v>
      </c>
      <c r="B12375">
        <v>2.92</v>
      </c>
    </row>
    <row r="12376" spans="1:2" hidden="1">
      <c r="A12376" s="4">
        <v>40737</v>
      </c>
      <c r="B12376">
        <v>2.92</v>
      </c>
    </row>
    <row r="12377" spans="1:2" hidden="1">
      <c r="A12377" s="4">
        <v>40738</v>
      </c>
      <c r="B12377">
        <v>2.98</v>
      </c>
    </row>
    <row r="12378" spans="1:2" hidden="1">
      <c r="A12378" s="4">
        <v>40739</v>
      </c>
      <c r="B12378">
        <v>2.94</v>
      </c>
    </row>
    <row r="12379" spans="1:2" hidden="1">
      <c r="A12379" s="4">
        <v>40742</v>
      </c>
      <c r="B12379">
        <v>2.94</v>
      </c>
    </row>
    <row r="12380" spans="1:2" hidden="1">
      <c r="A12380" s="4">
        <v>40743</v>
      </c>
      <c r="B12380">
        <v>2.91</v>
      </c>
    </row>
    <row r="12381" spans="1:2" hidden="1">
      <c r="A12381" s="4">
        <v>40744</v>
      </c>
      <c r="B12381">
        <v>2.96</v>
      </c>
    </row>
    <row r="12382" spans="1:2" hidden="1">
      <c r="A12382" s="4">
        <v>40745</v>
      </c>
      <c r="B12382">
        <v>3.03</v>
      </c>
    </row>
    <row r="12383" spans="1:2" hidden="1">
      <c r="A12383" s="4">
        <v>40746</v>
      </c>
      <c r="B12383">
        <v>2.99</v>
      </c>
    </row>
    <row r="12384" spans="1:2" hidden="1">
      <c r="A12384" s="4">
        <v>40749</v>
      </c>
      <c r="B12384">
        <v>3.03</v>
      </c>
    </row>
    <row r="12385" spans="1:2" hidden="1">
      <c r="A12385" s="4">
        <v>40750</v>
      </c>
      <c r="B12385">
        <v>2.99</v>
      </c>
    </row>
    <row r="12386" spans="1:2" hidden="1">
      <c r="A12386" s="4">
        <v>40751</v>
      </c>
      <c r="B12386">
        <v>3.01</v>
      </c>
    </row>
    <row r="12387" spans="1:2" hidden="1">
      <c r="A12387" s="4">
        <v>40752</v>
      </c>
      <c r="B12387">
        <v>2.98</v>
      </c>
    </row>
    <row r="12388" spans="1:2" hidden="1">
      <c r="A12388" s="4">
        <v>40753</v>
      </c>
      <c r="B12388">
        <v>2.82</v>
      </c>
    </row>
    <row r="12389" spans="1:2" hidden="1">
      <c r="A12389" s="4">
        <v>40756</v>
      </c>
      <c r="B12389">
        <v>2.77</v>
      </c>
    </row>
    <row r="12390" spans="1:2" hidden="1">
      <c r="A12390" s="4">
        <v>40757</v>
      </c>
      <c r="B12390">
        <v>2.66</v>
      </c>
    </row>
    <row r="12391" spans="1:2" hidden="1">
      <c r="A12391" s="4">
        <v>40758</v>
      </c>
      <c r="B12391">
        <v>2.64</v>
      </c>
    </row>
    <row r="12392" spans="1:2" hidden="1">
      <c r="A12392" s="4">
        <v>40759</v>
      </c>
      <c r="B12392">
        <v>2.4700000000000002</v>
      </c>
    </row>
    <row r="12393" spans="1:2" hidden="1">
      <c r="A12393" s="4">
        <v>40760</v>
      </c>
      <c r="B12393">
        <v>2.58</v>
      </c>
    </row>
    <row r="12394" spans="1:2" hidden="1">
      <c r="A12394" s="4">
        <v>40763</v>
      </c>
      <c r="B12394">
        <v>2.4</v>
      </c>
    </row>
    <row r="12395" spans="1:2" hidden="1">
      <c r="A12395" s="4">
        <v>40764</v>
      </c>
      <c r="B12395">
        <v>2.2000000000000002</v>
      </c>
    </row>
    <row r="12396" spans="1:2" hidden="1">
      <c r="A12396" s="4">
        <v>40765</v>
      </c>
      <c r="B12396">
        <v>2.17</v>
      </c>
    </row>
    <row r="12397" spans="1:2" hidden="1">
      <c r="A12397" s="4">
        <v>40766</v>
      </c>
      <c r="B12397">
        <v>2.34</v>
      </c>
    </row>
    <row r="12398" spans="1:2" hidden="1">
      <c r="A12398" s="4">
        <v>40767</v>
      </c>
      <c r="B12398">
        <v>2.2400000000000002</v>
      </c>
    </row>
    <row r="12399" spans="1:2" hidden="1">
      <c r="A12399" s="4">
        <v>40770</v>
      </c>
      <c r="B12399">
        <v>2.29</v>
      </c>
    </row>
    <row r="12400" spans="1:2" hidden="1">
      <c r="A12400" s="4">
        <v>40771</v>
      </c>
      <c r="B12400">
        <v>2.23</v>
      </c>
    </row>
    <row r="12401" spans="1:4" hidden="1">
      <c r="A12401" s="4">
        <v>40772</v>
      </c>
      <c r="B12401">
        <v>2.17</v>
      </c>
    </row>
    <row r="12402" spans="1:4" hidden="1">
      <c r="A12402" s="4">
        <v>40773</v>
      </c>
      <c r="B12402">
        <v>2.08</v>
      </c>
    </row>
    <row r="12403" spans="1:4" hidden="1">
      <c r="A12403" s="4">
        <v>40774</v>
      </c>
      <c r="B12403">
        <v>2.0699999999999998</v>
      </c>
    </row>
    <row r="12404" spans="1:4" hidden="1">
      <c r="A12404" s="4">
        <v>40777</v>
      </c>
      <c r="B12404">
        <v>2.1</v>
      </c>
    </row>
    <row r="12405" spans="1:4" hidden="1">
      <c r="A12405" s="4">
        <v>40778</v>
      </c>
      <c r="B12405">
        <v>2.15</v>
      </c>
    </row>
    <row r="12406" spans="1:4" hidden="1">
      <c r="A12406" s="4">
        <v>40779</v>
      </c>
      <c r="B12406">
        <v>2.29</v>
      </c>
    </row>
    <row r="12407" spans="1:4" hidden="1">
      <c r="A12407" s="4">
        <v>40780</v>
      </c>
      <c r="B12407">
        <v>2.23</v>
      </c>
    </row>
    <row r="12408" spans="1:4" hidden="1">
      <c r="A12408" s="4">
        <v>40781</v>
      </c>
      <c r="B12408">
        <v>2.19</v>
      </c>
    </row>
    <row r="12409" spans="1:4" hidden="1">
      <c r="A12409" s="4">
        <v>40784</v>
      </c>
      <c r="B12409">
        <v>2.2799999999999998</v>
      </c>
    </row>
    <row r="12410" spans="1:4" hidden="1">
      <c r="A12410" s="4">
        <v>40785</v>
      </c>
      <c r="B12410">
        <v>2.19</v>
      </c>
    </row>
    <row r="12411" spans="1:4" hidden="1">
      <c r="A12411" s="4">
        <v>40786</v>
      </c>
      <c r="B12411">
        <v>2.23</v>
      </c>
    </row>
    <row r="12412" spans="1:4" hidden="1">
      <c r="A12412" s="4">
        <v>40787</v>
      </c>
      <c r="B12412">
        <v>2.15</v>
      </c>
    </row>
    <row r="12413" spans="1:4" hidden="1">
      <c r="A12413" s="4">
        <v>40788</v>
      </c>
      <c r="B12413">
        <v>2.02</v>
      </c>
      <c r="C12413" s="12"/>
      <c r="D12413" s="23"/>
    </row>
    <row r="12414" spans="1:4" hidden="1">
      <c r="A12414" s="4">
        <v>40792</v>
      </c>
      <c r="B12414">
        <v>1.98</v>
      </c>
    </row>
    <row r="12415" spans="1:4" hidden="1">
      <c r="A12415" s="4">
        <v>40793</v>
      </c>
      <c r="B12415">
        <v>2.0499999999999998</v>
      </c>
    </row>
    <row r="12416" spans="1:4" hidden="1">
      <c r="A12416" s="4">
        <v>40794</v>
      </c>
      <c r="B12416">
        <v>2</v>
      </c>
    </row>
    <row r="12417" spans="1:4" hidden="1">
      <c r="A12417" s="4">
        <v>40795</v>
      </c>
      <c r="B12417">
        <v>1.93</v>
      </c>
    </row>
    <row r="12418" spans="1:4" hidden="1">
      <c r="A12418" s="4">
        <v>40798</v>
      </c>
      <c r="B12418">
        <v>1.94</v>
      </c>
    </row>
    <row r="12419" spans="1:4" hidden="1">
      <c r="A12419" s="4">
        <v>40799</v>
      </c>
      <c r="B12419">
        <v>2</v>
      </c>
    </row>
    <row r="12420" spans="1:4" hidden="1">
      <c r="A12420" s="4">
        <v>40800</v>
      </c>
      <c r="B12420">
        <v>2.0299999999999998</v>
      </c>
    </row>
    <row r="12421" spans="1:4" hidden="1">
      <c r="A12421" s="4">
        <v>40801</v>
      </c>
      <c r="B12421">
        <v>2.09</v>
      </c>
    </row>
    <row r="12422" spans="1:4" hidden="1">
      <c r="A12422" s="4">
        <v>40802</v>
      </c>
      <c r="B12422">
        <v>2.08</v>
      </c>
    </row>
    <row r="12423" spans="1:4" hidden="1">
      <c r="A12423" s="4">
        <v>40805</v>
      </c>
      <c r="B12423">
        <v>1.97</v>
      </c>
    </row>
    <row r="12424" spans="1:4" hidden="1">
      <c r="A12424" s="4">
        <v>40806</v>
      </c>
      <c r="B12424">
        <v>1.95</v>
      </c>
    </row>
    <row r="12425" spans="1:4" hidden="1">
      <c r="A12425" s="4">
        <v>40807</v>
      </c>
      <c r="B12425">
        <v>1.88</v>
      </c>
    </row>
    <row r="12426" spans="1:4" hidden="1">
      <c r="A12426" s="4">
        <v>40808</v>
      </c>
      <c r="B12426">
        <v>1.72</v>
      </c>
    </row>
    <row r="12427" spans="1:4" hidden="1">
      <c r="A12427" s="4">
        <v>40809</v>
      </c>
      <c r="B12427">
        <v>1.84</v>
      </c>
    </row>
    <row r="12428" spans="1:4" hidden="1">
      <c r="A12428" s="4">
        <v>40812</v>
      </c>
      <c r="B12428">
        <v>1.91</v>
      </c>
    </row>
    <row r="12429" spans="1:4" hidden="1">
      <c r="A12429" s="4">
        <v>40813</v>
      </c>
      <c r="B12429">
        <v>2</v>
      </c>
    </row>
    <row r="12430" spans="1:4" hidden="1">
      <c r="A12430" s="4">
        <v>40814</v>
      </c>
      <c r="B12430">
        <v>2.0299999999999998</v>
      </c>
    </row>
    <row r="12431" spans="1:4" hidden="1">
      <c r="A12431" s="4">
        <v>40815</v>
      </c>
      <c r="B12431">
        <v>1.99</v>
      </c>
    </row>
    <row r="12432" spans="1:4" hidden="1">
      <c r="A12432" s="4">
        <v>40816</v>
      </c>
      <c r="B12432">
        <v>1.92</v>
      </c>
      <c r="C12432" t="s">
        <v>192</v>
      </c>
      <c r="D12432" s="23">
        <f>AVERAGE(B12369:B12432)/100</f>
        <v>2.4142187500000002E-2</v>
      </c>
    </row>
    <row r="12433" spans="1:2" hidden="1">
      <c r="A12433" s="4">
        <v>40819</v>
      </c>
      <c r="B12433">
        <v>1.8</v>
      </c>
    </row>
    <row r="12434" spans="1:2" hidden="1">
      <c r="A12434" s="4">
        <v>40820</v>
      </c>
      <c r="B12434">
        <v>1.81</v>
      </c>
    </row>
    <row r="12435" spans="1:2" hidden="1">
      <c r="A12435" s="4">
        <v>40821</v>
      </c>
      <c r="B12435">
        <v>1.92</v>
      </c>
    </row>
    <row r="12436" spans="1:2" hidden="1">
      <c r="A12436" s="4">
        <v>40822</v>
      </c>
      <c r="B12436">
        <v>2.0099999999999998</v>
      </c>
    </row>
    <row r="12437" spans="1:2" hidden="1">
      <c r="A12437" s="4">
        <v>40823</v>
      </c>
      <c r="B12437">
        <v>2.1</v>
      </c>
    </row>
    <row r="12438" spans="1:2" hidden="1">
      <c r="A12438" s="4">
        <v>40827</v>
      </c>
      <c r="B12438">
        <v>2.1800000000000002</v>
      </c>
    </row>
    <row r="12439" spans="1:2" hidden="1">
      <c r="A12439" s="4">
        <v>40828</v>
      </c>
      <c r="B12439">
        <v>2.2400000000000002</v>
      </c>
    </row>
    <row r="12440" spans="1:2" hidden="1">
      <c r="A12440" s="4">
        <v>40829</v>
      </c>
      <c r="B12440">
        <v>2.19</v>
      </c>
    </row>
    <row r="12441" spans="1:2" hidden="1">
      <c r="A12441" s="4">
        <v>40830</v>
      </c>
      <c r="B12441">
        <v>2.2599999999999998</v>
      </c>
    </row>
    <row r="12442" spans="1:2" hidden="1">
      <c r="A12442" s="4">
        <v>40833</v>
      </c>
      <c r="B12442">
        <v>2.1800000000000002</v>
      </c>
    </row>
    <row r="12443" spans="1:2" hidden="1">
      <c r="A12443" s="4">
        <v>40834</v>
      </c>
      <c r="B12443">
        <v>2.19</v>
      </c>
    </row>
    <row r="12444" spans="1:2" hidden="1">
      <c r="A12444" s="4">
        <v>40835</v>
      </c>
      <c r="B12444">
        <v>2.1800000000000002</v>
      </c>
    </row>
    <row r="12445" spans="1:2" hidden="1">
      <c r="A12445" s="4">
        <v>40836</v>
      </c>
      <c r="B12445">
        <v>2.2000000000000002</v>
      </c>
    </row>
    <row r="12446" spans="1:2" hidden="1">
      <c r="A12446" s="4">
        <v>40837</v>
      </c>
      <c r="B12446">
        <v>2.23</v>
      </c>
    </row>
    <row r="12447" spans="1:2" hidden="1">
      <c r="A12447" s="4">
        <v>40840</v>
      </c>
      <c r="B12447">
        <v>2.25</v>
      </c>
    </row>
    <row r="12448" spans="1:2" hidden="1">
      <c r="A12448" s="4">
        <v>40841</v>
      </c>
      <c r="B12448">
        <v>2.14</v>
      </c>
    </row>
    <row r="12449" spans="1:2" hidden="1">
      <c r="A12449" s="4">
        <v>40842</v>
      </c>
      <c r="B12449">
        <v>2.23</v>
      </c>
    </row>
    <row r="12450" spans="1:2" hidden="1">
      <c r="A12450" s="4">
        <v>40843</v>
      </c>
      <c r="B12450">
        <v>2.42</v>
      </c>
    </row>
    <row r="12451" spans="1:2" hidden="1">
      <c r="A12451" s="4">
        <v>40844</v>
      </c>
      <c r="B12451">
        <v>2.34</v>
      </c>
    </row>
    <row r="12452" spans="1:2" hidden="1">
      <c r="A12452" s="4">
        <v>40847</v>
      </c>
      <c r="B12452">
        <v>2.17</v>
      </c>
    </row>
    <row r="12453" spans="1:2" hidden="1">
      <c r="A12453" s="4">
        <v>40848</v>
      </c>
      <c r="B12453">
        <v>2.0099999999999998</v>
      </c>
    </row>
    <row r="12454" spans="1:2" hidden="1">
      <c r="A12454" s="4">
        <v>40849</v>
      </c>
      <c r="B12454">
        <v>2.0299999999999998</v>
      </c>
    </row>
    <row r="12455" spans="1:2" hidden="1">
      <c r="A12455" s="4">
        <v>40850</v>
      </c>
      <c r="B12455">
        <v>2.09</v>
      </c>
    </row>
    <row r="12456" spans="1:2" hidden="1">
      <c r="A12456" s="4">
        <v>40851</v>
      </c>
      <c r="B12456">
        <v>2.06</v>
      </c>
    </row>
    <row r="12457" spans="1:2" hidden="1">
      <c r="A12457" s="4">
        <v>40854</v>
      </c>
      <c r="B12457">
        <v>2.04</v>
      </c>
    </row>
    <row r="12458" spans="1:2" hidden="1">
      <c r="A12458" s="4">
        <v>40855</v>
      </c>
      <c r="B12458">
        <v>2.1</v>
      </c>
    </row>
    <row r="12459" spans="1:2" hidden="1">
      <c r="A12459" s="4">
        <v>40856</v>
      </c>
      <c r="B12459">
        <v>2</v>
      </c>
    </row>
    <row r="12460" spans="1:2" hidden="1">
      <c r="A12460" s="4">
        <v>40857</v>
      </c>
      <c r="B12460">
        <v>2.04</v>
      </c>
    </row>
    <row r="12461" spans="1:2" hidden="1">
      <c r="A12461" s="4">
        <v>40861</v>
      </c>
      <c r="B12461">
        <v>2.04</v>
      </c>
    </row>
    <row r="12462" spans="1:2" hidden="1">
      <c r="A12462" s="4">
        <v>40862</v>
      </c>
      <c r="B12462">
        <v>2.06</v>
      </c>
    </row>
    <row r="12463" spans="1:2" hidden="1">
      <c r="A12463" s="4">
        <v>40863</v>
      </c>
      <c r="B12463">
        <v>2.0099999999999998</v>
      </c>
    </row>
    <row r="12464" spans="1:2" hidden="1">
      <c r="A12464" s="4">
        <v>40864</v>
      </c>
      <c r="B12464">
        <v>1.96</v>
      </c>
    </row>
    <row r="12465" spans="1:4" hidden="1">
      <c r="A12465" s="4">
        <v>40865</v>
      </c>
      <c r="B12465">
        <v>2.0099999999999998</v>
      </c>
    </row>
    <row r="12466" spans="1:4" hidden="1">
      <c r="A12466" s="4">
        <v>40868</v>
      </c>
      <c r="B12466">
        <v>1.97</v>
      </c>
    </row>
    <row r="12467" spans="1:4" hidden="1">
      <c r="A12467" s="4">
        <v>40869</v>
      </c>
      <c r="B12467">
        <v>1.94</v>
      </c>
    </row>
    <row r="12468" spans="1:4" hidden="1">
      <c r="A12468" s="4">
        <v>40870</v>
      </c>
      <c r="B12468">
        <v>1.89</v>
      </c>
    </row>
    <row r="12469" spans="1:4" hidden="1">
      <c r="A12469" s="4">
        <v>40872</v>
      </c>
      <c r="B12469">
        <v>1.97</v>
      </c>
    </row>
    <row r="12470" spans="1:4" hidden="1">
      <c r="A12470" s="4">
        <v>40875</v>
      </c>
      <c r="B12470">
        <v>1.97</v>
      </c>
    </row>
    <row r="12471" spans="1:4" hidden="1">
      <c r="A12471" s="4">
        <v>40876</v>
      </c>
      <c r="B12471">
        <v>2</v>
      </c>
    </row>
    <row r="12472" spans="1:4" hidden="1">
      <c r="A12472" s="4">
        <v>40877</v>
      </c>
      <c r="B12472">
        <v>2.08</v>
      </c>
    </row>
    <row r="12473" spans="1:4" hidden="1">
      <c r="A12473" s="4">
        <v>40878</v>
      </c>
      <c r="B12473">
        <v>2.11</v>
      </c>
      <c r="C12473" s="12"/>
      <c r="D12473" s="23"/>
    </row>
    <row r="12474" spans="1:4" hidden="1">
      <c r="A12474" s="4">
        <v>40879</v>
      </c>
      <c r="B12474">
        <v>2.0499999999999998</v>
      </c>
    </row>
    <row r="12475" spans="1:4" hidden="1">
      <c r="A12475" s="4">
        <v>40882</v>
      </c>
      <c r="B12475">
        <v>2.04</v>
      </c>
    </row>
    <row r="12476" spans="1:4" hidden="1">
      <c r="A12476" s="4">
        <v>40883</v>
      </c>
      <c r="B12476">
        <v>2.08</v>
      </c>
    </row>
    <row r="12477" spans="1:4" hidden="1">
      <c r="A12477" s="4">
        <v>40884</v>
      </c>
      <c r="B12477">
        <v>2.02</v>
      </c>
    </row>
    <row r="12478" spans="1:4" hidden="1">
      <c r="A12478" s="4">
        <v>40885</v>
      </c>
      <c r="B12478">
        <v>1.99</v>
      </c>
    </row>
    <row r="12479" spans="1:4" hidden="1">
      <c r="A12479" s="4">
        <v>40886</v>
      </c>
      <c r="B12479">
        <v>2.0699999999999998</v>
      </c>
    </row>
    <row r="12480" spans="1:4" hidden="1">
      <c r="A12480" s="4">
        <v>40889</v>
      </c>
      <c r="B12480">
        <v>2.0299999999999998</v>
      </c>
    </row>
    <row r="12481" spans="1:4" hidden="1">
      <c r="A12481" s="4">
        <v>40890</v>
      </c>
      <c r="B12481">
        <v>1.96</v>
      </c>
    </row>
    <row r="12482" spans="1:4" hidden="1">
      <c r="A12482" s="4">
        <v>40891</v>
      </c>
      <c r="B12482">
        <v>1.92</v>
      </c>
    </row>
    <row r="12483" spans="1:4" hidden="1">
      <c r="A12483" s="4">
        <v>40892</v>
      </c>
      <c r="B12483">
        <v>1.92</v>
      </c>
    </row>
    <row r="12484" spans="1:4" hidden="1">
      <c r="A12484" s="4">
        <v>40893</v>
      </c>
      <c r="B12484">
        <v>1.86</v>
      </c>
    </row>
    <row r="12485" spans="1:4" hidden="1">
      <c r="A12485" s="4">
        <v>40896</v>
      </c>
      <c r="B12485">
        <v>1.82</v>
      </c>
    </row>
    <row r="12486" spans="1:4" hidden="1">
      <c r="A12486" s="4">
        <v>40897</v>
      </c>
      <c r="B12486">
        <v>1.94</v>
      </c>
    </row>
    <row r="12487" spans="1:4" hidden="1">
      <c r="A12487" s="4">
        <v>40898</v>
      </c>
      <c r="B12487">
        <v>1.98</v>
      </c>
    </row>
    <row r="12488" spans="1:4" hidden="1">
      <c r="A12488" s="4">
        <v>40899</v>
      </c>
      <c r="B12488">
        <v>1.97</v>
      </c>
    </row>
    <row r="12489" spans="1:4" hidden="1">
      <c r="A12489" s="4">
        <v>40900</v>
      </c>
      <c r="B12489">
        <v>2.0299999999999998</v>
      </c>
    </row>
    <row r="12490" spans="1:4" hidden="1">
      <c r="A12490" s="4">
        <v>40904</v>
      </c>
      <c r="B12490">
        <v>2.02</v>
      </c>
    </row>
    <row r="12491" spans="1:4" hidden="1">
      <c r="A12491" s="4">
        <v>40905</v>
      </c>
      <c r="B12491">
        <v>1.93</v>
      </c>
    </row>
    <row r="12492" spans="1:4" hidden="1">
      <c r="A12492" s="4">
        <v>40906</v>
      </c>
      <c r="B12492">
        <v>1.91</v>
      </c>
    </row>
    <row r="12493" spans="1:4" hidden="1">
      <c r="A12493" s="4">
        <v>40907</v>
      </c>
      <c r="B12493">
        <v>1.89</v>
      </c>
      <c r="C12493" t="s">
        <v>191</v>
      </c>
      <c r="D12493" s="23">
        <f>AVERAGE(B12433:B12493)/100</f>
        <v>2.0467213114754093E-2</v>
      </c>
    </row>
    <row r="12494" spans="1:4" hidden="1">
      <c r="A12494" s="4">
        <v>40911</v>
      </c>
      <c r="B12494">
        <v>1.97</v>
      </c>
    </row>
    <row r="12495" spans="1:4" hidden="1">
      <c r="A12495" s="4">
        <v>40912</v>
      </c>
      <c r="B12495">
        <v>2</v>
      </c>
    </row>
    <row r="12496" spans="1:4" hidden="1">
      <c r="A12496" s="4">
        <v>40913</v>
      </c>
      <c r="B12496">
        <v>2.02</v>
      </c>
    </row>
    <row r="12497" spans="1:2" hidden="1">
      <c r="A12497" s="4">
        <v>40914</v>
      </c>
      <c r="B12497">
        <v>1.98</v>
      </c>
    </row>
    <row r="12498" spans="1:2" hidden="1">
      <c r="A12498" s="4">
        <v>40917</v>
      </c>
      <c r="B12498">
        <v>1.98</v>
      </c>
    </row>
    <row r="12499" spans="1:2" hidden="1">
      <c r="A12499" s="4">
        <v>40918</v>
      </c>
      <c r="B12499">
        <v>2</v>
      </c>
    </row>
    <row r="12500" spans="1:2" hidden="1">
      <c r="A12500" s="4">
        <v>40919</v>
      </c>
      <c r="B12500">
        <v>1.93</v>
      </c>
    </row>
    <row r="12501" spans="1:2" hidden="1">
      <c r="A12501" s="4">
        <v>40920</v>
      </c>
      <c r="B12501">
        <v>1.94</v>
      </c>
    </row>
    <row r="12502" spans="1:2" hidden="1">
      <c r="A12502" s="4">
        <v>40921</v>
      </c>
      <c r="B12502">
        <v>1.89</v>
      </c>
    </row>
    <row r="12503" spans="1:2" hidden="1">
      <c r="A12503" s="4">
        <v>40925</v>
      </c>
      <c r="B12503">
        <v>1.87</v>
      </c>
    </row>
    <row r="12504" spans="1:2" hidden="1">
      <c r="A12504" s="4">
        <v>40926</v>
      </c>
      <c r="B12504">
        <v>1.92</v>
      </c>
    </row>
    <row r="12505" spans="1:2" hidden="1">
      <c r="A12505" s="4">
        <v>40927</v>
      </c>
      <c r="B12505">
        <v>2.0099999999999998</v>
      </c>
    </row>
    <row r="12506" spans="1:2" hidden="1">
      <c r="A12506" s="4">
        <v>40928</v>
      </c>
      <c r="B12506">
        <v>2.0499999999999998</v>
      </c>
    </row>
    <row r="12507" spans="1:2" hidden="1">
      <c r="A12507" s="4">
        <v>40931</v>
      </c>
      <c r="B12507">
        <v>2.09</v>
      </c>
    </row>
    <row r="12508" spans="1:2" hidden="1">
      <c r="A12508" s="4">
        <v>40932</v>
      </c>
      <c r="B12508">
        <v>2.08</v>
      </c>
    </row>
    <row r="12509" spans="1:2" hidden="1">
      <c r="A12509" s="4">
        <v>40933</v>
      </c>
      <c r="B12509">
        <v>2.0099999999999998</v>
      </c>
    </row>
    <row r="12510" spans="1:2" hidden="1">
      <c r="A12510" s="4">
        <v>40934</v>
      </c>
      <c r="B12510">
        <v>1.96</v>
      </c>
    </row>
    <row r="12511" spans="1:2" hidden="1">
      <c r="A12511" s="4">
        <v>40935</v>
      </c>
      <c r="B12511">
        <v>1.93</v>
      </c>
    </row>
    <row r="12512" spans="1:2" hidden="1">
      <c r="A12512" s="4">
        <v>40938</v>
      </c>
      <c r="B12512">
        <v>1.87</v>
      </c>
    </row>
    <row r="12513" spans="1:2" hidden="1">
      <c r="A12513" s="4">
        <v>40939</v>
      </c>
      <c r="B12513">
        <v>1.83</v>
      </c>
    </row>
    <row r="12514" spans="1:2" hidden="1">
      <c r="A12514" s="4">
        <v>40940</v>
      </c>
      <c r="B12514">
        <v>1.87</v>
      </c>
    </row>
    <row r="12515" spans="1:2" hidden="1">
      <c r="A12515" s="4">
        <v>40941</v>
      </c>
      <c r="B12515">
        <v>1.86</v>
      </c>
    </row>
    <row r="12516" spans="1:2" hidden="1">
      <c r="A12516" s="4">
        <v>40942</v>
      </c>
      <c r="B12516">
        <v>1.97</v>
      </c>
    </row>
    <row r="12517" spans="1:2" hidden="1">
      <c r="A12517" s="4">
        <v>40945</v>
      </c>
      <c r="B12517">
        <v>1.93</v>
      </c>
    </row>
    <row r="12518" spans="1:2" hidden="1">
      <c r="A12518" s="4">
        <v>40946</v>
      </c>
      <c r="B12518">
        <v>2</v>
      </c>
    </row>
    <row r="12519" spans="1:2" hidden="1">
      <c r="A12519" s="4">
        <v>40947</v>
      </c>
      <c r="B12519">
        <v>2.0099999999999998</v>
      </c>
    </row>
    <row r="12520" spans="1:2" hidden="1">
      <c r="A12520" s="4">
        <v>40948</v>
      </c>
      <c r="B12520">
        <v>2.04</v>
      </c>
    </row>
    <row r="12521" spans="1:2" hidden="1">
      <c r="A12521" s="4">
        <v>40949</v>
      </c>
      <c r="B12521">
        <v>1.96</v>
      </c>
    </row>
    <row r="12522" spans="1:2" hidden="1">
      <c r="A12522" s="4">
        <v>40952</v>
      </c>
      <c r="B12522">
        <v>1.99</v>
      </c>
    </row>
    <row r="12523" spans="1:2" hidden="1">
      <c r="A12523" s="4">
        <v>40953</v>
      </c>
      <c r="B12523">
        <v>1.92</v>
      </c>
    </row>
    <row r="12524" spans="1:2" hidden="1">
      <c r="A12524" s="4">
        <v>40954</v>
      </c>
      <c r="B12524">
        <v>1.93</v>
      </c>
    </row>
    <row r="12525" spans="1:2" hidden="1">
      <c r="A12525" s="4">
        <v>40955</v>
      </c>
      <c r="B12525">
        <v>1.99</v>
      </c>
    </row>
    <row r="12526" spans="1:2" hidden="1">
      <c r="A12526" s="4">
        <v>40956</v>
      </c>
      <c r="B12526">
        <v>2.0099999999999998</v>
      </c>
    </row>
    <row r="12527" spans="1:2" hidden="1">
      <c r="A12527" s="4">
        <v>40960</v>
      </c>
      <c r="B12527">
        <v>2.0499999999999998</v>
      </c>
    </row>
    <row r="12528" spans="1:2" hidden="1">
      <c r="A12528" s="4">
        <v>40961</v>
      </c>
      <c r="B12528">
        <v>2.0099999999999998</v>
      </c>
    </row>
    <row r="12529" spans="1:4" hidden="1">
      <c r="A12529" s="4">
        <v>40962</v>
      </c>
      <c r="B12529">
        <v>1.99</v>
      </c>
    </row>
    <row r="12530" spans="1:4" hidden="1">
      <c r="A12530" s="4">
        <v>40963</v>
      </c>
      <c r="B12530">
        <v>1.98</v>
      </c>
    </row>
    <row r="12531" spans="1:4" hidden="1">
      <c r="A12531" s="4">
        <v>40966</v>
      </c>
      <c r="B12531">
        <v>1.92</v>
      </c>
    </row>
    <row r="12532" spans="1:4" hidden="1">
      <c r="A12532" s="4">
        <v>40967</v>
      </c>
      <c r="B12532">
        <v>1.94</v>
      </c>
    </row>
    <row r="12533" spans="1:4" hidden="1">
      <c r="A12533" s="4">
        <v>40968</v>
      </c>
      <c r="B12533">
        <v>1.98</v>
      </c>
    </row>
    <row r="12534" spans="1:4" hidden="1">
      <c r="A12534" s="4">
        <v>40969</v>
      </c>
      <c r="B12534">
        <v>2.0299999999999998</v>
      </c>
    </row>
    <row r="12535" spans="1:4" hidden="1">
      <c r="A12535" s="4">
        <v>40970</v>
      </c>
      <c r="B12535">
        <v>1.99</v>
      </c>
    </row>
    <row r="12536" spans="1:4" hidden="1">
      <c r="A12536" s="4">
        <v>40973</v>
      </c>
      <c r="B12536">
        <v>2</v>
      </c>
    </row>
    <row r="12537" spans="1:4" hidden="1">
      <c r="A12537" s="4">
        <v>40974</v>
      </c>
      <c r="B12537">
        <v>1.96</v>
      </c>
      <c r="C12537" s="12"/>
      <c r="D12537" s="23"/>
    </row>
    <row r="12538" spans="1:4" hidden="1">
      <c r="A12538" s="4">
        <v>40975</v>
      </c>
      <c r="B12538">
        <v>1.98</v>
      </c>
    </row>
    <row r="12539" spans="1:4" hidden="1">
      <c r="A12539" s="4">
        <v>40976</v>
      </c>
      <c r="B12539">
        <v>2.0299999999999998</v>
      </c>
    </row>
    <row r="12540" spans="1:4" hidden="1">
      <c r="A12540" s="4">
        <v>40977</v>
      </c>
      <c r="B12540">
        <v>2.04</v>
      </c>
    </row>
    <row r="12541" spans="1:4" hidden="1">
      <c r="A12541" s="4">
        <v>40980</v>
      </c>
      <c r="B12541">
        <v>2.04</v>
      </c>
    </row>
    <row r="12542" spans="1:4" hidden="1">
      <c r="A12542" s="4">
        <v>40981</v>
      </c>
      <c r="B12542">
        <v>2.14</v>
      </c>
    </row>
    <row r="12543" spans="1:4" hidden="1">
      <c r="A12543" s="4">
        <v>40982</v>
      </c>
      <c r="B12543">
        <v>2.29</v>
      </c>
    </row>
    <row r="12544" spans="1:4" hidden="1">
      <c r="A12544" s="4">
        <v>40983</v>
      </c>
      <c r="B12544">
        <v>2.29</v>
      </c>
    </row>
    <row r="12545" spans="1:4" hidden="1">
      <c r="A12545" s="4">
        <v>40984</v>
      </c>
      <c r="B12545">
        <v>2.31</v>
      </c>
    </row>
    <row r="12546" spans="1:4" hidden="1">
      <c r="A12546" s="4">
        <v>40987</v>
      </c>
      <c r="B12546">
        <v>2.39</v>
      </c>
    </row>
    <row r="12547" spans="1:4" hidden="1">
      <c r="A12547" s="4">
        <v>40988</v>
      </c>
      <c r="B12547">
        <v>2.38</v>
      </c>
    </row>
    <row r="12548" spans="1:4" hidden="1">
      <c r="A12548" s="4">
        <v>40989</v>
      </c>
      <c r="B12548">
        <v>2.31</v>
      </c>
    </row>
    <row r="12549" spans="1:4" hidden="1">
      <c r="A12549" s="4">
        <v>40990</v>
      </c>
      <c r="B12549">
        <v>2.29</v>
      </c>
    </row>
    <row r="12550" spans="1:4" hidden="1">
      <c r="A12550" s="4">
        <v>40991</v>
      </c>
      <c r="B12550">
        <v>2.25</v>
      </c>
    </row>
    <row r="12551" spans="1:4" hidden="1">
      <c r="A12551" s="4">
        <v>40994</v>
      </c>
      <c r="B12551">
        <v>2.2599999999999998</v>
      </c>
    </row>
    <row r="12552" spans="1:4" hidden="1">
      <c r="A12552" s="4">
        <v>40995</v>
      </c>
      <c r="B12552">
        <v>2.2000000000000002</v>
      </c>
    </row>
    <row r="12553" spans="1:4" hidden="1">
      <c r="A12553" s="4">
        <v>40996</v>
      </c>
      <c r="B12553">
        <v>2.21</v>
      </c>
    </row>
    <row r="12554" spans="1:4" hidden="1">
      <c r="A12554" s="4">
        <v>40997</v>
      </c>
      <c r="B12554">
        <v>2.1800000000000002</v>
      </c>
    </row>
    <row r="12555" spans="1:4" hidden="1">
      <c r="A12555" s="4">
        <v>40998</v>
      </c>
      <c r="B12555">
        <v>2.23</v>
      </c>
      <c r="C12555" t="s">
        <v>190</v>
      </c>
      <c r="D12555" s="23">
        <f>AVERAGE(B12494:B12555)/100</f>
        <v>2.0400000000000005E-2</v>
      </c>
    </row>
    <row r="12556" spans="1:4" hidden="1">
      <c r="A12556" s="4">
        <v>41001</v>
      </c>
      <c r="B12556">
        <v>2.2200000000000002</v>
      </c>
    </row>
    <row r="12557" spans="1:4" hidden="1">
      <c r="A12557" s="4">
        <v>41002</v>
      </c>
      <c r="B12557">
        <v>2.2999999999999998</v>
      </c>
    </row>
    <row r="12558" spans="1:4" hidden="1">
      <c r="A12558" s="4">
        <v>41003</v>
      </c>
      <c r="B12558">
        <v>2.25</v>
      </c>
    </row>
    <row r="12559" spans="1:4" hidden="1">
      <c r="A12559" s="4">
        <v>41004</v>
      </c>
      <c r="B12559">
        <v>2.19</v>
      </c>
    </row>
    <row r="12560" spans="1:4" hidden="1">
      <c r="A12560" s="4">
        <v>41005</v>
      </c>
      <c r="B12560">
        <v>2.0699999999999998</v>
      </c>
    </row>
    <row r="12561" spans="1:2" hidden="1">
      <c r="A12561" s="4">
        <v>41008</v>
      </c>
      <c r="B12561">
        <v>2.06</v>
      </c>
    </row>
    <row r="12562" spans="1:2" hidden="1">
      <c r="A12562" s="4">
        <v>41009</v>
      </c>
      <c r="B12562">
        <v>2.0099999999999998</v>
      </c>
    </row>
    <row r="12563" spans="1:2" hidden="1">
      <c r="A12563" s="4">
        <v>41010</v>
      </c>
      <c r="B12563">
        <v>2.0499999999999998</v>
      </c>
    </row>
    <row r="12564" spans="1:2" hidden="1">
      <c r="A12564" s="4">
        <v>41011</v>
      </c>
      <c r="B12564">
        <v>2.08</v>
      </c>
    </row>
    <row r="12565" spans="1:2" hidden="1">
      <c r="A12565" s="4">
        <v>41012</v>
      </c>
      <c r="B12565">
        <v>2.02</v>
      </c>
    </row>
    <row r="12566" spans="1:2" hidden="1">
      <c r="A12566" s="4">
        <v>41015</v>
      </c>
      <c r="B12566">
        <v>2</v>
      </c>
    </row>
    <row r="12567" spans="1:2" hidden="1">
      <c r="A12567" s="4">
        <v>41016</v>
      </c>
      <c r="B12567">
        <v>2.0299999999999998</v>
      </c>
    </row>
    <row r="12568" spans="1:2" hidden="1">
      <c r="A12568" s="4">
        <v>41017</v>
      </c>
      <c r="B12568">
        <v>2</v>
      </c>
    </row>
    <row r="12569" spans="1:2" hidden="1">
      <c r="A12569" s="4">
        <v>41018</v>
      </c>
      <c r="B12569">
        <v>1.98</v>
      </c>
    </row>
    <row r="12570" spans="1:2" hidden="1">
      <c r="A12570" s="4">
        <v>41019</v>
      </c>
      <c r="B12570">
        <v>1.99</v>
      </c>
    </row>
    <row r="12571" spans="1:2" hidden="1">
      <c r="A12571" s="4">
        <v>41022</v>
      </c>
      <c r="B12571">
        <v>1.96</v>
      </c>
    </row>
    <row r="12572" spans="1:2" hidden="1">
      <c r="A12572" s="4">
        <v>41023</v>
      </c>
      <c r="B12572">
        <v>2</v>
      </c>
    </row>
    <row r="12573" spans="1:2" hidden="1">
      <c r="A12573" s="4">
        <v>41024</v>
      </c>
      <c r="B12573">
        <v>2.0099999999999998</v>
      </c>
    </row>
    <row r="12574" spans="1:2" hidden="1">
      <c r="A12574" s="4">
        <v>41025</v>
      </c>
      <c r="B12574">
        <v>1.98</v>
      </c>
    </row>
    <row r="12575" spans="1:2" hidden="1">
      <c r="A12575" s="4">
        <v>41026</v>
      </c>
      <c r="B12575">
        <v>1.96</v>
      </c>
    </row>
    <row r="12576" spans="1:2" hidden="1">
      <c r="A12576" s="4">
        <v>41029</v>
      </c>
      <c r="B12576">
        <v>1.95</v>
      </c>
    </row>
    <row r="12577" spans="1:2" hidden="1">
      <c r="A12577" s="4">
        <v>41030</v>
      </c>
      <c r="B12577">
        <v>1.98</v>
      </c>
    </row>
    <row r="12578" spans="1:2" hidden="1">
      <c r="A12578" s="4">
        <v>41031</v>
      </c>
      <c r="B12578">
        <v>1.96</v>
      </c>
    </row>
    <row r="12579" spans="1:2" hidden="1">
      <c r="A12579" s="4">
        <v>41032</v>
      </c>
      <c r="B12579">
        <v>1.96</v>
      </c>
    </row>
    <row r="12580" spans="1:2" hidden="1">
      <c r="A12580" s="4">
        <v>41033</v>
      </c>
      <c r="B12580">
        <v>1.91</v>
      </c>
    </row>
    <row r="12581" spans="1:2" hidden="1">
      <c r="A12581" s="4">
        <v>41036</v>
      </c>
      <c r="B12581">
        <v>1.92</v>
      </c>
    </row>
    <row r="12582" spans="1:2" hidden="1">
      <c r="A12582" s="4">
        <v>41037</v>
      </c>
      <c r="B12582">
        <v>1.88</v>
      </c>
    </row>
    <row r="12583" spans="1:2" hidden="1">
      <c r="A12583" s="4">
        <v>41038</v>
      </c>
      <c r="B12583">
        <v>1.87</v>
      </c>
    </row>
    <row r="12584" spans="1:2" hidden="1">
      <c r="A12584" s="4">
        <v>41039</v>
      </c>
      <c r="B12584">
        <v>1.89</v>
      </c>
    </row>
    <row r="12585" spans="1:2" hidden="1">
      <c r="A12585" s="4">
        <v>41040</v>
      </c>
      <c r="B12585">
        <v>1.84</v>
      </c>
    </row>
    <row r="12586" spans="1:2" hidden="1">
      <c r="A12586" s="4">
        <v>41043</v>
      </c>
      <c r="B12586">
        <v>1.78</v>
      </c>
    </row>
    <row r="12587" spans="1:2" hidden="1">
      <c r="A12587" s="4">
        <v>41044</v>
      </c>
      <c r="B12587">
        <v>1.76</v>
      </c>
    </row>
    <row r="12588" spans="1:2" hidden="1">
      <c r="A12588" s="4">
        <v>41045</v>
      </c>
      <c r="B12588">
        <v>1.76</v>
      </c>
    </row>
    <row r="12589" spans="1:2" hidden="1">
      <c r="A12589" s="4">
        <v>41046</v>
      </c>
      <c r="B12589">
        <v>1.7</v>
      </c>
    </row>
    <row r="12590" spans="1:2" hidden="1">
      <c r="A12590" s="4">
        <v>41047</v>
      </c>
      <c r="B12590">
        <v>1.71</v>
      </c>
    </row>
    <row r="12591" spans="1:2" hidden="1">
      <c r="A12591" s="4">
        <v>41050</v>
      </c>
      <c r="B12591">
        <v>1.75</v>
      </c>
    </row>
    <row r="12592" spans="1:2" hidden="1">
      <c r="A12592" s="4">
        <v>41051</v>
      </c>
      <c r="B12592">
        <v>1.79</v>
      </c>
    </row>
    <row r="12593" spans="1:4" hidden="1">
      <c r="A12593" s="4">
        <v>41052</v>
      </c>
      <c r="B12593">
        <v>1.73</v>
      </c>
    </row>
    <row r="12594" spans="1:4" hidden="1">
      <c r="A12594" s="4">
        <v>41053</v>
      </c>
      <c r="B12594">
        <v>1.77</v>
      </c>
    </row>
    <row r="12595" spans="1:4" hidden="1">
      <c r="A12595" s="4">
        <v>41054</v>
      </c>
      <c r="B12595">
        <v>1.75</v>
      </c>
    </row>
    <row r="12596" spans="1:4" hidden="1">
      <c r="A12596" s="4">
        <v>41058</v>
      </c>
      <c r="B12596">
        <v>1.74</v>
      </c>
    </row>
    <row r="12597" spans="1:4" hidden="1">
      <c r="A12597" s="4">
        <v>41059</v>
      </c>
      <c r="B12597">
        <v>1.63</v>
      </c>
    </row>
    <row r="12598" spans="1:4" hidden="1">
      <c r="A12598" s="4">
        <v>41060</v>
      </c>
      <c r="B12598">
        <v>1.59</v>
      </c>
    </row>
    <row r="12599" spans="1:4" hidden="1">
      <c r="A12599" s="4">
        <v>41061</v>
      </c>
      <c r="B12599">
        <v>1.47</v>
      </c>
    </row>
    <row r="12600" spans="1:4" hidden="1">
      <c r="A12600" s="4">
        <v>41064</v>
      </c>
      <c r="B12600">
        <v>1.53</v>
      </c>
    </row>
    <row r="12601" spans="1:4" hidden="1">
      <c r="A12601" s="4">
        <v>41065</v>
      </c>
      <c r="B12601">
        <v>1.57</v>
      </c>
      <c r="C12601" s="12"/>
      <c r="D12601" s="23"/>
    </row>
    <row r="12602" spans="1:4" hidden="1">
      <c r="A12602" s="4">
        <v>41066</v>
      </c>
      <c r="B12602">
        <v>1.66</v>
      </c>
    </row>
    <row r="12603" spans="1:4" hidden="1">
      <c r="A12603" s="4">
        <v>41067</v>
      </c>
      <c r="B12603">
        <v>1.66</v>
      </c>
    </row>
    <row r="12604" spans="1:4" hidden="1">
      <c r="A12604" s="4">
        <v>41068</v>
      </c>
      <c r="B12604">
        <v>1.65</v>
      </c>
    </row>
    <row r="12605" spans="1:4" hidden="1">
      <c r="A12605" s="4">
        <v>41071</v>
      </c>
      <c r="B12605">
        <v>1.6</v>
      </c>
    </row>
    <row r="12606" spans="1:4" hidden="1">
      <c r="A12606" s="4">
        <v>41072</v>
      </c>
      <c r="B12606">
        <v>1.67</v>
      </c>
    </row>
    <row r="12607" spans="1:4" hidden="1">
      <c r="A12607" s="4">
        <v>41073</v>
      </c>
      <c r="B12607">
        <v>1.61</v>
      </c>
    </row>
    <row r="12608" spans="1:4" hidden="1">
      <c r="A12608" s="4">
        <v>41074</v>
      </c>
      <c r="B12608">
        <v>1.64</v>
      </c>
    </row>
    <row r="12609" spans="1:4" hidden="1">
      <c r="A12609" s="4">
        <v>41075</v>
      </c>
      <c r="B12609">
        <v>1.6</v>
      </c>
    </row>
    <row r="12610" spans="1:4" hidden="1">
      <c r="A12610" s="4">
        <v>41078</v>
      </c>
      <c r="B12610">
        <v>1.59</v>
      </c>
    </row>
    <row r="12611" spans="1:4" hidden="1">
      <c r="A12611" s="4">
        <v>41079</v>
      </c>
      <c r="B12611">
        <v>1.64</v>
      </c>
    </row>
    <row r="12612" spans="1:4" hidden="1">
      <c r="A12612" s="4">
        <v>41080</v>
      </c>
      <c r="B12612">
        <v>1.65</v>
      </c>
    </row>
    <row r="12613" spans="1:4" hidden="1">
      <c r="A12613" s="4">
        <v>41081</v>
      </c>
      <c r="B12613">
        <v>1.63</v>
      </c>
    </row>
    <row r="12614" spans="1:4" hidden="1">
      <c r="A12614" s="4">
        <v>41082</v>
      </c>
      <c r="B12614">
        <v>1.69</v>
      </c>
    </row>
    <row r="12615" spans="1:4" hidden="1">
      <c r="A12615" s="4">
        <v>41085</v>
      </c>
      <c r="B12615">
        <v>1.63</v>
      </c>
    </row>
    <row r="12616" spans="1:4" hidden="1">
      <c r="A12616" s="4">
        <v>41086</v>
      </c>
      <c r="B12616">
        <v>1.66</v>
      </c>
    </row>
    <row r="12617" spans="1:4" hidden="1">
      <c r="A12617" s="4">
        <v>41087</v>
      </c>
      <c r="B12617">
        <v>1.65</v>
      </c>
    </row>
    <row r="12618" spans="1:4" hidden="1">
      <c r="A12618" s="4">
        <v>41088</v>
      </c>
      <c r="B12618">
        <v>1.6</v>
      </c>
    </row>
    <row r="12619" spans="1:4" hidden="1">
      <c r="A12619" s="4">
        <v>41089</v>
      </c>
      <c r="B12619">
        <v>1.67</v>
      </c>
      <c r="C12619" t="s">
        <v>189</v>
      </c>
      <c r="D12619" s="23">
        <f>AVERAGE(B12555:B12619)/100</f>
        <v>1.8319999999999999E-2</v>
      </c>
    </row>
    <row r="12620" spans="1:4" hidden="1">
      <c r="A12620" s="4">
        <v>41092</v>
      </c>
      <c r="B12620">
        <v>1.61</v>
      </c>
    </row>
    <row r="12621" spans="1:4" hidden="1">
      <c r="A12621" s="4">
        <v>41093</v>
      </c>
      <c r="B12621">
        <v>1.65</v>
      </c>
    </row>
    <row r="12622" spans="1:4" hidden="1">
      <c r="A12622" s="4">
        <v>41095</v>
      </c>
      <c r="B12622">
        <v>1.62</v>
      </c>
    </row>
    <row r="12623" spans="1:4" hidden="1">
      <c r="A12623" s="4">
        <v>41096</v>
      </c>
      <c r="B12623">
        <v>1.57</v>
      </c>
    </row>
    <row r="12624" spans="1:4" hidden="1">
      <c r="A12624" s="4">
        <v>41099</v>
      </c>
      <c r="B12624">
        <v>1.53</v>
      </c>
    </row>
    <row r="12625" spans="1:2" hidden="1">
      <c r="A12625" s="4">
        <v>41100</v>
      </c>
      <c r="B12625">
        <v>1.53</v>
      </c>
    </row>
    <row r="12626" spans="1:2" hidden="1">
      <c r="A12626" s="4">
        <v>41101</v>
      </c>
      <c r="B12626">
        <v>1.54</v>
      </c>
    </row>
    <row r="12627" spans="1:2" hidden="1">
      <c r="A12627" s="4">
        <v>41102</v>
      </c>
      <c r="B12627">
        <v>1.5</v>
      </c>
    </row>
    <row r="12628" spans="1:2" hidden="1">
      <c r="A12628" s="4">
        <v>41103</v>
      </c>
      <c r="B12628">
        <v>1.52</v>
      </c>
    </row>
    <row r="12629" spans="1:2" hidden="1">
      <c r="A12629" s="4">
        <v>41106</v>
      </c>
      <c r="B12629">
        <v>1.5</v>
      </c>
    </row>
    <row r="12630" spans="1:2" hidden="1">
      <c r="A12630" s="4">
        <v>41107</v>
      </c>
      <c r="B12630">
        <v>1.53</v>
      </c>
    </row>
    <row r="12631" spans="1:2" hidden="1">
      <c r="A12631" s="4">
        <v>41108</v>
      </c>
      <c r="B12631">
        <v>1.52</v>
      </c>
    </row>
    <row r="12632" spans="1:2" hidden="1">
      <c r="A12632" s="4">
        <v>41109</v>
      </c>
      <c r="B12632">
        <v>1.54</v>
      </c>
    </row>
    <row r="12633" spans="1:2" hidden="1">
      <c r="A12633" s="4">
        <v>41110</v>
      </c>
      <c r="B12633">
        <v>1.49</v>
      </c>
    </row>
    <row r="12634" spans="1:2" hidden="1">
      <c r="A12634" s="4">
        <v>41113</v>
      </c>
      <c r="B12634">
        <v>1.47</v>
      </c>
    </row>
    <row r="12635" spans="1:2" hidden="1">
      <c r="A12635" s="4">
        <v>41114</v>
      </c>
      <c r="B12635">
        <v>1.44</v>
      </c>
    </row>
    <row r="12636" spans="1:2" hidden="1">
      <c r="A12636" s="4">
        <v>41115</v>
      </c>
      <c r="B12636">
        <v>1.43</v>
      </c>
    </row>
    <row r="12637" spans="1:2" hidden="1">
      <c r="A12637" s="4">
        <v>41116</v>
      </c>
      <c r="B12637">
        <v>1.45</v>
      </c>
    </row>
    <row r="12638" spans="1:2" hidden="1">
      <c r="A12638" s="4">
        <v>41117</v>
      </c>
      <c r="B12638">
        <v>1.58</v>
      </c>
    </row>
    <row r="12639" spans="1:2" hidden="1">
      <c r="A12639" s="4">
        <v>41120</v>
      </c>
      <c r="B12639">
        <v>1.53</v>
      </c>
    </row>
    <row r="12640" spans="1:2" hidden="1">
      <c r="A12640" s="4">
        <v>41121</v>
      </c>
      <c r="B12640">
        <v>1.51</v>
      </c>
    </row>
    <row r="12641" spans="1:2" hidden="1">
      <c r="A12641" s="4">
        <v>41122</v>
      </c>
      <c r="B12641">
        <v>1.56</v>
      </c>
    </row>
    <row r="12642" spans="1:2" hidden="1">
      <c r="A12642" s="4">
        <v>41123</v>
      </c>
      <c r="B12642">
        <v>1.51</v>
      </c>
    </row>
    <row r="12643" spans="1:2" hidden="1">
      <c r="A12643" s="4">
        <v>41124</v>
      </c>
      <c r="B12643">
        <v>1.6</v>
      </c>
    </row>
    <row r="12644" spans="1:2" hidden="1">
      <c r="A12644" s="4">
        <v>41127</v>
      </c>
      <c r="B12644">
        <v>1.59</v>
      </c>
    </row>
    <row r="12645" spans="1:2" hidden="1">
      <c r="A12645" s="4">
        <v>41128</v>
      </c>
      <c r="B12645">
        <v>1.66</v>
      </c>
    </row>
    <row r="12646" spans="1:2" hidden="1">
      <c r="A12646" s="4">
        <v>41129</v>
      </c>
      <c r="B12646">
        <v>1.68</v>
      </c>
    </row>
    <row r="12647" spans="1:2" hidden="1">
      <c r="A12647" s="4">
        <v>41130</v>
      </c>
      <c r="B12647">
        <v>1.69</v>
      </c>
    </row>
    <row r="12648" spans="1:2" hidden="1">
      <c r="A12648" s="4">
        <v>41131</v>
      </c>
      <c r="B12648">
        <v>1.65</v>
      </c>
    </row>
    <row r="12649" spans="1:2" hidden="1">
      <c r="A12649" s="4">
        <v>41134</v>
      </c>
      <c r="B12649">
        <v>1.65</v>
      </c>
    </row>
    <row r="12650" spans="1:2" hidden="1">
      <c r="A12650" s="4">
        <v>41135</v>
      </c>
      <c r="B12650">
        <v>1.73</v>
      </c>
    </row>
    <row r="12651" spans="1:2" hidden="1">
      <c r="A12651" s="4">
        <v>41136</v>
      </c>
      <c r="B12651">
        <v>1.8</v>
      </c>
    </row>
    <row r="12652" spans="1:2" hidden="1">
      <c r="A12652" s="4">
        <v>41137</v>
      </c>
      <c r="B12652">
        <v>1.83</v>
      </c>
    </row>
    <row r="12653" spans="1:2" hidden="1">
      <c r="A12653" s="4">
        <v>41138</v>
      </c>
      <c r="B12653">
        <v>1.81</v>
      </c>
    </row>
    <row r="12654" spans="1:2" hidden="1">
      <c r="A12654" s="4">
        <v>41141</v>
      </c>
      <c r="B12654">
        <v>1.82</v>
      </c>
    </row>
    <row r="12655" spans="1:2" hidden="1">
      <c r="A12655" s="4">
        <v>41142</v>
      </c>
      <c r="B12655">
        <v>1.8</v>
      </c>
    </row>
    <row r="12656" spans="1:2" hidden="1">
      <c r="A12656" s="4">
        <v>41143</v>
      </c>
      <c r="B12656">
        <v>1.71</v>
      </c>
    </row>
    <row r="12657" spans="1:4" hidden="1">
      <c r="A12657" s="4">
        <v>41144</v>
      </c>
      <c r="B12657">
        <v>1.68</v>
      </c>
    </row>
    <row r="12658" spans="1:4" hidden="1">
      <c r="A12658" s="4">
        <v>41145</v>
      </c>
      <c r="B12658">
        <v>1.68</v>
      </c>
    </row>
    <row r="12659" spans="1:4" hidden="1">
      <c r="A12659" s="4">
        <v>41148</v>
      </c>
      <c r="B12659">
        <v>1.65</v>
      </c>
    </row>
    <row r="12660" spans="1:4" hidden="1">
      <c r="A12660" s="4">
        <v>41149</v>
      </c>
      <c r="B12660">
        <v>1.64</v>
      </c>
    </row>
    <row r="12661" spans="1:4" hidden="1">
      <c r="A12661" s="4">
        <v>41150</v>
      </c>
      <c r="B12661">
        <v>1.66</v>
      </c>
    </row>
    <row r="12662" spans="1:4" hidden="1">
      <c r="A12662" s="4">
        <v>41151</v>
      </c>
      <c r="B12662">
        <v>1.63</v>
      </c>
    </row>
    <row r="12663" spans="1:4" hidden="1">
      <c r="A12663" s="4">
        <v>41152</v>
      </c>
      <c r="B12663">
        <v>1.57</v>
      </c>
      <c r="C12663" s="12"/>
      <c r="D12663" s="23"/>
    </row>
    <row r="12664" spans="1:4" hidden="1">
      <c r="A12664" s="4">
        <v>41156</v>
      </c>
      <c r="B12664">
        <v>1.59</v>
      </c>
    </row>
    <row r="12665" spans="1:4" hidden="1">
      <c r="A12665" s="4">
        <v>41157</v>
      </c>
      <c r="B12665">
        <v>1.6</v>
      </c>
    </row>
    <row r="12666" spans="1:4" hidden="1">
      <c r="A12666" s="4">
        <v>41158</v>
      </c>
      <c r="B12666">
        <v>1.68</v>
      </c>
    </row>
    <row r="12667" spans="1:4" hidden="1">
      <c r="A12667" s="4">
        <v>41159</v>
      </c>
      <c r="B12667">
        <v>1.67</v>
      </c>
    </row>
    <row r="12668" spans="1:4" hidden="1">
      <c r="A12668" s="4">
        <v>41162</v>
      </c>
      <c r="B12668">
        <v>1.68</v>
      </c>
    </row>
    <row r="12669" spans="1:4" hidden="1">
      <c r="A12669" s="4">
        <v>41163</v>
      </c>
      <c r="B12669">
        <v>1.7</v>
      </c>
    </row>
    <row r="12670" spans="1:4" hidden="1">
      <c r="A12670" s="4">
        <v>41164</v>
      </c>
      <c r="B12670">
        <v>1.77</v>
      </c>
    </row>
    <row r="12671" spans="1:4" hidden="1">
      <c r="A12671" s="4">
        <v>41165</v>
      </c>
      <c r="B12671">
        <v>1.75</v>
      </c>
    </row>
    <row r="12672" spans="1:4" hidden="1">
      <c r="A12672" s="4">
        <v>41166</v>
      </c>
      <c r="B12672">
        <v>1.88</v>
      </c>
    </row>
    <row r="12673" spans="1:4" hidden="1">
      <c r="A12673" s="4">
        <v>41169</v>
      </c>
      <c r="B12673">
        <v>1.85</v>
      </c>
    </row>
    <row r="12674" spans="1:4" hidden="1">
      <c r="A12674" s="4">
        <v>41170</v>
      </c>
      <c r="B12674">
        <v>1.82</v>
      </c>
    </row>
    <row r="12675" spans="1:4" hidden="1">
      <c r="A12675" s="4">
        <v>41171</v>
      </c>
      <c r="B12675">
        <v>1.79</v>
      </c>
    </row>
    <row r="12676" spans="1:4" hidden="1">
      <c r="A12676" s="4">
        <v>41172</v>
      </c>
      <c r="B12676">
        <v>1.8</v>
      </c>
    </row>
    <row r="12677" spans="1:4" hidden="1">
      <c r="A12677" s="4">
        <v>41173</v>
      </c>
      <c r="B12677">
        <v>1.77</v>
      </c>
    </row>
    <row r="12678" spans="1:4" hidden="1">
      <c r="A12678" s="4">
        <v>41176</v>
      </c>
      <c r="B12678">
        <v>1.74</v>
      </c>
    </row>
    <row r="12679" spans="1:4" hidden="1">
      <c r="A12679" s="4">
        <v>41177</v>
      </c>
      <c r="B12679">
        <v>1.7</v>
      </c>
    </row>
    <row r="12680" spans="1:4" hidden="1">
      <c r="A12680" s="4">
        <v>41178</v>
      </c>
      <c r="B12680">
        <v>1.64</v>
      </c>
    </row>
    <row r="12681" spans="1:4" hidden="1">
      <c r="A12681" s="4">
        <v>41179</v>
      </c>
      <c r="B12681">
        <v>1.66</v>
      </c>
    </row>
    <row r="12682" spans="1:4" hidden="1">
      <c r="A12682" s="4">
        <v>41180</v>
      </c>
      <c r="B12682">
        <v>1.65</v>
      </c>
      <c r="C12682" t="s">
        <v>188</v>
      </c>
      <c r="D12682" s="23">
        <f>AVERAGE(B12620:B12682)/100</f>
        <v>1.6412698412698407E-2</v>
      </c>
    </row>
    <row r="12683" spans="1:4" hidden="1">
      <c r="A12683" s="4">
        <v>41183</v>
      </c>
      <c r="B12683">
        <v>1.64</v>
      </c>
    </row>
    <row r="12684" spans="1:4" hidden="1">
      <c r="A12684" s="4">
        <v>41184</v>
      </c>
      <c r="B12684">
        <v>1.64</v>
      </c>
    </row>
    <row r="12685" spans="1:4" hidden="1">
      <c r="A12685" s="4">
        <v>41185</v>
      </c>
      <c r="B12685">
        <v>1.64</v>
      </c>
    </row>
    <row r="12686" spans="1:4" hidden="1">
      <c r="A12686" s="4">
        <v>41186</v>
      </c>
      <c r="B12686">
        <v>1.7</v>
      </c>
    </row>
    <row r="12687" spans="1:4" hidden="1">
      <c r="A12687" s="4">
        <v>41187</v>
      </c>
      <c r="B12687">
        <v>1.75</v>
      </c>
    </row>
    <row r="12688" spans="1:4" hidden="1">
      <c r="A12688" s="4">
        <v>41191</v>
      </c>
      <c r="B12688">
        <v>1.74</v>
      </c>
    </row>
    <row r="12689" spans="1:2" hidden="1">
      <c r="A12689" s="4">
        <v>41192</v>
      </c>
      <c r="B12689">
        <v>1.72</v>
      </c>
    </row>
    <row r="12690" spans="1:2" hidden="1">
      <c r="A12690" s="4">
        <v>41193</v>
      </c>
      <c r="B12690">
        <v>1.7</v>
      </c>
    </row>
    <row r="12691" spans="1:2" hidden="1">
      <c r="A12691" s="4">
        <v>41194</v>
      </c>
      <c r="B12691">
        <v>1.69</v>
      </c>
    </row>
    <row r="12692" spans="1:2" hidden="1">
      <c r="A12692" s="4">
        <v>41197</v>
      </c>
      <c r="B12692">
        <v>1.7</v>
      </c>
    </row>
    <row r="12693" spans="1:2" hidden="1">
      <c r="A12693" s="4">
        <v>41198</v>
      </c>
      <c r="B12693">
        <v>1.75</v>
      </c>
    </row>
    <row r="12694" spans="1:2" hidden="1">
      <c r="A12694" s="4">
        <v>41199</v>
      </c>
      <c r="B12694">
        <v>1.83</v>
      </c>
    </row>
    <row r="12695" spans="1:2" hidden="1">
      <c r="A12695" s="4">
        <v>41200</v>
      </c>
      <c r="B12695">
        <v>1.86</v>
      </c>
    </row>
    <row r="12696" spans="1:2" hidden="1">
      <c r="A12696" s="4">
        <v>41201</v>
      </c>
      <c r="B12696">
        <v>1.79</v>
      </c>
    </row>
    <row r="12697" spans="1:2" hidden="1">
      <c r="A12697" s="4">
        <v>41204</v>
      </c>
      <c r="B12697">
        <v>1.83</v>
      </c>
    </row>
    <row r="12698" spans="1:2" hidden="1">
      <c r="A12698" s="4">
        <v>41205</v>
      </c>
      <c r="B12698">
        <v>1.79</v>
      </c>
    </row>
    <row r="12699" spans="1:2" hidden="1">
      <c r="A12699" s="4">
        <v>41206</v>
      </c>
      <c r="B12699">
        <v>1.8</v>
      </c>
    </row>
    <row r="12700" spans="1:2" hidden="1">
      <c r="A12700" s="4">
        <v>41207</v>
      </c>
      <c r="B12700">
        <v>1.86</v>
      </c>
    </row>
    <row r="12701" spans="1:2" hidden="1">
      <c r="A12701" s="4">
        <v>41208</v>
      </c>
      <c r="B12701">
        <v>1.78</v>
      </c>
    </row>
    <row r="12702" spans="1:2" hidden="1">
      <c r="A12702" s="4">
        <v>41211</v>
      </c>
      <c r="B12702">
        <v>1.74</v>
      </c>
    </row>
    <row r="12703" spans="1:2" hidden="1">
      <c r="A12703" s="4">
        <v>41213</v>
      </c>
      <c r="B12703">
        <v>1.72</v>
      </c>
    </row>
    <row r="12704" spans="1:2" hidden="1">
      <c r="A12704" s="4">
        <v>41214</v>
      </c>
      <c r="B12704">
        <v>1.75</v>
      </c>
    </row>
    <row r="12705" spans="1:2" hidden="1">
      <c r="A12705" s="4">
        <v>41215</v>
      </c>
      <c r="B12705">
        <v>1.75</v>
      </c>
    </row>
    <row r="12706" spans="1:2" hidden="1">
      <c r="A12706" s="4">
        <v>41218</v>
      </c>
      <c r="B12706">
        <v>1.72</v>
      </c>
    </row>
    <row r="12707" spans="1:2" hidden="1">
      <c r="A12707" s="4">
        <v>41219</v>
      </c>
      <c r="B12707">
        <v>1.78</v>
      </c>
    </row>
    <row r="12708" spans="1:2" hidden="1">
      <c r="A12708" s="4">
        <v>41220</v>
      </c>
      <c r="B12708">
        <v>1.68</v>
      </c>
    </row>
    <row r="12709" spans="1:2" hidden="1">
      <c r="A12709" s="4">
        <v>41221</v>
      </c>
      <c r="B12709">
        <v>1.62</v>
      </c>
    </row>
    <row r="12710" spans="1:2" hidden="1">
      <c r="A12710" s="4">
        <v>41222</v>
      </c>
      <c r="B12710">
        <v>1.61</v>
      </c>
    </row>
    <row r="12711" spans="1:2" hidden="1">
      <c r="A12711" s="4">
        <v>41226</v>
      </c>
      <c r="B12711">
        <v>1.59</v>
      </c>
    </row>
    <row r="12712" spans="1:2" hidden="1">
      <c r="A12712" s="4">
        <v>41227</v>
      </c>
      <c r="B12712">
        <v>1.59</v>
      </c>
    </row>
    <row r="12713" spans="1:2" hidden="1">
      <c r="A12713" s="4">
        <v>41228</v>
      </c>
      <c r="B12713">
        <v>1.58</v>
      </c>
    </row>
    <row r="12714" spans="1:2" hidden="1">
      <c r="A12714" s="4">
        <v>41229</v>
      </c>
      <c r="B12714">
        <v>1.58</v>
      </c>
    </row>
    <row r="12715" spans="1:2" hidden="1">
      <c r="A12715" s="4">
        <v>41232</v>
      </c>
      <c r="B12715">
        <v>1.61</v>
      </c>
    </row>
    <row r="12716" spans="1:2" hidden="1">
      <c r="A12716" s="4">
        <v>41233</v>
      </c>
      <c r="B12716">
        <v>1.66</v>
      </c>
    </row>
    <row r="12717" spans="1:2" hidden="1">
      <c r="A12717" s="4">
        <v>41234</v>
      </c>
      <c r="B12717">
        <v>1.69</v>
      </c>
    </row>
    <row r="12718" spans="1:2" hidden="1">
      <c r="A12718" s="4">
        <v>41236</v>
      </c>
      <c r="B12718">
        <v>1.7</v>
      </c>
    </row>
    <row r="12719" spans="1:2" hidden="1">
      <c r="A12719" s="4">
        <v>41239</v>
      </c>
      <c r="B12719">
        <v>1.66</v>
      </c>
    </row>
    <row r="12720" spans="1:2" hidden="1">
      <c r="A12720" s="4">
        <v>41240</v>
      </c>
      <c r="B12720">
        <v>1.64</v>
      </c>
    </row>
    <row r="12721" spans="1:4" hidden="1">
      <c r="A12721" s="4">
        <v>41241</v>
      </c>
      <c r="B12721">
        <v>1.63</v>
      </c>
    </row>
    <row r="12722" spans="1:4" hidden="1">
      <c r="A12722" s="4">
        <v>41242</v>
      </c>
      <c r="B12722">
        <v>1.62</v>
      </c>
    </row>
    <row r="12723" spans="1:4" hidden="1">
      <c r="A12723" s="4">
        <v>41243</v>
      </c>
      <c r="B12723">
        <v>1.62</v>
      </c>
    </row>
    <row r="12724" spans="1:4" hidden="1">
      <c r="A12724" s="4">
        <v>41246</v>
      </c>
      <c r="B12724">
        <v>1.63</v>
      </c>
      <c r="C12724" s="12"/>
      <c r="D12724" s="23"/>
    </row>
    <row r="12725" spans="1:4" hidden="1">
      <c r="A12725" s="4">
        <v>41247</v>
      </c>
      <c r="B12725">
        <v>1.62</v>
      </c>
    </row>
    <row r="12726" spans="1:4" hidden="1">
      <c r="A12726" s="4">
        <v>41248</v>
      </c>
      <c r="B12726">
        <v>1.6</v>
      </c>
    </row>
    <row r="12727" spans="1:4" hidden="1">
      <c r="A12727" s="4">
        <v>41249</v>
      </c>
      <c r="B12727">
        <v>1.59</v>
      </c>
    </row>
    <row r="12728" spans="1:4" hidden="1">
      <c r="A12728" s="4">
        <v>41250</v>
      </c>
      <c r="B12728">
        <v>1.64</v>
      </c>
    </row>
    <row r="12729" spans="1:4" hidden="1">
      <c r="A12729" s="4">
        <v>41253</v>
      </c>
      <c r="B12729">
        <v>1.63</v>
      </c>
    </row>
    <row r="12730" spans="1:4" hidden="1">
      <c r="A12730" s="4">
        <v>41254</v>
      </c>
      <c r="B12730">
        <v>1.66</v>
      </c>
    </row>
    <row r="12731" spans="1:4" hidden="1">
      <c r="A12731" s="4">
        <v>41255</v>
      </c>
      <c r="B12731">
        <v>1.72</v>
      </c>
    </row>
    <row r="12732" spans="1:4" hidden="1">
      <c r="A12732" s="4">
        <v>41256</v>
      </c>
      <c r="B12732">
        <v>1.74</v>
      </c>
    </row>
    <row r="12733" spans="1:4" hidden="1">
      <c r="A12733" s="4">
        <v>41257</v>
      </c>
      <c r="B12733">
        <v>1.72</v>
      </c>
    </row>
    <row r="12734" spans="1:4" hidden="1">
      <c r="A12734" s="4">
        <v>41260</v>
      </c>
      <c r="B12734">
        <v>1.78</v>
      </c>
    </row>
    <row r="12735" spans="1:4" hidden="1">
      <c r="A12735" s="4">
        <v>41261</v>
      </c>
      <c r="B12735">
        <v>1.84</v>
      </c>
    </row>
    <row r="12736" spans="1:4" hidden="1">
      <c r="A12736" s="4">
        <v>41262</v>
      </c>
      <c r="B12736">
        <v>1.82</v>
      </c>
    </row>
    <row r="12737" spans="1:4" hidden="1">
      <c r="A12737" s="4">
        <v>41263</v>
      </c>
      <c r="B12737">
        <v>1.81</v>
      </c>
    </row>
    <row r="12738" spans="1:4" hidden="1">
      <c r="A12738" s="4">
        <v>41264</v>
      </c>
      <c r="B12738">
        <v>1.77</v>
      </c>
    </row>
    <row r="12739" spans="1:4" hidden="1">
      <c r="A12739" s="4">
        <v>41267</v>
      </c>
      <c r="B12739">
        <v>1.79</v>
      </c>
    </row>
    <row r="12740" spans="1:4" hidden="1">
      <c r="A12740" s="4">
        <v>41269</v>
      </c>
      <c r="B12740">
        <v>1.77</v>
      </c>
    </row>
    <row r="12741" spans="1:4" hidden="1">
      <c r="A12741" s="4">
        <v>41270</v>
      </c>
      <c r="B12741">
        <v>1.74</v>
      </c>
    </row>
    <row r="12742" spans="1:4" hidden="1">
      <c r="A12742" s="4">
        <v>41271</v>
      </c>
      <c r="B12742">
        <v>1.73</v>
      </c>
    </row>
    <row r="12743" spans="1:4" hidden="1">
      <c r="A12743" s="4">
        <v>41274</v>
      </c>
      <c r="B12743">
        <v>1.78</v>
      </c>
      <c r="C12743" t="s">
        <v>187</v>
      </c>
      <c r="D12743" s="23">
        <f>AVERAGE(B12683:B12743)/100</f>
        <v>1.7070491803278683E-2</v>
      </c>
    </row>
    <row r="12744" spans="1:4" hidden="1">
      <c r="A12744" s="4">
        <v>41276</v>
      </c>
      <c r="B12744">
        <v>1.86</v>
      </c>
    </row>
    <row r="12745" spans="1:4" hidden="1">
      <c r="A12745" s="4">
        <v>41277</v>
      </c>
      <c r="B12745">
        <v>1.92</v>
      </c>
    </row>
    <row r="12746" spans="1:4" hidden="1">
      <c r="A12746" s="4">
        <v>41278</v>
      </c>
      <c r="B12746">
        <v>1.93</v>
      </c>
    </row>
    <row r="12747" spans="1:4" hidden="1">
      <c r="A12747" s="4">
        <v>41281</v>
      </c>
      <c r="B12747">
        <v>1.92</v>
      </c>
    </row>
    <row r="12748" spans="1:4" hidden="1">
      <c r="A12748" s="4">
        <v>41282</v>
      </c>
      <c r="B12748">
        <v>1.89</v>
      </c>
    </row>
    <row r="12749" spans="1:4" hidden="1">
      <c r="A12749" s="4">
        <v>41283</v>
      </c>
      <c r="B12749">
        <v>1.88</v>
      </c>
    </row>
    <row r="12750" spans="1:4" hidden="1">
      <c r="A12750" s="4">
        <v>41284</v>
      </c>
      <c r="B12750">
        <v>1.91</v>
      </c>
    </row>
    <row r="12751" spans="1:4" hidden="1">
      <c r="A12751" s="4">
        <v>41285</v>
      </c>
      <c r="B12751">
        <v>1.89</v>
      </c>
    </row>
    <row r="12752" spans="1:4" hidden="1">
      <c r="A12752" s="4">
        <v>41288</v>
      </c>
      <c r="B12752">
        <v>1.89</v>
      </c>
    </row>
    <row r="12753" spans="1:2" hidden="1">
      <c r="A12753" s="4">
        <v>41289</v>
      </c>
      <c r="B12753">
        <v>1.86</v>
      </c>
    </row>
    <row r="12754" spans="1:2" hidden="1">
      <c r="A12754" s="4">
        <v>41290</v>
      </c>
      <c r="B12754">
        <v>1.84</v>
      </c>
    </row>
    <row r="12755" spans="1:2" hidden="1">
      <c r="A12755" s="4">
        <v>41291</v>
      </c>
      <c r="B12755">
        <v>1.89</v>
      </c>
    </row>
    <row r="12756" spans="1:2" hidden="1">
      <c r="A12756" s="4">
        <v>41292</v>
      </c>
      <c r="B12756">
        <v>1.87</v>
      </c>
    </row>
    <row r="12757" spans="1:2" hidden="1">
      <c r="A12757" s="4">
        <v>41296</v>
      </c>
      <c r="B12757">
        <v>1.86</v>
      </c>
    </row>
    <row r="12758" spans="1:2" hidden="1">
      <c r="A12758" s="4">
        <v>41297</v>
      </c>
      <c r="B12758">
        <v>1.86</v>
      </c>
    </row>
    <row r="12759" spans="1:2" hidden="1">
      <c r="A12759" s="4">
        <v>41298</v>
      </c>
      <c r="B12759">
        <v>1.88</v>
      </c>
    </row>
    <row r="12760" spans="1:2" hidden="1">
      <c r="A12760" s="4">
        <v>41299</v>
      </c>
      <c r="B12760">
        <v>1.98</v>
      </c>
    </row>
    <row r="12761" spans="1:2" hidden="1">
      <c r="A12761" s="4">
        <v>41302</v>
      </c>
      <c r="B12761">
        <v>2</v>
      </c>
    </row>
    <row r="12762" spans="1:2" hidden="1">
      <c r="A12762" s="4">
        <v>41303</v>
      </c>
      <c r="B12762">
        <v>2.0299999999999998</v>
      </c>
    </row>
    <row r="12763" spans="1:2" hidden="1">
      <c r="A12763" s="4">
        <v>41304</v>
      </c>
      <c r="B12763">
        <v>2.0299999999999998</v>
      </c>
    </row>
    <row r="12764" spans="1:2" hidden="1">
      <c r="A12764" s="4">
        <v>41305</v>
      </c>
      <c r="B12764">
        <v>2.02</v>
      </c>
    </row>
    <row r="12765" spans="1:2" hidden="1">
      <c r="A12765" s="4">
        <v>41306</v>
      </c>
      <c r="B12765">
        <v>2.04</v>
      </c>
    </row>
    <row r="12766" spans="1:2" hidden="1">
      <c r="A12766" s="4">
        <v>41309</v>
      </c>
      <c r="B12766">
        <v>2</v>
      </c>
    </row>
    <row r="12767" spans="1:2" hidden="1">
      <c r="A12767" s="4">
        <v>41310</v>
      </c>
      <c r="B12767">
        <v>2.04</v>
      </c>
    </row>
    <row r="12768" spans="1:2" hidden="1">
      <c r="A12768" s="4">
        <v>41311</v>
      </c>
      <c r="B12768">
        <v>2</v>
      </c>
    </row>
    <row r="12769" spans="1:2" hidden="1">
      <c r="A12769" s="4">
        <v>41312</v>
      </c>
      <c r="B12769">
        <v>1.99</v>
      </c>
    </row>
    <row r="12770" spans="1:2" hidden="1">
      <c r="A12770" s="4">
        <v>41313</v>
      </c>
      <c r="B12770">
        <v>1.99</v>
      </c>
    </row>
    <row r="12771" spans="1:2" hidden="1">
      <c r="A12771" s="4">
        <v>41316</v>
      </c>
      <c r="B12771">
        <v>1.99</v>
      </c>
    </row>
    <row r="12772" spans="1:2" hidden="1">
      <c r="A12772" s="4">
        <v>41317</v>
      </c>
      <c r="B12772">
        <v>2.02</v>
      </c>
    </row>
    <row r="12773" spans="1:2" hidden="1">
      <c r="A12773" s="4">
        <v>41318</v>
      </c>
      <c r="B12773">
        <v>2.0499999999999998</v>
      </c>
    </row>
    <row r="12774" spans="1:2" hidden="1">
      <c r="A12774" s="4">
        <v>41319</v>
      </c>
      <c r="B12774">
        <v>2</v>
      </c>
    </row>
    <row r="12775" spans="1:2" hidden="1">
      <c r="A12775" s="4">
        <v>41320</v>
      </c>
      <c r="B12775">
        <v>2.0099999999999998</v>
      </c>
    </row>
    <row r="12776" spans="1:2" hidden="1">
      <c r="A12776" s="4">
        <v>41324</v>
      </c>
      <c r="B12776">
        <v>2.0299999999999998</v>
      </c>
    </row>
    <row r="12777" spans="1:2" hidden="1">
      <c r="A12777" s="4">
        <v>41325</v>
      </c>
      <c r="B12777">
        <v>2.02</v>
      </c>
    </row>
    <row r="12778" spans="1:2" hidden="1">
      <c r="A12778" s="4">
        <v>41326</v>
      </c>
      <c r="B12778">
        <v>1.99</v>
      </c>
    </row>
    <row r="12779" spans="1:2" hidden="1">
      <c r="A12779" s="4">
        <v>41327</v>
      </c>
      <c r="B12779">
        <v>1.97</v>
      </c>
    </row>
    <row r="12780" spans="1:2" hidden="1">
      <c r="A12780" s="4">
        <v>41330</v>
      </c>
      <c r="B12780">
        <v>1.88</v>
      </c>
    </row>
    <row r="12781" spans="1:2" hidden="1">
      <c r="A12781" s="4">
        <v>41331</v>
      </c>
      <c r="B12781">
        <v>1.88</v>
      </c>
    </row>
    <row r="12782" spans="1:2" hidden="1">
      <c r="A12782" s="4">
        <v>41332</v>
      </c>
      <c r="B12782">
        <v>1.91</v>
      </c>
    </row>
    <row r="12783" spans="1:2" hidden="1">
      <c r="A12783" s="4">
        <v>41333</v>
      </c>
      <c r="B12783">
        <v>1.89</v>
      </c>
    </row>
    <row r="12784" spans="1:2" hidden="1">
      <c r="A12784" s="4">
        <v>41334</v>
      </c>
      <c r="B12784">
        <v>1.86</v>
      </c>
    </row>
    <row r="12785" spans="1:4" hidden="1">
      <c r="A12785" s="4">
        <v>41337</v>
      </c>
      <c r="B12785">
        <v>1.88</v>
      </c>
    </row>
    <row r="12786" spans="1:4" hidden="1">
      <c r="A12786" s="4">
        <v>41338</v>
      </c>
      <c r="B12786">
        <v>1.9</v>
      </c>
    </row>
    <row r="12787" spans="1:4" hidden="1">
      <c r="A12787" s="4">
        <v>41339</v>
      </c>
      <c r="B12787">
        <v>1.95</v>
      </c>
      <c r="C12787" s="12"/>
      <c r="D12787" s="23"/>
    </row>
    <row r="12788" spans="1:4" hidden="1">
      <c r="A12788" s="4">
        <v>41340</v>
      </c>
      <c r="B12788">
        <v>2</v>
      </c>
    </row>
    <row r="12789" spans="1:4" hidden="1">
      <c r="A12789" s="4">
        <v>41341</v>
      </c>
      <c r="B12789">
        <v>2.06</v>
      </c>
    </row>
    <row r="12790" spans="1:4" hidden="1">
      <c r="A12790" s="4">
        <v>41344</v>
      </c>
      <c r="B12790">
        <v>2.0699999999999998</v>
      </c>
    </row>
    <row r="12791" spans="1:4" hidden="1">
      <c r="A12791" s="4">
        <v>41345</v>
      </c>
      <c r="B12791">
        <v>2.0299999999999998</v>
      </c>
    </row>
    <row r="12792" spans="1:4" hidden="1">
      <c r="A12792" s="4">
        <v>41346</v>
      </c>
      <c r="B12792">
        <v>2.04</v>
      </c>
    </row>
    <row r="12793" spans="1:4" hidden="1">
      <c r="A12793" s="4">
        <v>41347</v>
      </c>
      <c r="B12793">
        <v>2.04</v>
      </c>
    </row>
    <row r="12794" spans="1:4" hidden="1">
      <c r="A12794" s="4">
        <v>41348</v>
      </c>
      <c r="B12794">
        <v>2.0099999999999998</v>
      </c>
    </row>
    <row r="12795" spans="1:4" hidden="1">
      <c r="A12795" s="4">
        <v>41351</v>
      </c>
      <c r="B12795">
        <v>1.96</v>
      </c>
    </row>
    <row r="12796" spans="1:4" hidden="1">
      <c r="A12796" s="4">
        <v>41352</v>
      </c>
      <c r="B12796">
        <v>1.92</v>
      </c>
    </row>
    <row r="12797" spans="1:4" hidden="1">
      <c r="A12797" s="4">
        <v>41353</v>
      </c>
      <c r="B12797">
        <v>1.96</v>
      </c>
    </row>
    <row r="12798" spans="1:4" hidden="1">
      <c r="A12798" s="4">
        <v>41354</v>
      </c>
      <c r="B12798">
        <v>1.95</v>
      </c>
    </row>
    <row r="12799" spans="1:4" hidden="1">
      <c r="A12799" s="4">
        <v>41355</v>
      </c>
      <c r="B12799">
        <v>1.93</v>
      </c>
    </row>
    <row r="12800" spans="1:4" hidden="1">
      <c r="A12800" s="4">
        <v>41358</v>
      </c>
      <c r="B12800">
        <v>1.93</v>
      </c>
    </row>
    <row r="12801" spans="1:4" hidden="1">
      <c r="A12801" s="4">
        <v>41359</v>
      </c>
      <c r="B12801">
        <v>1.92</v>
      </c>
    </row>
    <row r="12802" spans="1:4" hidden="1">
      <c r="A12802" s="4">
        <v>41360</v>
      </c>
      <c r="B12802">
        <v>1.87</v>
      </c>
    </row>
    <row r="12803" spans="1:4" hidden="1">
      <c r="A12803" s="4">
        <v>41361</v>
      </c>
      <c r="B12803">
        <v>1.87</v>
      </c>
      <c r="C12803" t="s">
        <v>186</v>
      </c>
      <c r="D12803" s="23">
        <f>AVERAGE(B12744:B12803)/100</f>
        <v>1.9510000000000003E-2</v>
      </c>
    </row>
    <row r="12804" spans="1:4" hidden="1">
      <c r="A12804" s="4">
        <v>41365</v>
      </c>
      <c r="B12804">
        <v>1.86</v>
      </c>
    </row>
    <row r="12805" spans="1:4" hidden="1">
      <c r="A12805" s="4">
        <v>41366</v>
      </c>
      <c r="B12805">
        <v>1.88</v>
      </c>
    </row>
    <row r="12806" spans="1:4" hidden="1">
      <c r="A12806" s="4">
        <v>41367</v>
      </c>
      <c r="B12806">
        <v>1.83</v>
      </c>
    </row>
    <row r="12807" spans="1:4" hidden="1">
      <c r="A12807" s="4">
        <v>41368</v>
      </c>
      <c r="B12807">
        <v>1.78</v>
      </c>
    </row>
    <row r="12808" spans="1:4" hidden="1">
      <c r="A12808" s="4">
        <v>41369</v>
      </c>
      <c r="B12808">
        <v>1.72</v>
      </c>
    </row>
    <row r="12809" spans="1:4" hidden="1">
      <c r="A12809" s="4">
        <v>41372</v>
      </c>
      <c r="B12809">
        <v>1.76</v>
      </c>
    </row>
    <row r="12810" spans="1:4" hidden="1">
      <c r="A12810" s="4">
        <v>41373</v>
      </c>
      <c r="B12810">
        <v>1.78</v>
      </c>
    </row>
    <row r="12811" spans="1:4" hidden="1">
      <c r="A12811" s="4">
        <v>41374</v>
      </c>
      <c r="B12811">
        <v>1.84</v>
      </c>
    </row>
    <row r="12812" spans="1:4" hidden="1">
      <c r="A12812" s="4">
        <v>41375</v>
      </c>
      <c r="B12812">
        <v>1.82</v>
      </c>
    </row>
    <row r="12813" spans="1:4" hidden="1">
      <c r="A12813" s="4">
        <v>41376</v>
      </c>
      <c r="B12813">
        <v>1.75</v>
      </c>
    </row>
    <row r="12814" spans="1:4" hidden="1">
      <c r="A12814" s="4">
        <v>41379</v>
      </c>
      <c r="B12814">
        <v>1.72</v>
      </c>
    </row>
    <row r="12815" spans="1:4" hidden="1">
      <c r="A12815" s="4">
        <v>41380</v>
      </c>
      <c r="B12815">
        <v>1.75</v>
      </c>
    </row>
    <row r="12816" spans="1:4" hidden="1">
      <c r="A12816" s="4">
        <v>41381</v>
      </c>
      <c r="B12816">
        <v>1.73</v>
      </c>
    </row>
    <row r="12817" spans="1:2" hidden="1">
      <c r="A12817" s="4">
        <v>41382</v>
      </c>
      <c r="B12817">
        <v>1.72</v>
      </c>
    </row>
    <row r="12818" spans="1:2" hidden="1">
      <c r="A12818" s="4">
        <v>41383</v>
      </c>
      <c r="B12818">
        <v>1.73</v>
      </c>
    </row>
    <row r="12819" spans="1:2" hidden="1">
      <c r="A12819" s="4">
        <v>41386</v>
      </c>
      <c r="B12819">
        <v>1.72</v>
      </c>
    </row>
    <row r="12820" spans="1:2" hidden="1">
      <c r="A12820" s="4">
        <v>41387</v>
      </c>
      <c r="B12820">
        <v>1.74</v>
      </c>
    </row>
    <row r="12821" spans="1:2" hidden="1">
      <c r="A12821" s="4">
        <v>41388</v>
      </c>
      <c r="B12821">
        <v>1.73</v>
      </c>
    </row>
    <row r="12822" spans="1:2" hidden="1">
      <c r="A12822" s="4">
        <v>41389</v>
      </c>
      <c r="B12822">
        <v>1.74</v>
      </c>
    </row>
    <row r="12823" spans="1:2" hidden="1">
      <c r="A12823" s="4">
        <v>41390</v>
      </c>
      <c r="B12823">
        <v>1.7</v>
      </c>
    </row>
    <row r="12824" spans="1:2" hidden="1">
      <c r="A12824" s="4">
        <v>41393</v>
      </c>
      <c r="B12824">
        <v>1.7</v>
      </c>
    </row>
    <row r="12825" spans="1:2" hidden="1">
      <c r="A12825" s="4">
        <v>41394</v>
      </c>
      <c r="B12825">
        <v>1.7</v>
      </c>
    </row>
    <row r="12826" spans="1:2" hidden="1">
      <c r="A12826" s="4">
        <v>41395</v>
      </c>
      <c r="B12826">
        <v>1.66</v>
      </c>
    </row>
    <row r="12827" spans="1:2" hidden="1">
      <c r="A12827" s="4">
        <v>41396</v>
      </c>
      <c r="B12827">
        <v>1.66</v>
      </c>
    </row>
    <row r="12828" spans="1:2" hidden="1">
      <c r="A12828" s="4">
        <v>41397</v>
      </c>
      <c r="B12828">
        <v>1.78</v>
      </c>
    </row>
    <row r="12829" spans="1:2" hidden="1">
      <c r="A12829" s="4">
        <v>41400</v>
      </c>
      <c r="B12829">
        <v>1.8</v>
      </c>
    </row>
    <row r="12830" spans="1:2" hidden="1">
      <c r="A12830" s="4">
        <v>41401</v>
      </c>
      <c r="B12830">
        <v>1.82</v>
      </c>
    </row>
    <row r="12831" spans="1:2" hidden="1">
      <c r="A12831" s="4">
        <v>41402</v>
      </c>
      <c r="B12831">
        <v>1.81</v>
      </c>
    </row>
    <row r="12832" spans="1:2" hidden="1">
      <c r="A12832" s="4">
        <v>41403</v>
      </c>
      <c r="B12832">
        <v>1.81</v>
      </c>
    </row>
    <row r="12833" spans="1:2" hidden="1">
      <c r="A12833" s="4">
        <v>41404</v>
      </c>
      <c r="B12833">
        <v>1.9</v>
      </c>
    </row>
    <row r="12834" spans="1:2" hidden="1">
      <c r="A12834" s="4">
        <v>41407</v>
      </c>
      <c r="B12834">
        <v>1.92</v>
      </c>
    </row>
    <row r="12835" spans="1:2" hidden="1">
      <c r="A12835" s="4">
        <v>41408</v>
      </c>
      <c r="B12835">
        <v>1.96</v>
      </c>
    </row>
    <row r="12836" spans="1:2" hidden="1">
      <c r="A12836" s="4">
        <v>41409</v>
      </c>
      <c r="B12836">
        <v>1.94</v>
      </c>
    </row>
    <row r="12837" spans="1:2" hidden="1">
      <c r="A12837" s="4">
        <v>41410</v>
      </c>
      <c r="B12837">
        <v>1.87</v>
      </c>
    </row>
    <row r="12838" spans="1:2" hidden="1">
      <c r="A12838" s="4">
        <v>41411</v>
      </c>
      <c r="B12838">
        <v>1.95</v>
      </c>
    </row>
    <row r="12839" spans="1:2" hidden="1">
      <c r="A12839" s="4">
        <v>41414</v>
      </c>
      <c r="B12839">
        <v>1.97</v>
      </c>
    </row>
    <row r="12840" spans="1:2" hidden="1">
      <c r="A12840" s="4">
        <v>41415</v>
      </c>
      <c r="B12840">
        <v>1.94</v>
      </c>
    </row>
    <row r="12841" spans="1:2" hidden="1">
      <c r="A12841" s="4">
        <v>41416</v>
      </c>
      <c r="B12841">
        <v>2.0299999999999998</v>
      </c>
    </row>
    <row r="12842" spans="1:2" hidden="1">
      <c r="A12842" s="4">
        <v>41417</v>
      </c>
      <c r="B12842">
        <v>2.02</v>
      </c>
    </row>
    <row r="12843" spans="1:2" hidden="1">
      <c r="A12843" s="4">
        <v>41418</v>
      </c>
      <c r="B12843">
        <v>2.0099999999999998</v>
      </c>
    </row>
    <row r="12844" spans="1:2" hidden="1">
      <c r="A12844" s="4">
        <v>41422</v>
      </c>
      <c r="B12844">
        <v>2.15</v>
      </c>
    </row>
    <row r="12845" spans="1:2" hidden="1">
      <c r="A12845" s="4">
        <v>41423</v>
      </c>
      <c r="B12845">
        <v>2.13</v>
      </c>
    </row>
    <row r="12846" spans="1:2" hidden="1">
      <c r="A12846" s="4">
        <v>41424</v>
      </c>
      <c r="B12846">
        <v>2.13</v>
      </c>
    </row>
    <row r="12847" spans="1:2" hidden="1">
      <c r="A12847" s="4">
        <v>41425</v>
      </c>
      <c r="B12847">
        <v>2.16</v>
      </c>
    </row>
    <row r="12848" spans="1:2" hidden="1">
      <c r="A12848" s="4">
        <v>41428</v>
      </c>
      <c r="B12848">
        <v>2.13</v>
      </c>
    </row>
    <row r="12849" spans="1:4" hidden="1">
      <c r="A12849" s="4">
        <v>41429</v>
      </c>
      <c r="B12849">
        <v>2.14</v>
      </c>
    </row>
    <row r="12850" spans="1:4" hidden="1">
      <c r="A12850" s="4">
        <v>41430</v>
      </c>
      <c r="B12850">
        <v>2.1</v>
      </c>
    </row>
    <row r="12851" spans="1:4" hidden="1">
      <c r="A12851" s="4">
        <v>41431</v>
      </c>
      <c r="B12851">
        <v>2.08</v>
      </c>
      <c r="C12851" s="12"/>
      <c r="D12851" s="23"/>
    </row>
    <row r="12852" spans="1:4" hidden="1">
      <c r="A12852" s="4">
        <v>41432</v>
      </c>
      <c r="B12852">
        <v>2.17</v>
      </c>
    </row>
    <row r="12853" spans="1:4" hidden="1">
      <c r="A12853" s="4">
        <v>41435</v>
      </c>
      <c r="B12853">
        <v>2.2200000000000002</v>
      </c>
    </row>
    <row r="12854" spans="1:4" hidden="1">
      <c r="A12854" s="4">
        <v>41436</v>
      </c>
      <c r="B12854">
        <v>2.2000000000000002</v>
      </c>
    </row>
    <row r="12855" spans="1:4" hidden="1">
      <c r="A12855" s="4">
        <v>41437</v>
      </c>
      <c r="B12855">
        <v>2.25</v>
      </c>
    </row>
    <row r="12856" spans="1:4" hidden="1">
      <c r="A12856" s="4">
        <v>41438</v>
      </c>
      <c r="B12856">
        <v>2.19</v>
      </c>
    </row>
    <row r="12857" spans="1:4" hidden="1">
      <c r="A12857" s="4">
        <v>41439</v>
      </c>
      <c r="B12857">
        <v>2.14</v>
      </c>
    </row>
    <row r="12858" spans="1:4" hidden="1">
      <c r="A12858" s="4">
        <v>41442</v>
      </c>
      <c r="B12858">
        <v>2.19</v>
      </c>
    </row>
    <row r="12859" spans="1:4" hidden="1">
      <c r="A12859" s="4">
        <v>41443</v>
      </c>
      <c r="B12859">
        <v>2.2000000000000002</v>
      </c>
    </row>
    <row r="12860" spans="1:4" hidden="1">
      <c r="A12860" s="4">
        <v>41444</v>
      </c>
      <c r="B12860">
        <v>2.33</v>
      </c>
    </row>
    <row r="12861" spans="1:4" hidden="1">
      <c r="A12861" s="4">
        <v>41445</v>
      </c>
      <c r="B12861">
        <v>2.41</v>
      </c>
    </row>
    <row r="12862" spans="1:4" hidden="1">
      <c r="A12862" s="4">
        <v>41446</v>
      </c>
      <c r="B12862">
        <v>2.52</v>
      </c>
    </row>
    <row r="12863" spans="1:4" hidden="1">
      <c r="A12863" s="4">
        <v>41449</v>
      </c>
      <c r="B12863">
        <v>2.57</v>
      </c>
    </row>
    <row r="12864" spans="1:4" hidden="1">
      <c r="A12864" s="4">
        <v>41450</v>
      </c>
      <c r="B12864">
        <v>2.6</v>
      </c>
    </row>
    <row r="12865" spans="1:4" hidden="1">
      <c r="A12865" s="4">
        <v>41451</v>
      </c>
      <c r="B12865">
        <v>2.5499999999999998</v>
      </c>
    </row>
    <row r="12866" spans="1:4" hidden="1">
      <c r="A12866" s="4">
        <v>41452</v>
      </c>
      <c r="B12866">
        <v>2.4900000000000002</v>
      </c>
    </row>
    <row r="12867" spans="1:4" hidden="1">
      <c r="A12867" s="4">
        <v>41453</v>
      </c>
      <c r="B12867">
        <v>2.52</v>
      </c>
      <c r="C12867" t="s">
        <v>185</v>
      </c>
      <c r="D12867" s="23">
        <f>AVERAGE(B12804:B12867)/100</f>
        <v>1.9862499999999991E-2</v>
      </c>
    </row>
    <row r="12868" spans="1:4" hidden="1">
      <c r="A12868" s="4">
        <v>41456</v>
      </c>
      <c r="B12868">
        <v>2.5</v>
      </c>
    </row>
    <row r="12869" spans="1:4" hidden="1">
      <c r="A12869" s="4">
        <v>41457</v>
      </c>
      <c r="B12869">
        <v>2.48</v>
      </c>
    </row>
    <row r="12870" spans="1:4" hidden="1">
      <c r="A12870" s="4">
        <v>41458</v>
      </c>
      <c r="B12870">
        <v>2.52</v>
      </c>
    </row>
    <row r="12871" spans="1:4" hidden="1">
      <c r="A12871" s="4">
        <v>41460</v>
      </c>
      <c r="B12871">
        <v>2.73</v>
      </c>
    </row>
    <row r="12872" spans="1:4" hidden="1">
      <c r="A12872" s="4">
        <v>41463</v>
      </c>
      <c r="B12872">
        <v>2.65</v>
      </c>
    </row>
    <row r="12873" spans="1:4" hidden="1">
      <c r="A12873" s="4">
        <v>41464</v>
      </c>
      <c r="B12873">
        <v>2.65</v>
      </c>
    </row>
    <row r="12874" spans="1:4" hidden="1">
      <c r="A12874" s="4">
        <v>41465</v>
      </c>
      <c r="B12874">
        <v>2.7</v>
      </c>
    </row>
    <row r="12875" spans="1:4" hidden="1">
      <c r="A12875" s="4">
        <v>41466</v>
      </c>
      <c r="B12875">
        <v>2.6</v>
      </c>
    </row>
    <row r="12876" spans="1:4" hidden="1">
      <c r="A12876" s="4">
        <v>41467</v>
      </c>
      <c r="B12876">
        <v>2.61</v>
      </c>
    </row>
    <row r="12877" spans="1:4" hidden="1">
      <c r="A12877" s="4">
        <v>41470</v>
      </c>
      <c r="B12877">
        <v>2.57</v>
      </c>
    </row>
    <row r="12878" spans="1:4" hidden="1">
      <c r="A12878" s="4">
        <v>41471</v>
      </c>
      <c r="B12878">
        <v>2.5499999999999998</v>
      </c>
    </row>
    <row r="12879" spans="1:4" hidden="1">
      <c r="A12879" s="4">
        <v>41472</v>
      </c>
      <c r="B12879">
        <v>2.52</v>
      </c>
    </row>
    <row r="12880" spans="1:4" hidden="1">
      <c r="A12880" s="4">
        <v>41473</v>
      </c>
      <c r="B12880">
        <v>2.56</v>
      </c>
    </row>
    <row r="12881" spans="1:2" hidden="1">
      <c r="A12881" s="4">
        <v>41474</v>
      </c>
      <c r="B12881">
        <v>2.5</v>
      </c>
    </row>
    <row r="12882" spans="1:2" hidden="1">
      <c r="A12882" s="4">
        <v>41477</v>
      </c>
      <c r="B12882">
        <v>2.5</v>
      </c>
    </row>
    <row r="12883" spans="1:2" hidden="1">
      <c r="A12883" s="4">
        <v>41478</v>
      </c>
      <c r="B12883">
        <v>2.5299999999999998</v>
      </c>
    </row>
    <row r="12884" spans="1:2" hidden="1">
      <c r="A12884" s="4">
        <v>41479</v>
      </c>
      <c r="B12884">
        <v>2.61</v>
      </c>
    </row>
    <row r="12885" spans="1:2" hidden="1">
      <c r="A12885" s="4">
        <v>41480</v>
      </c>
      <c r="B12885">
        <v>2.61</v>
      </c>
    </row>
    <row r="12886" spans="1:2" hidden="1">
      <c r="A12886" s="4">
        <v>41481</v>
      </c>
      <c r="B12886">
        <v>2.58</v>
      </c>
    </row>
    <row r="12887" spans="1:2" hidden="1">
      <c r="A12887" s="4">
        <v>41484</v>
      </c>
      <c r="B12887">
        <v>2.61</v>
      </c>
    </row>
    <row r="12888" spans="1:2" hidden="1">
      <c r="A12888" s="4">
        <v>41485</v>
      </c>
      <c r="B12888">
        <v>2.63</v>
      </c>
    </row>
    <row r="12889" spans="1:2" hidden="1">
      <c r="A12889" s="4">
        <v>41486</v>
      </c>
      <c r="B12889">
        <v>2.6</v>
      </c>
    </row>
    <row r="12890" spans="1:2" hidden="1">
      <c r="A12890" s="4">
        <v>41487</v>
      </c>
      <c r="B12890">
        <v>2.74</v>
      </c>
    </row>
    <row r="12891" spans="1:2" hidden="1">
      <c r="A12891" s="4">
        <v>41488</v>
      </c>
      <c r="B12891">
        <v>2.63</v>
      </c>
    </row>
    <row r="12892" spans="1:2" hidden="1">
      <c r="A12892" s="4">
        <v>41491</v>
      </c>
      <c r="B12892">
        <v>2.67</v>
      </c>
    </row>
    <row r="12893" spans="1:2" hidden="1">
      <c r="A12893" s="4">
        <v>41492</v>
      </c>
      <c r="B12893">
        <v>2.67</v>
      </c>
    </row>
    <row r="12894" spans="1:2" hidden="1">
      <c r="A12894" s="4">
        <v>41493</v>
      </c>
      <c r="B12894">
        <v>2.61</v>
      </c>
    </row>
    <row r="12895" spans="1:2" hidden="1">
      <c r="A12895" s="4">
        <v>41494</v>
      </c>
      <c r="B12895">
        <v>2.58</v>
      </c>
    </row>
    <row r="12896" spans="1:2" hidden="1">
      <c r="A12896" s="4">
        <v>41495</v>
      </c>
      <c r="B12896">
        <v>2.57</v>
      </c>
    </row>
    <row r="12897" spans="1:2" hidden="1">
      <c r="A12897" s="4">
        <v>41498</v>
      </c>
      <c r="B12897">
        <v>2.61</v>
      </c>
    </row>
    <row r="12898" spans="1:2" hidden="1">
      <c r="A12898" s="4">
        <v>41499</v>
      </c>
      <c r="B12898">
        <v>2.71</v>
      </c>
    </row>
    <row r="12899" spans="1:2" hidden="1">
      <c r="A12899" s="4">
        <v>41500</v>
      </c>
      <c r="B12899">
        <v>2.71</v>
      </c>
    </row>
    <row r="12900" spans="1:2" hidden="1">
      <c r="A12900" s="4">
        <v>41501</v>
      </c>
      <c r="B12900">
        <v>2.77</v>
      </c>
    </row>
    <row r="12901" spans="1:2" hidden="1">
      <c r="A12901" s="4">
        <v>41502</v>
      </c>
      <c r="B12901">
        <v>2.84</v>
      </c>
    </row>
    <row r="12902" spans="1:2" hidden="1">
      <c r="A12902" s="4">
        <v>41505</v>
      </c>
      <c r="B12902">
        <v>2.88</v>
      </c>
    </row>
    <row r="12903" spans="1:2" hidden="1">
      <c r="A12903" s="4">
        <v>41506</v>
      </c>
      <c r="B12903">
        <v>2.82</v>
      </c>
    </row>
    <row r="12904" spans="1:2" hidden="1">
      <c r="A12904" s="4">
        <v>41507</v>
      </c>
      <c r="B12904">
        <v>2.87</v>
      </c>
    </row>
    <row r="12905" spans="1:2" hidden="1">
      <c r="A12905" s="4">
        <v>41508</v>
      </c>
      <c r="B12905">
        <v>2.9</v>
      </c>
    </row>
    <row r="12906" spans="1:2" hidden="1">
      <c r="A12906" s="4">
        <v>41509</v>
      </c>
      <c r="B12906">
        <v>2.82</v>
      </c>
    </row>
    <row r="12907" spans="1:2" hidden="1">
      <c r="A12907" s="4">
        <v>41512</v>
      </c>
      <c r="B12907">
        <v>2.79</v>
      </c>
    </row>
    <row r="12908" spans="1:2" hidden="1">
      <c r="A12908" s="4">
        <v>41513</v>
      </c>
      <c r="B12908">
        <v>2.72</v>
      </c>
    </row>
    <row r="12909" spans="1:2" hidden="1">
      <c r="A12909" s="4">
        <v>41514</v>
      </c>
      <c r="B12909">
        <v>2.78</v>
      </c>
    </row>
    <row r="12910" spans="1:2" hidden="1">
      <c r="A12910" s="4">
        <v>41515</v>
      </c>
      <c r="B12910">
        <v>2.75</v>
      </c>
    </row>
    <row r="12911" spans="1:2" hidden="1">
      <c r="A12911" s="4">
        <v>41516</v>
      </c>
      <c r="B12911">
        <v>2.78</v>
      </c>
    </row>
    <row r="12912" spans="1:2" hidden="1">
      <c r="A12912" s="4">
        <v>41520</v>
      </c>
      <c r="B12912">
        <v>2.86</v>
      </c>
    </row>
    <row r="12913" spans="1:4" hidden="1">
      <c r="A12913" s="4">
        <v>41521</v>
      </c>
      <c r="B12913">
        <v>2.9</v>
      </c>
      <c r="C12913" s="12"/>
      <c r="D12913" s="23"/>
    </row>
    <row r="12914" spans="1:4" hidden="1">
      <c r="A12914" s="4">
        <v>41522</v>
      </c>
      <c r="B12914">
        <v>2.98</v>
      </c>
    </row>
    <row r="12915" spans="1:4" hidden="1">
      <c r="A12915" s="4">
        <v>41523</v>
      </c>
      <c r="B12915">
        <v>2.94</v>
      </c>
    </row>
    <row r="12916" spans="1:4" hidden="1">
      <c r="A12916" s="4">
        <v>41526</v>
      </c>
      <c r="B12916">
        <v>2.9</v>
      </c>
    </row>
    <row r="12917" spans="1:4" hidden="1">
      <c r="A12917" s="4">
        <v>41527</v>
      </c>
      <c r="B12917">
        <v>2.96</v>
      </c>
    </row>
    <row r="12918" spans="1:4" hidden="1">
      <c r="A12918" s="4">
        <v>41528</v>
      </c>
      <c r="B12918">
        <v>2.93</v>
      </c>
    </row>
    <row r="12919" spans="1:4" hidden="1">
      <c r="A12919" s="4">
        <v>41529</v>
      </c>
      <c r="B12919">
        <v>2.92</v>
      </c>
    </row>
    <row r="12920" spans="1:4" hidden="1">
      <c r="A12920" s="4">
        <v>41530</v>
      </c>
      <c r="B12920">
        <v>2.9</v>
      </c>
    </row>
    <row r="12921" spans="1:4" hidden="1">
      <c r="A12921" s="4">
        <v>41533</v>
      </c>
      <c r="B12921">
        <v>2.88</v>
      </c>
    </row>
    <row r="12922" spans="1:4" hidden="1">
      <c r="A12922" s="4">
        <v>41534</v>
      </c>
      <c r="B12922">
        <v>2.86</v>
      </c>
    </row>
    <row r="12923" spans="1:4" hidden="1">
      <c r="A12923" s="4">
        <v>41535</v>
      </c>
      <c r="B12923">
        <v>2.69</v>
      </c>
    </row>
    <row r="12924" spans="1:4" hidden="1">
      <c r="A12924" s="4">
        <v>41536</v>
      </c>
      <c r="B12924">
        <v>2.76</v>
      </c>
    </row>
    <row r="12925" spans="1:4" hidden="1">
      <c r="A12925" s="4">
        <v>41537</v>
      </c>
      <c r="B12925">
        <v>2.75</v>
      </c>
    </row>
    <row r="12926" spans="1:4" hidden="1">
      <c r="A12926" s="4">
        <v>41540</v>
      </c>
      <c r="B12926">
        <v>2.72</v>
      </c>
    </row>
    <row r="12927" spans="1:4" hidden="1">
      <c r="A12927" s="4">
        <v>41541</v>
      </c>
      <c r="B12927">
        <v>2.67</v>
      </c>
    </row>
    <row r="12928" spans="1:4" hidden="1">
      <c r="A12928" s="4">
        <v>41542</v>
      </c>
      <c r="B12928">
        <v>2.63</v>
      </c>
    </row>
    <row r="12929" spans="1:4" hidden="1">
      <c r="A12929" s="4">
        <v>41543</v>
      </c>
      <c r="B12929">
        <v>2.66</v>
      </c>
    </row>
    <row r="12930" spans="1:4" hidden="1">
      <c r="A12930" s="4">
        <v>41544</v>
      </c>
      <c r="B12930">
        <v>2.64</v>
      </c>
    </row>
    <row r="12931" spans="1:4" hidden="1">
      <c r="A12931" s="4">
        <v>41547</v>
      </c>
      <c r="B12931">
        <v>2.64</v>
      </c>
      <c r="C12931" t="s">
        <v>184</v>
      </c>
      <c r="D12931" s="23">
        <f>AVERAGE(B12868:B12931)/100</f>
        <v>2.7065624999999996E-2</v>
      </c>
    </row>
    <row r="12932" spans="1:4" hidden="1">
      <c r="A12932" s="4">
        <v>41548</v>
      </c>
      <c r="B12932">
        <v>2.66</v>
      </c>
    </row>
    <row r="12933" spans="1:4" hidden="1">
      <c r="A12933" s="4">
        <v>41549</v>
      </c>
      <c r="B12933">
        <v>2.63</v>
      </c>
    </row>
    <row r="12934" spans="1:4" hidden="1">
      <c r="A12934" s="4">
        <v>41550</v>
      </c>
      <c r="B12934">
        <v>2.62</v>
      </c>
    </row>
    <row r="12935" spans="1:4" hidden="1">
      <c r="A12935" s="4">
        <v>41551</v>
      </c>
      <c r="B12935">
        <v>2.66</v>
      </c>
    </row>
    <row r="12936" spans="1:4" hidden="1">
      <c r="A12936" s="4">
        <v>41554</v>
      </c>
      <c r="B12936">
        <v>2.65</v>
      </c>
    </row>
    <row r="12937" spans="1:4" hidden="1">
      <c r="A12937" s="4">
        <v>41555</v>
      </c>
      <c r="B12937">
        <v>2.66</v>
      </c>
    </row>
    <row r="12938" spans="1:4" hidden="1">
      <c r="A12938" s="4">
        <v>41556</v>
      </c>
      <c r="B12938">
        <v>2.68</v>
      </c>
    </row>
    <row r="12939" spans="1:4" hidden="1">
      <c r="A12939" s="4">
        <v>41557</v>
      </c>
      <c r="B12939">
        <v>2.71</v>
      </c>
    </row>
    <row r="12940" spans="1:4" hidden="1">
      <c r="A12940" s="4">
        <v>41558</v>
      </c>
      <c r="B12940">
        <v>2.7</v>
      </c>
    </row>
    <row r="12941" spans="1:4" hidden="1">
      <c r="A12941" s="4">
        <v>41562</v>
      </c>
      <c r="B12941">
        <v>2.75</v>
      </c>
    </row>
    <row r="12942" spans="1:4" hidden="1">
      <c r="A12942" s="4">
        <v>41563</v>
      </c>
      <c r="B12942">
        <v>2.69</v>
      </c>
    </row>
    <row r="12943" spans="1:4" hidden="1">
      <c r="A12943" s="4">
        <v>41564</v>
      </c>
      <c r="B12943">
        <v>2.61</v>
      </c>
    </row>
    <row r="12944" spans="1:4" hidden="1">
      <c r="A12944" s="4">
        <v>41565</v>
      </c>
      <c r="B12944">
        <v>2.6</v>
      </c>
    </row>
    <row r="12945" spans="1:2" hidden="1">
      <c r="A12945" s="4">
        <v>41568</v>
      </c>
      <c r="B12945">
        <v>2.63</v>
      </c>
    </row>
    <row r="12946" spans="1:2" hidden="1">
      <c r="A12946" s="4">
        <v>41569</v>
      </c>
      <c r="B12946">
        <v>2.54</v>
      </c>
    </row>
    <row r="12947" spans="1:2" hidden="1">
      <c r="A12947" s="4">
        <v>41570</v>
      </c>
      <c r="B12947">
        <v>2.5099999999999998</v>
      </c>
    </row>
    <row r="12948" spans="1:2" hidden="1">
      <c r="A12948" s="4">
        <v>41571</v>
      </c>
      <c r="B12948">
        <v>2.5299999999999998</v>
      </c>
    </row>
    <row r="12949" spans="1:2" hidden="1">
      <c r="A12949" s="4">
        <v>41572</v>
      </c>
      <c r="B12949">
        <v>2.5299999999999998</v>
      </c>
    </row>
    <row r="12950" spans="1:2" hidden="1">
      <c r="A12950" s="4">
        <v>41575</v>
      </c>
      <c r="B12950">
        <v>2.54</v>
      </c>
    </row>
    <row r="12951" spans="1:2" hidden="1">
      <c r="A12951" s="4">
        <v>41576</v>
      </c>
      <c r="B12951">
        <v>2.5299999999999998</v>
      </c>
    </row>
    <row r="12952" spans="1:2" hidden="1">
      <c r="A12952" s="4">
        <v>41577</v>
      </c>
      <c r="B12952">
        <v>2.5499999999999998</v>
      </c>
    </row>
    <row r="12953" spans="1:2" hidden="1">
      <c r="A12953" s="4">
        <v>41578</v>
      </c>
      <c r="B12953">
        <v>2.57</v>
      </c>
    </row>
    <row r="12954" spans="1:2" hidden="1">
      <c r="A12954" s="4">
        <v>41579</v>
      </c>
      <c r="B12954">
        <v>2.65</v>
      </c>
    </row>
    <row r="12955" spans="1:2" hidden="1">
      <c r="A12955" s="4">
        <v>41582</v>
      </c>
      <c r="B12955">
        <v>2.63</v>
      </c>
    </row>
    <row r="12956" spans="1:2" hidden="1">
      <c r="A12956" s="4">
        <v>41583</v>
      </c>
      <c r="B12956">
        <v>2.69</v>
      </c>
    </row>
    <row r="12957" spans="1:2" hidden="1">
      <c r="A12957" s="4">
        <v>41584</v>
      </c>
      <c r="B12957">
        <v>2.67</v>
      </c>
    </row>
    <row r="12958" spans="1:2" hidden="1">
      <c r="A12958" s="4">
        <v>41585</v>
      </c>
      <c r="B12958">
        <v>2.63</v>
      </c>
    </row>
    <row r="12959" spans="1:2" hidden="1">
      <c r="A12959" s="4">
        <v>41586</v>
      </c>
      <c r="B12959">
        <v>2.77</v>
      </c>
    </row>
    <row r="12960" spans="1:2" hidden="1">
      <c r="A12960" s="4">
        <v>41590</v>
      </c>
      <c r="B12960">
        <v>2.8</v>
      </c>
    </row>
    <row r="12961" spans="1:4" hidden="1">
      <c r="A12961" s="4">
        <v>41591</v>
      </c>
      <c r="B12961">
        <v>2.75</v>
      </c>
    </row>
    <row r="12962" spans="1:4" hidden="1">
      <c r="A12962" s="4">
        <v>41592</v>
      </c>
      <c r="B12962">
        <v>2.69</v>
      </c>
    </row>
    <row r="12963" spans="1:4" hidden="1">
      <c r="A12963" s="4">
        <v>41593</v>
      </c>
      <c r="B12963">
        <v>2.71</v>
      </c>
    </row>
    <row r="12964" spans="1:4" hidden="1">
      <c r="A12964" s="4">
        <v>41596</v>
      </c>
      <c r="B12964">
        <v>2.67</v>
      </c>
    </row>
    <row r="12965" spans="1:4" hidden="1">
      <c r="A12965" s="4">
        <v>41597</v>
      </c>
      <c r="B12965">
        <v>2.71</v>
      </c>
    </row>
    <row r="12966" spans="1:4" hidden="1">
      <c r="A12966" s="4">
        <v>41598</v>
      </c>
      <c r="B12966">
        <v>2.8</v>
      </c>
    </row>
    <row r="12967" spans="1:4" hidden="1">
      <c r="A12967" s="4">
        <v>41599</v>
      </c>
      <c r="B12967">
        <v>2.79</v>
      </c>
    </row>
    <row r="12968" spans="1:4" hidden="1">
      <c r="A12968" s="4">
        <v>41600</v>
      </c>
      <c r="B12968">
        <v>2.75</v>
      </c>
    </row>
    <row r="12969" spans="1:4" hidden="1">
      <c r="A12969" s="4">
        <v>41603</v>
      </c>
      <c r="B12969">
        <v>2.74</v>
      </c>
    </row>
    <row r="12970" spans="1:4" hidden="1">
      <c r="A12970" s="4">
        <v>41604</v>
      </c>
      <c r="B12970">
        <v>2.71</v>
      </c>
    </row>
    <row r="12971" spans="1:4" hidden="1">
      <c r="A12971" s="4">
        <v>41605</v>
      </c>
      <c r="B12971">
        <v>2.74</v>
      </c>
    </row>
    <row r="12972" spans="1:4" hidden="1">
      <c r="A12972" s="4">
        <v>41607</v>
      </c>
      <c r="B12972">
        <v>2.75</v>
      </c>
    </row>
    <row r="12973" spans="1:4" hidden="1">
      <c r="A12973" s="4">
        <v>41610</v>
      </c>
      <c r="B12973">
        <v>2.81</v>
      </c>
    </row>
    <row r="12974" spans="1:4" hidden="1">
      <c r="A12974" s="4">
        <v>41611</v>
      </c>
      <c r="B12974">
        <v>2.79</v>
      </c>
      <c r="C12974" s="12"/>
      <c r="D12974" s="23"/>
    </row>
    <row r="12975" spans="1:4" hidden="1">
      <c r="A12975" s="4">
        <v>41612</v>
      </c>
      <c r="B12975">
        <v>2.84</v>
      </c>
    </row>
    <row r="12976" spans="1:4" hidden="1">
      <c r="A12976" s="4">
        <v>41613</v>
      </c>
      <c r="B12976">
        <v>2.88</v>
      </c>
    </row>
    <row r="12977" spans="1:2" hidden="1">
      <c r="A12977" s="4">
        <v>41614</v>
      </c>
      <c r="B12977">
        <v>2.88</v>
      </c>
    </row>
    <row r="12978" spans="1:2" hidden="1">
      <c r="A12978" s="4">
        <v>41617</v>
      </c>
      <c r="B12978">
        <v>2.86</v>
      </c>
    </row>
    <row r="12979" spans="1:2" hidden="1">
      <c r="A12979" s="4">
        <v>41618</v>
      </c>
      <c r="B12979">
        <v>2.81</v>
      </c>
    </row>
    <row r="12980" spans="1:2" hidden="1">
      <c r="A12980" s="4">
        <v>41619</v>
      </c>
      <c r="B12980">
        <v>2.86</v>
      </c>
    </row>
    <row r="12981" spans="1:2" hidden="1">
      <c r="A12981" s="4">
        <v>41620</v>
      </c>
      <c r="B12981">
        <v>2.89</v>
      </c>
    </row>
    <row r="12982" spans="1:2" hidden="1">
      <c r="A12982" s="4">
        <v>41621</v>
      </c>
      <c r="B12982">
        <v>2.88</v>
      </c>
    </row>
    <row r="12983" spans="1:2" hidden="1">
      <c r="A12983" s="4">
        <v>41624</v>
      </c>
      <c r="B12983">
        <v>2.89</v>
      </c>
    </row>
    <row r="12984" spans="1:2" hidden="1">
      <c r="A12984" s="4">
        <v>41625</v>
      </c>
      <c r="B12984">
        <v>2.85</v>
      </c>
    </row>
    <row r="12985" spans="1:2" hidden="1">
      <c r="A12985" s="4">
        <v>41626</v>
      </c>
      <c r="B12985">
        <v>2.89</v>
      </c>
    </row>
    <row r="12986" spans="1:2" hidden="1">
      <c r="A12986" s="4">
        <v>41627</v>
      </c>
      <c r="B12986">
        <v>2.94</v>
      </c>
    </row>
    <row r="12987" spans="1:2" hidden="1">
      <c r="A12987" s="4">
        <v>41628</v>
      </c>
      <c r="B12987">
        <v>2.89</v>
      </c>
    </row>
    <row r="12988" spans="1:2" hidden="1">
      <c r="A12988" s="4">
        <v>41631</v>
      </c>
      <c r="B12988">
        <v>2.94</v>
      </c>
    </row>
    <row r="12989" spans="1:2" hidden="1">
      <c r="A12989" s="4">
        <v>41632</v>
      </c>
      <c r="B12989">
        <v>2.99</v>
      </c>
    </row>
    <row r="12990" spans="1:2" hidden="1">
      <c r="A12990" s="4">
        <v>41634</v>
      </c>
      <c r="B12990">
        <v>3</v>
      </c>
    </row>
    <row r="12991" spans="1:2" hidden="1">
      <c r="A12991" s="4">
        <v>41635</v>
      </c>
      <c r="B12991">
        <v>3.02</v>
      </c>
    </row>
    <row r="12992" spans="1:2" hidden="1">
      <c r="A12992" s="4">
        <v>41638</v>
      </c>
      <c r="B12992">
        <v>2.99</v>
      </c>
    </row>
    <row r="12993" spans="1:4" hidden="1">
      <c r="A12993" s="4">
        <v>41639</v>
      </c>
      <c r="B12993">
        <v>3.04</v>
      </c>
      <c r="C12993" t="s">
        <v>183</v>
      </c>
      <c r="D12993" s="23">
        <f>AVERAGE(B12932:B12993)/100</f>
        <v>2.7441935483870958E-2</v>
      </c>
    </row>
    <row r="12994" spans="1:4" hidden="1">
      <c r="A12994" s="4">
        <v>41641</v>
      </c>
      <c r="B12994">
        <v>3</v>
      </c>
    </row>
    <row r="12995" spans="1:4" hidden="1">
      <c r="A12995" s="4">
        <v>41642</v>
      </c>
      <c r="B12995">
        <v>3.01</v>
      </c>
    </row>
    <row r="12996" spans="1:4" hidden="1">
      <c r="A12996" s="4">
        <v>41645</v>
      </c>
      <c r="B12996">
        <v>2.98</v>
      </c>
    </row>
    <row r="12997" spans="1:4" hidden="1">
      <c r="A12997" s="4">
        <v>41646</v>
      </c>
      <c r="B12997">
        <v>2.96</v>
      </c>
    </row>
    <row r="12998" spans="1:4" hidden="1">
      <c r="A12998" s="4">
        <v>41647</v>
      </c>
      <c r="B12998">
        <v>3.01</v>
      </c>
    </row>
    <row r="12999" spans="1:4" hidden="1">
      <c r="A12999" s="4">
        <v>41648</v>
      </c>
      <c r="B12999">
        <v>2.97</v>
      </c>
    </row>
    <row r="13000" spans="1:4" hidden="1">
      <c r="A13000" s="4">
        <v>41649</v>
      </c>
      <c r="B13000">
        <v>2.88</v>
      </c>
    </row>
    <row r="13001" spans="1:4" hidden="1">
      <c r="A13001" s="4">
        <v>41652</v>
      </c>
      <c r="B13001">
        <v>2.84</v>
      </c>
    </row>
    <row r="13002" spans="1:4" hidden="1">
      <c r="A13002" s="4">
        <v>41653</v>
      </c>
      <c r="B13002">
        <v>2.88</v>
      </c>
    </row>
    <row r="13003" spans="1:4" hidden="1">
      <c r="A13003" s="4">
        <v>41654</v>
      </c>
      <c r="B13003">
        <v>2.9</v>
      </c>
    </row>
    <row r="13004" spans="1:4" hidden="1">
      <c r="A13004" s="4">
        <v>41655</v>
      </c>
      <c r="B13004">
        <v>2.86</v>
      </c>
    </row>
    <row r="13005" spans="1:4" hidden="1">
      <c r="A13005" s="4">
        <v>41656</v>
      </c>
      <c r="B13005">
        <v>2.84</v>
      </c>
    </row>
    <row r="13006" spans="1:4" hidden="1">
      <c r="A13006" s="4">
        <v>41660</v>
      </c>
      <c r="B13006">
        <v>2.85</v>
      </c>
    </row>
    <row r="13007" spans="1:4" hidden="1">
      <c r="A13007" s="4">
        <v>41661</v>
      </c>
      <c r="B13007">
        <v>2.87</v>
      </c>
    </row>
    <row r="13008" spans="1:4" hidden="1">
      <c r="A13008" s="4">
        <v>41662</v>
      </c>
      <c r="B13008">
        <v>2.79</v>
      </c>
    </row>
    <row r="13009" spans="1:2" hidden="1">
      <c r="A13009" s="4">
        <v>41663</v>
      </c>
      <c r="B13009">
        <v>2.75</v>
      </c>
    </row>
    <row r="13010" spans="1:2" hidden="1">
      <c r="A13010" s="4">
        <v>41666</v>
      </c>
      <c r="B13010">
        <v>2.78</v>
      </c>
    </row>
    <row r="13011" spans="1:2" hidden="1">
      <c r="A13011" s="4">
        <v>41667</v>
      </c>
      <c r="B13011">
        <v>2.77</v>
      </c>
    </row>
    <row r="13012" spans="1:2" hidden="1">
      <c r="A13012" s="4">
        <v>41668</v>
      </c>
      <c r="B13012">
        <v>2.69</v>
      </c>
    </row>
    <row r="13013" spans="1:2" hidden="1">
      <c r="A13013" s="4">
        <v>41669</v>
      </c>
      <c r="B13013">
        <v>2.72</v>
      </c>
    </row>
    <row r="13014" spans="1:2" hidden="1">
      <c r="A13014" s="4">
        <v>41670</v>
      </c>
      <c r="B13014">
        <v>2.67</v>
      </c>
    </row>
    <row r="13015" spans="1:2" hidden="1">
      <c r="A13015" s="4">
        <v>41673</v>
      </c>
      <c r="B13015">
        <v>2.61</v>
      </c>
    </row>
    <row r="13016" spans="1:2" hidden="1">
      <c r="A13016" s="4">
        <v>41674</v>
      </c>
      <c r="B13016">
        <v>2.64</v>
      </c>
    </row>
    <row r="13017" spans="1:2" hidden="1">
      <c r="A13017" s="4">
        <v>41675</v>
      </c>
      <c r="B13017">
        <v>2.7</v>
      </c>
    </row>
    <row r="13018" spans="1:2" hidden="1">
      <c r="A13018" s="4">
        <v>41676</v>
      </c>
      <c r="B13018">
        <v>2.73</v>
      </c>
    </row>
    <row r="13019" spans="1:2" hidden="1">
      <c r="A13019" s="4">
        <v>41677</v>
      </c>
      <c r="B13019">
        <v>2.71</v>
      </c>
    </row>
    <row r="13020" spans="1:2" hidden="1">
      <c r="A13020" s="4">
        <v>41680</v>
      </c>
      <c r="B13020">
        <v>2.7</v>
      </c>
    </row>
    <row r="13021" spans="1:2" hidden="1">
      <c r="A13021" s="4">
        <v>41681</v>
      </c>
      <c r="B13021">
        <v>2.75</v>
      </c>
    </row>
    <row r="13022" spans="1:2" hidden="1">
      <c r="A13022" s="4">
        <v>41682</v>
      </c>
      <c r="B13022">
        <v>2.8</v>
      </c>
    </row>
    <row r="13023" spans="1:2" hidden="1">
      <c r="A13023" s="4">
        <v>41683</v>
      </c>
      <c r="B13023">
        <v>2.73</v>
      </c>
    </row>
    <row r="13024" spans="1:2" hidden="1">
      <c r="A13024" s="4">
        <v>41684</v>
      </c>
      <c r="B13024">
        <v>2.75</v>
      </c>
    </row>
    <row r="13025" spans="1:4" hidden="1">
      <c r="A13025" s="4">
        <v>41688</v>
      </c>
      <c r="B13025">
        <v>2.71</v>
      </c>
    </row>
    <row r="13026" spans="1:4" hidden="1">
      <c r="A13026" s="4">
        <v>41689</v>
      </c>
      <c r="B13026">
        <v>2.73</v>
      </c>
    </row>
    <row r="13027" spans="1:4" hidden="1">
      <c r="A13027" s="4">
        <v>41690</v>
      </c>
      <c r="B13027">
        <v>2.76</v>
      </c>
    </row>
    <row r="13028" spans="1:4" hidden="1">
      <c r="A13028" s="4">
        <v>41691</v>
      </c>
      <c r="B13028">
        <v>2.73</v>
      </c>
    </row>
    <row r="13029" spans="1:4" hidden="1">
      <c r="A13029" s="4">
        <v>41694</v>
      </c>
      <c r="B13029">
        <v>2.75</v>
      </c>
    </row>
    <row r="13030" spans="1:4" hidden="1">
      <c r="A13030" s="4">
        <v>41695</v>
      </c>
      <c r="B13030">
        <v>2.7</v>
      </c>
    </row>
    <row r="13031" spans="1:4" hidden="1">
      <c r="A13031" s="4">
        <v>41696</v>
      </c>
      <c r="B13031">
        <v>2.67</v>
      </c>
    </row>
    <row r="13032" spans="1:4" hidden="1">
      <c r="A13032" s="4">
        <v>41697</v>
      </c>
      <c r="B13032">
        <v>2.65</v>
      </c>
    </row>
    <row r="13033" spans="1:4" hidden="1">
      <c r="A13033" s="4">
        <v>41698</v>
      </c>
      <c r="B13033">
        <v>2.66</v>
      </c>
    </row>
    <row r="13034" spans="1:4" hidden="1">
      <c r="A13034" s="4">
        <v>41701</v>
      </c>
      <c r="B13034">
        <v>2.6</v>
      </c>
    </row>
    <row r="13035" spans="1:4" hidden="1">
      <c r="A13035" s="4">
        <v>41702</v>
      </c>
      <c r="B13035">
        <v>2.7</v>
      </c>
    </row>
    <row r="13036" spans="1:4" hidden="1">
      <c r="A13036" s="4">
        <v>41703</v>
      </c>
      <c r="B13036">
        <v>2.7</v>
      </c>
    </row>
    <row r="13037" spans="1:4" hidden="1">
      <c r="A13037" s="4">
        <v>41704</v>
      </c>
      <c r="B13037">
        <v>2.74</v>
      </c>
    </row>
    <row r="13038" spans="1:4" hidden="1">
      <c r="A13038" s="4">
        <v>41705</v>
      </c>
      <c r="B13038">
        <v>2.8</v>
      </c>
      <c r="C13038" s="12"/>
      <c r="D13038" s="23"/>
    </row>
    <row r="13039" spans="1:4" hidden="1">
      <c r="A13039" s="4">
        <v>41708</v>
      </c>
      <c r="B13039">
        <v>2.79</v>
      </c>
    </row>
    <row r="13040" spans="1:4" hidden="1">
      <c r="A13040" s="4">
        <v>41709</v>
      </c>
      <c r="B13040">
        <v>2.77</v>
      </c>
    </row>
    <row r="13041" spans="1:4" hidden="1">
      <c r="A13041" s="4">
        <v>41710</v>
      </c>
      <c r="B13041">
        <v>2.73</v>
      </c>
    </row>
    <row r="13042" spans="1:4" hidden="1">
      <c r="A13042" s="4">
        <v>41711</v>
      </c>
      <c r="B13042">
        <v>2.66</v>
      </c>
    </row>
    <row r="13043" spans="1:4" hidden="1">
      <c r="A13043" s="4">
        <v>41712</v>
      </c>
      <c r="B13043">
        <v>2.65</v>
      </c>
    </row>
    <row r="13044" spans="1:4" hidden="1">
      <c r="A13044" s="4">
        <v>41715</v>
      </c>
      <c r="B13044">
        <v>2.7</v>
      </c>
    </row>
    <row r="13045" spans="1:4" hidden="1">
      <c r="A13045" s="4">
        <v>41716</v>
      </c>
      <c r="B13045">
        <v>2.68</v>
      </c>
    </row>
    <row r="13046" spans="1:4" hidden="1">
      <c r="A13046" s="4">
        <v>41717</v>
      </c>
      <c r="B13046">
        <v>2.78</v>
      </c>
    </row>
    <row r="13047" spans="1:4" hidden="1">
      <c r="A13047" s="4">
        <v>41718</v>
      </c>
      <c r="B13047">
        <v>2.79</v>
      </c>
    </row>
    <row r="13048" spans="1:4" hidden="1">
      <c r="A13048" s="4">
        <v>41719</v>
      </c>
      <c r="B13048">
        <v>2.75</v>
      </c>
    </row>
    <row r="13049" spans="1:4" hidden="1">
      <c r="A13049" s="4">
        <v>41722</v>
      </c>
      <c r="B13049">
        <v>2.74</v>
      </c>
    </row>
    <row r="13050" spans="1:4" hidden="1">
      <c r="A13050" s="4">
        <v>41723</v>
      </c>
      <c r="B13050">
        <v>2.75</v>
      </c>
    </row>
    <row r="13051" spans="1:4" hidden="1">
      <c r="A13051" s="4">
        <v>41724</v>
      </c>
      <c r="B13051">
        <v>2.71</v>
      </c>
    </row>
    <row r="13052" spans="1:4" hidden="1">
      <c r="A13052" s="4">
        <v>41725</v>
      </c>
      <c r="B13052">
        <v>2.69</v>
      </c>
    </row>
    <row r="13053" spans="1:4" hidden="1">
      <c r="A13053" s="4">
        <v>41726</v>
      </c>
      <c r="B13053">
        <v>2.73</v>
      </c>
    </row>
    <row r="13054" spans="1:4" hidden="1">
      <c r="A13054" s="4">
        <v>41729</v>
      </c>
      <c r="B13054">
        <v>2.73</v>
      </c>
      <c r="C13054" t="s">
        <v>182</v>
      </c>
      <c r="D13054" s="23">
        <f>AVERAGE(B12994:B13054)/100</f>
        <v>2.7654098360655736E-2</v>
      </c>
    </row>
    <row r="13055" spans="1:4" hidden="1">
      <c r="A13055" s="4">
        <v>41730</v>
      </c>
      <c r="B13055">
        <v>2.77</v>
      </c>
    </row>
    <row r="13056" spans="1:4" hidden="1">
      <c r="A13056" s="4">
        <v>41731</v>
      </c>
      <c r="B13056">
        <v>2.82</v>
      </c>
    </row>
    <row r="13057" spans="1:2" hidden="1">
      <c r="A13057" s="4">
        <v>41732</v>
      </c>
      <c r="B13057">
        <v>2.8</v>
      </c>
    </row>
    <row r="13058" spans="1:2" hidden="1">
      <c r="A13058" s="4">
        <v>41733</v>
      </c>
      <c r="B13058">
        <v>2.74</v>
      </c>
    </row>
    <row r="13059" spans="1:2" hidden="1">
      <c r="A13059" s="4">
        <v>41736</v>
      </c>
      <c r="B13059">
        <v>2.71</v>
      </c>
    </row>
    <row r="13060" spans="1:2" hidden="1">
      <c r="A13060" s="4">
        <v>41737</v>
      </c>
      <c r="B13060">
        <v>2.69</v>
      </c>
    </row>
    <row r="13061" spans="1:2" hidden="1">
      <c r="A13061" s="4">
        <v>41738</v>
      </c>
      <c r="B13061">
        <v>2.71</v>
      </c>
    </row>
    <row r="13062" spans="1:2" hidden="1">
      <c r="A13062" s="4">
        <v>41739</v>
      </c>
      <c r="B13062">
        <v>2.65</v>
      </c>
    </row>
    <row r="13063" spans="1:2" hidden="1">
      <c r="A13063" s="4">
        <v>41740</v>
      </c>
      <c r="B13063">
        <v>2.63</v>
      </c>
    </row>
    <row r="13064" spans="1:2" hidden="1">
      <c r="A13064" s="4">
        <v>41743</v>
      </c>
      <c r="B13064">
        <v>2.65</v>
      </c>
    </row>
    <row r="13065" spans="1:2" hidden="1">
      <c r="A13065" s="4">
        <v>41744</v>
      </c>
      <c r="B13065">
        <v>2.64</v>
      </c>
    </row>
    <row r="13066" spans="1:2" hidden="1">
      <c r="A13066" s="4">
        <v>41745</v>
      </c>
      <c r="B13066">
        <v>2.65</v>
      </c>
    </row>
    <row r="13067" spans="1:2" hidden="1">
      <c r="A13067" s="4">
        <v>41746</v>
      </c>
      <c r="B13067">
        <v>2.73</v>
      </c>
    </row>
    <row r="13068" spans="1:2" hidden="1">
      <c r="A13068" s="4">
        <v>41750</v>
      </c>
      <c r="B13068">
        <v>2.73</v>
      </c>
    </row>
    <row r="13069" spans="1:2" hidden="1">
      <c r="A13069" s="4">
        <v>41751</v>
      </c>
      <c r="B13069">
        <v>2.73</v>
      </c>
    </row>
    <row r="13070" spans="1:2" hidden="1">
      <c r="A13070" s="4">
        <v>41752</v>
      </c>
      <c r="B13070">
        <v>2.7</v>
      </c>
    </row>
    <row r="13071" spans="1:2" hidden="1">
      <c r="A13071" s="4">
        <v>41753</v>
      </c>
      <c r="B13071">
        <v>2.7</v>
      </c>
    </row>
    <row r="13072" spans="1:2" hidden="1">
      <c r="A13072" s="4">
        <v>41754</v>
      </c>
      <c r="B13072">
        <v>2.68</v>
      </c>
    </row>
    <row r="13073" spans="1:2" hidden="1">
      <c r="A13073" s="4">
        <v>41757</v>
      </c>
      <c r="B13073">
        <v>2.7</v>
      </c>
    </row>
    <row r="13074" spans="1:2" hidden="1">
      <c r="A13074" s="4">
        <v>41758</v>
      </c>
      <c r="B13074">
        <v>2.71</v>
      </c>
    </row>
    <row r="13075" spans="1:2" hidden="1">
      <c r="A13075" s="4">
        <v>41759</v>
      </c>
      <c r="B13075">
        <v>2.67</v>
      </c>
    </row>
    <row r="13076" spans="1:2" hidden="1">
      <c r="A13076" s="4">
        <v>41760</v>
      </c>
      <c r="B13076">
        <v>2.63</v>
      </c>
    </row>
    <row r="13077" spans="1:2" hidden="1">
      <c r="A13077" s="4">
        <v>41761</v>
      </c>
      <c r="B13077">
        <v>2.6</v>
      </c>
    </row>
    <row r="13078" spans="1:2" hidden="1">
      <c r="A13078" s="4">
        <v>41764</v>
      </c>
      <c r="B13078">
        <v>2.63</v>
      </c>
    </row>
    <row r="13079" spans="1:2" hidden="1">
      <c r="A13079" s="4">
        <v>41765</v>
      </c>
      <c r="B13079">
        <v>2.61</v>
      </c>
    </row>
    <row r="13080" spans="1:2" hidden="1">
      <c r="A13080" s="4">
        <v>41766</v>
      </c>
      <c r="B13080">
        <v>2.62</v>
      </c>
    </row>
    <row r="13081" spans="1:2" hidden="1">
      <c r="A13081" s="4">
        <v>41767</v>
      </c>
      <c r="B13081">
        <v>2.61</v>
      </c>
    </row>
    <row r="13082" spans="1:2" hidden="1">
      <c r="A13082" s="4">
        <v>41768</v>
      </c>
      <c r="B13082">
        <v>2.62</v>
      </c>
    </row>
    <row r="13083" spans="1:2" hidden="1">
      <c r="A13083" s="4">
        <v>41771</v>
      </c>
      <c r="B13083">
        <v>2.66</v>
      </c>
    </row>
    <row r="13084" spans="1:2" hidden="1">
      <c r="A13084" s="4">
        <v>41772</v>
      </c>
      <c r="B13084">
        <v>2.61</v>
      </c>
    </row>
    <row r="13085" spans="1:2" hidden="1">
      <c r="A13085" s="4">
        <v>41773</v>
      </c>
      <c r="B13085">
        <v>2.54</v>
      </c>
    </row>
    <row r="13086" spans="1:2" hidden="1">
      <c r="A13086" s="4">
        <v>41774</v>
      </c>
      <c r="B13086">
        <v>2.5</v>
      </c>
    </row>
    <row r="13087" spans="1:2" hidden="1">
      <c r="A13087" s="4">
        <v>41775</v>
      </c>
      <c r="B13087">
        <v>2.52</v>
      </c>
    </row>
    <row r="13088" spans="1:2" hidden="1">
      <c r="A13088" s="4">
        <v>41778</v>
      </c>
      <c r="B13088">
        <v>2.54</v>
      </c>
    </row>
    <row r="13089" spans="1:4" hidden="1">
      <c r="A13089" s="4">
        <v>41779</v>
      </c>
      <c r="B13089">
        <v>2.52</v>
      </c>
    </row>
    <row r="13090" spans="1:4" hidden="1">
      <c r="A13090" s="4">
        <v>41780</v>
      </c>
      <c r="B13090">
        <v>2.54</v>
      </c>
    </row>
    <row r="13091" spans="1:4" hidden="1">
      <c r="A13091" s="4">
        <v>41781</v>
      </c>
      <c r="B13091">
        <v>2.56</v>
      </c>
    </row>
    <row r="13092" spans="1:4" hidden="1">
      <c r="A13092" s="4">
        <v>41782</v>
      </c>
      <c r="B13092">
        <v>2.54</v>
      </c>
    </row>
    <row r="13093" spans="1:4" hidden="1">
      <c r="A13093" s="4">
        <v>41786</v>
      </c>
      <c r="B13093">
        <v>2.52</v>
      </c>
    </row>
    <row r="13094" spans="1:4" hidden="1">
      <c r="A13094" s="4">
        <v>41787</v>
      </c>
      <c r="B13094">
        <v>2.44</v>
      </c>
    </row>
    <row r="13095" spans="1:4" hidden="1">
      <c r="A13095" s="4">
        <v>41788</v>
      </c>
      <c r="B13095">
        <v>2.4500000000000002</v>
      </c>
    </row>
    <row r="13096" spans="1:4" hidden="1">
      <c r="A13096" s="4">
        <v>41789</v>
      </c>
      <c r="B13096">
        <v>2.48</v>
      </c>
    </row>
    <row r="13097" spans="1:4" hidden="1">
      <c r="A13097" s="4">
        <v>41792</v>
      </c>
      <c r="B13097">
        <v>2.54</v>
      </c>
    </row>
    <row r="13098" spans="1:4" hidden="1">
      <c r="A13098" s="4">
        <v>41793</v>
      </c>
      <c r="B13098">
        <v>2.6</v>
      </c>
    </row>
    <row r="13099" spans="1:4" hidden="1">
      <c r="A13099" s="4">
        <v>41794</v>
      </c>
      <c r="B13099">
        <v>2.61</v>
      </c>
    </row>
    <row r="13100" spans="1:4" hidden="1">
      <c r="A13100" s="4">
        <v>41795</v>
      </c>
      <c r="B13100">
        <v>2.59</v>
      </c>
    </row>
    <row r="13101" spans="1:4" hidden="1">
      <c r="A13101" s="4">
        <v>41796</v>
      </c>
      <c r="B13101">
        <v>2.6</v>
      </c>
    </row>
    <row r="13102" spans="1:4" hidden="1">
      <c r="A13102" s="4">
        <v>41799</v>
      </c>
      <c r="B13102">
        <v>2.62</v>
      </c>
      <c r="C13102" s="12"/>
      <c r="D13102" s="23"/>
    </row>
    <row r="13103" spans="1:4" hidden="1">
      <c r="A13103" s="4">
        <v>41800</v>
      </c>
      <c r="B13103">
        <v>2.64</v>
      </c>
    </row>
    <row r="13104" spans="1:4" hidden="1">
      <c r="A13104" s="4">
        <v>41801</v>
      </c>
      <c r="B13104">
        <v>2.65</v>
      </c>
    </row>
    <row r="13105" spans="1:4" hidden="1">
      <c r="A13105" s="4">
        <v>41802</v>
      </c>
      <c r="B13105">
        <v>2.58</v>
      </c>
    </row>
    <row r="13106" spans="1:4" hidden="1">
      <c r="A13106" s="4">
        <v>41803</v>
      </c>
      <c r="B13106">
        <v>2.6</v>
      </c>
    </row>
    <row r="13107" spans="1:4" hidden="1">
      <c r="A13107" s="4">
        <v>41806</v>
      </c>
      <c r="B13107">
        <v>2.61</v>
      </c>
    </row>
    <row r="13108" spans="1:4" hidden="1">
      <c r="A13108" s="4">
        <v>41807</v>
      </c>
      <c r="B13108">
        <v>2.66</v>
      </c>
    </row>
    <row r="13109" spans="1:4" hidden="1">
      <c r="A13109" s="4">
        <v>41808</v>
      </c>
      <c r="B13109">
        <v>2.61</v>
      </c>
    </row>
    <row r="13110" spans="1:4" hidden="1">
      <c r="A13110" s="4">
        <v>41809</v>
      </c>
      <c r="B13110">
        <v>2.64</v>
      </c>
    </row>
    <row r="13111" spans="1:4" hidden="1">
      <c r="A13111" s="4">
        <v>41810</v>
      </c>
      <c r="B13111">
        <v>2.63</v>
      </c>
    </row>
    <row r="13112" spans="1:4" hidden="1">
      <c r="A13112" s="4">
        <v>41813</v>
      </c>
      <c r="B13112">
        <v>2.63</v>
      </c>
    </row>
    <row r="13113" spans="1:4" hidden="1">
      <c r="A13113" s="4">
        <v>41814</v>
      </c>
      <c r="B13113">
        <v>2.59</v>
      </c>
    </row>
    <row r="13114" spans="1:4" hidden="1">
      <c r="A13114" s="4">
        <v>41815</v>
      </c>
      <c r="B13114">
        <v>2.57</v>
      </c>
    </row>
    <row r="13115" spans="1:4" hidden="1">
      <c r="A13115" s="4">
        <v>41816</v>
      </c>
      <c r="B13115">
        <v>2.5299999999999998</v>
      </c>
    </row>
    <row r="13116" spans="1:4" hidden="1">
      <c r="A13116" s="4">
        <v>41817</v>
      </c>
      <c r="B13116">
        <v>2.54</v>
      </c>
    </row>
    <row r="13117" spans="1:4" hidden="1">
      <c r="A13117" s="4">
        <v>41820</v>
      </c>
      <c r="B13117">
        <v>2.5299999999999998</v>
      </c>
      <c r="C13117" t="s">
        <v>181</v>
      </c>
      <c r="D13117" s="23">
        <f>AVERAGE(B13055:B13117)/100</f>
        <v>2.6209523809523814E-2</v>
      </c>
    </row>
    <row r="13118" spans="1:4" hidden="1">
      <c r="A13118" s="4">
        <v>41821</v>
      </c>
      <c r="B13118">
        <v>2.58</v>
      </c>
    </row>
    <row r="13119" spans="1:4" hidden="1">
      <c r="A13119" s="4">
        <v>41822</v>
      </c>
      <c r="B13119">
        <v>2.64</v>
      </c>
    </row>
    <row r="13120" spans="1:4" hidden="1">
      <c r="A13120" s="4">
        <v>41823</v>
      </c>
      <c r="B13120">
        <v>2.65</v>
      </c>
    </row>
    <row r="13121" spans="1:2" hidden="1">
      <c r="A13121" s="4">
        <v>41827</v>
      </c>
      <c r="B13121">
        <v>2.63</v>
      </c>
    </row>
    <row r="13122" spans="1:2" hidden="1">
      <c r="A13122" s="4">
        <v>41828</v>
      </c>
      <c r="B13122">
        <v>2.58</v>
      </c>
    </row>
    <row r="13123" spans="1:2" hidden="1">
      <c r="A13123" s="4">
        <v>41829</v>
      </c>
      <c r="B13123">
        <v>2.57</v>
      </c>
    </row>
    <row r="13124" spans="1:2" hidden="1">
      <c r="A13124" s="4">
        <v>41830</v>
      </c>
      <c r="B13124">
        <v>2.5499999999999998</v>
      </c>
    </row>
    <row r="13125" spans="1:2" hidden="1">
      <c r="A13125" s="4">
        <v>41831</v>
      </c>
      <c r="B13125">
        <v>2.5299999999999998</v>
      </c>
    </row>
    <row r="13126" spans="1:2" hidden="1">
      <c r="A13126" s="4">
        <v>41834</v>
      </c>
      <c r="B13126">
        <v>2.5499999999999998</v>
      </c>
    </row>
    <row r="13127" spans="1:2" hidden="1">
      <c r="A13127" s="4">
        <v>41835</v>
      </c>
      <c r="B13127">
        <v>2.56</v>
      </c>
    </row>
    <row r="13128" spans="1:2" hidden="1">
      <c r="A13128" s="4">
        <v>41836</v>
      </c>
      <c r="B13128">
        <v>2.5499999999999998</v>
      </c>
    </row>
    <row r="13129" spans="1:2" hidden="1">
      <c r="A13129" s="4">
        <v>41837</v>
      </c>
      <c r="B13129">
        <v>2.4700000000000002</v>
      </c>
    </row>
    <row r="13130" spans="1:2" hidden="1">
      <c r="A13130" s="4">
        <v>41838</v>
      </c>
      <c r="B13130">
        <v>2.5</v>
      </c>
    </row>
    <row r="13131" spans="1:2" hidden="1">
      <c r="A13131" s="4">
        <v>41841</v>
      </c>
      <c r="B13131">
        <v>2.4900000000000002</v>
      </c>
    </row>
    <row r="13132" spans="1:2" hidden="1">
      <c r="A13132" s="4">
        <v>41842</v>
      </c>
      <c r="B13132">
        <v>2.48</v>
      </c>
    </row>
    <row r="13133" spans="1:2" hidden="1">
      <c r="A13133" s="4">
        <v>41843</v>
      </c>
      <c r="B13133">
        <v>2.48</v>
      </c>
    </row>
    <row r="13134" spans="1:2" hidden="1">
      <c r="A13134" s="4">
        <v>41844</v>
      </c>
      <c r="B13134">
        <v>2.52</v>
      </c>
    </row>
    <row r="13135" spans="1:2" hidden="1">
      <c r="A13135" s="4">
        <v>41845</v>
      </c>
      <c r="B13135">
        <v>2.48</v>
      </c>
    </row>
    <row r="13136" spans="1:2" hidden="1">
      <c r="A13136" s="4">
        <v>41848</v>
      </c>
      <c r="B13136">
        <v>2.5</v>
      </c>
    </row>
    <row r="13137" spans="1:2" hidden="1">
      <c r="A13137" s="4">
        <v>41849</v>
      </c>
      <c r="B13137">
        <v>2.4700000000000002</v>
      </c>
    </row>
    <row r="13138" spans="1:2" hidden="1">
      <c r="A13138" s="4">
        <v>41850</v>
      </c>
      <c r="B13138">
        <v>2.57</v>
      </c>
    </row>
    <row r="13139" spans="1:2" hidden="1">
      <c r="A13139" s="4">
        <v>41851</v>
      </c>
      <c r="B13139">
        <v>2.58</v>
      </c>
    </row>
    <row r="13140" spans="1:2" hidden="1">
      <c r="A13140" s="4">
        <v>41852</v>
      </c>
      <c r="B13140">
        <v>2.52</v>
      </c>
    </row>
    <row r="13141" spans="1:2" hidden="1">
      <c r="A13141" s="4">
        <v>41855</v>
      </c>
      <c r="B13141">
        <v>2.5099999999999998</v>
      </c>
    </row>
    <row r="13142" spans="1:2" hidden="1">
      <c r="A13142" s="4">
        <v>41856</v>
      </c>
      <c r="B13142">
        <v>2.4900000000000002</v>
      </c>
    </row>
    <row r="13143" spans="1:2" hidden="1">
      <c r="A13143" s="4">
        <v>41857</v>
      </c>
      <c r="B13143">
        <v>2.4900000000000002</v>
      </c>
    </row>
    <row r="13144" spans="1:2" hidden="1">
      <c r="A13144" s="4">
        <v>41858</v>
      </c>
      <c r="B13144">
        <v>2.4300000000000002</v>
      </c>
    </row>
    <row r="13145" spans="1:2" hidden="1">
      <c r="A13145" s="4">
        <v>41859</v>
      </c>
      <c r="B13145">
        <v>2.44</v>
      </c>
    </row>
    <row r="13146" spans="1:2" hidden="1">
      <c r="A13146" s="4">
        <v>41862</v>
      </c>
      <c r="B13146">
        <v>2.44</v>
      </c>
    </row>
    <row r="13147" spans="1:2" hidden="1">
      <c r="A13147" s="4">
        <v>41863</v>
      </c>
      <c r="B13147">
        <v>2.46</v>
      </c>
    </row>
    <row r="13148" spans="1:2" hidden="1">
      <c r="A13148" s="4">
        <v>41864</v>
      </c>
      <c r="B13148">
        <v>2.4300000000000002</v>
      </c>
    </row>
    <row r="13149" spans="1:2" hidden="1">
      <c r="A13149" s="4">
        <v>41865</v>
      </c>
      <c r="B13149">
        <v>2.4</v>
      </c>
    </row>
    <row r="13150" spans="1:2" hidden="1">
      <c r="A13150" s="4">
        <v>41866</v>
      </c>
      <c r="B13150">
        <v>2.34</v>
      </c>
    </row>
    <row r="13151" spans="1:2" hidden="1">
      <c r="A13151" s="4">
        <v>41869</v>
      </c>
      <c r="B13151">
        <v>2.39</v>
      </c>
    </row>
    <row r="13152" spans="1:2" hidden="1">
      <c r="A13152" s="4">
        <v>41870</v>
      </c>
      <c r="B13152">
        <v>2.4</v>
      </c>
    </row>
    <row r="13153" spans="1:4" hidden="1">
      <c r="A13153" s="4">
        <v>41871</v>
      </c>
      <c r="B13153">
        <v>2.4300000000000002</v>
      </c>
    </row>
    <row r="13154" spans="1:4" hidden="1">
      <c r="A13154" s="4">
        <v>41872</v>
      </c>
      <c r="B13154">
        <v>2.41</v>
      </c>
    </row>
    <row r="13155" spans="1:4" hidden="1">
      <c r="A13155" s="4">
        <v>41873</v>
      </c>
      <c r="B13155">
        <v>2.4</v>
      </c>
    </row>
    <row r="13156" spans="1:4" hidden="1">
      <c r="A13156" s="4">
        <v>41876</v>
      </c>
      <c r="B13156">
        <v>2.39</v>
      </c>
    </row>
    <row r="13157" spans="1:4" hidden="1">
      <c r="A13157" s="4">
        <v>41877</v>
      </c>
      <c r="B13157">
        <v>2.39</v>
      </c>
    </row>
    <row r="13158" spans="1:4" hidden="1">
      <c r="A13158" s="4">
        <v>41878</v>
      </c>
      <c r="B13158">
        <v>2.37</v>
      </c>
    </row>
    <row r="13159" spans="1:4" hidden="1">
      <c r="A13159" s="4">
        <v>41879</v>
      </c>
      <c r="B13159">
        <v>2.34</v>
      </c>
    </row>
    <row r="13160" spans="1:4" hidden="1">
      <c r="A13160" s="4">
        <v>41880</v>
      </c>
      <c r="B13160">
        <v>2.35</v>
      </c>
    </row>
    <row r="13161" spans="1:4" hidden="1">
      <c r="A13161" s="4">
        <v>41884</v>
      </c>
      <c r="B13161">
        <v>2.42</v>
      </c>
    </row>
    <row r="13162" spans="1:4" hidden="1">
      <c r="A13162" s="4">
        <v>41885</v>
      </c>
      <c r="B13162">
        <v>2.41</v>
      </c>
    </row>
    <row r="13163" spans="1:4" hidden="1">
      <c r="A13163" s="4">
        <v>41886</v>
      </c>
      <c r="B13163">
        <v>2.4500000000000002</v>
      </c>
    </row>
    <row r="13164" spans="1:4" hidden="1">
      <c r="A13164" s="4">
        <v>41887</v>
      </c>
      <c r="B13164">
        <v>2.46</v>
      </c>
      <c r="C13164" s="12"/>
      <c r="D13164" s="23"/>
    </row>
    <row r="13165" spans="1:4" hidden="1">
      <c r="A13165" s="4">
        <v>41890</v>
      </c>
      <c r="B13165">
        <v>2.48</v>
      </c>
    </row>
    <row r="13166" spans="1:4" hidden="1">
      <c r="A13166" s="4">
        <v>41891</v>
      </c>
      <c r="B13166">
        <v>2.5</v>
      </c>
    </row>
    <row r="13167" spans="1:4" hidden="1">
      <c r="A13167" s="4">
        <v>41892</v>
      </c>
      <c r="B13167">
        <v>2.54</v>
      </c>
    </row>
    <row r="13168" spans="1:4" hidden="1">
      <c r="A13168" s="4">
        <v>41893</v>
      </c>
      <c r="B13168">
        <v>2.54</v>
      </c>
    </row>
    <row r="13169" spans="1:4" hidden="1">
      <c r="A13169" s="4">
        <v>41894</v>
      </c>
      <c r="B13169">
        <v>2.62</v>
      </c>
    </row>
    <row r="13170" spans="1:4" hidden="1">
      <c r="A13170" s="4">
        <v>41897</v>
      </c>
      <c r="B13170">
        <v>2.6</v>
      </c>
    </row>
    <row r="13171" spans="1:4" hidden="1">
      <c r="A13171" s="4">
        <v>41898</v>
      </c>
      <c r="B13171">
        <v>2.6</v>
      </c>
    </row>
    <row r="13172" spans="1:4" hidden="1">
      <c r="A13172" s="4">
        <v>41899</v>
      </c>
      <c r="B13172">
        <v>2.62</v>
      </c>
    </row>
    <row r="13173" spans="1:4" hidden="1">
      <c r="A13173" s="4">
        <v>41900</v>
      </c>
      <c r="B13173">
        <v>2.63</v>
      </c>
    </row>
    <row r="13174" spans="1:4" hidden="1">
      <c r="A13174" s="4">
        <v>41901</v>
      </c>
      <c r="B13174">
        <v>2.59</v>
      </c>
    </row>
    <row r="13175" spans="1:4" hidden="1">
      <c r="A13175" s="4">
        <v>41904</v>
      </c>
      <c r="B13175">
        <v>2.57</v>
      </c>
    </row>
    <row r="13176" spans="1:4" hidden="1">
      <c r="A13176" s="4">
        <v>41905</v>
      </c>
      <c r="B13176">
        <v>2.54</v>
      </c>
    </row>
    <row r="13177" spans="1:4" hidden="1">
      <c r="A13177" s="4">
        <v>41906</v>
      </c>
      <c r="B13177">
        <v>2.57</v>
      </c>
    </row>
    <row r="13178" spans="1:4" hidden="1">
      <c r="A13178" s="4">
        <v>41907</v>
      </c>
      <c r="B13178">
        <v>2.52</v>
      </c>
    </row>
    <row r="13179" spans="1:4" hidden="1">
      <c r="A13179" s="4">
        <v>41908</v>
      </c>
      <c r="B13179">
        <v>2.54</v>
      </c>
    </row>
    <row r="13180" spans="1:4" hidden="1">
      <c r="A13180" s="4">
        <v>41911</v>
      </c>
      <c r="B13180">
        <v>2.5</v>
      </c>
    </row>
    <row r="13181" spans="1:4" hidden="1">
      <c r="A13181" s="4">
        <v>41912</v>
      </c>
      <c r="B13181">
        <v>2.52</v>
      </c>
      <c r="C13181" t="s">
        <v>180</v>
      </c>
      <c r="D13181" s="23">
        <f>AVERAGE(B13118:B13181)/100</f>
        <v>2.4995312500000005E-2</v>
      </c>
    </row>
    <row r="13182" spans="1:4" hidden="1">
      <c r="A13182" s="4">
        <v>41913</v>
      </c>
      <c r="B13182">
        <v>2.42</v>
      </c>
    </row>
    <row r="13183" spans="1:4" hidden="1">
      <c r="A13183" s="4">
        <v>41914</v>
      </c>
      <c r="B13183">
        <v>2.44</v>
      </c>
    </row>
    <row r="13184" spans="1:4" hidden="1">
      <c r="A13184" s="4">
        <v>41915</v>
      </c>
      <c r="B13184">
        <v>2.4500000000000002</v>
      </c>
    </row>
    <row r="13185" spans="1:2" hidden="1">
      <c r="A13185" s="4">
        <v>41918</v>
      </c>
      <c r="B13185">
        <v>2.4300000000000002</v>
      </c>
    </row>
    <row r="13186" spans="1:2" hidden="1">
      <c r="A13186" s="4">
        <v>41919</v>
      </c>
      <c r="B13186">
        <v>2.36</v>
      </c>
    </row>
    <row r="13187" spans="1:2" hidden="1">
      <c r="A13187" s="4">
        <v>41920</v>
      </c>
      <c r="B13187">
        <v>2.35</v>
      </c>
    </row>
    <row r="13188" spans="1:2" hidden="1">
      <c r="A13188" s="4">
        <v>41921</v>
      </c>
      <c r="B13188">
        <v>2.34</v>
      </c>
    </row>
    <row r="13189" spans="1:2" hidden="1">
      <c r="A13189" s="4">
        <v>41922</v>
      </c>
      <c r="B13189">
        <v>2.31</v>
      </c>
    </row>
    <row r="13190" spans="1:2" hidden="1">
      <c r="A13190" s="4">
        <v>41926</v>
      </c>
      <c r="B13190">
        <v>2.21</v>
      </c>
    </row>
    <row r="13191" spans="1:2" hidden="1">
      <c r="A13191" s="4">
        <v>41927</v>
      </c>
      <c r="B13191">
        <v>2.15</v>
      </c>
    </row>
    <row r="13192" spans="1:2" hidden="1">
      <c r="A13192" s="4">
        <v>41928</v>
      </c>
      <c r="B13192">
        <v>2.17</v>
      </c>
    </row>
    <row r="13193" spans="1:2" hidden="1">
      <c r="A13193" s="4">
        <v>41929</v>
      </c>
      <c r="B13193">
        <v>2.2200000000000002</v>
      </c>
    </row>
    <row r="13194" spans="1:2" hidden="1">
      <c r="A13194" s="4">
        <v>41932</v>
      </c>
      <c r="B13194">
        <v>2.2000000000000002</v>
      </c>
    </row>
    <row r="13195" spans="1:2" hidden="1">
      <c r="A13195" s="4">
        <v>41933</v>
      </c>
      <c r="B13195">
        <v>2.23</v>
      </c>
    </row>
    <row r="13196" spans="1:2" hidden="1">
      <c r="A13196" s="4">
        <v>41934</v>
      </c>
      <c r="B13196">
        <v>2.25</v>
      </c>
    </row>
    <row r="13197" spans="1:2" hidden="1">
      <c r="A13197" s="4">
        <v>41935</v>
      </c>
      <c r="B13197">
        <v>2.29</v>
      </c>
    </row>
    <row r="13198" spans="1:2" hidden="1">
      <c r="A13198" s="4">
        <v>41936</v>
      </c>
      <c r="B13198">
        <v>2.29</v>
      </c>
    </row>
    <row r="13199" spans="1:2" hidden="1">
      <c r="A13199" s="4">
        <v>41939</v>
      </c>
      <c r="B13199">
        <v>2.27</v>
      </c>
    </row>
    <row r="13200" spans="1:2" hidden="1">
      <c r="A13200" s="4">
        <v>41940</v>
      </c>
      <c r="B13200">
        <v>2.2999999999999998</v>
      </c>
    </row>
    <row r="13201" spans="1:2" hidden="1">
      <c r="A13201" s="4">
        <v>41941</v>
      </c>
      <c r="B13201">
        <v>2.34</v>
      </c>
    </row>
    <row r="13202" spans="1:2" hidden="1">
      <c r="A13202" s="4">
        <v>41942</v>
      </c>
      <c r="B13202">
        <v>2.3199999999999998</v>
      </c>
    </row>
    <row r="13203" spans="1:2" hidden="1">
      <c r="A13203" s="4">
        <v>41943</v>
      </c>
      <c r="B13203">
        <v>2.35</v>
      </c>
    </row>
    <row r="13204" spans="1:2" hidden="1">
      <c r="A13204" s="4">
        <v>41946</v>
      </c>
      <c r="B13204">
        <v>2.36</v>
      </c>
    </row>
    <row r="13205" spans="1:2" hidden="1">
      <c r="A13205" s="4">
        <v>41947</v>
      </c>
      <c r="B13205">
        <v>2.35</v>
      </c>
    </row>
    <row r="13206" spans="1:2" hidden="1">
      <c r="A13206" s="4">
        <v>41948</v>
      </c>
      <c r="B13206">
        <v>2.36</v>
      </c>
    </row>
    <row r="13207" spans="1:2" hidden="1">
      <c r="A13207" s="4">
        <v>41949</v>
      </c>
      <c r="B13207">
        <v>2.39</v>
      </c>
    </row>
    <row r="13208" spans="1:2" hidden="1">
      <c r="A13208" s="4">
        <v>41950</v>
      </c>
      <c r="B13208">
        <v>2.3199999999999998</v>
      </c>
    </row>
    <row r="13209" spans="1:2" hidden="1">
      <c r="A13209" s="4">
        <v>41953</v>
      </c>
      <c r="B13209">
        <v>2.38</v>
      </c>
    </row>
    <row r="13210" spans="1:2" hidden="1">
      <c r="A13210" s="4">
        <v>41955</v>
      </c>
      <c r="B13210">
        <v>2.37</v>
      </c>
    </row>
    <row r="13211" spans="1:2" hidden="1">
      <c r="A13211" s="4">
        <v>41956</v>
      </c>
      <c r="B13211">
        <v>2.35</v>
      </c>
    </row>
    <row r="13212" spans="1:2" hidden="1">
      <c r="A13212" s="4">
        <v>41957</v>
      </c>
      <c r="B13212">
        <v>2.3199999999999998</v>
      </c>
    </row>
    <row r="13213" spans="1:2" hidden="1">
      <c r="A13213" s="4">
        <v>41960</v>
      </c>
      <c r="B13213">
        <v>2.34</v>
      </c>
    </row>
    <row r="13214" spans="1:2" hidden="1">
      <c r="A13214" s="4">
        <v>41961</v>
      </c>
      <c r="B13214">
        <v>2.3199999999999998</v>
      </c>
    </row>
    <row r="13215" spans="1:2" hidden="1">
      <c r="A13215" s="4">
        <v>41962</v>
      </c>
      <c r="B13215">
        <v>2.36</v>
      </c>
    </row>
    <row r="13216" spans="1:2" hidden="1">
      <c r="A13216" s="4">
        <v>41963</v>
      </c>
      <c r="B13216">
        <v>2.34</v>
      </c>
    </row>
    <row r="13217" spans="1:4" hidden="1">
      <c r="A13217" s="4">
        <v>41964</v>
      </c>
      <c r="B13217">
        <v>2.31</v>
      </c>
    </row>
    <row r="13218" spans="1:4" hidden="1">
      <c r="A13218" s="4">
        <v>41967</v>
      </c>
      <c r="B13218">
        <v>2.2999999999999998</v>
      </c>
    </row>
    <row r="13219" spans="1:4" hidden="1">
      <c r="A13219" s="4">
        <v>41968</v>
      </c>
      <c r="B13219">
        <v>2.27</v>
      </c>
    </row>
    <row r="13220" spans="1:4" hidden="1">
      <c r="A13220" s="4">
        <v>41969</v>
      </c>
      <c r="B13220">
        <v>2.2400000000000002</v>
      </c>
    </row>
    <row r="13221" spans="1:4" hidden="1">
      <c r="A13221" s="4">
        <v>41971</v>
      </c>
      <c r="B13221">
        <v>2.1800000000000002</v>
      </c>
    </row>
    <row r="13222" spans="1:4" hidden="1">
      <c r="A13222" s="4">
        <v>41974</v>
      </c>
      <c r="B13222">
        <v>2.2200000000000002</v>
      </c>
    </row>
    <row r="13223" spans="1:4" hidden="1">
      <c r="A13223" s="4">
        <v>41975</v>
      </c>
      <c r="B13223">
        <v>2.2799999999999998</v>
      </c>
    </row>
    <row r="13224" spans="1:4" hidden="1">
      <c r="A13224" s="4">
        <v>41976</v>
      </c>
      <c r="B13224">
        <v>2.29</v>
      </c>
    </row>
    <row r="13225" spans="1:4" hidden="1">
      <c r="A13225" s="4">
        <v>41977</v>
      </c>
      <c r="B13225">
        <v>2.25</v>
      </c>
      <c r="C13225" s="12"/>
      <c r="D13225" s="23"/>
    </row>
    <row r="13226" spans="1:4" hidden="1">
      <c r="A13226" s="4">
        <v>41978</v>
      </c>
      <c r="B13226">
        <v>2.31</v>
      </c>
    </row>
    <row r="13227" spans="1:4" hidden="1">
      <c r="A13227" s="4">
        <v>41981</v>
      </c>
      <c r="B13227">
        <v>2.2599999999999998</v>
      </c>
    </row>
    <row r="13228" spans="1:4" hidden="1">
      <c r="A13228" s="4">
        <v>41982</v>
      </c>
      <c r="B13228">
        <v>2.2200000000000002</v>
      </c>
    </row>
    <row r="13229" spans="1:4" hidden="1">
      <c r="A13229" s="4">
        <v>41983</v>
      </c>
      <c r="B13229">
        <v>2.1800000000000002</v>
      </c>
    </row>
    <row r="13230" spans="1:4" hidden="1">
      <c r="A13230" s="4">
        <v>41984</v>
      </c>
      <c r="B13230">
        <v>2.19</v>
      </c>
    </row>
    <row r="13231" spans="1:4" hidden="1">
      <c r="A13231" s="4">
        <v>41985</v>
      </c>
      <c r="B13231">
        <v>2.1</v>
      </c>
    </row>
    <row r="13232" spans="1:4" hidden="1">
      <c r="A13232" s="4">
        <v>41988</v>
      </c>
      <c r="B13232">
        <v>2.12</v>
      </c>
    </row>
    <row r="13233" spans="1:4" hidden="1">
      <c r="A13233" s="4">
        <v>41989</v>
      </c>
      <c r="B13233">
        <v>2.0699999999999998</v>
      </c>
    </row>
    <row r="13234" spans="1:4" hidden="1">
      <c r="A13234" s="4">
        <v>41990</v>
      </c>
      <c r="B13234">
        <v>2.14</v>
      </c>
    </row>
    <row r="13235" spans="1:4" hidden="1">
      <c r="A13235" s="4">
        <v>41991</v>
      </c>
      <c r="B13235">
        <v>2.2200000000000002</v>
      </c>
    </row>
    <row r="13236" spans="1:4" hidden="1">
      <c r="A13236" s="4">
        <v>41992</v>
      </c>
      <c r="B13236">
        <v>2.17</v>
      </c>
    </row>
    <row r="13237" spans="1:4" hidden="1">
      <c r="A13237" s="4">
        <v>41995</v>
      </c>
      <c r="B13237">
        <v>2.17</v>
      </c>
    </row>
    <row r="13238" spans="1:4" hidden="1">
      <c r="A13238" s="4">
        <v>41996</v>
      </c>
      <c r="B13238">
        <v>2.2599999999999998</v>
      </c>
    </row>
    <row r="13239" spans="1:4" hidden="1">
      <c r="A13239" s="4">
        <v>41997</v>
      </c>
      <c r="B13239">
        <v>2.27</v>
      </c>
    </row>
    <row r="13240" spans="1:4" hidden="1">
      <c r="A13240" s="4">
        <v>41999</v>
      </c>
      <c r="B13240">
        <v>2.25</v>
      </c>
    </row>
    <row r="13241" spans="1:4" hidden="1">
      <c r="A13241" s="4">
        <v>42002</v>
      </c>
      <c r="B13241">
        <v>2.2200000000000002</v>
      </c>
    </row>
    <row r="13242" spans="1:4" hidden="1">
      <c r="A13242" s="4">
        <v>42003</v>
      </c>
      <c r="B13242">
        <v>2.2000000000000002</v>
      </c>
    </row>
    <row r="13243" spans="1:4" hidden="1">
      <c r="A13243" s="4">
        <v>42004</v>
      </c>
      <c r="B13243">
        <v>2.17</v>
      </c>
      <c r="C13243" t="s">
        <v>179</v>
      </c>
      <c r="D13243" s="23">
        <f>AVERAGE(B13182:B13243)/100</f>
        <v>2.2759677419354838E-2</v>
      </c>
    </row>
    <row r="13244" spans="1:4" hidden="1">
      <c r="A13244" s="4">
        <v>42006</v>
      </c>
      <c r="B13244">
        <v>2.12</v>
      </c>
    </row>
    <row r="13245" spans="1:4" hidden="1">
      <c r="A13245" s="4">
        <v>42009</v>
      </c>
      <c r="B13245">
        <v>2.04</v>
      </c>
    </row>
    <row r="13246" spans="1:4" hidden="1">
      <c r="A13246" s="4">
        <v>42010</v>
      </c>
      <c r="B13246">
        <v>1.97</v>
      </c>
    </row>
    <row r="13247" spans="1:4" hidden="1">
      <c r="A13247" s="4">
        <v>42011</v>
      </c>
      <c r="B13247">
        <v>1.96</v>
      </c>
    </row>
    <row r="13248" spans="1:4" hidden="1">
      <c r="A13248" s="4">
        <v>42012</v>
      </c>
      <c r="B13248">
        <v>2.0299999999999998</v>
      </c>
    </row>
    <row r="13249" spans="1:2" hidden="1">
      <c r="A13249" s="4">
        <v>42013</v>
      </c>
      <c r="B13249">
        <v>1.98</v>
      </c>
    </row>
    <row r="13250" spans="1:2" hidden="1">
      <c r="A13250" s="4">
        <v>42016</v>
      </c>
      <c r="B13250">
        <v>1.92</v>
      </c>
    </row>
    <row r="13251" spans="1:2" hidden="1">
      <c r="A13251" s="4">
        <v>42017</v>
      </c>
      <c r="B13251">
        <v>1.91</v>
      </c>
    </row>
    <row r="13252" spans="1:2" hidden="1">
      <c r="A13252" s="4">
        <v>42018</v>
      </c>
      <c r="B13252">
        <v>1.86</v>
      </c>
    </row>
    <row r="13253" spans="1:2" hidden="1">
      <c r="A13253" s="4">
        <v>42019</v>
      </c>
      <c r="B13253">
        <v>1.77</v>
      </c>
    </row>
    <row r="13254" spans="1:2" hidden="1">
      <c r="A13254" s="4">
        <v>42020</v>
      </c>
      <c r="B13254">
        <v>1.83</v>
      </c>
    </row>
    <row r="13255" spans="1:2" hidden="1">
      <c r="A13255" s="4">
        <v>42024</v>
      </c>
      <c r="B13255">
        <v>1.82</v>
      </c>
    </row>
    <row r="13256" spans="1:2" hidden="1">
      <c r="A13256" s="4">
        <v>42025</v>
      </c>
      <c r="B13256">
        <v>1.87</v>
      </c>
    </row>
    <row r="13257" spans="1:2" hidden="1">
      <c r="A13257" s="4">
        <v>42026</v>
      </c>
      <c r="B13257">
        <v>1.9</v>
      </c>
    </row>
    <row r="13258" spans="1:2" hidden="1">
      <c r="A13258" s="4">
        <v>42027</v>
      </c>
      <c r="B13258">
        <v>1.81</v>
      </c>
    </row>
    <row r="13259" spans="1:2" hidden="1">
      <c r="A13259" s="4">
        <v>42030</v>
      </c>
      <c r="B13259">
        <v>1.83</v>
      </c>
    </row>
    <row r="13260" spans="1:2" hidden="1">
      <c r="A13260" s="4">
        <v>42031</v>
      </c>
      <c r="B13260">
        <v>1.83</v>
      </c>
    </row>
    <row r="13261" spans="1:2" hidden="1">
      <c r="A13261" s="4">
        <v>42032</v>
      </c>
      <c r="B13261">
        <v>1.73</v>
      </c>
    </row>
    <row r="13262" spans="1:2" hidden="1">
      <c r="A13262" s="4">
        <v>42033</v>
      </c>
      <c r="B13262">
        <v>1.77</v>
      </c>
    </row>
    <row r="13263" spans="1:2" hidden="1">
      <c r="A13263" s="4">
        <v>42034</v>
      </c>
      <c r="B13263">
        <v>1.68</v>
      </c>
    </row>
    <row r="13264" spans="1:2" hidden="1">
      <c r="A13264" s="4">
        <v>42037</v>
      </c>
      <c r="B13264">
        <v>1.68</v>
      </c>
    </row>
    <row r="13265" spans="1:2" hidden="1">
      <c r="A13265" s="4">
        <v>42038</v>
      </c>
      <c r="B13265">
        <v>1.79</v>
      </c>
    </row>
    <row r="13266" spans="1:2" hidden="1">
      <c r="A13266" s="4">
        <v>42039</v>
      </c>
      <c r="B13266">
        <v>1.81</v>
      </c>
    </row>
    <row r="13267" spans="1:2" hidden="1">
      <c r="A13267" s="4">
        <v>42040</v>
      </c>
      <c r="B13267">
        <v>1.83</v>
      </c>
    </row>
    <row r="13268" spans="1:2" hidden="1">
      <c r="A13268" s="4">
        <v>42041</v>
      </c>
      <c r="B13268">
        <v>1.95</v>
      </c>
    </row>
    <row r="13269" spans="1:2" hidden="1">
      <c r="A13269" s="4">
        <v>42044</v>
      </c>
      <c r="B13269">
        <v>1.96</v>
      </c>
    </row>
    <row r="13270" spans="1:2" hidden="1">
      <c r="A13270" s="4">
        <v>42045</v>
      </c>
      <c r="B13270">
        <v>2.0099999999999998</v>
      </c>
    </row>
    <row r="13271" spans="1:2" hidden="1">
      <c r="A13271" s="4">
        <v>42046</v>
      </c>
      <c r="B13271">
        <v>2</v>
      </c>
    </row>
    <row r="13272" spans="1:2" hidden="1">
      <c r="A13272" s="4">
        <v>42047</v>
      </c>
      <c r="B13272">
        <v>1.99</v>
      </c>
    </row>
    <row r="13273" spans="1:2" hidden="1">
      <c r="A13273" s="4">
        <v>42048</v>
      </c>
      <c r="B13273">
        <v>2.02</v>
      </c>
    </row>
    <row r="13274" spans="1:2" hidden="1">
      <c r="A13274" s="4">
        <v>42052</v>
      </c>
      <c r="B13274">
        <v>2.14</v>
      </c>
    </row>
    <row r="13275" spans="1:2" hidden="1">
      <c r="A13275" s="4">
        <v>42053</v>
      </c>
      <c r="B13275">
        <v>2.0699999999999998</v>
      </c>
    </row>
    <row r="13276" spans="1:2" hidden="1">
      <c r="A13276" s="4">
        <v>42054</v>
      </c>
      <c r="B13276">
        <v>2.11</v>
      </c>
    </row>
    <row r="13277" spans="1:2" hidden="1">
      <c r="A13277" s="4">
        <v>42055</v>
      </c>
      <c r="B13277">
        <v>2.13</v>
      </c>
    </row>
    <row r="13278" spans="1:2" hidden="1">
      <c r="A13278" s="4">
        <v>42058</v>
      </c>
      <c r="B13278">
        <v>2.06</v>
      </c>
    </row>
    <row r="13279" spans="1:2" hidden="1">
      <c r="A13279" s="4">
        <v>42059</v>
      </c>
      <c r="B13279">
        <v>1.99</v>
      </c>
    </row>
    <row r="13280" spans="1:2" hidden="1">
      <c r="A13280" s="4">
        <v>42060</v>
      </c>
      <c r="B13280">
        <v>1.96</v>
      </c>
    </row>
    <row r="13281" spans="1:4" hidden="1">
      <c r="A13281" s="4">
        <v>42061</v>
      </c>
      <c r="B13281">
        <v>2.0299999999999998</v>
      </c>
    </row>
    <row r="13282" spans="1:4" hidden="1">
      <c r="A13282" s="4">
        <v>42062</v>
      </c>
      <c r="B13282">
        <v>2</v>
      </c>
    </row>
    <row r="13283" spans="1:4" hidden="1">
      <c r="A13283" s="4">
        <v>42065</v>
      </c>
      <c r="B13283">
        <v>2.08</v>
      </c>
    </row>
    <row r="13284" spans="1:4" hidden="1">
      <c r="A13284" s="4">
        <v>42066</v>
      </c>
      <c r="B13284">
        <v>2.12</v>
      </c>
    </row>
    <row r="13285" spans="1:4" hidden="1">
      <c r="A13285" s="4">
        <v>42067</v>
      </c>
      <c r="B13285">
        <v>2.12</v>
      </c>
    </row>
    <row r="13286" spans="1:4" hidden="1">
      <c r="A13286" s="4">
        <v>42068</v>
      </c>
      <c r="B13286">
        <v>2.11</v>
      </c>
    </row>
    <row r="13287" spans="1:4" hidden="1">
      <c r="A13287" s="4">
        <v>42069</v>
      </c>
      <c r="B13287">
        <v>2.2400000000000002</v>
      </c>
    </row>
    <row r="13288" spans="1:4" hidden="1">
      <c r="A13288" s="4">
        <v>42072</v>
      </c>
      <c r="B13288">
        <v>2.2000000000000002</v>
      </c>
    </row>
    <row r="13289" spans="1:4" hidden="1">
      <c r="A13289" s="4">
        <v>42073</v>
      </c>
      <c r="B13289">
        <v>2.14</v>
      </c>
      <c r="C13289" s="12"/>
      <c r="D13289" s="23"/>
    </row>
    <row r="13290" spans="1:4" hidden="1">
      <c r="A13290" s="4">
        <v>42074</v>
      </c>
      <c r="B13290">
        <v>2.11</v>
      </c>
    </row>
    <row r="13291" spans="1:4" hidden="1">
      <c r="A13291" s="4">
        <v>42075</v>
      </c>
      <c r="B13291">
        <v>2.1</v>
      </c>
    </row>
    <row r="13292" spans="1:4" hidden="1">
      <c r="A13292" s="4">
        <v>42076</v>
      </c>
      <c r="B13292">
        <v>2.13</v>
      </c>
    </row>
    <row r="13293" spans="1:4" hidden="1">
      <c r="A13293" s="4">
        <v>42079</v>
      </c>
      <c r="B13293">
        <v>2.1</v>
      </c>
    </row>
    <row r="13294" spans="1:4" hidden="1">
      <c r="A13294" s="4">
        <v>42080</v>
      </c>
      <c r="B13294">
        <v>2.06</v>
      </c>
    </row>
    <row r="13295" spans="1:4" hidden="1">
      <c r="A13295" s="4">
        <v>42081</v>
      </c>
      <c r="B13295">
        <v>1.93</v>
      </c>
    </row>
    <row r="13296" spans="1:4" hidden="1">
      <c r="A13296" s="4">
        <v>42082</v>
      </c>
      <c r="B13296">
        <v>1.98</v>
      </c>
    </row>
    <row r="13297" spans="1:4" hidden="1">
      <c r="A13297" s="4">
        <v>42083</v>
      </c>
      <c r="B13297">
        <v>1.93</v>
      </c>
    </row>
    <row r="13298" spans="1:4" hidden="1">
      <c r="A13298" s="4">
        <v>42086</v>
      </c>
      <c r="B13298">
        <v>1.92</v>
      </c>
    </row>
    <row r="13299" spans="1:4" hidden="1">
      <c r="A13299" s="4">
        <v>42087</v>
      </c>
      <c r="B13299">
        <v>1.88</v>
      </c>
    </row>
    <row r="13300" spans="1:4" hidden="1">
      <c r="A13300" s="4">
        <v>42088</v>
      </c>
      <c r="B13300">
        <v>1.93</v>
      </c>
    </row>
    <row r="13301" spans="1:4" hidden="1">
      <c r="A13301" s="4">
        <v>42089</v>
      </c>
      <c r="B13301">
        <v>2.0099999999999998</v>
      </c>
    </row>
    <row r="13302" spans="1:4" hidden="1">
      <c r="A13302" s="4">
        <v>42090</v>
      </c>
      <c r="B13302">
        <v>1.95</v>
      </c>
    </row>
    <row r="13303" spans="1:4" hidden="1">
      <c r="A13303" s="4">
        <v>42093</v>
      </c>
      <c r="B13303">
        <v>1.96</v>
      </c>
    </row>
    <row r="13304" spans="1:4" hidden="1">
      <c r="A13304" s="4">
        <v>42094</v>
      </c>
      <c r="B13304">
        <v>1.94</v>
      </c>
      <c r="C13304" t="s">
        <v>178</v>
      </c>
      <c r="D13304" s="23">
        <f>AVERAGE(B13244:B13304)/100</f>
        <v>1.9688524590163937E-2</v>
      </c>
    </row>
    <row r="13305" spans="1:4" hidden="1">
      <c r="A13305" s="4">
        <v>42095</v>
      </c>
      <c r="B13305">
        <v>1.87</v>
      </c>
    </row>
    <row r="13306" spans="1:4" hidden="1">
      <c r="A13306" s="4">
        <v>42096</v>
      </c>
      <c r="B13306">
        <v>1.92</v>
      </c>
    </row>
    <row r="13307" spans="1:4" hidden="1">
      <c r="A13307" s="4">
        <v>42097</v>
      </c>
      <c r="B13307">
        <v>1.85</v>
      </c>
    </row>
    <row r="13308" spans="1:4" hidden="1">
      <c r="A13308" s="4">
        <v>42100</v>
      </c>
      <c r="B13308">
        <v>1.92</v>
      </c>
    </row>
    <row r="13309" spans="1:4" hidden="1">
      <c r="A13309" s="4">
        <v>42101</v>
      </c>
      <c r="B13309">
        <v>1.89</v>
      </c>
    </row>
    <row r="13310" spans="1:4" hidden="1">
      <c r="A13310" s="4">
        <v>42102</v>
      </c>
      <c r="B13310">
        <v>1.92</v>
      </c>
    </row>
    <row r="13311" spans="1:4" hidden="1">
      <c r="A13311" s="4">
        <v>42103</v>
      </c>
      <c r="B13311">
        <v>1.97</v>
      </c>
    </row>
    <row r="13312" spans="1:4" hidden="1">
      <c r="A13312" s="4">
        <v>42104</v>
      </c>
      <c r="B13312">
        <v>1.96</v>
      </c>
    </row>
    <row r="13313" spans="1:2" hidden="1">
      <c r="A13313" s="4">
        <v>42107</v>
      </c>
      <c r="B13313">
        <v>1.94</v>
      </c>
    </row>
    <row r="13314" spans="1:2" hidden="1">
      <c r="A13314" s="4">
        <v>42108</v>
      </c>
      <c r="B13314">
        <v>1.9</v>
      </c>
    </row>
    <row r="13315" spans="1:2" hidden="1">
      <c r="A13315" s="4">
        <v>42109</v>
      </c>
      <c r="B13315">
        <v>1.91</v>
      </c>
    </row>
    <row r="13316" spans="1:2" hidden="1">
      <c r="A13316" s="4">
        <v>42110</v>
      </c>
      <c r="B13316">
        <v>1.9</v>
      </c>
    </row>
    <row r="13317" spans="1:2" hidden="1">
      <c r="A13317" s="4">
        <v>42111</v>
      </c>
      <c r="B13317">
        <v>1.87</v>
      </c>
    </row>
    <row r="13318" spans="1:2" hidden="1">
      <c r="A13318" s="4">
        <v>42114</v>
      </c>
      <c r="B13318">
        <v>1.9</v>
      </c>
    </row>
    <row r="13319" spans="1:2" hidden="1">
      <c r="A13319" s="4">
        <v>42115</v>
      </c>
      <c r="B13319">
        <v>1.92</v>
      </c>
    </row>
    <row r="13320" spans="1:2" hidden="1">
      <c r="A13320" s="4">
        <v>42116</v>
      </c>
      <c r="B13320">
        <v>1.99</v>
      </c>
    </row>
    <row r="13321" spans="1:2" hidden="1">
      <c r="A13321" s="4">
        <v>42117</v>
      </c>
      <c r="B13321">
        <v>1.96</v>
      </c>
    </row>
    <row r="13322" spans="1:2" hidden="1">
      <c r="A13322" s="4">
        <v>42118</v>
      </c>
      <c r="B13322">
        <v>1.93</v>
      </c>
    </row>
    <row r="13323" spans="1:2" hidden="1">
      <c r="A13323" s="4">
        <v>42121</v>
      </c>
      <c r="B13323">
        <v>1.94</v>
      </c>
    </row>
    <row r="13324" spans="1:2" hidden="1">
      <c r="A13324" s="4">
        <v>42122</v>
      </c>
      <c r="B13324">
        <v>2</v>
      </c>
    </row>
    <row r="13325" spans="1:2" hidden="1">
      <c r="A13325" s="4">
        <v>42123</v>
      </c>
      <c r="B13325">
        <v>2.06</v>
      </c>
    </row>
    <row r="13326" spans="1:2" hidden="1">
      <c r="A13326" s="4">
        <v>42124</v>
      </c>
      <c r="B13326">
        <v>2.0499999999999998</v>
      </c>
    </row>
    <row r="13327" spans="1:2" hidden="1">
      <c r="A13327" s="4">
        <v>42125</v>
      </c>
      <c r="B13327">
        <v>2.12</v>
      </c>
    </row>
    <row r="13328" spans="1:2" hidden="1">
      <c r="A13328" s="4">
        <v>42128</v>
      </c>
      <c r="B13328">
        <v>2.16</v>
      </c>
    </row>
    <row r="13329" spans="1:2" hidden="1">
      <c r="A13329" s="4">
        <v>42129</v>
      </c>
      <c r="B13329">
        <v>2.19</v>
      </c>
    </row>
    <row r="13330" spans="1:2" hidden="1">
      <c r="A13330" s="4">
        <v>42130</v>
      </c>
      <c r="B13330">
        <v>2.25</v>
      </c>
    </row>
    <row r="13331" spans="1:2" hidden="1">
      <c r="A13331" s="4">
        <v>42131</v>
      </c>
      <c r="B13331">
        <v>2.1800000000000002</v>
      </c>
    </row>
    <row r="13332" spans="1:2" hidden="1">
      <c r="A13332" s="4">
        <v>42132</v>
      </c>
      <c r="B13332">
        <v>2.16</v>
      </c>
    </row>
    <row r="13333" spans="1:2" hidden="1">
      <c r="A13333" s="4">
        <v>42135</v>
      </c>
      <c r="B13333">
        <v>2.2799999999999998</v>
      </c>
    </row>
    <row r="13334" spans="1:2" hidden="1">
      <c r="A13334" s="4">
        <v>42136</v>
      </c>
      <c r="B13334">
        <v>2.2799999999999998</v>
      </c>
    </row>
    <row r="13335" spans="1:2" hidden="1">
      <c r="A13335" s="4">
        <v>42137</v>
      </c>
      <c r="B13335">
        <v>2.27</v>
      </c>
    </row>
    <row r="13336" spans="1:2" hidden="1">
      <c r="A13336" s="4">
        <v>42138</v>
      </c>
      <c r="B13336">
        <v>2.23</v>
      </c>
    </row>
    <row r="13337" spans="1:2" hidden="1">
      <c r="A13337" s="4">
        <v>42139</v>
      </c>
      <c r="B13337">
        <v>2.14</v>
      </c>
    </row>
    <row r="13338" spans="1:2" hidden="1">
      <c r="A13338" s="4">
        <v>42142</v>
      </c>
      <c r="B13338">
        <v>2.23</v>
      </c>
    </row>
    <row r="13339" spans="1:2" hidden="1">
      <c r="A13339" s="4">
        <v>42143</v>
      </c>
      <c r="B13339">
        <v>2.27</v>
      </c>
    </row>
    <row r="13340" spans="1:2" hidden="1">
      <c r="A13340" s="4">
        <v>42144</v>
      </c>
      <c r="B13340">
        <v>2.2599999999999998</v>
      </c>
    </row>
    <row r="13341" spans="1:2" hidden="1">
      <c r="A13341" s="4">
        <v>42145</v>
      </c>
      <c r="B13341">
        <v>2.19</v>
      </c>
    </row>
    <row r="13342" spans="1:2" hidden="1">
      <c r="A13342" s="4">
        <v>42146</v>
      </c>
      <c r="B13342">
        <v>2.21</v>
      </c>
    </row>
    <row r="13343" spans="1:2" hidden="1">
      <c r="A13343" s="4">
        <v>42150</v>
      </c>
      <c r="B13343">
        <v>2.14</v>
      </c>
    </row>
    <row r="13344" spans="1:2" hidden="1">
      <c r="A13344" s="4">
        <v>42151</v>
      </c>
      <c r="B13344">
        <v>2.14</v>
      </c>
    </row>
    <row r="13345" spans="1:4" hidden="1">
      <c r="A13345" s="4">
        <v>42152</v>
      </c>
      <c r="B13345">
        <v>2.13</v>
      </c>
    </row>
    <row r="13346" spans="1:4" hidden="1">
      <c r="A13346" s="4">
        <v>42153</v>
      </c>
      <c r="B13346">
        <v>2.12</v>
      </c>
    </row>
    <row r="13347" spans="1:4" hidden="1">
      <c r="A13347" s="4">
        <v>42156</v>
      </c>
      <c r="B13347">
        <v>2.19</v>
      </c>
    </row>
    <row r="13348" spans="1:4" hidden="1">
      <c r="A13348" s="4">
        <v>42157</v>
      </c>
      <c r="B13348">
        <v>2.27</v>
      </c>
    </row>
    <row r="13349" spans="1:4" hidden="1">
      <c r="A13349" s="4">
        <v>42158</v>
      </c>
      <c r="B13349">
        <v>2.38</v>
      </c>
    </row>
    <row r="13350" spans="1:4" hidden="1">
      <c r="A13350" s="4">
        <v>42159</v>
      </c>
      <c r="B13350">
        <v>2.31</v>
      </c>
    </row>
    <row r="13351" spans="1:4" hidden="1">
      <c r="A13351" s="4">
        <v>42160</v>
      </c>
      <c r="B13351">
        <v>2.41</v>
      </c>
    </row>
    <row r="13352" spans="1:4" hidden="1">
      <c r="A13352" s="4">
        <v>42163</v>
      </c>
      <c r="B13352">
        <v>2.39</v>
      </c>
    </row>
    <row r="13353" spans="1:4" hidden="1">
      <c r="A13353" s="4">
        <v>42164</v>
      </c>
      <c r="B13353">
        <v>2.42</v>
      </c>
      <c r="C13353" s="12"/>
      <c r="D13353" s="23"/>
    </row>
    <row r="13354" spans="1:4" hidden="1">
      <c r="A13354" s="4">
        <v>42165</v>
      </c>
      <c r="B13354">
        <v>2.5</v>
      </c>
    </row>
    <row r="13355" spans="1:4" hidden="1">
      <c r="A13355" s="4">
        <v>42166</v>
      </c>
      <c r="B13355">
        <v>2.39</v>
      </c>
    </row>
    <row r="13356" spans="1:4" hidden="1">
      <c r="A13356" s="4">
        <v>42167</v>
      </c>
      <c r="B13356">
        <v>2.39</v>
      </c>
    </row>
    <row r="13357" spans="1:4" hidden="1">
      <c r="A13357" s="4">
        <v>42170</v>
      </c>
      <c r="B13357">
        <v>2.36</v>
      </c>
    </row>
    <row r="13358" spans="1:4" hidden="1">
      <c r="A13358" s="4">
        <v>42171</v>
      </c>
      <c r="B13358">
        <v>2.3199999999999998</v>
      </c>
    </row>
    <row r="13359" spans="1:4" hidden="1">
      <c r="A13359" s="4">
        <v>42172</v>
      </c>
      <c r="B13359">
        <v>2.3199999999999998</v>
      </c>
    </row>
    <row r="13360" spans="1:4" hidden="1">
      <c r="A13360" s="4">
        <v>42173</v>
      </c>
      <c r="B13360">
        <v>2.35</v>
      </c>
    </row>
    <row r="13361" spans="1:4" hidden="1">
      <c r="A13361" s="4">
        <v>42174</v>
      </c>
      <c r="B13361">
        <v>2.2599999999999998</v>
      </c>
    </row>
    <row r="13362" spans="1:4" hidden="1">
      <c r="A13362" s="4">
        <v>42177</v>
      </c>
      <c r="B13362">
        <v>2.37</v>
      </c>
    </row>
    <row r="13363" spans="1:4" hidden="1">
      <c r="A13363" s="4">
        <v>42178</v>
      </c>
      <c r="B13363">
        <v>2.42</v>
      </c>
    </row>
    <row r="13364" spans="1:4" hidden="1">
      <c r="A13364" s="4">
        <v>42179</v>
      </c>
      <c r="B13364">
        <v>2.38</v>
      </c>
    </row>
    <row r="13365" spans="1:4" hidden="1">
      <c r="A13365" s="4">
        <v>42180</v>
      </c>
      <c r="B13365">
        <v>2.4</v>
      </c>
    </row>
    <row r="13366" spans="1:4" hidden="1">
      <c r="A13366" s="4">
        <v>42181</v>
      </c>
      <c r="B13366">
        <v>2.4900000000000002</v>
      </c>
    </row>
    <row r="13367" spans="1:4" hidden="1">
      <c r="A13367" s="4">
        <v>42184</v>
      </c>
      <c r="B13367">
        <v>2.33</v>
      </c>
    </row>
    <row r="13368" spans="1:4" hidden="1">
      <c r="A13368" s="4">
        <v>42185</v>
      </c>
      <c r="B13368">
        <v>2.35</v>
      </c>
      <c r="C13368" t="s">
        <v>177</v>
      </c>
      <c r="D13368" s="23">
        <f>AVERAGE(B13305:B13368)/100</f>
        <v>2.1643750000000003E-2</v>
      </c>
    </row>
    <row r="13369" spans="1:4" hidden="1">
      <c r="A13369" s="4">
        <v>42186</v>
      </c>
      <c r="B13369">
        <v>2.4300000000000002</v>
      </c>
    </row>
    <row r="13370" spans="1:4" hidden="1">
      <c r="A13370" s="4">
        <v>42187</v>
      </c>
      <c r="B13370">
        <v>2.4</v>
      </c>
    </row>
    <row r="13371" spans="1:4" hidden="1">
      <c r="A13371" s="4">
        <v>42191</v>
      </c>
      <c r="B13371">
        <v>2.2999999999999998</v>
      </c>
    </row>
    <row r="13372" spans="1:4" hidden="1">
      <c r="A13372" s="4">
        <v>42192</v>
      </c>
      <c r="B13372">
        <v>2.27</v>
      </c>
    </row>
    <row r="13373" spans="1:4" hidden="1">
      <c r="A13373" s="4">
        <v>42193</v>
      </c>
      <c r="B13373">
        <v>2.2200000000000002</v>
      </c>
    </row>
    <row r="13374" spans="1:4" hidden="1">
      <c r="A13374" s="4">
        <v>42194</v>
      </c>
      <c r="B13374">
        <v>2.3199999999999998</v>
      </c>
    </row>
    <row r="13375" spans="1:4" hidden="1">
      <c r="A13375" s="4">
        <v>42195</v>
      </c>
      <c r="B13375">
        <v>2.42</v>
      </c>
    </row>
    <row r="13376" spans="1:4" hidden="1">
      <c r="A13376" s="4">
        <v>42198</v>
      </c>
      <c r="B13376">
        <v>2.44</v>
      </c>
    </row>
    <row r="13377" spans="1:2" hidden="1">
      <c r="A13377" s="4">
        <v>42199</v>
      </c>
      <c r="B13377">
        <v>2.41</v>
      </c>
    </row>
    <row r="13378" spans="1:2" hidden="1">
      <c r="A13378" s="4">
        <v>42200</v>
      </c>
      <c r="B13378">
        <v>2.36</v>
      </c>
    </row>
    <row r="13379" spans="1:2" hidden="1">
      <c r="A13379" s="4">
        <v>42201</v>
      </c>
      <c r="B13379">
        <v>2.36</v>
      </c>
    </row>
    <row r="13380" spans="1:2" hidden="1">
      <c r="A13380" s="4">
        <v>42202</v>
      </c>
      <c r="B13380">
        <v>2.34</v>
      </c>
    </row>
    <row r="13381" spans="1:2" hidden="1">
      <c r="A13381" s="4">
        <v>42205</v>
      </c>
      <c r="B13381">
        <v>2.38</v>
      </c>
    </row>
    <row r="13382" spans="1:2" hidden="1">
      <c r="A13382" s="4">
        <v>42206</v>
      </c>
      <c r="B13382">
        <v>2.35</v>
      </c>
    </row>
    <row r="13383" spans="1:2" hidden="1">
      <c r="A13383" s="4">
        <v>42207</v>
      </c>
      <c r="B13383">
        <v>2.33</v>
      </c>
    </row>
    <row r="13384" spans="1:2" hidden="1">
      <c r="A13384" s="4">
        <v>42208</v>
      </c>
      <c r="B13384">
        <v>2.2799999999999998</v>
      </c>
    </row>
    <row r="13385" spans="1:2" hidden="1">
      <c r="A13385" s="4">
        <v>42209</v>
      </c>
      <c r="B13385">
        <v>2.27</v>
      </c>
    </row>
    <row r="13386" spans="1:2" hidden="1">
      <c r="A13386" s="4">
        <v>42212</v>
      </c>
      <c r="B13386">
        <v>2.23</v>
      </c>
    </row>
    <row r="13387" spans="1:2" hidden="1">
      <c r="A13387" s="4">
        <v>42213</v>
      </c>
      <c r="B13387">
        <v>2.2599999999999998</v>
      </c>
    </row>
    <row r="13388" spans="1:2" hidden="1">
      <c r="A13388" s="4">
        <v>42214</v>
      </c>
      <c r="B13388">
        <v>2.29</v>
      </c>
    </row>
    <row r="13389" spans="1:2" hidden="1">
      <c r="A13389" s="4">
        <v>42215</v>
      </c>
      <c r="B13389">
        <v>2.2799999999999998</v>
      </c>
    </row>
    <row r="13390" spans="1:2" hidden="1">
      <c r="A13390" s="4">
        <v>42216</v>
      </c>
      <c r="B13390">
        <v>2.2000000000000002</v>
      </c>
    </row>
    <row r="13391" spans="1:2" hidden="1">
      <c r="A13391" s="4">
        <v>42219</v>
      </c>
      <c r="B13391">
        <v>2.16</v>
      </c>
    </row>
    <row r="13392" spans="1:2" hidden="1">
      <c r="A13392" s="4">
        <v>42220</v>
      </c>
      <c r="B13392">
        <v>2.23</v>
      </c>
    </row>
    <row r="13393" spans="1:2" hidden="1">
      <c r="A13393" s="4">
        <v>42221</v>
      </c>
      <c r="B13393">
        <v>2.2799999999999998</v>
      </c>
    </row>
    <row r="13394" spans="1:2" hidden="1">
      <c r="A13394" s="4">
        <v>42222</v>
      </c>
      <c r="B13394">
        <v>2.23</v>
      </c>
    </row>
    <row r="13395" spans="1:2" hidden="1">
      <c r="A13395" s="4">
        <v>42223</v>
      </c>
      <c r="B13395">
        <v>2.1800000000000002</v>
      </c>
    </row>
    <row r="13396" spans="1:2" hidden="1">
      <c r="A13396" s="4">
        <v>42226</v>
      </c>
      <c r="B13396">
        <v>2.2400000000000002</v>
      </c>
    </row>
    <row r="13397" spans="1:2" hidden="1">
      <c r="A13397" s="4">
        <v>42227</v>
      </c>
      <c r="B13397">
        <v>2.15</v>
      </c>
    </row>
    <row r="13398" spans="1:2" hidden="1">
      <c r="A13398" s="4">
        <v>42228</v>
      </c>
      <c r="B13398">
        <v>2.14</v>
      </c>
    </row>
    <row r="13399" spans="1:2" hidden="1">
      <c r="A13399" s="4">
        <v>42229</v>
      </c>
      <c r="B13399">
        <v>2.19</v>
      </c>
    </row>
    <row r="13400" spans="1:2" hidden="1">
      <c r="A13400" s="4">
        <v>42230</v>
      </c>
      <c r="B13400">
        <v>2.2000000000000002</v>
      </c>
    </row>
    <row r="13401" spans="1:2" hidden="1">
      <c r="A13401" s="4">
        <v>42233</v>
      </c>
      <c r="B13401">
        <v>2.16</v>
      </c>
    </row>
    <row r="13402" spans="1:2" hidden="1">
      <c r="A13402" s="4">
        <v>42234</v>
      </c>
      <c r="B13402">
        <v>2.2000000000000002</v>
      </c>
    </row>
    <row r="13403" spans="1:2" hidden="1">
      <c r="A13403" s="4">
        <v>42235</v>
      </c>
      <c r="B13403">
        <v>2.12</v>
      </c>
    </row>
    <row r="13404" spans="1:2" hidden="1">
      <c r="A13404" s="4">
        <v>42236</v>
      </c>
      <c r="B13404">
        <v>2.09</v>
      </c>
    </row>
    <row r="13405" spans="1:2" hidden="1">
      <c r="A13405" s="4">
        <v>42237</v>
      </c>
      <c r="B13405">
        <v>2.0499999999999998</v>
      </c>
    </row>
    <row r="13406" spans="1:2" hidden="1">
      <c r="A13406" s="4">
        <v>42240</v>
      </c>
      <c r="B13406">
        <v>2.0099999999999998</v>
      </c>
    </row>
    <row r="13407" spans="1:2" hidden="1">
      <c r="A13407" s="4">
        <v>42241</v>
      </c>
      <c r="B13407">
        <v>2.12</v>
      </c>
    </row>
    <row r="13408" spans="1:2" hidden="1">
      <c r="A13408" s="4">
        <v>42242</v>
      </c>
      <c r="B13408">
        <v>2.1800000000000002</v>
      </c>
    </row>
    <row r="13409" spans="1:4" hidden="1">
      <c r="A13409" s="4">
        <v>42243</v>
      </c>
      <c r="B13409">
        <v>2.1800000000000002</v>
      </c>
    </row>
    <row r="13410" spans="1:4" hidden="1">
      <c r="A13410" s="4">
        <v>42244</v>
      </c>
      <c r="B13410">
        <v>2.19</v>
      </c>
    </row>
    <row r="13411" spans="1:4" hidden="1">
      <c r="A13411" s="4">
        <v>42247</v>
      </c>
      <c r="B13411">
        <v>2.21</v>
      </c>
    </row>
    <row r="13412" spans="1:4" hidden="1">
      <c r="A13412" s="4">
        <v>42248</v>
      </c>
      <c r="B13412">
        <v>2.17</v>
      </c>
    </row>
    <row r="13413" spans="1:4" hidden="1">
      <c r="A13413" s="4">
        <v>42249</v>
      </c>
      <c r="B13413">
        <v>2.2000000000000002</v>
      </c>
    </row>
    <row r="13414" spans="1:4" hidden="1">
      <c r="A13414" s="4">
        <v>42250</v>
      </c>
      <c r="B13414">
        <v>2.1800000000000002</v>
      </c>
      <c r="C13414" s="12"/>
      <c r="D13414" s="23"/>
    </row>
    <row r="13415" spans="1:4" hidden="1">
      <c r="A13415" s="4">
        <v>42251</v>
      </c>
      <c r="B13415">
        <v>2.13</v>
      </c>
    </row>
    <row r="13416" spans="1:4" hidden="1">
      <c r="A13416" s="4">
        <v>42255</v>
      </c>
      <c r="B13416">
        <v>2.2000000000000002</v>
      </c>
    </row>
    <row r="13417" spans="1:4" hidden="1">
      <c r="A13417" s="4">
        <v>42256</v>
      </c>
      <c r="B13417">
        <v>2.21</v>
      </c>
    </row>
    <row r="13418" spans="1:4" hidden="1">
      <c r="A13418" s="4">
        <v>42257</v>
      </c>
      <c r="B13418">
        <v>2.23</v>
      </c>
    </row>
    <row r="13419" spans="1:4" hidden="1">
      <c r="A13419" s="4">
        <v>42258</v>
      </c>
      <c r="B13419">
        <v>2.2000000000000002</v>
      </c>
    </row>
    <row r="13420" spans="1:4" hidden="1">
      <c r="A13420" s="4">
        <v>42261</v>
      </c>
      <c r="B13420">
        <v>2.1800000000000002</v>
      </c>
    </row>
    <row r="13421" spans="1:4" hidden="1">
      <c r="A13421" s="4">
        <v>42262</v>
      </c>
      <c r="B13421">
        <v>2.2799999999999998</v>
      </c>
    </row>
    <row r="13422" spans="1:4" hidden="1">
      <c r="A13422" s="4">
        <v>42263</v>
      </c>
      <c r="B13422">
        <v>2.2999999999999998</v>
      </c>
    </row>
    <row r="13423" spans="1:4" hidden="1">
      <c r="A13423" s="4">
        <v>42264</v>
      </c>
      <c r="B13423">
        <v>2.21</v>
      </c>
    </row>
    <row r="13424" spans="1:4" hidden="1">
      <c r="A13424" s="4">
        <v>42265</v>
      </c>
      <c r="B13424">
        <v>2.13</v>
      </c>
    </row>
    <row r="13425" spans="1:4" hidden="1">
      <c r="A13425" s="4">
        <v>42268</v>
      </c>
      <c r="B13425">
        <v>2.2000000000000002</v>
      </c>
    </row>
    <row r="13426" spans="1:4" hidden="1">
      <c r="A13426" s="4">
        <v>42269</v>
      </c>
      <c r="B13426">
        <v>2.14</v>
      </c>
    </row>
    <row r="13427" spans="1:4" hidden="1">
      <c r="A13427" s="4">
        <v>42270</v>
      </c>
      <c r="B13427">
        <v>2.16</v>
      </c>
    </row>
    <row r="13428" spans="1:4" hidden="1">
      <c r="A13428" s="4">
        <v>42271</v>
      </c>
      <c r="B13428">
        <v>2.13</v>
      </c>
    </row>
    <row r="13429" spans="1:4" hidden="1">
      <c r="A13429" s="4">
        <v>42272</v>
      </c>
      <c r="B13429">
        <v>2.17</v>
      </c>
    </row>
    <row r="13430" spans="1:4" hidden="1">
      <c r="A13430" s="4">
        <v>42275</v>
      </c>
      <c r="B13430">
        <v>2.1</v>
      </c>
    </row>
    <row r="13431" spans="1:4" hidden="1">
      <c r="A13431" s="4">
        <v>42276</v>
      </c>
      <c r="B13431">
        <v>2.0499999999999998</v>
      </c>
    </row>
    <row r="13432" spans="1:4" hidden="1">
      <c r="A13432" s="4">
        <v>42277</v>
      </c>
      <c r="B13432">
        <v>2.06</v>
      </c>
      <c r="C13432" t="s">
        <v>353</v>
      </c>
      <c r="D13432" s="23">
        <f>AVERAGE(B13369:B13432)/100</f>
        <v>2.2231250000000001E-2</v>
      </c>
    </row>
    <row r="13433" spans="1:4" hidden="1">
      <c r="A13433" s="4">
        <v>42278</v>
      </c>
      <c r="B13433">
        <v>2.0499999999999998</v>
      </c>
    </row>
    <row r="13434" spans="1:4" hidden="1">
      <c r="A13434" s="4">
        <v>42279</v>
      </c>
      <c r="B13434">
        <v>1.99</v>
      </c>
    </row>
    <row r="13435" spans="1:4" hidden="1">
      <c r="A13435" s="4">
        <v>42282</v>
      </c>
      <c r="B13435">
        <v>2.0699999999999998</v>
      </c>
    </row>
    <row r="13436" spans="1:4" hidden="1">
      <c r="A13436" s="4">
        <v>42283</v>
      </c>
      <c r="B13436">
        <v>2.0499999999999998</v>
      </c>
    </row>
    <row r="13437" spans="1:4" hidden="1">
      <c r="A13437" s="4">
        <v>42284</v>
      </c>
      <c r="B13437">
        <v>2.08</v>
      </c>
    </row>
    <row r="13438" spans="1:4" hidden="1">
      <c r="A13438" s="4">
        <v>42285</v>
      </c>
      <c r="B13438">
        <v>2.12</v>
      </c>
    </row>
    <row r="13439" spans="1:4" hidden="1">
      <c r="A13439" s="4">
        <v>42286</v>
      </c>
      <c r="B13439">
        <v>2.12</v>
      </c>
    </row>
    <row r="13440" spans="1:4" hidden="1">
      <c r="A13440" s="4">
        <v>42290</v>
      </c>
      <c r="B13440">
        <v>2.06</v>
      </c>
    </row>
    <row r="13441" spans="1:2" hidden="1">
      <c r="A13441" s="4">
        <v>42291</v>
      </c>
      <c r="B13441">
        <v>1.99</v>
      </c>
    </row>
    <row r="13442" spans="1:2" hidden="1">
      <c r="A13442" s="4">
        <v>42292</v>
      </c>
      <c r="B13442">
        <v>2.04</v>
      </c>
    </row>
    <row r="13443" spans="1:2" hidden="1">
      <c r="A13443" s="4">
        <v>42293</v>
      </c>
      <c r="B13443">
        <v>2.04</v>
      </c>
    </row>
    <row r="13444" spans="1:2" hidden="1">
      <c r="A13444" s="4">
        <v>42296</v>
      </c>
      <c r="B13444">
        <v>2.04</v>
      </c>
    </row>
    <row r="13445" spans="1:2" hidden="1">
      <c r="A13445" s="4">
        <v>42297</v>
      </c>
      <c r="B13445">
        <v>2.08</v>
      </c>
    </row>
    <row r="13446" spans="1:2" hidden="1">
      <c r="A13446" s="4">
        <v>42298</v>
      </c>
      <c r="B13446">
        <v>2.04</v>
      </c>
    </row>
    <row r="13447" spans="1:2" hidden="1">
      <c r="A13447" s="4">
        <v>42299</v>
      </c>
      <c r="B13447">
        <v>2.04</v>
      </c>
    </row>
    <row r="13448" spans="1:2" hidden="1">
      <c r="A13448" s="4">
        <v>42300</v>
      </c>
      <c r="B13448">
        <v>2.09</v>
      </c>
    </row>
    <row r="13449" spans="1:2" hidden="1">
      <c r="A13449" s="4">
        <v>42303</v>
      </c>
      <c r="B13449">
        <v>2.0699999999999998</v>
      </c>
    </row>
    <row r="13450" spans="1:2" hidden="1">
      <c r="A13450" s="4">
        <v>42304</v>
      </c>
      <c r="B13450">
        <v>2.0499999999999998</v>
      </c>
    </row>
    <row r="13451" spans="1:2" hidden="1">
      <c r="A13451" s="4">
        <v>42305</v>
      </c>
      <c r="B13451">
        <v>2.1</v>
      </c>
    </row>
    <row r="13452" spans="1:2" hidden="1">
      <c r="A13452" s="4">
        <v>42306</v>
      </c>
      <c r="B13452">
        <v>2.19</v>
      </c>
    </row>
    <row r="13453" spans="1:2" hidden="1">
      <c r="A13453" s="4">
        <v>42307</v>
      </c>
      <c r="B13453">
        <v>2.16</v>
      </c>
    </row>
    <row r="13454" spans="1:2" hidden="1">
      <c r="A13454" s="4">
        <v>42310</v>
      </c>
      <c r="B13454">
        <v>2.2000000000000002</v>
      </c>
    </row>
    <row r="13455" spans="1:2" hidden="1">
      <c r="A13455" s="4">
        <v>42311</v>
      </c>
      <c r="B13455">
        <v>2.23</v>
      </c>
    </row>
    <row r="13456" spans="1:2" hidden="1">
      <c r="A13456" s="4">
        <v>42312</v>
      </c>
      <c r="B13456">
        <v>2.25</v>
      </c>
    </row>
    <row r="13457" spans="1:2" hidden="1">
      <c r="A13457" s="4">
        <v>42313</v>
      </c>
      <c r="B13457">
        <v>2.2599999999999998</v>
      </c>
    </row>
    <row r="13458" spans="1:2" hidden="1">
      <c r="A13458" s="4">
        <v>42314</v>
      </c>
      <c r="B13458">
        <v>2.34</v>
      </c>
    </row>
    <row r="13459" spans="1:2" hidden="1">
      <c r="A13459" s="4">
        <v>42317</v>
      </c>
      <c r="B13459">
        <v>2.36</v>
      </c>
    </row>
    <row r="13460" spans="1:2" hidden="1">
      <c r="A13460" s="4">
        <v>42318</v>
      </c>
      <c r="B13460">
        <v>2.3199999999999998</v>
      </c>
    </row>
    <row r="13461" spans="1:2" hidden="1">
      <c r="A13461" s="4">
        <v>42320</v>
      </c>
      <c r="B13461">
        <v>2.3199999999999998</v>
      </c>
    </row>
    <row r="13462" spans="1:2" hidden="1">
      <c r="A13462" s="4">
        <v>42321</v>
      </c>
      <c r="B13462">
        <v>2.2799999999999998</v>
      </c>
    </row>
    <row r="13463" spans="1:2" hidden="1">
      <c r="A13463" s="4">
        <v>42324</v>
      </c>
      <c r="B13463">
        <v>2.27</v>
      </c>
    </row>
    <row r="13464" spans="1:2" hidden="1">
      <c r="A13464" s="4">
        <v>42325</v>
      </c>
      <c r="B13464">
        <v>2.25</v>
      </c>
    </row>
    <row r="13465" spans="1:2" hidden="1">
      <c r="A13465" s="4">
        <v>42326</v>
      </c>
      <c r="B13465">
        <v>2.27</v>
      </c>
    </row>
    <row r="13466" spans="1:2" hidden="1">
      <c r="A13466" s="4">
        <v>42327</v>
      </c>
      <c r="B13466">
        <v>2.2400000000000002</v>
      </c>
    </row>
    <row r="13467" spans="1:2" hidden="1">
      <c r="A13467" s="4">
        <v>42328</v>
      </c>
      <c r="B13467">
        <v>2.2599999999999998</v>
      </c>
    </row>
    <row r="13468" spans="1:2" hidden="1">
      <c r="A13468" s="4">
        <v>42331</v>
      </c>
      <c r="B13468">
        <v>2.25</v>
      </c>
    </row>
    <row r="13469" spans="1:2" hidden="1">
      <c r="A13469" s="4">
        <v>42332</v>
      </c>
      <c r="B13469">
        <v>2.2400000000000002</v>
      </c>
    </row>
    <row r="13470" spans="1:2" hidden="1">
      <c r="A13470" s="4">
        <v>42333</v>
      </c>
      <c r="B13470">
        <v>2.23</v>
      </c>
    </row>
    <row r="13471" spans="1:2" hidden="1">
      <c r="A13471" s="4">
        <v>42335</v>
      </c>
      <c r="B13471">
        <v>2.2200000000000002</v>
      </c>
    </row>
    <row r="13472" spans="1:2" hidden="1">
      <c r="A13472" s="4">
        <v>42338</v>
      </c>
      <c r="B13472">
        <v>2.21</v>
      </c>
    </row>
    <row r="13473" spans="1:4" hidden="1">
      <c r="A13473" s="4">
        <v>42339</v>
      </c>
      <c r="B13473">
        <v>2.15</v>
      </c>
    </row>
    <row r="13474" spans="1:4" hidden="1">
      <c r="A13474" s="4">
        <v>42340</v>
      </c>
      <c r="B13474">
        <v>2.1800000000000002</v>
      </c>
    </row>
    <row r="13475" spans="1:4" hidden="1">
      <c r="A13475" s="4">
        <v>42341</v>
      </c>
      <c r="B13475">
        <v>2.33</v>
      </c>
    </row>
    <row r="13476" spans="1:4" hidden="1">
      <c r="A13476" s="4">
        <v>42342</v>
      </c>
      <c r="B13476">
        <v>2.2799999999999998</v>
      </c>
      <c r="C13476" s="12"/>
      <c r="D13476" s="23"/>
    </row>
    <row r="13477" spans="1:4" hidden="1">
      <c r="A13477" s="4">
        <v>42345</v>
      </c>
      <c r="B13477">
        <v>2.23</v>
      </c>
    </row>
    <row r="13478" spans="1:4" hidden="1">
      <c r="A13478" s="4">
        <v>42346</v>
      </c>
      <c r="B13478">
        <v>2.2400000000000002</v>
      </c>
    </row>
    <row r="13479" spans="1:4" hidden="1">
      <c r="A13479" s="4">
        <v>42347</v>
      </c>
      <c r="B13479">
        <v>2.2200000000000002</v>
      </c>
    </row>
    <row r="13480" spans="1:4" hidden="1">
      <c r="A13480" s="4">
        <v>42348</v>
      </c>
      <c r="B13480">
        <v>2.2400000000000002</v>
      </c>
    </row>
    <row r="13481" spans="1:4" hidden="1">
      <c r="A13481" s="4">
        <v>42349</v>
      </c>
      <c r="B13481">
        <v>2.13</v>
      </c>
    </row>
    <row r="13482" spans="1:4" hidden="1">
      <c r="A13482" s="4">
        <v>42352</v>
      </c>
      <c r="B13482">
        <v>2.23</v>
      </c>
    </row>
    <row r="13483" spans="1:4" hidden="1">
      <c r="A13483" s="4">
        <v>42353</v>
      </c>
      <c r="B13483">
        <v>2.2799999999999998</v>
      </c>
    </row>
    <row r="13484" spans="1:4" hidden="1">
      <c r="A13484" s="4">
        <v>42354</v>
      </c>
      <c r="B13484">
        <v>2.2999999999999998</v>
      </c>
    </row>
    <row r="13485" spans="1:4" hidden="1">
      <c r="A13485" s="4">
        <v>42355</v>
      </c>
      <c r="B13485">
        <v>2.2400000000000002</v>
      </c>
    </row>
    <row r="13486" spans="1:4" hidden="1">
      <c r="A13486" s="4">
        <v>42356</v>
      </c>
      <c r="B13486">
        <v>2.19</v>
      </c>
    </row>
    <row r="13487" spans="1:4" hidden="1">
      <c r="A13487" s="4">
        <v>42359</v>
      </c>
      <c r="B13487">
        <v>2.2000000000000002</v>
      </c>
    </row>
    <row r="13488" spans="1:4" hidden="1">
      <c r="A13488" s="4">
        <v>42360</v>
      </c>
      <c r="B13488">
        <v>2.2400000000000002</v>
      </c>
    </row>
    <row r="13489" spans="1:4" hidden="1">
      <c r="A13489" s="4">
        <v>42361</v>
      </c>
      <c r="B13489">
        <v>2.27</v>
      </c>
    </row>
    <row r="13490" spans="1:4" hidden="1">
      <c r="A13490" s="4">
        <v>42362</v>
      </c>
      <c r="B13490">
        <v>2.25</v>
      </c>
    </row>
    <row r="13491" spans="1:4" hidden="1">
      <c r="A13491" s="4">
        <v>42366</v>
      </c>
      <c r="B13491">
        <v>2.2400000000000002</v>
      </c>
    </row>
    <row r="13492" spans="1:4" hidden="1">
      <c r="A13492" s="4">
        <v>42367</v>
      </c>
      <c r="B13492">
        <v>2.3199999999999998</v>
      </c>
    </row>
    <row r="13493" spans="1:4" hidden="1">
      <c r="A13493" s="4">
        <v>42368</v>
      </c>
      <c r="B13493">
        <v>2.31</v>
      </c>
    </row>
    <row r="13494" spans="1:4">
      <c r="A13494" s="4">
        <v>42369</v>
      </c>
      <c r="B13494">
        <v>2.27</v>
      </c>
      <c r="C13494" t="s">
        <v>175</v>
      </c>
      <c r="D13494" s="23">
        <f>AVERAGE(B13433:B13494)/100</f>
        <v>2.1904838709677413E-2</v>
      </c>
    </row>
    <row r="13495" spans="1:4" hidden="1">
      <c r="A13495" s="4">
        <v>42373</v>
      </c>
      <c r="B13495">
        <v>2.2400000000000002</v>
      </c>
    </row>
    <row r="13496" spans="1:4" hidden="1">
      <c r="A13496" s="4">
        <v>42374</v>
      </c>
      <c r="B13496">
        <v>2.25</v>
      </c>
    </row>
    <row r="13497" spans="1:4" hidden="1">
      <c r="A13497" s="4">
        <v>42375</v>
      </c>
      <c r="B13497">
        <v>2.1800000000000002</v>
      </c>
    </row>
    <row r="13498" spans="1:4" hidden="1">
      <c r="A13498" s="4">
        <v>42376</v>
      </c>
      <c r="B13498">
        <v>2.16</v>
      </c>
    </row>
    <row r="13499" spans="1:4" hidden="1">
      <c r="A13499" s="4">
        <v>42377</v>
      </c>
      <c r="B13499">
        <v>2.13</v>
      </c>
    </row>
    <row r="13500" spans="1:4" hidden="1">
      <c r="A13500" s="4">
        <v>42380</v>
      </c>
      <c r="B13500">
        <v>2.17</v>
      </c>
    </row>
    <row r="13501" spans="1:4" hidden="1">
      <c r="A13501" s="4">
        <v>42381</v>
      </c>
      <c r="B13501">
        <v>2.12</v>
      </c>
    </row>
    <row r="13502" spans="1:4" hidden="1">
      <c r="A13502" s="4">
        <v>42382</v>
      </c>
      <c r="B13502">
        <v>2.08</v>
      </c>
    </row>
    <row r="13503" spans="1:4" hidden="1">
      <c r="A13503" s="4">
        <v>42383</v>
      </c>
      <c r="B13503">
        <v>2.1</v>
      </c>
    </row>
    <row r="13504" spans="1:4" hidden="1">
      <c r="A13504" s="4">
        <v>42384</v>
      </c>
      <c r="B13504">
        <v>2.0299999999999998</v>
      </c>
    </row>
    <row r="13505" spans="1:2" hidden="1">
      <c r="A13505" s="4">
        <v>42388</v>
      </c>
      <c r="B13505">
        <v>2.06</v>
      </c>
    </row>
    <row r="13506" spans="1:2" hidden="1">
      <c r="A13506" s="4">
        <v>42389</v>
      </c>
      <c r="B13506">
        <v>2.0099999999999998</v>
      </c>
    </row>
    <row r="13507" spans="1:2" hidden="1">
      <c r="A13507" s="4">
        <v>42390</v>
      </c>
      <c r="B13507">
        <v>2.02</v>
      </c>
    </row>
    <row r="13508" spans="1:2" hidden="1">
      <c r="A13508" s="4">
        <v>42391</v>
      </c>
      <c r="B13508">
        <v>2.0699999999999998</v>
      </c>
    </row>
    <row r="13509" spans="1:2" hidden="1">
      <c r="A13509" s="4">
        <v>42394</v>
      </c>
      <c r="B13509">
        <v>2.0299999999999998</v>
      </c>
    </row>
    <row r="13510" spans="1:2" hidden="1">
      <c r="A13510" s="4">
        <v>42395</v>
      </c>
      <c r="B13510">
        <v>2.0099999999999998</v>
      </c>
    </row>
    <row r="13511" spans="1:2" hidden="1">
      <c r="A13511" s="4">
        <v>42396</v>
      </c>
      <c r="B13511">
        <v>2.02</v>
      </c>
    </row>
    <row r="13512" spans="1:2" hidden="1">
      <c r="A13512" s="4">
        <v>42397</v>
      </c>
      <c r="B13512">
        <v>2</v>
      </c>
    </row>
    <row r="13513" spans="1:2" hidden="1">
      <c r="A13513" s="4">
        <v>42398</v>
      </c>
      <c r="B13513">
        <v>1.94</v>
      </c>
    </row>
    <row r="13514" spans="1:2" hidden="1">
      <c r="A13514" s="4">
        <v>42401</v>
      </c>
      <c r="B13514">
        <v>1.97</v>
      </c>
    </row>
    <row r="13515" spans="1:2" hidden="1">
      <c r="A13515" s="4">
        <v>42402</v>
      </c>
      <c r="B13515">
        <v>1.87</v>
      </c>
    </row>
    <row r="13516" spans="1:2" hidden="1">
      <c r="A13516" s="4">
        <v>42403</v>
      </c>
      <c r="B13516">
        <v>1.88</v>
      </c>
    </row>
    <row r="13517" spans="1:2" hidden="1">
      <c r="A13517" s="4">
        <v>42404</v>
      </c>
      <c r="B13517">
        <v>1.87</v>
      </c>
    </row>
    <row r="13518" spans="1:2" hidden="1">
      <c r="A13518" s="4">
        <v>42405</v>
      </c>
      <c r="B13518">
        <v>1.86</v>
      </c>
    </row>
    <row r="13519" spans="1:2" hidden="1">
      <c r="A13519" s="4">
        <v>42408</v>
      </c>
      <c r="B13519">
        <v>1.75</v>
      </c>
    </row>
    <row r="13520" spans="1:2" hidden="1">
      <c r="A13520" s="4">
        <v>42409</v>
      </c>
      <c r="B13520">
        <v>1.74</v>
      </c>
    </row>
    <row r="13521" spans="1:2" hidden="1">
      <c r="A13521" s="4">
        <v>42410</v>
      </c>
      <c r="B13521">
        <v>1.71</v>
      </c>
    </row>
    <row r="13522" spans="1:2" hidden="1">
      <c r="A13522" s="4">
        <v>42411</v>
      </c>
      <c r="B13522">
        <v>1.63</v>
      </c>
    </row>
    <row r="13523" spans="1:2" hidden="1">
      <c r="A13523" s="4">
        <v>42412</v>
      </c>
      <c r="B13523">
        <v>1.74</v>
      </c>
    </row>
    <row r="13524" spans="1:2" hidden="1">
      <c r="A13524" s="4">
        <v>42416</v>
      </c>
      <c r="B13524">
        <v>1.78</v>
      </c>
    </row>
    <row r="13525" spans="1:2" hidden="1">
      <c r="A13525" s="4">
        <v>42417</v>
      </c>
      <c r="B13525">
        <v>1.81</v>
      </c>
    </row>
    <row r="13526" spans="1:2" hidden="1">
      <c r="A13526" s="4">
        <v>42418</v>
      </c>
      <c r="B13526">
        <v>1.75</v>
      </c>
    </row>
    <row r="13527" spans="1:2" hidden="1">
      <c r="A13527" s="4">
        <v>42419</v>
      </c>
      <c r="B13527">
        <v>1.76</v>
      </c>
    </row>
    <row r="13528" spans="1:2" hidden="1">
      <c r="A13528" s="4">
        <v>42422</v>
      </c>
      <c r="B13528">
        <v>1.77</v>
      </c>
    </row>
    <row r="13529" spans="1:2" hidden="1">
      <c r="A13529" s="4">
        <v>42423</v>
      </c>
      <c r="B13529">
        <v>1.74</v>
      </c>
    </row>
    <row r="13530" spans="1:2" hidden="1">
      <c r="A13530" s="4">
        <v>42424</v>
      </c>
      <c r="B13530">
        <v>1.75</v>
      </c>
    </row>
    <row r="13531" spans="1:2" hidden="1">
      <c r="A13531" s="4">
        <v>42425</v>
      </c>
      <c r="B13531">
        <v>1.71</v>
      </c>
    </row>
    <row r="13532" spans="1:2" hidden="1">
      <c r="A13532" s="4">
        <v>42426</v>
      </c>
      <c r="B13532">
        <v>1.76</v>
      </c>
    </row>
    <row r="13533" spans="1:2" hidden="1">
      <c r="A13533" s="4">
        <v>42429</v>
      </c>
      <c r="B13533">
        <v>1.74</v>
      </c>
    </row>
    <row r="13534" spans="1:2" hidden="1">
      <c r="A13534" s="4">
        <v>42430</v>
      </c>
      <c r="B13534">
        <v>1.83</v>
      </c>
    </row>
    <row r="13535" spans="1:2" hidden="1">
      <c r="A13535" s="4">
        <v>42431</v>
      </c>
      <c r="B13535">
        <v>1.84</v>
      </c>
    </row>
    <row r="13536" spans="1:2" hidden="1">
      <c r="A13536" s="4">
        <v>42432</v>
      </c>
      <c r="B13536">
        <v>1.83</v>
      </c>
    </row>
    <row r="13537" spans="1:4" hidden="1">
      <c r="A13537" s="4">
        <v>42433</v>
      </c>
      <c r="B13537">
        <v>1.88</v>
      </c>
    </row>
    <row r="13538" spans="1:4" hidden="1">
      <c r="A13538" s="4">
        <v>42436</v>
      </c>
      <c r="B13538">
        <v>1.91</v>
      </c>
    </row>
    <row r="13539" spans="1:4" hidden="1">
      <c r="A13539" s="4">
        <v>42437</v>
      </c>
      <c r="B13539">
        <v>1.83</v>
      </c>
      <c r="C13539" s="12"/>
      <c r="D13539" s="23"/>
    </row>
    <row r="13540" spans="1:4" hidden="1">
      <c r="A13540" s="4">
        <v>42438</v>
      </c>
      <c r="B13540">
        <v>1.9</v>
      </c>
    </row>
    <row r="13541" spans="1:4" hidden="1">
      <c r="A13541" s="4">
        <v>42439</v>
      </c>
      <c r="B13541">
        <v>1.93</v>
      </c>
    </row>
    <row r="13542" spans="1:4" hidden="1">
      <c r="A13542" s="4">
        <v>42440</v>
      </c>
      <c r="B13542">
        <v>1.98</v>
      </c>
    </row>
    <row r="13543" spans="1:4" hidden="1">
      <c r="A13543" s="4">
        <v>42443</v>
      </c>
      <c r="B13543">
        <v>1.97</v>
      </c>
    </row>
    <row r="13544" spans="1:4" hidden="1">
      <c r="A13544" s="4">
        <v>42444</v>
      </c>
      <c r="B13544">
        <v>1.97</v>
      </c>
    </row>
    <row r="13545" spans="1:4" hidden="1">
      <c r="A13545" s="4">
        <v>42445</v>
      </c>
      <c r="B13545">
        <v>1.94</v>
      </c>
    </row>
    <row r="13546" spans="1:4" hidden="1">
      <c r="A13546" s="4">
        <v>42446</v>
      </c>
      <c r="B13546">
        <v>1.91</v>
      </c>
    </row>
    <row r="13547" spans="1:4" hidden="1">
      <c r="A13547" s="4">
        <v>42447</v>
      </c>
      <c r="B13547">
        <v>1.88</v>
      </c>
    </row>
    <row r="13548" spans="1:4" hidden="1">
      <c r="A13548" s="4">
        <v>42450</v>
      </c>
      <c r="B13548">
        <v>1.92</v>
      </c>
    </row>
    <row r="13549" spans="1:4" hidden="1">
      <c r="A13549" s="4">
        <v>42451</v>
      </c>
      <c r="B13549">
        <v>1.94</v>
      </c>
    </row>
    <row r="13550" spans="1:4" hidden="1">
      <c r="A13550" s="4">
        <v>42452</v>
      </c>
      <c r="B13550">
        <v>1.88</v>
      </c>
    </row>
    <row r="13551" spans="1:4" hidden="1">
      <c r="A13551" s="4">
        <v>42453</v>
      </c>
      <c r="B13551">
        <v>1.91</v>
      </c>
    </row>
    <row r="13552" spans="1:4" hidden="1">
      <c r="A13552" s="4">
        <v>42457</v>
      </c>
      <c r="B13552">
        <v>1.89</v>
      </c>
    </row>
    <row r="13553" spans="1:4" hidden="1">
      <c r="A13553" s="4">
        <v>42458</v>
      </c>
      <c r="B13553">
        <v>1.81</v>
      </c>
    </row>
    <row r="13554" spans="1:4" hidden="1">
      <c r="A13554" s="4">
        <v>42459</v>
      </c>
      <c r="B13554">
        <v>1.83</v>
      </c>
    </row>
    <row r="13555" spans="1:4" hidden="1">
      <c r="A13555" s="4">
        <v>42460</v>
      </c>
      <c r="B13555">
        <v>1.78</v>
      </c>
      <c r="C13555" t="s">
        <v>174</v>
      </c>
      <c r="D13555" s="23">
        <f>AVERAGE(B13495:B13555)/100</f>
        <v>1.9142622950819671E-2</v>
      </c>
    </row>
    <row r="13556" spans="1:4" hidden="1">
      <c r="A13556" s="4">
        <v>42461</v>
      </c>
      <c r="B13556">
        <v>1.79</v>
      </c>
    </row>
    <row r="13557" spans="1:4" hidden="1">
      <c r="A13557" s="4">
        <v>42464</v>
      </c>
      <c r="B13557">
        <v>1.78</v>
      </c>
    </row>
    <row r="13558" spans="1:4" hidden="1">
      <c r="A13558" s="4">
        <v>42465</v>
      </c>
      <c r="B13558">
        <v>1.73</v>
      </c>
    </row>
    <row r="13559" spans="1:4" hidden="1">
      <c r="A13559" s="4">
        <v>42466</v>
      </c>
      <c r="B13559">
        <v>1.76</v>
      </c>
    </row>
    <row r="13560" spans="1:4" hidden="1">
      <c r="A13560" s="4">
        <v>42467</v>
      </c>
      <c r="B13560">
        <v>1.7</v>
      </c>
    </row>
    <row r="13561" spans="1:4" hidden="1">
      <c r="A13561" s="4">
        <v>42468</v>
      </c>
      <c r="B13561">
        <v>1.72</v>
      </c>
    </row>
    <row r="13562" spans="1:4" hidden="1">
      <c r="A13562" s="4">
        <v>42471</v>
      </c>
      <c r="B13562">
        <v>1.73</v>
      </c>
    </row>
    <row r="13563" spans="1:4" hidden="1">
      <c r="A13563" s="4">
        <v>42472</v>
      </c>
      <c r="B13563">
        <v>1.79</v>
      </c>
    </row>
    <row r="13564" spans="1:4" hidden="1">
      <c r="A13564" s="4">
        <v>42473</v>
      </c>
      <c r="B13564">
        <v>1.77</v>
      </c>
    </row>
    <row r="13565" spans="1:4" hidden="1">
      <c r="A13565" s="4">
        <v>42474</v>
      </c>
      <c r="B13565">
        <v>1.8</v>
      </c>
    </row>
    <row r="13566" spans="1:4" hidden="1">
      <c r="A13566" s="4">
        <v>42475</v>
      </c>
      <c r="B13566">
        <v>1.76</v>
      </c>
    </row>
    <row r="13567" spans="1:4" hidden="1">
      <c r="A13567" s="4">
        <v>42478</v>
      </c>
      <c r="B13567">
        <v>1.78</v>
      </c>
    </row>
    <row r="13568" spans="1:4" hidden="1">
      <c r="A13568" s="4">
        <v>42479</v>
      </c>
      <c r="B13568">
        <v>1.79</v>
      </c>
    </row>
    <row r="13569" spans="1:2" hidden="1">
      <c r="A13569" s="4">
        <v>42480</v>
      </c>
      <c r="B13569">
        <v>1.85</v>
      </c>
    </row>
    <row r="13570" spans="1:2" hidden="1">
      <c r="A13570" s="4">
        <v>42481</v>
      </c>
      <c r="B13570">
        <v>1.88</v>
      </c>
    </row>
    <row r="13571" spans="1:2" hidden="1">
      <c r="A13571" s="4">
        <v>42482</v>
      </c>
      <c r="B13571">
        <v>1.89</v>
      </c>
    </row>
    <row r="13572" spans="1:2" hidden="1">
      <c r="A13572" s="4">
        <v>42485</v>
      </c>
      <c r="B13572">
        <v>1.91</v>
      </c>
    </row>
    <row r="13573" spans="1:2" hidden="1">
      <c r="A13573" s="4">
        <v>42486</v>
      </c>
      <c r="B13573">
        <v>1.94</v>
      </c>
    </row>
    <row r="13574" spans="1:2" hidden="1">
      <c r="A13574" s="4">
        <v>42487</v>
      </c>
      <c r="B13574">
        <v>1.87</v>
      </c>
    </row>
    <row r="13575" spans="1:2" hidden="1">
      <c r="A13575" s="4">
        <v>42488</v>
      </c>
      <c r="B13575">
        <v>1.84</v>
      </c>
    </row>
    <row r="13576" spans="1:2" hidden="1">
      <c r="A13576" s="4">
        <v>42489</v>
      </c>
      <c r="B13576">
        <v>1.83</v>
      </c>
    </row>
    <row r="13577" spans="1:2" hidden="1">
      <c r="A13577" s="4">
        <v>42492</v>
      </c>
      <c r="B13577">
        <v>1.88</v>
      </c>
    </row>
    <row r="13578" spans="1:2" hidden="1">
      <c r="A13578" s="4">
        <v>42493</v>
      </c>
      <c r="B13578">
        <v>1.81</v>
      </c>
    </row>
    <row r="13579" spans="1:2" hidden="1">
      <c r="A13579" s="4">
        <v>42494</v>
      </c>
      <c r="B13579">
        <v>1.79</v>
      </c>
    </row>
    <row r="13580" spans="1:2" hidden="1">
      <c r="A13580" s="4">
        <v>42495</v>
      </c>
      <c r="B13580">
        <v>1.76</v>
      </c>
    </row>
    <row r="13581" spans="1:2" hidden="1">
      <c r="A13581" s="4">
        <v>42496</v>
      </c>
      <c r="B13581">
        <v>1.79</v>
      </c>
    </row>
    <row r="13582" spans="1:2" hidden="1">
      <c r="A13582" s="4">
        <v>42499</v>
      </c>
      <c r="B13582">
        <v>1.77</v>
      </c>
    </row>
    <row r="13583" spans="1:2" hidden="1">
      <c r="A13583" s="4">
        <v>42500</v>
      </c>
      <c r="B13583">
        <v>1.77</v>
      </c>
    </row>
    <row r="13584" spans="1:2" hidden="1">
      <c r="A13584" s="4">
        <v>42501</v>
      </c>
      <c r="B13584">
        <v>1.73</v>
      </c>
    </row>
    <row r="13585" spans="1:2" hidden="1">
      <c r="A13585" s="4">
        <v>42502</v>
      </c>
      <c r="B13585">
        <v>1.75</v>
      </c>
    </row>
    <row r="13586" spans="1:2" hidden="1">
      <c r="A13586" s="4">
        <v>42503</v>
      </c>
      <c r="B13586">
        <v>1.71</v>
      </c>
    </row>
    <row r="13587" spans="1:2" hidden="1">
      <c r="A13587" s="4">
        <v>42506</v>
      </c>
      <c r="B13587">
        <v>1.75</v>
      </c>
    </row>
    <row r="13588" spans="1:2" hidden="1">
      <c r="A13588" s="4">
        <v>42507</v>
      </c>
      <c r="B13588">
        <v>1.76</v>
      </c>
    </row>
    <row r="13589" spans="1:2" hidden="1">
      <c r="A13589" s="4">
        <v>42508</v>
      </c>
      <c r="B13589">
        <v>1.87</v>
      </c>
    </row>
    <row r="13590" spans="1:2" hidden="1">
      <c r="A13590" s="4">
        <v>42509</v>
      </c>
      <c r="B13590">
        <v>1.85</v>
      </c>
    </row>
    <row r="13591" spans="1:2" hidden="1">
      <c r="A13591" s="4">
        <v>42510</v>
      </c>
      <c r="B13591">
        <v>1.85</v>
      </c>
    </row>
    <row r="13592" spans="1:2" hidden="1">
      <c r="A13592" s="4">
        <v>42513</v>
      </c>
      <c r="B13592">
        <v>1.84</v>
      </c>
    </row>
    <row r="13593" spans="1:2" hidden="1">
      <c r="A13593" s="4">
        <v>42514</v>
      </c>
      <c r="B13593">
        <v>1.86</v>
      </c>
    </row>
    <row r="13594" spans="1:2" hidden="1">
      <c r="A13594" s="4">
        <v>42515</v>
      </c>
      <c r="B13594">
        <v>1.87</v>
      </c>
    </row>
    <row r="13595" spans="1:2" hidden="1">
      <c r="A13595" s="4">
        <v>42516</v>
      </c>
      <c r="B13595">
        <v>1.83</v>
      </c>
    </row>
    <row r="13596" spans="1:2" hidden="1">
      <c r="A13596" s="4">
        <v>42517</v>
      </c>
      <c r="B13596">
        <v>1.85</v>
      </c>
    </row>
    <row r="13597" spans="1:2" hidden="1">
      <c r="A13597" s="4">
        <v>42521</v>
      </c>
      <c r="B13597">
        <v>1.84</v>
      </c>
    </row>
    <row r="13598" spans="1:2" hidden="1">
      <c r="A13598" s="4">
        <v>42522</v>
      </c>
      <c r="B13598">
        <v>1.85</v>
      </c>
    </row>
    <row r="13599" spans="1:2" hidden="1">
      <c r="A13599" s="4">
        <v>42523</v>
      </c>
      <c r="B13599">
        <v>1.81</v>
      </c>
    </row>
    <row r="13600" spans="1:2" hidden="1">
      <c r="A13600" s="4">
        <v>42524</v>
      </c>
      <c r="B13600">
        <v>1.71</v>
      </c>
    </row>
    <row r="13601" spans="1:4" hidden="1">
      <c r="A13601" s="4">
        <v>42527</v>
      </c>
      <c r="B13601">
        <v>1.73</v>
      </c>
    </row>
    <row r="13602" spans="1:4" hidden="1">
      <c r="A13602" s="4">
        <v>42528</v>
      </c>
      <c r="B13602">
        <v>1.72</v>
      </c>
      <c r="C13602" s="12"/>
      <c r="D13602" s="23"/>
    </row>
    <row r="13603" spans="1:4" hidden="1">
      <c r="A13603" s="4">
        <v>42529</v>
      </c>
      <c r="B13603">
        <v>1.71</v>
      </c>
    </row>
    <row r="13604" spans="1:4" hidden="1">
      <c r="A13604" s="4">
        <v>42530</v>
      </c>
      <c r="B13604">
        <v>1.68</v>
      </c>
    </row>
    <row r="13605" spans="1:4" hidden="1">
      <c r="A13605" s="4">
        <v>42531</v>
      </c>
      <c r="B13605">
        <v>1.64</v>
      </c>
    </row>
    <row r="13606" spans="1:4" hidden="1">
      <c r="A13606" s="4">
        <v>42534</v>
      </c>
      <c r="B13606">
        <v>1.62</v>
      </c>
    </row>
    <row r="13607" spans="1:4" hidden="1">
      <c r="A13607" s="4">
        <v>42535</v>
      </c>
      <c r="B13607">
        <v>1.62</v>
      </c>
    </row>
    <row r="13608" spans="1:4" hidden="1">
      <c r="A13608" s="4">
        <v>42536</v>
      </c>
      <c r="B13608">
        <v>1.6</v>
      </c>
    </row>
    <row r="13609" spans="1:4" hidden="1">
      <c r="A13609" s="4">
        <v>42537</v>
      </c>
      <c r="B13609">
        <v>1.57</v>
      </c>
    </row>
    <row r="13610" spans="1:4" hidden="1">
      <c r="A13610" s="4">
        <v>42538</v>
      </c>
      <c r="B13610">
        <v>1.62</v>
      </c>
    </row>
    <row r="13611" spans="1:4" hidden="1">
      <c r="A13611" s="4">
        <v>42541</v>
      </c>
      <c r="B13611">
        <v>1.67</v>
      </c>
    </row>
    <row r="13612" spans="1:4" hidden="1">
      <c r="A13612" s="4">
        <v>42542</v>
      </c>
      <c r="B13612">
        <v>1.71</v>
      </c>
    </row>
    <row r="13613" spans="1:4" hidden="1">
      <c r="A13613" s="4">
        <v>42543</v>
      </c>
      <c r="B13613">
        <v>1.69</v>
      </c>
    </row>
    <row r="13614" spans="1:4" hidden="1">
      <c r="A13614" s="4">
        <v>42544</v>
      </c>
      <c r="B13614">
        <v>1.74</v>
      </c>
    </row>
    <row r="13615" spans="1:4" hidden="1">
      <c r="A13615" s="4">
        <v>42545</v>
      </c>
      <c r="B13615">
        <v>1.57</v>
      </c>
    </row>
    <row r="13616" spans="1:4" hidden="1">
      <c r="A13616" s="4">
        <v>42548</v>
      </c>
      <c r="B13616">
        <v>1.46</v>
      </c>
    </row>
    <row r="13617" spans="1:4" hidden="1">
      <c r="A13617" s="4">
        <v>42549</v>
      </c>
      <c r="B13617">
        <v>1.46</v>
      </c>
    </row>
    <row r="13618" spans="1:4" hidden="1">
      <c r="A13618" s="4">
        <v>42550</v>
      </c>
      <c r="B13618">
        <v>1.5</v>
      </c>
    </row>
    <row r="13619" spans="1:4" hidden="1">
      <c r="A13619" s="4">
        <v>42551</v>
      </c>
      <c r="B13619">
        <v>1.49</v>
      </c>
      <c r="C13619" t="s">
        <v>173</v>
      </c>
      <c r="D13619" s="23">
        <f>AVERAGE(B13556:B13619)/100</f>
        <v>1.7501562499999995E-2</v>
      </c>
    </row>
    <row r="13620" spans="1:4" hidden="1">
      <c r="A13620" s="4">
        <v>42552</v>
      </c>
      <c r="B13620">
        <v>1.46</v>
      </c>
    </row>
    <row r="13621" spans="1:4" hidden="1">
      <c r="A13621" s="4">
        <v>42556</v>
      </c>
      <c r="B13621">
        <v>1.37</v>
      </c>
    </row>
    <row r="13622" spans="1:4" hidden="1">
      <c r="A13622" s="4">
        <v>42557</v>
      </c>
      <c r="B13622">
        <v>1.38</v>
      </c>
    </row>
    <row r="13623" spans="1:4" hidden="1">
      <c r="A13623" s="4">
        <v>42558</v>
      </c>
      <c r="B13623">
        <v>1.4</v>
      </c>
    </row>
    <row r="13624" spans="1:4" hidden="1">
      <c r="A13624" s="4">
        <v>42559</v>
      </c>
      <c r="B13624">
        <v>1.37</v>
      </c>
    </row>
    <row r="13625" spans="1:4" hidden="1">
      <c r="A13625" s="4">
        <v>42562</v>
      </c>
      <c r="B13625">
        <v>1.43</v>
      </c>
    </row>
    <row r="13626" spans="1:4" hidden="1">
      <c r="A13626" s="4">
        <v>42563</v>
      </c>
      <c r="B13626">
        <v>1.53</v>
      </c>
    </row>
    <row r="13627" spans="1:4" hidden="1">
      <c r="A13627" s="4">
        <v>42564</v>
      </c>
      <c r="B13627">
        <v>1.48</v>
      </c>
    </row>
    <row r="13628" spans="1:4" hidden="1">
      <c r="A13628" s="4">
        <v>42565</v>
      </c>
      <c r="B13628">
        <v>1.53</v>
      </c>
    </row>
    <row r="13629" spans="1:4" hidden="1">
      <c r="A13629" s="4">
        <v>42566</v>
      </c>
      <c r="B13629">
        <v>1.6</v>
      </c>
    </row>
    <row r="13630" spans="1:4" hidden="1">
      <c r="A13630" s="4">
        <v>42569</v>
      </c>
      <c r="B13630">
        <v>1.59</v>
      </c>
    </row>
    <row r="13631" spans="1:4" hidden="1">
      <c r="A13631" s="4">
        <v>42570</v>
      </c>
      <c r="B13631">
        <v>1.56</v>
      </c>
    </row>
    <row r="13632" spans="1:4" hidden="1">
      <c r="A13632" s="4">
        <v>42571</v>
      </c>
      <c r="B13632">
        <v>1.59</v>
      </c>
    </row>
    <row r="13633" spans="1:2" hidden="1">
      <c r="A13633" s="4">
        <v>42572</v>
      </c>
      <c r="B13633">
        <v>1.57</v>
      </c>
    </row>
    <row r="13634" spans="1:2" hidden="1">
      <c r="A13634" s="4">
        <v>42573</v>
      </c>
      <c r="B13634">
        <v>1.57</v>
      </c>
    </row>
    <row r="13635" spans="1:2" hidden="1">
      <c r="A13635" s="4">
        <v>42576</v>
      </c>
      <c r="B13635">
        <v>1.58</v>
      </c>
    </row>
    <row r="13636" spans="1:2" hidden="1">
      <c r="A13636" s="4">
        <v>42577</v>
      </c>
      <c r="B13636">
        <v>1.57</v>
      </c>
    </row>
    <row r="13637" spans="1:2" hidden="1">
      <c r="A13637" s="4">
        <v>42578</v>
      </c>
      <c r="B13637">
        <v>1.52</v>
      </c>
    </row>
    <row r="13638" spans="1:2" hidden="1">
      <c r="A13638" s="4">
        <v>42579</v>
      </c>
      <c r="B13638">
        <v>1.52</v>
      </c>
    </row>
    <row r="13639" spans="1:2" hidden="1">
      <c r="A13639" s="4">
        <v>42580</v>
      </c>
      <c r="B13639">
        <v>1.46</v>
      </c>
    </row>
    <row r="13640" spans="1:2" hidden="1">
      <c r="A13640" s="4">
        <v>42583</v>
      </c>
      <c r="B13640">
        <v>1.51</v>
      </c>
    </row>
    <row r="13641" spans="1:2" hidden="1">
      <c r="A13641" s="4">
        <v>42584</v>
      </c>
      <c r="B13641">
        <v>1.55</v>
      </c>
    </row>
    <row r="13642" spans="1:2" hidden="1">
      <c r="A13642" s="4">
        <v>42585</v>
      </c>
      <c r="B13642">
        <v>1.55</v>
      </c>
    </row>
    <row r="13643" spans="1:2" hidden="1">
      <c r="A13643" s="4">
        <v>42586</v>
      </c>
      <c r="B13643">
        <v>1.51</v>
      </c>
    </row>
    <row r="13644" spans="1:2" hidden="1">
      <c r="A13644" s="4">
        <v>42587</v>
      </c>
      <c r="B13644">
        <v>1.59</v>
      </c>
    </row>
    <row r="13645" spans="1:2" hidden="1">
      <c r="A13645" s="4">
        <v>42590</v>
      </c>
      <c r="B13645">
        <v>1.59</v>
      </c>
    </row>
    <row r="13646" spans="1:2" hidden="1">
      <c r="A13646" s="4">
        <v>42591</v>
      </c>
      <c r="B13646">
        <v>1.55</v>
      </c>
    </row>
    <row r="13647" spans="1:2" hidden="1">
      <c r="A13647" s="4">
        <v>42592</v>
      </c>
      <c r="B13647">
        <v>1.5</v>
      </c>
    </row>
    <row r="13648" spans="1:2" hidden="1">
      <c r="A13648" s="4">
        <v>42593</v>
      </c>
      <c r="B13648">
        <v>1.57</v>
      </c>
    </row>
    <row r="13649" spans="1:4" hidden="1">
      <c r="A13649" s="4">
        <v>42594</v>
      </c>
      <c r="B13649">
        <v>1.51</v>
      </c>
    </row>
    <row r="13650" spans="1:4" hidden="1">
      <c r="A13650" s="4">
        <v>42597</v>
      </c>
      <c r="B13650">
        <v>1.55</v>
      </c>
    </row>
    <row r="13651" spans="1:4" hidden="1">
      <c r="A13651" s="4">
        <v>42598</v>
      </c>
      <c r="B13651">
        <v>1.57</v>
      </c>
    </row>
    <row r="13652" spans="1:4" hidden="1">
      <c r="A13652" s="4">
        <v>42599</v>
      </c>
      <c r="B13652">
        <v>1.56</v>
      </c>
    </row>
    <row r="13653" spans="1:4" hidden="1">
      <c r="A13653" s="4">
        <v>42600</v>
      </c>
      <c r="B13653">
        <v>1.53</v>
      </c>
    </row>
    <row r="13654" spans="1:4" hidden="1">
      <c r="A13654" s="4">
        <v>42601</v>
      </c>
      <c r="B13654">
        <v>1.58</v>
      </c>
    </row>
    <row r="13655" spans="1:4" hidden="1">
      <c r="A13655" s="4">
        <v>42604</v>
      </c>
      <c r="B13655">
        <v>1.55</v>
      </c>
    </row>
    <row r="13656" spans="1:4" hidden="1">
      <c r="A13656" s="4">
        <v>42605</v>
      </c>
      <c r="B13656">
        <v>1.55</v>
      </c>
    </row>
    <row r="13657" spans="1:4" hidden="1">
      <c r="A13657" s="4">
        <v>42606</v>
      </c>
      <c r="B13657">
        <v>1.56</v>
      </c>
    </row>
    <row r="13658" spans="1:4" hidden="1">
      <c r="A13658" s="4">
        <v>42607</v>
      </c>
      <c r="B13658">
        <v>1.58</v>
      </c>
    </row>
    <row r="13659" spans="1:4" hidden="1">
      <c r="A13659" s="4">
        <v>42608</v>
      </c>
      <c r="B13659">
        <v>1.62</v>
      </c>
    </row>
    <row r="13660" spans="1:4" hidden="1">
      <c r="A13660" s="4">
        <v>42611</v>
      </c>
      <c r="B13660">
        <v>1.57</v>
      </c>
    </row>
    <row r="13661" spans="1:4" hidden="1">
      <c r="A13661" s="4">
        <v>42612</v>
      </c>
      <c r="B13661">
        <v>1.57</v>
      </c>
    </row>
    <row r="13662" spans="1:4" hidden="1">
      <c r="A13662" s="4">
        <v>42613</v>
      </c>
      <c r="B13662">
        <v>1.58</v>
      </c>
    </row>
    <row r="13663" spans="1:4" hidden="1">
      <c r="A13663" s="4">
        <v>42614</v>
      </c>
      <c r="B13663">
        <v>1.57</v>
      </c>
    </row>
    <row r="13664" spans="1:4" hidden="1">
      <c r="A13664" s="4">
        <v>42615</v>
      </c>
      <c r="B13664">
        <v>1.6</v>
      </c>
      <c r="C13664" s="12"/>
      <c r="D13664" s="23"/>
    </row>
    <row r="13665" spans="1:2" hidden="1">
      <c r="A13665" s="4">
        <v>42619</v>
      </c>
      <c r="B13665">
        <v>1.55</v>
      </c>
    </row>
    <row r="13666" spans="1:2" hidden="1">
      <c r="A13666" s="4">
        <v>42620</v>
      </c>
      <c r="B13666">
        <v>1.54</v>
      </c>
    </row>
    <row r="13667" spans="1:2" hidden="1">
      <c r="A13667" s="4">
        <v>42621</v>
      </c>
      <c r="B13667">
        <v>1.61</v>
      </c>
    </row>
    <row r="13668" spans="1:2" hidden="1">
      <c r="A13668" s="4">
        <v>42622</v>
      </c>
      <c r="B13668">
        <v>1.67</v>
      </c>
    </row>
    <row r="13669" spans="1:2" hidden="1">
      <c r="A13669" s="4">
        <v>42625</v>
      </c>
      <c r="B13669">
        <v>1.68</v>
      </c>
    </row>
    <row r="13670" spans="1:2" hidden="1">
      <c r="A13670" s="4">
        <v>42626</v>
      </c>
      <c r="B13670">
        <v>1.73</v>
      </c>
    </row>
    <row r="13671" spans="1:2" hidden="1">
      <c r="A13671" s="4">
        <v>42627</v>
      </c>
      <c r="B13671">
        <v>1.7</v>
      </c>
    </row>
    <row r="13672" spans="1:2" hidden="1">
      <c r="A13672" s="4">
        <v>42628</v>
      </c>
      <c r="B13672">
        <v>1.71</v>
      </c>
    </row>
    <row r="13673" spans="1:2" hidden="1">
      <c r="A13673" s="4">
        <v>42629</v>
      </c>
      <c r="B13673">
        <v>1.7</v>
      </c>
    </row>
    <row r="13674" spans="1:2" hidden="1">
      <c r="A13674" s="4">
        <v>42632</v>
      </c>
      <c r="B13674">
        <v>1.7</v>
      </c>
    </row>
    <row r="13675" spans="1:2" hidden="1">
      <c r="A13675" s="4">
        <v>42633</v>
      </c>
      <c r="B13675">
        <v>1.69</v>
      </c>
    </row>
    <row r="13676" spans="1:2" hidden="1">
      <c r="A13676" s="4">
        <v>42634</v>
      </c>
      <c r="B13676">
        <v>1.66</v>
      </c>
    </row>
    <row r="13677" spans="1:2" hidden="1">
      <c r="A13677" s="4">
        <v>42635</v>
      </c>
      <c r="B13677">
        <v>1.63</v>
      </c>
    </row>
    <row r="13678" spans="1:2" hidden="1">
      <c r="A13678" s="4">
        <v>42636</v>
      </c>
      <c r="B13678">
        <v>1.62</v>
      </c>
    </row>
    <row r="13679" spans="1:2" hidden="1">
      <c r="A13679" s="4">
        <v>42639</v>
      </c>
      <c r="B13679">
        <v>1.59</v>
      </c>
    </row>
    <row r="13680" spans="1:2" hidden="1">
      <c r="A13680" s="4">
        <v>42640</v>
      </c>
      <c r="B13680">
        <v>1.56</v>
      </c>
    </row>
    <row r="13681" spans="1:4" hidden="1">
      <c r="A13681" s="4">
        <v>42641</v>
      </c>
      <c r="B13681">
        <v>1.57</v>
      </c>
    </row>
    <row r="13682" spans="1:4" hidden="1">
      <c r="A13682" s="4">
        <v>42642</v>
      </c>
      <c r="B13682">
        <v>1.56</v>
      </c>
    </row>
    <row r="13683" spans="1:4" hidden="1">
      <c r="A13683" s="4">
        <v>42643</v>
      </c>
      <c r="B13683">
        <v>1.6</v>
      </c>
      <c r="C13683" t="s">
        <v>172</v>
      </c>
      <c r="D13683" s="23">
        <f>AVERAGE(B13620:B13683)/100</f>
        <v>1.5643749999999998E-2</v>
      </c>
    </row>
    <row r="13684" spans="1:4" hidden="1">
      <c r="A13684" s="4">
        <v>42646</v>
      </c>
      <c r="B13684">
        <v>1.63</v>
      </c>
    </row>
    <row r="13685" spans="1:4" hidden="1">
      <c r="A13685" s="4">
        <v>42647</v>
      </c>
      <c r="B13685">
        <v>1.69</v>
      </c>
    </row>
    <row r="13686" spans="1:4" hidden="1">
      <c r="A13686" s="4">
        <v>42648</v>
      </c>
      <c r="B13686">
        <v>1.72</v>
      </c>
    </row>
    <row r="13687" spans="1:4" hidden="1">
      <c r="A13687" s="4">
        <v>42649</v>
      </c>
      <c r="B13687">
        <v>1.75</v>
      </c>
    </row>
    <row r="13688" spans="1:4" hidden="1">
      <c r="A13688" s="4">
        <v>42650</v>
      </c>
      <c r="B13688">
        <v>1.73</v>
      </c>
    </row>
    <row r="13689" spans="1:4" hidden="1">
      <c r="A13689" s="4">
        <v>42654</v>
      </c>
      <c r="B13689">
        <v>1.77</v>
      </c>
    </row>
    <row r="13690" spans="1:4" hidden="1">
      <c r="A13690" s="4">
        <v>42655</v>
      </c>
      <c r="B13690">
        <v>1.79</v>
      </c>
    </row>
    <row r="13691" spans="1:4" hidden="1">
      <c r="A13691" s="4">
        <v>42656</v>
      </c>
      <c r="B13691">
        <v>1.75</v>
      </c>
    </row>
    <row r="13692" spans="1:4" hidden="1">
      <c r="A13692" s="4">
        <v>42657</v>
      </c>
      <c r="B13692">
        <v>1.8</v>
      </c>
    </row>
    <row r="13693" spans="1:4" hidden="1">
      <c r="A13693" s="4">
        <v>42660</v>
      </c>
      <c r="B13693">
        <v>1.77</v>
      </c>
    </row>
    <row r="13694" spans="1:4" hidden="1">
      <c r="A13694" s="4">
        <v>42661</v>
      </c>
      <c r="B13694">
        <v>1.75</v>
      </c>
    </row>
    <row r="13695" spans="1:4" hidden="1">
      <c r="A13695" s="4">
        <v>42662</v>
      </c>
      <c r="B13695">
        <v>1.76</v>
      </c>
    </row>
    <row r="13696" spans="1:4" hidden="1">
      <c r="A13696" s="4">
        <v>42663</v>
      </c>
      <c r="B13696">
        <v>1.76</v>
      </c>
    </row>
    <row r="13697" spans="1:2" hidden="1">
      <c r="A13697" s="4">
        <v>42664</v>
      </c>
      <c r="B13697">
        <v>1.74</v>
      </c>
    </row>
    <row r="13698" spans="1:2" hidden="1">
      <c r="A13698" s="4">
        <v>42667</v>
      </c>
      <c r="B13698">
        <v>1.77</v>
      </c>
    </row>
    <row r="13699" spans="1:2" hidden="1">
      <c r="A13699" s="4">
        <v>42668</v>
      </c>
      <c r="B13699">
        <v>1.77</v>
      </c>
    </row>
    <row r="13700" spans="1:2" hidden="1">
      <c r="A13700" s="4">
        <v>42669</v>
      </c>
      <c r="B13700">
        <v>1.79</v>
      </c>
    </row>
    <row r="13701" spans="1:2" hidden="1">
      <c r="A13701" s="4">
        <v>42670</v>
      </c>
      <c r="B13701">
        <v>1.85</v>
      </c>
    </row>
    <row r="13702" spans="1:2" hidden="1">
      <c r="A13702" s="4">
        <v>42671</v>
      </c>
      <c r="B13702">
        <v>1.86</v>
      </c>
    </row>
    <row r="13703" spans="1:2" hidden="1">
      <c r="A13703" s="4">
        <v>42674</v>
      </c>
      <c r="B13703">
        <v>1.84</v>
      </c>
    </row>
    <row r="13704" spans="1:2" hidden="1">
      <c r="A13704" s="4">
        <v>42675</v>
      </c>
      <c r="B13704">
        <v>1.83</v>
      </c>
    </row>
    <row r="13705" spans="1:2" hidden="1">
      <c r="A13705" s="4">
        <v>42676</v>
      </c>
      <c r="B13705">
        <v>1.81</v>
      </c>
    </row>
    <row r="13706" spans="1:2" hidden="1">
      <c r="A13706" s="4">
        <v>42677</v>
      </c>
      <c r="B13706">
        <v>1.82</v>
      </c>
    </row>
    <row r="13707" spans="1:2" hidden="1">
      <c r="A13707" s="4">
        <v>42678</v>
      </c>
      <c r="B13707">
        <v>1.79</v>
      </c>
    </row>
    <row r="13708" spans="1:2" hidden="1">
      <c r="A13708" s="4">
        <v>42681</v>
      </c>
      <c r="B13708">
        <v>1.83</v>
      </c>
    </row>
    <row r="13709" spans="1:2" hidden="1">
      <c r="A13709" s="4">
        <v>42682</v>
      </c>
      <c r="B13709">
        <v>1.88</v>
      </c>
    </row>
    <row r="13710" spans="1:2" hidden="1">
      <c r="A13710" s="4">
        <v>42683</v>
      </c>
      <c r="B13710">
        <v>2.0699999999999998</v>
      </c>
    </row>
    <row r="13711" spans="1:2" hidden="1">
      <c r="A13711" s="4">
        <v>42684</v>
      </c>
      <c r="B13711">
        <v>2.15</v>
      </c>
    </row>
    <row r="13712" spans="1:2" hidden="1">
      <c r="A13712" s="4">
        <v>42688</v>
      </c>
      <c r="B13712">
        <v>2.23</v>
      </c>
    </row>
    <row r="13713" spans="1:4" hidden="1">
      <c r="A13713" s="4">
        <v>42689</v>
      </c>
      <c r="B13713">
        <v>2.23</v>
      </c>
    </row>
    <row r="13714" spans="1:4" hidden="1">
      <c r="A13714" s="4">
        <v>42690</v>
      </c>
      <c r="B13714">
        <v>2.2200000000000002</v>
      </c>
    </row>
    <row r="13715" spans="1:4" hidden="1">
      <c r="A13715" s="4">
        <v>42691</v>
      </c>
      <c r="B13715">
        <v>2.29</v>
      </c>
    </row>
    <row r="13716" spans="1:4" hidden="1">
      <c r="A13716" s="4">
        <v>42692</v>
      </c>
      <c r="B13716">
        <v>2.34</v>
      </c>
    </row>
    <row r="13717" spans="1:4" hidden="1">
      <c r="A13717" s="4">
        <v>42695</v>
      </c>
      <c r="B13717">
        <v>2.33</v>
      </c>
    </row>
    <row r="13718" spans="1:4" hidden="1">
      <c r="A13718" s="4">
        <v>42696</v>
      </c>
      <c r="B13718">
        <v>2.31</v>
      </c>
    </row>
    <row r="13719" spans="1:4" hidden="1">
      <c r="A13719" s="4">
        <v>42697</v>
      </c>
      <c r="B13719">
        <v>2.36</v>
      </c>
    </row>
    <row r="13720" spans="1:4" hidden="1">
      <c r="A13720" s="4">
        <v>42699</v>
      </c>
      <c r="B13720">
        <v>2.36</v>
      </c>
    </row>
    <row r="13721" spans="1:4" hidden="1">
      <c r="A13721" s="4">
        <v>42702</v>
      </c>
      <c r="B13721">
        <v>2.3199999999999998</v>
      </c>
    </row>
    <row r="13722" spans="1:4" hidden="1">
      <c r="A13722" s="4">
        <v>42703</v>
      </c>
      <c r="B13722">
        <v>2.2999999999999998</v>
      </c>
    </row>
    <row r="13723" spans="1:4" hidden="1">
      <c r="A13723" s="4">
        <v>42704</v>
      </c>
      <c r="B13723">
        <v>2.37</v>
      </c>
    </row>
    <row r="13724" spans="1:4" hidden="1">
      <c r="A13724" s="4">
        <v>42705</v>
      </c>
      <c r="B13724">
        <v>2.4500000000000002</v>
      </c>
    </row>
    <row r="13725" spans="1:4" hidden="1">
      <c r="A13725" s="4">
        <v>42706</v>
      </c>
      <c r="B13725">
        <v>2.4</v>
      </c>
      <c r="C13725" s="12"/>
      <c r="D13725" s="23"/>
    </row>
    <row r="13726" spans="1:4" hidden="1">
      <c r="A13726" s="4">
        <v>42709</v>
      </c>
      <c r="B13726">
        <v>2.39</v>
      </c>
    </row>
    <row r="13727" spans="1:4" hidden="1">
      <c r="A13727" s="4">
        <v>42710</v>
      </c>
      <c r="B13727">
        <v>2.39</v>
      </c>
    </row>
    <row r="13728" spans="1:4" hidden="1">
      <c r="A13728" s="4">
        <v>42711</v>
      </c>
      <c r="B13728">
        <v>2.34</v>
      </c>
    </row>
    <row r="13729" spans="1:6" hidden="1">
      <c r="A13729" s="4">
        <v>42712</v>
      </c>
      <c r="B13729">
        <v>2.4</v>
      </c>
    </row>
    <row r="13730" spans="1:6" hidden="1">
      <c r="A13730" s="4">
        <v>42713</v>
      </c>
      <c r="B13730">
        <v>2.4700000000000002</v>
      </c>
    </row>
    <row r="13731" spans="1:6" hidden="1">
      <c r="A13731" s="4">
        <v>42716</v>
      </c>
      <c r="B13731">
        <v>2.4900000000000002</v>
      </c>
    </row>
    <row r="13732" spans="1:6" hidden="1">
      <c r="A13732" s="4">
        <v>42717</v>
      </c>
      <c r="B13732">
        <v>2.48</v>
      </c>
    </row>
    <row r="13733" spans="1:6" hidden="1">
      <c r="A13733" s="4">
        <v>42718</v>
      </c>
      <c r="B13733">
        <v>2.54</v>
      </c>
    </row>
    <row r="13734" spans="1:6" hidden="1">
      <c r="A13734" s="4">
        <v>42719</v>
      </c>
      <c r="B13734">
        <v>2.6</v>
      </c>
    </row>
    <row r="13735" spans="1:6" hidden="1">
      <c r="A13735" s="4">
        <v>42720</v>
      </c>
      <c r="B13735">
        <v>2.6</v>
      </c>
    </row>
    <row r="13736" spans="1:6" hidden="1">
      <c r="A13736" s="4">
        <v>42723</v>
      </c>
      <c r="B13736">
        <v>2.54</v>
      </c>
    </row>
    <row r="13737" spans="1:6" hidden="1">
      <c r="A13737" s="4">
        <v>42724</v>
      </c>
      <c r="B13737">
        <v>2.57</v>
      </c>
    </row>
    <row r="13738" spans="1:6" hidden="1">
      <c r="A13738" s="4">
        <v>42725</v>
      </c>
      <c r="B13738">
        <v>2.5499999999999998</v>
      </c>
    </row>
    <row r="13739" spans="1:6" hidden="1">
      <c r="A13739" s="4">
        <v>42726</v>
      </c>
      <c r="B13739">
        <v>2.5499999999999998</v>
      </c>
    </row>
    <row r="13740" spans="1:6" hidden="1">
      <c r="A13740" s="4">
        <v>42727</v>
      </c>
      <c r="B13740">
        <v>2.5499999999999998</v>
      </c>
    </row>
    <row r="13741" spans="1:6" hidden="1">
      <c r="A13741" s="4">
        <v>42731</v>
      </c>
      <c r="B13741">
        <v>2.57</v>
      </c>
    </row>
    <row r="13742" spans="1:6" hidden="1">
      <c r="A13742" s="4">
        <v>42732</v>
      </c>
      <c r="B13742">
        <v>2.5099999999999998</v>
      </c>
    </row>
    <row r="13743" spans="1:6" hidden="1">
      <c r="A13743" s="4">
        <v>42733</v>
      </c>
      <c r="B13743">
        <v>2.4900000000000002</v>
      </c>
    </row>
    <row r="13744" spans="1:6">
      <c r="A13744" s="4">
        <v>42734</v>
      </c>
      <c r="B13744">
        <v>2.4500000000000002</v>
      </c>
      <c r="C13744" t="s">
        <v>171</v>
      </c>
      <c r="D13744" s="23">
        <f>AVERAGE(B13684:B13744)/100</f>
        <v>2.1386885245901634E-2</v>
      </c>
      <c r="E13744">
        <v>2016</v>
      </c>
      <c r="F13744" s="23">
        <f>AVERAGE(B13495:B13744)/100</f>
        <v>1.8374400000000003E-2</v>
      </c>
    </row>
    <row r="13745" spans="1:2" hidden="1">
      <c r="A13745" s="4">
        <v>42738</v>
      </c>
      <c r="B13745">
        <v>2.4500000000000002</v>
      </c>
    </row>
    <row r="13746" spans="1:2" hidden="1">
      <c r="A13746" s="4">
        <v>42739</v>
      </c>
      <c r="B13746">
        <v>2.46</v>
      </c>
    </row>
    <row r="13747" spans="1:2" hidden="1">
      <c r="A13747" s="4">
        <v>42740</v>
      </c>
      <c r="B13747">
        <v>2.37</v>
      </c>
    </row>
    <row r="13748" spans="1:2" hidden="1">
      <c r="A13748" s="4">
        <v>42741</v>
      </c>
      <c r="B13748">
        <v>2.42</v>
      </c>
    </row>
    <row r="13749" spans="1:2" hidden="1">
      <c r="A13749" s="4">
        <v>42744</v>
      </c>
      <c r="B13749">
        <v>2.38</v>
      </c>
    </row>
    <row r="13750" spans="1:2" hidden="1">
      <c r="A13750" s="4">
        <v>42745</v>
      </c>
      <c r="B13750">
        <v>2.38</v>
      </c>
    </row>
    <row r="13751" spans="1:2" hidden="1">
      <c r="A13751" s="4">
        <v>42746</v>
      </c>
      <c r="B13751">
        <v>2.38</v>
      </c>
    </row>
    <row r="13752" spans="1:2" hidden="1">
      <c r="A13752" s="4">
        <v>42747</v>
      </c>
      <c r="B13752">
        <v>2.36</v>
      </c>
    </row>
    <row r="13753" spans="1:2" hidden="1">
      <c r="A13753" s="4">
        <v>42748</v>
      </c>
      <c r="B13753">
        <v>2.4</v>
      </c>
    </row>
    <row r="13754" spans="1:2" hidden="1">
      <c r="A13754" s="4">
        <v>42752</v>
      </c>
      <c r="B13754">
        <v>2.33</v>
      </c>
    </row>
    <row r="13755" spans="1:2" hidden="1">
      <c r="A13755" s="4">
        <v>42753</v>
      </c>
      <c r="B13755">
        <v>2.42</v>
      </c>
    </row>
    <row r="13756" spans="1:2" hidden="1">
      <c r="A13756" s="4">
        <v>42754</v>
      </c>
      <c r="B13756">
        <v>2.4700000000000002</v>
      </c>
    </row>
    <row r="13757" spans="1:2" hidden="1">
      <c r="A13757" s="4">
        <v>42755</v>
      </c>
      <c r="B13757">
        <v>2.48</v>
      </c>
    </row>
    <row r="13758" spans="1:2" hidden="1">
      <c r="A13758" s="4">
        <v>42758</v>
      </c>
      <c r="B13758">
        <v>2.41</v>
      </c>
    </row>
    <row r="13759" spans="1:2" hidden="1">
      <c r="A13759" s="4">
        <v>42759</v>
      </c>
      <c r="B13759">
        <v>2.4700000000000002</v>
      </c>
    </row>
    <row r="13760" spans="1:2" hidden="1">
      <c r="A13760" s="4">
        <v>42760</v>
      </c>
      <c r="B13760">
        <v>2.5299999999999998</v>
      </c>
    </row>
    <row r="13761" spans="1:2" hidden="1">
      <c r="A13761" s="4">
        <v>42761</v>
      </c>
      <c r="B13761">
        <v>2.5099999999999998</v>
      </c>
    </row>
    <row r="13762" spans="1:2" hidden="1">
      <c r="A13762" s="4">
        <v>42762</v>
      </c>
      <c r="B13762">
        <v>2.4900000000000002</v>
      </c>
    </row>
    <row r="13763" spans="1:2" hidden="1">
      <c r="A13763" s="4">
        <v>42765</v>
      </c>
      <c r="B13763">
        <v>2.4900000000000002</v>
      </c>
    </row>
    <row r="13764" spans="1:2" hidden="1">
      <c r="A13764" s="4">
        <v>42766</v>
      </c>
      <c r="B13764">
        <v>2.4500000000000002</v>
      </c>
    </row>
    <row r="13765" spans="1:2" hidden="1">
      <c r="A13765" s="4">
        <v>42767</v>
      </c>
      <c r="B13765">
        <v>2.48</v>
      </c>
    </row>
    <row r="13766" spans="1:2" hidden="1">
      <c r="A13766" s="4">
        <v>42768</v>
      </c>
      <c r="B13766">
        <v>2.48</v>
      </c>
    </row>
    <row r="13767" spans="1:2" hidden="1">
      <c r="A13767" s="4">
        <v>42769</v>
      </c>
      <c r="B13767">
        <v>2.4900000000000002</v>
      </c>
    </row>
    <row r="13768" spans="1:2" hidden="1">
      <c r="A13768" s="4">
        <v>42772</v>
      </c>
      <c r="B13768">
        <v>2.42</v>
      </c>
    </row>
    <row r="13769" spans="1:2" hidden="1">
      <c r="A13769" s="4">
        <v>42773</v>
      </c>
      <c r="B13769">
        <v>2.4</v>
      </c>
    </row>
    <row r="13770" spans="1:2" hidden="1">
      <c r="A13770" s="4">
        <v>42774</v>
      </c>
      <c r="B13770">
        <v>2.34</v>
      </c>
    </row>
    <row r="13771" spans="1:2" hidden="1">
      <c r="A13771" s="4">
        <v>42775</v>
      </c>
      <c r="B13771">
        <v>2.4</v>
      </c>
    </row>
    <row r="13772" spans="1:2" hidden="1">
      <c r="A13772" s="4">
        <v>42776</v>
      </c>
      <c r="B13772">
        <v>2.41</v>
      </c>
    </row>
    <row r="13773" spans="1:2" hidden="1">
      <c r="A13773" s="4">
        <v>42779</v>
      </c>
      <c r="B13773">
        <v>2.4300000000000002</v>
      </c>
    </row>
    <row r="13774" spans="1:2" hidden="1">
      <c r="A13774" s="4">
        <v>42780</v>
      </c>
      <c r="B13774">
        <v>2.4700000000000002</v>
      </c>
    </row>
    <row r="13775" spans="1:2" hidden="1">
      <c r="A13775" s="4">
        <v>42781</v>
      </c>
      <c r="B13775">
        <v>2.5099999999999998</v>
      </c>
    </row>
    <row r="13776" spans="1:2" hidden="1">
      <c r="A13776" s="4">
        <v>42782</v>
      </c>
      <c r="B13776">
        <v>2.4500000000000002</v>
      </c>
    </row>
    <row r="13777" spans="1:4" hidden="1">
      <c r="A13777" s="4">
        <v>42783</v>
      </c>
      <c r="B13777">
        <v>2.42</v>
      </c>
    </row>
    <row r="13778" spans="1:4" hidden="1">
      <c r="A13778" s="4">
        <v>42787</v>
      </c>
      <c r="B13778">
        <v>2.4300000000000002</v>
      </c>
    </row>
    <row r="13779" spans="1:4" hidden="1">
      <c r="A13779" s="4">
        <v>42788</v>
      </c>
      <c r="B13779">
        <v>2.42</v>
      </c>
    </row>
    <row r="13780" spans="1:4" hidden="1">
      <c r="A13780" s="4">
        <v>42789</v>
      </c>
      <c r="B13780">
        <v>2.38</v>
      </c>
    </row>
    <row r="13781" spans="1:4" hidden="1">
      <c r="A13781" s="4">
        <v>42790</v>
      </c>
      <c r="B13781">
        <v>2.31</v>
      </c>
    </row>
    <row r="13782" spans="1:4" hidden="1">
      <c r="A13782" s="4">
        <v>42793</v>
      </c>
      <c r="B13782">
        <v>2.36</v>
      </c>
    </row>
    <row r="13783" spans="1:4" hidden="1">
      <c r="A13783" s="4">
        <v>42794</v>
      </c>
      <c r="B13783">
        <v>2.36</v>
      </c>
    </row>
    <row r="13784" spans="1:4" hidden="1">
      <c r="A13784" s="4">
        <v>42795</v>
      </c>
      <c r="B13784">
        <v>2.46</v>
      </c>
    </row>
    <row r="13785" spans="1:4" hidden="1">
      <c r="A13785" s="4">
        <v>42796</v>
      </c>
      <c r="B13785">
        <v>2.4900000000000002</v>
      </c>
    </row>
    <row r="13786" spans="1:4" hidden="1">
      <c r="A13786" s="4">
        <v>42797</v>
      </c>
      <c r="B13786">
        <v>2.4900000000000002</v>
      </c>
    </row>
    <row r="13787" spans="1:4" hidden="1">
      <c r="A13787" s="4">
        <v>42800</v>
      </c>
      <c r="B13787">
        <v>2.4900000000000002</v>
      </c>
    </row>
    <row r="13788" spans="1:4" hidden="1">
      <c r="A13788" s="4">
        <v>42801</v>
      </c>
      <c r="B13788">
        <v>2.52</v>
      </c>
    </row>
    <row r="13789" spans="1:4" hidden="1">
      <c r="A13789" s="4">
        <v>42802</v>
      </c>
      <c r="B13789">
        <v>2.57</v>
      </c>
      <c r="C13789" s="12"/>
      <c r="D13789" s="23"/>
    </row>
    <row r="13790" spans="1:4" hidden="1">
      <c r="A13790" s="4">
        <v>42803</v>
      </c>
      <c r="B13790">
        <v>2.6</v>
      </c>
    </row>
    <row r="13791" spans="1:4" hidden="1">
      <c r="A13791" s="4">
        <v>42804</v>
      </c>
      <c r="B13791">
        <v>2.58</v>
      </c>
    </row>
    <row r="13792" spans="1:4" hidden="1">
      <c r="A13792" s="4">
        <v>42807</v>
      </c>
      <c r="B13792">
        <v>2.62</v>
      </c>
    </row>
    <row r="13793" spans="1:4" hidden="1">
      <c r="A13793" s="4">
        <v>42808</v>
      </c>
      <c r="B13793">
        <v>2.6</v>
      </c>
    </row>
    <row r="13794" spans="1:4" hidden="1">
      <c r="A13794" s="4">
        <v>42809</v>
      </c>
      <c r="B13794">
        <v>2.5099999999999998</v>
      </c>
    </row>
    <row r="13795" spans="1:4" hidden="1">
      <c r="A13795" s="4">
        <v>42810</v>
      </c>
      <c r="B13795">
        <v>2.5299999999999998</v>
      </c>
    </row>
    <row r="13796" spans="1:4" hidden="1">
      <c r="A13796" s="4">
        <v>42811</v>
      </c>
      <c r="B13796">
        <v>2.5</v>
      </c>
    </row>
    <row r="13797" spans="1:4" hidden="1">
      <c r="A13797" s="4">
        <v>42814</v>
      </c>
      <c r="B13797">
        <v>2.4700000000000002</v>
      </c>
    </row>
    <row r="13798" spans="1:4" hidden="1">
      <c r="A13798" s="4">
        <v>42815</v>
      </c>
      <c r="B13798">
        <v>2.4300000000000002</v>
      </c>
    </row>
    <row r="13799" spans="1:4" hidden="1">
      <c r="A13799" s="4">
        <v>42816</v>
      </c>
      <c r="B13799">
        <v>2.4</v>
      </c>
    </row>
    <row r="13800" spans="1:4" hidden="1">
      <c r="A13800" s="4">
        <v>42817</v>
      </c>
      <c r="B13800">
        <v>2.41</v>
      </c>
    </row>
    <row r="13801" spans="1:4" hidden="1">
      <c r="A13801" s="4">
        <v>42818</v>
      </c>
      <c r="B13801">
        <v>2.4</v>
      </c>
    </row>
    <row r="13802" spans="1:4" hidden="1">
      <c r="A13802" s="4">
        <v>42821</v>
      </c>
      <c r="B13802">
        <v>2.38</v>
      </c>
    </row>
    <row r="13803" spans="1:4" hidden="1">
      <c r="A13803" s="4">
        <v>42822</v>
      </c>
      <c r="B13803">
        <v>2.42</v>
      </c>
    </row>
    <row r="13804" spans="1:4" hidden="1">
      <c r="A13804" s="4">
        <v>42823</v>
      </c>
      <c r="B13804">
        <v>2.39</v>
      </c>
    </row>
    <row r="13805" spans="1:4" hidden="1">
      <c r="A13805" s="4">
        <v>42824</v>
      </c>
      <c r="B13805">
        <v>2.42</v>
      </c>
    </row>
    <row r="13806" spans="1:4" hidden="1">
      <c r="A13806" s="4">
        <v>42825</v>
      </c>
      <c r="B13806">
        <v>2.4</v>
      </c>
      <c r="C13806" t="s">
        <v>170</v>
      </c>
      <c r="D13806" s="23">
        <f>AVERAGE(B13745:B13806)/100</f>
        <v>2.446612903225806E-2</v>
      </c>
    </row>
    <row r="13807" spans="1:4" hidden="1">
      <c r="A13807" s="4">
        <v>42828</v>
      </c>
      <c r="B13807">
        <v>2.35</v>
      </c>
    </row>
    <row r="13808" spans="1:4" hidden="1">
      <c r="A13808" s="4">
        <v>42829</v>
      </c>
      <c r="B13808">
        <v>2.36</v>
      </c>
    </row>
    <row r="13809" spans="1:7" hidden="1">
      <c r="A13809" s="4">
        <v>42830</v>
      </c>
      <c r="B13809">
        <v>2.34</v>
      </c>
      <c r="G13809" s="12"/>
    </row>
    <row r="13810" spans="1:7" hidden="1">
      <c r="A13810" s="4">
        <v>42831</v>
      </c>
      <c r="B13810">
        <v>2.34</v>
      </c>
    </row>
    <row r="13811" spans="1:7" hidden="1">
      <c r="A13811" s="4">
        <v>42832</v>
      </c>
      <c r="B13811">
        <v>2.38</v>
      </c>
    </row>
    <row r="13812" spans="1:7" hidden="1">
      <c r="A13812" s="4">
        <v>42835</v>
      </c>
      <c r="B13812">
        <v>2.37</v>
      </c>
    </row>
    <row r="13813" spans="1:7" hidden="1">
      <c r="A13813" s="4">
        <v>42836</v>
      </c>
      <c r="B13813">
        <v>2.3199999999999998</v>
      </c>
    </row>
    <row r="13814" spans="1:7" hidden="1">
      <c r="A13814" s="4">
        <v>42837</v>
      </c>
      <c r="B13814">
        <v>2.2799999999999998</v>
      </c>
    </row>
    <row r="13815" spans="1:7" hidden="1">
      <c r="A13815" s="4">
        <v>42838</v>
      </c>
      <c r="B13815">
        <v>2.2400000000000002</v>
      </c>
    </row>
    <row r="13816" spans="1:7" hidden="1">
      <c r="A13816" s="4">
        <v>42842</v>
      </c>
      <c r="B13816">
        <v>2.2599999999999998</v>
      </c>
    </row>
    <row r="13817" spans="1:7" hidden="1">
      <c r="A13817" s="4">
        <v>42843</v>
      </c>
      <c r="B13817">
        <v>2.1800000000000002</v>
      </c>
    </row>
    <row r="13818" spans="1:7" hidden="1">
      <c r="A13818" s="4">
        <v>42844</v>
      </c>
      <c r="B13818">
        <v>2.21</v>
      </c>
    </row>
    <row r="13819" spans="1:7" hidden="1">
      <c r="A13819" s="4">
        <v>42845</v>
      </c>
      <c r="B13819">
        <v>2.2400000000000002</v>
      </c>
    </row>
    <row r="13820" spans="1:7" hidden="1">
      <c r="A13820" s="4">
        <v>42846</v>
      </c>
      <c r="B13820">
        <v>2.2400000000000002</v>
      </c>
    </row>
    <row r="13821" spans="1:7" hidden="1">
      <c r="A13821" s="4">
        <v>42849</v>
      </c>
      <c r="B13821">
        <v>2.2799999999999998</v>
      </c>
    </row>
    <row r="13822" spans="1:7" hidden="1">
      <c r="A13822" s="4">
        <v>42850</v>
      </c>
      <c r="B13822">
        <v>2.35</v>
      </c>
    </row>
    <row r="13823" spans="1:7" hidden="1">
      <c r="A13823" s="4">
        <v>42851</v>
      </c>
      <c r="B13823">
        <v>2.3199999999999998</v>
      </c>
    </row>
    <row r="13824" spans="1:7" hidden="1">
      <c r="A13824" s="4">
        <v>42852</v>
      </c>
      <c r="B13824">
        <v>2.2999999999999998</v>
      </c>
    </row>
    <row r="13825" spans="1:2" hidden="1">
      <c r="A13825" s="4">
        <v>42853</v>
      </c>
      <c r="B13825">
        <v>2.29</v>
      </c>
    </row>
    <row r="13826" spans="1:2" hidden="1">
      <c r="A13826" s="4">
        <v>42856</v>
      </c>
      <c r="B13826">
        <v>2.33</v>
      </c>
    </row>
    <row r="13827" spans="1:2" hidden="1">
      <c r="A13827" s="4">
        <v>42857</v>
      </c>
      <c r="B13827">
        <v>2.29</v>
      </c>
    </row>
    <row r="13828" spans="1:2" hidden="1">
      <c r="A13828" s="4">
        <v>42858</v>
      </c>
      <c r="B13828">
        <v>2.33</v>
      </c>
    </row>
    <row r="13829" spans="1:2" hidden="1">
      <c r="A13829" s="4">
        <v>42859</v>
      </c>
      <c r="B13829">
        <v>2.36</v>
      </c>
    </row>
    <row r="13830" spans="1:2" hidden="1">
      <c r="A13830" s="4">
        <v>42860</v>
      </c>
      <c r="B13830">
        <v>2.36</v>
      </c>
    </row>
    <row r="13831" spans="1:2" hidden="1">
      <c r="A13831" s="4">
        <v>42863</v>
      </c>
      <c r="B13831">
        <v>2.39</v>
      </c>
    </row>
    <row r="13832" spans="1:2" hidden="1">
      <c r="A13832" s="4">
        <v>42864</v>
      </c>
      <c r="B13832">
        <v>2.42</v>
      </c>
    </row>
    <row r="13833" spans="1:2" hidden="1">
      <c r="A13833" s="4">
        <v>42865</v>
      </c>
      <c r="B13833">
        <v>2.41</v>
      </c>
    </row>
    <row r="13834" spans="1:2" hidden="1">
      <c r="A13834" s="4">
        <v>42866</v>
      </c>
      <c r="B13834">
        <v>2.39</v>
      </c>
    </row>
    <row r="13835" spans="1:2" hidden="1">
      <c r="A13835" s="4">
        <v>42867</v>
      </c>
      <c r="B13835">
        <v>2.33</v>
      </c>
    </row>
    <row r="13836" spans="1:2" hidden="1">
      <c r="A13836" s="4">
        <v>42870</v>
      </c>
      <c r="B13836">
        <v>2.34</v>
      </c>
    </row>
    <row r="13837" spans="1:2" hidden="1">
      <c r="A13837" s="4">
        <v>42871</v>
      </c>
      <c r="B13837">
        <v>2.33</v>
      </c>
    </row>
    <row r="13838" spans="1:2" hidden="1">
      <c r="A13838" s="4">
        <v>42872</v>
      </c>
      <c r="B13838">
        <v>2.2200000000000002</v>
      </c>
    </row>
    <row r="13839" spans="1:2" hidden="1">
      <c r="A13839" s="4">
        <v>42873</v>
      </c>
      <c r="B13839">
        <v>2.23</v>
      </c>
    </row>
    <row r="13840" spans="1:2" hidden="1">
      <c r="A13840" s="4">
        <v>42874</v>
      </c>
      <c r="B13840">
        <v>2.23</v>
      </c>
    </row>
    <row r="13841" spans="1:4" hidden="1">
      <c r="A13841" s="4">
        <v>42877</v>
      </c>
      <c r="B13841">
        <v>2.25</v>
      </c>
    </row>
    <row r="13842" spans="1:4" hidden="1">
      <c r="A13842" s="4">
        <v>42878</v>
      </c>
      <c r="B13842">
        <v>2.29</v>
      </c>
    </row>
    <row r="13843" spans="1:4" hidden="1">
      <c r="A13843" s="4">
        <v>42879</v>
      </c>
      <c r="B13843">
        <v>2.2599999999999998</v>
      </c>
    </row>
    <row r="13844" spans="1:4" hidden="1">
      <c r="A13844" s="4">
        <v>42880</v>
      </c>
      <c r="B13844">
        <v>2.25</v>
      </c>
    </row>
    <row r="13845" spans="1:4" hidden="1">
      <c r="A13845" s="4">
        <v>42881</v>
      </c>
      <c r="B13845">
        <v>2.25</v>
      </c>
    </row>
    <row r="13846" spans="1:4" hidden="1">
      <c r="A13846" s="4">
        <v>42885</v>
      </c>
      <c r="B13846">
        <v>2.21</v>
      </c>
    </row>
    <row r="13847" spans="1:4" hidden="1">
      <c r="A13847" s="4">
        <v>42886</v>
      </c>
      <c r="B13847">
        <v>2.21</v>
      </c>
    </row>
    <row r="13848" spans="1:4" hidden="1">
      <c r="A13848" s="4">
        <v>42887</v>
      </c>
      <c r="B13848">
        <v>2.21</v>
      </c>
    </row>
    <row r="13849" spans="1:4" hidden="1">
      <c r="A13849" s="4">
        <v>42888</v>
      </c>
      <c r="B13849">
        <v>2.15</v>
      </c>
    </row>
    <row r="13850" spans="1:4" hidden="1">
      <c r="A13850" s="4">
        <v>42891</v>
      </c>
      <c r="B13850">
        <v>2.1800000000000002</v>
      </c>
    </row>
    <row r="13851" spans="1:4" hidden="1">
      <c r="A13851" s="4">
        <v>42892</v>
      </c>
      <c r="B13851">
        <v>2.14</v>
      </c>
    </row>
    <row r="13852" spans="1:4" hidden="1">
      <c r="A13852" s="4">
        <v>42893</v>
      </c>
      <c r="B13852">
        <v>2.1800000000000002</v>
      </c>
      <c r="C13852" s="12"/>
      <c r="D13852" s="23"/>
    </row>
    <row r="13853" spans="1:4" hidden="1">
      <c r="A13853" s="4">
        <v>42894</v>
      </c>
      <c r="B13853">
        <v>2.19</v>
      </c>
    </row>
    <row r="13854" spans="1:4" hidden="1">
      <c r="A13854" s="4">
        <v>42895</v>
      </c>
      <c r="B13854">
        <v>2.21</v>
      </c>
    </row>
    <row r="13855" spans="1:4" hidden="1">
      <c r="A13855" s="4">
        <v>42898</v>
      </c>
      <c r="B13855">
        <v>2.21</v>
      </c>
    </row>
    <row r="13856" spans="1:4" hidden="1">
      <c r="A13856" s="4">
        <v>42899</v>
      </c>
      <c r="B13856">
        <v>2.21</v>
      </c>
    </row>
    <row r="13857" spans="1:4" hidden="1">
      <c r="A13857" s="4">
        <v>42900</v>
      </c>
      <c r="B13857">
        <v>2.15</v>
      </c>
    </row>
    <row r="13858" spans="1:4" hidden="1">
      <c r="A13858" s="4">
        <v>42901</v>
      </c>
      <c r="B13858">
        <v>2.16</v>
      </c>
    </row>
    <row r="13859" spans="1:4" hidden="1">
      <c r="A13859" s="4">
        <v>42902</v>
      </c>
      <c r="B13859">
        <v>2.16</v>
      </c>
    </row>
    <row r="13860" spans="1:4" hidden="1">
      <c r="A13860" s="4">
        <v>42905</v>
      </c>
      <c r="B13860">
        <v>2.19</v>
      </c>
    </row>
    <row r="13861" spans="1:4" hidden="1">
      <c r="A13861" s="4">
        <v>42906</v>
      </c>
      <c r="B13861">
        <v>2.16</v>
      </c>
    </row>
    <row r="13862" spans="1:4" hidden="1">
      <c r="A13862" s="4">
        <v>42907</v>
      </c>
      <c r="B13862">
        <v>2.16</v>
      </c>
    </row>
    <row r="13863" spans="1:4" hidden="1">
      <c r="A13863" s="4">
        <v>42908</v>
      </c>
      <c r="B13863">
        <v>2.15</v>
      </c>
    </row>
    <row r="13864" spans="1:4" hidden="1">
      <c r="A13864" s="4">
        <v>42909</v>
      </c>
      <c r="B13864">
        <v>2.15</v>
      </c>
    </row>
    <row r="13865" spans="1:4" hidden="1">
      <c r="A13865" s="4">
        <v>42912</v>
      </c>
      <c r="B13865">
        <v>2.14</v>
      </c>
    </row>
    <row r="13866" spans="1:4" hidden="1">
      <c r="A13866" s="4">
        <v>42913</v>
      </c>
      <c r="B13866">
        <v>2.21</v>
      </c>
    </row>
    <row r="13867" spans="1:4" hidden="1">
      <c r="A13867" s="4">
        <v>42914</v>
      </c>
      <c r="B13867">
        <v>2.2200000000000002</v>
      </c>
    </row>
    <row r="13868" spans="1:4" hidden="1">
      <c r="A13868" s="4">
        <v>42915</v>
      </c>
      <c r="B13868">
        <v>2.27</v>
      </c>
    </row>
    <row r="13869" spans="1:4" hidden="1">
      <c r="A13869" s="4">
        <v>42916</v>
      </c>
      <c r="B13869">
        <v>2.31</v>
      </c>
      <c r="C13869" t="s">
        <v>169</v>
      </c>
      <c r="D13869" s="23">
        <f>AVERAGE(B13807:B13869)/100</f>
        <v>2.2609523809523809E-2</v>
      </c>
    </row>
    <row r="13870" spans="1:4" hidden="1">
      <c r="A13870" s="4">
        <v>42919</v>
      </c>
      <c r="B13870">
        <v>2.35</v>
      </c>
      <c r="D13870" s="23"/>
    </row>
    <row r="13871" spans="1:4" hidden="1">
      <c r="A13871" s="4">
        <v>42921</v>
      </c>
      <c r="B13871">
        <v>2.33</v>
      </c>
    </row>
    <row r="13872" spans="1:4" hidden="1">
      <c r="A13872" s="4">
        <v>42922</v>
      </c>
      <c r="B13872">
        <v>2.37</v>
      </c>
    </row>
    <row r="13873" spans="1:2" hidden="1">
      <c r="A13873" s="4">
        <v>42923</v>
      </c>
      <c r="B13873">
        <v>2.39</v>
      </c>
    </row>
    <row r="13874" spans="1:2" hidden="1">
      <c r="A13874" s="4">
        <v>42926</v>
      </c>
      <c r="B13874">
        <v>2.38</v>
      </c>
    </row>
    <row r="13875" spans="1:2" hidden="1">
      <c r="A13875" s="4">
        <v>42927</v>
      </c>
      <c r="B13875">
        <v>2.37</v>
      </c>
    </row>
    <row r="13876" spans="1:2" hidden="1">
      <c r="A13876" s="4">
        <v>42928</v>
      </c>
      <c r="B13876">
        <v>2.33</v>
      </c>
    </row>
    <row r="13877" spans="1:2" hidden="1">
      <c r="A13877" s="4">
        <v>42929</v>
      </c>
      <c r="B13877">
        <v>2.35</v>
      </c>
    </row>
    <row r="13878" spans="1:2" hidden="1">
      <c r="A13878" s="4">
        <v>42930</v>
      </c>
      <c r="B13878">
        <v>2.33</v>
      </c>
    </row>
    <row r="13879" spans="1:2" hidden="1">
      <c r="A13879" s="4">
        <v>42933</v>
      </c>
      <c r="B13879">
        <v>2.31</v>
      </c>
    </row>
    <row r="13880" spans="1:2" hidden="1">
      <c r="A13880" s="4">
        <v>42934</v>
      </c>
      <c r="B13880">
        <v>2.27</v>
      </c>
    </row>
    <row r="13881" spans="1:2" hidden="1">
      <c r="A13881" s="4">
        <v>42935</v>
      </c>
      <c r="B13881">
        <v>2.27</v>
      </c>
    </row>
    <row r="13882" spans="1:2" hidden="1">
      <c r="A13882" s="4">
        <v>42936</v>
      </c>
      <c r="B13882">
        <v>2.27</v>
      </c>
    </row>
    <row r="13883" spans="1:2" hidden="1">
      <c r="A13883" s="4">
        <v>42937</v>
      </c>
      <c r="B13883">
        <v>2.2400000000000002</v>
      </c>
    </row>
    <row r="13884" spans="1:2" hidden="1">
      <c r="A13884" s="4">
        <v>42940</v>
      </c>
      <c r="B13884">
        <v>2.2599999999999998</v>
      </c>
    </row>
    <row r="13885" spans="1:2" hidden="1">
      <c r="A13885" s="4">
        <v>42941</v>
      </c>
      <c r="B13885">
        <v>2.33</v>
      </c>
    </row>
    <row r="13886" spans="1:2" hidden="1">
      <c r="A13886" s="4">
        <v>42942</v>
      </c>
      <c r="B13886">
        <v>2.29</v>
      </c>
    </row>
    <row r="13887" spans="1:2" hidden="1">
      <c r="A13887" s="4">
        <v>42943</v>
      </c>
      <c r="B13887">
        <v>2.3199999999999998</v>
      </c>
    </row>
    <row r="13888" spans="1:2" hidden="1">
      <c r="A13888" s="4">
        <v>42944</v>
      </c>
      <c r="B13888">
        <v>2.2999999999999998</v>
      </c>
    </row>
    <row r="13889" spans="1:2" hidden="1">
      <c r="A13889" s="4">
        <v>42947</v>
      </c>
      <c r="B13889">
        <v>2.2999999999999998</v>
      </c>
    </row>
    <row r="13890" spans="1:2" hidden="1">
      <c r="A13890" s="4">
        <v>42948</v>
      </c>
      <c r="B13890">
        <v>2.2599999999999998</v>
      </c>
    </row>
    <row r="13891" spans="1:2" hidden="1">
      <c r="A13891" s="4">
        <v>42949</v>
      </c>
      <c r="B13891">
        <v>2.27</v>
      </c>
    </row>
    <row r="13892" spans="1:2" hidden="1">
      <c r="A13892" s="4">
        <v>42950</v>
      </c>
      <c r="B13892">
        <v>2.2400000000000002</v>
      </c>
    </row>
    <row r="13893" spans="1:2" hidden="1">
      <c r="A13893" s="4">
        <v>42951</v>
      </c>
      <c r="B13893">
        <v>2.27</v>
      </c>
    </row>
    <row r="13894" spans="1:2" hidden="1">
      <c r="A13894" s="4">
        <v>42954</v>
      </c>
      <c r="B13894">
        <v>2.2599999999999998</v>
      </c>
    </row>
    <row r="13895" spans="1:2" hidden="1">
      <c r="A13895" s="4">
        <v>42955</v>
      </c>
      <c r="B13895">
        <v>2.29</v>
      </c>
    </row>
    <row r="13896" spans="1:2" hidden="1">
      <c r="A13896" s="4">
        <v>42956</v>
      </c>
      <c r="B13896">
        <v>2.2400000000000002</v>
      </c>
    </row>
    <row r="13897" spans="1:2" hidden="1">
      <c r="A13897" s="4">
        <v>42957</v>
      </c>
      <c r="B13897">
        <v>2.2000000000000002</v>
      </c>
    </row>
    <row r="13898" spans="1:2" hidden="1">
      <c r="A13898" s="4">
        <v>42958</v>
      </c>
      <c r="B13898">
        <v>2.19</v>
      </c>
    </row>
    <row r="13899" spans="1:2" hidden="1">
      <c r="A13899" s="4">
        <v>42961</v>
      </c>
      <c r="B13899">
        <v>2.2200000000000002</v>
      </c>
    </row>
    <row r="13900" spans="1:2" hidden="1">
      <c r="A13900" s="4">
        <v>42962</v>
      </c>
      <c r="B13900">
        <v>2.27</v>
      </c>
    </row>
    <row r="13901" spans="1:2" hidden="1">
      <c r="A13901" s="4">
        <v>42963</v>
      </c>
      <c r="B13901">
        <v>2.23</v>
      </c>
    </row>
    <row r="13902" spans="1:2" hidden="1">
      <c r="A13902" s="4">
        <v>42964</v>
      </c>
      <c r="B13902">
        <v>2.19</v>
      </c>
    </row>
    <row r="13903" spans="1:2" hidden="1">
      <c r="A13903" s="4">
        <v>42965</v>
      </c>
      <c r="B13903">
        <v>2.19</v>
      </c>
    </row>
    <row r="13904" spans="1:2" hidden="1">
      <c r="A13904" s="4">
        <v>42968</v>
      </c>
      <c r="B13904">
        <v>2.1800000000000002</v>
      </c>
    </row>
    <row r="13905" spans="1:4" hidden="1">
      <c r="A13905" s="4">
        <v>42969</v>
      </c>
      <c r="B13905">
        <v>2.2200000000000002</v>
      </c>
      <c r="C13905" s="12"/>
      <c r="D13905" s="23"/>
    </row>
    <row r="13906" spans="1:4" hidden="1">
      <c r="A13906" s="4">
        <v>42970</v>
      </c>
      <c r="B13906">
        <v>2.17</v>
      </c>
    </row>
    <row r="13907" spans="1:4" hidden="1">
      <c r="A13907" s="4">
        <v>42971</v>
      </c>
      <c r="B13907">
        <v>2.19</v>
      </c>
    </row>
    <row r="13908" spans="1:4" hidden="1">
      <c r="A13908" s="4">
        <v>42972</v>
      </c>
      <c r="B13908">
        <v>2.17</v>
      </c>
    </row>
    <row r="13909" spans="1:4" hidden="1">
      <c r="A13909" s="4">
        <v>42975</v>
      </c>
      <c r="B13909">
        <v>2.16</v>
      </c>
    </row>
    <row r="13910" spans="1:4" hidden="1">
      <c r="A13910" s="4">
        <v>42976</v>
      </c>
      <c r="B13910">
        <v>2.13</v>
      </c>
    </row>
    <row r="13911" spans="1:4" hidden="1">
      <c r="A13911" s="4">
        <v>42977</v>
      </c>
      <c r="B13911">
        <v>2.15</v>
      </c>
    </row>
    <row r="13912" spans="1:4" hidden="1">
      <c r="A13912" s="4">
        <v>42978</v>
      </c>
      <c r="B13912">
        <v>2.12</v>
      </c>
    </row>
    <row r="13913" spans="1:4" hidden="1">
      <c r="A13913" s="4">
        <v>42979</v>
      </c>
      <c r="B13913">
        <v>2.16</v>
      </c>
      <c r="C13913" s="12"/>
      <c r="D13913" s="23"/>
    </row>
    <row r="13914" spans="1:4" hidden="1">
      <c r="A13914" s="4">
        <v>42983</v>
      </c>
      <c r="B13914">
        <v>2.0699999999999998</v>
      </c>
    </row>
    <row r="13915" spans="1:4" hidden="1">
      <c r="A13915" s="4">
        <v>42984</v>
      </c>
      <c r="B13915">
        <v>2.1</v>
      </c>
    </row>
    <row r="13916" spans="1:4" hidden="1">
      <c r="A13916" s="4">
        <v>42985</v>
      </c>
      <c r="B13916">
        <v>2.0499999999999998</v>
      </c>
    </row>
    <row r="13917" spans="1:4" hidden="1">
      <c r="A13917" s="4">
        <v>42986</v>
      </c>
      <c r="B13917">
        <v>2.06</v>
      </c>
    </row>
    <row r="13918" spans="1:4" hidden="1">
      <c r="A13918" s="4">
        <v>42989</v>
      </c>
      <c r="B13918">
        <v>2.14</v>
      </c>
    </row>
    <row r="13919" spans="1:4" hidden="1">
      <c r="A13919" s="4">
        <v>42990</v>
      </c>
      <c r="B13919">
        <v>2.17</v>
      </c>
    </row>
    <row r="13920" spans="1:4" hidden="1">
      <c r="A13920" s="4">
        <v>42991</v>
      </c>
      <c r="B13920">
        <v>2.2000000000000002</v>
      </c>
    </row>
    <row r="13921" spans="1:4" hidden="1">
      <c r="A13921" s="4">
        <v>42992</v>
      </c>
      <c r="B13921">
        <v>2.2000000000000002</v>
      </c>
    </row>
    <row r="13922" spans="1:4" hidden="1">
      <c r="A13922" s="4">
        <v>42993</v>
      </c>
      <c r="B13922">
        <v>2.2000000000000002</v>
      </c>
    </row>
    <row r="13923" spans="1:4" hidden="1">
      <c r="A13923" s="4">
        <v>42996</v>
      </c>
      <c r="B13923">
        <v>2.23</v>
      </c>
    </row>
    <row r="13924" spans="1:4" hidden="1">
      <c r="A13924" s="4">
        <v>42997</v>
      </c>
      <c r="B13924">
        <v>2.2400000000000002</v>
      </c>
    </row>
    <row r="13925" spans="1:4" hidden="1">
      <c r="A13925" s="4">
        <v>42998</v>
      </c>
      <c r="B13925">
        <v>2.2799999999999998</v>
      </c>
    </row>
    <row r="13926" spans="1:4" hidden="1">
      <c r="A13926" s="4">
        <v>42999</v>
      </c>
      <c r="B13926">
        <v>2.27</v>
      </c>
    </row>
    <row r="13927" spans="1:4" hidden="1">
      <c r="A13927" s="4">
        <v>43000</v>
      </c>
      <c r="B13927">
        <v>2.2599999999999998</v>
      </c>
    </row>
    <row r="13928" spans="1:4" hidden="1">
      <c r="A13928" s="4">
        <v>43003</v>
      </c>
      <c r="B13928">
        <v>2.2200000000000002</v>
      </c>
    </row>
    <row r="13929" spans="1:4" hidden="1">
      <c r="A13929" s="4">
        <v>43004</v>
      </c>
      <c r="B13929">
        <v>2.2400000000000002</v>
      </c>
    </row>
    <row r="13930" spans="1:4" hidden="1">
      <c r="A13930" s="4">
        <v>43005</v>
      </c>
      <c r="B13930">
        <v>2.31</v>
      </c>
    </row>
    <row r="13931" spans="1:4" hidden="1">
      <c r="A13931" s="4">
        <v>43006</v>
      </c>
      <c r="B13931">
        <v>2.31</v>
      </c>
    </row>
    <row r="13932" spans="1:4" hidden="1">
      <c r="A13932" s="4">
        <v>43007</v>
      </c>
      <c r="B13932">
        <v>2.33</v>
      </c>
      <c r="C13932" t="s">
        <v>168</v>
      </c>
      <c r="D13932" s="23">
        <f>AVERAGE(B13870:B13932)/100</f>
        <v>2.2414285714285716E-2</v>
      </c>
    </row>
    <row r="13933" spans="1:4" hidden="1">
      <c r="A13933" s="4">
        <v>43010</v>
      </c>
      <c r="B13933">
        <v>2.34</v>
      </c>
    </row>
    <row r="13934" spans="1:4" hidden="1">
      <c r="A13934" s="4">
        <v>43011</v>
      </c>
      <c r="B13934">
        <v>2.33</v>
      </c>
    </row>
    <row r="13935" spans="1:4" hidden="1">
      <c r="A13935" s="4">
        <v>43012</v>
      </c>
      <c r="B13935">
        <v>2.33</v>
      </c>
    </row>
    <row r="13936" spans="1:4" hidden="1">
      <c r="A13936" s="4">
        <v>43013</v>
      </c>
      <c r="B13936">
        <v>2.35</v>
      </c>
    </row>
    <row r="13937" spans="1:4" hidden="1">
      <c r="A13937" s="4">
        <v>43014</v>
      </c>
      <c r="B13937">
        <v>2.37</v>
      </c>
    </row>
    <row r="13938" spans="1:4" hidden="1">
      <c r="A13938" s="4">
        <v>43018</v>
      </c>
      <c r="B13938">
        <v>2.35</v>
      </c>
    </row>
    <row r="13939" spans="1:4" hidden="1">
      <c r="A13939" s="4">
        <v>43019</v>
      </c>
      <c r="B13939">
        <v>2.35</v>
      </c>
    </row>
    <row r="13940" spans="1:4" hidden="1">
      <c r="A13940" s="4">
        <v>43020</v>
      </c>
      <c r="B13940">
        <v>2.33</v>
      </c>
      <c r="C13940" s="103"/>
      <c r="D13940" s="104"/>
    </row>
    <row r="13941" spans="1:4" hidden="1">
      <c r="A13941" s="4">
        <v>43021</v>
      </c>
      <c r="B13941">
        <v>2.2799999999999998</v>
      </c>
    </row>
    <row r="13942" spans="1:4" hidden="1">
      <c r="A13942" s="4">
        <v>43024</v>
      </c>
      <c r="B13942">
        <v>2.2999999999999998</v>
      </c>
    </row>
    <row r="13943" spans="1:4" hidden="1">
      <c r="A13943" s="4">
        <v>43025</v>
      </c>
      <c r="B13943">
        <v>2.2999999999999998</v>
      </c>
    </row>
    <row r="13944" spans="1:4" hidden="1">
      <c r="A13944" s="4">
        <v>43026</v>
      </c>
      <c r="B13944">
        <v>2.34</v>
      </c>
    </row>
    <row r="13945" spans="1:4" hidden="1">
      <c r="A13945" s="4">
        <v>43027</v>
      </c>
      <c r="B13945">
        <v>2.33</v>
      </c>
    </row>
    <row r="13946" spans="1:4" hidden="1">
      <c r="A13946" s="4">
        <v>43028</v>
      </c>
      <c r="B13946">
        <v>2.39</v>
      </c>
    </row>
    <row r="13947" spans="1:4" hidden="1">
      <c r="A13947" s="4">
        <v>43031</v>
      </c>
      <c r="B13947">
        <v>2.38</v>
      </c>
    </row>
    <row r="13948" spans="1:4" hidden="1">
      <c r="A13948" s="4">
        <v>43032</v>
      </c>
      <c r="B13948">
        <v>2.42</v>
      </c>
    </row>
    <row r="13949" spans="1:4" hidden="1">
      <c r="A13949" s="4">
        <v>43033</v>
      </c>
      <c r="B13949">
        <v>2.44</v>
      </c>
    </row>
    <row r="13950" spans="1:4" hidden="1">
      <c r="A13950" s="4">
        <v>43034</v>
      </c>
      <c r="B13950">
        <v>2.46</v>
      </c>
    </row>
    <row r="13951" spans="1:4" hidden="1">
      <c r="A13951" s="4">
        <v>43035</v>
      </c>
      <c r="B13951">
        <v>2.42</v>
      </c>
    </row>
    <row r="13952" spans="1:4" hidden="1">
      <c r="A13952" s="4">
        <v>43038</v>
      </c>
      <c r="B13952">
        <v>2.37</v>
      </c>
    </row>
    <row r="13953" spans="1:4" hidden="1">
      <c r="A13953" s="4">
        <v>43039</v>
      </c>
      <c r="B13953">
        <v>2.38</v>
      </c>
    </row>
    <row r="13954" spans="1:4" hidden="1">
      <c r="A13954" s="4">
        <v>43040</v>
      </c>
      <c r="B13954">
        <v>2.37</v>
      </c>
    </row>
    <row r="13955" spans="1:4" hidden="1">
      <c r="A13955" s="4">
        <v>43041</v>
      </c>
      <c r="B13955">
        <v>2.35</v>
      </c>
    </row>
    <row r="13956" spans="1:4" hidden="1">
      <c r="A13956" s="4">
        <v>43042</v>
      </c>
      <c r="B13956">
        <v>2.34</v>
      </c>
    </row>
    <row r="13957" spans="1:4" hidden="1">
      <c r="A13957" s="4">
        <v>43045</v>
      </c>
      <c r="B13957">
        <v>2.3199999999999998</v>
      </c>
    </row>
    <row r="13958" spans="1:4" hidden="1">
      <c r="A13958" s="4">
        <v>43046</v>
      </c>
      <c r="B13958">
        <v>2.3199999999999998</v>
      </c>
    </row>
    <row r="13959" spans="1:4" hidden="1">
      <c r="A13959" s="4">
        <v>43047</v>
      </c>
      <c r="B13959">
        <v>2.3199999999999998</v>
      </c>
    </row>
    <row r="13960" spans="1:4" hidden="1">
      <c r="A13960" s="4">
        <v>43048</v>
      </c>
      <c r="B13960">
        <v>2.33</v>
      </c>
    </row>
    <row r="13961" spans="1:4" hidden="1">
      <c r="A13961" s="4">
        <v>43049</v>
      </c>
      <c r="B13961">
        <v>2.4</v>
      </c>
    </row>
    <row r="13962" spans="1:4" hidden="1">
      <c r="A13962" s="4">
        <v>43052</v>
      </c>
      <c r="B13962">
        <v>2.4</v>
      </c>
    </row>
    <row r="13963" spans="1:4" hidden="1">
      <c r="A13963" s="4">
        <v>43053</v>
      </c>
      <c r="B13963">
        <v>2.38</v>
      </c>
    </row>
    <row r="13964" spans="1:4" hidden="1">
      <c r="A13964" s="4">
        <v>43054</v>
      </c>
      <c r="B13964">
        <v>2.33</v>
      </c>
    </row>
    <row r="13965" spans="1:4" hidden="1">
      <c r="A13965" s="4">
        <v>43055</v>
      </c>
      <c r="B13965">
        <v>2.37</v>
      </c>
    </row>
    <row r="13966" spans="1:4" hidden="1">
      <c r="A13966" s="4">
        <v>43056</v>
      </c>
      <c r="B13966">
        <v>2.35</v>
      </c>
      <c r="C13966" s="12"/>
      <c r="D13966" s="23"/>
    </row>
    <row r="13967" spans="1:4" hidden="1">
      <c r="A13967" s="4">
        <v>43059</v>
      </c>
      <c r="B13967">
        <v>2.37</v>
      </c>
    </row>
    <row r="13968" spans="1:4" hidden="1">
      <c r="A13968" s="4">
        <v>43060</v>
      </c>
      <c r="B13968">
        <v>2.36</v>
      </c>
    </row>
    <row r="13969" spans="1:4" hidden="1">
      <c r="A13969" s="4">
        <v>43061</v>
      </c>
      <c r="B13969">
        <v>2.3199999999999998</v>
      </c>
    </row>
    <row r="13970" spans="1:4" hidden="1">
      <c r="A13970" s="4">
        <v>43063</v>
      </c>
      <c r="B13970">
        <v>2.34</v>
      </c>
    </row>
    <row r="13971" spans="1:4" hidden="1">
      <c r="A13971" s="4">
        <v>43066</v>
      </c>
      <c r="B13971">
        <v>2.3199999999999998</v>
      </c>
    </row>
    <row r="13972" spans="1:4" hidden="1">
      <c r="A13972" s="4">
        <v>43067</v>
      </c>
      <c r="B13972">
        <v>2.34</v>
      </c>
    </row>
    <row r="13973" spans="1:4" hidden="1">
      <c r="A13973" s="4">
        <v>43068</v>
      </c>
      <c r="B13973">
        <v>2.37</v>
      </c>
    </row>
    <row r="13974" spans="1:4" hidden="1">
      <c r="A13974" s="4">
        <v>43069</v>
      </c>
      <c r="B13974">
        <v>2.42</v>
      </c>
      <c r="D13974" s="23"/>
    </row>
    <row r="13975" spans="1:4" hidden="1">
      <c r="A13975" s="4">
        <v>43070</v>
      </c>
      <c r="B13975">
        <v>2.37</v>
      </c>
      <c r="C13975" s="12"/>
      <c r="D13975" s="23"/>
    </row>
    <row r="13976" spans="1:4" hidden="1">
      <c r="A13976" s="4">
        <v>43073</v>
      </c>
      <c r="B13976">
        <v>2.37</v>
      </c>
    </row>
    <row r="13977" spans="1:4" hidden="1">
      <c r="A13977" s="4">
        <v>43074</v>
      </c>
      <c r="B13977">
        <v>2.36</v>
      </c>
    </row>
    <row r="13978" spans="1:4" hidden="1">
      <c r="A13978" s="4">
        <v>43075</v>
      </c>
      <c r="B13978">
        <v>2.33</v>
      </c>
    </row>
    <row r="13979" spans="1:4" hidden="1">
      <c r="A13979" s="4">
        <v>43076</v>
      </c>
      <c r="B13979">
        <v>2.37</v>
      </c>
    </row>
    <row r="13980" spans="1:4" hidden="1">
      <c r="A13980" s="4">
        <v>43077</v>
      </c>
      <c r="B13980">
        <v>2.38</v>
      </c>
    </row>
    <row r="13981" spans="1:4" hidden="1">
      <c r="A13981" s="4">
        <v>43080</v>
      </c>
      <c r="B13981">
        <v>2.39</v>
      </c>
    </row>
    <row r="13982" spans="1:4" hidden="1">
      <c r="A13982" s="4">
        <v>43081</v>
      </c>
      <c r="B13982">
        <v>2.4</v>
      </c>
    </row>
    <row r="13983" spans="1:4" hidden="1">
      <c r="A13983" s="4">
        <v>43082</v>
      </c>
      <c r="B13983">
        <v>2.36</v>
      </c>
    </row>
    <row r="13984" spans="1:4" hidden="1">
      <c r="A13984" s="4">
        <v>43083</v>
      </c>
      <c r="B13984">
        <v>2.35</v>
      </c>
    </row>
    <row r="13985" spans="1:6" hidden="1">
      <c r="A13985" s="4">
        <v>43084</v>
      </c>
      <c r="B13985">
        <v>2.35</v>
      </c>
    </row>
    <row r="13986" spans="1:6" hidden="1">
      <c r="A13986" s="4">
        <v>43087</v>
      </c>
      <c r="B13986">
        <v>2.39</v>
      </c>
    </row>
    <row r="13987" spans="1:6" hidden="1">
      <c r="A13987" s="4">
        <v>43088</v>
      </c>
      <c r="B13987">
        <v>2.46</v>
      </c>
    </row>
    <row r="13988" spans="1:6" hidden="1">
      <c r="A13988" s="4">
        <v>43089</v>
      </c>
      <c r="B13988">
        <v>2.4900000000000002</v>
      </c>
    </row>
    <row r="13989" spans="1:6" hidden="1">
      <c r="A13989" s="4">
        <v>43090</v>
      </c>
      <c r="B13989">
        <v>2.48</v>
      </c>
    </row>
    <row r="13990" spans="1:6" hidden="1">
      <c r="A13990" s="4">
        <v>43091</v>
      </c>
      <c r="B13990">
        <v>2.48</v>
      </c>
    </row>
    <row r="13991" spans="1:6" hidden="1">
      <c r="A13991" s="4">
        <v>43095</v>
      </c>
      <c r="B13991">
        <v>2.4700000000000002</v>
      </c>
    </row>
    <row r="13992" spans="1:6" hidden="1">
      <c r="A13992" s="4">
        <v>43096</v>
      </c>
      <c r="B13992">
        <v>2.42</v>
      </c>
    </row>
    <row r="13993" spans="1:6" hidden="1">
      <c r="A13993" s="4">
        <v>43097</v>
      </c>
      <c r="B13993">
        <v>2.4300000000000002</v>
      </c>
    </row>
    <row r="13994" spans="1:6">
      <c r="A13994" s="4">
        <v>43098</v>
      </c>
      <c r="B13994">
        <v>2.4</v>
      </c>
      <c r="C13994" t="s">
        <v>167</v>
      </c>
      <c r="D13994" s="23">
        <f>AVERAGE(B13933:B13994)/100</f>
        <v>2.3714516129032259E-2</v>
      </c>
      <c r="E13994">
        <v>2017</v>
      </c>
      <c r="F13994" s="23">
        <f>AVERAGE(B13745:B13994)/100</f>
        <v>2.3294800000000001E-2</v>
      </c>
    </row>
    <row r="13995" spans="1:6" hidden="1">
      <c r="A13995" s="4">
        <v>43102</v>
      </c>
      <c r="B13995">
        <v>2.46</v>
      </c>
    </row>
    <row r="13996" spans="1:6" hidden="1">
      <c r="A13996" s="4">
        <v>43103</v>
      </c>
      <c r="B13996">
        <v>2.44</v>
      </c>
    </row>
    <row r="13997" spans="1:6" hidden="1">
      <c r="A13997" s="4">
        <v>43104</v>
      </c>
      <c r="B13997">
        <v>2.46</v>
      </c>
    </row>
    <row r="13998" spans="1:6" hidden="1">
      <c r="A13998" s="4">
        <v>43105</v>
      </c>
      <c r="B13998">
        <v>2.4700000000000002</v>
      </c>
    </row>
    <row r="13999" spans="1:6" hidden="1">
      <c r="A13999" s="4">
        <v>43108</v>
      </c>
      <c r="B13999">
        <v>2.4900000000000002</v>
      </c>
    </row>
    <row r="14000" spans="1:6" hidden="1">
      <c r="A14000" s="4">
        <v>43109</v>
      </c>
      <c r="B14000">
        <v>2.5499999999999998</v>
      </c>
    </row>
    <row r="14001" spans="1:4" hidden="1">
      <c r="A14001" s="4">
        <v>43110</v>
      </c>
      <c r="B14001">
        <v>2.5499999999999998</v>
      </c>
    </row>
    <row r="14002" spans="1:4" hidden="1">
      <c r="A14002" s="4">
        <v>43111</v>
      </c>
      <c r="B14002">
        <v>2.54</v>
      </c>
    </row>
    <row r="14003" spans="1:4" hidden="1">
      <c r="A14003" s="4">
        <v>43112</v>
      </c>
      <c r="B14003">
        <v>2.5499999999999998</v>
      </c>
    </row>
    <row r="14004" spans="1:4" hidden="1">
      <c r="A14004" s="4">
        <v>43116</v>
      </c>
      <c r="B14004">
        <v>2.54</v>
      </c>
    </row>
    <row r="14005" spans="1:4" hidden="1">
      <c r="A14005" s="4">
        <v>43117</v>
      </c>
      <c r="B14005">
        <v>2.57</v>
      </c>
    </row>
    <row r="14006" spans="1:4" hidden="1">
      <c r="A14006" s="4">
        <v>43118</v>
      </c>
      <c r="B14006">
        <v>2.62</v>
      </c>
    </row>
    <row r="14007" spans="1:4" hidden="1">
      <c r="A14007" s="4">
        <v>43119</v>
      </c>
      <c r="B14007">
        <v>2.64</v>
      </c>
    </row>
    <row r="14008" spans="1:4" hidden="1">
      <c r="A14008" s="4">
        <v>43122</v>
      </c>
      <c r="B14008">
        <v>2.66</v>
      </c>
    </row>
    <row r="14009" spans="1:4" hidden="1">
      <c r="A14009" s="4">
        <v>43123</v>
      </c>
      <c r="B14009">
        <v>2.63</v>
      </c>
    </row>
    <row r="14010" spans="1:4" hidden="1">
      <c r="A14010" s="4">
        <v>43124</v>
      </c>
      <c r="B14010">
        <v>2.65</v>
      </c>
    </row>
    <row r="14011" spans="1:4" hidden="1">
      <c r="A14011" s="4">
        <v>43125</v>
      </c>
      <c r="B14011">
        <v>2.63</v>
      </c>
    </row>
    <row r="14012" spans="1:4" hidden="1">
      <c r="A14012" s="4">
        <v>43126</v>
      </c>
      <c r="B14012">
        <v>2.66</v>
      </c>
      <c r="C14012" s="120"/>
      <c r="D14012" s="121"/>
    </row>
    <row r="14013" spans="1:4" hidden="1">
      <c r="A14013" s="4">
        <v>43129</v>
      </c>
      <c r="B14013">
        <v>2.7</v>
      </c>
    </row>
    <row r="14014" spans="1:4" hidden="1">
      <c r="A14014" s="4">
        <v>43130</v>
      </c>
      <c r="B14014">
        <v>2.73</v>
      </c>
    </row>
    <row r="14015" spans="1:4" hidden="1">
      <c r="A14015" s="4">
        <v>43131</v>
      </c>
      <c r="B14015">
        <v>2.72</v>
      </c>
    </row>
    <row r="14016" spans="1:4" hidden="1">
      <c r="A14016" s="4">
        <v>43132</v>
      </c>
      <c r="B14016">
        <v>2.78</v>
      </c>
    </row>
    <row r="14017" spans="1:2" hidden="1">
      <c r="A14017" s="4">
        <v>43133</v>
      </c>
      <c r="B14017">
        <v>2.84</v>
      </c>
    </row>
    <row r="14018" spans="1:2" hidden="1">
      <c r="A14018" s="4">
        <v>43136</v>
      </c>
      <c r="B14018">
        <v>2.77</v>
      </c>
    </row>
    <row r="14019" spans="1:2" hidden="1">
      <c r="A14019" s="4">
        <v>43137</v>
      </c>
      <c r="B14019">
        <v>2.79</v>
      </c>
    </row>
    <row r="14020" spans="1:2" hidden="1">
      <c r="A14020" s="4">
        <v>43138</v>
      </c>
      <c r="B14020">
        <v>2.84</v>
      </c>
    </row>
    <row r="14021" spans="1:2" hidden="1">
      <c r="A14021" s="4">
        <v>43139</v>
      </c>
      <c r="B14021">
        <v>2.85</v>
      </c>
    </row>
    <row r="14022" spans="1:2" hidden="1">
      <c r="A14022" s="4">
        <v>43140</v>
      </c>
      <c r="B14022">
        <v>2.83</v>
      </c>
    </row>
    <row r="14023" spans="1:2" hidden="1">
      <c r="A14023" s="4">
        <v>43143</v>
      </c>
      <c r="B14023">
        <v>2.86</v>
      </c>
    </row>
    <row r="14024" spans="1:2" hidden="1">
      <c r="A14024" s="4">
        <v>43144</v>
      </c>
      <c r="B14024">
        <v>2.83</v>
      </c>
    </row>
    <row r="14025" spans="1:2" hidden="1">
      <c r="A14025" s="4">
        <v>43145</v>
      </c>
      <c r="B14025">
        <v>2.91</v>
      </c>
    </row>
    <row r="14026" spans="1:2" hidden="1">
      <c r="A14026" s="4">
        <v>43146</v>
      </c>
      <c r="B14026">
        <v>2.9</v>
      </c>
    </row>
    <row r="14027" spans="1:2" hidden="1">
      <c r="A14027" s="4">
        <v>43147</v>
      </c>
      <c r="B14027">
        <v>2.87</v>
      </c>
    </row>
    <row r="14028" spans="1:2" hidden="1">
      <c r="A14028" s="4">
        <v>43151</v>
      </c>
      <c r="B14028">
        <v>2.88</v>
      </c>
    </row>
    <row r="14029" spans="1:2" hidden="1">
      <c r="A14029" s="4">
        <v>43152</v>
      </c>
      <c r="B14029">
        <v>2.94</v>
      </c>
    </row>
    <row r="14030" spans="1:2" hidden="1">
      <c r="A14030" s="4">
        <v>43153</v>
      </c>
      <c r="B14030">
        <v>2.92</v>
      </c>
    </row>
    <row r="14031" spans="1:2" hidden="1">
      <c r="A14031" s="4">
        <v>43154</v>
      </c>
      <c r="B14031">
        <v>2.88</v>
      </c>
    </row>
    <row r="14032" spans="1:2" hidden="1">
      <c r="A14032" s="4">
        <v>43157</v>
      </c>
      <c r="B14032">
        <v>2.86</v>
      </c>
    </row>
    <row r="14033" spans="1:4" hidden="1">
      <c r="A14033" s="4">
        <v>43158</v>
      </c>
      <c r="B14033">
        <v>2.9</v>
      </c>
    </row>
    <row r="14034" spans="1:4" hidden="1">
      <c r="A14034" s="4">
        <v>43159</v>
      </c>
      <c r="B14034">
        <v>2.87</v>
      </c>
    </row>
    <row r="14035" spans="1:4" hidden="1">
      <c r="A14035" s="4">
        <v>43160</v>
      </c>
      <c r="B14035">
        <v>2.81</v>
      </c>
    </row>
    <row r="14036" spans="1:4" hidden="1">
      <c r="A14036" s="4">
        <v>43161</v>
      </c>
      <c r="B14036">
        <v>2.86</v>
      </c>
    </row>
    <row r="14037" spans="1:4" hidden="1">
      <c r="A14037" s="4">
        <v>43164</v>
      </c>
      <c r="B14037">
        <v>2.88</v>
      </c>
      <c r="C14037" s="12"/>
      <c r="D14037" s="23"/>
    </row>
    <row r="14038" spans="1:4" hidden="1">
      <c r="A14038" s="4">
        <v>43165</v>
      </c>
      <c r="B14038">
        <v>2.88</v>
      </c>
    </row>
    <row r="14039" spans="1:4" hidden="1">
      <c r="A14039" s="4">
        <v>43166</v>
      </c>
      <c r="B14039">
        <v>2.89</v>
      </c>
    </row>
    <row r="14040" spans="1:4" hidden="1">
      <c r="A14040" s="4">
        <v>43167</v>
      </c>
      <c r="B14040">
        <v>2.86</v>
      </c>
      <c r="D14040" s="23"/>
    </row>
    <row r="14041" spans="1:4" hidden="1">
      <c r="A14041" s="4">
        <v>43168</v>
      </c>
      <c r="B14041">
        <v>2.9</v>
      </c>
    </row>
    <row r="14042" spans="1:4" hidden="1">
      <c r="A14042" s="4">
        <v>43171</v>
      </c>
      <c r="B14042">
        <v>2.87</v>
      </c>
    </row>
    <row r="14043" spans="1:4" hidden="1">
      <c r="A14043" s="4">
        <v>43172</v>
      </c>
      <c r="B14043">
        <v>2.84</v>
      </c>
    </row>
    <row r="14044" spans="1:4" hidden="1">
      <c r="A14044" s="4">
        <v>43173</v>
      </c>
      <c r="B14044">
        <v>2.81</v>
      </c>
    </row>
    <row r="14045" spans="1:4" hidden="1">
      <c r="A14045" s="4">
        <v>43174</v>
      </c>
      <c r="B14045">
        <v>2.82</v>
      </c>
    </row>
    <row r="14046" spans="1:4" hidden="1">
      <c r="A14046" s="4">
        <v>43175</v>
      </c>
      <c r="B14046">
        <v>2.85</v>
      </c>
    </row>
    <row r="14047" spans="1:4" hidden="1">
      <c r="A14047" s="4">
        <v>43178</v>
      </c>
      <c r="B14047">
        <v>2.85</v>
      </c>
    </row>
    <row r="14048" spans="1:4" hidden="1">
      <c r="A14048" s="4">
        <v>43179</v>
      </c>
      <c r="B14048">
        <v>2.89</v>
      </c>
    </row>
    <row r="14049" spans="1:4" hidden="1">
      <c r="A14049" s="4">
        <v>43180</v>
      </c>
      <c r="B14049">
        <v>2.89</v>
      </c>
    </row>
    <row r="14050" spans="1:4" hidden="1">
      <c r="A14050" s="4">
        <v>43181</v>
      </c>
      <c r="B14050">
        <v>2.83</v>
      </c>
    </row>
    <row r="14051" spans="1:4" hidden="1">
      <c r="A14051" s="4">
        <v>43182</v>
      </c>
      <c r="B14051">
        <v>2.82</v>
      </c>
    </row>
    <row r="14052" spans="1:4" hidden="1">
      <c r="A14052" s="4">
        <v>43185</v>
      </c>
      <c r="B14052">
        <v>2.85</v>
      </c>
    </row>
    <row r="14053" spans="1:4" hidden="1">
      <c r="A14053" s="4">
        <v>43186</v>
      </c>
      <c r="B14053">
        <v>2.78</v>
      </c>
    </row>
    <row r="14054" spans="1:4" hidden="1">
      <c r="A14054" s="4">
        <v>43187</v>
      </c>
      <c r="B14054">
        <v>2.77</v>
      </c>
    </row>
    <row r="14055" spans="1:4" hidden="1">
      <c r="A14055" s="4">
        <v>43188</v>
      </c>
      <c r="B14055">
        <v>2.74</v>
      </c>
      <c r="C14055" t="s">
        <v>166</v>
      </c>
      <c r="D14055" s="23">
        <f>AVERAGE(B13995:B14055)/100</f>
        <v>2.7585245901639341E-2</v>
      </c>
    </row>
    <row r="14056" spans="1:4" hidden="1">
      <c r="A14056" s="4">
        <v>43192</v>
      </c>
      <c r="B14056">
        <v>2.73</v>
      </c>
    </row>
    <row r="14057" spans="1:4" hidden="1">
      <c r="A14057" s="4">
        <v>43193</v>
      </c>
      <c r="B14057">
        <v>2.79</v>
      </c>
    </row>
    <row r="14058" spans="1:4" hidden="1">
      <c r="A14058" s="4">
        <v>43194</v>
      </c>
      <c r="B14058">
        <v>2.79</v>
      </c>
      <c r="D14058" s="23"/>
    </row>
    <row r="14059" spans="1:4" hidden="1">
      <c r="A14059" s="4">
        <v>43195</v>
      </c>
      <c r="B14059">
        <v>2.83</v>
      </c>
    </row>
    <row r="14060" spans="1:4" hidden="1">
      <c r="A14060" s="4">
        <v>43196</v>
      </c>
      <c r="B14060">
        <v>2.77</v>
      </c>
    </row>
    <row r="14061" spans="1:4" hidden="1">
      <c r="A14061" s="4">
        <v>43199</v>
      </c>
      <c r="B14061">
        <v>2.78</v>
      </c>
    </row>
    <row r="14062" spans="1:4" hidden="1">
      <c r="A14062" s="4">
        <v>43200</v>
      </c>
      <c r="B14062">
        <v>2.8</v>
      </c>
    </row>
    <row r="14063" spans="1:4" hidden="1">
      <c r="A14063" s="4">
        <v>43201</v>
      </c>
      <c r="B14063">
        <v>2.79</v>
      </c>
    </row>
    <row r="14064" spans="1:4" hidden="1">
      <c r="A14064" s="4">
        <v>43202</v>
      </c>
      <c r="B14064">
        <v>2.83</v>
      </c>
    </row>
    <row r="14065" spans="1:2" hidden="1">
      <c r="A14065" s="4">
        <v>43203</v>
      </c>
      <c r="B14065">
        <v>2.82</v>
      </c>
    </row>
    <row r="14066" spans="1:2" hidden="1">
      <c r="A14066" s="4">
        <v>43206</v>
      </c>
      <c r="B14066">
        <v>2.83</v>
      </c>
    </row>
    <row r="14067" spans="1:2" hidden="1">
      <c r="A14067" s="4">
        <v>43207</v>
      </c>
      <c r="B14067">
        <v>2.82</v>
      </c>
    </row>
    <row r="14068" spans="1:2" hidden="1">
      <c r="A14068" s="4">
        <v>43208</v>
      </c>
      <c r="B14068">
        <v>2.87</v>
      </c>
    </row>
    <row r="14069" spans="1:2" hidden="1">
      <c r="A14069" s="4">
        <v>43209</v>
      </c>
      <c r="B14069">
        <v>2.92</v>
      </c>
    </row>
    <row r="14070" spans="1:2" hidden="1">
      <c r="A14070" s="4">
        <v>43210</v>
      </c>
      <c r="B14070">
        <v>2.96</v>
      </c>
    </row>
    <row r="14071" spans="1:2" hidden="1">
      <c r="A14071" s="4">
        <v>43213</v>
      </c>
      <c r="B14071">
        <v>2.98</v>
      </c>
    </row>
    <row r="14072" spans="1:2" hidden="1">
      <c r="A14072" s="4">
        <v>43214</v>
      </c>
      <c r="B14072">
        <v>3</v>
      </c>
    </row>
    <row r="14073" spans="1:2" hidden="1">
      <c r="A14073" s="4">
        <v>43215</v>
      </c>
      <c r="B14073">
        <v>3.03</v>
      </c>
    </row>
    <row r="14074" spans="1:2" hidden="1">
      <c r="A14074" s="4">
        <v>43216</v>
      </c>
      <c r="B14074">
        <v>3</v>
      </c>
    </row>
    <row r="14075" spans="1:2" hidden="1">
      <c r="A14075" s="4">
        <v>43217</v>
      </c>
      <c r="B14075">
        <v>2.96</v>
      </c>
    </row>
    <row r="14076" spans="1:2" hidden="1">
      <c r="A14076" s="4">
        <v>43220</v>
      </c>
      <c r="B14076">
        <v>2.95</v>
      </c>
    </row>
    <row r="14077" spans="1:2" hidden="1">
      <c r="A14077" s="4">
        <v>43221</v>
      </c>
      <c r="B14077">
        <v>2.97</v>
      </c>
    </row>
    <row r="14078" spans="1:2" hidden="1">
      <c r="A14078" s="4">
        <v>43222</v>
      </c>
      <c r="B14078">
        <v>2.97</v>
      </c>
    </row>
    <row r="14079" spans="1:2" hidden="1">
      <c r="A14079" s="4">
        <v>43223</v>
      </c>
      <c r="B14079">
        <v>2.94</v>
      </c>
    </row>
    <row r="14080" spans="1:2" hidden="1">
      <c r="A14080" s="4">
        <v>43224</v>
      </c>
      <c r="B14080">
        <v>2.95</v>
      </c>
    </row>
    <row r="14081" spans="1:2" hidden="1">
      <c r="A14081" s="4">
        <v>43227</v>
      </c>
      <c r="B14081">
        <v>2.95</v>
      </c>
    </row>
    <row r="14082" spans="1:2" hidden="1">
      <c r="A14082" s="4">
        <v>43228</v>
      </c>
      <c r="B14082">
        <v>2.97</v>
      </c>
    </row>
    <row r="14083" spans="1:2" hidden="1">
      <c r="A14083" s="4">
        <v>43229</v>
      </c>
      <c r="B14083">
        <v>3</v>
      </c>
    </row>
    <row r="14084" spans="1:2" hidden="1">
      <c r="A14084" s="4">
        <v>43230</v>
      </c>
      <c r="B14084">
        <v>2.97</v>
      </c>
    </row>
    <row r="14085" spans="1:2" hidden="1">
      <c r="A14085" s="4">
        <v>43231</v>
      </c>
      <c r="B14085">
        <v>2.97</v>
      </c>
    </row>
    <row r="14086" spans="1:2" hidden="1">
      <c r="A14086" s="4">
        <v>43234</v>
      </c>
      <c r="B14086">
        <v>3</v>
      </c>
    </row>
    <row r="14087" spans="1:2" hidden="1">
      <c r="A14087" s="4">
        <v>43235</v>
      </c>
      <c r="B14087">
        <v>3.08</v>
      </c>
    </row>
    <row r="14088" spans="1:2" hidden="1">
      <c r="A14088" s="4">
        <v>43236</v>
      </c>
      <c r="B14088">
        <v>3.09</v>
      </c>
    </row>
    <row r="14089" spans="1:2" hidden="1">
      <c r="A14089" s="4">
        <v>43237</v>
      </c>
      <c r="B14089">
        <v>3.11</v>
      </c>
    </row>
    <row r="14090" spans="1:2" hidden="1">
      <c r="A14090" s="4">
        <v>43238</v>
      </c>
      <c r="B14090">
        <v>3.06</v>
      </c>
    </row>
    <row r="14091" spans="1:2" hidden="1">
      <c r="A14091" s="4">
        <v>43241</v>
      </c>
      <c r="B14091">
        <v>3.06</v>
      </c>
    </row>
    <row r="14092" spans="1:2" hidden="1">
      <c r="A14092" s="4">
        <v>43242</v>
      </c>
      <c r="B14092">
        <v>3.06</v>
      </c>
    </row>
    <row r="14093" spans="1:2" hidden="1">
      <c r="A14093" s="4">
        <v>43243</v>
      </c>
      <c r="B14093">
        <v>3.01</v>
      </c>
    </row>
    <row r="14094" spans="1:2" hidden="1">
      <c r="A14094" s="4">
        <v>43244</v>
      </c>
      <c r="B14094">
        <v>2.98</v>
      </c>
    </row>
    <row r="14095" spans="1:2" hidden="1">
      <c r="A14095" s="4">
        <v>43245</v>
      </c>
      <c r="B14095">
        <v>2.93</v>
      </c>
    </row>
    <row r="14096" spans="1:2" hidden="1">
      <c r="A14096" s="4">
        <v>43249</v>
      </c>
      <c r="B14096">
        <v>2.77</v>
      </c>
    </row>
    <row r="14097" spans="1:4" hidden="1">
      <c r="A14097" s="4">
        <v>43250</v>
      </c>
      <c r="B14097">
        <v>2.84</v>
      </c>
    </row>
    <row r="14098" spans="1:4" hidden="1">
      <c r="A14098" s="4">
        <v>43251</v>
      </c>
      <c r="B14098">
        <v>2.83</v>
      </c>
    </row>
    <row r="14099" spans="1:4" hidden="1">
      <c r="A14099" s="4">
        <v>43252</v>
      </c>
      <c r="B14099">
        <v>2.89</v>
      </c>
    </row>
    <row r="14100" spans="1:4" hidden="1">
      <c r="A14100" s="4">
        <v>43255</v>
      </c>
      <c r="B14100">
        <v>2.94</v>
      </c>
    </row>
    <row r="14101" spans="1:4" hidden="1">
      <c r="A14101" s="4">
        <v>43256</v>
      </c>
      <c r="B14101">
        <v>2.92</v>
      </c>
      <c r="C14101" s="12"/>
      <c r="D14101" s="23"/>
    </row>
    <row r="14102" spans="1:4" hidden="1">
      <c r="A14102" s="4">
        <v>43257</v>
      </c>
      <c r="B14102">
        <v>2.97</v>
      </c>
    </row>
    <row r="14103" spans="1:4" hidden="1">
      <c r="A14103" s="4">
        <v>43258</v>
      </c>
      <c r="B14103">
        <v>2.93</v>
      </c>
    </row>
    <row r="14104" spans="1:4" hidden="1">
      <c r="A14104" s="4">
        <v>43259</v>
      </c>
      <c r="B14104">
        <v>2.93</v>
      </c>
    </row>
    <row r="14105" spans="1:4" hidden="1">
      <c r="A14105" s="4">
        <v>43262</v>
      </c>
      <c r="B14105">
        <v>2.96</v>
      </c>
    </row>
    <row r="14106" spans="1:4" hidden="1">
      <c r="A14106" s="4">
        <v>43263</v>
      </c>
      <c r="B14106">
        <v>2.96</v>
      </c>
    </row>
    <row r="14107" spans="1:4" hidden="1">
      <c r="A14107" s="4">
        <v>43264</v>
      </c>
      <c r="B14107">
        <v>2.98</v>
      </c>
    </row>
    <row r="14108" spans="1:4" hidden="1">
      <c r="A14108" s="4">
        <v>43265</v>
      </c>
      <c r="B14108">
        <v>2.94</v>
      </c>
    </row>
    <row r="14109" spans="1:4" hidden="1">
      <c r="A14109" s="4">
        <v>43266</v>
      </c>
      <c r="B14109">
        <v>2.93</v>
      </c>
    </row>
    <row r="14110" spans="1:4" hidden="1">
      <c r="A14110" s="4">
        <v>43269</v>
      </c>
      <c r="B14110">
        <v>2.92</v>
      </c>
    </row>
    <row r="14111" spans="1:4" hidden="1">
      <c r="A14111" s="4">
        <v>43270</v>
      </c>
      <c r="B14111">
        <v>2.89</v>
      </c>
    </row>
    <row r="14112" spans="1:4" hidden="1">
      <c r="A14112" s="4">
        <v>43271</v>
      </c>
      <c r="B14112">
        <v>2.93</v>
      </c>
    </row>
    <row r="14113" spans="1:4" hidden="1">
      <c r="A14113" s="4">
        <v>43272</v>
      </c>
      <c r="B14113">
        <v>2.9</v>
      </c>
    </row>
    <row r="14114" spans="1:4" hidden="1">
      <c r="A14114" s="4">
        <v>43273</v>
      </c>
      <c r="B14114">
        <v>2.9</v>
      </c>
    </row>
    <row r="14115" spans="1:4" hidden="1">
      <c r="A14115" s="4">
        <v>43276</v>
      </c>
      <c r="B14115">
        <v>2.87</v>
      </c>
    </row>
    <row r="14116" spans="1:4" hidden="1">
      <c r="A14116" s="4">
        <v>43277</v>
      </c>
      <c r="B14116">
        <v>2.88</v>
      </c>
    </row>
    <row r="14117" spans="1:4" hidden="1">
      <c r="A14117" s="4">
        <v>43278</v>
      </c>
      <c r="B14117">
        <v>2.83</v>
      </c>
    </row>
    <row r="14118" spans="1:4" hidden="1">
      <c r="A14118" s="4">
        <v>43279</v>
      </c>
      <c r="B14118">
        <v>2.84</v>
      </c>
    </row>
    <row r="14119" spans="1:4" hidden="1">
      <c r="A14119" s="4">
        <v>43280</v>
      </c>
      <c r="B14119">
        <v>2.85</v>
      </c>
      <c r="C14119" t="s">
        <v>165</v>
      </c>
      <c r="D14119" s="23">
        <f>AVERAGE(B14056:B14119)/100</f>
        <v>2.9206250000000003E-2</v>
      </c>
    </row>
    <row r="14120" spans="1:4" hidden="1">
      <c r="A14120" s="4">
        <v>43283</v>
      </c>
      <c r="B14120">
        <v>2.87</v>
      </c>
    </row>
    <row r="14121" spans="1:4" hidden="1">
      <c r="A14121" s="4">
        <v>43284</v>
      </c>
      <c r="B14121">
        <v>2.83</v>
      </c>
    </row>
    <row r="14122" spans="1:4" hidden="1">
      <c r="A14122" s="4">
        <v>43286</v>
      </c>
      <c r="B14122">
        <v>2.84</v>
      </c>
    </row>
    <row r="14123" spans="1:4" hidden="1">
      <c r="A14123" s="4">
        <v>43287</v>
      </c>
      <c r="B14123">
        <v>2.82</v>
      </c>
    </row>
    <row r="14124" spans="1:4" hidden="1">
      <c r="A14124" s="4">
        <v>43290</v>
      </c>
      <c r="B14124">
        <v>2.86</v>
      </c>
    </row>
    <row r="14125" spans="1:4" hidden="1">
      <c r="A14125" s="4">
        <v>43291</v>
      </c>
      <c r="B14125">
        <v>2.87</v>
      </c>
    </row>
    <row r="14126" spans="1:4" hidden="1">
      <c r="A14126" s="4">
        <v>43292</v>
      </c>
      <c r="B14126">
        <v>2.85</v>
      </c>
    </row>
    <row r="14127" spans="1:4" hidden="1">
      <c r="A14127" s="4">
        <v>43293</v>
      </c>
      <c r="B14127">
        <v>2.85</v>
      </c>
    </row>
    <row r="14128" spans="1:4" hidden="1">
      <c r="A14128" s="4">
        <v>43294</v>
      </c>
      <c r="B14128">
        <v>2.83</v>
      </c>
    </row>
    <row r="14129" spans="1:2" hidden="1">
      <c r="A14129" s="4">
        <v>43297</v>
      </c>
      <c r="B14129">
        <v>2.85</v>
      </c>
    </row>
    <row r="14130" spans="1:2" hidden="1">
      <c r="A14130" s="4">
        <v>43298</v>
      </c>
      <c r="B14130">
        <v>2.86</v>
      </c>
    </row>
    <row r="14131" spans="1:2" hidden="1">
      <c r="A14131" s="4">
        <v>43299</v>
      </c>
      <c r="B14131">
        <v>2.88</v>
      </c>
    </row>
    <row r="14132" spans="1:2" hidden="1">
      <c r="A14132" s="4">
        <v>43300</v>
      </c>
      <c r="B14132">
        <v>2.84</v>
      </c>
    </row>
    <row r="14133" spans="1:2" hidden="1">
      <c r="A14133" s="4">
        <v>43301</v>
      </c>
      <c r="B14133">
        <v>2.89</v>
      </c>
    </row>
    <row r="14134" spans="1:2" hidden="1">
      <c r="A14134" s="4">
        <v>43304</v>
      </c>
      <c r="B14134">
        <v>2.96</v>
      </c>
    </row>
    <row r="14135" spans="1:2" hidden="1">
      <c r="A14135" s="4">
        <v>43305</v>
      </c>
      <c r="B14135">
        <v>2.95</v>
      </c>
    </row>
    <row r="14136" spans="1:2" hidden="1">
      <c r="A14136" s="4">
        <v>43306</v>
      </c>
      <c r="B14136">
        <v>2.94</v>
      </c>
    </row>
    <row r="14137" spans="1:2" hidden="1">
      <c r="A14137" s="4">
        <v>43307</v>
      </c>
      <c r="B14137">
        <v>2.98</v>
      </c>
    </row>
    <row r="14138" spans="1:2" hidden="1">
      <c r="A14138" s="4">
        <v>43308</v>
      </c>
      <c r="B14138">
        <v>2.96</v>
      </c>
    </row>
    <row r="14139" spans="1:2" hidden="1">
      <c r="A14139" s="4">
        <v>43311</v>
      </c>
      <c r="B14139">
        <v>2.98</v>
      </c>
    </row>
    <row r="14140" spans="1:2" hidden="1">
      <c r="A14140" s="4">
        <v>43312</v>
      </c>
      <c r="B14140">
        <v>2.96</v>
      </c>
    </row>
    <row r="14141" spans="1:2" hidden="1">
      <c r="A14141" s="4">
        <v>43313</v>
      </c>
      <c r="B14141">
        <v>3</v>
      </c>
    </row>
    <row r="14142" spans="1:2" hidden="1">
      <c r="A14142" s="4">
        <v>43314</v>
      </c>
      <c r="B14142">
        <v>2.98</v>
      </c>
    </row>
    <row r="14143" spans="1:2" hidden="1">
      <c r="A14143" s="4">
        <v>43315</v>
      </c>
      <c r="B14143">
        <v>2.95</v>
      </c>
    </row>
    <row r="14144" spans="1:2" hidden="1">
      <c r="A14144" s="4">
        <v>43318</v>
      </c>
      <c r="B14144">
        <v>2.94</v>
      </c>
    </row>
    <row r="14145" spans="1:2" hidden="1">
      <c r="A14145" s="4">
        <v>43319</v>
      </c>
      <c r="B14145">
        <v>2.98</v>
      </c>
    </row>
    <row r="14146" spans="1:2" hidden="1">
      <c r="A14146" s="4">
        <v>43320</v>
      </c>
      <c r="B14146">
        <v>2.96</v>
      </c>
    </row>
    <row r="14147" spans="1:2" hidden="1">
      <c r="A14147" s="4">
        <v>43321</v>
      </c>
      <c r="B14147">
        <v>2.93</v>
      </c>
    </row>
    <row r="14148" spans="1:2" hidden="1">
      <c r="A14148" s="4">
        <v>43322</v>
      </c>
      <c r="B14148">
        <v>2.87</v>
      </c>
    </row>
    <row r="14149" spans="1:2" hidden="1">
      <c r="A14149" s="4">
        <v>43325</v>
      </c>
      <c r="B14149">
        <v>2.88</v>
      </c>
    </row>
    <row r="14150" spans="1:2" hidden="1">
      <c r="A14150" s="4">
        <v>43326</v>
      </c>
      <c r="B14150">
        <v>2.89</v>
      </c>
    </row>
    <row r="14151" spans="1:2" hidden="1">
      <c r="A14151" s="4">
        <v>43327</v>
      </c>
      <c r="B14151">
        <v>2.86</v>
      </c>
    </row>
    <row r="14152" spans="1:2" hidden="1">
      <c r="A14152" s="4">
        <v>43328</v>
      </c>
      <c r="B14152">
        <v>2.87</v>
      </c>
    </row>
    <row r="14153" spans="1:2" hidden="1">
      <c r="A14153" s="4">
        <v>43329</v>
      </c>
      <c r="B14153">
        <v>2.87</v>
      </c>
    </row>
    <row r="14154" spans="1:2" hidden="1">
      <c r="A14154" s="4">
        <v>43332</v>
      </c>
      <c r="B14154">
        <v>2.82</v>
      </c>
    </row>
    <row r="14155" spans="1:2" hidden="1">
      <c r="A14155" s="4">
        <v>43333</v>
      </c>
      <c r="B14155">
        <v>2.85</v>
      </c>
    </row>
    <row r="14156" spans="1:2" hidden="1">
      <c r="A14156" s="4">
        <v>43334</v>
      </c>
      <c r="B14156">
        <v>2.82</v>
      </c>
    </row>
    <row r="14157" spans="1:2" hidden="1">
      <c r="A14157" s="4">
        <v>43335</v>
      </c>
      <c r="B14157">
        <v>2.82</v>
      </c>
    </row>
    <row r="14158" spans="1:2" hidden="1">
      <c r="A14158" s="4">
        <v>43336</v>
      </c>
      <c r="B14158">
        <v>2.82</v>
      </c>
    </row>
    <row r="14159" spans="1:2" hidden="1">
      <c r="A14159" s="4">
        <v>43339</v>
      </c>
      <c r="B14159">
        <v>2.85</v>
      </c>
    </row>
    <row r="14160" spans="1:2" hidden="1">
      <c r="A14160" s="4">
        <v>43340</v>
      </c>
      <c r="B14160">
        <v>2.88</v>
      </c>
    </row>
    <row r="14161" spans="1:4" hidden="1">
      <c r="A14161" s="4">
        <v>43341</v>
      </c>
      <c r="B14161">
        <v>2.89</v>
      </c>
    </row>
    <row r="14162" spans="1:4" hidden="1">
      <c r="A14162" s="4">
        <v>43342</v>
      </c>
      <c r="B14162">
        <v>2.86</v>
      </c>
    </row>
    <row r="14163" spans="1:4" hidden="1">
      <c r="A14163" s="4">
        <v>43343</v>
      </c>
      <c r="B14163">
        <v>2.86</v>
      </c>
      <c r="C14163" s="12"/>
      <c r="D14163" s="23"/>
    </row>
    <row r="14164" spans="1:4" hidden="1">
      <c r="A14164" s="4">
        <v>43347</v>
      </c>
      <c r="B14164">
        <v>2.9</v>
      </c>
    </row>
    <row r="14165" spans="1:4" hidden="1">
      <c r="A14165" s="4">
        <v>43348</v>
      </c>
      <c r="B14165">
        <v>2.9</v>
      </c>
    </row>
    <row r="14166" spans="1:4" hidden="1">
      <c r="A14166" s="4">
        <v>43349</v>
      </c>
      <c r="B14166">
        <v>2.88</v>
      </c>
    </row>
    <row r="14167" spans="1:4" hidden="1">
      <c r="A14167" s="4">
        <v>43350</v>
      </c>
      <c r="B14167">
        <v>2.94</v>
      </c>
    </row>
    <row r="14168" spans="1:4" hidden="1">
      <c r="A14168" s="4">
        <v>43353</v>
      </c>
      <c r="B14168">
        <v>2.94</v>
      </c>
    </row>
    <row r="14169" spans="1:4" hidden="1">
      <c r="A14169" s="4">
        <v>43354</v>
      </c>
      <c r="B14169">
        <v>2.98</v>
      </c>
    </row>
    <row r="14170" spans="1:4" hidden="1">
      <c r="A14170" s="4">
        <v>43355</v>
      </c>
      <c r="B14170">
        <v>2.97</v>
      </c>
    </row>
    <row r="14171" spans="1:4" hidden="1">
      <c r="A14171" s="4">
        <v>43356</v>
      </c>
      <c r="B14171">
        <v>2.97</v>
      </c>
    </row>
    <row r="14172" spans="1:4" hidden="1">
      <c r="A14172" s="4">
        <v>43357</v>
      </c>
      <c r="B14172">
        <v>2.99</v>
      </c>
    </row>
    <row r="14173" spans="1:4" hidden="1">
      <c r="A14173" s="4">
        <v>43360</v>
      </c>
      <c r="B14173">
        <v>2.99</v>
      </c>
    </row>
    <row r="14174" spans="1:4" hidden="1">
      <c r="A14174" s="4">
        <v>43361</v>
      </c>
      <c r="B14174">
        <v>3.05</v>
      </c>
    </row>
    <row r="14175" spans="1:4" hidden="1">
      <c r="A14175" s="4">
        <v>43362</v>
      </c>
      <c r="B14175">
        <v>3.08</v>
      </c>
    </row>
    <row r="14176" spans="1:4" hidden="1">
      <c r="A14176" s="4">
        <v>43363</v>
      </c>
      <c r="B14176">
        <v>3.07</v>
      </c>
    </row>
    <row r="14177" spans="1:4" hidden="1">
      <c r="A14177" s="4">
        <v>43364</v>
      </c>
      <c r="B14177">
        <v>3.07</v>
      </c>
    </row>
    <row r="14178" spans="1:4" hidden="1">
      <c r="A14178" s="4">
        <v>43367</v>
      </c>
      <c r="B14178">
        <v>3.08</v>
      </c>
    </row>
    <row r="14179" spans="1:4" hidden="1">
      <c r="A14179" s="4">
        <v>43368</v>
      </c>
      <c r="B14179">
        <v>3.1</v>
      </c>
    </row>
    <row r="14180" spans="1:4" hidden="1">
      <c r="A14180" s="4">
        <v>43369</v>
      </c>
      <c r="B14180">
        <v>3.06</v>
      </c>
    </row>
    <row r="14181" spans="1:4" hidden="1">
      <c r="A14181" s="4">
        <v>43370</v>
      </c>
      <c r="B14181">
        <v>3.06</v>
      </c>
    </row>
    <row r="14182" spans="1:4" hidden="1">
      <c r="A14182" s="4">
        <v>43371</v>
      </c>
      <c r="B14182">
        <v>3.05</v>
      </c>
      <c r="C14182" t="s">
        <v>164</v>
      </c>
      <c r="D14182" s="23">
        <f>AVERAGE(B14120:B14182)/100</f>
        <v>2.923809523809524E-2</v>
      </c>
    </row>
    <row r="14183" spans="1:4" hidden="1">
      <c r="A14183" s="4">
        <v>43374</v>
      </c>
      <c r="B14183">
        <v>3.09</v>
      </c>
    </row>
    <row r="14184" spans="1:4" hidden="1">
      <c r="A14184" s="4">
        <v>43375</v>
      </c>
      <c r="B14184">
        <v>3.05</v>
      </c>
    </row>
    <row r="14185" spans="1:4" hidden="1">
      <c r="A14185" s="4">
        <v>43376</v>
      </c>
      <c r="B14185">
        <v>3.15</v>
      </c>
    </row>
    <row r="14186" spans="1:4" hidden="1">
      <c r="A14186" s="4">
        <v>43377</v>
      </c>
      <c r="B14186">
        <v>3.19</v>
      </c>
    </row>
    <row r="14187" spans="1:4" hidden="1">
      <c r="A14187" s="4">
        <v>43378</v>
      </c>
      <c r="B14187">
        <v>3.23</v>
      </c>
    </row>
    <row r="14188" spans="1:4" hidden="1">
      <c r="A14188" s="4">
        <v>43382</v>
      </c>
      <c r="B14188">
        <v>3.21</v>
      </c>
    </row>
    <row r="14189" spans="1:4" hidden="1">
      <c r="A14189" s="4">
        <v>43383</v>
      </c>
      <c r="B14189">
        <v>3.22</v>
      </c>
    </row>
    <row r="14190" spans="1:4" hidden="1">
      <c r="A14190" s="4">
        <v>43384</v>
      </c>
      <c r="B14190">
        <v>3.14</v>
      </c>
    </row>
    <row r="14191" spans="1:4" hidden="1">
      <c r="A14191" s="4">
        <v>43385</v>
      </c>
      <c r="B14191">
        <v>3.15</v>
      </c>
    </row>
    <row r="14192" spans="1:4" hidden="1">
      <c r="A14192" s="4">
        <v>43388</v>
      </c>
      <c r="B14192">
        <v>3.16</v>
      </c>
    </row>
    <row r="14193" spans="1:2" hidden="1">
      <c r="A14193" s="4">
        <v>43389</v>
      </c>
      <c r="B14193">
        <v>3.16</v>
      </c>
    </row>
    <row r="14194" spans="1:2" hidden="1">
      <c r="A14194" s="4">
        <v>43390</v>
      </c>
      <c r="B14194">
        <v>3.19</v>
      </c>
    </row>
    <row r="14195" spans="1:2" hidden="1">
      <c r="A14195" s="4">
        <v>43391</v>
      </c>
      <c r="B14195">
        <v>3.17</v>
      </c>
    </row>
    <row r="14196" spans="1:2" hidden="1">
      <c r="A14196" s="4">
        <v>43392</v>
      </c>
      <c r="B14196">
        <v>3.2</v>
      </c>
    </row>
    <row r="14197" spans="1:2" hidden="1">
      <c r="A14197" s="4">
        <v>43395</v>
      </c>
      <c r="B14197">
        <v>3.2</v>
      </c>
    </row>
    <row r="14198" spans="1:2" hidden="1">
      <c r="A14198" s="4">
        <v>43396</v>
      </c>
      <c r="B14198">
        <v>3.17</v>
      </c>
    </row>
    <row r="14199" spans="1:2" hidden="1">
      <c r="A14199" s="4">
        <v>43397</v>
      </c>
      <c r="B14199">
        <v>3.1</v>
      </c>
    </row>
    <row r="14200" spans="1:2" hidden="1">
      <c r="A14200" s="4">
        <v>43398</v>
      </c>
      <c r="B14200">
        <v>3.14</v>
      </c>
    </row>
    <row r="14201" spans="1:2" hidden="1">
      <c r="A14201" s="4">
        <v>43399</v>
      </c>
      <c r="B14201">
        <v>3.08</v>
      </c>
    </row>
    <row r="14202" spans="1:2" hidden="1">
      <c r="A14202" s="4">
        <v>43402</v>
      </c>
      <c r="B14202">
        <v>3.08</v>
      </c>
    </row>
    <row r="14203" spans="1:2" hidden="1">
      <c r="A14203" s="4">
        <v>43403</v>
      </c>
      <c r="B14203">
        <v>3.12</v>
      </c>
    </row>
    <row r="14204" spans="1:2" hidden="1">
      <c r="A14204" s="4">
        <v>43404</v>
      </c>
      <c r="B14204">
        <v>3.15</v>
      </c>
    </row>
    <row r="14205" spans="1:2" hidden="1">
      <c r="A14205" s="4">
        <v>43405</v>
      </c>
      <c r="B14205">
        <v>3.14</v>
      </c>
    </row>
    <row r="14206" spans="1:2" hidden="1">
      <c r="A14206" s="4">
        <v>43406</v>
      </c>
      <c r="B14206">
        <v>3.22</v>
      </c>
    </row>
    <row r="14207" spans="1:2" hidden="1">
      <c r="A14207" s="4">
        <v>43409</v>
      </c>
      <c r="B14207">
        <v>3.2</v>
      </c>
    </row>
    <row r="14208" spans="1:2" hidden="1">
      <c r="A14208" s="4">
        <v>43410</v>
      </c>
      <c r="B14208">
        <v>3.22</v>
      </c>
    </row>
    <row r="14209" spans="1:2" hidden="1">
      <c r="A14209" s="4">
        <v>43411</v>
      </c>
      <c r="B14209">
        <v>3.22</v>
      </c>
    </row>
    <row r="14210" spans="1:2" hidden="1">
      <c r="A14210" s="4">
        <v>43412</v>
      </c>
      <c r="B14210">
        <v>3.24</v>
      </c>
    </row>
    <row r="14211" spans="1:2" hidden="1">
      <c r="A14211" s="4">
        <v>43413</v>
      </c>
      <c r="B14211">
        <v>3.19</v>
      </c>
    </row>
    <row r="14212" spans="1:2" hidden="1">
      <c r="A14212" s="4">
        <v>43417</v>
      </c>
      <c r="B14212">
        <v>3.14</v>
      </c>
    </row>
    <row r="14213" spans="1:2" hidden="1">
      <c r="A14213" s="4">
        <v>43418</v>
      </c>
      <c r="B14213">
        <v>3.12</v>
      </c>
    </row>
    <row r="14214" spans="1:2" hidden="1">
      <c r="A14214" s="4">
        <v>43419</v>
      </c>
      <c r="B14214">
        <v>3.11</v>
      </c>
    </row>
    <row r="14215" spans="1:2" hidden="1">
      <c r="A14215" s="4">
        <v>43420</v>
      </c>
      <c r="B14215">
        <v>3.08</v>
      </c>
    </row>
    <row r="14216" spans="1:2" hidden="1">
      <c r="A14216" s="4">
        <v>43423</v>
      </c>
      <c r="B14216">
        <v>3.06</v>
      </c>
    </row>
    <row r="14217" spans="1:2" hidden="1">
      <c r="A14217" s="4">
        <v>43424</v>
      </c>
      <c r="B14217">
        <v>3.06</v>
      </c>
    </row>
    <row r="14218" spans="1:2" hidden="1">
      <c r="A14218" s="4">
        <v>43425</v>
      </c>
      <c r="B14218">
        <v>3.06</v>
      </c>
    </row>
    <row r="14219" spans="1:2" hidden="1">
      <c r="A14219" s="4">
        <v>43427</v>
      </c>
      <c r="B14219">
        <v>3.05</v>
      </c>
    </row>
    <row r="14220" spans="1:2" hidden="1">
      <c r="A14220" s="4">
        <v>43430</v>
      </c>
      <c r="B14220">
        <v>3.07</v>
      </c>
    </row>
    <row r="14221" spans="1:2" hidden="1">
      <c r="A14221" s="4">
        <v>43431</v>
      </c>
      <c r="B14221">
        <v>3.06</v>
      </c>
    </row>
    <row r="14222" spans="1:2" hidden="1">
      <c r="A14222" s="4">
        <v>43432</v>
      </c>
      <c r="B14222">
        <v>3.06</v>
      </c>
    </row>
    <row r="14223" spans="1:2" hidden="1">
      <c r="A14223" s="4">
        <v>43433</v>
      </c>
      <c r="B14223">
        <v>3.03</v>
      </c>
    </row>
    <row r="14224" spans="1:2" hidden="1">
      <c r="A14224" s="4">
        <v>43434</v>
      </c>
      <c r="B14224">
        <v>3.01</v>
      </c>
    </row>
    <row r="14225" spans="1:4" hidden="1">
      <c r="A14225" s="4">
        <v>43437</v>
      </c>
      <c r="B14225">
        <v>2.98</v>
      </c>
      <c r="C14225" s="12"/>
      <c r="D14225" s="23"/>
    </row>
    <row r="14226" spans="1:4" hidden="1">
      <c r="A14226" s="4">
        <v>43438</v>
      </c>
      <c r="B14226">
        <v>2.91</v>
      </c>
    </row>
    <row r="14227" spans="1:4" hidden="1">
      <c r="A14227" s="4">
        <v>43440</v>
      </c>
      <c r="B14227">
        <v>2.87</v>
      </c>
    </row>
    <row r="14228" spans="1:4" hidden="1">
      <c r="A14228" s="4">
        <v>43441</v>
      </c>
      <c r="B14228">
        <v>2.85</v>
      </c>
    </row>
    <row r="14229" spans="1:4" hidden="1">
      <c r="A14229" s="4">
        <v>43444</v>
      </c>
      <c r="B14229">
        <v>2.85</v>
      </c>
    </row>
    <row r="14230" spans="1:4" hidden="1">
      <c r="A14230" s="4">
        <v>43445</v>
      </c>
      <c r="B14230">
        <v>2.89</v>
      </c>
    </row>
    <row r="14231" spans="1:4" hidden="1">
      <c r="A14231" s="4">
        <v>43446</v>
      </c>
      <c r="B14231">
        <v>2.91</v>
      </c>
    </row>
    <row r="14232" spans="1:4" hidden="1">
      <c r="A14232" s="4">
        <v>43447</v>
      </c>
      <c r="B14232">
        <v>2.91</v>
      </c>
    </row>
    <row r="14233" spans="1:4" hidden="1">
      <c r="A14233" s="4">
        <v>43448</v>
      </c>
      <c r="B14233">
        <v>2.89</v>
      </c>
    </row>
    <row r="14234" spans="1:4" hidden="1">
      <c r="A14234" s="4">
        <v>43451</v>
      </c>
      <c r="B14234">
        <v>2.86</v>
      </c>
    </row>
    <row r="14235" spans="1:4" hidden="1">
      <c r="A14235" s="4">
        <v>43452</v>
      </c>
      <c r="B14235">
        <v>2.82</v>
      </c>
    </row>
    <row r="14236" spans="1:4" hidden="1">
      <c r="A14236" s="4">
        <v>43453</v>
      </c>
      <c r="B14236">
        <v>2.77</v>
      </c>
    </row>
    <row r="14237" spans="1:4" hidden="1">
      <c r="A14237" s="4">
        <v>43454</v>
      </c>
      <c r="B14237">
        <v>2.79</v>
      </c>
    </row>
    <row r="14238" spans="1:4" hidden="1">
      <c r="A14238" s="4">
        <v>43455</v>
      </c>
      <c r="B14238">
        <v>2.79</v>
      </c>
    </row>
    <row r="14239" spans="1:4" hidden="1">
      <c r="A14239" s="4">
        <v>43458</v>
      </c>
      <c r="B14239">
        <v>2.74</v>
      </c>
    </row>
    <row r="14240" spans="1:4" hidden="1">
      <c r="A14240" s="4">
        <v>43460</v>
      </c>
      <c r="B14240">
        <v>2.81</v>
      </c>
    </row>
    <row r="14241" spans="1:6" hidden="1">
      <c r="A14241" s="4">
        <v>43461</v>
      </c>
      <c r="B14241">
        <v>2.77</v>
      </c>
    </row>
    <row r="14242" spans="1:6" hidden="1">
      <c r="A14242" s="4">
        <v>43462</v>
      </c>
      <c r="B14242">
        <v>2.72</v>
      </c>
    </row>
    <row r="14243" spans="1:6">
      <c r="A14243" s="4">
        <v>43465</v>
      </c>
      <c r="B14243">
        <v>2.69</v>
      </c>
      <c r="C14243" t="s">
        <v>298</v>
      </c>
      <c r="D14243" s="23">
        <f>AVERAGE(B14183:B14243)/100</f>
        <v>3.0411475409836061E-2</v>
      </c>
      <c r="E14243">
        <v>2018</v>
      </c>
      <c r="F14243" s="23">
        <f>AVERAGE(B13995:B14243)/100</f>
        <v>2.9112449799196784E-2</v>
      </c>
    </row>
    <row r="14244" spans="1:6" hidden="1">
      <c r="A14244" s="4">
        <v>43467</v>
      </c>
      <c r="B14244">
        <v>2.66</v>
      </c>
    </row>
    <row r="14245" spans="1:6" hidden="1">
      <c r="A14245" s="4">
        <v>43468</v>
      </c>
      <c r="B14245">
        <v>2.56</v>
      </c>
    </row>
    <row r="14246" spans="1:6" hidden="1">
      <c r="A14246" s="4">
        <v>43469</v>
      </c>
      <c r="B14246">
        <v>2.67</v>
      </c>
    </row>
    <row r="14247" spans="1:6" hidden="1">
      <c r="A14247" s="4">
        <v>43472</v>
      </c>
      <c r="B14247">
        <v>2.7</v>
      </c>
    </row>
    <row r="14248" spans="1:6" hidden="1">
      <c r="A14248" s="4">
        <v>43473</v>
      </c>
      <c r="B14248">
        <v>2.73</v>
      </c>
    </row>
    <row r="14249" spans="1:6" hidden="1">
      <c r="A14249" s="4">
        <v>43474</v>
      </c>
      <c r="B14249">
        <v>2.74</v>
      </c>
    </row>
    <row r="14250" spans="1:6" hidden="1">
      <c r="A14250" s="4">
        <v>43475</v>
      </c>
      <c r="B14250">
        <v>2.74</v>
      </c>
    </row>
    <row r="14251" spans="1:6" hidden="1">
      <c r="A14251" s="4">
        <v>43476</v>
      </c>
      <c r="B14251">
        <v>2.71</v>
      </c>
    </row>
    <row r="14252" spans="1:6" hidden="1">
      <c r="A14252" s="4">
        <v>43479</v>
      </c>
      <c r="B14252">
        <v>2.71</v>
      </c>
    </row>
    <row r="14253" spans="1:6" hidden="1">
      <c r="A14253" s="4">
        <v>43480</v>
      </c>
      <c r="B14253">
        <v>2.72</v>
      </c>
    </row>
    <row r="14254" spans="1:6" hidden="1">
      <c r="A14254" s="4">
        <v>43481</v>
      </c>
      <c r="B14254">
        <v>2.73</v>
      </c>
    </row>
    <row r="14255" spans="1:6" hidden="1">
      <c r="A14255" s="4">
        <v>43482</v>
      </c>
      <c r="B14255">
        <v>2.75</v>
      </c>
    </row>
    <row r="14256" spans="1:6" hidden="1">
      <c r="A14256" s="4">
        <v>43483</v>
      </c>
      <c r="B14256">
        <v>2.79</v>
      </c>
    </row>
    <row r="14257" spans="1:2" hidden="1">
      <c r="A14257" s="4">
        <v>43487</v>
      </c>
      <c r="B14257">
        <v>2.74</v>
      </c>
    </row>
    <row r="14258" spans="1:2" hidden="1">
      <c r="A14258" s="4">
        <v>43488</v>
      </c>
      <c r="B14258">
        <v>2.76</v>
      </c>
    </row>
    <row r="14259" spans="1:2" hidden="1">
      <c r="A14259" s="4">
        <v>43489</v>
      </c>
      <c r="B14259">
        <v>2.72</v>
      </c>
    </row>
    <row r="14260" spans="1:2" hidden="1">
      <c r="A14260" s="4">
        <v>43490</v>
      </c>
      <c r="B14260">
        <v>2.76</v>
      </c>
    </row>
    <row r="14261" spans="1:2" hidden="1">
      <c r="A14261" s="4">
        <v>43493</v>
      </c>
      <c r="B14261">
        <v>2.75</v>
      </c>
    </row>
    <row r="14262" spans="1:2" hidden="1">
      <c r="A14262" s="4">
        <v>43494</v>
      </c>
      <c r="B14262">
        <v>2.72</v>
      </c>
    </row>
    <row r="14263" spans="1:2" hidden="1">
      <c r="A14263" s="4">
        <v>43495</v>
      </c>
      <c r="B14263">
        <v>2.7</v>
      </c>
    </row>
    <row r="14264" spans="1:2" hidden="1">
      <c r="A14264" s="4">
        <v>43496</v>
      </c>
      <c r="B14264">
        <v>2.63</v>
      </c>
    </row>
    <row r="14265" spans="1:2" hidden="1">
      <c r="A14265" s="4">
        <v>43497</v>
      </c>
      <c r="B14265">
        <v>2.7</v>
      </c>
    </row>
    <row r="14266" spans="1:2" hidden="1">
      <c r="A14266" s="4">
        <v>43500</v>
      </c>
      <c r="B14266">
        <v>2.73</v>
      </c>
    </row>
    <row r="14267" spans="1:2" hidden="1">
      <c r="A14267" s="4">
        <v>43501</v>
      </c>
      <c r="B14267">
        <v>2.71</v>
      </c>
    </row>
    <row r="14268" spans="1:2" hidden="1">
      <c r="A14268" s="4">
        <v>43502</v>
      </c>
      <c r="B14268">
        <v>2.7</v>
      </c>
    </row>
    <row r="14269" spans="1:2" hidden="1">
      <c r="A14269" s="4">
        <v>43503</v>
      </c>
      <c r="B14269">
        <v>2.65</v>
      </c>
    </row>
    <row r="14270" spans="1:2" hidden="1">
      <c r="A14270" s="4">
        <v>43504</v>
      </c>
      <c r="B14270">
        <v>2.63</v>
      </c>
    </row>
    <row r="14271" spans="1:2" hidden="1">
      <c r="A14271" s="4">
        <v>43507</v>
      </c>
      <c r="B14271">
        <v>2.65</v>
      </c>
    </row>
    <row r="14272" spans="1:2" hidden="1">
      <c r="A14272" s="4">
        <v>43508</v>
      </c>
      <c r="B14272">
        <v>2.68</v>
      </c>
    </row>
    <row r="14273" spans="1:4" hidden="1">
      <c r="A14273" s="4">
        <v>43509</v>
      </c>
      <c r="B14273">
        <v>2.71</v>
      </c>
    </row>
    <row r="14274" spans="1:4" hidden="1">
      <c r="A14274" s="4">
        <v>43510</v>
      </c>
      <c r="B14274">
        <v>2.66</v>
      </c>
    </row>
    <row r="14275" spans="1:4" hidden="1">
      <c r="A14275" s="4">
        <v>43511</v>
      </c>
      <c r="B14275">
        <v>2.66</v>
      </c>
    </row>
    <row r="14276" spans="1:4" hidden="1">
      <c r="A14276" s="4">
        <v>43515</v>
      </c>
      <c r="B14276">
        <v>2.65</v>
      </c>
    </row>
    <row r="14277" spans="1:4" hidden="1">
      <c r="A14277" s="4">
        <v>43516</v>
      </c>
      <c r="B14277">
        <v>2.65</v>
      </c>
    </row>
    <row r="14278" spans="1:4" hidden="1">
      <c r="A14278" s="4">
        <v>43517</v>
      </c>
      <c r="B14278">
        <v>2.69</v>
      </c>
    </row>
    <row r="14279" spans="1:4" hidden="1">
      <c r="A14279" s="4">
        <v>43518</v>
      </c>
      <c r="B14279">
        <v>2.65</v>
      </c>
    </row>
    <row r="14280" spans="1:4" hidden="1">
      <c r="A14280" s="4">
        <v>43521</v>
      </c>
      <c r="B14280">
        <v>2.67</v>
      </c>
    </row>
    <row r="14281" spans="1:4" hidden="1">
      <c r="A14281" s="4">
        <v>43522</v>
      </c>
      <c r="B14281">
        <v>2.64</v>
      </c>
    </row>
    <row r="14282" spans="1:4" hidden="1">
      <c r="A14282" s="4">
        <v>43523</v>
      </c>
      <c r="B14282">
        <v>2.69</v>
      </c>
    </row>
    <row r="14283" spans="1:4" hidden="1">
      <c r="A14283" s="4">
        <v>43524</v>
      </c>
      <c r="B14283">
        <v>2.73</v>
      </c>
    </row>
    <row r="14284" spans="1:4" hidden="1">
      <c r="A14284" s="4">
        <v>43525</v>
      </c>
      <c r="B14284">
        <v>2.76</v>
      </c>
    </row>
    <row r="14285" spans="1:4" hidden="1">
      <c r="A14285" s="4">
        <v>43528</v>
      </c>
      <c r="B14285">
        <v>2.72</v>
      </c>
    </row>
    <row r="14286" spans="1:4" hidden="1">
      <c r="A14286" s="4">
        <v>43529</v>
      </c>
      <c r="B14286">
        <v>2.72</v>
      </c>
    </row>
    <row r="14287" spans="1:4" hidden="1">
      <c r="A14287" s="4">
        <v>43530</v>
      </c>
      <c r="B14287">
        <v>2.69</v>
      </c>
    </row>
    <row r="14288" spans="1:4" hidden="1">
      <c r="A14288" s="4">
        <v>43531</v>
      </c>
      <c r="B14288">
        <v>2.64</v>
      </c>
      <c r="C14288" s="12"/>
      <c r="D14288" s="23"/>
    </row>
    <row r="14289" spans="1:4" hidden="1">
      <c r="A14289" s="4">
        <v>43532</v>
      </c>
      <c r="B14289">
        <v>2.62</v>
      </c>
    </row>
    <row r="14290" spans="1:4" hidden="1">
      <c r="A14290" s="4">
        <v>43535</v>
      </c>
      <c r="B14290">
        <v>2.64</v>
      </c>
    </row>
    <row r="14291" spans="1:4" hidden="1">
      <c r="A14291" s="4">
        <v>43536</v>
      </c>
      <c r="B14291">
        <v>2.61</v>
      </c>
    </row>
    <row r="14292" spans="1:4" hidden="1">
      <c r="A14292" s="4">
        <v>43537</v>
      </c>
      <c r="B14292">
        <v>2.61</v>
      </c>
    </row>
    <row r="14293" spans="1:4" hidden="1">
      <c r="A14293" s="4">
        <v>43538</v>
      </c>
      <c r="B14293">
        <v>2.63</v>
      </c>
    </row>
    <row r="14294" spans="1:4" hidden="1">
      <c r="A14294" s="4">
        <v>43539</v>
      </c>
      <c r="B14294">
        <v>2.59</v>
      </c>
    </row>
    <row r="14295" spans="1:4" hidden="1">
      <c r="A14295" s="4">
        <v>43542</v>
      </c>
      <c r="B14295">
        <v>2.6</v>
      </c>
    </row>
    <row r="14296" spans="1:4" hidden="1">
      <c r="A14296" s="4">
        <v>43543</v>
      </c>
      <c r="B14296">
        <v>2.61</v>
      </c>
    </row>
    <row r="14297" spans="1:4" hidden="1">
      <c r="A14297" s="4">
        <v>43544</v>
      </c>
      <c r="B14297">
        <v>2.54</v>
      </c>
    </row>
    <row r="14298" spans="1:4" hidden="1">
      <c r="A14298" s="4">
        <v>43545</v>
      </c>
      <c r="B14298">
        <v>2.54</v>
      </c>
    </row>
    <row r="14299" spans="1:4" hidden="1">
      <c r="A14299" s="4">
        <v>43546</v>
      </c>
      <c r="B14299">
        <v>2.44</v>
      </c>
    </row>
    <row r="14300" spans="1:4" hidden="1">
      <c r="A14300" s="4">
        <v>43549</v>
      </c>
      <c r="B14300">
        <v>2.4300000000000002</v>
      </c>
    </row>
    <row r="14301" spans="1:4" hidden="1">
      <c r="A14301" s="4">
        <v>43550</v>
      </c>
      <c r="B14301">
        <v>2.41</v>
      </c>
    </row>
    <row r="14302" spans="1:4" hidden="1">
      <c r="A14302" s="4">
        <v>43551</v>
      </c>
      <c r="B14302">
        <v>2.39</v>
      </c>
    </row>
    <row r="14303" spans="1:4" hidden="1">
      <c r="A14303" s="4">
        <v>43552</v>
      </c>
      <c r="B14303">
        <v>2.39</v>
      </c>
    </row>
    <row r="14304" spans="1:4" hidden="1">
      <c r="A14304" s="4">
        <v>43553</v>
      </c>
      <c r="B14304">
        <v>2.41</v>
      </c>
      <c r="C14304" t="s">
        <v>302</v>
      </c>
      <c r="D14304" s="23">
        <f>AVERAGE(B14244:B14304)/100</f>
        <v>2.6529508196721313E-2</v>
      </c>
    </row>
    <row r="14305" spans="1:4" hidden="1">
      <c r="A14305" s="4">
        <v>43556</v>
      </c>
      <c r="B14305">
        <v>2.4900000000000002</v>
      </c>
    </row>
    <row r="14306" spans="1:4" hidden="1">
      <c r="A14306" s="4">
        <v>43557</v>
      </c>
      <c r="B14306">
        <v>2.48</v>
      </c>
    </row>
    <row r="14307" spans="1:4" hidden="1">
      <c r="A14307" s="4">
        <v>43558</v>
      </c>
      <c r="B14307">
        <v>2.52</v>
      </c>
    </row>
    <row r="14308" spans="1:4" hidden="1">
      <c r="A14308" s="4">
        <v>43559</v>
      </c>
      <c r="B14308">
        <v>2.5099999999999998</v>
      </c>
    </row>
    <row r="14309" spans="1:4" hidden="1">
      <c r="A14309" s="4">
        <v>43560</v>
      </c>
      <c r="B14309">
        <v>2.5</v>
      </c>
    </row>
    <row r="14310" spans="1:4" hidden="1">
      <c r="A14310" s="4">
        <v>43563</v>
      </c>
      <c r="B14310">
        <v>2.52</v>
      </c>
    </row>
    <row r="14311" spans="1:4" hidden="1">
      <c r="A14311" s="4">
        <v>43564</v>
      </c>
      <c r="B14311">
        <v>2.5099999999999998</v>
      </c>
    </row>
    <row r="14312" spans="1:4" hidden="1">
      <c r="A14312" s="4">
        <v>43565</v>
      </c>
      <c r="B14312">
        <v>2.48</v>
      </c>
    </row>
    <row r="14313" spans="1:4" hidden="1">
      <c r="A14313" s="4">
        <v>43566</v>
      </c>
      <c r="B14313">
        <v>2.5099999999999998</v>
      </c>
    </row>
    <row r="14314" spans="1:4" hidden="1">
      <c r="A14314" s="4">
        <v>43567</v>
      </c>
      <c r="B14314">
        <v>2.56</v>
      </c>
    </row>
    <row r="14315" spans="1:4" hidden="1">
      <c r="A14315" s="4">
        <v>43570</v>
      </c>
      <c r="B14315">
        <v>2.5499999999999998</v>
      </c>
    </row>
    <row r="14316" spans="1:4" hidden="1">
      <c r="A14316" s="4">
        <v>43571</v>
      </c>
      <c r="B14316">
        <v>2.6</v>
      </c>
    </row>
    <row r="14317" spans="1:4" hidden="1">
      <c r="A14317" s="4">
        <v>43572</v>
      </c>
      <c r="B14317">
        <v>2.59</v>
      </c>
    </row>
    <row r="14318" spans="1:4" hidden="1">
      <c r="A14318" s="4">
        <v>43573</v>
      </c>
      <c r="B14318">
        <v>2.57</v>
      </c>
    </row>
    <row r="14319" spans="1:4" hidden="1">
      <c r="A14319" s="4">
        <v>43577</v>
      </c>
      <c r="B14319">
        <v>2.59</v>
      </c>
    </row>
    <row r="14320" spans="1:4" hidden="1">
      <c r="A14320" s="4">
        <v>43578</v>
      </c>
      <c r="B14320">
        <v>2.57</v>
      </c>
      <c r="C14320" s="12"/>
      <c r="D14320" s="23"/>
    </row>
    <row r="14321" spans="1:2" hidden="1">
      <c r="A14321" s="4">
        <v>43579</v>
      </c>
      <c r="B14321">
        <v>2.5299999999999998</v>
      </c>
    </row>
    <row r="14322" spans="1:2" hidden="1">
      <c r="A14322" s="4">
        <v>43580</v>
      </c>
      <c r="B14322">
        <v>2.54</v>
      </c>
    </row>
    <row r="14323" spans="1:2" hidden="1">
      <c r="A14323" s="4">
        <v>43581</v>
      </c>
      <c r="B14323">
        <v>2.5099999999999998</v>
      </c>
    </row>
    <row r="14324" spans="1:2" hidden="1">
      <c r="A14324" s="4">
        <v>43584</v>
      </c>
      <c r="B14324">
        <v>2.54</v>
      </c>
    </row>
    <row r="14325" spans="1:2" hidden="1">
      <c r="A14325" s="4">
        <v>43585</v>
      </c>
      <c r="B14325">
        <v>2.5099999999999998</v>
      </c>
    </row>
    <row r="14326" spans="1:2" hidden="1">
      <c r="A14326" s="4">
        <v>43586</v>
      </c>
      <c r="B14326">
        <v>2.52</v>
      </c>
    </row>
    <row r="14327" spans="1:2" hidden="1">
      <c r="A14327" s="4">
        <v>43587</v>
      </c>
      <c r="B14327">
        <v>2.5499999999999998</v>
      </c>
    </row>
    <row r="14328" spans="1:2" hidden="1">
      <c r="A14328" s="4">
        <v>43588</v>
      </c>
      <c r="B14328">
        <v>2.54</v>
      </c>
    </row>
    <row r="14329" spans="1:2" hidden="1">
      <c r="A14329" s="4">
        <v>43591</v>
      </c>
      <c r="B14329">
        <v>2.5099999999999998</v>
      </c>
    </row>
    <row r="14330" spans="1:2" hidden="1">
      <c r="A14330" s="4">
        <v>43592</v>
      </c>
      <c r="B14330">
        <v>2.4500000000000002</v>
      </c>
    </row>
    <row r="14331" spans="1:2" hidden="1">
      <c r="A14331" s="4">
        <v>43593</v>
      </c>
      <c r="B14331">
        <v>2.4900000000000002</v>
      </c>
    </row>
    <row r="14332" spans="1:2" hidden="1">
      <c r="A14332" s="4">
        <v>43594</v>
      </c>
      <c r="B14332">
        <v>2.4500000000000002</v>
      </c>
    </row>
    <row r="14333" spans="1:2" hidden="1">
      <c r="A14333" s="4">
        <v>43595</v>
      </c>
      <c r="B14333">
        <v>2.4700000000000002</v>
      </c>
    </row>
    <row r="14334" spans="1:2" hidden="1">
      <c r="A14334" s="4">
        <v>43598</v>
      </c>
      <c r="B14334">
        <v>2.4</v>
      </c>
    </row>
    <row r="14335" spans="1:2" hidden="1">
      <c r="A14335" s="4">
        <v>43599</v>
      </c>
      <c r="B14335">
        <v>2.42</v>
      </c>
    </row>
    <row r="14336" spans="1:2" hidden="1">
      <c r="A14336" s="4">
        <v>43600</v>
      </c>
      <c r="B14336">
        <v>2.37</v>
      </c>
    </row>
    <row r="14337" spans="1:4" hidden="1">
      <c r="A14337" s="4">
        <v>43601</v>
      </c>
      <c r="B14337">
        <v>2.4</v>
      </c>
    </row>
    <row r="14338" spans="1:4" hidden="1">
      <c r="A14338" s="4">
        <v>43602</v>
      </c>
      <c r="B14338">
        <v>2.39</v>
      </c>
    </row>
    <row r="14339" spans="1:4" hidden="1">
      <c r="A14339" s="4">
        <v>43605</v>
      </c>
      <c r="B14339">
        <v>2.41</v>
      </c>
    </row>
    <row r="14340" spans="1:4" hidden="1">
      <c r="A14340" s="4">
        <v>43606</v>
      </c>
      <c r="B14340">
        <v>2.4300000000000002</v>
      </c>
    </row>
    <row r="14341" spans="1:4" hidden="1">
      <c r="A14341" s="4">
        <v>43607</v>
      </c>
      <c r="B14341">
        <v>2.39</v>
      </c>
    </row>
    <row r="14342" spans="1:4" hidden="1">
      <c r="A14342" s="4">
        <v>43608</v>
      </c>
      <c r="B14342">
        <v>2.31</v>
      </c>
    </row>
    <row r="14343" spans="1:4" hidden="1">
      <c r="A14343" s="4">
        <v>43609</v>
      </c>
      <c r="B14343">
        <v>2.3199999999999998</v>
      </c>
    </row>
    <row r="14344" spans="1:4" hidden="1">
      <c r="A14344" s="4">
        <v>43613</v>
      </c>
      <c r="B14344">
        <v>2.2599999999999998</v>
      </c>
    </row>
    <row r="14345" spans="1:4" hidden="1">
      <c r="A14345" s="4">
        <v>43614</v>
      </c>
      <c r="B14345">
        <v>2.25</v>
      </c>
    </row>
    <row r="14346" spans="1:4" hidden="1">
      <c r="A14346" s="4">
        <v>43615</v>
      </c>
      <c r="B14346">
        <v>2.2200000000000002</v>
      </c>
    </row>
    <row r="14347" spans="1:4" hidden="1">
      <c r="A14347" s="4">
        <v>43616</v>
      </c>
      <c r="B14347">
        <v>2.14</v>
      </c>
    </row>
    <row r="14348" spans="1:4" hidden="1">
      <c r="A14348" s="4">
        <v>43619</v>
      </c>
      <c r="B14348">
        <v>2.0699999999999998</v>
      </c>
    </row>
    <row r="14349" spans="1:4" hidden="1">
      <c r="A14349" s="4">
        <v>43620</v>
      </c>
      <c r="B14349">
        <v>2.12</v>
      </c>
    </row>
    <row r="14350" spans="1:4" hidden="1">
      <c r="A14350" s="4">
        <v>43621</v>
      </c>
      <c r="B14350">
        <v>2.12</v>
      </c>
    </row>
    <row r="14351" spans="1:4" hidden="1">
      <c r="A14351" s="4">
        <v>43622</v>
      </c>
      <c r="B14351">
        <v>2.12</v>
      </c>
    </row>
    <row r="14352" spans="1:4" hidden="1">
      <c r="A14352" s="4">
        <v>43623</v>
      </c>
      <c r="B14352">
        <v>2.09</v>
      </c>
      <c r="C14352" s="12"/>
      <c r="D14352" s="23"/>
    </row>
    <row r="14353" spans="1:4" hidden="1">
      <c r="A14353" s="4">
        <v>43626</v>
      </c>
      <c r="B14353">
        <v>2.15</v>
      </c>
    </row>
    <row r="14354" spans="1:4" hidden="1">
      <c r="A14354" s="4">
        <v>43627</v>
      </c>
      <c r="B14354">
        <v>2.15</v>
      </c>
    </row>
    <row r="14355" spans="1:4" hidden="1">
      <c r="A14355" s="4">
        <v>43628</v>
      </c>
      <c r="B14355">
        <v>2.13</v>
      </c>
    </row>
    <row r="14356" spans="1:4" hidden="1">
      <c r="A14356" s="4">
        <v>43629</v>
      </c>
      <c r="B14356">
        <v>2.1</v>
      </c>
    </row>
    <row r="14357" spans="1:4" hidden="1">
      <c r="A14357" s="4">
        <v>43630</v>
      </c>
      <c r="B14357">
        <v>2.09</v>
      </c>
    </row>
    <row r="14358" spans="1:4" hidden="1">
      <c r="A14358" s="4">
        <v>43633</v>
      </c>
      <c r="B14358">
        <v>2.09</v>
      </c>
    </row>
    <row r="14359" spans="1:4" hidden="1">
      <c r="A14359" s="4">
        <v>43634</v>
      </c>
      <c r="B14359">
        <v>2.06</v>
      </c>
    </row>
    <row r="14360" spans="1:4" hidden="1">
      <c r="A14360" s="4">
        <v>43635</v>
      </c>
      <c r="B14360">
        <v>2.0299999999999998</v>
      </c>
    </row>
    <row r="14361" spans="1:4" hidden="1">
      <c r="A14361" s="4">
        <v>43636</v>
      </c>
      <c r="B14361">
        <v>2.0099999999999998</v>
      </c>
    </row>
    <row r="14362" spans="1:4" hidden="1">
      <c r="A14362" s="4">
        <v>43637</v>
      </c>
      <c r="B14362">
        <v>2.0699999999999998</v>
      </c>
    </row>
    <row r="14363" spans="1:4" hidden="1">
      <c r="A14363" s="4">
        <v>43640</v>
      </c>
      <c r="B14363">
        <v>2.02</v>
      </c>
    </row>
    <row r="14364" spans="1:4" hidden="1">
      <c r="A14364" s="4">
        <v>43641</v>
      </c>
      <c r="B14364">
        <v>2</v>
      </c>
    </row>
    <row r="14365" spans="1:4" hidden="1">
      <c r="A14365" s="4">
        <v>43642</v>
      </c>
      <c r="B14365">
        <v>2.0499999999999998</v>
      </c>
    </row>
    <row r="14366" spans="1:4" hidden="1">
      <c r="A14366" s="4">
        <v>43643</v>
      </c>
      <c r="B14366">
        <v>2.0099999999999998</v>
      </c>
    </row>
    <row r="14367" spans="1:4" hidden="1">
      <c r="A14367" s="4">
        <v>43644</v>
      </c>
      <c r="B14367">
        <v>2</v>
      </c>
      <c r="C14367" t="s">
        <v>303</v>
      </c>
      <c r="D14367" s="23">
        <f>AVERAGE(B14305:B14367)/100</f>
        <v>2.3388888888888893E-2</v>
      </c>
    </row>
    <row r="14368" spans="1:4" hidden="1">
      <c r="A14368" s="4">
        <v>43647</v>
      </c>
      <c r="B14368">
        <v>2.0299999999999998</v>
      </c>
    </row>
    <row r="14369" spans="1:2" hidden="1">
      <c r="A14369" s="4">
        <v>43648</v>
      </c>
      <c r="B14369">
        <v>1.98</v>
      </c>
    </row>
    <row r="14370" spans="1:2" hidden="1">
      <c r="A14370" s="4">
        <v>43649</v>
      </c>
      <c r="B14370">
        <v>1.96</v>
      </c>
    </row>
    <row r="14371" spans="1:2" hidden="1">
      <c r="A14371" s="4">
        <v>43651</v>
      </c>
      <c r="B14371">
        <v>2.04</v>
      </c>
    </row>
    <row r="14372" spans="1:2" hidden="1">
      <c r="A14372" s="4">
        <v>43654</v>
      </c>
      <c r="B14372">
        <v>2.0499999999999998</v>
      </c>
    </row>
    <row r="14373" spans="1:2" hidden="1">
      <c r="A14373" s="4">
        <v>43655</v>
      </c>
      <c r="B14373">
        <v>2.0699999999999998</v>
      </c>
    </row>
    <row r="14374" spans="1:2" hidden="1">
      <c r="A14374" s="4">
        <v>43656</v>
      </c>
      <c r="B14374">
        <v>2.0699999999999998</v>
      </c>
    </row>
    <row r="14375" spans="1:2" hidden="1">
      <c r="A14375" s="4">
        <v>43657</v>
      </c>
      <c r="B14375">
        <v>2.13</v>
      </c>
    </row>
    <row r="14376" spans="1:2" hidden="1">
      <c r="A14376" s="4">
        <v>43658</v>
      </c>
      <c r="B14376">
        <v>2.12</v>
      </c>
    </row>
    <row r="14377" spans="1:2" hidden="1">
      <c r="A14377" s="4">
        <v>43661</v>
      </c>
      <c r="B14377">
        <v>2.09</v>
      </c>
    </row>
    <row r="14378" spans="1:2" hidden="1">
      <c r="A14378" s="4">
        <v>43662</v>
      </c>
      <c r="B14378">
        <v>2.13</v>
      </c>
    </row>
    <row r="14379" spans="1:2" hidden="1">
      <c r="A14379" s="4">
        <v>43663</v>
      </c>
      <c r="B14379">
        <v>2.06</v>
      </c>
    </row>
    <row r="14380" spans="1:2" hidden="1">
      <c r="A14380" s="4">
        <v>43664</v>
      </c>
      <c r="B14380">
        <v>2.04</v>
      </c>
    </row>
    <row r="14381" spans="1:2" hidden="1">
      <c r="A14381" s="4">
        <v>43665</v>
      </c>
      <c r="B14381">
        <v>2.0499999999999998</v>
      </c>
    </row>
    <row r="14382" spans="1:2" hidden="1">
      <c r="A14382" s="4">
        <v>43668</v>
      </c>
      <c r="B14382">
        <v>2.0499999999999998</v>
      </c>
    </row>
    <row r="14383" spans="1:2" hidden="1">
      <c r="A14383" s="4">
        <v>43669</v>
      </c>
      <c r="B14383">
        <v>2.08</v>
      </c>
    </row>
    <row r="14384" spans="1:2" hidden="1">
      <c r="A14384" s="4">
        <v>43670</v>
      </c>
      <c r="B14384">
        <v>2.0499999999999998</v>
      </c>
    </row>
    <row r="14385" spans="1:2" hidden="1">
      <c r="A14385" s="4">
        <v>43671</v>
      </c>
      <c r="B14385">
        <v>2.08</v>
      </c>
    </row>
    <row r="14386" spans="1:2" hidden="1">
      <c r="A14386" s="4">
        <v>43672</v>
      </c>
      <c r="B14386">
        <v>2.08</v>
      </c>
    </row>
    <row r="14387" spans="1:2" hidden="1">
      <c r="A14387" s="4">
        <v>43675</v>
      </c>
      <c r="B14387">
        <v>2.06</v>
      </c>
    </row>
    <row r="14388" spans="1:2" hidden="1">
      <c r="A14388" s="4">
        <v>43676</v>
      </c>
      <c r="B14388">
        <v>2.06</v>
      </c>
    </row>
    <row r="14389" spans="1:2" hidden="1">
      <c r="A14389" s="4">
        <v>43677</v>
      </c>
      <c r="B14389">
        <v>2.02</v>
      </c>
    </row>
    <row r="14390" spans="1:2" hidden="1">
      <c r="A14390" s="4">
        <v>43678</v>
      </c>
      <c r="B14390">
        <v>1.9</v>
      </c>
    </row>
    <row r="14391" spans="1:2" hidden="1">
      <c r="A14391" s="4">
        <v>43679</v>
      </c>
      <c r="B14391">
        <v>1.86</v>
      </c>
    </row>
    <row r="14392" spans="1:2" hidden="1">
      <c r="A14392" s="4">
        <v>43682</v>
      </c>
      <c r="B14392">
        <v>1.75</v>
      </c>
    </row>
    <row r="14393" spans="1:2" hidden="1">
      <c r="A14393" s="4">
        <v>43683</v>
      </c>
      <c r="B14393">
        <v>1.73</v>
      </c>
    </row>
    <row r="14394" spans="1:2" hidden="1">
      <c r="A14394" s="4">
        <v>43684</v>
      </c>
      <c r="B14394">
        <v>1.71</v>
      </c>
    </row>
    <row r="14395" spans="1:2" hidden="1">
      <c r="A14395" s="4">
        <v>43685</v>
      </c>
      <c r="B14395">
        <v>1.72</v>
      </c>
    </row>
    <row r="14396" spans="1:2" hidden="1">
      <c r="A14396" s="4">
        <v>43686</v>
      </c>
      <c r="B14396">
        <v>1.74</v>
      </c>
    </row>
    <row r="14397" spans="1:2" hidden="1">
      <c r="A14397" s="4">
        <v>43689</v>
      </c>
      <c r="B14397">
        <v>1.65</v>
      </c>
    </row>
    <row r="14398" spans="1:2" hidden="1">
      <c r="A14398" s="4">
        <v>43690</v>
      </c>
      <c r="B14398">
        <v>1.68</v>
      </c>
    </row>
    <row r="14399" spans="1:2" hidden="1">
      <c r="A14399" s="4">
        <v>43691</v>
      </c>
      <c r="B14399">
        <v>1.59</v>
      </c>
    </row>
    <row r="14400" spans="1:2" hidden="1">
      <c r="A14400" s="4">
        <v>43692</v>
      </c>
      <c r="B14400">
        <v>1.52</v>
      </c>
    </row>
    <row r="14401" spans="1:4" hidden="1">
      <c r="A14401" s="4">
        <v>43693</v>
      </c>
      <c r="B14401">
        <v>1.55</v>
      </c>
    </row>
    <row r="14402" spans="1:4" hidden="1">
      <c r="A14402" s="4">
        <v>43696</v>
      </c>
      <c r="B14402">
        <v>1.6</v>
      </c>
    </row>
    <row r="14403" spans="1:4" hidden="1">
      <c r="A14403" s="4">
        <v>43697</v>
      </c>
      <c r="B14403">
        <v>1.55</v>
      </c>
    </row>
    <row r="14404" spans="1:4" hidden="1">
      <c r="A14404" s="4">
        <v>43698</v>
      </c>
      <c r="B14404">
        <v>1.59</v>
      </c>
    </row>
    <row r="14405" spans="1:4" hidden="1">
      <c r="A14405" s="4">
        <v>43699</v>
      </c>
      <c r="B14405">
        <v>1.62</v>
      </c>
    </row>
    <row r="14406" spans="1:4" hidden="1">
      <c r="A14406" s="4">
        <v>43700</v>
      </c>
      <c r="B14406">
        <v>1.52</v>
      </c>
    </row>
    <row r="14407" spans="1:4" hidden="1">
      <c r="A14407" s="4">
        <v>43703</v>
      </c>
      <c r="B14407">
        <v>1.54</v>
      </c>
    </row>
    <row r="14408" spans="1:4" hidden="1">
      <c r="A14408" s="4">
        <v>43704</v>
      </c>
      <c r="B14408">
        <v>1.49</v>
      </c>
    </row>
    <row r="14409" spans="1:4" hidden="1">
      <c r="A14409" s="4">
        <v>43705</v>
      </c>
      <c r="B14409">
        <v>1.47</v>
      </c>
    </row>
    <row r="14410" spans="1:4" hidden="1">
      <c r="A14410" s="4">
        <v>43706</v>
      </c>
      <c r="B14410">
        <v>1.5</v>
      </c>
    </row>
    <row r="14411" spans="1:4" hidden="1">
      <c r="A14411" s="4">
        <v>43707</v>
      </c>
      <c r="B14411">
        <v>1.5</v>
      </c>
    </row>
    <row r="14412" spans="1:4" hidden="1">
      <c r="A14412" s="4">
        <v>43711</v>
      </c>
      <c r="B14412">
        <v>1.47</v>
      </c>
    </row>
    <row r="14413" spans="1:4" hidden="1">
      <c r="A14413" s="4">
        <v>43712</v>
      </c>
      <c r="B14413">
        <v>1.47</v>
      </c>
    </row>
    <row r="14414" spans="1:4" hidden="1">
      <c r="A14414" s="4">
        <v>43713</v>
      </c>
      <c r="B14414">
        <v>1.57</v>
      </c>
      <c r="C14414" s="12"/>
      <c r="D14414" s="23"/>
    </row>
    <row r="14415" spans="1:4" hidden="1">
      <c r="A14415" s="4">
        <v>43714</v>
      </c>
      <c r="B14415">
        <v>1.55</v>
      </c>
    </row>
    <row r="14416" spans="1:4" hidden="1">
      <c r="A14416" s="4">
        <v>43717</v>
      </c>
      <c r="B14416">
        <v>1.63</v>
      </c>
    </row>
    <row r="14417" spans="1:4" hidden="1">
      <c r="A14417" s="4">
        <v>43718</v>
      </c>
      <c r="B14417">
        <v>1.72</v>
      </c>
    </row>
    <row r="14418" spans="1:4" hidden="1">
      <c r="A14418" s="4">
        <v>43719</v>
      </c>
      <c r="B14418">
        <v>1.75</v>
      </c>
    </row>
    <row r="14419" spans="1:4" hidden="1">
      <c r="A14419" s="4">
        <v>43720</v>
      </c>
      <c r="B14419">
        <v>1.79</v>
      </c>
    </row>
    <row r="14420" spans="1:4" hidden="1">
      <c r="A14420" s="4">
        <v>43721</v>
      </c>
      <c r="B14420">
        <v>1.9</v>
      </c>
    </row>
    <row r="14421" spans="1:4" hidden="1">
      <c r="A14421" s="4">
        <v>43724</v>
      </c>
      <c r="B14421">
        <v>1.84</v>
      </c>
    </row>
    <row r="14422" spans="1:4" hidden="1">
      <c r="A14422" s="4">
        <v>43725</v>
      </c>
      <c r="B14422">
        <v>1.81</v>
      </c>
    </row>
    <row r="14423" spans="1:4" hidden="1">
      <c r="A14423" s="4">
        <v>43726</v>
      </c>
      <c r="B14423">
        <v>1.8</v>
      </c>
    </row>
    <row r="14424" spans="1:4" hidden="1">
      <c r="A14424" s="4">
        <v>43727</v>
      </c>
      <c r="B14424">
        <v>1.79</v>
      </c>
    </row>
    <row r="14425" spans="1:4" hidden="1">
      <c r="A14425" s="4">
        <v>43728</v>
      </c>
      <c r="B14425">
        <v>1.74</v>
      </c>
    </row>
    <row r="14426" spans="1:4" hidden="1">
      <c r="A14426" s="4">
        <v>43731</v>
      </c>
      <c r="B14426">
        <v>1.72</v>
      </c>
    </row>
    <row r="14427" spans="1:4" hidden="1">
      <c r="A14427" s="4">
        <v>43732</v>
      </c>
      <c r="B14427">
        <v>1.64</v>
      </c>
    </row>
    <row r="14428" spans="1:4" hidden="1">
      <c r="A14428" s="4">
        <v>43733</v>
      </c>
      <c r="B14428">
        <v>1.73</v>
      </c>
    </row>
    <row r="14429" spans="1:4" hidden="1">
      <c r="A14429" s="4">
        <v>43734</v>
      </c>
      <c r="B14429">
        <v>1.7</v>
      </c>
    </row>
    <row r="14430" spans="1:4" hidden="1">
      <c r="A14430" s="4">
        <v>43735</v>
      </c>
      <c r="B14430">
        <v>1.69</v>
      </c>
    </row>
    <row r="14431" spans="1:4" hidden="1">
      <c r="A14431" s="4">
        <v>43738</v>
      </c>
      <c r="B14431">
        <v>1.68</v>
      </c>
      <c r="C14431" t="s">
        <v>310</v>
      </c>
      <c r="D14431" s="23">
        <f>AVERAGE(B14368:B14431)/100</f>
        <v>1.7979687499999997E-2</v>
      </c>
    </row>
    <row r="14432" spans="1:4" hidden="1">
      <c r="A14432" s="4">
        <v>43739</v>
      </c>
      <c r="B14432">
        <v>1.65</v>
      </c>
    </row>
    <row r="14433" spans="1:2" hidden="1">
      <c r="A14433" s="4">
        <v>43740</v>
      </c>
      <c r="B14433">
        <v>1.6</v>
      </c>
    </row>
    <row r="14434" spans="1:2" hidden="1">
      <c r="A14434" s="4">
        <v>43741</v>
      </c>
      <c r="B14434">
        <v>1.54</v>
      </c>
    </row>
    <row r="14435" spans="1:2" hidden="1">
      <c r="A14435" s="4">
        <v>43742</v>
      </c>
      <c r="B14435">
        <v>1.52</v>
      </c>
    </row>
    <row r="14436" spans="1:2" hidden="1">
      <c r="A14436" s="4">
        <v>43745</v>
      </c>
      <c r="B14436">
        <v>1.56</v>
      </c>
    </row>
    <row r="14437" spans="1:2" hidden="1">
      <c r="A14437" s="4">
        <v>43746</v>
      </c>
      <c r="B14437">
        <v>1.54</v>
      </c>
    </row>
    <row r="14438" spans="1:2" hidden="1">
      <c r="A14438" s="4">
        <v>43747</v>
      </c>
      <c r="B14438">
        <v>1.59</v>
      </c>
    </row>
    <row r="14439" spans="1:2" hidden="1">
      <c r="A14439" s="4">
        <v>43748</v>
      </c>
      <c r="B14439">
        <v>1.67</v>
      </c>
    </row>
    <row r="14440" spans="1:2" hidden="1">
      <c r="A14440" s="4">
        <v>43749</v>
      </c>
      <c r="B14440">
        <v>1.76</v>
      </c>
    </row>
    <row r="14441" spans="1:2" hidden="1">
      <c r="A14441" s="4">
        <v>43753</v>
      </c>
      <c r="B14441">
        <v>1.77</v>
      </c>
    </row>
    <row r="14442" spans="1:2" hidden="1">
      <c r="A14442" s="4">
        <v>43754</v>
      </c>
      <c r="B14442">
        <v>1.75</v>
      </c>
    </row>
    <row r="14443" spans="1:2" hidden="1">
      <c r="A14443" s="4">
        <v>43755</v>
      </c>
      <c r="B14443">
        <v>1.76</v>
      </c>
    </row>
    <row r="14444" spans="1:2" hidden="1">
      <c r="A14444" s="4">
        <v>43756</v>
      </c>
      <c r="B14444">
        <v>1.76</v>
      </c>
    </row>
    <row r="14445" spans="1:2" hidden="1">
      <c r="A14445" s="4">
        <v>43759</v>
      </c>
      <c r="B14445">
        <v>1.8</v>
      </c>
    </row>
    <row r="14446" spans="1:2" hidden="1">
      <c r="A14446" s="4">
        <v>43760</v>
      </c>
      <c r="B14446">
        <v>1.78</v>
      </c>
    </row>
    <row r="14447" spans="1:2" hidden="1">
      <c r="A14447" s="4">
        <v>43761</v>
      </c>
      <c r="B14447">
        <v>1.77</v>
      </c>
    </row>
    <row r="14448" spans="1:2" hidden="1">
      <c r="A14448" s="4">
        <v>43762</v>
      </c>
      <c r="B14448">
        <v>1.77</v>
      </c>
    </row>
    <row r="14449" spans="1:2" hidden="1">
      <c r="A14449" s="4">
        <v>43763</v>
      </c>
      <c r="B14449">
        <v>1.8</v>
      </c>
    </row>
    <row r="14450" spans="1:2" hidden="1">
      <c r="A14450" s="4">
        <v>43766</v>
      </c>
      <c r="B14450">
        <v>1.85</v>
      </c>
    </row>
    <row r="14451" spans="1:2" hidden="1">
      <c r="A14451" s="4">
        <v>43767</v>
      </c>
      <c r="B14451">
        <v>1.84</v>
      </c>
    </row>
    <row r="14452" spans="1:2" hidden="1">
      <c r="A14452" s="4">
        <v>43768</v>
      </c>
      <c r="B14452">
        <v>1.78</v>
      </c>
    </row>
    <row r="14453" spans="1:2" hidden="1">
      <c r="A14453" s="4">
        <v>43769</v>
      </c>
      <c r="B14453">
        <v>1.69</v>
      </c>
    </row>
    <row r="14454" spans="1:2" hidden="1">
      <c r="A14454" s="4">
        <v>43770</v>
      </c>
      <c r="B14454">
        <v>1.73</v>
      </c>
    </row>
    <row r="14455" spans="1:2" hidden="1">
      <c r="A14455" s="4">
        <v>43773</v>
      </c>
      <c r="B14455">
        <v>1.79</v>
      </c>
    </row>
    <row r="14456" spans="1:2" hidden="1">
      <c r="A14456" s="4">
        <v>43774</v>
      </c>
      <c r="B14456">
        <v>1.86</v>
      </c>
    </row>
    <row r="14457" spans="1:2" hidden="1">
      <c r="A14457" s="4">
        <v>43775</v>
      </c>
      <c r="B14457">
        <v>1.81</v>
      </c>
    </row>
    <row r="14458" spans="1:2" hidden="1">
      <c r="A14458" s="4">
        <v>43776</v>
      </c>
      <c r="B14458">
        <v>1.92</v>
      </c>
    </row>
    <row r="14459" spans="1:2" hidden="1">
      <c r="A14459" s="4">
        <v>43777</v>
      </c>
      <c r="B14459">
        <v>1.94</v>
      </c>
    </row>
    <row r="14460" spans="1:2" hidden="1">
      <c r="A14460" s="4">
        <v>43781</v>
      </c>
      <c r="B14460">
        <v>1.92</v>
      </c>
    </row>
    <row r="14461" spans="1:2" hidden="1">
      <c r="A14461" s="4">
        <v>43782</v>
      </c>
      <c r="B14461">
        <v>1.88</v>
      </c>
    </row>
    <row r="14462" spans="1:2" hidden="1">
      <c r="A14462" s="4">
        <v>43783</v>
      </c>
      <c r="B14462">
        <v>1.82</v>
      </c>
    </row>
    <row r="14463" spans="1:2" hidden="1">
      <c r="A14463" s="4">
        <v>43784</v>
      </c>
      <c r="B14463">
        <v>1.84</v>
      </c>
    </row>
    <row r="14464" spans="1:2" hidden="1">
      <c r="A14464" s="4">
        <v>43787</v>
      </c>
      <c r="B14464">
        <v>1.81</v>
      </c>
    </row>
    <row r="14465" spans="1:4" hidden="1">
      <c r="A14465" s="4">
        <v>43788</v>
      </c>
      <c r="B14465">
        <v>1.79</v>
      </c>
    </row>
    <row r="14466" spans="1:4" hidden="1">
      <c r="A14466" s="4">
        <v>43789</v>
      </c>
      <c r="B14466">
        <v>1.73</v>
      </c>
    </row>
    <row r="14467" spans="1:4" hidden="1">
      <c r="A14467" s="4">
        <v>43790</v>
      </c>
      <c r="B14467">
        <v>1.77</v>
      </c>
    </row>
    <row r="14468" spans="1:4" hidden="1">
      <c r="A14468" s="4">
        <v>43791</v>
      </c>
      <c r="B14468">
        <v>1.77</v>
      </c>
    </row>
    <row r="14469" spans="1:4" hidden="1">
      <c r="A14469" s="4">
        <v>43794</v>
      </c>
      <c r="B14469">
        <v>1.76</v>
      </c>
    </row>
    <row r="14470" spans="1:4" hidden="1">
      <c r="A14470" s="4">
        <v>43795</v>
      </c>
      <c r="B14470">
        <v>1.74</v>
      </c>
    </row>
    <row r="14471" spans="1:4" hidden="1">
      <c r="A14471" s="4">
        <v>43796</v>
      </c>
      <c r="B14471">
        <v>1.77</v>
      </c>
    </row>
    <row r="14472" spans="1:4" hidden="1">
      <c r="A14472" s="4">
        <v>43798</v>
      </c>
      <c r="B14472">
        <v>1.78</v>
      </c>
    </row>
    <row r="14473" spans="1:4" hidden="1">
      <c r="A14473" s="4">
        <v>43801</v>
      </c>
      <c r="B14473">
        <v>1.83</v>
      </c>
    </row>
    <row r="14474" spans="1:4" hidden="1">
      <c r="A14474" s="4">
        <v>43802</v>
      </c>
      <c r="B14474">
        <v>1.72</v>
      </c>
    </row>
    <row r="14475" spans="1:4" hidden="1">
      <c r="A14475" s="4">
        <v>43803</v>
      </c>
      <c r="B14475">
        <v>1.77</v>
      </c>
      <c r="C14475" s="12"/>
      <c r="D14475" s="23"/>
    </row>
    <row r="14476" spans="1:4" hidden="1">
      <c r="A14476" s="4">
        <v>43804</v>
      </c>
      <c r="B14476">
        <v>1.8</v>
      </c>
    </row>
    <row r="14477" spans="1:4" hidden="1">
      <c r="A14477" s="4">
        <v>43805</v>
      </c>
      <c r="B14477">
        <v>1.84</v>
      </c>
    </row>
    <row r="14478" spans="1:4" hidden="1">
      <c r="A14478" s="4">
        <v>43808</v>
      </c>
      <c r="B14478">
        <v>1.83</v>
      </c>
    </row>
    <row r="14479" spans="1:4" hidden="1">
      <c r="A14479" s="4">
        <v>43809</v>
      </c>
      <c r="B14479">
        <v>1.85</v>
      </c>
    </row>
    <row r="14480" spans="1:4" hidden="1">
      <c r="A14480" s="4">
        <v>43810</v>
      </c>
      <c r="B14480">
        <v>1.79</v>
      </c>
    </row>
    <row r="14481" spans="1:6" hidden="1">
      <c r="A14481" s="4">
        <v>43811</v>
      </c>
      <c r="B14481">
        <v>1.9</v>
      </c>
    </row>
    <row r="14482" spans="1:6" hidden="1">
      <c r="A14482" s="4">
        <v>43812</v>
      </c>
      <c r="B14482">
        <v>1.82</v>
      </c>
    </row>
    <row r="14483" spans="1:6" hidden="1">
      <c r="A14483" s="4">
        <v>43815</v>
      </c>
      <c r="B14483">
        <v>1.89</v>
      </c>
    </row>
    <row r="14484" spans="1:6" hidden="1">
      <c r="A14484" s="4">
        <v>43816</v>
      </c>
      <c r="B14484">
        <v>1.89</v>
      </c>
    </row>
    <row r="14485" spans="1:6" hidden="1">
      <c r="A14485" s="4">
        <v>43817</v>
      </c>
      <c r="B14485">
        <v>1.92</v>
      </c>
    </row>
    <row r="14486" spans="1:6" hidden="1">
      <c r="A14486" s="4">
        <v>43818</v>
      </c>
      <c r="B14486">
        <v>1.92</v>
      </c>
    </row>
    <row r="14487" spans="1:6" hidden="1">
      <c r="A14487" s="4">
        <v>43819</v>
      </c>
      <c r="B14487">
        <v>1.92</v>
      </c>
    </row>
    <row r="14488" spans="1:6" hidden="1">
      <c r="A14488" s="4">
        <v>43822</v>
      </c>
      <c r="B14488">
        <v>1.93</v>
      </c>
    </row>
    <row r="14489" spans="1:6" hidden="1">
      <c r="A14489" s="4">
        <v>43823</v>
      </c>
      <c r="B14489">
        <v>1.9</v>
      </c>
    </row>
    <row r="14490" spans="1:6" hidden="1">
      <c r="A14490" s="4">
        <v>43825</v>
      </c>
      <c r="B14490">
        <v>1.9</v>
      </c>
    </row>
    <row r="14491" spans="1:6" hidden="1">
      <c r="A14491" s="4">
        <v>43826</v>
      </c>
      <c r="B14491">
        <v>1.88</v>
      </c>
    </row>
    <row r="14492" spans="1:6" hidden="1">
      <c r="A14492" s="4">
        <v>43829</v>
      </c>
      <c r="B14492">
        <v>1.9</v>
      </c>
    </row>
    <row r="14493" spans="1:6">
      <c r="A14493" s="4">
        <v>43830</v>
      </c>
      <c r="B14493">
        <v>1.92</v>
      </c>
      <c r="C14493" t="s">
        <v>311</v>
      </c>
      <c r="D14493" s="23">
        <f>AVERAGE(B14432:B14493)/100</f>
        <v>1.791935483870968E-2</v>
      </c>
      <c r="E14493">
        <v>2019</v>
      </c>
      <c r="F14493" s="23">
        <f>AVERAGE(B14244:B14493)/100</f>
        <v>2.1413999999999982E-2</v>
      </c>
    </row>
    <row r="14494" spans="1:6" hidden="1">
      <c r="A14494" s="4">
        <v>43832</v>
      </c>
      <c r="B14494">
        <v>1.88</v>
      </c>
    </row>
    <row r="14495" spans="1:6" hidden="1">
      <c r="A14495" s="4">
        <v>43833</v>
      </c>
      <c r="B14495">
        <v>1.8</v>
      </c>
    </row>
    <row r="14496" spans="1:6" hidden="1">
      <c r="A14496" s="4">
        <v>43836</v>
      </c>
      <c r="B14496">
        <v>1.81</v>
      </c>
    </row>
    <row r="14497" spans="1:2" hidden="1">
      <c r="A14497" s="4">
        <v>43837</v>
      </c>
      <c r="B14497">
        <v>1.83</v>
      </c>
    </row>
    <row r="14498" spans="1:2" hidden="1">
      <c r="A14498" s="4">
        <v>43838</v>
      </c>
      <c r="B14498">
        <v>1.87</v>
      </c>
    </row>
    <row r="14499" spans="1:2" hidden="1">
      <c r="A14499" s="4">
        <v>43839</v>
      </c>
      <c r="B14499">
        <v>1.85</v>
      </c>
    </row>
    <row r="14500" spans="1:2" hidden="1">
      <c r="A14500" s="4">
        <v>43840</v>
      </c>
      <c r="B14500">
        <v>1.83</v>
      </c>
    </row>
    <row r="14501" spans="1:2" hidden="1">
      <c r="A14501" s="4">
        <v>43843</v>
      </c>
      <c r="B14501">
        <v>1.85</v>
      </c>
    </row>
    <row r="14502" spans="1:2" hidden="1">
      <c r="A14502" s="4">
        <v>43844</v>
      </c>
      <c r="B14502">
        <v>1.82</v>
      </c>
    </row>
    <row r="14503" spans="1:2" hidden="1">
      <c r="A14503" s="4">
        <v>43845</v>
      </c>
      <c r="B14503">
        <v>1.79</v>
      </c>
    </row>
    <row r="14504" spans="1:2" hidden="1">
      <c r="A14504" s="4">
        <v>43846</v>
      </c>
      <c r="B14504">
        <v>1.81</v>
      </c>
    </row>
    <row r="14505" spans="1:2" hidden="1">
      <c r="A14505" s="4">
        <v>43847</v>
      </c>
      <c r="B14505">
        <v>1.84</v>
      </c>
    </row>
    <row r="14506" spans="1:2" hidden="1">
      <c r="A14506" s="4">
        <v>43851</v>
      </c>
      <c r="B14506">
        <v>1.78</v>
      </c>
    </row>
    <row r="14507" spans="1:2" hidden="1">
      <c r="A14507" s="4">
        <v>43852</v>
      </c>
      <c r="B14507">
        <v>1.77</v>
      </c>
    </row>
    <row r="14508" spans="1:2" hidden="1">
      <c r="A14508" s="4">
        <v>43853</v>
      </c>
      <c r="B14508">
        <v>1.74</v>
      </c>
    </row>
    <row r="14509" spans="1:2" hidden="1">
      <c r="A14509" s="4">
        <v>43854</v>
      </c>
      <c r="B14509">
        <v>1.7</v>
      </c>
    </row>
    <row r="14510" spans="1:2" hidden="1">
      <c r="A14510" s="4">
        <v>43857</v>
      </c>
      <c r="B14510">
        <v>1.61</v>
      </c>
    </row>
    <row r="14511" spans="1:2" hidden="1">
      <c r="A14511" s="4">
        <v>43858</v>
      </c>
      <c r="B14511">
        <v>1.65</v>
      </c>
    </row>
    <row r="14512" spans="1:2" hidden="1">
      <c r="A14512" s="4">
        <v>43859</v>
      </c>
      <c r="B14512">
        <v>1.6</v>
      </c>
    </row>
    <row r="14513" spans="1:2" hidden="1">
      <c r="A14513" s="4">
        <v>43860</v>
      </c>
      <c r="B14513">
        <v>1.57</v>
      </c>
    </row>
    <row r="14514" spans="1:2" hidden="1">
      <c r="A14514" s="4">
        <v>43861</v>
      </c>
      <c r="B14514">
        <v>1.51</v>
      </c>
    </row>
    <row r="14515" spans="1:2" hidden="1">
      <c r="A14515" s="4">
        <v>43864</v>
      </c>
      <c r="B14515">
        <v>1.54</v>
      </c>
    </row>
    <row r="14516" spans="1:2" hidden="1">
      <c r="A14516" s="4">
        <v>43865</v>
      </c>
      <c r="B14516">
        <v>1.61</v>
      </c>
    </row>
    <row r="14517" spans="1:2" hidden="1">
      <c r="A14517" s="4">
        <v>43866</v>
      </c>
      <c r="B14517">
        <v>1.66</v>
      </c>
    </row>
    <row r="14518" spans="1:2" hidden="1">
      <c r="A14518" s="4">
        <v>43867</v>
      </c>
      <c r="B14518">
        <v>1.65</v>
      </c>
    </row>
    <row r="14519" spans="1:2" hidden="1">
      <c r="A14519" s="4">
        <v>43868</v>
      </c>
      <c r="B14519">
        <v>1.59</v>
      </c>
    </row>
    <row r="14520" spans="1:2" hidden="1">
      <c r="A14520" s="4">
        <v>43871</v>
      </c>
      <c r="B14520">
        <v>1.56</v>
      </c>
    </row>
    <row r="14521" spans="1:2" hidden="1">
      <c r="A14521" s="4">
        <v>43872</v>
      </c>
      <c r="B14521">
        <v>1.59</v>
      </c>
    </row>
    <row r="14522" spans="1:2" hidden="1">
      <c r="A14522" s="4">
        <v>43873</v>
      </c>
      <c r="B14522">
        <v>1.62</v>
      </c>
    </row>
    <row r="14523" spans="1:2" hidden="1">
      <c r="A14523" s="4">
        <v>43874</v>
      </c>
      <c r="B14523">
        <v>1.61</v>
      </c>
    </row>
    <row r="14524" spans="1:2" hidden="1">
      <c r="A14524" s="4">
        <v>43875</v>
      </c>
      <c r="B14524">
        <v>1.59</v>
      </c>
    </row>
    <row r="14525" spans="1:2" hidden="1">
      <c r="A14525" s="4">
        <v>43879</v>
      </c>
      <c r="B14525">
        <v>1.55</v>
      </c>
    </row>
    <row r="14526" spans="1:2" hidden="1">
      <c r="A14526" s="4">
        <v>43880</v>
      </c>
      <c r="B14526">
        <v>1.56</v>
      </c>
    </row>
    <row r="14527" spans="1:2" hidden="1">
      <c r="A14527" s="4">
        <v>43881</v>
      </c>
      <c r="B14527">
        <v>1.52</v>
      </c>
    </row>
    <row r="14528" spans="1:2" hidden="1">
      <c r="A14528" s="4">
        <v>43882</v>
      </c>
      <c r="B14528">
        <v>1.46</v>
      </c>
    </row>
    <row r="14529" spans="1:4" hidden="1">
      <c r="A14529" s="4">
        <v>43885</v>
      </c>
      <c r="B14529">
        <v>1.38</v>
      </c>
    </row>
    <row r="14530" spans="1:4" hidden="1">
      <c r="A14530" s="4">
        <v>43886</v>
      </c>
      <c r="B14530">
        <v>1.33</v>
      </c>
    </row>
    <row r="14531" spans="1:4" hidden="1">
      <c r="A14531" s="4">
        <v>43887</v>
      </c>
      <c r="B14531">
        <v>1.33</v>
      </c>
    </row>
    <row r="14532" spans="1:4" hidden="1">
      <c r="A14532" s="4">
        <v>43888</v>
      </c>
      <c r="B14532">
        <v>1.3</v>
      </c>
    </row>
    <row r="14533" spans="1:4" hidden="1">
      <c r="A14533" s="4">
        <v>43889</v>
      </c>
      <c r="B14533">
        <v>1.1299999999999999</v>
      </c>
    </row>
    <row r="14534" spans="1:4" hidden="1">
      <c r="A14534" s="4">
        <v>43892</v>
      </c>
      <c r="B14534">
        <v>1.1000000000000001</v>
      </c>
    </row>
    <row r="14535" spans="1:4" hidden="1">
      <c r="A14535" s="4">
        <v>43893</v>
      </c>
      <c r="B14535">
        <v>1.02</v>
      </c>
    </row>
    <row r="14536" spans="1:4" hidden="1">
      <c r="A14536" s="4">
        <v>43894</v>
      </c>
      <c r="B14536">
        <v>1.02</v>
      </c>
    </row>
    <row r="14537" spans="1:4" hidden="1">
      <c r="A14537" s="4">
        <v>43895</v>
      </c>
      <c r="B14537">
        <v>0.92</v>
      </c>
    </row>
    <row r="14538" spans="1:4" hidden="1">
      <c r="A14538" s="4">
        <v>43896</v>
      </c>
      <c r="B14538">
        <v>0.74</v>
      </c>
    </row>
    <row r="14539" spans="1:4" hidden="1">
      <c r="A14539" s="4">
        <v>43899</v>
      </c>
      <c r="B14539">
        <v>0.54</v>
      </c>
      <c r="C14539" s="12"/>
      <c r="D14539" s="23"/>
    </row>
    <row r="14540" spans="1:4" hidden="1">
      <c r="A14540" s="4">
        <v>43900</v>
      </c>
      <c r="B14540">
        <v>0.76</v>
      </c>
    </row>
    <row r="14541" spans="1:4" hidden="1">
      <c r="A14541" s="4">
        <v>43901</v>
      </c>
      <c r="B14541">
        <v>0.82</v>
      </c>
    </row>
    <row r="14542" spans="1:4" hidden="1">
      <c r="A14542" s="4">
        <v>43902</v>
      </c>
      <c r="B14542">
        <v>0.88</v>
      </c>
    </row>
    <row r="14543" spans="1:4" hidden="1">
      <c r="A14543" s="4">
        <v>43903</v>
      </c>
      <c r="B14543">
        <v>0.94</v>
      </c>
    </row>
    <row r="14544" spans="1:4" hidden="1">
      <c r="A14544" s="4">
        <v>43906</v>
      </c>
      <c r="B14544">
        <v>0.73</v>
      </c>
    </row>
    <row r="14545" spans="1:4" hidden="1">
      <c r="A14545" s="4">
        <v>43907</v>
      </c>
      <c r="B14545">
        <v>1.02</v>
      </c>
    </row>
    <row r="14546" spans="1:4" hidden="1">
      <c r="A14546" s="4">
        <v>43908</v>
      </c>
      <c r="B14546">
        <v>1.18</v>
      </c>
    </row>
    <row r="14547" spans="1:4" hidden="1">
      <c r="A14547" s="4">
        <v>43909</v>
      </c>
      <c r="B14547">
        <v>1.1200000000000001</v>
      </c>
    </row>
    <row r="14548" spans="1:4" hidden="1">
      <c r="A14548" s="4">
        <v>43910</v>
      </c>
      <c r="B14548">
        <v>0.92</v>
      </c>
    </row>
    <row r="14549" spans="1:4" hidden="1">
      <c r="A14549" s="4">
        <v>43913</v>
      </c>
      <c r="B14549">
        <v>0.76</v>
      </c>
    </row>
    <row r="14550" spans="1:4" hidden="1">
      <c r="A14550" s="4">
        <v>43914</v>
      </c>
      <c r="B14550">
        <v>0.84</v>
      </c>
    </row>
    <row r="14551" spans="1:4" hidden="1">
      <c r="A14551" s="4">
        <v>43915</v>
      </c>
      <c r="B14551">
        <v>0.88</v>
      </c>
    </row>
    <row r="14552" spans="1:4" hidden="1">
      <c r="A14552" s="4">
        <v>43916</v>
      </c>
      <c r="B14552">
        <v>0.83</v>
      </c>
    </row>
    <row r="14553" spans="1:4" hidden="1">
      <c r="A14553" s="4">
        <v>43917</v>
      </c>
      <c r="B14553">
        <v>0.72</v>
      </c>
    </row>
    <row r="14554" spans="1:4" hidden="1">
      <c r="A14554" s="4">
        <v>43920</v>
      </c>
      <c r="B14554">
        <v>0.7</v>
      </c>
    </row>
    <row r="14555" spans="1:4" hidden="1">
      <c r="A14555" s="4">
        <v>43921</v>
      </c>
      <c r="B14555">
        <v>0.7</v>
      </c>
      <c r="C14555" t="s">
        <v>312</v>
      </c>
      <c r="D14555" s="23">
        <f>AVERAGE(B14494:B14555)/100</f>
        <v>1.3650000000000001E-2</v>
      </c>
    </row>
    <row r="14556" spans="1:4" hidden="1">
      <c r="A14556" s="4">
        <v>43922</v>
      </c>
      <c r="B14556">
        <v>0.62</v>
      </c>
    </row>
    <row r="14557" spans="1:4" hidden="1">
      <c r="A14557" s="4">
        <v>43923</v>
      </c>
      <c r="B14557">
        <v>0.63</v>
      </c>
    </row>
    <row r="14558" spans="1:4" hidden="1">
      <c r="A14558" s="4">
        <v>43924</v>
      </c>
      <c r="B14558">
        <v>0.62</v>
      </c>
    </row>
    <row r="14559" spans="1:4" hidden="1">
      <c r="A14559" s="4">
        <v>43927</v>
      </c>
      <c r="B14559">
        <v>0.67</v>
      </c>
    </row>
    <row r="14560" spans="1:4" hidden="1">
      <c r="A14560" s="4">
        <v>43928</v>
      </c>
      <c r="B14560">
        <v>0.75</v>
      </c>
    </row>
    <row r="14561" spans="1:2" hidden="1">
      <c r="A14561" s="4">
        <v>43929</v>
      </c>
      <c r="B14561">
        <v>0.77</v>
      </c>
    </row>
    <row r="14562" spans="1:2" hidden="1">
      <c r="A14562" s="4">
        <v>43930</v>
      </c>
      <c r="B14562">
        <v>0.73</v>
      </c>
    </row>
    <row r="14563" spans="1:2" hidden="1">
      <c r="A14563" s="4">
        <v>43934</v>
      </c>
      <c r="B14563">
        <v>0.76</v>
      </c>
    </row>
    <row r="14564" spans="1:2" hidden="1">
      <c r="A14564" s="4">
        <v>43935</v>
      </c>
      <c r="B14564">
        <v>0.76</v>
      </c>
    </row>
    <row r="14565" spans="1:2" hidden="1">
      <c r="A14565" s="4">
        <v>43936</v>
      </c>
      <c r="B14565">
        <v>0.63</v>
      </c>
    </row>
    <row r="14566" spans="1:2" hidden="1">
      <c r="A14566" s="4">
        <v>43937</v>
      </c>
      <c r="B14566">
        <v>0.61</v>
      </c>
    </row>
    <row r="14567" spans="1:2" hidden="1">
      <c r="A14567" s="4">
        <v>43938</v>
      </c>
      <c r="B14567">
        <v>0.65</v>
      </c>
    </row>
    <row r="14568" spans="1:2" hidden="1">
      <c r="A14568" s="4">
        <v>43941</v>
      </c>
      <c r="B14568">
        <v>0.63</v>
      </c>
    </row>
    <row r="14569" spans="1:2" hidden="1">
      <c r="A14569" s="4">
        <v>43942</v>
      </c>
      <c r="B14569">
        <v>0.57999999999999996</v>
      </c>
    </row>
    <row r="14570" spans="1:2" hidden="1">
      <c r="A14570" s="4">
        <v>43943</v>
      </c>
      <c r="B14570">
        <v>0.63</v>
      </c>
    </row>
    <row r="14571" spans="1:2" hidden="1">
      <c r="A14571" s="4">
        <v>43944</v>
      </c>
      <c r="B14571">
        <v>0.61</v>
      </c>
    </row>
    <row r="14572" spans="1:2" hidden="1">
      <c r="A14572" s="4">
        <v>43945</v>
      </c>
      <c r="B14572">
        <v>0.6</v>
      </c>
    </row>
    <row r="14573" spans="1:2" hidden="1">
      <c r="A14573" s="4">
        <v>43948</v>
      </c>
      <c r="B14573">
        <v>0.67</v>
      </c>
    </row>
    <row r="14574" spans="1:2" hidden="1">
      <c r="A14574" s="4">
        <v>43949</v>
      </c>
      <c r="B14574">
        <v>0.62</v>
      </c>
    </row>
    <row r="14575" spans="1:2" hidden="1">
      <c r="A14575" s="4">
        <v>43950</v>
      </c>
      <c r="B14575">
        <v>0.63</v>
      </c>
    </row>
    <row r="14576" spans="1:2" hidden="1">
      <c r="A14576" s="4">
        <v>43951</v>
      </c>
      <c r="B14576">
        <v>0.64</v>
      </c>
    </row>
    <row r="14577" spans="1:2" hidden="1">
      <c r="A14577" s="4">
        <v>43952</v>
      </c>
      <c r="B14577">
        <v>0.64</v>
      </c>
    </row>
    <row r="14578" spans="1:2" hidden="1">
      <c r="A14578" s="4">
        <v>43955</v>
      </c>
      <c r="B14578">
        <v>0.64</v>
      </c>
    </row>
    <row r="14579" spans="1:2" hidden="1">
      <c r="A14579" s="4">
        <v>43956</v>
      </c>
      <c r="B14579">
        <v>0.66</v>
      </c>
    </row>
    <row r="14580" spans="1:2" hidden="1">
      <c r="A14580" s="4">
        <v>43957</v>
      </c>
      <c r="B14580">
        <v>0.72</v>
      </c>
    </row>
    <row r="14581" spans="1:2" hidden="1">
      <c r="A14581" s="4">
        <v>43958</v>
      </c>
      <c r="B14581">
        <v>0.63</v>
      </c>
    </row>
    <row r="14582" spans="1:2" hidden="1">
      <c r="A14582" s="4">
        <v>43959</v>
      </c>
      <c r="B14582">
        <v>0.69</v>
      </c>
    </row>
    <row r="14583" spans="1:2" hidden="1">
      <c r="A14583" s="4">
        <v>43962</v>
      </c>
      <c r="B14583">
        <v>0.73</v>
      </c>
    </row>
    <row r="14584" spans="1:2" hidden="1">
      <c r="A14584" s="4">
        <v>43963</v>
      </c>
      <c r="B14584">
        <v>0.69</v>
      </c>
    </row>
    <row r="14585" spans="1:2" hidden="1">
      <c r="A14585" s="4">
        <v>43964</v>
      </c>
      <c r="B14585">
        <v>0.64</v>
      </c>
    </row>
    <row r="14586" spans="1:2" hidden="1">
      <c r="A14586" s="4">
        <v>43965</v>
      </c>
      <c r="B14586">
        <v>0.63</v>
      </c>
    </row>
    <row r="14587" spans="1:2" hidden="1">
      <c r="A14587" s="4">
        <v>43966</v>
      </c>
      <c r="B14587">
        <v>0.64</v>
      </c>
    </row>
    <row r="14588" spans="1:2" hidden="1">
      <c r="A14588" s="4">
        <v>43969</v>
      </c>
      <c r="B14588">
        <v>0.73</v>
      </c>
    </row>
    <row r="14589" spans="1:2" hidden="1">
      <c r="A14589" s="4">
        <v>43970</v>
      </c>
      <c r="B14589">
        <v>0.7</v>
      </c>
    </row>
    <row r="14590" spans="1:2" hidden="1">
      <c r="A14590" s="4">
        <v>43971</v>
      </c>
      <c r="B14590">
        <v>0.68</v>
      </c>
    </row>
    <row r="14591" spans="1:2" hidden="1">
      <c r="A14591" s="4">
        <v>43972</v>
      </c>
      <c r="B14591">
        <v>0.68</v>
      </c>
    </row>
    <row r="14592" spans="1:2" hidden="1">
      <c r="A14592" s="4">
        <v>43973</v>
      </c>
      <c r="B14592">
        <v>0.66</v>
      </c>
    </row>
    <row r="14593" spans="1:4" hidden="1">
      <c r="A14593" s="4">
        <v>43977</v>
      </c>
      <c r="B14593">
        <v>0.69</v>
      </c>
      <c r="C14593" s="12"/>
      <c r="D14593" s="23"/>
    </row>
    <row r="14594" spans="1:4" hidden="1">
      <c r="A14594" s="4">
        <v>43978</v>
      </c>
      <c r="B14594">
        <v>0.68</v>
      </c>
    </row>
    <row r="14595" spans="1:4" hidden="1">
      <c r="A14595" s="4">
        <v>43979</v>
      </c>
      <c r="B14595">
        <v>0.7</v>
      </c>
    </row>
    <row r="14596" spans="1:4" hidden="1">
      <c r="A14596" s="4">
        <v>43980</v>
      </c>
      <c r="B14596">
        <v>0.65</v>
      </c>
    </row>
    <row r="14597" spans="1:4" hidden="1">
      <c r="A14597" s="4">
        <v>43983</v>
      </c>
      <c r="B14597">
        <v>0.66</v>
      </c>
    </row>
    <row r="14598" spans="1:4" hidden="1">
      <c r="A14598" s="4">
        <v>43984</v>
      </c>
      <c r="B14598">
        <v>0.68</v>
      </c>
    </row>
    <row r="14599" spans="1:4" hidden="1">
      <c r="A14599" s="4">
        <v>43985</v>
      </c>
      <c r="B14599">
        <v>0.77</v>
      </c>
    </row>
    <row r="14600" spans="1:4" hidden="1">
      <c r="A14600" s="4">
        <v>43986</v>
      </c>
      <c r="B14600">
        <v>0.82</v>
      </c>
    </row>
    <row r="14601" spans="1:4" hidden="1">
      <c r="A14601" s="4">
        <v>43987</v>
      </c>
      <c r="B14601">
        <v>0.91</v>
      </c>
    </row>
    <row r="14602" spans="1:4" hidden="1">
      <c r="A14602" s="4">
        <v>43990</v>
      </c>
      <c r="B14602">
        <v>0.88</v>
      </c>
    </row>
    <row r="14603" spans="1:4" hidden="1">
      <c r="A14603" s="4">
        <v>43991</v>
      </c>
      <c r="B14603">
        <v>0.84</v>
      </c>
      <c r="C14603" s="12"/>
    </row>
    <row r="14604" spans="1:4" hidden="1">
      <c r="A14604" s="4">
        <v>43992</v>
      </c>
      <c r="B14604">
        <v>0.75</v>
      </c>
    </row>
    <row r="14605" spans="1:4" hidden="1">
      <c r="A14605" s="4">
        <v>43993</v>
      </c>
      <c r="B14605">
        <v>0.66</v>
      </c>
    </row>
    <row r="14606" spans="1:4" hidden="1">
      <c r="A14606" s="4">
        <v>43994</v>
      </c>
      <c r="B14606">
        <v>0.71</v>
      </c>
    </row>
    <row r="14607" spans="1:4" hidden="1">
      <c r="A14607" s="4">
        <v>43997</v>
      </c>
      <c r="B14607">
        <v>0.71</v>
      </c>
    </row>
    <row r="14608" spans="1:4" hidden="1">
      <c r="A14608" s="4">
        <v>43998</v>
      </c>
      <c r="B14608">
        <v>0.75</v>
      </c>
    </row>
    <row r="14609" spans="1:4" hidden="1">
      <c r="A14609" s="4">
        <v>43999</v>
      </c>
      <c r="B14609">
        <v>0.74</v>
      </c>
    </row>
    <row r="14610" spans="1:4" hidden="1">
      <c r="A14610" s="4">
        <v>44000</v>
      </c>
      <c r="B14610">
        <v>0.71</v>
      </c>
    </row>
    <row r="14611" spans="1:4" hidden="1">
      <c r="A14611" s="4">
        <v>44001</v>
      </c>
      <c r="B14611">
        <v>0.7</v>
      </c>
    </row>
    <row r="14612" spans="1:4" hidden="1">
      <c r="A14612" s="4">
        <v>44004</v>
      </c>
      <c r="B14612">
        <v>0.71</v>
      </c>
    </row>
    <row r="14613" spans="1:4" hidden="1">
      <c r="A14613" s="4">
        <v>44005</v>
      </c>
      <c r="B14613">
        <v>0.72</v>
      </c>
    </row>
    <row r="14614" spans="1:4" hidden="1">
      <c r="A14614" s="4">
        <v>44006</v>
      </c>
      <c r="B14614">
        <v>0.69</v>
      </c>
    </row>
    <row r="14615" spans="1:4" hidden="1">
      <c r="A14615" s="4">
        <v>44007</v>
      </c>
      <c r="B14615">
        <v>0.68</v>
      </c>
    </row>
    <row r="14616" spans="1:4" hidden="1">
      <c r="A14616" s="4">
        <v>44008</v>
      </c>
      <c r="B14616">
        <v>0.64</v>
      </c>
    </row>
    <row r="14617" spans="1:4" hidden="1">
      <c r="A14617" s="4">
        <v>44011</v>
      </c>
      <c r="B14617">
        <v>0.64</v>
      </c>
    </row>
    <row r="14618" spans="1:4" hidden="1">
      <c r="A14618" s="4">
        <v>44012</v>
      </c>
      <c r="B14618">
        <v>0.66</v>
      </c>
      <c r="C14618" t="s">
        <v>313</v>
      </c>
      <c r="D14618" s="23">
        <f>AVERAGE(B14556:B14618)/100</f>
        <v>6.8761904761904767E-3</v>
      </c>
    </row>
    <row r="14619" spans="1:4" hidden="1">
      <c r="A14619" s="4">
        <v>44013</v>
      </c>
      <c r="B14619">
        <v>0.69</v>
      </c>
    </row>
    <row r="14620" spans="1:4" hidden="1">
      <c r="A14620" s="4">
        <v>44014</v>
      </c>
      <c r="B14620">
        <v>0.68</v>
      </c>
    </row>
    <row r="14621" spans="1:4" hidden="1">
      <c r="A14621" s="4">
        <v>44018</v>
      </c>
      <c r="B14621">
        <v>0.69</v>
      </c>
    </row>
    <row r="14622" spans="1:4" hidden="1">
      <c r="A14622" s="4">
        <v>44019</v>
      </c>
      <c r="B14622">
        <v>0.65</v>
      </c>
    </row>
    <row r="14623" spans="1:4" hidden="1">
      <c r="A14623" s="4">
        <v>44020</v>
      </c>
      <c r="B14623">
        <v>0.67</v>
      </c>
    </row>
    <row r="14624" spans="1:4" hidden="1">
      <c r="A14624" s="4">
        <v>44021</v>
      </c>
      <c r="B14624">
        <v>0.62</v>
      </c>
    </row>
    <row r="14625" spans="1:2" hidden="1">
      <c r="A14625" s="4">
        <v>44022</v>
      </c>
      <c r="B14625">
        <v>0.65</v>
      </c>
    </row>
    <row r="14626" spans="1:2" hidden="1">
      <c r="A14626" s="4">
        <v>44025</v>
      </c>
      <c r="B14626">
        <v>0.64</v>
      </c>
    </row>
    <row r="14627" spans="1:2" hidden="1">
      <c r="A14627" s="4">
        <v>44026</v>
      </c>
      <c r="B14627">
        <v>0.63</v>
      </c>
    </row>
    <row r="14628" spans="1:2" hidden="1">
      <c r="A14628" s="4">
        <v>44027</v>
      </c>
      <c r="B14628">
        <v>0.64</v>
      </c>
    </row>
    <row r="14629" spans="1:2" hidden="1">
      <c r="A14629" s="4">
        <v>44028</v>
      </c>
      <c r="B14629">
        <v>0.62</v>
      </c>
    </row>
    <row r="14630" spans="1:2" hidden="1">
      <c r="A14630" s="4">
        <v>44029</v>
      </c>
      <c r="B14630">
        <v>0.64</v>
      </c>
    </row>
    <row r="14631" spans="1:2" hidden="1">
      <c r="A14631" s="4">
        <v>44032</v>
      </c>
      <c r="B14631">
        <v>0.62</v>
      </c>
    </row>
    <row r="14632" spans="1:2" hidden="1">
      <c r="A14632" s="4">
        <v>44033</v>
      </c>
      <c r="B14632">
        <v>0.61</v>
      </c>
    </row>
    <row r="14633" spans="1:2" hidden="1">
      <c r="A14633" s="4">
        <v>44034</v>
      </c>
      <c r="B14633">
        <v>0.6</v>
      </c>
    </row>
    <row r="14634" spans="1:2" hidden="1">
      <c r="A14634" s="4">
        <v>44035</v>
      </c>
      <c r="B14634">
        <v>0.59</v>
      </c>
    </row>
    <row r="14635" spans="1:2" hidden="1">
      <c r="A14635" s="4">
        <v>44036</v>
      </c>
      <c r="B14635">
        <v>0.59</v>
      </c>
    </row>
    <row r="14636" spans="1:2" hidden="1">
      <c r="A14636" s="4">
        <v>44039</v>
      </c>
      <c r="B14636">
        <v>0.62</v>
      </c>
    </row>
    <row r="14637" spans="1:2" hidden="1">
      <c r="A14637" s="4">
        <v>44040</v>
      </c>
      <c r="B14637">
        <v>0.59</v>
      </c>
    </row>
    <row r="14638" spans="1:2" hidden="1">
      <c r="A14638" s="4">
        <v>44041</v>
      </c>
      <c r="B14638">
        <v>0.57999999999999996</v>
      </c>
    </row>
    <row r="14639" spans="1:2" hidden="1">
      <c r="A14639" s="4">
        <v>44042</v>
      </c>
      <c r="B14639">
        <v>0.55000000000000004</v>
      </c>
    </row>
    <row r="14640" spans="1:2" hidden="1">
      <c r="A14640" s="4">
        <v>44043</v>
      </c>
      <c r="B14640">
        <v>0.55000000000000004</v>
      </c>
    </row>
    <row r="14641" spans="1:2" hidden="1">
      <c r="A14641" s="4">
        <v>44046</v>
      </c>
      <c r="B14641">
        <v>0.56000000000000005</v>
      </c>
    </row>
    <row r="14642" spans="1:2" hidden="1">
      <c r="A14642" s="4">
        <v>44047</v>
      </c>
      <c r="B14642">
        <v>0.52</v>
      </c>
    </row>
    <row r="14643" spans="1:2" hidden="1">
      <c r="A14643" s="4">
        <v>44048</v>
      </c>
      <c r="B14643">
        <v>0.55000000000000004</v>
      </c>
    </row>
    <row r="14644" spans="1:2" hidden="1">
      <c r="A14644" s="4">
        <v>44049</v>
      </c>
      <c r="B14644">
        <v>0.55000000000000004</v>
      </c>
    </row>
    <row r="14645" spans="1:2" hidden="1">
      <c r="A14645" s="4">
        <v>44050</v>
      </c>
      <c r="B14645">
        <v>0.56999999999999995</v>
      </c>
    </row>
    <row r="14646" spans="1:2" hidden="1">
      <c r="A14646" s="4">
        <v>44053</v>
      </c>
      <c r="B14646">
        <v>0.59</v>
      </c>
    </row>
    <row r="14647" spans="1:2" hidden="1">
      <c r="A14647" s="4">
        <v>44054</v>
      </c>
      <c r="B14647">
        <v>0.64</v>
      </c>
    </row>
    <row r="14648" spans="1:2" hidden="1">
      <c r="A14648" s="4">
        <v>44055</v>
      </c>
      <c r="B14648">
        <v>0.69</v>
      </c>
    </row>
    <row r="14649" spans="1:2" hidden="1">
      <c r="A14649" s="4">
        <v>44056</v>
      </c>
      <c r="B14649">
        <v>0.71</v>
      </c>
    </row>
    <row r="14650" spans="1:2" hidden="1">
      <c r="A14650" s="4">
        <v>44057</v>
      </c>
      <c r="B14650">
        <v>0.71</v>
      </c>
    </row>
    <row r="14651" spans="1:2" hidden="1">
      <c r="A14651" s="4">
        <v>44060</v>
      </c>
      <c r="B14651">
        <v>0.69</v>
      </c>
    </row>
    <row r="14652" spans="1:2" hidden="1">
      <c r="A14652" s="4">
        <v>44061</v>
      </c>
      <c r="B14652">
        <v>0.67</v>
      </c>
    </row>
    <row r="14653" spans="1:2" hidden="1">
      <c r="A14653" s="4">
        <v>44062</v>
      </c>
      <c r="B14653">
        <v>0.68</v>
      </c>
    </row>
    <row r="14654" spans="1:2" hidden="1">
      <c r="A14654" s="4">
        <v>44063</v>
      </c>
      <c r="B14654">
        <v>0.65</v>
      </c>
    </row>
    <row r="14655" spans="1:2" hidden="1">
      <c r="A14655" s="4">
        <v>44064</v>
      </c>
      <c r="B14655">
        <v>0.64</v>
      </c>
    </row>
    <row r="14656" spans="1:2" hidden="1">
      <c r="A14656" s="4">
        <v>44067</v>
      </c>
      <c r="B14656">
        <v>0.65</v>
      </c>
    </row>
    <row r="14657" spans="1:3" hidden="1">
      <c r="A14657" s="4">
        <v>44068</v>
      </c>
      <c r="B14657">
        <v>0.69</v>
      </c>
    </row>
    <row r="14658" spans="1:3" hidden="1">
      <c r="A14658" s="4">
        <v>44069</v>
      </c>
      <c r="B14658">
        <v>0.69</v>
      </c>
    </row>
    <row r="14659" spans="1:3" hidden="1">
      <c r="A14659" s="4">
        <v>44070</v>
      </c>
      <c r="B14659">
        <v>0.74</v>
      </c>
    </row>
    <row r="14660" spans="1:3" hidden="1">
      <c r="A14660" s="4">
        <v>44071</v>
      </c>
      <c r="B14660">
        <v>0.74</v>
      </c>
    </row>
    <row r="14661" spans="1:3" hidden="1">
      <c r="A14661" s="4">
        <v>44074</v>
      </c>
      <c r="B14661">
        <v>0.72</v>
      </c>
    </row>
    <row r="14662" spans="1:3" hidden="1">
      <c r="A14662" s="4">
        <v>44075</v>
      </c>
      <c r="B14662">
        <v>0.68</v>
      </c>
    </row>
    <row r="14663" spans="1:3" hidden="1">
      <c r="A14663" s="4">
        <v>44076</v>
      </c>
      <c r="B14663">
        <v>0.66</v>
      </c>
    </row>
    <row r="14664" spans="1:3" hidden="1">
      <c r="A14664" s="4">
        <v>44077</v>
      </c>
      <c r="B14664">
        <v>0.63</v>
      </c>
    </row>
    <row r="14665" spans="1:3" hidden="1">
      <c r="A14665" s="4">
        <v>44078</v>
      </c>
      <c r="B14665">
        <v>0.72</v>
      </c>
      <c r="C14665" s="12"/>
    </row>
    <row r="14666" spans="1:3" hidden="1">
      <c r="A14666" s="4">
        <v>44082</v>
      </c>
      <c r="B14666">
        <v>0.69</v>
      </c>
    </row>
    <row r="14667" spans="1:3" hidden="1">
      <c r="A14667" s="4">
        <v>44083</v>
      </c>
      <c r="B14667">
        <v>0.71</v>
      </c>
    </row>
    <row r="14668" spans="1:3" hidden="1">
      <c r="A14668" s="4">
        <v>44084</v>
      </c>
      <c r="B14668">
        <v>0.68</v>
      </c>
    </row>
    <row r="14669" spans="1:3" hidden="1">
      <c r="A14669" s="4">
        <v>44085</v>
      </c>
      <c r="B14669">
        <v>0.67</v>
      </c>
    </row>
    <row r="14670" spans="1:3" hidden="1">
      <c r="A14670" s="4">
        <v>44088</v>
      </c>
      <c r="B14670">
        <v>0.68</v>
      </c>
    </row>
    <row r="14671" spans="1:3" hidden="1">
      <c r="A14671" s="4">
        <v>44089</v>
      </c>
      <c r="B14671">
        <v>0.68</v>
      </c>
    </row>
    <row r="14672" spans="1:3" hidden="1">
      <c r="A14672" s="4">
        <v>44090</v>
      </c>
      <c r="B14672">
        <v>0.69</v>
      </c>
    </row>
    <row r="14673" spans="1:4" hidden="1">
      <c r="A14673" s="4">
        <v>44091</v>
      </c>
      <c r="B14673">
        <v>0.69</v>
      </c>
    </row>
    <row r="14674" spans="1:4" hidden="1">
      <c r="A14674" s="4">
        <v>44092</v>
      </c>
      <c r="B14674">
        <v>0.7</v>
      </c>
    </row>
    <row r="14675" spans="1:4" hidden="1">
      <c r="A14675" s="4">
        <v>44095</v>
      </c>
      <c r="B14675">
        <v>0.68</v>
      </c>
    </row>
    <row r="14676" spans="1:4" hidden="1">
      <c r="A14676" s="4">
        <v>44096</v>
      </c>
      <c r="B14676">
        <v>0.68</v>
      </c>
    </row>
    <row r="14677" spans="1:4" hidden="1">
      <c r="A14677" s="4">
        <v>44097</v>
      </c>
      <c r="B14677">
        <v>0.68</v>
      </c>
    </row>
    <row r="14678" spans="1:4" hidden="1">
      <c r="A14678" s="4">
        <v>44098</v>
      </c>
      <c r="B14678">
        <v>0.67</v>
      </c>
    </row>
    <row r="14679" spans="1:4" hidden="1">
      <c r="A14679" s="4">
        <v>44099</v>
      </c>
      <c r="B14679">
        <v>0.66</v>
      </c>
    </row>
    <row r="14680" spans="1:4" hidden="1">
      <c r="A14680" s="4">
        <v>44102</v>
      </c>
      <c r="B14680">
        <v>0.67</v>
      </c>
    </row>
    <row r="14681" spans="1:4" hidden="1">
      <c r="A14681" s="4">
        <v>44103</v>
      </c>
      <c r="B14681">
        <v>0.66</v>
      </c>
    </row>
    <row r="14682" spans="1:4" hidden="1">
      <c r="A14682" s="4">
        <v>44104</v>
      </c>
      <c r="B14682">
        <v>0.69</v>
      </c>
      <c r="C14682" t="s">
        <v>315</v>
      </c>
      <c r="D14682" s="23">
        <f>AVERAGE(B14619:B14682)/100</f>
        <v>6.506249999999999E-3</v>
      </c>
    </row>
    <row r="14683" spans="1:4" hidden="1">
      <c r="A14683" s="4">
        <v>44105</v>
      </c>
      <c r="B14683">
        <v>0.68</v>
      </c>
    </row>
    <row r="14684" spans="1:4" hidden="1">
      <c r="A14684" s="4">
        <v>44106</v>
      </c>
      <c r="B14684">
        <v>0.7</v>
      </c>
    </row>
    <row r="14685" spans="1:4" hidden="1">
      <c r="A14685" s="4">
        <v>44109</v>
      </c>
      <c r="B14685">
        <v>0.78</v>
      </c>
    </row>
    <row r="14686" spans="1:4" hidden="1">
      <c r="A14686" s="4">
        <v>44110</v>
      </c>
      <c r="B14686">
        <v>0.76</v>
      </c>
    </row>
    <row r="14687" spans="1:4" hidden="1">
      <c r="A14687" s="4">
        <v>44111</v>
      </c>
      <c r="B14687">
        <v>0.81</v>
      </c>
    </row>
    <row r="14688" spans="1:4" hidden="1">
      <c r="A14688" s="4">
        <v>44112</v>
      </c>
      <c r="B14688">
        <v>0.78</v>
      </c>
    </row>
    <row r="14689" spans="1:2" hidden="1">
      <c r="A14689" s="4">
        <v>44113</v>
      </c>
      <c r="B14689">
        <v>0.79</v>
      </c>
    </row>
    <row r="14690" spans="1:2" hidden="1">
      <c r="A14690" s="4">
        <v>44117</v>
      </c>
      <c r="B14690">
        <v>0.74</v>
      </c>
    </row>
    <row r="14691" spans="1:2" hidden="1">
      <c r="A14691" s="4">
        <v>44118</v>
      </c>
      <c r="B14691">
        <v>0.73</v>
      </c>
    </row>
    <row r="14692" spans="1:2" hidden="1">
      <c r="A14692" s="4">
        <v>44119</v>
      </c>
      <c r="B14692">
        <v>0.74</v>
      </c>
    </row>
    <row r="14693" spans="1:2" hidden="1">
      <c r="A14693" s="4">
        <v>44120</v>
      </c>
      <c r="B14693">
        <v>0.76</v>
      </c>
    </row>
    <row r="14694" spans="1:2" hidden="1">
      <c r="A14694" s="4">
        <v>44123</v>
      </c>
      <c r="B14694">
        <v>0.78</v>
      </c>
    </row>
    <row r="14695" spans="1:2" hidden="1">
      <c r="A14695" s="4">
        <v>44124</v>
      </c>
      <c r="B14695">
        <v>0.81</v>
      </c>
    </row>
    <row r="14696" spans="1:2" hidden="1">
      <c r="A14696" s="4">
        <v>44125</v>
      </c>
      <c r="B14696">
        <v>0.83</v>
      </c>
    </row>
    <row r="14697" spans="1:2" hidden="1">
      <c r="A14697" s="4">
        <v>44126</v>
      </c>
      <c r="B14697">
        <v>0.87</v>
      </c>
    </row>
    <row r="14698" spans="1:2" hidden="1">
      <c r="A14698" s="4">
        <v>44127</v>
      </c>
      <c r="B14698">
        <v>0.85</v>
      </c>
    </row>
    <row r="14699" spans="1:2" hidden="1">
      <c r="A14699" s="4">
        <v>44130</v>
      </c>
      <c r="B14699">
        <v>0.81</v>
      </c>
    </row>
    <row r="14700" spans="1:2" hidden="1">
      <c r="A14700" s="4">
        <v>44131</v>
      </c>
      <c r="B14700">
        <v>0.79</v>
      </c>
    </row>
    <row r="14701" spans="1:2" hidden="1">
      <c r="A14701" s="4">
        <v>44132</v>
      </c>
      <c r="B14701">
        <v>0.79</v>
      </c>
    </row>
    <row r="14702" spans="1:2" hidden="1">
      <c r="A14702" s="4">
        <v>44133</v>
      </c>
      <c r="B14702">
        <v>0.85</v>
      </c>
    </row>
    <row r="14703" spans="1:2" hidden="1">
      <c r="A14703" s="4">
        <v>44134</v>
      </c>
      <c r="B14703">
        <v>0.88</v>
      </c>
    </row>
    <row r="14704" spans="1:2" hidden="1">
      <c r="A14704" s="4">
        <v>44137</v>
      </c>
      <c r="B14704">
        <v>0.87</v>
      </c>
    </row>
    <row r="14705" spans="1:2" hidden="1">
      <c r="A14705" s="4">
        <v>44138</v>
      </c>
      <c r="B14705">
        <v>0.9</v>
      </c>
    </row>
    <row r="14706" spans="1:2" hidden="1">
      <c r="A14706" s="4">
        <v>44139</v>
      </c>
      <c r="B14706">
        <v>0.78</v>
      </c>
    </row>
    <row r="14707" spans="1:2" hidden="1">
      <c r="A14707" s="4">
        <v>44140</v>
      </c>
      <c r="B14707">
        <v>0.79</v>
      </c>
    </row>
    <row r="14708" spans="1:2" hidden="1">
      <c r="A14708" s="4">
        <v>44141</v>
      </c>
      <c r="B14708">
        <v>0.83</v>
      </c>
    </row>
    <row r="14709" spans="1:2" hidden="1">
      <c r="A14709" s="4">
        <v>44144</v>
      </c>
      <c r="B14709">
        <v>0.96</v>
      </c>
    </row>
    <row r="14710" spans="1:2" hidden="1">
      <c r="A14710" s="4">
        <v>44145</v>
      </c>
      <c r="B14710">
        <v>0.98</v>
      </c>
    </row>
    <row r="14711" spans="1:2" hidden="1">
      <c r="A14711" s="4">
        <v>44147</v>
      </c>
      <c r="B14711">
        <v>0.88</v>
      </c>
    </row>
    <row r="14712" spans="1:2" hidden="1">
      <c r="A14712" s="4">
        <v>44148</v>
      </c>
      <c r="B14712">
        <v>0.89</v>
      </c>
    </row>
    <row r="14713" spans="1:2" hidden="1">
      <c r="A14713" s="4">
        <v>44151</v>
      </c>
      <c r="B14713">
        <v>0.91</v>
      </c>
    </row>
    <row r="14714" spans="1:2" hidden="1">
      <c r="A14714" s="4">
        <v>44152</v>
      </c>
      <c r="B14714">
        <v>0.87</v>
      </c>
    </row>
    <row r="14715" spans="1:2" hidden="1">
      <c r="A14715" s="4">
        <v>44153</v>
      </c>
      <c r="B14715">
        <v>0.88</v>
      </c>
    </row>
    <row r="14716" spans="1:2" hidden="1">
      <c r="A14716" s="4">
        <v>44154</v>
      </c>
      <c r="B14716">
        <v>0.86</v>
      </c>
    </row>
    <row r="14717" spans="1:2" hidden="1">
      <c r="A14717" s="4">
        <v>44155</v>
      </c>
      <c r="B14717">
        <v>0.83</v>
      </c>
    </row>
    <row r="14718" spans="1:2" hidden="1">
      <c r="A14718" s="4">
        <v>44158</v>
      </c>
      <c r="B14718">
        <v>0.86</v>
      </c>
    </row>
    <row r="14719" spans="1:2" hidden="1">
      <c r="A14719" s="4">
        <v>44159</v>
      </c>
      <c r="B14719">
        <v>0.88</v>
      </c>
    </row>
    <row r="14720" spans="1:2" hidden="1">
      <c r="A14720" s="4">
        <v>44160</v>
      </c>
      <c r="B14720">
        <v>0.88</v>
      </c>
    </row>
    <row r="14721" spans="1:3" hidden="1">
      <c r="A14721" s="4">
        <v>44162</v>
      </c>
      <c r="B14721">
        <v>0.84</v>
      </c>
    </row>
    <row r="14722" spans="1:3" hidden="1">
      <c r="A14722" s="4">
        <v>44165</v>
      </c>
      <c r="B14722">
        <v>0.84</v>
      </c>
    </row>
    <row r="14723" spans="1:3" hidden="1">
      <c r="A14723" s="4">
        <v>44166</v>
      </c>
      <c r="B14723">
        <v>0.92</v>
      </c>
    </row>
    <row r="14724" spans="1:3" hidden="1">
      <c r="A14724" s="4">
        <v>44167</v>
      </c>
      <c r="B14724">
        <v>0.95</v>
      </c>
    </row>
    <row r="14725" spans="1:3" hidden="1">
      <c r="A14725" s="4">
        <v>44168</v>
      </c>
      <c r="B14725">
        <v>0.92</v>
      </c>
    </row>
    <row r="14726" spans="1:3" hidden="1">
      <c r="A14726" s="4">
        <v>44169</v>
      </c>
      <c r="B14726">
        <v>0.97</v>
      </c>
    </row>
    <row r="14727" spans="1:3" hidden="1">
      <c r="A14727" s="4">
        <v>44172</v>
      </c>
      <c r="B14727">
        <v>0.94</v>
      </c>
      <c r="C14727" s="12"/>
    </row>
    <row r="14728" spans="1:3" hidden="1">
      <c r="A14728" s="4">
        <v>44173</v>
      </c>
      <c r="B14728">
        <v>0.92</v>
      </c>
    </row>
    <row r="14729" spans="1:3" hidden="1">
      <c r="A14729" s="4">
        <v>44174</v>
      </c>
      <c r="B14729">
        <v>0.95</v>
      </c>
    </row>
    <row r="14730" spans="1:3" hidden="1">
      <c r="A14730" s="4">
        <v>44175</v>
      </c>
      <c r="B14730">
        <v>0.92</v>
      </c>
    </row>
    <row r="14731" spans="1:3" hidden="1">
      <c r="A14731" s="4">
        <v>44176</v>
      </c>
      <c r="B14731">
        <v>0.9</v>
      </c>
    </row>
    <row r="14732" spans="1:3" hidden="1">
      <c r="A14732" s="4">
        <v>44179</v>
      </c>
      <c r="B14732">
        <v>0.9</v>
      </c>
    </row>
    <row r="14733" spans="1:3" hidden="1">
      <c r="A14733" s="4">
        <v>44180</v>
      </c>
      <c r="B14733">
        <v>0.92</v>
      </c>
    </row>
    <row r="14734" spans="1:3" hidden="1">
      <c r="A14734" s="4">
        <v>44181</v>
      </c>
      <c r="B14734">
        <v>0.92</v>
      </c>
    </row>
    <row r="14735" spans="1:3" hidden="1">
      <c r="A14735" s="4">
        <v>44182</v>
      </c>
      <c r="B14735">
        <v>0.94</v>
      </c>
    </row>
    <row r="14736" spans="1:3" hidden="1">
      <c r="A14736" s="4">
        <v>44183</v>
      </c>
      <c r="B14736">
        <v>0.95</v>
      </c>
    </row>
    <row r="14737" spans="1:6" hidden="1">
      <c r="A14737" s="4">
        <v>44186</v>
      </c>
      <c r="B14737">
        <v>0.95</v>
      </c>
    </row>
    <row r="14738" spans="1:6" hidden="1">
      <c r="A14738" s="4">
        <v>44187</v>
      </c>
      <c r="B14738">
        <v>0.93</v>
      </c>
    </row>
    <row r="14739" spans="1:6" hidden="1">
      <c r="A14739" s="4">
        <v>44188</v>
      </c>
      <c r="B14739">
        <v>0.96</v>
      </c>
    </row>
    <row r="14740" spans="1:6" hidden="1">
      <c r="A14740" s="4">
        <v>44189</v>
      </c>
      <c r="B14740">
        <v>0.94</v>
      </c>
    </row>
    <row r="14741" spans="1:6" hidden="1">
      <c r="A14741" s="4">
        <v>44193</v>
      </c>
      <c r="B14741">
        <v>0.94</v>
      </c>
    </row>
    <row r="14742" spans="1:6" hidden="1">
      <c r="A14742" s="4">
        <v>44194</v>
      </c>
      <c r="B14742">
        <v>0.94</v>
      </c>
    </row>
    <row r="14743" spans="1:6" hidden="1">
      <c r="A14743" s="4">
        <v>44195</v>
      </c>
      <c r="B14743">
        <v>0.93</v>
      </c>
    </row>
    <row r="14744" spans="1:6">
      <c r="A14744" s="4">
        <v>44196</v>
      </c>
      <c r="B14744">
        <v>0.93</v>
      </c>
      <c r="C14744" t="s">
        <v>321</v>
      </c>
      <c r="D14744" s="23">
        <f>AVERAGE(B14683:B14744)/100</f>
        <v>8.6451612903225804E-3</v>
      </c>
      <c r="E14744">
        <v>2020</v>
      </c>
      <c r="F14744" s="23">
        <f>AVERAGE(B14494:B14744)/100</f>
        <v>8.8920318725099583E-3</v>
      </c>
    </row>
    <row r="14745" spans="1:6" hidden="1">
      <c r="A14745" s="4">
        <v>44200</v>
      </c>
      <c r="B14745">
        <v>0.93</v>
      </c>
    </row>
    <row r="14746" spans="1:6" hidden="1">
      <c r="A14746" s="4">
        <v>44201</v>
      </c>
      <c r="B14746">
        <v>0.96</v>
      </c>
    </row>
    <row r="14747" spans="1:6" hidden="1">
      <c r="A14747" s="4">
        <v>44202</v>
      </c>
      <c r="B14747">
        <v>1.04</v>
      </c>
    </row>
    <row r="14748" spans="1:6" hidden="1">
      <c r="A14748" s="4">
        <v>44203</v>
      </c>
      <c r="B14748">
        <v>1.08</v>
      </c>
    </row>
    <row r="14749" spans="1:6" hidden="1">
      <c r="A14749" s="4">
        <v>44204</v>
      </c>
      <c r="B14749">
        <v>1.1299999999999999</v>
      </c>
    </row>
    <row r="14750" spans="1:6" hidden="1">
      <c r="A14750" s="4">
        <v>44207</v>
      </c>
      <c r="B14750">
        <v>1.1499999999999999</v>
      </c>
    </row>
    <row r="14751" spans="1:6" hidden="1">
      <c r="A14751" s="4">
        <v>44208</v>
      </c>
      <c r="B14751">
        <v>1.1499999999999999</v>
      </c>
    </row>
    <row r="14752" spans="1:6" hidden="1">
      <c r="A14752" s="4">
        <v>44209</v>
      </c>
      <c r="B14752">
        <v>1.1000000000000001</v>
      </c>
    </row>
    <row r="14753" spans="1:2" hidden="1">
      <c r="A14753" s="4">
        <v>44210</v>
      </c>
      <c r="B14753">
        <v>1.1499999999999999</v>
      </c>
    </row>
    <row r="14754" spans="1:2" hidden="1">
      <c r="A14754" s="4">
        <v>44211</v>
      </c>
      <c r="B14754">
        <v>1.1100000000000001</v>
      </c>
    </row>
    <row r="14755" spans="1:2" hidden="1">
      <c r="A14755" s="4">
        <v>44215</v>
      </c>
      <c r="B14755">
        <v>1.1000000000000001</v>
      </c>
    </row>
    <row r="14756" spans="1:2" hidden="1">
      <c r="A14756" s="4">
        <v>44216</v>
      </c>
      <c r="B14756">
        <v>1.1000000000000001</v>
      </c>
    </row>
    <row r="14757" spans="1:2" hidden="1">
      <c r="A14757" s="4">
        <v>44217</v>
      </c>
      <c r="B14757">
        <v>1.1200000000000001</v>
      </c>
    </row>
    <row r="14758" spans="1:2" hidden="1">
      <c r="A14758" s="4">
        <v>44218</v>
      </c>
      <c r="B14758">
        <v>1.1000000000000001</v>
      </c>
    </row>
    <row r="14759" spans="1:2" hidden="1">
      <c r="A14759" s="4">
        <v>44221</v>
      </c>
      <c r="B14759">
        <v>1.05</v>
      </c>
    </row>
    <row r="14760" spans="1:2" hidden="1">
      <c r="A14760" s="4">
        <v>44222</v>
      </c>
      <c r="B14760">
        <v>1.05</v>
      </c>
    </row>
    <row r="14761" spans="1:2" hidden="1">
      <c r="A14761" s="4">
        <v>44223</v>
      </c>
      <c r="B14761">
        <v>1.04</v>
      </c>
    </row>
    <row r="14762" spans="1:2" hidden="1">
      <c r="A14762" s="4">
        <v>44224</v>
      </c>
      <c r="B14762">
        <v>1.07</v>
      </c>
    </row>
    <row r="14763" spans="1:2" hidden="1">
      <c r="A14763" s="4">
        <v>44225</v>
      </c>
      <c r="B14763">
        <v>1.1100000000000001</v>
      </c>
    </row>
    <row r="14764" spans="1:2" hidden="1">
      <c r="A14764" s="4">
        <v>44228</v>
      </c>
      <c r="B14764">
        <v>1.0900000000000001</v>
      </c>
    </row>
    <row r="14765" spans="1:2" hidden="1">
      <c r="A14765" s="4">
        <v>44229</v>
      </c>
      <c r="B14765">
        <v>1.1200000000000001</v>
      </c>
    </row>
    <row r="14766" spans="1:2" hidden="1">
      <c r="A14766" s="4">
        <v>44230</v>
      </c>
      <c r="B14766">
        <v>1.1499999999999999</v>
      </c>
    </row>
    <row r="14767" spans="1:2" hidden="1">
      <c r="A14767" s="4">
        <v>44231</v>
      </c>
      <c r="B14767">
        <v>1.1499999999999999</v>
      </c>
    </row>
    <row r="14768" spans="1:2" hidden="1">
      <c r="A14768" s="4">
        <v>44232</v>
      </c>
      <c r="B14768">
        <v>1.19</v>
      </c>
    </row>
    <row r="14769" spans="1:2" hidden="1">
      <c r="A14769" s="4">
        <v>44235</v>
      </c>
      <c r="B14769">
        <v>1.19</v>
      </c>
    </row>
    <row r="14770" spans="1:2" hidden="1">
      <c r="A14770" s="4">
        <v>44236</v>
      </c>
      <c r="B14770">
        <v>1.18</v>
      </c>
    </row>
    <row r="14771" spans="1:2" hidden="1">
      <c r="A14771" s="4">
        <v>44237</v>
      </c>
      <c r="B14771">
        <v>1.1499999999999999</v>
      </c>
    </row>
    <row r="14772" spans="1:2" hidden="1">
      <c r="A14772" s="4">
        <v>44238</v>
      </c>
      <c r="B14772">
        <v>1.1599999999999999</v>
      </c>
    </row>
    <row r="14773" spans="1:2" hidden="1">
      <c r="A14773" s="4">
        <v>44239</v>
      </c>
      <c r="B14773">
        <v>1.2</v>
      </c>
    </row>
    <row r="14774" spans="1:2" hidden="1">
      <c r="A14774" s="4">
        <v>44243</v>
      </c>
      <c r="B14774">
        <v>1.3</v>
      </c>
    </row>
    <row r="14775" spans="1:2" hidden="1">
      <c r="A14775" s="4">
        <v>44244</v>
      </c>
      <c r="B14775">
        <v>1.29</v>
      </c>
    </row>
    <row r="14776" spans="1:2" hidden="1">
      <c r="A14776" s="4">
        <v>44245</v>
      </c>
      <c r="B14776">
        <v>1.29</v>
      </c>
    </row>
    <row r="14777" spans="1:2" hidden="1">
      <c r="A14777" s="4">
        <v>44246</v>
      </c>
      <c r="B14777">
        <v>1.34</v>
      </c>
    </row>
    <row r="14778" spans="1:2" hidden="1">
      <c r="A14778" s="4">
        <v>44249</v>
      </c>
      <c r="B14778">
        <v>1.37</v>
      </c>
    </row>
    <row r="14779" spans="1:2" hidden="1">
      <c r="A14779" s="4">
        <v>44250</v>
      </c>
      <c r="B14779">
        <v>1.37</v>
      </c>
    </row>
    <row r="14780" spans="1:2" hidden="1">
      <c r="A14780" s="4">
        <v>44251</v>
      </c>
      <c r="B14780">
        <v>1.38</v>
      </c>
    </row>
    <row r="14781" spans="1:2" hidden="1">
      <c r="A14781" s="4">
        <v>44252</v>
      </c>
      <c r="B14781">
        <v>1.54</v>
      </c>
    </row>
    <row r="14782" spans="1:2" hidden="1">
      <c r="A14782" s="4">
        <v>44253</v>
      </c>
      <c r="B14782">
        <v>1.44</v>
      </c>
    </row>
    <row r="14783" spans="1:2" hidden="1">
      <c r="A14783" s="4">
        <v>44256</v>
      </c>
      <c r="B14783">
        <v>1.45</v>
      </c>
    </row>
    <row r="14784" spans="1:2" hidden="1">
      <c r="A14784" s="4">
        <v>44257</v>
      </c>
      <c r="B14784">
        <v>1.42</v>
      </c>
    </row>
    <row r="14785" spans="1:3" hidden="1">
      <c r="A14785" s="4">
        <v>44258</v>
      </c>
      <c r="B14785">
        <v>1.47</v>
      </c>
    </row>
    <row r="14786" spans="1:3" hidden="1">
      <c r="A14786" s="4">
        <v>44259</v>
      </c>
      <c r="B14786">
        <v>1.54</v>
      </c>
    </row>
    <row r="14787" spans="1:3" hidden="1">
      <c r="A14787" s="4">
        <v>44260</v>
      </c>
      <c r="B14787">
        <v>1.56</v>
      </c>
    </row>
    <row r="14788" spans="1:3" hidden="1">
      <c r="A14788" s="4">
        <v>44263</v>
      </c>
      <c r="B14788">
        <v>1.59</v>
      </c>
    </row>
    <row r="14789" spans="1:3" hidden="1">
      <c r="A14789" s="4">
        <v>44264</v>
      </c>
      <c r="B14789">
        <v>1.55</v>
      </c>
      <c r="C14789" s="12"/>
    </row>
    <row r="14790" spans="1:3" hidden="1">
      <c r="A14790" s="4">
        <v>44265</v>
      </c>
      <c r="B14790">
        <v>1.53</v>
      </c>
    </row>
    <row r="14791" spans="1:3" hidden="1">
      <c r="A14791" s="4">
        <v>44266</v>
      </c>
      <c r="B14791">
        <v>1.54</v>
      </c>
    </row>
    <row r="14792" spans="1:3" hidden="1">
      <c r="A14792" s="4">
        <v>44267</v>
      </c>
      <c r="B14792">
        <v>1.64</v>
      </c>
    </row>
    <row r="14793" spans="1:3" hidden="1">
      <c r="A14793" s="4">
        <v>44270</v>
      </c>
      <c r="B14793">
        <v>1.62</v>
      </c>
    </row>
    <row r="14794" spans="1:3" hidden="1">
      <c r="A14794" s="4">
        <v>44271</v>
      </c>
      <c r="B14794">
        <v>1.62</v>
      </c>
    </row>
    <row r="14795" spans="1:3" hidden="1">
      <c r="A14795" s="4">
        <v>44272</v>
      </c>
      <c r="B14795">
        <v>1.63</v>
      </c>
    </row>
    <row r="14796" spans="1:3" hidden="1">
      <c r="A14796" s="4">
        <v>44273</v>
      </c>
      <c r="B14796">
        <v>1.71</v>
      </c>
    </row>
    <row r="14797" spans="1:3" hidden="1">
      <c r="A14797" s="4">
        <v>44274</v>
      </c>
      <c r="B14797">
        <v>1.74</v>
      </c>
    </row>
    <row r="14798" spans="1:3" hidden="1">
      <c r="A14798" s="4">
        <v>44277</v>
      </c>
      <c r="B14798">
        <v>1.69</v>
      </c>
    </row>
    <row r="14799" spans="1:3" hidden="1">
      <c r="A14799" s="4">
        <v>44278</v>
      </c>
      <c r="B14799">
        <v>1.63</v>
      </c>
    </row>
    <row r="14800" spans="1:3" hidden="1">
      <c r="A14800" s="4">
        <v>44279</v>
      </c>
      <c r="B14800">
        <v>1.62</v>
      </c>
    </row>
    <row r="14801" spans="1:4" hidden="1">
      <c r="A14801" s="4">
        <v>44280</v>
      </c>
      <c r="B14801">
        <v>1.63</v>
      </c>
    </row>
    <row r="14802" spans="1:4" hidden="1">
      <c r="A14802" s="4">
        <v>44281</v>
      </c>
      <c r="B14802">
        <v>1.67</v>
      </c>
    </row>
    <row r="14803" spans="1:4" hidden="1">
      <c r="A14803" s="4">
        <v>44284</v>
      </c>
      <c r="B14803">
        <v>1.73</v>
      </c>
    </row>
    <row r="14804" spans="1:4" hidden="1">
      <c r="A14804" s="4">
        <v>44285</v>
      </c>
      <c r="B14804">
        <v>1.73</v>
      </c>
    </row>
    <row r="14805" spans="1:4" hidden="1">
      <c r="A14805" s="4">
        <v>44286</v>
      </c>
      <c r="B14805">
        <v>1.74</v>
      </c>
      <c r="C14805" t="s">
        <v>322</v>
      </c>
      <c r="D14805" s="23">
        <f>AVERAGE(B14745:B14805)/100</f>
        <v>1.335901639344262E-2</v>
      </c>
    </row>
    <row r="14806" spans="1:4" hidden="1">
      <c r="A14806" s="4">
        <v>44287</v>
      </c>
      <c r="B14806">
        <v>1.69</v>
      </c>
    </row>
    <row r="14807" spans="1:4" hidden="1">
      <c r="A14807" s="4">
        <v>44288</v>
      </c>
      <c r="B14807">
        <v>1.72</v>
      </c>
    </row>
    <row r="14808" spans="1:4" hidden="1">
      <c r="A14808" s="4">
        <v>44291</v>
      </c>
      <c r="B14808">
        <v>1.73</v>
      </c>
    </row>
    <row r="14809" spans="1:4" hidden="1">
      <c r="A14809" s="4">
        <v>44292</v>
      </c>
      <c r="B14809">
        <v>1.67</v>
      </c>
    </row>
    <row r="14810" spans="1:4" hidden="1">
      <c r="A14810" s="4">
        <v>44293</v>
      </c>
      <c r="B14810">
        <v>1.68</v>
      </c>
    </row>
    <row r="14811" spans="1:4" hidden="1">
      <c r="A14811" s="4">
        <v>44294</v>
      </c>
      <c r="B14811">
        <v>1.64</v>
      </c>
    </row>
    <row r="14812" spans="1:4" hidden="1">
      <c r="A14812" s="4">
        <v>44295</v>
      </c>
      <c r="B14812">
        <v>1.67</v>
      </c>
    </row>
    <row r="14813" spans="1:4" hidden="1">
      <c r="A14813" s="4">
        <v>44298</v>
      </c>
      <c r="B14813">
        <v>1.69</v>
      </c>
    </row>
    <row r="14814" spans="1:4" hidden="1">
      <c r="A14814" s="4">
        <v>44299</v>
      </c>
      <c r="B14814">
        <v>1.64</v>
      </c>
    </row>
    <row r="14815" spans="1:4" hidden="1">
      <c r="A14815" s="4">
        <v>44300</v>
      </c>
      <c r="B14815">
        <v>1.64</v>
      </c>
    </row>
    <row r="14816" spans="1:4" hidden="1">
      <c r="A14816" s="4">
        <v>44301</v>
      </c>
      <c r="B14816">
        <v>1.56</v>
      </c>
    </row>
    <row r="14817" spans="1:2" hidden="1">
      <c r="A14817" s="4">
        <v>44302</v>
      </c>
      <c r="B14817">
        <v>1.59</v>
      </c>
    </row>
    <row r="14818" spans="1:2" hidden="1">
      <c r="A14818" s="4">
        <v>44305</v>
      </c>
      <c r="B14818">
        <v>1.61</v>
      </c>
    </row>
    <row r="14819" spans="1:2" hidden="1">
      <c r="A14819" s="4">
        <v>44306</v>
      </c>
      <c r="B14819">
        <v>1.58</v>
      </c>
    </row>
    <row r="14820" spans="1:2" hidden="1">
      <c r="A14820" s="4">
        <v>44307</v>
      </c>
      <c r="B14820">
        <v>1.57</v>
      </c>
    </row>
    <row r="14821" spans="1:2" hidden="1">
      <c r="A14821" s="4">
        <v>44308</v>
      </c>
      <c r="B14821">
        <v>1.57</v>
      </c>
    </row>
    <row r="14822" spans="1:2" hidden="1">
      <c r="A14822" s="4">
        <v>44309</v>
      </c>
      <c r="B14822">
        <v>1.58</v>
      </c>
    </row>
    <row r="14823" spans="1:2" hidden="1">
      <c r="A14823" s="4">
        <v>44312</v>
      </c>
      <c r="B14823">
        <v>1.58</v>
      </c>
    </row>
    <row r="14824" spans="1:2" hidden="1">
      <c r="A14824" s="4">
        <v>44313</v>
      </c>
      <c r="B14824">
        <v>1.63</v>
      </c>
    </row>
    <row r="14825" spans="1:2" hidden="1">
      <c r="A14825" s="4">
        <v>44314</v>
      </c>
      <c r="B14825">
        <v>1.63</v>
      </c>
    </row>
    <row r="14826" spans="1:2" hidden="1">
      <c r="A14826" s="4">
        <v>44315</v>
      </c>
      <c r="B14826">
        <v>1.65</v>
      </c>
    </row>
    <row r="14827" spans="1:2" hidden="1">
      <c r="A14827" s="4">
        <v>44316</v>
      </c>
      <c r="B14827">
        <v>1.65</v>
      </c>
    </row>
    <row r="14828" spans="1:2" hidden="1">
      <c r="A14828" s="4">
        <v>44319</v>
      </c>
      <c r="B14828">
        <v>1.63</v>
      </c>
    </row>
    <row r="14829" spans="1:2" hidden="1">
      <c r="A14829" s="4">
        <v>44320</v>
      </c>
      <c r="B14829">
        <v>1.61</v>
      </c>
    </row>
    <row r="14830" spans="1:2" hidden="1">
      <c r="A14830" s="4">
        <v>44321</v>
      </c>
      <c r="B14830">
        <v>1.59</v>
      </c>
    </row>
    <row r="14831" spans="1:2" hidden="1">
      <c r="A14831" s="4">
        <v>44322</v>
      </c>
      <c r="B14831">
        <v>1.58</v>
      </c>
    </row>
    <row r="14832" spans="1:2" hidden="1">
      <c r="A14832" s="4">
        <v>44323</v>
      </c>
      <c r="B14832">
        <v>1.6</v>
      </c>
    </row>
    <row r="14833" spans="1:2" hidden="1">
      <c r="A14833" s="4">
        <v>44326</v>
      </c>
      <c r="B14833">
        <v>1.63</v>
      </c>
    </row>
    <row r="14834" spans="1:2" hidden="1">
      <c r="A14834" s="4">
        <v>44327</v>
      </c>
      <c r="B14834">
        <v>1.64</v>
      </c>
    </row>
    <row r="14835" spans="1:2" hidden="1">
      <c r="A14835" s="4">
        <v>44328</v>
      </c>
      <c r="B14835">
        <v>1.69</v>
      </c>
    </row>
    <row r="14836" spans="1:2" hidden="1">
      <c r="A14836" s="4">
        <v>44329</v>
      </c>
      <c r="B14836">
        <v>1.66</v>
      </c>
    </row>
    <row r="14837" spans="1:2" hidden="1">
      <c r="A14837" s="4">
        <v>44330</v>
      </c>
      <c r="B14837">
        <v>1.63</v>
      </c>
    </row>
    <row r="14838" spans="1:2" hidden="1">
      <c r="A14838" s="4">
        <v>44333</v>
      </c>
      <c r="B14838">
        <v>1.64</v>
      </c>
    </row>
    <row r="14839" spans="1:2" hidden="1">
      <c r="A14839" s="4">
        <v>44334</v>
      </c>
      <c r="B14839">
        <v>1.64</v>
      </c>
    </row>
    <row r="14840" spans="1:2" hidden="1">
      <c r="A14840" s="4">
        <v>44335</v>
      </c>
      <c r="B14840">
        <v>1.68</v>
      </c>
    </row>
    <row r="14841" spans="1:2" hidden="1">
      <c r="A14841" s="4">
        <v>44336</v>
      </c>
      <c r="B14841">
        <v>1.63</v>
      </c>
    </row>
    <row r="14842" spans="1:2" hidden="1">
      <c r="A14842" s="4">
        <v>44337</v>
      </c>
      <c r="B14842">
        <v>1.63</v>
      </c>
    </row>
    <row r="14843" spans="1:2" hidden="1">
      <c r="A14843" s="4">
        <v>44340</v>
      </c>
      <c r="B14843">
        <v>1.61</v>
      </c>
    </row>
    <row r="14844" spans="1:2" hidden="1">
      <c r="A14844" s="4">
        <v>44341</v>
      </c>
      <c r="B14844">
        <v>1.56</v>
      </c>
    </row>
    <row r="14845" spans="1:2" hidden="1">
      <c r="A14845" s="4">
        <v>44342</v>
      </c>
      <c r="B14845">
        <v>1.58</v>
      </c>
    </row>
    <row r="14846" spans="1:2" hidden="1">
      <c r="A14846" s="4">
        <v>44343</v>
      </c>
      <c r="B14846">
        <v>1.61</v>
      </c>
    </row>
    <row r="14847" spans="1:2" hidden="1">
      <c r="A14847" s="4">
        <v>44344</v>
      </c>
      <c r="B14847">
        <v>1.58</v>
      </c>
    </row>
    <row r="14848" spans="1:2" hidden="1">
      <c r="A14848" s="4">
        <v>44348</v>
      </c>
      <c r="B14848">
        <v>1.62</v>
      </c>
    </row>
    <row r="14849" spans="1:3" hidden="1">
      <c r="A14849" s="4">
        <v>44349</v>
      </c>
      <c r="B14849">
        <v>1.59</v>
      </c>
    </row>
    <row r="14850" spans="1:3" hidden="1">
      <c r="A14850" s="4">
        <v>44350</v>
      </c>
      <c r="B14850">
        <v>1.63</v>
      </c>
    </row>
    <row r="14851" spans="1:3" hidden="1">
      <c r="A14851" s="4">
        <v>44351</v>
      </c>
      <c r="B14851">
        <v>1.56</v>
      </c>
    </row>
    <row r="14852" spans="1:3" hidden="1">
      <c r="A14852" s="4">
        <v>44354</v>
      </c>
      <c r="B14852">
        <v>1.57</v>
      </c>
    </row>
    <row r="14853" spans="1:3" hidden="1">
      <c r="A14853" s="4">
        <v>44355</v>
      </c>
      <c r="B14853">
        <v>1.53</v>
      </c>
      <c r="C14853" s="12"/>
    </row>
    <row r="14854" spans="1:3" hidden="1">
      <c r="A14854" s="4">
        <v>44356</v>
      </c>
      <c r="B14854">
        <v>1.5</v>
      </c>
    </row>
    <row r="14855" spans="1:3" hidden="1">
      <c r="A14855" s="4">
        <v>44357</v>
      </c>
      <c r="B14855">
        <v>1.45</v>
      </c>
    </row>
    <row r="14856" spans="1:3" hidden="1">
      <c r="A14856" s="4">
        <v>44358</v>
      </c>
      <c r="B14856">
        <v>1.47</v>
      </c>
    </row>
    <row r="14857" spans="1:3" hidden="1">
      <c r="A14857" s="4">
        <v>44361</v>
      </c>
      <c r="B14857">
        <v>1.51</v>
      </c>
    </row>
    <row r="14858" spans="1:3" hidden="1">
      <c r="A14858" s="4">
        <v>44362</v>
      </c>
      <c r="B14858">
        <v>1.51</v>
      </c>
    </row>
    <row r="14859" spans="1:3" hidden="1">
      <c r="A14859" s="4">
        <v>44363</v>
      </c>
      <c r="B14859">
        <v>1.57</v>
      </c>
    </row>
    <row r="14860" spans="1:3" hidden="1">
      <c r="A14860" s="4">
        <v>44364</v>
      </c>
      <c r="B14860">
        <v>1.52</v>
      </c>
    </row>
    <row r="14861" spans="1:3" hidden="1">
      <c r="A14861" s="4">
        <v>44365</v>
      </c>
      <c r="B14861">
        <v>1.45</v>
      </c>
    </row>
    <row r="14862" spans="1:3" hidden="1">
      <c r="A14862" s="4">
        <v>44368</v>
      </c>
      <c r="B14862">
        <v>1.5</v>
      </c>
    </row>
    <row r="14863" spans="1:3" hidden="1">
      <c r="A14863" s="4">
        <v>44369</v>
      </c>
      <c r="B14863">
        <v>1.48</v>
      </c>
    </row>
    <row r="14864" spans="1:3" hidden="1">
      <c r="A14864" s="4">
        <v>44370</v>
      </c>
      <c r="B14864">
        <v>1.5</v>
      </c>
    </row>
    <row r="14865" spans="1:4" hidden="1">
      <c r="A14865" s="4">
        <v>44371</v>
      </c>
      <c r="B14865">
        <v>1.49</v>
      </c>
    </row>
    <row r="14866" spans="1:4" hidden="1">
      <c r="A14866" s="4">
        <v>44372</v>
      </c>
      <c r="B14866">
        <v>1.54</v>
      </c>
    </row>
    <row r="14867" spans="1:4" hidden="1">
      <c r="A14867" s="4">
        <v>44375</v>
      </c>
      <c r="B14867">
        <v>1.49</v>
      </c>
    </row>
    <row r="14868" spans="1:4" hidden="1">
      <c r="A14868" s="4">
        <v>44376</v>
      </c>
      <c r="B14868">
        <v>1.49</v>
      </c>
    </row>
    <row r="14869" spans="1:4" hidden="1">
      <c r="A14869" s="4">
        <v>44377</v>
      </c>
      <c r="B14869">
        <v>1.45</v>
      </c>
      <c r="C14869" t="s">
        <v>323</v>
      </c>
      <c r="D14869" s="23">
        <f>AVERAGE(B14806:B14869)/100</f>
        <v>1.59078125E-2</v>
      </c>
    </row>
    <row r="14870" spans="1:4" hidden="1">
      <c r="A14870" s="4">
        <v>44378</v>
      </c>
      <c r="B14870">
        <v>1.48</v>
      </c>
    </row>
    <row r="14871" spans="1:4" hidden="1">
      <c r="A14871" s="4">
        <v>44379</v>
      </c>
      <c r="B14871">
        <v>1.44</v>
      </c>
    </row>
    <row r="14872" spans="1:4" hidden="1">
      <c r="A14872" s="4">
        <v>44383</v>
      </c>
      <c r="B14872">
        <v>1.37</v>
      </c>
    </row>
    <row r="14873" spans="1:4" hidden="1">
      <c r="A14873" s="4">
        <v>44384</v>
      </c>
      <c r="B14873">
        <v>1.33</v>
      </c>
    </row>
    <row r="14874" spans="1:4" hidden="1">
      <c r="A14874" s="4">
        <v>44385</v>
      </c>
      <c r="B14874">
        <v>1.3</v>
      </c>
    </row>
    <row r="14875" spans="1:4" hidden="1">
      <c r="A14875" s="4">
        <v>44386</v>
      </c>
      <c r="B14875">
        <v>1.37</v>
      </c>
    </row>
    <row r="14876" spans="1:4" hidden="1">
      <c r="A14876" s="4">
        <v>44389</v>
      </c>
      <c r="B14876">
        <v>1.38</v>
      </c>
    </row>
    <row r="14877" spans="1:4" hidden="1">
      <c r="A14877" s="4">
        <v>44390</v>
      </c>
      <c r="B14877">
        <v>1.42</v>
      </c>
    </row>
    <row r="14878" spans="1:4" hidden="1">
      <c r="A14878" s="4">
        <v>44391</v>
      </c>
      <c r="B14878">
        <v>1.37</v>
      </c>
    </row>
    <row r="14879" spans="1:4" hidden="1">
      <c r="A14879" s="4">
        <v>44392</v>
      </c>
      <c r="B14879">
        <v>1.31</v>
      </c>
    </row>
    <row r="14880" spans="1:4" hidden="1">
      <c r="A14880" s="4">
        <v>44393</v>
      </c>
      <c r="B14880">
        <v>1.31</v>
      </c>
    </row>
    <row r="14881" spans="1:2" hidden="1">
      <c r="A14881" s="4">
        <v>44396</v>
      </c>
      <c r="B14881">
        <v>1.19</v>
      </c>
    </row>
    <row r="14882" spans="1:2" hidden="1">
      <c r="A14882" s="4">
        <v>44397</v>
      </c>
      <c r="B14882">
        <v>1.23</v>
      </c>
    </row>
    <row r="14883" spans="1:2" hidden="1">
      <c r="A14883" s="4">
        <v>44398</v>
      </c>
      <c r="B14883">
        <v>1.3</v>
      </c>
    </row>
    <row r="14884" spans="1:2" hidden="1">
      <c r="A14884" s="4">
        <v>44399</v>
      </c>
      <c r="B14884">
        <v>1.27</v>
      </c>
    </row>
    <row r="14885" spans="1:2" hidden="1">
      <c r="A14885" s="4">
        <v>44400</v>
      </c>
      <c r="B14885">
        <v>1.3</v>
      </c>
    </row>
    <row r="14886" spans="1:2" hidden="1">
      <c r="A14886" s="4">
        <v>44403</v>
      </c>
      <c r="B14886">
        <v>1.29</v>
      </c>
    </row>
    <row r="14887" spans="1:2" hidden="1">
      <c r="A14887" s="4">
        <v>44404</v>
      </c>
      <c r="B14887">
        <v>1.25</v>
      </c>
    </row>
    <row r="14888" spans="1:2" hidden="1">
      <c r="A14888" s="4">
        <v>44405</v>
      </c>
      <c r="B14888">
        <v>1.26</v>
      </c>
    </row>
    <row r="14889" spans="1:2" hidden="1">
      <c r="A14889" s="4">
        <v>44406</v>
      </c>
      <c r="B14889">
        <v>1.28</v>
      </c>
    </row>
    <row r="14890" spans="1:2" hidden="1">
      <c r="A14890" s="4">
        <v>44407</v>
      </c>
      <c r="B14890">
        <v>1.24</v>
      </c>
    </row>
    <row r="14891" spans="1:2" hidden="1">
      <c r="A14891" s="4">
        <v>44410</v>
      </c>
      <c r="B14891">
        <v>1.2</v>
      </c>
    </row>
    <row r="14892" spans="1:2" hidden="1">
      <c r="A14892" s="4">
        <v>44411</v>
      </c>
      <c r="B14892">
        <v>1.19</v>
      </c>
    </row>
    <row r="14893" spans="1:2" hidden="1">
      <c r="A14893" s="4">
        <v>44412</v>
      </c>
      <c r="B14893">
        <v>1.19</v>
      </c>
    </row>
    <row r="14894" spans="1:2" hidden="1">
      <c r="A14894" s="4">
        <v>44413</v>
      </c>
      <c r="B14894">
        <v>1.23</v>
      </c>
    </row>
    <row r="14895" spans="1:2" hidden="1">
      <c r="A14895" s="4">
        <v>44414</v>
      </c>
      <c r="B14895">
        <v>1.31</v>
      </c>
    </row>
    <row r="14896" spans="1:2" hidden="1">
      <c r="A14896" s="4">
        <v>44417</v>
      </c>
      <c r="B14896">
        <v>1.33</v>
      </c>
    </row>
    <row r="14897" spans="1:4" hidden="1">
      <c r="A14897" s="4">
        <v>44418</v>
      </c>
      <c r="B14897">
        <v>1.36</v>
      </c>
    </row>
    <row r="14898" spans="1:4" hidden="1">
      <c r="A14898" s="4">
        <v>44419</v>
      </c>
      <c r="B14898">
        <v>1.35</v>
      </c>
    </row>
    <row r="14899" spans="1:4" hidden="1">
      <c r="A14899" s="4">
        <v>44420</v>
      </c>
      <c r="B14899">
        <v>1.36</v>
      </c>
    </row>
    <row r="14900" spans="1:4" hidden="1">
      <c r="A14900" s="4">
        <v>44421</v>
      </c>
      <c r="B14900">
        <v>1.29</v>
      </c>
    </row>
    <row r="14901" spans="1:4" hidden="1">
      <c r="A14901" s="4">
        <v>44424</v>
      </c>
      <c r="B14901">
        <v>1.26</v>
      </c>
    </row>
    <row r="14902" spans="1:4" hidden="1">
      <c r="A14902" s="4">
        <v>44425</v>
      </c>
      <c r="B14902">
        <v>1.26</v>
      </c>
    </row>
    <row r="14903" spans="1:4" hidden="1">
      <c r="A14903" s="4">
        <v>44426</v>
      </c>
      <c r="B14903">
        <v>1.27</v>
      </c>
    </row>
    <row r="14904" spans="1:4" hidden="1">
      <c r="A14904" s="4">
        <v>44427</v>
      </c>
      <c r="B14904">
        <v>1.24</v>
      </c>
    </row>
    <row r="14905" spans="1:4" hidden="1">
      <c r="A14905" s="4">
        <v>44428</v>
      </c>
      <c r="B14905">
        <v>1.26</v>
      </c>
    </row>
    <row r="14906" spans="1:4" hidden="1">
      <c r="A14906" s="4">
        <v>44431</v>
      </c>
      <c r="B14906">
        <v>1.25</v>
      </c>
    </row>
    <row r="14907" spans="1:4" hidden="1">
      <c r="A14907" s="4">
        <v>44432</v>
      </c>
      <c r="B14907">
        <v>1.29</v>
      </c>
    </row>
    <row r="14908" spans="1:4" hidden="1">
      <c r="A14908" s="4">
        <v>44433</v>
      </c>
      <c r="B14908">
        <v>1.35</v>
      </c>
    </row>
    <row r="14909" spans="1:4" hidden="1">
      <c r="A14909" s="4">
        <v>44434</v>
      </c>
      <c r="B14909">
        <v>1.34</v>
      </c>
      <c r="C14909" s="12"/>
      <c r="D14909" s="177"/>
    </row>
    <row r="14910" spans="1:4" hidden="1">
      <c r="A14910" s="4">
        <v>44435</v>
      </c>
      <c r="B14910">
        <v>1.31</v>
      </c>
    </row>
    <row r="14911" spans="1:4" hidden="1">
      <c r="A14911" s="4">
        <v>44438</v>
      </c>
      <c r="B14911">
        <v>1.29</v>
      </c>
    </row>
    <row r="14912" spans="1:4" hidden="1">
      <c r="A14912" s="4">
        <v>44439</v>
      </c>
      <c r="B14912">
        <v>1.3</v>
      </c>
    </row>
    <row r="14913" spans="1:2" hidden="1">
      <c r="A14913" s="4">
        <v>44440</v>
      </c>
      <c r="B14913">
        <v>1.31</v>
      </c>
    </row>
    <row r="14914" spans="1:2" hidden="1">
      <c r="A14914" s="4">
        <v>44441</v>
      </c>
      <c r="B14914">
        <v>1.29</v>
      </c>
    </row>
    <row r="14915" spans="1:2" hidden="1">
      <c r="A14915" s="4">
        <v>44442</v>
      </c>
      <c r="B14915">
        <v>1.33</v>
      </c>
    </row>
    <row r="14916" spans="1:2" hidden="1">
      <c r="A14916" s="4">
        <v>44446</v>
      </c>
      <c r="B14916">
        <v>1.38</v>
      </c>
    </row>
    <row r="14917" spans="1:2" hidden="1">
      <c r="A14917" s="4">
        <v>44447</v>
      </c>
      <c r="B14917">
        <v>1.35</v>
      </c>
    </row>
    <row r="14918" spans="1:2" hidden="1">
      <c r="A14918" s="4">
        <v>44448</v>
      </c>
      <c r="B14918">
        <v>1.3</v>
      </c>
    </row>
    <row r="14919" spans="1:2" hidden="1">
      <c r="A14919" s="4">
        <v>44449</v>
      </c>
      <c r="B14919">
        <v>1.35</v>
      </c>
    </row>
    <row r="14920" spans="1:2" hidden="1">
      <c r="A14920" s="4">
        <v>44452</v>
      </c>
      <c r="B14920">
        <v>1.33</v>
      </c>
    </row>
    <row r="14921" spans="1:2" hidden="1">
      <c r="A14921" s="4">
        <v>44453</v>
      </c>
      <c r="B14921">
        <v>1.28</v>
      </c>
    </row>
    <row r="14922" spans="1:2" hidden="1">
      <c r="A14922" s="4">
        <v>44454</v>
      </c>
      <c r="B14922">
        <v>1.31</v>
      </c>
    </row>
    <row r="14923" spans="1:2" hidden="1">
      <c r="A14923" s="4">
        <v>44455</v>
      </c>
      <c r="B14923">
        <v>1.34</v>
      </c>
    </row>
    <row r="14924" spans="1:2" hidden="1">
      <c r="A14924" s="4">
        <v>44456</v>
      </c>
      <c r="B14924">
        <v>1.37</v>
      </c>
    </row>
    <row r="14925" spans="1:2" hidden="1">
      <c r="A14925" s="4">
        <v>44459</v>
      </c>
      <c r="B14925">
        <v>1.31</v>
      </c>
    </row>
    <row r="14926" spans="1:2" hidden="1">
      <c r="A14926" s="4">
        <v>44460</v>
      </c>
      <c r="B14926">
        <v>1.33</v>
      </c>
    </row>
    <row r="14927" spans="1:2" hidden="1">
      <c r="A14927" s="4">
        <v>44461</v>
      </c>
      <c r="B14927">
        <v>1.32</v>
      </c>
    </row>
    <row r="14928" spans="1:2" hidden="1">
      <c r="A14928" s="4">
        <v>44462</v>
      </c>
      <c r="B14928">
        <v>1.41</v>
      </c>
    </row>
    <row r="14929" spans="1:4" hidden="1">
      <c r="A14929" s="4">
        <v>44463</v>
      </c>
      <c r="B14929">
        <v>1.47</v>
      </c>
    </row>
    <row r="14930" spans="1:4" hidden="1">
      <c r="A14930" s="4">
        <v>44466</v>
      </c>
      <c r="B14930">
        <v>1.48</v>
      </c>
    </row>
    <row r="14931" spans="1:4" hidden="1">
      <c r="A14931" s="4">
        <v>44467</v>
      </c>
      <c r="B14931">
        <v>1.54</v>
      </c>
    </row>
    <row r="14932" spans="1:4" hidden="1">
      <c r="A14932" s="4">
        <v>44468</v>
      </c>
      <c r="B14932">
        <v>1.55</v>
      </c>
    </row>
    <row r="14933" spans="1:4" hidden="1">
      <c r="A14933" s="4">
        <v>44469</v>
      </c>
      <c r="B14933">
        <v>1.52</v>
      </c>
      <c r="C14933" t="s">
        <v>324</v>
      </c>
      <c r="D14933" s="23">
        <f>AVERAGE(B14870:B14933)/100</f>
        <v>1.3248437500000002E-2</v>
      </c>
    </row>
    <row r="14934" spans="1:4" hidden="1">
      <c r="A14934" s="4">
        <v>44470</v>
      </c>
      <c r="B14934">
        <v>1.48</v>
      </c>
    </row>
    <row r="14935" spans="1:4" hidden="1">
      <c r="A14935" s="4">
        <v>44473</v>
      </c>
      <c r="B14935">
        <v>1.49</v>
      </c>
    </row>
    <row r="14936" spans="1:4" hidden="1">
      <c r="A14936" s="4">
        <v>44474</v>
      </c>
      <c r="B14936">
        <v>1.54</v>
      </c>
    </row>
    <row r="14937" spans="1:4" hidden="1">
      <c r="A14937" s="4">
        <v>44475</v>
      </c>
      <c r="B14937">
        <v>1.53</v>
      </c>
    </row>
    <row r="14938" spans="1:4" hidden="1">
      <c r="A14938" s="4">
        <v>44476</v>
      </c>
      <c r="B14938">
        <v>1.58</v>
      </c>
    </row>
    <row r="14939" spans="1:4" hidden="1">
      <c r="A14939" s="4">
        <v>44477</v>
      </c>
      <c r="B14939">
        <v>1.61</v>
      </c>
    </row>
    <row r="14940" spans="1:4" hidden="1">
      <c r="A14940" s="4">
        <v>44481</v>
      </c>
      <c r="B14940">
        <v>1.59</v>
      </c>
    </row>
    <row r="14941" spans="1:4" hidden="1">
      <c r="A14941" s="4">
        <v>44482</v>
      </c>
      <c r="B14941">
        <v>1.56</v>
      </c>
    </row>
    <row r="14942" spans="1:4" hidden="1">
      <c r="A14942" s="4">
        <v>44483</v>
      </c>
      <c r="B14942">
        <v>1.52</v>
      </c>
    </row>
    <row r="14943" spans="1:4" hidden="1">
      <c r="A14943" s="4">
        <v>44484</v>
      </c>
      <c r="B14943">
        <v>1.59</v>
      </c>
    </row>
    <row r="14944" spans="1:4" hidden="1">
      <c r="A14944" s="4">
        <v>44487</v>
      </c>
      <c r="B14944">
        <v>1.59</v>
      </c>
    </row>
    <row r="14945" spans="1:2" hidden="1">
      <c r="A14945" s="4">
        <v>44488</v>
      </c>
      <c r="B14945">
        <v>1.65</v>
      </c>
    </row>
    <row r="14946" spans="1:2" hidden="1">
      <c r="A14946" s="4">
        <v>44489</v>
      </c>
      <c r="B14946">
        <v>1.65</v>
      </c>
    </row>
    <row r="14947" spans="1:2" hidden="1">
      <c r="A14947" s="4">
        <v>44490</v>
      </c>
      <c r="B14947">
        <v>1.68</v>
      </c>
    </row>
    <row r="14948" spans="1:2" hidden="1">
      <c r="A14948" s="4">
        <v>44491</v>
      </c>
      <c r="B14948">
        <v>1.66</v>
      </c>
    </row>
    <row r="14949" spans="1:2" hidden="1">
      <c r="A14949" s="4">
        <v>44494</v>
      </c>
      <c r="B14949">
        <v>1.64</v>
      </c>
    </row>
    <row r="14950" spans="1:2" hidden="1">
      <c r="A14950" s="4">
        <v>44495</v>
      </c>
      <c r="B14950">
        <v>1.63</v>
      </c>
    </row>
    <row r="14951" spans="1:2" hidden="1">
      <c r="A14951" s="4">
        <v>44496</v>
      </c>
      <c r="B14951">
        <v>1.54</v>
      </c>
    </row>
    <row r="14952" spans="1:2" hidden="1">
      <c r="A14952" s="4">
        <v>44497</v>
      </c>
      <c r="B14952">
        <v>1.57</v>
      </c>
    </row>
    <row r="14953" spans="1:2" hidden="1">
      <c r="A14953" s="4">
        <v>44498</v>
      </c>
      <c r="B14953">
        <v>1.55</v>
      </c>
    </row>
    <row r="14954" spans="1:2" hidden="1">
      <c r="A14954" s="4">
        <v>44501</v>
      </c>
      <c r="B14954">
        <v>1.58</v>
      </c>
    </row>
    <row r="14955" spans="1:2" hidden="1">
      <c r="A14955" s="4">
        <v>44502</v>
      </c>
      <c r="B14955">
        <v>1.56</v>
      </c>
    </row>
    <row r="14956" spans="1:2" hidden="1">
      <c r="A14956" s="4">
        <v>44503</v>
      </c>
      <c r="B14956">
        <v>1.6</v>
      </c>
    </row>
    <row r="14957" spans="1:2" hidden="1">
      <c r="A14957" s="4">
        <v>44504</v>
      </c>
      <c r="B14957">
        <v>1.53</v>
      </c>
    </row>
    <row r="14958" spans="1:2" hidden="1">
      <c r="A14958" s="4">
        <v>44505</v>
      </c>
      <c r="B14958">
        <v>1.45</v>
      </c>
    </row>
    <row r="14959" spans="1:2" hidden="1">
      <c r="A14959" s="4">
        <v>44508</v>
      </c>
      <c r="B14959">
        <v>1.51</v>
      </c>
    </row>
    <row r="14960" spans="1:2" hidden="1">
      <c r="A14960" s="4">
        <v>44509</v>
      </c>
      <c r="B14960">
        <v>1.46</v>
      </c>
    </row>
    <row r="14961" spans="1:2" hidden="1">
      <c r="A14961" s="4">
        <v>44510</v>
      </c>
      <c r="B14961">
        <v>1.56</v>
      </c>
    </row>
    <row r="14962" spans="1:2" hidden="1">
      <c r="A14962" s="4">
        <v>44512</v>
      </c>
      <c r="B14962">
        <v>1.58</v>
      </c>
    </row>
    <row r="14963" spans="1:2" hidden="1">
      <c r="A14963" s="4">
        <v>44515</v>
      </c>
      <c r="B14963">
        <v>1.63</v>
      </c>
    </row>
    <row r="14964" spans="1:2" hidden="1">
      <c r="A14964" s="4">
        <v>44516</v>
      </c>
      <c r="B14964">
        <v>1.63</v>
      </c>
    </row>
    <row r="14965" spans="1:2" hidden="1">
      <c r="A14965" s="4">
        <v>44517</v>
      </c>
      <c r="B14965">
        <v>1.6</v>
      </c>
    </row>
    <row r="14966" spans="1:2" hidden="1">
      <c r="A14966" s="4">
        <v>44518</v>
      </c>
      <c r="B14966">
        <v>1.59</v>
      </c>
    </row>
    <row r="14967" spans="1:2" hidden="1">
      <c r="A14967" s="4">
        <v>44519</v>
      </c>
      <c r="B14967">
        <v>1.54</v>
      </c>
    </row>
    <row r="14968" spans="1:2" hidden="1">
      <c r="A14968" s="4">
        <v>44522</v>
      </c>
      <c r="B14968">
        <v>1.63</v>
      </c>
    </row>
    <row r="14969" spans="1:2" hidden="1">
      <c r="A14969" s="4">
        <v>44523</v>
      </c>
      <c r="B14969">
        <v>1.67</v>
      </c>
    </row>
    <row r="14970" spans="1:2" hidden="1">
      <c r="A14970" s="4">
        <v>44524</v>
      </c>
      <c r="B14970">
        <v>1.64</v>
      </c>
    </row>
    <row r="14971" spans="1:2" hidden="1">
      <c r="A14971" s="4">
        <v>44526</v>
      </c>
      <c r="B14971">
        <v>1.48</v>
      </c>
    </row>
    <row r="14972" spans="1:2" hidden="1">
      <c r="A14972" s="4">
        <v>44529</v>
      </c>
      <c r="B14972">
        <v>1.52</v>
      </c>
    </row>
    <row r="14973" spans="1:2" hidden="1">
      <c r="A14973" s="4">
        <v>44530</v>
      </c>
      <c r="B14973">
        <v>1.43</v>
      </c>
    </row>
    <row r="14974" spans="1:2" hidden="1">
      <c r="A14974" s="4">
        <v>44531</v>
      </c>
      <c r="B14974">
        <v>1.43</v>
      </c>
    </row>
    <row r="14975" spans="1:2" hidden="1">
      <c r="A14975" s="4">
        <v>44532</v>
      </c>
      <c r="B14975">
        <v>1.44</v>
      </c>
    </row>
    <row r="14976" spans="1:2" hidden="1">
      <c r="A14976" s="4">
        <v>44533</v>
      </c>
      <c r="B14976">
        <v>1.35</v>
      </c>
    </row>
    <row r="14977" spans="1:2" hidden="1">
      <c r="A14977" s="4">
        <v>44536</v>
      </c>
      <c r="B14977">
        <v>1.43</v>
      </c>
    </row>
    <row r="14978" spans="1:2" hidden="1">
      <c r="A14978" s="4">
        <v>44537</v>
      </c>
      <c r="B14978">
        <v>1.48</v>
      </c>
    </row>
    <row r="14979" spans="1:2" hidden="1">
      <c r="A14979" s="4">
        <v>44538</v>
      </c>
      <c r="B14979">
        <v>1.52</v>
      </c>
    </row>
    <row r="14980" spans="1:2" hidden="1">
      <c r="A14980" s="4">
        <v>44539</v>
      </c>
      <c r="B14980">
        <v>1.49</v>
      </c>
    </row>
    <row r="14981" spans="1:2" hidden="1">
      <c r="A14981" s="4">
        <v>44540</v>
      </c>
      <c r="B14981">
        <v>1.48</v>
      </c>
    </row>
    <row r="14982" spans="1:2" hidden="1">
      <c r="A14982" s="4">
        <v>44543</v>
      </c>
      <c r="B14982">
        <v>1.42</v>
      </c>
    </row>
    <row r="14983" spans="1:2" hidden="1">
      <c r="A14983" s="4">
        <v>44544</v>
      </c>
      <c r="B14983">
        <v>1.44</v>
      </c>
    </row>
    <row r="14984" spans="1:2" hidden="1">
      <c r="A14984" s="4">
        <v>44545</v>
      </c>
      <c r="B14984">
        <v>1.47</v>
      </c>
    </row>
    <row r="14985" spans="1:2" hidden="1">
      <c r="A14985" s="4">
        <v>44546</v>
      </c>
      <c r="B14985">
        <v>1.44</v>
      </c>
    </row>
    <row r="14986" spans="1:2" hidden="1">
      <c r="A14986" s="4">
        <v>44547</v>
      </c>
      <c r="B14986">
        <v>1.41</v>
      </c>
    </row>
    <row r="14987" spans="1:2" hidden="1">
      <c r="A14987" s="4">
        <v>44550</v>
      </c>
      <c r="B14987">
        <v>1.43</v>
      </c>
    </row>
    <row r="14988" spans="1:2" hidden="1">
      <c r="A14988" s="4">
        <v>44551</v>
      </c>
      <c r="B14988">
        <v>1.48</v>
      </c>
    </row>
    <row r="14989" spans="1:2" hidden="1">
      <c r="A14989" s="4">
        <v>44552</v>
      </c>
      <c r="B14989">
        <v>1.46</v>
      </c>
    </row>
    <row r="14990" spans="1:2" hidden="1">
      <c r="A14990" s="4">
        <v>44553</v>
      </c>
      <c r="B14990">
        <v>1.5</v>
      </c>
    </row>
    <row r="14991" spans="1:2" hidden="1">
      <c r="A14991" s="4">
        <v>44557</v>
      </c>
      <c r="B14991">
        <v>1.48</v>
      </c>
    </row>
    <row r="14992" spans="1:2" hidden="1">
      <c r="A14992" s="4">
        <v>44558</v>
      </c>
      <c r="B14992">
        <v>1.49</v>
      </c>
    </row>
    <row r="14993" spans="1:6" hidden="1">
      <c r="A14993" s="4">
        <v>44559</v>
      </c>
      <c r="B14993">
        <v>1.55</v>
      </c>
    </row>
    <row r="14994" spans="1:6" hidden="1">
      <c r="A14994" s="4">
        <v>44560</v>
      </c>
      <c r="B14994">
        <v>1.52</v>
      </c>
    </row>
    <row r="14995" spans="1:6">
      <c r="A14995" s="4">
        <v>44561</v>
      </c>
      <c r="B14995">
        <v>1.52</v>
      </c>
      <c r="C14995" t="s">
        <v>330</v>
      </c>
      <c r="D14995" s="23">
        <f>AVERAGE(B14934:B14995)/100</f>
        <v>1.5333870967741936E-2</v>
      </c>
      <c r="E14995">
        <v>2021</v>
      </c>
      <c r="F14995" s="23">
        <f>AVERAGE(B14745:B14995)/100</f>
        <v>1.4468525896414343E-2</v>
      </c>
    </row>
    <row r="14996" spans="1:6" hidden="1">
      <c r="A14996" s="4">
        <v>44564</v>
      </c>
      <c r="B14996">
        <v>1.63</v>
      </c>
    </row>
    <row r="14997" spans="1:6" hidden="1">
      <c r="A14997" s="4">
        <v>44565</v>
      </c>
      <c r="B14997">
        <v>1.66</v>
      </c>
    </row>
    <row r="14998" spans="1:6" hidden="1">
      <c r="A14998" s="4">
        <v>44566</v>
      </c>
      <c r="B14998">
        <v>1.71</v>
      </c>
    </row>
    <row r="14999" spans="1:6" hidden="1">
      <c r="A14999" s="4">
        <v>44567</v>
      </c>
      <c r="B14999">
        <v>1.73</v>
      </c>
    </row>
    <row r="15000" spans="1:6" hidden="1">
      <c r="A15000" s="4">
        <v>44568</v>
      </c>
      <c r="B15000">
        <v>1.76</v>
      </c>
    </row>
    <row r="15001" spans="1:6" hidden="1">
      <c r="A15001" s="4">
        <v>44571</v>
      </c>
      <c r="B15001">
        <v>1.78</v>
      </c>
    </row>
    <row r="15002" spans="1:6" hidden="1">
      <c r="A15002" s="4">
        <v>44572</v>
      </c>
      <c r="B15002">
        <v>1.75</v>
      </c>
    </row>
    <row r="15003" spans="1:6" hidden="1">
      <c r="A15003" s="4">
        <v>44573</v>
      </c>
      <c r="B15003">
        <v>1.74</v>
      </c>
    </row>
    <row r="15004" spans="1:6" hidden="1">
      <c r="A15004" s="4">
        <v>44574</v>
      </c>
      <c r="B15004">
        <v>1.7</v>
      </c>
    </row>
    <row r="15005" spans="1:6" hidden="1">
      <c r="A15005" s="4">
        <v>44575</v>
      </c>
      <c r="B15005">
        <v>1.78</v>
      </c>
    </row>
    <row r="15006" spans="1:6" hidden="1">
      <c r="A15006" s="4">
        <v>44579</v>
      </c>
      <c r="B15006">
        <v>1.87</v>
      </c>
    </row>
    <row r="15007" spans="1:6" hidden="1">
      <c r="A15007" s="4">
        <v>44580</v>
      </c>
      <c r="B15007">
        <v>1.83</v>
      </c>
    </row>
    <row r="15008" spans="1:6" hidden="1">
      <c r="A15008" s="4">
        <v>44581</v>
      </c>
      <c r="B15008">
        <v>1.83</v>
      </c>
    </row>
    <row r="15009" spans="1:2" hidden="1">
      <c r="A15009" s="4">
        <v>44582</v>
      </c>
      <c r="B15009">
        <v>1.75</v>
      </c>
    </row>
    <row r="15010" spans="1:2" hidden="1">
      <c r="A15010" s="4">
        <v>44585</v>
      </c>
      <c r="B15010">
        <v>1.75</v>
      </c>
    </row>
    <row r="15011" spans="1:2" hidden="1">
      <c r="A15011" s="4">
        <v>44586</v>
      </c>
      <c r="B15011">
        <v>1.78</v>
      </c>
    </row>
    <row r="15012" spans="1:2" hidden="1">
      <c r="A15012" s="4">
        <v>44587</v>
      </c>
      <c r="B15012">
        <v>1.85</v>
      </c>
    </row>
    <row r="15013" spans="1:2" hidden="1">
      <c r="A15013" s="4">
        <v>44588</v>
      </c>
      <c r="B15013">
        <v>1.81</v>
      </c>
    </row>
    <row r="15014" spans="1:2" hidden="1">
      <c r="A15014" s="4">
        <v>44589</v>
      </c>
      <c r="B15014">
        <v>1.78</v>
      </c>
    </row>
    <row r="15015" spans="1:2" hidden="1">
      <c r="A15015" s="4">
        <v>44592</v>
      </c>
      <c r="B15015">
        <v>1.79</v>
      </c>
    </row>
    <row r="15016" spans="1:2" hidden="1">
      <c r="A15016" s="4">
        <v>44593</v>
      </c>
      <c r="B15016">
        <v>1.81</v>
      </c>
    </row>
    <row r="15017" spans="1:2" hidden="1">
      <c r="A15017" s="4">
        <v>44594</v>
      </c>
      <c r="B15017">
        <v>1.78</v>
      </c>
    </row>
    <row r="15018" spans="1:2" hidden="1">
      <c r="A15018" s="4">
        <v>44595</v>
      </c>
      <c r="B15018">
        <v>1.82</v>
      </c>
    </row>
    <row r="15019" spans="1:2" hidden="1">
      <c r="A15019" s="4">
        <v>44596</v>
      </c>
      <c r="B15019">
        <v>1.93</v>
      </c>
    </row>
    <row r="15020" spans="1:2" hidden="1">
      <c r="A15020" s="4">
        <v>44599</v>
      </c>
      <c r="B15020">
        <v>1.92</v>
      </c>
    </row>
    <row r="15021" spans="1:2" hidden="1">
      <c r="A15021" s="4">
        <v>44600</v>
      </c>
      <c r="B15021">
        <v>1.96</v>
      </c>
    </row>
    <row r="15022" spans="1:2" hidden="1">
      <c r="A15022" s="4">
        <v>44601</v>
      </c>
      <c r="B15022">
        <v>1.94</v>
      </c>
    </row>
    <row r="15023" spans="1:2" hidden="1">
      <c r="A15023" s="4">
        <v>44602</v>
      </c>
      <c r="B15023">
        <v>2.0299999999999998</v>
      </c>
    </row>
    <row r="15024" spans="1:2" hidden="1">
      <c r="A15024" s="4">
        <v>44603</v>
      </c>
      <c r="B15024">
        <v>1.92</v>
      </c>
    </row>
    <row r="15025" spans="1:2" hidden="1">
      <c r="A15025" s="4">
        <v>44606</v>
      </c>
      <c r="B15025">
        <v>1.98</v>
      </c>
    </row>
    <row r="15026" spans="1:2" hidden="1">
      <c r="A15026" s="4">
        <v>44607</v>
      </c>
      <c r="B15026">
        <v>2.0499999999999998</v>
      </c>
    </row>
    <row r="15027" spans="1:2" hidden="1">
      <c r="A15027" s="4">
        <v>44608</v>
      </c>
      <c r="B15027">
        <v>2.0299999999999998</v>
      </c>
    </row>
    <row r="15028" spans="1:2" hidden="1">
      <c r="A15028" s="4">
        <v>44609</v>
      </c>
      <c r="B15028">
        <v>1.97</v>
      </c>
    </row>
    <row r="15029" spans="1:2" hidden="1">
      <c r="A15029" s="4">
        <v>44610</v>
      </c>
      <c r="B15029">
        <v>1.92</v>
      </c>
    </row>
    <row r="15030" spans="1:2" hidden="1">
      <c r="A15030" s="4">
        <v>44614</v>
      </c>
      <c r="B15030">
        <v>1.94</v>
      </c>
    </row>
    <row r="15031" spans="1:2" hidden="1">
      <c r="A15031" s="4">
        <v>44615</v>
      </c>
      <c r="B15031">
        <v>1.99</v>
      </c>
    </row>
    <row r="15032" spans="1:2" hidden="1">
      <c r="A15032" s="4">
        <v>44616</v>
      </c>
      <c r="B15032">
        <v>1.96</v>
      </c>
    </row>
    <row r="15033" spans="1:2" hidden="1">
      <c r="A15033" s="4">
        <v>44617</v>
      </c>
      <c r="B15033">
        <v>1.97</v>
      </c>
    </row>
    <row r="15034" spans="1:2" hidden="1">
      <c r="A15034" s="4">
        <v>44620</v>
      </c>
      <c r="B15034">
        <v>1.83</v>
      </c>
    </row>
    <row r="15035" spans="1:2" hidden="1">
      <c r="A15035" s="4">
        <v>44621</v>
      </c>
      <c r="B15035">
        <v>1.72</v>
      </c>
    </row>
    <row r="15036" spans="1:2" hidden="1">
      <c r="A15036" s="4">
        <v>44622</v>
      </c>
      <c r="B15036">
        <v>1.86</v>
      </c>
    </row>
    <row r="15037" spans="1:2" hidden="1">
      <c r="A15037" s="4">
        <v>44623</v>
      </c>
      <c r="B15037">
        <v>1.86</v>
      </c>
    </row>
    <row r="15038" spans="1:2" hidden="1">
      <c r="A15038" s="4">
        <v>44624</v>
      </c>
      <c r="B15038">
        <v>1.74</v>
      </c>
    </row>
    <row r="15039" spans="1:2" hidden="1">
      <c r="A15039" s="4">
        <v>44627</v>
      </c>
      <c r="B15039">
        <v>1.78</v>
      </c>
    </row>
    <row r="15040" spans="1:2" hidden="1">
      <c r="A15040" s="4">
        <v>44628</v>
      </c>
      <c r="B15040">
        <v>1.86</v>
      </c>
    </row>
    <row r="15041" spans="1:2" hidden="1">
      <c r="A15041" s="4">
        <v>44629</v>
      </c>
      <c r="B15041">
        <v>1.94</v>
      </c>
    </row>
    <row r="15042" spans="1:2" hidden="1">
      <c r="A15042" s="4">
        <v>44630</v>
      </c>
      <c r="B15042">
        <v>1.98</v>
      </c>
    </row>
    <row r="15043" spans="1:2" hidden="1">
      <c r="A15043" s="4">
        <v>44631</v>
      </c>
      <c r="B15043">
        <v>2</v>
      </c>
    </row>
    <row r="15044" spans="1:2" hidden="1">
      <c r="A15044" s="4">
        <v>44634</v>
      </c>
      <c r="B15044">
        <v>2.14</v>
      </c>
    </row>
    <row r="15045" spans="1:2" hidden="1">
      <c r="A15045" s="4">
        <v>44635</v>
      </c>
      <c r="B15045">
        <v>2.15</v>
      </c>
    </row>
    <row r="15046" spans="1:2" hidden="1">
      <c r="A15046" s="4">
        <v>44636</v>
      </c>
      <c r="B15046">
        <v>2.19</v>
      </c>
    </row>
    <row r="15047" spans="1:2" hidden="1">
      <c r="A15047" s="4">
        <v>44637</v>
      </c>
      <c r="B15047">
        <v>2.2000000000000002</v>
      </c>
    </row>
    <row r="15048" spans="1:2" hidden="1">
      <c r="A15048" s="4">
        <v>44638</v>
      </c>
      <c r="B15048">
        <v>2.14</v>
      </c>
    </row>
    <row r="15049" spans="1:2" hidden="1">
      <c r="A15049" s="4">
        <v>44641</v>
      </c>
      <c r="B15049">
        <v>2.3199999999999998</v>
      </c>
    </row>
    <row r="15050" spans="1:2" hidden="1">
      <c r="A15050" s="4">
        <v>44642</v>
      </c>
      <c r="B15050">
        <v>2.38</v>
      </c>
    </row>
    <row r="15051" spans="1:2" hidden="1">
      <c r="A15051" s="4">
        <v>44643</v>
      </c>
      <c r="B15051">
        <v>2.3199999999999998</v>
      </c>
    </row>
    <row r="15052" spans="1:2" hidden="1">
      <c r="A15052" s="4">
        <v>44644</v>
      </c>
      <c r="B15052">
        <v>2.34</v>
      </c>
    </row>
    <row r="15053" spans="1:2" hidden="1">
      <c r="A15053" s="4">
        <v>44645</v>
      </c>
      <c r="B15053">
        <v>2.48</v>
      </c>
    </row>
    <row r="15054" spans="1:2" hidden="1">
      <c r="A15054" s="4">
        <v>44648</v>
      </c>
      <c r="B15054">
        <v>2.46</v>
      </c>
    </row>
    <row r="15055" spans="1:2" hidden="1">
      <c r="A15055" s="4">
        <v>44649</v>
      </c>
      <c r="B15055">
        <v>2.41</v>
      </c>
    </row>
    <row r="15056" spans="1:2" hidden="1">
      <c r="A15056" s="4">
        <v>44650</v>
      </c>
      <c r="B15056">
        <v>2.35</v>
      </c>
    </row>
    <row r="15057" spans="1:4" hidden="1">
      <c r="A15057" s="4">
        <v>44651</v>
      </c>
      <c r="B15057">
        <v>2.3199999999999998</v>
      </c>
      <c r="C15057" t="s">
        <v>331</v>
      </c>
      <c r="D15057" s="23">
        <f>AVERAGE(B14996:B15057)/100</f>
        <v>1.951129032258064E-2</v>
      </c>
    </row>
    <row r="15058" spans="1:4" hidden="1">
      <c r="A15058" s="4">
        <v>44652</v>
      </c>
      <c r="B15058">
        <v>2.39</v>
      </c>
    </row>
    <row r="15059" spans="1:4" hidden="1">
      <c r="A15059" s="4">
        <v>44655</v>
      </c>
      <c r="B15059">
        <v>2.42</v>
      </c>
    </row>
    <row r="15060" spans="1:4" hidden="1">
      <c r="A15060" s="4">
        <v>44656</v>
      </c>
      <c r="B15060">
        <v>2.54</v>
      </c>
    </row>
    <row r="15061" spans="1:4" hidden="1">
      <c r="A15061" s="4">
        <v>44657</v>
      </c>
      <c r="B15061">
        <v>2.61</v>
      </c>
    </row>
    <row r="15062" spans="1:4" hidden="1">
      <c r="A15062" s="4">
        <v>44658</v>
      </c>
      <c r="B15062">
        <v>2.66</v>
      </c>
    </row>
    <row r="15063" spans="1:4" hidden="1">
      <c r="A15063" s="4">
        <v>44659</v>
      </c>
      <c r="B15063">
        <v>2.72</v>
      </c>
    </row>
    <row r="15064" spans="1:4" hidden="1">
      <c r="A15064" s="4">
        <v>44662</v>
      </c>
      <c r="B15064">
        <v>2.79</v>
      </c>
    </row>
    <row r="15065" spans="1:4" hidden="1">
      <c r="A15065" s="4">
        <v>44663</v>
      </c>
      <c r="B15065">
        <v>2.72</v>
      </c>
    </row>
    <row r="15066" spans="1:4" hidden="1">
      <c r="A15066" s="4">
        <v>44664</v>
      </c>
      <c r="B15066">
        <v>2.7</v>
      </c>
    </row>
    <row r="15067" spans="1:4" hidden="1">
      <c r="A15067" s="4">
        <v>44665</v>
      </c>
      <c r="B15067">
        <v>2.83</v>
      </c>
    </row>
    <row r="15068" spans="1:4" hidden="1">
      <c r="A15068" s="4">
        <v>44669</v>
      </c>
      <c r="B15068">
        <v>2.85</v>
      </c>
    </row>
    <row r="15069" spans="1:4" hidden="1">
      <c r="A15069" s="4">
        <v>44670</v>
      </c>
      <c r="B15069">
        <v>2.93</v>
      </c>
    </row>
    <row r="15070" spans="1:4" hidden="1">
      <c r="A15070" s="4">
        <v>44671</v>
      </c>
      <c r="B15070">
        <v>2.85</v>
      </c>
    </row>
    <row r="15071" spans="1:4" hidden="1">
      <c r="A15071" s="4">
        <v>44672</v>
      </c>
      <c r="B15071">
        <v>2.9</v>
      </c>
    </row>
    <row r="15072" spans="1:4" hidden="1">
      <c r="A15072" s="4">
        <v>44673</v>
      </c>
      <c r="B15072">
        <v>2.9</v>
      </c>
    </row>
    <row r="15073" spans="1:2" hidden="1">
      <c r="A15073" s="4">
        <v>44676</v>
      </c>
      <c r="B15073">
        <v>2.81</v>
      </c>
    </row>
    <row r="15074" spans="1:2" hidden="1">
      <c r="A15074" s="4">
        <v>44677</v>
      </c>
      <c r="B15074">
        <v>2.77</v>
      </c>
    </row>
    <row r="15075" spans="1:2" hidden="1">
      <c r="A15075" s="4">
        <v>44678</v>
      </c>
      <c r="B15075">
        <v>2.82</v>
      </c>
    </row>
    <row r="15076" spans="1:2" hidden="1">
      <c r="A15076" s="4">
        <v>44679</v>
      </c>
      <c r="B15076">
        <v>2.85</v>
      </c>
    </row>
    <row r="15077" spans="1:2" hidden="1">
      <c r="A15077" s="4">
        <v>44680</v>
      </c>
      <c r="B15077">
        <v>2.89</v>
      </c>
    </row>
    <row r="15078" spans="1:2" hidden="1">
      <c r="A15078" s="4">
        <v>44683</v>
      </c>
      <c r="B15078">
        <v>2.99</v>
      </c>
    </row>
    <row r="15079" spans="1:2" hidden="1">
      <c r="A15079" s="4">
        <v>44684</v>
      </c>
      <c r="B15079">
        <v>2.97</v>
      </c>
    </row>
    <row r="15080" spans="1:2" hidden="1">
      <c r="A15080" s="4">
        <v>44685</v>
      </c>
      <c r="B15080">
        <v>2.93</v>
      </c>
    </row>
    <row r="15081" spans="1:2" hidden="1">
      <c r="A15081" s="4">
        <v>44686</v>
      </c>
      <c r="B15081">
        <v>3.05</v>
      </c>
    </row>
    <row r="15082" spans="1:2" hidden="1">
      <c r="A15082" s="4">
        <v>44687</v>
      </c>
      <c r="B15082">
        <v>3.12</v>
      </c>
    </row>
    <row r="15083" spans="1:2" hidden="1">
      <c r="A15083" s="4">
        <v>44690</v>
      </c>
      <c r="B15083">
        <v>3.05</v>
      </c>
    </row>
    <row r="15084" spans="1:2" hidden="1">
      <c r="A15084" s="4">
        <v>44691</v>
      </c>
      <c r="B15084">
        <v>2.99</v>
      </c>
    </row>
    <row r="15085" spans="1:2" hidden="1">
      <c r="A15085" s="4">
        <v>44692</v>
      </c>
      <c r="B15085">
        <v>2.91</v>
      </c>
    </row>
    <row r="15086" spans="1:2" hidden="1">
      <c r="A15086" s="4">
        <v>44693</v>
      </c>
      <c r="B15086">
        <v>2.84</v>
      </c>
    </row>
    <row r="15087" spans="1:2" hidden="1">
      <c r="A15087" s="4">
        <v>44694</v>
      </c>
      <c r="B15087">
        <v>2.93</v>
      </c>
    </row>
    <row r="15088" spans="1:2" hidden="1">
      <c r="A15088" s="4">
        <v>44697</v>
      </c>
      <c r="B15088">
        <v>2.88</v>
      </c>
    </row>
    <row r="15089" spans="1:2" hidden="1">
      <c r="A15089" s="4">
        <v>44698</v>
      </c>
      <c r="B15089">
        <v>2.98</v>
      </c>
    </row>
    <row r="15090" spans="1:2" hidden="1">
      <c r="A15090" s="4">
        <v>44699</v>
      </c>
      <c r="B15090">
        <v>2.89</v>
      </c>
    </row>
    <row r="15091" spans="1:2" hidden="1">
      <c r="A15091" s="4">
        <v>44700</v>
      </c>
      <c r="B15091">
        <v>2.84</v>
      </c>
    </row>
    <row r="15092" spans="1:2" hidden="1">
      <c r="A15092" s="4">
        <v>44701</v>
      </c>
      <c r="B15092">
        <v>2.78</v>
      </c>
    </row>
    <row r="15093" spans="1:2" hidden="1">
      <c r="A15093" s="4">
        <v>44704</v>
      </c>
      <c r="B15093">
        <v>2.86</v>
      </c>
    </row>
    <row r="15094" spans="1:2" hidden="1">
      <c r="A15094" s="4">
        <v>44705</v>
      </c>
      <c r="B15094">
        <v>2.76</v>
      </c>
    </row>
    <row r="15095" spans="1:2" hidden="1">
      <c r="A15095" s="4">
        <v>44706</v>
      </c>
      <c r="B15095">
        <v>2.75</v>
      </c>
    </row>
    <row r="15096" spans="1:2" hidden="1">
      <c r="A15096" s="4">
        <v>44707</v>
      </c>
      <c r="B15096">
        <v>2.75</v>
      </c>
    </row>
    <row r="15097" spans="1:2" hidden="1">
      <c r="A15097" s="4">
        <v>44708</v>
      </c>
      <c r="B15097">
        <v>2.74</v>
      </c>
    </row>
    <row r="15098" spans="1:2" hidden="1">
      <c r="A15098" s="4">
        <v>44712</v>
      </c>
      <c r="B15098">
        <v>2.85</v>
      </c>
    </row>
    <row r="15099" spans="1:2" hidden="1">
      <c r="A15099" s="4">
        <v>44713</v>
      </c>
      <c r="B15099">
        <v>2.94</v>
      </c>
    </row>
    <row r="15100" spans="1:2" hidden="1">
      <c r="A15100" s="4">
        <v>44714</v>
      </c>
      <c r="B15100">
        <v>2.92</v>
      </c>
    </row>
    <row r="15101" spans="1:2" hidden="1">
      <c r="A15101" s="4">
        <v>44715</v>
      </c>
      <c r="B15101">
        <v>2.96</v>
      </c>
    </row>
    <row r="15102" spans="1:2" hidden="1">
      <c r="A15102" s="4">
        <v>44718</v>
      </c>
      <c r="B15102">
        <v>3.04</v>
      </c>
    </row>
    <row r="15103" spans="1:2" hidden="1">
      <c r="A15103" s="4">
        <v>44719</v>
      </c>
      <c r="B15103">
        <v>2.98</v>
      </c>
    </row>
    <row r="15104" spans="1:2" hidden="1">
      <c r="A15104" s="4">
        <v>44720</v>
      </c>
      <c r="B15104">
        <v>3.03</v>
      </c>
    </row>
    <row r="15105" spans="1:4" hidden="1">
      <c r="A15105" s="4">
        <v>44721</v>
      </c>
      <c r="B15105">
        <v>3.04</v>
      </c>
    </row>
    <row r="15106" spans="1:4" hidden="1">
      <c r="A15106" s="4">
        <v>44722</v>
      </c>
      <c r="B15106">
        <v>3.15</v>
      </c>
    </row>
    <row r="15107" spans="1:4" hidden="1">
      <c r="A15107" s="4">
        <v>44725</v>
      </c>
      <c r="B15107">
        <v>3.43</v>
      </c>
    </row>
    <row r="15108" spans="1:4" hidden="1">
      <c r="A15108" s="4">
        <v>44726</v>
      </c>
      <c r="B15108">
        <v>3.49</v>
      </c>
    </row>
    <row r="15109" spans="1:4" hidden="1">
      <c r="A15109" s="4">
        <v>44727</v>
      </c>
      <c r="B15109">
        <v>3.33</v>
      </c>
    </row>
    <row r="15110" spans="1:4" hidden="1">
      <c r="A15110" s="4">
        <v>44728</v>
      </c>
      <c r="B15110">
        <v>3.28</v>
      </c>
    </row>
    <row r="15111" spans="1:4" hidden="1">
      <c r="A15111" s="4">
        <v>44729</v>
      </c>
      <c r="B15111">
        <v>3.25</v>
      </c>
    </row>
    <row r="15112" spans="1:4" hidden="1">
      <c r="A15112" s="4">
        <v>44733</v>
      </c>
      <c r="B15112">
        <v>3.31</v>
      </c>
    </row>
    <row r="15113" spans="1:4" hidden="1">
      <c r="A15113" s="4">
        <v>44734</v>
      </c>
      <c r="B15113">
        <v>3.16</v>
      </c>
    </row>
    <row r="15114" spans="1:4" hidden="1">
      <c r="A15114" s="4">
        <v>44735</v>
      </c>
      <c r="B15114">
        <v>3.09</v>
      </c>
    </row>
    <row r="15115" spans="1:4" hidden="1">
      <c r="A15115" s="4">
        <v>44736</v>
      </c>
      <c r="B15115">
        <v>3.13</v>
      </c>
    </row>
    <row r="15116" spans="1:4" hidden="1">
      <c r="A15116" s="4">
        <v>44739</v>
      </c>
      <c r="B15116">
        <v>3.2</v>
      </c>
    </row>
    <row r="15117" spans="1:4" hidden="1">
      <c r="A15117" s="4">
        <v>44740</v>
      </c>
      <c r="B15117">
        <v>3.2</v>
      </c>
    </row>
    <row r="15118" spans="1:4" hidden="1">
      <c r="A15118" s="4">
        <v>44741</v>
      </c>
      <c r="B15118">
        <v>3.1</v>
      </c>
    </row>
    <row r="15119" spans="1:4" hidden="1">
      <c r="A15119" s="4">
        <v>44742</v>
      </c>
      <c r="B15119">
        <v>2.98</v>
      </c>
      <c r="C15119" t="s">
        <v>332</v>
      </c>
      <c r="D15119" s="23">
        <f>AVERAGE(B15058:B15119)/100</f>
        <v>2.9325806451612903E-2</v>
      </c>
    </row>
    <row r="15120" spans="1:4" hidden="1">
      <c r="A15120" s="4">
        <v>44743</v>
      </c>
      <c r="B15120">
        <v>2.88</v>
      </c>
    </row>
    <row r="15121" spans="1:2" hidden="1">
      <c r="A15121" s="4">
        <v>44747</v>
      </c>
      <c r="B15121">
        <v>2.82</v>
      </c>
    </row>
    <row r="15122" spans="1:2" hidden="1">
      <c r="A15122" s="4">
        <v>44748</v>
      </c>
      <c r="B15122">
        <v>2.93</v>
      </c>
    </row>
    <row r="15123" spans="1:2" hidden="1">
      <c r="A15123" s="4">
        <v>44749</v>
      </c>
      <c r="B15123">
        <v>3.01</v>
      </c>
    </row>
    <row r="15124" spans="1:2" hidden="1">
      <c r="A15124" s="4">
        <v>44750</v>
      </c>
      <c r="B15124">
        <v>3.09</v>
      </c>
    </row>
    <row r="15125" spans="1:2" hidden="1">
      <c r="A15125" s="4">
        <v>44753</v>
      </c>
      <c r="B15125">
        <v>2.99</v>
      </c>
    </row>
    <row r="15126" spans="1:2" hidden="1">
      <c r="A15126" s="4">
        <v>44754</v>
      </c>
      <c r="B15126">
        <v>2.96</v>
      </c>
    </row>
    <row r="15127" spans="1:2" hidden="1">
      <c r="A15127" s="4">
        <v>44755</v>
      </c>
      <c r="B15127">
        <v>2.91</v>
      </c>
    </row>
    <row r="15128" spans="1:2" hidden="1">
      <c r="A15128" s="4">
        <v>44756</v>
      </c>
      <c r="B15128">
        <v>2.96</v>
      </c>
    </row>
    <row r="15129" spans="1:2" hidden="1">
      <c r="A15129" s="4">
        <v>44757</v>
      </c>
      <c r="B15129">
        <v>2.93</v>
      </c>
    </row>
    <row r="15130" spans="1:2" hidden="1">
      <c r="A15130" s="4">
        <v>44760</v>
      </c>
      <c r="B15130">
        <v>2.96</v>
      </c>
    </row>
    <row r="15131" spans="1:2" hidden="1">
      <c r="A15131" s="4">
        <v>44761</v>
      </c>
      <c r="B15131">
        <v>3.01</v>
      </c>
    </row>
    <row r="15132" spans="1:2" hidden="1">
      <c r="A15132" s="4">
        <v>44762</v>
      </c>
      <c r="B15132">
        <v>3.04</v>
      </c>
    </row>
    <row r="15133" spans="1:2" hidden="1">
      <c r="A15133" s="4">
        <v>44763</v>
      </c>
      <c r="B15133">
        <v>2.91</v>
      </c>
    </row>
    <row r="15134" spans="1:2" hidden="1">
      <c r="A15134" s="4">
        <v>44764</v>
      </c>
      <c r="B15134">
        <v>2.77</v>
      </c>
    </row>
    <row r="15135" spans="1:2" hidden="1">
      <c r="A15135" s="4">
        <v>44767</v>
      </c>
      <c r="B15135">
        <v>2.81</v>
      </c>
    </row>
    <row r="15136" spans="1:2" hidden="1">
      <c r="A15136" s="4">
        <v>44768</v>
      </c>
      <c r="B15136">
        <v>2.81</v>
      </c>
    </row>
    <row r="15137" spans="1:2" hidden="1">
      <c r="A15137" s="4">
        <v>44769</v>
      </c>
      <c r="B15137">
        <v>2.78</v>
      </c>
    </row>
    <row r="15138" spans="1:2" hidden="1">
      <c r="A15138" s="4">
        <v>44770</v>
      </c>
      <c r="B15138">
        <v>2.68</v>
      </c>
    </row>
    <row r="15139" spans="1:2" hidden="1">
      <c r="A15139" s="4">
        <v>44771</v>
      </c>
      <c r="B15139">
        <v>2.67</v>
      </c>
    </row>
    <row r="15140" spans="1:2" hidden="1">
      <c r="A15140" s="4">
        <v>44774</v>
      </c>
      <c r="B15140">
        <v>2.6</v>
      </c>
    </row>
    <row r="15141" spans="1:2" hidden="1">
      <c r="A15141" s="4">
        <v>44775</v>
      </c>
      <c r="B15141">
        <v>2.75</v>
      </c>
    </row>
    <row r="15142" spans="1:2" hidden="1">
      <c r="A15142" s="4">
        <v>44776</v>
      </c>
      <c r="B15142">
        <v>2.73</v>
      </c>
    </row>
    <row r="15143" spans="1:2" hidden="1">
      <c r="A15143" s="4">
        <v>44777</v>
      </c>
      <c r="B15143">
        <v>2.68</v>
      </c>
    </row>
    <row r="15144" spans="1:2" hidden="1">
      <c r="A15144" s="4">
        <v>44778</v>
      </c>
      <c r="B15144">
        <v>2.83</v>
      </c>
    </row>
    <row r="15145" spans="1:2" hidden="1">
      <c r="A15145" s="4">
        <v>44781</v>
      </c>
      <c r="B15145">
        <v>2.77</v>
      </c>
    </row>
    <row r="15146" spans="1:2" hidden="1">
      <c r="A15146" s="4">
        <v>44782</v>
      </c>
      <c r="B15146">
        <v>2.8</v>
      </c>
    </row>
    <row r="15147" spans="1:2" hidden="1">
      <c r="A15147" s="4">
        <v>44783</v>
      </c>
      <c r="B15147">
        <v>2.78</v>
      </c>
    </row>
    <row r="15148" spans="1:2" hidden="1">
      <c r="A15148" s="4">
        <v>44784</v>
      </c>
      <c r="B15148">
        <v>2.87</v>
      </c>
    </row>
    <row r="15149" spans="1:2" hidden="1">
      <c r="A15149" s="4">
        <v>44785</v>
      </c>
      <c r="B15149">
        <v>2.84</v>
      </c>
    </row>
    <row r="15150" spans="1:2" hidden="1">
      <c r="A15150" s="4">
        <v>44788</v>
      </c>
      <c r="B15150">
        <v>2.79</v>
      </c>
    </row>
    <row r="15151" spans="1:2" hidden="1">
      <c r="A15151" s="4">
        <v>44789</v>
      </c>
      <c r="B15151">
        <v>2.82</v>
      </c>
    </row>
    <row r="15152" spans="1:2" hidden="1">
      <c r="A15152" s="4">
        <v>44790</v>
      </c>
      <c r="B15152">
        <v>2.89</v>
      </c>
    </row>
    <row r="15153" spans="1:2" hidden="1">
      <c r="A15153" s="4">
        <v>44791</v>
      </c>
      <c r="B15153">
        <v>2.88</v>
      </c>
    </row>
    <row r="15154" spans="1:2" hidden="1">
      <c r="A15154" s="4">
        <v>44792</v>
      </c>
      <c r="B15154">
        <v>2.98</v>
      </c>
    </row>
    <row r="15155" spans="1:2" hidden="1">
      <c r="A15155" s="4">
        <v>44795</v>
      </c>
      <c r="B15155">
        <v>3.03</v>
      </c>
    </row>
    <row r="15156" spans="1:2" hidden="1">
      <c r="A15156" s="4">
        <v>44796</v>
      </c>
      <c r="B15156">
        <v>3.05</v>
      </c>
    </row>
    <row r="15157" spans="1:2" hidden="1">
      <c r="A15157" s="4">
        <v>44797</v>
      </c>
      <c r="B15157">
        <v>3.11</v>
      </c>
    </row>
    <row r="15158" spans="1:2" hidden="1">
      <c r="A15158" s="4">
        <v>44798</v>
      </c>
      <c r="B15158">
        <v>3.03</v>
      </c>
    </row>
    <row r="15159" spans="1:2" hidden="1">
      <c r="A15159" s="4">
        <v>44799</v>
      </c>
      <c r="B15159">
        <v>3.04</v>
      </c>
    </row>
    <row r="15160" spans="1:2" hidden="1">
      <c r="A15160" s="4">
        <v>44802</v>
      </c>
      <c r="B15160">
        <v>3.12</v>
      </c>
    </row>
    <row r="15161" spans="1:2" hidden="1">
      <c r="A15161" s="4">
        <v>44803</v>
      </c>
      <c r="B15161">
        <v>3.11</v>
      </c>
    </row>
    <row r="15162" spans="1:2" hidden="1">
      <c r="A15162" s="4">
        <v>44804</v>
      </c>
      <c r="B15162">
        <v>3.15</v>
      </c>
    </row>
    <row r="15163" spans="1:2" hidden="1">
      <c r="A15163" s="4">
        <v>44805</v>
      </c>
      <c r="B15163">
        <v>3.26</v>
      </c>
    </row>
    <row r="15164" spans="1:2" hidden="1">
      <c r="A15164" s="4">
        <v>44806</v>
      </c>
      <c r="B15164">
        <v>3.2</v>
      </c>
    </row>
    <row r="15165" spans="1:2" hidden="1">
      <c r="A15165" s="4">
        <v>44810</v>
      </c>
      <c r="B15165">
        <v>3.33</v>
      </c>
    </row>
    <row r="15166" spans="1:2" hidden="1">
      <c r="A15166" s="4">
        <v>44811</v>
      </c>
      <c r="B15166">
        <v>3.27</v>
      </c>
    </row>
    <row r="15167" spans="1:2" hidden="1">
      <c r="A15167" s="4">
        <v>44812</v>
      </c>
      <c r="B15167">
        <v>3.29</v>
      </c>
    </row>
    <row r="15168" spans="1:2" hidden="1">
      <c r="A15168" s="4">
        <v>44813</v>
      </c>
      <c r="B15168">
        <v>3.33</v>
      </c>
    </row>
    <row r="15169" spans="1:4" hidden="1">
      <c r="A15169" s="4">
        <v>44816</v>
      </c>
      <c r="B15169">
        <v>3.37</v>
      </c>
    </row>
    <row r="15170" spans="1:4" hidden="1">
      <c r="A15170" s="4">
        <v>44817</v>
      </c>
      <c r="B15170">
        <v>3.42</v>
      </c>
    </row>
    <row r="15171" spans="1:4" hidden="1">
      <c r="A15171" s="4">
        <v>44818</v>
      </c>
      <c r="B15171">
        <v>3.41</v>
      </c>
    </row>
    <row r="15172" spans="1:4" hidden="1">
      <c r="A15172" s="4">
        <v>44819</v>
      </c>
      <c r="B15172">
        <v>3.45</v>
      </c>
    </row>
    <row r="15173" spans="1:4" hidden="1">
      <c r="A15173" s="4">
        <v>44820</v>
      </c>
      <c r="B15173">
        <v>3.45</v>
      </c>
    </row>
    <row r="15174" spans="1:4" hidden="1">
      <c r="A15174" s="4">
        <v>44823</v>
      </c>
      <c r="B15174">
        <v>3.49</v>
      </c>
    </row>
    <row r="15175" spans="1:4" hidden="1">
      <c r="A15175" s="4">
        <v>44824</v>
      </c>
      <c r="B15175">
        <v>3.57</v>
      </c>
    </row>
    <row r="15176" spans="1:4" hidden="1">
      <c r="A15176" s="4">
        <v>44825</v>
      </c>
      <c r="B15176">
        <v>3.51</v>
      </c>
    </row>
    <row r="15177" spans="1:4" hidden="1">
      <c r="A15177" s="4">
        <v>44826</v>
      </c>
      <c r="B15177">
        <v>3.7</v>
      </c>
    </row>
    <row r="15178" spans="1:4" hidden="1">
      <c r="A15178" s="4">
        <v>44827</v>
      </c>
      <c r="B15178">
        <v>3.69</v>
      </c>
    </row>
    <row r="15179" spans="1:4" hidden="1">
      <c r="A15179" s="4">
        <v>44830</v>
      </c>
      <c r="B15179">
        <v>3.88</v>
      </c>
    </row>
    <row r="15180" spans="1:4" hidden="1">
      <c r="A15180" s="4">
        <v>44831</v>
      </c>
      <c r="B15180">
        <v>3.97</v>
      </c>
    </row>
    <row r="15181" spans="1:4" hidden="1">
      <c r="A15181" s="4">
        <v>44832</v>
      </c>
      <c r="B15181">
        <v>3.72</v>
      </c>
    </row>
    <row r="15182" spans="1:4" hidden="1">
      <c r="A15182" s="4">
        <v>44833</v>
      </c>
      <c r="B15182">
        <v>3.76</v>
      </c>
    </row>
    <row r="15183" spans="1:4" hidden="1">
      <c r="A15183" s="4">
        <v>44834</v>
      </c>
      <c r="B15183">
        <v>3.83</v>
      </c>
      <c r="C15183" t="s">
        <v>333</v>
      </c>
      <c r="D15183" s="23">
        <f>AVERAGE(B15120:B15183)/100</f>
        <v>3.1010937499999999E-2</v>
      </c>
    </row>
    <row r="15184" spans="1:4" hidden="1">
      <c r="A15184" s="4">
        <v>44837</v>
      </c>
      <c r="B15184">
        <v>3.67</v>
      </c>
    </row>
    <row r="15185" spans="1:2" hidden="1">
      <c r="A15185" s="4">
        <v>44838</v>
      </c>
      <c r="B15185">
        <v>3.62</v>
      </c>
    </row>
    <row r="15186" spans="1:2" hidden="1">
      <c r="A15186" s="4">
        <v>44839</v>
      </c>
      <c r="B15186">
        <v>3.76</v>
      </c>
    </row>
    <row r="15187" spans="1:2" hidden="1">
      <c r="A15187" s="4">
        <v>44840</v>
      </c>
      <c r="B15187">
        <v>3.83</v>
      </c>
    </row>
    <row r="15188" spans="1:2" hidden="1">
      <c r="A15188" s="4">
        <v>44841</v>
      </c>
      <c r="B15188">
        <v>3.89</v>
      </c>
    </row>
    <row r="15189" spans="1:2" hidden="1">
      <c r="A15189" s="4">
        <v>44845</v>
      </c>
      <c r="B15189">
        <v>3.93</v>
      </c>
    </row>
    <row r="15190" spans="1:2" hidden="1">
      <c r="A15190" s="4">
        <v>44846</v>
      </c>
      <c r="B15190">
        <v>3.91</v>
      </c>
    </row>
    <row r="15191" spans="1:2" hidden="1">
      <c r="A15191" s="4">
        <v>44847</v>
      </c>
      <c r="B15191">
        <v>3.97</v>
      </c>
    </row>
    <row r="15192" spans="1:2" hidden="1">
      <c r="A15192" s="4">
        <v>44848</v>
      </c>
      <c r="B15192">
        <v>4</v>
      </c>
    </row>
    <row r="15193" spans="1:2" hidden="1">
      <c r="A15193" s="4">
        <v>44851</v>
      </c>
      <c r="B15193">
        <v>4.0199999999999996</v>
      </c>
    </row>
    <row r="15194" spans="1:2" hidden="1">
      <c r="A15194" s="4">
        <v>44852</v>
      </c>
      <c r="B15194">
        <v>4.01</v>
      </c>
    </row>
    <row r="15195" spans="1:2" hidden="1">
      <c r="A15195" s="4">
        <v>44853</v>
      </c>
      <c r="B15195">
        <v>4.1399999999999997</v>
      </c>
    </row>
    <row r="15196" spans="1:2" hidden="1">
      <c r="A15196" s="4">
        <v>44854</v>
      </c>
      <c r="B15196">
        <v>4.24</v>
      </c>
    </row>
    <row r="15197" spans="1:2" hidden="1">
      <c r="A15197" s="4">
        <v>44855</v>
      </c>
      <c r="B15197">
        <v>4.21</v>
      </c>
    </row>
    <row r="15198" spans="1:2" hidden="1">
      <c r="A15198" s="4">
        <v>44858</v>
      </c>
      <c r="B15198">
        <v>4.25</v>
      </c>
    </row>
    <row r="15199" spans="1:2" hidden="1">
      <c r="A15199" s="4">
        <v>44859</v>
      </c>
      <c r="B15199">
        <v>4.0999999999999996</v>
      </c>
    </row>
    <row r="15200" spans="1:2" hidden="1">
      <c r="A15200" s="4">
        <v>44860</v>
      </c>
      <c r="B15200">
        <v>4.04</v>
      </c>
    </row>
    <row r="15201" spans="1:2" hidden="1">
      <c r="A15201" s="4">
        <v>44861</v>
      </c>
      <c r="B15201">
        <v>3.96</v>
      </c>
    </row>
    <row r="15202" spans="1:2" hidden="1">
      <c r="A15202" s="4">
        <v>44862</v>
      </c>
      <c r="B15202">
        <v>4.0199999999999996</v>
      </c>
    </row>
    <row r="15203" spans="1:2" hidden="1">
      <c r="A15203" s="4">
        <v>44865</v>
      </c>
      <c r="B15203">
        <v>4.0999999999999996</v>
      </c>
    </row>
    <row r="15204" spans="1:2" hidden="1">
      <c r="A15204" s="4">
        <v>44866</v>
      </c>
      <c r="B15204">
        <v>4.07</v>
      </c>
    </row>
    <row r="15205" spans="1:2" hidden="1">
      <c r="A15205" s="4">
        <v>44867</v>
      </c>
      <c r="B15205">
        <v>4.0999999999999996</v>
      </c>
    </row>
    <row r="15206" spans="1:2" hidden="1">
      <c r="A15206" s="4">
        <v>44868</v>
      </c>
      <c r="B15206">
        <v>4.1399999999999997</v>
      </c>
    </row>
    <row r="15207" spans="1:2" hidden="1">
      <c r="A15207" s="4">
        <v>44869</v>
      </c>
      <c r="B15207">
        <v>4.17</v>
      </c>
    </row>
    <row r="15208" spans="1:2" hidden="1">
      <c r="A15208" s="4">
        <v>44872</v>
      </c>
      <c r="B15208">
        <v>4.22</v>
      </c>
    </row>
    <row r="15209" spans="1:2" hidden="1">
      <c r="A15209" s="4">
        <v>44873</v>
      </c>
      <c r="B15209">
        <v>4.1399999999999997</v>
      </c>
    </row>
    <row r="15210" spans="1:2" hidden="1">
      <c r="A15210" s="4">
        <v>44874</v>
      </c>
      <c r="B15210">
        <v>4.12</v>
      </c>
    </row>
    <row r="15211" spans="1:2" hidden="1">
      <c r="A15211" s="4">
        <v>44875</v>
      </c>
      <c r="B15211">
        <v>3.82</v>
      </c>
    </row>
    <row r="15212" spans="1:2" hidden="1">
      <c r="A15212" s="4">
        <v>44879</v>
      </c>
      <c r="B15212">
        <v>3.88</v>
      </c>
    </row>
    <row r="15213" spans="1:2" hidden="1">
      <c r="A15213" s="4">
        <v>44880</v>
      </c>
      <c r="B15213">
        <v>3.8</v>
      </c>
    </row>
    <row r="15214" spans="1:2" hidden="1">
      <c r="A15214" s="4">
        <v>44881</v>
      </c>
      <c r="B15214">
        <v>3.67</v>
      </c>
    </row>
    <row r="15215" spans="1:2" hidden="1">
      <c r="A15215" s="4">
        <v>44882</v>
      </c>
      <c r="B15215">
        <v>3.77</v>
      </c>
    </row>
    <row r="15216" spans="1:2" hidden="1">
      <c r="A15216" s="4">
        <v>44883</v>
      </c>
      <c r="B15216">
        <v>3.82</v>
      </c>
    </row>
    <row r="15217" spans="1:2" hidden="1">
      <c r="A15217" s="4">
        <v>44886</v>
      </c>
      <c r="B15217">
        <v>3.83</v>
      </c>
    </row>
    <row r="15218" spans="1:2" hidden="1">
      <c r="A15218" s="4">
        <v>44887</v>
      </c>
      <c r="B15218">
        <v>3.76</v>
      </c>
    </row>
    <row r="15219" spans="1:2" hidden="1">
      <c r="A15219" s="4">
        <v>44888</v>
      </c>
      <c r="B15219">
        <v>3.71</v>
      </c>
    </row>
    <row r="15220" spans="1:2" hidden="1">
      <c r="A15220" s="4">
        <v>44890</v>
      </c>
      <c r="B15220">
        <v>3.68</v>
      </c>
    </row>
    <row r="15221" spans="1:2" hidden="1">
      <c r="A15221" s="4">
        <v>44893</v>
      </c>
      <c r="B15221">
        <v>3.69</v>
      </c>
    </row>
    <row r="15222" spans="1:2" hidden="1">
      <c r="A15222" s="4">
        <v>44894</v>
      </c>
      <c r="B15222">
        <v>3.75</v>
      </c>
    </row>
    <row r="15223" spans="1:2" hidden="1">
      <c r="A15223" s="4">
        <v>44895</v>
      </c>
      <c r="B15223">
        <v>3.68</v>
      </c>
    </row>
    <row r="15224" spans="1:2" hidden="1">
      <c r="A15224" s="4">
        <v>44896</v>
      </c>
      <c r="B15224">
        <v>3.53</v>
      </c>
    </row>
    <row r="15225" spans="1:2" hidden="1">
      <c r="A15225" s="4">
        <v>44897</v>
      </c>
      <c r="B15225">
        <v>3.51</v>
      </c>
    </row>
    <row r="15226" spans="1:2" hidden="1">
      <c r="A15226" s="4">
        <v>44900</v>
      </c>
      <c r="B15226">
        <v>3.6</v>
      </c>
    </row>
    <row r="15227" spans="1:2" hidden="1">
      <c r="A15227" s="4">
        <v>44901</v>
      </c>
      <c r="B15227">
        <v>3.51</v>
      </c>
    </row>
    <row r="15228" spans="1:2" hidden="1">
      <c r="A15228" s="4">
        <v>44902</v>
      </c>
      <c r="B15228">
        <v>3.42</v>
      </c>
    </row>
    <row r="15229" spans="1:2" hidden="1">
      <c r="A15229" s="4">
        <v>44903</v>
      </c>
      <c r="B15229">
        <v>3.48</v>
      </c>
    </row>
    <row r="15230" spans="1:2" hidden="1">
      <c r="A15230" s="4">
        <v>44904</v>
      </c>
      <c r="B15230">
        <v>3.57</v>
      </c>
    </row>
    <row r="15231" spans="1:2" hidden="1">
      <c r="A15231" s="4">
        <v>44907</v>
      </c>
      <c r="B15231">
        <v>3.61</v>
      </c>
    </row>
    <row r="15232" spans="1:2" hidden="1">
      <c r="A15232" s="4">
        <v>44908</v>
      </c>
      <c r="B15232">
        <v>3.51</v>
      </c>
    </row>
    <row r="15233" spans="1:6" hidden="1">
      <c r="A15233" s="4">
        <v>44909</v>
      </c>
      <c r="B15233">
        <v>3.49</v>
      </c>
    </row>
    <row r="15234" spans="1:6" hidden="1">
      <c r="A15234" s="4">
        <v>44910</v>
      </c>
      <c r="B15234">
        <v>3.44</v>
      </c>
    </row>
    <row r="15235" spans="1:6" hidden="1">
      <c r="A15235" s="4">
        <v>44911</v>
      </c>
      <c r="B15235">
        <v>3.48</v>
      </c>
    </row>
    <row r="15236" spans="1:6" hidden="1">
      <c r="A15236" s="4">
        <v>44914</v>
      </c>
      <c r="B15236">
        <v>3.57</v>
      </c>
    </row>
    <row r="15237" spans="1:6" hidden="1">
      <c r="A15237" s="4">
        <v>44915</v>
      </c>
      <c r="B15237">
        <v>3.69</v>
      </c>
    </row>
    <row r="15238" spans="1:6" hidden="1">
      <c r="A15238" s="4">
        <v>44916</v>
      </c>
      <c r="B15238">
        <v>3.68</v>
      </c>
    </row>
    <row r="15239" spans="1:6">
      <c r="A15239" s="4">
        <v>44917</v>
      </c>
      <c r="B15239">
        <v>3.67</v>
      </c>
      <c r="C15239" t="s">
        <v>351</v>
      </c>
      <c r="D15239" s="23">
        <f>AVERAGE(B15184:B15239)/100</f>
        <v>3.8258928571428555E-2</v>
      </c>
      <c r="E15239">
        <v>2022</v>
      </c>
      <c r="F15239" s="23">
        <f>AVERAGE(B14996:B15239)/100</f>
        <v>2.9324180327868859E-2</v>
      </c>
    </row>
  </sheetData>
  <autoFilter ref="A9:D15239" xr:uid="{00000000-0001-0000-0200-000000000000}">
    <filterColumn colId="2">
      <filters>
        <filter val="4Q2015"/>
        <filter val="4Q2016"/>
        <filter val="4Q2017"/>
        <filter val="4Q2018"/>
        <filter val="4Q2019"/>
        <filter val="4Q2020"/>
        <filter val="4Q2021"/>
        <filter val="4Q2022 So far"/>
      </filters>
    </filterColumn>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C18B5-A649-4E98-857C-3ABD08F93E89}">
  <dimension ref="A1:J22279"/>
  <sheetViews>
    <sheetView workbookViewId="0">
      <pane xSplit="1" ySplit="9" topLeftCell="B22267" activePane="bottomRight" state="frozen"/>
      <selection activeCell="C8324" sqref="C8324"/>
      <selection pane="topRight" activeCell="C8324" sqref="C8324"/>
      <selection pane="bottomLeft" activeCell="C8324" sqref="C8324"/>
      <selection pane="bottomRight" activeCell="C22279" sqref="C22279"/>
    </sheetView>
  </sheetViews>
  <sheetFormatPr defaultRowHeight="13.2"/>
  <cols>
    <col min="1" max="1" width="12.33203125" customWidth="1"/>
    <col min="2" max="2" width="8.109375" customWidth="1"/>
    <col min="3" max="4" width="19.33203125" customWidth="1"/>
    <col min="5" max="5" width="12.33203125" customWidth="1"/>
    <col min="6" max="6" width="12.6640625" customWidth="1"/>
    <col min="7" max="7" width="12.6640625" style="23" customWidth="1"/>
    <col min="8" max="8" width="23" style="23" customWidth="1"/>
  </cols>
  <sheetData>
    <row r="1" spans="1:9" ht="16.95" customHeight="1">
      <c r="A1" s="11" t="s">
        <v>31</v>
      </c>
    </row>
    <row r="3" spans="1:9">
      <c r="A3" s="11"/>
      <c r="B3" s="1" t="s">
        <v>33</v>
      </c>
      <c r="F3" s="1"/>
      <c r="G3" s="179"/>
    </row>
    <row r="4" spans="1:9" s="5" customFormat="1" ht="15" customHeight="1">
      <c r="A4" s="5" t="s">
        <v>2</v>
      </c>
      <c r="B4" s="5" t="s">
        <v>28</v>
      </c>
      <c r="G4" s="180"/>
      <c r="H4" s="180"/>
    </row>
    <row r="5" spans="1:9" ht="15" customHeight="1">
      <c r="A5" t="s">
        <v>4</v>
      </c>
      <c r="B5" t="s">
        <v>5</v>
      </c>
    </row>
    <row r="6" spans="1:9">
      <c r="A6" t="s">
        <v>6</v>
      </c>
      <c r="B6">
        <v>1</v>
      </c>
    </row>
    <row r="7" spans="1:9">
      <c r="A7" t="s">
        <v>7</v>
      </c>
      <c r="B7" t="s">
        <v>8</v>
      </c>
    </row>
    <row r="8" spans="1:9">
      <c r="A8" t="s">
        <v>9</v>
      </c>
      <c r="B8" t="s">
        <v>29</v>
      </c>
    </row>
    <row r="9" spans="1:9" s="5" customFormat="1" ht="39.6">
      <c r="A9" s="27" t="s">
        <v>11</v>
      </c>
      <c r="B9" s="27" t="s">
        <v>30</v>
      </c>
      <c r="C9" s="27" t="s">
        <v>34</v>
      </c>
      <c r="D9" s="27" t="s">
        <v>154</v>
      </c>
      <c r="E9" s="27" t="s">
        <v>153</v>
      </c>
      <c r="F9" s="27" t="s">
        <v>78</v>
      </c>
      <c r="G9" s="181" t="s">
        <v>162</v>
      </c>
      <c r="H9" s="181" t="s">
        <v>354</v>
      </c>
      <c r="I9" s="27"/>
    </row>
    <row r="10" spans="1:9">
      <c r="A10" s="4">
        <v>22648</v>
      </c>
      <c r="B10">
        <v>2.75</v>
      </c>
      <c r="C10">
        <f>IFERROR(((VLOOKUP(A10,'Interest Rates-10yr'!$A$9:$C$15239,2,FALSE))-B10),C9)</f>
        <v>1.3099999999999996</v>
      </c>
      <c r="D10" s="98">
        <f>AVERAGE(C$10:C10)</f>
        <v>1.3099999999999996</v>
      </c>
      <c r="E10" s="2"/>
      <c r="H10"/>
      <c r="I10" s="25"/>
    </row>
    <row r="11" spans="1:9">
      <c r="A11" s="4">
        <v>22649</v>
      </c>
      <c r="B11">
        <v>2.5</v>
      </c>
      <c r="C11">
        <f>IFERROR(((VLOOKUP(A11,'Interest Rates-10yr'!$A$9:$C$15239,2,FALSE))-B11),C10)</f>
        <v>1.5300000000000002</v>
      </c>
      <c r="D11" s="98">
        <f>AVERAGE(C$10:C11)</f>
        <v>1.42</v>
      </c>
      <c r="E11" s="2"/>
      <c r="H11"/>
    </row>
    <row r="12" spans="1:9">
      <c r="A12" s="4">
        <v>22650</v>
      </c>
      <c r="B12">
        <v>2.75</v>
      </c>
      <c r="C12">
        <f>IFERROR(((VLOOKUP(A12,'Interest Rates-10yr'!$A$9:$C$15239,2,FALSE))-B12),C11)</f>
        <v>1.2400000000000002</v>
      </c>
      <c r="D12" s="98">
        <f>AVERAGE(C$10:C12)</f>
        <v>1.36</v>
      </c>
      <c r="E12" s="2"/>
      <c r="H12"/>
    </row>
    <row r="13" spans="1:9">
      <c r="A13" s="4">
        <v>22651</v>
      </c>
      <c r="B13">
        <v>2.5</v>
      </c>
      <c r="C13">
        <f>IFERROR(((VLOOKUP(A13,'Interest Rates-10yr'!$A$9:$C$15239,2,FALSE))-B13),C12)</f>
        <v>1.5199999999999996</v>
      </c>
      <c r="D13" s="98">
        <f>AVERAGE(C$10:C13)</f>
        <v>1.4</v>
      </c>
      <c r="E13" s="2"/>
      <c r="H13"/>
    </row>
    <row r="14" spans="1:9">
      <c r="A14" s="4">
        <v>22652</v>
      </c>
      <c r="B14">
        <v>2.5</v>
      </c>
      <c r="C14">
        <f>IFERROR(((VLOOKUP(A14,'Interest Rates-10yr'!$A$9:$C$15239,2,FALSE))-B14),C13)</f>
        <v>1.5199999999999996</v>
      </c>
      <c r="D14" s="98">
        <f>AVERAGE(C$10:C14)</f>
        <v>1.4239999999999999</v>
      </c>
      <c r="E14" s="2"/>
      <c r="H14"/>
    </row>
    <row r="15" spans="1:9">
      <c r="A15" s="4">
        <v>22653</v>
      </c>
      <c r="B15">
        <v>2.5</v>
      </c>
      <c r="C15">
        <f>IFERROR(((VLOOKUP(A15,'Interest Rates-10yr'!$A$9:$C$15239,2,FALSE))-B15),C14)</f>
        <v>1.5199999999999996</v>
      </c>
      <c r="D15" s="98">
        <f>AVERAGE(C$10:C15)</f>
        <v>1.4399999999999997</v>
      </c>
      <c r="E15" s="2"/>
      <c r="H15"/>
    </row>
    <row r="16" spans="1:9">
      <c r="A16" s="4">
        <v>22654</v>
      </c>
      <c r="B16">
        <v>2</v>
      </c>
      <c r="C16">
        <f>IFERROR(((VLOOKUP(A16,'Interest Rates-10yr'!$A$9:$C$15239,2,FALSE))-B16),C15)</f>
        <v>2.0300000000000002</v>
      </c>
      <c r="D16" s="98">
        <f>AVERAGE(C$10:C16)</f>
        <v>1.524285714285714</v>
      </c>
      <c r="E16" s="2"/>
      <c r="H16"/>
    </row>
    <row r="17" spans="1:7" customFormat="1">
      <c r="A17" s="4">
        <v>22655</v>
      </c>
      <c r="B17">
        <v>1.25</v>
      </c>
      <c r="C17">
        <f>IFERROR(((VLOOKUP(A17,'Interest Rates-10yr'!$A$9:$C$15239,2,FALSE))-B17),C16)</f>
        <v>2.8</v>
      </c>
      <c r="D17" s="98">
        <f>AVERAGE(C$10:C17)</f>
        <v>1.6837499999999999</v>
      </c>
      <c r="E17" s="2"/>
      <c r="G17" s="23"/>
    </row>
    <row r="18" spans="1:7" customFormat="1">
      <c r="A18" s="4">
        <v>22656</v>
      </c>
      <c r="B18">
        <v>0.5</v>
      </c>
      <c r="C18">
        <f>IFERROR(((VLOOKUP(A18,'Interest Rates-10yr'!$A$9:$C$15239,2,FALSE))-B18),C17)</f>
        <v>3.5700000000000003</v>
      </c>
      <c r="D18" s="98">
        <f>AVERAGE(C$10:C18)</f>
        <v>1.8933333333333333</v>
      </c>
      <c r="E18" s="2"/>
      <c r="G18" s="23"/>
    </row>
    <row r="19" spans="1:7" customFormat="1">
      <c r="A19" s="4">
        <v>22657</v>
      </c>
      <c r="B19">
        <v>2.75</v>
      </c>
      <c r="C19">
        <f>IFERROR(((VLOOKUP(A19,'Interest Rates-10yr'!$A$9:$C$15239,2,FALSE))-B19),C18)</f>
        <v>1.33</v>
      </c>
      <c r="D19" s="98">
        <f>AVERAGE(C$10:C19)</f>
        <v>1.8369999999999997</v>
      </c>
      <c r="E19" s="2"/>
      <c r="G19" s="23"/>
    </row>
    <row r="20" spans="1:7" customFormat="1">
      <c r="A20" s="4">
        <v>22658</v>
      </c>
      <c r="B20">
        <v>2.75</v>
      </c>
      <c r="C20">
        <f>IFERROR(((VLOOKUP(A20,'Interest Rates-10yr'!$A$9:$C$15239,2,FALSE))-B20),C19)</f>
        <v>1.33</v>
      </c>
      <c r="D20" s="98">
        <f>AVERAGE(C$10:C20)</f>
        <v>1.7909090909090906</v>
      </c>
      <c r="E20" s="2"/>
      <c r="G20" s="23"/>
    </row>
    <row r="21" spans="1:7" customFormat="1">
      <c r="A21" s="4">
        <v>22659</v>
      </c>
      <c r="B21">
        <v>2.75</v>
      </c>
      <c r="C21">
        <f>IFERROR(((VLOOKUP(A21,'Interest Rates-10yr'!$A$9:$C$15239,2,FALSE))-B21),C20)</f>
        <v>1.33</v>
      </c>
      <c r="D21" s="98">
        <f>AVERAGE(C$10:C21)</f>
        <v>1.7524999999999995</v>
      </c>
      <c r="E21" s="2"/>
      <c r="G21" s="23"/>
    </row>
    <row r="22" spans="1:7" customFormat="1">
      <c r="A22" s="4">
        <v>22660</v>
      </c>
      <c r="B22">
        <v>2.75</v>
      </c>
      <c r="C22">
        <f>IFERROR(((VLOOKUP(A22,'Interest Rates-10yr'!$A$9:$C$15239,2,FALSE))-B22),C21)</f>
        <v>1.33</v>
      </c>
      <c r="D22" s="98">
        <f>AVERAGE(C$10:C22)</f>
        <v>1.7199999999999993</v>
      </c>
      <c r="E22" s="2"/>
      <c r="G22" s="23"/>
    </row>
    <row r="23" spans="1:7" customFormat="1">
      <c r="A23" s="4">
        <v>22661</v>
      </c>
      <c r="B23">
        <v>3</v>
      </c>
      <c r="C23">
        <f>IFERROR(((VLOOKUP(A23,'Interest Rates-10yr'!$A$9:$C$15239,2,FALSE))-B23),C22)</f>
        <v>1.0999999999999996</v>
      </c>
      <c r="D23" s="98">
        <f>AVERAGE(C$10:C23)</f>
        <v>1.6757142857142853</v>
      </c>
      <c r="E23" s="2"/>
      <c r="G23" s="23"/>
    </row>
    <row r="24" spans="1:7" customFormat="1">
      <c r="A24" s="4">
        <v>22662</v>
      </c>
      <c r="B24">
        <v>2.5</v>
      </c>
      <c r="C24">
        <f>IFERROR(((VLOOKUP(A24,'Interest Rates-10yr'!$A$9:$C$15239,2,FALSE))-B24),C23)</f>
        <v>1.63</v>
      </c>
      <c r="D24" s="98">
        <f>AVERAGE(C$10:C24)</f>
        <v>1.6726666666666661</v>
      </c>
      <c r="E24" s="2"/>
      <c r="G24" s="23"/>
    </row>
    <row r="25" spans="1:7" customFormat="1">
      <c r="A25" s="4">
        <v>22663</v>
      </c>
      <c r="B25">
        <v>3</v>
      </c>
      <c r="C25">
        <f>IFERROR(((VLOOKUP(A25,'Interest Rates-10yr'!$A$9:$C$15239,2,FALSE))-B25),C24)</f>
        <v>1.1200000000000001</v>
      </c>
      <c r="D25" s="98">
        <f>AVERAGE(C$10:C25)</f>
        <v>1.6381249999999996</v>
      </c>
      <c r="E25" s="2"/>
      <c r="G25" s="23"/>
    </row>
    <row r="26" spans="1:7" customFormat="1">
      <c r="A26" s="4">
        <v>22664</v>
      </c>
      <c r="B26">
        <v>2.25</v>
      </c>
      <c r="C26">
        <f>IFERROR(((VLOOKUP(A26,'Interest Rates-10yr'!$A$9:$C$15239,2,FALSE))-B26),C25)</f>
        <v>1.8600000000000003</v>
      </c>
      <c r="D26" s="98">
        <f>AVERAGE(C$10:C26)</f>
        <v>1.6511764705882348</v>
      </c>
      <c r="E26" s="2"/>
      <c r="G26" s="23"/>
    </row>
    <row r="27" spans="1:7" customFormat="1">
      <c r="A27" s="4">
        <v>22665</v>
      </c>
      <c r="B27">
        <v>2</v>
      </c>
      <c r="C27">
        <f>IFERROR(((VLOOKUP(A27,'Interest Rates-10yr'!$A$9:$C$15239,2,FALSE))-B27),C26)</f>
        <v>2.1100000000000003</v>
      </c>
      <c r="D27" s="98">
        <f>AVERAGE(C$10:C27)</f>
        <v>1.6766666666666663</v>
      </c>
      <c r="E27" s="2"/>
      <c r="G27" s="23"/>
    </row>
    <row r="28" spans="1:7" customFormat="1">
      <c r="A28" s="4">
        <v>22666</v>
      </c>
      <c r="B28">
        <v>2</v>
      </c>
      <c r="C28">
        <f>IFERROR(((VLOOKUP(A28,'Interest Rates-10yr'!$A$9:$C$15239,2,FALSE))-B28),C27)</f>
        <v>2.1100000000000003</v>
      </c>
      <c r="D28" s="98">
        <f>AVERAGE(C$10:C28)</f>
        <v>1.6994736842105258</v>
      </c>
      <c r="E28" s="2"/>
      <c r="G28" s="23"/>
    </row>
    <row r="29" spans="1:7" customFormat="1">
      <c r="A29" s="4">
        <v>22667</v>
      </c>
      <c r="B29">
        <v>2</v>
      </c>
      <c r="C29">
        <f>IFERROR(((VLOOKUP(A29,'Interest Rates-10yr'!$A$9:$C$15239,2,FALSE))-B29),C28)</f>
        <v>2.1100000000000003</v>
      </c>
      <c r="D29" s="98">
        <f>AVERAGE(C$10:C29)</f>
        <v>1.7199999999999995</v>
      </c>
      <c r="E29" s="2"/>
      <c r="G29" s="23"/>
    </row>
    <row r="30" spans="1:7" customFormat="1">
      <c r="A30" s="4">
        <v>22668</v>
      </c>
      <c r="B30">
        <v>1.25</v>
      </c>
      <c r="C30">
        <f>IFERROR(((VLOOKUP(A30,'Interest Rates-10yr'!$A$9:$C$15239,2,FALSE))-B30),C29)</f>
        <v>2.84</v>
      </c>
      <c r="D30" s="98">
        <f>AVERAGE(C$10:C30)</f>
        <v>1.773333333333333</v>
      </c>
      <c r="E30" s="2"/>
      <c r="G30" s="23"/>
    </row>
    <row r="31" spans="1:7" customFormat="1">
      <c r="A31" s="4">
        <v>22669</v>
      </c>
      <c r="B31">
        <v>0.5</v>
      </c>
      <c r="C31">
        <f>IFERROR(((VLOOKUP(A31,'Interest Rates-10yr'!$A$9:$C$15239,2,FALSE))-B31),C30)</f>
        <v>3.6100000000000003</v>
      </c>
      <c r="D31" s="98">
        <f>AVERAGE(C$10:C31)</f>
        <v>1.8568181818181815</v>
      </c>
      <c r="E31" s="2"/>
      <c r="G31" s="23"/>
    </row>
    <row r="32" spans="1:7" customFormat="1">
      <c r="A32" s="4">
        <v>22670</v>
      </c>
      <c r="B32">
        <v>0.25</v>
      </c>
      <c r="C32">
        <f>IFERROR(((VLOOKUP(A32,'Interest Rates-10yr'!$A$9:$C$15239,2,FALSE))-B32),C31)</f>
        <v>3.8499999999999996</v>
      </c>
      <c r="D32" s="98">
        <f>AVERAGE(C$10:C32)</f>
        <v>1.9434782608695651</v>
      </c>
      <c r="E32" s="2"/>
      <c r="G32" s="23"/>
    </row>
    <row r="33" spans="1:7" customFormat="1">
      <c r="A33" s="4">
        <v>22671</v>
      </c>
      <c r="B33">
        <v>2</v>
      </c>
      <c r="C33">
        <f>IFERROR(((VLOOKUP(A33,'Interest Rates-10yr'!$A$9:$C$15239,2,FALSE))-B33),C32)</f>
        <v>2.1100000000000003</v>
      </c>
      <c r="D33" s="98">
        <f>AVERAGE(C$10:C33)</f>
        <v>1.9504166666666665</v>
      </c>
      <c r="E33" s="2"/>
      <c r="G33" s="23"/>
    </row>
    <row r="34" spans="1:7" customFormat="1">
      <c r="A34" s="4">
        <v>22672</v>
      </c>
      <c r="B34">
        <v>2.5</v>
      </c>
      <c r="C34">
        <f>IFERROR(((VLOOKUP(A34,'Interest Rates-10yr'!$A$9:$C$15239,2,FALSE))-B34),C33)</f>
        <v>1.6100000000000003</v>
      </c>
      <c r="D34" s="98">
        <f>AVERAGE(C$10:C34)</f>
        <v>1.9367999999999999</v>
      </c>
      <c r="E34" s="2"/>
      <c r="G34" s="23"/>
    </row>
    <row r="35" spans="1:7" customFormat="1">
      <c r="A35" s="4">
        <v>22673</v>
      </c>
      <c r="B35">
        <v>2.5</v>
      </c>
      <c r="C35">
        <f>IFERROR(((VLOOKUP(A35,'Interest Rates-10yr'!$A$9:$C$15239,2,FALSE))-B35),C34)</f>
        <v>1.6100000000000003</v>
      </c>
      <c r="D35" s="98">
        <f>AVERAGE(C$10:C35)</f>
        <v>1.924230769230769</v>
      </c>
      <c r="E35" s="2"/>
      <c r="G35" s="23"/>
    </row>
    <row r="36" spans="1:7" customFormat="1">
      <c r="A36" s="4">
        <v>22674</v>
      </c>
      <c r="B36">
        <v>2.5</v>
      </c>
      <c r="C36">
        <f>IFERROR(((VLOOKUP(A36,'Interest Rates-10yr'!$A$9:$C$15239,2,FALSE))-B36),C35)</f>
        <v>1.6100000000000003</v>
      </c>
      <c r="D36" s="98">
        <f>AVERAGE(C$10:C36)</f>
        <v>1.9125925925925924</v>
      </c>
      <c r="E36" s="2"/>
      <c r="G36" s="23"/>
    </row>
    <row r="37" spans="1:7" customFormat="1">
      <c r="A37" s="4">
        <v>22675</v>
      </c>
      <c r="B37">
        <v>2.5</v>
      </c>
      <c r="C37">
        <f>IFERROR(((VLOOKUP(A37,'Interest Rates-10yr'!$A$9:$C$15239,2,FALSE))-B37),C36)</f>
        <v>1.62</v>
      </c>
      <c r="D37" s="98">
        <f>AVERAGE(C$10:C37)</f>
        <v>1.9021428571428569</v>
      </c>
      <c r="E37" s="2"/>
      <c r="G37" s="23"/>
    </row>
    <row r="38" spans="1:7" customFormat="1">
      <c r="A38" s="4">
        <v>22676</v>
      </c>
      <c r="B38">
        <v>1.5</v>
      </c>
      <c r="C38">
        <f>IFERROR(((VLOOKUP(A38,'Interest Rates-10yr'!$A$9:$C$15239,2,FALSE))-B38),C37)</f>
        <v>2.6100000000000003</v>
      </c>
      <c r="D38" s="98">
        <f>AVERAGE(C$10:C38)</f>
        <v>1.9265517241379306</v>
      </c>
      <c r="E38" s="2"/>
      <c r="G38" s="23"/>
    </row>
    <row r="39" spans="1:7" customFormat="1">
      <c r="A39" s="4">
        <v>22677</v>
      </c>
      <c r="B39">
        <v>1.5</v>
      </c>
      <c r="C39">
        <f>IFERROR(((VLOOKUP(A39,'Interest Rates-10yr'!$A$9:$C$15239,2,FALSE))-B39),C38)</f>
        <v>2.5999999999999996</v>
      </c>
      <c r="D39" s="98">
        <f>AVERAGE(C$10:C39)</f>
        <v>1.9489999999999996</v>
      </c>
      <c r="E39" s="2"/>
      <c r="G39" s="23"/>
    </row>
    <row r="40" spans="1:7" customFormat="1">
      <c r="A40" s="4">
        <v>22678</v>
      </c>
      <c r="B40">
        <v>2.25</v>
      </c>
      <c r="C40">
        <f>IFERROR(((VLOOKUP(A40,'Interest Rates-10yr'!$A$9:$C$15239,2,FALSE))-B40),C39)</f>
        <v>1.8399999999999999</v>
      </c>
      <c r="D40" s="98">
        <f>AVERAGE(C$10:C40)</f>
        <v>1.9454838709677416</v>
      </c>
      <c r="E40" s="2"/>
      <c r="G40" s="23"/>
    </row>
    <row r="41" spans="1:7" customFormat="1">
      <c r="A41" s="4">
        <v>22679</v>
      </c>
      <c r="B41">
        <v>1.5</v>
      </c>
      <c r="C41">
        <f>IFERROR(((VLOOKUP(A41,'Interest Rates-10yr'!$A$9:$C$15239,2,FALSE))-B41),C40)</f>
        <v>2.58</v>
      </c>
      <c r="D41" s="98">
        <f>AVERAGE(C$10:C41)</f>
        <v>1.9653124999999996</v>
      </c>
      <c r="E41" s="2"/>
      <c r="G41" s="23"/>
    </row>
    <row r="42" spans="1:7" customFormat="1">
      <c r="A42" s="4">
        <v>22680</v>
      </c>
      <c r="B42">
        <v>1.5</v>
      </c>
      <c r="C42">
        <f>IFERROR(((VLOOKUP(A42,'Interest Rates-10yr'!$A$9:$C$15239,2,FALSE))-B42),C41)</f>
        <v>2.58</v>
      </c>
      <c r="D42" s="98">
        <f>AVERAGE(C$10:C42)</f>
        <v>1.9839393939393934</v>
      </c>
      <c r="E42" s="2"/>
      <c r="G42" s="23"/>
    </row>
    <row r="43" spans="1:7" customFormat="1">
      <c r="A43" s="4">
        <v>22681</v>
      </c>
      <c r="B43">
        <v>1.5</v>
      </c>
      <c r="C43">
        <f>IFERROR(((VLOOKUP(A43,'Interest Rates-10yr'!$A$9:$C$15239,2,FALSE))-B43),C42)</f>
        <v>2.58</v>
      </c>
      <c r="D43" s="98">
        <f>AVERAGE(C$10:C43)</f>
        <v>2.0014705882352937</v>
      </c>
      <c r="E43" s="2"/>
      <c r="G43" s="23"/>
    </row>
    <row r="44" spans="1:7" customFormat="1">
      <c r="A44" s="4">
        <v>22682</v>
      </c>
      <c r="B44">
        <v>2</v>
      </c>
      <c r="C44">
        <f>IFERROR(((VLOOKUP(A44,'Interest Rates-10yr'!$A$9:$C$15239,2,FALSE))-B44),C43)</f>
        <v>2.0700000000000003</v>
      </c>
      <c r="D44" s="98">
        <f>AVERAGE(C$10:C44)</f>
        <v>2.0034285714285707</v>
      </c>
      <c r="E44" s="2"/>
      <c r="G44" s="23"/>
    </row>
    <row r="45" spans="1:7" customFormat="1">
      <c r="A45" s="4">
        <v>22683</v>
      </c>
      <c r="B45">
        <v>2.75</v>
      </c>
      <c r="C45">
        <f>IFERROR(((VLOOKUP(A45,'Interest Rates-10yr'!$A$9:$C$15239,2,FALSE))-B45),C44)</f>
        <v>1.3099999999999996</v>
      </c>
      <c r="D45" s="98">
        <f>AVERAGE(C$10:C45)</f>
        <v>1.984166666666666</v>
      </c>
      <c r="E45" s="2"/>
      <c r="G45" s="23"/>
    </row>
    <row r="46" spans="1:7" customFormat="1">
      <c r="A46" s="4">
        <v>22684</v>
      </c>
      <c r="B46">
        <v>2.75</v>
      </c>
      <c r="C46">
        <f>IFERROR(((VLOOKUP(A46,'Interest Rates-10yr'!$A$9:$C$15239,2,FALSE))-B46),C45)</f>
        <v>1.3200000000000003</v>
      </c>
      <c r="D46" s="98">
        <f>AVERAGE(C$10:C46)</f>
        <v>1.9662162162162153</v>
      </c>
      <c r="E46" s="2"/>
      <c r="G46" s="23"/>
    </row>
    <row r="47" spans="1:7" customFormat="1">
      <c r="A47" s="4">
        <v>22685</v>
      </c>
      <c r="B47">
        <v>2.75</v>
      </c>
      <c r="C47">
        <f>IFERROR(((VLOOKUP(A47,'Interest Rates-10yr'!$A$9:$C$15239,2,FALSE))-B47),C46)</f>
        <v>1.3200000000000003</v>
      </c>
      <c r="D47" s="98">
        <f>AVERAGE(C$10:C47)</f>
        <v>1.9492105263157886</v>
      </c>
      <c r="E47" s="2"/>
      <c r="G47" s="23"/>
    </row>
    <row r="48" spans="1:7" customFormat="1">
      <c r="A48" s="4">
        <v>22686</v>
      </c>
      <c r="B48">
        <v>2.75</v>
      </c>
      <c r="C48">
        <f>IFERROR(((VLOOKUP(A48,'Interest Rates-10yr'!$A$9:$C$15239,2,FALSE))-B48),C47)</f>
        <v>1.2999999999999998</v>
      </c>
      <c r="D48" s="98">
        <f>AVERAGE(C$10:C48)</f>
        <v>1.9325641025641016</v>
      </c>
      <c r="E48" s="2"/>
      <c r="G48" s="23"/>
    </row>
    <row r="49" spans="1:7" customFormat="1">
      <c r="A49" s="4">
        <v>22687</v>
      </c>
      <c r="B49">
        <v>2.75</v>
      </c>
      <c r="C49">
        <f>IFERROR(((VLOOKUP(A49,'Interest Rates-10yr'!$A$9:$C$15239,2,FALSE))-B49),C48)</f>
        <v>1.2999999999999998</v>
      </c>
      <c r="D49" s="98">
        <f>AVERAGE(C$10:C49)</f>
        <v>1.9167499999999991</v>
      </c>
      <c r="E49" s="2"/>
      <c r="G49" s="23"/>
    </row>
    <row r="50" spans="1:7" customFormat="1">
      <c r="A50" s="4">
        <v>22688</v>
      </c>
      <c r="B50">
        <v>2.75</v>
      </c>
      <c r="C50">
        <f>IFERROR(((VLOOKUP(A50,'Interest Rates-10yr'!$A$9:$C$15239,2,FALSE))-B50),C49)</f>
        <v>1.2999999999999998</v>
      </c>
      <c r="D50" s="98">
        <f>AVERAGE(C$10:C50)</f>
        <v>1.9017073170731698</v>
      </c>
      <c r="E50" s="2"/>
      <c r="G50" s="23"/>
    </row>
    <row r="51" spans="1:7" customFormat="1">
      <c r="A51" s="4">
        <v>22689</v>
      </c>
      <c r="B51">
        <v>2.75</v>
      </c>
      <c r="C51">
        <f>IFERROR(((VLOOKUP(A51,'Interest Rates-10yr'!$A$9:$C$15239,2,FALSE))-B51),C50)</f>
        <v>1.2999999999999998</v>
      </c>
      <c r="D51" s="98">
        <f>AVERAGE(C$10:C51)</f>
        <v>1.8873809523809513</v>
      </c>
      <c r="E51" s="2"/>
      <c r="G51" s="23"/>
    </row>
    <row r="52" spans="1:7" customFormat="1">
      <c r="A52" s="4">
        <v>22690</v>
      </c>
      <c r="B52">
        <v>1.75</v>
      </c>
      <c r="C52">
        <f>IFERROR(((VLOOKUP(A52,'Interest Rates-10yr'!$A$9:$C$15239,2,FALSE))-B52),C51)</f>
        <v>2.2800000000000002</v>
      </c>
      <c r="D52" s="98">
        <f>AVERAGE(C$10:C52)</f>
        <v>1.8965116279069756</v>
      </c>
      <c r="E52" s="2"/>
      <c r="G52" s="23"/>
    </row>
    <row r="53" spans="1:7" customFormat="1">
      <c r="A53" s="4">
        <v>22691</v>
      </c>
      <c r="B53">
        <v>2.75</v>
      </c>
      <c r="C53">
        <f>IFERROR(((VLOOKUP(A53,'Interest Rates-10yr'!$A$9:$C$15239,2,FALSE))-B53),C52)</f>
        <v>1.2800000000000002</v>
      </c>
      <c r="D53" s="98">
        <f>AVERAGE(C$10:C53)</f>
        <v>1.882499999999999</v>
      </c>
      <c r="E53" s="2"/>
      <c r="G53" s="23"/>
    </row>
    <row r="54" spans="1:7" customFormat="1">
      <c r="A54" s="4">
        <v>22692</v>
      </c>
      <c r="B54">
        <v>2.75</v>
      </c>
      <c r="C54">
        <f>IFERROR(((VLOOKUP(A54,'Interest Rates-10yr'!$A$9:$C$15239,2,FALSE))-B54),C53)</f>
        <v>1.2699999999999996</v>
      </c>
      <c r="D54" s="98">
        <f>AVERAGE(C$10:C54)</f>
        <v>1.8688888888888877</v>
      </c>
      <c r="E54" s="2"/>
      <c r="G54" s="23"/>
    </row>
    <row r="55" spans="1:7" customFormat="1">
      <c r="A55" s="4">
        <v>22693</v>
      </c>
      <c r="B55">
        <v>2.5</v>
      </c>
      <c r="C55">
        <f>IFERROR(((VLOOKUP(A55,'Interest Rates-10yr'!$A$9:$C$15239,2,FALSE))-B55),C54)</f>
        <v>1.5199999999999996</v>
      </c>
      <c r="D55" s="98">
        <f>AVERAGE(C$10:C55)</f>
        <v>1.8613043478260858</v>
      </c>
      <c r="E55" s="2"/>
      <c r="G55" s="23"/>
    </row>
    <row r="56" spans="1:7" customFormat="1">
      <c r="A56" s="4">
        <v>22694</v>
      </c>
      <c r="B56">
        <v>2.5</v>
      </c>
      <c r="C56">
        <f>IFERROR(((VLOOKUP(A56,'Interest Rates-10yr'!$A$9:$C$15239,2,FALSE))-B56),C55)</f>
        <v>1.5199999999999996</v>
      </c>
      <c r="D56" s="98">
        <f>AVERAGE(C$10:C56)</f>
        <v>1.8540425531914881</v>
      </c>
      <c r="E56" s="2"/>
      <c r="G56" s="23"/>
    </row>
    <row r="57" spans="1:7" customFormat="1">
      <c r="A57" s="4">
        <v>22695</v>
      </c>
      <c r="B57">
        <v>2.5</v>
      </c>
      <c r="C57">
        <f>IFERROR(((VLOOKUP(A57,'Interest Rates-10yr'!$A$9:$C$15239,2,FALSE))-B57),C56)</f>
        <v>1.5199999999999996</v>
      </c>
      <c r="D57" s="98">
        <f>AVERAGE(C$10:C57)</f>
        <v>1.8470833333333321</v>
      </c>
      <c r="E57" s="2"/>
      <c r="G57" s="23"/>
    </row>
    <row r="58" spans="1:7" customFormat="1">
      <c r="A58" s="4">
        <v>22696</v>
      </c>
      <c r="B58">
        <v>2.5</v>
      </c>
      <c r="C58">
        <f>IFERROR(((VLOOKUP(A58,'Interest Rates-10yr'!$A$9:$C$15239,2,FALSE))-B58),C57)</f>
        <v>1.5099999999999998</v>
      </c>
      <c r="D58" s="98">
        <f>AVERAGE(C$10:C58)</f>
        <v>1.8402040816326519</v>
      </c>
      <c r="E58" s="2"/>
      <c r="G58" s="23"/>
    </row>
    <row r="59" spans="1:7" customFormat="1">
      <c r="A59" s="4">
        <v>22697</v>
      </c>
      <c r="B59">
        <v>1.75</v>
      </c>
      <c r="C59">
        <f>IFERROR(((VLOOKUP(A59,'Interest Rates-10yr'!$A$9:$C$15239,2,FALSE))-B59),C58)</f>
        <v>2.2999999999999998</v>
      </c>
      <c r="D59" s="98">
        <f>AVERAGE(C$10:C59)</f>
        <v>1.8493999999999988</v>
      </c>
      <c r="E59" s="2"/>
      <c r="G59" s="23"/>
    </row>
    <row r="60" spans="1:7" customFormat="1">
      <c r="A60" s="4">
        <v>22698</v>
      </c>
      <c r="B60">
        <v>2</v>
      </c>
      <c r="C60">
        <f>IFERROR(((VLOOKUP(A60,'Interest Rates-10yr'!$A$9:$C$15239,2,FALSE))-B60),C59)</f>
        <v>2.0300000000000002</v>
      </c>
      <c r="D60" s="98">
        <f>AVERAGE(C$10:C60)</f>
        <v>1.8529411764705872</v>
      </c>
      <c r="E60" s="2"/>
      <c r="G60" s="23"/>
    </row>
    <row r="61" spans="1:7" customFormat="1">
      <c r="A61" s="4">
        <v>22699</v>
      </c>
      <c r="B61">
        <v>2</v>
      </c>
      <c r="C61">
        <f>IFERROR(((VLOOKUP(A61,'Interest Rates-10yr'!$A$9:$C$15239,2,FALSE))-B61),C60)</f>
        <v>2.0300000000000002</v>
      </c>
      <c r="D61" s="98">
        <f>AVERAGE(C$10:C61)</f>
        <v>1.8563461538461528</v>
      </c>
      <c r="E61" s="2"/>
      <c r="G61" s="23"/>
    </row>
    <row r="62" spans="1:7" customFormat="1">
      <c r="A62" s="4">
        <v>22700</v>
      </c>
      <c r="B62">
        <v>2.5</v>
      </c>
      <c r="C62">
        <f>IFERROR(((VLOOKUP(A62,'Interest Rates-10yr'!$A$9:$C$15239,2,FALSE))-B62),C61)</f>
        <v>1.5199999999999996</v>
      </c>
      <c r="D62" s="98">
        <f>AVERAGE(C$10:C62)</f>
        <v>1.849999999999999</v>
      </c>
      <c r="E62" s="2"/>
      <c r="G62" s="23"/>
    </row>
    <row r="63" spans="1:7" customFormat="1">
      <c r="A63" s="4">
        <v>22701</v>
      </c>
      <c r="B63">
        <v>2.5</v>
      </c>
      <c r="C63">
        <f>IFERROR(((VLOOKUP(A63,'Interest Rates-10yr'!$A$9:$C$15239,2,FALSE))-B63),C62)</f>
        <v>1.5199999999999996</v>
      </c>
      <c r="D63" s="98">
        <f>AVERAGE(C$10:C63)</f>
        <v>1.8438888888888878</v>
      </c>
      <c r="E63" s="2"/>
      <c r="G63" s="23"/>
    </row>
    <row r="64" spans="1:7" customFormat="1">
      <c r="A64" s="4">
        <v>22702</v>
      </c>
      <c r="B64">
        <v>2.5</v>
      </c>
      <c r="C64">
        <f>IFERROR(((VLOOKUP(A64,'Interest Rates-10yr'!$A$9:$C$15239,2,FALSE))-B64),C63)</f>
        <v>1.5199999999999996</v>
      </c>
      <c r="D64" s="98">
        <f>AVERAGE(C$10:C64)</f>
        <v>1.8379999999999987</v>
      </c>
      <c r="E64" s="2"/>
      <c r="G64" s="23"/>
    </row>
    <row r="65" spans="1:7" customFormat="1">
      <c r="A65" s="4">
        <v>22703</v>
      </c>
      <c r="B65">
        <v>2.5</v>
      </c>
      <c r="C65">
        <f>IFERROR(((VLOOKUP(A65,'Interest Rates-10yr'!$A$9:$C$15239,2,FALSE))-B65),C64)</f>
        <v>1.5</v>
      </c>
      <c r="D65" s="98">
        <f>AVERAGE(C$10:C65)</f>
        <v>1.8319642857142846</v>
      </c>
      <c r="E65" s="2"/>
      <c r="G65" s="23"/>
    </row>
    <row r="66" spans="1:7" customFormat="1">
      <c r="A66" s="4">
        <v>22704</v>
      </c>
      <c r="B66">
        <v>2.5</v>
      </c>
      <c r="C66">
        <f>IFERROR(((VLOOKUP(A66,'Interest Rates-10yr'!$A$9:$C$15239,2,FALSE))-B66),C65)</f>
        <v>1.5099999999999998</v>
      </c>
      <c r="D66" s="98">
        <f>AVERAGE(C$10:C66)</f>
        <v>1.826315789473683</v>
      </c>
      <c r="E66" s="2"/>
      <c r="G66" s="23"/>
    </row>
    <row r="67" spans="1:7" customFormat="1">
      <c r="A67" s="4">
        <v>22705</v>
      </c>
      <c r="B67">
        <v>2.75</v>
      </c>
      <c r="C67">
        <f>IFERROR(((VLOOKUP(A67,'Interest Rates-10yr'!$A$9:$C$15239,2,FALSE))-B67),C66)</f>
        <v>1.25</v>
      </c>
      <c r="D67" s="98">
        <f>AVERAGE(C$10:C67)</f>
        <v>1.8163793103448265</v>
      </c>
      <c r="E67" s="2"/>
      <c r="G67" s="23"/>
    </row>
    <row r="68" spans="1:7" customFormat="1">
      <c r="A68" s="4">
        <v>22706</v>
      </c>
      <c r="B68">
        <v>2.5</v>
      </c>
      <c r="C68">
        <f>IFERROR(((VLOOKUP(A68,'Interest Rates-10yr'!$A$9:$C$15239,2,FALSE))-B68),C67)</f>
        <v>1.48</v>
      </c>
      <c r="D68" s="98">
        <f>AVERAGE(C$10:C68)</f>
        <v>1.8106779661016938</v>
      </c>
      <c r="E68" s="2"/>
      <c r="G68" s="23"/>
    </row>
    <row r="69" spans="1:7" customFormat="1">
      <c r="A69" s="4">
        <v>22707</v>
      </c>
      <c r="B69">
        <v>2.75</v>
      </c>
      <c r="C69">
        <f>IFERROR(((VLOOKUP(A69,'Interest Rates-10yr'!$A$9:$C$15239,2,FALSE))-B69),C68)</f>
        <v>1.23</v>
      </c>
      <c r="D69" s="98">
        <f>AVERAGE(C$10:C69)</f>
        <v>1.800999999999999</v>
      </c>
      <c r="E69" s="2"/>
      <c r="G69" s="23"/>
    </row>
    <row r="70" spans="1:7" customFormat="1">
      <c r="A70" s="4">
        <v>22708</v>
      </c>
      <c r="B70">
        <v>2.75</v>
      </c>
      <c r="C70">
        <f>IFERROR(((VLOOKUP(A70,'Interest Rates-10yr'!$A$9:$C$15239,2,FALSE))-B70),C69)</f>
        <v>1.23</v>
      </c>
      <c r="D70" s="98">
        <f>AVERAGE(C$10:C70)</f>
        <v>1.7916393442622942</v>
      </c>
      <c r="E70" s="2"/>
      <c r="G70" s="23"/>
    </row>
    <row r="71" spans="1:7" customFormat="1">
      <c r="A71" s="4">
        <v>22709</v>
      </c>
      <c r="B71">
        <v>2.75</v>
      </c>
      <c r="C71">
        <f>IFERROR(((VLOOKUP(A71,'Interest Rates-10yr'!$A$9:$C$15239,2,FALSE))-B71),C70)</f>
        <v>1.23</v>
      </c>
      <c r="D71" s="98">
        <f>AVERAGE(C$10:C71)</f>
        <v>1.7825806451612896</v>
      </c>
      <c r="E71" s="2"/>
      <c r="G71" s="23"/>
    </row>
    <row r="72" spans="1:7" customFormat="1">
      <c r="A72" s="4">
        <v>22710</v>
      </c>
      <c r="B72">
        <v>2.75</v>
      </c>
      <c r="C72">
        <f>IFERROR(((VLOOKUP(A72,'Interest Rates-10yr'!$A$9:$C$15239,2,FALSE))-B72),C71)</f>
        <v>1.25</v>
      </c>
      <c r="D72" s="98">
        <f>AVERAGE(C$10:C72)</f>
        <v>1.7741269841269833</v>
      </c>
      <c r="E72" s="2"/>
      <c r="G72" s="23"/>
    </row>
    <row r="73" spans="1:7" customFormat="1">
      <c r="A73" s="4">
        <v>22711</v>
      </c>
      <c r="B73">
        <v>2.75</v>
      </c>
      <c r="C73">
        <f>IFERROR(((VLOOKUP(A73,'Interest Rates-10yr'!$A$9:$C$15239,2,FALSE))-B73),C72)</f>
        <v>1.2599999999999998</v>
      </c>
      <c r="D73" s="98">
        <f>AVERAGE(C$10:C73)</f>
        <v>1.7660937499999994</v>
      </c>
      <c r="E73" s="2"/>
      <c r="G73" s="23"/>
    </row>
    <row r="74" spans="1:7" customFormat="1">
      <c r="A74" s="4">
        <v>22712</v>
      </c>
      <c r="B74">
        <v>3</v>
      </c>
      <c r="C74">
        <f>IFERROR(((VLOOKUP(A74,'Interest Rates-10yr'!$A$9:$C$15239,2,FALSE))-B74),C73)</f>
        <v>1</v>
      </c>
      <c r="D74" s="98">
        <f>AVERAGE(C$10:C74)</f>
        <v>1.7543076923076917</v>
      </c>
      <c r="E74" s="2"/>
      <c r="G74" s="23"/>
    </row>
    <row r="75" spans="1:7" customFormat="1">
      <c r="A75" s="4">
        <v>22713</v>
      </c>
      <c r="B75">
        <v>2.75</v>
      </c>
      <c r="C75">
        <f>IFERROR(((VLOOKUP(A75,'Interest Rates-10yr'!$A$9:$C$15239,2,FALSE))-B75),C74)</f>
        <v>1.23</v>
      </c>
      <c r="D75" s="98">
        <f>AVERAGE(C$10:C75)</f>
        <v>1.7463636363636359</v>
      </c>
      <c r="E75" s="2"/>
      <c r="G75" s="23"/>
    </row>
    <row r="76" spans="1:7" customFormat="1">
      <c r="A76" s="4">
        <v>22714</v>
      </c>
      <c r="B76">
        <v>3</v>
      </c>
      <c r="C76">
        <f>IFERROR(((VLOOKUP(A76,'Interest Rates-10yr'!$A$9:$C$15239,2,FALSE))-B76),C75)</f>
        <v>0.96</v>
      </c>
      <c r="D76" s="98">
        <f>AVERAGE(C$10:C76)</f>
        <v>1.734626865671641</v>
      </c>
      <c r="E76" s="2"/>
      <c r="G76" s="23"/>
    </row>
    <row r="77" spans="1:7" customFormat="1">
      <c r="A77" s="4">
        <v>22715</v>
      </c>
      <c r="B77">
        <v>3</v>
      </c>
      <c r="C77">
        <f>IFERROR(((VLOOKUP(A77,'Interest Rates-10yr'!$A$9:$C$15239,2,FALSE))-B77),C76)</f>
        <v>0.96</v>
      </c>
      <c r="D77" s="98">
        <f>AVERAGE(C$10:C77)</f>
        <v>1.7232352941176463</v>
      </c>
      <c r="E77" s="2"/>
      <c r="G77" s="23"/>
    </row>
    <row r="78" spans="1:7" customFormat="1">
      <c r="A78" s="4">
        <v>22716</v>
      </c>
      <c r="B78">
        <v>3</v>
      </c>
      <c r="C78">
        <f>IFERROR(((VLOOKUP(A78,'Interest Rates-10yr'!$A$9:$C$15239,2,FALSE))-B78),C77)</f>
        <v>0.96</v>
      </c>
      <c r="D78" s="98">
        <f>AVERAGE(C$10:C78)</f>
        <v>1.7121739130434774</v>
      </c>
      <c r="E78" s="2"/>
      <c r="G78" s="23"/>
    </row>
    <row r="79" spans="1:7" customFormat="1">
      <c r="A79" s="4">
        <v>22717</v>
      </c>
      <c r="B79">
        <v>3</v>
      </c>
      <c r="C79">
        <f>IFERROR(((VLOOKUP(A79,'Interest Rates-10yr'!$A$9:$C$15239,2,FALSE))-B79),C78)</f>
        <v>0.94</v>
      </c>
      <c r="D79" s="98">
        <f>AVERAGE(C$10:C79)</f>
        <v>1.7011428571428564</v>
      </c>
      <c r="E79" s="2"/>
      <c r="G79" s="23"/>
    </row>
    <row r="80" spans="1:7" customFormat="1">
      <c r="A80" s="4">
        <v>22718</v>
      </c>
      <c r="B80">
        <v>2.75</v>
      </c>
      <c r="C80">
        <f>IFERROR(((VLOOKUP(A80,'Interest Rates-10yr'!$A$9:$C$15239,2,FALSE))-B80),C79)</f>
        <v>1.17</v>
      </c>
      <c r="D80" s="98">
        <f>AVERAGE(C$10:C80)</f>
        <v>1.6936619718309851</v>
      </c>
      <c r="E80" s="2"/>
      <c r="G80" s="23"/>
    </row>
    <row r="81" spans="1:7" customFormat="1">
      <c r="A81" s="4">
        <v>22719</v>
      </c>
      <c r="B81">
        <v>2.75</v>
      </c>
      <c r="C81">
        <f>IFERROR(((VLOOKUP(A81,'Interest Rates-10yr'!$A$9:$C$15239,2,FALSE))-B81),C80)</f>
        <v>1.1800000000000002</v>
      </c>
      <c r="D81" s="98">
        <f>AVERAGE(C$10:C81)</f>
        <v>1.6865277777777772</v>
      </c>
      <c r="E81" s="2"/>
      <c r="G81" s="23"/>
    </row>
    <row r="82" spans="1:7" customFormat="1">
      <c r="A82" s="4">
        <v>22720</v>
      </c>
      <c r="B82">
        <v>2.75</v>
      </c>
      <c r="C82">
        <f>IFERROR(((VLOOKUP(A82,'Interest Rates-10yr'!$A$9:$C$15239,2,FALSE))-B82),C81)</f>
        <v>1.21</v>
      </c>
      <c r="D82" s="98">
        <f>AVERAGE(C$10:C82)</f>
        <v>1.6799999999999993</v>
      </c>
      <c r="E82" s="2"/>
      <c r="G82" s="23"/>
    </row>
    <row r="83" spans="1:7" customFormat="1">
      <c r="A83" s="4">
        <v>22721</v>
      </c>
      <c r="B83">
        <v>2.75</v>
      </c>
      <c r="C83">
        <f>IFERROR(((VLOOKUP(A83,'Interest Rates-10yr'!$A$9:$C$15239,2,FALSE))-B83),C82)</f>
        <v>1.21</v>
      </c>
      <c r="D83" s="98">
        <f>AVERAGE(C$10:C83)</f>
        <v>1.6736486486486477</v>
      </c>
      <c r="E83" s="2"/>
      <c r="G83" s="23"/>
    </row>
    <row r="84" spans="1:7" customFormat="1">
      <c r="A84" s="4">
        <v>22722</v>
      </c>
      <c r="B84">
        <v>2.75</v>
      </c>
      <c r="C84">
        <f>IFERROR(((VLOOKUP(A84,'Interest Rates-10yr'!$A$9:$C$15239,2,FALSE))-B84),C83)</f>
        <v>1.21</v>
      </c>
      <c r="D84" s="98">
        <f>AVERAGE(C$10:C84)</f>
        <v>1.6674666666666658</v>
      </c>
      <c r="E84" s="2"/>
      <c r="G84" s="23"/>
    </row>
    <row r="85" spans="1:7" customFormat="1">
      <c r="A85" s="4">
        <v>22723</v>
      </c>
      <c r="B85">
        <v>2.75</v>
      </c>
      <c r="C85">
        <f>IFERROR(((VLOOKUP(A85,'Interest Rates-10yr'!$A$9:$C$15239,2,FALSE))-B85),C84)</f>
        <v>1.21</v>
      </c>
      <c r="D85" s="98">
        <f>AVERAGE(C$10:C85)</f>
        <v>1.6614473684210516</v>
      </c>
      <c r="E85" s="2"/>
      <c r="G85" s="23"/>
    </row>
    <row r="86" spans="1:7" customFormat="1">
      <c r="A86" s="4">
        <v>22724</v>
      </c>
      <c r="B86">
        <v>3</v>
      </c>
      <c r="C86">
        <f>IFERROR(((VLOOKUP(A86,'Interest Rates-10yr'!$A$9:$C$15239,2,FALSE))-B86),C85)</f>
        <v>0.93000000000000016</v>
      </c>
      <c r="D86" s="98">
        <f>AVERAGE(C$10:C86)</f>
        <v>1.6519480519480512</v>
      </c>
      <c r="E86" s="2"/>
      <c r="G86" s="23"/>
    </row>
    <row r="87" spans="1:7" customFormat="1">
      <c r="A87" s="4">
        <v>22725</v>
      </c>
      <c r="B87">
        <v>2.75</v>
      </c>
      <c r="C87">
        <f>IFERROR(((VLOOKUP(A87,'Interest Rates-10yr'!$A$9:$C$15239,2,FALSE))-B87),C86)</f>
        <v>1.1600000000000001</v>
      </c>
      <c r="D87" s="98">
        <f>AVERAGE(C$10:C87)</f>
        <v>1.6456410256410248</v>
      </c>
      <c r="E87" s="2"/>
      <c r="G87" s="23"/>
    </row>
    <row r="88" spans="1:7" customFormat="1">
      <c r="A88" s="4">
        <v>22726</v>
      </c>
      <c r="B88">
        <v>3</v>
      </c>
      <c r="C88">
        <f>IFERROR(((VLOOKUP(A88,'Interest Rates-10yr'!$A$9:$C$15239,2,FALSE))-B88),C87)</f>
        <v>0.85999999999999988</v>
      </c>
      <c r="D88" s="98">
        <f>AVERAGE(C$10:C88)</f>
        <v>1.6356962025316448</v>
      </c>
      <c r="E88" s="2"/>
      <c r="G88" s="23"/>
    </row>
    <row r="89" spans="1:7" customFormat="1">
      <c r="A89" s="4">
        <v>22727</v>
      </c>
      <c r="B89">
        <v>3</v>
      </c>
      <c r="C89">
        <f>IFERROR(((VLOOKUP(A89,'Interest Rates-10yr'!$A$9:$C$15239,2,FALSE))-B89),C88)</f>
        <v>0.83000000000000007</v>
      </c>
      <c r="D89" s="98">
        <f>AVERAGE(C$10:C89)</f>
        <v>1.6256249999999994</v>
      </c>
      <c r="E89" s="2"/>
      <c r="G89" s="23"/>
    </row>
    <row r="90" spans="1:7" customFormat="1">
      <c r="A90" s="4">
        <v>22728</v>
      </c>
      <c r="B90">
        <v>3</v>
      </c>
      <c r="C90">
        <f>IFERROR(((VLOOKUP(A90,'Interest Rates-10yr'!$A$9:$C$15239,2,FALSE))-B90),C89)</f>
        <v>0.87000000000000011</v>
      </c>
      <c r="D90" s="98">
        <f>AVERAGE(C$10:C90)</f>
        <v>1.6162962962962959</v>
      </c>
      <c r="E90" s="2"/>
      <c r="G90" s="23"/>
    </row>
    <row r="91" spans="1:7" customFormat="1">
      <c r="A91" s="4">
        <v>22729</v>
      </c>
      <c r="B91">
        <v>3</v>
      </c>
      <c r="C91">
        <f>IFERROR(((VLOOKUP(A91,'Interest Rates-10yr'!$A$9:$C$15239,2,FALSE))-B91),C90)</f>
        <v>0.87000000000000011</v>
      </c>
      <c r="D91" s="98">
        <f>AVERAGE(C$10:C91)</f>
        <v>1.6071951219512191</v>
      </c>
      <c r="E91" s="2"/>
      <c r="G91" s="23"/>
    </row>
    <row r="92" spans="1:7" customFormat="1">
      <c r="A92" s="4">
        <v>22730</v>
      </c>
      <c r="B92">
        <v>3</v>
      </c>
      <c r="C92">
        <f>IFERROR(((VLOOKUP(A92,'Interest Rates-10yr'!$A$9:$C$15239,2,FALSE))-B92),C91)</f>
        <v>0.87000000000000011</v>
      </c>
      <c r="D92" s="98">
        <f>AVERAGE(C$10:C92)</f>
        <v>1.5983132530120479</v>
      </c>
      <c r="E92" s="2"/>
      <c r="G92" s="23"/>
    </row>
    <row r="93" spans="1:7" customFormat="1">
      <c r="A93" s="4">
        <v>22731</v>
      </c>
      <c r="B93">
        <v>3</v>
      </c>
      <c r="C93">
        <f>IFERROR(((VLOOKUP(A93,'Interest Rates-10yr'!$A$9:$C$15239,2,FALSE))-B93),C92)</f>
        <v>0.89000000000000012</v>
      </c>
      <c r="D93" s="98">
        <f>AVERAGE(C$10:C93)</f>
        <v>1.5898809523809518</v>
      </c>
      <c r="E93" s="2"/>
      <c r="G93" s="23"/>
    </row>
    <row r="94" spans="1:7" customFormat="1">
      <c r="A94" s="4">
        <v>22732</v>
      </c>
      <c r="B94">
        <v>2.75</v>
      </c>
      <c r="C94">
        <f>IFERROR(((VLOOKUP(A94,'Interest Rates-10yr'!$A$9:$C$15239,2,FALSE))-B94),C93)</f>
        <v>1.1499999999999999</v>
      </c>
      <c r="D94" s="98">
        <f>AVERAGE(C$10:C94)</f>
        <v>1.5847058823529407</v>
      </c>
      <c r="E94" s="2"/>
      <c r="G94" s="23"/>
    </row>
    <row r="95" spans="1:7" customFormat="1">
      <c r="A95" s="4">
        <v>22733</v>
      </c>
      <c r="B95">
        <v>3</v>
      </c>
      <c r="C95">
        <f>IFERROR(((VLOOKUP(A95,'Interest Rates-10yr'!$A$9:$C$15239,2,FALSE))-B95),C94)</f>
        <v>0.89999999999999991</v>
      </c>
      <c r="D95" s="98">
        <f>AVERAGE(C$10:C95)</f>
        <v>1.5767441860465112</v>
      </c>
      <c r="E95" s="2"/>
      <c r="G95" s="23"/>
    </row>
    <row r="96" spans="1:7" customFormat="1">
      <c r="A96" s="4">
        <v>22734</v>
      </c>
      <c r="B96">
        <v>3</v>
      </c>
      <c r="C96">
        <f>IFERROR(((VLOOKUP(A96,'Interest Rates-10yr'!$A$9:$C$15239,2,FALSE))-B96),C95)</f>
        <v>0.89999999999999991</v>
      </c>
      <c r="D96" s="98">
        <f>AVERAGE(C$10:C96)</f>
        <v>1.568965517241379</v>
      </c>
      <c r="E96" s="2"/>
      <c r="G96" s="23"/>
    </row>
    <row r="97" spans="1:7" customFormat="1">
      <c r="A97" s="4">
        <v>22735</v>
      </c>
      <c r="B97">
        <v>2.75</v>
      </c>
      <c r="C97">
        <f>IFERROR(((VLOOKUP(A97,'Interest Rates-10yr'!$A$9:$C$15239,2,FALSE))-B97),C96)</f>
        <v>1.1099999999999999</v>
      </c>
      <c r="D97" s="98">
        <f>AVERAGE(C$10:C97)</f>
        <v>1.5637499999999998</v>
      </c>
      <c r="E97" s="2"/>
      <c r="G97" s="23"/>
    </row>
    <row r="98" spans="1:7" customFormat="1">
      <c r="A98" s="4">
        <v>22736</v>
      </c>
      <c r="B98">
        <v>2.75</v>
      </c>
      <c r="C98">
        <f>IFERROR(((VLOOKUP(A98,'Interest Rates-10yr'!$A$9:$C$15239,2,FALSE))-B98),C97)</f>
        <v>1.1099999999999999</v>
      </c>
      <c r="D98" s="98">
        <f>AVERAGE(C$10:C98)</f>
        <v>1.5586516853932584</v>
      </c>
      <c r="E98" s="2"/>
      <c r="G98" s="23"/>
    </row>
    <row r="99" spans="1:7" customFormat="1">
      <c r="A99" s="4">
        <v>22737</v>
      </c>
      <c r="B99">
        <v>2.75</v>
      </c>
      <c r="C99">
        <f>IFERROR(((VLOOKUP(A99,'Interest Rates-10yr'!$A$9:$C$15239,2,FALSE))-B99),C98)</f>
        <v>1.1099999999999999</v>
      </c>
      <c r="D99" s="98">
        <f>AVERAGE(C$10:C99)</f>
        <v>1.5536666666666668</v>
      </c>
      <c r="E99" s="2"/>
      <c r="G99" s="23"/>
    </row>
    <row r="100" spans="1:7" customFormat="1">
      <c r="A100" s="4">
        <v>22738</v>
      </c>
      <c r="B100">
        <v>2.75</v>
      </c>
      <c r="C100">
        <f>IFERROR(((VLOOKUP(A100,'Interest Rates-10yr'!$A$9:$C$15239,2,FALSE))-B100),C99)</f>
        <v>1.1099999999999999</v>
      </c>
      <c r="D100" s="98">
        <f>AVERAGE(C$10:C100)</f>
        <v>1.548791208791209</v>
      </c>
      <c r="E100" s="2"/>
      <c r="G100" s="23"/>
    </row>
    <row r="101" spans="1:7" customFormat="1">
      <c r="A101" s="4">
        <v>22739</v>
      </c>
      <c r="B101">
        <v>2.75</v>
      </c>
      <c r="C101">
        <f>IFERROR(((VLOOKUP(A101,'Interest Rates-10yr'!$A$9:$C$15239,2,FALSE))-B101),C100)</f>
        <v>1.08</v>
      </c>
      <c r="D101" s="98">
        <f>AVERAGE(C$10:C101)</f>
        <v>1.5436956521739134</v>
      </c>
      <c r="E101" s="2"/>
      <c r="G101" s="23"/>
    </row>
    <row r="102" spans="1:7" customFormat="1">
      <c r="A102" s="4">
        <v>22740</v>
      </c>
      <c r="B102">
        <v>2.25</v>
      </c>
      <c r="C102">
        <f>IFERROR(((VLOOKUP(A102,'Interest Rates-10yr'!$A$9:$C$15239,2,FALSE))-B102),C101)</f>
        <v>1.5299999999999998</v>
      </c>
      <c r="D102" s="98">
        <f>AVERAGE(C$10:C102)</f>
        <v>1.5435483870967746</v>
      </c>
      <c r="E102" s="2"/>
      <c r="G102" s="23"/>
    </row>
    <row r="103" spans="1:7" customFormat="1">
      <c r="A103" s="4">
        <v>22741</v>
      </c>
      <c r="B103">
        <v>2.75</v>
      </c>
      <c r="C103">
        <f>IFERROR(((VLOOKUP(A103,'Interest Rates-10yr'!$A$9:$C$15239,2,FALSE))-B103),C102)</f>
        <v>1.0899999999999999</v>
      </c>
      <c r="D103" s="98">
        <f>AVERAGE(C$10:C103)</f>
        <v>1.5387234042553195</v>
      </c>
      <c r="E103" s="2"/>
      <c r="G103" s="23"/>
    </row>
    <row r="104" spans="1:7" customFormat="1">
      <c r="A104" s="4">
        <v>22742</v>
      </c>
      <c r="B104">
        <v>2.75</v>
      </c>
      <c r="C104">
        <f>IFERROR(((VLOOKUP(A104,'Interest Rates-10yr'!$A$9:$C$15239,2,FALSE))-B104),C103)</f>
        <v>1.06</v>
      </c>
      <c r="D104" s="98">
        <f>AVERAGE(C$10:C104)</f>
        <v>1.5336842105263162</v>
      </c>
      <c r="E104" s="2"/>
      <c r="G104" s="23"/>
    </row>
    <row r="105" spans="1:7" customFormat="1">
      <c r="A105" s="4">
        <v>22743</v>
      </c>
      <c r="B105">
        <v>2.75</v>
      </c>
      <c r="C105">
        <f>IFERROR(((VLOOKUP(A105,'Interest Rates-10yr'!$A$9:$C$15239,2,FALSE))-B105),C104)</f>
        <v>1.06</v>
      </c>
      <c r="D105" s="98">
        <f>AVERAGE(C$10:C105)</f>
        <v>1.5287500000000005</v>
      </c>
      <c r="E105" s="2"/>
      <c r="G105" s="23"/>
    </row>
    <row r="106" spans="1:7" customFormat="1">
      <c r="A106" s="4">
        <v>22744</v>
      </c>
      <c r="B106">
        <v>2.75</v>
      </c>
      <c r="C106">
        <f>IFERROR(((VLOOKUP(A106,'Interest Rates-10yr'!$A$9:$C$15239,2,FALSE))-B106),C105)</f>
        <v>1.06</v>
      </c>
      <c r="D106" s="98">
        <f>AVERAGE(C$10:C106)</f>
        <v>1.5239175257731965</v>
      </c>
      <c r="E106" s="2"/>
      <c r="G106" s="23"/>
    </row>
    <row r="107" spans="1:7" customFormat="1">
      <c r="A107" s="4">
        <v>22745</v>
      </c>
      <c r="B107">
        <v>2.75</v>
      </c>
      <c r="C107">
        <f>IFERROR(((VLOOKUP(A107,'Interest Rates-10yr'!$A$9:$C$15239,2,FALSE))-B107),C106)</f>
        <v>1.08</v>
      </c>
      <c r="D107" s="98">
        <f>AVERAGE(C$10:C107)</f>
        <v>1.5193877551020414</v>
      </c>
      <c r="E107" s="2"/>
      <c r="G107" s="23"/>
    </row>
    <row r="108" spans="1:7" customFormat="1">
      <c r="A108" s="4">
        <v>22746</v>
      </c>
      <c r="B108">
        <v>2.75</v>
      </c>
      <c r="C108">
        <f>IFERROR(((VLOOKUP(A108,'Interest Rates-10yr'!$A$9:$C$15239,2,FALSE))-B108),C107)</f>
        <v>1.08</v>
      </c>
      <c r="D108" s="98">
        <f>AVERAGE(C$10:C108)</f>
        <v>1.5149494949494957</v>
      </c>
      <c r="E108" s="2"/>
      <c r="G108" s="23"/>
    </row>
    <row r="109" spans="1:7" customFormat="1">
      <c r="A109" s="4">
        <v>22747</v>
      </c>
      <c r="B109">
        <v>3</v>
      </c>
      <c r="C109">
        <f>IFERROR(((VLOOKUP(A109,'Interest Rates-10yr'!$A$9:$C$15239,2,FALSE))-B109),C108)</f>
        <v>0.87000000000000011</v>
      </c>
      <c r="D109" s="98">
        <f>AVERAGE(C$10:C109)</f>
        <v>1.5085000000000008</v>
      </c>
      <c r="E109" s="2"/>
      <c r="G109" s="23"/>
    </row>
    <row r="110" spans="1:7" customFormat="1">
      <c r="A110" s="4">
        <v>22748</v>
      </c>
      <c r="B110">
        <v>3</v>
      </c>
      <c r="C110">
        <f>IFERROR(((VLOOKUP(A110,'Interest Rates-10yr'!$A$9:$C$15239,2,FALSE))-B110),C109)</f>
        <v>0.85999999999999988</v>
      </c>
      <c r="D110" s="98">
        <f>AVERAGE(C$10:C110)</f>
        <v>1.502079207920793</v>
      </c>
      <c r="E110" s="2"/>
      <c r="G110" s="23"/>
    </row>
    <row r="111" spans="1:7" customFormat="1">
      <c r="A111" s="4">
        <v>22749</v>
      </c>
      <c r="B111">
        <v>3</v>
      </c>
      <c r="C111">
        <f>IFERROR(((VLOOKUP(A111,'Interest Rates-10yr'!$A$9:$C$15239,2,FALSE))-B111),C110)</f>
        <v>0.85000000000000009</v>
      </c>
      <c r="D111" s="98">
        <f>AVERAGE(C$10:C111)</f>
        <v>1.4956862745098047</v>
      </c>
      <c r="E111" s="2"/>
      <c r="G111" s="23"/>
    </row>
    <row r="112" spans="1:7" customFormat="1">
      <c r="A112" s="4">
        <v>22750</v>
      </c>
      <c r="B112">
        <v>3</v>
      </c>
      <c r="C112">
        <f>IFERROR(((VLOOKUP(A112,'Interest Rates-10yr'!$A$9:$C$15239,2,FALSE))-B112),C111)</f>
        <v>0.85000000000000009</v>
      </c>
      <c r="D112" s="98">
        <f>AVERAGE(C$10:C112)</f>
        <v>1.4894174757281562</v>
      </c>
      <c r="E112" s="2"/>
      <c r="G112" s="23"/>
    </row>
    <row r="113" spans="1:7" customFormat="1">
      <c r="A113" s="4">
        <v>22751</v>
      </c>
      <c r="B113">
        <v>3</v>
      </c>
      <c r="C113">
        <f>IFERROR(((VLOOKUP(A113,'Interest Rates-10yr'!$A$9:$C$15239,2,FALSE))-B113),C112)</f>
        <v>0.85000000000000009</v>
      </c>
      <c r="D113" s="98">
        <f>AVERAGE(C$10:C113)</f>
        <v>1.4832692307692315</v>
      </c>
      <c r="E113" s="2"/>
      <c r="G113" s="23"/>
    </row>
    <row r="114" spans="1:7" customFormat="1">
      <c r="A114" s="4">
        <v>22752</v>
      </c>
      <c r="B114">
        <v>2.75</v>
      </c>
      <c r="C114">
        <f>IFERROR(((VLOOKUP(A114,'Interest Rates-10yr'!$A$9:$C$15239,2,FALSE))-B114),C113)</f>
        <v>1.08</v>
      </c>
      <c r="D114" s="98">
        <f>AVERAGE(C$10:C114)</f>
        <v>1.4794285714285722</v>
      </c>
      <c r="E114" s="2"/>
      <c r="G114" s="23"/>
    </row>
    <row r="115" spans="1:7" customFormat="1">
      <c r="A115" s="4">
        <v>22753</v>
      </c>
      <c r="B115">
        <v>2.75</v>
      </c>
      <c r="C115">
        <f>IFERROR(((VLOOKUP(A115,'Interest Rates-10yr'!$A$9:$C$15239,2,FALSE))-B115),C114)</f>
        <v>1.0699999999999998</v>
      </c>
      <c r="D115" s="98">
        <f>AVERAGE(C$10:C115)</f>
        <v>1.4755660377358499</v>
      </c>
      <c r="E115" s="2"/>
      <c r="G115" s="23"/>
    </row>
    <row r="116" spans="1:7" customFormat="1">
      <c r="A116" s="4">
        <v>22754</v>
      </c>
      <c r="B116">
        <v>3</v>
      </c>
      <c r="C116">
        <f>IFERROR(((VLOOKUP(A116,'Interest Rates-10yr'!$A$9:$C$15239,2,FALSE))-B116),C115)</f>
        <v>0.81</v>
      </c>
      <c r="D116" s="98">
        <f>AVERAGE(C$10:C116)</f>
        <v>1.4693457943925241</v>
      </c>
      <c r="E116" s="2"/>
      <c r="G116" s="23"/>
    </row>
    <row r="117" spans="1:7" customFormat="1">
      <c r="A117" s="4">
        <v>22755</v>
      </c>
      <c r="B117">
        <v>3</v>
      </c>
      <c r="C117">
        <f>IFERROR(((VLOOKUP(A117,'Interest Rates-10yr'!$A$9:$C$15239,2,FALSE))-B117),C116)</f>
        <v>0.81999999999999984</v>
      </c>
      <c r="D117" s="98">
        <f>AVERAGE(C$10:C117)</f>
        <v>1.463333333333334</v>
      </c>
      <c r="E117" s="2"/>
      <c r="G117" s="23"/>
    </row>
    <row r="118" spans="1:7" customFormat="1">
      <c r="A118" s="4">
        <v>22756</v>
      </c>
      <c r="B118">
        <v>2.75</v>
      </c>
      <c r="C118">
        <f>IFERROR(((VLOOKUP(A118,'Interest Rates-10yr'!$A$9:$C$15239,2,FALSE))-B118),C117)</f>
        <v>0.81999999999999984</v>
      </c>
      <c r="D118" s="98">
        <f>AVERAGE(C$10:C118)</f>
        <v>1.4574311926605512</v>
      </c>
      <c r="E118" s="2"/>
      <c r="G118" s="23"/>
    </row>
    <row r="119" spans="1:7" customFormat="1">
      <c r="A119" s="4">
        <v>22757</v>
      </c>
      <c r="B119">
        <v>2.75</v>
      </c>
      <c r="C119">
        <f>IFERROR(((VLOOKUP(A119,'Interest Rates-10yr'!$A$9:$C$15239,2,FALSE))-B119),C118)</f>
        <v>0.81999999999999984</v>
      </c>
      <c r="D119" s="98">
        <f>AVERAGE(C$10:C119)</f>
        <v>1.4516363636363643</v>
      </c>
      <c r="E119" s="2"/>
      <c r="G119" s="23"/>
    </row>
    <row r="120" spans="1:7" customFormat="1">
      <c r="A120" s="4">
        <v>22758</v>
      </c>
      <c r="B120">
        <v>2.75</v>
      </c>
      <c r="C120">
        <f>IFERROR(((VLOOKUP(A120,'Interest Rates-10yr'!$A$9:$C$15239,2,FALSE))-B120),C119)</f>
        <v>0.81999999999999984</v>
      </c>
      <c r="D120" s="98">
        <f>AVERAGE(C$10:C120)</f>
        <v>1.4459459459459465</v>
      </c>
      <c r="E120" s="2"/>
      <c r="G120" s="23"/>
    </row>
    <row r="121" spans="1:7" customFormat="1">
      <c r="A121" s="4">
        <v>22759</v>
      </c>
      <c r="B121">
        <v>3</v>
      </c>
      <c r="C121">
        <f>IFERROR(((VLOOKUP(A121,'Interest Rates-10yr'!$A$9:$C$15239,2,FALSE))-B121),C120)</f>
        <v>0.85999999999999988</v>
      </c>
      <c r="D121" s="98">
        <f>AVERAGE(C$10:C121)</f>
        <v>1.4407142857142863</v>
      </c>
      <c r="E121" s="2"/>
      <c r="G121" s="23"/>
    </row>
    <row r="122" spans="1:7" customFormat="1">
      <c r="A122" s="4">
        <v>22760</v>
      </c>
      <c r="B122">
        <v>2.75</v>
      </c>
      <c r="C122">
        <f>IFERROR(((VLOOKUP(A122,'Interest Rates-10yr'!$A$9:$C$15239,2,FALSE))-B122),C121)</f>
        <v>1.1200000000000001</v>
      </c>
      <c r="D122" s="98">
        <f>AVERAGE(C$10:C122)</f>
        <v>1.437876106194691</v>
      </c>
      <c r="E122" s="2"/>
      <c r="G122" s="23"/>
    </row>
    <row r="123" spans="1:7" customFormat="1">
      <c r="A123" s="4">
        <v>22761</v>
      </c>
      <c r="B123">
        <v>3</v>
      </c>
      <c r="C123">
        <f>IFERROR(((VLOOKUP(A123,'Interest Rates-10yr'!$A$9:$C$15239,2,FALSE))-B123),C122)</f>
        <v>0.87999999999999989</v>
      </c>
      <c r="D123" s="98">
        <f>AVERAGE(C$10:C123)</f>
        <v>1.4329824561403515</v>
      </c>
      <c r="E123" s="2"/>
      <c r="G123" s="23"/>
    </row>
    <row r="124" spans="1:7" customFormat="1">
      <c r="A124" s="4">
        <v>22762</v>
      </c>
      <c r="B124">
        <v>3</v>
      </c>
      <c r="C124">
        <f>IFERROR(((VLOOKUP(A124,'Interest Rates-10yr'!$A$9:$C$15239,2,FALSE))-B124),C123)</f>
        <v>0.89000000000000012</v>
      </c>
      <c r="D124" s="98">
        <f>AVERAGE(C$10:C124)</f>
        <v>1.4282608695652179</v>
      </c>
      <c r="E124" s="2"/>
      <c r="G124" s="23"/>
    </row>
    <row r="125" spans="1:7" customFormat="1">
      <c r="A125" s="4">
        <v>22763</v>
      </c>
      <c r="B125">
        <v>2.5</v>
      </c>
      <c r="C125">
        <f>IFERROR(((VLOOKUP(A125,'Interest Rates-10yr'!$A$9:$C$15239,2,FALSE))-B125),C124)</f>
        <v>1.3599999999999999</v>
      </c>
      <c r="D125" s="98">
        <f>AVERAGE(C$10:C125)</f>
        <v>1.4276724137931041</v>
      </c>
      <c r="E125" s="2"/>
      <c r="G125" s="23"/>
    </row>
    <row r="126" spans="1:7" customFormat="1">
      <c r="A126" s="4">
        <v>22764</v>
      </c>
      <c r="B126">
        <v>2.5</v>
      </c>
      <c r="C126">
        <f>IFERROR(((VLOOKUP(A126,'Interest Rates-10yr'!$A$9:$C$15239,2,FALSE))-B126),C125)</f>
        <v>1.3599999999999999</v>
      </c>
      <c r="D126" s="98">
        <f>AVERAGE(C$10:C126)</f>
        <v>1.4270940170940178</v>
      </c>
      <c r="E126" s="2"/>
      <c r="G126" s="23"/>
    </row>
    <row r="127" spans="1:7" customFormat="1">
      <c r="A127" s="4">
        <v>22765</v>
      </c>
      <c r="B127">
        <v>2.5</v>
      </c>
      <c r="C127">
        <f>IFERROR(((VLOOKUP(A127,'Interest Rates-10yr'!$A$9:$C$15239,2,FALSE))-B127),C126)</f>
        <v>1.3599999999999999</v>
      </c>
      <c r="D127" s="98">
        <f>AVERAGE(C$10:C127)</f>
        <v>1.4265254237288143</v>
      </c>
      <c r="E127" s="2"/>
      <c r="G127" s="23"/>
    </row>
    <row r="128" spans="1:7" customFormat="1">
      <c r="A128" s="4">
        <v>22766</v>
      </c>
      <c r="B128">
        <v>2.5</v>
      </c>
      <c r="C128">
        <f>IFERROR(((VLOOKUP(A128,'Interest Rates-10yr'!$A$9:$C$15239,2,FALSE))-B128),C127)</f>
        <v>1.3599999999999999</v>
      </c>
      <c r="D128" s="98">
        <f>AVERAGE(C$10:C128)</f>
        <v>1.4259663865546228</v>
      </c>
      <c r="E128" s="2"/>
      <c r="G128" s="23"/>
    </row>
    <row r="129" spans="1:7" customFormat="1">
      <c r="A129" s="4">
        <v>22767</v>
      </c>
      <c r="B129">
        <v>2.5</v>
      </c>
      <c r="C129">
        <f>IFERROR(((VLOOKUP(A129,'Interest Rates-10yr'!$A$9:$C$15239,2,FALSE))-B129),C128)</f>
        <v>1.35</v>
      </c>
      <c r="D129" s="98">
        <f>AVERAGE(C$10:C129)</f>
        <v>1.4253333333333342</v>
      </c>
      <c r="E129" s="2"/>
      <c r="G129" s="23"/>
    </row>
    <row r="130" spans="1:7" customFormat="1">
      <c r="A130" s="4">
        <v>22768</v>
      </c>
      <c r="B130">
        <v>2.75</v>
      </c>
      <c r="C130">
        <f>IFERROR(((VLOOKUP(A130,'Interest Rates-10yr'!$A$9:$C$15239,2,FALSE))-B130),C129)</f>
        <v>1.1099999999999999</v>
      </c>
      <c r="D130" s="98">
        <f>AVERAGE(C$10:C130)</f>
        <v>1.4227272727272737</v>
      </c>
      <c r="E130" s="2"/>
      <c r="G130" s="23"/>
    </row>
    <row r="131" spans="1:7" customFormat="1">
      <c r="A131" s="4">
        <v>22769</v>
      </c>
      <c r="B131">
        <v>2.75</v>
      </c>
      <c r="C131">
        <f>IFERROR(((VLOOKUP(A131,'Interest Rates-10yr'!$A$9:$C$15239,2,FALSE))-B131),C130)</f>
        <v>1.1099999999999999</v>
      </c>
      <c r="D131" s="98">
        <f>AVERAGE(C$10:C131)</f>
        <v>1.4201639344262307</v>
      </c>
      <c r="E131" s="2"/>
      <c r="G131" s="23"/>
    </row>
    <row r="132" spans="1:7" customFormat="1">
      <c r="A132" s="4">
        <v>22770</v>
      </c>
      <c r="B132">
        <v>2.75</v>
      </c>
      <c r="C132">
        <f>IFERROR(((VLOOKUP(A132,'Interest Rates-10yr'!$A$9:$C$15239,2,FALSE))-B132),C131)</f>
        <v>1.1200000000000001</v>
      </c>
      <c r="D132" s="98">
        <f>AVERAGE(C$10:C132)</f>
        <v>1.4177235772357735</v>
      </c>
      <c r="E132" s="2"/>
      <c r="G132" s="23"/>
    </row>
    <row r="133" spans="1:7" customFormat="1">
      <c r="A133" s="4">
        <v>22771</v>
      </c>
      <c r="B133">
        <v>2.75</v>
      </c>
      <c r="C133">
        <f>IFERROR(((VLOOKUP(A133,'Interest Rates-10yr'!$A$9:$C$15239,2,FALSE))-B133),C132)</f>
        <v>1.1200000000000001</v>
      </c>
      <c r="D133" s="98">
        <f>AVERAGE(C$10:C133)</f>
        <v>1.4153225806451624</v>
      </c>
      <c r="E133" s="2"/>
      <c r="G133" s="23"/>
    </row>
    <row r="134" spans="1:7" customFormat="1">
      <c r="A134" s="4">
        <v>22772</v>
      </c>
      <c r="B134">
        <v>2.75</v>
      </c>
      <c r="C134">
        <f>IFERROR(((VLOOKUP(A134,'Interest Rates-10yr'!$A$9:$C$15239,2,FALSE))-B134),C133)</f>
        <v>1.1200000000000001</v>
      </c>
      <c r="D134" s="98">
        <f>AVERAGE(C$10:C134)</f>
        <v>1.4129600000000011</v>
      </c>
      <c r="E134" s="2"/>
      <c r="G134" s="23"/>
    </row>
    <row r="135" spans="1:7" customFormat="1">
      <c r="A135" s="4">
        <v>22773</v>
      </c>
      <c r="B135">
        <v>2.75</v>
      </c>
      <c r="C135">
        <f>IFERROR(((VLOOKUP(A135,'Interest Rates-10yr'!$A$9:$C$15239,2,FALSE))-B135),C134)</f>
        <v>1.1099999999999999</v>
      </c>
      <c r="D135" s="98">
        <f>AVERAGE(C$10:C135)</f>
        <v>1.4105555555555569</v>
      </c>
      <c r="E135" s="2"/>
      <c r="G135" s="23"/>
    </row>
    <row r="136" spans="1:7" customFormat="1">
      <c r="A136" s="4">
        <v>22774</v>
      </c>
      <c r="B136">
        <v>2.75</v>
      </c>
      <c r="C136">
        <f>IFERROR(((VLOOKUP(A136,'Interest Rates-10yr'!$A$9:$C$15239,2,FALSE))-B136),C135)</f>
        <v>1.1000000000000001</v>
      </c>
      <c r="D136" s="98">
        <f>AVERAGE(C$10:C136)</f>
        <v>1.4081102362204736</v>
      </c>
      <c r="E136" s="2"/>
      <c r="G136" s="23"/>
    </row>
    <row r="137" spans="1:7" customFormat="1">
      <c r="A137" s="4">
        <v>22775</v>
      </c>
      <c r="B137">
        <v>2.5</v>
      </c>
      <c r="C137">
        <f>IFERROR(((VLOOKUP(A137,'Interest Rates-10yr'!$A$9:$C$15239,2,FALSE))-B137),C136)</f>
        <v>1.3199999999999998</v>
      </c>
      <c r="D137" s="98">
        <f>AVERAGE(C$10:C137)</f>
        <v>1.4074218750000012</v>
      </c>
      <c r="E137" s="2"/>
      <c r="G137" s="23"/>
    </row>
    <row r="138" spans="1:7" customFormat="1">
      <c r="A138" s="4">
        <v>22776</v>
      </c>
      <c r="B138">
        <v>2.75</v>
      </c>
      <c r="C138">
        <f>IFERROR(((VLOOKUP(A138,'Interest Rates-10yr'!$A$9:$C$15239,2,FALSE))-B138),C137)</f>
        <v>1.08</v>
      </c>
      <c r="D138" s="98">
        <f>AVERAGE(C$10:C138)</f>
        <v>1.4048837209302338</v>
      </c>
      <c r="E138" s="2"/>
      <c r="G138" s="23"/>
    </row>
    <row r="139" spans="1:7" customFormat="1">
      <c r="A139" s="4">
        <v>22777</v>
      </c>
      <c r="B139">
        <v>2.25</v>
      </c>
      <c r="C139">
        <f>IFERROR(((VLOOKUP(A139,'Interest Rates-10yr'!$A$9:$C$15239,2,FALSE))-B139),C138)</f>
        <v>1.5699999999999998</v>
      </c>
      <c r="D139" s="98">
        <f>AVERAGE(C$10:C139)</f>
        <v>1.4061538461538474</v>
      </c>
      <c r="E139" s="2"/>
      <c r="G139" s="23"/>
    </row>
    <row r="140" spans="1:7" customFormat="1">
      <c r="A140" s="4">
        <v>22778</v>
      </c>
      <c r="B140">
        <v>2.25</v>
      </c>
      <c r="C140">
        <f>IFERROR(((VLOOKUP(A140,'Interest Rates-10yr'!$A$9:$C$15239,2,FALSE))-B140),C139)</f>
        <v>1.5699999999999998</v>
      </c>
      <c r="D140" s="98">
        <f>AVERAGE(C$10:C140)</f>
        <v>1.4074045801526729</v>
      </c>
      <c r="E140" s="2"/>
      <c r="G140" s="23"/>
    </row>
    <row r="141" spans="1:7" customFormat="1">
      <c r="A141" s="4">
        <v>22779</v>
      </c>
      <c r="B141">
        <v>2.25</v>
      </c>
      <c r="C141">
        <f>IFERROR(((VLOOKUP(A141,'Interest Rates-10yr'!$A$9:$C$15239,2,FALSE))-B141),C140)</f>
        <v>1.5699999999999998</v>
      </c>
      <c r="D141" s="98">
        <f>AVERAGE(C$10:C141)</f>
        <v>1.4086363636363648</v>
      </c>
      <c r="E141" s="2"/>
      <c r="G141" s="23"/>
    </row>
    <row r="142" spans="1:7" customFormat="1">
      <c r="A142" s="4">
        <v>22780</v>
      </c>
      <c r="B142">
        <v>2.25</v>
      </c>
      <c r="C142">
        <f>IFERROR(((VLOOKUP(A142,'Interest Rates-10yr'!$A$9:$C$15239,2,FALSE))-B142),C141)</f>
        <v>1.6</v>
      </c>
      <c r="D142" s="98">
        <f>AVERAGE(C$10:C142)</f>
        <v>1.4100751879699258</v>
      </c>
      <c r="E142" s="2"/>
      <c r="G142" s="23"/>
    </row>
    <row r="143" spans="1:7" customFormat="1">
      <c r="A143" s="4">
        <v>22781</v>
      </c>
      <c r="B143">
        <v>2.5</v>
      </c>
      <c r="C143">
        <f>IFERROR(((VLOOKUP(A143,'Interest Rates-10yr'!$A$9:$C$15239,2,FALSE))-B143),C142)</f>
        <v>1.37</v>
      </c>
      <c r="D143" s="98">
        <f>AVERAGE(C$10:C143)</f>
        <v>1.4097761194029861</v>
      </c>
      <c r="E143" s="2"/>
      <c r="G143" s="23"/>
    </row>
    <row r="144" spans="1:7" customFormat="1">
      <c r="A144" s="4">
        <v>22782</v>
      </c>
      <c r="B144">
        <v>3</v>
      </c>
      <c r="C144">
        <f>IFERROR(((VLOOKUP(A144,'Interest Rates-10yr'!$A$9:$C$15239,2,FALSE))-B144),C143)</f>
        <v>0.85999999999999988</v>
      </c>
      <c r="D144" s="98">
        <f>AVERAGE(C$10:C144)</f>
        <v>1.4057037037037048</v>
      </c>
      <c r="E144" s="2"/>
      <c r="G144" s="23"/>
    </row>
    <row r="145" spans="1:7" customFormat="1">
      <c r="A145" s="4">
        <v>22783</v>
      </c>
      <c r="B145">
        <v>2.5</v>
      </c>
      <c r="C145">
        <f>IFERROR(((VLOOKUP(A145,'Interest Rates-10yr'!$A$9:$C$15239,2,FALSE))-B145),C144)</f>
        <v>1.37</v>
      </c>
      <c r="D145" s="98">
        <f>AVERAGE(C$10:C145)</f>
        <v>1.4054411764705894</v>
      </c>
      <c r="E145" s="2"/>
      <c r="G145" s="23"/>
    </row>
    <row r="146" spans="1:7" customFormat="1">
      <c r="A146" s="4">
        <v>22784</v>
      </c>
      <c r="B146">
        <v>2.25</v>
      </c>
      <c r="C146">
        <f>IFERROR(((VLOOKUP(A146,'Interest Rates-10yr'!$A$9:$C$15239,2,FALSE))-B146),C145)</f>
        <v>1.6800000000000002</v>
      </c>
      <c r="D146" s="98">
        <f>AVERAGE(C$10:C146)</f>
        <v>1.4074452554744536</v>
      </c>
      <c r="E146" s="2"/>
      <c r="G146" s="23"/>
    </row>
    <row r="147" spans="1:7" customFormat="1">
      <c r="A147" s="4">
        <v>22785</v>
      </c>
      <c r="B147">
        <v>2.25</v>
      </c>
      <c r="C147">
        <f>IFERROR(((VLOOKUP(A147,'Interest Rates-10yr'!$A$9:$C$15239,2,FALSE))-B147),C146)</f>
        <v>1.6800000000000002</v>
      </c>
      <c r="D147" s="98">
        <f>AVERAGE(C$10:C147)</f>
        <v>1.4094202898550736</v>
      </c>
      <c r="E147" s="2"/>
      <c r="G147" s="23"/>
    </row>
    <row r="148" spans="1:7" customFormat="1">
      <c r="A148" s="4">
        <v>22786</v>
      </c>
      <c r="B148">
        <v>2.25</v>
      </c>
      <c r="C148">
        <f>IFERROR(((VLOOKUP(A148,'Interest Rates-10yr'!$A$9:$C$15239,2,FALSE))-B148),C147)</f>
        <v>1.6800000000000002</v>
      </c>
      <c r="D148" s="98">
        <f>AVERAGE(C$10:C148)</f>
        <v>1.4113669064748213</v>
      </c>
      <c r="E148" s="2"/>
      <c r="G148" s="23"/>
    </row>
    <row r="149" spans="1:7" customFormat="1">
      <c r="A149" s="4">
        <v>22787</v>
      </c>
      <c r="B149">
        <v>2.5</v>
      </c>
      <c r="C149">
        <f>IFERROR(((VLOOKUP(A149,'Interest Rates-10yr'!$A$9:$C$15239,2,FALSE))-B149),C148)</f>
        <v>1.44</v>
      </c>
      <c r="D149" s="98">
        <f>AVERAGE(C$10:C149)</f>
        <v>1.4115714285714298</v>
      </c>
      <c r="E149" s="2"/>
      <c r="G149" s="23"/>
    </row>
    <row r="150" spans="1:7" customFormat="1">
      <c r="A150" s="4">
        <v>22788</v>
      </c>
      <c r="B150">
        <v>2.75</v>
      </c>
      <c r="C150">
        <f>IFERROR(((VLOOKUP(A150,'Interest Rates-10yr'!$A$9:$C$15239,2,FALSE))-B150),C149)</f>
        <v>1.1800000000000002</v>
      </c>
      <c r="D150" s="98">
        <f>AVERAGE(C$10:C150)</f>
        <v>1.4099290780141858</v>
      </c>
      <c r="E150" s="2"/>
      <c r="G150" s="23"/>
    </row>
    <row r="151" spans="1:7" customFormat="1">
      <c r="A151" s="4">
        <v>22789</v>
      </c>
      <c r="B151">
        <v>2.5</v>
      </c>
      <c r="C151">
        <f>IFERROR(((VLOOKUP(A151,'Interest Rates-10yr'!$A$9:$C$15239,2,FALSE))-B151),C150)</f>
        <v>1.4100000000000001</v>
      </c>
      <c r="D151" s="98">
        <f>AVERAGE(C$10:C151)</f>
        <v>1.40992957746479</v>
      </c>
      <c r="E151" s="2"/>
      <c r="G151" s="23"/>
    </row>
    <row r="152" spans="1:7" customFormat="1">
      <c r="A152" s="4">
        <v>22790</v>
      </c>
      <c r="B152">
        <v>2.5</v>
      </c>
      <c r="C152">
        <f>IFERROR(((VLOOKUP(A152,'Interest Rates-10yr'!$A$9:$C$15239,2,FALSE))-B152),C151)</f>
        <v>1.4</v>
      </c>
      <c r="D152" s="98">
        <f>AVERAGE(C$10:C152)</f>
        <v>1.4098601398601411</v>
      </c>
      <c r="E152" s="2"/>
      <c r="G152" s="23"/>
    </row>
    <row r="153" spans="1:7" customFormat="1">
      <c r="A153" s="4">
        <v>22791</v>
      </c>
      <c r="B153">
        <v>2.25</v>
      </c>
      <c r="C153">
        <f>IFERROR(((VLOOKUP(A153,'Interest Rates-10yr'!$A$9:$C$15239,2,FALSE))-B153),C152)</f>
        <v>1.63</v>
      </c>
      <c r="D153" s="98">
        <f>AVERAGE(C$10:C153)</f>
        <v>1.4113888888888901</v>
      </c>
      <c r="E153" s="2"/>
      <c r="G153" s="23"/>
    </row>
    <row r="154" spans="1:7" customFormat="1">
      <c r="A154" s="4">
        <v>22792</v>
      </c>
      <c r="B154">
        <v>2.25</v>
      </c>
      <c r="C154">
        <f>IFERROR(((VLOOKUP(A154,'Interest Rates-10yr'!$A$9:$C$15239,2,FALSE))-B154),C153)</f>
        <v>1.63</v>
      </c>
      <c r="D154" s="98">
        <f>AVERAGE(C$10:C154)</f>
        <v>1.4128965517241392</v>
      </c>
      <c r="E154" s="2"/>
      <c r="G154" s="23"/>
    </row>
    <row r="155" spans="1:7" customFormat="1">
      <c r="A155" s="4">
        <v>22793</v>
      </c>
      <c r="B155">
        <v>2.25</v>
      </c>
      <c r="C155">
        <f>IFERROR(((VLOOKUP(A155,'Interest Rates-10yr'!$A$9:$C$15239,2,FALSE))-B155),C154)</f>
        <v>1.63</v>
      </c>
      <c r="D155" s="98">
        <f>AVERAGE(C$10:C155)</f>
        <v>1.4143835616438367</v>
      </c>
      <c r="E155" s="2"/>
      <c r="G155" s="23"/>
    </row>
    <row r="156" spans="1:7" customFormat="1">
      <c r="A156" s="4">
        <v>22794</v>
      </c>
      <c r="B156">
        <v>1.25</v>
      </c>
      <c r="C156">
        <f>IFERROR(((VLOOKUP(A156,'Interest Rates-10yr'!$A$9:$C$15239,2,FALSE))-B156),C155)</f>
        <v>2.62</v>
      </c>
      <c r="D156" s="98">
        <f>AVERAGE(C$10:C156)</f>
        <v>1.4225850340136066</v>
      </c>
      <c r="E156" s="2"/>
      <c r="G156" s="23"/>
    </row>
    <row r="157" spans="1:7" customFormat="1">
      <c r="A157" s="4">
        <v>22795</v>
      </c>
      <c r="B157">
        <v>0.75</v>
      </c>
      <c r="C157">
        <f>IFERROR(((VLOOKUP(A157,'Interest Rates-10yr'!$A$9:$C$15239,2,FALSE))-B157),C156)</f>
        <v>3.14</v>
      </c>
      <c r="D157" s="98">
        <f>AVERAGE(C$10:C157)</f>
        <v>1.4341891891891902</v>
      </c>
      <c r="E157" s="2"/>
      <c r="G157" s="23"/>
    </row>
    <row r="158" spans="1:7" customFormat="1">
      <c r="A158" s="4">
        <v>22796</v>
      </c>
      <c r="B158">
        <v>0.75</v>
      </c>
      <c r="C158">
        <f>IFERROR(((VLOOKUP(A158,'Interest Rates-10yr'!$A$9:$C$15239,2,FALSE))-B158),C157)</f>
        <v>3.14</v>
      </c>
      <c r="D158" s="98">
        <f>AVERAGE(C$10:C158)</f>
        <v>1.4456375838926185</v>
      </c>
      <c r="E158" s="2"/>
      <c r="G158" s="23"/>
    </row>
    <row r="159" spans="1:7" customFormat="1">
      <c r="A159" s="4">
        <v>22797</v>
      </c>
      <c r="B159">
        <v>2.75</v>
      </c>
      <c r="C159">
        <f>IFERROR(((VLOOKUP(A159,'Interest Rates-10yr'!$A$9:$C$15239,2,FALSE))-B159),C158)</f>
        <v>1.1499999999999999</v>
      </c>
      <c r="D159" s="98">
        <f>AVERAGE(C$10:C159)</f>
        <v>1.4436666666666678</v>
      </c>
      <c r="E159" s="2"/>
      <c r="G159" s="23"/>
    </row>
    <row r="160" spans="1:7" customFormat="1">
      <c r="A160" s="4">
        <v>22798</v>
      </c>
      <c r="B160">
        <v>2.75</v>
      </c>
      <c r="C160">
        <f>IFERROR(((VLOOKUP(A160,'Interest Rates-10yr'!$A$9:$C$15239,2,FALSE))-B160),C159)</f>
        <v>1.1400000000000001</v>
      </c>
      <c r="D160" s="98">
        <f>AVERAGE(C$10:C160)</f>
        <v>1.4416556291390739</v>
      </c>
      <c r="E160" s="2"/>
      <c r="G160" s="23"/>
    </row>
    <row r="161" spans="1:7" customFormat="1">
      <c r="A161" s="4">
        <v>22799</v>
      </c>
      <c r="B161">
        <v>2.75</v>
      </c>
      <c r="C161">
        <f>IFERROR(((VLOOKUP(A161,'Interest Rates-10yr'!$A$9:$C$15239,2,FALSE))-B161),C160)</f>
        <v>1.1400000000000001</v>
      </c>
      <c r="D161" s="98">
        <f>AVERAGE(C$10:C161)</f>
        <v>1.4396710526315797</v>
      </c>
      <c r="E161" s="2"/>
      <c r="G161" s="23"/>
    </row>
    <row r="162" spans="1:7" customFormat="1">
      <c r="A162" s="4">
        <v>22800</v>
      </c>
      <c r="B162">
        <v>2.75</v>
      </c>
      <c r="C162">
        <f>IFERROR(((VLOOKUP(A162,'Interest Rates-10yr'!$A$9:$C$15239,2,FALSE))-B162),C161)</f>
        <v>1.1400000000000001</v>
      </c>
      <c r="D162" s="98">
        <f>AVERAGE(C$10:C162)</f>
        <v>1.4377124183006544</v>
      </c>
      <c r="E162" s="2"/>
      <c r="G162" s="23"/>
    </row>
    <row r="163" spans="1:7" customFormat="1">
      <c r="A163" s="4">
        <v>22801</v>
      </c>
      <c r="B163">
        <v>2.5</v>
      </c>
      <c r="C163">
        <f>IFERROR(((VLOOKUP(A163,'Interest Rates-10yr'!$A$9:$C$15239,2,FALSE))-B163),C162)</f>
        <v>1.38</v>
      </c>
      <c r="D163" s="98">
        <f>AVERAGE(C$10:C163)</f>
        <v>1.437337662337663</v>
      </c>
      <c r="E163" s="2"/>
      <c r="G163" s="23"/>
    </row>
    <row r="164" spans="1:7" customFormat="1">
      <c r="A164" s="4">
        <v>22802</v>
      </c>
      <c r="B164">
        <v>2</v>
      </c>
      <c r="C164">
        <f>IFERROR(((VLOOKUP(A164,'Interest Rates-10yr'!$A$9:$C$15239,2,FALSE))-B164),C163)</f>
        <v>1.8900000000000001</v>
      </c>
      <c r="D164" s="98">
        <f>AVERAGE(C$10:C164)</f>
        <v>1.4402580645161296</v>
      </c>
      <c r="E164" s="2"/>
      <c r="G164" s="23"/>
    </row>
    <row r="165" spans="1:7" customFormat="1">
      <c r="A165" s="4">
        <v>22803</v>
      </c>
      <c r="B165">
        <v>1.75</v>
      </c>
      <c r="C165">
        <f>IFERROR(((VLOOKUP(A165,'Interest Rates-10yr'!$A$9:$C$15239,2,FALSE))-B165),C164)</f>
        <v>2.14</v>
      </c>
      <c r="D165" s="98">
        <f>AVERAGE(C$10:C165)</f>
        <v>1.4447435897435903</v>
      </c>
      <c r="E165" s="2"/>
      <c r="G165" s="23"/>
    </row>
    <row r="166" spans="1:7" customFormat="1">
      <c r="A166" s="4">
        <v>22804</v>
      </c>
      <c r="B166">
        <v>2.25</v>
      </c>
      <c r="C166">
        <f>IFERROR(((VLOOKUP(A166,'Interest Rates-10yr'!$A$9:$C$15239,2,FALSE))-B166),C165)</f>
        <v>1.62</v>
      </c>
      <c r="D166" s="98">
        <f>AVERAGE(C$10:C166)</f>
        <v>1.4458598726114655</v>
      </c>
      <c r="E166" s="2"/>
      <c r="G166" s="23"/>
    </row>
    <row r="167" spans="1:7" customFormat="1">
      <c r="A167" s="4">
        <v>22805</v>
      </c>
      <c r="B167">
        <v>2.25</v>
      </c>
      <c r="C167">
        <f>IFERROR(((VLOOKUP(A167,'Interest Rates-10yr'!$A$9:$C$15239,2,FALSE))-B167),C166)</f>
        <v>1.6099999999999999</v>
      </c>
      <c r="D167" s="98">
        <f>AVERAGE(C$10:C167)</f>
        <v>1.4468987341772157</v>
      </c>
      <c r="E167" s="2"/>
      <c r="G167" s="23"/>
    </row>
    <row r="168" spans="1:7" customFormat="1">
      <c r="A168" s="4">
        <v>22806</v>
      </c>
      <c r="B168">
        <v>2.25</v>
      </c>
      <c r="C168">
        <f>IFERROR(((VLOOKUP(A168,'Interest Rates-10yr'!$A$9:$C$15239,2,FALSE))-B168),C167)</f>
        <v>1.6099999999999999</v>
      </c>
      <c r="D168" s="98">
        <f>AVERAGE(C$10:C168)</f>
        <v>1.4479245283018876</v>
      </c>
      <c r="E168" s="2"/>
      <c r="G168" s="23"/>
    </row>
    <row r="169" spans="1:7" customFormat="1">
      <c r="A169" s="4">
        <v>22807</v>
      </c>
      <c r="B169">
        <v>2.25</v>
      </c>
      <c r="C169">
        <f>IFERROR(((VLOOKUP(A169,'Interest Rates-10yr'!$A$9:$C$15239,2,FALSE))-B169),C168)</f>
        <v>1.6099999999999999</v>
      </c>
      <c r="D169" s="98">
        <f>AVERAGE(C$10:C169)</f>
        <v>1.4489375000000009</v>
      </c>
      <c r="E169" s="2"/>
      <c r="G169" s="23"/>
    </row>
    <row r="170" spans="1:7" customFormat="1">
      <c r="A170" s="4">
        <v>22808</v>
      </c>
      <c r="B170">
        <v>2.75</v>
      </c>
      <c r="C170">
        <f>IFERROR(((VLOOKUP(A170,'Interest Rates-10yr'!$A$9:$C$15239,2,FALSE))-B170),C169)</f>
        <v>1.1200000000000001</v>
      </c>
      <c r="D170" s="98">
        <f>AVERAGE(C$10:C170)</f>
        <v>1.4468944099378891</v>
      </c>
      <c r="E170" s="2"/>
      <c r="G170" s="23"/>
    </row>
    <row r="171" spans="1:7" customFormat="1">
      <c r="A171" s="4">
        <v>22809</v>
      </c>
      <c r="B171">
        <v>2.75</v>
      </c>
      <c r="C171">
        <f>IFERROR(((VLOOKUP(A171,'Interest Rates-10yr'!$A$9:$C$15239,2,FALSE))-B171),C170)</f>
        <v>1.1099999999999999</v>
      </c>
      <c r="D171" s="98">
        <f>AVERAGE(C$10:C171)</f>
        <v>1.4448148148148157</v>
      </c>
      <c r="E171" s="2"/>
      <c r="G171" s="23"/>
    </row>
    <row r="172" spans="1:7" customFormat="1">
      <c r="A172" s="4">
        <v>22810</v>
      </c>
      <c r="B172">
        <v>2.75</v>
      </c>
      <c r="C172">
        <f>IFERROR(((VLOOKUP(A172,'Interest Rates-10yr'!$A$9:$C$15239,2,FALSE))-B172),C171)</f>
        <v>1.1200000000000001</v>
      </c>
      <c r="D172" s="98">
        <f>AVERAGE(C$10:C172)</f>
        <v>1.4428220858895715</v>
      </c>
      <c r="E172" s="2"/>
      <c r="G172" s="23"/>
    </row>
    <row r="173" spans="1:7" customFormat="1">
      <c r="A173" s="4">
        <v>22811</v>
      </c>
      <c r="B173">
        <v>2.75</v>
      </c>
      <c r="C173">
        <f>IFERROR(((VLOOKUP(A173,'Interest Rates-10yr'!$A$9:$C$15239,2,FALSE))-B173),C172)</f>
        <v>1.1499999999999999</v>
      </c>
      <c r="D173" s="98">
        <f>AVERAGE(C$10:C173)</f>
        <v>1.4410365853658547</v>
      </c>
      <c r="E173" s="2"/>
      <c r="G173" s="23"/>
    </row>
    <row r="174" spans="1:7" customFormat="1">
      <c r="A174" s="4">
        <v>22812</v>
      </c>
      <c r="B174">
        <v>2.75</v>
      </c>
      <c r="C174">
        <f>IFERROR(((VLOOKUP(A174,'Interest Rates-10yr'!$A$9:$C$15239,2,FALSE))-B174),C173)</f>
        <v>1.1400000000000001</v>
      </c>
      <c r="D174" s="98">
        <f>AVERAGE(C$10:C174)</f>
        <v>1.4392121212121221</v>
      </c>
      <c r="E174" s="2"/>
      <c r="G174" s="23"/>
    </row>
    <row r="175" spans="1:7" customFormat="1">
      <c r="A175" s="4">
        <v>22813</v>
      </c>
      <c r="B175">
        <v>2.75</v>
      </c>
      <c r="C175">
        <f>IFERROR(((VLOOKUP(A175,'Interest Rates-10yr'!$A$9:$C$15239,2,FALSE))-B175),C174)</f>
        <v>1.1400000000000001</v>
      </c>
      <c r="D175" s="98">
        <f>AVERAGE(C$10:C175)</f>
        <v>1.4374096385542177</v>
      </c>
      <c r="E175" s="2"/>
      <c r="G175" s="23"/>
    </row>
    <row r="176" spans="1:7" customFormat="1">
      <c r="A176" s="4">
        <v>22814</v>
      </c>
      <c r="B176">
        <v>2.75</v>
      </c>
      <c r="C176">
        <f>IFERROR(((VLOOKUP(A176,'Interest Rates-10yr'!$A$9:$C$15239,2,FALSE))-B176),C175)</f>
        <v>1.1400000000000001</v>
      </c>
      <c r="D176" s="98">
        <f>AVERAGE(C$10:C176)</f>
        <v>1.4356287425149707</v>
      </c>
      <c r="E176" s="2"/>
      <c r="G176" s="23"/>
    </row>
    <row r="177" spans="1:7" customFormat="1">
      <c r="A177" s="4">
        <v>22815</v>
      </c>
      <c r="B177">
        <v>3</v>
      </c>
      <c r="C177">
        <f>IFERROR(((VLOOKUP(A177,'Interest Rates-10yr'!$A$9:$C$15239,2,FALSE))-B177),C176)</f>
        <v>0.91000000000000014</v>
      </c>
      <c r="D177" s="98">
        <f>AVERAGE(C$10:C177)</f>
        <v>1.4325000000000006</v>
      </c>
      <c r="E177" s="2"/>
      <c r="G177" s="23"/>
    </row>
    <row r="178" spans="1:7" customFormat="1">
      <c r="A178" s="4">
        <v>22816</v>
      </c>
      <c r="B178">
        <v>3</v>
      </c>
      <c r="C178">
        <f>IFERROR(((VLOOKUP(A178,'Interest Rates-10yr'!$A$9:$C$15239,2,FALSE))-B178),C177)</f>
        <v>0.93000000000000016</v>
      </c>
      <c r="D178" s="98">
        <f>AVERAGE(C$10:C178)</f>
        <v>1.4295266272189355</v>
      </c>
      <c r="E178" s="2"/>
      <c r="G178" s="23"/>
    </row>
    <row r="179" spans="1:7" customFormat="1">
      <c r="A179" s="4">
        <v>22817</v>
      </c>
      <c r="B179">
        <v>3</v>
      </c>
      <c r="C179">
        <f>IFERROR(((VLOOKUP(A179,'Interest Rates-10yr'!$A$9:$C$15239,2,FALSE))-B179),C178)</f>
        <v>0.91999999999999993</v>
      </c>
      <c r="D179" s="98">
        <f>AVERAGE(C$10:C179)</f>
        <v>1.4265294117647065</v>
      </c>
      <c r="E179" s="2"/>
      <c r="G179" s="23"/>
    </row>
    <row r="180" spans="1:7" customFormat="1">
      <c r="A180" s="4">
        <v>22818</v>
      </c>
      <c r="B180">
        <v>3</v>
      </c>
      <c r="C180">
        <f>IFERROR(((VLOOKUP(A180,'Interest Rates-10yr'!$A$9:$C$15239,2,FALSE))-B180),C179)</f>
        <v>0.89999999999999991</v>
      </c>
      <c r="D180" s="98">
        <f>AVERAGE(C$10:C180)</f>
        <v>1.4234502923976615</v>
      </c>
      <c r="E180" s="2"/>
      <c r="G180" s="23"/>
    </row>
    <row r="181" spans="1:7" customFormat="1">
      <c r="A181" s="4">
        <v>22819</v>
      </c>
      <c r="B181">
        <v>2.75</v>
      </c>
      <c r="C181">
        <f>IFERROR(((VLOOKUP(A181,'Interest Rates-10yr'!$A$9:$C$15239,2,FALSE))-B181),C180)</f>
        <v>1.1499999999999999</v>
      </c>
      <c r="D181" s="98">
        <f>AVERAGE(C$10:C181)</f>
        <v>1.4218604651162798</v>
      </c>
      <c r="E181" s="2"/>
      <c r="G181" s="23"/>
    </row>
    <row r="182" spans="1:7" customFormat="1">
      <c r="A182" s="4">
        <v>22820</v>
      </c>
      <c r="B182">
        <v>2.75</v>
      </c>
      <c r="C182">
        <f>IFERROR(((VLOOKUP(A182,'Interest Rates-10yr'!$A$9:$C$15239,2,FALSE))-B182),C181)</f>
        <v>1.1499999999999999</v>
      </c>
      <c r="D182" s="98">
        <f>AVERAGE(C$10:C182)</f>
        <v>1.4202890173410412</v>
      </c>
      <c r="E182" s="2"/>
      <c r="G182" s="23"/>
    </row>
    <row r="183" spans="1:7" customFormat="1">
      <c r="A183" s="4">
        <v>22821</v>
      </c>
      <c r="B183">
        <v>2.75</v>
      </c>
      <c r="C183">
        <f>IFERROR(((VLOOKUP(A183,'Interest Rates-10yr'!$A$9:$C$15239,2,FALSE))-B183),C182)</f>
        <v>1.1499999999999999</v>
      </c>
      <c r="D183" s="98">
        <f>AVERAGE(C$10:C183)</f>
        <v>1.4187356321839089</v>
      </c>
      <c r="E183" s="2"/>
      <c r="G183" s="23"/>
    </row>
    <row r="184" spans="1:7" customFormat="1">
      <c r="A184" s="4">
        <v>22822</v>
      </c>
      <c r="B184">
        <v>3</v>
      </c>
      <c r="C184">
        <f>IFERROR(((VLOOKUP(A184,'Interest Rates-10yr'!$A$9:$C$15239,2,FALSE))-B184),C183)</f>
        <v>0.95000000000000018</v>
      </c>
      <c r="D184" s="98">
        <f>AVERAGE(C$10:C184)</f>
        <v>1.4160571428571436</v>
      </c>
      <c r="E184" s="2"/>
      <c r="G184" s="23"/>
    </row>
    <row r="185" spans="1:7" customFormat="1">
      <c r="A185" s="4">
        <v>22823</v>
      </c>
      <c r="B185">
        <v>3</v>
      </c>
      <c r="C185">
        <f>IFERROR(((VLOOKUP(A185,'Interest Rates-10yr'!$A$9:$C$15239,2,FALSE))-B185),C184)</f>
        <v>0.9700000000000002</v>
      </c>
      <c r="D185" s="98">
        <f>AVERAGE(C$10:C185)</f>
        <v>1.413522727272728</v>
      </c>
      <c r="E185" s="2"/>
      <c r="G185" s="23"/>
    </row>
    <row r="186" spans="1:7" customFormat="1">
      <c r="A186" s="4">
        <v>22824</v>
      </c>
      <c r="B186">
        <v>3</v>
      </c>
      <c r="C186">
        <f>IFERROR(((VLOOKUP(A186,'Interest Rates-10yr'!$A$9:$C$15239,2,FALSE))-B186),C185)</f>
        <v>0.96</v>
      </c>
      <c r="D186" s="98">
        <f>AVERAGE(C$10:C186)</f>
        <v>1.4109604519774017</v>
      </c>
      <c r="E186" s="2"/>
      <c r="G186" s="23"/>
    </row>
    <row r="187" spans="1:7" customFormat="1">
      <c r="A187" s="4">
        <v>22825</v>
      </c>
      <c r="B187">
        <v>3</v>
      </c>
      <c r="C187">
        <f>IFERROR(((VLOOKUP(A187,'Interest Rates-10yr'!$A$9:$C$15239,2,FALSE))-B187),C186)</f>
        <v>0.98</v>
      </c>
      <c r="D187" s="98">
        <f>AVERAGE(C$10:C187)</f>
        <v>1.4085393258426973</v>
      </c>
      <c r="E187" s="2"/>
      <c r="G187" s="23"/>
    </row>
    <row r="188" spans="1:7" customFormat="1">
      <c r="A188" s="4">
        <v>22826</v>
      </c>
      <c r="B188">
        <v>2.75</v>
      </c>
      <c r="C188">
        <f>IFERROR(((VLOOKUP(A188,'Interest Rates-10yr'!$A$9:$C$15239,2,FALSE))-B188),C187)</f>
        <v>1.25</v>
      </c>
      <c r="D188" s="98">
        <f>AVERAGE(C$10:C188)</f>
        <v>1.4076536312849168</v>
      </c>
      <c r="E188" s="2"/>
      <c r="G188" s="23"/>
    </row>
    <row r="189" spans="1:7" customFormat="1">
      <c r="A189" s="4">
        <v>22827</v>
      </c>
      <c r="B189">
        <v>2.75</v>
      </c>
      <c r="C189">
        <f>IFERROR(((VLOOKUP(A189,'Interest Rates-10yr'!$A$9:$C$15239,2,FALSE))-B189),C188)</f>
        <v>1.25</v>
      </c>
      <c r="D189" s="98">
        <f>AVERAGE(C$10:C189)</f>
        <v>1.4067777777777783</v>
      </c>
      <c r="E189" s="2"/>
      <c r="G189" s="23"/>
    </row>
    <row r="190" spans="1:7" customFormat="1">
      <c r="A190" s="4">
        <v>22828</v>
      </c>
      <c r="B190">
        <v>2.75</v>
      </c>
      <c r="C190">
        <f>IFERROR(((VLOOKUP(A190,'Interest Rates-10yr'!$A$9:$C$15239,2,FALSE))-B190),C189)</f>
        <v>1.25</v>
      </c>
      <c r="D190" s="98">
        <f>AVERAGE(C$10:C190)</f>
        <v>1.4059116022099454</v>
      </c>
      <c r="E190" s="2"/>
      <c r="G190" s="23"/>
    </row>
    <row r="191" spans="1:7" customFormat="1">
      <c r="A191" s="4">
        <v>22829</v>
      </c>
      <c r="B191">
        <v>3</v>
      </c>
      <c r="C191">
        <f>IFERROR(((VLOOKUP(A191,'Interest Rates-10yr'!$A$9:$C$15239,2,FALSE))-B191),C190)</f>
        <v>1</v>
      </c>
      <c r="D191" s="98">
        <f>AVERAGE(C$10:C191)</f>
        <v>1.4036813186813193</v>
      </c>
      <c r="E191" s="2"/>
      <c r="G191" s="23"/>
    </row>
    <row r="192" spans="1:7" customFormat="1">
      <c r="A192" s="4">
        <v>22830</v>
      </c>
      <c r="B192">
        <v>2.75</v>
      </c>
      <c r="C192">
        <f>IFERROR(((VLOOKUP(A192,'Interest Rates-10yr'!$A$9:$C$15239,2,FALSE))-B192),C191)</f>
        <v>1.25</v>
      </c>
      <c r="D192" s="98">
        <f>AVERAGE(C$10:C192)</f>
        <v>1.4028415300546455</v>
      </c>
      <c r="E192" s="2"/>
      <c r="G192" s="23"/>
    </row>
    <row r="193" spans="1:7" customFormat="1">
      <c r="A193" s="4">
        <v>22831</v>
      </c>
      <c r="B193">
        <v>2.75</v>
      </c>
      <c r="C193">
        <f>IFERROR(((VLOOKUP(A193,'Interest Rates-10yr'!$A$9:$C$15239,2,FALSE))-B193),C192)</f>
        <v>1.25</v>
      </c>
      <c r="D193" s="98">
        <f>AVERAGE(C$10:C193)</f>
        <v>1.4020108695652183</v>
      </c>
      <c r="E193" s="2"/>
      <c r="G193" s="23"/>
    </row>
    <row r="194" spans="1:7" customFormat="1">
      <c r="A194" s="4">
        <v>22832</v>
      </c>
      <c r="B194">
        <v>2.75</v>
      </c>
      <c r="C194">
        <f>IFERROR(((VLOOKUP(A194,'Interest Rates-10yr'!$A$9:$C$15239,2,FALSE))-B194),C193)</f>
        <v>1.25</v>
      </c>
      <c r="D194" s="98">
        <f>AVERAGE(C$10:C194)</f>
        <v>1.4011891891891899</v>
      </c>
      <c r="E194" s="2"/>
      <c r="G194" s="23"/>
    </row>
    <row r="195" spans="1:7" customFormat="1">
      <c r="A195" s="4">
        <v>22833</v>
      </c>
      <c r="B195">
        <v>2.75</v>
      </c>
      <c r="C195">
        <f>IFERROR(((VLOOKUP(A195,'Interest Rates-10yr'!$A$9:$C$15239,2,FALSE))-B195),C194)</f>
        <v>1.2699999999999996</v>
      </c>
      <c r="D195" s="98">
        <f>AVERAGE(C$10:C195)</f>
        <v>1.4004838709677425</v>
      </c>
      <c r="E195" s="2"/>
      <c r="G195" s="23"/>
    </row>
    <row r="196" spans="1:7" customFormat="1">
      <c r="A196" s="4">
        <v>22834</v>
      </c>
      <c r="B196">
        <v>2.75</v>
      </c>
      <c r="C196">
        <f>IFERROR(((VLOOKUP(A196,'Interest Rates-10yr'!$A$9:$C$15239,2,FALSE))-B196),C195)</f>
        <v>1.2699999999999996</v>
      </c>
      <c r="D196" s="98">
        <f>AVERAGE(C$10:C196)</f>
        <v>1.399786096256685</v>
      </c>
      <c r="E196" s="2"/>
      <c r="G196" s="23"/>
    </row>
    <row r="197" spans="1:7" customFormat="1">
      <c r="A197" s="4">
        <v>22835</v>
      </c>
      <c r="B197">
        <v>2.75</v>
      </c>
      <c r="C197">
        <f>IFERROR(((VLOOKUP(A197,'Interest Rates-10yr'!$A$9:$C$15239,2,FALSE))-B197),C196)</f>
        <v>1.2699999999999996</v>
      </c>
      <c r="D197" s="98">
        <f>AVERAGE(C$10:C197)</f>
        <v>1.3990957446808516</v>
      </c>
      <c r="E197" s="2"/>
      <c r="G197" s="23"/>
    </row>
    <row r="198" spans="1:7" customFormat="1">
      <c r="A198" s="4">
        <v>22836</v>
      </c>
      <c r="B198">
        <v>2.75</v>
      </c>
      <c r="C198">
        <f>IFERROR(((VLOOKUP(A198,'Interest Rates-10yr'!$A$9:$C$15239,2,FALSE))-B198),C197)</f>
        <v>1.2999999999999998</v>
      </c>
      <c r="D198" s="98">
        <f>AVERAGE(C$10:C198)</f>
        <v>1.398571428571429</v>
      </c>
      <c r="E198" s="2"/>
      <c r="G198" s="23"/>
    </row>
    <row r="199" spans="1:7" customFormat="1">
      <c r="A199" s="4">
        <v>22837</v>
      </c>
      <c r="B199">
        <v>2.75</v>
      </c>
      <c r="C199">
        <f>IFERROR(((VLOOKUP(A199,'Interest Rates-10yr'!$A$9:$C$15239,2,FALSE))-B199),C198)</f>
        <v>1.2699999999999996</v>
      </c>
      <c r="D199" s="98">
        <f>AVERAGE(C$10:C199)</f>
        <v>1.3978947368421057</v>
      </c>
      <c r="E199" s="2"/>
      <c r="G199" s="23"/>
    </row>
    <row r="200" spans="1:7" customFormat="1">
      <c r="A200" s="4">
        <v>22838</v>
      </c>
      <c r="B200">
        <v>2.5</v>
      </c>
      <c r="C200">
        <f>IFERROR(((VLOOKUP(A200,'Interest Rates-10yr'!$A$9:$C$15239,2,FALSE))-B200),C199)</f>
        <v>1.4900000000000002</v>
      </c>
      <c r="D200" s="98">
        <f>AVERAGE(C$10:C200)</f>
        <v>1.3983769633507859</v>
      </c>
      <c r="E200" s="2"/>
      <c r="G200" s="23"/>
    </row>
    <row r="201" spans="1:7" customFormat="1">
      <c r="A201" s="4">
        <v>22839</v>
      </c>
      <c r="B201">
        <v>2.75</v>
      </c>
      <c r="C201">
        <f>IFERROR(((VLOOKUP(A201,'Interest Rates-10yr'!$A$9:$C$15239,2,FALSE))-B201),C200)</f>
        <v>1.25</v>
      </c>
      <c r="D201" s="98">
        <f>AVERAGE(C$10:C201)</f>
        <v>1.3976041666666672</v>
      </c>
      <c r="E201" s="2"/>
      <c r="G201" s="23"/>
    </row>
    <row r="202" spans="1:7" customFormat="1">
      <c r="A202" s="4">
        <v>22840</v>
      </c>
      <c r="B202">
        <v>2.75</v>
      </c>
      <c r="C202">
        <f>IFERROR(((VLOOKUP(A202,'Interest Rates-10yr'!$A$9:$C$15239,2,FALSE))-B202),C201)</f>
        <v>1.25</v>
      </c>
      <c r="D202" s="98">
        <f>AVERAGE(C$10:C202)</f>
        <v>1.3968393782383424</v>
      </c>
      <c r="E202" s="2"/>
      <c r="G202" s="23"/>
    </row>
    <row r="203" spans="1:7" customFormat="1">
      <c r="A203" s="4">
        <v>22841</v>
      </c>
      <c r="B203">
        <v>2.75</v>
      </c>
      <c r="C203">
        <f>IFERROR(((VLOOKUP(A203,'Interest Rates-10yr'!$A$9:$C$15239,2,FALSE))-B203),C202)</f>
        <v>1.25</v>
      </c>
      <c r="D203" s="98">
        <f>AVERAGE(C$10:C203)</f>
        <v>1.3960824742268045</v>
      </c>
      <c r="E203" s="2"/>
      <c r="G203" s="23"/>
    </row>
    <row r="204" spans="1:7" customFormat="1">
      <c r="A204" s="4">
        <v>22842</v>
      </c>
      <c r="B204">
        <v>2.75</v>
      </c>
      <c r="C204">
        <f>IFERROR(((VLOOKUP(A204,'Interest Rates-10yr'!$A$9:$C$15239,2,FALSE))-B204),C203)</f>
        <v>1.25</v>
      </c>
      <c r="D204" s="98">
        <f>AVERAGE(C$10:C204)</f>
        <v>1.3953333333333338</v>
      </c>
      <c r="E204" s="2"/>
      <c r="G204" s="23"/>
    </row>
    <row r="205" spans="1:7" customFormat="1">
      <c r="A205" s="4">
        <v>22843</v>
      </c>
      <c r="B205">
        <v>3</v>
      </c>
      <c r="C205">
        <f>IFERROR(((VLOOKUP(A205,'Interest Rates-10yr'!$A$9:$C$15239,2,FALSE))-B205),C204)</f>
        <v>1.0099999999999998</v>
      </c>
      <c r="D205" s="98">
        <f>AVERAGE(C$10:C205)</f>
        <v>1.393367346938776</v>
      </c>
      <c r="E205" s="2"/>
      <c r="G205" s="23"/>
    </row>
    <row r="206" spans="1:7" customFormat="1">
      <c r="A206" s="4">
        <v>22844</v>
      </c>
      <c r="B206">
        <v>3</v>
      </c>
      <c r="C206">
        <f>IFERROR(((VLOOKUP(A206,'Interest Rates-10yr'!$A$9:$C$15239,2,FALSE))-B206),C205)</f>
        <v>1.0300000000000002</v>
      </c>
      <c r="D206" s="98">
        <f>AVERAGE(C$10:C206)</f>
        <v>1.3915228426395942</v>
      </c>
      <c r="E206" s="2"/>
      <c r="G206" s="23"/>
    </row>
    <row r="207" spans="1:7" customFormat="1">
      <c r="A207" s="4">
        <v>22845</v>
      </c>
      <c r="B207">
        <v>3</v>
      </c>
      <c r="C207">
        <f>IFERROR(((VLOOKUP(A207,'Interest Rates-10yr'!$A$9:$C$15239,2,FALSE))-B207),C206)</f>
        <v>1.0199999999999996</v>
      </c>
      <c r="D207" s="98">
        <f>AVERAGE(C$10:C207)</f>
        <v>1.3896464646464648</v>
      </c>
      <c r="E207" s="2"/>
      <c r="G207" s="23"/>
    </row>
    <row r="208" spans="1:7" customFormat="1">
      <c r="A208" s="4">
        <v>22846</v>
      </c>
      <c r="B208">
        <v>3</v>
      </c>
      <c r="C208">
        <f>IFERROR(((VLOOKUP(A208,'Interest Rates-10yr'!$A$9:$C$15239,2,FALSE))-B208),C207)</f>
        <v>1.0199999999999996</v>
      </c>
      <c r="D208" s="98">
        <f>AVERAGE(C$10:C208)</f>
        <v>1.3877889447236182</v>
      </c>
      <c r="E208" s="2"/>
      <c r="G208" s="23"/>
    </row>
    <row r="209" spans="1:7" customFormat="1">
      <c r="A209" s="4">
        <v>22847</v>
      </c>
      <c r="B209">
        <v>2.75</v>
      </c>
      <c r="C209">
        <f>IFERROR(((VLOOKUP(A209,'Interest Rates-10yr'!$A$9:$C$15239,2,FALSE))-B209),C208)</f>
        <v>1.2599999999999998</v>
      </c>
      <c r="D209" s="98">
        <f>AVERAGE(C$10:C209)</f>
        <v>1.3871500000000001</v>
      </c>
      <c r="E209" s="2"/>
      <c r="G209" s="23"/>
    </row>
    <row r="210" spans="1:7" customFormat="1">
      <c r="A210" s="4">
        <v>22848</v>
      </c>
      <c r="B210">
        <v>2.75</v>
      </c>
      <c r="C210">
        <f>IFERROR(((VLOOKUP(A210,'Interest Rates-10yr'!$A$9:$C$15239,2,FALSE))-B210),C209)</f>
        <v>1.2599999999999998</v>
      </c>
      <c r="D210" s="98">
        <f>AVERAGE(C$10:C210)</f>
        <v>1.3865174129353233</v>
      </c>
      <c r="E210" s="2"/>
      <c r="G210" s="23"/>
    </row>
    <row r="211" spans="1:7" customFormat="1">
      <c r="A211" s="4">
        <v>22849</v>
      </c>
      <c r="B211">
        <v>2.75</v>
      </c>
      <c r="C211">
        <f>IFERROR(((VLOOKUP(A211,'Interest Rates-10yr'!$A$9:$C$15239,2,FALSE))-B211),C210)</f>
        <v>1.2599999999999998</v>
      </c>
      <c r="D211" s="98">
        <f>AVERAGE(C$10:C211)</f>
        <v>1.3858910891089109</v>
      </c>
      <c r="E211" s="2"/>
      <c r="G211" s="23"/>
    </row>
    <row r="212" spans="1:7" customFormat="1">
      <c r="A212" s="4">
        <v>22850</v>
      </c>
      <c r="B212">
        <v>2.75</v>
      </c>
      <c r="C212">
        <f>IFERROR(((VLOOKUP(A212,'Interest Rates-10yr'!$A$9:$C$15239,2,FALSE))-B212),C211)</f>
        <v>1.25</v>
      </c>
      <c r="D212" s="98">
        <f>AVERAGE(C$10:C212)</f>
        <v>1.3852216748768473</v>
      </c>
      <c r="E212" s="2"/>
      <c r="G212" s="23"/>
    </row>
    <row r="213" spans="1:7" customFormat="1">
      <c r="A213" s="4">
        <v>22851</v>
      </c>
      <c r="B213">
        <v>2.5</v>
      </c>
      <c r="C213">
        <f>IFERROR(((VLOOKUP(A213,'Interest Rates-10yr'!$A$9:$C$15239,2,FALSE))-B213),C212)</f>
        <v>1.5099999999999998</v>
      </c>
      <c r="D213" s="98">
        <f>AVERAGE(C$10:C213)</f>
        <v>1.3858333333333333</v>
      </c>
      <c r="E213" s="2"/>
      <c r="G213" s="23"/>
    </row>
    <row r="214" spans="1:7" customFormat="1">
      <c r="A214" s="4">
        <v>22852</v>
      </c>
      <c r="B214">
        <v>1</v>
      </c>
      <c r="C214">
        <f>IFERROR(((VLOOKUP(A214,'Interest Rates-10yr'!$A$9:$C$15239,2,FALSE))-B214),C213)</f>
        <v>3.0199999999999996</v>
      </c>
      <c r="D214" s="98">
        <f>AVERAGE(C$10:C214)</f>
        <v>1.3938048780487804</v>
      </c>
      <c r="E214" s="2"/>
      <c r="G214" s="23"/>
    </row>
    <row r="215" spans="1:7" customFormat="1">
      <c r="A215" s="4">
        <v>22853</v>
      </c>
      <c r="B215">
        <v>2.5</v>
      </c>
      <c r="C215">
        <f>IFERROR(((VLOOKUP(A215,'Interest Rates-10yr'!$A$9:$C$15239,2,FALSE))-B215),C214)</f>
        <v>1.5099999999999998</v>
      </c>
      <c r="D215" s="98">
        <f>AVERAGE(C$10:C215)</f>
        <v>1.3943689320388348</v>
      </c>
      <c r="E215" s="2"/>
      <c r="G215" s="23"/>
    </row>
    <row r="216" spans="1:7" customFormat="1">
      <c r="A216" s="4">
        <v>22854</v>
      </c>
      <c r="B216">
        <v>2.75</v>
      </c>
      <c r="C216">
        <f>IFERROR(((VLOOKUP(A216,'Interest Rates-10yr'!$A$9:$C$15239,2,FALSE))-B216),C215)</f>
        <v>1.2699999999999996</v>
      </c>
      <c r="D216" s="98">
        <f>AVERAGE(C$10:C216)</f>
        <v>1.3937681159420288</v>
      </c>
      <c r="E216" s="2"/>
      <c r="G216" s="23"/>
    </row>
    <row r="217" spans="1:7" customFormat="1">
      <c r="A217" s="4">
        <v>22855</v>
      </c>
      <c r="B217">
        <v>2.75</v>
      </c>
      <c r="C217">
        <f>IFERROR(((VLOOKUP(A217,'Interest Rates-10yr'!$A$9:$C$15239,2,FALSE))-B217),C216)</f>
        <v>1.2699999999999996</v>
      </c>
      <c r="D217" s="98">
        <f>AVERAGE(C$10:C217)</f>
        <v>1.3931730769230766</v>
      </c>
      <c r="E217" s="2"/>
      <c r="G217" s="23"/>
    </row>
    <row r="218" spans="1:7" customFormat="1">
      <c r="A218" s="4">
        <v>22856</v>
      </c>
      <c r="B218">
        <v>2.75</v>
      </c>
      <c r="C218">
        <f>IFERROR(((VLOOKUP(A218,'Interest Rates-10yr'!$A$9:$C$15239,2,FALSE))-B218),C217)</f>
        <v>1.2699999999999996</v>
      </c>
      <c r="D218" s="98">
        <f>AVERAGE(C$10:C218)</f>
        <v>1.3925837320574157</v>
      </c>
      <c r="E218" s="2"/>
      <c r="G218" s="23"/>
    </row>
    <row r="219" spans="1:7" customFormat="1">
      <c r="A219" s="4">
        <v>22857</v>
      </c>
      <c r="B219">
        <v>2.75</v>
      </c>
      <c r="C219">
        <f>IFERROR(((VLOOKUP(A219,'Interest Rates-10yr'!$A$9:$C$15239,2,FALSE))-B219),C218)</f>
        <v>1.2800000000000002</v>
      </c>
      <c r="D219" s="98">
        <f>AVERAGE(C$10:C219)</f>
        <v>1.3920476190476185</v>
      </c>
      <c r="E219" s="2"/>
      <c r="G219" s="23"/>
    </row>
    <row r="220" spans="1:7" customFormat="1">
      <c r="A220" s="4">
        <v>22858</v>
      </c>
      <c r="B220">
        <v>2.75</v>
      </c>
      <c r="C220">
        <f>IFERROR(((VLOOKUP(A220,'Interest Rates-10yr'!$A$9:$C$15239,2,FALSE))-B220),C219)</f>
        <v>1.29</v>
      </c>
      <c r="D220" s="98">
        <f>AVERAGE(C$10:C220)</f>
        <v>1.3915639810426534</v>
      </c>
      <c r="E220" s="2"/>
      <c r="G220" s="23"/>
    </row>
    <row r="221" spans="1:7" customFormat="1">
      <c r="A221" s="4">
        <v>22859</v>
      </c>
      <c r="B221">
        <v>3</v>
      </c>
      <c r="C221">
        <f>IFERROR(((VLOOKUP(A221,'Interest Rates-10yr'!$A$9:$C$15239,2,FALSE))-B221),C220)</f>
        <v>1.0300000000000002</v>
      </c>
      <c r="D221" s="98">
        <f>AVERAGE(C$10:C221)</f>
        <v>1.3898584905660372</v>
      </c>
      <c r="E221" s="2"/>
      <c r="G221" s="23"/>
    </row>
    <row r="222" spans="1:7" customFormat="1">
      <c r="A222" s="4">
        <v>22860</v>
      </c>
      <c r="B222">
        <v>3</v>
      </c>
      <c r="C222">
        <f>IFERROR(((VLOOKUP(A222,'Interest Rates-10yr'!$A$9:$C$15239,2,FALSE))-B222),C221)</f>
        <v>1</v>
      </c>
      <c r="D222" s="98">
        <f>AVERAGE(C$10:C222)</f>
        <v>1.3880281690140839</v>
      </c>
      <c r="E222" s="2"/>
      <c r="G222" s="23"/>
    </row>
    <row r="223" spans="1:7" customFormat="1">
      <c r="A223" s="4">
        <v>22861</v>
      </c>
      <c r="B223">
        <v>2.75</v>
      </c>
      <c r="C223">
        <f>IFERROR(((VLOOKUP(A223,'Interest Rates-10yr'!$A$9:$C$15239,2,FALSE))-B223),C222)</f>
        <v>1.2599999999999998</v>
      </c>
      <c r="D223" s="98">
        <f>AVERAGE(C$10:C223)</f>
        <v>1.3874299065420554</v>
      </c>
      <c r="E223" s="2"/>
      <c r="G223" s="23"/>
    </row>
    <row r="224" spans="1:7" customFormat="1">
      <c r="A224" s="4">
        <v>22862</v>
      </c>
      <c r="B224">
        <v>2.75</v>
      </c>
      <c r="C224">
        <f>IFERROR(((VLOOKUP(A224,'Interest Rates-10yr'!$A$9:$C$15239,2,FALSE))-B224),C223)</f>
        <v>1.2599999999999998</v>
      </c>
      <c r="D224" s="98">
        <f>AVERAGE(C$10:C224)</f>
        <v>1.3868372093023249</v>
      </c>
      <c r="E224" s="2"/>
      <c r="G224" s="23"/>
    </row>
    <row r="225" spans="1:7" customFormat="1">
      <c r="A225" s="4">
        <v>22863</v>
      </c>
      <c r="B225">
        <v>2.75</v>
      </c>
      <c r="C225">
        <f>IFERROR(((VLOOKUP(A225,'Interest Rates-10yr'!$A$9:$C$15239,2,FALSE))-B225),C224)</f>
        <v>1.2599999999999998</v>
      </c>
      <c r="D225" s="98">
        <f>AVERAGE(C$10:C225)</f>
        <v>1.3862499999999993</v>
      </c>
      <c r="E225" s="2"/>
      <c r="G225" s="23"/>
    </row>
    <row r="226" spans="1:7" customFormat="1">
      <c r="A226" s="4">
        <v>22864</v>
      </c>
      <c r="B226">
        <v>3</v>
      </c>
      <c r="C226">
        <f>IFERROR(((VLOOKUP(A226,'Interest Rates-10yr'!$A$9:$C$15239,2,FALSE))-B226),C225)</f>
        <v>1.0099999999999998</v>
      </c>
      <c r="D226" s="98">
        <f>AVERAGE(C$10:C226)</f>
        <v>1.3845161290322572</v>
      </c>
      <c r="E226" s="2"/>
      <c r="G226" s="23"/>
    </row>
    <row r="227" spans="1:7" customFormat="1">
      <c r="A227" s="4">
        <v>22865</v>
      </c>
      <c r="B227">
        <v>3</v>
      </c>
      <c r="C227">
        <f>IFERROR(((VLOOKUP(A227,'Interest Rates-10yr'!$A$9:$C$15239,2,FALSE))-B227),C226)</f>
        <v>1.0199999999999996</v>
      </c>
      <c r="D227" s="98">
        <f>AVERAGE(C$10:C227)</f>
        <v>1.3828440366972468</v>
      </c>
      <c r="E227" s="2"/>
      <c r="G227" s="23"/>
    </row>
    <row r="228" spans="1:7" customFormat="1">
      <c r="A228" s="4">
        <v>22866</v>
      </c>
      <c r="B228">
        <v>3</v>
      </c>
      <c r="C228">
        <f>IFERROR(((VLOOKUP(A228,'Interest Rates-10yr'!$A$9:$C$15239,2,FALSE))-B228),C227)</f>
        <v>1.0099999999999998</v>
      </c>
      <c r="D228" s="98">
        <f>AVERAGE(C$10:C228)</f>
        <v>1.3811415525114146</v>
      </c>
      <c r="E228" s="2"/>
      <c r="G228" s="23"/>
    </row>
    <row r="229" spans="1:7" customFormat="1">
      <c r="A229" s="4">
        <v>22867</v>
      </c>
      <c r="B229">
        <v>3</v>
      </c>
      <c r="C229">
        <f>IFERROR(((VLOOKUP(A229,'Interest Rates-10yr'!$A$9:$C$15239,2,FALSE))-B229),C228)</f>
        <v>0.99000000000000021</v>
      </c>
      <c r="D229" s="98">
        <f>AVERAGE(C$10:C229)</f>
        <v>1.3793636363636355</v>
      </c>
      <c r="E229" s="2"/>
      <c r="G229" s="23"/>
    </row>
    <row r="230" spans="1:7" customFormat="1">
      <c r="A230" s="4">
        <v>22868</v>
      </c>
      <c r="B230">
        <v>3</v>
      </c>
      <c r="C230">
        <f>IFERROR(((VLOOKUP(A230,'Interest Rates-10yr'!$A$9:$C$15239,2,FALSE))-B230),C229)</f>
        <v>0.99000000000000021</v>
      </c>
      <c r="D230" s="98">
        <f>AVERAGE(C$10:C230)</f>
        <v>1.3776018099547502</v>
      </c>
      <c r="E230" s="2"/>
      <c r="G230" s="23"/>
    </row>
    <row r="231" spans="1:7" customFormat="1">
      <c r="A231" s="4">
        <v>22869</v>
      </c>
      <c r="B231">
        <v>3</v>
      </c>
      <c r="C231">
        <f>IFERROR(((VLOOKUP(A231,'Interest Rates-10yr'!$A$9:$C$15239,2,FALSE))-B231),C230)</f>
        <v>0.99000000000000021</v>
      </c>
      <c r="D231" s="98">
        <f>AVERAGE(C$10:C231)</f>
        <v>1.3758558558558551</v>
      </c>
      <c r="E231" s="2"/>
      <c r="G231" s="23"/>
    </row>
    <row r="232" spans="1:7" customFormat="1">
      <c r="A232" s="4">
        <v>22870</v>
      </c>
      <c r="B232">
        <v>3</v>
      </c>
      <c r="C232">
        <f>IFERROR(((VLOOKUP(A232,'Interest Rates-10yr'!$A$9:$C$15239,2,FALSE))-B232),C231)</f>
        <v>0.99000000000000021</v>
      </c>
      <c r="D232" s="98">
        <f>AVERAGE(C$10:C232)</f>
        <v>1.374125560538116</v>
      </c>
      <c r="E232" s="2"/>
      <c r="G232" s="23"/>
    </row>
    <row r="233" spans="1:7" customFormat="1">
      <c r="A233" s="4">
        <v>22871</v>
      </c>
      <c r="B233">
        <v>3</v>
      </c>
      <c r="C233">
        <f>IFERROR(((VLOOKUP(A233,'Interest Rates-10yr'!$A$9:$C$15239,2,FALSE))-B233),C232)</f>
        <v>0.99000000000000021</v>
      </c>
      <c r="D233" s="98">
        <f>AVERAGE(C$10:C233)</f>
        <v>1.3724107142857136</v>
      </c>
      <c r="E233" s="2"/>
      <c r="G233" s="23"/>
    </row>
    <row r="234" spans="1:7" customFormat="1">
      <c r="A234" s="4">
        <v>22872</v>
      </c>
      <c r="B234">
        <v>3</v>
      </c>
      <c r="C234">
        <f>IFERROR(((VLOOKUP(A234,'Interest Rates-10yr'!$A$9:$C$15239,2,FALSE))-B234),C233)</f>
        <v>0.98</v>
      </c>
      <c r="D234" s="98">
        <f>AVERAGE(C$10:C234)</f>
        <v>1.370666666666666</v>
      </c>
      <c r="E234" s="2"/>
      <c r="G234" s="23"/>
    </row>
    <row r="235" spans="1:7" customFormat="1">
      <c r="A235" s="4">
        <v>22873</v>
      </c>
      <c r="B235">
        <v>3</v>
      </c>
      <c r="C235">
        <f>IFERROR(((VLOOKUP(A235,'Interest Rates-10yr'!$A$9:$C$15239,2,FALSE))-B235),C234)</f>
        <v>0.98</v>
      </c>
      <c r="D235" s="98">
        <f>AVERAGE(C$10:C235)</f>
        <v>1.3689380530973445</v>
      </c>
      <c r="E235" s="2"/>
      <c r="G235" s="23"/>
    </row>
    <row r="236" spans="1:7" customFormat="1">
      <c r="A236" s="4">
        <v>22874</v>
      </c>
      <c r="B236">
        <v>3</v>
      </c>
      <c r="C236">
        <f>IFERROR(((VLOOKUP(A236,'Interest Rates-10yr'!$A$9:$C$15239,2,FALSE))-B236),C235)</f>
        <v>0.96</v>
      </c>
      <c r="D236" s="98">
        <f>AVERAGE(C$10:C236)</f>
        <v>1.3671365638766513</v>
      </c>
      <c r="E236" s="2"/>
      <c r="G236" s="23"/>
    </row>
    <row r="237" spans="1:7" customFormat="1">
      <c r="A237" s="4">
        <v>22875</v>
      </c>
      <c r="B237">
        <v>2.75</v>
      </c>
      <c r="C237">
        <f>IFERROR(((VLOOKUP(A237,'Interest Rates-10yr'!$A$9:$C$15239,2,FALSE))-B237),C236)</f>
        <v>1.21</v>
      </c>
      <c r="D237" s="98">
        <f>AVERAGE(C$10:C237)</f>
        <v>1.3664473684210519</v>
      </c>
      <c r="E237" s="2"/>
      <c r="G237" s="23"/>
    </row>
    <row r="238" spans="1:7" customFormat="1">
      <c r="A238" s="4">
        <v>22876</v>
      </c>
      <c r="B238">
        <v>2.75</v>
      </c>
      <c r="C238">
        <f>IFERROR(((VLOOKUP(A238,'Interest Rates-10yr'!$A$9:$C$15239,2,FALSE))-B238),C237)</f>
        <v>1.21</v>
      </c>
      <c r="D238" s="98">
        <f>AVERAGE(C$10:C238)</f>
        <v>1.3657641921397372</v>
      </c>
      <c r="E238" s="2"/>
      <c r="G238" s="23"/>
    </row>
    <row r="239" spans="1:7" customFormat="1">
      <c r="A239" s="4">
        <v>22877</v>
      </c>
      <c r="B239">
        <v>2.75</v>
      </c>
      <c r="C239">
        <f>IFERROR(((VLOOKUP(A239,'Interest Rates-10yr'!$A$9:$C$15239,2,FALSE))-B239),C238)</f>
        <v>1.21</v>
      </c>
      <c r="D239" s="98">
        <f>AVERAGE(C$10:C239)</f>
        <v>1.3650869565217383</v>
      </c>
      <c r="E239" s="2"/>
      <c r="G239" s="23"/>
    </row>
    <row r="240" spans="1:7" customFormat="1">
      <c r="A240" s="4">
        <v>22878</v>
      </c>
      <c r="B240">
        <v>3</v>
      </c>
      <c r="C240">
        <f>IFERROR(((VLOOKUP(A240,'Interest Rates-10yr'!$A$9:$C$15239,2,FALSE))-B240),C239)</f>
        <v>0.94</v>
      </c>
      <c r="D240" s="98">
        <f>AVERAGE(C$10:C240)</f>
        <v>1.3632467532467523</v>
      </c>
      <c r="E240" s="2"/>
      <c r="G240" s="23"/>
    </row>
    <row r="241" spans="1:7" customFormat="1">
      <c r="A241" s="4">
        <v>22879</v>
      </c>
      <c r="B241">
        <v>3</v>
      </c>
      <c r="C241">
        <f>IFERROR(((VLOOKUP(A241,'Interest Rates-10yr'!$A$9:$C$15239,2,FALSE))-B241),C240)</f>
        <v>0.94</v>
      </c>
      <c r="D241" s="98">
        <f>AVERAGE(C$10:C241)</f>
        <v>1.3614224137931026</v>
      </c>
      <c r="E241" s="2"/>
      <c r="G241" s="23"/>
    </row>
    <row r="242" spans="1:7" customFormat="1">
      <c r="A242" s="4">
        <v>22880</v>
      </c>
      <c r="B242">
        <v>3</v>
      </c>
      <c r="C242">
        <f>IFERROR(((VLOOKUP(A242,'Interest Rates-10yr'!$A$9:$C$15239,2,FALSE))-B242),C241)</f>
        <v>0.95000000000000018</v>
      </c>
      <c r="D242" s="98">
        <f>AVERAGE(C$10:C242)</f>
        <v>1.359656652360514</v>
      </c>
      <c r="E242" s="2"/>
      <c r="G242" s="23"/>
    </row>
    <row r="243" spans="1:7" customFormat="1">
      <c r="A243" s="4">
        <v>22881</v>
      </c>
      <c r="B243">
        <v>3</v>
      </c>
      <c r="C243">
        <f>IFERROR(((VLOOKUP(A243,'Interest Rates-10yr'!$A$9:$C$15239,2,FALSE))-B243),C242)</f>
        <v>0.95000000000000018</v>
      </c>
      <c r="D243" s="98">
        <f>AVERAGE(C$10:C243)</f>
        <v>1.3579059829059819</v>
      </c>
      <c r="E243" s="2"/>
      <c r="G243" s="23"/>
    </row>
    <row r="244" spans="1:7" customFormat="1">
      <c r="A244" s="4">
        <v>22882</v>
      </c>
      <c r="B244">
        <v>3</v>
      </c>
      <c r="C244">
        <f>IFERROR(((VLOOKUP(A244,'Interest Rates-10yr'!$A$9:$C$15239,2,FALSE))-B244),C243)</f>
        <v>0.95000000000000018</v>
      </c>
      <c r="D244" s="98">
        <f>AVERAGE(C$10:C244)</f>
        <v>1.3561702127659565</v>
      </c>
      <c r="E244" s="2"/>
      <c r="G244" s="23"/>
    </row>
    <row r="245" spans="1:7" customFormat="1">
      <c r="A245" s="4">
        <v>22883</v>
      </c>
      <c r="B245">
        <v>3</v>
      </c>
      <c r="C245">
        <f>IFERROR(((VLOOKUP(A245,'Interest Rates-10yr'!$A$9:$C$15239,2,FALSE))-B245),C244)</f>
        <v>0.95000000000000018</v>
      </c>
      <c r="D245" s="98">
        <f>AVERAGE(C$10:C245)</f>
        <v>1.3544491525423719</v>
      </c>
      <c r="E245" s="2"/>
      <c r="G245" s="23"/>
    </row>
    <row r="246" spans="1:7" customFormat="1">
      <c r="A246" s="4">
        <v>22884</v>
      </c>
      <c r="B246">
        <v>3</v>
      </c>
      <c r="C246">
        <f>IFERROR(((VLOOKUP(A246,'Interest Rates-10yr'!$A$9:$C$15239,2,FALSE))-B246),C245)</f>
        <v>0.95000000000000018</v>
      </c>
      <c r="D246" s="98">
        <f>AVERAGE(C$10:C246)</f>
        <v>1.3527426160337541</v>
      </c>
      <c r="E246" s="2"/>
      <c r="G246" s="23"/>
    </row>
    <row r="247" spans="1:7" customFormat="1">
      <c r="A247" s="4">
        <v>22885</v>
      </c>
      <c r="B247">
        <v>3</v>
      </c>
      <c r="C247">
        <f>IFERROR(((VLOOKUP(A247,'Interest Rates-10yr'!$A$9:$C$15239,2,FALSE))-B247),C246)</f>
        <v>0.95000000000000018</v>
      </c>
      <c r="D247" s="98">
        <f>AVERAGE(C$10:C247)</f>
        <v>1.351050420168066</v>
      </c>
      <c r="E247" s="2"/>
      <c r="G247" s="23"/>
    </row>
    <row r="248" spans="1:7" customFormat="1">
      <c r="A248" s="4">
        <v>22886</v>
      </c>
      <c r="B248">
        <v>2.75</v>
      </c>
      <c r="C248">
        <f>IFERROR(((VLOOKUP(A248,'Interest Rates-10yr'!$A$9:$C$15239,2,FALSE))-B248),C247)</f>
        <v>1.21</v>
      </c>
      <c r="D248" s="98">
        <f>AVERAGE(C$10:C248)</f>
        <v>1.350460251046024</v>
      </c>
      <c r="E248" s="2"/>
      <c r="G248" s="23"/>
    </row>
    <row r="249" spans="1:7" customFormat="1">
      <c r="A249" s="4">
        <v>22887</v>
      </c>
      <c r="B249">
        <v>2.75</v>
      </c>
      <c r="C249">
        <f>IFERROR(((VLOOKUP(A249,'Interest Rates-10yr'!$A$9:$C$15239,2,FALSE))-B249),C248)</f>
        <v>1.21</v>
      </c>
      <c r="D249" s="98">
        <f>AVERAGE(C$10:C249)</f>
        <v>1.3498749999999986</v>
      </c>
      <c r="E249" s="2"/>
      <c r="G249" s="23"/>
    </row>
    <row r="250" spans="1:7" customFormat="1">
      <c r="A250" s="4">
        <v>22888</v>
      </c>
      <c r="B250">
        <v>2.75</v>
      </c>
      <c r="C250">
        <f>IFERROR(((VLOOKUP(A250,'Interest Rates-10yr'!$A$9:$C$15239,2,FALSE))-B250),C249)</f>
        <v>1.2000000000000002</v>
      </c>
      <c r="D250" s="98">
        <f>AVERAGE(C$10:C250)</f>
        <v>1.3492531120331936</v>
      </c>
      <c r="E250" s="2"/>
      <c r="G250" s="23"/>
    </row>
    <row r="251" spans="1:7" customFormat="1">
      <c r="A251" s="4">
        <v>22889</v>
      </c>
      <c r="B251">
        <v>3</v>
      </c>
      <c r="C251">
        <f>IFERROR(((VLOOKUP(A251,'Interest Rates-10yr'!$A$9:$C$15239,2,FALSE))-B251),C250)</f>
        <v>0.96</v>
      </c>
      <c r="D251" s="98">
        <f>AVERAGE(C$10:C251)</f>
        <v>1.3476446280991721</v>
      </c>
      <c r="E251" s="2"/>
      <c r="G251" s="23"/>
    </row>
    <row r="252" spans="1:7" customFormat="1">
      <c r="A252" s="4">
        <v>22890</v>
      </c>
      <c r="B252">
        <v>3</v>
      </c>
      <c r="C252">
        <f>IFERROR(((VLOOKUP(A252,'Interest Rates-10yr'!$A$9:$C$15239,2,FALSE))-B252),C251)</f>
        <v>0.96</v>
      </c>
      <c r="D252" s="98">
        <f>AVERAGE(C$10:C252)</f>
        <v>1.3460493827160478</v>
      </c>
      <c r="E252" s="2"/>
      <c r="G252" s="23"/>
    </row>
    <row r="253" spans="1:7" customFormat="1">
      <c r="A253" s="4">
        <v>22891</v>
      </c>
      <c r="B253">
        <v>3</v>
      </c>
      <c r="C253">
        <f>IFERROR(((VLOOKUP(A253,'Interest Rates-10yr'!$A$9:$C$15239,2,FALSE))-B253),C252)</f>
        <v>0.96</v>
      </c>
      <c r="D253" s="98">
        <f>AVERAGE(C$10:C253)</f>
        <v>1.3444672131147526</v>
      </c>
      <c r="E253" s="2"/>
      <c r="G253" s="23"/>
    </row>
    <row r="254" spans="1:7" customFormat="1">
      <c r="A254" s="4">
        <v>22892</v>
      </c>
      <c r="B254">
        <v>3</v>
      </c>
      <c r="C254">
        <f>IFERROR(((VLOOKUP(A254,'Interest Rates-10yr'!$A$9:$C$15239,2,FALSE))-B254),C253)</f>
        <v>0.96</v>
      </c>
      <c r="D254" s="98">
        <f>AVERAGE(C$10:C254)</f>
        <v>1.3428979591836718</v>
      </c>
      <c r="E254" s="2"/>
      <c r="G254" s="23"/>
    </row>
    <row r="255" spans="1:7" customFormat="1">
      <c r="A255" s="4">
        <v>22893</v>
      </c>
      <c r="B255">
        <v>3</v>
      </c>
      <c r="C255">
        <f>IFERROR(((VLOOKUP(A255,'Interest Rates-10yr'!$A$9:$C$15239,2,FALSE))-B255),C254)</f>
        <v>0.96</v>
      </c>
      <c r="D255" s="98">
        <f>AVERAGE(C$10:C255)</f>
        <v>1.3413414634146323</v>
      </c>
      <c r="E255" s="2"/>
      <c r="G255" s="23"/>
    </row>
    <row r="256" spans="1:7" customFormat="1">
      <c r="A256" s="4">
        <v>22894</v>
      </c>
      <c r="B256">
        <v>3</v>
      </c>
      <c r="C256">
        <f>IFERROR(((VLOOKUP(A256,'Interest Rates-10yr'!$A$9:$C$15239,2,FALSE))-B256),C255)</f>
        <v>0.9700000000000002</v>
      </c>
      <c r="D256" s="98">
        <f>AVERAGE(C$10:C256)</f>
        <v>1.3398380566801604</v>
      </c>
      <c r="E256" s="2"/>
      <c r="G256" s="23"/>
    </row>
    <row r="257" spans="1:7" customFormat="1">
      <c r="A257" s="4">
        <v>22895</v>
      </c>
      <c r="B257">
        <v>3</v>
      </c>
      <c r="C257">
        <f>IFERROR(((VLOOKUP(A257,'Interest Rates-10yr'!$A$9:$C$15239,2,FALSE))-B257),C256)</f>
        <v>0.99000000000000021</v>
      </c>
      <c r="D257" s="98">
        <f>AVERAGE(C$10:C257)</f>
        <v>1.3384274193548371</v>
      </c>
      <c r="E257" s="2"/>
      <c r="G257" s="23"/>
    </row>
    <row r="258" spans="1:7" customFormat="1">
      <c r="A258" s="4">
        <v>22896</v>
      </c>
      <c r="B258">
        <v>3</v>
      </c>
      <c r="C258">
        <f>IFERROR(((VLOOKUP(A258,'Interest Rates-10yr'!$A$9:$C$15239,2,FALSE))-B258),C257)</f>
        <v>1.0099999999999998</v>
      </c>
      <c r="D258" s="98">
        <f>AVERAGE(C$10:C258)</f>
        <v>1.3371084337349382</v>
      </c>
      <c r="E258" s="2"/>
      <c r="G258" s="23"/>
    </row>
    <row r="259" spans="1:7" customFormat="1">
      <c r="A259" s="4">
        <v>22897</v>
      </c>
      <c r="B259">
        <v>3</v>
      </c>
      <c r="C259">
        <f>IFERROR(((VLOOKUP(A259,'Interest Rates-10yr'!$A$9:$C$15239,2,FALSE))-B259),C258)</f>
        <v>1.0099999999999998</v>
      </c>
      <c r="D259" s="98">
        <f>AVERAGE(C$10:C259)</f>
        <v>1.3357999999999983</v>
      </c>
      <c r="E259" s="2"/>
      <c r="G259" s="23"/>
    </row>
    <row r="260" spans="1:7" customFormat="1">
      <c r="A260" s="4">
        <v>22898</v>
      </c>
      <c r="B260">
        <v>3</v>
      </c>
      <c r="C260">
        <f>IFERROR(((VLOOKUP(A260,'Interest Rates-10yr'!$A$9:$C$15239,2,FALSE))-B260),C259)</f>
        <v>1.0099999999999998</v>
      </c>
      <c r="D260" s="98">
        <f>AVERAGE(C$10:C260)</f>
        <v>1.3345019920318708</v>
      </c>
      <c r="E260" s="2"/>
      <c r="G260" s="23"/>
    </row>
    <row r="261" spans="1:7" customFormat="1">
      <c r="A261" s="4">
        <v>22899</v>
      </c>
      <c r="B261">
        <v>3</v>
      </c>
      <c r="C261">
        <f>IFERROR(((VLOOKUP(A261,'Interest Rates-10yr'!$A$9:$C$15239,2,FALSE))-B261),C260)</f>
        <v>1</v>
      </c>
      <c r="D261" s="98">
        <f>AVERAGE(C$10:C261)</f>
        <v>1.3331746031746015</v>
      </c>
      <c r="E261" s="2"/>
      <c r="G261" s="23"/>
    </row>
    <row r="262" spans="1:7" customFormat="1">
      <c r="A262" s="4">
        <v>22900</v>
      </c>
      <c r="B262">
        <v>3</v>
      </c>
      <c r="C262">
        <f>IFERROR(((VLOOKUP(A262,'Interest Rates-10yr'!$A$9:$C$15239,2,FALSE))-B262),C261)</f>
        <v>1</v>
      </c>
      <c r="D262" s="98">
        <f>AVERAGE(C$10:C262)</f>
        <v>1.3318577075098799</v>
      </c>
      <c r="E262" s="2"/>
      <c r="G262" s="23"/>
    </row>
    <row r="263" spans="1:7" customFormat="1">
      <c r="A263" s="4">
        <v>22901</v>
      </c>
      <c r="B263">
        <v>3</v>
      </c>
      <c r="C263">
        <f>IFERROR(((VLOOKUP(A263,'Interest Rates-10yr'!$A$9:$C$15239,2,FALSE))-B263),C262)</f>
        <v>1</v>
      </c>
      <c r="D263" s="98">
        <f>AVERAGE(C$10:C263)</f>
        <v>1.3305511811023605</v>
      </c>
      <c r="E263" s="2"/>
      <c r="G263" s="23"/>
    </row>
    <row r="264" spans="1:7" customFormat="1">
      <c r="A264" s="4">
        <v>22902</v>
      </c>
      <c r="B264">
        <v>3</v>
      </c>
      <c r="C264">
        <f>IFERROR(((VLOOKUP(A264,'Interest Rates-10yr'!$A$9:$C$15239,2,FALSE))-B264),C263)</f>
        <v>0.99000000000000021</v>
      </c>
      <c r="D264" s="98">
        <f>AVERAGE(C$10:C264)</f>
        <v>1.3292156862745081</v>
      </c>
      <c r="E264" s="2"/>
      <c r="G264" s="23"/>
    </row>
    <row r="265" spans="1:7" customFormat="1">
      <c r="A265" s="4">
        <v>22903</v>
      </c>
      <c r="B265">
        <v>3</v>
      </c>
      <c r="C265">
        <f>IFERROR(((VLOOKUP(A265,'Interest Rates-10yr'!$A$9:$C$15239,2,FALSE))-B265),C264)</f>
        <v>0.99000000000000021</v>
      </c>
      <c r="D265" s="98">
        <f>AVERAGE(C$10:C265)</f>
        <v>1.3278906249999984</v>
      </c>
      <c r="E265" s="2"/>
      <c r="G265" s="23"/>
    </row>
    <row r="266" spans="1:7" customFormat="1">
      <c r="A266" s="4">
        <v>22904</v>
      </c>
      <c r="B266">
        <v>3</v>
      </c>
      <c r="C266">
        <f>IFERROR(((VLOOKUP(A266,'Interest Rates-10yr'!$A$9:$C$15239,2,FALSE))-B266),C265)</f>
        <v>0.99000000000000021</v>
      </c>
      <c r="D266" s="98">
        <f>AVERAGE(C$10:C266)</f>
        <v>1.3265758754863799</v>
      </c>
      <c r="E266" s="2"/>
      <c r="G266" s="23"/>
    </row>
    <row r="267" spans="1:7" customFormat="1">
      <c r="A267" s="4">
        <v>22905</v>
      </c>
      <c r="B267">
        <v>3</v>
      </c>
      <c r="C267">
        <f>IFERROR(((VLOOKUP(A267,'Interest Rates-10yr'!$A$9:$C$15239,2,FALSE))-B267),C266)</f>
        <v>0.99000000000000021</v>
      </c>
      <c r="D267" s="98">
        <f>AVERAGE(C$10:C267)</f>
        <v>1.325271317829456</v>
      </c>
      <c r="E267" s="2"/>
      <c r="G267" s="23"/>
    </row>
    <row r="268" spans="1:7" customFormat="1">
      <c r="A268" s="4">
        <v>22906</v>
      </c>
      <c r="B268">
        <v>2.75</v>
      </c>
      <c r="C268">
        <f>IFERROR(((VLOOKUP(A268,'Interest Rates-10yr'!$A$9:$C$15239,2,FALSE))-B268),C267)</f>
        <v>1.2400000000000002</v>
      </c>
      <c r="D268" s="98">
        <f>AVERAGE(C$10:C268)</f>
        <v>1.3249420849420834</v>
      </c>
      <c r="E268" s="2"/>
      <c r="G268" s="23"/>
    </row>
    <row r="269" spans="1:7" customFormat="1">
      <c r="A269" s="4">
        <v>22907</v>
      </c>
      <c r="B269">
        <v>2.75</v>
      </c>
      <c r="C269">
        <f>IFERROR(((VLOOKUP(A269,'Interest Rates-10yr'!$A$9:$C$15239,2,FALSE))-B269),C268)</f>
        <v>1.23</v>
      </c>
      <c r="D269" s="98">
        <f>AVERAGE(C$10:C269)</f>
        <v>1.3245769230769218</v>
      </c>
      <c r="E269" s="2"/>
      <c r="G269" s="23"/>
    </row>
    <row r="270" spans="1:7" customFormat="1">
      <c r="A270" s="4">
        <v>22908</v>
      </c>
      <c r="B270">
        <v>2.75</v>
      </c>
      <c r="C270">
        <f>IFERROR(((VLOOKUP(A270,'Interest Rates-10yr'!$A$9:$C$15239,2,FALSE))-B270),C269)</f>
        <v>1.2400000000000002</v>
      </c>
      <c r="D270" s="98">
        <f>AVERAGE(C$10:C270)</f>
        <v>1.3242528735632171</v>
      </c>
      <c r="E270" s="2"/>
      <c r="G270" s="23"/>
    </row>
    <row r="271" spans="1:7" customFormat="1">
      <c r="A271" s="4">
        <v>22909</v>
      </c>
      <c r="B271">
        <v>2.75</v>
      </c>
      <c r="C271">
        <f>IFERROR(((VLOOKUP(A271,'Interest Rates-10yr'!$A$9:$C$15239,2,FALSE))-B271),C270)</f>
        <v>1.23</v>
      </c>
      <c r="D271" s="98">
        <f>AVERAGE(C$10:C271)</f>
        <v>1.3238931297709911</v>
      </c>
      <c r="E271" s="2"/>
      <c r="G271" s="23"/>
    </row>
    <row r="272" spans="1:7" customFormat="1">
      <c r="A272" s="4">
        <v>22910</v>
      </c>
      <c r="B272">
        <v>2.75</v>
      </c>
      <c r="C272">
        <f>IFERROR(((VLOOKUP(A272,'Interest Rates-10yr'!$A$9:$C$15239,2,FALSE))-B272),C271)</f>
        <v>1.23</v>
      </c>
      <c r="D272" s="98">
        <f>AVERAGE(C$10:C272)</f>
        <v>1.3235361216730026</v>
      </c>
      <c r="E272" s="2"/>
      <c r="G272" s="23"/>
    </row>
    <row r="273" spans="1:7" customFormat="1">
      <c r="A273" s="4">
        <v>22911</v>
      </c>
      <c r="B273">
        <v>2.75</v>
      </c>
      <c r="C273">
        <f>IFERROR(((VLOOKUP(A273,'Interest Rates-10yr'!$A$9:$C$15239,2,FALSE))-B273),C272)</f>
        <v>1.23</v>
      </c>
      <c r="D273" s="98">
        <f>AVERAGE(C$10:C273)</f>
        <v>1.3231818181818171</v>
      </c>
      <c r="E273" s="2"/>
      <c r="G273" s="23"/>
    </row>
    <row r="274" spans="1:7" customFormat="1">
      <c r="A274" s="4">
        <v>22912</v>
      </c>
      <c r="B274">
        <v>2.75</v>
      </c>
      <c r="C274">
        <f>IFERROR(((VLOOKUP(A274,'Interest Rates-10yr'!$A$9:$C$15239,2,FALSE))-B274),C273)</f>
        <v>1.23</v>
      </c>
      <c r="D274" s="98">
        <f>AVERAGE(C$10:C274)</f>
        <v>1.3228301886792442</v>
      </c>
      <c r="E274" s="2"/>
      <c r="G274" s="23"/>
    </row>
    <row r="275" spans="1:7" customFormat="1">
      <c r="A275" s="4">
        <v>22913</v>
      </c>
      <c r="B275">
        <v>2.75</v>
      </c>
      <c r="C275">
        <f>IFERROR(((VLOOKUP(A275,'Interest Rates-10yr'!$A$9:$C$15239,2,FALSE))-B275),C274)</f>
        <v>1.2200000000000002</v>
      </c>
      <c r="D275" s="98">
        <f>AVERAGE(C$10:C275)</f>
        <v>1.3224436090225555</v>
      </c>
      <c r="E275" s="2"/>
      <c r="G275" s="23"/>
    </row>
    <row r="276" spans="1:7" customFormat="1">
      <c r="A276" s="4">
        <v>22914</v>
      </c>
      <c r="B276">
        <v>2.75</v>
      </c>
      <c r="C276">
        <f>IFERROR(((VLOOKUP(A276,'Interest Rates-10yr'!$A$9:$C$15239,2,FALSE))-B276),C275)</f>
        <v>1.21</v>
      </c>
      <c r="D276" s="98">
        <f>AVERAGE(C$10:C276)</f>
        <v>1.3220224719101115</v>
      </c>
      <c r="E276" s="2"/>
      <c r="G276" s="23"/>
    </row>
    <row r="277" spans="1:7" customFormat="1">
      <c r="A277" s="4">
        <v>22915</v>
      </c>
      <c r="B277">
        <v>3</v>
      </c>
      <c r="C277">
        <f>IFERROR(((VLOOKUP(A277,'Interest Rates-10yr'!$A$9:$C$15239,2,FALSE))-B277),C276)</f>
        <v>0.95000000000000018</v>
      </c>
      <c r="D277" s="98">
        <f>AVERAGE(C$10:C277)</f>
        <v>1.3206343283582078</v>
      </c>
      <c r="E277" s="2"/>
      <c r="G277" s="23"/>
    </row>
    <row r="278" spans="1:7" customFormat="1">
      <c r="A278" s="4">
        <v>22916</v>
      </c>
      <c r="B278">
        <v>3</v>
      </c>
      <c r="C278">
        <f>IFERROR(((VLOOKUP(A278,'Interest Rates-10yr'!$A$9:$C$15239,2,FALSE))-B278),C277)</f>
        <v>0.95000000000000018</v>
      </c>
      <c r="D278" s="98">
        <f>AVERAGE(C$10:C278)</f>
        <v>1.3192565055762071</v>
      </c>
      <c r="E278" s="2"/>
      <c r="G278" s="23"/>
    </row>
    <row r="279" spans="1:7" customFormat="1">
      <c r="A279" s="4">
        <v>22917</v>
      </c>
      <c r="B279">
        <v>2.75</v>
      </c>
      <c r="C279">
        <f>IFERROR(((VLOOKUP(A279,'Interest Rates-10yr'!$A$9:$C$15239,2,FALSE))-B279),C278)</f>
        <v>1.19</v>
      </c>
      <c r="D279" s="98">
        <f>AVERAGE(C$10:C279)</f>
        <v>1.3187777777777767</v>
      </c>
      <c r="E279" s="2"/>
      <c r="G279" s="23"/>
    </row>
    <row r="280" spans="1:7" customFormat="1">
      <c r="A280" s="4">
        <v>22918</v>
      </c>
      <c r="B280">
        <v>2.75</v>
      </c>
      <c r="C280">
        <f>IFERROR(((VLOOKUP(A280,'Interest Rates-10yr'!$A$9:$C$15239,2,FALSE))-B280),C279)</f>
        <v>1.19</v>
      </c>
      <c r="D280" s="98">
        <f>AVERAGE(C$10:C280)</f>
        <v>1.3183025830258293</v>
      </c>
      <c r="E280" s="2"/>
      <c r="G280" s="23"/>
    </row>
    <row r="281" spans="1:7" customFormat="1">
      <c r="A281" s="4">
        <v>22919</v>
      </c>
      <c r="B281">
        <v>2.75</v>
      </c>
      <c r="C281">
        <f>IFERROR(((VLOOKUP(A281,'Interest Rates-10yr'!$A$9:$C$15239,2,FALSE))-B281),C280)</f>
        <v>1.19</v>
      </c>
      <c r="D281" s="98">
        <f>AVERAGE(C$10:C281)</f>
        <v>1.3178308823529401</v>
      </c>
      <c r="E281" s="2"/>
      <c r="G281" s="23"/>
    </row>
    <row r="282" spans="1:7" customFormat="1">
      <c r="A282" s="4">
        <v>22920</v>
      </c>
      <c r="B282">
        <v>3</v>
      </c>
      <c r="C282">
        <f>IFERROR(((VLOOKUP(A282,'Interest Rates-10yr'!$A$9:$C$15239,2,FALSE))-B282),C281)</f>
        <v>0.93000000000000016</v>
      </c>
      <c r="D282" s="98">
        <f>AVERAGE(C$10:C282)</f>
        <v>1.3164102564102553</v>
      </c>
      <c r="E282" s="2"/>
      <c r="G282" s="23"/>
    </row>
    <row r="283" spans="1:7" customFormat="1">
      <c r="A283" s="4">
        <v>22921</v>
      </c>
      <c r="B283">
        <v>3</v>
      </c>
      <c r="C283">
        <f>IFERROR(((VLOOKUP(A283,'Interest Rates-10yr'!$A$9:$C$15239,2,FALSE))-B283),C282)</f>
        <v>0.91999999999999993</v>
      </c>
      <c r="D283" s="98">
        <f>AVERAGE(C$10:C283)</f>
        <v>1.3149635036496341</v>
      </c>
      <c r="E283" s="2"/>
      <c r="G283" s="23"/>
    </row>
    <row r="284" spans="1:7" customFormat="1">
      <c r="A284" s="4">
        <v>22922</v>
      </c>
      <c r="B284">
        <v>3</v>
      </c>
      <c r="C284">
        <f>IFERROR(((VLOOKUP(A284,'Interest Rates-10yr'!$A$9:$C$15239,2,FALSE))-B284),C283)</f>
        <v>0.89999999999999991</v>
      </c>
      <c r="D284" s="98">
        <f>AVERAGE(C$10:C284)</f>
        <v>1.3134545454545443</v>
      </c>
      <c r="E284" s="2"/>
      <c r="G284" s="23"/>
    </row>
    <row r="285" spans="1:7" customFormat="1">
      <c r="A285" s="4">
        <v>22923</v>
      </c>
      <c r="B285">
        <v>3</v>
      </c>
      <c r="C285">
        <f>IFERROR(((VLOOKUP(A285,'Interest Rates-10yr'!$A$9:$C$15239,2,FALSE))-B285),C284)</f>
        <v>0.89999999999999991</v>
      </c>
      <c r="D285" s="98">
        <f>AVERAGE(C$10:C285)</f>
        <v>1.3119565217391294</v>
      </c>
      <c r="E285" s="2"/>
      <c r="G285" s="23"/>
    </row>
    <row r="286" spans="1:7" customFormat="1">
      <c r="A286" s="4">
        <v>22924</v>
      </c>
      <c r="B286">
        <v>2.75</v>
      </c>
      <c r="C286">
        <f>IFERROR(((VLOOKUP(A286,'Interest Rates-10yr'!$A$9:$C$15239,2,FALSE))-B286),C285)</f>
        <v>1.17</v>
      </c>
      <c r="D286" s="98">
        <f>AVERAGE(C$10:C286)</f>
        <v>1.3114440433212986</v>
      </c>
      <c r="E286" s="2"/>
      <c r="G286" s="23"/>
    </row>
    <row r="287" spans="1:7" customFormat="1">
      <c r="A287" s="4">
        <v>22925</v>
      </c>
      <c r="B287">
        <v>2.75</v>
      </c>
      <c r="C287">
        <f>IFERROR(((VLOOKUP(A287,'Interest Rates-10yr'!$A$9:$C$15239,2,FALSE))-B287),C286)</f>
        <v>1.17</v>
      </c>
      <c r="D287" s="98">
        <f>AVERAGE(C$10:C287)</f>
        <v>1.3109352517985602</v>
      </c>
      <c r="E287" s="2"/>
      <c r="G287" s="23"/>
    </row>
    <row r="288" spans="1:7" customFormat="1">
      <c r="A288" s="4">
        <v>22926</v>
      </c>
      <c r="B288">
        <v>2.75</v>
      </c>
      <c r="C288">
        <f>IFERROR(((VLOOKUP(A288,'Interest Rates-10yr'!$A$9:$C$15239,2,FALSE))-B288),C287)</f>
        <v>1.17</v>
      </c>
      <c r="D288" s="98">
        <f>AVERAGE(C$10:C288)</f>
        <v>1.3104301075268807</v>
      </c>
      <c r="E288" s="2"/>
      <c r="G288" s="23"/>
    </row>
    <row r="289" spans="1:7" customFormat="1">
      <c r="A289" s="4">
        <v>22927</v>
      </c>
      <c r="B289">
        <v>2.75</v>
      </c>
      <c r="C289">
        <f>IFERROR(((VLOOKUP(A289,'Interest Rates-10yr'!$A$9:$C$15239,2,FALSE))-B289),C288)</f>
        <v>1.1800000000000002</v>
      </c>
      <c r="D289" s="98">
        <f>AVERAGE(C$10:C289)</f>
        <v>1.3099642857142848</v>
      </c>
      <c r="E289" s="2"/>
      <c r="G289" s="23"/>
    </row>
    <row r="290" spans="1:7" customFormat="1">
      <c r="A290" s="4">
        <v>22928</v>
      </c>
      <c r="B290">
        <v>3</v>
      </c>
      <c r="C290">
        <f>IFERROR(((VLOOKUP(A290,'Interest Rates-10yr'!$A$9:$C$15239,2,FALSE))-B290),C289)</f>
        <v>0.95000000000000018</v>
      </c>
      <c r="D290" s="98">
        <f>AVERAGE(C$10:C290)</f>
        <v>1.3086832740213514</v>
      </c>
      <c r="E290" s="2"/>
      <c r="G290" s="23"/>
    </row>
    <row r="291" spans="1:7" customFormat="1">
      <c r="A291" s="4">
        <v>22929</v>
      </c>
      <c r="B291">
        <v>2.75</v>
      </c>
      <c r="C291">
        <f>IFERROR(((VLOOKUP(A291,'Interest Rates-10yr'!$A$9:$C$15239,2,FALSE))-B291),C290)</f>
        <v>1.1800000000000002</v>
      </c>
      <c r="D291" s="98">
        <f>AVERAGE(C$10:C291)</f>
        <v>1.3082269503546089</v>
      </c>
      <c r="E291" s="2"/>
      <c r="G291" s="23"/>
    </row>
    <row r="292" spans="1:7" customFormat="1">
      <c r="A292" s="4">
        <v>22930</v>
      </c>
      <c r="B292">
        <v>3</v>
      </c>
      <c r="C292">
        <f>IFERROR(((VLOOKUP(A292,'Interest Rates-10yr'!$A$9:$C$15239,2,FALSE))-B292),C291)</f>
        <v>0.94</v>
      </c>
      <c r="D292" s="98">
        <f>AVERAGE(C$10:C292)</f>
        <v>1.3069257950530027</v>
      </c>
      <c r="E292" s="2"/>
      <c r="G292" s="23"/>
    </row>
    <row r="293" spans="1:7" customFormat="1">
      <c r="A293" s="4">
        <v>22931</v>
      </c>
      <c r="B293">
        <v>3</v>
      </c>
      <c r="C293">
        <f>IFERROR(((VLOOKUP(A293,'Interest Rates-10yr'!$A$9:$C$15239,2,FALSE))-B293),C292)</f>
        <v>0.94</v>
      </c>
      <c r="D293" s="98">
        <f>AVERAGE(C$10:C293)</f>
        <v>1.3056338028169006</v>
      </c>
      <c r="E293" s="2"/>
      <c r="G293" s="23"/>
    </row>
    <row r="294" spans="1:7" customFormat="1">
      <c r="A294" s="4">
        <v>22932</v>
      </c>
      <c r="B294">
        <v>3</v>
      </c>
      <c r="C294">
        <f>IFERROR(((VLOOKUP(A294,'Interest Rates-10yr'!$A$9:$C$15239,2,FALSE))-B294),C293)</f>
        <v>0.94</v>
      </c>
      <c r="D294" s="98">
        <f>AVERAGE(C$10:C294)</f>
        <v>1.3043508771929815</v>
      </c>
      <c r="E294" s="2"/>
      <c r="G294" s="23"/>
    </row>
    <row r="295" spans="1:7" customFormat="1">
      <c r="A295" s="4">
        <v>22933</v>
      </c>
      <c r="B295">
        <v>3</v>
      </c>
      <c r="C295">
        <f>IFERROR(((VLOOKUP(A295,'Interest Rates-10yr'!$A$9:$C$15239,2,FALSE))-B295),C294)</f>
        <v>0.94</v>
      </c>
      <c r="D295" s="98">
        <f>AVERAGE(C$10:C295)</f>
        <v>1.3030769230769221</v>
      </c>
      <c r="E295" s="2"/>
      <c r="G295" s="23"/>
    </row>
    <row r="296" spans="1:7" customFormat="1">
      <c r="A296" s="4">
        <v>22934</v>
      </c>
      <c r="B296">
        <v>3</v>
      </c>
      <c r="C296">
        <f>IFERROR(((VLOOKUP(A296,'Interest Rates-10yr'!$A$9:$C$15239,2,FALSE))-B296),C295)</f>
        <v>0.94</v>
      </c>
      <c r="D296" s="98">
        <f>AVERAGE(C$10:C296)</f>
        <v>1.3018118466898945</v>
      </c>
      <c r="E296" s="2"/>
      <c r="G296" s="23"/>
    </row>
    <row r="297" spans="1:7" customFormat="1">
      <c r="A297" s="4">
        <v>22935</v>
      </c>
      <c r="B297">
        <v>3</v>
      </c>
      <c r="C297">
        <f>IFERROR(((VLOOKUP(A297,'Interest Rates-10yr'!$A$9:$C$15239,2,FALSE))-B297),C296)</f>
        <v>0.94</v>
      </c>
      <c r="D297" s="98">
        <f>AVERAGE(C$10:C297)</f>
        <v>1.3005555555555546</v>
      </c>
      <c r="E297" s="2"/>
      <c r="G297" s="23"/>
    </row>
    <row r="298" spans="1:7" customFormat="1">
      <c r="A298" s="4">
        <v>22936</v>
      </c>
      <c r="B298">
        <v>3</v>
      </c>
      <c r="C298">
        <f>IFERROR(((VLOOKUP(A298,'Interest Rates-10yr'!$A$9:$C$15239,2,FALSE))-B298),C297)</f>
        <v>0.94</v>
      </c>
      <c r="D298" s="98">
        <f>AVERAGE(C$10:C298)</f>
        <v>1.2993079584775076</v>
      </c>
      <c r="E298" s="2"/>
      <c r="G298" s="23"/>
    </row>
    <row r="299" spans="1:7" customFormat="1">
      <c r="A299" s="4">
        <v>22937</v>
      </c>
      <c r="B299">
        <v>3</v>
      </c>
      <c r="C299">
        <f>IFERROR(((VLOOKUP(A299,'Interest Rates-10yr'!$A$9:$C$15239,2,FALSE))-B299),C298)</f>
        <v>0.91999999999999993</v>
      </c>
      <c r="D299" s="98">
        <f>AVERAGE(C$10:C299)</f>
        <v>1.2979999999999992</v>
      </c>
      <c r="E299" s="2"/>
      <c r="G299" s="23"/>
    </row>
    <row r="300" spans="1:7" customFormat="1">
      <c r="A300" s="4">
        <v>22938</v>
      </c>
      <c r="B300">
        <v>2.88</v>
      </c>
      <c r="C300">
        <f>IFERROR(((VLOOKUP(A300,'Interest Rates-10yr'!$A$9:$C$15239,2,FALSE))-B300),C299)</f>
        <v>1</v>
      </c>
      <c r="D300" s="98">
        <f>AVERAGE(C$10:C300)</f>
        <v>1.2969759450171812</v>
      </c>
      <c r="E300" s="2"/>
      <c r="G300" s="23"/>
    </row>
    <row r="301" spans="1:7" customFormat="1">
      <c r="A301" s="4">
        <v>22939</v>
      </c>
      <c r="B301">
        <v>2.88</v>
      </c>
      <c r="C301">
        <f>IFERROR(((VLOOKUP(A301,'Interest Rates-10yr'!$A$9:$C$15239,2,FALSE))-B301),C300)</f>
        <v>1</v>
      </c>
      <c r="D301" s="98">
        <f>AVERAGE(C$10:C301)</f>
        <v>1.295958904109588</v>
      </c>
      <c r="E301" s="2"/>
      <c r="G301" s="23"/>
    </row>
    <row r="302" spans="1:7" customFormat="1">
      <c r="A302" s="4">
        <v>22940</v>
      </c>
      <c r="B302">
        <v>2.88</v>
      </c>
      <c r="C302">
        <f>IFERROR(((VLOOKUP(A302,'Interest Rates-10yr'!$A$9:$C$15239,2,FALSE))-B302),C301)</f>
        <v>1</v>
      </c>
      <c r="D302" s="98">
        <f>AVERAGE(C$10:C302)</f>
        <v>1.2949488054607499</v>
      </c>
      <c r="E302" s="2"/>
      <c r="G302" s="23"/>
    </row>
    <row r="303" spans="1:7" customFormat="1">
      <c r="A303" s="4">
        <v>22941</v>
      </c>
      <c r="B303">
        <v>2.88</v>
      </c>
      <c r="C303">
        <f>IFERROR(((VLOOKUP(A303,'Interest Rates-10yr'!$A$9:$C$15239,2,FALSE))-B303),C302)</f>
        <v>1.0300000000000002</v>
      </c>
      <c r="D303" s="98">
        <f>AVERAGE(C$10:C303)</f>
        <v>1.294047619047618</v>
      </c>
      <c r="E303" s="2"/>
      <c r="G303" s="23"/>
    </row>
    <row r="304" spans="1:7" customFormat="1">
      <c r="A304" s="4">
        <v>22942</v>
      </c>
      <c r="B304">
        <v>2.88</v>
      </c>
      <c r="C304">
        <f>IFERROR(((VLOOKUP(A304,'Interest Rates-10yr'!$A$9:$C$15239,2,FALSE))-B304),C303)</f>
        <v>1.06</v>
      </c>
      <c r="D304" s="98">
        <f>AVERAGE(C$10:C304)</f>
        <v>1.2932542372881346</v>
      </c>
      <c r="E304" s="2"/>
      <c r="G304" s="23"/>
    </row>
    <row r="305" spans="1:7" customFormat="1">
      <c r="A305" s="4">
        <v>22943</v>
      </c>
      <c r="B305">
        <v>2.88</v>
      </c>
      <c r="C305">
        <f>IFERROR(((VLOOKUP(A305,'Interest Rates-10yr'!$A$9:$C$15239,2,FALSE))-B305),C304)</f>
        <v>1.06</v>
      </c>
      <c r="D305" s="98">
        <f>AVERAGE(C$10:C305)</f>
        <v>1.2924662162162153</v>
      </c>
      <c r="E305" s="2"/>
      <c r="G305" s="23"/>
    </row>
    <row r="306" spans="1:7" customFormat="1">
      <c r="A306" s="4">
        <v>22944</v>
      </c>
      <c r="B306">
        <v>2.75</v>
      </c>
      <c r="C306">
        <f>IFERROR(((VLOOKUP(A306,'Interest Rates-10yr'!$A$9:$C$15239,2,FALSE))-B306),C305)</f>
        <v>1.19</v>
      </c>
      <c r="D306" s="98">
        <f>AVERAGE(C$10:C306)</f>
        <v>1.2921212121212111</v>
      </c>
      <c r="E306" s="2"/>
      <c r="G306" s="23"/>
    </row>
    <row r="307" spans="1:7" customFormat="1">
      <c r="A307" s="4">
        <v>22945</v>
      </c>
      <c r="B307">
        <v>2.75</v>
      </c>
      <c r="C307">
        <f>IFERROR(((VLOOKUP(A307,'Interest Rates-10yr'!$A$9:$C$15239,2,FALSE))-B307),C306)</f>
        <v>1.1800000000000002</v>
      </c>
      <c r="D307" s="98">
        <f>AVERAGE(C$10:C307)</f>
        <v>1.2917449664429521</v>
      </c>
      <c r="E307" s="2"/>
      <c r="G307" s="23"/>
    </row>
    <row r="308" spans="1:7" customFormat="1">
      <c r="A308" s="4">
        <v>22946</v>
      </c>
      <c r="B308">
        <v>2.75</v>
      </c>
      <c r="C308">
        <f>IFERROR(((VLOOKUP(A308,'Interest Rates-10yr'!$A$9:$C$15239,2,FALSE))-B308),C307)</f>
        <v>1.1800000000000002</v>
      </c>
      <c r="D308" s="98">
        <f>AVERAGE(C$10:C308)</f>
        <v>1.2913712374581932</v>
      </c>
      <c r="E308" s="2"/>
      <c r="G308" s="23"/>
    </row>
    <row r="309" spans="1:7" customFormat="1">
      <c r="A309" s="4">
        <v>22947</v>
      </c>
      <c r="B309">
        <v>2.75</v>
      </c>
      <c r="C309">
        <f>IFERROR(((VLOOKUP(A309,'Interest Rates-10yr'!$A$9:$C$15239,2,FALSE))-B309),C308)</f>
        <v>1.1800000000000002</v>
      </c>
      <c r="D309" s="98">
        <f>AVERAGE(C$10:C309)</f>
        <v>1.290999999999999</v>
      </c>
      <c r="E309" s="2"/>
      <c r="G309" s="23"/>
    </row>
    <row r="310" spans="1:7" customFormat="1">
      <c r="A310" s="4">
        <v>22948</v>
      </c>
      <c r="B310">
        <v>2.75</v>
      </c>
      <c r="C310">
        <f>IFERROR(((VLOOKUP(A310,'Interest Rates-10yr'!$A$9:$C$15239,2,FALSE))-B310),C309)</f>
        <v>1.17</v>
      </c>
      <c r="D310" s="98">
        <f>AVERAGE(C$10:C310)</f>
        <v>1.2905980066445175</v>
      </c>
      <c r="E310" s="2"/>
      <c r="G310" s="23"/>
    </row>
    <row r="311" spans="1:7" customFormat="1">
      <c r="A311" s="4">
        <v>22949</v>
      </c>
      <c r="B311">
        <v>3</v>
      </c>
      <c r="C311">
        <f>IFERROR(((VLOOKUP(A311,'Interest Rates-10yr'!$A$9:$C$15239,2,FALSE))-B311),C310)</f>
        <v>0.91999999999999993</v>
      </c>
      <c r="D311" s="98">
        <f>AVERAGE(C$10:C311)</f>
        <v>1.2893708609271515</v>
      </c>
      <c r="E311" s="2"/>
      <c r="G311" s="23"/>
    </row>
    <row r="312" spans="1:7" customFormat="1">
      <c r="A312" s="4">
        <v>22950</v>
      </c>
      <c r="B312">
        <v>3</v>
      </c>
      <c r="C312">
        <f>IFERROR(((VLOOKUP(A312,'Interest Rates-10yr'!$A$9:$C$15239,2,FALSE))-B312),C311)</f>
        <v>0.91999999999999993</v>
      </c>
      <c r="D312" s="98">
        <f>AVERAGE(C$10:C312)</f>
        <v>1.2881518151815174</v>
      </c>
      <c r="E312" s="2"/>
      <c r="G312" s="23"/>
    </row>
    <row r="313" spans="1:7" customFormat="1">
      <c r="A313" s="4">
        <v>22951</v>
      </c>
      <c r="B313">
        <v>3</v>
      </c>
      <c r="C313">
        <f>IFERROR(((VLOOKUP(A313,'Interest Rates-10yr'!$A$9:$C$15239,2,FALSE))-B313),C312)</f>
        <v>0.91999999999999993</v>
      </c>
      <c r="D313" s="98">
        <f>AVERAGE(C$10:C313)</f>
        <v>1.2869407894736835</v>
      </c>
      <c r="E313" s="2"/>
      <c r="G313" s="23"/>
    </row>
    <row r="314" spans="1:7" customFormat="1">
      <c r="A314" s="4">
        <v>22952</v>
      </c>
      <c r="B314">
        <v>2.88</v>
      </c>
      <c r="C314">
        <f>IFERROR(((VLOOKUP(A314,'Interest Rates-10yr'!$A$9:$C$15239,2,FALSE))-B314),C313)</f>
        <v>1.0300000000000002</v>
      </c>
      <c r="D314" s="98">
        <f>AVERAGE(C$10:C314)</f>
        <v>1.286098360655737</v>
      </c>
      <c r="E314" s="2"/>
      <c r="G314" s="23"/>
    </row>
    <row r="315" spans="1:7" customFormat="1">
      <c r="A315" s="4">
        <v>22953</v>
      </c>
      <c r="B315">
        <v>2.88</v>
      </c>
      <c r="C315">
        <f>IFERROR(((VLOOKUP(A315,'Interest Rates-10yr'!$A$9:$C$15239,2,FALSE))-B315),C314)</f>
        <v>1.0300000000000002</v>
      </c>
      <c r="D315" s="98">
        <f>AVERAGE(C$10:C315)</f>
        <v>1.2852614379084959</v>
      </c>
      <c r="E315" s="2"/>
      <c r="G315" s="23"/>
    </row>
    <row r="316" spans="1:7" customFormat="1">
      <c r="A316" s="4">
        <v>22954</v>
      </c>
      <c r="B316">
        <v>2.88</v>
      </c>
      <c r="C316">
        <f>IFERROR(((VLOOKUP(A316,'Interest Rates-10yr'!$A$9:$C$15239,2,FALSE))-B316),C315)</f>
        <v>1.0300000000000002</v>
      </c>
      <c r="D316" s="98">
        <f>AVERAGE(C$10:C316)</f>
        <v>1.2844299674267092</v>
      </c>
      <c r="E316" s="2"/>
      <c r="G316" s="23"/>
    </row>
    <row r="317" spans="1:7" customFormat="1">
      <c r="A317" s="4">
        <v>22955</v>
      </c>
      <c r="B317">
        <v>3</v>
      </c>
      <c r="C317">
        <f>IFERROR(((VLOOKUP(A317,'Interest Rates-10yr'!$A$9:$C$15239,2,FALSE))-B317),C316)</f>
        <v>0.91000000000000014</v>
      </c>
      <c r="D317" s="98">
        <f>AVERAGE(C$10:C317)</f>
        <v>1.2832142857142848</v>
      </c>
      <c r="E317" s="2"/>
      <c r="G317" s="23"/>
    </row>
    <row r="318" spans="1:7" customFormat="1">
      <c r="A318" s="4">
        <v>22956</v>
      </c>
      <c r="B318">
        <v>3</v>
      </c>
      <c r="C318">
        <f>IFERROR(((VLOOKUP(A318,'Interest Rates-10yr'!$A$9:$C$15239,2,FALSE))-B318),C317)</f>
        <v>0.91000000000000014</v>
      </c>
      <c r="D318" s="98">
        <f>AVERAGE(C$10:C318)</f>
        <v>1.2820064724919087</v>
      </c>
      <c r="E318" s="2"/>
      <c r="G318" s="23"/>
    </row>
    <row r="319" spans="1:7" customFormat="1">
      <c r="A319" s="4">
        <v>22957</v>
      </c>
      <c r="B319">
        <v>3</v>
      </c>
      <c r="C319">
        <f>IFERROR(((VLOOKUP(A319,'Interest Rates-10yr'!$A$9:$C$15239,2,FALSE))-B319),C318)</f>
        <v>0.91000000000000014</v>
      </c>
      <c r="D319" s="98">
        <f>AVERAGE(C$10:C319)</f>
        <v>1.2808064516129025</v>
      </c>
      <c r="E319" s="2"/>
      <c r="G319" s="23"/>
    </row>
    <row r="320" spans="1:7" customFormat="1">
      <c r="A320" s="4">
        <v>22958</v>
      </c>
      <c r="B320">
        <v>3</v>
      </c>
      <c r="C320">
        <f>IFERROR(((VLOOKUP(A320,'Interest Rates-10yr'!$A$9:$C$15239,2,FALSE))-B320),C319)</f>
        <v>0.89999999999999991</v>
      </c>
      <c r="D320" s="98">
        <f>AVERAGE(C$10:C320)</f>
        <v>1.279581993569131</v>
      </c>
      <c r="E320" s="2"/>
      <c r="G320" s="23"/>
    </row>
    <row r="321" spans="1:7" customFormat="1">
      <c r="A321" s="4">
        <v>22959</v>
      </c>
      <c r="B321">
        <v>3</v>
      </c>
      <c r="C321">
        <f>IFERROR(((VLOOKUP(A321,'Interest Rates-10yr'!$A$9:$C$15239,2,FALSE))-B321),C320)</f>
        <v>0.89000000000000012</v>
      </c>
      <c r="D321" s="98">
        <f>AVERAGE(C$10:C321)</f>
        <v>1.2783333333333324</v>
      </c>
      <c r="E321" s="2"/>
      <c r="G321" s="23"/>
    </row>
    <row r="322" spans="1:7" customFormat="1">
      <c r="A322" s="4">
        <v>22960</v>
      </c>
      <c r="B322">
        <v>3</v>
      </c>
      <c r="C322">
        <f>IFERROR(((VLOOKUP(A322,'Interest Rates-10yr'!$A$9:$C$15239,2,FALSE))-B322),C321)</f>
        <v>0.89000000000000012</v>
      </c>
      <c r="D322" s="98">
        <f>AVERAGE(C$10:C322)</f>
        <v>1.2770926517571877</v>
      </c>
      <c r="E322" s="2"/>
      <c r="G322" s="23"/>
    </row>
    <row r="323" spans="1:7" customFormat="1">
      <c r="A323" s="4">
        <v>22961</v>
      </c>
      <c r="B323">
        <v>3</v>
      </c>
      <c r="C323">
        <f>IFERROR(((VLOOKUP(A323,'Interest Rates-10yr'!$A$9:$C$15239,2,FALSE))-B323),C322)</f>
        <v>0.89000000000000012</v>
      </c>
      <c r="D323" s="98">
        <f>AVERAGE(C$10:C323)</f>
        <v>1.2758598726114641</v>
      </c>
      <c r="E323" s="2"/>
      <c r="G323" s="23"/>
    </row>
    <row r="324" spans="1:7" customFormat="1">
      <c r="A324" s="4">
        <v>22962</v>
      </c>
      <c r="B324">
        <v>3</v>
      </c>
      <c r="C324">
        <f>IFERROR(((VLOOKUP(A324,'Interest Rates-10yr'!$A$9:$C$15239,2,FALSE))-B324),C323)</f>
        <v>0.89000000000000012</v>
      </c>
      <c r="D324" s="98">
        <f>AVERAGE(C$10:C324)</f>
        <v>1.2746349206349197</v>
      </c>
      <c r="E324" s="2"/>
      <c r="G324" s="23"/>
    </row>
    <row r="325" spans="1:7" customFormat="1">
      <c r="A325" s="4">
        <v>22963</v>
      </c>
      <c r="B325">
        <v>3</v>
      </c>
      <c r="C325">
        <f>IFERROR(((VLOOKUP(A325,'Interest Rates-10yr'!$A$9:$C$15239,2,FALSE))-B325),C324)</f>
        <v>0.89999999999999991</v>
      </c>
      <c r="D325" s="98">
        <f>AVERAGE(C$10:C325)</f>
        <v>1.2734493670886067</v>
      </c>
      <c r="E325" s="2"/>
      <c r="G325" s="23"/>
    </row>
    <row r="326" spans="1:7" customFormat="1">
      <c r="A326" s="4">
        <v>22964</v>
      </c>
      <c r="B326">
        <v>3</v>
      </c>
      <c r="C326">
        <f>IFERROR(((VLOOKUP(A326,'Interest Rates-10yr'!$A$9:$C$15239,2,FALSE))-B326),C325)</f>
        <v>0.91000000000000014</v>
      </c>
      <c r="D326" s="98">
        <f>AVERAGE(C$10:C326)</f>
        <v>1.2723028391167184</v>
      </c>
      <c r="E326" s="2"/>
      <c r="G326" s="23"/>
    </row>
    <row r="327" spans="1:7" customFormat="1">
      <c r="A327" s="4">
        <v>22965</v>
      </c>
      <c r="B327">
        <v>3</v>
      </c>
      <c r="C327">
        <f>IFERROR(((VLOOKUP(A327,'Interest Rates-10yr'!$A$9:$C$15239,2,FALSE))-B327),C326)</f>
        <v>0.91000000000000014</v>
      </c>
      <c r="D327" s="98">
        <f>AVERAGE(C$10:C327)</f>
        <v>1.2711635220125779</v>
      </c>
      <c r="E327" s="2"/>
      <c r="G327" s="23"/>
    </row>
    <row r="328" spans="1:7" customFormat="1">
      <c r="A328" s="4">
        <v>22966</v>
      </c>
      <c r="B328">
        <v>3</v>
      </c>
      <c r="C328">
        <f>IFERROR(((VLOOKUP(A328,'Interest Rates-10yr'!$A$9:$C$15239,2,FALSE))-B328),C327)</f>
        <v>0.93000000000000016</v>
      </c>
      <c r="D328" s="98">
        <f>AVERAGE(C$10:C328)</f>
        <v>1.2700940438871464</v>
      </c>
      <c r="E328" s="2"/>
      <c r="G328" s="23"/>
    </row>
    <row r="329" spans="1:7" customFormat="1">
      <c r="A329" s="4">
        <v>22967</v>
      </c>
      <c r="B329">
        <v>3</v>
      </c>
      <c r="C329">
        <f>IFERROR(((VLOOKUP(A329,'Interest Rates-10yr'!$A$9:$C$15239,2,FALSE))-B329),C328)</f>
        <v>0.93000000000000016</v>
      </c>
      <c r="D329" s="98">
        <f>AVERAGE(C$10:C329)</f>
        <v>1.2690312499999992</v>
      </c>
      <c r="E329" s="2"/>
      <c r="G329" s="23"/>
    </row>
    <row r="330" spans="1:7" customFormat="1">
      <c r="A330" s="4">
        <v>22968</v>
      </c>
      <c r="B330">
        <v>3</v>
      </c>
      <c r="C330">
        <f>IFERROR(((VLOOKUP(A330,'Interest Rates-10yr'!$A$9:$C$15239,2,FALSE))-B330),C329)</f>
        <v>0.93000000000000016</v>
      </c>
      <c r="D330" s="98">
        <f>AVERAGE(C$10:C330)</f>
        <v>1.2679750778816192</v>
      </c>
      <c r="E330" s="2"/>
      <c r="G330" s="23"/>
    </row>
    <row r="331" spans="1:7" customFormat="1">
      <c r="A331" s="4">
        <v>22969</v>
      </c>
      <c r="B331">
        <v>3</v>
      </c>
      <c r="C331">
        <f>IFERROR(((VLOOKUP(A331,'Interest Rates-10yr'!$A$9:$C$15239,2,FALSE))-B331),C330)</f>
        <v>0.93000000000000016</v>
      </c>
      <c r="D331" s="98">
        <f>AVERAGE(C$10:C331)</f>
        <v>1.2669254658385085</v>
      </c>
      <c r="E331" s="2"/>
      <c r="G331" s="23"/>
    </row>
    <row r="332" spans="1:7" customFormat="1">
      <c r="A332" s="4">
        <v>22970</v>
      </c>
      <c r="B332">
        <v>2.88</v>
      </c>
      <c r="C332">
        <f>IFERROR(((VLOOKUP(A332,'Interest Rates-10yr'!$A$9:$C$15239,2,FALSE))-B332),C331)</f>
        <v>1.0500000000000003</v>
      </c>
      <c r="D332" s="98">
        <f>AVERAGE(C$10:C332)</f>
        <v>1.2662538699690395</v>
      </c>
      <c r="E332" s="2"/>
      <c r="G332" s="23"/>
    </row>
    <row r="333" spans="1:7" customFormat="1">
      <c r="A333" s="4">
        <v>22971</v>
      </c>
      <c r="B333">
        <v>2.88</v>
      </c>
      <c r="C333">
        <f>IFERROR(((VLOOKUP(A333,'Interest Rates-10yr'!$A$9:$C$15239,2,FALSE))-B333),C332)</f>
        <v>1.04</v>
      </c>
      <c r="D333" s="98">
        <f>AVERAGE(C$10:C333)</f>
        <v>1.2655555555555549</v>
      </c>
      <c r="E333" s="2"/>
      <c r="G333" s="23"/>
    </row>
    <row r="334" spans="1:7" customFormat="1">
      <c r="A334" s="4">
        <v>22972</v>
      </c>
      <c r="B334">
        <v>2.88</v>
      </c>
      <c r="C334">
        <f>IFERROR(((VLOOKUP(A334,'Interest Rates-10yr'!$A$9:$C$15239,2,FALSE))-B334),C333)</f>
        <v>1.04</v>
      </c>
      <c r="D334" s="98">
        <f>AVERAGE(C$10:C334)</f>
        <v>1.2648615384615378</v>
      </c>
      <c r="E334" s="2"/>
      <c r="G334" s="23"/>
    </row>
    <row r="335" spans="1:7" customFormat="1">
      <c r="A335" s="4">
        <v>22973</v>
      </c>
      <c r="B335">
        <v>2.88</v>
      </c>
      <c r="C335">
        <f>IFERROR(((VLOOKUP(A335,'Interest Rates-10yr'!$A$9:$C$15239,2,FALSE))-B335),C334)</f>
        <v>1.04</v>
      </c>
      <c r="D335" s="98">
        <f>AVERAGE(C$10:C335)</f>
        <v>1.2641717791411038</v>
      </c>
      <c r="E335" s="2"/>
      <c r="G335" s="23"/>
    </row>
    <row r="336" spans="1:7" customFormat="1">
      <c r="A336" s="4">
        <v>22974</v>
      </c>
      <c r="B336">
        <v>2.88</v>
      </c>
      <c r="C336">
        <f>IFERROR(((VLOOKUP(A336,'Interest Rates-10yr'!$A$9:$C$15239,2,FALSE))-B336),C335)</f>
        <v>1.04</v>
      </c>
      <c r="D336" s="98">
        <f>AVERAGE(C$10:C336)</f>
        <v>1.2634862385321097</v>
      </c>
      <c r="E336" s="2"/>
      <c r="G336" s="23"/>
    </row>
    <row r="337" spans="1:7" customFormat="1">
      <c r="A337" s="4">
        <v>22975</v>
      </c>
      <c r="B337">
        <v>2.88</v>
      </c>
      <c r="C337">
        <f>IFERROR(((VLOOKUP(A337,'Interest Rates-10yr'!$A$9:$C$15239,2,FALSE))-B337),C336)</f>
        <v>1.04</v>
      </c>
      <c r="D337" s="98">
        <f>AVERAGE(C$10:C337)</f>
        <v>1.2628048780487802</v>
      </c>
      <c r="E337" s="2"/>
      <c r="G337" s="23"/>
    </row>
    <row r="338" spans="1:7" customFormat="1">
      <c r="A338" s="4">
        <v>22976</v>
      </c>
      <c r="B338">
        <v>3</v>
      </c>
      <c r="C338">
        <f>IFERROR(((VLOOKUP(A338,'Interest Rates-10yr'!$A$9:$C$15239,2,FALSE))-B338),C337)</f>
        <v>0.93000000000000016</v>
      </c>
      <c r="D338" s="98">
        <f>AVERAGE(C$10:C338)</f>
        <v>1.2617933130699084</v>
      </c>
      <c r="E338" s="2"/>
      <c r="G338" s="23"/>
    </row>
    <row r="339" spans="1:7" customFormat="1">
      <c r="A339" s="4">
        <v>22977</v>
      </c>
      <c r="B339">
        <v>3</v>
      </c>
      <c r="C339">
        <f>IFERROR(((VLOOKUP(A339,'Interest Rates-10yr'!$A$9:$C$15239,2,FALSE))-B339),C338)</f>
        <v>0.91999999999999993</v>
      </c>
      <c r="D339" s="98">
        <f>AVERAGE(C$10:C339)</f>
        <v>1.2607575757575755</v>
      </c>
      <c r="E339" s="2"/>
      <c r="G339" s="23"/>
    </row>
    <row r="340" spans="1:7" customFormat="1">
      <c r="A340" s="4">
        <v>22978</v>
      </c>
      <c r="B340">
        <v>2.75</v>
      </c>
      <c r="C340">
        <f>IFERROR(((VLOOKUP(A340,'Interest Rates-10yr'!$A$9:$C$15239,2,FALSE))-B340),C339)</f>
        <v>1.17</v>
      </c>
      <c r="D340" s="98">
        <f>AVERAGE(C$10:C340)</f>
        <v>1.2604833836858003</v>
      </c>
      <c r="E340" s="2"/>
      <c r="G340" s="23"/>
    </row>
    <row r="341" spans="1:7" customFormat="1">
      <c r="A341" s="4">
        <v>22979</v>
      </c>
      <c r="B341">
        <v>2.75</v>
      </c>
      <c r="C341">
        <f>IFERROR(((VLOOKUP(A341,'Interest Rates-10yr'!$A$9:$C$15239,2,FALSE))-B341),C340)</f>
        <v>1.17</v>
      </c>
      <c r="D341" s="98">
        <f>AVERAGE(C$10:C341)</f>
        <v>1.2602108433734938</v>
      </c>
      <c r="E341" s="2"/>
      <c r="G341" s="23"/>
    </row>
    <row r="342" spans="1:7" customFormat="1">
      <c r="A342" s="4">
        <v>22980</v>
      </c>
      <c r="B342">
        <v>2.88</v>
      </c>
      <c r="C342">
        <f>IFERROR(((VLOOKUP(A342,'Interest Rates-10yr'!$A$9:$C$15239,2,FALSE))-B342),C341)</f>
        <v>1.04</v>
      </c>
      <c r="D342" s="98">
        <f>AVERAGE(C$10:C342)</f>
        <v>1.2595495495495495</v>
      </c>
      <c r="E342" s="2"/>
      <c r="G342" s="23"/>
    </row>
    <row r="343" spans="1:7" customFormat="1">
      <c r="A343" s="4">
        <v>22981</v>
      </c>
      <c r="B343">
        <v>2.88</v>
      </c>
      <c r="C343">
        <f>IFERROR(((VLOOKUP(A343,'Interest Rates-10yr'!$A$9:$C$15239,2,FALSE))-B343),C342)</f>
        <v>1.04</v>
      </c>
      <c r="D343" s="98">
        <f>AVERAGE(C$10:C343)</f>
        <v>1.2588922155688622</v>
      </c>
      <c r="E343" s="2"/>
      <c r="G343" s="23"/>
    </row>
    <row r="344" spans="1:7" customFormat="1">
      <c r="A344" s="4">
        <v>22982</v>
      </c>
      <c r="B344">
        <v>2.88</v>
      </c>
      <c r="C344">
        <f>IFERROR(((VLOOKUP(A344,'Interest Rates-10yr'!$A$9:$C$15239,2,FALSE))-B344),C343)</f>
        <v>1.04</v>
      </c>
      <c r="D344" s="98">
        <f>AVERAGE(C$10:C344)</f>
        <v>1.2582388059701493</v>
      </c>
      <c r="E344" s="2"/>
      <c r="G344" s="23"/>
    </row>
    <row r="345" spans="1:7" customFormat="1">
      <c r="A345" s="4">
        <v>22983</v>
      </c>
      <c r="B345">
        <v>2.88</v>
      </c>
      <c r="C345">
        <f>IFERROR(((VLOOKUP(A345,'Interest Rates-10yr'!$A$9:$C$15239,2,FALSE))-B345),C344)</f>
        <v>1.0500000000000003</v>
      </c>
      <c r="D345" s="98">
        <f>AVERAGE(C$10:C345)</f>
        <v>1.2576190476190476</v>
      </c>
      <c r="E345" s="2"/>
      <c r="G345" s="23"/>
    </row>
    <row r="346" spans="1:7" customFormat="1">
      <c r="A346" s="4">
        <v>22984</v>
      </c>
      <c r="B346">
        <v>2.75</v>
      </c>
      <c r="C346">
        <f>IFERROR(((VLOOKUP(A346,'Interest Rates-10yr'!$A$9:$C$15239,2,FALSE))-B346),C345)</f>
        <v>1.19</v>
      </c>
      <c r="D346" s="98">
        <f>AVERAGE(C$10:C346)</f>
        <v>1.2574183976261128</v>
      </c>
      <c r="E346" s="2"/>
      <c r="G346" s="23"/>
    </row>
    <row r="347" spans="1:7" customFormat="1">
      <c r="A347" s="4">
        <v>22985</v>
      </c>
      <c r="B347">
        <v>2.5</v>
      </c>
      <c r="C347">
        <f>IFERROR(((VLOOKUP(A347,'Interest Rates-10yr'!$A$9:$C$15239,2,FALSE))-B347),C346)</f>
        <v>1.4300000000000002</v>
      </c>
      <c r="D347" s="98">
        <f>AVERAGE(C$10:C347)</f>
        <v>1.2579289940828402</v>
      </c>
      <c r="E347" s="2"/>
      <c r="G347" s="23"/>
    </row>
    <row r="348" spans="1:7" customFormat="1">
      <c r="A348" s="4">
        <v>22986</v>
      </c>
      <c r="B348">
        <v>2.88</v>
      </c>
      <c r="C348">
        <f>IFERROR(((VLOOKUP(A348,'Interest Rates-10yr'!$A$9:$C$15239,2,FALSE))-B348),C347)</f>
        <v>1.04</v>
      </c>
      <c r="D348" s="98">
        <f>AVERAGE(C$10:C348)</f>
        <v>1.2572861356932155</v>
      </c>
      <c r="E348" s="2"/>
      <c r="G348" s="23"/>
    </row>
    <row r="349" spans="1:7" customFormat="1">
      <c r="A349" s="4">
        <v>22987</v>
      </c>
      <c r="B349">
        <v>2.88</v>
      </c>
      <c r="C349">
        <f>IFERROR(((VLOOKUP(A349,'Interest Rates-10yr'!$A$9:$C$15239,2,FALSE))-B349),C348)</f>
        <v>1.0300000000000002</v>
      </c>
      <c r="D349" s="98">
        <f>AVERAGE(C$10:C349)</f>
        <v>1.2566176470588235</v>
      </c>
      <c r="E349" s="2"/>
      <c r="G349" s="23"/>
    </row>
    <row r="350" spans="1:7" customFormat="1">
      <c r="A350" s="4">
        <v>22988</v>
      </c>
      <c r="B350">
        <v>2.88</v>
      </c>
      <c r="C350">
        <f>IFERROR(((VLOOKUP(A350,'Interest Rates-10yr'!$A$9:$C$15239,2,FALSE))-B350),C349)</f>
        <v>1.0300000000000002</v>
      </c>
      <c r="D350" s="98">
        <f>AVERAGE(C$10:C350)</f>
        <v>1.2559530791788855</v>
      </c>
      <c r="E350" s="2"/>
      <c r="G350" s="23"/>
    </row>
    <row r="351" spans="1:7" customFormat="1">
      <c r="A351" s="4">
        <v>22989</v>
      </c>
      <c r="B351">
        <v>2.88</v>
      </c>
      <c r="C351">
        <f>IFERROR(((VLOOKUP(A351,'Interest Rates-10yr'!$A$9:$C$15239,2,FALSE))-B351),C350)</f>
        <v>1.0300000000000002</v>
      </c>
      <c r="D351" s="98">
        <f>AVERAGE(C$10:C351)</f>
        <v>1.2552923976608186</v>
      </c>
      <c r="E351" s="2"/>
      <c r="G351" s="23"/>
    </row>
    <row r="352" spans="1:7" customFormat="1">
      <c r="A352" s="4">
        <v>22990</v>
      </c>
      <c r="B352">
        <v>2.88</v>
      </c>
      <c r="C352">
        <f>IFERROR(((VLOOKUP(A352,'Interest Rates-10yr'!$A$9:$C$15239,2,FALSE))-B352),C351)</f>
        <v>1.02</v>
      </c>
      <c r="D352" s="98">
        <f>AVERAGE(C$10:C352)</f>
        <v>1.2546064139941688</v>
      </c>
      <c r="E352" s="2"/>
      <c r="G352" s="23"/>
    </row>
    <row r="353" spans="1:7" customFormat="1">
      <c r="A353" s="4">
        <v>22991</v>
      </c>
      <c r="B353">
        <v>2.88</v>
      </c>
      <c r="C353">
        <f>IFERROR(((VLOOKUP(A353,'Interest Rates-10yr'!$A$9:$C$15239,2,FALSE))-B353),C352)</f>
        <v>1.0100000000000002</v>
      </c>
      <c r="D353" s="98">
        <f>AVERAGE(C$10:C353)</f>
        <v>1.2538953488372091</v>
      </c>
      <c r="E353" s="2"/>
      <c r="G353" s="23"/>
    </row>
    <row r="354" spans="1:7" customFormat="1">
      <c r="A354" s="4">
        <v>22992</v>
      </c>
      <c r="B354">
        <v>2.88</v>
      </c>
      <c r="C354">
        <f>IFERROR(((VLOOKUP(A354,'Interest Rates-10yr'!$A$9:$C$15239,2,FALSE))-B354),C353)</f>
        <v>1</v>
      </c>
      <c r="D354" s="98">
        <f>AVERAGE(C$10:C354)</f>
        <v>1.2531594202898548</v>
      </c>
      <c r="E354" s="2"/>
      <c r="G354" s="23"/>
    </row>
    <row r="355" spans="1:7" customFormat="1">
      <c r="A355" s="4">
        <v>22993</v>
      </c>
      <c r="B355">
        <v>2.88</v>
      </c>
      <c r="C355">
        <f>IFERROR(((VLOOKUP(A355,'Interest Rates-10yr'!$A$9:$C$15239,2,FALSE))-B355),C354)</f>
        <v>1</v>
      </c>
      <c r="D355" s="98">
        <f>AVERAGE(C$10:C355)</f>
        <v>1.2524277456647397</v>
      </c>
      <c r="E355" s="2"/>
      <c r="G355" s="23"/>
    </row>
    <row r="356" spans="1:7" customFormat="1">
      <c r="A356" s="4">
        <v>22994</v>
      </c>
      <c r="B356">
        <v>3</v>
      </c>
      <c r="C356">
        <f>IFERROR(((VLOOKUP(A356,'Interest Rates-10yr'!$A$9:$C$15239,2,FALSE))-B356),C355)</f>
        <v>0.87000000000000011</v>
      </c>
      <c r="D356" s="98">
        <f>AVERAGE(C$10:C356)</f>
        <v>1.2513256484149853</v>
      </c>
      <c r="E356" s="2"/>
      <c r="G356" s="23"/>
    </row>
    <row r="357" spans="1:7" customFormat="1">
      <c r="A357" s="4">
        <v>22995</v>
      </c>
      <c r="B357">
        <v>3</v>
      </c>
      <c r="C357">
        <f>IFERROR(((VLOOKUP(A357,'Interest Rates-10yr'!$A$9:$C$15239,2,FALSE))-B357),C356)</f>
        <v>0.87000000000000011</v>
      </c>
      <c r="D357" s="98">
        <f>AVERAGE(C$10:C357)</f>
        <v>1.2502298850574711</v>
      </c>
      <c r="E357" s="2"/>
      <c r="G357" s="23"/>
    </row>
    <row r="358" spans="1:7" customFormat="1">
      <c r="A358" s="4">
        <v>22996</v>
      </c>
      <c r="B358">
        <v>3</v>
      </c>
      <c r="C358">
        <f>IFERROR(((VLOOKUP(A358,'Interest Rates-10yr'!$A$9:$C$15239,2,FALSE))-B358),C357)</f>
        <v>0.87000000000000011</v>
      </c>
      <c r="D358" s="98">
        <f>AVERAGE(C$10:C358)</f>
        <v>1.2491404011461316</v>
      </c>
      <c r="E358" s="2"/>
      <c r="G358" s="23"/>
    </row>
    <row r="359" spans="1:7" customFormat="1">
      <c r="A359" s="4">
        <v>22997</v>
      </c>
      <c r="B359">
        <v>3</v>
      </c>
      <c r="C359">
        <f>IFERROR(((VLOOKUP(A359,'Interest Rates-10yr'!$A$9:$C$15239,2,FALSE))-B359),C358)</f>
        <v>0.85000000000000009</v>
      </c>
      <c r="D359" s="98">
        <f>AVERAGE(C$10:C359)</f>
        <v>1.2479999999999998</v>
      </c>
      <c r="E359" s="2"/>
      <c r="G359" s="23"/>
    </row>
    <row r="360" spans="1:7" customFormat="1">
      <c r="A360" s="4">
        <v>22998</v>
      </c>
      <c r="B360">
        <v>3</v>
      </c>
      <c r="C360">
        <f>IFERROR(((VLOOKUP(A360,'Interest Rates-10yr'!$A$9:$C$15239,2,FALSE))-B360),C359)</f>
        <v>0.83000000000000007</v>
      </c>
      <c r="D360" s="98">
        <f>AVERAGE(C$10:C360)</f>
        <v>1.2468091168091167</v>
      </c>
      <c r="E360" s="2"/>
      <c r="G360" s="23"/>
    </row>
    <row r="361" spans="1:7" customFormat="1">
      <c r="A361" s="4">
        <v>22999</v>
      </c>
      <c r="B361">
        <v>3</v>
      </c>
      <c r="C361">
        <f>IFERROR(((VLOOKUP(A361,'Interest Rates-10yr'!$A$9:$C$15239,2,FALSE))-B361),C360)</f>
        <v>0.83999999999999986</v>
      </c>
      <c r="D361" s="98">
        <f>AVERAGE(C$10:C361)</f>
        <v>1.2456534090909088</v>
      </c>
      <c r="E361" s="2"/>
      <c r="G361" s="23"/>
    </row>
    <row r="362" spans="1:7" customFormat="1">
      <c r="A362" s="4">
        <v>23000</v>
      </c>
      <c r="B362">
        <v>3</v>
      </c>
      <c r="C362">
        <f>IFERROR(((VLOOKUP(A362,'Interest Rates-10yr'!$A$9:$C$15239,2,FALSE))-B362),C361)</f>
        <v>0.83000000000000007</v>
      </c>
      <c r="D362" s="98">
        <f>AVERAGE(C$10:C362)</f>
        <v>1.2444759206798863</v>
      </c>
      <c r="E362" s="2"/>
      <c r="G362" s="23"/>
    </row>
    <row r="363" spans="1:7" customFormat="1">
      <c r="A363" s="4">
        <v>23001</v>
      </c>
      <c r="B363">
        <v>3</v>
      </c>
      <c r="C363">
        <f>IFERROR(((VLOOKUP(A363,'Interest Rates-10yr'!$A$9:$C$15239,2,FALSE))-B363),C362)</f>
        <v>0.81</v>
      </c>
      <c r="D363" s="98">
        <f>AVERAGE(C$10:C363)</f>
        <v>1.2432485875706212</v>
      </c>
      <c r="E363" s="2"/>
      <c r="G363" s="23"/>
    </row>
    <row r="364" spans="1:7" customFormat="1">
      <c r="A364" s="4">
        <v>23002</v>
      </c>
      <c r="B364">
        <v>3</v>
      </c>
      <c r="C364">
        <f>IFERROR(((VLOOKUP(A364,'Interest Rates-10yr'!$A$9:$C$15239,2,FALSE))-B364),C363)</f>
        <v>0.81</v>
      </c>
      <c r="D364" s="98">
        <f>AVERAGE(C$10:C364)</f>
        <v>1.2420281690140842</v>
      </c>
      <c r="E364" s="2"/>
      <c r="G364" s="23"/>
    </row>
    <row r="365" spans="1:7" customFormat="1">
      <c r="A365" s="4">
        <v>23003</v>
      </c>
      <c r="B365">
        <v>3</v>
      </c>
      <c r="C365">
        <f>IFERROR(((VLOOKUP(A365,'Interest Rates-10yr'!$A$9:$C$15239,2,FALSE))-B365),C364)</f>
        <v>0.81</v>
      </c>
      <c r="D365" s="98">
        <f>AVERAGE(C$10:C365)</f>
        <v>1.2408146067415728</v>
      </c>
      <c r="E365" s="2"/>
      <c r="G365" s="23"/>
    </row>
    <row r="366" spans="1:7" customFormat="1">
      <c r="A366" s="4">
        <v>23004</v>
      </c>
      <c r="B366">
        <v>3</v>
      </c>
      <c r="C366">
        <f>IFERROR(((VLOOKUP(A366,'Interest Rates-10yr'!$A$9:$C$15239,2,FALSE))-B366),C365)</f>
        <v>0.79</v>
      </c>
      <c r="D366" s="98">
        <f>AVERAGE(C$10:C366)</f>
        <v>1.2395518207282912</v>
      </c>
      <c r="E366" s="2"/>
      <c r="G366" s="23"/>
    </row>
    <row r="367" spans="1:7" customFormat="1">
      <c r="A367" s="4">
        <v>23005</v>
      </c>
      <c r="B367">
        <v>3</v>
      </c>
      <c r="C367">
        <f>IFERROR(((VLOOKUP(A367,'Interest Rates-10yr'!$A$9:$C$15239,2,FALSE))-B367),C366)</f>
        <v>0.79</v>
      </c>
      <c r="D367" s="98">
        <f>AVERAGE(C$10:C367)</f>
        <v>1.2382960893854746</v>
      </c>
      <c r="E367" s="2"/>
      <c r="G367" s="23"/>
    </row>
    <row r="368" spans="1:7" customFormat="1">
      <c r="A368" s="4">
        <v>23006</v>
      </c>
      <c r="B368">
        <v>3</v>
      </c>
      <c r="C368">
        <f>IFERROR(((VLOOKUP(A368,'Interest Rates-10yr'!$A$9:$C$15239,2,FALSE))-B368),C367)</f>
        <v>0.79</v>
      </c>
      <c r="D368" s="98">
        <f>AVERAGE(C$10:C368)</f>
        <v>1.2370473537604456</v>
      </c>
      <c r="E368" s="2"/>
      <c r="G368" s="23"/>
    </row>
    <row r="369" spans="1:7" customFormat="1">
      <c r="A369" s="4">
        <v>23007</v>
      </c>
      <c r="B369">
        <v>3</v>
      </c>
      <c r="C369">
        <f>IFERROR(((VLOOKUP(A369,'Interest Rates-10yr'!$A$9:$C$15239,2,FALSE))-B369),C368)</f>
        <v>0.81</v>
      </c>
      <c r="D369" s="98">
        <f>AVERAGE(C$10:C369)</f>
        <v>1.2358611111111111</v>
      </c>
      <c r="E369" s="2"/>
      <c r="G369" s="23"/>
    </row>
    <row r="370" spans="1:7" customFormat="1">
      <c r="A370" s="4">
        <v>23008</v>
      </c>
      <c r="B370">
        <v>3</v>
      </c>
      <c r="C370">
        <f>IFERROR(((VLOOKUP(A370,'Interest Rates-10yr'!$A$9:$C$15239,2,FALSE))-B370),C369)</f>
        <v>0.83999999999999986</v>
      </c>
      <c r="D370" s="98">
        <f>AVERAGE(C$10:C370)</f>
        <v>1.2347645429362879</v>
      </c>
      <c r="E370" s="2"/>
      <c r="G370" s="23"/>
    </row>
    <row r="371" spans="1:7" customFormat="1">
      <c r="A371" s="4">
        <v>23009</v>
      </c>
      <c r="B371">
        <v>3</v>
      </c>
      <c r="C371">
        <f>IFERROR(((VLOOKUP(A371,'Interest Rates-10yr'!$A$9:$C$15239,2,FALSE))-B371),C370)</f>
        <v>0.83999999999999986</v>
      </c>
      <c r="D371" s="98">
        <f>AVERAGE(C$10:C371)</f>
        <v>1.2336740331491711</v>
      </c>
      <c r="E371" s="2"/>
      <c r="G371" s="23"/>
    </row>
    <row r="372" spans="1:7" customFormat="1">
      <c r="A372" s="4">
        <v>23010</v>
      </c>
      <c r="B372">
        <v>3</v>
      </c>
      <c r="C372">
        <f>IFERROR(((VLOOKUP(A372,'Interest Rates-10yr'!$A$9:$C$15239,2,FALSE))-B372),C371)</f>
        <v>0.83999999999999986</v>
      </c>
      <c r="D372" s="98">
        <f>AVERAGE(C$10:C372)</f>
        <v>1.2325895316804405</v>
      </c>
      <c r="E372" s="2"/>
      <c r="G372" s="23"/>
    </row>
    <row r="373" spans="1:7" customFormat="1">
      <c r="A373" s="4">
        <v>23011</v>
      </c>
      <c r="B373">
        <v>3</v>
      </c>
      <c r="C373">
        <f>IFERROR(((VLOOKUP(A373,'Interest Rates-10yr'!$A$9:$C$15239,2,FALSE))-B373),C372)</f>
        <v>0.85000000000000009</v>
      </c>
      <c r="D373" s="98">
        <f>AVERAGE(C$10:C373)</f>
        <v>1.2315384615384612</v>
      </c>
      <c r="E373" s="2"/>
      <c r="G373" s="23"/>
    </row>
    <row r="374" spans="1:7" customFormat="1">
      <c r="A374" s="4">
        <v>23012</v>
      </c>
      <c r="B374">
        <v>3</v>
      </c>
      <c r="C374">
        <f>IFERROR(((VLOOKUP(A374,'Interest Rates-10yr'!$A$9:$C$15239,2,FALSE))-B374),C373)</f>
        <v>0.85000000000000009</v>
      </c>
      <c r="D374" s="98">
        <f>AVERAGE(C$10:C374)</f>
        <v>1.2304931506849313</v>
      </c>
      <c r="E374" s="2"/>
      <c r="G374" s="23"/>
    </row>
    <row r="375" spans="1:7" customFormat="1">
      <c r="A375" s="4">
        <v>23013</v>
      </c>
      <c r="B375">
        <v>2.5</v>
      </c>
      <c r="C375">
        <f>IFERROR(((VLOOKUP(A375,'Interest Rates-10yr'!$A$9:$C$15239,2,FALSE))-B375),C374)</f>
        <v>1.3199999999999998</v>
      </c>
      <c r="D375" s="98">
        <f>AVERAGE(C$10:C375)</f>
        <v>1.2307377049180326</v>
      </c>
      <c r="E375" s="2"/>
      <c r="G375" s="23"/>
    </row>
    <row r="376" spans="1:7" customFormat="1">
      <c r="A376" s="4">
        <v>23014</v>
      </c>
      <c r="B376">
        <v>2.88</v>
      </c>
      <c r="C376">
        <f>IFERROR(((VLOOKUP(A376,'Interest Rates-10yr'!$A$9:$C$15239,2,FALSE))-B376),C375)</f>
        <v>0.93000000000000016</v>
      </c>
      <c r="D376" s="98">
        <f>AVERAGE(C$10:C376)</f>
        <v>1.22991825613079</v>
      </c>
      <c r="E376" s="2"/>
      <c r="G376" s="23"/>
    </row>
    <row r="377" spans="1:7" customFormat="1">
      <c r="A377" s="4">
        <v>23015</v>
      </c>
      <c r="B377">
        <v>3</v>
      </c>
      <c r="C377">
        <f>IFERROR(((VLOOKUP(A377,'Interest Rates-10yr'!$A$9:$C$15239,2,FALSE))-B377),C376)</f>
        <v>0.83999999999999986</v>
      </c>
      <c r="D377" s="98">
        <f>AVERAGE(C$10:C377)</f>
        <v>1.2288586956521736</v>
      </c>
      <c r="E377" s="2"/>
      <c r="G377" s="23"/>
    </row>
    <row r="378" spans="1:7" customFormat="1">
      <c r="A378" s="4">
        <v>23016</v>
      </c>
      <c r="B378">
        <v>3</v>
      </c>
      <c r="C378">
        <f>IFERROR(((VLOOKUP(A378,'Interest Rates-10yr'!$A$9:$C$15239,2,FALSE))-B378),C377)</f>
        <v>0.83999999999999986</v>
      </c>
      <c r="D378" s="98">
        <f>AVERAGE(C$10:C378)</f>
        <v>1.2278048780487802</v>
      </c>
      <c r="E378" s="2"/>
      <c r="G378" s="23"/>
    </row>
    <row r="379" spans="1:7" customFormat="1">
      <c r="A379" s="4">
        <v>23017</v>
      </c>
      <c r="B379">
        <v>3</v>
      </c>
      <c r="C379">
        <f>IFERROR(((VLOOKUP(A379,'Interest Rates-10yr'!$A$9:$C$15239,2,FALSE))-B379),C378)</f>
        <v>0.83999999999999986</v>
      </c>
      <c r="D379" s="98">
        <f>AVERAGE(C$10:C379)</f>
        <v>1.2267567567567563</v>
      </c>
      <c r="E379" s="2"/>
      <c r="G379" s="23"/>
    </row>
    <row r="380" spans="1:7" customFormat="1">
      <c r="A380" s="4">
        <v>23018</v>
      </c>
      <c r="B380">
        <v>3</v>
      </c>
      <c r="C380">
        <f>IFERROR(((VLOOKUP(A380,'Interest Rates-10yr'!$A$9:$C$15239,2,FALSE))-B380),C379)</f>
        <v>0.83000000000000007</v>
      </c>
      <c r="D380" s="98">
        <f>AVERAGE(C$10:C380)</f>
        <v>1.2256873315363876</v>
      </c>
      <c r="E380" s="2"/>
      <c r="G380" s="23"/>
    </row>
    <row r="381" spans="1:7" customFormat="1">
      <c r="A381" s="4">
        <v>23019</v>
      </c>
      <c r="B381">
        <v>2.5</v>
      </c>
      <c r="C381">
        <f>IFERROR(((VLOOKUP(A381,'Interest Rates-10yr'!$A$9:$C$15239,2,FALSE))-B381),C380)</f>
        <v>1.31</v>
      </c>
      <c r="D381" s="98">
        <f>AVERAGE(C$10:C381)</f>
        <v>1.2259139784946234</v>
      </c>
      <c r="E381" s="2"/>
      <c r="G381" s="23"/>
    </row>
    <row r="382" spans="1:7" customFormat="1">
      <c r="A382" s="4">
        <v>23020</v>
      </c>
      <c r="B382">
        <v>2</v>
      </c>
      <c r="C382">
        <f>IFERROR(((VLOOKUP(A382,'Interest Rates-10yr'!$A$9:$C$15239,2,FALSE))-B382),C381)</f>
        <v>1.8199999999999998</v>
      </c>
      <c r="D382" s="98">
        <f>AVERAGE(C$10:C382)</f>
        <v>1.2275067024128683</v>
      </c>
      <c r="E382" s="2"/>
      <c r="G382" s="23"/>
    </row>
    <row r="383" spans="1:7" customFormat="1">
      <c r="A383" s="4">
        <v>23021</v>
      </c>
      <c r="B383">
        <v>3</v>
      </c>
      <c r="C383">
        <f>IFERROR(((VLOOKUP(A383,'Interest Rates-10yr'!$A$9:$C$15239,2,FALSE))-B383),C382)</f>
        <v>0.81</v>
      </c>
      <c r="D383" s="98">
        <f>AVERAGE(C$10:C383)</f>
        <v>1.2263903743315503</v>
      </c>
      <c r="E383" s="2"/>
      <c r="G383" s="23"/>
    </row>
    <row r="384" spans="1:7" customFormat="1">
      <c r="A384" s="4">
        <v>23022</v>
      </c>
      <c r="B384">
        <v>3</v>
      </c>
      <c r="C384">
        <f>IFERROR(((VLOOKUP(A384,'Interest Rates-10yr'!$A$9:$C$15239,2,FALSE))-B384),C383)</f>
        <v>0.79999999999999982</v>
      </c>
      <c r="D384" s="98">
        <f>AVERAGE(C$10:C384)</f>
        <v>1.2252533333333329</v>
      </c>
      <c r="E384" s="2"/>
      <c r="G384" s="23"/>
    </row>
    <row r="385" spans="1:7" customFormat="1">
      <c r="A385" s="4">
        <v>23023</v>
      </c>
      <c r="B385">
        <v>3</v>
      </c>
      <c r="C385">
        <f>IFERROR(((VLOOKUP(A385,'Interest Rates-10yr'!$A$9:$C$15239,2,FALSE))-B385),C384)</f>
        <v>0.79999999999999982</v>
      </c>
      <c r="D385" s="98">
        <f>AVERAGE(C$10:C385)</f>
        <v>1.2241223404255315</v>
      </c>
      <c r="E385" s="2"/>
      <c r="G385" s="23"/>
    </row>
    <row r="386" spans="1:7" customFormat="1">
      <c r="A386" s="4">
        <v>23024</v>
      </c>
      <c r="B386">
        <v>3</v>
      </c>
      <c r="C386">
        <f>IFERROR(((VLOOKUP(A386,'Interest Rates-10yr'!$A$9:$C$15239,2,FALSE))-B386),C385)</f>
        <v>0.79999999999999982</v>
      </c>
      <c r="D386" s="98">
        <f>AVERAGE(C$10:C386)</f>
        <v>1.2229973474801057</v>
      </c>
      <c r="E386" s="2"/>
      <c r="G386" s="23"/>
    </row>
    <row r="387" spans="1:7" customFormat="1">
      <c r="A387" s="4">
        <v>23025</v>
      </c>
      <c r="B387">
        <v>3</v>
      </c>
      <c r="C387">
        <f>IFERROR(((VLOOKUP(A387,'Interest Rates-10yr'!$A$9:$C$15239,2,FALSE))-B387),C386)</f>
        <v>0.81</v>
      </c>
      <c r="D387" s="98">
        <f>AVERAGE(C$10:C387)</f>
        <v>1.2219047619047616</v>
      </c>
      <c r="E387" s="2"/>
      <c r="G387" s="23"/>
    </row>
    <row r="388" spans="1:7" customFormat="1">
      <c r="A388" s="4">
        <v>23026</v>
      </c>
      <c r="B388">
        <v>3</v>
      </c>
      <c r="C388">
        <f>IFERROR(((VLOOKUP(A388,'Interest Rates-10yr'!$A$9:$C$15239,2,FALSE))-B388),C387)</f>
        <v>0.79999999999999982</v>
      </c>
      <c r="D388" s="98">
        <f>AVERAGE(C$10:C388)</f>
        <v>1.2207915567282319</v>
      </c>
      <c r="E388" s="2"/>
      <c r="G388" s="23"/>
    </row>
    <row r="389" spans="1:7" customFormat="1">
      <c r="A389" s="4">
        <v>23027</v>
      </c>
      <c r="B389">
        <v>3</v>
      </c>
      <c r="C389">
        <f>IFERROR(((VLOOKUP(A389,'Interest Rates-10yr'!$A$9:$C$15239,2,FALSE))-B389),C388)</f>
        <v>0.79999999999999982</v>
      </c>
      <c r="D389" s="98">
        <f>AVERAGE(C$10:C389)</f>
        <v>1.2196842105263155</v>
      </c>
      <c r="E389" s="2"/>
      <c r="G389" s="23"/>
    </row>
    <row r="390" spans="1:7" customFormat="1">
      <c r="A390" s="4">
        <v>23028</v>
      </c>
      <c r="B390">
        <v>3</v>
      </c>
      <c r="C390">
        <f>IFERROR(((VLOOKUP(A390,'Interest Rates-10yr'!$A$9:$C$15239,2,FALSE))-B390),C389)</f>
        <v>0.81999999999999984</v>
      </c>
      <c r="D390" s="98">
        <f>AVERAGE(C$10:C390)</f>
        <v>1.2186351706036742</v>
      </c>
      <c r="E390" s="2"/>
      <c r="G390" s="23"/>
    </row>
    <row r="391" spans="1:7" customFormat="1">
      <c r="A391" s="4">
        <v>23029</v>
      </c>
      <c r="B391">
        <v>2.88</v>
      </c>
      <c r="C391">
        <f>IFERROR(((VLOOKUP(A391,'Interest Rates-10yr'!$A$9:$C$15239,2,FALSE))-B391),C390)</f>
        <v>0.96</v>
      </c>
      <c r="D391" s="98">
        <f>AVERAGE(C$10:C391)</f>
        <v>1.2179581151832457</v>
      </c>
      <c r="E391" s="2"/>
      <c r="G391" s="23"/>
    </row>
    <row r="392" spans="1:7" customFormat="1">
      <c r="A392" s="4">
        <v>23030</v>
      </c>
      <c r="B392">
        <v>2.88</v>
      </c>
      <c r="C392">
        <f>IFERROR(((VLOOKUP(A392,'Interest Rates-10yr'!$A$9:$C$15239,2,FALSE))-B392),C391)</f>
        <v>0.96</v>
      </c>
      <c r="D392" s="98">
        <f>AVERAGE(C$10:C392)</f>
        <v>1.2172845953002607</v>
      </c>
      <c r="E392" s="2"/>
      <c r="G392" s="23"/>
    </row>
    <row r="393" spans="1:7" customFormat="1">
      <c r="A393" s="4">
        <v>23031</v>
      </c>
      <c r="B393">
        <v>2.88</v>
      </c>
      <c r="C393">
        <f>IFERROR(((VLOOKUP(A393,'Interest Rates-10yr'!$A$9:$C$15239,2,FALSE))-B393),C392)</f>
        <v>0.96</v>
      </c>
      <c r="D393" s="98">
        <f>AVERAGE(C$10:C393)</f>
        <v>1.2166145833333328</v>
      </c>
      <c r="E393" s="2"/>
      <c r="G393" s="23"/>
    </row>
    <row r="394" spans="1:7" customFormat="1">
      <c r="A394" s="4">
        <v>23032</v>
      </c>
      <c r="B394">
        <v>3</v>
      </c>
      <c r="C394">
        <f>IFERROR(((VLOOKUP(A394,'Interest Rates-10yr'!$A$9:$C$15239,2,FALSE))-B394),C393)</f>
        <v>0.85000000000000009</v>
      </c>
      <c r="D394" s="98">
        <f>AVERAGE(C$10:C394)</f>
        <v>1.2156623376623372</v>
      </c>
      <c r="E394" s="2"/>
      <c r="G394" s="23"/>
    </row>
    <row r="395" spans="1:7" customFormat="1">
      <c r="A395" s="4">
        <v>23033</v>
      </c>
      <c r="B395">
        <v>3</v>
      </c>
      <c r="C395">
        <f>IFERROR(((VLOOKUP(A395,'Interest Rates-10yr'!$A$9:$C$15239,2,FALSE))-B395),C394)</f>
        <v>0.85999999999999988</v>
      </c>
      <c r="D395" s="98">
        <f>AVERAGE(C$10:C395)</f>
        <v>1.2147409326424867</v>
      </c>
      <c r="E395" s="2"/>
      <c r="G395" s="23"/>
    </row>
    <row r="396" spans="1:7" customFormat="1">
      <c r="A396" s="4">
        <v>23034</v>
      </c>
      <c r="B396">
        <v>3</v>
      </c>
      <c r="C396">
        <f>IFERROR(((VLOOKUP(A396,'Interest Rates-10yr'!$A$9:$C$15239,2,FALSE))-B396),C395)</f>
        <v>0.85999999999999988</v>
      </c>
      <c r="D396" s="98">
        <f>AVERAGE(C$10:C396)</f>
        <v>1.2138242894056845</v>
      </c>
      <c r="E396" s="2"/>
      <c r="G396" s="23"/>
    </row>
    <row r="397" spans="1:7" customFormat="1">
      <c r="A397" s="4">
        <v>23035</v>
      </c>
      <c r="B397">
        <v>3</v>
      </c>
      <c r="C397">
        <f>IFERROR(((VLOOKUP(A397,'Interest Rates-10yr'!$A$9:$C$15239,2,FALSE))-B397),C396)</f>
        <v>0.85999999999999988</v>
      </c>
      <c r="D397" s="98">
        <f>AVERAGE(C$10:C397)</f>
        <v>1.2129123711340204</v>
      </c>
      <c r="E397" s="2"/>
      <c r="G397" s="23"/>
    </row>
    <row r="398" spans="1:7" customFormat="1">
      <c r="A398" s="4">
        <v>23036</v>
      </c>
      <c r="B398">
        <v>3</v>
      </c>
      <c r="C398">
        <f>IFERROR(((VLOOKUP(A398,'Interest Rates-10yr'!$A$9:$C$15239,2,FALSE))-B398),C397)</f>
        <v>0.85000000000000009</v>
      </c>
      <c r="D398" s="98">
        <f>AVERAGE(C$10:C398)</f>
        <v>1.2119794344473005</v>
      </c>
      <c r="E398" s="2"/>
      <c r="G398" s="23"/>
    </row>
    <row r="399" spans="1:7" customFormat="1">
      <c r="A399" s="4">
        <v>23037</v>
      </c>
      <c r="B399">
        <v>3</v>
      </c>
      <c r="C399">
        <f>IFERROR(((VLOOKUP(A399,'Interest Rates-10yr'!$A$9:$C$15239,2,FALSE))-B399),C398)</f>
        <v>0.85000000000000009</v>
      </c>
      <c r="D399" s="98">
        <f>AVERAGE(C$10:C399)</f>
        <v>1.211051282051282</v>
      </c>
      <c r="E399" s="2"/>
      <c r="G399" s="23"/>
    </row>
    <row r="400" spans="1:7" customFormat="1">
      <c r="A400" s="4">
        <v>23038</v>
      </c>
      <c r="B400">
        <v>3</v>
      </c>
      <c r="C400">
        <f>IFERROR(((VLOOKUP(A400,'Interest Rates-10yr'!$A$9:$C$15239,2,FALSE))-B400),C399)</f>
        <v>0.85000000000000009</v>
      </c>
      <c r="D400" s="98">
        <f>AVERAGE(C$10:C400)</f>
        <v>1.2101278772378516</v>
      </c>
      <c r="E400" s="2"/>
      <c r="G400" s="23"/>
    </row>
    <row r="401" spans="1:7" customFormat="1">
      <c r="A401" s="4">
        <v>23039</v>
      </c>
      <c r="B401">
        <v>2.88</v>
      </c>
      <c r="C401">
        <f>IFERROR(((VLOOKUP(A401,'Interest Rates-10yr'!$A$9:$C$15239,2,FALSE))-B401),C400)</f>
        <v>0.98</v>
      </c>
      <c r="D401" s="98">
        <f>AVERAGE(C$10:C401)</f>
        <v>1.2095408163265307</v>
      </c>
      <c r="E401" s="2"/>
      <c r="G401" s="23"/>
    </row>
    <row r="402" spans="1:7" customFormat="1">
      <c r="A402" s="4">
        <v>23040</v>
      </c>
      <c r="B402">
        <v>3</v>
      </c>
      <c r="C402">
        <f>IFERROR(((VLOOKUP(A402,'Interest Rates-10yr'!$A$9:$C$15239,2,FALSE))-B402),C401)</f>
        <v>0.85999999999999988</v>
      </c>
      <c r="D402" s="98">
        <f>AVERAGE(C$10:C402)</f>
        <v>1.2086513994910941</v>
      </c>
      <c r="E402" s="2"/>
      <c r="G402" s="23"/>
    </row>
    <row r="403" spans="1:7" customFormat="1">
      <c r="A403" s="4">
        <v>23041</v>
      </c>
      <c r="B403">
        <v>3</v>
      </c>
      <c r="C403">
        <f>IFERROR(((VLOOKUP(A403,'Interest Rates-10yr'!$A$9:$C$15239,2,FALSE))-B403),C402)</f>
        <v>0.85999999999999988</v>
      </c>
      <c r="D403" s="98">
        <f>AVERAGE(C$10:C403)</f>
        <v>1.2077664974619289</v>
      </c>
      <c r="E403" s="2"/>
      <c r="G403" s="23"/>
    </row>
    <row r="404" spans="1:7" customFormat="1">
      <c r="A404" s="4">
        <v>23042</v>
      </c>
      <c r="B404">
        <v>3</v>
      </c>
      <c r="C404">
        <f>IFERROR(((VLOOKUP(A404,'Interest Rates-10yr'!$A$9:$C$15239,2,FALSE))-B404),C403)</f>
        <v>0.87000000000000011</v>
      </c>
      <c r="D404" s="98">
        <f>AVERAGE(C$10:C404)</f>
        <v>1.2069113924050634</v>
      </c>
      <c r="E404" s="2"/>
      <c r="G404" s="23"/>
    </row>
    <row r="405" spans="1:7" customFormat="1">
      <c r="A405" s="4">
        <v>23043</v>
      </c>
      <c r="B405">
        <v>3</v>
      </c>
      <c r="C405">
        <f>IFERROR(((VLOOKUP(A405,'Interest Rates-10yr'!$A$9:$C$15239,2,FALSE))-B405),C404)</f>
        <v>0.87999999999999989</v>
      </c>
      <c r="D405" s="98">
        <f>AVERAGE(C$10:C405)</f>
        <v>1.2060858585858587</v>
      </c>
      <c r="E405" s="2"/>
      <c r="G405" s="23"/>
    </row>
    <row r="406" spans="1:7" customFormat="1">
      <c r="A406" s="4">
        <v>23044</v>
      </c>
      <c r="B406">
        <v>3</v>
      </c>
      <c r="C406">
        <f>IFERROR(((VLOOKUP(A406,'Interest Rates-10yr'!$A$9:$C$15239,2,FALSE))-B406),C405)</f>
        <v>0.87999999999999989</v>
      </c>
      <c r="D406" s="98">
        <f>AVERAGE(C$10:C406)</f>
        <v>1.205264483627204</v>
      </c>
      <c r="E406" s="2"/>
      <c r="G406" s="23"/>
    </row>
    <row r="407" spans="1:7" customFormat="1">
      <c r="A407" s="4">
        <v>23045</v>
      </c>
      <c r="B407">
        <v>3</v>
      </c>
      <c r="C407">
        <f>IFERROR(((VLOOKUP(A407,'Interest Rates-10yr'!$A$9:$C$15239,2,FALSE))-B407),C406)</f>
        <v>0.87999999999999989</v>
      </c>
      <c r="D407" s="98">
        <f>AVERAGE(C$10:C407)</f>
        <v>1.2044472361809044</v>
      </c>
      <c r="E407" s="2"/>
      <c r="G407" s="23"/>
    </row>
    <row r="408" spans="1:7" customFormat="1">
      <c r="A408" s="4">
        <v>23046</v>
      </c>
      <c r="B408">
        <v>3</v>
      </c>
      <c r="C408">
        <f>IFERROR(((VLOOKUP(A408,'Interest Rates-10yr'!$A$9:$C$15239,2,FALSE))-B408),C407)</f>
        <v>0.89000000000000012</v>
      </c>
      <c r="D408" s="98">
        <f>AVERAGE(C$10:C408)</f>
        <v>1.2036591478696741</v>
      </c>
      <c r="E408" s="2"/>
      <c r="G408" s="23"/>
    </row>
    <row r="409" spans="1:7" customFormat="1">
      <c r="A409" s="4">
        <v>23047</v>
      </c>
      <c r="B409">
        <v>3</v>
      </c>
      <c r="C409">
        <f>IFERROR(((VLOOKUP(A409,'Interest Rates-10yr'!$A$9:$C$15239,2,FALSE))-B409),C408)</f>
        <v>0.89999999999999991</v>
      </c>
      <c r="D409" s="98">
        <f>AVERAGE(C$10:C409)</f>
        <v>1.2028999999999999</v>
      </c>
      <c r="E409" s="2"/>
      <c r="G409" s="23"/>
    </row>
    <row r="410" spans="1:7" customFormat="1">
      <c r="A410" s="4">
        <v>23048</v>
      </c>
      <c r="B410">
        <v>3</v>
      </c>
      <c r="C410">
        <f>IFERROR(((VLOOKUP(A410,'Interest Rates-10yr'!$A$9:$C$15239,2,FALSE))-B410),C409)</f>
        <v>0.91000000000000014</v>
      </c>
      <c r="D410" s="98">
        <f>AVERAGE(C$10:C410)</f>
        <v>1.2021695760598503</v>
      </c>
      <c r="E410" s="2"/>
      <c r="G410" s="23"/>
    </row>
    <row r="411" spans="1:7" customFormat="1">
      <c r="A411" s="4">
        <v>23049</v>
      </c>
      <c r="B411">
        <v>3</v>
      </c>
      <c r="C411">
        <f>IFERROR(((VLOOKUP(A411,'Interest Rates-10yr'!$A$9:$C$15239,2,FALSE))-B411),C410)</f>
        <v>0.91000000000000014</v>
      </c>
      <c r="D411" s="98">
        <f>AVERAGE(C$10:C411)</f>
        <v>1.2014427860696517</v>
      </c>
      <c r="E411" s="2"/>
      <c r="G411" s="23"/>
    </row>
    <row r="412" spans="1:7" customFormat="1">
      <c r="A412" s="4">
        <v>23050</v>
      </c>
      <c r="B412">
        <v>3</v>
      </c>
      <c r="C412">
        <f>IFERROR(((VLOOKUP(A412,'Interest Rates-10yr'!$A$9:$C$15239,2,FALSE))-B412),C411)</f>
        <v>0.91000000000000014</v>
      </c>
      <c r="D412" s="98">
        <f>AVERAGE(C$10:C412)</f>
        <v>1.2007196029776677</v>
      </c>
      <c r="E412" s="2"/>
      <c r="G412" s="23"/>
    </row>
    <row r="413" spans="1:7" customFormat="1">
      <c r="A413" s="4">
        <v>23051</v>
      </c>
      <c r="B413">
        <v>3</v>
      </c>
      <c r="C413">
        <f>IFERROR(((VLOOKUP(A413,'Interest Rates-10yr'!$A$9:$C$15239,2,FALSE))-B413),C412)</f>
        <v>0.91000000000000014</v>
      </c>
      <c r="D413" s="98">
        <f>AVERAGE(C$10:C413)</f>
        <v>1.2000000000000002</v>
      </c>
      <c r="E413" s="2"/>
      <c r="G413" s="23"/>
    </row>
    <row r="414" spans="1:7" customFormat="1">
      <c r="A414" s="4">
        <v>23052</v>
      </c>
      <c r="B414">
        <v>3</v>
      </c>
      <c r="C414">
        <f>IFERROR(((VLOOKUP(A414,'Interest Rates-10yr'!$A$9:$C$15239,2,FALSE))-B414),C413)</f>
        <v>0.91000000000000014</v>
      </c>
      <c r="D414" s="98">
        <f>AVERAGE(C$10:C414)</f>
        <v>1.1992839506172841</v>
      </c>
      <c r="E414" s="2"/>
      <c r="G414" s="23"/>
    </row>
    <row r="415" spans="1:7" customFormat="1">
      <c r="A415" s="4">
        <v>23053</v>
      </c>
      <c r="B415">
        <v>3</v>
      </c>
      <c r="C415">
        <f>IFERROR(((VLOOKUP(A415,'Interest Rates-10yr'!$A$9:$C$15239,2,FALSE))-B415),C414)</f>
        <v>0.91999999999999993</v>
      </c>
      <c r="D415" s="98">
        <f>AVERAGE(C$10:C415)</f>
        <v>1.1985960591133007</v>
      </c>
      <c r="E415" s="2"/>
      <c r="G415" s="23"/>
    </row>
    <row r="416" spans="1:7" customFormat="1">
      <c r="A416" s="4">
        <v>23054</v>
      </c>
      <c r="B416">
        <v>3</v>
      </c>
      <c r="C416">
        <f>IFERROR(((VLOOKUP(A416,'Interest Rates-10yr'!$A$9:$C$15239,2,FALSE))-B416),C415)</f>
        <v>0.91999999999999993</v>
      </c>
      <c r="D416" s="98">
        <f>AVERAGE(C$10:C416)</f>
        <v>1.1979115479115483</v>
      </c>
      <c r="E416" s="2"/>
      <c r="G416" s="23"/>
    </row>
    <row r="417" spans="1:7" customFormat="1">
      <c r="A417" s="4">
        <v>23055</v>
      </c>
      <c r="B417">
        <v>3</v>
      </c>
      <c r="C417">
        <f>IFERROR(((VLOOKUP(A417,'Interest Rates-10yr'!$A$9:$C$15239,2,FALSE))-B417),C416)</f>
        <v>0.91999999999999993</v>
      </c>
      <c r="D417" s="98">
        <f>AVERAGE(C$10:C417)</f>
        <v>1.197230392156863</v>
      </c>
      <c r="E417" s="2"/>
      <c r="G417" s="23"/>
    </row>
    <row r="418" spans="1:7" customFormat="1">
      <c r="A418" s="4">
        <v>23056</v>
      </c>
      <c r="B418">
        <v>3</v>
      </c>
      <c r="C418">
        <f>IFERROR(((VLOOKUP(A418,'Interest Rates-10yr'!$A$9:$C$15239,2,FALSE))-B418),C417)</f>
        <v>0.91000000000000014</v>
      </c>
      <c r="D418" s="98">
        <f>AVERAGE(C$10:C418)</f>
        <v>1.1965281173594136</v>
      </c>
      <c r="E418" s="2"/>
      <c r="G418" s="23"/>
    </row>
    <row r="419" spans="1:7" customFormat="1">
      <c r="A419" s="4">
        <v>23057</v>
      </c>
      <c r="B419">
        <v>3</v>
      </c>
      <c r="C419">
        <f>IFERROR(((VLOOKUP(A419,'Interest Rates-10yr'!$A$9:$C$15239,2,FALSE))-B419),C418)</f>
        <v>0.91000000000000014</v>
      </c>
      <c r="D419" s="98">
        <f>AVERAGE(C$10:C419)</f>
        <v>1.1958292682926834</v>
      </c>
      <c r="E419" s="2"/>
      <c r="G419" s="23"/>
    </row>
    <row r="420" spans="1:7" customFormat="1">
      <c r="A420" s="4">
        <v>23058</v>
      </c>
      <c r="B420">
        <v>3</v>
      </c>
      <c r="C420">
        <f>IFERROR(((VLOOKUP(A420,'Interest Rates-10yr'!$A$9:$C$15239,2,FALSE))-B420),C419)</f>
        <v>0.91000000000000014</v>
      </c>
      <c r="D420" s="98">
        <f>AVERAGE(C$10:C420)</f>
        <v>1.1951338199513388</v>
      </c>
      <c r="E420" s="2"/>
      <c r="G420" s="23"/>
    </row>
    <row r="421" spans="1:7" customFormat="1">
      <c r="A421" s="4">
        <v>23059</v>
      </c>
      <c r="B421">
        <v>3</v>
      </c>
      <c r="C421">
        <f>IFERROR(((VLOOKUP(A421,'Interest Rates-10yr'!$A$9:$C$15239,2,FALSE))-B421),C420)</f>
        <v>0.91000000000000014</v>
      </c>
      <c r="D421" s="98">
        <f>AVERAGE(C$10:C421)</f>
        <v>1.1944417475728162</v>
      </c>
      <c r="E421" s="2"/>
      <c r="G421" s="23"/>
    </row>
    <row r="422" spans="1:7" customFormat="1">
      <c r="A422" s="4">
        <v>23060</v>
      </c>
      <c r="B422">
        <v>3</v>
      </c>
      <c r="C422">
        <f>IFERROR(((VLOOKUP(A422,'Interest Rates-10yr'!$A$9:$C$15239,2,FALSE))-B422),C421)</f>
        <v>0.91000000000000014</v>
      </c>
      <c r="D422" s="98">
        <f>AVERAGE(C$10:C422)</f>
        <v>1.1937530266343832</v>
      </c>
      <c r="E422" s="2"/>
      <c r="G422" s="23"/>
    </row>
    <row r="423" spans="1:7" customFormat="1">
      <c r="A423" s="4">
        <v>23061</v>
      </c>
      <c r="B423">
        <v>3</v>
      </c>
      <c r="C423">
        <f>IFERROR(((VLOOKUP(A423,'Interest Rates-10yr'!$A$9:$C$15239,2,FALSE))-B423),C422)</f>
        <v>0.93000000000000016</v>
      </c>
      <c r="D423" s="98">
        <f>AVERAGE(C$10:C423)</f>
        <v>1.1931159420289861</v>
      </c>
      <c r="E423" s="2"/>
      <c r="G423" s="23"/>
    </row>
    <row r="424" spans="1:7" customFormat="1">
      <c r="A424" s="4">
        <v>23062</v>
      </c>
      <c r="B424">
        <v>3</v>
      </c>
      <c r="C424">
        <f>IFERROR(((VLOOKUP(A424,'Interest Rates-10yr'!$A$9:$C$15239,2,FALSE))-B424),C423)</f>
        <v>0.94</v>
      </c>
      <c r="D424" s="98">
        <f>AVERAGE(C$10:C424)</f>
        <v>1.1925060240963863</v>
      </c>
      <c r="E424" s="2"/>
      <c r="G424" s="23"/>
    </row>
    <row r="425" spans="1:7" customFormat="1">
      <c r="A425" s="4">
        <v>23063</v>
      </c>
      <c r="B425">
        <v>3</v>
      </c>
      <c r="C425">
        <f>IFERROR(((VLOOKUP(A425,'Interest Rates-10yr'!$A$9:$C$15239,2,FALSE))-B425),C424)</f>
        <v>0.95000000000000018</v>
      </c>
      <c r="D425" s="98">
        <f>AVERAGE(C$10:C425)</f>
        <v>1.1919230769230775</v>
      </c>
      <c r="E425" s="2"/>
      <c r="G425" s="23"/>
    </row>
    <row r="426" spans="1:7" customFormat="1">
      <c r="A426" s="4">
        <v>23064</v>
      </c>
      <c r="B426">
        <v>3</v>
      </c>
      <c r="C426">
        <f>IFERROR(((VLOOKUP(A426,'Interest Rates-10yr'!$A$9:$C$15239,2,FALSE))-B426),C425)</f>
        <v>0.95000000000000018</v>
      </c>
      <c r="D426" s="98">
        <f>AVERAGE(C$10:C426)</f>
        <v>1.191342925659473</v>
      </c>
      <c r="E426" s="2"/>
      <c r="G426" s="23"/>
    </row>
    <row r="427" spans="1:7" customFormat="1">
      <c r="A427" s="4">
        <v>23065</v>
      </c>
      <c r="B427">
        <v>3</v>
      </c>
      <c r="C427">
        <f>IFERROR(((VLOOKUP(A427,'Interest Rates-10yr'!$A$9:$C$15239,2,FALSE))-B427),C426)</f>
        <v>0.95000000000000018</v>
      </c>
      <c r="D427" s="98">
        <f>AVERAGE(C$10:C427)</f>
        <v>1.1907655502392349</v>
      </c>
      <c r="E427" s="2"/>
      <c r="G427" s="23"/>
    </row>
    <row r="428" spans="1:7" customFormat="1">
      <c r="A428" s="4">
        <v>23066</v>
      </c>
      <c r="B428">
        <v>3</v>
      </c>
      <c r="C428">
        <f>IFERROR(((VLOOKUP(A428,'Interest Rates-10yr'!$A$9:$C$15239,2,FALSE))-B428),C427)</f>
        <v>0.95000000000000018</v>
      </c>
      <c r="D428" s="98">
        <f>AVERAGE(C$10:C428)</f>
        <v>1.19019093078759</v>
      </c>
      <c r="E428" s="2"/>
      <c r="G428" s="23"/>
    </row>
    <row r="429" spans="1:7" customFormat="1">
      <c r="A429" s="4">
        <v>23067</v>
      </c>
      <c r="B429">
        <v>3</v>
      </c>
      <c r="C429">
        <f>IFERROR(((VLOOKUP(A429,'Interest Rates-10yr'!$A$9:$C$15239,2,FALSE))-B429),C428)</f>
        <v>0.95000000000000018</v>
      </c>
      <c r="D429" s="98">
        <f>AVERAGE(C$10:C429)</f>
        <v>1.189619047619048</v>
      </c>
      <c r="E429" s="2"/>
      <c r="G429" s="23"/>
    </row>
    <row r="430" spans="1:7" customFormat="1">
      <c r="A430" s="4">
        <v>23068</v>
      </c>
      <c r="B430">
        <v>3</v>
      </c>
      <c r="C430">
        <f>IFERROR(((VLOOKUP(A430,'Interest Rates-10yr'!$A$9:$C$15239,2,FALSE))-B430),C429)</f>
        <v>0.95000000000000018</v>
      </c>
      <c r="D430" s="98">
        <f>AVERAGE(C$10:C430)</f>
        <v>1.1890498812351549</v>
      </c>
      <c r="E430" s="2"/>
      <c r="G430" s="23"/>
    </row>
    <row r="431" spans="1:7" customFormat="1">
      <c r="A431" s="4">
        <v>23069</v>
      </c>
      <c r="B431">
        <v>3</v>
      </c>
      <c r="C431">
        <f>IFERROR(((VLOOKUP(A431,'Interest Rates-10yr'!$A$9:$C$15239,2,FALSE))-B431),C430)</f>
        <v>0.95000000000000018</v>
      </c>
      <c r="D431" s="98">
        <f>AVERAGE(C$10:C431)</f>
        <v>1.1884834123222754</v>
      </c>
      <c r="E431" s="2"/>
      <c r="G431" s="23"/>
    </row>
    <row r="432" spans="1:7" customFormat="1">
      <c r="A432" s="4">
        <v>23070</v>
      </c>
      <c r="B432">
        <v>3</v>
      </c>
      <c r="C432">
        <f>IFERROR(((VLOOKUP(A432,'Interest Rates-10yr'!$A$9:$C$15239,2,FALSE))-B432),C431)</f>
        <v>0.94</v>
      </c>
      <c r="D432" s="98">
        <f>AVERAGE(C$10:C432)</f>
        <v>1.187895981087471</v>
      </c>
      <c r="E432" s="2"/>
      <c r="G432" s="23"/>
    </row>
    <row r="433" spans="1:7" customFormat="1">
      <c r="A433" s="4">
        <v>23071</v>
      </c>
      <c r="B433">
        <v>3</v>
      </c>
      <c r="C433">
        <f>IFERROR(((VLOOKUP(A433,'Interest Rates-10yr'!$A$9:$C$15239,2,FALSE))-B433),C432)</f>
        <v>0.93000000000000016</v>
      </c>
      <c r="D433" s="98">
        <f>AVERAGE(C$10:C433)</f>
        <v>1.187287735849057</v>
      </c>
      <c r="E433" s="2"/>
      <c r="G433" s="23"/>
    </row>
    <row r="434" spans="1:7" customFormat="1">
      <c r="A434" s="4">
        <v>23072</v>
      </c>
      <c r="B434">
        <v>3</v>
      </c>
      <c r="C434">
        <f>IFERROR(((VLOOKUP(A434,'Interest Rates-10yr'!$A$9:$C$15239,2,FALSE))-B434),C433)</f>
        <v>0.93000000000000016</v>
      </c>
      <c r="D434" s="98">
        <f>AVERAGE(C$10:C434)</f>
        <v>1.186682352941177</v>
      </c>
      <c r="E434" s="2"/>
      <c r="G434" s="23"/>
    </row>
    <row r="435" spans="1:7" customFormat="1">
      <c r="A435" s="4">
        <v>23073</v>
      </c>
      <c r="B435">
        <v>3</v>
      </c>
      <c r="C435">
        <f>IFERROR(((VLOOKUP(A435,'Interest Rates-10yr'!$A$9:$C$15239,2,FALSE))-B435),C434)</f>
        <v>0.93000000000000016</v>
      </c>
      <c r="D435" s="98">
        <f>AVERAGE(C$10:C435)</f>
        <v>1.1860798122065732</v>
      </c>
      <c r="E435" s="2"/>
      <c r="G435" s="23"/>
    </row>
    <row r="436" spans="1:7" customFormat="1">
      <c r="A436" s="4">
        <v>23074</v>
      </c>
      <c r="B436">
        <v>3</v>
      </c>
      <c r="C436">
        <f>IFERROR(((VLOOKUP(A436,'Interest Rates-10yr'!$A$9:$C$15239,2,FALSE))-B436),C435)</f>
        <v>0.91999999999999993</v>
      </c>
      <c r="D436" s="98">
        <f>AVERAGE(C$10:C436)</f>
        <v>1.1854566744730684</v>
      </c>
      <c r="E436" s="2"/>
      <c r="G436" s="23"/>
    </row>
    <row r="437" spans="1:7" customFormat="1">
      <c r="A437" s="4">
        <v>23075</v>
      </c>
      <c r="B437">
        <v>3</v>
      </c>
      <c r="C437">
        <f>IFERROR(((VLOOKUP(A437,'Interest Rates-10yr'!$A$9:$C$15239,2,FALSE))-B437),C436)</f>
        <v>0.91999999999999993</v>
      </c>
      <c r="D437" s="98">
        <f>AVERAGE(C$10:C437)</f>
        <v>1.1848364485981313</v>
      </c>
      <c r="E437" s="2"/>
      <c r="G437" s="23"/>
    </row>
    <row r="438" spans="1:7" customFormat="1">
      <c r="A438" s="4">
        <v>23076</v>
      </c>
      <c r="B438">
        <v>3</v>
      </c>
      <c r="C438">
        <f>IFERROR(((VLOOKUP(A438,'Interest Rates-10yr'!$A$9:$C$15239,2,FALSE))-B438),C437)</f>
        <v>0.91000000000000014</v>
      </c>
      <c r="D438" s="98">
        <f>AVERAGE(C$10:C438)</f>
        <v>1.1841958041958047</v>
      </c>
      <c r="E438" s="2"/>
      <c r="G438" s="23"/>
    </row>
    <row r="439" spans="1:7" customFormat="1">
      <c r="A439" s="4">
        <v>23077</v>
      </c>
      <c r="B439">
        <v>3</v>
      </c>
      <c r="C439">
        <f>IFERROR(((VLOOKUP(A439,'Interest Rates-10yr'!$A$9:$C$15239,2,FALSE))-B439),C438)</f>
        <v>0.91999999999999993</v>
      </c>
      <c r="D439" s="98">
        <f>AVERAGE(C$10:C439)</f>
        <v>1.1835813953488379</v>
      </c>
      <c r="E439" s="2"/>
      <c r="G439" s="23"/>
    </row>
    <row r="440" spans="1:7" customFormat="1">
      <c r="A440" s="4">
        <v>23078</v>
      </c>
      <c r="B440">
        <v>3</v>
      </c>
      <c r="C440">
        <f>IFERROR(((VLOOKUP(A440,'Interest Rates-10yr'!$A$9:$C$15239,2,FALSE))-B440),C439)</f>
        <v>0.91999999999999993</v>
      </c>
      <c r="D440" s="98">
        <f>AVERAGE(C$10:C440)</f>
        <v>1.1829698375870077</v>
      </c>
      <c r="E440" s="2"/>
      <c r="G440" s="23"/>
    </row>
    <row r="441" spans="1:7" customFormat="1">
      <c r="A441" s="4">
        <v>23079</v>
      </c>
      <c r="B441">
        <v>3</v>
      </c>
      <c r="C441">
        <f>IFERROR(((VLOOKUP(A441,'Interest Rates-10yr'!$A$9:$C$15239,2,FALSE))-B441),C440)</f>
        <v>0.91999999999999993</v>
      </c>
      <c r="D441" s="98">
        <f>AVERAGE(C$10:C441)</f>
        <v>1.1823611111111119</v>
      </c>
      <c r="E441" s="2"/>
      <c r="G441" s="23"/>
    </row>
    <row r="442" spans="1:7" customFormat="1">
      <c r="A442" s="4">
        <v>23080</v>
      </c>
      <c r="B442">
        <v>3</v>
      </c>
      <c r="C442">
        <f>IFERROR(((VLOOKUP(A442,'Interest Rates-10yr'!$A$9:$C$15239,2,FALSE))-B442),C441)</f>
        <v>0.91999999999999993</v>
      </c>
      <c r="D442" s="98">
        <f>AVERAGE(C$10:C442)</f>
        <v>1.1817551963048507</v>
      </c>
      <c r="E442" s="2"/>
      <c r="G442" s="23"/>
    </row>
    <row r="443" spans="1:7" customFormat="1">
      <c r="A443" s="4">
        <v>23081</v>
      </c>
      <c r="B443">
        <v>3</v>
      </c>
      <c r="C443">
        <f>IFERROR(((VLOOKUP(A443,'Interest Rates-10yr'!$A$9:$C$15239,2,FALSE))-B443),C442)</f>
        <v>0.91999999999999993</v>
      </c>
      <c r="D443" s="98">
        <f>AVERAGE(C$10:C443)</f>
        <v>1.1811520737327197</v>
      </c>
      <c r="E443" s="2"/>
      <c r="G443" s="23"/>
    </row>
    <row r="444" spans="1:7" customFormat="1">
      <c r="A444" s="4">
        <v>23082</v>
      </c>
      <c r="B444">
        <v>3</v>
      </c>
      <c r="C444">
        <f>IFERROR(((VLOOKUP(A444,'Interest Rates-10yr'!$A$9:$C$15239,2,FALSE))-B444),C443)</f>
        <v>0.91999999999999993</v>
      </c>
      <c r="D444" s="98">
        <f>AVERAGE(C$10:C444)</f>
        <v>1.1805517241379317</v>
      </c>
      <c r="E444" s="2"/>
      <c r="G444" s="23"/>
    </row>
    <row r="445" spans="1:7" customFormat="1">
      <c r="A445" s="4">
        <v>23083</v>
      </c>
      <c r="B445">
        <v>3</v>
      </c>
      <c r="C445">
        <f>IFERROR(((VLOOKUP(A445,'Interest Rates-10yr'!$A$9:$C$15239,2,FALSE))-B445),C444)</f>
        <v>0.91999999999999993</v>
      </c>
      <c r="D445" s="98">
        <f>AVERAGE(C$10:C445)</f>
        <v>1.1799541284403676</v>
      </c>
      <c r="E445" s="2"/>
      <c r="G445" s="23"/>
    </row>
    <row r="446" spans="1:7" customFormat="1">
      <c r="A446" s="4">
        <v>23084</v>
      </c>
      <c r="B446">
        <v>3</v>
      </c>
      <c r="C446">
        <f>IFERROR(((VLOOKUP(A446,'Interest Rates-10yr'!$A$9:$C$15239,2,FALSE))-B446),C445)</f>
        <v>0.91999999999999993</v>
      </c>
      <c r="D446" s="98">
        <f>AVERAGE(C$10:C446)</f>
        <v>1.1793592677345544</v>
      </c>
      <c r="E446" s="2"/>
      <c r="G446" s="23"/>
    </row>
    <row r="447" spans="1:7" customFormat="1">
      <c r="A447" s="4">
        <v>23085</v>
      </c>
      <c r="B447">
        <v>3</v>
      </c>
      <c r="C447">
        <f>IFERROR(((VLOOKUP(A447,'Interest Rates-10yr'!$A$9:$C$15239,2,FALSE))-B447),C446)</f>
        <v>0.91999999999999993</v>
      </c>
      <c r="D447" s="98">
        <f>AVERAGE(C$10:C447)</f>
        <v>1.1787671232876717</v>
      </c>
      <c r="E447" s="2"/>
      <c r="G447" s="23"/>
    </row>
    <row r="448" spans="1:7" customFormat="1">
      <c r="A448" s="4">
        <v>23086</v>
      </c>
      <c r="B448">
        <v>3</v>
      </c>
      <c r="C448">
        <f>IFERROR(((VLOOKUP(A448,'Interest Rates-10yr'!$A$9:$C$15239,2,FALSE))-B448),C447)</f>
        <v>0.91999999999999993</v>
      </c>
      <c r="D448" s="98">
        <f>AVERAGE(C$10:C448)</f>
        <v>1.1781776765375858</v>
      </c>
      <c r="E448" s="2"/>
      <c r="G448" s="23"/>
    </row>
    <row r="449" spans="1:7" customFormat="1">
      <c r="A449" s="4">
        <v>23087</v>
      </c>
      <c r="B449">
        <v>3</v>
      </c>
      <c r="C449">
        <f>IFERROR(((VLOOKUP(A449,'Interest Rates-10yr'!$A$9:$C$15239,2,FALSE))-B449),C448)</f>
        <v>0.91999999999999993</v>
      </c>
      <c r="D449" s="98">
        <f>AVERAGE(C$10:C449)</f>
        <v>1.1775909090909094</v>
      </c>
      <c r="E449" s="2"/>
      <c r="G449" s="23"/>
    </row>
    <row r="450" spans="1:7" customFormat="1">
      <c r="A450" s="4">
        <v>23088</v>
      </c>
      <c r="B450">
        <v>3</v>
      </c>
      <c r="C450">
        <f>IFERROR(((VLOOKUP(A450,'Interest Rates-10yr'!$A$9:$C$15239,2,FALSE))-B450),C449)</f>
        <v>0.91999999999999993</v>
      </c>
      <c r="D450" s="98">
        <f>AVERAGE(C$10:C450)</f>
        <v>1.1770068027210885</v>
      </c>
      <c r="E450" s="2"/>
      <c r="G450" s="23"/>
    </row>
    <row r="451" spans="1:7" customFormat="1">
      <c r="A451" s="4">
        <v>23089</v>
      </c>
      <c r="B451">
        <v>2.88</v>
      </c>
      <c r="C451">
        <f>IFERROR(((VLOOKUP(A451,'Interest Rates-10yr'!$A$9:$C$15239,2,FALSE))-B451),C450)</f>
        <v>1.04</v>
      </c>
      <c r="D451" s="98">
        <f>AVERAGE(C$10:C451)</f>
        <v>1.1766968325791856</v>
      </c>
      <c r="E451" s="2"/>
      <c r="G451" s="23"/>
    </row>
    <row r="452" spans="1:7" customFormat="1">
      <c r="A452" s="4">
        <v>23090</v>
      </c>
      <c r="B452">
        <v>2.75</v>
      </c>
      <c r="C452">
        <f>IFERROR(((VLOOKUP(A452,'Interest Rates-10yr'!$A$9:$C$15239,2,FALSE))-B452),C451)</f>
        <v>1.17</v>
      </c>
      <c r="D452" s="98">
        <f>AVERAGE(C$10:C452)</f>
        <v>1.1766817155756206</v>
      </c>
      <c r="E452" s="2"/>
      <c r="G452" s="23"/>
    </row>
    <row r="453" spans="1:7" customFormat="1">
      <c r="A453" s="4">
        <v>23091</v>
      </c>
      <c r="B453">
        <v>2.88</v>
      </c>
      <c r="C453">
        <f>IFERROR(((VLOOKUP(A453,'Interest Rates-10yr'!$A$9:$C$15239,2,FALSE))-B453),C452)</f>
        <v>1.04</v>
      </c>
      <c r="D453" s="98">
        <f>AVERAGE(C$10:C453)</f>
        <v>1.1763738738738738</v>
      </c>
      <c r="E453" s="2"/>
      <c r="G453" s="23"/>
    </row>
    <row r="454" spans="1:7" customFormat="1">
      <c r="A454" s="4">
        <v>23092</v>
      </c>
      <c r="B454">
        <v>3</v>
      </c>
      <c r="C454">
        <f>IFERROR(((VLOOKUP(A454,'Interest Rates-10yr'!$A$9:$C$15239,2,FALSE))-B454),C453)</f>
        <v>0.93000000000000016</v>
      </c>
      <c r="D454" s="98">
        <f>AVERAGE(C$10:C454)</f>
        <v>1.175820224719101</v>
      </c>
      <c r="E454" s="2"/>
      <c r="G454" s="23"/>
    </row>
    <row r="455" spans="1:7" customFormat="1">
      <c r="A455" s="4">
        <v>23093</v>
      </c>
      <c r="B455">
        <v>3</v>
      </c>
      <c r="C455">
        <f>IFERROR(((VLOOKUP(A455,'Interest Rates-10yr'!$A$9:$C$15239,2,FALSE))-B455),C454)</f>
        <v>0.93000000000000016</v>
      </c>
      <c r="D455" s="98">
        <f>AVERAGE(C$10:C455)</f>
        <v>1.1752690582959637</v>
      </c>
      <c r="E455" s="2"/>
      <c r="G455" s="23"/>
    </row>
    <row r="456" spans="1:7" customFormat="1">
      <c r="A456" s="4">
        <v>23094</v>
      </c>
      <c r="B456">
        <v>3</v>
      </c>
      <c r="C456">
        <f>IFERROR(((VLOOKUP(A456,'Interest Rates-10yr'!$A$9:$C$15239,2,FALSE))-B456),C455)</f>
        <v>0.93000000000000016</v>
      </c>
      <c r="D456" s="98">
        <f>AVERAGE(C$10:C456)</f>
        <v>1.1747203579418339</v>
      </c>
      <c r="E456" s="2"/>
      <c r="G456" s="23"/>
    </row>
    <row r="457" spans="1:7" customFormat="1">
      <c r="A457" s="4">
        <v>23095</v>
      </c>
      <c r="B457">
        <v>3</v>
      </c>
      <c r="C457">
        <f>IFERROR(((VLOOKUP(A457,'Interest Rates-10yr'!$A$9:$C$15239,2,FALSE))-B457),C456)</f>
        <v>0.94</v>
      </c>
      <c r="D457" s="98">
        <f>AVERAGE(C$10:C457)</f>
        <v>1.1741964285714281</v>
      </c>
      <c r="E457" s="2"/>
      <c r="G457" s="23"/>
    </row>
    <row r="458" spans="1:7" customFormat="1">
      <c r="A458" s="4">
        <v>23096</v>
      </c>
      <c r="B458">
        <v>3</v>
      </c>
      <c r="C458">
        <f>IFERROR(((VLOOKUP(A458,'Interest Rates-10yr'!$A$9:$C$15239,2,FALSE))-B458),C457)</f>
        <v>0.96</v>
      </c>
      <c r="D458" s="98">
        <f>AVERAGE(C$10:C458)</f>
        <v>1.173719376391982</v>
      </c>
      <c r="E458" s="2"/>
      <c r="G458" s="23"/>
    </row>
    <row r="459" spans="1:7" customFormat="1">
      <c r="A459" s="4">
        <v>23097</v>
      </c>
      <c r="B459">
        <v>3</v>
      </c>
      <c r="C459">
        <f>IFERROR(((VLOOKUP(A459,'Interest Rates-10yr'!$A$9:$C$15239,2,FALSE))-B459),C458)</f>
        <v>0.96</v>
      </c>
      <c r="D459" s="98">
        <f>AVERAGE(C$10:C459)</f>
        <v>1.1732444444444443</v>
      </c>
      <c r="E459" s="2"/>
      <c r="G459" s="23"/>
    </row>
    <row r="460" spans="1:7" customFormat="1">
      <c r="A460" s="4">
        <v>23098</v>
      </c>
      <c r="B460">
        <v>3</v>
      </c>
      <c r="C460">
        <f>IFERROR(((VLOOKUP(A460,'Interest Rates-10yr'!$A$9:$C$15239,2,FALSE))-B460),C459)</f>
        <v>0.96</v>
      </c>
      <c r="D460" s="98">
        <f>AVERAGE(C$10:C460)</f>
        <v>1.172771618625277</v>
      </c>
      <c r="E460" s="2"/>
      <c r="G460" s="23"/>
    </row>
    <row r="461" spans="1:7" customFormat="1">
      <c r="A461" s="4">
        <v>23099</v>
      </c>
      <c r="B461">
        <v>3</v>
      </c>
      <c r="C461">
        <f>IFERROR(((VLOOKUP(A461,'Interest Rates-10yr'!$A$9:$C$15239,2,FALSE))-B461),C460)</f>
        <v>0.95000000000000018</v>
      </c>
      <c r="D461" s="98">
        <f>AVERAGE(C$10:C461)</f>
        <v>1.172278761061947</v>
      </c>
      <c r="E461" s="2"/>
      <c r="G461" s="23"/>
    </row>
    <row r="462" spans="1:7" customFormat="1">
      <c r="A462" s="4">
        <v>23100</v>
      </c>
      <c r="B462">
        <v>3</v>
      </c>
      <c r="C462">
        <f>IFERROR(((VLOOKUP(A462,'Interest Rates-10yr'!$A$9:$C$15239,2,FALSE))-B462),C461)</f>
        <v>0.95000000000000018</v>
      </c>
      <c r="D462" s="98">
        <f>AVERAGE(C$10:C462)</f>
        <v>1.1717880794701987</v>
      </c>
      <c r="E462" s="2"/>
      <c r="G462" s="23"/>
    </row>
    <row r="463" spans="1:7" customFormat="1">
      <c r="A463" s="4">
        <v>23101</v>
      </c>
      <c r="B463">
        <v>3</v>
      </c>
      <c r="C463">
        <f>IFERROR(((VLOOKUP(A463,'Interest Rates-10yr'!$A$9:$C$15239,2,FALSE))-B463),C462)</f>
        <v>0.95000000000000018</v>
      </c>
      <c r="D463" s="98">
        <f>AVERAGE(C$10:C463)</f>
        <v>1.1712995594713658</v>
      </c>
      <c r="E463" s="2"/>
      <c r="G463" s="23"/>
    </row>
    <row r="464" spans="1:7" customFormat="1">
      <c r="A464" s="4">
        <v>23102</v>
      </c>
      <c r="B464">
        <v>3</v>
      </c>
      <c r="C464">
        <f>IFERROR(((VLOOKUP(A464,'Interest Rates-10yr'!$A$9:$C$15239,2,FALSE))-B464),C463)</f>
        <v>0.95000000000000018</v>
      </c>
      <c r="D464" s="98">
        <f>AVERAGE(C$10:C464)</f>
        <v>1.170813186813187</v>
      </c>
      <c r="E464" s="2"/>
      <c r="G464" s="23"/>
    </row>
    <row r="465" spans="1:7" customFormat="1">
      <c r="A465" s="4">
        <v>23103</v>
      </c>
      <c r="B465">
        <v>2.75</v>
      </c>
      <c r="C465">
        <f>IFERROR(((VLOOKUP(A465,'Interest Rates-10yr'!$A$9:$C$15239,2,FALSE))-B465),C464)</f>
        <v>1.21</v>
      </c>
      <c r="D465" s="98">
        <f>AVERAGE(C$10:C465)</f>
        <v>1.170899122807018</v>
      </c>
      <c r="E465" s="2"/>
      <c r="G465" s="23"/>
    </row>
    <row r="466" spans="1:7" customFormat="1">
      <c r="A466" s="4">
        <v>23104</v>
      </c>
      <c r="B466">
        <v>1.5</v>
      </c>
      <c r="C466">
        <f>IFERROR(((VLOOKUP(A466,'Interest Rates-10yr'!$A$9:$C$15239,2,FALSE))-B466),C465)</f>
        <v>2.46</v>
      </c>
      <c r="D466" s="98">
        <f>AVERAGE(C$10:C466)</f>
        <v>1.1737199124726481</v>
      </c>
      <c r="E466" s="2"/>
      <c r="G466" s="23"/>
    </row>
    <row r="467" spans="1:7" customFormat="1">
      <c r="A467" s="4">
        <v>23105</v>
      </c>
      <c r="B467">
        <v>2.88</v>
      </c>
      <c r="C467">
        <f>IFERROR(((VLOOKUP(A467,'Interest Rates-10yr'!$A$9:$C$15239,2,FALSE))-B467),C466)</f>
        <v>1.0700000000000003</v>
      </c>
      <c r="D467" s="98">
        <f>AVERAGE(C$10:C467)</f>
        <v>1.17349344978166</v>
      </c>
      <c r="E467" s="2"/>
      <c r="G467" s="23"/>
    </row>
    <row r="468" spans="1:7" customFormat="1">
      <c r="A468" s="4">
        <v>23106</v>
      </c>
      <c r="B468">
        <v>3</v>
      </c>
      <c r="C468">
        <f>IFERROR(((VLOOKUP(A468,'Interest Rates-10yr'!$A$9:$C$15239,2,FALSE))-B468),C467)</f>
        <v>0.95000000000000018</v>
      </c>
      <c r="D468" s="98">
        <f>AVERAGE(C$10:C468)</f>
        <v>1.1730065359477131</v>
      </c>
      <c r="E468" s="2"/>
      <c r="G468" s="23"/>
    </row>
    <row r="469" spans="1:7" customFormat="1">
      <c r="A469" s="4">
        <v>23107</v>
      </c>
      <c r="B469">
        <v>3</v>
      </c>
      <c r="C469">
        <f>IFERROR(((VLOOKUP(A469,'Interest Rates-10yr'!$A$9:$C$15239,2,FALSE))-B469),C468)</f>
        <v>0.95000000000000018</v>
      </c>
      <c r="D469" s="98">
        <f>AVERAGE(C$10:C469)</f>
        <v>1.1725217391304354</v>
      </c>
      <c r="E469" s="2"/>
      <c r="G469" s="23"/>
    </row>
    <row r="470" spans="1:7" customFormat="1">
      <c r="A470" s="4">
        <v>23108</v>
      </c>
      <c r="B470">
        <v>3</v>
      </c>
      <c r="C470">
        <f>IFERROR(((VLOOKUP(A470,'Interest Rates-10yr'!$A$9:$C$15239,2,FALSE))-B470),C469)</f>
        <v>0.95000000000000018</v>
      </c>
      <c r="D470" s="98">
        <f>AVERAGE(C$10:C470)</f>
        <v>1.1720390455531462</v>
      </c>
      <c r="E470" s="2"/>
      <c r="G470" s="23"/>
    </row>
    <row r="471" spans="1:7" customFormat="1">
      <c r="A471" s="4">
        <v>23109</v>
      </c>
      <c r="B471">
        <v>3</v>
      </c>
      <c r="C471">
        <f>IFERROR(((VLOOKUP(A471,'Interest Rates-10yr'!$A$9:$C$15239,2,FALSE))-B471),C470)</f>
        <v>0.9700000000000002</v>
      </c>
      <c r="D471" s="98">
        <f>AVERAGE(C$10:C471)</f>
        <v>1.1716017316017324</v>
      </c>
      <c r="E471" s="2"/>
      <c r="G471" s="23"/>
    </row>
    <row r="472" spans="1:7" customFormat="1">
      <c r="A472" s="4">
        <v>23110</v>
      </c>
      <c r="B472">
        <v>3</v>
      </c>
      <c r="C472">
        <f>IFERROR(((VLOOKUP(A472,'Interest Rates-10yr'!$A$9:$C$15239,2,FALSE))-B472),C471)</f>
        <v>0.98</v>
      </c>
      <c r="D472" s="98">
        <f>AVERAGE(C$10:C472)</f>
        <v>1.1711879049676035</v>
      </c>
      <c r="E472" s="2"/>
      <c r="G472" s="23"/>
    </row>
    <row r="473" spans="1:7" customFormat="1">
      <c r="A473" s="4">
        <v>23111</v>
      </c>
      <c r="B473">
        <v>3</v>
      </c>
      <c r="C473">
        <f>IFERROR(((VLOOKUP(A473,'Interest Rates-10yr'!$A$9:$C$15239,2,FALSE))-B473),C472)</f>
        <v>1</v>
      </c>
      <c r="D473" s="98">
        <f>AVERAGE(C$10:C473)</f>
        <v>1.1708189655172423</v>
      </c>
      <c r="E473" s="2"/>
      <c r="G473" s="23"/>
    </row>
    <row r="474" spans="1:7" customFormat="1">
      <c r="A474" s="4">
        <v>23112</v>
      </c>
      <c r="B474">
        <v>3</v>
      </c>
      <c r="C474">
        <f>IFERROR(((VLOOKUP(A474,'Interest Rates-10yr'!$A$9:$C$15239,2,FALSE))-B474),C473)</f>
        <v>1</v>
      </c>
      <c r="D474" s="98">
        <f>AVERAGE(C$10:C474)</f>
        <v>1.1704516129032267</v>
      </c>
      <c r="E474" s="2"/>
      <c r="G474" s="23"/>
    </row>
    <row r="475" spans="1:7" customFormat="1">
      <c r="A475" s="4">
        <v>23113</v>
      </c>
      <c r="B475">
        <v>3</v>
      </c>
      <c r="C475">
        <f>IFERROR(((VLOOKUP(A475,'Interest Rates-10yr'!$A$9:$C$15239,2,FALSE))-B475),C474)</f>
        <v>1</v>
      </c>
      <c r="D475" s="98">
        <f>AVERAGE(C$10:C475)</f>
        <v>1.1700858369098721</v>
      </c>
      <c r="E475" s="2"/>
      <c r="G475" s="23"/>
    </row>
    <row r="476" spans="1:7" customFormat="1">
      <c r="A476" s="4">
        <v>23114</v>
      </c>
      <c r="B476">
        <v>3</v>
      </c>
      <c r="C476">
        <f>IFERROR(((VLOOKUP(A476,'Interest Rates-10yr'!$A$9:$C$15239,2,FALSE))-B476),C475)</f>
        <v>1</v>
      </c>
      <c r="D476" s="98">
        <f>AVERAGE(C$10:C476)</f>
        <v>1.1697216274089945</v>
      </c>
      <c r="E476" s="2"/>
      <c r="G476" s="23"/>
    </row>
    <row r="477" spans="1:7" customFormat="1">
      <c r="A477" s="4">
        <v>23115</v>
      </c>
      <c r="B477">
        <v>3</v>
      </c>
      <c r="C477">
        <f>IFERROR(((VLOOKUP(A477,'Interest Rates-10yr'!$A$9:$C$15239,2,FALSE))-B477),C476)</f>
        <v>1</v>
      </c>
      <c r="D477" s="98">
        <f>AVERAGE(C$10:C477)</f>
        <v>1.1693589743589754</v>
      </c>
      <c r="E477" s="2"/>
      <c r="G477" s="23"/>
    </row>
    <row r="478" spans="1:7" customFormat="1">
      <c r="A478" s="4">
        <v>23116</v>
      </c>
      <c r="B478">
        <v>3</v>
      </c>
      <c r="C478">
        <f>IFERROR(((VLOOKUP(A478,'Interest Rates-10yr'!$A$9:$C$15239,2,FALSE))-B478),C477)</f>
        <v>1.0099999999999998</v>
      </c>
      <c r="D478" s="98">
        <f>AVERAGE(C$10:C478)</f>
        <v>1.1690191897654594</v>
      </c>
      <c r="E478" s="2"/>
      <c r="G478" s="23"/>
    </row>
    <row r="479" spans="1:7" customFormat="1">
      <c r="A479" s="4">
        <v>23117</v>
      </c>
      <c r="B479">
        <v>3</v>
      </c>
      <c r="C479">
        <f>IFERROR(((VLOOKUP(A479,'Interest Rates-10yr'!$A$9:$C$15239,2,FALSE))-B479),C478)</f>
        <v>1</v>
      </c>
      <c r="D479" s="98">
        <f>AVERAGE(C$10:C479)</f>
        <v>1.1686595744680861</v>
      </c>
      <c r="E479" s="2"/>
      <c r="G479" s="23"/>
    </row>
    <row r="480" spans="1:7" customFormat="1">
      <c r="A480" s="4">
        <v>23118</v>
      </c>
      <c r="B480">
        <v>2.25</v>
      </c>
      <c r="C480">
        <f>IFERROR(((VLOOKUP(A480,'Interest Rates-10yr'!$A$9:$C$15239,2,FALSE))-B480),C479)</f>
        <v>1.75</v>
      </c>
      <c r="D480" s="98">
        <f>AVERAGE(C$10:C480)</f>
        <v>1.1698938428874743</v>
      </c>
      <c r="E480" s="2"/>
      <c r="G480" s="23"/>
    </row>
    <row r="481" spans="1:7" customFormat="1">
      <c r="A481" s="4">
        <v>23119</v>
      </c>
      <c r="B481">
        <v>3</v>
      </c>
      <c r="C481">
        <f>IFERROR(((VLOOKUP(A481,'Interest Rates-10yr'!$A$9:$C$15239,2,FALSE))-B481),C480)</f>
        <v>0.99000000000000021</v>
      </c>
      <c r="D481" s="98">
        <f>AVERAGE(C$10:C481)</f>
        <v>1.1695127118644078</v>
      </c>
      <c r="E481" s="2"/>
      <c r="G481" s="23"/>
    </row>
    <row r="482" spans="1:7" customFormat="1">
      <c r="A482" s="4">
        <v>23120</v>
      </c>
      <c r="B482">
        <v>3</v>
      </c>
      <c r="C482">
        <f>IFERROR(((VLOOKUP(A482,'Interest Rates-10yr'!$A$9:$C$15239,2,FALSE))-B482),C481)</f>
        <v>0.9700000000000002</v>
      </c>
      <c r="D482" s="98">
        <f>AVERAGE(C$10:C482)</f>
        <v>1.1690909090909101</v>
      </c>
      <c r="E482" s="2"/>
      <c r="G482" s="23"/>
    </row>
    <row r="483" spans="1:7" customFormat="1">
      <c r="A483" s="4">
        <v>23121</v>
      </c>
      <c r="B483">
        <v>3</v>
      </c>
      <c r="C483">
        <f>IFERROR(((VLOOKUP(A483,'Interest Rates-10yr'!$A$9:$C$15239,2,FALSE))-B483),C482)</f>
        <v>0.9700000000000002</v>
      </c>
      <c r="D483" s="98">
        <f>AVERAGE(C$10:C483)</f>
        <v>1.1686708860759505</v>
      </c>
      <c r="E483" s="2"/>
      <c r="G483" s="23"/>
    </row>
    <row r="484" spans="1:7" customFormat="1">
      <c r="A484" s="4">
        <v>23122</v>
      </c>
      <c r="B484">
        <v>3</v>
      </c>
      <c r="C484">
        <f>IFERROR(((VLOOKUP(A484,'Interest Rates-10yr'!$A$9:$C$15239,2,FALSE))-B484),C483)</f>
        <v>0.9700000000000002</v>
      </c>
      <c r="D484" s="98">
        <f>AVERAGE(C$10:C484)</f>
        <v>1.1682526315789485</v>
      </c>
      <c r="E484" s="2"/>
      <c r="G484" s="23"/>
    </row>
    <row r="485" spans="1:7" customFormat="1">
      <c r="A485" s="4">
        <v>23123</v>
      </c>
      <c r="B485">
        <v>3</v>
      </c>
      <c r="C485">
        <f>IFERROR(((VLOOKUP(A485,'Interest Rates-10yr'!$A$9:$C$15239,2,FALSE))-B485),C484)</f>
        <v>0.9700000000000002</v>
      </c>
      <c r="D485" s="98">
        <f>AVERAGE(C$10:C485)</f>
        <v>1.1678361344537826</v>
      </c>
      <c r="E485" s="2"/>
      <c r="G485" s="23"/>
    </row>
    <row r="486" spans="1:7" customFormat="1">
      <c r="A486" s="4">
        <v>23124</v>
      </c>
      <c r="B486">
        <v>3</v>
      </c>
      <c r="C486">
        <f>IFERROR(((VLOOKUP(A486,'Interest Rates-10yr'!$A$9:$C$15239,2,FALSE))-B486),C485)</f>
        <v>0.9700000000000002</v>
      </c>
      <c r="D486" s="98">
        <f>AVERAGE(C$10:C486)</f>
        <v>1.1674213836478</v>
      </c>
      <c r="E486" s="2"/>
      <c r="G486" s="23"/>
    </row>
    <row r="487" spans="1:7" customFormat="1">
      <c r="A487" s="4">
        <v>23125</v>
      </c>
      <c r="B487">
        <v>3</v>
      </c>
      <c r="C487">
        <f>IFERROR(((VLOOKUP(A487,'Interest Rates-10yr'!$A$9:$C$15239,2,FALSE))-B487),C486)</f>
        <v>0.96</v>
      </c>
      <c r="D487" s="98">
        <f>AVERAGE(C$10:C487)</f>
        <v>1.1669874476987461</v>
      </c>
      <c r="E487" s="2"/>
      <c r="G487" s="23"/>
    </row>
    <row r="488" spans="1:7" customFormat="1">
      <c r="A488" s="4">
        <v>23126</v>
      </c>
      <c r="B488">
        <v>3</v>
      </c>
      <c r="C488">
        <f>IFERROR(((VLOOKUP(A488,'Interest Rates-10yr'!$A$9:$C$15239,2,FALSE))-B488),C487)</f>
        <v>0.95000000000000018</v>
      </c>
      <c r="D488" s="98">
        <f>AVERAGE(C$10:C488)</f>
        <v>1.1665344467640932</v>
      </c>
      <c r="E488" s="2"/>
      <c r="G488" s="23"/>
    </row>
    <row r="489" spans="1:7" customFormat="1">
      <c r="A489" s="4">
        <v>23127</v>
      </c>
      <c r="B489">
        <v>2.88</v>
      </c>
      <c r="C489">
        <f>IFERROR(((VLOOKUP(A489,'Interest Rates-10yr'!$A$9:$C$15239,2,FALSE))-B489),C488)</f>
        <v>1.0700000000000003</v>
      </c>
      <c r="D489" s="98">
        <f>AVERAGE(C$10:C489)</f>
        <v>1.1663333333333348</v>
      </c>
      <c r="E489" s="2"/>
      <c r="G489" s="23"/>
    </row>
    <row r="490" spans="1:7" customFormat="1">
      <c r="A490" s="4">
        <v>23128</v>
      </c>
      <c r="B490">
        <v>2.88</v>
      </c>
      <c r="C490">
        <f>IFERROR(((VLOOKUP(A490,'Interest Rates-10yr'!$A$9:$C$15239,2,FALSE))-B490),C489)</f>
        <v>1.0700000000000003</v>
      </c>
      <c r="D490" s="98">
        <f>AVERAGE(C$10:C490)</f>
        <v>1.1661330561330576</v>
      </c>
      <c r="E490" s="2"/>
      <c r="G490" s="23"/>
    </row>
    <row r="491" spans="1:7" customFormat="1">
      <c r="A491" s="4">
        <v>23129</v>
      </c>
      <c r="B491">
        <v>2.88</v>
      </c>
      <c r="C491">
        <f>IFERROR(((VLOOKUP(A491,'Interest Rates-10yr'!$A$9:$C$15239,2,FALSE))-B491),C490)</f>
        <v>1.0700000000000003</v>
      </c>
      <c r="D491" s="98">
        <f>AVERAGE(C$10:C491)</f>
        <v>1.1659336099585078</v>
      </c>
      <c r="E491" s="2"/>
      <c r="G491" s="23"/>
    </row>
    <row r="492" spans="1:7" customFormat="1">
      <c r="A492" s="4">
        <v>23130</v>
      </c>
      <c r="B492">
        <v>3</v>
      </c>
      <c r="C492">
        <f>IFERROR(((VLOOKUP(A492,'Interest Rates-10yr'!$A$9:$C$15239,2,FALSE))-B492),C491)</f>
        <v>0.95000000000000018</v>
      </c>
      <c r="D492" s="98">
        <f>AVERAGE(C$10:C492)</f>
        <v>1.165486542443066</v>
      </c>
      <c r="E492" s="2"/>
      <c r="G492" s="23"/>
    </row>
    <row r="493" spans="1:7" customFormat="1">
      <c r="A493" s="4">
        <v>23131</v>
      </c>
      <c r="B493">
        <v>3</v>
      </c>
      <c r="C493">
        <f>IFERROR(((VLOOKUP(A493,'Interest Rates-10yr'!$A$9:$C$15239,2,FALSE))-B493),C492)</f>
        <v>0.95000000000000018</v>
      </c>
      <c r="D493" s="98">
        <f>AVERAGE(C$10:C493)</f>
        <v>1.1650413223140514</v>
      </c>
      <c r="E493" s="2"/>
      <c r="G493" s="23"/>
    </row>
    <row r="494" spans="1:7" customFormat="1">
      <c r="A494" s="4">
        <v>23132</v>
      </c>
      <c r="B494">
        <v>3</v>
      </c>
      <c r="C494">
        <f>IFERROR(((VLOOKUP(A494,'Interest Rates-10yr'!$A$9:$C$15239,2,FALSE))-B494),C493)</f>
        <v>0.94</v>
      </c>
      <c r="D494" s="98">
        <f>AVERAGE(C$10:C494)</f>
        <v>1.1645773195876308</v>
      </c>
      <c r="E494" s="2"/>
      <c r="G494" s="23"/>
    </row>
    <row r="495" spans="1:7" customFormat="1">
      <c r="A495" s="4">
        <v>23133</v>
      </c>
      <c r="B495">
        <v>3</v>
      </c>
      <c r="C495">
        <f>IFERROR(((VLOOKUP(A495,'Interest Rates-10yr'!$A$9:$C$15239,2,FALSE))-B495),C494)</f>
        <v>0.94</v>
      </c>
      <c r="D495" s="98">
        <f>AVERAGE(C$10:C495)</f>
        <v>1.1641152263374506</v>
      </c>
      <c r="E495" s="2"/>
      <c r="G495" s="23"/>
    </row>
    <row r="496" spans="1:7" customFormat="1">
      <c r="A496" s="4">
        <v>23134</v>
      </c>
      <c r="B496">
        <v>3</v>
      </c>
      <c r="C496">
        <f>IFERROR(((VLOOKUP(A496,'Interest Rates-10yr'!$A$9:$C$15239,2,FALSE))-B496),C495)</f>
        <v>0.93000000000000016</v>
      </c>
      <c r="D496" s="98">
        <f>AVERAGE(C$10:C496)</f>
        <v>1.1636344969199199</v>
      </c>
      <c r="E496" s="2"/>
      <c r="G496" s="23"/>
    </row>
    <row r="497" spans="1:7" customFormat="1">
      <c r="A497" s="4">
        <v>23135</v>
      </c>
      <c r="B497">
        <v>3</v>
      </c>
      <c r="C497">
        <f>IFERROR(((VLOOKUP(A497,'Interest Rates-10yr'!$A$9:$C$15239,2,FALSE))-B497),C496)</f>
        <v>0.93000000000000016</v>
      </c>
      <c r="D497" s="98">
        <f>AVERAGE(C$10:C497)</f>
        <v>1.16315573770492</v>
      </c>
      <c r="E497" s="2"/>
      <c r="G497" s="23"/>
    </row>
    <row r="498" spans="1:7" customFormat="1">
      <c r="A498" s="4">
        <v>23136</v>
      </c>
      <c r="B498">
        <v>3</v>
      </c>
      <c r="C498">
        <f>IFERROR(((VLOOKUP(A498,'Interest Rates-10yr'!$A$9:$C$15239,2,FALSE))-B498),C497)</f>
        <v>0.93000000000000016</v>
      </c>
      <c r="D498" s="98">
        <f>AVERAGE(C$10:C498)</f>
        <v>1.1626789366053187</v>
      </c>
      <c r="E498" s="2"/>
      <c r="G498" s="23"/>
    </row>
    <row r="499" spans="1:7" customFormat="1">
      <c r="A499" s="4">
        <v>23137</v>
      </c>
      <c r="B499">
        <v>3</v>
      </c>
      <c r="C499">
        <f>IFERROR(((VLOOKUP(A499,'Interest Rates-10yr'!$A$9:$C$15239,2,FALSE))-B499),C498)</f>
        <v>0.91999999999999993</v>
      </c>
      <c r="D499" s="98">
        <f>AVERAGE(C$10:C499)</f>
        <v>1.1621836734693893</v>
      </c>
      <c r="E499" s="2"/>
      <c r="G499" s="23"/>
    </row>
    <row r="500" spans="1:7" customFormat="1">
      <c r="A500" s="4">
        <v>23138</v>
      </c>
      <c r="B500">
        <v>3</v>
      </c>
      <c r="C500">
        <f>IFERROR(((VLOOKUP(A500,'Interest Rates-10yr'!$A$9:$C$15239,2,FALSE))-B500),C499)</f>
        <v>0.91000000000000014</v>
      </c>
      <c r="D500" s="98">
        <f>AVERAGE(C$10:C500)</f>
        <v>1.1616700610997979</v>
      </c>
      <c r="E500" s="2"/>
      <c r="G500" s="23"/>
    </row>
    <row r="501" spans="1:7" customFormat="1">
      <c r="A501" s="4">
        <v>23139</v>
      </c>
      <c r="B501">
        <v>3</v>
      </c>
      <c r="C501">
        <f>IFERROR(((VLOOKUP(A501,'Interest Rates-10yr'!$A$9:$C$15239,2,FALSE))-B501),C500)</f>
        <v>0.91999999999999993</v>
      </c>
      <c r="D501" s="98">
        <f>AVERAGE(C$10:C501)</f>
        <v>1.1611788617886194</v>
      </c>
      <c r="E501" s="2"/>
      <c r="G501" s="23"/>
    </row>
    <row r="502" spans="1:7" customFormat="1">
      <c r="A502" s="4">
        <v>23140</v>
      </c>
      <c r="B502">
        <v>3</v>
      </c>
      <c r="C502">
        <f>IFERROR(((VLOOKUP(A502,'Interest Rates-10yr'!$A$9:$C$15239,2,FALSE))-B502),C501)</f>
        <v>0.93000000000000016</v>
      </c>
      <c r="D502" s="98">
        <f>AVERAGE(C$10:C502)</f>
        <v>1.1607099391480744</v>
      </c>
      <c r="E502" s="2"/>
      <c r="G502" s="23"/>
    </row>
    <row r="503" spans="1:7" customFormat="1">
      <c r="A503" s="4">
        <v>23141</v>
      </c>
      <c r="B503">
        <v>3</v>
      </c>
      <c r="C503">
        <f>IFERROR(((VLOOKUP(A503,'Interest Rates-10yr'!$A$9:$C$15239,2,FALSE))-B503),C502)</f>
        <v>0.93000000000000016</v>
      </c>
      <c r="D503" s="98">
        <f>AVERAGE(C$10:C503)</f>
        <v>1.1602429149797584</v>
      </c>
      <c r="E503" s="2"/>
      <c r="G503" s="23"/>
    </row>
    <row r="504" spans="1:7" customFormat="1">
      <c r="A504" s="4">
        <v>23142</v>
      </c>
      <c r="B504">
        <v>3</v>
      </c>
      <c r="C504">
        <f>IFERROR(((VLOOKUP(A504,'Interest Rates-10yr'!$A$9:$C$15239,2,FALSE))-B504),C503)</f>
        <v>0.93000000000000016</v>
      </c>
      <c r="D504" s="98">
        <f>AVERAGE(C$10:C504)</f>
        <v>1.1597777777777789</v>
      </c>
      <c r="E504" s="2"/>
      <c r="G504" s="23"/>
    </row>
    <row r="505" spans="1:7" customFormat="1">
      <c r="A505" s="4">
        <v>23143</v>
      </c>
      <c r="B505">
        <v>3</v>
      </c>
      <c r="C505">
        <f>IFERROR(((VLOOKUP(A505,'Interest Rates-10yr'!$A$9:$C$15239,2,FALSE))-B505),C504)</f>
        <v>0.93000000000000016</v>
      </c>
      <c r="D505" s="98">
        <f>AVERAGE(C$10:C505)</f>
        <v>1.1593145161290335</v>
      </c>
      <c r="E505" s="2"/>
      <c r="G505" s="23"/>
    </row>
    <row r="506" spans="1:7" customFormat="1">
      <c r="A506" s="4">
        <v>23144</v>
      </c>
      <c r="B506">
        <v>3</v>
      </c>
      <c r="C506">
        <f>IFERROR(((VLOOKUP(A506,'Interest Rates-10yr'!$A$9:$C$15239,2,FALSE))-B506),C505)</f>
        <v>0.91999999999999993</v>
      </c>
      <c r="D506" s="98">
        <f>AVERAGE(C$10:C506)</f>
        <v>1.1588329979879286</v>
      </c>
      <c r="E506" s="2"/>
      <c r="G506" s="23"/>
    </row>
    <row r="507" spans="1:7" customFormat="1">
      <c r="A507" s="4">
        <v>23145</v>
      </c>
      <c r="B507">
        <v>3</v>
      </c>
      <c r="C507">
        <f>IFERROR(((VLOOKUP(A507,'Interest Rates-10yr'!$A$9:$C$15239,2,FALSE))-B507),C506)</f>
        <v>0.91000000000000014</v>
      </c>
      <c r="D507" s="98">
        <f>AVERAGE(C$10:C507)</f>
        <v>1.1583333333333343</v>
      </c>
      <c r="E507" s="2"/>
      <c r="G507" s="23"/>
    </row>
    <row r="508" spans="1:7" customFormat="1">
      <c r="A508" s="4">
        <v>23146</v>
      </c>
      <c r="B508">
        <v>3</v>
      </c>
      <c r="C508">
        <f>IFERROR(((VLOOKUP(A508,'Interest Rates-10yr'!$A$9:$C$15239,2,FALSE))-B508),C507)</f>
        <v>0.91000000000000014</v>
      </c>
      <c r="D508" s="98">
        <f>AVERAGE(C$10:C508)</f>
        <v>1.1578356713426863</v>
      </c>
      <c r="E508" s="2"/>
      <c r="G508" s="23"/>
    </row>
    <row r="509" spans="1:7" customFormat="1">
      <c r="A509" s="4">
        <v>23147</v>
      </c>
      <c r="B509">
        <v>3</v>
      </c>
      <c r="C509">
        <f>IFERROR(((VLOOKUP(A509,'Interest Rates-10yr'!$A$9:$C$15239,2,FALSE))-B509),C508)</f>
        <v>0.89999999999999991</v>
      </c>
      <c r="D509" s="98">
        <f>AVERAGE(C$10:C509)</f>
        <v>1.1573200000000008</v>
      </c>
      <c r="E509" s="2"/>
      <c r="G509" s="23"/>
    </row>
    <row r="510" spans="1:7" customFormat="1">
      <c r="A510" s="4">
        <v>23148</v>
      </c>
      <c r="B510">
        <v>3</v>
      </c>
      <c r="C510">
        <f>IFERROR(((VLOOKUP(A510,'Interest Rates-10yr'!$A$9:$C$15239,2,FALSE))-B510),C509)</f>
        <v>0.91999999999999993</v>
      </c>
      <c r="D510" s="98">
        <f>AVERAGE(C$10:C510)</f>
        <v>1.1568463073852302</v>
      </c>
      <c r="E510" s="2"/>
      <c r="G510" s="23"/>
    </row>
    <row r="511" spans="1:7" customFormat="1">
      <c r="A511" s="4">
        <v>23149</v>
      </c>
      <c r="B511">
        <v>3</v>
      </c>
      <c r="C511">
        <f>IFERROR(((VLOOKUP(A511,'Interest Rates-10yr'!$A$9:$C$15239,2,FALSE))-B511),C510)</f>
        <v>0.91999999999999993</v>
      </c>
      <c r="D511" s="98">
        <f>AVERAGE(C$10:C511)</f>
        <v>1.1563745019920326</v>
      </c>
      <c r="E511" s="2"/>
      <c r="G511" s="23"/>
    </row>
    <row r="512" spans="1:7" customFormat="1">
      <c r="A512" s="4">
        <v>23150</v>
      </c>
      <c r="B512">
        <v>3</v>
      </c>
      <c r="C512">
        <f>IFERROR(((VLOOKUP(A512,'Interest Rates-10yr'!$A$9:$C$15239,2,FALSE))-B512),C511)</f>
        <v>0.91999999999999993</v>
      </c>
      <c r="D512" s="98">
        <f>AVERAGE(C$10:C512)</f>
        <v>1.1559045725646129</v>
      </c>
      <c r="E512" s="2"/>
      <c r="G512" s="23"/>
    </row>
    <row r="513" spans="1:7" customFormat="1">
      <c r="A513" s="4">
        <v>23151</v>
      </c>
      <c r="B513">
        <v>3</v>
      </c>
      <c r="C513">
        <f>IFERROR(((VLOOKUP(A513,'Interest Rates-10yr'!$A$9:$C$15239,2,FALSE))-B513),C512)</f>
        <v>0.93000000000000016</v>
      </c>
      <c r="D513" s="98">
        <f>AVERAGE(C$10:C513)</f>
        <v>1.1554563492063497</v>
      </c>
      <c r="E513" s="2"/>
      <c r="G513" s="23"/>
    </row>
    <row r="514" spans="1:7" customFormat="1">
      <c r="A514" s="4">
        <v>23152</v>
      </c>
      <c r="B514">
        <v>3</v>
      </c>
      <c r="C514">
        <f>IFERROR(((VLOOKUP(A514,'Interest Rates-10yr'!$A$9:$C$15239,2,FALSE))-B514),C513)</f>
        <v>0.91999999999999993</v>
      </c>
      <c r="D514" s="98">
        <f>AVERAGE(C$10:C514)</f>
        <v>1.1549900990099013</v>
      </c>
      <c r="E514" s="2"/>
      <c r="G514" s="23"/>
    </row>
    <row r="515" spans="1:7" customFormat="1">
      <c r="A515" s="4">
        <v>23153</v>
      </c>
      <c r="B515">
        <v>3</v>
      </c>
      <c r="C515">
        <f>IFERROR(((VLOOKUP(A515,'Interest Rates-10yr'!$A$9:$C$15239,2,FALSE))-B515),C514)</f>
        <v>0.91999999999999993</v>
      </c>
      <c r="D515" s="98">
        <f>AVERAGE(C$10:C515)</f>
        <v>1.1545256916996052</v>
      </c>
      <c r="E515" s="2"/>
      <c r="G515" s="23"/>
    </row>
    <row r="516" spans="1:7" customFormat="1">
      <c r="A516" s="4">
        <v>23154</v>
      </c>
      <c r="B516">
        <v>3</v>
      </c>
      <c r="C516">
        <f>IFERROR(((VLOOKUP(A516,'Interest Rates-10yr'!$A$9:$C$15239,2,FALSE))-B516),C515)</f>
        <v>0.93000000000000016</v>
      </c>
      <c r="D516" s="98">
        <f>AVERAGE(C$10:C516)</f>
        <v>1.1540828402366867</v>
      </c>
      <c r="E516" s="2"/>
      <c r="G516" s="23"/>
    </row>
    <row r="517" spans="1:7" customFormat="1">
      <c r="A517" s="4">
        <v>23155</v>
      </c>
      <c r="B517">
        <v>3</v>
      </c>
      <c r="C517">
        <f>IFERROR(((VLOOKUP(A517,'Interest Rates-10yr'!$A$9:$C$15239,2,FALSE))-B517),C516)</f>
        <v>0.95000000000000018</v>
      </c>
      <c r="D517" s="98">
        <f>AVERAGE(C$10:C517)</f>
        <v>1.1536811023622051</v>
      </c>
      <c r="E517" s="2"/>
      <c r="G517" s="23"/>
    </row>
    <row r="518" spans="1:7" customFormat="1">
      <c r="A518" s="4">
        <v>23156</v>
      </c>
      <c r="B518">
        <v>3</v>
      </c>
      <c r="C518">
        <f>IFERROR(((VLOOKUP(A518,'Interest Rates-10yr'!$A$9:$C$15239,2,FALSE))-B518),C517)</f>
        <v>0.95000000000000018</v>
      </c>
      <c r="D518" s="98">
        <f>AVERAGE(C$10:C518)</f>
        <v>1.1532809430255406</v>
      </c>
      <c r="E518" s="2"/>
      <c r="G518" s="23"/>
    </row>
    <row r="519" spans="1:7" customFormat="1">
      <c r="A519" s="4">
        <v>23157</v>
      </c>
      <c r="B519">
        <v>3</v>
      </c>
      <c r="C519">
        <f>IFERROR(((VLOOKUP(A519,'Interest Rates-10yr'!$A$9:$C$15239,2,FALSE))-B519),C518)</f>
        <v>0.95000000000000018</v>
      </c>
      <c r="D519" s="98">
        <f>AVERAGE(C$10:C519)</f>
        <v>1.1528823529411769</v>
      </c>
      <c r="E519" s="2"/>
      <c r="G519" s="23"/>
    </row>
    <row r="520" spans="1:7" customFormat="1">
      <c r="A520" s="4">
        <v>23158</v>
      </c>
      <c r="B520">
        <v>3</v>
      </c>
      <c r="C520">
        <f>IFERROR(((VLOOKUP(A520,'Interest Rates-10yr'!$A$9:$C$15239,2,FALSE))-B520),C519)</f>
        <v>0.95000000000000018</v>
      </c>
      <c r="D520" s="98">
        <f>AVERAGE(C$10:C520)</f>
        <v>1.1524853228962824</v>
      </c>
      <c r="E520" s="2"/>
      <c r="G520" s="23"/>
    </row>
    <row r="521" spans="1:7" customFormat="1">
      <c r="A521" s="4">
        <v>23159</v>
      </c>
      <c r="B521">
        <v>3</v>
      </c>
      <c r="C521">
        <f>IFERROR(((VLOOKUP(A521,'Interest Rates-10yr'!$A$9:$C$15239,2,FALSE))-B521),C520)</f>
        <v>0.96</v>
      </c>
      <c r="D521" s="98">
        <f>AVERAGE(C$10:C521)</f>
        <v>1.1521093750000007</v>
      </c>
      <c r="E521" s="2"/>
      <c r="G521" s="23"/>
    </row>
    <row r="522" spans="1:7" customFormat="1">
      <c r="A522" s="4">
        <v>23160</v>
      </c>
      <c r="B522">
        <v>3</v>
      </c>
      <c r="C522">
        <f>IFERROR(((VLOOKUP(A522,'Interest Rates-10yr'!$A$9:$C$15239,2,FALSE))-B522),C521)</f>
        <v>0.96</v>
      </c>
      <c r="D522" s="98">
        <f>AVERAGE(C$10:C522)</f>
        <v>1.1517348927875251</v>
      </c>
      <c r="E522" s="2"/>
      <c r="G522" s="23"/>
    </row>
    <row r="523" spans="1:7" customFormat="1">
      <c r="A523" s="4">
        <v>23161</v>
      </c>
      <c r="B523">
        <v>3</v>
      </c>
      <c r="C523">
        <f>IFERROR(((VLOOKUP(A523,'Interest Rates-10yr'!$A$9:$C$15239,2,FALSE))-B523),C522)</f>
        <v>0.96</v>
      </c>
      <c r="D523" s="98">
        <f>AVERAGE(C$10:C523)</f>
        <v>1.151361867704281</v>
      </c>
      <c r="E523" s="2"/>
      <c r="G523" s="23"/>
    </row>
    <row r="524" spans="1:7" customFormat="1">
      <c r="A524" s="4">
        <v>23162</v>
      </c>
      <c r="B524">
        <v>3</v>
      </c>
      <c r="C524">
        <f>IFERROR(((VLOOKUP(A524,'Interest Rates-10yr'!$A$9:$C$15239,2,FALSE))-B524),C523)</f>
        <v>0.96</v>
      </c>
      <c r="D524" s="98">
        <f>AVERAGE(C$10:C524)</f>
        <v>1.1509902912621368</v>
      </c>
      <c r="E524" s="2"/>
      <c r="G524" s="23"/>
    </row>
    <row r="525" spans="1:7" customFormat="1">
      <c r="A525" s="4">
        <v>23163</v>
      </c>
      <c r="B525">
        <v>3</v>
      </c>
      <c r="C525">
        <f>IFERROR(((VLOOKUP(A525,'Interest Rates-10yr'!$A$9:$C$15239,2,FALSE))-B525),C524)</f>
        <v>0.96</v>
      </c>
      <c r="D525" s="98">
        <f>AVERAGE(C$10:C525)</f>
        <v>1.1506201550387607</v>
      </c>
      <c r="E525" s="2"/>
      <c r="G525" s="23"/>
    </row>
    <row r="526" spans="1:7" customFormat="1">
      <c r="A526" s="4">
        <v>23164</v>
      </c>
      <c r="B526">
        <v>3</v>
      </c>
      <c r="C526">
        <f>IFERROR(((VLOOKUP(A526,'Interest Rates-10yr'!$A$9:$C$15239,2,FALSE))-B526),C525)</f>
        <v>0.96</v>
      </c>
      <c r="D526" s="98">
        <f>AVERAGE(C$10:C526)</f>
        <v>1.1502514506769836</v>
      </c>
      <c r="E526" s="2"/>
      <c r="G526" s="23"/>
    </row>
    <row r="527" spans="1:7" customFormat="1">
      <c r="A527" s="4">
        <v>23165</v>
      </c>
      <c r="B527">
        <v>3</v>
      </c>
      <c r="C527">
        <f>IFERROR(((VLOOKUP(A527,'Interest Rates-10yr'!$A$9:$C$15239,2,FALSE))-B527),C526)</f>
        <v>0.98</v>
      </c>
      <c r="D527" s="98">
        <f>AVERAGE(C$10:C527)</f>
        <v>1.1499227799227809</v>
      </c>
      <c r="E527" s="2"/>
      <c r="G527" s="23"/>
    </row>
    <row r="528" spans="1:7" customFormat="1">
      <c r="A528" s="4">
        <v>23166</v>
      </c>
      <c r="B528">
        <v>3</v>
      </c>
      <c r="C528">
        <f>IFERROR(((VLOOKUP(A528,'Interest Rates-10yr'!$A$9:$C$15239,2,FALSE))-B528),C527)</f>
        <v>0.98</v>
      </c>
      <c r="D528" s="98">
        <f>AVERAGE(C$10:C528)</f>
        <v>1.1495953757225443</v>
      </c>
      <c r="E528" s="2"/>
      <c r="G528" s="23"/>
    </row>
    <row r="529" spans="1:7" customFormat="1">
      <c r="A529" s="4">
        <v>23167</v>
      </c>
      <c r="B529">
        <v>3</v>
      </c>
      <c r="C529">
        <f>IFERROR(((VLOOKUP(A529,'Interest Rates-10yr'!$A$9:$C$15239,2,FALSE))-B529),C528)</f>
        <v>0.98</v>
      </c>
      <c r="D529" s="98">
        <f>AVERAGE(C$10:C529)</f>
        <v>1.1492692307692318</v>
      </c>
      <c r="E529" s="2"/>
      <c r="G529" s="23"/>
    </row>
    <row r="530" spans="1:7" customFormat="1">
      <c r="A530" s="4">
        <v>23168</v>
      </c>
      <c r="B530">
        <v>3</v>
      </c>
      <c r="C530">
        <f>IFERROR(((VLOOKUP(A530,'Interest Rates-10yr'!$A$9:$C$15239,2,FALSE))-B530),C529)</f>
        <v>0.99000000000000021</v>
      </c>
      <c r="D530" s="98">
        <f>AVERAGE(C$10:C530)</f>
        <v>1.1489635316698668</v>
      </c>
      <c r="E530" s="2"/>
      <c r="G530" s="23"/>
    </row>
    <row r="531" spans="1:7" customFormat="1">
      <c r="A531" s="4">
        <v>23169</v>
      </c>
      <c r="B531">
        <v>3</v>
      </c>
      <c r="C531">
        <f>IFERROR(((VLOOKUP(A531,'Interest Rates-10yr'!$A$9:$C$15239,2,FALSE))-B531),C530)</f>
        <v>0.99000000000000021</v>
      </c>
      <c r="D531" s="98">
        <f>AVERAGE(C$10:C531)</f>
        <v>1.1486590038314188</v>
      </c>
      <c r="E531" s="2"/>
      <c r="G531" s="23"/>
    </row>
    <row r="532" spans="1:7" customFormat="1">
      <c r="A532" s="4">
        <v>23170</v>
      </c>
      <c r="B532">
        <v>3</v>
      </c>
      <c r="C532">
        <f>IFERROR(((VLOOKUP(A532,'Interest Rates-10yr'!$A$9:$C$15239,2,FALSE))-B532),C531)</f>
        <v>0.99000000000000021</v>
      </c>
      <c r="D532" s="98">
        <f>AVERAGE(C$10:C532)</f>
        <v>1.1483556405353741</v>
      </c>
      <c r="E532" s="2"/>
      <c r="G532" s="23"/>
    </row>
    <row r="533" spans="1:7" customFormat="1">
      <c r="A533" s="4">
        <v>23171</v>
      </c>
      <c r="B533">
        <v>3</v>
      </c>
      <c r="C533">
        <f>IFERROR(((VLOOKUP(A533,'Interest Rates-10yr'!$A$9:$C$15239,2,FALSE))-B533),C532)</f>
        <v>0.99000000000000021</v>
      </c>
      <c r="D533" s="98">
        <f>AVERAGE(C$10:C533)</f>
        <v>1.1480534351145051</v>
      </c>
      <c r="E533" s="2"/>
      <c r="G533" s="23"/>
    </row>
    <row r="534" spans="1:7" customFormat="1">
      <c r="A534" s="4">
        <v>23172</v>
      </c>
      <c r="B534">
        <v>3</v>
      </c>
      <c r="C534">
        <f>IFERROR(((VLOOKUP(A534,'Interest Rates-10yr'!$A$9:$C$15239,2,FALSE))-B534),C533)</f>
        <v>0.99000000000000021</v>
      </c>
      <c r="D534" s="98">
        <f>AVERAGE(C$10:C534)</f>
        <v>1.1477523809523822</v>
      </c>
      <c r="E534" s="2"/>
      <c r="G534" s="23"/>
    </row>
    <row r="535" spans="1:7" customFormat="1">
      <c r="A535" s="4">
        <v>23173</v>
      </c>
      <c r="B535">
        <v>3</v>
      </c>
      <c r="C535">
        <f>IFERROR(((VLOOKUP(A535,'Interest Rates-10yr'!$A$9:$C$15239,2,FALSE))-B535),C534)</f>
        <v>0.98</v>
      </c>
      <c r="D535" s="98">
        <f>AVERAGE(C$10:C535)</f>
        <v>1.1474334600760467</v>
      </c>
      <c r="E535" s="2"/>
      <c r="G535" s="23"/>
    </row>
    <row r="536" spans="1:7" customFormat="1">
      <c r="A536" s="4">
        <v>23174</v>
      </c>
      <c r="B536">
        <v>3</v>
      </c>
      <c r="C536">
        <f>IFERROR(((VLOOKUP(A536,'Interest Rates-10yr'!$A$9:$C$15239,2,FALSE))-B536),C535)</f>
        <v>0.99000000000000021</v>
      </c>
      <c r="D536" s="98">
        <f>AVERAGE(C$10:C536)</f>
        <v>1.1471347248576862</v>
      </c>
      <c r="E536" s="2"/>
      <c r="G536" s="23"/>
    </row>
    <row r="537" spans="1:7" customFormat="1">
      <c r="A537" s="4">
        <v>23175</v>
      </c>
      <c r="B537">
        <v>3</v>
      </c>
      <c r="C537">
        <f>IFERROR(((VLOOKUP(A537,'Interest Rates-10yr'!$A$9:$C$15239,2,FALSE))-B537),C536)</f>
        <v>0.99000000000000021</v>
      </c>
      <c r="D537" s="98">
        <f>AVERAGE(C$10:C537)</f>
        <v>1.1468371212121224</v>
      </c>
      <c r="E537" s="2"/>
      <c r="G537" s="23"/>
    </row>
    <row r="538" spans="1:7" customFormat="1">
      <c r="A538" s="4">
        <v>23176</v>
      </c>
      <c r="B538">
        <v>3</v>
      </c>
      <c r="C538">
        <f>IFERROR(((VLOOKUP(A538,'Interest Rates-10yr'!$A$9:$C$15239,2,FALSE))-B538),C537)</f>
        <v>0.99000000000000021</v>
      </c>
      <c r="D538" s="98">
        <f>AVERAGE(C$10:C538)</f>
        <v>1.1465406427221185</v>
      </c>
      <c r="E538" s="2"/>
      <c r="G538" s="23"/>
    </row>
    <row r="539" spans="1:7" customFormat="1">
      <c r="A539" s="4">
        <v>23177</v>
      </c>
      <c r="B539">
        <v>3</v>
      </c>
      <c r="C539">
        <f>IFERROR(((VLOOKUP(A539,'Interest Rates-10yr'!$A$9:$C$15239,2,FALSE))-B539),C538)</f>
        <v>0.99000000000000021</v>
      </c>
      <c r="D539" s="98">
        <f>AVERAGE(C$10:C539)</f>
        <v>1.1462452830188692</v>
      </c>
      <c r="E539" s="2"/>
      <c r="G539" s="23"/>
    </row>
    <row r="540" spans="1:7" customFormat="1">
      <c r="A540" s="4">
        <v>23178</v>
      </c>
      <c r="B540">
        <v>3</v>
      </c>
      <c r="C540">
        <f>IFERROR(((VLOOKUP(A540,'Interest Rates-10yr'!$A$9:$C$15239,2,FALSE))-B540),C539)</f>
        <v>0.99000000000000021</v>
      </c>
      <c r="D540" s="98">
        <f>AVERAGE(C$10:C540)</f>
        <v>1.1459510357815454</v>
      </c>
      <c r="E540" s="2"/>
      <c r="G540" s="23"/>
    </row>
    <row r="541" spans="1:7" customFormat="1">
      <c r="A541" s="4">
        <v>23179</v>
      </c>
      <c r="B541">
        <v>3</v>
      </c>
      <c r="C541">
        <f>IFERROR(((VLOOKUP(A541,'Interest Rates-10yr'!$A$9:$C$15239,2,FALSE))-B541),C540)</f>
        <v>1</v>
      </c>
      <c r="D541" s="98">
        <f>AVERAGE(C$10:C541)</f>
        <v>1.1456766917293246</v>
      </c>
      <c r="E541" s="2"/>
      <c r="G541" s="23"/>
    </row>
    <row r="542" spans="1:7" customFormat="1">
      <c r="A542" s="4">
        <v>23180</v>
      </c>
      <c r="B542">
        <v>3</v>
      </c>
      <c r="C542">
        <f>IFERROR(((VLOOKUP(A542,'Interest Rates-10yr'!$A$9:$C$15239,2,FALSE))-B542),C541)</f>
        <v>1</v>
      </c>
      <c r="D542" s="98">
        <f>AVERAGE(C$10:C542)</f>
        <v>1.1454033771106955</v>
      </c>
      <c r="E542" s="2"/>
      <c r="G542" s="23"/>
    </row>
    <row r="543" spans="1:7" customFormat="1">
      <c r="A543" s="4">
        <v>23181</v>
      </c>
      <c r="B543">
        <v>3</v>
      </c>
      <c r="C543">
        <f>IFERROR(((VLOOKUP(A543,'Interest Rates-10yr'!$A$9:$C$15239,2,FALSE))-B543),C542)</f>
        <v>1</v>
      </c>
      <c r="D543" s="98">
        <f>AVERAGE(C$10:C543)</f>
        <v>1.1451310861423234</v>
      </c>
      <c r="E543" s="2"/>
      <c r="G543" s="23"/>
    </row>
    <row r="544" spans="1:7" customFormat="1">
      <c r="A544" s="4">
        <v>23182</v>
      </c>
      <c r="B544">
        <v>3</v>
      </c>
      <c r="C544">
        <f>IFERROR(((VLOOKUP(A544,'Interest Rates-10yr'!$A$9:$C$15239,2,FALSE))-B544),C543)</f>
        <v>1</v>
      </c>
      <c r="D544" s="98">
        <f>AVERAGE(C$10:C544)</f>
        <v>1.1448598130841134</v>
      </c>
      <c r="E544" s="2"/>
      <c r="G544" s="23"/>
    </row>
    <row r="545" spans="1:7" customFormat="1">
      <c r="A545" s="4">
        <v>23183</v>
      </c>
      <c r="B545">
        <v>3</v>
      </c>
      <c r="C545">
        <f>IFERROR(((VLOOKUP(A545,'Interest Rates-10yr'!$A$9:$C$15239,2,FALSE))-B545),C544)</f>
        <v>1</v>
      </c>
      <c r="D545" s="98">
        <f>AVERAGE(C$10:C545)</f>
        <v>1.1445895522388072</v>
      </c>
      <c r="E545" s="2"/>
      <c r="G545" s="23"/>
    </row>
    <row r="546" spans="1:7" customFormat="1">
      <c r="A546" s="4">
        <v>23184</v>
      </c>
      <c r="B546">
        <v>3</v>
      </c>
      <c r="C546">
        <f>IFERROR(((VLOOKUP(A546,'Interest Rates-10yr'!$A$9:$C$15239,2,FALSE))-B546),C545)</f>
        <v>1</v>
      </c>
      <c r="D546" s="98">
        <f>AVERAGE(C$10:C546)</f>
        <v>1.1443202979515841</v>
      </c>
      <c r="E546" s="2"/>
      <c r="G546" s="23"/>
    </row>
    <row r="547" spans="1:7" customFormat="1">
      <c r="A547" s="4">
        <v>23185</v>
      </c>
      <c r="B547">
        <v>3</v>
      </c>
      <c r="C547">
        <f>IFERROR(((VLOOKUP(A547,'Interest Rates-10yr'!$A$9:$C$15239,2,FALSE))-B547),C546)</f>
        <v>1</v>
      </c>
      <c r="D547" s="98">
        <f>AVERAGE(C$10:C547)</f>
        <v>1.1440520446096667</v>
      </c>
      <c r="E547" s="2"/>
      <c r="G547" s="23"/>
    </row>
    <row r="548" spans="1:7" customFormat="1">
      <c r="A548" s="4">
        <v>23186</v>
      </c>
      <c r="B548">
        <v>3</v>
      </c>
      <c r="C548">
        <f>IFERROR(((VLOOKUP(A548,'Interest Rates-10yr'!$A$9:$C$15239,2,FALSE))-B548),C547)</f>
        <v>1</v>
      </c>
      <c r="D548" s="98">
        <f>AVERAGE(C$10:C548)</f>
        <v>1.1437847866419308</v>
      </c>
      <c r="E548" s="2"/>
      <c r="G548" s="23"/>
    </row>
    <row r="549" spans="1:7" customFormat="1">
      <c r="A549" s="4">
        <v>23187</v>
      </c>
      <c r="B549">
        <v>2.75</v>
      </c>
      <c r="C549">
        <f>IFERROR(((VLOOKUP(A549,'Interest Rates-10yr'!$A$9:$C$15239,2,FALSE))-B549),C548)</f>
        <v>1.25</v>
      </c>
      <c r="D549" s="98">
        <f>AVERAGE(C$10:C549)</f>
        <v>1.1439814814814828</v>
      </c>
      <c r="E549" s="2"/>
      <c r="G549" s="23"/>
    </row>
    <row r="550" spans="1:7" customFormat="1">
      <c r="A550" s="4">
        <v>23188</v>
      </c>
      <c r="B550">
        <v>3</v>
      </c>
      <c r="C550">
        <f>IFERROR(((VLOOKUP(A550,'Interest Rates-10yr'!$A$9:$C$15239,2,FALSE))-B550),C549)</f>
        <v>1</v>
      </c>
      <c r="D550" s="98">
        <f>AVERAGE(C$10:C550)</f>
        <v>1.1437153419593358</v>
      </c>
      <c r="E550" s="2"/>
      <c r="G550" s="23"/>
    </row>
    <row r="551" spans="1:7" customFormat="1">
      <c r="A551" s="4">
        <v>23189</v>
      </c>
      <c r="B551">
        <v>3</v>
      </c>
      <c r="C551">
        <f>IFERROR(((VLOOKUP(A551,'Interest Rates-10yr'!$A$9:$C$15239,2,FALSE))-B551),C550)</f>
        <v>1</v>
      </c>
      <c r="D551" s="98">
        <f>AVERAGE(C$10:C551)</f>
        <v>1.1434501845018463</v>
      </c>
      <c r="E551" s="2"/>
      <c r="G551" s="23"/>
    </row>
    <row r="552" spans="1:7" customFormat="1">
      <c r="A552" s="4">
        <v>23190</v>
      </c>
      <c r="B552">
        <v>3</v>
      </c>
      <c r="C552">
        <f>IFERROR(((VLOOKUP(A552,'Interest Rates-10yr'!$A$9:$C$15239,2,FALSE))-B552),C551)</f>
        <v>1</v>
      </c>
      <c r="D552" s="98">
        <f>AVERAGE(C$10:C552)</f>
        <v>1.1431860036832424</v>
      </c>
      <c r="E552" s="2"/>
      <c r="G552" s="23"/>
    </row>
    <row r="553" spans="1:7" customFormat="1">
      <c r="A553" s="4">
        <v>23191</v>
      </c>
      <c r="B553">
        <v>3</v>
      </c>
      <c r="C553">
        <f>IFERROR(((VLOOKUP(A553,'Interest Rates-10yr'!$A$9:$C$15239,2,FALSE))-B553),C552)</f>
        <v>1</v>
      </c>
      <c r="D553" s="98">
        <f>AVERAGE(C$10:C553)</f>
        <v>1.1429227941176483</v>
      </c>
      <c r="E553" s="2"/>
      <c r="G553" s="23"/>
    </row>
    <row r="554" spans="1:7" customFormat="1">
      <c r="A554" s="4">
        <v>23192</v>
      </c>
      <c r="B554">
        <v>3</v>
      </c>
      <c r="C554">
        <f>IFERROR(((VLOOKUP(A554,'Interest Rates-10yr'!$A$9:$C$15239,2,FALSE))-B554),C553)</f>
        <v>1</v>
      </c>
      <c r="D554" s="98">
        <f>AVERAGE(C$10:C554)</f>
        <v>1.1426605504587168</v>
      </c>
      <c r="E554" s="2"/>
      <c r="G554" s="23"/>
    </row>
    <row r="555" spans="1:7" customFormat="1">
      <c r="A555" s="4">
        <v>23193</v>
      </c>
      <c r="B555">
        <v>3</v>
      </c>
      <c r="C555">
        <f>IFERROR(((VLOOKUP(A555,'Interest Rates-10yr'!$A$9:$C$15239,2,FALSE))-B555),C554)</f>
        <v>1.0099999999999998</v>
      </c>
      <c r="D555" s="98">
        <f>AVERAGE(C$10:C555)</f>
        <v>1.1424175824175837</v>
      </c>
      <c r="E555" s="2"/>
      <c r="G555" s="23"/>
    </row>
    <row r="556" spans="1:7" customFormat="1">
      <c r="A556" s="4">
        <v>23194</v>
      </c>
      <c r="B556">
        <v>3</v>
      </c>
      <c r="C556">
        <f>IFERROR(((VLOOKUP(A556,'Interest Rates-10yr'!$A$9:$C$15239,2,FALSE))-B556),C555)</f>
        <v>1.0300000000000002</v>
      </c>
      <c r="D556" s="98">
        <f>AVERAGE(C$10:C556)</f>
        <v>1.1422120658135295</v>
      </c>
      <c r="E556" s="2"/>
      <c r="G556" s="23"/>
    </row>
    <row r="557" spans="1:7" customFormat="1">
      <c r="A557" s="4">
        <v>23195</v>
      </c>
      <c r="B557">
        <v>3</v>
      </c>
      <c r="C557">
        <f>IFERROR(((VLOOKUP(A557,'Interest Rates-10yr'!$A$9:$C$15239,2,FALSE))-B557),C556)</f>
        <v>1.0300000000000002</v>
      </c>
      <c r="D557" s="98">
        <f>AVERAGE(C$10:C557)</f>
        <v>1.142007299270074</v>
      </c>
      <c r="E557" s="2"/>
      <c r="G557" s="23"/>
    </row>
    <row r="558" spans="1:7" customFormat="1">
      <c r="A558" s="4">
        <v>23196</v>
      </c>
      <c r="B558">
        <v>3</v>
      </c>
      <c r="C558">
        <f>IFERROR(((VLOOKUP(A558,'Interest Rates-10yr'!$A$9:$C$15239,2,FALSE))-B558),C557)</f>
        <v>1.0300000000000002</v>
      </c>
      <c r="D558" s="98">
        <f>AVERAGE(C$10:C558)</f>
        <v>1.1418032786885257</v>
      </c>
      <c r="E558" s="2"/>
      <c r="G558" s="23"/>
    </row>
    <row r="559" spans="1:7" customFormat="1">
      <c r="A559" s="4">
        <v>23197</v>
      </c>
      <c r="B559">
        <v>3</v>
      </c>
      <c r="C559">
        <f>IFERROR(((VLOOKUP(A559,'Interest Rates-10yr'!$A$9:$C$15239,2,FALSE))-B559),C558)</f>
        <v>1.04</v>
      </c>
      <c r="D559" s="98">
        <f>AVERAGE(C$10:C559)</f>
        <v>1.1416181818181828</v>
      </c>
      <c r="E559" s="2"/>
      <c r="G559" s="23"/>
    </row>
    <row r="560" spans="1:7" customFormat="1">
      <c r="A560" s="4">
        <v>23198</v>
      </c>
      <c r="B560">
        <v>3</v>
      </c>
      <c r="C560">
        <f>IFERROR(((VLOOKUP(A560,'Interest Rates-10yr'!$A$9:$C$15239,2,FALSE))-B560),C559)</f>
        <v>1.04</v>
      </c>
      <c r="D560" s="98">
        <f>AVERAGE(C$10:C560)</f>
        <v>1.1414337568058086</v>
      </c>
      <c r="E560" s="2"/>
      <c r="G560" s="23"/>
    </row>
    <row r="561" spans="1:7" customFormat="1">
      <c r="A561" s="4">
        <v>23199</v>
      </c>
      <c r="B561">
        <v>3</v>
      </c>
      <c r="C561">
        <f>IFERROR(((VLOOKUP(A561,'Interest Rates-10yr'!$A$9:$C$15239,2,FALSE))-B561),C560)</f>
        <v>1.04</v>
      </c>
      <c r="D561" s="98">
        <f>AVERAGE(C$10:C561)</f>
        <v>1.1412500000000008</v>
      </c>
      <c r="E561" s="2"/>
      <c r="G561" s="23"/>
    </row>
    <row r="562" spans="1:7" customFormat="1">
      <c r="A562" s="4">
        <v>23200</v>
      </c>
      <c r="B562">
        <v>3</v>
      </c>
      <c r="C562">
        <f>IFERROR(((VLOOKUP(A562,'Interest Rates-10yr'!$A$9:$C$15239,2,FALSE))-B562),C561)</f>
        <v>1.0499999999999998</v>
      </c>
      <c r="D562" s="98">
        <f>AVERAGE(C$10:C562)</f>
        <v>1.1410849909584095</v>
      </c>
      <c r="E562" s="2"/>
      <c r="G562" s="23"/>
    </row>
    <row r="563" spans="1:7" customFormat="1">
      <c r="A563" s="4">
        <v>23201</v>
      </c>
      <c r="B563">
        <v>2.88</v>
      </c>
      <c r="C563">
        <f>IFERROR(((VLOOKUP(A563,'Interest Rates-10yr'!$A$9:$C$15239,2,FALSE))-B563),C562)</f>
        <v>1.1600000000000001</v>
      </c>
      <c r="D563" s="98">
        <f>AVERAGE(C$10:C563)</f>
        <v>1.1411191335740078</v>
      </c>
      <c r="E563" s="2"/>
      <c r="G563" s="23"/>
    </row>
    <row r="564" spans="1:7" customFormat="1">
      <c r="A564" s="4">
        <v>23202</v>
      </c>
      <c r="B564">
        <v>3</v>
      </c>
      <c r="C564">
        <f>IFERROR(((VLOOKUP(A564,'Interest Rates-10yr'!$A$9:$C$15239,2,FALSE))-B564),C563)</f>
        <v>1.0300000000000002</v>
      </c>
      <c r="D564" s="98">
        <f>AVERAGE(C$10:C564)</f>
        <v>1.1409189189189195</v>
      </c>
      <c r="E564" s="2"/>
      <c r="G564" s="23"/>
    </row>
    <row r="565" spans="1:7" customFormat="1">
      <c r="A565" s="4">
        <v>23203</v>
      </c>
      <c r="B565">
        <v>3</v>
      </c>
      <c r="C565">
        <f>IFERROR(((VLOOKUP(A565,'Interest Rates-10yr'!$A$9:$C$15239,2,FALSE))-B565),C564)</f>
        <v>1.04</v>
      </c>
      <c r="D565" s="98">
        <f>AVERAGE(C$10:C565)</f>
        <v>1.140737410071943</v>
      </c>
      <c r="E565" s="2"/>
      <c r="G565" s="23"/>
    </row>
    <row r="566" spans="1:7" customFormat="1">
      <c r="A566" s="4">
        <v>23204</v>
      </c>
      <c r="B566">
        <v>3</v>
      </c>
      <c r="C566">
        <f>IFERROR(((VLOOKUP(A566,'Interest Rates-10yr'!$A$9:$C$15239,2,FALSE))-B566),C565)</f>
        <v>1.0300000000000002</v>
      </c>
      <c r="D566" s="98">
        <f>AVERAGE(C$10:C566)</f>
        <v>1.1405385996409341</v>
      </c>
      <c r="E566" s="2"/>
      <c r="G566" s="23"/>
    </row>
    <row r="567" spans="1:7" customFormat="1">
      <c r="A567" s="4">
        <v>23205</v>
      </c>
      <c r="B567">
        <v>3</v>
      </c>
      <c r="C567">
        <f>IFERROR(((VLOOKUP(A567,'Interest Rates-10yr'!$A$9:$C$15239,2,FALSE))-B567),C566)</f>
        <v>1.0300000000000002</v>
      </c>
      <c r="D567" s="98">
        <f>AVERAGE(C$10:C567)</f>
        <v>1.1403405017921151</v>
      </c>
      <c r="E567" s="2"/>
      <c r="G567" s="23"/>
    </row>
    <row r="568" spans="1:7" customFormat="1">
      <c r="A568" s="4">
        <v>23206</v>
      </c>
      <c r="B568">
        <v>3</v>
      </c>
      <c r="C568">
        <f>IFERROR(((VLOOKUP(A568,'Interest Rates-10yr'!$A$9:$C$15239,2,FALSE))-B568),C567)</f>
        <v>1.0300000000000002</v>
      </c>
      <c r="D568" s="98">
        <f>AVERAGE(C$10:C568)</f>
        <v>1.1401431127012527</v>
      </c>
      <c r="E568" s="2"/>
      <c r="G568" s="23"/>
    </row>
    <row r="569" spans="1:7" customFormat="1">
      <c r="A569" s="4">
        <v>23207</v>
      </c>
      <c r="B569">
        <v>3</v>
      </c>
      <c r="C569">
        <f>IFERROR(((VLOOKUP(A569,'Interest Rates-10yr'!$A$9:$C$15239,2,FALSE))-B569),C568)</f>
        <v>1.0199999999999996</v>
      </c>
      <c r="D569" s="98">
        <f>AVERAGE(C$10:C569)</f>
        <v>1.1399285714285718</v>
      </c>
      <c r="E569" s="2"/>
      <c r="G569" s="23"/>
    </row>
    <row r="570" spans="1:7" customFormat="1">
      <c r="A570" s="4">
        <v>23208</v>
      </c>
      <c r="B570">
        <v>3</v>
      </c>
      <c r="C570">
        <f>IFERROR(((VLOOKUP(A570,'Interest Rates-10yr'!$A$9:$C$15239,2,FALSE))-B570),C569)</f>
        <v>1.0199999999999996</v>
      </c>
      <c r="D570" s="98">
        <f>AVERAGE(C$10:C570)</f>
        <v>1.139714795008913</v>
      </c>
      <c r="E570" s="2"/>
      <c r="G570" s="23"/>
    </row>
    <row r="571" spans="1:7" customFormat="1">
      <c r="A571" s="4">
        <v>23209</v>
      </c>
      <c r="B571">
        <v>3.25</v>
      </c>
      <c r="C571">
        <f>IFERROR(((VLOOKUP(A571,'Interest Rates-10yr'!$A$9:$C$15239,2,FALSE))-B571),C570)</f>
        <v>0.78000000000000025</v>
      </c>
      <c r="D571" s="98">
        <f>AVERAGE(C$10:C571)</f>
        <v>1.1390747330960858</v>
      </c>
      <c r="E571" s="2"/>
      <c r="G571" s="23"/>
    </row>
    <row r="572" spans="1:7" customFormat="1">
      <c r="A572" s="4">
        <v>23210</v>
      </c>
      <c r="B572">
        <v>3.25</v>
      </c>
      <c r="C572">
        <f>IFERROR(((VLOOKUP(A572,'Interest Rates-10yr'!$A$9:$C$15239,2,FALSE))-B572),C571)</f>
        <v>0.76999999999999957</v>
      </c>
      <c r="D572" s="98">
        <f>AVERAGE(C$10:C572)</f>
        <v>1.1384191829484906</v>
      </c>
      <c r="E572" s="2"/>
      <c r="G572" s="23"/>
    </row>
    <row r="573" spans="1:7" customFormat="1">
      <c r="A573" s="4">
        <v>23211</v>
      </c>
      <c r="B573">
        <v>3.25</v>
      </c>
      <c r="C573">
        <f>IFERROR(((VLOOKUP(A573,'Interest Rates-10yr'!$A$9:$C$15239,2,FALSE))-B573),C572)</f>
        <v>0.76999999999999957</v>
      </c>
      <c r="D573" s="98">
        <f>AVERAGE(C$10:C573)</f>
        <v>1.1377659574468089</v>
      </c>
      <c r="E573" s="2"/>
      <c r="G573" s="23"/>
    </row>
    <row r="574" spans="1:7" customFormat="1">
      <c r="A574" s="4">
        <v>23212</v>
      </c>
      <c r="B574">
        <v>3.25</v>
      </c>
      <c r="C574">
        <f>IFERROR(((VLOOKUP(A574,'Interest Rates-10yr'!$A$9:$C$15239,2,FALSE))-B574),C573)</f>
        <v>0.76999999999999957</v>
      </c>
      <c r="D574" s="98">
        <f>AVERAGE(C$10:C574)</f>
        <v>1.1371150442477878</v>
      </c>
      <c r="E574" s="2"/>
      <c r="G574" s="23"/>
    </row>
    <row r="575" spans="1:7" customFormat="1">
      <c r="A575" s="4">
        <v>23213</v>
      </c>
      <c r="B575">
        <v>3.25</v>
      </c>
      <c r="C575">
        <f>IFERROR(((VLOOKUP(A575,'Interest Rates-10yr'!$A$9:$C$15239,2,FALSE))-B575),C574)</f>
        <v>0.76999999999999957</v>
      </c>
      <c r="D575" s="98">
        <f>AVERAGE(C$10:C575)</f>
        <v>1.1364664310954067</v>
      </c>
      <c r="E575" s="2"/>
      <c r="G575" s="23"/>
    </row>
    <row r="576" spans="1:7" customFormat="1">
      <c r="A576" s="4">
        <v>23214</v>
      </c>
      <c r="B576">
        <v>2.75</v>
      </c>
      <c r="C576">
        <f>IFERROR(((VLOOKUP(A576,'Interest Rates-10yr'!$A$9:$C$15239,2,FALSE))-B576),C575)</f>
        <v>1.2699999999999996</v>
      </c>
      <c r="D576" s="98">
        <f>AVERAGE(C$10:C576)</f>
        <v>1.1367019400352736</v>
      </c>
      <c r="E576" s="2"/>
      <c r="G576" s="23"/>
    </row>
    <row r="577" spans="1:7" customFormat="1">
      <c r="A577" s="4">
        <v>23215</v>
      </c>
      <c r="B577">
        <v>2</v>
      </c>
      <c r="C577">
        <f>IFERROR(((VLOOKUP(A577,'Interest Rates-10yr'!$A$9:$C$15239,2,FALSE))-B577),C576)</f>
        <v>2.0199999999999996</v>
      </c>
      <c r="D577" s="98">
        <f>AVERAGE(C$10:C577)</f>
        <v>1.1382570422535212</v>
      </c>
      <c r="E577" s="2"/>
      <c r="G577" s="23"/>
    </row>
    <row r="578" spans="1:7" customFormat="1">
      <c r="A578" s="4">
        <v>23216</v>
      </c>
      <c r="B578">
        <v>0.75</v>
      </c>
      <c r="C578">
        <f>IFERROR(((VLOOKUP(A578,'Interest Rates-10yr'!$A$9:$C$15239,2,FALSE))-B578),C577)</f>
        <v>3.26</v>
      </c>
      <c r="D578" s="98">
        <f>AVERAGE(C$10:C578)</f>
        <v>1.1419859402460459</v>
      </c>
      <c r="E578" s="2"/>
      <c r="G578" s="23"/>
    </row>
    <row r="579" spans="1:7" customFormat="1">
      <c r="A579" s="4">
        <v>23217</v>
      </c>
      <c r="B579">
        <v>3.25</v>
      </c>
      <c r="C579">
        <f>IFERROR(((VLOOKUP(A579,'Interest Rates-10yr'!$A$9:$C$15239,2,FALSE))-B579),C578)</f>
        <v>0.75999999999999979</v>
      </c>
      <c r="D579" s="98">
        <f>AVERAGE(C$10:C579)</f>
        <v>1.1413157894736843</v>
      </c>
      <c r="E579" s="2"/>
      <c r="G579" s="23"/>
    </row>
    <row r="580" spans="1:7" customFormat="1">
      <c r="A580" s="4">
        <v>23218</v>
      </c>
      <c r="B580">
        <v>3.38</v>
      </c>
      <c r="C580">
        <f>IFERROR(((VLOOKUP(A580,'Interest Rates-10yr'!$A$9:$C$15239,2,FALSE))-B580),C579)</f>
        <v>0.61000000000000032</v>
      </c>
      <c r="D580" s="98">
        <f>AVERAGE(C$10:C580)</f>
        <v>1.1403852889667252</v>
      </c>
      <c r="E580" s="2"/>
      <c r="G580" s="23"/>
    </row>
    <row r="581" spans="1:7" customFormat="1">
      <c r="A581" s="4">
        <v>23219</v>
      </c>
      <c r="B581">
        <v>3.38</v>
      </c>
      <c r="C581">
        <f>IFERROR(((VLOOKUP(A581,'Interest Rates-10yr'!$A$9:$C$15239,2,FALSE))-B581),C580)</f>
        <v>0.61000000000000032</v>
      </c>
      <c r="D581" s="98">
        <f>AVERAGE(C$10:C581)</f>
        <v>1.1394580419580422</v>
      </c>
      <c r="E581" s="2"/>
      <c r="G581" s="23"/>
    </row>
    <row r="582" spans="1:7" customFormat="1">
      <c r="A582" s="4">
        <v>23220</v>
      </c>
      <c r="B582">
        <v>3.38</v>
      </c>
      <c r="C582">
        <f>IFERROR(((VLOOKUP(A582,'Interest Rates-10yr'!$A$9:$C$15239,2,FALSE))-B582),C581)</f>
        <v>0.61000000000000032</v>
      </c>
      <c r="D582" s="98">
        <f>AVERAGE(C$10:C582)</f>
        <v>1.1385340314136128</v>
      </c>
      <c r="E582" s="2"/>
      <c r="G582" s="23"/>
    </row>
    <row r="583" spans="1:7" customFormat="1">
      <c r="A583" s="4">
        <v>23221</v>
      </c>
      <c r="B583">
        <v>3.5</v>
      </c>
      <c r="C583">
        <f>IFERROR(((VLOOKUP(A583,'Interest Rates-10yr'!$A$9:$C$15239,2,FALSE))-B583),C582)</f>
        <v>0.49000000000000021</v>
      </c>
      <c r="D583" s="98">
        <f>AVERAGE(C$10:C583)</f>
        <v>1.1374041811846691</v>
      </c>
      <c r="E583" s="2"/>
      <c r="G583" s="23"/>
    </row>
    <row r="584" spans="1:7" customFormat="1">
      <c r="A584" s="4">
        <v>23222</v>
      </c>
      <c r="B584">
        <v>3.5</v>
      </c>
      <c r="C584">
        <f>IFERROR(((VLOOKUP(A584,'Interest Rates-10yr'!$A$9:$C$15239,2,FALSE))-B584),C583)</f>
        <v>0.5</v>
      </c>
      <c r="D584" s="98">
        <f>AVERAGE(C$10:C584)</f>
        <v>1.1362956521739132</v>
      </c>
      <c r="E584" s="2"/>
      <c r="G584" s="23"/>
    </row>
    <row r="585" spans="1:7" customFormat="1">
      <c r="A585" s="4">
        <v>23223</v>
      </c>
      <c r="B585">
        <v>3.5</v>
      </c>
      <c r="C585">
        <f>IFERROR(((VLOOKUP(A585,'Interest Rates-10yr'!$A$9:$C$15239,2,FALSE))-B585),C584)</f>
        <v>0.5</v>
      </c>
      <c r="D585" s="98">
        <f>AVERAGE(C$10:C585)</f>
        <v>1.1351909722222224</v>
      </c>
      <c r="E585" s="2"/>
      <c r="G585" s="23"/>
    </row>
    <row r="586" spans="1:7" customFormat="1">
      <c r="A586" s="4">
        <v>23224</v>
      </c>
      <c r="B586">
        <v>3.5</v>
      </c>
      <c r="C586">
        <f>IFERROR(((VLOOKUP(A586,'Interest Rates-10yr'!$A$9:$C$15239,2,FALSE))-B586),C585)</f>
        <v>0.49000000000000021</v>
      </c>
      <c r="D586" s="98">
        <f>AVERAGE(C$10:C586)</f>
        <v>1.1340727902946277</v>
      </c>
      <c r="E586" s="2"/>
      <c r="G586" s="23"/>
    </row>
    <row r="587" spans="1:7" customFormat="1">
      <c r="A587" s="4">
        <v>23225</v>
      </c>
      <c r="B587">
        <v>3.5</v>
      </c>
      <c r="C587">
        <f>IFERROR(((VLOOKUP(A587,'Interest Rates-10yr'!$A$9:$C$15239,2,FALSE))-B587),C586)</f>
        <v>0.49000000000000021</v>
      </c>
      <c r="D587" s="98">
        <f>AVERAGE(C$10:C587)</f>
        <v>1.1329584775086508</v>
      </c>
      <c r="E587" s="2"/>
      <c r="G587" s="23"/>
    </row>
    <row r="588" spans="1:7" customFormat="1">
      <c r="A588" s="4">
        <v>23226</v>
      </c>
      <c r="B588">
        <v>3.5</v>
      </c>
      <c r="C588">
        <f>IFERROR(((VLOOKUP(A588,'Interest Rates-10yr'!$A$9:$C$15239,2,FALSE))-B588),C587)</f>
        <v>0.49000000000000021</v>
      </c>
      <c r="D588" s="98">
        <f>AVERAGE(C$10:C588)</f>
        <v>1.131848013816926</v>
      </c>
      <c r="E588" s="2"/>
      <c r="G588" s="23"/>
    </row>
    <row r="589" spans="1:7" customFormat="1">
      <c r="A589" s="4">
        <v>23227</v>
      </c>
      <c r="B589">
        <v>3.5</v>
      </c>
      <c r="C589">
        <f>IFERROR(((VLOOKUP(A589,'Interest Rates-10yr'!$A$9:$C$15239,2,FALSE))-B589),C588)</f>
        <v>0.49000000000000021</v>
      </c>
      <c r="D589" s="98">
        <f>AVERAGE(C$10:C589)</f>
        <v>1.1307413793103451</v>
      </c>
      <c r="E589" s="2"/>
      <c r="G589" s="23"/>
    </row>
    <row r="590" spans="1:7" customFormat="1">
      <c r="A590" s="4">
        <v>23228</v>
      </c>
      <c r="B590">
        <v>3.5</v>
      </c>
      <c r="C590">
        <f>IFERROR(((VLOOKUP(A590,'Interest Rates-10yr'!$A$9:$C$15239,2,FALSE))-B590),C589)</f>
        <v>0.49000000000000021</v>
      </c>
      <c r="D590" s="98">
        <f>AVERAGE(C$10:C590)</f>
        <v>1.1296385542168677</v>
      </c>
      <c r="E590" s="2"/>
      <c r="G590" s="23"/>
    </row>
    <row r="591" spans="1:7" customFormat="1">
      <c r="A591" s="4">
        <v>23229</v>
      </c>
      <c r="B591">
        <v>3.5</v>
      </c>
      <c r="C591">
        <f>IFERROR(((VLOOKUP(A591,'Interest Rates-10yr'!$A$9:$C$15239,2,FALSE))-B591),C590)</f>
        <v>0.5</v>
      </c>
      <c r="D591" s="98">
        <f>AVERAGE(C$10:C591)</f>
        <v>1.1285567010309281</v>
      </c>
      <c r="E591" s="2"/>
      <c r="G591" s="23"/>
    </row>
    <row r="592" spans="1:7" customFormat="1">
      <c r="A592" s="4">
        <v>23230</v>
      </c>
      <c r="B592">
        <v>3.5</v>
      </c>
      <c r="C592">
        <f>IFERROR(((VLOOKUP(A592,'Interest Rates-10yr'!$A$9:$C$15239,2,FALSE))-B592),C591)</f>
        <v>0.50999999999999979</v>
      </c>
      <c r="D592" s="98">
        <f>AVERAGE(C$10:C592)</f>
        <v>1.1274957118353348</v>
      </c>
      <c r="E592" s="2"/>
      <c r="G592" s="23"/>
    </row>
    <row r="593" spans="1:7" customFormat="1">
      <c r="A593" s="4">
        <v>23231</v>
      </c>
      <c r="B593">
        <v>3.5</v>
      </c>
      <c r="C593">
        <f>IFERROR(((VLOOKUP(A593,'Interest Rates-10yr'!$A$9:$C$15239,2,FALSE))-B593),C592)</f>
        <v>0.5</v>
      </c>
      <c r="D593" s="98">
        <f>AVERAGE(C$10:C593)</f>
        <v>1.1264212328767127</v>
      </c>
      <c r="E593" s="2"/>
      <c r="G593" s="23"/>
    </row>
    <row r="594" spans="1:7" customFormat="1">
      <c r="A594" s="4">
        <v>23232</v>
      </c>
      <c r="B594">
        <v>3.5</v>
      </c>
      <c r="C594">
        <f>IFERROR(((VLOOKUP(A594,'Interest Rates-10yr'!$A$9:$C$15239,2,FALSE))-B594),C593)</f>
        <v>0.5</v>
      </c>
      <c r="D594" s="98">
        <f>AVERAGE(C$10:C594)</f>
        <v>1.1253504273504276</v>
      </c>
      <c r="E594" s="2"/>
      <c r="G594" s="23"/>
    </row>
    <row r="595" spans="1:7" customFormat="1">
      <c r="A595" s="4">
        <v>23233</v>
      </c>
      <c r="B595">
        <v>3.5</v>
      </c>
      <c r="C595">
        <f>IFERROR(((VLOOKUP(A595,'Interest Rates-10yr'!$A$9:$C$15239,2,FALSE))-B595),C594)</f>
        <v>0.5</v>
      </c>
      <c r="D595" s="98">
        <f>AVERAGE(C$10:C595)</f>
        <v>1.1242832764505122</v>
      </c>
      <c r="E595" s="2"/>
      <c r="G595" s="23"/>
    </row>
    <row r="596" spans="1:7" customFormat="1">
      <c r="A596" s="4">
        <v>23234</v>
      </c>
      <c r="B596">
        <v>3.5</v>
      </c>
      <c r="C596">
        <f>IFERROR(((VLOOKUP(A596,'Interest Rates-10yr'!$A$9:$C$15239,2,FALSE))-B596),C595)</f>
        <v>0.5</v>
      </c>
      <c r="D596" s="98">
        <f>AVERAGE(C$10:C596)</f>
        <v>1.1232197614991484</v>
      </c>
      <c r="E596" s="2"/>
      <c r="G596" s="23"/>
    </row>
    <row r="597" spans="1:7" customFormat="1">
      <c r="A597" s="4">
        <v>23235</v>
      </c>
      <c r="B597">
        <v>3.5</v>
      </c>
      <c r="C597">
        <f>IFERROR(((VLOOKUP(A597,'Interest Rates-10yr'!$A$9:$C$15239,2,FALSE))-B597),C596)</f>
        <v>0.50999999999999979</v>
      </c>
      <c r="D597" s="98">
        <f>AVERAGE(C$10:C597)</f>
        <v>1.1221768707482995</v>
      </c>
      <c r="E597" s="2"/>
      <c r="G597" s="23"/>
    </row>
    <row r="598" spans="1:7" customFormat="1">
      <c r="A598" s="4">
        <v>23236</v>
      </c>
      <c r="B598">
        <v>3.38</v>
      </c>
      <c r="C598">
        <f>IFERROR(((VLOOKUP(A598,'Interest Rates-10yr'!$A$9:$C$15239,2,FALSE))-B598),C597)</f>
        <v>0.63999999999999968</v>
      </c>
      <c r="D598" s="98">
        <f>AVERAGE(C$10:C598)</f>
        <v>1.1213582342954163</v>
      </c>
      <c r="E598" s="2"/>
      <c r="G598" s="23"/>
    </row>
    <row r="599" spans="1:7" customFormat="1">
      <c r="A599" s="4">
        <v>23237</v>
      </c>
      <c r="B599">
        <v>3.38</v>
      </c>
      <c r="C599">
        <f>IFERROR(((VLOOKUP(A599,'Interest Rates-10yr'!$A$9:$C$15239,2,FALSE))-B599),C598)</f>
        <v>0.63999999999999968</v>
      </c>
      <c r="D599" s="98">
        <f>AVERAGE(C$10:C599)</f>
        <v>1.1205423728813562</v>
      </c>
      <c r="E599" s="2"/>
      <c r="G599" s="23"/>
    </row>
    <row r="600" spans="1:7" customFormat="1">
      <c r="A600" s="4">
        <v>23238</v>
      </c>
      <c r="B600">
        <v>3.5</v>
      </c>
      <c r="C600">
        <f>IFERROR(((VLOOKUP(A600,'Interest Rates-10yr'!$A$9:$C$15239,2,FALSE))-B600),C599)</f>
        <v>0.50999999999999979</v>
      </c>
      <c r="D600" s="98">
        <f>AVERAGE(C$10:C600)</f>
        <v>1.1195093062605754</v>
      </c>
      <c r="E600" s="2"/>
      <c r="G600" s="23"/>
    </row>
    <row r="601" spans="1:7" customFormat="1">
      <c r="A601" s="4">
        <v>23239</v>
      </c>
      <c r="B601">
        <v>3.5</v>
      </c>
      <c r="C601">
        <f>IFERROR(((VLOOKUP(A601,'Interest Rates-10yr'!$A$9:$C$15239,2,FALSE))-B601),C600)</f>
        <v>0.5</v>
      </c>
      <c r="D601" s="98">
        <f>AVERAGE(C$10:C601)</f>
        <v>1.1184628378378381</v>
      </c>
      <c r="E601" s="2"/>
      <c r="G601" s="23"/>
    </row>
    <row r="602" spans="1:7" customFormat="1">
      <c r="A602" s="4">
        <v>23240</v>
      </c>
      <c r="B602">
        <v>3.5</v>
      </c>
      <c r="C602">
        <f>IFERROR(((VLOOKUP(A602,'Interest Rates-10yr'!$A$9:$C$15239,2,FALSE))-B602),C601)</f>
        <v>0.5</v>
      </c>
      <c r="D602" s="98">
        <f>AVERAGE(C$10:C602)</f>
        <v>1.1174198988195618</v>
      </c>
      <c r="E602" s="2"/>
      <c r="G602" s="23"/>
    </row>
    <row r="603" spans="1:7" customFormat="1">
      <c r="A603" s="4">
        <v>23241</v>
      </c>
      <c r="B603">
        <v>3.5</v>
      </c>
      <c r="C603">
        <f>IFERROR(((VLOOKUP(A603,'Interest Rates-10yr'!$A$9:$C$15239,2,FALSE))-B603),C602)</f>
        <v>0.5</v>
      </c>
      <c r="D603" s="98">
        <f>AVERAGE(C$10:C603)</f>
        <v>1.1163804713804715</v>
      </c>
      <c r="E603" s="2"/>
      <c r="G603" s="23"/>
    </row>
    <row r="604" spans="1:7" customFormat="1">
      <c r="A604" s="4">
        <v>23242</v>
      </c>
      <c r="B604">
        <v>3.5</v>
      </c>
      <c r="C604">
        <f>IFERROR(((VLOOKUP(A604,'Interest Rates-10yr'!$A$9:$C$15239,2,FALSE))-B604),C603)</f>
        <v>0.49000000000000021</v>
      </c>
      <c r="D604" s="98">
        <f>AVERAGE(C$10:C604)</f>
        <v>1.1153277310924372</v>
      </c>
      <c r="E604" s="2"/>
      <c r="G604" s="23"/>
    </row>
    <row r="605" spans="1:7" customFormat="1">
      <c r="A605" s="4">
        <v>23243</v>
      </c>
      <c r="B605">
        <v>3.5</v>
      </c>
      <c r="C605">
        <f>IFERROR(((VLOOKUP(A605,'Interest Rates-10yr'!$A$9:$C$15239,2,FALSE))-B605),C604)</f>
        <v>0.49000000000000021</v>
      </c>
      <c r="D605" s="98">
        <f>AVERAGE(C$10:C605)</f>
        <v>1.1142785234899331</v>
      </c>
      <c r="E605" s="2"/>
      <c r="G605" s="23"/>
    </row>
    <row r="606" spans="1:7" customFormat="1">
      <c r="A606" s="4">
        <v>23244</v>
      </c>
      <c r="B606">
        <v>3.5</v>
      </c>
      <c r="C606">
        <f>IFERROR(((VLOOKUP(A606,'Interest Rates-10yr'!$A$9:$C$15239,2,FALSE))-B606),C605)</f>
        <v>0.5</v>
      </c>
      <c r="D606" s="98">
        <f>AVERAGE(C$10:C606)</f>
        <v>1.1132495812395311</v>
      </c>
      <c r="E606" s="2"/>
      <c r="G606" s="23"/>
    </row>
    <row r="607" spans="1:7" customFormat="1">
      <c r="A607" s="4">
        <v>23245</v>
      </c>
      <c r="B607">
        <v>3.5</v>
      </c>
      <c r="C607">
        <f>IFERROR(((VLOOKUP(A607,'Interest Rates-10yr'!$A$9:$C$15239,2,FALSE))-B607),C606)</f>
        <v>0.5</v>
      </c>
      <c r="D607" s="98">
        <f>AVERAGE(C$10:C607)</f>
        <v>1.1122240802675587</v>
      </c>
      <c r="E607" s="2"/>
      <c r="G607" s="23"/>
    </row>
    <row r="608" spans="1:7" customFormat="1">
      <c r="A608" s="4">
        <v>23246</v>
      </c>
      <c r="B608">
        <v>3.5</v>
      </c>
      <c r="C608">
        <f>IFERROR(((VLOOKUP(A608,'Interest Rates-10yr'!$A$9:$C$15239,2,FALSE))-B608),C607)</f>
        <v>0.5</v>
      </c>
      <c r="D608" s="98">
        <f>AVERAGE(C$10:C608)</f>
        <v>1.1112020033388983</v>
      </c>
      <c r="E608" s="2"/>
      <c r="G608" s="23"/>
    </row>
    <row r="609" spans="1:7" customFormat="1">
      <c r="A609" s="4">
        <v>23247</v>
      </c>
      <c r="B609">
        <v>3.5</v>
      </c>
      <c r="C609">
        <f>IFERROR(((VLOOKUP(A609,'Interest Rates-10yr'!$A$9:$C$15239,2,FALSE))-B609),C608)</f>
        <v>0.5</v>
      </c>
      <c r="D609" s="98">
        <f>AVERAGE(C$10:C609)</f>
        <v>1.1101833333333335</v>
      </c>
      <c r="E609" s="2"/>
      <c r="G609" s="23"/>
    </row>
    <row r="610" spans="1:7" customFormat="1">
      <c r="A610" s="4">
        <v>23248</v>
      </c>
      <c r="B610">
        <v>3.5</v>
      </c>
      <c r="C610">
        <f>IFERROR(((VLOOKUP(A610,'Interest Rates-10yr'!$A$9:$C$15239,2,FALSE))-B610),C609)</f>
        <v>0.5</v>
      </c>
      <c r="D610" s="98">
        <f>AVERAGE(C$10:C610)</f>
        <v>1.1091680532445927</v>
      </c>
      <c r="E610" s="2"/>
      <c r="G610" s="23"/>
    </row>
    <row r="611" spans="1:7" customFormat="1">
      <c r="A611" s="4">
        <v>23249</v>
      </c>
      <c r="B611">
        <v>3.5</v>
      </c>
      <c r="C611">
        <f>IFERROR(((VLOOKUP(A611,'Interest Rates-10yr'!$A$9:$C$15239,2,FALSE))-B611),C610)</f>
        <v>0.5</v>
      </c>
      <c r="D611" s="98">
        <f>AVERAGE(C$10:C611)</f>
        <v>1.1081561461794023</v>
      </c>
      <c r="E611" s="2"/>
      <c r="G611" s="23"/>
    </row>
    <row r="612" spans="1:7" customFormat="1">
      <c r="A612" s="4">
        <v>23250</v>
      </c>
      <c r="B612">
        <v>3.5</v>
      </c>
      <c r="C612">
        <f>IFERROR(((VLOOKUP(A612,'Interest Rates-10yr'!$A$9:$C$15239,2,FALSE))-B612),C611)</f>
        <v>0.5</v>
      </c>
      <c r="D612" s="98">
        <f>AVERAGE(C$10:C612)</f>
        <v>1.1071475953565508</v>
      </c>
      <c r="E612" s="2"/>
      <c r="G612" s="23"/>
    </row>
    <row r="613" spans="1:7" customFormat="1">
      <c r="A613" s="4">
        <v>23251</v>
      </c>
      <c r="B613">
        <v>3.38</v>
      </c>
      <c r="C613">
        <f>IFERROR(((VLOOKUP(A613,'Interest Rates-10yr'!$A$9:$C$15239,2,FALSE))-B613),C612)</f>
        <v>0.62000000000000011</v>
      </c>
      <c r="D613" s="98">
        <f>AVERAGE(C$10:C613)</f>
        <v>1.1063410596026493</v>
      </c>
      <c r="E613" s="2"/>
      <c r="G613" s="23"/>
    </row>
    <row r="614" spans="1:7" customFormat="1">
      <c r="A614" s="4">
        <v>23252</v>
      </c>
      <c r="B614">
        <v>3.5</v>
      </c>
      <c r="C614">
        <f>IFERROR(((VLOOKUP(A614,'Interest Rates-10yr'!$A$9:$C$15239,2,FALSE))-B614),C613)</f>
        <v>0.50999999999999979</v>
      </c>
      <c r="D614" s="98">
        <f>AVERAGE(C$10:C614)</f>
        <v>1.1053553719008267</v>
      </c>
      <c r="E614" s="2"/>
      <c r="G614" s="23"/>
    </row>
    <row r="615" spans="1:7" customFormat="1">
      <c r="A615" s="4">
        <v>23253</v>
      </c>
      <c r="B615">
        <v>3.5</v>
      </c>
      <c r="C615">
        <f>IFERROR(((VLOOKUP(A615,'Interest Rates-10yr'!$A$9:$C$15239,2,FALSE))-B615),C614)</f>
        <v>0.51999999999999957</v>
      </c>
      <c r="D615" s="98">
        <f>AVERAGE(C$10:C615)</f>
        <v>1.1043894389438946</v>
      </c>
      <c r="E615" s="2"/>
      <c r="G615" s="23"/>
    </row>
    <row r="616" spans="1:7" customFormat="1">
      <c r="A616" s="4">
        <v>23254</v>
      </c>
      <c r="B616">
        <v>3.5</v>
      </c>
      <c r="C616">
        <f>IFERROR(((VLOOKUP(A616,'Interest Rates-10yr'!$A$9:$C$15239,2,FALSE))-B616),C615)</f>
        <v>0.51999999999999957</v>
      </c>
      <c r="D616" s="98">
        <f>AVERAGE(C$10:C616)</f>
        <v>1.1034266886326196</v>
      </c>
      <c r="E616" s="2"/>
      <c r="G616" s="23"/>
    </row>
    <row r="617" spans="1:7" customFormat="1">
      <c r="A617" s="4">
        <v>23255</v>
      </c>
      <c r="B617">
        <v>3.5</v>
      </c>
      <c r="C617">
        <f>IFERROR(((VLOOKUP(A617,'Interest Rates-10yr'!$A$9:$C$15239,2,FALSE))-B617),C616)</f>
        <v>0.51999999999999957</v>
      </c>
      <c r="D617" s="98">
        <f>AVERAGE(C$10:C617)</f>
        <v>1.1024671052631581</v>
      </c>
      <c r="E617" s="2"/>
      <c r="G617" s="23"/>
    </row>
    <row r="618" spans="1:7" customFormat="1">
      <c r="A618" s="4">
        <v>23256</v>
      </c>
      <c r="B618">
        <v>3.5</v>
      </c>
      <c r="C618">
        <f>IFERROR(((VLOOKUP(A618,'Interest Rates-10yr'!$A$9:$C$15239,2,FALSE))-B618),C617)</f>
        <v>0.51999999999999957</v>
      </c>
      <c r="D618" s="98">
        <f>AVERAGE(C$10:C618)</f>
        <v>1.1015106732348112</v>
      </c>
      <c r="E618" s="2"/>
      <c r="G618" s="23"/>
    </row>
    <row r="619" spans="1:7" customFormat="1">
      <c r="A619" s="4">
        <v>23257</v>
      </c>
      <c r="B619">
        <v>3.5</v>
      </c>
      <c r="C619">
        <f>IFERROR(((VLOOKUP(A619,'Interest Rates-10yr'!$A$9:$C$15239,2,FALSE))-B619),C618)</f>
        <v>0.53000000000000025</v>
      </c>
      <c r="D619" s="98">
        <f>AVERAGE(C$10:C619)</f>
        <v>1.1005737704918033</v>
      </c>
      <c r="E619" s="2"/>
      <c r="G619" s="23"/>
    </row>
    <row r="620" spans="1:7" customFormat="1">
      <c r="A620" s="4">
        <v>23258</v>
      </c>
      <c r="B620">
        <v>3.5</v>
      </c>
      <c r="C620">
        <f>IFERROR(((VLOOKUP(A620,'Interest Rates-10yr'!$A$9:$C$15239,2,FALSE))-B620),C619)</f>
        <v>0.54</v>
      </c>
      <c r="D620" s="98">
        <f>AVERAGE(C$10:C620)</f>
        <v>1.0996563011456628</v>
      </c>
      <c r="E620" s="2"/>
      <c r="G620" s="23"/>
    </row>
    <row r="621" spans="1:7" customFormat="1">
      <c r="A621" s="4">
        <v>23259</v>
      </c>
      <c r="B621">
        <v>3.5</v>
      </c>
      <c r="C621">
        <f>IFERROR(((VLOOKUP(A621,'Interest Rates-10yr'!$A$9:$C$15239,2,FALSE))-B621),C620)</f>
        <v>0.58000000000000007</v>
      </c>
      <c r="D621" s="98">
        <f>AVERAGE(C$10:C621)</f>
        <v>1.0988071895424838</v>
      </c>
      <c r="E621" s="2"/>
      <c r="G621" s="23"/>
    </row>
    <row r="622" spans="1:7" customFormat="1">
      <c r="A622" s="4">
        <v>23260</v>
      </c>
      <c r="B622">
        <v>3.5</v>
      </c>
      <c r="C622">
        <f>IFERROR(((VLOOKUP(A622,'Interest Rates-10yr'!$A$9:$C$15239,2,FALSE))-B622),C621)</f>
        <v>0.58999999999999986</v>
      </c>
      <c r="D622" s="98">
        <f>AVERAGE(C$10:C622)</f>
        <v>1.0979771615008158</v>
      </c>
      <c r="E622" s="2"/>
      <c r="G622" s="23"/>
    </row>
    <row r="623" spans="1:7" customFormat="1">
      <c r="A623" s="4">
        <v>23261</v>
      </c>
      <c r="B623">
        <v>3.5</v>
      </c>
      <c r="C623">
        <f>IFERROR(((VLOOKUP(A623,'Interest Rates-10yr'!$A$9:$C$15239,2,FALSE))-B623),C622)</f>
        <v>0.58999999999999986</v>
      </c>
      <c r="D623" s="98">
        <f>AVERAGE(C$10:C623)</f>
        <v>1.0971498371335506</v>
      </c>
      <c r="E623" s="2"/>
      <c r="G623" s="23"/>
    </row>
    <row r="624" spans="1:7" customFormat="1">
      <c r="A624" s="4">
        <v>23262</v>
      </c>
      <c r="B624">
        <v>3.5</v>
      </c>
      <c r="C624">
        <f>IFERROR(((VLOOKUP(A624,'Interest Rates-10yr'!$A$9:$C$15239,2,FALSE))-B624),C623)</f>
        <v>0.58999999999999986</v>
      </c>
      <c r="D624" s="98">
        <f>AVERAGE(C$10:C624)</f>
        <v>1.0963252032520328</v>
      </c>
      <c r="E624" s="2"/>
      <c r="G624" s="23"/>
    </row>
    <row r="625" spans="1:7" customFormat="1">
      <c r="A625" s="4">
        <v>23263</v>
      </c>
      <c r="B625">
        <v>3.5</v>
      </c>
      <c r="C625">
        <f>IFERROR(((VLOOKUP(A625,'Interest Rates-10yr'!$A$9:$C$15239,2,FALSE))-B625),C624)</f>
        <v>0.58999999999999986</v>
      </c>
      <c r="D625" s="98">
        <f>AVERAGE(C$10:C625)</f>
        <v>1.0955032467532471</v>
      </c>
      <c r="E625" s="2"/>
      <c r="G625" s="23"/>
    </row>
    <row r="626" spans="1:7" customFormat="1">
      <c r="A626" s="4">
        <v>23264</v>
      </c>
      <c r="B626">
        <v>3.5</v>
      </c>
      <c r="C626">
        <f>IFERROR(((VLOOKUP(A626,'Interest Rates-10yr'!$A$9:$C$15239,2,FALSE))-B626),C625)</f>
        <v>0.58999999999999986</v>
      </c>
      <c r="D626" s="98">
        <f>AVERAGE(C$10:C626)</f>
        <v>1.0946839546191252</v>
      </c>
      <c r="E626" s="2"/>
      <c r="G626" s="23"/>
    </row>
    <row r="627" spans="1:7" customFormat="1">
      <c r="A627" s="4">
        <v>23265</v>
      </c>
      <c r="B627">
        <v>3.5</v>
      </c>
      <c r="C627">
        <f>IFERROR(((VLOOKUP(A627,'Interest Rates-10yr'!$A$9:$C$15239,2,FALSE))-B627),C626)</f>
        <v>0.58999999999999986</v>
      </c>
      <c r="D627" s="98">
        <f>AVERAGE(C$10:C627)</f>
        <v>1.0938673139158579</v>
      </c>
      <c r="E627" s="2"/>
      <c r="G627" s="23"/>
    </row>
    <row r="628" spans="1:7" customFormat="1">
      <c r="A628" s="4">
        <v>23266</v>
      </c>
      <c r="B628">
        <v>3.5</v>
      </c>
      <c r="C628">
        <f>IFERROR(((VLOOKUP(A628,'Interest Rates-10yr'!$A$9:$C$15239,2,FALSE))-B628),C627)</f>
        <v>0.58999999999999986</v>
      </c>
      <c r="D628" s="98">
        <f>AVERAGE(C$10:C628)</f>
        <v>1.0930533117932153</v>
      </c>
      <c r="E628" s="2"/>
      <c r="G628" s="23"/>
    </row>
    <row r="629" spans="1:7" customFormat="1">
      <c r="A629" s="4">
        <v>23267</v>
      </c>
      <c r="B629">
        <v>3.5</v>
      </c>
      <c r="C629">
        <f>IFERROR(((VLOOKUP(A629,'Interest Rates-10yr'!$A$9:$C$15239,2,FALSE))-B629),C628)</f>
        <v>0.58999999999999986</v>
      </c>
      <c r="D629" s="98">
        <f>AVERAGE(C$10:C629)</f>
        <v>1.0922419354838715</v>
      </c>
      <c r="E629" s="2"/>
      <c r="G629" s="23"/>
    </row>
    <row r="630" spans="1:7" customFormat="1">
      <c r="A630" s="4">
        <v>23268</v>
      </c>
      <c r="B630">
        <v>3.5</v>
      </c>
      <c r="C630">
        <f>IFERROR(((VLOOKUP(A630,'Interest Rates-10yr'!$A$9:$C$15239,2,FALSE))-B630),C629)</f>
        <v>0.58999999999999986</v>
      </c>
      <c r="D630" s="98">
        <f>AVERAGE(C$10:C630)</f>
        <v>1.091433172302738</v>
      </c>
      <c r="E630" s="2"/>
      <c r="G630" s="23"/>
    </row>
    <row r="631" spans="1:7" customFormat="1">
      <c r="A631" s="4">
        <v>23269</v>
      </c>
      <c r="B631">
        <v>3.5</v>
      </c>
      <c r="C631">
        <f>IFERROR(((VLOOKUP(A631,'Interest Rates-10yr'!$A$9:$C$15239,2,FALSE))-B631),C630)</f>
        <v>0.58999999999999986</v>
      </c>
      <c r="D631" s="98">
        <f>AVERAGE(C$10:C631)</f>
        <v>1.0906270096463029</v>
      </c>
      <c r="E631" s="2"/>
      <c r="G631" s="23"/>
    </row>
    <row r="632" spans="1:7" customFormat="1">
      <c r="A632" s="4">
        <v>23270</v>
      </c>
      <c r="B632">
        <v>3.5</v>
      </c>
      <c r="C632">
        <f>IFERROR(((VLOOKUP(A632,'Interest Rates-10yr'!$A$9:$C$15239,2,FALSE))-B632),C631)</f>
        <v>0.58999999999999986</v>
      </c>
      <c r="D632" s="98">
        <f>AVERAGE(C$10:C632)</f>
        <v>1.0898234349919749</v>
      </c>
      <c r="E632" s="2"/>
      <c r="G632" s="23"/>
    </row>
    <row r="633" spans="1:7" customFormat="1">
      <c r="A633" s="4">
        <v>23271</v>
      </c>
      <c r="B633">
        <v>3.5</v>
      </c>
      <c r="C633">
        <f>IFERROR(((VLOOKUP(A633,'Interest Rates-10yr'!$A$9:$C$15239,2,FALSE))-B633),C632)</f>
        <v>0.58999999999999986</v>
      </c>
      <c r="D633" s="98">
        <f>AVERAGE(C$10:C633)</f>
        <v>1.0890224358974365</v>
      </c>
      <c r="E633" s="2"/>
      <c r="G633" s="23"/>
    </row>
    <row r="634" spans="1:7" customFormat="1">
      <c r="A634" s="4">
        <v>23272</v>
      </c>
      <c r="B634">
        <v>3</v>
      </c>
      <c r="C634">
        <f>IFERROR(((VLOOKUP(A634,'Interest Rates-10yr'!$A$9:$C$15239,2,FALSE))-B634),C633)</f>
        <v>1.08</v>
      </c>
      <c r="D634" s="98">
        <f>AVERAGE(C$10:C634)</f>
        <v>1.0890080000000006</v>
      </c>
      <c r="E634" s="2"/>
      <c r="G634" s="23"/>
    </row>
    <row r="635" spans="1:7" customFormat="1">
      <c r="A635" s="4">
        <v>23273</v>
      </c>
      <c r="B635">
        <v>3.5</v>
      </c>
      <c r="C635">
        <f>IFERROR(((VLOOKUP(A635,'Interest Rates-10yr'!$A$9:$C$15239,2,FALSE))-B635),C634)</f>
        <v>0.58000000000000007</v>
      </c>
      <c r="D635" s="98">
        <f>AVERAGE(C$10:C635)</f>
        <v>1.0881948881789145</v>
      </c>
      <c r="E635" s="2"/>
      <c r="G635" s="23"/>
    </row>
    <row r="636" spans="1:7" customFormat="1">
      <c r="A636" s="4">
        <v>23274</v>
      </c>
      <c r="B636">
        <v>3.5</v>
      </c>
      <c r="C636">
        <f>IFERROR(((VLOOKUP(A636,'Interest Rates-10yr'!$A$9:$C$15239,2,FALSE))-B636),C635)</f>
        <v>0.57000000000000028</v>
      </c>
      <c r="D636" s="98">
        <f>AVERAGE(C$10:C636)</f>
        <v>1.0873684210526324</v>
      </c>
      <c r="E636" s="2"/>
      <c r="G636" s="23"/>
    </row>
    <row r="637" spans="1:7" customFormat="1">
      <c r="A637" s="4">
        <v>23275</v>
      </c>
      <c r="B637">
        <v>3.5</v>
      </c>
      <c r="C637">
        <f>IFERROR(((VLOOKUP(A637,'Interest Rates-10yr'!$A$9:$C$15239,2,FALSE))-B637),C636)</f>
        <v>0.57000000000000028</v>
      </c>
      <c r="D637" s="98">
        <f>AVERAGE(C$10:C637)</f>
        <v>1.086544585987262</v>
      </c>
      <c r="E637" s="2"/>
      <c r="G637" s="23"/>
    </row>
    <row r="638" spans="1:7" customFormat="1">
      <c r="A638" s="4">
        <v>23276</v>
      </c>
      <c r="B638">
        <v>3.5</v>
      </c>
      <c r="C638">
        <f>IFERROR(((VLOOKUP(A638,'Interest Rates-10yr'!$A$9:$C$15239,2,FALSE))-B638),C637)</f>
        <v>0.57000000000000028</v>
      </c>
      <c r="D638" s="98">
        <f>AVERAGE(C$10:C638)</f>
        <v>1.0857233704292537</v>
      </c>
      <c r="E638" s="2"/>
      <c r="G638" s="23"/>
    </row>
    <row r="639" spans="1:7" customFormat="1">
      <c r="A639" s="4">
        <v>23277</v>
      </c>
      <c r="B639">
        <v>3.5</v>
      </c>
      <c r="C639">
        <f>IFERROR(((VLOOKUP(A639,'Interest Rates-10yr'!$A$9:$C$15239,2,FALSE))-B639),C638)</f>
        <v>0.57000000000000028</v>
      </c>
      <c r="D639" s="98">
        <f>AVERAGE(C$10:C639)</f>
        <v>1.0849047619047629</v>
      </c>
      <c r="E639" s="2"/>
      <c r="G639" s="23"/>
    </row>
    <row r="640" spans="1:7" customFormat="1">
      <c r="A640" s="4">
        <v>23278</v>
      </c>
      <c r="B640">
        <v>3.38</v>
      </c>
      <c r="C640">
        <f>IFERROR(((VLOOKUP(A640,'Interest Rates-10yr'!$A$9:$C$15239,2,FALSE))-B640),C639)</f>
        <v>0.70000000000000018</v>
      </c>
      <c r="D640" s="98">
        <f>AVERAGE(C$10:C640)</f>
        <v>1.0842947702060233</v>
      </c>
      <c r="E640" s="2"/>
      <c r="G640" s="23"/>
    </row>
    <row r="641" spans="1:7" customFormat="1">
      <c r="A641" s="4">
        <v>23279</v>
      </c>
      <c r="B641">
        <v>3.5</v>
      </c>
      <c r="C641">
        <f>IFERROR(((VLOOKUP(A641,'Interest Rates-10yr'!$A$9:$C$15239,2,FALSE))-B641),C640)</f>
        <v>0.58000000000000007</v>
      </c>
      <c r="D641" s="98">
        <f>AVERAGE(C$10:C641)</f>
        <v>1.0834968354430392</v>
      </c>
      <c r="E641" s="2"/>
      <c r="G641" s="23"/>
    </row>
    <row r="642" spans="1:7" customFormat="1">
      <c r="A642" s="4">
        <v>23280</v>
      </c>
      <c r="B642">
        <v>3.5</v>
      </c>
      <c r="C642">
        <f>IFERROR(((VLOOKUP(A642,'Interest Rates-10yr'!$A$9:$C$15239,2,FALSE))-B642),C641)</f>
        <v>0.58000000000000007</v>
      </c>
      <c r="D642" s="98">
        <f>AVERAGE(C$10:C642)</f>
        <v>1.0827014218009492</v>
      </c>
      <c r="E642" s="2"/>
      <c r="G642" s="23"/>
    </row>
    <row r="643" spans="1:7" customFormat="1">
      <c r="A643" s="4">
        <v>23281</v>
      </c>
      <c r="B643">
        <v>3.5</v>
      </c>
      <c r="C643">
        <f>IFERROR(((VLOOKUP(A643,'Interest Rates-10yr'!$A$9:$C$15239,2,FALSE))-B643),C642)</f>
        <v>0.57000000000000028</v>
      </c>
      <c r="D643" s="98">
        <f>AVERAGE(C$10:C643)</f>
        <v>1.0818927444794966</v>
      </c>
      <c r="E643" s="2"/>
      <c r="G643" s="23"/>
    </row>
    <row r="644" spans="1:7" customFormat="1">
      <c r="A644" s="4">
        <v>23282</v>
      </c>
      <c r="B644">
        <v>3.5</v>
      </c>
      <c r="C644">
        <f>IFERROR(((VLOOKUP(A644,'Interest Rates-10yr'!$A$9:$C$15239,2,FALSE))-B644),C643)</f>
        <v>0.57000000000000028</v>
      </c>
      <c r="D644" s="98">
        <f>AVERAGE(C$10:C644)</f>
        <v>1.0810866141732298</v>
      </c>
      <c r="E644" s="2"/>
      <c r="G644" s="23"/>
    </row>
    <row r="645" spans="1:7" customFormat="1">
      <c r="A645" s="4">
        <v>23283</v>
      </c>
      <c r="B645">
        <v>3.5</v>
      </c>
      <c r="C645">
        <f>IFERROR(((VLOOKUP(A645,'Interest Rates-10yr'!$A$9:$C$15239,2,FALSE))-B645),C644)</f>
        <v>0.57000000000000028</v>
      </c>
      <c r="D645" s="98">
        <f>AVERAGE(C$10:C645)</f>
        <v>1.080283018867926</v>
      </c>
      <c r="E645" s="2"/>
      <c r="G645" s="23"/>
    </row>
    <row r="646" spans="1:7" customFormat="1">
      <c r="A646" s="4">
        <v>23284</v>
      </c>
      <c r="B646">
        <v>3.5</v>
      </c>
      <c r="C646">
        <f>IFERROR(((VLOOKUP(A646,'Interest Rates-10yr'!$A$9:$C$15239,2,FALSE))-B646),C645)</f>
        <v>0.57000000000000028</v>
      </c>
      <c r="D646" s="98">
        <f>AVERAGE(C$10:C646)</f>
        <v>1.0794819466248053</v>
      </c>
      <c r="E646" s="2"/>
      <c r="G646" s="23"/>
    </row>
    <row r="647" spans="1:7" customFormat="1">
      <c r="A647" s="4">
        <v>23285</v>
      </c>
      <c r="B647">
        <v>3.5</v>
      </c>
      <c r="C647">
        <f>IFERROR(((VLOOKUP(A647,'Interest Rates-10yr'!$A$9:$C$15239,2,FALSE))-B647),C646)</f>
        <v>0.57000000000000028</v>
      </c>
      <c r="D647" s="98">
        <f>AVERAGE(C$10:C647)</f>
        <v>1.0786833855799389</v>
      </c>
      <c r="E647" s="2"/>
      <c r="G647" s="23"/>
    </row>
    <row r="648" spans="1:7" customFormat="1">
      <c r="A648" s="4">
        <v>23286</v>
      </c>
      <c r="B648">
        <v>3.5</v>
      </c>
      <c r="C648">
        <f>IFERROR(((VLOOKUP(A648,'Interest Rates-10yr'!$A$9:$C$15239,2,FALSE))-B648),C647)</f>
        <v>0.57000000000000028</v>
      </c>
      <c r="D648" s="98">
        <f>AVERAGE(C$10:C648)</f>
        <v>1.0778873239436637</v>
      </c>
      <c r="E648" s="2"/>
      <c r="G648" s="23"/>
    </row>
    <row r="649" spans="1:7" customFormat="1">
      <c r="A649" s="4">
        <v>23287</v>
      </c>
      <c r="B649">
        <v>3.5</v>
      </c>
      <c r="C649">
        <f>IFERROR(((VLOOKUP(A649,'Interest Rates-10yr'!$A$9:$C$15239,2,FALSE))-B649),C648)</f>
        <v>0.57000000000000028</v>
      </c>
      <c r="D649" s="98">
        <f>AVERAGE(C$10:C649)</f>
        <v>1.0770937500000017</v>
      </c>
      <c r="E649" s="2"/>
      <c r="G649" s="23"/>
    </row>
    <row r="650" spans="1:7" customFormat="1">
      <c r="A650" s="4">
        <v>23288</v>
      </c>
      <c r="B650">
        <v>3.5</v>
      </c>
      <c r="C650">
        <f>IFERROR(((VLOOKUP(A650,'Interest Rates-10yr'!$A$9:$C$15239,2,FALSE))-B650),C649)</f>
        <v>0.58000000000000007</v>
      </c>
      <c r="D650" s="98">
        <f>AVERAGE(C$10:C650)</f>
        <v>1.0763182527301112</v>
      </c>
      <c r="E650" s="2"/>
      <c r="G650" s="23"/>
    </row>
    <row r="651" spans="1:7" customFormat="1">
      <c r="A651" s="4">
        <v>23289</v>
      </c>
      <c r="B651">
        <v>3.5</v>
      </c>
      <c r="C651">
        <f>IFERROR(((VLOOKUP(A651,'Interest Rates-10yr'!$A$9:$C$15239,2,FALSE))-B651),C650)</f>
        <v>0.58000000000000007</v>
      </c>
      <c r="D651" s="98">
        <f>AVERAGE(C$10:C651)</f>
        <v>1.0755451713395658</v>
      </c>
      <c r="E651" s="2"/>
      <c r="G651" s="23"/>
    </row>
    <row r="652" spans="1:7" customFormat="1">
      <c r="A652" s="4">
        <v>23290</v>
      </c>
      <c r="B652">
        <v>3.5</v>
      </c>
      <c r="C652">
        <f>IFERROR(((VLOOKUP(A652,'Interest Rates-10yr'!$A$9:$C$15239,2,FALSE))-B652),C651)</f>
        <v>0.58000000000000007</v>
      </c>
      <c r="D652" s="98">
        <f>AVERAGE(C$10:C652)</f>
        <v>1.0747744945567672</v>
      </c>
      <c r="E652" s="2"/>
      <c r="G652" s="23"/>
    </row>
    <row r="653" spans="1:7" customFormat="1">
      <c r="A653" s="4">
        <v>23291</v>
      </c>
      <c r="B653">
        <v>3.5</v>
      </c>
      <c r="C653">
        <f>IFERROR(((VLOOKUP(A653,'Interest Rates-10yr'!$A$9:$C$15239,2,FALSE))-B653),C652)</f>
        <v>0.58000000000000007</v>
      </c>
      <c r="D653" s="98">
        <f>AVERAGE(C$10:C653)</f>
        <v>1.0740062111801263</v>
      </c>
      <c r="E653" s="2"/>
      <c r="G653" s="23"/>
    </row>
    <row r="654" spans="1:7" customFormat="1">
      <c r="A654" s="4">
        <v>23292</v>
      </c>
      <c r="B654">
        <v>3.38</v>
      </c>
      <c r="C654">
        <f>IFERROR(((VLOOKUP(A654,'Interest Rates-10yr'!$A$9:$C$15239,2,FALSE))-B654),C653)</f>
        <v>0.71</v>
      </c>
      <c r="D654" s="98">
        <f>AVERAGE(C$10:C654)</f>
        <v>1.0734418604651184</v>
      </c>
      <c r="E654" s="2"/>
      <c r="G654" s="23"/>
    </row>
    <row r="655" spans="1:7" customFormat="1">
      <c r="A655" s="4">
        <v>23293</v>
      </c>
      <c r="B655">
        <v>3.5</v>
      </c>
      <c r="C655">
        <f>IFERROR(((VLOOKUP(A655,'Interest Rates-10yr'!$A$9:$C$15239,2,FALSE))-B655),C654)</f>
        <v>0.59999999999999964</v>
      </c>
      <c r="D655" s="98">
        <f>AVERAGE(C$10:C655)</f>
        <v>1.0727089783281756</v>
      </c>
      <c r="E655" s="2"/>
      <c r="G655" s="23"/>
    </row>
    <row r="656" spans="1:7" customFormat="1">
      <c r="A656" s="4">
        <v>23294</v>
      </c>
      <c r="B656">
        <v>3.5</v>
      </c>
      <c r="C656">
        <f>IFERROR(((VLOOKUP(A656,'Interest Rates-10yr'!$A$9:$C$15239,2,FALSE))-B656),C655)</f>
        <v>0.59999999999999964</v>
      </c>
      <c r="D656" s="98">
        <f>AVERAGE(C$10:C656)</f>
        <v>1.0719783616692449</v>
      </c>
      <c r="E656" s="2"/>
      <c r="G656" s="23"/>
    </row>
    <row r="657" spans="1:7" customFormat="1">
      <c r="A657" s="4">
        <v>23295</v>
      </c>
      <c r="B657">
        <v>3.5</v>
      </c>
      <c r="C657">
        <f>IFERROR(((VLOOKUP(A657,'Interest Rates-10yr'!$A$9:$C$15239,2,FALSE))-B657),C656)</f>
        <v>0.59999999999999964</v>
      </c>
      <c r="D657" s="98">
        <f>AVERAGE(C$10:C657)</f>
        <v>1.0712500000000023</v>
      </c>
      <c r="E657" s="2"/>
      <c r="G657" s="23"/>
    </row>
    <row r="658" spans="1:7" customFormat="1">
      <c r="A658" s="4">
        <v>23296</v>
      </c>
      <c r="B658">
        <v>3.5</v>
      </c>
      <c r="C658">
        <f>IFERROR(((VLOOKUP(A658,'Interest Rates-10yr'!$A$9:$C$15239,2,FALSE))-B658),C657)</f>
        <v>0.59999999999999964</v>
      </c>
      <c r="D658" s="98">
        <f>AVERAGE(C$10:C658)</f>
        <v>1.0705238828967665</v>
      </c>
      <c r="E658" s="2"/>
      <c r="G658" s="23"/>
    </row>
    <row r="659" spans="1:7" customFormat="1">
      <c r="A659" s="4">
        <v>23297</v>
      </c>
      <c r="B659">
        <v>3.5</v>
      </c>
      <c r="C659">
        <f>IFERROR(((VLOOKUP(A659,'Interest Rates-10yr'!$A$9:$C$15239,2,FALSE))-B659),C658)</f>
        <v>0.59999999999999964</v>
      </c>
      <c r="D659" s="98">
        <f>AVERAGE(C$10:C659)</f>
        <v>1.0698000000000023</v>
      </c>
      <c r="E659" s="2"/>
      <c r="G659" s="23"/>
    </row>
    <row r="660" spans="1:7" customFormat="1">
      <c r="A660" s="4">
        <v>23298</v>
      </c>
      <c r="B660">
        <v>3.5</v>
      </c>
      <c r="C660">
        <f>IFERROR(((VLOOKUP(A660,'Interest Rates-10yr'!$A$9:$C$15239,2,FALSE))-B660),C659)</f>
        <v>0.59999999999999964</v>
      </c>
      <c r="D660" s="98">
        <f>AVERAGE(C$10:C660)</f>
        <v>1.0690783410138271</v>
      </c>
      <c r="E660" s="2"/>
      <c r="G660" s="23"/>
    </row>
    <row r="661" spans="1:7" customFormat="1">
      <c r="A661" s="4">
        <v>23299</v>
      </c>
      <c r="B661">
        <v>3.5</v>
      </c>
      <c r="C661">
        <f>IFERROR(((VLOOKUP(A661,'Interest Rates-10yr'!$A$9:$C$15239,2,FALSE))-B661),C660)</f>
        <v>0.61000000000000032</v>
      </c>
      <c r="D661" s="98">
        <f>AVERAGE(C$10:C661)</f>
        <v>1.0683742331288366</v>
      </c>
      <c r="E661" s="2"/>
      <c r="G661" s="23"/>
    </row>
    <row r="662" spans="1:7" customFormat="1">
      <c r="A662" s="4">
        <v>23300</v>
      </c>
      <c r="B662">
        <v>3.5</v>
      </c>
      <c r="C662">
        <f>IFERROR(((VLOOKUP(A662,'Interest Rates-10yr'!$A$9:$C$15239,2,FALSE))-B662),C661)</f>
        <v>0.61000000000000032</v>
      </c>
      <c r="D662" s="98">
        <f>AVERAGE(C$10:C662)</f>
        <v>1.0676722817764188</v>
      </c>
      <c r="E662" s="2"/>
      <c r="G662" s="23"/>
    </row>
    <row r="663" spans="1:7" customFormat="1">
      <c r="A663" s="4">
        <v>23301</v>
      </c>
      <c r="B663">
        <v>3.5</v>
      </c>
      <c r="C663">
        <f>IFERROR(((VLOOKUP(A663,'Interest Rates-10yr'!$A$9:$C$15239,2,FALSE))-B663),C662)</f>
        <v>0.62000000000000011</v>
      </c>
      <c r="D663" s="98">
        <f>AVERAGE(C$10:C663)</f>
        <v>1.0669877675841002</v>
      </c>
      <c r="E663" s="2"/>
      <c r="G663" s="23"/>
    </row>
    <row r="664" spans="1:7" customFormat="1">
      <c r="A664" s="4">
        <v>23302</v>
      </c>
      <c r="B664">
        <v>3.5</v>
      </c>
      <c r="C664">
        <f>IFERROR(((VLOOKUP(A664,'Interest Rates-10yr'!$A$9:$C$15239,2,FALSE))-B664),C663)</f>
        <v>0.62000000000000011</v>
      </c>
      <c r="D664" s="98">
        <f>AVERAGE(C$10:C664)</f>
        <v>1.0663053435114527</v>
      </c>
      <c r="E664" s="2"/>
      <c r="G664" s="23"/>
    </row>
    <row r="665" spans="1:7" customFormat="1">
      <c r="A665" s="4">
        <v>23303</v>
      </c>
      <c r="B665">
        <v>3.5</v>
      </c>
      <c r="C665">
        <f>IFERROR(((VLOOKUP(A665,'Interest Rates-10yr'!$A$9:$C$15239,2,FALSE))-B665),C664)</f>
        <v>0.62000000000000011</v>
      </c>
      <c r="D665" s="98">
        <f>AVERAGE(C$10:C665)</f>
        <v>1.0656250000000023</v>
      </c>
      <c r="E665" s="2"/>
      <c r="G665" s="23"/>
    </row>
    <row r="666" spans="1:7" customFormat="1">
      <c r="A666" s="4">
        <v>23304</v>
      </c>
      <c r="B666">
        <v>3.5</v>
      </c>
      <c r="C666">
        <f>IFERROR(((VLOOKUP(A666,'Interest Rates-10yr'!$A$9:$C$15239,2,FALSE))-B666),C665)</f>
        <v>0.62000000000000011</v>
      </c>
      <c r="D666" s="98">
        <f>AVERAGE(C$10:C666)</f>
        <v>1.0649467275494697</v>
      </c>
      <c r="E666" s="2"/>
      <c r="G666" s="23"/>
    </row>
    <row r="667" spans="1:7" customFormat="1">
      <c r="A667" s="4">
        <v>23305</v>
      </c>
      <c r="B667">
        <v>3.5</v>
      </c>
      <c r="C667">
        <f>IFERROR(((VLOOKUP(A667,'Interest Rates-10yr'!$A$9:$C$15239,2,FALSE))-B667),C666)</f>
        <v>0.62000000000000011</v>
      </c>
      <c r="D667" s="98">
        <f>AVERAGE(C$10:C667)</f>
        <v>1.0642705167173276</v>
      </c>
      <c r="E667" s="2"/>
      <c r="G667" s="23"/>
    </row>
    <row r="668" spans="1:7" customFormat="1">
      <c r="A668" s="4">
        <v>23306</v>
      </c>
      <c r="B668">
        <v>3.5</v>
      </c>
      <c r="C668">
        <f>IFERROR(((VLOOKUP(A668,'Interest Rates-10yr'!$A$9:$C$15239,2,FALSE))-B668),C667)</f>
        <v>0.61000000000000032</v>
      </c>
      <c r="D668" s="98">
        <f>AVERAGE(C$10:C668)</f>
        <v>1.063581183611535</v>
      </c>
      <c r="E668" s="2"/>
      <c r="G668" s="23"/>
    </row>
    <row r="669" spans="1:7" customFormat="1">
      <c r="A669" s="4">
        <v>23307</v>
      </c>
      <c r="B669">
        <v>3.5</v>
      </c>
      <c r="C669">
        <f>IFERROR(((VLOOKUP(A669,'Interest Rates-10yr'!$A$9:$C$15239,2,FALSE))-B669),C668)</f>
        <v>0.62000000000000011</v>
      </c>
      <c r="D669" s="98">
        <f>AVERAGE(C$10:C669)</f>
        <v>1.0629090909090932</v>
      </c>
      <c r="E669" s="2"/>
      <c r="G669" s="23"/>
    </row>
    <row r="670" spans="1:7" customFormat="1">
      <c r="A670" s="4">
        <v>23308</v>
      </c>
      <c r="B670">
        <v>3.5</v>
      </c>
      <c r="C670">
        <f>IFERROR(((VLOOKUP(A670,'Interest Rates-10yr'!$A$9:$C$15239,2,FALSE))-B670),C669)</f>
        <v>0.61000000000000032</v>
      </c>
      <c r="D670" s="98">
        <f>AVERAGE(C$10:C670)</f>
        <v>1.0622239031770069</v>
      </c>
      <c r="E670" s="2"/>
      <c r="G670" s="23"/>
    </row>
    <row r="671" spans="1:7" customFormat="1">
      <c r="A671" s="4">
        <v>23309</v>
      </c>
      <c r="B671">
        <v>3.5</v>
      </c>
      <c r="C671">
        <f>IFERROR(((VLOOKUP(A671,'Interest Rates-10yr'!$A$9:$C$15239,2,FALSE))-B671),C670)</f>
        <v>0.62000000000000011</v>
      </c>
      <c r="D671" s="98">
        <f>AVERAGE(C$10:C671)</f>
        <v>1.0615558912386731</v>
      </c>
      <c r="E671" s="2"/>
      <c r="G671" s="23"/>
    </row>
    <row r="672" spans="1:7" customFormat="1">
      <c r="A672" s="4">
        <v>23310</v>
      </c>
      <c r="B672">
        <v>3.5</v>
      </c>
      <c r="C672">
        <f>IFERROR(((VLOOKUP(A672,'Interest Rates-10yr'!$A$9:$C$15239,2,FALSE))-B672),C671)</f>
        <v>0.62000000000000011</v>
      </c>
      <c r="D672" s="98">
        <f>AVERAGE(C$10:C672)</f>
        <v>1.0608898944193086</v>
      </c>
      <c r="E672" s="2"/>
      <c r="G672" s="23"/>
    </row>
    <row r="673" spans="1:7" customFormat="1">
      <c r="A673" s="4">
        <v>23311</v>
      </c>
      <c r="B673">
        <v>3.5</v>
      </c>
      <c r="C673">
        <f>IFERROR(((VLOOKUP(A673,'Interest Rates-10yr'!$A$9:$C$15239,2,FALSE))-B673),C672)</f>
        <v>0.62000000000000011</v>
      </c>
      <c r="D673" s="98">
        <f>AVERAGE(C$10:C673)</f>
        <v>1.0602259036144603</v>
      </c>
      <c r="E673" s="2"/>
      <c r="G673" s="23"/>
    </row>
    <row r="674" spans="1:7" customFormat="1">
      <c r="A674" s="4">
        <v>23312</v>
      </c>
      <c r="B674">
        <v>3.5</v>
      </c>
      <c r="C674">
        <f>IFERROR(((VLOOKUP(A674,'Interest Rates-10yr'!$A$9:$C$15239,2,FALSE))-B674),C673)</f>
        <v>0.62000000000000011</v>
      </c>
      <c r="D674" s="98">
        <f>AVERAGE(C$10:C674)</f>
        <v>1.0595639097744385</v>
      </c>
      <c r="E674" s="2"/>
      <c r="G674" s="23"/>
    </row>
    <row r="675" spans="1:7" customFormat="1">
      <c r="A675" s="4">
        <v>23313</v>
      </c>
      <c r="B675">
        <v>3.5</v>
      </c>
      <c r="C675">
        <f>IFERROR(((VLOOKUP(A675,'Interest Rates-10yr'!$A$9:$C$15239,2,FALSE))-B675),C674)</f>
        <v>0.62999999999999989</v>
      </c>
      <c r="D675" s="98">
        <f>AVERAGE(C$10:C675)</f>
        <v>1.0589189189189214</v>
      </c>
      <c r="E675" s="2"/>
      <c r="G675" s="23"/>
    </row>
    <row r="676" spans="1:7" customFormat="1">
      <c r="A676" s="4">
        <v>23314</v>
      </c>
      <c r="B676">
        <v>3.5</v>
      </c>
      <c r="C676">
        <f>IFERROR(((VLOOKUP(A676,'Interest Rates-10yr'!$A$9:$C$15239,2,FALSE))-B676),C675)</f>
        <v>0.63999999999999968</v>
      </c>
      <c r="D676" s="98">
        <f>AVERAGE(C$10:C676)</f>
        <v>1.0582908545727161</v>
      </c>
      <c r="E676" s="2"/>
      <c r="G676" s="23"/>
    </row>
    <row r="677" spans="1:7" customFormat="1">
      <c r="A677" s="4">
        <v>23315</v>
      </c>
      <c r="B677">
        <v>3.5</v>
      </c>
      <c r="C677">
        <f>IFERROR(((VLOOKUP(A677,'Interest Rates-10yr'!$A$9:$C$15239,2,FALSE))-B677),C676)</f>
        <v>0.65000000000000036</v>
      </c>
      <c r="D677" s="98">
        <f>AVERAGE(C$10:C677)</f>
        <v>1.0576796407185651</v>
      </c>
      <c r="E677" s="2"/>
      <c r="G677" s="23"/>
    </row>
    <row r="678" spans="1:7" customFormat="1">
      <c r="A678" s="4">
        <v>23316</v>
      </c>
      <c r="B678">
        <v>3.5</v>
      </c>
      <c r="C678">
        <f>IFERROR(((VLOOKUP(A678,'Interest Rates-10yr'!$A$9:$C$15239,2,FALSE))-B678),C677)</f>
        <v>0.65000000000000036</v>
      </c>
      <c r="D678" s="98">
        <f>AVERAGE(C$10:C678)</f>
        <v>1.0570702541106152</v>
      </c>
      <c r="E678" s="2"/>
      <c r="G678" s="23"/>
    </row>
    <row r="679" spans="1:7" customFormat="1">
      <c r="A679" s="4">
        <v>23317</v>
      </c>
      <c r="B679">
        <v>3.5</v>
      </c>
      <c r="C679">
        <f>IFERROR(((VLOOKUP(A679,'Interest Rates-10yr'!$A$9:$C$15239,2,FALSE))-B679),C678)</f>
        <v>0.65000000000000036</v>
      </c>
      <c r="D679" s="98">
        <f>AVERAGE(C$10:C679)</f>
        <v>1.0564626865671665</v>
      </c>
      <c r="E679" s="2"/>
      <c r="G679" s="23"/>
    </row>
    <row r="680" spans="1:7" customFormat="1">
      <c r="A680" s="4">
        <v>23318</v>
      </c>
      <c r="B680">
        <v>3.5</v>
      </c>
      <c r="C680">
        <f>IFERROR(((VLOOKUP(A680,'Interest Rates-10yr'!$A$9:$C$15239,2,FALSE))-B680),C679)</f>
        <v>0.65000000000000036</v>
      </c>
      <c r="D680" s="98">
        <f>AVERAGE(C$10:C680)</f>
        <v>1.0558569299552929</v>
      </c>
      <c r="E680" s="2"/>
      <c r="G680" s="23"/>
    </row>
    <row r="681" spans="1:7" customFormat="1">
      <c r="A681" s="4">
        <v>23319</v>
      </c>
      <c r="B681">
        <v>3.5</v>
      </c>
      <c r="C681">
        <f>IFERROR(((VLOOKUP(A681,'Interest Rates-10yr'!$A$9:$C$15239,2,FALSE))-B681),C680)</f>
        <v>0.65000000000000036</v>
      </c>
      <c r="D681" s="98">
        <f>AVERAGE(C$10:C681)</f>
        <v>1.0552529761904783</v>
      </c>
      <c r="E681" s="2"/>
      <c r="G681" s="23"/>
    </row>
    <row r="682" spans="1:7" customFormat="1">
      <c r="A682" s="4">
        <v>23320</v>
      </c>
      <c r="B682">
        <v>3.5</v>
      </c>
      <c r="C682">
        <f>IFERROR(((VLOOKUP(A682,'Interest Rates-10yr'!$A$9:$C$15239,2,FALSE))-B682),C681)</f>
        <v>0.65000000000000036</v>
      </c>
      <c r="D682" s="98">
        <f>AVERAGE(C$10:C682)</f>
        <v>1.0546508172362576</v>
      </c>
      <c r="E682" s="2"/>
      <c r="G682" s="23"/>
    </row>
    <row r="683" spans="1:7" customFormat="1">
      <c r="A683" s="4">
        <v>23321</v>
      </c>
      <c r="B683">
        <v>3.5</v>
      </c>
      <c r="C683">
        <f>IFERROR(((VLOOKUP(A683,'Interest Rates-10yr'!$A$9:$C$15239,2,FALSE))-B683),C682)</f>
        <v>0.66999999999999993</v>
      </c>
      <c r="D683" s="98">
        <f>AVERAGE(C$10:C683)</f>
        <v>1.054080118694364</v>
      </c>
      <c r="E683" s="2"/>
      <c r="G683" s="23"/>
    </row>
    <row r="684" spans="1:7" customFormat="1">
      <c r="A684" s="4">
        <v>23322</v>
      </c>
      <c r="B684">
        <v>3.5</v>
      </c>
      <c r="C684">
        <f>IFERROR(((VLOOKUP(A684,'Interest Rates-10yr'!$A$9:$C$15239,2,FALSE))-B684),C683)</f>
        <v>0.66999999999999993</v>
      </c>
      <c r="D684" s="98">
        <f>AVERAGE(C$10:C684)</f>
        <v>1.0535111111111131</v>
      </c>
      <c r="E684" s="2"/>
      <c r="G684" s="23"/>
    </row>
    <row r="685" spans="1:7" customFormat="1">
      <c r="A685" s="4">
        <v>23323</v>
      </c>
      <c r="B685">
        <v>3.5</v>
      </c>
      <c r="C685">
        <f>IFERROR(((VLOOKUP(A685,'Interest Rates-10yr'!$A$9:$C$15239,2,FALSE))-B685),C684)</f>
        <v>0.66000000000000014</v>
      </c>
      <c r="D685" s="98">
        <f>AVERAGE(C$10:C685)</f>
        <v>1.0529289940828421</v>
      </c>
      <c r="E685" s="2"/>
      <c r="G685" s="23"/>
    </row>
    <row r="686" spans="1:7" customFormat="1">
      <c r="A686" s="4">
        <v>23324</v>
      </c>
      <c r="B686">
        <v>3.5</v>
      </c>
      <c r="C686">
        <f>IFERROR(((VLOOKUP(A686,'Interest Rates-10yr'!$A$9:$C$15239,2,FALSE))-B686),C685)</f>
        <v>0.66000000000000014</v>
      </c>
      <c r="D686" s="98">
        <f>AVERAGE(C$10:C686)</f>
        <v>1.0523485967503712</v>
      </c>
      <c r="E686" s="2"/>
      <c r="G686" s="23"/>
    </row>
    <row r="687" spans="1:7" customFormat="1">
      <c r="A687" s="4">
        <v>23325</v>
      </c>
      <c r="B687">
        <v>3.5</v>
      </c>
      <c r="C687">
        <f>IFERROR(((VLOOKUP(A687,'Interest Rates-10yr'!$A$9:$C$15239,2,FALSE))-B687),C686)</f>
        <v>0.66000000000000014</v>
      </c>
      <c r="D687" s="98">
        <f>AVERAGE(C$10:C687)</f>
        <v>1.0517699115044266</v>
      </c>
      <c r="E687" s="2"/>
      <c r="G687" s="23"/>
    </row>
    <row r="688" spans="1:7" customFormat="1">
      <c r="A688" s="4">
        <v>23326</v>
      </c>
      <c r="B688">
        <v>3.5</v>
      </c>
      <c r="C688">
        <f>IFERROR(((VLOOKUP(A688,'Interest Rates-10yr'!$A$9:$C$15239,2,FALSE))-B688),C687)</f>
        <v>0.66000000000000014</v>
      </c>
      <c r="D688" s="98">
        <f>AVERAGE(C$10:C688)</f>
        <v>1.0511929307805614</v>
      </c>
      <c r="E688" s="2"/>
      <c r="G688" s="23"/>
    </row>
    <row r="689" spans="1:7" customFormat="1">
      <c r="A689" s="4">
        <v>23327</v>
      </c>
      <c r="B689">
        <v>3.5</v>
      </c>
      <c r="C689">
        <f>IFERROR(((VLOOKUP(A689,'Interest Rates-10yr'!$A$9:$C$15239,2,FALSE))-B689),C688)</f>
        <v>0.66000000000000014</v>
      </c>
      <c r="D689" s="98">
        <f>AVERAGE(C$10:C689)</f>
        <v>1.0506176470588253</v>
      </c>
      <c r="E689" s="2"/>
      <c r="G689" s="23"/>
    </row>
    <row r="690" spans="1:7" customFormat="1">
      <c r="A690" s="4">
        <v>23328</v>
      </c>
      <c r="B690">
        <v>3</v>
      </c>
      <c r="C690">
        <f>IFERROR(((VLOOKUP(A690,'Interest Rates-10yr'!$A$9:$C$15239,2,FALSE))-B690),C689)</f>
        <v>1.1500000000000004</v>
      </c>
      <c r="D690" s="98">
        <f>AVERAGE(C$10:C690)</f>
        <v>1.0507635829662278</v>
      </c>
      <c r="E690" s="2"/>
      <c r="G690" s="23"/>
    </row>
    <row r="691" spans="1:7" customFormat="1">
      <c r="A691" s="4">
        <v>23329</v>
      </c>
      <c r="B691">
        <v>3.5</v>
      </c>
      <c r="C691">
        <f>IFERROR(((VLOOKUP(A691,'Interest Rates-10yr'!$A$9:$C$15239,2,FALSE))-B691),C690)</f>
        <v>0.62000000000000011</v>
      </c>
      <c r="D691" s="98">
        <f>AVERAGE(C$10:C691)</f>
        <v>1.0501319648093859</v>
      </c>
      <c r="E691" s="2"/>
      <c r="G691" s="23"/>
    </row>
    <row r="692" spans="1:7" customFormat="1">
      <c r="A692" s="4">
        <v>23330</v>
      </c>
      <c r="B692">
        <v>3.5</v>
      </c>
      <c r="C692">
        <f>IFERROR(((VLOOKUP(A692,'Interest Rates-10yr'!$A$9:$C$15239,2,FALSE))-B692),C691)</f>
        <v>0.61000000000000032</v>
      </c>
      <c r="D692" s="98">
        <f>AVERAGE(C$10:C692)</f>
        <v>1.0494875549048335</v>
      </c>
      <c r="E692" s="2"/>
      <c r="G692" s="23"/>
    </row>
    <row r="693" spans="1:7" customFormat="1">
      <c r="A693" s="4">
        <v>23331</v>
      </c>
      <c r="B693">
        <v>3.5</v>
      </c>
      <c r="C693">
        <f>IFERROR(((VLOOKUP(A693,'Interest Rates-10yr'!$A$9:$C$15239,2,FALSE))-B693),C692)</f>
        <v>0.61000000000000032</v>
      </c>
      <c r="D693" s="98">
        <f>AVERAGE(C$10:C693)</f>
        <v>1.048845029239768</v>
      </c>
      <c r="E693" s="2"/>
      <c r="G693" s="23"/>
    </row>
    <row r="694" spans="1:7" customFormat="1">
      <c r="A694" s="4">
        <v>23332</v>
      </c>
      <c r="B694">
        <v>3.5</v>
      </c>
      <c r="C694">
        <f>IFERROR(((VLOOKUP(A694,'Interest Rates-10yr'!$A$9:$C$15239,2,FALSE))-B694),C693)</f>
        <v>0.61000000000000032</v>
      </c>
      <c r="D694" s="98">
        <f>AVERAGE(C$10:C694)</f>
        <v>1.0482043795620455</v>
      </c>
      <c r="E694" s="2"/>
      <c r="G694" s="23"/>
    </row>
    <row r="695" spans="1:7" customFormat="1">
      <c r="A695" s="4">
        <v>23333</v>
      </c>
      <c r="B695">
        <v>3.5</v>
      </c>
      <c r="C695">
        <f>IFERROR(((VLOOKUP(A695,'Interest Rates-10yr'!$A$9:$C$15239,2,FALSE))-B695),C694)</f>
        <v>0.61000000000000032</v>
      </c>
      <c r="D695" s="98">
        <f>AVERAGE(C$10:C695)</f>
        <v>1.0475655976676403</v>
      </c>
      <c r="E695" s="2"/>
      <c r="G695" s="23"/>
    </row>
    <row r="696" spans="1:7" customFormat="1">
      <c r="A696" s="4">
        <v>23334</v>
      </c>
      <c r="B696">
        <v>3.5</v>
      </c>
      <c r="C696">
        <f>IFERROR(((VLOOKUP(A696,'Interest Rates-10yr'!$A$9:$C$15239,2,FALSE))-B696),C695)</f>
        <v>0.59999999999999964</v>
      </c>
      <c r="D696" s="98">
        <f>AVERAGE(C$10:C696)</f>
        <v>1.0469141193595362</v>
      </c>
      <c r="E696" s="2"/>
      <c r="G696" s="23"/>
    </row>
    <row r="697" spans="1:7" customFormat="1">
      <c r="A697" s="4">
        <v>23335</v>
      </c>
      <c r="B697">
        <v>3.5</v>
      </c>
      <c r="C697">
        <f>IFERROR(((VLOOKUP(A697,'Interest Rates-10yr'!$A$9:$C$15239,2,FALSE))-B697),C696)</f>
        <v>0.58999999999999986</v>
      </c>
      <c r="D697" s="98">
        <f>AVERAGE(C$10:C697)</f>
        <v>1.0462500000000019</v>
      </c>
      <c r="E697" s="2"/>
      <c r="G697" s="23"/>
    </row>
    <row r="698" spans="1:7" customFormat="1">
      <c r="A698" s="4">
        <v>23336</v>
      </c>
      <c r="B698">
        <v>3.5</v>
      </c>
      <c r="C698">
        <f>IFERROR(((VLOOKUP(A698,'Interest Rates-10yr'!$A$9:$C$15239,2,FALSE))-B698),C697)</f>
        <v>0.59999999999999964</v>
      </c>
      <c r="D698" s="98">
        <f>AVERAGE(C$10:C698)</f>
        <v>1.0456023222060977</v>
      </c>
      <c r="E698" s="2"/>
      <c r="G698" s="23"/>
    </row>
    <row r="699" spans="1:7" customFormat="1">
      <c r="A699" s="4">
        <v>23337</v>
      </c>
      <c r="B699">
        <v>3.5</v>
      </c>
      <c r="C699">
        <f>IFERROR(((VLOOKUP(A699,'Interest Rates-10yr'!$A$9:$C$15239,2,FALSE))-B699),C698)</f>
        <v>0.58999999999999986</v>
      </c>
      <c r="D699" s="98">
        <f>AVERAGE(C$10:C699)</f>
        <v>1.0449420289855091</v>
      </c>
      <c r="E699" s="2"/>
      <c r="G699" s="23"/>
    </row>
    <row r="700" spans="1:7" customFormat="1">
      <c r="A700" s="4">
        <v>23338</v>
      </c>
      <c r="B700">
        <v>3.5</v>
      </c>
      <c r="C700">
        <f>IFERROR(((VLOOKUP(A700,'Interest Rates-10yr'!$A$9:$C$15239,2,FALSE))-B700),C699)</f>
        <v>0.58999999999999986</v>
      </c>
      <c r="D700" s="98">
        <f>AVERAGE(C$10:C700)</f>
        <v>1.0442836468885692</v>
      </c>
      <c r="E700" s="2"/>
      <c r="G700" s="23"/>
    </row>
    <row r="701" spans="1:7" customFormat="1">
      <c r="A701" s="4">
        <v>23339</v>
      </c>
      <c r="B701">
        <v>3.5</v>
      </c>
      <c r="C701">
        <f>IFERROR(((VLOOKUP(A701,'Interest Rates-10yr'!$A$9:$C$15239,2,FALSE))-B701),C700)</f>
        <v>0.58999999999999986</v>
      </c>
      <c r="D701" s="98">
        <f>AVERAGE(C$10:C701)</f>
        <v>1.0436271676300599</v>
      </c>
      <c r="E701" s="2"/>
      <c r="G701" s="23"/>
    </row>
    <row r="702" spans="1:7" customFormat="1">
      <c r="A702" s="4">
        <v>23340</v>
      </c>
      <c r="B702">
        <v>3.5</v>
      </c>
      <c r="C702">
        <f>IFERROR(((VLOOKUP(A702,'Interest Rates-10yr'!$A$9:$C$15239,2,FALSE))-B702),C701)</f>
        <v>0.58999999999999986</v>
      </c>
      <c r="D702" s="98">
        <f>AVERAGE(C$10:C702)</f>
        <v>1.0429725829725851</v>
      </c>
      <c r="E702" s="2"/>
      <c r="G702" s="23"/>
    </row>
    <row r="703" spans="1:7" customFormat="1">
      <c r="A703" s="4">
        <v>23341</v>
      </c>
      <c r="B703">
        <v>3.5</v>
      </c>
      <c r="C703">
        <f>IFERROR(((VLOOKUP(A703,'Interest Rates-10yr'!$A$9:$C$15239,2,FALSE))-B703),C702)</f>
        <v>0.58000000000000007</v>
      </c>
      <c r="D703" s="98">
        <f>AVERAGE(C$10:C703)</f>
        <v>1.0423054755043248</v>
      </c>
      <c r="E703" s="2"/>
      <c r="G703" s="23"/>
    </row>
    <row r="704" spans="1:7" customFormat="1">
      <c r="A704" s="4">
        <v>23342</v>
      </c>
      <c r="B704">
        <v>3.5</v>
      </c>
      <c r="C704">
        <f>IFERROR(((VLOOKUP(A704,'Interest Rates-10yr'!$A$9:$C$15239,2,FALSE))-B704),C703)</f>
        <v>0.58000000000000007</v>
      </c>
      <c r="D704" s="98">
        <f>AVERAGE(C$10:C704)</f>
        <v>1.0416402877697863</v>
      </c>
      <c r="E704" s="2"/>
      <c r="G704" s="23"/>
    </row>
    <row r="705" spans="1:7" customFormat="1">
      <c r="A705" s="4">
        <v>23343</v>
      </c>
      <c r="B705">
        <v>3.5</v>
      </c>
      <c r="C705">
        <f>IFERROR(((VLOOKUP(A705,'Interest Rates-10yr'!$A$9:$C$15239,2,FALSE))-B705),C704)</f>
        <v>0.58000000000000007</v>
      </c>
      <c r="D705" s="98">
        <f>AVERAGE(C$10:C705)</f>
        <v>1.0409770114942551</v>
      </c>
      <c r="E705" s="2"/>
      <c r="G705" s="23"/>
    </row>
    <row r="706" spans="1:7" customFormat="1">
      <c r="A706" s="4">
        <v>23344</v>
      </c>
      <c r="B706">
        <v>3.5</v>
      </c>
      <c r="C706">
        <f>IFERROR(((VLOOKUP(A706,'Interest Rates-10yr'!$A$9:$C$15239,2,FALSE))-B706),C705)</f>
        <v>0.58000000000000007</v>
      </c>
      <c r="D706" s="98">
        <f>AVERAGE(C$10:C706)</f>
        <v>1.0403156384505046</v>
      </c>
      <c r="E706" s="2"/>
      <c r="G706" s="23"/>
    </row>
    <row r="707" spans="1:7" customFormat="1">
      <c r="A707" s="4">
        <v>23345</v>
      </c>
      <c r="B707">
        <v>3.5</v>
      </c>
      <c r="C707">
        <f>IFERROR(((VLOOKUP(A707,'Interest Rates-10yr'!$A$9:$C$15239,2,FALSE))-B707),C706)</f>
        <v>0.58000000000000007</v>
      </c>
      <c r="D707" s="98">
        <f>AVERAGE(C$10:C707)</f>
        <v>1.0396561604584551</v>
      </c>
      <c r="E707" s="2"/>
      <c r="G707" s="23"/>
    </row>
    <row r="708" spans="1:7" customFormat="1">
      <c r="A708" s="4">
        <v>23346</v>
      </c>
      <c r="B708">
        <v>3.5</v>
      </c>
      <c r="C708">
        <f>IFERROR(((VLOOKUP(A708,'Interest Rates-10yr'!$A$9:$C$15239,2,FALSE))-B708),C707)</f>
        <v>0.58000000000000007</v>
      </c>
      <c r="D708" s="98">
        <f>AVERAGE(C$10:C708)</f>
        <v>1.0389985693848378</v>
      </c>
      <c r="E708" s="2"/>
      <c r="G708" s="23"/>
    </row>
    <row r="709" spans="1:7" customFormat="1">
      <c r="A709" s="4">
        <v>23347</v>
      </c>
      <c r="B709">
        <v>3.5</v>
      </c>
      <c r="C709">
        <f>IFERROR(((VLOOKUP(A709,'Interest Rates-10yr'!$A$9:$C$15239,2,FALSE))-B709),C708)</f>
        <v>0.58999999999999986</v>
      </c>
      <c r="D709" s="98">
        <f>AVERAGE(C$10:C709)</f>
        <v>1.0383571428571454</v>
      </c>
      <c r="E709" s="2"/>
      <c r="G709" s="23"/>
    </row>
    <row r="710" spans="1:7" customFormat="1">
      <c r="A710" s="4">
        <v>23348</v>
      </c>
      <c r="B710">
        <v>3.5</v>
      </c>
      <c r="C710">
        <f>IFERROR(((VLOOKUP(A710,'Interest Rates-10yr'!$A$9:$C$15239,2,FALSE))-B710),C709)</f>
        <v>0.59999999999999964</v>
      </c>
      <c r="D710" s="98">
        <f>AVERAGE(C$10:C710)</f>
        <v>1.0377318116975773</v>
      </c>
      <c r="E710" s="2"/>
      <c r="G710" s="23"/>
    </row>
    <row r="711" spans="1:7" customFormat="1">
      <c r="A711" s="4">
        <v>23349</v>
      </c>
      <c r="B711">
        <v>2.25</v>
      </c>
      <c r="C711">
        <f>IFERROR(((VLOOKUP(A711,'Interest Rates-10yr'!$A$9:$C$15239,2,FALSE))-B711),C710)</f>
        <v>1.8499999999999996</v>
      </c>
      <c r="D711" s="98">
        <f>AVERAGE(C$10:C711)</f>
        <v>1.0388888888888914</v>
      </c>
      <c r="E711" s="2"/>
      <c r="G711" s="23"/>
    </row>
    <row r="712" spans="1:7" customFormat="1">
      <c r="A712" s="4">
        <v>23350</v>
      </c>
      <c r="B712">
        <v>3.25</v>
      </c>
      <c r="C712">
        <f>IFERROR(((VLOOKUP(A712,'Interest Rates-10yr'!$A$9:$C$15239,2,FALSE))-B712),C711)</f>
        <v>0.86000000000000032</v>
      </c>
      <c r="D712" s="98">
        <f>AVERAGE(C$10:C712)</f>
        <v>1.0386344238975844</v>
      </c>
      <c r="E712" s="2"/>
      <c r="G712" s="23"/>
    </row>
    <row r="713" spans="1:7" customFormat="1">
      <c r="A713" s="4">
        <v>23351</v>
      </c>
      <c r="B713">
        <v>3.38</v>
      </c>
      <c r="C713">
        <f>IFERROR(((VLOOKUP(A713,'Interest Rates-10yr'!$A$9:$C$15239,2,FALSE))-B713),C712)</f>
        <v>0.73000000000000043</v>
      </c>
      <c r="D713" s="98">
        <f>AVERAGE(C$10:C713)</f>
        <v>1.0381960227272753</v>
      </c>
      <c r="E713" s="2"/>
      <c r="G713" s="23"/>
    </row>
    <row r="714" spans="1:7" customFormat="1">
      <c r="A714" s="4">
        <v>23352</v>
      </c>
      <c r="B714">
        <v>3.38</v>
      </c>
      <c r="C714">
        <f>IFERROR(((VLOOKUP(A714,'Interest Rates-10yr'!$A$9:$C$15239,2,FALSE))-B714),C713)</f>
        <v>0.73000000000000043</v>
      </c>
      <c r="D714" s="98">
        <f>AVERAGE(C$10:C714)</f>
        <v>1.0377588652482295</v>
      </c>
      <c r="E714" s="2"/>
      <c r="G714" s="23"/>
    </row>
    <row r="715" spans="1:7" customFormat="1">
      <c r="A715" s="4">
        <v>23353</v>
      </c>
      <c r="B715">
        <v>3.38</v>
      </c>
      <c r="C715">
        <f>IFERROR(((VLOOKUP(A715,'Interest Rates-10yr'!$A$9:$C$15239,2,FALSE))-B715),C714)</f>
        <v>0.73000000000000043</v>
      </c>
      <c r="D715" s="98">
        <f>AVERAGE(C$10:C715)</f>
        <v>1.0373229461756399</v>
      </c>
      <c r="E715" s="2"/>
      <c r="G715" s="23"/>
    </row>
    <row r="716" spans="1:7" customFormat="1">
      <c r="A716" s="4">
        <v>23354</v>
      </c>
      <c r="B716">
        <v>3</v>
      </c>
      <c r="C716">
        <f>IFERROR(((VLOOKUP(A716,'Interest Rates-10yr'!$A$9:$C$15239,2,FALSE))-B716),C715)</f>
        <v>1.0999999999999996</v>
      </c>
      <c r="D716" s="98">
        <f>AVERAGE(C$10:C716)</f>
        <v>1.0374115983026901</v>
      </c>
      <c r="E716" s="2"/>
      <c r="G716" s="23"/>
    </row>
    <row r="717" spans="1:7" customFormat="1">
      <c r="A717" s="4">
        <v>23355</v>
      </c>
      <c r="B717">
        <v>2.25</v>
      </c>
      <c r="C717">
        <f>IFERROR(((VLOOKUP(A717,'Interest Rates-10yr'!$A$9:$C$15239,2,FALSE))-B717),C716)</f>
        <v>1.8499999999999996</v>
      </c>
      <c r="D717" s="98">
        <f>AVERAGE(C$10:C717)</f>
        <v>1.0385593220339009</v>
      </c>
      <c r="E717" s="2"/>
      <c r="G717" s="23"/>
    </row>
    <row r="718" spans="1:7" customFormat="1">
      <c r="A718" s="4">
        <v>23356</v>
      </c>
      <c r="B718">
        <v>3.5</v>
      </c>
      <c r="C718">
        <f>IFERROR(((VLOOKUP(A718,'Interest Rates-10yr'!$A$9:$C$15239,2,FALSE))-B718),C717)</f>
        <v>0.62000000000000011</v>
      </c>
      <c r="D718" s="98">
        <f>AVERAGE(C$10:C718)</f>
        <v>1.0379689703808208</v>
      </c>
      <c r="E718" s="2"/>
      <c r="G718" s="23"/>
    </row>
    <row r="719" spans="1:7" customFormat="1">
      <c r="A719" s="4">
        <v>23357</v>
      </c>
      <c r="B719">
        <v>3.5</v>
      </c>
      <c r="C719">
        <f>IFERROR(((VLOOKUP(A719,'Interest Rates-10yr'!$A$9:$C$15239,2,FALSE))-B719),C718)</f>
        <v>0.62000000000000011</v>
      </c>
      <c r="D719" s="98">
        <f>AVERAGE(C$10:C719)</f>
        <v>1.0373802816901436</v>
      </c>
      <c r="E719" s="2"/>
      <c r="G719" s="23"/>
    </row>
    <row r="720" spans="1:7" customFormat="1">
      <c r="A720" s="4">
        <v>23358</v>
      </c>
      <c r="B720">
        <v>3.5</v>
      </c>
      <c r="C720">
        <f>IFERROR(((VLOOKUP(A720,'Interest Rates-10yr'!$A$9:$C$15239,2,FALSE))-B720),C719)</f>
        <v>0.62999999999999989</v>
      </c>
      <c r="D720" s="98">
        <f>AVERAGE(C$10:C720)</f>
        <v>1.0368073136427594</v>
      </c>
      <c r="E720" s="2"/>
      <c r="G720" s="23"/>
    </row>
    <row r="721" spans="1:7" customFormat="1">
      <c r="A721" s="4">
        <v>23359</v>
      </c>
      <c r="B721">
        <v>3.5</v>
      </c>
      <c r="C721">
        <f>IFERROR(((VLOOKUP(A721,'Interest Rates-10yr'!$A$9:$C$15239,2,FALSE))-B721),C720)</f>
        <v>0.62999999999999989</v>
      </c>
      <c r="D721" s="98">
        <f>AVERAGE(C$10:C721)</f>
        <v>1.0362359550561824</v>
      </c>
      <c r="E721" s="2"/>
      <c r="G721" s="23"/>
    </row>
    <row r="722" spans="1:7" customFormat="1">
      <c r="A722" s="4">
        <v>23360</v>
      </c>
      <c r="B722">
        <v>3.5</v>
      </c>
      <c r="C722">
        <f>IFERROR(((VLOOKUP(A722,'Interest Rates-10yr'!$A$9:$C$15239,2,FALSE))-B722),C721)</f>
        <v>0.62999999999999989</v>
      </c>
      <c r="D722" s="98">
        <f>AVERAGE(C$10:C722)</f>
        <v>1.0356661991584879</v>
      </c>
      <c r="E722" s="2"/>
      <c r="G722" s="23"/>
    </row>
    <row r="723" spans="1:7" customFormat="1">
      <c r="A723" s="4">
        <v>23361</v>
      </c>
      <c r="B723">
        <v>3.5</v>
      </c>
      <c r="C723">
        <f>IFERROR(((VLOOKUP(A723,'Interest Rates-10yr'!$A$9:$C$15239,2,FALSE))-B723),C722)</f>
        <v>0.65000000000000036</v>
      </c>
      <c r="D723" s="98">
        <f>AVERAGE(C$10:C723)</f>
        <v>1.0351260504201707</v>
      </c>
      <c r="E723" s="2"/>
      <c r="G723" s="23"/>
    </row>
    <row r="724" spans="1:7" customFormat="1">
      <c r="A724" s="4">
        <v>23362</v>
      </c>
      <c r="B724">
        <v>3.5</v>
      </c>
      <c r="C724">
        <f>IFERROR(((VLOOKUP(A724,'Interest Rates-10yr'!$A$9:$C$15239,2,FALSE))-B724),C723)</f>
        <v>0.65000000000000036</v>
      </c>
      <c r="D724" s="98">
        <f>AVERAGE(C$10:C724)</f>
        <v>1.0345874125874153</v>
      </c>
      <c r="E724" s="2"/>
      <c r="G724" s="23"/>
    </row>
    <row r="725" spans="1:7" customFormat="1">
      <c r="A725" s="4">
        <v>23363</v>
      </c>
      <c r="B725">
        <v>3.5</v>
      </c>
      <c r="C725">
        <f>IFERROR(((VLOOKUP(A725,'Interest Rates-10yr'!$A$9:$C$15239,2,FALSE))-B725),C724)</f>
        <v>0.65000000000000036</v>
      </c>
      <c r="D725" s="98">
        <f>AVERAGE(C$10:C725)</f>
        <v>1.0340502793296116</v>
      </c>
      <c r="E725" s="2"/>
      <c r="G725" s="23"/>
    </row>
    <row r="726" spans="1:7" customFormat="1">
      <c r="A726" s="4">
        <v>23364</v>
      </c>
      <c r="B726">
        <v>3.5</v>
      </c>
      <c r="C726">
        <f>IFERROR(((VLOOKUP(A726,'Interest Rates-10yr'!$A$9:$C$15239,2,FALSE))-B726),C725)</f>
        <v>0.63999999999999968</v>
      </c>
      <c r="D726" s="98">
        <f>AVERAGE(C$10:C726)</f>
        <v>1.0335006973500722</v>
      </c>
      <c r="E726" s="2"/>
      <c r="G726" s="23"/>
    </row>
    <row r="727" spans="1:7" customFormat="1">
      <c r="A727" s="4">
        <v>23365</v>
      </c>
      <c r="B727">
        <v>3.5</v>
      </c>
      <c r="C727">
        <f>IFERROR(((VLOOKUP(A727,'Interest Rates-10yr'!$A$9:$C$15239,2,FALSE))-B727),C726)</f>
        <v>0.65000000000000036</v>
      </c>
      <c r="D727" s="98">
        <f>AVERAGE(C$10:C727)</f>
        <v>1.0329665738161584</v>
      </c>
      <c r="E727" s="2"/>
      <c r="G727" s="23"/>
    </row>
    <row r="728" spans="1:7" customFormat="1">
      <c r="A728" s="4">
        <v>23366</v>
      </c>
      <c r="B728">
        <v>3.5</v>
      </c>
      <c r="C728">
        <f>IFERROR(((VLOOKUP(A728,'Interest Rates-10yr'!$A$9:$C$15239,2,FALSE))-B728),C727)</f>
        <v>0.65000000000000036</v>
      </c>
      <c r="D728" s="98">
        <f>AVERAGE(C$10:C728)</f>
        <v>1.0324339360222556</v>
      </c>
      <c r="E728" s="2"/>
      <c r="G728" s="23"/>
    </row>
    <row r="729" spans="1:7" customFormat="1">
      <c r="A729" s="4">
        <v>23367</v>
      </c>
      <c r="B729">
        <v>3.5</v>
      </c>
      <c r="C729">
        <f>IFERROR(((VLOOKUP(A729,'Interest Rates-10yr'!$A$9:$C$15239,2,FALSE))-B729),C728)</f>
        <v>0.65000000000000036</v>
      </c>
      <c r="D729" s="98">
        <f>AVERAGE(C$10:C729)</f>
        <v>1.0319027777777803</v>
      </c>
      <c r="E729" s="2"/>
      <c r="G729" s="23"/>
    </row>
    <row r="730" spans="1:7" customFormat="1">
      <c r="A730" s="4">
        <v>23368</v>
      </c>
      <c r="B730">
        <v>3.5</v>
      </c>
      <c r="C730">
        <f>IFERROR(((VLOOKUP(A730,'Interest Rates-10yr'!$A$9:$C$15239,2,FALSE))-B730),C729)</f>
        <v>0.65000000000000036</v>
      </c>
      <c r="D730" s="98">
        <f>AVERAGE(C$10:C730)</f>
        <v>1.0313730929264933</v>
      </c>
      <c r="E730" s="2"/>
      <c r="G730" s="23"/>
    </row>
    <row r="731" spans="1:7" customFormat="1">
      <c r="A731" s="4">
        <v>23369</v>
      </c>
      <c r="B731">
        <v>3.5</v>
      </c>
      <c r="C731">
        <f>IFERROR(((VLOOKUP(A731,'Interest Rates-10yr'!$A$9:$C$15239,2,FALSE))-B731),C730)</f>
        <v>0.65000000000000036</v>
      </c>
      <c r="D731" s="98">
        <f>AVERAGE(C$10:C731)</f>
        <v>1.0308448753462627</v>
      </c>
      <c r="E731" s="2"/>
      <c r="G731" s="23"/>
    </row>
    <row r="732" spans="1:7" customFormat="1">
      <c r="A732" s="4">
        <v>23370</v>
      </c>
      <c r="B732">
        <v>3.5</v>
      </c>
      <c r="C732">
        <f>IFERROR(((VLOOKUP(A732,'Interest Rates-10yr'!$A$9:$C$15239,2,FALSE))-B732),C731)</f>
        <v>0.65000000000000036</v>
      </c>
      <c r="D732" s="98">
        <f>AVERAGE(C$10:C732)</f>
        <v>1.0303181189488266</v>
      </c>
      <c r="E732" s="2"/>
      <c r="G732" s="23"/>
    </row>
    <row r="733" spans="1:7" customFormat="1">
      <c r="A733" s="4">
        <v>23371</v>
      </c>
      <c r="B733">
        <v>3.5</v>
      </c>
      <c r="C733">
        <f>IFERROR(((VLOOKUP(A733,'Interest Rates-10yr'!$A$9:$C$15239,2,FALSE))-B733),C732)</f>
        <v>0.65000000000000036</v>
      </c>
      <c r="D733" s="98">
        <f>AVERAGE(C$10:C733)</f>
        <v>1.0297928176795603</v>
      </c>
      <c r="E733" s="2"/>
      <c r="G733" s="23"/>
    </row>
    <row r="734" spans="1:7" customFormat="1">
      <c r="A734" s="4">
        <v>23372</v>
      </c>
      <c r="B734">
        <v>3.5</v>
      </c>
      <c r="C734">
        <f>IFERROR(((VLOOKUP(A734,'Interest Rates-10yr'!$A$9:$C$15239,2,FALSE))-B734),C733)</f>
        <v>0.65000000000000036</v>
      </c>
      <c r="D734" s="98">
        <f>AVERAGE(C$10:C734)</f>
        <v>1.0292689655172436</v>
      </c>
      <c r="E734" s="2"/>
      <c r="G734" s="23"/>
    </row>
    <row r="735" spans="1:7" customFormat="1">
      <c r="A735" s="4">
        <v>23373</v>
      </c>
      <c r="B735">
        <v>3.5</v>
      </c>
      <c r="C735">
        <f>IFERROR(((VLOOKUP(A735,'Interest Rates-10yr'!$A$9:$C$15239,2,FALSE))-B735),C734)</f>
        <v>0.65000000000000036</v>
      </c>
      <c r="D735" s="98">
        <f>AVERAGE(C$10:C735)</f>
        <v>1.0287465564738314</v>
      </c>
      <c r="E735" s="2"/>
      <c r="G735" s="23"/>
    </row>
    <row r="736" spans="1:7" customFormat="1">
      <c r="A736" s="4">
        <v>23374</v>
      </c>
      <c r="B736">
        <v>3.5</v>
      </c>
      <c r="C736">
        <f>IFERROR(((VLOOKUP(A736,'Interest Rates-10yr'!$A$9:$C$15239,2,FALSE))-B736),C735)</f>
        <v>0.65000000000000036</v>
      </c>
      <c r="D736" s="98">
        <f>AVERAGE(C$10:C736)</f>
        <v>1.028225584594225</v>
      </c>
      <c r="E736" s="2"/>
      <c r="G736" s="23"/>
    </row>
    <row r="737" spans="1:7" customFormat="1">
      <c r="A737" s="4">
        <v>23375</v>
      </c>
      <c r="B737">
        <v>3.5</v>
      </c>
      <c r="C737">
        <f>IFERROR(((VLOOKUP(A737,'Interest Rates-10yr'!$A$9:$C$15239,2,FALSE))-B737),C736)</f>
        <v>0.63999999999999968</v>
      </c>
      <c r="D737" s="98">
        <f>AVERAGE(C$10:C737)</f>
        <v>1.0276923076923099</v>
      </c>
      <c r="E737" s="2"/>
      <c r="G737" s="23"/>
    </row>
    <row r="738" spans="1:7" customFormat="1">
      <c r="A738" s="4">
        <v>23376</v>
      </c>
      <c r="B738">
        <v>3.25</v>
      </c>
      <c r="C738">
        <f>IFERROR(((VLOOKUP(A738,'Interest Rates-10yr'!$A$9:$C$15239,2,FALSE))-B738),C737)</f>
        <v>0.88999999999999968</v>
      </c>
      <c r="D738" s="98">
        <f>AVERAGE(C$10:C738)</f>
        <v>1.0275034293552834</v>
      </c>
      <c r="E738" s="2"/>
      <c r="G738" s="23"/>
    </row>
    <row r="739" spans="1:7" customFormat="1">
      <c r="A739" s="4">
        <v>23377</v>
      </c>
      <c r="B739">
        <v>3.25</v>
      </c>
      <c r="C739">
        <f>IFERROR(((VLOOKUP(A739,'Interest Rates-10yr'!$A$9:$C$15239,2,FALSE))-B739),C738)</f>
        <v>0.88999999999999968</v>
      </c>
      <c r="D739" s="98">
        <f>AVERAGE(C$10:C739)</f>
        <v>1.0273150684931527</v>
      </c>
      <c r="E739" s="2"/>
      <c r="G739" s="23"/>
    </row>
    <row r="740" spans="1:7" customFormat="1">
      <c r="A740" s="4">
        <v>23378</v>
      </c>
      <c r="B740">
        <v>3.5</v>
      </c>
      <c r="C740">
        <f>IFERROR(((VLOOKUP(A740,'Interest Rates-10yr'!$A$9:$C$15239,2,FALSE))-B740),C739)</f>
        <v>0.63999999999999968</v>
      </c>
      <c r="D740" s="98">
        <f>AVERAGE(C$10:C740)</f>
        <v>1.0267852257181964</v>
      </c>
      <c r="E740" s="2"/>
      <c r="G740" s="23"/>
    </row>
    <row r="741" spans="1:7" customFormat="1">
      <c r="A741" s="4">
        <v>23379</v>
      </c>
      <c r="B741">
        <v>3.5</v>
      </c>
      <c r="C741">
        <f>IFERROR(((VLOOKUP(A741,'Interest Rates-10yr'!$A$9:$C$15239,2,FALSE))-B741),C740)</f>
        <v>0.65000000000000036</v>
      </c>
      <c r="D741" s="98">
        <f>AVERAGE(C$10:C741)</f>
        <v>1.0262704918032808</v>
      </c>
      <c r="E741" s="2"/>
      <c r="G741" s="23"/>
    </row>
    <row r="742" spans="1:7" customFormat="1">
      <c r="A742" s="4">
        <v>23380</v>
      </c>
      <c r="B742">
        <v>3.5</v>
      </c>
      <c r="C742">
        <f>IFERROR(((VLOOKUP(A742,'Interest Rates-10yr'!$A$9:$C$15239,2,FALSE))-B742),C741)</f>
        <v>0.65000000000000036</v>
      </c>
      <c r="D742" s="98">
        <f>AVERAGE(C$10:C742)</f>
        <v>1.0257571623465231</v>
      </c>
      <c r="E742" s="2"/>
      <c r="G742" s="23"/>
    </row>
    <row r="743" spans="1:7" customFormat="1">
      <c r="A743" s="4">
        <v>23381</v>
      </c>
      <c r="B743">
        <v>3.5</v>
      </c>
      <c r="C743">
        <f>IFERROR(((VLOOKUP(A743,'Interest Rates-10yr'!$A$9:$C$15239,2,FALSE))-B743),C742)</f>
        <v>0.65000000000000036</v>
      </c>
      <c r="D743" s="98">
        <f>AVERAGE(C$10:C743)</f>
        <v>1.0252452316076315</v>
      </c>
      <c r="E743" s="2"/>
      <c r="G743" s="23"/>
    </row>
    <row r="744" spans="1:7" customFormat="1">
      <c r="A744" s="4">
        <v>23382</v>
      </c>
      <c r="B744">
        <v>3.5</v>
      </c>
      <c r="C744">
        <f>IFERROR(((VLOOKUP(A744,'Interest Rates-10yr'!$A$9:$C$15239,2,FALSE))-B744),C743)</f>
        <v>0.66000000000000014</v>
      </c>
      <c r="D744" s="98">
        <f>AVERAGE(C$10:C744)</f>
        <v>1.0247482993197299</v>
      </c>
      <c r="E744" s="2"/>
      <c r="G744" s="23"/>
    </row>
    <row r="745" spans="1:7" customFormat="1">
      <c r="A745" s="4">
        <v>23383</v>
      </c>
      <c r="B745">
        <v>3.5</v>
      </c>
      <c r="C745">
        <f>IFERROR(((VLOOKUP(A745,'Interest Rates-10yr'!$A$9:$C$15239,2,FALSE))-B745),C744)</f>
        <v>0.65000000000000036</v>
      </c>
      <c r="D745" s="98">
        <f>AVERAGE(C$10:C745)</f>
        <v>1.0242391304347844</v>
      </c>
      <c r="E745" s="2"/>
      <c r="G745" s="23"/>
    </row>
    <row r="746" spans="1:7" customFormat="1">
      <c r="A746" s="4">
        <v>23384</v>
      </c>
      <c r="B746">
        <v>3.5</v>
      </c>
      <c r="C746">
        <f>IFERROR(((VLOOKUP(A746,'Interest Rates-10yr'!$A$9:$C$15239,2,FALSE))-B746),C745)</f>
        <v>0.67999999999999972</v>
      </c>
      <c r="D746" s="98">
        <f>AVERAGE(C$10:C746)</f>
        <v>1.0237720488466775</v>
      </c>
      <c r="E746" s="2"/>
      <c r="G746" s="23"/>
    </row>
    <row r="747" spans="1:7" customFormat="1">
      <c r="A747" s="4">
        <v>23385</v>
      </c>
      <c r="B747">
        <v>3.5</v>
      </c>
      <c r="C747">
        <f>IFERROR(((VLOOKUP(A747,'Interest Rates-10yr'!$A$9:$C$15239,2,FALSE))-B747),C746)</f>
        <v>0.67999999999999972</v>
      </c>
      <c r="D747" s="98">
        <f>AVERAGE(C$10:C747)</f>
        <v>1.0233062330623324</v>
      </c>
      <c r="E747" s="2"/>
      <c r="G747" s="23"/>
    </row>
    <row r="748" spans="1:7" customFormat="1">
      <c r="A748" s="4">
        <v>23386</v>
      </c>
      <c r="B748">
        <v>3.5</v>
      </c>
      <c r="C748">
        <f>IFERROR(((VLOOKUP(A748,'Interest Rates-10yr'!$A$9:$C$15239,2,FALSE))-B748),C747)</f>
        <v>0.67999999999999972</v>
      </c>
      <c r="D748" s="98">
        <f>AVERAGE(C$10:C748)</f>
        <v>1.0228416779431682</v>
      </c>
      <c r="E748" s="2"/>
      <c r="G748" s="23"/>
    </row>
    <row r="749" spans="1:7" customFormat="1">
      <c r="A749" s="4">
        <v>23387</v>
      </c>
      <c r="B749">
        <v>3.5</v>
      </c>
      <c r="C749">
        <f>IFERROR(((VLOOKUP(A749,'Interest Rates-10yr'!$A$9:$C$15239,2,FALSE))-B749),C748)</f>
        <v>0.67999999999999972</v>
      </c>
      <c r="D749" s="98">
        <f>AVERAGE(C$10:C749)</f>
        <v>1.02237837837838</v>
      </c>
      <c r="E749" s="2"/>
      <c r="G749" s="23"/>
    </row>
    <row r="750" spans="1:7" customFormat="1">
      <c r="A750" s="4">
        <v>23388</v>
      </c>
      <c r="B750">
        <v>3.5</v>
      </c>
      <c r="C750">
        <f>IFERROR(((VLOOKUP(A750,'Interest Rates-10yr'!$A$9:$C$15239,2,FALSE))-B750),C749)</f>
        <v>0.67999999999999972</v>
      </c>
      <c r="D750" s="98">
        <f>AVERAGE(C$10:C750)</f>
        <v>1.021916329284752</v>
      </c>
      <c r="E750" s="2"/>
      <c r="G750" s="23"/>
    </row>
    <row r="751" spans="1:7" customFormat="1">
      <c r="A751" s="4">
        <v>23389</v>
      </c>
      <c r="B751">
        <v>3.5</v>
      </c>
      <c r="C751">
        <f>IFERROR(((VLOOKUP(A751,'Interest Rates-10yr'!$A$9:$C$15239,2,FALSE))-B751),C750)</f>
        <v>0.67999999999999972</v>
      </c>
      <c r="D751" s="98">
        <f>AVERAGE(C$10:C751)</f>
        <v>1.0214555256064706</v>
      </c>
      <c r="E751" s="2"/>
      <c r="G751" s="23"/>
    </row>
    <row r="752" spans="1:7" customFormat="1">
      <c r="A752" s="4">
        <v>23390</v>
      </c>
      <c r="B752">
        <v>3.5</v>
      </c>
      <c r="C752">
        <f>IFERROR(((VLOOKUP(A752,'Interest Rates-10yr'!$A$9:$C$15239,2,FALSE))-B752),C751)</f>
        <v>0.67999999999999972</v>
      </c>
      <c r="D752" s="98">
        <f>AVERAGE(C$10:C752)</f>
        <v>1.0209959623149409</v>
      </c>
      <c r="E752" s="2"/>
      <c r="G752" s="23"/>
    </row>
    <row r="753" spans="1:7" customFormat="1">
      <c r="A753" s="4">
        <v>23391</v>
      </c>
      <c r="B753">
        <v>3.5</v>
      </c>
      <c r="C753">
        <f>IFERROR(((VLOOKUP(A753,'Interest Rates-10yr'!$A$9:$C$15239,2,FALSE))-B753),C752)</f>
        <v>0.67999999999999972</v>
      </c>
      <c r="D753" s="98">
        <f>AVERAGE(C$10:C753)</f>
        <v>1.0205376344086035</v>
      </c>
      <c r="E753" s="2"/>
      <c r="G753" s="23"/>
    </row>
    <row r="754" spans="1:7" customFormat="1">
      <c r="A754" s="4">
        <v>23392</v>
      </c>
      <c r="B754">
        <v>3.5</v>
      </c>
      <c r="C754">
        <f>IFERROR(((VLOOKUP(A754,'Interest Rates-10yr'!$A$9:$C$15239,2,FALSE))-B754),C753)</f>
        <v>0.66999999999999993</v>
      </c>
      <c r="D754" s="98">
        <f>AVERAGE(C$10:C754)</f>
        <v>1.020067114093961</v>
      </c>
      <c r="E754" s="2"/>
      <c r="G754" s="23"/>
    </row>
    <row r="755" spans="1:7" customFormat="1">
      <c r="A755" s="4">
        <v>23393</v>
      </c>
      <c r="B755">
        <v>3.5</v>
      </c>
      <c r="C755">
        <f>IFERROR(((VLOOKUP(A755,'Interest Rates-10yr'!$A$9:$C$15239,2,FALSE))-B755),C754)</f>
        <v>0.66999999999999993</v>
      </c>
      <c r="D755" s="98">
        <f>AVERAGE(C$10:C755)</f>
        <v>1.0195978552278833</v>
      </c>
      <c r="E755" s="2"/>
      <c r="G755" s="23"/>
    </row>
    <row r="756" spans="1:7" customFormat="1">
      <c r="A756" s="4">
        <v>23394</v>
      </c>
      <c r="B756">
        <v>3.5</v>
      </c>
      <c r="C756">
        <f>IFERROR(((VLOOKUP(A756,'Interest Rates-10yr'!$A$9:$C$15239,2,FALSE))-B756),C755)</f>
        <v>0.66999999999999993</v>
      </c>
      <c r="D756" s="98">
        <f>AVERAGE(C$10:C756)</f>
        <v>1.0191298527443118</v>
      </c>
      <c r="E756" s="2"/>
      <c r="G756" s="23"/>
    </row>
    <row r="757" spans="1:7" customFormat="1">
      <c r="A757" s="4">
        <v>23395</v>
      </c>
      <c r="B757">
        <v>3.5</v>
      </c>
      <c r="C757">
        <f>IFERROR(((VLOOKUP(A757,'Interest Rates-10yr'!$A$9:$C$15239,2,FALSE))-B757),C756)</f>
        <v>0.66999999999999993</v>
      </c>
      <c r="D757" s="98">
        <f>AVERAGE(C$10:C757)</f>
        <v>1.0186631016042791</v>
      </c>
      <c r="E757" s="2"/>
      <c r="G757" s="23"/>
    </row>
    <row r="758" spans="1:7" customFormat="1">
      <c r="A758" s="4">
        <v>23396</v>
      </c>
      <c r="B758">
        <v>3.5</v>
      </c>
      <c r="C758">
        <f>IFERROR(((VLOOKUP(A758,'Interest Rates-10yr'!$A$9:$C$15239,2,FALSE))-B758),C757)</f>
        <v>0.66000000000000014</v>
      </c>
      <c r="D758" s="98">
        <f>AVERAGE(C$10:C758)</f>
        <v>1.0181842456608823</v>
      </c>
      <c r="E758" s="2"/>
      <c r="G758" s="23"/>
    </row>
    <row r="759" spans="1:7" customFormat="1">
      <c r="A759" s="4">
        <v>23397</v>
      </c>
      <c r="B759">
        <v>3.25</v>
      </c>
      <c r="C759">
        <f>IFERROR(((VLOOKUP(A759,'Interest Rates-10yr'!$A$9:$C$15239,2,FALSE))-B759),C758)</f>
        <v>0.91000000000000014</v>
      </c>
      <c r="D759" s="98">
        <f>AVERAGE(C$10:C759)</f>
        <v>1.0180400000000009</v>
      </c>
      <c r="E759" s="2"/>
      <c r="G759" s="23"/>
    </row>
    <row r="760" spans="1:7" customFormat="1">
      <c r="A760" s="4">
        <v>23398</v>
      </c>
      <c r="B760">
        <v>3.5</v>
      </c>
      <c r="C760">
        <f>IFERROR(((VLOOKUP(A760,'Interest Rates-10yr'!$A$9:$C$15239,2,FALSE))-B760),C759)</f>
        <v>0.66000000000000014</v>
      </c>
      <c r="D760" s="98">
        <f>AVERAGE(C$10:C760)</f>
        <v>1.0175632490013324</v>
      </c>
      <c r="E760" s="2"/>
      <c r="G760" s="23"/>
    </row>
    <row r="761" spans="1:7" customFormat="1">
      <c r="A761" s="4">
        <v>23399</v>
      </c>
      <c r="B761">
        <v>3.5</v>
      </c>
      <c r="C761">
        <f>IFERROR(((VLOOKUP(A761,'Interest Rates-10yr'!$A$9:$C$15239,2,FALSE))-B761),C760)</f>
        <v>0.66000000000000014</v>
      </c>
      <c r="D761" s="98">
        <f>AVERAGE(C$10:C761)</f>
        <v>1.0170877659574478</v>
      </c>
      <c r="E761" s="2"/>
      <c r="G761" s="23"/>
    </row>
    <row r="762" spans="1:7" customFormat="1">
      <c r="A762" s="4">
        <v>23400</v>
      </c>
      <c r="B762">
        <v>3.5</v>
      </c>
      <c r="C762">
        <f>IFERROR(((VLOOKUP(A762,'Interest Rates-10yr'!$A$9:$C$15239,2,FALSE))-B762),C761)</f>
        <v>0.67999999999999972</v>
      </c>
      <c r="D762" s="98">
        <f>AVERAGE(C$10:C762)</f>
        <v>1.0166401062417008</v>
      </c>
      <c r="E762" s="2"/>
      <c r="G762" s="23"/>
    </row>
    <row r="763" spans="1:7" customFormat="1">
      <c r="A763" s="4">
        <v>23401</v>
      </c>
      <c r="B763">
        <v>3.5</v>
      </c>
      <c r="C763">
        <f>IFERROR(((VLOOKUP(A763,'Interest Rates-10yr'!$A$9:$C$15239,2,FALSE))-B763),C762)</f>
        <v>0.67999999999999972</v>
      </c>
      <c r="D763" s="98">
        <f>AVERAGE(C$10:C763)</f>
        <v>1.0161936339522555</v>
      </c>
      <c r="E763" s="2"/>
      <c r="G763" s="23"/>
    </row>
    <row r="764" spans="1:7" customFormat="1">
      <c r="A764" s="4">
        <v>23402</v>
      </c>
      <c r="B764">
        <v>3.5</v>
      </c>
      <c r="C764">
        <f>IFERROR(((VLOOKUP(A764,'Interest Rates-10yr'!$A$9:$C$15239,2,FALSE))-B764),C763)</f>
        <v>0.67999999999999972</v>
      </c>
      <c r="D764" s="98">
        <f>AVERAGE(C$10:C764)</f>
        <v>1.0157483443708617</v>
      </c>
      <c r="E764" s="2"/>
      <c r="G764" s="23"/>
    </row>
    <row r="765" spans="1:7" customFormat="1">
      <c r="A765" s="4">
        <v>23403</v>
      </c>
      <c r="B765">
        <v>3.5</v>
      </c>
      <c r="C765">
        <f>IFERROR(((VLOOKUP(A765,'Interest Rates-10yr'!$A$9:$C$15239,2,FALSE))-B765),C764)</f>
        <v>0.67999999999999972</v>
      </c>
      <c r="D765" s="98">
        <f>AVERAGE(C$10:C765)</f>
        <v>1.0153042328042334</v>
      </c>
      <c r="E765" s="2"/>
      <c r="G765" s="23"/>
    </row>
    <row r="766" spans="1:7" customFormat="1">
      <c r="A766" s="4">
        <v>23404</v>
      </c>
      <c r="B766">
        <v>3.5</v>
      </c>
      <c r="C766">
        <f>IFERROR(((VLOOKUP(A766,'Interest Rates-10yr'!$A$9:$C$15239,2,FALSE))-B766),C765)</f>
        <v>0.66999999999999993</v>
      </c>
      <c r="D766" s="98">
        <f>AVERAGE(C$10:C766)</f>
        <v>1.0148480845442542</v>
      </c>
      <c r="E766" s="2"/>
      <c r="G766" s="23"/>
    </row>
    <row r="767" spans="1:7" customFormat="1">
      <c r="A767" s="4">
        <v>23405</v>
      </c>
      <c r="B767">
        <v>3.5</v>
      </c>
      <c r="C767">
        <f>IFERROR(((VLOOKUP(A767,'Interest Rates-10yr'!$A$9:$C$15239,2,FALSE))-B767),C766)</f>
        <v>0.66999999999999993</v>
      </c>
      <c r="D767" s="98">
        <f>AVERAGE(C$10:C767)</f>
        <v>1.0143931398416892</v>
      </c>
      <c r="E767" s="2"/>
      <c r="G767" s="23"/>
    </row>
    <row r="768" spans="1:7" customFormat="1">
      <c r="A768" s="4">
        <v>23406</v>
      </c>
      <c r="B768">
        <v>3.5</v>
      </c>
      <c r="C768">
        <f>IFERROR(((VLOOKUP(A768,'Interest Rates-10yr'!$A$9:$C$15239,2,FALSE))-B768),C767)</f>
        <v>0.66000000000000014</v>
      </c>
      <c r="D768" s="98">
        <f>AVERAGE(C$10:C768)</f>
        <v>1.0139262187088278</v>
      </c>
      <c r="E768" s="2"/>
      <c r="G768" s="23"/>
    </row>
    <row r="769" spans="1:7" customFormat="1">
      <c r="A769" s="4">
        <v>23407</v>
      </c>
      <c r="B769">
        <v>3.5</v>
      </c>
      <c r="C769">
        <f>IFERROR(((VLOOKUP(A769,'Interest Rates-10yr'!$A$9:$C$15239,2,FALSE))-B769),C768)</f>
        <v>0.65000000000000036</v>
      </c>
      <c r="D769" s="98">
        <f>AVERAGE(C$10:C769)</f>
        <v>1.0134473684210532</v>
      </c>
      <c r="E769" s="2"/>
      <c r="G769" s="23"/>
    </row>
    <row r="770" spans="1:7" customFormat="1">
      <c r="A770" s="4">
        <v>23408</v>
      </c>
      <c r="B770">
        <v>3.5</v>
      </c>
      <c r="C770">
        <f>IFERROR(((VLOOKUP(A770,'Interest Rates-10yr'!$A$9:$C$15239,2,FALSE))-B770),C769)</f>
        <v>0.65000000000000036</v>
      </c>
      <c r="D770" s="98">
        <f>AVERAGE(C$10:C770)</f>
        <v>1.0129697766097245</v>
      </c>
      <c r="E770" s="2"/>
      <c r="G770" s="23"/>
    </row>
    <row r="771" spans="1:7" customFormat="1">
      <c r="A771" s="4">
        <v>23409</v>
      </c>
      <c r="B771">
        <v>3.5</v>
      </c>
      <c r="C771">
        <f>IFERROR(((VLOOKUP(A771,'Interest Rates-10yr'!$A$9:$C$15239,2,FALSE))-B771),C770)</f>
        <v>0.65000000000000036</v>
      </c>
      <c r="D771" s="98">
        <f>AVERAGE(C$10:C771)</f>
        <v>1.0124934383202104</v>
      </c>
      <c r="E771" s="2"/>
      <c r="G771" s="23"/>
    </row>
    <row r="772" spans="1:7" customFormat="1">
      <c r="A772" s="4">
        <v>23410</v>
      </c>
      <c r="B772">
        <v>3.5</v>
      </c>
      <c r="C772">
        <f>IFERROR(((VLOOKUP(A772,'Interest Rates-10yr'!$A$9:$C$15239,2,FALSE))-B772),C771)</f>
        <v>0.65000000000000036</v>
      </c>
      <c r="D772" s="98">
        <f>AVERAGE(C$10:C772)</f>
        <v>1.0120183486238536</v>
      </c>
      <c r="E772" s="2"/>
      <c r="G772" s="23"/>
    </row>
    <row r="773" spans="1:7" customFormat="1">
      <c r="A773" s="4">
        <v>23411</v>
      </c>
      <c r="B773">
        <v>3.5</v>
      </c>
      <c r="C773">
        <f>IFERROR(((VLOOKUP(A773,'Interest Rates-10yr'!$A$9:$C$15239,2,FALSE))-B773),C772)</f>
        <v>0.65000000000000036</v>
      </c>
      <c r="D773" s="98">
        <f>AVERAGE(C$10:C773)</f>
        <v>1.0115445026178014</v>
      </c>
      <c r="E773" s="2"/>
      <c r="G773" s="23"/>
    </row>
    <row r="774" spans="1:7" customFormat="1">
      <c r="A774" s="4">
        <v>23412</v>
      </c>
      <c r="B774">
        <v>3.5</v>
      </c>
      <c r="C774">
        <f>IFERROR(((VLOOKUP(A774,'Interest Rates-10yr'!$A$9:$C$15239,2,FALSE))-B774),C773)</f>
        <v>0.65000000000000036</v>
      </c>
      <c r="D774" s="98">
        <f>AVERAGE(C$10:C774)</f>
        <v>1.011071895424837</v>
      </c>
      <c r="E774" s="2"/>
      <c r="G774" s="23"/>
    </row>
    <row r="775" spans="1:7" customFormat="1">
      <c r="A775" s="4">
        <v>23413</v>
      </c>
      <c r="B775">
        <v>3.5</v>
      </c>
      <c r="C775">
        <f>IFERROR(((VLOOKUP(A775,'Interest Rates-10yr'!$A$9:$C$15239,2,FALSE))-B775),C774)</f>
        <v>0.63999999999999968</v>
      </c>
      <c r="D775" s="98">
        <f>AVERAGE(C$10:C775)</f>
        <v>1.0105874673629247</v>
      </c>
      <c r="E775" s="2"/>
      <c r="G775" s="23"/>
    </row>
    <row r="776" spans="1:7" customFormat="1">
      <c r="A776" s="4">
        <v>23414</v>
      </c>
      <c r="B776">
        <v>3.5</v>
      </c>
      <c r="C776">
        <f>IFERROR(((VLOOKUP(A776,'Interest Rates-10yr'!$A$9:$C$15239,2,FALSE))-B776),C775)</f>
        <v>0.63999999999999968</v>
      </c>
      <c r="D776" s="98">
        <f>AVERAGE(C$10:C776)</f>
        <v>1.0101043024771841</v>
      </c>
      <c r="E776" s="2"/>
      <c r="G776" s="23"/>
    </row>
    <row r="777" spans="1:7" customFormat="1">
      <c r="A777" s="4">
        <v>23415</v>
      </c>
      <c r="B777">
        <v>3.5</v>
      </c>
      <c r="C777">
        <f>IFERROR(((VLOOKUP(A777,'Interest Rates-10yr'!$A$9:$C$15239,2,FALSE))-B777),C776)</f>
        <v>0.63999999999999968</v>
      </c>
      <c r="D777" s="98">
        <f>AVERAGE(C$10:C777)</f>
        <v>1.0096223958333337</v>
      </c>
      <c r="E777" s="2"/>
      <c r="G777" s="23"/>
    </row>
    <row r="778" spans="1:7" customFormat="1">
      <c r="A778" s="4">
        <v>23416</v>
      </c>
      <c r="B778">
        <v>3.5</v>
      </c>
      <c r="C778">
        <f>IFERROR(((VLOOKUP(A778,'Interest Rates-10yr'!$A$9:$C$15239,2,FALSE))-B778),C777)</f>
        <v>0.63999999999999968</v>
      </c>
      <c r="D778" s="98">
        <f>AVERAGE(C$10:C778)</f>
        <v>1.0091417425227571</v>
      </c>
      <c r="E778" s="2"/>
      <c r="G778" s="23"/>
    </row>
    <row r="779" spans="1:7" customFormat="1">
      <c r="A779" s="4">
        <v>23417</v>
      </c>
      <c r="B779">
        <v>3.5</v>
      </c>
      <c r="C779">
        <f>IFERROR(((VLOOKUP(A779,'Interest Rates-10yr'!$A$9:$C$15239,2,FALSE))-B779),C778)</f>
        <v>0.63999999999999968</v>
      </c>
      <c r="D779" s="98">
        <f>AVERAGE(C$10:C779)</f>
        <v>1.0086623376623378</v>
      </c>
      <c r="E779" s="2"/>
      <c r="G779" s="23"/>
    </row>
    <row r="780" spans="1:7" customFormat="1">
      <c r="A780" s="4">
        <v>23418</v>
      </c>
      <c r="B780">
        <v>3.5</v>
      </c>
      <c r="C780">
        <f>IFERROR(((VLOOKUP(A780,'Interest Rates-10yr'!$A$9:$C$15239,2,FALSE))-B780),C779)</f>
        <v>0.63999999999999968</v>
      </c>
      <c r="D780" s="98">
        <f>AVERAGE(C$10:C780)</f>
        <v>1.0081841763942934</v>
      </c>
      <c r="E780" s="2"/>
      <c r="G780" s="23"/>
    </row>
    <row r="781" spans="1:7" customFormat="1">
      <c r="A781" s="4">
        <v>23419</v>
      </c>
      <c r="B781">
        <v>3.5</v>
      </c>
      <c r="C781">
        <f>IFERROR(((VLOOKUP(A781,'Interest Rates-10yr'!$A$9:$C$15239,2,FALSE))-B781),C780)</f>
        <v>0.63999999999999968</v>
      </c>
      <c r="D781" s="98">
        <f>AVERAGE(C$10:C781)</f>
        <v>1.0077072538860106</v>
      </c>
      <c r="E781" s="2"/>
      <c r="G781" s="23"/>
    </row>
    <row r="782" spans="1:7" customFormat="1">
      <c r="A782" s="4">
        <v>23420</v>
      </c>
      <c r="B782">
        <v>3.5</v>
      </c>
      <c r="C782">
        <f>IFERROR(((VLOOKUP(A782,'Interest Rates-10yr'!$A$9:$C$15239,2,FALSE))-B782),C781)</f>
        <v>0.62999999999999989</v>
      </c>
      <c r="D782" s="98">
        <f>AVERAGE(C$10:C782)</f>
        <v>1.0072186287192757</v>
      </c>
      <c r="E782" s="2"/>
      <c r="G782" s="23"/>
    </row>
    <row r="783" spans="1:7" customFormat="1">
      <c r="A783" s="4">
        <v>23421</v>
      </c>
      <c r="B783">
        <v>3.5</v>
      </c>
      <c r="C783">
        <f>IFERROR(((VLOOKUP(A783,'Interest Rates-10yr'!$A$9:$C$15239,2,FALSE))-B783),C782)</f>
        <v>0.62999999999999989</v>
      </c>
      <c r="D783" s="98">
        <f>AVERAGE(C$10:C783)</f>
        <v>1.0067312661498711</v>
      </c>
      <c r="E783" s="2"/>
      <c r="G783" s="23"/>
    </row>
    <row r="784" spans="1:7" customFormat="1">
      <c r="A784" s="4">
        <v>23422</v>
      </c>
      <c r="B784">
        <v>3.5</v>
      </c>
      <c r="C784">
        <f>IFERROR(((VLOOKUP(A784,'Interest Rates-10yr'!$A$9:$C$15239,2,FALSE))-B784),C783)</f>
        <v>0.62999999999999989</v>
      </c>
      <c r="D784" s="98">
        <f>AVERAGE(C$10:C784)</f>
        <v>1.0062451612903227</v>
      </c>
      <c r="E784" s="2"/>
      <c r="G784" s="23"/>
    </row>
    <row r="785" spans="1:7" customFormat="1">
      <c r="A785" s="4">
        <v>23423</v>
      </c>
      <c r="B785">
        <v>3.5</v>
      </c>
      <c r="C785">
        <f>IFERROR(((VLOOKUP(A785,'Interest Rates-10yr'!$A$9:$C$15239,2,FALSE))-B785),C784)</f>
        <v>0.62999999999999989</v>
      </c>
      <c r="D785" s="98">
        <f>AVERAGE(C$10:C785)</f>
        <v>1.0057603092783507</v>
      </c>
      <c r="E785" s="2"/>
      <c r="G785" s="23"/>
    </row>
    <row r="786" spans="1:7" customFormat="1">
      <c r="A786" s="4">
        <v>23424</v>
      </c>
      <c r="B786">
        <v>3.5</v>
      </c>
      <c r="C786">
        <f>IFERROR(((VLOOKUP(A786,'Interest Rates-10yr'!$A$9:$C$15239,2,FALSE))-B786),C785)</f>
        <v>0.62999999999999989</v>
      </c>
      <c r="D786" s="98">
        <f>AVERAGE(C$10:C786)</f>
        <v>1.0052767052767055</v>
      </c>
      <c r="E786" s="2"/>
      <c r="G786" s="23"/>
    </row>
    <row r="787" spans="1:7" customFormat="1">
      <c r="A787" s="4">
        <v>23425</v>
      </c>
      <c r="B787">
        <v>3.5</v>
      </c>
      <c r="C787">
        <f>IFERROR(((VLOOKUP(A787,'Interest Rates-10yr'!$A$9:$C$15239,2,FALSE))-B787),C786)</f>
        <v>0.63999999999999968</v>
      </c>
      <c r="D787" s="98">
        <f>AVERAGE(C$10:C787)</f>
        <v>1.004807197943445</v>
      </c>
      <c r="E787" s="2"/>
      <c r="G787" s="23"/>
    </row>
    <row r="788" spans="1:7" customFormat="1">
      <c r="A788" s="4">
        <v>23426</v>
      </c>
      <c r="B788">
        <v>3</v>
      </c>
      <c r="C788">
        <f>IFERROR(((VLOOKUP(A788,'Interest Rates-10yr'!$A$9:$C$15239,2,FALSE))-B788),C787)</f>
        <v>1.1399999999999997</v>
      </c>
      <c r="D788" s="98">
        <f>AVERAGE(C$10:C788)</f>
        <v>1.0049807445442878</v>
      </c>
      <c r="E788" s="2"/>
      <c r="G788" s="23"/>
    </row>
    <row r="789" spans="1:7" customFormat="1">
      <c r="A789" s="4">
        <v>23427</v>
      </c>
      <c r="B789">
        <v>3.5</v>
      </c>
      <c r="C789">
        <f>IFERROR(((VLOOKUP(A789,'Interest Rates-10yr'!$A$9:$C$15239,2,FALSE))-B789),C788)</f>
        <v>0.63999999999999968</v>
      </c>
      <c r="D789" s="98">
        <f>AVERAGE(C$10:C789)</f>
        <v>1.0045128205128206</v>
      </c>
      <c r="E789" s="2"/>
      <c r="G789" s="23"/>
    </row>
    <row r="790" spans="1:7" customFormat="1">
      <c r="A790" s="4">
        <v>23428</v>
      </c>
      <c r="B790">
        <v>3.5</v>
      </c>
      <c r="C790">
        <f>IFERROR(((VLOOKUP(A790,'Interest Rates-10yr'!$A$9:$C$15239,2,FALSE))-B790),C789)</f>
        <v>0.63999999999999968</v>
      </c>
      <c r="D790" s="98">
        <f>AVERAGE(C$10:C790)</f>
        <v>1.0040460947503203</v>
      </c>
      <c r="E790" s="2"/>
      <c r="G790" s="23"/>
    </row>
    <row r="791" spans="1:7" customFormat="1">
      <c r="A791" s="4">
        <v>23429</v>
      </c>
      <c r="B791">
        <v>3.5</v>
      </c>
      <c r="C791">
        <f>IFERROR(((VLOOKUP(A791,'Interest Rates-10yr'!$A$9:$C$15239,2,FALSE))-B791),C790)</f>
        <v>0.63999999999999968</v>
      </c>
      <c r="D791" s="98">
        <f>AVERAGE(C$10:C791)</f>
        <v>1.0035805626598466</v>
      </c>
      <c r="E791" s="2"/>
      <c r="G791" s="23"/>
    </row>
    <row r="792" spans="1:7" customFormat="1">
      <c r="A792" s="4">
        <v>23430</v>
      </c>
      <c r="B792">
        <v>3.5</v>
      </c>
      <c r="C792">
        <f>IFERROR(((VLOOKUP(A792,'Interest Rates-10yr'!$A$9:$C$15239,2,FALSE))-B792),C791)</f>
        <v>0.63999999999999968</v>
      </c>
      <c r="D792" s="98">
        <f>AVERAGE(C$10:C792)</f>
        <v>1.003116219667944</v>
      </c>
      <c r="E792" s="2"/>
      <c r="G792" s="23"/>
    </row>
    <row r="793" spans="1:7" customFormat="1">
      <c r="A793" s="4">
        <v>23431</v>
      </c>
      <c r="B793">
        <v>3.5</v>
      </c>
      <c r="C793">
        <f>IFERROR(((VLOOKUP(A793,'Interest Rates-10yr'!$A$9:$C$15239,2,FALSE))-B793),C792)</f>
        <v>0.65000000000000036</v>
      </c>
      <c r="D793" s="98">
        <f>AVERAGE(C$10:C793)</f>
        <v>1.0026658163265307</v>
      </c>
      <c r="E793" s="2"/>
      <c r="G793" s="23"/>
    </row>
    <row r="794" spans="1:7" customFormat="1">
      <c r="A794" s="4">
        <v>23432</v>
      </c>
      <c r="B794">
        <v>3.5</v>
      </c>
      <c r="C794">
        <f>IFERROR(((VLOOKUP(A794,'Interest Rates-10yr'!$A$9:$C$15239,2,FALSE))-B794),C793)</f>
        <v>0.65000000000000036</v>
      </c>
      <c r="D794" s="98">
        <f>AVERAGE(C$10:C794)</f>
        <v>1.0022165605095541</v>
      </c>
      <c r="E794" s="2"/>
      <c r="G794" s="23"/>
    </row>
    <row r="795" spans="1:7" customFormat="1">
      <c r="A795" s="4">
        <v>23433</v>
      </c>
      <c r="B795">
        <v>3.5</v>
      </c>
      <c r="C795">
        <f>IFERROR(((VLOOKUP(A795,'Interest Rates-10yr'!$A$9:$C$15239,2,FALSE))-B795),C794)</f>
        <v>0.65000000000000036</v>
      </c>
      <c r="D795" s="98">
        <f>AVERAGE(C$10:C795)</f>
        <v>1.00176844783715</v>
      </c>
      <c r="E795" s="2"/>
      <c r="G795" s="23"/>
    </row>
    <row r="796" spans="1:7" customFormat="1">
      <c r="A796" s="4">
        <v>23434</v>
      </c>
      <c r="B796">
        <v>3.5</v>
      </c>
      <c r="C796">
        <f>IFERROR(((VLOOKUP(A796,'Interest Rates-10yr'!$A$9:$C$15239,2,FALSE))-B796),C795)</f>
        <v>0.66999999999999993</v>
      </c>
      <c r="D796" s="98">
        <f>AVERAGE(C$10:C796)</f>
        <v>1.0013468869123252</v>
      </c>
      <c r="E796" s="2"/>
      <c r="G796" s="23"/>
    </row>
    <row r="797" spans="1:7" customFormat="1">
      <c r="A797" s="4">
        <v>23435</v>
      </c>
      <c r="B797">
        <v>3.5</v>
      </c>
      <c r="C797">
        <f>IFERROR(((VLOOKUP(A797,'Interest Rates-10yr'!$A$9:$C$15239,2,FALSE))-B797),C796)</f>
        <v>0.67999999999999972</v>
      </c>
      <c r="D797" s="98">
        <f>AVERAGE(C$10:C797)</f>
        <v>1.0009390862944161</v>
      </c>
      <c r="E797" s="2"/>
      <c r="G797" s="23"/>
    </row>
    <row r="798" spans="1:7" customFormat="1">
      <c r="A798" s="4">
        <v>23436</v>
      </c>
      <c r="B798">
        <v>3.5</v>
      </c>
      <c r="C798">
        <f>IFERROR(((VLOOKUP(A798,'Interest Rates-10yr'!$A$9:$C$15239,2,FALSE))-B798),C797)</f>
        <v>0.67999999999999972</v>
      </c>
      <c r="D798" s="98">
        <f>AVERAGE(C$10:C798)</f>
        <v>1.0005323193916349</v>
      </c>
      <c r="E798" s="2"/>
      <c r="G798" s="23"/>
    </row>
    <row r="799" spans="1:7" customFormat="1">
      <c r="A799" s="4">
        <v>23437</v>
      </c>
      <c r="B799">
        <v>3.5</v>
      </c>
      <c r="C799">
        <f>IFERROR(((VLOOKUP(A799,'Interest Rates-10yr'!$A$9:$C$15239,2,FALSE))-B799),C798)</f>
        <v>0.67999999999999972</v>
      </c>
      <c r="D799" s="98">
        <f>AVERAGE(C$10:C799)</f>
        <v>1.0001265822784808</v>
      </c>
      <c r="E799" s="2"/>
      <c r="G799" s="23"/>
    </row>
    <row r="800" spans="1:7" customFormat="1">
      <c r="A800" s="4">
        <v>23438</v>
      </c>
      <c r="B800">
        <v>3.5</v>
      </c>
      <c r="C800">
        <f>IFERROR(((VLOOKUP(A800,'Interest Rates-10yr'!$A$9:$C$15239,2,FALSE))-B800),C799)</f>
        <v>0.66999999999999993</v>
      </c>
      <c r="D800" s="98">
        <f>AVERAGE(C$10:C800)</f>
        <v>0.99970922882427271</v>
      </c>
      <c r="E800" s="2"/>
      <c r="G800" s="23"/>
    </row>
    <row r="801" spans="1:7" customFormat="1">
      <c r="A801" s="4">
        <v>23439</v>
      </c>
      <c r="B801">
        <v>3.5</v>
      </c>
      <c r="C801">
        <f>IFERROR(((VLOOKUP(A801,'Interest Rates-10yr'!$A$9:$C$15239,2,FALSE))-B801),C800)</f>
        <v>0.67999999999999972</v>
      </c>
      <c r="D801" s="98">
        <f>AVERAGE(C$10:C801)</f>
        <v>0.99930555555555522</v>
      </c>
      <c r="E801" s="2"/>
      <c r="G801" s="23"/>
    </row>
    <row r="802" spans="1:7" customFormat="1">
      <c r="A802" s="4">
        <v>23440</v>
      </c>
      <c r="B802">
        <v>2</v>
      </c>
      <c r="C802">
        <f>IFERROR(((VLOOKUP(A802,'Interest Rates-10yr'!$A$9:$C$15239,2,FALSE))-B802),C801)</f>
        <v>2.1900000000000004</v>
      </c>
      <c r="D802" s="98">
        <f>AVERAGE(C$10:C802)</f>
        <v>1.0008070617906681</v>
      </c>
      <c r="E802" s="2"/>
      <c r="G802" s="23"/>
    </row>
    <row r="803" spans="1:7" customFormat="1">
      <c r="A803" s="4">
        <v>23441</v>
      </c>
      <c r="B803">
        <v>3.5</v>
      </c>
      <c r="C803">
        <f>IFERROR(((VLOOKUP(A803,'Interest Rates-10yr'!$A$9:$C$15239,2,FALSE))-B803),C802)</f>
        <v>0.69000000000000039</v>
      </c>
      <c r="D803" s="98">
        <f>AVERAGE(C$10:C803)</f>
        <v>1.0004156171284633</v>
      </c>
      <c r="E803" s="2"/>
      <c r="G803" s="23"/>
    </row>
    <row r="804" spans="1:7" customFormat="1">
      <c r="A804" s="4">
        <v>23442</v>
      </c>
      <c r="B804">
        <v>3.5</v>
      </c>
      <c r="C804">
        <f>IFERROR(((VLOOKUP(A804,'Interest Rates-10yr'!$A$9:$C$15239,2,FALSE))-B804),C803)</f>
        <v>0.69000000000000039</v>
      </c>
      <c r="D804" s="98">
        <f>AVERAGE(C$10:C804)</f>
        <v>1.0000251572327041</v>
      </c>
      <c r="E804" s="2"/>
      <c r="G804" s="23"/>
    </row>
    <row r="805" spans="1:7" customFormat="1">
      <c r="A805" s="4">
        <v>23443</v>
      </c>
      <c r="B805">
        <v>3.5</v>
      </c>
      <c r="C805">
        <f>IFERROR(((VLOOKUP(A805,'Interest Rates-10yr'!$A$9:$C$15239,2,FALSE))-B805),C804)</f>
        <v>0.69000000000000039</v>
      </c>
      <c r="D805" s="98">
        <f>AVERAGE(C$10:C805)</f>
        <v>0.99963567839195966</v>
      </c>
      <c r="E805" s="2"/>
      <c r="G805" s="23"/>
    </row>
    <row r="806" spans="1:7" customFormat="1">
      <c r="A806" s="4">
        <v>23444</v>
      </c>
      <c r="B806">
        <v>3.5</v>
      </c>
      <c r="C806">
        <f>IFERROR(((VLOOKUP(A806,'Interest Rates-10yr'!$A$9:$C$15239,2,FALSE))-B806),C805)</f>
        <v>0.69000000000000039</v>
      </c>
      <c r="D806" s="98">
        <f>AVERAGE(C$10:C806)</f>
        <v>0.99924717691342535</v>
      </c>
      <c r="E806" s="2"/>
      <c r="G806" s="23"/>
    </row>
    <row r="807" spans="1:7" customFormat="1">
      <c r="A807" s="4">
        <v>23445</v>
      </c>
      <c r="B807">
        <v>3.5</v>
      </c>
      <c r="C807">
        <f>IFERROR(((VLOOKUP(A807,'Interest Rates-10yr'!$A$9:$C$15239,2,FALSE))-B807),C806)</f>
        <v>0.70000000000000018</v>
      </c>
      <c r="D807" s="98">
        <f>AVERAGE(C$10:C807)</f>
        <v>0.9988721804511278</v>
      </c>
      <c r="E807" s="2"/>
      <c r="G807" s="23"/>
    </row>
    <row r="808" spans="1:7" customFormat="1">
      <c r="A808" s="4">
        <v>23446</v>
      </c>
      <c r="B808">
        <v>3.5</v>
      </c>
      <c r="C808">
        <f>IFERROR(((VLOOKUP(A808,'Interest Rates-10yr'!$A$9:$C$15239,2,FALSE))-B808),C807)</f>
        <v>0.70000000000000018</v>
      </c>
      <c r="D808" s="98">
        <f>AVERAGE(C$10:C808)</f>
        <v>0.99849812265331672</v>
      </c>
      <c r="E808" s="2"/>
      <c r="G808" s="23"/>
    </row>
    <row r="809" spans="1:7" customFormat="1">
      <c r="A809" s="4">
        <v>23447</v>
      </c>
      <c r="B809">
        <v>3.5</v>
      </c>
      <c r="C809">
        <f>IFERROR(((VLOOKUP(A809,'Interest Rates-10yr'!$A$9:$C$15239,2,FALSE))-B809),C808)</f>
        <v>0.71</v>
      </c>
      <c r="D809" s="98">
        <f>AVERAGE(C$10:C809)</f>
        <v>0.99813750000000012</v>
      </c>
      <c r="E809" s="2"/>
      <c r="G809" s="23"/>
    </row>
    <row r="810" spans="1:7" customFormat="1">
      <c r="A810" s="4">
        <v>23448</v>
      </c>
      <c r="B810">
        <v>3.5</v>
      </c>
      <c r="C810">
        <f>IFERROR(((VLOOKUP(A810,'Interest Rates-10yr'!$A$9:$C$15239,2,FALSE))-B810),C809)</f>
        <v>0.71</v>
      </c>
      <c r="D810" s="98">
        <f>AVERAGE(C$10:C810)</f>
        <v>0.99777777777777799</v>
      </c>
      <c r="E810" s="2"/>
      <c r="G810" s="23"/>
    </row>
    <row r="811" spans="1:7" customFormat="1">
      <c r="A811" s="4">
        <v>23449</v>
      </c>
      <c r="B811">
        <v>3.5</v>
      </c>
      <c r="C811">
        <f>IFERROR(((VLOOKUP(A811,'Interest Rates-10yr'!$A$9:$C$15239,2,FALSE))-B811),C810)</f>
        <v>0.71999999999999975</v>
      </c>
      <c r="D811" s="98">
        <f>AVERAGE(C$10:C811)</f>
        <v>0.9974314214463843</v>
      </c>
      <c r="E811" s="2"/>
      <c r="G811" s="23"/>
    </row>
    <row r="812" spans="1:7" customFormat="1">
      <c r="A812" s="4">
        <v>23450</v>
      </c>
      <c r="B812">
        <v>3.5</v>
      </c>
      <c r="C812">
        <f>IFERROR(((VLOOKUP(A812,'Interest Rates-10yr'!$A$9:$C$15239,2,FALSE))-B812),C811)</f>
        <v>0.71999999999999975</v>
      </c>
      <c r="D812" s="98">
        <f>AVERAGE(C$10:C812)</f>
        <v>0.99708592777085947</v>
      </c>
      <c r="E812" s="2"/>
      <c r="G812" s="23"/>
    </row>
    <row r="813" spans="1:7" customFormat="1">
      <c r="A813" s="4">
        <v>23451</v>
      </c>
      <c r="B813">
        <v>3.5</v>
      </c>
      <c r="C813">
        <f>IFERROR(((VLOOKUP(A813,'Interest Rates-10yr'!$A$9:$C$15239,2,FALSE))-B813),C812)</f>
        <v>0.71999999999999975</v>
      </c>
      <c r="D813" s="98">
        <f>AVERAGE(C$10:C813)</f>
        <v>0.99674129353233853</v>
      </c>
      <c r="E813" s="2"/>
      <c r="G813" s="23"/>
    </row>
    <row r="814" spans="1:7" customFormat="1">
      <c r="A814" s="4">
        <v>23452</v>
      </c>
      <c r="B814">
        <v>3.5</v>
      </c>
      <c r="C814">
        <f>IFERROR(((VLOOKUP(A814,'Interest Rates-10yr'!$A$9:$C$15239,2,FALSE))-B814),C813)</f>
        <v>0.71</v>
      </c>
      <c r="D814" s="98">
        <f>AVERAGE(C$10:C814)</f>
        <v>0.99638509316770218</v>
      </c>
      <c r="E814" s="2"/>
      <c r="G814" s="23"/>
    </row>
    <row r="815" spans="1:7" customFormat="1">
      <c r="A815" s="4">
        <v>23453</v>
      </c>
      <c r="B815">
        <v>3.5</v>
      </c>
      <c r="C815">
        <f>IFERROR(((VLOOKUP(A815,'Interest Rates-10yr'!$A$9:$C$15239,2,FALSE))-B815),C814)</f>
        <v>0.71999999999999975</v>
      </c>
      <c r="D815" s="98">
        <f>AVERAGE(C$10:C815)</f>
        <v>0.99604218362282915</v>
      </c>
      <c r="E815" s="2"/>
      <c r="G815" s="23"/>
    </row>
    <row r="816" spans="1:7" customFormat="1">
      <c r="A816" s="4">
        <v>23454</v>
      </c>
      <c r="B816">
        <v>3</v>
      </c>
      <c r="C816">
        <f>IFERROR(((VLOOKUP(A816,'Interest Rates-10yr'!$A$9:$C$15239,2,FALSE))-B816),C815)</f>
        <v>1.2300000000000004</v>
      </c>
      <c r="D816" s="98">
        <f>AVERAGE(C$10:C816)</f>
        <v>0.99633209417596069</v>
      </c>
      <c r="E816" s="2"/>
      <c r="G816" s="23"/>
    </row>
    <row r="817" spans="1:7" customFormat="1">
      <c r="A817" s="4">
        <v>23455</v>
      </c>
      <c r="B817">
        <v>3.5</v>
      </c>
      <c r="C817">
        <f>IFERROR(((VLOOKUP(A817,'Interest Rates-10yr'!$A$9:$C$15239,2,FALSE))-B817),C816)</f>
        <v>0.74000000000000021</v>
      </c>
      <c r="D817" s="98">
        <f>AVERAGE(C$10:C817)</f>
        <v>0.9960148514851489</v>
      </c>
      <c r="E817" s="2"/>
      <c r="G817" s="23"/>
    </row>
    <row r="818" spans="1:7" customFormat="1">
      <c r="A818" s="4">
        <v>23456</v>
      </c>
      <c r="B818">
        <v>3.5</v>
      </c>
      <c r="C818">
        <f>IFERROR(((VLOOKUP(A818,'Interest Rates-10yr'!$A$9:$C$15239,2,FALSE))-B818),C817)</f>
        <v>0.75</v>
      </c>
      <c r="D818" s="98">
        <f>AVERAGE(C$10:C818)</f>
        <v>0.99571075401730569</v>
      </c>
      <c r="E818" s="2"/>
      <c r="G818" s="23"/>
    </row>
    <row r="819" spans="1:7" customFormat="1">
      <c r="A819" s="4">
        <v>23457</v>
      </c>
      <c r="B819">
        <v>3.5</v>
      </c>
      <c r="C819">
        <f>IFERROR(((VLOOKUP(A819,'Interest Rates-10yr'!$A$9:$C$15239,2,FALSE))-B819),C818)</f>
        <v>0.75</v>
      </c>
      <c r="D819" s="98">
        <f>AVERAGE(C$10:C819)</f>
        <v>0.99540740740740774</v>
      </c>
      <c r="E819" s="2"/>
      <c r="G819" s="23"/>
    </row>
    <row r="820" spans="1:7" customFormat="1">
      <c r="A820" s="4">
        <v>23458</v>
      </c>
      <c r="B820">
        <v>3.5</v>
      </c>
      <c r="C820">
        <f>IFERROR(((VLOOKUP(A820,'Interest Rates-10yr'!$A$9:$C$15239,2,FALSE))-B820),C819)</f>
        <v>0.75</v>
      </c>
      <c r="D820" s="98">
        <f>AVERAGE(C$10:C820)</f>
        <v>0.99510480887792885</v>
      </c>
      <c r="E820" s="2"/>
      <c r="G820" s="23"/>
    </row>
    <row r="821" spans="1:7" customFormat="1">
      <c r="A821" s="4">
        <v>23459</v>
      </c>
      <c r="B821">
        <v>3.5</v>
      </c>
      <c r="C821">
        <f>IFERROR(((VLOOKUP(A821,'Interest Rates-10yr'!$A$9:$C$15239,2,FALSE))-B821),C820)</f>
        <v>0.75</v>
      </c>
      <c r="D821" s="98">
        <f>AVERAGE(C$10:C821)</f>
        <v>0.99480295566502497</v>
      </c>
      <c r="E821" s="2"/>
      <c r="G821" s="23"/>
    </row>
    <row r="822" spans="1:7" customFormat="1">
      <c r="A822" s="4">
        <v>23460</v>
      </c>
      <c r="B822">
        <v>3.38</v>
      </c>
      <c r="C822">
        <f>IFERROR(((VLOOKUP(A822,'Interest Rates-10yr'!$A$9:$C$15239,2,FALSE))-B822),C821)</f>
        <v>0.87999999999999989</v>
      </c>
      <c r="D822" s="98">
        <f>AVERAGE(C$10:C822)</f>
        <v>0.99466174661746654</v>
      </c>
      <c r="E822" s="2"/>
      <c r="G822" s="23"/>
    </row>
    <row r="823" spans="1:7" customFormat="1">
      <c r="A823" s="4">
        <v>23461</v>
      </c>
      <c r="B823">
        <v>3.38</v>
      </c>
      <c r="C823">
        <f>IFERROR(((VLOOKUP(A823,'Interest Rates-10yr'!$A$9:$C$15239,2,FALSE))-B823),C822)</f>
        <v>0.87999999999999989</v>
      </c>
      <c r="D823" s="98">
        <f>AVERAGE(C$10:C823)</f>
        <v>0.99452088452088494</v>
      </c>
      <c r="E823" s="2"/>
      <c r="G823" s="23"/>
    </row>
    <row r="824" spans="1:7" customFormat="1">
      <c r="A824" s="4">
        <v>23462</v>
      </c>
      <c r="B824">
        <v>3.5</v>
      </c>
      <c r="C824">
        <f>IFERROR(((VLOOKUP(A824,'Interest Rates-10yr'!$A$9:$C$15239,2,FALSE))-B824),C823)</f>
        <v>0.75</v>
      </c>
      <c r="D824" s="98">
        <f>AVERAGE(C$10:C824)</f>
        <v>0.99422085889570588</v>
      </c>
      <c r="E824" s="2"/>
      <c r="G824" s="23"/>
    </row>
    <row r="825" spans="1:7" customFormat="1">
      <c r="A825" s="4">
        <v>23463</v>
      </c>
      <c r="B825">
        <v>3.5</v>
      </c>
      <c r="C825">
        <f>IFERROR(((VLOOKUP(A825,'Interest Rates-10yr'!$A$9:$C$15239,2,FALSE))-B825),C824)</f>
        <v>0.75</v>
      </c>
      <c r="D825" s="98">
        <f>AVERAGE(C$10:C825)</f>
        <v>0.9939215686274514</v>
      </c>
      <c r="E825" s="2"/>
      <c r="G825" s="23"/>
    </row>
    <row r="826" spans="1:7" customFormat="1">
      <c r="A826" s="4">
        <v>23464</v>
      </c>
      <c r="B826">
        <v>3.5</v>
      </c>
      <c r="C826">
        <f>IFERROR(((VLOOKUP(A826,'Interest Rates-10yr'!$A$9:$C$15239,2,FALSE))-B826),C825)</f>
        <v>0.75</v>
      </c>
      <c r="D826" s="98">
        <f>AVERAGE(C$10:C826)</f>
        <v>0.99362301101591222</v>
      </c>
      <c r="E826" s="2"/>
      <c r="G826" s="23"/>
    </row>
    <row r="827" spans="1:7" customFormat="1">
      <c r="A827" s="4">
        <v>23465</v>
      </c>
      <c r="B827">
        <v>3.5</v>
      </c>
      <c r="C827">
        <f>IFERROR(((VLOOKUP(A827,'Interest Rates-10yr'!$A$9:$C$15239,2,FALSE))-B827),C826)</f>
        <v>0.75</v>
      </c>
      <c r="D827" s="98">
        <f>AVERAGE(C$10:C827)</f>
        <v>0.99332518337408349</v>
      </c>
      <c r="E827" s="2"/>
      <c r="G827" s="23"/>
    </row>
    <row r="828" spans="1:7" customFormat="1">
      <c r="A828" s="4">
        <v>23466</v>
      </c>
      <c r="B828">
        <v>3.5</v>
      </c>
      <c r="C828">
        <f>IFERROR(((VLOOKUP(A828,'Interest Rates-10yr'!$A$9:$C$15239,2,FALSE))-B828),C827)</f>
        <v>0.75</v>
      </c>
      <c r="D828" s="98">
        <f>AVERAGE(C$10:C828)</f>
        <v>0.99302808302808343</v>
      </c>
      <c r="E828" s="2"/>
      <c r="G828" s="23"/>
    </row>
    <row r="829" spans="1:7" customFormat="1">
      <c r="A829" s="4">
        <v>23467</v>
      </c>
      <c r="B829">
        <v>3.5</v>
      </c>
      <c r="C829">
        <f>IFERROR(((VLOOKUP(A829,'Interest Rates-10yr'!$A$9:$C$15239,2,FALSE))-B829),C828)</f>
        <v>0.73000000000000043</v>
      </c>
      <c r="D829" s="98">
        <f>AVERAGE(C$10:C829)</f>
        <v>0.99270731707317117</v>
      </c>
      <c r="E829" s="2"/>
      <c r="G829" s="23"/>
    </row>
    <row r="830" spans="1:7" customFormat="1">
      <c r="A830" s="4">
        <v>23468</v>
      </c>
      <c r="B830">
        <v>3.5</v>
      </c>
      <c r="C830">
        <f>IFERROR(((VLOOKUP(A830,'Interest Rates-10yr'!$A$9:$C$15239,2,FALSE))-B830),C829)</f>
        <v>0.73000000000000043</v>
      </c>
      <c r="D830" s="98">
        <f>AVERAGE(C$10:C830)</f>
        <v>0.99238733252131583</v>
      </c>
      <c r="E830" s="2"/>
      <c r="G830" s="23"/>
    </row>
    <row r="831" spans="1:7" customFormat="1">
      <c r="A831" s="4">
        <v>23469</v>
      </c>
      <c r="B831">
        <v>3.5</v>
      </c>
      <c r="C831">
        <f>IFERROR(((VLOOKUP(A831,'Interest Rates-10yr'!$A$9:$C$15239,2,FALSE))-B831),C830)</f>
        <v>0.74000000000000021</v>
      </c>
      <c r="D831" s="98">
        <f>AVERAGE(C$10:C831)</f>
        <v>0.99208029197080339</v>
      </c>
      <c r="E831" s="2"/>
      <c r="G831" s="23"/>
    </row>
    <row r="832" spans="1:7" customFormat="1">
      <c r="A832" s="4">
        <v>23470</v>
      </c>
      <c r="B832">
        <v>3.5</v>
      </c>
      <c r="C832">
        <f>IFERROR(((VLOOKUP(A832,'Interest Rates-10yr'!$A$9:$C$15239,2,FALSE))-B832),C831)</f>
        <v>0.75</v>
      </c>
      <c r="D832" s="98">
        <f>AVERAGE(C$10:C832)</f>
        <v>0.99178614823815348</v>
      </c>
      <c r="E832" s="2"/>
      <c r="G832" s="23"/>
    </row>
    <row r="833" spans="1:7" customFormat="1">
      <c r="A833" s="4">
        <v>23471</v>
      </c>
      <c r="B833">
        <v>3.5</v>
      </c>
      <c r="C833">
        <f>IFERROR(((VLOOKUP(A833,'Interest Rates-10yr'!$A$9:$C$15239,2,FALSE))-B833),C832)</f>
        <v>0.75</v>
      </c>
      <c r="D833" s="98">
        <f>AVERAGE(C$10:C833)</f>
        <v>0.99149271844660236</v>
      </c>
      <c r="E833" s="2"/>
      <c r="G833" s="23"/>
    </row>
    <row r="834" spans="1:7" customFormat="1">
      <c r="A834" s="4">
        <v>23472</v>
      </c>
      <c r="B834">
        <v>3.5</v>
      </c>
      <c r="C834">
        <f>IFERROR(((VLOOKUP(A834,'Interest Rates-10yr'!$A$9:$C$15239,2,FALSE))-B834),C833)</f>
        <v>0.75</v>
      </c>
      <c r="D834" s="98">
        <f>AVERAGE(C$10:C834)</f>
        <v>0.99120000000000041</v>
      </c>
      <c r="E834" s="2"/>
      <c r="G834" s="23"/>
    </row>
    <row r="835" spans="1:7" customFormat="1">
      <c r="A835" s="4">
        <v>23473</v>
      </c>
      <c r="B835">
        <v>3.5</v>
      </c>
      <c r="C835">
        <f>IFERROR(((VLOOKUP(A835,'Interest Rates-10yr'!$A$9:$C$15239,2,FALSE))-B835),C834)</f>
        <v>0.75</v>
      </c>
      <c r="D835" s="98">
        <f>AVERAGE(C$10:C835)</f>
        <v>0.99090799031477039</v>
      </c>
      <c r="E835" s="2"/>
      <c r="G835" s="23"/>
    </row>
    <row r="836" spans="1:7" customFormat="1">
      <c r="A836" s="4">
        <v>23474</v>
      </c>
      <c r="B836">
        <v>3.38</v>
      </c>
      <c r="C836">
        <f>IFERROR(((VLOOKUP(A836,'Interest Rates-10yr'!$A$9:$C$15239,2,FALSE))-B836),C835)</f>
        <v>0.87000000000000011</v>
      </c>
      <c r="D836" s="98">
        <f>AVERAGE(C$10:C836)</f>
        <v>0.99076178960096783</v>
      </c>
      <c r="E836" s="2"/>
      <c r="G836" s="23"/>
    </row>
    <row r="837" spans="1:7" customFormat="1">
      <c r="A837" s="4">
        <v>23475</v>
      </c>
      <c r="B837">
        <v>3.25</v>
      </c>
      <c r="C837">
        <f>IFERROR(((VLOOKUP(A837,'Interest Rates-10yr'!$A$9:$C$15239,2,FALSE))-B837),C836)</f>
        <v>0.96999999999999975</v>
      </c>
      <c r="D837" s="98">
        <f>AVERAGE(C$10:C837)</f>
        <v>0.99073671497584592</v>
      </c>
      <c r="E837" s="2"/>
      <c r="G837" s="23"/>
    </row>
    <row r="838" spans="1:7" customFormat="1">
      <c r="A838" s="4">
        <v>23476</v>
      </c>
      <c r="B838">
        <v>3.5</v>
      </c>
      <c r="C838">
        <f>IFERROR(((VLOOKUP(A838,'Interest Rates-10yr'!$A$9:$C$15239,2,FALSE))-B838),C837)</f>
        <v>0.71999999999999975</v>
      </c>
      <c r="D838" s="98">
        <f>AVERAGE(C$10:C838)</f>
        <v>0.99041013268998845</v>
      </c>
      <c r="E838" s="2"/>
      <c r="G838" s="23"/>
    </row>
    <row r="839" spans="1:7" customFormat="1">
      <c r="A839" s="4">
        <v>23477</v>
      </c>
      <c r="B839">
        <v>3.5</v>
      </c>
      <c r="C839">
        <f>IFERROR(((VLOOKUP(A839,'Interest Rates-10yr'!$A$9:$C$15239,2,FALSE))-B839),C838)</f>
        <v>0.71999999999999975</v>
      </c>
      <c r="D839" s="98">
        <f>AVERAGE(C$10:C839)</f>
        <v>0.99008433734939816</v>
      </c>
      <c r="E839" s="2"/>
      <c r="G839" s="23"/>
    </row>
    <row r="840" spans="1:7" customFormat="1">
      <c r="A840" s="4">
        <v>23478</v>
      </c>
      <c r="B840">
        <v>3.5</v>
      </c>
      <c r="C840">
        <f>IFERROR(((VLOOKUP(A840,'Interest Rates-10yr'!$A$9:$C$15239,2,FALSE))-B840),C839)</f>
        <v>0.71999999999999975</v>
      </c>
      <c r="D840" s="98">
        <f>AVERAGE(C$10:C840)</f>
        <v>0.98975932611311723</v>
      </c>
      <c r="E840" s="2"/>
      <c r="G840" s="23"/>
    </row>
    <row r="841" spans="1:7" customFormat="1">
      <c r="A841" s="4">
        <v>23479</v>
      </c>
      <c r="B841">
        <v>3.5</v>
      </c>
      <c r="C841">
        <f>IFERROR(((VLOOKUP(A841,'Interest Rates-10yr'!$A$9:$C$15239,2,FALSE))-B841),C840)</f>
        <v>0.71999999999999975</v>
      </c>
      <c r="D841" s="98">
        <f>AVERAGE(C$10:C841)</f>
        <v>0.98943509615384673</v>
      </c>
      <c r="E841" s="2"/>
      <c r="G841" s="23"/>
    </row>
    <row r="842" spans="1:7" customFormat="1">
      <c r="A842" s="4">
        <v>23480</v>
      </c>
      <c r="B842">
        <v>3.5</v>
      </c>
      <c r="C842">
        <f>IFERROR(((VLOOKUP(A842,'Interest Rates-10yr'!$A$9:$C$15239,2,FALSE))-B842),C841)</f>
        <v>0.73000000000000043</v>
      </c>
      <c r="D842" s="98">
        <f>AVERAGE(C$10:C842)</f>
        <v>0.98912364945978448</v>
      </c>
      <c r="E842" s="2"/>
      <c r="G842" s="23"/>
    </row>
    <row r="843" spans="1:7" customFormat="1">
      <c r="A843" s="4">
        <v>23481</v>
      </c>
      <c r="B843">
        <v>3.5</v>
      </c>
      <c r="C843">
        <f>IFERROR(((VLOOKUP(A843,'Interest Rates-10yr'!$A$9:$C$15239,2,FALSE))-B843),C842)</f>
        <v>0.74000000000000021</v>
      </c>
      <c r="D843" s="98">
        <f>AVERAGE(C$10:C843)</f>
        <v>0.98882494004796229</v>
      </c>
      <c r="E843" s="2"/>
      <c r="G843" s="23"/>
    </row>
    <row r="844" spans="1:7" customFormat="1">
      <c r="A844" s="4">
        <v>23482</v>
      </c>
      <c r="B844">
        <v>3.5</v>
      </c>
      <c r="C844">
        <f>IFERROR(((VLOOKUP(A844,'Interest Rates-10yr'!$A$9:$C$15239,2,FALSE))-B844),C843)</f>
        <v>0.73000000000000043</v>
      </c>
      <c r="D844" s="98">
        <f>AVERAGE(C$10:C844)</f>
        <v>0.98851497005988087</v>
      </c>
      <c r="E844" s="2"/>
      <c r="G844" s="23"/>
    </row>
    <row r="845" spans="1:7" customFormat="1">
      <c r="A845" s="4">
        <v>23483</v>
      </c>
      <c r="B845">
        <v>3.5</v>
      </c>
      <c r="C845">
        <f>IFERROR(((VLOOKUP(A845,'Interest Rates-10yr'!$A$9:$C$15239,2,FALSE))-B845),C844)</f>
        <v>0.73000000000000043</v>
      </c>
      <c r="D845" s="98">
        <f>AVERAGE(C$10:C845)</f>
        <v>0.98820574162679498</v>
      </c>
      <c r="E845" s="2"/>
      <c r="G845" s="23"/>
    </row>
    <row r="846" spans="1:7" customFormat="1">
      <c r="A846" s="4">
        <v>23484</v>
      </c>
      <c r="B846">
        <v>3.5</v>
      </c>
      <c r="C846">
        <f>IFERROR(((VLOOKUP(A846,'Interest Rates-10yr'!$A$9:$C$15239,2,FALSE))-B846),C845)</f>
        <v>0.74000000000000021</v>
      </c>
      <c r="D846" s="98">
        <f>AVERAGE(C$10:C846)</f>
        <v>0.98790919952210343</v>
      </c>
      <c r="E846" s="2"/>
      <c r="G846" s="23"/>
    </row>
    <row r="847" spans="1:7" customFormat="1">
      <c r="A847" s="4">
        <v>23485</v>
      </c>
      <c r="B847">
        <v>3.5</v>
      </c>
      <c r="C847">
        <f>IFERROR(((VLOOKUP(A847,'Interest Rates-10yr'!$A$9:$C$15239,2,FALSE))-B847),C846)</f>
        <v>0.74000000000000021</v>
      </c>
      <c r="D847" s="98">
        <f>AVERAGE(C$10:C847)</f>
        <v>0.98761336515513198</v>
      </c>
      <c r="E847" s="2"/>
      <c r="G847" s="23"/>
    </row>
    <row r="848" spans="1:7" customFormat="1">
      <c r="A848" s="4">
        <v>23486</v>
      </c>
      <c r="B848">
        <v>3.5</v>
      </c>
      <c r="C848">
        <f>IFERROR(((VLOOKUP(A848,'Interest Rates-10yr'!$A$9:$C$15239,2,FALSE))-B848),C847)</f>
        <v>0.74000000000000021</v>
      </c>
      <c r="D848" s="98">
        <f>AVERAGE(C$10:C848)</f>
        <v>0.98731823599523316</v>
      </c>
      <c r="E848" s="2"/>
      <c r="G848" s="23"/>
    </row>
    <row r="849" spans="1:7" customFormat="1">
      <c r="A849" s="4">
        <v>23487</v>
      </c>
      <c r="B849">
        <v>3.5</v>
      </c>
      <c r="C849">
        <f>IFERROR(((VLOOKUP(A849,'Interest Rates-10yr'!$A$9:$C$15239,2,FALSE))-B849),C848)</f>
        <v>0.74000000000000021</v>
      </c>
      <c r="D849" s="98">
        <f>AVERAGE(C$10:C849)</f>
        <v>0.98702380952381019</v>
      </c>
      <c r="E849" s="2"/>
      <c r="G849" s="23"/>
    </row>
    <row r="850" spans="1:7" customFormat="1">
      <c r="A850" s="4">
        <v>23488</v>
      </c>
      <c r="B850">
        <v>3.38</v>
      </c>
      <c r="C850">
        <f>IFERROR(((VLOOKUP(A850,'Interest Rates-10yr'!$A$9:$C$15239,2,FALSE))-B850),C849)</f>
        <v>0.85000000000000053</v>
      </c>
      <c r="D850" s="98">
        <f>AVERAGE(C$10:C850)</f>
        <v>0.98686087990487592</v>
      </c>
      <c r="E850" s="2"/>
      <c r="G850" s="23"/>
    </row>
    <row r="851" spans="1:7" customFormat="1">
      <c r="A851" s="4">
        <v>23489</v>
      </c>
      <c r="B851">
        <v>3.38</v>
      </c>
      <c r="C851">
        <f>IFERROR(((VLOOKUP(A851,'Interest Rates-10yr'!$A$9:$C$15239,2,FALSE))-B851),C850)</f>
        <v>0.85000000000000053</v>
      </c>
      <c r="D851" s="98">
        <f>AVERAGE(C$10:C851)</f>
        <v>0.98669833729216228</v>
      </c>
      <c r="E851" s="2"/>
      <c r="G851" s="23"/>
    </row>
    <row r="852" spans="1:7" customFormat="1">
      <c r="A852" s="4">
        <v>23490</v>
      </c>
      <c r="B852">
        <v>3.5</v>
      </c>
      <c r="C852">
        <f>IFERROR(((VLOOKUP(A852,'Interest Rates-10yr'!$A$9:$C$15239,2,FALSE))-B852),C851)</f>
        <v>0.73000000000000043</v>
      </c>
      <c r="D852" s="98">
        <f>AVERAGE(C$10:C852)</f>
        <v>0.98639383155397464</v>
      </c>
      <c r="E852" s="2"/>
      <c r="G852" s="23"/>
    </row>
    <row r="853" spans="1:7" customFormat="1">
      <c r="A853" s="4">
        <v>23491</v>
      </c>
      <c r="B853">
        <v>3.5</v>
      </c>
      <c r="C853">
        <f>IFERROR(((VLOOKUP(A853,'Interest Rates-10yr'!$A$9:$C$15239,2,FALSE))-B853),C852)</f>
        <v>0.73000000000000043</v>
      </c>
      <c r="D853" s="98">
        <f>AVERAGE(C$10:C853)</f>
        <v>0.9860900473933657</v>
      </c>
      <c r="E853" s="2"/>
      <c r="G853" s="23"/>
    </row>
    <row r="854" spans="1:7" customFormat="1">
      <c r="A854" s="4">
        <v>23492</v>
      </c>
      <c r="B854">
        <v>3.5</v>
      </c>
      <c r="C854">
        <f>IFERROR(((VLOOKUP(A854,'Interest Rates-10yr'!$A$9:$C$15239,2,FALSE))-B854),C853)</f>
        <v>0.73000000000000043</v>
      </c>
      <c r="D854" s="98">
        <f>AVERAGE(C$10:C854)</f>
        <v>0.98578698224852157</v>
      </c>
      <c r="E854" s="2"/>
      <c r="G854" s="23"/>
    </row>
    <row r="855" spans="1:7" customFormat="1">
      <c r="A855" s="4">
        <v>23493</v>
      </c>
      <c r="B855">
        <v>3.5</v>
      </c>
      <c r="C855">
        <f>IFERROR(((VLOOKUP(A855,'Interest Rates-10yr'!$A$9:$C$15239,2,FALSE))-B855),C854)</f>
        <v>0.73000000000000043</v>
      </c>
      <c r="D855" s="98">
        <f>AVERAGE(C$10:C855)</f>
        <v>0.98548463356974081</v>
      </c>
      <c r="E855" s="2"/>
      <c r="G855" s="23"/>
    </row>
    <row r="856" spans="1:7" customFormat="1">
      <c r="A856" s="4">
        <v>23494</v>
      </c>
      <c r="B856">
        <v>3.5</v>
      </c>
      <c r="C856">
        <f>IFERROR(((VLOOKUP(A856,'Interest Rates-10yr'!$A$9:$C$15239,2,FALSE))-B856),C855)</f>
        <v>0.73000000000000043</v>
      </c>
      <c r="D856" s="98">
        <f>AVERAGE(C$10:C856)</f>
        <v>0.98518299881936333</v>
      </c>
      <c r="E856" s="2"/>
      <c r="G856" s="23"/>
    </row>
    <row r="857" spans="1:7" customFormat="1">
      <c r="A857" s="4">
        <v>23495</v>
      </c>
      <c r="B857">
        <v>3.38</v>
      </c>
      <c r="C857">
        <f>IFERROR(((VLOOKUP(A857,'Interest Rates-10yr'!$A$9:$C$15239,2,FALSE))-B857),C856)</f>
        <v>0.85000000000000053</v>
      </c>
      <c r="D857" s="98">
        <f>AVERAGE(C$10:C857)</f>
        <v>0.98502358490566122</v>
      </c>
      <c r="E857" s="2"/>
      <c r="G857" s="23"/>
    </row>
    <row r="858" spans="1:7" customFormat="1">
      <c r="A858" s="4">
        <v>23496</v>
      </c>
      <c r="B858">
        <v>3.25</v>
      </c>
      <c r="C858">
        <f>IFERROR(((VLOOKUP(A858,'Interest Rates-10yr'!$A$9:$C$15239,2,FALSE))-B858),C857)</f>
        <v>0.96999999999999975</v>
      </c>
      <c r="D858" s="98">
        <f>AVERAGE(C$10:C858)</f>
        <v>0.98500588928150856</v>
      </c>
      <c r="E858" s="2"/>
      <c r="G858" s="23"/>
    </row>
    <row r="859" spans="1:7" customFormat="1">
      <c r="A859" s="4">
        <v>23497</v>
      </c>
      <c r="B859">
        <v>3.5</v>
      </c>
      <c r="C859">
        <f>IFERROR(((VLOOKUP(A859,'Interest Rates-10yr'!$A$9:$C$15239,2,FALSE))-B859),C858)</f>
        <v>0.71999999999999975</v>
      </c>
      <c r="D859" s="98">
        <f>AVERAGE(C$10:C859)</f>
        <v>0.98469411764705972</v>
      </c>
      <c r="E859" s="2"/>
      <c r="G859" s="23"/>
    </row>
    <row r="860" spans="1:7" customFormat="1">
      <c r="A860" s="4">
        <v>23498</v>
      </c>
      <c r="B860">
        <v>3.5</v>
      </c>
      <c r="C860">
        <f>IFERROR(((VLOOKUP(A860,'Interest Rates-10yr'!$A$9:$C$15239,2,FALSE))-B860),C859)</f>
        <v>0.71999999999999975</v>
      </c>
      <c r="D860" s="98">
        <f>AVERAGE(C$10:C860)</f>
        <v>0.9843830787309058</v>
      </c>
      <c r="E860" s="2"/>
      <c r="G860" s="23"/>
    </row>
    <row r="861" spans="1:7" customFormat="1">
      <c r="A861" s="4">
        <v>23499</v>
      </c>
      <c r="B861">
        <v>3.5</v>
      </c>
      <c r="C861">
        <f>IFERROR(((VLOOKUP(A861,'Interest Rates-10yr'!$A$9:$C$15239,2,FALSE))-B861),C860)</f>
        <v>0.71999999999999975</v>
      </c>
      <c r="D861" s="98">
        <f>AVERAGE(C$10:C861)</f>
        <v>0.98407276995305271</v>
      </c>
      <c r="E861" s="2"/>
      <c r="G861" s="23"/>
    </row>
    <row r="862" spans="1:7" customFormat="1">
      <c r="A862" s="4">
        <v>23500</v>
      </c>
      <c r="B862">
        <v>3.5</v>
      </c>
      <c r="C862">
        <f>IFERROR(((VLOOKUP(A862,'Interest Rates-10yr'!$A$9:$C$15239,2,FALSE))-B862),C861)</f>
        <v>0.71999999999999975</v>
      </c>
      <c r="D862" s="98">
        <f>AVERAGE(C$10:C862)</f>
        <v>0.98376318874560476</v>
      </c>
      <c r="E862" s="2"/>
      <c r="G862" s="23"/>
    </row>
    <row r="863" spans="1:7" customFormat="1">
      <c r="A863" s="4">
        <v>23501</v>
      </c>
      <c r="B863">
        <v>3.5</v>
      </c>
      <c r="C863">
        <f>IFERROR(((VLOOKUP(A863,'Interest Rates-10yr'!$A$9:$C$15239,2,FALSE))-B863),C862)</f>
        <v>0.71999999999999975</v>
      </c>
      <c r="D863" s="98">
        <f>AVERAGE(C$10:C863)</f>
        <v>0.98345433255269432</v>
      </c>
      <c r="E863" s="2"/>
      <c r="G863" s="23"/>
    </row>
    <row r="864" spans="1:7" customFormat="1">
      <c r="A864" s="4">
        <v>23502</v>
      </c>
      <c r="B864">
        <v>3.5</v>
      </c>
      <c r="C864">
        <f>IFERROR(((VLOOKUP(A864,'Interest Rates-10yr'!$A$9:$C$15239,2,FALSE))-B864),C863)</f>
        <v>0.71999999999999975</v>
      </c>
      <c r="D864" s="98">
        <f>AVERAGE(C$10:C864)</f>
        <v>0.98314619883041043</v>
      </c>
      <c r="E864" s="2"/>
      <c r="G864" s="23"/>
    </row>
    <row r="865" spans="1:7" customFormat="1">
      <c r="A865" s="4">
        <v>23503</v>
      </c>
      <c r="B865">
        <v>3.5</v>
      </c>
      <c r="C865">
        <f>IFERROR(((VLOOKUP(A865,'Interest Rates-10yr'!$A$9:$C$15239,2,FALSE))-B865),C864)</f>
        <v>0.71999999999999975</v>
      </c>
      <c r="D865" s="98">
        <f>AVERAGE(C$10:C865)</f>
        <v>0.98283878504673006</v>
      </c>
      <c r="E865" s="2"/>
      <c r="G865" s="23"/>
    </row>
    <row r="866" spans="1:7" customFormat="1">
      <c r="A866" s="4">
        <v>23504</v>
      </c>
      <c r="B866">
        <v>3.5</v>
      </c>
      <c r="C866">
        <f>IFERROR(((VLOOKUP(A866,'Interest Rates-10yr'!$A$9:$C$15239,2,FALSE))-B866),C865)</f>
        <v>0.71999999999999975</v>
      </c>
      <c r="D866" s="98">
        <f>AVERAGE(C$10:C866)</f>
        <v>0.98253208868144803</v>
      </c>
      <c r="E866" s="2"/>
      <c r="G866" s="23"/>
    </row>
    <row r="867" spans="1:7" customFormat="1">
      <c r="A867" s="4">
        <v>23505</v>
      </c>
      <c r="B867">
        <v>3.5</v>
      </c>
      <c r="C867">
        <f>IFERROR(((VLOOKUP(A867,'Interest Rates-10yr'!$A$9:$C$15239,2,FALSE))-B867),C866)</f>
        <v>0.70000000000000018</v>
      </c>
      <c r="D867" s="98">
        <f>AVERAGE(C$10:C867)</f>
        <v>0.98220279720279846</v>
      </c>
      <c r="E867" s="2"/>
      <c r="G867" s="23"/>
    </row>
    <row r="868" spans="1:7" customFormat="1">
      <c r="A868" s="4">
        <v>23506</v>
      </c>
      <c r="B868">
        <v>3.5</v>
      </c>
      <c r="C868">
        <f>IFERROR(((VLOOKUP(A868,'Interest Rates-10yr'!$A$9:$C$15239,2,FALSE))-B868),C867)</f>
        <v>0.70000000000000018</v>
      </c>
      <c r="D868" s="98">
        <f>AVERAGE(C$10:C868)</f>
        <v>0.98187427240978009</v>
      </c>
      <c r="E868" s="2"/>
      <c r="G868" s="23"/>
    </row>
    <row r="869" spans="1:7" customFormat="1">
      <c r="A869" s="4">
        <v>23507</v>
      </c>
      <c r="B869">
        <v>3.5</v>
      </c>
      <c r="C869">
        <f>IFERROR(((VLOOKUP(A869,'Interest Rates-10yr'!$A$9:$C$15239,2,FALSE))-B869),C868)</f>
        <v>0.70000000000000018</v>
      </c>
      <c r="D869" s="98">
        <f>AVERAGE(C$10:C869)</f>
        <v>0.98154651162790829</v>
      </c>
      <c r="E869" s="2"/>
      <c r="G869" s="23"/>
    </row>
    <row r="870" spans="1:7" customFormat="1">
      <c r="A870" s="4">
        <v>23508</v>
      </c>
      <c r="B870">
        <v>3.5</v>
      </c>
      <c r="C870">
        <f>IFERROR(((VLOOKUP(A870,'Interest Rates-10yr'!$A$9:$C$15239,2,FALSE))-B870),C869)</f>
        <v>0.69000000000000039</v>
      </c>
      <c r="D870" s="98">
        <f>AVERAGE(C$10:C870)</f>
        <v>0.981207897793265</v>
      </c>
      <c r="E870" s="2"/>
      <c r="G870" s="23"/>
    </row>
    <row r="871" spans="1:7" customFormat="1">
      <c r="A871" s="4">
        <v>23509</v>
      </c>
      <c r="B871">
        <v>3.5</v>
      </c>
      <c r="C871">
        <f>IFERROR(((VLOOKUP(A871,'Interest Rates-10yr'!$A$9:$C$15239,2,FALSE))-B871),C870)</f>
        <v>0.69000000000000039</v>
      </c>
      <c r="D871" s="98">
        <f>AVERAGE(C$10:C871)</f>
        <v>0.98087006960556988</v>
      </c>
      <c r="E871" s="2"/>
      <c r="G871" s="23"/>
    </row>
    <row r="872" spans="1:7" customFormat="1">
      <c r="A872" s="4">
        <v>23510</v>
      </c>
      <c r="B872">
        <v>3.5</v>
      </c>
      <c r="C872">
        <f>IFERROR(((VLOOKUP(A872,'Interest Rates-10yr'!$A$9:$C$15239,2,FALSE))-B872),C871)</f>
        <v>0.69000000000000039</v>
      </c>
      <c r="D872" s="98">
        <f>AVERAGE(C$10:C872)</f>
        <v>0.98053302433372114</v>
      </c>
      <c r="E872" s="2"/>
      <c r="G872" s="23"/>
    </row>
    <row r="873" spans="1:7" customFormat="1">
      <c r="A873" s="4">
        <v>23511</v>
      </c>
      <c r="B873">
        <v>3.5</v>
      </c>
      <c r="C873">
        <f>IFERROR(((VLOOKUP(A873,'Interest Rates-10yr'!$A$9:$C$15239,2,FALSE))-B873),C872)</f>
        <v>0.69000000000000039</v>
      </c>
      <c r="D873" s="98">
        <f>AVERAGE(C$10:C873)</f>
        <v>0.98019675925926086</v>
      </c>
      <c r="E873" s="2"/>
      <c r="G873" s="23"/>
    </row>
    <row r="874" spans="1:7" customFormat="1">
      <c r="A874" s="4">
        <v>23512</v>
      </c>
      <c r="B874">
        <v>3.5</v>
      </c>
      <c r="C874">
        <f>IFERROR(((VLOOKUP(A874,'Interest Rates-10yr'!$A$9:$C$15239,2,FALSE))-B874),C873)</f>
        <v>0.69000000000000039</v>
      </c>
      <c r="D874" s="98">
        <f>AVERAGE(C$10:C874)</f>
        <v>0.97986127167630221</v>
      </c>
      <c r="E874" s="2"/>
      <c r="G874" s="23"/>
    </row>
    <row r="875" spans="1:7" customFormat="1">
      <c r="A875" s="4">
        <v>23513</v>
      </c>
      <c r="B875">
        <v>3.5</v>
      </c>
      <c r="C875">
        <f>IFERROR(((VLOOKUP(A875,'Interest Rates-10yr'!$A$9:$C$15239,2,FALSE))-B875),C874)</f>
        <v>0.69000000000000039</v>
      </c>
      <c r="D875" s="98">
        <f>AVERAGE(C$10:C875)</f>
        <v>0.97952655889145668</v>
      </c>
      <c r="E875" s="2"/>
      <c r="G875" s="23"/>
    </row>
    <row r="876" spans="1:7" customFormat="1">
      <c r="A876" s="4">
        <v>23514</v>
      </c>
      <c r="B876">
        <v>3.5</v>
      </c>
      <c r="C876">
        <f>IFERROR(((VLOOKUP(A876,'Interest Rates-10yr'!$A$9:$C$15239,2,FALSE))-B876),C875)</f>
        <v>0.69000000000000039</v>
      </c>
      <c r="D876" s="98">
        <f>AVERAGE(C$10:C876)</f>
        <v>0.9791926182237618</v>
      </c>
      <c r="E876" s="2"/>
      <c r="G876" s="23"/>
    </row>
    <row r="877" spans="1:7" customFormat="1">
      <c r="A877" s="4">
        <v>23515</v>
      </c>
      <c r="B877">
        <v>3.5</v>
      </c>
      <c r="C877">
        <f>IFERROR(((VLOOKUP(A877,'Interest Rates-10yr'!$A$9:$C$15239,2,FALSE))-B877),C876)</f>
        <v>0.69000000000000039</v>
      </c>
      <c r="D877" s="98">
        <f>AVERAGE(C$10:C877)</f>
        <v>0.97885944700461014</v>
      </c>
      <c r="E877" s="2"/>
      <c r="G877" s="23"/>
    </row>
    <row r="878" spans="1:7" customFormat="1">
      <c r="A878" s="4">
        <v>23516</v>
      </c>
      <c r="B878">
        <v>3.5</v>
      </c>
      <c r="C878">
        <f>IFERROR(((VLOOKUP(A878,'Interest Rates-10yr'!$A$9:$C$15239,2,FALSE))-B878),C877)</f>
        <v>0.69000000000000039</v>
      </c>
      <c r="D878" s="98">
        <f>AVERAGE(C$10:C878)</f>
        <v>0.97852704257767731</v>
      </c>
      <c r="E878" s="2"/>
      <c r="G878" s="23"/>
    </row>
    <row r="879" spans="1:7" customFormat="1">
      <c r="A879" s="4">
        <v>23517</v>
      </c>
      <c r="B879">
        <v>3.5</v>
      </c>
      <c r="C879">
        <f>IFERROR(((VLOOKUP(A879,'Interest Rates-10yr'!$A$9:$C$15239,2,FALSE))-B879),C878)</f>
        <v>0.70000000000000018</v>
      </c>
      <c r="D879" s="98">
        <f>AVERAGE(C$10:C879)</f>
        <v>0.9782068965517261</v>
      </c>
      <c r="E879" s="2"/>
      <c r="G879" s="23"/>
    </row>
    <row r="880" spans="1:7" customFormat="1">
      <c r="A880" s="4">
        <v>23518</v>
      </c>
      <c r="B880">
        <v>3.5</v>
      </c>
      <c r="C880">
        <f>IFERROR(((VLOOKUP(A880,'Interest Rates-10yr'!$A$9:$C$15239,2,FALSE))-B880),C879)</f>
        <v>0.70000000000000018</v>
      </c>
      <c r="D880" s="98">
        <f>AVERAGE(C$10:C880)</f>
        <v>0.97788748564868166</v>
      </c>
      <c r="E880" s="2"/>
      <c r="G880" s="23"/>
    </row>
    <row r="881" spans="1:7" customFormat="1">
      <c r="A881" s="4">
        <v>23519</v>
      </c>
      <c r="B881">
        <v>3.5</v>
      </c>
      <c r="C881">
        <f>IFERROR(((VLOOKUP(A881,'Interest Rates-10yr'!$A$9:$C$15239,2,FALSE))-B881),C880)</f>
        <v>0.70000000000000018</v>
      </c>
      <c r="D881" s="98">
        <f>AVERAGE(C$10:C881)</f>
        <v>0.97756880733945151</v>
      </c>
      <c r="E881" s="2"/>
      <c r="G881" s="23"/>
    </row>
    <row r="882" spans="1:7" customFormat="1">
      <c r="A882" s="4">
        <v>23520</v>
      </c>
      <c r="B882">
        <v>3.5</v>
      </c>
      <c r="C882">
        <f>IFERROR(((VLOOKUP(A882,'Interest Rates-10yr'!$A$9:$C$15239,2,FALSE))-B882),C881)</f>
        <v>0.70000000000000018</v>
      </c>
      <c r="D882" s="98">
        <f>AVERAGE(C$10:C882)</f>
        <v>0.97725085910653131</v>
      </c>
      <c r="E882" s="2"/>
      <c r="G882" s="23"/>
    </row>
    <row r="883" spans="1:7" customFormat="1">
      <c r="A883" s="4">
        <v>23521</v>
      </c>
      <c r="B883">
        <v>3.5</v>
      </c>
      <c r="C883">
        <f>IFERROR(((VLOOKUP(A883,'Interest Rates-10yr'!$A$9:$C$15239,2,FALSE))-B883),C882)</f>
        <v>0.70000000000000018</v>
      </c>
      <c r="D883" s="98">
        <f>AVERAGE(C$10:C883)</f>
        <v>0.97693363844393799</v>
      </c>
      <c r="E883" s="2"/>
      <c r="G883" s="23"/>
    </row>
    <row r="884" spans="1:7" customFormat="1">
      <c r="A884" s="4">
        <v>23522</v>
      </c>
      <c r="B884">
        <v>3.5</v>
      </c>
      <c r="C884">
        <f>IFERROR(((VLOOKUP(A884,'Interest Rates-10yr'!$A$9:$C$15239,2,FALSE))-B884),C883)</f>
        <v>0.69000000000000039</v>
      </c>
      <c r="D884" s="98">
        <f>AVERAGE(C$10:C884)</f>
        <v>0.97660571428571641</v>
      </c>
      <c r="E884" s="2"/>
      <c r="G884" s="23"/>
    </row>
    <row r="885" spans="1:7" customFormat="1">
      <c r="A885" s="4">
        <v>23523</v>
      </c>
      <c r="B885">
        <v>3.5</v>
      </c>
      <c r="C885">
        <f>IFERROR(((VLOOKUP(A885,'Interest Rates-10yr'!$A$9:$C$15239,2,FALSE))-B885),C884)</f>
        <v>0.69000000000000039</v>
      </c>
      <c r="D885" s="98">
        <f>AVERAGE(C$10:C885)</f>
        <v>0.97627853881278759</v>
      </c>
      <c r="E885" s="2"/>
      <c r="G885" s="23"/>
    </row>
    <row r="886" spans="1:7" customFormat="1">
      <c r="A886" s="4">
        <v>23524</v>
      </c>
      <c r="B886">
        <v>3.38</v>
      </c>
      <c r="C886">
        <f>IFERROR(((VLOOKUP(A886,'Interest Rates-10yr'!$A$9:$C$15239,2,FALSE))-B886),C885)</f>
        <v>0.82000000000000028</v>
      </c>
      <c r="D886" s="98">
        <f>AVERAGE(C$10:C886)</f>
        <v>0.97610034207525886</v>
      </c>
      <c r="E886" s="2"/>
      <c r="G886" s="23"/>
    </row>
    <row r="887" spans="1:7" customFormat="1">
      <c r="A887" s="4">
        <v>23525</v>
      </c>
      <c r="B887">
        <v>3.5</v>
      </c>
      <c r="C887">
        <f>IFERROR(((VLOOKUP(A887,'Interest Rates-10yr'!$A$9:$C$15239,2,FALSE))-B887),C886)</f>
        <v>0.69000000000000039</v>
      </c>
      <c r="D887" s="98">
        <f>AVERAGE(C$10:C887)</f>
        <v>0.97577448747152851</v>
      </c>
      <c r="E887" s="2"/>
      <c r="G887" s="23"/>
    </row>
    <row r="888" spans="1:7" customFormat="1">
      <c r="A888" s="4">
        <v>23526</v>
      </c>
      <c r="B888">
        <v>3.5</v>
      </c>
      <c r="C888">
        <f>IFERROR(((VLOOKUP(A888,'Interest Rates-10yr'!$A$9:$C$15239,2,FALSE))-B888),C887)</f>
        <v>0.69000000000000039</v>
      </c>
      <c r="D888" s="98">
        <f>AVERAGE(C$10:C888)</f>
        <v>0.97544937428896716</v>
      </c>
      <c r="E888" s="2"/>
      <c r="G888" s="23"/>
    </row>
    <row r="889" spans="1:7" customFormat="1">
      <c r="A889" s="4">
        <v>23527</v>
      </c>
      <c r="B889">
        <v>3.5</v>
      </c>
      <c r="C889">
        <f>IFERROR(((VLOOKUP(A889,'Interest Rates-10yr'!$A$9:$C$15239,2,FALSE))-B889),C888)</f>
        <v>0.69000000000000039</v>
      </c>
      <c r="D889" s="98">
        <f>AVERAGE(C$10:C889)</f>
        <v>0.97512500000000246</v>
      </c>
      <c r="E889" s="2"/>
      <c r="G889" s="23"/>
    </row>
    <row r="890" spans="1:7" customFormat="1">
      <c r="A890" s="4">
        <v>23528</v>
      </c>
      <c r="B890">
        <v>3.5</v>
      </c>
      <c r="C890">
        <f>IFERROR(((VLOOKUP(A890,'Interest Rates-10yr'!$A$9:$C$15239,2,FALSE))-B890),C889)</f>
        <v>0.69000000000000039</v>
      </c>
      <c r="D890" s="98">
        <f>AVERAGE(C$10:C890)</f>
        <v>0.97480136208853829</v>
      </c>
      <c r="E890" s="2"/>
      <c r="G890" s="23"/>
    </row>
    <row r="891" spans="1:7" customFormat="1">
      <c r="A891" s="4">
        <v>23529</v>
      </c>
      <c r="B891">
        <v>3.5</v>
      </c>
      <c r="C891">
        <f>IFERROR(((VLOOKUP(A891,'Interest Rates-10yr'!$A$9:$C$15239,2,FALSE))-B891),C890)</f>
        <v>0.69000000000000039</v>
      </c>
      <c r="D891" s="98">
        <f>AVERAGE(C$10:C891)</f>
        <v>0.9744784580498892</v>
      </c>
      <c r="E891" s="2"/>
      <c r="G891" s="23"/>
    </row>
    <row r="892" spans="1:7" customFormat="1">
      <c r="A892" s="4">
        <v>23530</v>
      </c>
      <c r="B892">
        <v>3.5</v>
      </c>
      <c r="C892">
        <f>IFERROR(((VLOOKUP(A892,'Interest Rates-10yr'!$A$9:$C$15239,2,FALSE))-B892),C891)</f>
        <v>0.69000000000000039</v>
      </c>
      <c r="D892" s="98">
        <f>AVERAGE(C$10:C892)</f>
        <v>0.97415628539071608</v>
      </c>
      <c r="E892" s="2"/>
      <c r="G892" s="23"/>
    </row>
    <row r="893" spans="1:7" customFormat="1">
      <c r="A893" s="4">
        <v>23531</v>
      </c>
      <c r="B893">
        <v>3.5</v>
      </c>
      <c r="C893">
        <f>IFERROR(((VLOOKUP(A893,'Interest Rates-10yr'!$A$9:$C$15239,2,FALSE))-B893),C892)</f>
        <v>0.69000000000000039</v>
      </c>
      <c r="D893" s="98">
        <f>AVERAGE(C$10:C893)</f>
        <v>0.97383484162896194</v>
      </c>
      <c r="E893" s="2"/>
      <c r="G893" s="23"/>
    </row>
    <row r="894" spans="1:7" customFormat="1">
      <c r="A894" s="4">
        <v>23532</v>
      </c>
      <c r="B894">
        <v>3.5</v>
      </c>
      <c r="C894">
        <f>IFERROR(((VLOOKUP(A894,'Interest Rates-10yr'!$A$9:$C$15239,2,FALSE))-B894),C893)</f>
        <v>0.69000000000000039</v>
      </c>
      <c r="D894" s="98">
        <f>AVERAGE(C$10:C894)</f>
        <v>0.97351412429378803</v>
      </c>
      <c r="E894" s="2"/>
      <c r="G894" s="23"/>
    </row>
    <row r="895" spans="1:7" customFormat="1">
      <c r="A895" s="4">
        <v>23533</v>
      </c>
      <c r="B895">
        <v>3.5</v>
      </c>
      <c r="C895">
        <f>IFERROR(((VLOOKUP(A895,'Interest Rates-10yr'!$A$9:$C$15239,2,FALSE))-B895),C894)</f>
        <v>0.67999999999999972</v>
      </c>
      <c r="D895" s="98">
        <f>AVERAGE(C$10:C895)</f>
        <v>0.97318284424379498</v>
      </c>
      <c r="E895" s="2"/>
      <c r="G895" s="23"/>
    </row>
    <row r="896" spans="1:7" customFormat="1">
      <c r="A896" s="4">
        <v>23534</v>
      </c>
      <c r="B896">
        <v>3.5</v>
      </c>
      <c r="C896">
        <f>IFERROR(((VLOOKUP(A896,'Interest Rates-10yr'!$A$9:$C$15239,2,FALSE))-B896),C895)</f>
        <v>0.67999999999999972</v>
      </c>
      <c r="D896" s="98">
        <f>AVERAGE(C$10:C896)</f>
        <v>0.97285231116122028</v>
      </c>
      <c r="E896" s="2"/>
      <c r="G896" s="23"/>
    </row>
    <row r="897" spans="1:7" customFormat="1">
      <c r="A897" s="4">
        <v>23535</v>
      </c>
      <c r="B897">
        <v>3.5</v>
      </c>
      <c r="C897">
        <f>IFERROR(((VLOOKUP(A897,'Interest Rates-10yr'!$A$9:$C$15239,2,FALSE))-B897),C896)</f>
        <v>0.67999999999999972</v>
      </c>
      <c r="D897" s="98">
        <f>AVERAGE(C$10:C897)</f>
        <v>0.97252252252252513</v>
      </c>
      <c r="E897" s="2"/>
      <c r="G897" s="23"/>
    </row>
    <row r="898" spans="1:7" customFormat="1">
      <c r="A898" s="4">
        <v>23536</v>
      </c>
      <c r="B898">
        <v>3.5</v>
      </c>
      <c r="C898">
        <f>IFERROR(((VLOOKUP(A898,'Interest Rates-10yr'!$A$9:$C$15239,2,FALSE))-B898),C897)</f>
        <v>0.67999999999999972</v>
      </c>
      <c r="D898" s="98">
        <f>AVERAGE(C$10:C898)</f>
        <v>0.97219347581552562</v>
      </c>
      <c r="E898" s="2"/>
      <c r="G898" s="23"/>
    </row>
    <row r="899" spans="1:7" customFormat="1">
      <c r="A899" s="4">
        <v>23537</v>
      </c>
      <c r="B899">
        <v>3.5</v>
      </c>
      <c r="C899">
        <f>IFERROR(((VLOOKUP(A899,'Interest Rates-10yr'!$A$9:$C$15239,2,FALSE))-B899),C898)</f>
        <v>0.66999999999999993</v>
      </c>
      <c r="D899" s="98">
        <f>AVERAGE(C$10:C899)</f>
        <v>0.97185393258427211</v>
      </c>
      <c r="E899" s="2"/>
      <c r="G899" s="23"/>
    </row>
    <row r="900" spans="1:7" customFormat="1">
      <c r="A900" s="4">
        <v>23538</v>
      </c>
      <c r="B900">
        <v>3.5</v>
      </c>
      <c r="C900">
        <f>IFERROR(((VLOOKUP(A900,'Interest Rates-10yr'!$A$9:$C$15239,2,FALSE))-B900),C899)</f>
        <v>0.66999999999999993</v>
      </c>
      <c r="D900" s="98">
        <f>AVERAGE(C$10:C900)</f>
        <v>0.971515151515154</v>
      </c>
      <c r="E900" s="2"/>
      <c r="G900" s="23"/>
    </row>
    <row r="901" spans="1:7" customFormat="1">
      <c r="A901" s="4">
        <v>23539</v>
      </c>
      <c r="B901">
        <v>3.5</v>
      </c>
      <c r="C901">
        <f>IFERROR(((VLOOKUP(A901,'Interest Rates-10yr'!$A$9:$C$15239,2,FALSE))-B901),C900)</f>
        <v>0.67999999999999972</v>
      </c>
      <c r="D901" s="98">
        <f>AVERAGE(C$10:C901)</f>
        <v>0.97118834080717731</v>
      </c>
      <c r="E901" s="2"/>
      <c r="G901" s="23"/>
    </row>
    <row r="902" spans="1:7" customFormat="1">
      <c r="A902" s="4">
        <v>23540</v>
      </c>
      <c r="B902">
        <v>3.5</v>
      </c>
      <c r="C902">
        <f>IFERROR(((VLOOKUP(A902,'Interest Rates-10yr'!$A$9:$C$15239,2,FALSE))-B902),C901)</f>
        <v>0.67999999999999972</v>
      </c>
      <c r="D902" s="98">
        <f>AVERAGE(C$10:C902)</f>
        <v>0.97086226203807624</v>
      </c>
      <c r="E902" s="2"/>
      <c r="G902" s="23"/>
    </row>
    <row r="903" spans="1:7" customFormat="1">
      <c r="A903" s="4">
        <v>23541</v>
      </c>
      <c r="B903">
        <v>3.5</v>
      </c>
      <c r="C903">
        <f>IFERROR(((VLOOKUP(A903,'Interest Rates-10yr'!$A$9:$C$15239,2,FALSE))-B903),C902)</f>
        <v>0.67999999999999972</v>
      </c>
      <c r="D903" s="98">
        <f>AVERAGE(C$10:C903)</f>
        <v>0.97053691275168008</v>
      </c>
      <c r="E903" s="2"/>
      <c r="G903" s="23"/>
    </row>
    <row r="904" spans="1:7" customFormat="1">
      <c r="A904" s="4">
        <v>23542</v>
      </c>
      <c r="B904">
        <v>3.5</v>
      </c>
      <c r="C904">
        <f>IFERROR(((VLOOKUP(A904,'Interest Rates-10yr'!$A$9:$C$15239,2,FALSE))-B904),C903)</f>
        <v>0.67999999999999972</v>
      </c>
      <c r="D904" s="98">
        <f>AVERAGE(C$10:C904)</f>
        <v>0.97021229050279545</v>
      </c>
      <c r="E904" s="2"/>
      <c r="G904" s="23"/>
    </row>
    <row r="905" spans="1:7" customFormat="1">
      <c r="A905" s="4">
        <v>23543</v>
      </c>
      <c r="B905">
        <v>3.5</v>
      </c>
      <c r="C905">
        <f>IFERROR(((VLOOKUP(A905,'Interest Rates-10yr'!$A$9:$C$15239,2,FALSE))-B905),C904)</f>
        <v>0.67999999999999972</v>
      </c>
      <c r="D905" s="98">
        <f>AVERAGE(C$10:C905)</f>
        <v>0.96988839285714501</v>
      </c>
      <c r="E905" s="2"/>
      <c r="G905" s="23"/>
    </row>
    <row r="906" spans="1:7" customFormat="1">
      <c r="A906" s="4">
        <v>23544</v>
      </c>
      <c r="B906">
        <v>3.5</v>
      </c>
      <c r="C906">
        <f>IFERROR(((VLOOKUP(A906,'Interest Rates-10yr'!$A$9:$C$15239,2,FALSE))-B906),C905)</f>
        <v>0.67999999999999972</v>
      </c>
      <c r="D906" s="98">
        <f>AVERAGE(C$10:C906)</f>
        <v>0.96956521739130641</v>
      </c>
      <c r="E906" s="2"/>
      <c r="G906" s="23"/>
    </row>
    <row r="907" spans="1:7" customFormat="1">
      <c r="A907" s="4">
        <v>23545</v>
      </c>
      <c r="B907">
        <v>3.5</v>
      </c>
      <c r="C907">
        <f>IFERROR(((VLOOKUP(A907,'Interest Rates-10yr'!$A$9:$C$15239,2,FALSE))-B907),C906)</f>
        <v>0.67999999999999972</v>
      </c>
      <c r="D907" s="98">
        <f>AVERAGE(C$10:C907)</f>
        <v>0.96924276169265233</v>
      </c>
      <c r="E907" s="2"/>
      <c r="G907" s="23"/>
    </row>
    <row r="908" spans="1:7" customFormat="1">
      <c r="A908" s="4">
        <v>23546</v>
      </c>
      <c r="B908">
        <v>3.5</v>
      </c>
      <c r="C908">
        <f>IFERROR(((VLOOKUP(A908,'Interest Rates-10yr'!$A$9:$C$15239,2,FALSE))-B908),C907)</f>
        <v>0.66999999999999993</v>
      </c>
      <c r="D908" s="98">
        <f>AVERAGE(C$10:C908)</f>
        <v>0.9689098998887673</v>
      </c>
      <c r="E908" s="2"/>
      <c r="G908" s="23"/>
    </row>
    <row r="909" spans="1:7" customFormat="1">
      <c r="A909" s="4">
        <v>23547</v>
      </c>
      <c r="B909">
        <v>3.5</v>
      </c>
      <c r="C909">
        <f>IFERROR(((VLOOKUP(A909,'Interest Rates-10yr'!$A$9:$C$15239,2,FALSE))-B909),C908)</f>
        <v>0.66000000000000014</v>
      </c>
      <c r="D909" s="98">
        <f>AVERAGE(C$10:C909)</f>
        <v>0.96856666666666857</v>
      </c>
      <c r="E909" s="2"/>
      <c r="G909" s="23"/>
    </row>
    <row r="910" spans="1:7" customFormat="1">
      <c r="A910" s="4">
        <v>23548</v>
      </c>
      <c r="B910">
        <v>3.5</v>
      </c>
      <c r="C910">
        <f>IFERROR(((VLOOKUP(A910,'Interest Rates-10yr'!$A$9:$C$15239,2,FALSE))-B910),C909)</f>
        <v>0.66000000000000014</v>
      </c>
      <c r="D910" s="98">
        <f>AVERAGE(C$10:C910)</f>
        <v>0.96822419533851467</v>
      </c>
      <c r="E910" s="2"/>
      <c r="G910" s="23"/>
    </row>
    <row r="911" spans="1:7" customFormat="1">
      <c r="A911" s="4">
        <v>23549</v>
      </c>
      <c r="B911">
        <v>3.5</v>
      </c>
      <c r="C911">
        <f>IFERROR(((VLOOKUP(A911,'Interest Rates-10yr'!$A$9:$C$15239,2,FALSE))-B911),C910)</f>
        <v>0.66000000000000014</v>
      </c>
      <c r="D911" s="98">
        <f>AVERAGE(C$10:C911)</f>
        <v>0.96788248337029015</v>
      </c>
      <c r="E911" s="2"/>
      <c r="G911" s="23"/>
    </row>
    <row r="912" spans="1:7" customFormat="1">
      <c r="A912" s="4">
        <v>23550</v>
      </c>
      <c r="B912">
        <v>3.5</v>
      </c>
      <c r="C912">
        <f>IFERROR(((VLOOKUP(A912,'Interest Rates-10yr'!$A$9:$C$15239,2,FALSE))-B912),C911)</f>
        <v>0.65000000000000036</v>
      </c>
      <c r="D912" s="98">
        <f>AVERAGE(C$10:C912)</f>
        <v>0.96753045404208382</v>
      </c>
      <c r="E912" s="2"/>
      <c r="G912" s="23"/>
    </row>
    <row r="913" spans="1:7" customFormat="1">
      <c r="A913" s="4">
        <v>23551</v>
      </c>
      <c r="B913">
        <v>3.5</v>
      </c>
      <c r="C913">
        <f>IFERROR(((VLOOKUP(A913,'Interest Rates-10yr'!$A$9:$C$15239,2,FALSE))-B913),C912)</f>
        <v>0.65000000000000036</v>
      </c>
      <c r="D913" s="98">
        <f>AVERAGE(C$10:C913)</f>
        <v>0.96717920353982478</v>
      </c>
      <c r="E913" s="2"/>
      <c r="G913" s="23"/>
    </row>
    <row r="914" spans="1:7" customFormat="1">
      <c r="A914" s="4">
        <v>23552</v>
      </c>
      <c r="B914">
        <v>3.5</v>
      </c>
      <c r="C914">
        <f>IFERROR(((VLOOKUP(A914,'Interest Rates-10yr'!$A$9:$C$15239,2,FALSE))-B914),C913)</f>
        <v>0.65000000000000036</v>
      </c>
      <c r="D914" s="98">
        <f>AVERAGE(C$10:C914)</f>
        <v>0.96682872928176977</v>
      </c>
      <c r="E914" s="2"/>
      <c r="G914" s="23"/>
    </row>
    <row r="915" spans="1:7" customFormat="1">
      <c r="A915" s="4">
        <v>23553</v>
      </c>
      <c r="B915">
        <v>3.5</v>
      </c>
      <c r="C915">
        <f>IFERROR(((VLOOKUP(A915,'Interest Rates-10yr'!$A$9:$C$15239,2,FALSE))-B915),C914)</f>
        <v>0.65000000000000036</v>
      </c>
      <c r="D915" s="98">
        <f>AVERAGE(C$10:C915)</f>
        <v>0.96647902869757352</v>
      </c>
      <c r="E915" s="2"/>
      <c r="G915" s="23"/>
    </row>
    <row r="916" spans="1:7" customFormat="1">
      <c r="A916" s="4">
        <v>23554</v>
      </c>
      <c r="B916">
        <v>3.5</v>
      </c>
      <c r="C916">
        <f>IFERROR(((VLOOKUP(A916,'Interest Rates-10yr'!$A$9:$C$15239,2,FALSE))-B916),C915)</f>
        <v>0.65000000000000036</v>
      </c>
      <c r="D916" s="98">
        <f>AVERAGE(C$10:C916)</f>
        <v>0.96613009922822668</v>
      </c>
      <c r="E916" s="2"/>
      <c r="G916" s="23"/>
    </row>
    <row r="917" spans="1:7" customFormat="1">
      <c r="A917" s="4">
        <v>23555</v>
      </c>
      <c r="B917">
        <v>3.5</v>
      </c>
      <c r="C917">
        <f>IFERROR(((VLOOKUP(A917,'Interest Rates-10yr'!$A$9:$C$15239,2,FALSE))-B917),C916)</f>
        <v>0.65000000000000036</v>
      </c>
      <c r="D917" s="98">
        <f>AVERAGE(C$10:C917)</f>
        <v>0.96578193832599291</v>
      </c>
      <c r="E917" s="2"/>
      <c r="G917" s="23"/>
    </row>
    <row r="918" spans="1:7" customFormat="1">
      <c r="A918" s="4">
        <v>23556</v>
      </c>
      <c r="B918">
        <v>3.5</v>
      </c>
      <c r="C918">
        <f>IFERROR(((VLOOKUP(A918,'Interest Rates-10yr'!$A$9:$C$15239,2,FALSE))-B918),C917)</f>
        <v>0.65000000000000036</v>
      </c>
      <c r="D918" s="98">
        <f>AVERAGE(C$10:C918)</f>
        <v>0.96543454345434709</v>
      </c>
      <c r="E918" s="2"/>
      <c r="G918" s="23"/>
    </row>
    <row r="919" spans="1:7" customFormat="1">
      <c r="A919" s="4">
        <v>23557</v>
      </c>
      <c r="B919">
        <v>3.5</v>
      </c>
      <c r="C919">
        <f>IFERROR(((VLOOKUP(A919,'Interest Rates-10yr'!$A$9:$C$15239,2,FALSE))-B919),C918)</f>
        <v>0.65000000000000036</v>
      </c>
      <c r="D919" s="98">
        <f>AVERAGE(C$10:C919)</f>
        <v>0.96508791208791378</v>
      </c>
      <c r="E919" s="2"/>
      <c r="G919" s="23"/>
    </row>
    <row r="920" spans="1:7" customFormat="1">
      <c r="A920" s="4">
        <v>23558</v>
      </c>
      <c r="B920">
        <v>3.5</v>
      </c>
      <c r="C920">
        <f>IFERROR(((VLOOKUP(A920,'Interest Rates-10yr'!$A$9:$C$15239,2,FALSE))-B920),C919)</f>
        <v>0.65000000000000036</v>
      </c>
      <c r="D920" s="98">
        <f>AVERAGE(C$10:C920)</f>
        <v>0.96474204171240552</v>
      </c>
      <c r="E920" s="2"/>
      <c r="G920" s="23"/>
    </row>
    <row r="921" spans="1:7" customFormat="1">
      <c r="A921" s="4">
        <v>23559</v>
      </c>
      <c r="B921">
        <v>3.5</v>
      </c>
      <c r="C921">
        <f>IFERROR(((VLOOKUP(A921,'Interest Rates-10yr'!$A$9:$C$15239,2,FALSE))-B921),C920)</f>
        <v>0.65000000000000036</v>
      </c>
      <c r="D921" s="98">
        <f>AVERAGE(C$10:C921)</f>
        <v>0.96439692982456304</v>
      </c>
      <c r="E921" s="2"/>
      <c r="G921" s="23"/>
    </row>
    <row r="922" spans="1:7" customFormat="1">
      <c r="A922" s="4">
        <v>23560</v>
      </c>
      <c r="B922">
        <v>3.5</v>
      </c>
      <c r="C922">
        <f>IFERROR(((VLOOKUP(A922,'Interest Rates-10yr'!$A$9:$C$15239,2,FALSE))-B922),C921)</f>
        <v>0.65000000000000036</v>
      </c>
      <c r="D922" s="98">
        <f>AVERAGE(C$10:C922)</f>
        <v>0.96405257393209354</v>
      </c>
      <c r="E922" s="2"/>
      <c r="G922" s="23"/>
    </row>
    <row r="923" spans="1:7" customFormat="1">
      <c r="A923" s="4">
        <v>23561</v>
      </c>
      <c r="B923">
        <v>3.5</v>
      </c>
      <c r="C923">
        <f>IFERROR(((VLOOKUP(A923,'Interest Rates-10yr'!$A$9:$C$15239,2,FALSE))-B923),C922)</f>
        <v>0.65000000000000036</v>
      </c>
      <c r="D923" s="98">
        <f>AVERAGE(C$10:C923)</f>
        <v>0.96370897155361201</v>
      </c>
      <c r="E923" s="2"/>
      <c r="G923" s="23"/>
    </row>
    <row r="924" spans="1:7" customFormat="1">
      <c r="A924" s="4">
        <v>23562</v>
      </c>
      <c r="B924">
        <v>3.5</v>
      </c>
      <c r="C924">
        <f>IFERROR(((VLOOKUP(A924,'Interest Rates-10yr'!$A$9:$C$15239,2,FALSE))-B924),C923)</f>
        <v>0.65000000000000036</v>
      </c>
      <c r="D924" s="98">
        <f>AVERAGE(C$10:C924)</f>
        <v>0.9633661202185807</v>
      </c>
      <c r="E924" s="2"/>
      <c r="G924" s="23"/>
    </row>
    <row r="925" spans="1:7" customFormat="1">
      <c r="A925" s="4">
        <v>23563</v>
      </c>
      <c r="B925">
        <v>3.5</v>
      </c>
      <c r="C925">
        <f>IFERROR(((VLOOKUP(A925,'Interest Rates-10yr'!$A$9:$C$15239,2,FALSE))-B925),C924)</f>
        <v>0.65000000000000036</v>
      </c>
      <c r="D925" s="98">
        <f>AVERAGE(C$10:C925)</f>
        <v>0.96302401746725041</v>
      </c>
      <c r="E925" s="2"/>
      <c r="G925" s="23"/>
    </row>
    <row r="926" spans="1:7" customFormat="1">
      <c r="A926" s="4">
        <v>23564</v>
      </c>
      <c r="B926">
        <v>3.5</v>
      </c>
      <c r="C926">
        <f>IFERROR(((VLOOKUP(A926,'Interest Rates-10yr'!$A$9:$C$15239,2,FALSE))-B926),C925)</f>
        <v>0.66000000000000014</v>
      </c>
      <c r="D926" s="98">
        <f>AVERAGE(C$10:C926)</f>
        <v>0.96269356597601019</v>
      </c>
      <c r="E926" s="2"/>
      <c r="G926" s="23"/>
    </row>
    <row r="927" spans="1:7" customFormat="1">
      <c r="A927" s="4">
        <v>23565</v>
      </c>
      <c r="B927">
        <v>3.5</v>
      </c>
      <c r="C927">
        <f>IFERROR(((VLOOKUP(A927,'Interest Rates-10yr'!$A$9:$C$15239,2,FALSE))-B927),C926)</f>
        <v>0.65000000000000036</v>
      </c>
      <c r="D927" s="98">
        <f>AVERAGE(C$10:C927)</f>
        <v>0.96235294117647197</v>
      </c>
      <c r="E927" s="2"/>
      <c r="G927" s="23"/>
    </row>
    <row r="928" spans="1:7" customFormat="1">
      <c r="A928" s="4">
        <v>23566</v>
      </c>
      <c r="B928">
        <v>3.5</v>
      </c>
      <c r="C928">
        <f>IFERROR(((VLOOKUP(A928,'Interest Rates-10yr'!$A$9:$C$15239,2,FALSE))-B928),C927)</f>
        <v>0.65000000000000036</v>
      </c>
      <c r="D928" s="98">
        <f>AVERAGE(C$10:C928)</f>
        <v>0.96201305767138334</v>
      </c>
      <c r="E928" s="2"/>
      <c r="G928" s="23"/>
    </row>
    <row r="929" spans="1:7" customFormat="1">
      <c r="A929" s="4">
        <v>23567</v>
      </c>
      <c r="B929">
        <v>3.5</v>
      </c>
      <c r="C929">
        <f>IFERROR(((VLOOKUP(A929,'Interest Rates-10yr'!$A$9:$C$15239,2,FALSE))-B929),C928)</f>
        <v>0.67999999999999972</v>
      </c>
      <c r="D929" s="98">
        <f>AVERAGE(C$10:C929)</f>
        <v>0.96170652173913174</v>
      </c>
      <c r="E929" s="2"/>
      <c r="G929" s="23"/>
    </row>
    <row r="930" spans="1:7" customFormat="1">
      <c r="A930" s="4">
        <v>23568</v>
      </c>
      <c r="B930">
        <v>3.5</v>
      </c>
      <c r="C930">
        <f>IFERROR(((VLOOKUP(A930,'Interest Rates-10yr'!$A$9:$C$15239,2,FALSE))-B930),C929)</f>
        <v>0.69000000000000039</v>
      </c>
      <c r="D930" s="98">
        <f>AVERAGE(C$10:C930)</f>
        <v>0.96141150922910024</v>
      </c>
      <c r="E930" s="2"/>
      <c r="G930" s="23"/>
    </row>
    <row r="931" spans="1:7" customFormat="1">
      <c r="A931" s="4">
        <v>23569</v>
      </c>
      <c r="B931">
        <v>3.5</v>
      </c>
      <c r="C931">
        <f>IFERROR(((VLOOKUP(A931,'Interest Rates-10yr'!$A$9:$C$15239,2,FALSE))-B931),C930)</f>
        <v>0.69000000000000039</v>
      </c>
      <c r="D931" s="98">
        <f>AVERAGE(C$10:C931)</f>
        <v>0.96111713665943743</v>
      </c>
      <c r="E931" s="2"/>
      <c r="G931" s="23"/>
    </row>
    <row r="932" spans="1:7" customFormat="1">
      <c r="A932" s="4">
        <v>23570</v>
      </c>
      <c r="B932">
        <v>3.5</v>
      </c>
      <c r="C932">
        <f>IFERROR(((VLOOKUP(A932,'Interest Rates-10yr'!$A$9:$C$15239,2,FALSE))-B932),C931)</f>
        <v>0.69000000000000039</v>
      </c>
      <c r="D932" s="98">
        <f>AVERAGE(C$10:C932)</f>
        <v>0.96082340195016402</v>
      </c>
      <c r="E932" s="2"/>
      <c r="G932" s="23"/>
    </row>
    <row r="933" spans="1:7" customFormat="1">
      <c r="A933" s="4">
        <v>23571</v>
      </c>
      <c r="B933">
        <v>3.5</v>
      </c>
      <c r="C933">
        <f>IFERROR(((VLOOKUP(A933,'Interest Rates-10yr'!$A$9:$C$15239,2,FALSE))-B933),C932)</f>
        <v>0.69000000000000039</v>
      </c>
      <c r="D933" s="98">
        <f>AVERAGE(C$10:C933)</f>
        <v>0.96053030303030462</v>
      </c>
      <c r="E933" s="2"/>
      <c r="G933" s="23"/>
    </row>
    <row r="934" spans="1:7" customFormat="1">
      <c r="A934" s="4">
        <v>23572</v>
      </c>
      <c r="B934">
        <v>3.5</v>
      </c>
      <c r="C934">
        <f>IFERROR(((VLOOKUP(A934,'Interest Rates-10yr'!$A$9:$C$15239,2,FALSE))-B934),C933)</f>
        <v>0.69000000000000039</v>
      </c>
      <c r="D934" s="98">
        <f>AVERAGE(C$10:C934)</f>
        <v>0.96023783783783945</v>
      </c>
      <c r="E934" s="2"/>
      <c r="G934" s="23"/>
    </row>
    <row r="935" spans="1:7" customFormat="1">
      <c r="A935" s="4">
        <v>23573</v>
      </c>
      <c r="B935">
        <v>3.5</v>
      </c>
      <c r="C935">
        <f>IFERROR(((VLOOKUP(A935,'Interest Rates-10yr'!$A$9:$C$15239,2,FALSE))-B935),C934)</f>
        <v>0.69000000000000039</v>
      </c>
      <c r="D935" s="98">
        <f>AVERAGE(C$10:C935)</f>
        <v>0.95994600431965615</v>
      </c>
      <c r="E935" s="2"/>
      <c r="G935" s="23"/>
    </row>
    <row r="936" spans="1:7" customFormat="1">
      <c r="A936" s="4">
        <v>23574</v>
      </c>
      <c r="B936">
        <v>3.5</v>
      </c>
      <c r="C936">
        <f>IFERROR(((VLOOKUP(A936,'Interest Rates-10yr'!$A$9:$C$15239,2,FALSE))-B936),C935)</f>
        <v>0.69000000000000039</v>
      </c>
      <c r="D936" s="98">
        <f>AVERAGE(C$10:C936)</f>
        <v>0.9596548004315012</v>
      </c>
      <c r="E936" s="2"/>
      <c r="G936" s="23"/>
    </row>
    <row r="937" spans="1:7" customFormat="1">
      <c r="A937" s="4">
        <v>23575</v>
      </c>
      <c r="B937">
        <v>3.5</v>
      </c>
      <c r="C937">
        <f>IFERROR(((VLOOKUP(A937,'Interest Rates-10yr'!$A$9:$C$15239,2,FALSE))-B937),C936)</f>
        <v>0.70000000000000018</v>
      </c>
      <c r="D937" s="98">
        <f>AVERAGE(C$10:C937)</f>
        <v>0.95937500000000175</v>
      </c>
      <c r="E937" s="2"/>
      <c r="G937" s="23"/>
    </row>
    <row r="938" spans="1:7" customFormat="1">
      <c r="A938" s="4">
        <v>23576</v>
      </c>
      <c r="B938">
        <v>3.5</v>
      </c>
      <c r="C938">
        <f>IFERROR(((VLOOKUP(A938,'Interest Rates-10yr'!$A$9:$C$15239,2,FALSE))-B938),C937)</f>
        <v>0.70000000000000018</v>
      </c>
      <c r="D938" s="98">
        <f>AVERAGE(C$10:C938)</f>
        <v>0.95909580193756916</v>
      </c>
      <c r="E938" s="2"/>
      <c r="G938" s="23"/>
    </row>
    <row r="939" spans="1:7" customFormat="1">
      <c r="A939" s="4">
        <v>23577</v>
      </c>
      <c r="B939">
        <v>3.5</v>
      </c>
      <c r="C939">
        <f>IFERROR(((VLOOKUP(A939,'Interest Rates-10yr'!$A$9:$C$15239,2,FALSE))-B939),C938)</f>
        <v>0.70000000000000018</v>
      </c>
      <c r="D939" s="98">
        <f>AVERAGE(C$10:C939)</f>
        <v>0.9588172043010772</v>
      </c>
      <c r="E939" s="2"/>
      <c r="G939" s="23"/>
    </row>
    <row r="940" spans="1:7" customFormat="1">
      <c r="A940" s="4">
        <v>23578</v>
      </c>
      <c r="B940">
        <v>3.5</v>
      </c>
      <c r="C940">
        <f>IFERROR(((VLOOKUP(A940,'Interest Rates-10yr'!$A$9:$C$15239,2,FALSE))-B940),C939)</f>
        <v>0.71</v>
      </c>
      <c r="D940" s="98">
        <f>AVERAGE(C$10:C940)</f>
        <v>0.95854994629430912</v>
      </c>
      <c r="E940" s="2"/>
      <c r="G940" s="23"/>
    </row>
    <row r="941" spans="1:7" customFormat="1">
      <c r="A941" s="4">
        <v>23579</v>
      </c>
      <c r="B941">
        <v>3</v>
      </c>
      <c r="C941">
        <f>IFERROR(((VLOOKUP(A941,'Interest Rates-10yr'!$A$9:$C$15239,2,FALSE))-B941),C940)</f>
        <v>1.2000000000000002</v>
      </c>
      <c r="D941" s="98">
        <f>AVERAGE(C$10:C941)</f>
        <v>0.95880901287553844</v>
      </c>
      <c r="E941" s="2"/>
      <c r="G941" s="23"/>
    </row>
    <row r="942" spans="1:7" customFormat="1">
      <c r="A942" s="4">
        <v>23580</v>
      </c>
      <c r="B942">
        <v>1.5</v>
      </c>
      <c r="C942">
        <f>IFERROR(((VLOOKUP(A942,'Interest Rates-10yr'!$A$9:$C$15239,2,FALSE))-B942),C941)</f>
        <v>2.71</v>
      </c>
      <c r="D942" s="98">
        <f>AVERAGE(C$10:C942)</f>
        <v>0.96068595927117029</v>
      </c>
      <c r="E942" s="2"/>
      <c r="G942" s="23"/>
    </row>
    <row r="943" spans="1:7" customFormat="1">
      <c r="A943" s="4">
        <v>23581</v>
      </c>
      <c r="B943">
        <v>3.5</v>
      </c>
      <c r="C943">
        <f>IFERROR(((VLOOKUP(A943,'Interest Rates-10yr'!$A$9:$C$15239,2,FALSE))-B943),C942)</f>
        <v>0.70000000000000018</v>
      </c>
      <c r="D943" s="98">
        <f>AVERAGE(C$10:C943)</f>
        <v>0.96040685224839606</v>
      </c>
      <c r="E943" s="2"/>
      <c r="G943" s="23"/>
    </row>
    <row r="944" spans="1:7" customFormat="1">
      <c r="A944" s="4">
        <v>23582</v>
      </c>
      <c r="B944">
        <v>3.5</v>
      </c>
      <c r="C944">
        <f>IFERROR(((VLOOKUP(A944,'Interest Rates-10yr'!$A$9:$C$15239,2,FALSE))-B944),C943)</f>
        <v>0.70000000000000018</v>
      </c>
      <c r="D944" s="98">
        <f>AVERAGE(C$10:C944)</f>
        <v>0.96012834224599142</v>
      </c>
      <c r="E944" s="2"/>
      <c r="G944" s="23"/>
    </row>
    <row r="945" spans="1:7" customFormat="1">
      <c r="A945" s="4">
        <v>23583</v>
      </c>
      <c r="B945">
        <v>3.5</v>
      </c>
      <c r="C945">
        <f>IFERROR(((VLOOKUP(A945,'Interest Rates-10yr'!$A$9:$C$15239,2,FALSE))-B945),C944)</f>
        <v>0.70000000000000018</v>
      </c>
      <c r="D945" s="98">
        <f>AVERAGE(C$10:C945)</f>
        <v>0.95985042735042947</v>
      </c>
      <c r="E945" s="2"/>
      <c r="G945" s="23"/>
    </row>
    <row r="946" spans="1:7" customFormat="1">
      <c r="A946" s="4">
        <v>23584</v>
      </c>
      <c r="B946">
        <v>3.5</v>
      </c>
      <c r="C946">
        <f>IFERROR(((VLOOKUP(A946,'Interest Rates-10yr'!$A$9:$C$15239,2,FALSE))-B946),C945)</f>
        <v>0.70000000000000018</v>
      </c>
      <c r="D946" s="98">
        <f>AVERAGE(C$10:C946)</f>
        <v>0.95957310565635223</v>
      </c>
      <c r="E946" s="2"/>
      <c r="G946" s="23"/>
    </row>
    <row r="947" spans="1:7" customFormat="1">
      <c r="A947" s="4">
        <v>23585</v>
      </c>
      <c r="B947">
        <v>3.5</v>
      </c>
      <c r="C947">
        <f>IFERROR(((VLOOKUP(A947,'Interest Rates-10yr'!$A$9:$C$15239,2,FALSE))-B947),C946)</f>
        <v>0.70000000000000018</v>
      </c>
      <c r="D947" s="98">
        <f>AVERAGE(C$10:C947)</f>
        <v>0.95929637526652678</v>
      </c>
      <c r="E947" s="2"/>
      <c r="G947" s="23"/>
    </row>
    <row r="948" spans="1:7" customFormat="1">
      <c r="A948" s="4">
        <v>23586</v>
      </c>
      <c r="B948">
        <v>3.5</v>
      </c>
      <c r="C948">
        <f>IFERROR(((VLOOKUP(A948,'Interest Rates-10yr'!$A$9:$C$15239,2,FALSE))-B948),C947)</f>
        <v>0.70000000000000018</v>
      </c>
      <c r="D948" s="98">
        <f>AVERAGE(C$10:C948)</f>
        <v>0.95902023429180205</v>
      </c>
      <c r="E948" s="2"/>
      <c r="G948" s="23"/>
    </row>
    <row r="949" spans="1:7" customFormat="1">
      <c r="A949" s="4">
        <v>23587</v>
      </c>
      <c r="B949">
        <v>3.5</v>
      </c>
      <c r="C949">
        <f>IFERROR(((VLOOKUP(A949,'Interest Rates-10yr'!$A$9:$C$15239,2,FALSE))-B949),C948)</f>
        <v>0.70000000000000018</v>
      </c>
      <c r="D949" s="98">
        <f>AVERAGE(C$10:C949)</f>
        <v>0.95874468085106612</v>
      </c>
      <c r="E949" s="2"/>
      <c r="G949" s="23"/>
    </row>
    <row r="950" spans="1:7" customFormat="1">
      <c r="A950" s="4">
        <v>23588</v>
      </c>
      <c r="B950">
        <v>3.5</v>
      </c>
      <c r="C950">
        <f>IFERROR(((VLOOKUP(A950,'Interest Rates-10yr'!$A$9:$C$15239,2,FALSE))-B950),C949)</f>
        <v>0.69000000000000039</v>
      </c>
      <c r="D950" s="98">
        <f>AVERAGE(C$10:C950)</f>
        <v>0.95845908607864216</v>
      </c>
      <c r="E950" s="2"/>
      <c r="G950" s="23"/>
    </row>
    <row r="951" spans="1:7" customFormat="1">
      <c r="A951" s="4">
        <v>23589</v>
      </c>
      <c r="B951">
        <v>3.5</v>
      </c>
      <c r="C951">
        <f>IFERROR(((VLOOKUP(A951,'Interest Rates-10yr'!$A$9:$C$15239,2,FALSE))-B951),C950)</f>
        <v>0.69000000000000039</v>
      </c>
      <c r="D951" s="98">
        <f>AVERAGE(C$10:C951)</f>
        <v>0.95817409766454598</v>
      </c>
      <c r="E951" s="2"/>
      <c r="G951" s="23"/>
    </row>
    <row r="952" spans="1:7" customFormat="1">
      <c r="A952" s="4">
        <v>23590</v>
      </c>
      <c r="B952">
        <v>3.5</v>
      </c>
      <c r="C952">
        <f>IFERROR(((VLOOKUP(A952,'Interest Rates-10yr'!$A$9:$C$15239,2,FALSE))-B952),C951)</f>
        <v>0.69000000000000039</v>
      </c>
      <c r="D952" s="98">
        <f>AVERAGE(C$10:C952)</f>
        <v>0.95788971367974796</v>
      </c>
      <c r="E952" s="2"/>
      <c r="G952" s="23"/>
    </row>
    <row r="953" spans="1:7" customFormat="1">
      <c r="A953" s="4">
        <v>23591</v>
      </c>
      <c r="B953">
        <v>3.5</v>
      </c>
      <c r="C953">
        <f>IFERROR(((VLOOKUP(A953,'Interest Rates-10yr'!$A$9:$C$15239,2,FALSE))-B953),C952)</f>
        <v>0.69000000000000039</v>
      </c>
      <c r="D953" s="98">
        <f>AVERAGE(C$10:C953)</f>
        <v>0.95760593220339241</v>
      </c>
      <c r="E953" s="2"/>
      <c r="G953" s="23"/>
    </row>
    <row r="954" spans="1:7" customFormat="1">
      <c r="A954" s="4">
        <v>23592</v>
      </c>
      <c r="B954">
        <v>3.5</v>
      </c>
      <c r="C954">
        <f>IFERROR(((VLOOKUP(A954,'Interest Rates-10yr'!$A$9:$C$15239,2,FALSE))-B954),C953)</f>
        <v>0.69000000000000039</v>
      </c>
      <c r="D954" s="98">
        <f>AVERAGE(C$10:C954)</f>
        <v>0.95732275132275391</v>
      </c>
      <c r="E954" s="2"/>
      <c r="G954" s="23"/>
    </row>
    <row r="955" spans="1:7" customFormat="1">
      <c r="A955" s="4">
        <v>23593</v>
      </c>
      <c r="B955">
        <v>3.5</v>
      </c>
      <c r="C955">
        <f>IFERROR(((VLOOKUP(A955,'Interest Rates-10yr'!$A$9:$C$15239,2,FALSE))-B955),C954)</f>
        <v>0.69000000000000039</v>
      </c>
      <c r="D955" s="98">
        <f>AVERAGE(C$10:C955)</f>
        <v>0.95704016913319501</v>
      </c>
      <c r="E955" s="2"/>
      <c r="G955" s="23"/>
    </row>
    <row r="956" spans="1:7" customFormat="1">
      <c r="A956" s="4">
        <v>23594</v>
      </c>
      <c r="B956">
        <v>3.5</v>
      </c>
      <c r="C956">
        <f>IFERROR(((VLOOKUP(A956,'Interest Rates-10yr'!$A$9:$C$15239,2,FALSE))-B956),C955)</f>
        <v>0.69000000000000039</v>
      </c>
      <c r="D956" s="98">
        <f>AVERAGE(C$10:C956)</f>
        <v>0.95675818373812305</v>
      </c>
      <c r="E956" s="2"/>
      <c r="G956" s="23"/>
    </row>
    <row r="957" spans="1:7" customFormat="1">
      <c r="A957" s="4">
        <v>23595</v>
      </c>
      <c r="B957">
        <v>3.5</v>
      </c>
      <c r="C957">
        <f>IFERROR(((VLOOKUP(A957,'Interest Rates-10yr'!$A$9:$C$15239,2,FALSE))-B957),C956)</f>
        <v>0.67999999999999972</v>
      </c>
      <c r="D957" s="98">
        <f>AVERAGE(C$10:C957)</f>
        <v>0.95646624472574104</v>
      </c>
      <c r="E957" s="2"/>
      <c r="G957" s="23"/>
    </row>
    <row r="958" spans="1:7" customFormat="1">
      <c r="A958" s="4">
        <v>23596</v>
      </c>
      <c r="B958">
        <v>3.5</v>
      </c>
      <c r="C958">
        <f>IFERROR(((VLOOKUP(A958,'Interest Rates-10yr'!$A$9:$C$15239,2,FALSE))-B958),C957)</f>
        <v>0.69000000000000039</v>
      </c>
      <c r="D958" s="98">
        <f>AVERAGE(C$10:C958)</f>
        <v>0.95618545837724189</v>
      </c>
      <c r="E958" s="2"/>
      <c r="G958" s="23"/>
    </row>
    <row r="959" spans="1:7" customFormat="1">
      <c r="A959" s="4">
        <v>23597</v>
      </c>
      <c r="B959">
        <v>3.5</v>
      </c>
      <c r="C959">
        <f>IFERROR(((VLOOKUP(A959,'Interest Rates-10yr'!$A$9:$C$15239,2,FALSE))-B959),C958)</f>
        <v>0.69000000000000039</v>
      </c>
      <c r="D959" s="98">
        <f>AVERAGE(C$10:C959)</f>
        <v>0.95590526315789748</v>
      </c>
      <c r="E959" s="2"/>
      <c r="G959" s="23"/>
    </row>
    <row r="960" spans="1:7" customFormat="1">
      <c r="A960" s="4">
        <v>23598</v>
      </c>
      <c r="B960">
        <v>3.5</v>
      </c>
      <c r="C960">
        <f>IFERROR(((VLOOKUP(A960,'Interest Rates-10yr'!$A$9:$C$15239,2,FALSE))-B960),C959)</f>
        <v>0.69000000000000039</v>
      </c>
      <c r="D960" s="98">
        <f>AVERAGE(C$10:C960)</f>
        <v>0.95562565720294712</v>
      </c>
      <c r="E960" s="2"/>
      <c r="G960" s="23"/>
    </row>
    <row r="961" spans="1:7" customFormat="1">
      <c r="A961" s="4">
        <v>23599</v>
      </c>
      <c r="B961">
        <v>3.5</v>
      </c>
      <c r="C961">
        <f>IFERROR(((VLOOKUP(A961,'Interest Rates-10yr'!$A$9:$C$15239,2,FALSE))-B961),C960)</f>
        <v>0.69000000000000039</v>
      </c>
      <c r="D961" s="98">
        <f>AVERAGE(C$10:C961)</f>
        <v>0.9553466386554651</v>
      </c>
      <c r="E961" s="2"/>
      <c r="G961" s="23"/>
    </row>
    <row r="962" spans="1:7" customFormat="1">
      <c r="A962" s="4">
        <v>23600</v>
      </c>
      <c r="B962">
        <v>3.5</v>
      </c>
      <c r="C962">
        <f>IFERROR(((VLOOKUP(A962,'Interest Rates-10yr'!$A$9:$C$15239,2,FALSE))-B962),C961)</f>
        <v>0.70000000000000018</v>
      </c>
      <c r="D962" s="98">
        <f>AVERAGE(C$10:C962)</f>
        <v>0.95507869884575314</v>
      </c>
      <c r="E962" s="2"/>
      <c r="G962" s="23"/>
    </row>
    <row r="963" spans="1:7" customFormat="1">
      <c r="A963" s="4">
        <v>23601</v>
      </c>
      <c r="B963">
        <v>3.5</v>
      </c>
      <c r="C963">
        <f>IFERROR(((VLOOKUP(A963,'Interest Rates-10yr'!$A$9:$C$15239,2,FALSE))-B963),C962)</f>
        <v>0.70000000000000018</v>
      </c>
      <c r="D963" s="98">
        <f>AVERAGE(C$10:C963)</f>
        <v>0.95481132075471997</v>
      </c>
      <c r="E963" s="2"/>
      <c r="G963" s="23"/>
    </row>
    <row r="964" spans="1:7" customFormat="1">
      <c r="A964" s="4">
        <v>23602</v>
      </c>
      <c r="B964">
        <v>3.5</v>
      </c>
      <c r="C964">
        <f>IFERROR(((VLOOKUP(A964,'Interest Rates-10yr'!$A$9:$C$15239,2,FALSE))-B964),C963)</f>
        <v>0.69000000000000039</v>
      </c>
      <c r="D964" s="98">
        <f>AVERAGE(C$10:C964)</f>
        <v>0.95453403141361559</v>
      </c>
      <c r="E964" s="2"/>
      <c r="G964" s="23"/>
    </row>
    <row r="965" spans="1:7" customFormat="1">
      <c r="A965" s="4">
        <v>23603</v>
      </c>
      <c r="B965">
        <v>3.5</v>
      </c>
      <c r="C965">
        <f>IFERROR(((VLOOKUP(A965,'Interest Rates-10yr'!$A$9:$C$15239,2,FALSE))-B965),C964)</f>
        <v>0.69000000000000039</v>
      </c>
      <c r="D965" s="98">
        <f>AVERAGE(C$10:C965)</f>
        <v>0.95425732217573533</v>
      </c>
      <c r="E965" s="2"/>
      <c r="G965" s="23"/>
    </row>
    <row r="966" spans="1:7" customFormat="1">
      <c r="A966" s="4">
        <v>23604</v>
      </c>
      <c r="B966">
        <v>3.5</v>
      </c>
      <c r="C966">
        <f>IFERROR(((VLOOKUP(A966,'Interest Rates-10yr'!$A$9:$C$15239,2,FALSE))-B966),C965)</f>
        <v>0.69000000000000039</v>
      </c>
      <c r="D966" s="98">
        <f>AVERAGE(C$10:C966)</f>
        <v>0.95398119122257363</v>
      </c>
      <c r="E966" s="2"/>
      <c r="G966" s="23"/>
    </row>
    <row r="967" spans="1:7" customFormat="1">
      <c r="A967" s="4">
        <v>23605</v>
      </c>
      <c r="B967">
        <v>3.5</v>
      </c>
      <c r="C967">
        <f>IFERROR(((VLOOKUP(A967,'Interest Rates-10yr'!$A$9:$C$15239,2,FALSE))-B967),C966)</f>
        <v>0.69000000000000039</v>
      </c>
      <c r="D967" s="98">
        <f>AVERAGE(C$10:C967)</f>
        <v>0.95370563674321818</v>
      </c>
      <c r="E967" s="2"/>
      <c r="G967" s="23"/>
    </row>
    <row r="968" spans="1:7" customFormat="1">
      <c r="A968" s="4">
        <v>23606</v>
      </c>
      <c r="B968">
        <v>3.5</v>
      </c>
      <c r="C968">
        <f>IFERROR(((VLOOKUP(A968,'Interest Rates-10yr'!$A$9:$C$15239,2,FALSE))-B968),C967)</f>
        <v>0.69000000000000039</v>
      </c>
      <c r="D968" s="98">
        <f>AVERAGE(C$10:C968)</f>
        <v>0.95343065693430984</v>
      </c>
      <c r="E968" s="2"/>
      <c r="G968" s="23"/>
    </row>
    <row r="969" spans="1:7" customFormat="1">
      <c r="A969" s="4">
        <v>23607</v>
      </c>
      <c r="B969">
        <v>3.5</v>
      </c>
      <c r="C969">
        <f>IFERROR(((VLOOKUP(A969,'Interest Rates-10yr'!$A$9:$C$15239,2,FALSE))-B969),C968)</f>
        <v>0.69000000000000039</v>
      </c>
      <c r="D969" s="98">
        <f>AVERAGE(C$10:C969)</f>
        <v>0.95315625000000326</v>
      </c>
      <c r="E969" s="2"/>
      <c r="G969" s="23"/>
    </row>
    <row r="970" spans="1:7" customFormat="1">
      <c r="A970" s="4">
        <v>23608</v>
      </c>
      <c r="B970">
        <v>3.5</v>
      </c>
      <c r="C970">
        <f>IFERROR(((VLOOKUP(A970,'Interest Rates-10yr'!$A$9:$C$15239,2,FALSE))-B970),C969)</f>
        <v>0.69000000000000039</v>
      </c>
      <c r="D970" s="98">
        <f>AVERAGE(C$10:C970)</f>
        <v>0.95288241415192843</v>
      </c>
      <c r="E970" s="2"/>
      <c r="G970" s="23"/>
    </row>
    <row r="971" spans="1:7" customFormat="1">
      <c r="A971" s="4">
        <v>23609</v>
      </c>
      <c r="B971">
        <v>3.5</v>
      </c>
      <c r="C971">
        <f>IFERROR(((VLOOKUP(A971,'Interest Rates-10yr'!$A$9:$C$15239,2,FALSE))-B971),C970)</f>
        <v>0.69000000000000039</v>
      </c>
      <c r="D971" s="98">
        <f>AVERAGE(C$10:C971)</f>
        <v>0.95260914760915105</v>
      </c>
      <c r="E971" s="2"/>
      <c r="G971" s="23"/>
    </row>
    <row r="972" spans="1:7" customFormat="1">
      <c r="A972" s="4">
        <v>23610</v>
      </c>
      <c r="B972">
        <v>3.5</v>
      </c>
      <c r="C972">
        <f>IFERROR(((VLOOKUP(A972,'Interest Rates-10yr'!$A$9:$C$15239,2,FALSE))-B972),C971)</f>
        <v>0.69000000000000039</v>
      </c>
      <c r="D972" s="98">
        <f>AVERAGE(C$10:C972)</f>
        <v>0.95233644859813427</v>
      </c>
      <c r="E972" s="2"/>
      <c r="G972" s="23"/>
    </row>
    <row r="973" spans="1:7" customFormat="1">
      <c r="A973" s="4">
        <v>23611</v>
      </c>
      <c r="B973">
        <v>3.5</v>
      </c>
      <c r="C973">
        <f>IFERROR(((VLOOKUP(A973,'Interest Rates-10yr'!$A$9:$C$15239,2,FALSE))-B973),C972)</f>
        <v>0.69000000000000039</v>
      </c>
      <c r="D973" s="98">
        <f>AVERAGE(C$10:C973)</f>
        <v>0.95206431535270064</v>
      </c>
      <c r="E973" s="2"/>
      <c r="G973" s="23"/>
    </row>
    <row r="974" spans="1:7" customFormat="1">
      <c r="A974" s="4">
        <v>23612</v>
      </c>
      <c r="B974">
        <v>3.5</v>
      </c>
      <c r="C974">
        <f>IFERROR(((VLOOKUP(A974,'Interest Rates-10yr'!$A$9:$C$15239,2,FALSE))-B974),C973)</f>
        <v>0.69000000000000039</v>
      </c>
      <c r="D974" s="98">
        <f>AVERAGE(C$10:C974)</f>
        <v>0.95179274611399323</v>
      </c>
      <c r="E974" s="2"/>
      <c r="G974" s="23"/>
    </row>
    <row r="975" spans="1:7" customFormat="1">
      <c r="A975" s="4">
        <v>23613</v>
      </c>
      <c r="B975">
        <v>3.5</v>
      </c>
      <c r="C975">
        <f>IFERROR(((VLOOKUP(A975,'Interest Rates-10yr'!$A$9:$C$15239,2,FALSE))-B975),C974)</f>
        <v>0.69000000000000039</v>
      </c>
      <c r="D975" s="98">
        <f>AVERAGE(C$10:C975)</f>
        <v>0.95152173913043836</v>
      </c>
      <c r="E975" s="2"/>
      <c r="G975" s="23"/>
    </row>
    <row r="976" spans="1:7" customFormat="1">
      <c r="A976" s="4">
        <v>23614</v>
      </c>
      <c r="B976">
        <v>3.5</v>
      </c>
      <c r="C976">
        <f>IFERROR(((VLOOKUP(A976,'Interest Rates-10yr'!$A$9:$C$15239,2,FALSE))-B976),C975)</f>
        <v>0.70000000000000018</v>
      </c>
      <c r="D976" s="98">
        <f>AVERAGE(C$10:C976)</f>
        <v>0.95126163391934182</v>
      </c>
      <c r="E976" s="2"/>
      <c r="G976" s="23"/>
    </row>
    <row r="977" spans="1:7" customFormat="1">
      <c r="A977" s="4">
        <v>23615</v>
      </c>
      <c r="B977">
        <v>3.5</v>
      </c>
      <c r="C977">
        <f>IFERROR(((VLOOKUP(A977,'Interest Rates-10yr'!$A$9:$C$15239,2,FALSE))-B977),C976)</f>
        <v>0.70000000000000018</v>
      </c>
      <c r="D977" s="98">
        <f>AVERAGE(C$10:C977)</f>
        <v>0.95100206611570615</v>
      </c>
      <c r="E977" s="2"/>
      <c r="G977" s="23"/>
    </row>
    <row r="978" spans="1:7" customFormat="1">
      <c r="A978" s="4">
        <v>23616</v>
      </c>
      <c r="B978">
        <v>3.5</v>
      </c>
      <c r="C978">
        <f>IFERROR(((VLOOKUP(A978,'Interest Rates-10yr'!$A$9:$C$15239,2,FALSE))-B978),C977)</f>
        <v>0.70000000000000018</v>
      </c>
      <c r="D978" s="98">
        <f>AVERAGE(C$10:C978)</f>
        <v>0.95074303405573124</v>
      </c>
      <c r="E978" s="2"/>
      <c r="G978" s="23"/>
    </row>
    <row r="979" spans="1:7" customFormat="1">
      <c r="A979" s="4">
        <v>23617</v>
      </c>
      <c r="B979">
        <v>3.5</v>
      </c>
      <c r="C979">
        <f>IFERROR(((VLOOKUP(A979,'Interest Rates-10yr'!$A$9:$C$15239,2,FALSE))-B979),C978)</f>
        <v>0.71</v>
      </c>
      <c r="D979" s="98">
        <f>AVERAGE(C$10:C979)</f>
        <v>0.95049484536082851</v>
      </c>
      <c r="E979" s="2"/>
      <c r="G979" s="23"/>
    </row>
    <row r="980" spans="1:7" customFormat="1">
      <c r="A980" s="4">
        <v>23618</v>
      </c>
      <c r="B980">
        <v>3.5</v>
      </c>
      <c r="C980">
        <f>IFERROR(((VLOOKUP(A980,'Interest Rates-10yr'!$A$9:$C$15239,2,FALSE))-B980),C979)</f>
        <v>0.71</v>
      </c>
      <c r="D980" s="98">
        <f>AVERAGE(C$10:C980)</f>
        <v>0.95024716786818098</v>
      </c>
      <c r="E980" s="2"/>
      <c r="G980" s="23"/>
    </row>
    <row r="981" spans="1:7" customFormat="1">
      <c r="A981" s="4">
        <v>23619</v>
      </c>
      <c r="B981">
        <v>3.5</v>
      </c>
      <c r="C981">
        <f>IFERROR(((VLOOKUP(A981,'Interest Rates-10yr'!$A$9:$C$15239,2,FALSE))-B981),C980)</f>
        <v>0.71</v>
      </c>
      <c r="D981" s="98">
        <f>AVERAGE(C$10:C981)</f>
        <v>0.95000000000000384</v>
      </c>
      <c r="E981" s="2"/>
      <c r="G981" s="23"/>
    </row>
    <row r="982" spans="1:7" customFormat="1">
      <c r="A982" s="4">
        <v>23620</v>
      </c>
      <c r="B982">
        <v>3.5</v>
      </c>
      <c r="C982">
        <f>IFERROR(((VLOOKUP(A982,'Interest Rates-10yr'!$A$9:$C$15239,2,FALSE))-B982),C981)</f>
        <v>0.71</v>
      </c>
      <c r="D982" s="98">
        <f>AVERAGE(C$10:C982)</f>
        <v>0.94975334018499868</v>
      </c>
      <c r="E982" s="2"/>
      <c r="G982" s="23"/>
    </row>
    <row r="983" spans="1:7" customFormat="1">
      <c r="A983" s="4">
        <v>23621</v>
      </c>
      <c r="B983">
        <v>3.5</v>
      </c>
      <c r="C983">
        <f>IFERROR(((VLOOKUP(A983,'Interest Rates-10yr'!$A$9:$C$15239,2,FALSE))-B983),C982)</f>
        <v>0.71</v>
      </c>
      <c r="D983" s="98">
        <f>AVERAGE(C$10:C983)</f>
        <v>0.94950718685832014</v>
      </c>
      <c r="E983" s="2"/>
      <c r="G983" s="23"/>
    </row>
    <row r="984" spans="1:7" customFormat="1">
      <c r="A984" s="4">
        <v>23622</v>
      </c>
      <c r="B984">
        <v>3.5</v>
      </c>
      <c r="C984">
        <f>IFERROR(((VLOOKUP(A984,'Interest Rates-10yr'!$A$9:$C$15239,2,FALSE))-B984),C983)</f>
        <v>0.71999999999999975</v>
      </c>
      <c r="D984" s="98">
        <f>AVERAGE(C$10:C984)</f>
        <v>0.9492717948717988</v>
      </c>
      <c r="E984" s="2"/>
      <c r="G984" s="23"/>
    </row>
    <row r="985" spans="1:7" customFormat="1">
      <c r="A985" s="4">
        <v>23623</v>
      </c>
      <c r="B985">
        <v>3.5</v>
      </c>
      <c r="C985">
        <f>IFERROR(((VLOOKUP(A985,'Interest Rates-10yr'!$A$9:$C$15239,2,FALSE))-B985),C984)</f>
        <v>0.71999999999999975</v>
      </c>
      <c r="D985" s="98">
        <f>AVERAGE(C$10:C985)</f>
        <v>0.94903688524590557</v>
      </c>
      <c r="E985" s="2"/>
      <c r="G985" s="23"/>
    </row>
    <row r="986" spans="1:7" customFormat="1">
      <c r="A986" s="4">
        <v>23624</v>
      </c>
      <c r="B986">
        <v>3.5</v>
      </c>
      <c r="C986">
        <f>IFERROR(((VLOOKUP(A986,'Interest Rates-10yr'!$A$9:$C$15239,2,FALSE))-B986),C985)</f>
        <v>0.71999999999999975</v>
      </c>
      <c r="D986" s="98">
        <f>AVERAGE(C$10:C986)</f>
        <v>0.94880245649949224</v>
      </c>
      <c r="E986" s="2"/>
      <c r="G986" s="23"/>
    </row>
    <row r="987" spans="1:7" customFormat="1">
      <c r="A987" s="4">
        <v>23625</v>
      </c>
      <c r="B987">
        <v>3.5</v>
      </c>
      <c r="C987">
        <f>IFERROR(((VLOOKUP(A987,'Interest Rates-10yr'!$A$9:$C$15239,2,FALSE))-B987),C986)</f>
        <v>0.71999999999999975</v>
      </c>
      <c r="D987" s="98">
        <f>AVERAGE(C$10:C987)</f>
        <v>0.94856850715746821</v>
      </c>
      <c r="E987" s="2"/>
      <c r="G987" s="23"/>
    </row>
    <row r="988" spans="1:7" customFormat="1">
      <c r="A988" s="4">
        <v>23626</v>
      </c>
      <c r="B988">
        <v>3.5</v>
      </c>
      <c r="C988">
        <f>IFERROR(((VLOOKUP(A988,'Interest Rates-10yr'!$A$9:$C$15239,2,FALSE))-B988),C987)</f>
        <v>0.71999999999999975</v>
      </c>
      <c r="D988" s="98">
        <f>AVERAGE(C$10:C988)</f>
        <v>0.94833503575077016</v>
      </c>
      <c r="E988" s="2"/>
      <c r="G988" s="23"/>
    </row>
    <row r="989" spans="1:7" customFormat="1">
      <c r="A989" s="4">
        <v>23627</v>
      </c>
      <c r="B989">
        <v>3.5</v>
      </c>
      <c r="C989">
        <f>IFERROR(((VLOOKUP(A989,'Interest Rates-10yr'!$A$9:$C$15239,2,FALSE))-B989),C988)</f>
        <v>0.71999999999999975</v>
      </c>
      <c r="D989" s="98">
        <f>AVERAGE(C$10:C989)</f>
        <v>0.94810204081633054</v>
      </c>
      <c r="E989" s="2"/>
      <c r="G989" s="23"/>
    </row>
    <row r="990" spans="1:7" customFormat="1">
      <c r="A990" s="4">
        <v>23628</v>
      </c>
      <c r="B990">
        <v>3.5</v>
      </c>
      <c r="C990">
        <f>IFERROR(((VLOOKUP(A990,'Interest Rates-10yr'!$A$9:$C$15239,2,FALSE))-B990),C989)</f>
        <v>0.71999999999999975</v>
      </c>
      <c r="D990" s="98">
        <f>AVERAGE(C$10:C990)</f>
        <v>0.9478695208970479</v>
      </c>
      <c r="E990" s="2"/>
      <c r="G990" s="23"/>
    </row>
    <row r="991" spans="1:7" customFormat="1">
      <c r="A991" s="4">
        <v>23629</v>
      </c>
      <c r="B991">
        <v>3</v>
      </c>
      <c r="C991">
        <f>IFERROR(((VLOOKUP(A991,'Interest Rates-10yr'!$A$9:$C$15239,2,FALSE))-B991),C990)</f>
        <v>1.2199999999999998</v>
      </c>
      <c r="D991" s="98">
        <f>AVERAGE(C$10:C991)</f>
        <v>0.9481466395112057</v>
      </c>
      <c r="E991" s="2"/>
      <c r="G991" s="23"/>
    </row>
    <row r="992" spans="1:7" customFormat="1">
      <c r="A992" s="4">
        <v>23630</v>
      </c>
      <c r="B992">
        <v>3.5</v>
      </c>
      <c r="C992">
        <f>IFERROR(((VLOOKUP(A992,'Interest Rates-10yr'!$A$9:$C$15239,2,FALSE))-B992),C991)</f>
        <v>0.71999999999999975</v>
      </c>
      <c r="D992" s="98">
        <f>AVERAGE(C$10:C992)</f>
        <v>0.94791454730417501</v>
      </c>
      <c r="E992" s="2"/>
      <c r="G992" s="23"/>
    </row>
    <row r="993" spans="1:7" customFormat="1">
      <c r="A993" s="4">
        <v>23631</v>
      </c>
      <c r="B993">
        <v>3.5</v>
      </c>
      <c r="C993">
        <f>IFERROR(((VLOOKUP(A993,'Interest Rates-10yr'!$A$9:$C$15239,2,FALSE))-B993),C992)</f>
        <v>0.71999999999999975</v>
      </c>
      <c r="D993" s="98">
        <f>AVERAGE(C$10:C993)</f>
        <v>0.94768292682927247</v>
      </c>
      <c r="E993" s="2"/>
      <c r="G993" s="23"/>
    </row>
    <row r="994" spans="1:7" customFormat="1">
      <c r="A994" s="4">
        <v>23632</v>
      </c>
      <c r="B994">
        <v>3.5</v>
      </c>
      <c r="C994">
        <f>IFERROR(((VLOOKUP(A994,'Interest Rates-10yr'!$A$9:$C$15239,2,FALSE))-B994),C993)</f>
        <v>0.71999999999999975</v>
      </c>
      <c r="D994" s="98">
        <f>AVERAGE(C$10:C994)</f>
        <v>0.94745177664975033</v>
      </c>
      <c r="E994" s="2"/>
      <c r="G994" s="23"/>
    </row>
    <row r="995" spans="1:7" customFormat="1">
      <c r="A995" s="4">
        <v>23633</v>
      </c>
      <c r="B995">
        <v>3.5</v>
      </c>
      <c r="C995">
        <f>IFERROR(((VLOOKUP(A995,'Interest Rates-10yr'!$A$9:$C$15239,2,FALSE))-B995),C994)</f>
        <v>0.71999999999999975</v>
      </c>
      <c r="D995" s="98">
        <f>AVERAGE(C$10:C995)</f>
        <v>0.94722109533468979</v>
      </c>
      <c r="E995" s="2"/>
      <c r="G995" s="23"/>
    </row>
    <row r="996" spans="1:7" customFormat="1">
      <c r="A996" s="4">
        <v>23634</v>
      </c>
      <c r="B996">
        <v>3.5</v>
      </c>
      <c r="C996">
        <f>IFERROR(((VLOOKUP(A996,'Interest Rates-10yr'!$A$9:$C$15239,2,FALSE))-B996),C995)</f>
        <v>0.71999999999999975</v>
      </c>
      <c r="D996" s="98">
        <f>AVERAGE(C$10:C996)</f>
        <v>0.94699088145897081</v>
      </c>
      <c r="E996" s="2"/>
      <c r="G996" s="23"/>
    </row>
    <row r="997" spans="1:7" customFormat="1">
      <c r="A997" s="4">
        <v>23635</v>
      </c>
      <c r="B997">
        <v>3.5</v>
      </c>
      <c r="C997">
        <f>IFERROR(((VLOOKUP(A997,'Interest Rates-10yr'!$A$9:$C$15239,2,FALSE))-B997),C996)</f>
        <v>0.71999999999999975</v>
      </c>
      <c r="D997" s="98">
        <f>AVERAGE(C$10:C997)</f>
        <v>0.9467611336032431</v>
      </c>
      <c r="E997" s="2"/>
      <c r="G997" s="23"/>
    </row>
    <row r="998" spans="1:7" customFormat="1">
      <c r="A998" s="4">
        <v>23636</v>
      </c>
      <c r="B998">
        <v>3.25</v>
      </c>
      <c r="C998">
        <f>IFERROR(((VLOOKUP(A998,'Interest Rates-10yr'!$A$9:$C$15239,2,FALSE))-B998),C997)</f>
        <v>0.96</v>
      </c>
      <c r="D998" s="98">
        <f>AVERAGE(C$10:C998)</f>
        <v>0.94677451971688997</v>
      </c>
      <c r="E998" s="2"/>
      <c r="G998" s="23"/>
    </row>
    <row r="999" spans="1:7" customFormat="1">
      <c r="A999" s="4">
        <v>23637</v>
      </c>
      <c r="B999">
        <v>3.5</v>
      </c>
      <c r="C999">
        <f>IFERROR(((VLOOKUP(A999,'Interest Rates-10yr'!$A$9:$C$15239,2,FALSE))-B999),C998)</f>
        <v>0.70000000000000018</v>
      </c>
      <c r="D999" s="98">
        <f>AVERAGE(C$10:C999)</f>
        <v>0.94652525252525688</v>
      </c>
      <c r="E999" s="2"/>
      <c r="G999" s="23"/>
    </row>
    <row r="1000" spans="1:7" customFormat="1">
      <c r="A1000" s="4">
        <v>23638</v>
      </c>
      <c r="B1000">
        <v>3.5</v>
      </c>
      <c r="C1000">
        <f>IFERROR(((VLOOKUP(A1000,'Interest Rates-10yr'!$A$9:$C$15239,2,FALSE))-B1000),C999)</f>
        <v>0.70000000000000018</v>
      </c>
      <c r="D1000" s="98">
        <f>AVERAGE(C$10:C1000)</f>
        <v>0.94627648839556444</v>
      </c>
      <c r="E1000" s="2"/>
      <c r="G1000" s="23"/>
    </row>
    <row r="1001" spans="1:7" customFormat="1">
      <c r="A1001" s="4">
        <v>23639</v>
      </c>
      <c r="B1001">
        <v>3.5</v>
      </c>
      <c r="C1001">
        <f>IFERROR(((VLOOKUP(A1001,'Interest Rates-10yr'!$A$9:$C$15239,2,FALSE))-B1001),C1000)</f>
        <v>0.70000000000000018</v>
      </c>
      <c r="D1001" s="98">
        <f>AVERAGE(C$10:C1001)</f>
        <v>0.94602822580645596</v>
      </c>
      <c r="E1001" s="2"/>
      <c r="G1001" s="23"/>
    </row>
    <row r="1002" spans="1:7" customFormat="1">
      <c r="A1002" s="4">
        <v>23640</v>
      </c>
      <c r="B1002">
        <v>3.5</v>
      </c>
      <c r="C1002">
        <f>IFERROR(((VLOOKUP(A1002,'Interest Rates-10yr'!$A$9:$C$15239,2,FALSE))-B1002),C1001)</f>
        <v>0.70000000000000018</v>
      </c>
      <c r="D1002" s="98">
        <f>AVERAGE(C$10:C1002)</f>
        <v>0.94578046324270337</v>
      </c>
      <c r="E1002" s="2"/>
      <c r="G1002" s="23"/>
    </row>
    <row r="1003" spans="1:7" customFormat="1">
      <c r="A1003" s="4">
        <v>23641</v>
      </c>
      <c r="B1003">
        <v>3.5</v>
      </c>
      <c r="C1003">
        <f>IFERROR(((VLOOKUP(A1003,'Interest Rates-10yr'!$A$9:$C$15239,2,FALSE))-B1003),C1002)</f>
        <v>0.69000000000000039</v>
      </c>
      <c r="D1003" s="98">
        <f>AVERAGE(C$10:C1003)</f>
        <v>0.94552313883300243</v>
      </c>
      <c r="E1003" s="2"/>
      <c r="G1003" s="23"/>
    </row>
    <row r="1004" spans="1:7" customFormat="1">
      <c r="A1004" s="4">
        <v>23642</v>
      </c>
      <c r="B1004">
        <v>3.5</v>
      </c>
      <c r="C1004">
        <f>IFERROR(((VLOOKUP(A1004,'Interest Rates-10yr'!$A$9:$C$15239,2,FALSE))-B1004),C1003)</f>
        <v>0.69000000000000039</v>
      </c>
      <c r="D1004" s="98">
        <f>AVERAGE(C$10:C1004)</f>
        <v>0.94526633165829599</v>
      </c>
      <c r="E1004" s="2"/>
      <c r="G1004" s="23"/>
    </row>
    <row r="1005" spans="1:7" customFormat="1">
      <c r="A1005" s="4">
        <v>23643</v>
      </c>
      <c r="B1005">
        <v>3.5</v>
      </c>
      <c r="C1005">
        <f>IFERROR(((VLOOKUP(A1005,'Interest Rates-10yr'!$A$9:$C$15239,2,FALSE))-B1005),C1004)</f>
        <v>0.69000000000000039</v>
      </c>
      <c r="D1005" s="98">
        <f>AVERAGE(C$10:C1005)</f>
        <v>0.94501004016064716</v>
      </c>
      <c r="E1005" s="2"/>
      <c r="G1005" s="23"/>
    </row>
    <row r="1006" spans="1:7" customFormat="1">
      <c r="A1006" s="4">
        <v>23644</v>
      </c>
      <c r="B1006">
        <v>3.5</v>
      </c>
      <c r="C1006">
        <f>IFERROR(((VLOOKUP(A1006,'Interest Rates-10yr'!$A$9:$C$15239,2,FALSE))-B1006),C1005)</f>
        <v>0.69000000000000039</v>
      </c>
      <c r="D1006" s="98">
        <f>AVERAGE(C$10:C1006)</f>
        <v>0.94475426278836971</v>
      </c>
      <c r="E1006" s="2"/>
      <c r="G1006" s="23"/>
    </row>
    <row r="1007" spans="1:7" customFormat="1">
      <c r="A1007" s="4">
        <v>23645</v>
      </c>
      <c r="B1007">
        <v>3.5</v>
      </c>
      <c r="C1007">
        <f>IFERROR(((VLOOKUP(A1007,'Interest Rates-10yr'!$A$9:$C$15239,2,FALSE))-B1007),C1006)</f>
        <v>0.69000000000000039</v>
      </c>
      <c r="D1007" s="98">
        <f>AVERAGE(C$10:C1007)</f>
        <v>0.94449899799599668</v>
      </c>
      <c r="E1007" s="2"/>
      <c r="G1007" s="23"/>
    </row>
    <row r="1008" spans="1:7" customFormat="1">
      <c r="A1008" s="4">
        <v>23646</v>
      </c>
      <c r="B1008">
        <v>3.5</v>
      </c>
      <c r="C1008">
        <f>IFERROR(((VLOOKUP(A1008,'Interest Rates-10yr'!$A$9:$C$15239,2,FALSE))-B1008),C1007)</f>
        <v>0.69000000000000039</v>
      </c>
      <c r="D1008" s="98">
        <f>AVERAGE(C$10:C1008)</f>
        <v>0.94424424424424902</v>
      </c>
      <c r="E1008" s="2"/>
      <c r="G1008" s="23"/>
    </row>
    <row r="1009" spans="1:7" customFormat="1">
      <c r="A1009" s="4">
        <v>23647</v>
      </c>
      <c r="B1009">
        <v>3.5</v>
      </c>
      <c r="C1009">
        <f>IFERROR(((VLOOKUP(A1009,'Interest Rates-10yr'!$A$9:$C$15239,2,FALSE))-B1009),C1008)</f>
        <v>0.69000000000000039</v>
      </c>
      <c r="D1009" s="98">
        <f>AVERAGE(C$10:C1009)</f>
        <v>0.94399000000000477</v>
      </c>
      <c r="E1009" s="2"/>
      <c r="G1009" s="23"/>
    </row>
    <row r="1010" spans="1:7" customFormat="1">
      <c r="A1010" s="4">
        <v>23648</v>
      </c>
      <c r="B1010">
        <v>3.5</v>
      </c>
      <c r="C1010">
        <f>IFERROR(((VLOOKUP(A1010,'Interest Rates-10yr'!$A$9:$C$15239,2,FALSE))-B1010),C1009)</f>
        <v>0.66999999999999993</v>
      </c>
      <c r="D1010" s="98">
        <f>AVERAGE(C$10:C1010)</f>
        <v>0.94371628371628846</v>
      </c>
      <c r="E1010" s="2"/>
      <c r="G1010" s="23"/>
    </row>
    <row r="1011" spans="1:7" customFormat="1">
      <c r="A1011" s="4">
        <v>23649</v>
      </c>
      <c r="B1011">
        <v>3.5</v>
      </c>
      <c r="C1011">
        <f>IFERROR(((VLOOKUP(A1011,'Interest Rates-10yr'!$A$9:$C$15239,2,FALSE))-B1011),C1010)</f>
        <v>0.67999999999999972</v>
      </c>
      <c r="D1011" s="98">
        <f>AVERAGE(C$10:C1011)</f>
        <v>0.94345309381237996</v>
      </c>
      <c r="E1011" s="2"/>
      <c r="G1011" s="23"/>
    </row>
    <row r="1012" spans="1:7" customFormat="1">
      <c r="A1012" s="4">
        <v>23650</v>
      </c>
      <c r="B1012">
        <v>2.75</v>
      </c>
      <c r="C1012">
        <f>IFERROR(((VLOOKUP(A1012,'Interest Rates-10yr'!$A$9:$C$15239,2,FALSE))-B1012),C1011)</f>
        <v>1.4299999999999997</v>
      </c>
      <c r="D1012" s="98">
        <f>AVERAGE(C$10:C1012)</f>
        <v>0.94393818544367358</v>
      </c>
      <c r="E1012" s="2"/>
      <c r="G1012" s="23"/>
    </row>
    <row r="1013" spans="1:7" customFormat="1">
      <c r="A1013" s="4">
        <v>23651</v>
      </c>
      <c r="B1013">
        <v>3.5</v>
      </c>
      <c r="C1013">
        <f>IFERROR(((VLOOKUP(A1013,'Interest Rates-10yr'!$A$9:$C$15239,2,FALSE))-B1013),C1012)</f>
        <v>0.67999999999999972</v>
      </c>
      <c r="D1013" s="98">
        <f>AVERAGE(C$10:C1013)</f>
        <v>0.9436752988047854</v>
      </c>
      <c r="E1013" s="2"/>
      <c r="G1013" s="23"/>
    </row>
    <row r="1014" spans="1:7" customFormat="1">
      <c r="A1014" s="4">
        <v>23652</v>
      </c>
      <c r="B1014">
        <v>3.5</v>
      </c>
      <c r="C1014">
        <f>IFERROR(((VLOOKUP(A1014,'Interest Rates-10yr'!$A$9:$C$15239,2,FALSE))-B1014),C1013)</f>
        <v>0.67999999999999972</v>
      </c>
      <c r="D1014" s="98">
        <f>AVERAGE(C$10:C1014)</f>
        <v>0.94341293532338766</v>
      </c>
      <c r="E1014" s="2"/>
      <c r="G1014" s="23"/>
    </row>
    <row r="1015" spans="1:7" customFormat="1">
      <c r="A1015" s="4">
        <v>23653</v>
      </c>
      <c r="B1015">
        <v>3.5</v>
      </c>
      <c r="C1015">
        <f>IFERROR(((VLOOKUP(A1015,'Interest Rates-10yr'!$A$9:$C$15239,2,FALSE))-B1015),C1014)</f>
        <v>0.67999999999999972</v>
      </c>
      <c r="D1015" s="98">
        <f>AVERAGE(C$10:C1015)</f>
        <v>0.94315109343936832</v>
      </c>
      <c r="E1015" s="2"/>
      <c r="G1015" s="23"/>
    </row>
    <row r="1016" spans="1:7" customFormat="1">
      <c r="A1016" s="4">
        <v>23654</v>
      </c>
      <c r="B1016">
        <v>3.5</v>
      </c>
      <c r="C1016">
        <f>IFERROR(((VLOOKUP(A1016,'Interest Rates-10yr'!$A$9:$C$15239,2,FALSE))-B1016),C1015)</f>
        <v>0.67999999999999972</v>
      </c>
      <c r="D1016" s="98">
        <f>AVERAGE(C$10:C1016)</f>
        <v>0.94288977159881271</v>
      </c>
      <c r="E1016" s="2"/>
      <c r="G1016" s="23"/>
    </row>
    <row r="1017" spans="1:7" customFormat="1">
      <c r="A1017" s="4">
        <v>23655</v>
      </c>
      <c r="B1017">
        <v>3.5</v>
      </c>
      <c r="C1017">
        <f>IFERROR(((VLOOKUP(A1017,'Interest Rates-10yr'!$A$9:$C$15239,2,FALSE))-B1017),C1016)</f>
        <v>0.70000000000000018</v>
      </c>
      <c r="D1017" s="98">
        <f>AVERAGE(C$10:C1017)</f>
        <v>0.94264880952381402</v>
      </c>
      <c r="E1017" s="2"/>
      <c r="G1017" s="23"/>
    </row>
    <row r="1018" spans="1:7" customFormat="1">
      <c r="A1018" s="4">
        <v>23656</v>
      </c>
      <c r="B1018">
        <v>3.5</v>
      </c>
      <c r="C1018">
        <f>IFERROR(((VLOOKUP(A1018,'Interest Rates-10yr'!$A$9:$C$15239,2,FALSE))-B1018),C1017)</f>
        <v>0.69000000000000039</v>
      </c>
      <c r="D1018" s="98">
        <f>AVERAGE(C$10:C1018)</f>
        <v>0.94239841427156046</v>
      </c>
      <c r="E1018" s="2"/>
      <c r="G1018" s="23"/>
    </row>
    <row r="1019" spans="1:7" customFormat="1">
      <c r="A1019" s="4">
        <v>23657</v>
      </c>
      <c r="B1019">
        <v>2.5</v>
      </c>
      <c r="C1019">
        <f>IFERROR(((VLOOKUP(A1019,'Interest Rates-10yr'!$A$9:$C$15239,2,FALSE))-B1019),C1018)</f>
        <v>1.6900000000000004</v>
      </c>
      <c r="D1019" s="98">
        <f>AVERAGE(C$10:C1019)</f>
        <v>0.94313861386139064</v>
      </c>
      <c r="E1019" s="2"/>
      <c r="G1019" s="23"/>
    </row>
    <row r="1020" spans="1:7" customFormat="1">
      <c r="A1020" s="4">
        <v>23658</v>
      </c>
      <c r="B1020">
        <v>3.5</v>
      </c>
      <c r="C1020">
        <f>IFERROR(((VLOOKUP(A1020,'Interest Rates-10yr'!$A$9:$C$15239,2,FALSE))-B1020),C1019)</f>
        <v>0.69000000000000039</v>
      </c>
      <c r="D1020" s="98">
        <f>AVERAGE(C$10:C1020)</f>
        <v>0.94288822947577122</v>
      </c>
      <c r="E1020" s="2"/>
      <c r="G1020" s="23"/>
    </row>
    <row r="1021" spans="1:7" customFormat="1">
      <c r="A1021" s="4">
        <v>23659</v>
      </c>
      <c r="B1021">
        <v>3.5</v>
      </c>
      <c r="C1021">
        <f>IFERROR(((VLOOKUP(A1021,'Interest Rates-10yr'!$A$9:$C$15239,2,FALSE))-B1021),C1020)</f>
        <v>0.69000000000000039</v>
      </c>
      <c r="D1021" s="98">
        <f>AVERAGE(C$10:C1021)</f>
        <v>0.94263833992095325</v>
      </c>
      <c r="E1021" s="2"/>
      <c r="G1021" s="23"/>
    </row>
    <row r="1022" spans="1:7" customFormat="1">
      <c r="A1022" s="4">
        <v>23660</v>
      </c>
      <c r="B1022">
        <v>3.5</v>
      </c>
      <c r="C1022">
        <f>IFERROR(((VLOOKUP(A1022,'Interest Rates-10yr'!$A$9:$C$15239,2,FALSE))-B1022),C1021)</f>
        <v>0.69000000000000039</v>
      </c>
      <c r="D1022" s="98">
        <f>AVERAGE(C$10:C1022)</f>
        <v>0.94238894373149529</v>
      </c>
      <c r="E1022" s="2"/>
      <c r="G1022" s="23"/>
    </row>
    <row r="1023" spans="1:7" customFormat="1">
      <c r="A1023" s="4">
        <v>23661</v>
      </c>
      <c r="B1023">
        <v>3.5</v>
      </c>
      <c r="C1023">
        <f>IFERROR(((VLOOKUP(A1023,'Interest Rates-10yr'!$A$9:$C$15239,2,FALSE))-B1023),C1022)</f>
        <v>0.69000000000000039</v>
      </c>
      <c r="D1023" s="98">
        <f>AVERAGE(C$10:C1023)</f>
        <v>0.9421400394477365</v>
      </c>
      <c r="E1023" s="2"/>
      <c r="G1023" s="23"/>
    </row>
    <row r="1024" spans="1:7" customFormat="1">
      <c r="A1024" s="4">
        <v>23662</v>
      </c>
      <c r="B1024">
        <v>3.5</v>
      </c>
      <c r="C1024">
        <f>IFERROR(((VLOOKUP(A1024,'Interest Rates-10yr'!$A$9:$C$15239,2,FALSE))-B1024),C1023)</f>
        <v>0.69000000000000039</v>
      </c>
      <c r="D1024" s="98">
        <f>AVERAGE(C$10:C1024)</f>
        <v>0.94189162561576834</v>
      </c>
      <c r="E1024" s="2"/>
      <c r="G1024" s="23"/>
    </row>
    <row r="1025" spans="1:7" customFormat="1">
      <c r="A1025" s="4">
        <v>23663</v>
      </c>
      <c r="B1025">
        <v>3</v>
      </c>
      <c r="C1025">
        <f>IFERROR(((VLOOKUP(A1025,'Interest Rates-10yr'!$A$9:$C$15239,2,FALSE))-B1025),C1024)</f>
        <v>1.1900000000000004</v>
      </c>
      <c r="D1025" s="98">
        <f>AVERAGE(C$10:C1025)</f>
        <v>0.94213582677165841</v>
      </c>
      <c r="E1025" s="2"/>
      <c r="G1025" s="23"/>
    </row>
    <row r="1026" spans="1:7" customFormat="1">
      <c r="A1026" s="4">
        <v>23664</v>
      </c>
      <c r="B1026">
        <v>1</v>
      </c>
      <c r="C1026">
        <f>IFERROR(((VLOOKUP(A1026,'Interest Rates-10yr'!$A$9:$C$15239,2,FALSE))-B1026),C1025)</f>
        <v>3.1900000000000004</v>
      </c>
      <c r="D1026" s="98">
        <f>AVERAGE(C$10:C1026)</f>
        <v>0.94434611602753682</v>
      </c>
      <c r="E1026" s="2"/>
      <c r="G1026" s="23"/>
    </row>
    <row r="1027" spans="1:7" customFormat="1">
      <c r="A1027" s="4">
        <v>23665</v>
      </c>
      <c r="B1027">
        <v>3.5</v>
      </c>
      <c r="C1027">
        <f>IFERROR(((VLOOKUP(A1027,'Interest Rates-10yr'!$A$9:$C$15239,2,FALSE))-B1027),C1026)</f>
        <v>0.70000000000000018</v>
      </c>
      <c r="D1027" s="98">
        <f>AVERAGE(C$10:C1027)</f>
        <v>0.94410609037328586</v>
      </c>
      <c r="E1027" s="2"/>
      <c r="G1027" s="23"/>
    </row>
    <row r="1028" spans="1:7" customFormat="1">
      <c r="A1028" s="4">
        <v>23666</v>
      </c>
      <c r="B1028">
        <v>3.5</v>
      </c>
      <c r="C1028">
        <f>IFERROR(((VLOOKUP(A1028,'Interest Rates-10yr'!$A$9:$C$15239,2,FALSE))-B1028),C1027)</f>
        <v>0.71</v>
      </c>
      <c r="D1028" s="98">
        <f>AVERAGE(C$10:C1028)</f>
        <v>0.94387634936212472</v>
      </c>
      <c r="E1028" s="2"/>
      <c r="G1028" s="23"/>
    </row>
    <row r="1029" spans="1:7" customFormat="1">
      <c r="A1029" s="4">
        <v>23667</v>
      </c>
      <c r="B1029">
        <v>3.5</v>
      </c>
      <c r="C1029">
        <f>IFERROR(((VLOOKUP(A1029,'Interest Rates-10yr'!$A$9:$C$15239,2,FALSE))-B1029),C1028)</f>
        <v>0.71</v>
      </c>
      <c r="D1029" s="98">
        <f>AVERAGE(C$10:C1029)</f>
        <v>0.94364705882353439</v>
      </c>
      <c r="E1029" s="2"/>
      <c r="G1029" s="23"/>
    </row>
    <row r="1030" spans="1:7" customFormat="1">
      <c r="A1030" s="4">
        <v>23668</v>
      </c>
      <c r="B1030">
        <v>3.5</v>
      </c>
      <c r="C1030">
        <f>IFERROR(((VLOOKUP(A1030,'Interest Rates-10yr'!$A$9:$C$15239,2,FALSE))-B1030),C1029)</f>
        <v>0.71</v>
      </c>
      <c r="D1030" s="98">
        <f>AVERAGE(C$10:C1030)</f>
        <v>0.94341821743389342</v>
      </c>
      <c r="E1030" s="2"/>
      <c r="G1030" s="23"/>
    </row>
    <row r="1031" spans="1:7" customFormat="1">
      <c r="A1031" s="4">
        <v>23669</v>
      </c>
      <c r="B1031">
        <v>3.5</v>
      </c>
      <c r="C1031">
        <f>IFERROR(((VLOOKUP(A1031,'Interest Rates-10yr'!$A$9:$C$15239,2,FALSE))-B1031),C1030)</f>
        <v>0.71</v>
      </c>
      <c r="D1031" s="98">
        <f>AVERAGE(C$10:C1031)</f>
        <v>0.94318982387476047</v>
      </c>
      <c r="E1031" s="2"/>
      <c r="G1031" s="23"/>
    </row>
    <row r="1032" spans="1:7" customFormat="1">
      <c r="A1032" s="4">
        <v>23670</v>
      </c>
      <c r="B1032">
        <v>3.38</v>
      </c>
      <c r="C1032">
        <f>IFERROR(((VLOOKUP(A1032,'Interest Rates-10yr'!$A$9:$C$15239,2,FALSE))-B1032),C1031)</f>
        <v>0.82000000000000028</v>
      </c>
      <c r="D1032" s="98">
        <f>AVERAGE(C$10:C1032)</f>
        <v>0.94306940371457015</v>
      </c>
      <c r="E1032" s="2"/>
      <c r="G1032" s="23"/>
    </row>
    <row r="1033" spans="1:7" customFormat="1">
      <c r="A1033" s="4">
        <v>23671</v>
      </c>
      <c r="B1033">
        <v>3.5</v>
      </c>
      <c r="C1033">
        <f>IFERROR(((VLOOKUP(A1033,'Interest Rates-10yr'!$A$9:$C$15239,2,FALSE))-B1033),C1032)</f>
        <v>0.69000000000000039</v>
      </c>
      <c r="D1033" s="98">
        <f>AVERAGE(C$10:C1033)</f>
        <v>0.94282226562500515</v>
      </c>
      <c r="E1033" s="2"/>
      <c r="G1033" s="23"/>
    </row>
    <row r="1034" spans="1:7" customFormat="1">
      <c r="A1034" s="4">
        <v>23672</v>
      </c>
      <c r="B1034">
        <v>3.5</v>
      </c>
      <c r="C1034">
        <f>IFERROR(((VLOOKUP(A1034,'Interest Rates-10yr'!$A$9:$C$15239,2,FALSE))-B1034),C1033)</f>
        <v>0.69000000000000039</v>
      </c>
      <c r="D1034" s="98">
        <f>AVERAGE(C$10:C1034)</f>
        <v>0.94257560975610277</v>
      </c>
      <c r="E1034" s="2"/>
      <c r="G1034" s="23"/>
    </row>
    <row r="1035" spans="1:7" customFormat="1">
      <c r="A1035" s="4">
        <v>23673</v>
      </c>
      <c r="B1035">
        <v>3.5</v>
      </c>
      <c r="C1035">
        <f>IFERROR(((VLOOKUP(A1035,'Interest Rates-10yr'!$A$9:$C$15239,2,FALSE))-B1035),C1034)</f>
        <v>0.69000000000000039</v>
      </c>
      <c r="D1035" s="98">
        <f>AVERAGE(C$10:C1035)</f>
        <v>0.94232943469786101</v>
      </c>
      <c r="E1035" s="2"/>
      <c r="G1035" s="23"/>
    </row>
    <row r="1036" spans="1:7" customFormat="1">
      <c r="A1036" s="4">
        <v>23674</v>
      </c>
      <c r="B1036">
        <v>3.5</v>
      </c>
      <c r="C1036">
        <f>IFERROR(((VLOOKUP(A1036,'Interest Rates-10yr'!$A$9:$C$15239,2,FALSE))-B1036),C1035)</f>
        <v>0.69000000000000039</v>
      </c>
      <c r="D1036" s="98">
        <f>AVERAGE(C$10:C1036)</f>
        <v>0.9420837390457697</v>
      </c>
      <c r="E1036" s="2"/>
      <c r="G1036" s="23"/>
    </row>
    <row r="1037" spans="1:7" customFormat="1">
      <c r="A1037" s="4">
        <v>23675</v>
      </c>
      <c r="B1037">
        <v>3.5</v>
      </c>
      <c r="C1037">
        <f>IFERROR(((VLOOKUP(A1037,'Interest Rates-10yr'!$A$9:$C$15239,2,FALSE))-B1037),C1036)</f>
        <v>0.69000000000000039</v>
      </c>
      <c r="D1037" s="98">
        <f>AVERAGE(C$10:C1037)</f>
        <v>0.9418385214007835</v>
      </c>
      <c r="E1037" s="2"/>
      <c r="G1037" s="23"/>
    </row>
    <row r="1038" spans="1:7" customFormat="1">
      <c r="A1038" s="4">
        <v>23676</v>
      </c>
      <c r="B1038">
        <v>3.5</v>
      </c>
      <c r="C1038">
        <f>IFERROR(((VLOOKUP(A1038,'Interest Rates-10yr'!$A$9:$C$15239,2,FALSE))-B1038),C1037)</f>
        <v>0.69000000000000039</v>
      </c>
      <c r="D1038" s="98">
        <f>AVERAGE(C$10:C1038)</f>
        <v>0.94159378036929597</v>
      </c>
      <c r="E1038" s="2"/>
      <c r="G1038" s="23"/>
    </row>
    <row r="1039" spans="1:7" customFormat="1">
      <c r="A1039" s="4">
        <v>23677</v>
      </c>
      <c r="B1039">
        <v>3.25</v>
      </c>
      <c r="C1039">
        <f>IFERROR(((VLOOKUP(A1039,'Interest Rates-10yr'!$A$9:$C$15239,2,FALSE))-B1039),C1038)</f>
        <v>0.92999999999999972</v>
      </c>
      <c r="D1039" s="98">
        <f>AVERAGE(C$10:C1039)</f>
        <v>0.94158252427184996</v>
      </c>
      <c r="E1039" s="2"/>
      <c r="G1039" s="23"/>
    </row>
    <row r="1040" spans="1:7" customFormat="1">
      <c r="A1040" s="4">
        <v>23678</v>
      </c>
      <c r="B1040">
        <v>3.5</v>
      </c>
      <c r="C1040">
        <f>IFERROR(((VLOOKUP(A1040,'Interest Rates-10yr'!$A$9:$C$15239,2,FALSE))-B1040),C1039)</f>
        <v>0.66999999999999993</v>
      </c>
      <c r="D1040" s="98">
        <f>AVERAGE(C$10:C1040)</f>
        <v>0.94131910766246896</v>
      </c>
      <c r="E1040" s="2"/>
      <c r="G1040" s="23"/>
    </row>
    <row r="1041" spans="1:7" customFormat="1">
      <c r="A1041" s="4">
        <v>23679</v>
      </c>
      <c r="B1041">
        <v>3.5</v>
      </c>
      <c r="C1041">
        <f>IFERROR(((VLOOKUP(A1041,'Interest Rates-10yr'!$A$9:$C$15239,2,FALSE))-B1041),C1040)</f>
        <v>0.66000000000000014</v>
      </c>
      <c r="D1041" s="98">
        <f>AVERAGE(C$10:C1041)</f>
        <v>0.9410465116279122</v>
      </c>
      <c r="E1041" s="2"/>
      <c r="G1041" s="23"/>
    </row>
    <row r="1042" spans="1:7" customFormat="1">
      <c r="A1042" s="4">
        <v>23680</v>
      </c>
      <c r="B1042">
        <v>3.5</v>
      </c>
      <c r="C1042">
        <f>IFERROR(((VLOOKUP(A1042,'Interest Rates-10yr'!$A$9:$C$15239,2,FALSE))-B1042),C1041)</f>
        <v>0.66000000000000014</v>
      </c>
      <c r="D1042" s="98">
        <f>AVERAGE(C$10:C1042)</f>
        <v>0.94077444336883387</v>
      </c>
      <c r="E1042" s="2"/>
      <c r="G1042" s="23"/>
    </row>
    <row r="1043" spans="1:7" customFormat="1">
      <c r="A1043" s="4">
        <v>23681</v>
      </c>
      <c r="B1043">
        <v>3.5</v>
      </c>
      <c r="C1043">
        <f>IFERROR(((VLOOKUP(A1043,'Interest Rates-10yr'!$A$9:$C$15239,2,FALSE))-B1043),C1042)</f>
        <v>0.66000000000000014</v>
      </c>
      <c r="D1043" s="98">
        <f>AVERAGE(C$10:C1043)</f>
        <v>0.94050290135397041</v>
      </c>
      <c r="E1043" s="2"/>
      <c r="G1043" s="23"/>
    </row>
    <row r="1044" spans="1:7" customFormat="1">
      <c r="A1044" s="4">
        <v>23682</v>
      </c>
      <c r="B1044">
        <v>3.5</v>
      </c>
      <c r="C1044">
        <f>IFERROR(((VLOOKUP(A1044,'Interest Rates-10yr'!$A$9:$C$15239,2,FALSE))-B1044),C1043)</f>
        <v>0.66000000000000014</v>
      </c>
      <c r="D1044" s="98">
        <f>AVERAGE(C$10:C1044)</f>
        <v>0.9402318840579762</v>
      </c>
      <c r="E1044" s="2"/>
      <c r="G1044" s="23"/>
    </row>
    <row r="1045" spans="1:7" customFormat="1">
      <c r="A1045" s="4">
        <v>23683</v>
      </c>
      <c r="B1045">
        <v>3.5</v>
      </c>
      <c r="C1045">
        <f>IFERROR(((VLOOKUP(A1045,'Interest Rates-10yr'!$A$9:$C$15239,2,FALSE))-B1045),C1044)</f>
        <v>0.65000000000000036</v>
      </c>
      <c r="D1045" s="98">
        <f>AVERAGE(C$10:C1045)</f>
        <v>0.93995173745174254</v>
      </c>
      <c r="E1045" s="2"/>
      <c r="G1045" s="23"/>
    </row>
    <row r="1046" spans="1:7" customFormat="1">
      <c r="A1046" s="4">
        <v>23684</v>
      </c>
      <c r="B1046">
        <v>3.5</v>
      </c>
      <c r="C1046">
        <f>IFERROR(((VLOOKUP(A1046,'Interest Rates-10yr'!$A$9:$C$15239,2,FALSE))-B1046),C1045)</f>
        <v>0.65000000000000036</v>
      </c>
      <c r="D1046" s="98">
        <f>AVERAGE(C$10:C1046)</f>
        <v>0.93967213114754611</v>
      </c>
      <c r="E1046" s="2"/>
      <c r="G1046" s="23"/>
    </row>
    <row r="1047" spans="1:7" customFormat="1">
      <c r="A1047" s="4">
        <v>23685</v>
      </c>
      <c r="B1047">
        <v>3.5</v>
      </c>
      <c r="C1047">
        <f>IFERROR(((VLOOKUP(A1047,'Interest Rates-10yr'!$A$9:$C$15239,2,FALSE))-B1047),C1046)</f>
        <v>0.65000000000000036</v>
      </c>
      <c r="D1047" s="98">
        <f>AVERAGE(C$10:C1047)</f>
        <v>0.93939306358382013</v>
      </c>
      <c r="E1047" s="2"/>
      <c r="G1047" s="23"/>
    </row>
    <row r="1048" spans="1:7" customFormat="1">
      <c r="A1048" s="4">
        <v>23686</v>
      </c>
      <c r="B1048">
        <v>3.5</v>
      </c>
      <c r="C1048">
        <f>IFERROR(((VLOOKUP(A1048,'Interest Rates-10yr'!$A$9:$C$15239,2,FALSE))-B1048),C1047)</f>
        <v>0.65000000000000036</v>
      </c>
      <c r="D1048" s="98">
        <f>AVERAGE(C$10:C1048)</f>
        <v>0.93911453320500982</v>
      </c>
      <c r="E1048" s="2"/>
      <c r="G1048" s="23"/>
    </row>
    <row r="1049" spans="1:7" customFormat="1">
      <c r="A1049" s="4">
        <v>23687</v>
      </c>
      <c r="B1049">
        <v>3.5</v>
      </c>
      <c r="C1049">
        <f>IFERROR(((VLOOKUP(A1049,'Interest Rates-10yr'!$A$9:$C$15239,2,FALSE))-B1049),C1048)</f>
        <v>0.65000000000000036</v>
      </c>
      <c r="D1049" s="98">
        <f>AVERAGE(C$10:C1049)</f>
        <v>0.93883653846154347</v>
      </c>
      <c r="E1049" s="2"/>
      <c r="G1049" s="23"/>
    </row>
    <row r="1050" spans="1:7" customFormat="1">
      <c r="A1050" s="4">
        <v>23688</v>
      </c>
      <c r="B1050">
        <v>3.5</v>
      </c>
      <c r="C1050">
        <f>IFERROR(((VLOOKUP(A1050,'Interest Rates-10yr'!$A$9:$C$15239,2,FALSE))-B1050),C1049)</f>
        <v>0.65000000000000036</v>
      </c>
      <c r="D1050" s="98">
        <f>AVERAGE(C$10:C1050)</f>
        <v>0.9385590778098033</v>
      </c>
      <c r="E1050" s="2"/>
      <c r="G1050" s="23"/>
    </row>
    <row r="1051" spans="1:7" customFormat="1">
      <c r="A1051" s="4">
        <v>23689</v>
      </c>
      <c r="B1051">
        <v>3.5</v>
      </c>
      <c r="C1051">
        <f>IFERROR(((VLOOKUP(A1051,'Interest Rates-10yr'!$A$9:$C$15239,2,FALSE))-B1051),C1050)</f>
        <v>0.65000000000000036</v>
      </c>
      <c r="D1051" s="98">
        <f>AVERAGE(C$10:C1051)</f>
        <v>0.93828214971209711</v>
      </c>
      <c r="E1051" s="2"/>
      <c r="G1051" s="23"/>
    </row>
    <row r="1052" spans="1:7" customFormat="1">
      <c r="A1052" s="4">
        <v>23690</v>
      </c>
      <c r="B1052">
        <v>3.5</v>
      </c>
      <c r="C1052">
        <f>IFERROR(((VLOOKUP(A1052,'Interest Rates-10yr'!$A$9:$C$15239,2,FALSE))-B1052),C1051)</f>
        <v>0.65000000000000036</v>
      </c>
      <c r="D1052" s="98">
        <f>AVERAGE(C$10:C1052)</f>
        <v>0.93800575263663011</v>
      </c>
      <c r="E1052" s="2"/>
      <c r="G1052" s="23"/>
    </row>
    <row r="1053" spans="1:7" customFormat="1">
      <c r="A1053" s="4">
        <v>23691</v>
      </c>
      <c r="B1053">
        <v>3.5</v>
      </c>
      <c r="C1053">
        <f>IFERROR(((VLOOKUP(A1053,'Interest Rates-10yr'!$A$9:$C$15239,2,FALSE))-B1053),C1052)</f>
        <v>0.63999999999999968</v>
      </c>
      <c r="D1053" s="98">
        <f>AVERAGE(C$10:C1053)</f>
        <v>0.93772030651341487</v>
      </c>
      <c r="E1053" s="2"/>
      <c r="G1053" s="23"/>
    </row>
    <row r="1054" spans="1:7" customFormat="1">
      <c r="A1054" s="4">
        <v>23692</v>
      </c>
      <c r="B1054">
        <v>3.5</v>
      </c>
      <c r="C1054">
        <f>IFERROR(((VLOOKUP(A1054,'Interest Rates-10yr'!$A$9:$C$15239,2,FALSE))-B1054),C1053)</f>
        <v>0.63999999999999968</v>
      </c>
      <c r="D1054" s="98">
        <f>AVERAGE(C$10:C1054)</f>
        <v>0.93743540669856951</v>
      </c>
      <c r="E1054" s="2"/>
      <c r="G1054" s="23"/>
    </row>
    <row r="1055" spans="1:7" customFormat="1">
      <c r="A1055" s="4">
        <v>23693</v>
      </c>
      <c r="B1055">
        <v>3.63</v>
      </c>
      <c r="C1055">
        <f>IFERROR(((VLOOKUP(A1055,'Interest Rates-10yr'!$A$9:$C$15239,2,FALSE))-B1055),C1054)</f>
        <v>0.49000000000000021</v>
      </c>
      <c r="D1055" s="98">
        <f>AVERAGE(C$10:C1055)</f>
        <v>0.9370076481835613</v>
      </c>
      <c r="E1055" s="2"/>
      <c r="G1055" s="23"/>
    </row>
    <row r="1056" spans="1:7" customFormat="1">
      <c r="A1056" s="4">
        <v>23694</v>
      </c>
      <c r="B1056">
        <v>3.63</v>
      </c>
      <c r="C1056">
        <f>IFERROR(((VLOOKUP(A1056,'Interest Rates-10yr'!$A$9:$C$15239,2,FALSE))-B1056),C1055)</f>
        <v>0.5</v>
      </c>
      <c r="D1056" s="98">
        <f>AVERAGE(C$10:C1056)</f>
        <v>0.9365902578796611</v>
      </c>
      <c r="E1056" s="2"/>
      <c r="G1056" s="23"/>
    </row>
    <row r="1057" spans="1:7" customFormat="1">
      <c r="A1057" s="4">
        <v>23695</v>
      </c>
      <c r="B1057">
        <v>3.63</v>
      </c>
      <c r="C1057">
        <f>IFERROR(((VLOOKUP(A1057,'Interest Rates-10yr'!$A$9:$C$15239,2,FALSE))-B1057),C1056)</f>
        <v>0.5</v>
      </c>
      <c r="D1057" s="98">
        <f>AVERAGE(C$10:C1057)</f>
        <v>0.93617366412214231</v>
      </c>
      <c r="E1057" s="2"/>
      <c r="G1057" s="23"/>
    </row>
    <row r="1058" spans="1:7" customFormat="1">
      <c r="A1058" s="4">
        <v>23696</v>
      </c>
      <c r="B1058">
        <v>3.63</v>
      </c>
      <c r="C1058">
        <f>IFERROR(((VLOOKUP(A1058,'Interest Rates-10yr'!$A$9:$C$15239,2,FALSE))-B1058),C1057)</f>
        <v>0.5</v>
      </c>
      <c r="D1058" s="98">
        <f>AVERAGE(C$10:C1058)</f>
        <v>0.93575786463298871</v>
      </c>
      <c r="E1058" s="2"/>
      <c r="G1058" s="23"/>
    </row>
    <row r="1059" spans="1:7" customFormat="1">
      <c r="A1059" s="4">
        <v>23697</v>
      </c>
      <c r="B1059">
        <v>3.63</v>
      </c>
      <c r="C1059">
        <f>IFERROR(((VLOOKUP(A1059,'Interest Rates-10yr'!$A$9:$C$15239,2,FALSE))-B1059),C1058)</f>
        <v>0.5</v>
      </c>
      <c r="D1059" s="98">
        <f>AVERAGE(C$10:C1059)</f>
        <v>0.93534285714286203</v>
      </c>
      <c r="E1059" s="2"/>
      <c r="G1059" s="23"/>
    </row>
    <row r="1060" spans="1:7" customFormat="1">
      <c r="A1060" s="4">
        <v>23698</v>
      </c>
      <c r="B1060">
        <v>3.5</v>
      </c>
      <c r="C1060">
        <f>IFERROR(((VLOOKUP(A1060,'Interest Rates-10yr'!$A$9:$C$15239,2,FALSE))-B1060),C1059)</f>
        <v>0.63999999999999968</v>
      </c>
      <c r="D1060" s="98">
        <f>AVERAGE(C$10:C1060)</f>
        <v>0.93506184586108954</v>
      </c>
      <c r="E1060" s="2"/>
      <c r="G1060" s="23"/>
    </row>
    <row r="1061" spans="1:7" customFormat="1">
      <c r="A1061" s="4">
        <v>23699</v>
      </c>
      <c r="B1061">
        <v>3.5</v>
      </c>
      <c r="C1061">
        <f>IFERROR(((VLOOKUP(A1061,'Interest Rates-10yr'!$A$9:$C$15239,2,FALSE))-B1061),C1060)</f>
        <v>0.63999999999999968</v>
      </c>
      <c r="D1061" s="98">
        <f>AVERAGE(C$10:C1061)</f>
        <v>0.93478136882129759</v>
      </c>
      <c r="E1061" s="2"/>
      <c r="G1061" s="23"/>
    </row>
    <row r="1062" spans="1:7" customFormat="1">
      <c r="A1062" s="4">
        <v>23700</v>
      </c>
      <c r="B1062">
        <v>3.63</v>
      </c>
      <c r="C1062">
        <f>IFERROR(((VLOOKUP(A1062,'Interest Rates-10yr'!$A$9:$C$15239,2,FALSE))-B1062),C1061)</f>
        <v>0.5</v>
      </c>
      <c r="D1062" s="98">
        <f>AVERAGE(C$10:C1062)</f>
        <v>0.93436847103514253</v>
      </c>
      <c r="E1062" s="2"/>
      <c r="G1062" s="23"/>
    </row>
    <row r="1063" spans="1:7" customFormat="1">
      <c r="A1063" s="4">
        <v>23701</v>
      </c>
      <c r="B1063">
        <v>3.5</v>
      </c>
      <c r="C1063">
        <f>IFERROR(((VLOOKUP(A1063,'Interest Rates-10yr'!$A$9:$C$15239,2,FALSE))-B1063),C1062)</f>
        <v>0.62999999999999989</v>
      </c>
      <c r="D1063" s="98">
        <f>AVERAGE(C$10:C1063)</f>
        <v>0.93407969639469179</v>
      </c>
      <c r="E1063" s="2"/>
      <c r="G1063" s="23"/>
    </row>
    <row r="1064" spans="1:7" customFormat="1">
      <c r="A1064" s="4">
        <v>23702</v>
      </c>
      <c r="B1064">
        <v>3.5</v>
      </c>
      <c r="C1064">
        <f>IFERROR(((VLOOKUP(A1064,'Interest Rates-10yr'!$A$9:$C$15239,2,FALSE))-B1064),C1063)</f>
        <v>0.62999999999999989</v>
      </c>
      <c r="D1064" s="98">
        <f>AVERAGE(C$10:C1064)</f>
        <v>0.93379146919431766</v>
      </c>
      <c r="E1064" s="2"/>
      <c r="G1064" s="23"/>
    </row>
    <row r="1065" spans="1:7" customFormat="1">
      <c r="A1065" s="4">
        <v>23703</v>
      </c>
      <c r="B1065">
        <v>3.5</v>
      </c>
      <c r="C1065">
        <f>IFERROR(((VLOOKUP(A1065,'Interest Rates-10yr'!$A$9:$C$15239,2,FALSE))-B1065),C1064)</f>
        <v>0.62999999999999989</v>
      </c>
      <c r="D1065" s="98">
        <f>AVERAGE(C$10:C1065)</f>
        <v>0.93350378787879273</v>
      </c>
      <c r="E1065" s="2"/>
      <c r="G1065" s="23"/>
    </row>
    <row r="1066" spans="1:7" customFormat="1">
      <c r="A1066" s="4">
        <v>23704</v>
      </c>
      <c r="B1066">
        <v>3.5</v>
      </c>
      <c r="C1066">
        <f>IFERROR(((VLOOKUP(A1066,'Interest Rates-10yr'!$A$9:$C$15239,2,FALSE))-B1066),C1065)</f>
        <v>0.67999999999999972</v>
      </c>
      <c r="D1066" s="98">
        <f>AVERAGE(C$10:C1066)</f>
        <v>0.93326395458846267</v>
      </c>
      <c r="E1066" s="2"/>
      <c r="G1066" s="23"/>
    </row>
    <row r="1067" spans="1:7" customFormat="1">
      <c r="A1067" s="4">
        <v>23705</v>
      </c>
      <c r="B1067">
        <v>3.25</v>
      </c>
      <c r="C1067">
        <f>IFERROR(((VLOOKUP(A1067,'Interest Rates-10yr'!$A$9:$C$15239,2,FALSE))-B1067),C1066)</f>
        <v>0.92999999999999972</v>
      </c>
      <c r="D1067" s="98">
        <f>AVERAGE(C$10:C1067)</f>
        <v>0.93326086956522214</v>
      </c>
      <c r="E1067" s="2"/>
      <c r="G1067" s="23"/>
    </row>
    <row r="1068" spans="1:7" customFormat="1">
      <c r="A1068" s="4">
        <v>23706</v>
      </c>
      <c r="B1068">
        <v>2.5</v>
      </c>
      <c r="C1068">
        <f>IFERROR(((VLOOKUP(A1068,'Interest Rates-10yr'!$A$9:$C$15239,2,FALSE))-B1068),C1067)</f>
        <v>1.6900000000000004</v>
      </c>
      <c r="D1068" s="98">
        <f>AVERAGE(C$10:C1068)</f>
        <v>0.93397544853635983</v>
      </c>
      <c r="E1068" s="2"/>
      <c r="G1068" s="23"/>
    </row>
    <row r="1069" spans="1:7" customFormat="1">
      <c r="A1069" s="4">
        <v>23707</v>
      </c>
      <c r="B1069">
        <v>2.5</v>
      </c>
      <c r="C1069">
        <f>IFERROR(((VLOOKUP(A1069,'Interest Rates-10yr'!$A$9:$C$15239,2,FALSE))-B1069),C1068)</f>
        <v>1.6900000000000004</v>
      </c>
      <c r="D1069" s="98">
        <f>AVERAGE(C$10:C1069)</f>
        <v>0.93468867924528787</v>
      </c>
      <c r="E1069" s="2"/>
      <c r="G1069" s="23"/>
    </row>
    <row r="1070" spans="1:7" customFormat="1">
      <c r="A1070" s="4">
        <v>23708</v>
      </c>
      <c r="B1070">
        <v>4</v>
      </c>
      <c r="C1070">
        <f>IFERROR(((VLOOKUP(A1070,'Interest Rates-10yr'!$A$9:$C$15239,2,FALSE))-B1070),C1069)</f>
        <v>0.19000000000000039</v>
      </c>
      <c r="D1070" s="98">
        <f>AVERAGE(C$10:C1070)</f>
        <v>0.93398680490104158</v>
      </c>
      <c r="E1070" s="2"/>
      <c r="G1070" s="23"/>
    </row>
    <row r="1071" spans="1:7" customFormat="1">
      <c r="A1071" s="4">
        <v>23709</v>
      </c>
      <c r="B1071">
        <v>4</v>
      </c>
      <c r="C1071">
        <f>IFERROR(((VLOOKUP(A1071,'Interest Rates-10yr'!$A$9:$C$15239,2,FALSE))-B1071),C1070)</f>
        <v>0.19000000000000039</v>
      </c>
      <c r="D1071" s="98">
        <f>AVERAGE(C$10:C1071)</f>
        <v>0.93328625235405382</v>
      </c>
      <c r="E1071" s="2"/>
      <c r="G1071" s="23"/>
    </row>
    <row r="1072" spans="1:7" customFormat="1">
      <c r="A1072" s="4">
        <v>23710</v>
      </c>
      <c r="B1072">
        <v>4</v>
      </c>
      <c r="C1072">
        <f>IFERROR(((VLOOKUP(A1072,'Interest Rates-10yr'!$A$9:$C$15239,2,FALSE))-B1072),C1071)</f>
        <v>0.19000000000000039</v>
      </c>
      <c r="D1072" s="98">
        <f>AVERAGE(C$10:C1072)</f>
        <v>0.9325870178739466</v>
      </c>
      <c r="E1072" s="2"/>
      <c r="G1072" s="23"/>
    </row>
    <row r="1073" spans="1:7" customFormat="1">
      <c r="A1073" s="4">
        <v>23711</v>
      </c>
      <c r="B1073">
        <v>4</v>
      </c>
      <c r="C1073">
        <f>IFERROR(((VLOOKUP(A1073,'Interest Rates-10yr'!$A$9:$C$15239,2,FALSE))-B1073),C1072)</f>
        <v>0.20000000000000018</v>
      </c>
      <c r="D1073" s="98">
        <f>AVERAGE(C$10:C1073)</f>
        <v>0.9318984962406065</v>
      </c>
      <c r="E1073" s="2"/>
      <c r="G1073" s="23"/>
    </row>
    <row r="1074" spans="1:7" customFormat="1">
      <c r="A1074" s="4">
        <v>23712</v>
      </c>
      <c r="B1074">
        <v>4</v>
      </c>
      <c r="C1074">
        <f>IFERROR(((VLOOKUP(A1074,'Interest Rates-10yr'!$A$9:$C$15239,2,FALSE))-B1074),C1073)</f>
        <v>0.20000000000000018</v>
      </c>
      <c r="D1074" s="98">
        <f>AVERAGE(C$10:C1074)</f>
        <v>0.93121126760563888</v>
      </c>
      <c r="E1074" s="2"/>
      <c r="G1074" s="23"/>
    </row>
    <row r="1075" spans="1:7" customFormat="1">
      <c r="A1075" s="4">
        <v>23713</v>
      </c>
      <c r="B1075">
        <v>3.5</v>
      </c>
      <c r="C1075">
        <f>IFERROR(((VLOOKUP(A1075,'Interest Rates-10yr'!$A$9:$C$15239,2,FALSE))-B1075),C1074)</f>
        <v>0.69000000000000039</v>
      </c>
      <c r="D1075" s="98">
        <f>AVERAGE(C$10:C1075)</f>
        <v>0.93098499061914208</v>
      </c>
      <c r="E1075" s="2"/>
      <c r="G1075" s="23"/>
    </row>
    <row r="1076" spans="1:7" customFormat="1">
      <c r="A1076" s="4">
        <v>23714</v>
      </c>
      <c r="B1076">
        <v>4</v>
      </c>
      <c r="C1076">
        <f>IFERROR(((VLOOKUP(A1076,'Interest Rates-10yr'!$A$9:$C$15239,2,FALSE))-B1076),C1075)</f>
        <v>0.17999999999999972</v>
      </c>
      <c r="D1076" s="98">
        <f>AVERAGE(C$10:C1076)</f>
        <v>0.93028116213683731</v>
      </c>
      <c r="E1076" s="2"/>
      <c r="G1076" s="23"/>
    </row>
    <row r="1077" spans="1:7" customFormat="1">
      <c r="A1077" s="4">
        <v>23715</v>
      </c>
      <c r="B1077">
        <v>3.75</v>
      </c>
      <c r="C1077">
        <f>IFERROR(((VLOOKUP(A1077,'Interest Rates-10yr'!$A$9:$C$15239,2,FALSE))-B1077),C1076)</f>
        <v>0.42999999999999972</v>
      </c>
      <c r="D1077" s="98">
        <f>AVERAGE(C$10:C1077)</f>
        <v>0.92981273408240195</v>
      </c>
      <c r="E1077" s="2"/>
      <c r="G1077" s="23"/>
    </row>
    <row r="1078" spans="1:7" customFormat="1">
      <c r="A1078" s="4">
        <v>23716</v>
      </c>
      <c r="B1078">
        <v>3.75</v>
      </c>
      <c r="C1078">
        <f>IFERROR(((VLOOKUP(A1078,'Interest Rates-10yr'!$A$9:$C$15239,2,FALSE))-B1078),C1077)</f>
        <v>0.42999999999999972</v>
      </c>
      <c r="D1078" s="98">
        <f>AVERAGE(C$10:C1078)</f>
        <v>0.92934518241347541</v>
      </c>
      <c r="E1078" s="2"/>
      <c r="G1078" s="23"/>
    </row>
    <row r="1079" spans="1:7" customFormat="1">
      <c r="A1079" s="4">
        <v>23717</v>
      </c>
      <c r="B1079">
        <v>3.75</v>
      </c>
      <c r="C1079">
        <f>IFERROR(((VLOOKUP(A1079,'Interest Rates-10yr'!$A$9:$C$15239,2,FALSE))-B1079),C1078)</f>
        <v>0.42999999999999972</v>
      </c>
      <c r="D1079" s="98">
        <f>AVERAGE(C$10:C1079)</f>
        <v>0.92887850467290212</v>
      </c>
      <c r="E1079" s="2"/>
      <c r="G1079" s="23"/>
    </row>
    <row r="1080" spans="1:7" customFormat="1">
      <c r="A1080" s="4">
        <v>23718</v>
      </c>
      <c r="B1080">
        <v>3.5</v>
      </c>
      <c r="C1080">
        <f>IFERROR(((VLOOKUP(A1080,'Interest Rates-10yr'!$A$9:$C$15239,2,FALSE))-B1080),C1079)</f>
        <v>0.66999999999999993</v>
      </c>
      <c r="D1080" s="98">
        <f>AVERAGE(C$10:C1080)</f>
        <v>0.92863678804855754</v>
      </c>
      <c r="E1080" s="2"/>
      <c r="G1080" s="23"/>
    </row>
    <row r="1081" spans="1:7" customFormat="1">
      <c r="A1081" s="4">
        <v>23719</v>
      </c>
      <c r="B1081">
        <v>2.5</v>
      </c>
      <c r="C1081">
        <f>IFERROR(((VLOOKUP(A1081,'Interest Rates-10yr'!$A$9:$C$15239,2,FALSE))-B1081),C1080)</f>
        <v>1.6600000000000001</v>
      </c>
      <c r="D1081" s="98">
        <f>AVERAGE(C$10:C1081)</f>
        <v>0.9293190298507511</v>
      </c>
      <c r="E1081" s="2"/>
      <c r="G1081" s="23"/>
    </row>
    <row r="1082" spans="1:7" customFormat="1">
      <c r="A1082" s="4">
        <v>23720</v>
      </c>
      <c r="B1082">
        <v>2.5</v>
      </c>
      <c r="C1082">
        <f>IFERROR(((VLOOKUP(A1082,'Interest Rates-10yr'!$A$9:$C$15239,2,FALSE))-B1082),C1081)</f>
        <v>1.6600000000000001</v>
      </c>
      <c r="D1082" s="98">
        <f>AVERAGE(C$10:C1082)</f>
        <v>0.93000000000000471</v>
      </c>
      <c r="E1082" s="2"/>
      <c r="G1082" s="23"/>
    </row>
    <row r="1083" spans="1:7" customFormat="1">
      <c r="A1083" s="4">
        <v>23721</v>
      </c>
      <c r="B1083">
        <v>4</v>
      </c>
      <c r="C1083">
        <f>IFERROR(((VLOOKUP(A1083,'Interest Rates-10yr'!$A$9:$C$15239,2,FALSE))-B1083),C1082)</f>
        <v>0.15000000000000036</v>
      </c>
      <c r="D1083" s="98">
        <f>AVERAGE(C$10:C1083)</f>
        <v>0.92927374301676446</v>
      </c>
      <c r="E1083" s="2"/>
      <c r="G1083" s="23"/>
    </row>
    <row r="1084" spans="1:7" customFormat="1">
      <c r="A1084" s="4">
        <v>23722</v>
      </c>
      <c r="B1084">
        <v>4</v>
      </c>
      <c r="C1084">
        <f>IFERROR(((VLOOKUP(A1084,'Interest Rates-10yr'!$A$9:$C$15239,2,FALSE))-B1084),C1083)</f>
        <v>0.15000000000000036</v>
      </c>
      <c r="D1084" s="98">
        <f>AVERAGE(C$10:C1084)</f>
        <v>0.92854883720930703</v>
      </c>
      <c r="E1084" s="2"/>
      <c r="G1084" s="23"/>
    </row>
    <row r="1085" spans="1:7" customFormat="1">
      <c r="A1085" s="4">
        <v>23723</v>
      </c>
      <c r="B1085">
        <v>4</v>
      </c>
      <c r="C1085">
        <f>IFERROR(((VLOOKUP(A1085,'Interest Rates-10yr'!$A$9:$C$15239,2,FALSE))-B1085),C1084)</f>
        <v>0.15000000000000036</v>
      </c>
      <c r="D1085" s="98">
        <f>AVERAGE(C$10:C1085)</f>
        <v>0.92782527881041355</v>
      </c>
      <c r="E1085" s="2"/>
      <c r="G1085" s="23"/>
    </row>
    <row r="1086" spans="1:7" customFormat="1">
      <c r="A1086" s="4">
        <v>23724</v>
      </c>
      <c r="B1086">
        <v>4</v>
      </c>
      <c r="C1086">
        <f>IFERROR(((VLOOKUP(A1086,'Interest Rates-10yr'!$A$9:$C$15239,2,FALSE))-B1086),C1085)</f>
        <v>0.15000000000000036</v>
      </c>
      <c r="D1086" s="98">
        <f>AVERAGE(C$10:C1086)</f>
        <v>0.92710306406685705</v>
      </c>
      <c r="E1086" s="2"/>
      <c r="G1086" s="23"/>
    </row>
    <row r="1087" spans="1:7" customFormat="1">
      <c r="A1087" s="4">
        <v>23725</v>
      </c>
      <c r="B1087">
        <v>4</v>
      </c>
      <c r="C1087">
        <f>IFERROR(((VLOOKUP(A1087,'Interest Rates-10yr'!$A$9:$C$15239,2,FALSE))-B1087),C1086)</f>
        <v>0.16000000000000014</v>
      </c>
      <c r="D1087" s="98">
        <f>AVERAGE(C$10:C1087)</f>
        <v>0.92639146567718456</v>
      </c>
      <c r="E1087" s="2"/>
      <c r="G1087" s="23"/>
    </row>
    <row r="1088" spans="1:7" customFormat="1">
      <c r="A1088" s="4">
        <v>23726</v>
      </c>
      <c r="B1088">
        <v>4</v>
      </c>
      <c r="C1088">
        <f>IFERROR(((VLOOKUP(A1088,'Interest Rates-10yr'!$A$9:$C$15239,2,FALSE))-B1088),C1087)</f>
        <v>0.16999999999999993</v>
      </c>
      <c r="D1088" s="98">
        <f>AVERAGE(C$10:C1088)</f>
        <v>0.9256904541241936</v>
      </c>
      <c r="E1088" s="2"/>
      <c r="G1088" s="23"/>
    </row>
    <row r="1089" spans="1:7" customFormat="1">
      <c r="A1089" s="4">
        <v>23727</v>
      </c>
      <c r="B1089">
        <v>4</v>
      </c>
      <c r="C1089">
        <f>IFERROR(((VLOOKUP(A1089,'Interest Rates-10yr'!$A$9:$C$15239,2,FALSE))-B1089),C1088)</f>
        <v>0.17999999999999972</v>
      </c>
      <c r="D1089" s="98">
        <f>AVERAGE(C$10:C1089)</f>
        <v>0.92500000000000449</v>
      </c>
      <c r="E1089" s="2"/>
      <c r="G1089" s="23"/>
    </row>
    <row r="1090" spans="1:7" customFormat="1">
      <c r="A1090" s="4">
        <v>23728</v>
      </c>
      <c r="B1090">
        <v>4</v>
      </c>
      <c r="C1090">
        <f>IFERROR(((VLOOKUP(A1090,'Interest Rates-10yr'!$A$9:$C$15239,2,FALSE))-B1090),C1089)</f>
        <v>0.17999999999999972</v>
      </c>
      <c r="D1090" s="98">
        <f>AVERAGE(C$10:C1090)</f>
        <v>0.92431082331175285</v>
      </c>
      <c r="E1090" s="2"/>
      <c r="G1090" s="23"/>
    </row>
    <row r="1091" spans="1:7" customFormat="1">
      <c r="A1091" s="4">
        <v>23729</v>
      </c>
      <c r="B1091">
        <v>4</v>
      </c>
      <c r="C1091">
        <f>IFERROR(((VLOOKUP(A1091,'Interest Rates-10yr'!$A$9:$C$15239,2,FALSE))-B1091),C1090)</f>
        <v>0.19000000000000039</v>
      </c>
      <c r="D1091" s="98">
        <f>AVERAGE(C$10:C1091)</f>
        <v>0.92363216266174208</v>
      </c>
      <c r="E1091" s="2"/>
      <c r="G1091" s="23"/>
    </row>
    <row r="1092" spans="1:7" customFormat="1">
      <c r="A1092" s="4">
        <v>23730</v>
      </c>
      <c r="B1092">
        <v>4</v>
      </c>
      <c r="C1092">
        <f>IFERROR(((VLOOKUP(A1092,'Interest Rates-10yr'!$A$9:$C$15239,2,FALSE))-B1092),C1091)</f>
        <v>0.19000000000000039</v>
      </c>
      <c r="D1092" s="98">
        <f>AVERAGE(C$10:C1092)</f>
        <v>0.92295475530933047</v>
      </c>
      <c r="E1092" s="2"/>
      <c r="G1092" s="23"/>
    </row>
    <row r="1093" spans="1:7" customFormat="1">
      <c r="A1093" s="4">
        <v>23731</v>
      </c>
      <c r="B1093">
        <v>4</v>
      </c>
      <c r="C1093">
        <f>IFERROR(((VLOOKUP(A1093,'Interest Rates-10yr'!$A$9:$C$15239,2,FALSE))-B1093),C1092)</f>
        <v>0.19000000000000039</v>
      </c>
      <c r="D1093" s="98">
        <f>AVERAGE(C$10:C1093)</f>
        <v>0.92227859778598242</v>
      </c>
      <c r="E1093" s="2"/>
      <c r="G1093" s="23"/>
    </row>
    <row r="1094" spans="1:7" customFormat="1">
      <c r="A1094" s="4">
        <v>23732</v>
      </c>
      <c r="B1094">
        <v>4</v>
      </c>
      <c r="C1094">
        <f>IFERROR(((VLOOKUP(A1094,'Interest Rates-10yr'!$A$9:$C$15239,2,FALSE))-B1094),C1093)</f>
        <v>0.17999999999999972</v>
      </c>
      <c r="D1094" s="98">
        <f>AVERAGE(C$10:C1094)</f>
        <v>0.92159447004608752</v>
      </c>
      <c r="E1094" s="2"/>
      <c r="G1094" s="23"/>
    </row>
    <row r="1095" spans="1:7" customFormat="1">
      <c r="A1095" s="4">
        <v>23733</v>
      </c>
      <c r="B1095">
        <v>4</v>
      </c>
      <c r="C1095">
        <f>IFERROR(((VLOOKUP(A1095,'Interest Rates-10yr'!$A$9:$C$15239,2,FALSE))-B1095),C1094)</f>
        <v>0.17999999999999972</v>
      </c>
      <c r="D1095" s="98">
        <f>AVERAGE(C$10:C1095)</f>
        <v>0.92091160220994928</v>
      </c>
      <c r="E1095" s="2"/>
      <c r="G1095" s="23"/>
    </row>
    <row r="1096" spans="1:7" customFormat="1">
      <c r="A1096" s="4">
        <v>23734</v>
      </c>
      <c r="B1096">
        <v>4</v>
      </c>
      <c r="C1096">
        <f>IFERROR(((VLOOKUP(A1096,'Interest Rates-10yr'!$A$9:$C$15239,2,FALSE))-B1096),C1095)</f>
        <v>0.19000000000000039</v>
      </c>
      <c r="D1096" s="98">
        <f>AVERAGE(C$10:C1096)</f>
        <v>0.92023919043238722</v>
      </c>
      <c r="E1096" s="2"/>
      <c r="G1096" s="23"/>
    </row>
    <row r="1097" spans="1:7" customFormat="1">
      <c r="A1097" s="4">
        <v>23735</v>
      </c>
      <c r="B1097">
        <v>4</v>
      </c>
      <c r="C1097">
        <f>IFERROR(((VLOOKUP(A1097,'Interest Rates-10yr'!$A$9:$C$15239,2,FALSE))-B1097),C1096)</f>
        <v>0.19000000000000039</v>
      </c>
      <c r="D1097" s="98">
        <f>AVERAGE(C$10:C1097)</f>
        <v>0.919568014705887</v>
      </c>
      <c r="E1097" s="2"/>
      <c r="G1097" s="23"/>
    </row>
    <row r="1098" spans="1:7" customFormat="1">
      <c r="A1098" s="4">
        <v>23736</v>
      </c>
      <c r="B1098">
        <v>4</v>
      </c>
      <c r="C1098">
        <f>IFERROR(((VLOOKUP(A1098,'Interest Rates-10yr'!$A$9:$C$15239,2,FALSE))-B1098),C1097)</f>
        <v>0.19000000000000039</v>
      </c>
      <c r="D1098" s="98">
        <f>AVERAGE(C$10:C1098)</f>
        <v>0.91889807162534898</v>
      </c>
      <c r="E1098" s="2"/>
      <c r="G1098" s="23"/>
    </row>
    <row r="1099" spans="1:7" customFormat="1">
      <c r="A1099" s="4">
        <v>23737</v>
      </c>
      <c r="B1099">
        <v>4</v>
      </c>
      <c r="C1099">
        <f>IFERROR(((VLOOKUP(A1099,'Interest Rates-10yr'!$A$9:$C$15239,2,FALSE))-B1099),C1098)</f>
        <v>0.19000000000000039</v>
      </c>
      <c r="D1099" s="98">
        <f>AVERAGE(C$10:C1099)</f>
        <v>0.91822935779816983</v>
      </c>
      <c r="E1099" s="2"/>
      <c r="G1099" s="23"/>
    </row>
    <row r="1100" spans="1:7" customFormat="1">
      <c r="A1100" s="4">
        <v>23738</v>
      </c>
      <c r="B1100">
        <v>4</v>
      </c>
      <c r="C1100">
        <f>IFERROR(((VLOOKUP(A1100,'Interest Rates-10yr'!$A$9:$C$15239,2,FALSE))-B1100),C1099)</f>
        <v>0.19000000000000039</v>
      </c>
      <c r="D1100" s="98">
        <f>AVERAGE(C$10:C1100)</f>
        <v>0.91756186984418442</v>
      </c>
      <c r="E1100" s="2"/>
      <c r="G1100" s="23"/>
    </row>
    <row r="1101" spans="1:7" customFormat="1">
      <c r="A1101" s="4">
        <v>23739</v>
      </c>
      <c r="B1101">
        <v>4</v>
      </c>
      <c r="C1101">
        <f>IFERROR(((VLOOKUP(A1101,'Interest Rates-10yr'!$A$9:$C$15239,2,FALSE))-B1101),C1100)</f>
        <v>0.19000000000000039</v>
      </c>
      <c r="D1101" s="98">
        <f>AVERAGE(C$10:C1101)</f>
        <v>0.91689560439560913</v>
      </c>
      <c r="E1101" s="2"/>
      <c r="G1101" s="23"/>
    </row>
    <row r="1102" spans="1:7" customFormat="1">
      <c r="A1102" s="4">
        <v>23740</v>
      </c>
      <c r="B1102">
        <v>4</v>
      </c>
      <c r="C1102">
        <f>IFERROR(((VLOOKUP(A1102,'Interest Rates-10yr'!$A$9:$C$15239,2,FALSE))-B1102),C1101)</f>
        <v>0.19000000000000039</v>
      </c>
      <c r="D1102" s="98">
        <f>AVERAGE(C$10:C1102)</f>
        <v>0.91623055809698561</v>
      </c>
      <c r="E1102" s="2"/>
      <c r="G1102" s="23"/>
    </row>
    <row r="1103" spans="1:7" customFormat="1">
      <c r="A1103" s="4">
        <v>23741</v>
      </c>
      <c r="B1103">
        <v>4</v>
      </c>
      <c r="C1103">
        <f>IFERROR(((VLOOKUP(A1103,'Interest Rates-10yr'!$A$9:$C$15239,2,FALSE))-B1103),C1102)</f>
        <v>0.20000000000000018</v>
      </c>
      <c r="D1103" s="98">
        <f>AVERAGE(C$10:C1103)</f>
        <v>0.91557586837294824</v>
      </c>
      <c r="E1103" s="2"/>
      <c r="G1103" s="23"/>
    </row>
    <row r="1104" spans="1:7" customFormat="1">
      <c r="A1104" s="4">
        <v>23742</v>
      </c>
      <c r="B1104">
        <v>4</v>
      </c>
      <c r="C1104">
        <f>IFERROR(((VLOOKUP(A1104,'Interest Rates-10yr'!$A$9:$C$15239,2,FALSE))-B1104),C1103)</f>
        <v>0.20999999999999996</v>
      </c>
      <c r="D1104" s="98">
        <f>AVERAGE(C$10:C1104)</f>
        <v>0.91493150684932001</v>
      </c>
      <c r="E1104" s="2"/>
      <c r="G1104" s="23"/>
    </row>
    <row r="1105" spans="1:7" customFormat="1">
      <c r="A1105" s="4">
        <v>23743</v>
      </c>
      <c r="B1105">
        <v>4</v>
      </c>
      <c r="C1105">
        <f>IFERROR(((VLOOKUP(A1105,'Interest Rates-10yr'!$A$9:$C$15239,2,FALSE))-B1105),C1104)</f>
        <v>0.20999999999999996</v>
      </c>
      <c r="D1105" s="98">
        <f>AVERAGE(C$10:C1105)</f>
        <v>0.91428832116788816</v>
      </c>
      <c r="E1105" s="2"/>
      <c r="G1105" s="23"/>
    </row>
    <row r="1106" spans="1:7" customFormat="1">
      <c r="A1106" s="4">
        <v>23744</v>
      </c>
      <c r="B1106">
        <v>4</v>
      </c>
      <c r="C1106">
        <f>IFERROR(((VLOOKUP(A1106,'Interest Rates-10yr'!$A$9:$C$15239,2,FALSE))-B1106),C1105)</f>
        <v>0.20999999999999996</v>
      </c>
      <c r="D1106" s="98">
        <f>AVERAGE(C$10:C1106)</f>
        <v>0.91364630811304048</v>
      </c>
      <c r="E1106" s="2"/>
      <c r="G1106" s="23"/>
    </row>
    <row r="1107" spans="1:7" customFormat="1">
      <c r="A1107" s="4">
        <v>23745</v>
      </c>
      <c r="B1107">
        <v>4</v>
      </c>
      <c r="C1107">
        <f>IFERROR(((VLOOKUP(A1107,'Interest Rates-10yr'!$A$9:$C$15239,2,FALSE))-B1107),C1106)</f>
        <v>0.20999999999999996</v>
      </c>
      <c r="D1107" s="98">
        <f>AVERAGE(C$10:C1107)</f>
        <v>0.91300546448087927</v>
      </c>
      <c r="E1107" s="2"/>
      <c r="G1107" s="23"/>
    </row>
    <row r="1108" spans="1:7" customFormat="1">
      <c r="A1108" s="4">
        <v>23746</v>
      </c>
      <c r="B1108">
        <v>4</v>
      </c>
      <c r="C1108">
        <f>IFERROR(((VLOOKUP(A1108,'Interest Rates-10yr'!$A$9:$C$15239,2,FALSE))-B1108),C1107)</f>
        <v>0.20000000000000018</v>
      </c>
      <c r="D1108" s="98">
        <f>AVERAGE(C$10:C1108)</f>
        <v>0.91235668789809421</v>
      </c>
      <c r="E1108" s="2"/>
      <c r="G1108" s="23"/>
    </row>
    <row r="1109" spans="1:7" customFormat="1">
      <c r="A1109" s="4">
        <v>23747</v>
      </c>
      <c r="B1109">
        <v>4</v>
      </c>
      <c r="C1109">
        <f>IFERROR(((VLOOKUP(A1109,'Interest Rates-10yr'!$A$9:$C$15239,2,FALSE))-B1109),C1108)</f>
        <v>0.20000000000000018</v>
      </c>
      <c r="D1109" s="98">
        <f>AVERAGE(C$10:C1109)</f>
        <v>0.91170909090909602</v>
      </c>
      <c r="E1109" s="2"/>
      <c r="G1109" s="23"/>
    </row>
    <row r="1110" spans="1:7" customFormat="1">
      <c r="A1110" s="4">
        <v>23748</v>
      </c>
      <c r="B1110">
        <v>4</v>
      </c>
      <c r="C1110">
        <f>IFERROR(((VLOOKUP(A1110,'Interest Rates-10yr'!$A$9:$C$15239,2,FALSE))-B1110),C1109)</f>
        <v>0.20000000000000018</v>
      </c>
      <c r="D1110" s="98">
        <f>AVERAGE(C$10:C1110)</f>
        <v>0.91106267029973265</v>
      </c>
      <c r="E1110" s="2"/>
      <c r="G1110" s="23"/>
    </row>
    <row r="1111" spans="1:7" customFormat="1">
      <c r="A1111" s="4">
        <v>23749</v>
      </c>
      <c r="B1111">
        <v>4</v>
      </c>
      <c r="C1111">
        <f>IFERROR(((VLOOKUP(A1111,'Interest Rates-10yr'!$A$9:$C$15239,2,FALSE))-B1111),C1110)</f>
        <v>0.20000000000000018</v>
      </c>
      <c r="D1111" s="98">
        <f>AVERAGE(C$10:C1111)</f>
        <v>0.9104174228675187</v>
      </c>
      <c r="E1111" s="2"/>
      <c r="G1111" s="23"/>
    </row>
    <row r="1112" spans="1:7" customFormat="1">
      <c r="A1112" s="4">
        <v>23750</v>
      </c>
      <c r="B1112">
        <v>4</v>
      </c>
      <c r="C1112">
        <f>IFERROR(((VLOOKUP(A1112,'Interest Rates-10yr'!$A$9:$C$15239,2,FALSE))-B1112),C1111)</f>
        <v>0.20000000000000018</v>
      </c>
      <c r="D1112" s="98">
        <f>AVERAGE(C$10:C1112)</f>
        <v>0.90977334542158272</v>
      </c>
      <c r="E1112" s="2"/>
      <c r="G1112" s="23"/>
    </row>
    <row r="1113" spans="1:7" customFormat="1">
      <c r="A1113" s="4">
        <v>23751</v>
      </c>
      <c r="B1113">
        <v>4</v>
      </c>
      <c r="C1113">
        <f>IFERROR(((VLOOKUP(A1113,'Interest Rates-10yr'!$A$9:$C$15239,2,FALSE))-B1113),C1112)</f>
        <v>0.20000000000000018</v>
      </c>
      <c r="D1113" s="98">
        <f>AVERAGE(C$10:C1113)</f>
        <v>0.90913043478261391</v>
      </c>
      <c r="E1113" s="2"/>
      <c r="G1113" s="23"/>
    </row>
    <row r="1114" spans="1:7" customFormat="1">
      <c r="A1114" s="4">
        <v>23752</v>
      </c>
      <c r="B1114">
        <v>4</v>
      </c>
      <c r="C1114">
        <f>IFERROR(((VLOOKUP(A1114,'Interest Rates-10yr'!$A$9:$C$15239,2,FALSE))-B1114),C1113)</f>
        <v>0.20000000000000018</v>
      </c>
      <c r="D1114" s="98">
        <f>AVERAGE(C$10:C1114)</f>
        <v>0.90848868778281067</v>
      </c>
      <c r="E1114" s="2"/>
      <c r="G1114" s="23"/>
    </row>
    <row r="1115" spans="1:7" customFormat="1">
      <c r="A1115" s="4">
        <v>23753</v>
      </c>
      <c r="B1115">
        <v>4</v>
      </c>
      <c r="C1115">
        <f>IFERROR(((VLOOKUP(A1115,'Interest Rates-10yr'!$A$9:$C$15239,2,FALSE))-B1115),C1114)</f>
        <v>0.20000000000000018</v>
      </c>
      <c r="D1115" s="98">
        <f>AVERAGE(C$10:C1115)</f>
        <v>0.90784810126582804</v>
      </c>
      <c r="E1115" s="2"/>
      <c r="G1115" s="23"/>
    </row>
    <row r="1116" spans="1:7" customFormat="1">
      <c r="A1116" s="4">
        <v>23754</v>
      </c>
      <c r="B1116">
        <v>4</v>
      </c>
      <c r="C1116">
        <f>IFERROR(((VLOOKUP(A1116,'Interest Rates-10yr'!$A$9:$C$15239,2,FALSE))-B1116),C1115)</f>
        <v>0.19000000000000039</v>
      </c>
      <c r="D1116" s="98">
        <f>AVERAGE(C$10:C1116)</f>
        <v>0.90719963866305864</v>
      </c>
      <c r="E1116" s="2"/>
      <c r="G1116" s="23"/>
    </row>
    <row r="1117" spans="1:7" customFormat="1">
      <c r="A1117" s="4">
        <v>23755</v>
      </c>
      <c r="B1117">
        <v>4</v>
      </c>
      <c r="C1117">
        <f>IFERROR(((VLOOKUP(A1117,'Interest Rates-10yr'!$A$9:$C$15239,2,FALSE))-B1117),C1116)</f>
        <v>0.19000000000000039</v>
      </c>
      <c r="D1117" s="98">
        <f>AVERAGE(C$10:C1117)</f>
        <v>0.90655234657040251</v>
      </c>
      <c r="E1117" s="2"/>
      <c r="G1117" s="23"/>
    </row>
    <row r="1118" spans="1:7" customFormat="1">
      <c r="A1118" s="4">
        <v>23756</v>
      </c>
      <c r="B1118">
        <v>4</v>
      </c>
      <c r="C1118">
        <f>IFERROR(((VLOOKUP(A1118,'Interest Rates-10yr'!$A$9:$C$15239,2,FALSE))-B1118),C1117)</f>
        <v>0.19000000000000039</v>
      </c>
      <c r="D1118" s="98">
        <f>AVERAGE(C$10:C1118)</f>
        <v>0.90590622182146618</v>
      </c>
      <c r="E1118" s="2"/>
      <c r="G1118" s="23"/>
    </row>
    <row r="1119" spans="1:7" customFormat="1">
      <c r="A1119" s="4">
        <v>23757</v>
      </c>
      <c r="B1119">
        <v>4</v>
      </c>
      <c r="C1119">
        <f>IFERROR(((VLOOKUP(A1119,'Interest Rates-10yr'!$A$9:$C$15239,2,FALSE))-B1119),C1118)</f>
        <v>0.19000000000000039</v>
      </c>
      <c r="D1119" s="98">
        <f>AVERAGE(C$10:C1119)</f>
        <v>0.90526126126126671</v>
      </c>
      <c r="E1119" s="2"/>
      <c r="G1119" s="23"/>
    </row>
    <row r="1120" spans="1:7" customFormat="1">
      <c r="A1120" s="4">
        <v>23758</v>
      </c>
      <c r="B1120">
        <v>4</v>
      </c>
      <c r="C1120">
        <f>IFERROR(((VLOOKUP(A1120,'Interest Rates-10yr'!$A$9:$C$15239,2,FALSE))-B1120),C1119)</f>
        <v>0.19000000000000039</v>
      </c>
      <c r="D1120" s="98">
        <f>AVERAGE(C$10:C1120)</f>
        <v>0.90461746174618007</v>
      </c>
      <c r="E1120" s="2"/>
      <c r="G1120" s="23"/>
    </row>
    <row r="1121" spans="1:7" customFormat="1">
      <c r="A1121" s="4">
        <v>23759</v>
      </c>
      <c r="B1121">
        <v>4</v>
      </c>
      <c r="C1121">
        <f>IFERROR(((VLOOKUP(A1121,'Interest Rates-10yr'!$A$9:$C$15239,2,FALSE))-B1121),C1120)</f>
        <v>0.19000000000000039</v>
      </c>
      <c r="D1121" s="98">
        <f>AVERAGE(C$10:C1121)</f>
        <v>0.90397482014389041</v>
      </c>
      <c r="E1121" s="2"/>
      <c r="G1121" s="23"/>
    </row>
    <row r="1122" spans="1:7" customFormat="1">
      <c r="A1122" s="4">
        <v>23760</v>
      </c>
      <c r="B1122">
        <v>4</v>
      </c>
      <c r="C1122">
        <f>IFERROR(((VLOOKUP(A1122,'Interest Rates-10yr'!$A$9:$C$15239,2,FALSE))-B1122),C1121)</f>
        <v>0.19000000000000039</v>
      </c>
      <c r="D1122" s="98">
        <f>AVERAGE(C$10:C1122)</f>
        <v>0.90333333333333887</v>
      </c>
      <c r="E1122" s="2"/>
      <c r="G1122" s="23"/>
    </row>
    <row r="1123" spans="1:7" customFormat="1">
      <c r="A1123" s="4">
        <v>23761</v>
      </c>
      <c r="B1123">
        <v>3</v>
      </c>
      <c r="C1123">
        <f>IFERROR(((VLOOKUP(A1123,'Interest Rates-10yr'!$A$9:$C$15239,2,FALSE))-B1123),C1122)</f>
        <v>1.1799999999999997</v>
      </c>
      <c r="D1123" s="98">
        <f>AVERAGE(C$10:C1123)</f>
        <v>0.9035816876122138</v>
      </c>
      <c r="E1123" s="2"/>
      <c r="G1123" s="23"/>
    </row>
    <row r="1124" spans="1:7" customFormat="1">
      <c r="A1124" s="4">
        <v>23762</v>
      </c>
      <c r="B1124">
        <v>2</v>
      </c>
      <c r="C1124">
        <f>IFERROR(((VLOOKUP(A1124,'Interest Rates-10yr'!$A$9:$C$15239,2,FALSE))-B1124),C1123)</f>
        <v>2.1799999999999997</v>
      </c>
      <c r="D1124" s="98">
        <f>AVERAGE(C$10:C1124)</f>
        <v>0.90472645739910862</v>
      </c>
      <c r="E1124" s="2"/>
      <c r="G1124" s="23"/>
    </row>
    <row r="1125" spans="1:7" customFormat="1">
      <c r="A1125" s="4">
        <v>23763</v>
      </c>
      <c r="B1125">
        <v>4</v>
      </c>
      <c r="C1125">
        <f>IFERROR(((VLOOKUP(A1125,'Interest Rates-10yr'!$A$9:$C$15239,2,FALSE))-B1125),C1124)</f>
        <v>0.16999999999999993</v>
      </c>
      <c r="D1125" s="98">
        <f>AVERAGE(C$10:C1125)</f>
        <v>0.90406810035842844</v>
      </c>
      <c r="E1125" s="2"/>
      <c r="G1125" s="23"/>
    </row>
    <row r="1126" spans="1:7" customFormat="1">
      <c r="A1126" s="4">
        <v>23764</v>
      </c>
      <c r="B1126">
        <v>4</v>
      </c>
      <c r="C1126">
        <f>IFERROR(((VLOOKUP(A1126,'Interest Rates-10yr'!$A$9:$C$15239,2,FALSE))-B1126),C1125)</f>
        <v>0.16999999999999993</v>
      </c>
      <c r="D1126" s="98">
        <f>AVERAGE(C$10:C1126)</f>
        <v>0.9034109221128076</v>
      </c>
      <c r="E1126" s="2"/>
      <c r="G1126" s="23"/>
    </row>
    <row r="1127" spans="1:7" customFormat="1">
      <c r="A1127" s="4">
        <v>23765</v>
      </c>
      <c r="B1127">
        <v>4</v>
      </c>
      <c r="C1127">
        <f>IFERROR(((VLOOKUP(A1127,'Interest Rates-10yr'!$A$9:$C$15239,2,FALSE))-B1127),C1126)</f>
        <v>0.16999999999999993</v>
      </c>
      <c r="D1127" s="98">
        <f>AVERAGE(C$10:C1127)</f>
        <v>0.90275491949911091</v>
      </c>
      <c r="E1127" s="2"/>
      <c r="G1127" s="23"/>
    </row>
    <row r="1128" spans="1:7" customFormat="1">
      <c r="A1128" s="4">
        <v>23766</v>
      </c>
      <c r="B1128">
        <v>4</v>
      </c>
      <c r="C1128">
        <f>IFERROR(((VLOOKUP(A1128,'Interest Rates-10yr'!$A$9:$C$15239,2,FALSE))-B1128),C1127)</f>
        <v>0.16999999999999993</v>
      </c>
      <c r="D1128" s="98">
        <f>AVERAGE(C$10:C1128)</f>
        <v>0.90210008936551023</v>
      </c>
      <c r="E1128" s="2"/>
      <c r="G1128" s="23"/>
    </row>
    <row r="1129" spans="1:7" customFormat="1">
      <c r="A1129" s="4">
        <v>23767</v>
      </c>
      <c r="B1129">
        <v>4</v>
      </c>
      <c r="C1129">
        <f>IFERROR(((VLOOKUP(A1129,'Interest Rates-10yr'!$A$9:$C$15239,2,FALSE))-B1129),C1128)</f>
        <v>0.17999999999999972</v>
      </c>
      <c r="D1129" s="98">
        <f>AVERAGE(C$10:C1129)</f>
        <v>0.9014553571428624</v>
      </c>
      <c r="E1129" s="2"/>
      <c r="G1129" s="23"/>
    </row>
    <row r="1130" spans="1:7" customFormat="1">
      <c r="A1130" s="4">
        <v>23768</v>
      </c>
      <c r="B1130">
        <v>4</v>
      </c>
      <c r="C1130">
        <f>IFERROR(((VLOOKUP(A1130,'Interest Rates-10yr'!$A$9:$C$15239,2,FALSE))-B1130),C1129)</f>
        <v>0.19000000000000039</v>
      </c>
      <c r="D1130" s="98">
        <f>AVERAGE(C$10:C1130)</f>
        <v>0.90082069580732027</v>
      </c>
      <c r="E1130" s="2"/>
      <c r="G1130" s="23"/>
    </row>
    <row r="1131" spans="1:7" customFormat="1">
      <c r="A1131" s="4">
        <v>23769</v>
      </c>
      <c r="B1131">
        <v>4</v>
      </c>
      <c r="C1131">
        <f>IFERROR(((VLOOKUP(A1131,'Interest Rates-10yr'!$A$9:$C$15239,2,FALSE))-B1131),C1130)</f>
        <v>0.19000000000000039</v>
      </c>
      <c r="D1131" s="98">
        <f>AVERAGE(C$10:C1131)</f>
        <v>0.90018716577540647</v>
      </c>
      <c r="E1131" s="2"/>
      <c r="G1131" s="23"/>
    </row>
    <row r="1132" spans="1:7" customFormat="1">
      <c r="A1132" s="4">
        <v>23770</v>
      </c>
      <c r="B1132">
        <v>4</v>
      </c>
      <c r="C1132">
        <f>IFERROR(((VLOOKUP(A1132,'Interest Rates-10yr'!$A$9:$C$15239,2,FALSE))-B1132),C1131)</f>
        <v>0.19000000000000039</v>
      </c>
      <c r="D1132" s="98">
        <f>AVERAGE(C$10:C1132)</f>
        <v>0.89955476402493861</v>
      </c>
      <c r="E1132" s="2"/>
      <c r="G1132" s="23"/>
    </row>
    <row r="1133" spans="1:7" customFormat="1">
      <c r="A1133" s="4">
        <v>23771</v>
      </c>
      <c r="B1133">
        <v>4</v>
      </c>
      <c r="C1133">
        <f>IFERROR(((VLOOKUP(A1133,'Interest Rates-10yr'!$A$9:$C$15239,2,FALSE))-B1133),C1132)</f>
        <v>0.19000000000000039</v>
      </c>
      <c r="D1133" s="98">
        <f>AVERAGE(C$10:C1133)</f>
        <v>0.89892348754448947</v>
      </c>
      <c r="E1133" s="2"/>
      <c r="G1133" s="23"/>
    </row>
    <row r="1134" spans="1:7" customFormat="1">
      <c r="A1134" s="4">
        <v>23772</v>
      </c>
      <c r="B1134">
        <v>4</v>
      </c>
      <c r="C1134">
        <f>IFERROR(((VLOOKUP(A1134,'Interest Rates-10yr'!$A$9:$C$15239,2,FALSE))-B1134),C1133)</f>
        <v>0.19000000000000039</v>
      </c>
      <c r="D1134" s="98">
        <f>AVERAGE(C$10:C1134)</f>
        <v>0.89829333333333883</v>
      </c>
      <c r="E1134" s="2"/>
      <c r="G1134" s="23"/>
    </row>
    <row r="1135" spans="1:7" customFormat="1">
      <c r="A1135" s="4">
        <v>23773</v>
      </c>
      <c r="B1135">
        <v>4</v>
      </c>
      <c r="C1135">
        <f>IFERROR(((VLOOKUP(A1135,'Interest Rates-10yr'!$A$9:$C$15239,2,FALSE))-B1135),C1134)</f>
        <v>0.19000000000000039</v>
      </c>
      <c r="D1135" s="98">
        <f>AVERAGE(C$10:C1135)</f>
        <v>0.89766429840142647</v>
      </c>
      <c r="E1135" s="2"/>
      <c r="G1135" s="23"/>
    </row>
    <row r="1136" spans="1:7" customFormat="1">
      <c r="A1136" s="4">
        <v>23774</v>
      </c>
      <c r="B1136">
        <v>4</v>
      </c>
      <c r="C1136">
        <f>IFERROR(((VLOOKUP(A1136,'Interest Rates-10yr'!$A$9:$C$15239,2,FALSE))-B1136),C1135)</f>
        <v>0.20000000000000018</v>
      </c>
      <c r="D1136" s="98">
        <f>AVERAGE(C$10:C1136)</f>
        <v>0.8970452528837678</v>
      </c>
      <c r="E1136" s="2"/>
      <c r="G1136" s="23"/>
    </row>
    <row r="1137" spans="1:7" customFormat="1">
      <c r="A1137" s="4">
        <v>23775</v>
      </c>
      <c r="B1137">
        <v>4</v>
      </c>
      <c r="C1137">
        <f>IFERROR(((VLOOKUP(A1137,'Interest Rates-10yr'!$A$9:$C$15239,2,FALSE))-B1137),C1136)</f>
        <v>0.20000000000000018</v>
      </c>
      <c r="D1137" s="98">
        <f>AVERAGE(C$10:C1137)</f>
        <v>0.89642730496454459</v>
      </c>
      <c r="E1137" s="2"/>
      <c r="G1137" s="23"/>
    </row>
    <row r="1138" spans="1:7" customFormat="1">
      <c r="A1138" s="4">
        <v>23776</v>
      </c>
      <c r="B1138">
        <v>4</v>
      </c>
      <c r="C1138">
        <f>IFERROR(((VLOOKUP(A1138,'Interest Rates-10yr'!$A$9:$C$15239,2,FALSE))-B1138),C1137)</f>
        <v>0.20000000000000018</v>
      </c>
      <c r="D1138" s="98">
        <f>AVERAGE(C$10:C1138)</f>
        <v>0.89581045172719787</v>
      </c>
      <c r="E1138" s="2"/>
      <c r="G1138" s="23"/>
    </row>
    <row r="1139" spans="1:7" customFormat="1">
      <c r="A1139" s="4">
        <v>23777</v>
      </c>
      <c r="B1139">
        <v>4.13</v>
      </c>
      <c r="C1139">
        <f>IFERROR(((VLOOKUP(A1139,'Interest Rates-10yr'!$A$9:$C$15239,2,FALSE))-B1139),C1138)</f>
        <v>8.0000000000000071E-2</v>
      </c>
      <c r="D1139" s="98">
        <f>AVERAGE(C$10:C1139)</f>
        <v>0.89508849557522696</v>
      </c>
      <c r="E1139" s="2"/>
      <c r="G1139" s="23"/>
    </row>
    <row r="1140" spans="1:7" customFormat="1">
      <c r="A1140" s="4">
        <v>23778</v>
      </c>
      <c r="B1140">
        <v>4.13</v>
      </c>
      <c r="C1140">
        <f>IFERROR(((VLOOKUP(A1140,'Interest Rates-10yr'!$A$9:$C$15239,2,FALSE))-B1140),C1139)</f>
        <v>8.9999999999999858E-2</v>
      </c>
      <c r="D1140" s="98">
        <f>AVERAGE(C$10:C1140)</f>
        <v>0.89437665782493936</v>
      </c>
      <c r="E1140" s="2"/>
      <c r="G1140" s="23"/>
    </row>
    <row r="1141" spans="1:7" customFormat="1">
      <c r="A1141" s="4">
        <v>23779</v>
      </c>
      <c r="B1141">
        <v>4.13</v>
      </c>
      <c r="C1141">
        <f>IFERROR(((VLOOKUP(A1141,'Interest Rates-10yr'!$A$9:$C$15239,2,FALSE))-B1141),C1140)</f>
        <v>8.9999999999999858E-2</v>
      </c>
      <c r="D1141" s="98">
        <f>AVERAGE(C$10:C1141)</f>
        <v>0.89366607773852158</v>
      </c>
      <c r="E1141" s="2"/>
      <c r="G1141" s="23"/>
    </row>
    <row r="1142" spans="1:7" customFormat="1">
      <c r="A1142" s="4">
        <v>23780</v>
      </c>
      <c r="B1142">
        <v>4.13</v>
      </c>
      <c r="C1142">
        <f>IFERROR(((VLOOKUP(A1142,'Interest Rates-10yr'!$A$9:$C$15239,2,FALSE))-B1142),C1141)</f>
        <v>8.9999999999999858E-2</v>
      </c>
      <c r="D1142" s="98">
        <f>AVERAGE(C$10:C1142)</f>
        <v>0.89295675198588398</v>
      </c>
      <c r="E1142" s="2"/>
      <c r="G1142" s="23"/>
    </row>
    <row r="1143" spans="1:7" customFormat="1">
      <c r="A1143" s="4">
        <v>23781</v>
      </c>
      <c r="B1143">
        <v>4</v>
      </c>
      <c r="C1143">
        <f>IFERROR(((VLOOKUP(A1143,'Interest Rates-10yr'!$A$9:$C$15239,2,FALSE))-B1143),C1142)</f>
        <v>0.20999999999999996</v>
      </c>
      <c r="D1143" s="98">
        <f>AVERAGE(C$10:C1143)</f>
        <v>0.89235449735450312</v>
      </c>
      <c r="E1143" s="2"/>
      <c r="G1143" s="23"/>
    </row>
    <row r="1144" spans="1:7" customFormat="1">
      <c r="A1144" s="4">
        <v>23782</v>
      </c>
      <c r="B1144">
        <v>4</v>
      </c>
      <c r="C1144">
        <f>IFERROR(((VLOOKUP(A1144,'Interest Rates-10yr'!$A$9:$C$15239,2,FALSE))-B1144),C1143)</f>
        <v>0.20999999999999996</v>
      </c>
      <c r="D1144" s="98">
        <f>AVERAGE(C$10:C1144)</f>
        <v>0.89175330396476349</v>
      </c>
      <c r="E1144" s="2"/>
      <c r="G1144" s="23"/>
    </row>
    <row r="1145" spans="1:7" customFormat="1">
      <c r="A1145" s="4">
        <v>23783</v>
      </c>
      <c r="B1145">
        <v>3.5</v>
      </c>
      <c r="C1145">
        <f>IFERROR(((VLOOKUP(A1145,'Interest Rates-10yr'!$A$9:$C$15239,2,FALSE))-B1145),C1144)</f>
        <v>0.71</v>
      </c>
      <c r="D1145" s="98">
        <f>AVERAGE(C$10:C1145)</f>
        <v>0.89159330985916074</v>
      </c>
      <c r="E1145" s="2"/>
      <c r="G1145" s="23"/>
    </row>
    <row r="1146" spans="1:7" customFormat="1">
      <c r="A1146" s="4">
        <v>23784</v>
      </c>
      <c r="B1146">
        <v>4</v>
      </c>
      <c r="C1146">
        <f>IFERROR(((VLOOKUP(A1146,'Interest Rates-10yr'!$A$9:$C$15239,2,FALSE))-B1146),C1145)</f>
        <v>0.20999999999999996</v>
      </c>
      <c r="D1146" s="98">
        <f>AVERAGE(C$10:C1146)</f>
        <v>0.89099384344767518</v>
      </c>
      <c r="E1146" s="2"/>
      <c r="G1146" s="23"/>
    </row>
    <row r="1147" spans="1:7" customFormat="1">
      <c r="A1147" s="4">
        <v>23785</v>
      </c>
      <c r="B1147">
        <v>4</v>
      </c>
      <c r="C1147">
        <f>IFERROR(((VLOOKUP(A1147,'Interest Rates-10yr'!$A$9:$C$15239,2,FALSE))-B1147),C1146)</f>
        <v>0.20999999999999996</v>
      </c>
      <c r="D1147" s="98">
        <f>AVERAGE(C$10:C1147)</f>
        <v>0.89039543057997073</v>
      </c>
      <c r="E1147" s="2"/>
      <c r="G1147" s="23"/>
    </row>
    <row r="1148" spans="1:7" customFormat="1">
      <c r="A1148" s="4">
        <v>23786</v>
      </c>
      <c r="B1148">
        <v>4</v>
      </c>
      <c r="C1148">
        <f>IFERROR(((VLOOKUP(A1148,'Interest Rates-10yr'!$A$9:$C$15239,2,FALSE))-B1148),C1147)</f>
        <v>0.20999999999999996</v>
      </c>
      <c r="D1148" s="98">
        <f>AVERAGE(C$10:C1148)</f>
        <v>0.88979806848112974</v>
      </c>
      <c r="E1148" s="2"/>
      <c r="G1148" s="23"/>
    </row>
    <row r="1149" spans="1:7" customFormat="1">
      <c r="A1149" s="4">
        <v>23787</v>
      </c>
      <c r="B1149">
        <v>4</v>
      </c>
      <c r="C1149">
        <f>IFERROR(((VLOOKUP(A1149,'Interest Rates-10yr'!$A$9:$C$15239,2,FALSE))-B1149),C1148)</f>
        <v>0.20999999999999996</v>
      </c>
      <c r="D1149" s="98">
        <f>AVERAGE(C$10:C1149)</f>
        <v>0.88920175438597082</v>
      </c>
      <c r="E1149" s="2"/>
      <c r="G1149" s="23"/>
    </row>
    <row r="1150" spans="1:7" customFormat="1">
      <c r="A1150" s="4">
        <v>23788</v>
      </c>
      <c r="B1150">
        <v>4</v>
      </c>
      <c r="C1150">
        <f>IFERROR(((VLOOKUP(A1150,'Interest Rates-10yr'!$A$9:$C$15239,2,FALSE))-B1150),C1149)</f>
        <v>0.21999999999999975</v>
      </c>
      <c r="D1150" s="98">
        <f>AVERAGE(C$10:C1150)</f>
        <v>0.8886152497808999</v>
      </c>
      <c r="E1150" s="2"/>
      <c r="G1150" s="23"/>
    </row>
    <row r="1151" spans="1:7" customFormat="1">
      <c r="A1151" s="4">
        <v>23789</v>
      </c>
      <c r="B1151">
        <v>4</v>
      </c>
      <c r="C1151">
        <f>IFERROR(((VLOOKUP(A1151,'Interest Rates-10yr'!$A$9:$C$15239,2,FALSE))-B1151),C1150)</f>
        <v>0.20999999999999996</v>
      </c>
      <c r="D1151" s="98">
        <f>AVERAGE(C$10:C1151)</f>
        <v>0.88802101576182735</v>
      </c>
      <c r="E1151" s="2"/>
      <c r="G1151" s="23"/>
    </row>
    <row r="1152" spans="1:7" customFormat="1">
      <c r="A1152" s="4">
        <v>23790</v>
      </c>
      <c r="B1152">
        <v>4</v>
      </c>
      <c r="C1152">
        <f>IFERROR(((VLOOKUP(A1152,'Interest Rates-10yr'!$A$9:$C$15239,2,FALSE))-B1152),C1151)</f>
        <v>0.20999999999999996</v>
      </c>
      <c r="D1152" s="98">
        <f>AVERAGE(C$10:C1152)</f>
        <v>0.8874278215223157</v>
      </c>
      <c r="E1152" s="2"/>
      <c r="G1152" s="23"/>
    </row>
    <row r="1153" spans="1:7" customFormat="1">
      <c r="A1153" s="4">
        <v>23791</v>
      </c>
      <c r="B1153">
        <v>4</v>
      </c>
      <c r="C1153">
        <f>IFERROR(((VLOOKUP(A1153,'Interest Rates-10yr'!$A$9:$C$15239,2,FALSE))-B1153),C1152)</f>
        <v>0.20999999999999996</v>
      </c>
      <c r="D1153" s="98">
        <f>AVERAGE(C$10:C1153)</f>
        <v>0.8868356643356704</v>
      </c>
      <c r="E1153" s="2"/>
      <c r="G1153" s="23"/>
    </row>
    <row r="1154" spans="1:7" customFormat="1">
      <c r="A1154" s="4">
        <v>23792</v>
      </c>
      <c r="B1154">
        <v>4</v>
      </c>
      <c r="C1154">
        <f>IFERROR(((VLOOKUP(A1154,'Interest Rates-10yr'!$A$9:$C$15239,2,FALSE))-B1154),C1153)</f>
        <v>0.21999999999999975</v>
      </c>
      <c r="D1154" s="98">
        <f>AVERAGE(C$10:C1154)</f>
        <v>0.8862532751091764</v>
      </c>
      <c r="E1154" s="2"/>
      <c r="G1154" s="23"/>
    </row>
    <row r="1155" spans="1:7" customFormat="1">
      <c r="A1155" s="4">
        <v>23793</v>
      </c>
      <c r="B1155">
        <v>4</v>
      </c>
      <c r="C1155">
        <f>IFERROR(((VLOOKUP(A1155,'Interest Rates-10yr'!$A$9:$C$15239,2,FALSE))-B1155),C1154)</f>
        <v>0.21999999999999975</v>
      </c>
      <c r="D1155" s="98">
        <f>AVERAGE(C$10:C1155)</f>
        <v>0.88567190226876702</v>
      </c>
      <c r="E1155" s="2"/>
      <c r="G1155" s="23"/>
    </row>
    <row r="1156" spans="1:7" customFormat="1">
      <c r="A1156" s="4">
        <v>23794</v>
      </c>
      <c r="B1156">
        <v>4</v>
      </c>
      <c r="C1156">
        <f>IFERROR(((VLOOKUP(A1156,'Interest Rates-10yr'!$A$9:$C$15239,2,FALSE))-B1156),C1155)</f>
        <v>0.21999999999999975</v>
      </c>
      <c r="D1156" s="98">
        <f>AVERAGE(C$10:C1156)</f>
        <v>0.88509154315606542</v>
      </c>
      <c r="E1156" s="2"/>
      <c r="G1156" s="23"/>
    </row>
    <row r="1157" spans="1:7" customFormat="1">
      <c r="A1157" s="4">
        <v>23795</v>
      </c>
      <c r="B1157">
        <v>4</v>
      </c>
      <c r="C1157">
        <f>IFERROR(((VLOOKUP(A1157,'Interest Rates-10yr'!$A$9:$C$15239,2,FALSE))-B1157),C1156)</f>
        <v>0.21999999999999975</v>
      </c>
      <c r="D1157" s="98">
        <f>AVERAGE(C$10:C1157)</f>
        <v>0.88451219512195733</v>
      </c>
      <c r="E1157" s="2"/>
      <c r="G1157" s="23"/>
    </row>
    <row r="1158" spans="1:7" customFormat="1">
      <c r="A1158" s="4">
        <v>23796</v>
      </c>
      <c r="B1158">
        <v>4</v>
      </c>
      <c r="C1158">
        <f>IFERROR(((VLOOKUP(A1158,'Interest Rates-10yr'!$A$9:$C$15239,2,FALSE))-B1158),C1157)</f>
        <v>0.20999999999999996</v>
      </c>
      <c r="D1158" s="98">
        <f>AVERAGE(C$10:C1158)</f>
        <v>0.88392515230635949</v>
      </c>
      <c r="E1158" s="2"/>
      <c r="G1158" s="23"/>
    </row>
    <row r="1159" spans="1:7" customFormat="1">
      <c r="A1159" s="4">
        <v>23797</v>
      </c>
      <c r="B1159">
        <v>3.5</v>
      </c>
      <c r="C1159">
        <f>IFERROR(((VLOOKUP(A1159,'Interest Rates-10yr'!$A$9:$C$15239,2,FALSE))-B1159),C1158)</f>
        <v>0.71999999999999975</v>
      </c>
      <c r="D1159" s="98">
        <f>AVERAGE(C$10:C1159)</f>
        <v>0.88378260869565828</v>
      </c>
      <c r="E1159" s="2"/>
      <c r="G1159" s="23"/>
    </row>
    <row r="1160" spans="1:7" customFormat="1">
      <c r="A1160" s="4">
        <v>23798</v>
      </c>
      <c r="B1160">
        <v>4</v>
      </c>
      <c r="C1160">
        <f>IFERROR(((VLOOKUP(A1160,'Interest Rates-10yr'!$A$9:$C$15239,2,FALSE))-B1160),C1159)</f>
        <v>0.20999999999999996</v>
      </c>
      <c r="D1160" s="98">
        <f>AVERAGE(C$10:C1160)</f>
        <v>0.88319721980886801</v>
      </c>
      <c r="E1160" s="2"/>
      <c r="G1160" s="23"/>
    </row>
    <row r="1161" spans="1:7" customFormat="1">
      <c r="A1161" s="4">
        <v>23799</v>
      </c>
      <c r="B1161">
        <v>4</v>
      </c>
      <c r="C1161">
        <f>IFERROR(((VLOOKUP(A1161,'Interest Rates-10yr'!$A$9:$C$15239,2,FALSE))-B1161),C1160)</f>
        <v>0.21999999999999975</v>
      </c>
      <c r="D1161" s="98">
        <f>AVERAGE(C$10:C1161)</f>
        <v>0.88262152777778402</v>
      </c>
      <c r="E1161" s="2"/>
      <c r="G1161" s="23"/>
    </row>
    <row r="1162" spans="1:7" customFormat="1">
      <c r="A1162" s="4">
        <v>23800</v>
      </c>
      <c r="B1162">
        <v>4</v>
      </c>
      <c r="C1162">
        <f>IFERROR(((VLOOKUP(A1162,'Interest Rates-10yr'!$A$9:$C$15239,2,FALSE))-B1162),C1161)</f>
        <v>0.21999999999999975</v>
      </c>
      <c r="D1162" s="98">
        <f>AVERAGE(C$10:C1162)</f>
        <v>0.88204683434519271</v>
      </c>
      <c r="E1162" s="2"/>
      <c r="G1162" s="23"/>
    </row>
    <row r="1163" spans="1:7" customFormat="1">
      <c r="A1163" s="4">
        <v>23801</v>
      </c>
      <c r="B1163">
        <v>4</v>
      </c>
      <c r="C1163">
        <f>IFERROR(((VLOOKUP(A1163,'Interest Rates-10yr'!$A$9:$C$15239,2,FALSE))-B1163),C1162)</f>
        <v>0.21999999999999975</v>
      </c>
      <c r="D1163" s="98">
        <f>AVERAGE(C$10:C1163)</f>
        <v>0.88147313691508422</v>
      </c>
      <c r="E1163" s="2"/>
      <c r="G1163" s="23"/>
    </row>
    <row r="1164" spans="1:7" customFormat="1">
      <c r="A1164" s="4">
        <v>23802</v>
      </c>
      <c r="B1164">
        <v>4</v>
      </c>
      <c r="C1164">
        <f>IFERROR(((VLOOKUP(A1164,'Interest Rates-10yr'!$A$9:$C$15239,2,FALSE))-B1164),C1163)</f>
        <v>0.21999999999999975</v>
      </c>
      <c r="D1164" s="98">
        <f>AVERAGE(C$10:C1164)</f>
        <v>0.88090043290043918</v>
      </c>
      <c r="E1164" s="2"/>
      <c r="G1164" s="23"/>
    </row>
    <row r="1165" spans="1:7" customFormat="1">
      <c r="A1165" s="4">
        <v>23803</v>
      </c>
      <c r="B1165">
        <v>4</v>
      </c>
      <c r="C1165">
        <f>IFERROR(((VLOOKUP(A1165,'Interest Rates-10yr'!$A$9:$C$15239,2,FALSE))-B1165),C1164)</f>
        <v>0.24000000000000021</v>
      </c>
      <c r="D1165" s="98">
        <f>AVERAGE(C$10:C1165)</f>
        <v>0.8803460207612519</v>
      </c>
      <c r="E1165" s="2"/>
      <c r="G1165" s="23"/>
    </row>
    <row r="1166" spans="1:7" customFormat="1">
      <c r="A1166" s="4">
        <v>23804</v>
      </c>
      <c r="B1166">
        <v>4</v>
      </c>
      <c r="C1166">
        <f>IFERROR(((VLOOKUP(A1166,'Interest Rates-10yr'!$A$9:$C$15239,2,FALSE))-B1166),C1165)</f>
        <v>0.23000000000000043</v>
      </c>
      <c r="D1166" s="98">
        <f>AVERAGE(C$10:C1166)</f>
        <v>0.87978392394123361</v>
      </c>
      <c r="E1166" s="2"/>
      <c r="G1166" s="23"/>
    </row>
    <row r="1167" spans="1:7" customFormat="1">
      <c r="A1167" s="4">
        <v>23805</v>
      </c>
      <c r="B1167">
        <v>4</v>
      </c>
      <c r="C1167">
        <f>IFERROR(((VLOOKUP(A1167,'Interest Rates-10yr'!$A$9:$C$15239,2,FALSE))-B1167),C1166)</f>
        <v>0.21999999999999975</v>
      </c>
      <c r="D1167" s="98">
        <f>AVERAGE(C$10:C1167)</f>
        <v>0.87921416234888361</v>
      </c>
      <c r="E1167" s="2"/>
      <c r="G1167" s="23"/>
    </row>
    <row r="1168" spans="1:7" customFormat="1">
      <c r="A1168" s="4">
        <v>23806</v>
      </c>
      <c r="B1168">
        <v>4.13</v>
      </c>
      <c r="C1168">
        <f>IFERROR(((VLOOKUP(A1168,'Interest Rates-10yr'!$A$9:$C$15239,2,FALSE))-B1168),C1167)</f>
        <v>0.10000000000000053</v>
      </c>
      <c r="D1168" s="98">
        <f>AVERAGE(C$10:C1168)</f>
        <v>0.87854184641933331</v>
      </c>
      <c r="E1168" s="2"/>
      <c r="G1168" s="23"/>
    </row>
    <row r="1169" spans="1:7" customFormat="1">
      <c r="A1169" s="4">
        <v>23807</v>
      </c>
      <c r="B1169">
        <v>4.13</v>
      </c>
      <c r="C1169">
        <f>IFERROR(((VLOOKUP(A1169,'Interest Rates-10yr'!$A$9:$C$15239,2,FALSE))-B1169),C1168)</f>
        <v>0.10000000000000053</v>
      </c>
      <c r="D1169" s="98">
        <f>AVERAGE(C$10:C1169)</f>
        <v>0.87787068965517867</v>
      </c>
      <c r="E1169" s="2"/>
      <c r="G1169" s="23"/>
    </row>
    <row r="1170" spans="1:7" customFormat="1">
      <c r="A1170" s="4">
        <v>23808</v>
      </c>
      <c r="B1170">
        <v>4.13</v>
      </c>
      <c r="C1170">
        <f>IFERROR(((VLOOKUP(A1170,'Interest Rates-10yr'!$A$9:$C$15239,2,FALSE))-B1170),C1169)</f>
        <v>0.10000000000000053</v>
      </c>
      <c r="D1170" s="98">
        <f>AVERAGE(C$10:C1170)</f>
        <v>0.87720068906116055</v>
      </c>
      <c r="E1170" s="2"/>
      <c r="G1170" s="23"/>
    </row>
    <row r="1171" spans="1:7" customFormat="1">
      <c r="A1171" s="4">
        <v>23809</v>
      </c>
      <c r="B1171">
        <v>4</v>
      </c>
      <c r="C1171">
        <f>IFERROR(((VLOOKUP(A1171,'Interest Rates-10yr'!$A$9:$C$15239,2,FALSE))-B1171),C1170)</f>
        <v>0.23000000000000043</v>
      </c>
      <c r="D1171" s="98">
        <f>AVERAGE(C$10:C1171)</f>
        <v>0.87664371772806138</v>
      </c>
      <c r="E1171" s="2"/>
      <c r="G1171" s="23"/>
    </row>
    <row r="1172" spans="1:7" customFormat="1">
      <c r="A1172" s="4">
        <v>23810</v>
      </c>
      <c r="B1172">
        <v>4</v>
      </c>
      <c r="C1172">
        <f>IFERROR(((VLOOKUP(A1172,'Interest Rates-10yr'!$A$9:$C$15239,2,FALSE))-B1172),C1171)</f>
        <v>0.23000000000000043</v>
      </c>
      <c r="D1172" s="98">
        <f>AVERAGE(C$10:C1172)</f>
        <v>0.876087704213248</v>
      </c>
      <c r="E1172" s="2"/>
      <c r="G1172" s="23"/>
    </row>
    <row r="1173" spans="1:7" customFormat="1">
      <c r="A1173" s="4">
        <v>23811</v>
      </c>
      <c r="B1173">
        <v>4</v>
      </c>
      <c r="C1173">
        <f>IFERROR(((VLOOKUP(A1173,'Interest Rates-10yr'!$A$9:$C$15239,2,FALSE))-B1173),C1172)</f>
        <v>0.23000000000000043</v>
      </c>
      <c r="D1173" s="98">
        <f>AVERAGE(C$10:C1173)</f>
        <v>0.87553264604811631</v>
      </c>
      <c r="E1173" s="2"/>
      <c r="G1173" s="23"/>
    </row>
    <row r="1174" spans="1:7" customFormat="1">
      <c r="A1174" s="4">
        <v>23812</v>
      </c>
      <c r="B1174">
        <v>4.13</v>
      </c>
      <c r="C1174">
        <f>IFERROR(((VLOOKUP(A1174,'Interest Rates-10yr'!$A$9:$C$15239,2,FALSE))-B1174),C1173)</f>
        <v>8.9999999999999858E-2</v>
      </c>
      <c r="D1174" s="98">
        <f>AVERAGE(C$10:C1174)</f>
        <v>0.87485836909871884</v>
      </c>
      <c r="E1174" s="2"/>
      <c r="G1174" s="23"/>
    </row>
    <row r="1175" spans="1:7" customFormat="1">
      <c r="A1175" s="4">
        <v>23813</v>
      </c>
      <c r="B1175">
        <v>4</v>
      </c>
      <c r="C1175">
        <f>IFERROR(((VLOOKUP(A1175,'Interest Rates-10yr'!$A$9:$C$15239,2,FALSE))-B1175),C1174)</f>
        <v>0.21999999999999975</v>
      </c>
      <c r="D1175" s="98">
        <f>AVERAGE(C$10:C1175)</f>
        <v>0.87429674099486054</v>
      </c>
      <c r="E1175" s="2"/>
      <c r="G1175" s="23"/>
    </row>
    <row r="1176" spans="1:7" customFormat="1">
      <c r="A1176" s="4">
        <v>23814</v>
      </c>
      <c r="B1176">
        <v>4</v>
      </c>
      <c r="C1176">
        <f>IFERROR(((VLOOKUP(A1176,'Interest Rates-10yr'!$A$9:$C$15239,2,FALSE))-B1176),C1175)</f>
        <v>0.21999999999999975</v>
      </c>
      <c r="D1176" s="98">
        <f>AVERAGE(C$10:C1176)</f>
        <v>0.87373607540703302</v>
      </c>
      <c r="E1176" s="2"/>
      <c r="G1176" s="23"/>
    </row>
    <row r="1177" spans="1:7" customFormat="1">
      <c r="A1177" s="4">
        <v>23815</v>
      </c>
      <c r="B1177">
        <v>4</v>
      </c>
      <c r="C1177">
        <f>IFERROR(((VLOOKUP(A1177,'Interest Rates-10yr'!$A$9:$C$15239,2,FALSE))-B1177),C1176)</f>
        <v>0.21999999999999975</v>
      </c>
      <c r="D1177" s="98">
        <f>AVERAGE(C$10:C1177)</f>
        <v>0.87317636986302016</v>
      </c>
      <c r="E1177" s="2"/>
      <c r="G1177" s="23"/>
    </row>
    <row r="1178" spans="1:7" customFormat="1">
      <c r="A1178" s="4">
        <v>23816</v>
      </c>
      <c r="B1178">
        <v>4.13</v>
      </c>
      <c r="C1178">
        <f>IFERROR(((VLOOKUP(A1178,'Interest Rates-10yr'!$A$9:$C$15239,2,FALSE))-B1178),C1177)</f>
        <v>8.0000000000000071E-2</v>
      </c>
      <c r="D1178" s="98">
        <f>AVERAGE(C$10:C1178)</f>
        <v>0.87249786142002361</v>
      </c>
      <c r="E1178" s="2"/>
      <c r="G1178" s="23"/>
    </row>
    <row r="1179" spans="1:7" customFormat="1">
      <c r="A1179" s="4">
        <v>23817</v>
      </c>
      <c r="B1179">
        <v>4</v>
      </c>
      <c r="C1179">
        <f>IFERROR(((VLOOKUP(A1179,'Interest Rates-10yr'!$A$9:$C$15239,2,FALSE))-B1179),C1178)</f>
        <v>0.20999999999999996</v>
      </c>
      <c r="D1179" s="98">
        <f>AVERAGE(C$10:C1179)</f>
        <v>0.87193162393163037</v>
      </c>
      <c r="E1179" s="2"/>
      <c r="G1179" s="23"/>
    </row>
    <row r="1180" spans="1:7" customFormat="1">
      <c r="A1180" s="4">
        <v>23818</v>
      </c>
      <c r="B1180">
        <v>4</v>
      </c>
      <c r="C1180">
        <f>IFERROR(((VLOOKUP(A1180,'Interest Rates-10yr'!$A$9:$C$15239,2,FALSE))-B1180),C1179)</f>
        <v>0.20000000000000018</v>
      </c>
      <c r="D1180" s="98">
        <f>AVERAGE(C$10:C1180)</f>
        <v>0.87135781383433619</v>
      </c>
      <c r="E1180" s="2"/>
      <c r="G1180" s="23"/>
    </row>
    <row r="1181" spans="1:7" customFormat="1">
      <c r="A1181" s="4">
        <v>23819</v>
      </c>
      <c r="B1181">
        <v>4.13</v>
      </c>
      <c r="C1181">
        <f>IFERROR(((VLOOKUP(A1181,'Interest Rates-10yr'!$A$9:$C$15239,2,FALSE))-B1181),C1180)</f>
        <v>7.0000000000000284E-2</v>
      </c>
      <c r="D1181" s="98">
        <f>AVERAGE(C$10:C1181)</f>
        <v>0.87067406143345361</v>
      </c>
      <c r="E1181" s="2"/>
      <c r="G1181" s="23"/>
    </row>
    <row r="1182" spans="1:7" customFormat="1">
      <c r="A1182" s="4">
        <v>23820</v>
      </c>
      <c r="B1182">
        <v>4.13</v>
      </c>
      <c r="C1182">
        <f>IFERROR(((VLOOKUP(A1182,'Interest Rates-10yr'!$A$9:$C$15239,2,FALSE))-B1182),C1181)</f>
        <v>7.0000000000000284E-2</v>
      </c>
      <c r="D1182" s="98">
        <f>AVERAGE(C$10:C1182)</f>
        <v>0.86999147485081652</v>
      </c>
      <c r="E1182" s="2"/>
      <c r="G1182" s="23"/>
    </row>
    <row r="1183" spans="1:7" customFormat="1">
      <c r="A1183" s="4">
        <v>23821</v>
      </c>
      <c r="B1183">
        <v>4.13</v>
      </c>
      <c r="C1183">
        <f>IFERROR(((VLOOKUP(A1183,'Interest Rates-10yr'!$A$9:$C$15239,2,FALSE))-B1183),C1182)</f>
        <v>7.0000000000000284E-2</v>
      </c>
      <c r="D1183" s="98">
        <f>AVERAGE(C$10:C1183)</f>
        <v>0.86931005110733206</v>
      </c>
      <c r="E1183" s="2"/>
      <c r="G1183" s="23"/>
    </row>
    <row r="1184" spans="1:7" customFormat="1">
      <c r="A1184" s="4">
        <v>23822</v>
      </c>
      <c r="B1184">
        <v>4.13</v>
      </c>
      <c r="C1184">
        <f>IFERROR(((VLOOKUP(A1184,'Interest Rates-10yr'!$A$9:$C$15239,2,FALSE))-B1184),C1183)</f>
        <v>7.0000000000000284E-2</v>
      </c>
      <c r="D1184" s="98">
        <f>AVERAGE(C$10:C1184)</f>
        <v>0.86862978723404927</v>
      </c>
      <c r="E1184" s="2"/>
      <c r="G1184" s="23"/>
    </row>
    <row r="1185" spans="1:7" customFormat="1">
      <c r="A1185" s="4">
        <v>23823</v>
      </c>
      <c r="B1185">
        <v>4.13</v>
      </c>
      <c r="C1185">
        <f>IFERROR(((VLOOKUP(A1185,'Interest Rates-10yr'!$A$9:$C$15239,2,FALSE))-B1185),C1184)</f>
        <v>6.0000000000000497E-2</v>
      </c>
      <c r="D1185" s="98">
        <f>AVERAGE(C$10:C1185)</f>
        <v>0.86794217687075492</v>
      </c>
      <c r="E1185" s="2"/>
      <c r="G1185" s="23"/>
    </row>
    <row r="1186" spans="1:7" customFormat="1">
      <c r="A1186" s="4">
        <v>23824</v>
      </c>
      <c r="B1186">
        <v>4</v>
      </c>
      <c r="C1186">
        <f>IFERROR(((VLOOKUP(A1186,'Interest Rates-10yr'!$A$9:$C$15239,2,FALSE))-B1186),C1185)</f>
        <v>0.19000000000000039</v>
      </c>
      <c r="D1186" s="98">
        <f>AVERAGE(C$10:C1186)</f>
        <v>0.8673661852166592</v>
      </c>
      <c r="E1186" s="2"/>
      <c r="G1186" s="23"/>
    </row>
    <row r="1187" spans="1:7" customFormat="1">
      <c r="A1187" s="4">
        <v>23825</v>
      </c>
      <c r="B1187">
        <v>4</v>
      </c>
      <c r="C1187">
        <f>IFERROR(((VLOOKUP(A1187,'Interest Rates-10yr'!$A$9:$C$15239,2,FALSE))-B1187),C1186)</f>
        <v>0.17999999999999972</v>
      </c>
      <c r="D1187" s="98">
        <f>AVERAGE(C$10:C1187)</f>
        <v>0.86678268251274004</v>
      </c>
      <c r="E1187" s="2"/>
      <c r="G1187" s="23"/>
    </row>
    <row r="1188" spans="1:7" customFormat="1">
      <c r="A1188" s="4">
        <v>23826</v>
      </c>
      <c r="B1188">
        <v>4.13</v>
      </c>
      <c r="C1188">
        <f>IFERROR(((VLOOKUP(A1188,'Interest Rates-10yr'!$A$9:$C$15239,2,FALSE))-B1188),C1187)</f>
        <v>6.0000000000000497E-2</v>
      </c>
      <c r="D1188" s="98">
        <f>AVERAGE(C$10:C1188)</f>
        <v>0.86609838846480725</v>
      </c>
      <c r="E1188" s="2"/>
      <c r="G1188" s="23"/>
    </row>
    <row r="1189" spans="1:7" customFormat="1">
      <c r="A1189" s="4">
        <v>23827</v>
      </c>
      <c r="B1189">
        <v>4</v>
      </c>
      <c r="C1189">
        <f>IFERROR(((VLOOKUP(A1189,'Interest Rates-10yr'!$A$9:$C$15239,2,FALSE))-B1189),C1188)</f>
        <v>0.20000000000000018</v>
      </c>
      <c r="D1189" s="98">
        <f>AVERAGE(C$10:C1189)</f>
        <v>0.86553389830509131</v>
      </c>
      <c r="E1189" s="2"/>
      <c r="G1189" s="23"/>
    </row>
    <row r="1190" spans="1:7" customFormat="1">
      <c r="A1190" s="4">
        <v>23828</v>
      </c>
      <c r="B1190">
        <v>4</v>
      </c>
      <c r="C1190">
        <f>IFERROR(((VLOOKUP(A1190,'Interest Rates-10yr'!$A$9:$C$15239,2,FALSE))-B1190),C1189)</f>
        <v>0.20000000000000018</v>
      </c>
      <c r="D1190" s="98">
        <f>AVERAGE(C$10:C1190)</f>
        <v>0.86497036409822847</v>
      </c>
      <c r="E1190" s="2"/>
      <c r="G1190" s="23"/>
    </row>
    <row r="1191" spans="1:7" customFormat="1">
      <c r="A1191" s="4">
        <v>23829</v>
      </c>
      <c r="B1191">
        <v>4</v>
      </c>
      <c r="C1191">
        <f>IFERROR(((VLOOKUP(A1191,'Interest Rates-10yr'!$A$9:$C$15239,2,FALSE))-B1191),C1190)</f>
        <v>0.20000000000000018</v>
      </c>
      <c r="D1191" s="98">
        <f>AVERAGE(C$10:C1191)</f>
        <v>0.86440778341794233</v>
      </c>
      <c r="E1191" s="2"/>
      <c r="G1191" s="23"/>
    </row>
    <row r="1192" spans="1:7" customFormat="1">
      <c r="A1192" s="4">
        <v>23830</v>
      </c>
      <c r="B1192">
        <v>4</v>
      </c>
      <c r="C1192">
        <f>IFERROR(((VLOOKUP(A1192,'Interest Rates-10yr'!$A$9:$C$15239,2,FALSE))-B1192),C1191)</f>
        <v>0.20000000000000018</v>
      </c>
      <c r="D1192" s="98">
        <f>AVERAGE(C$10:C1192)</f>
        <v>0.86384615384616048</v>
      </c>
      <c r="E1192" s="2"/>
      <c r="G1192" s="23"/>
    </row>
    <row r="1193" spans="1:7" customFormat="1">
      <c r="A1193" s="4">
        <v>23831</v>
      </c>
      <c r="B1193">
        <v>4</v>
      </c>
      <c r="C1193">
        <f>IFERROR(((VLOOKUP(A1193,'Interest Rates-10yr'!$A$9:$C$15239,2,FALSE))-B1193),C1192)</f>
        <v>0.20000000000000018</v>
      </c>
      <c r="D1193" s="98">
        <f>AVERAGE(C$10:C1193)</f>
        <v>0.86328547297297964</v>
      </c>
      <c r="E1193" s="2"/>
      <c r="G1193" s="23"/>
    </row>
    <row r="1194" spans="1:7" customFormat="1">
      <c r="A1194" s="4">
        <v>23832</v>
      </c>
      <c r="B1194">
        <v>4</v>
      </c>
      <c r="C1194">
        <f>IFERROR(((VLOOKUP(A1194,'Interest Rates-10yr'!$A$9:$C$15239,2,FALSE))-B1194),C1193)</f>
        <v>0.20000000000000018</v>
      </c>
      <c r="D1194" s="98">
        <f>AVERAGE(C$10:C1194)</f>
        <v>0.86272573839663125</v>
      </c>
      <c r="E1194" s="2"/>
      <c r="G1194" s="23"/>
    </row>
    <row r="1195" spans="1:7" customFormat="1">
      <c r="A1195" s="4">
        <v>23833</v>
      </c>
      <c r="B1195">
        <v>4.13</v>
      </c>
      <c r="C1195">
        <f>IFERROR(((VLOOKUP(A1195,'Interest Rates-10yr'!$A$9:$C$15239,2,FALSE))-B1195),C1194)</f>
        <v>7.0000000000000284E-2</v>
      </c>
      <c r="D1195" s="98">
        <f>AVERAGE(C$10:C1195)</f>
        <v>0.86205733558179432</v>
      </c>
      <c r="E1195" s="2"/>
      <c r="G1195" s="23"/>
    </row>
    <row r="1196" spans="1:7" customFormat="1">
      <c r="A1196" s="4">
        <v>23834</v>
      </c>
      <c r="B1196">
        <v>4.13</v>
      </c>
      <c r="C1196">
        <f>IFERROR(((VLOOKUP(A1196,'Interest Rates-10yr'!$A$9:$C$15239,2,FALSE))-B1196),C1195)</f>
        <v>7.0000000000000284E-2</v>
      </c>
      <c r="D1196" s="98">
        <f>AVERAGE(C$10:C1196)</f>
        <v>0.86139005897220566</v>
      </c>
      <c r="E1196" s="2"/>
      <c r="G1196" s="23"/>
    </row>
    <row r="1197" spans="1:7" customFormat="1">
      <c r="A1197" s="4">
        <v>23835</v>
      </c>
      <c r="B1197">
        <v>4.13</v>
      </c>
      <c r="C1197">
        <f>IFERROR(((VLOOKUP(A1197,'Interest Rates-10yr'!$A$9:$C$15239,2,FALSE))-B1197),C1196)</f>
        <v>7.0000000000000284E-2</v>
      </c>
      <c r="D1197" s="98">
        <f>AVERAGE(C$10:C1197)</f>
        <v>0.86072390572391255</v>
      </c>
      <c r="E1197" s="2"/>
      <c r="G1197" s="23"/>
    </row>
    <row r="1198" spans="1:7" customFormat="1">
      <c r="A1198" s="4">
        <v>23836</v>
      </c>
      <c r="B1198">
        <v>4.13</v>
      </c>
      <c r="C1198">
        <f>IFERROR(((VLOOKUP(A1198,'Interest Rates-10yr'!$A$9:$C$15239,2,FALSE))-B1198),C1197)</f>
        <v>7.0000000000000284E-2</v>
      </c>
      <c r="D1198" s="98">
        <f>AVERAGE(C$10:C1198)</f>
        <v>0.86005887300253003</v>
      </c>
      <c r="E1198" s="2"/>
      <c r="G1198" s="23"/>
    </row>
    <row r="1199" spans="1:7" customFormat="1">
      <c r="A1199" s="4">
        <v>23837</v>
      </c>
      <c r="B1199">
        <v>4.13</v>
      </c>
      <c r="C1199">
        <f>IFERROR(((VLOOKUP(A1199,'Interest Rates-10yr'!$A$9:$C$15239,2,FALSE))-B1199),C1198)</f>
        <v>7.0000000000000284E-2</v>
      </c>
      <c r="D1199" s="98">
        <f>AVERAGE(C$10:C1199)</f>
        <v>0.8593949579832002</v>
      </c>
      <c r="E1199" s="2"/>
      <c r="G1199" s="23"/>
    </row>
    <row r="1200" spans="1:7" customFormat="1">
      <c r="A1200" s="4">
        <v>23838</v>
      </c>
      <c r="B1200">
        <v>4.13</v>
      </c>
      <c r="C1200">
        <f>IFERROR(((VLOOKUP(A1200,'Interest Rates-10yr'!$A$9:$C$15239,2,FALSE))-B1200),C1199)</f>
        <v>7.0000000000000284E-2</v>
      </c>
      <c r="D1200" s="98">
        <f>AVERAGE(C$10:C1200)</f>
        <v>0.85873215785055268</v>
      </c>
      <c r="E1200" s="2"/>
      <c r="G1200" s="23"/>
    </row>
    <row r="1201" spans="1:7" customFormat="1">
      <c r="A1201" s="4">
        <v>23839</v>
      </c>
      <c r="B1201">
        <v>4</v>
      </c>
      <c r="C1201">
        <f>IFERROR(((VLOOKUP(A1201,'Interest Rates-10yr'!$A$9:$C$15239,2,FALSE))-B1201),C1200)</f>
        <v>0.20000000000000018</v>
      </c>
      <c r="D1201" s="98">
        <f>AVERAGE(C$10:C1201)</f>
        <v>0.85817953020134929</v>
      </c>
      <c r="E1201" s="2"/>
      <c r="G1201" s="23"/>
    </row>
    <row r="1202" spans="1:7" customFormat="1">
      <c r="A1202" s="4">
        <v>23840</v>
      </c>
      <c r="B1202">
        <v>4.13</v>
      </c>
      <c r="C1202">
        <f>IFERROR(((VLOOKUP(A1202,'Interest Rates-10yr'!$A$9:$C$15239,2,FALSE))-B1202),C1201)</f>
        <v>6.0000000000000497E-2</v>
      </c>
      <c r="D1202" s="98">
        <f>AVERAGE(C$10:C1202)</f>
        <v>0.85751047778709832</v>
      </c>
      <c r="E1202" s="2"/>
      <c r="G1202" s="23"/>
    </row>
    <row r="1203" spans="1:7" customFormat="1">
      <c r="A1203" s="4">
        <v>23841</v>
      </c>
      <c r="B1203">
        <v>4.13</v>
      </c>
      <c r="C1203">
        <f>IFERROR(((VLOOKUP(A1203,'Interest Rates-10yr'!$A$9:$C$15239,2,FALSE))-B1203),C1202)</f>
        <v>7.0000000000000284E-2</v>
      </c>
      <c r="D1203" s="98">
        <f>AVERAGE(C$10:C1203)</f>
        <v>0.85685092127303886</v>
      </c>
      <c r="E1203" s="2"/>
      <c r="G1203" s="23"/>
    </row>
    <row r="1204" spans="1:7" customFormat="1">
      <c r="A1204" s="4">
        <v>23842</v>
      </c>
      <c r="B1204">
        <v>4.13</v>
      </c>
      <c r="C1204">
        <f>IFERROR(((VLOOKUP(A1204,'Interest Rates-10yr'!$A$9:$C$15239,2,FALSE))-B1204),C1203)</f>
        <v>7.0000000000000284E-2</v>
      </c>
      <c r="D1204" s="98">
        <f>AVERAGE(C$10:C1204)</f>
        <v>0.85619246861925391</v>
      </c>
      <c r="E1204" s="2"/>
      <c r="G1204" s="23"/>
    </row>
    <row r="1205" spans="1:7" customFormat="1">
      <c r="A1205" s="4">
        <v>23843</v>
      </c>
      <c r="B1205">
        <v>4.13</v>
      </c>
      <c r="C1205">
        <f>IFERROR(((VLOOKUP(A1205,'Interest Rates-10yr'!$A$9:$C$15239,2,FALSE))-B1205),C1204)</f>
        <v>7.0000000000000284E-2</v>
      </c>
      <c r="D1205" s="98">
        <f>AVERAGE(C$10:C1205)</f>
        <v>0.85553511705686325</v>
      </c>
      <c r="E1205" s="2"/>
      <c r="G1205" s="23"/>
    </row>
    <row r="1206" spans="1:7" customFormat="1">
      <c r="A1206" s="4">
        <v>23844</v>
      </c>
      <c r="B1206">
        <v>4.13</v>
      </c>
      <c r="C1206">
        <f>IFERROR(((VLOOKUP(A1206,'Interest Rates-10yr'!$A$9:$C$15239,2,FALSE))-B1206),C1205)</f>
        <v>7.0000000000000284E-2</v>
      </c>
      <c r="D1206" s="98">
        <f>AVERAGE(C$10:C1206)</f>
        <v>0.85487886382623934</v>
      </c>
      <c r="E1206" s="2"/>
      <c r="G1206" s="23"/>
    </row>
    <row r="1207" spans="1:7" customFormat="1">
      <c r="A1207" s="4">
        <v>23845</v>
      </c>
      <c r="B1207">
        <v>4.13</v>
      </c>
      <c r="C1207">
        <f>IFERROR(((VLOOKUP(A1207,'Interest Rates-10yr'!$A$9:$C$15239,2,FALSE))-B1207),C1206)</f>
        <v>7.0000000000000284E-2</v>
      </c>
      <c r="D1207" s="98">
        <f>AVERAGE(C$10:C1207)</f>
        <v>0.85422370617696874</v>
      </c>
      <c r="E1207" s="2"/>
      <c r="G1207" s="23"/>
    </row>
    <row r="1208" spans="1:7" customFormat="1">
      <c r="A1208" s="4">
        <v>23846</v>
      </c>
      <c r="B1208">
        <v>4.13</v>
      </c>
      <c r="C1208">
        <f>IFERROR(((VLOOKUP(A1208,'Interest Rates-10yr'!$A$9:$C$15239,2,FALSE))-B1208),C1207)</f>
        <v>6.0000000000000497E-2</v>
      </c>
      <c r="D1208" s="98">
        <f>AVERAGE(C$10:C1208)</f>
        <v>0.853561301084244</v>
      </c>
      <c r="E1208" s="2"/>
      <c r="G1208" s="23"/>
    </row>
    <row r="1209" spans="1:7" customFormat="1">
      <c r="A1209" s="4">
        <v>23847</v>
      </c>
      <c r="B1209">
        <v>4.13</v>
      </c>
      <c r="C1209">
        <f>IFERROR(((VLOOKUP(A1209,'Interest Rates-10yr'!$A$9:$C$15239,2,FALSE))-B1209),C1208)</f>
        <v>7.0000000000000284E-2</v>
      </c>
      <c r="D1209" s="98">
        <f>AVERAGE(C$10:C1209)</f>
        <v>0.85290833333334048</v>
      </c>
      <c r="E1209" s="2"/>
      <c r="G1209" s="23"/>
    </row>
    <row r="1210" spans="1:7" customFormat="1">
      <c r="A1210" s="4">
        <v>23848</v>
      </c>
      <c r="B1210">
        <v>4.13</v>
      </c>
      <c r="C1210">
        <f>IFERROR(((VLOOKUP(A1210,'Interest Rates-10yr'!$A$9:$C$15239,2,FALSE))-B1210),C1209)</f>
        <v>7.0000000000000284E-2</v>
      </c>
      <c r="D1210" s="98">
        <f>AVERAGE(C$10:C1210)</f>
        <v>0.85225645295587726</v>
      </c>
      <c r="E1210" s="2"/>
      <c r="G1210" s="23"/>
    </row>
    <row r="1211" spans="1:7" customFormat="1">
      <c r="A1211" s="4">
        <v>23849</v>
      </c>
      <c r="B1211">
        <v>4.13</v>
      </c>
      <c r="C1211">
        <f>IFERROR(((VLOOKUP(A1211,'Interest Rates-10yr'!$A$9:$C$15239,2,FALSE))-B1211),C1210)</f>
        <v>7.0000000000000284E-2</v>
      </c>
      <c r="D1211" s="98">
        <f>AVERAGE(C$10:C1211)</f>
        <v>0.8516056572379439</v>
      </c>
      <c r="E1211" s="2"/>
      <c r="G1211" s="23"/>
    </row>
    <row r="1212" spans="1:7" customFormat="1">
      <c r="A1212" s="4">
        <v>23850</v>
      </c>
      <c r="B1212">
        <v>4.13</v>
      </c>
      <c r="C1212">
        <f>IFERROR(((VLOOKUP(A1212,'Interest Rates-10yr'!$A$9:$C$15239,2,FALSE))-B1212),C1211)</f>
        <v>7.0000000000000284E-2</v>
      </c>
      <c r="D1212" s="98">
        <f>AVERAGE(C$10:C1212)</f>
        <v>0.85095594347465398</v>
      </c>
      <c r="E1212" s="2"/>
      <c r="G1212" s="23"/>
    </row>
    <row r="1213" spans="1:7" customFormat="1">
      <c r="A1213" s="4">
        <v>23851</v>
      </c>
      <c r="B1213">
        <v>4</v>
      </c>
      <c r="C1213">
        <f>IFERROR(((VLOOKUP(A1213,'Interest Rates-10yr'!$A$9:$C$15239,2,FALSE))-B1213),C1212)</f>
        <v>0.20999999999999996</v>
      </c>
      <c r="D1213" s="98">
        <f>AVERAGE(C$10:C1213)</f>
        <v>0.85042358803987439</v>
      </c>
      <c r="E1213" s="2"/>
      <c r="G1213" s="23"/>
    </row>
    <row r="1214" spans="1:7" customFormat="1">
      <c r="A1214" s="4">
        <v>23852</v>
      </c>
      <c r="B1214">
        <v>4.13</v>
      </c>
      <c r="C1214">
        <f>IFERROR(((VLOOKUP(A1214,'Interest Rates-10yr'!$A$9:$C$15239,2,FALSE))-B1214),C1213)</f>
        <v>8.0000000000000071E-2</v>
      </c>
      <c r="D1214" s="98">
        <f>AVERAGE(C$10:C1214)</f>
        <v>0.84978423236515255</v>
      </c>
      <c r="E1214" s="2"/>
      <c r="G1214" s="23"/>
    </row>
    <row r="1215" spans="1:7" customFormat="1">
      <c r="A1215" s="4">
        <v>23853</v>
      </c>
      <c r="B1215">
        <v>4</v>
      </c>
      <c r="C1215">
        <f>IFERROR(((VLOOKUP(A1215,'Interest Rates-10yr'!$A$9:$C$15239,2,FALSE))-B1215),C1214)</f>
        <v>0.20999999999999996</v>
      </c>
      <c r="D1215" s="98">
        <f>AVERAGE(C$10:C1215)</f>
        <v>0.84925373134329074</v>
      </c>
      <c r="E1215" s="2"/>
      <c r="G1215" s="23"/>
    </row>
    <row r="1216" spans="1:7" customFormat="1">
      <c r="A1216" s="4">
        <v>23854</v>
      </c>
      <c r="B1216">
        <v>4.13</v>
      </c>
      <c r="C1216">
        <f>IFERROR(((VLOOKUP(A1216,'Interest Rates-10yr'!$A$9:$C$15239,2,FALSE))-B1216),C1215)</f>
        <v>8.0000000000000071E-2</v>
      </c>
      <c r="D1216" s="98">
        <f>AVERAGE(C$10:C1216)</f>
        <v>0.84861640430820928</v>
      </c>
      <c r="E1216" s="2"/>
      <c r="G1216" s="23"/>
    </row>
    <row r="1217" spans="1:7" customFormat="1">
      <c r="A1217" s="4">
        <v>23855</v>
      </c>
      <c r="B1217">
        <v>4</v>
      </c>
      <c r="C1217">
        <f>IFERROR(((VLOOKUP(A1217,'Interest Rates-10yr'!$A$9:$C$15239,2,FALSE))-B1217),C1216)</f>
        <v>0.20999999999999996</v>
      </c>
      <c r="D1217" s="98">
        <f>AVERAGE(C$10:C1217)</f>
        <v>0.84808774834437806</v>
      </c>
      <c r="E1217" s="2"/>
      <c r="G1217" s="23"/>
    </row>
    <row r="1218" spans="1:7" customFormat="1">
      <c r="A1218" s="4">
        <v>23856</v>
      </c>
      <c r="B1218">
        <v>4</v>
      </c>
      <c r="C1218">
        <f>IFERROR(((VLOOKUP(A1218,'Interest Rates-10yr'!$A$9:$C$15239,2,FALSE))-B1218),C1217)</f>
        <v>0.20999999999999996</v>
      </c>
      <c r="D1218" s="98">
        <f>AVERAGE(C$10:C1218)</f>
        <v>0.84755996691481283</v>
      </c>
      <c r="E1218" s="2"/>
      <c r="G1218" s="23"/>
    </row>
    <row r="1219" spans="1:7" customFormat="1">
      <c r="A1219" s="4">
        <v>23857</v>
      </c>
      <c r="B1219">
        <v>4</v>
      </c>
      <c r="C1219">
        <f>IFERROR(((VLOOKUP(A1219,'Interest Rates-10yr'!$A$9:$C$15239,2,FALSE))-B1219),C1218)</f>
        <v>0.20999999999999996</v>
      </c>
      <c r="D1219" s="98">
        <f>AVERAGE(C$10:C1219)</f>
        <v>0.84703305785124683</v>
      </c>
      <c r="E1219" s="2"/>
      <c r="G1219" s="23"/>
    </row>
    <row r="1220" spans="1:7" customFormat="1">
      <c r="A1220" s="4">
        <v>23858</v>
      </c>
      <c r="B1220">
        <v>4</v>
      </c>
      <c r="C1220">
        <f>IFERROR(((VLOOKUP(A1220,'Interest Rates-10yr'!$A$9:$C$15239,2,FALSE))-B1220),C1219)</f>
        <v>0.20999999999999996</v>
      </c>
      <c r="D1220" s="98">
        <f>AVERAGE(C$10:C1220)</f>
        <v>0.84650701899257541</v>
      </c>
      <c r="E1220" s="2"/>
      <c r="G1220" s="23"/>
    </row>
    <row r="1221" spans="1:7" customFormat="1">
      <c r="A1221" s="4">
        <v>23859</v>
      </c>
      <c r="B1221">
        <v>4</v>
      </c>
      <c r="C1221">
        <f>IFERROR(((VLOOKUP(A1221,'Interest Rates-10yr'!$A$9:$C$15239,2,FALSE))-B1221),C1220)</f>
        <v>0.20999999999999996</v>
      </c>
      <c r="D1221" s="98">
        <f>AVERAGE(C$10:C1221)</f>
        <v>0.84598184818482569</v>
      </c>
      <c r="E1221" s="2"/>
      <c r="G1221" s="23"/>
    </row>
    <row r="1222" spans="1:7" customFormat="1">
      <c r="A1222" s="4">
        <v>23860</v>
      </c>
      <c r="B1222">
        <v>4</v>
      </c>
      <c r="C1222">
        <f>IFERROR(((VLOOKUP(A1222,'Interest Rates-10yr'!$A$9:$C$15239,2,FALSE))-B1222),C1221)</f>
        <v>0.20999999999999996</v>
      </c>
      <c r="D1222" s="98">
        <f>AVERAGE(C$10:C1222)</f>
        <v>0.84545754328112843</v>
      </c>
      <c r="E1222" s="2"/>
      <c r="G1222" s="23"/>
    </row>
    <row r="1223" spans="1:7" customFormat="1">
      <c r="A1223" s="4">
        <v>23861</v>
      </c>
      <c r="B1223">
        <v>4.13</v>
      </c>
      <c r="C1223">
        <f>IFERROR(((VLOOKUP(A1223,'Interest Rates-10yr'!$A$9:$C$15239,2,FALSE))-B1223),C1222)</f>
        <v>8.0000000000000071E-2</v>
      </c>
      <c r="D1223" s="98">
        <f>AVERAGE(C$10:C1223)</f>
        <v>0.84482701812191829</v>
      </c>
      <c r="E1223" s="2"/>
      <c r="G1223" s="23"/>
    </row>
    <row r="1224" spans="1:7" customFormat="1">
      <c r="A1224" s="4">
        <v>23862</v>
      </c>
      <c r="B1224">
        <v>4.13</v>
      </c>
      <c r="C1224">
        <f>IFERROR(((VLOOKUP(A1224,'Interest Rates-10yr'!$A$9:$C$15239,2,FALSE))-B1224),C1223)</f>
        <v>8.0000000000000071E-2</v>
      </c>
      <c r="D1224" s="98">
        <f>AVERAGE(C$10:C1224)</f>
        <v>0.84419753086420468</v>
      </c>
      <c r="E1224" s="2"/>
      <c r="G1224" s="23"/>
    </row>
    <row r="1225" spans="1:7" customFormat="1">
      <c r="A1225" s="4">
        <v>23863</v>
      </c>
      <c r="B1225">
        <v>4.13</v>
      </c>
      <c r="C1225">
        <f>IFERROR(((VLOOKUP(A1225,'Interest Rates-10yr'!$A$9:$C$15239,2,FALSE))-B1225),C1224)</f>
        <v>8.0000000000000071E-2</v>
      </c>
      <c r="D1225" s="98">
        <f>AVERAGE(C$10:C1225)</f>
        <v>0.84356907894737554</v>
      </c>
      <c r="E1225" s="2"/>
      <c r="G1225" s="23"/>
    </row>
    <row r="1226" spans="1:7" customFormat="1">
      <c r="A1226" s="4">
        <v>23864</v>
      </c>
      <c r="B1226">
        <v>4.13</v>
      </c>
      <c r="C1226">
        <f>IFERROR(((VLOOKUP(A1226,'Interest Rates-10yr'!$A$9:$C$15239,2,FALSE))-B1226),C1225)</f>
        <v>8.0000000000000071E-2</v>
      </c>
      <c r="D1226" s="98">
        <f>AVERAGE(C$10:C1226)</f>
        <v>0.84294165981923463</v>
      </c>
      <c r="E1226" s="2"/>
      <c r="G1226" s="23"/>
    </row>
    <row r="1227" spans="1:7" customFormat="1">
      <c r="A1227" s="4">
        <v>23865</v>
      </c>
      <c r="B1227">
        <v>4.13</v>
      </c>
      <c r="C1227">
        <f>IFERROR(((VLOOKUP(A1227,'Interest Rates-10yr'!$A$9:$C$15239,2,FALSE))-B1227),C1226)</f>
        <v>8.0000000000000071E-2</v>
      </c>
      <c r="D1227" s="98">
        <f>AVERAGE(C$10:C1227)</f>
        <v>0.84231527093596759</v>
      </c>
      <c r="E1227" s="2"/>
      <c r="G1227" s="23"/>
    </row>
    <row r="1228" spans="1:7" customFormat="1">
      <c r="A1228" s="4">
        <v>23866</v>
      </c>
      <c r="B1228">
        <v>4.13</v>
      </c>
      <c r="C1228">
        <f>IFERROR(((VLOOKUP(A1228,'Interest Rates-10yr'!$A$9:$C$15239,2,FALSE))-B1228),C1227)</f>
        <v>7.0000000000000284E-2</v>
      </c>
      <c r="D1228" s="98">
        <f>AVERAGE(C$10:C1228)</f>
        <v>0.84168170631665984</v>
      </c>
      <c r="E1228" s="2"/>
      <c r="G1228" s="23"/>
    </row>
    <row r="1229" spans="1:7" customFormat="1">
      <c r="A1229" s="4">
        <v>23867</v>
      </c>
      <c r="B1229">
        <v>4.13</v>
      </c>
      <c r="C1229">
        <f>IFERROR(((VLOOKUP(A1229,'Interest Rates-10yr'!$A$9:$C$15239,2,FALSE))-B1229),C1228)</f>
        <v>7.0000000000000284E-2</v>
      </c>
      <c r="D1229" s="98">
        <f>AVERAGE(C$10:C1229)</f>
        <v>0.84104918032787568</v>
      </c>
      <c r="E1229" s="2"/>
      <c r="G1229" s="23"/>
    </row>
    <row r="1230" spans="1:7" customFormat="1">
      <c r="A1230" s="4">
        <v>23868</v>
      </c>
      <c r="B1230">
        <v>4.13</v>
      </c>
      <c r="C1230">
        <f>IFERROR(((VLOOKUP(A1230,'Interest Rates-10yr'!$A$9:$C$15239,2,FALSE))-B1230),C1229)</f>
        <v>7.0000000000000284E-2</v>
      </c>
      <c r="D1230" s="98">
        <f>AVERAGE(C$10:C1230)</f>
        <v>0.84041769041769721</v>
      </c>
      <c r="E1230" s="2"/>
      <c r="G1230" s="23"/>
    </row>
    <row r="1231" spans="1:7" customFormat="1">
      <c r="A1231" s="4">
        <v>23869</v>
      </c>
      <c r="B1231">
        <v>4.13</v>
      </c>
      <c r="C1231">
        <f>IFERROR(((VLOOKUP(A1231,'Interest Rates-10yr'!$A$9:$C$15239,2,FALSE))-B1231),C1230)</f>
        <v>7.0000000000000284E-2</v>
      </c>
      <c r="D1231" s="98">
        <f>AVERAGE(C$10:C1231)</f>
        <v>0.83978723404255995</v>
      </c>
      <c r="E1231" s="2"/>
      <c r="G1231" s="23"/>
    </row>
    <row r="1232" spans="1:7" customFormat="1">
      <c r="A1232" s="4">
        <v>23870</v>
      </c>
      <c r="B1232">
        <v>4.13</v>
      </c>
      <c r="C1232">
        <f>IFERROR(((VLOOKUP(A1232,'Interest Rates-10yr'!$A$9:$C$15239,2,FALSE))-B1232),C1231)</f>
        <v>7.0000000000000284E-2</v>
      </c>
      <c r="D1232" s="98">
        <f>AVERAGE(C$10:C1232)</f>
        <v>0.83915780866721845</v>
      </c>
      <c r="E1232" s="2"/>
      <c r="G1232" s="23"/>
    </row>
    <row r="1233" spans="1:7" customFormat="1">
      <c r="A1233" s="4">
        <v>23871</v>
      </c>
      <c r="B1233">
        <v>4.13</v>
      </c>
      <c r="C1233">
        <f>IFERROR(((VLOOKUP(A1233,'Interest Rates-10yr'!$A$9:$C$15239,2,FALSE))-B1233),C1232)</f>
        <v>7.0000000000000284E-2</v>
      </c>
      <c r="D1233" s="98">
        <f>AVERAGE(C$10:C1233)</f>
        <v>0.83852941176471252</v>
      </c>
      <c r="E1233" s="2"/>
      <c r="G1233" s="23"/>
    </row>
    <row r="1234" spans="1:7" customFormat="1">
      <c r="A1234" s="4">
        <v>23872</v>
      </c>
      <c r="B1234">
        <v>4</v>
      </c>
      <c r="C1234">
        <f>IFERROR(((VLOOKUP(A1234,'Interest Rates-10yr'!$A$9:$C$15239,2,FALSE))-B1234),C1233)</f>
        <v>0.20000000000000018</v>
      </c>
      <c r="D1234" s="98">
        <f>AVERAGE(C$10:C1234)</f>
        <v>0.8380081632653128</v>
      </c>
      <c r="E1234" s="2"/>
      <c r="G1234" s="23"/>
    </row>
    <row r="1235" spans="1:7" customFormat="1">
      <c r="A1235" s="4">
        <v>23873</v>
      </c>
      <c r="B1235">
        <v>4</v>
      </c>
      <c r="C1235">
        <f>IFERROR(((VLOOKUP(A1235,'Interest Rates-10yr'!$A$9:$C$15239,2,FALSE))-B1235),C1234)</f>
        <v>0.20000000000000018</v>
      </c>
      <c r="D1235" s="98">
        <f>AVERAGE(C$10:C1235)</f>
        <v>0.83748776508972933</v>
      </c>
      <c r="E1235" s="2"/>
      <c r="G1235" s="23"/>
    </row>
    <row r="1236" spans="1:7" customFormat="1">
      <c r="A1236" s="4">
        <v>23874</v>
      </c>
      <c r="B1236">
        <v>4</v>
      </c>
      <c r="C1236">
        <f>IFERROR(((VLOOKUP(A1236,'Interest Rates-10yr'!$A$9:$C$15239,2,FALSE))-B1236),C1235)</f>
        <v>0.20000000000000018</v>
      </c>
      <c r="D1236" s="98">
        <f>AVERAGE(C$10:C1236)</f>
        <v>0.83696821515893094</v>
      </c>
      <c r="E1236" s="2"/>
      <c r="G1236" s="23"/>
    </row>
    <row r="1237" spans="1:7" customFormat="1">
      <c r="A1237" s="4">
        <v>23875</v>
      </c>
      <c r="B1237">
        <v>4.13</v>
      </c>
      <c r="C1237">
        <f>IFERROR(((VLOOKUP(A1237,'Interest Rates-10yr'!$A$9:$C$15239,2,FALSE))-B1237),C1236)</f>
        <v>8.0000000000000071E-2</v>
      </c>
      <c r="D1237" s="98">
        <f>AVERAGE(C$10:C1237)</f>
        <v>0.83635179153095129</v>
      </c>
      <c r="E1237" s="2"/>
      <c r="G1237" s="23"/>
    </row>
    <row r="1238" spans="1:7" customFormat="1">
      <c r="A1238" s="4">
        <v>23876</v>
      </c>
      <c r="B1238">
        <v>4.13</v>
      </c>
      <c r="C1238">
        <f>IFERROR(((VLOOKUP(A1238,'Interest Rates-10yr'!$A$9:$C$15239,2,FALSE))-B1238),C1237)</f>
        <v>8.0000000000000071E-2</v>
      </c>
      <c r="D1238" s="98">
        <f>AVERAGE(C$10:C1238)</f>
        <v>0.83573637103336706</v>
      </c>
      <c r="E1238" s="2"/>
      <c r="G1238" s="23"/>
    </row>
    <row r="1239" spans="1:7" customFormat="1">
      <c r="A1239" s="4">
        <v>23877</v>
      </c>
      <c r="B1239">
        <v>4.13</v>
      </c>
      <c r="C1239">
        <f>IFERROR(((VLOOKUP(A1239,'Interest Rates-10yr'!$A$9:$C$15239,2,FALSE))-B1239),C1238)</f>
        <v>8.0000000000000071E-2</v>
      </c>
      <c r="D1239" s="98">
        <f>AVERAGE(C$10:C1239)</f>
        <v>0.83512195121951871</v>
      </c>
      <c r="E1239" s="2"/>
      <c r="G1239" s="23"/>
    </row>
    <row r="1240" spans="1:7" customFormat="1">
      <c r="A1240" s="4">
        <v>23878</v>
      </c>
      <c r="B1240">
        <v>4.13</v>
      </c>
      <c r="C1240">
        <f>IFERROR(((VLOOKUP(A1240,'Interest Rates-10yr'!$A$9:$C$15239,2,FALSE))-B1240),C1239)</f>
        <v>8.0000000000000071E-2</v>
      </c>
      <c r="D1240" s="98">
        <f>AVERAGE(C$10:C1240)</f>
        <v>0.83450852965069688</v>
      </c>
      <c r="E1240" s="2"/>
      <c r="G1240" s="23"/>
    </row>
    <row r="1241" spans="1:7" customFormat="1">
      <c r="A1241" s="4">
        <v>23879</v>
      </c>
      <c r="B1241">
        <v>4</v>
      </c>
      <c r="C1241">
        <f>IFERROR(((VLOOKUP(A1241,'Interest Rates-10yr'!$A$9:$C$15239,2,FALSE))-B1241),C1240)</f>
        <v>0.20999999999999996</v>
      </c>
      <c r="D1241" s="98">
        <f>AVERAGE(C$10:C1241)</f>
        <v>0.83400162337662986</v>
      </c>
      <c r="E1241" s="2"/>
      <c r="G1241" s="23"/>
    </row>
    <row r="1242" spans="1:7" customFormat="1">
      <c r="A1242" s="4">
        <v>23880</v>
      </c>
      <c r="B1242">
        <v>4</v>
      </c>
      <c r="C1242">
        <f>IFERROR(((VLOOKUP(A1242,'Interest Rates-10yr'!$A$9:$C$15239,2,FALSE))-B1242),C1241)</f>
        <v>0.21999999999999975</v>
      </c>
      <c r="D1242" s="98">
        <f>AVERAGE(C$10:C1242)</f>
        <v>0.83350364963504298</v>
      </c>
      <c r="E1242" s="2"/>
      <c r="G1242" s="23"/>
    </row>
    <row r="1243" spans="1:7" customFormat="1">
      <c r="A1243" s="4">
        <v>23881</v>
      </c>
      <c r="B1243">
        <v>4</v>
      </c>
      <c r="C1243">
        <f>IFERROR(((VLOOKUP(A1243,'Interest Rates-10yr'!$A$9:$C$15239,2,FALSE))-B1243),C1242)</f>
        <v>0.21999999999999975</v>
      </c>
      <c r="D1243" s="98">
        <f>AVERAGE(C$10:C1243)</f>
        <v>0.83300648298217828</v>
      </c>
      <c r="E1243" s="2"/>
      <c r="G1243" s="23"/>
    </row>
    <row r="1244" spans="1:7" customFormat="1">
      <c r="A1244" s="4">
        <v>23882</v>
      </c>
      <c r="B1244">
        <v>4.13</v>
      </c>
      <c r="C1244">
        <f>IFERROR(((VLOOKUP(A1244,'Interest Rates-10yr'!$A$9:$C$15239,2,FALSE))-B1244),C1243)</f>
        <v>8.9999999999999858E-2</v>
      </c>
      <c r="D1244" s="98">
        <f>AVERAGE(C$10:C1244)</f>
        <v>0.83240485829960154</v>
      </c>
      <c r="E1244" s="2"/>
      <c r="G1244" s="23"/>
    </row>
    <row r="1245" spans="1:7" customFormat="1">
      <c r="A1245" s="4">
        <v>23883</v>
      </c>
      <c r="B1245">
        <v>4.13</v>
      </c>
      <c r="C1245">
        <f>IFERROR(((VLOOKUP(A1245,'Interest Rates-10yr'!$A$9:$C$15239,2,FALSE))-B1245),C1244)</f>
        <v>8.9999999999999858E-2</v>
      </c>
      <c r="D1245" s="98">
        <f>AVERAGE(C$10:C1245)</f>
        <v>0.83180420711974745</v>
      </c>
      <c r="E1245" s="2"/>
      <c r="G1245" s="23"/>
    </row>
    <row r="1246" spans="1:7" customFormat="1">
      <c r="A1246" s="4">
        <v>23884</v>
      </c>
      <c r="B1246">
        <v>4.13</v>
      </c>
      <c r="C1246">
        <f>IFERROR(((VLOOKUP(A1246,'Interest Rates-10yr'!$A$9:$C$15239,2,FALSE))-B1246),C1245)</f>
        <v>8.9999999999999858E-2</v>
      </c>
      <c r="D1246" s="98">
        <f>AVERAGE(C$10:C1246)</f>
        <v>0.83120452708165549</v>
      </c>
      <c r="E1246" s="2"/>
      <c r="G1246" s="23"/>
    </row>
    <row r="1247" spans="1:7" customFormat="1">
      <c r="A1247" s="4">
        <v>23885</v>
      </c>
      <c r="B1247">
        <v>4.13</v>
      </c>
      <c r="C1247">
        <f>IFERROR(((VLOOKUP(A1247,'Interest Rates-10yr'!$A$9:$C$15239,2,FALSE))-B1247),C1246)</f>
        <v>8.9999999999999858E-2</v>
      </c>
      <c r="D1247" s="98">
        <f>AVERAGE(C$10:C1247)</f>
        <v>0.83060581583199333</v>
      </c>
      <c r="E1247" s="2"/>
      <c r="G1247" s="23"/>
    </row>
    <row r="1248" spans="1:7" customFormat="1">
      <c r="A1248" s="4">
        <v>23886</v>
      </c>
      <c r="B1248">
        <v>4</v>
      </c>
      <c r="C1248">
        <f>IFERROR(((VLOOKUP(A1248,'Interest Rates-10yr'!$A$9:$C$15239,2,FALSE))-B1248),C1247)</f>
        <v>0.21999999999999975</v>
      </c>
      <c r="D1248" s="98">
        <f>AVERAGE(C$10:C1248)</f>
        <v>0.83011299435028874</v>
      </c>
      <c r="E1248" s="2"/>
      <c r="G1248" s="23"/>
    </row>
    <row r="1249" spans="1:7" customFormat="1">
      <c r="A1249" s="4">
        <v>23887</v>
      </c>
      <c r="B1249">
        <v>4.13</v>
      </c>
      <c r="C1249">
        <f>IFERROR(((VLOOKUP(A1249,'Interest Rates-10yr'!$A$9:$C$15239,2,FALSE))-B1249),C1248)</f>
        <v>8.9999999999999858E-2</v>
      </c>
      <c r="D1249" s="98">
        <f>AVERAGE(C$10:C1249)</f>
        <v>0.82951612903226424</v>
      </c>
      <c r="E1249" s="2"/>
      <c r="G1249" s="23"/>
    </row>
    <row r="1250" spans="1:7" customFormat="1">
      <c r="A1250" s="4">
        <v>23888</v>
      </c>
      <c r="B1250">
        <v>4.13</v>
      </c>
      <c r="C1250">
        <f>IFERROR(((VLOOKUP(A1250,'Interest Rates-10yr'!$A$9:$C$15239,2,FALSE))-B1250),C1249)</f>
        <v>8.9999999999999858E-2</v>
      </c>
      <c r="D1250" s="98">
        <f>AVERAGE(C$10:C1250)</f>
        <v>0.82892022562450252</v>
      </c>
      <c r="E1250" s="2"/>
      <c r="G1250" s="23"/>
    </row>
    <row r="1251" spans="1:7" customFormat="1">
      <c r="A1251" s="4">
        <v>23889</v>
      </c>
      <c r="B1251">
        <v>4.13</v>
      </c>
      <c r="C1251">
        <f>IFERROR(((VLOOKUP(A1251,'Interest Rates-10yr'!$A$9:$C$15239,2,FALSE))-B1251),C1250)</f>
        <v>8.9999999999999858E-2</v>
      </c>
      <c r="D1251" s="98">
        <f>AVERAGE(C$10:C1251)</f>
        <v>0.8283252818035487</v>
      </c>
      <c r="E1251" s="2"/>
      <c r="G1251" s="23"/>
    </row>
    <row r="1252" spans="1:7" customFormat="1">
      <c r="A1252" s="4">
        <v>23890</v>
      </c>
      <c r="B1252">
        <v>4.13</v>
      </c>
      <c r="C1252">
        <f>IFERROR(((VLOOKUP(A1252,'Interest Rates-10yr'!$A$9:$C$15239,2,FALSE))-B1252),C1251)</f>
        <v>0.10000000000000053</v>
      </c>
      <c r="D1252" s="98">
        <f>AVERAGE(C$10:C1252)</f>
        <v>0.82773934030571794</v>
      </c>
      <c r="E1252" s="2"/>
      <c r="G1252" s="23"/>
    </row>
    <row r="1253" spans="1:7" customFormat="1">
      <c r="A1253" s="4">
        <v>23891</v>
      </c>
      <c r="B1253">
        <v>4.13</v>
      </c>
      <c r="C1253">
        <f>IFERROR(((VLOOKUP(A1253,'Interest Rates-10yr'!$A$9:$C$15239,2,FALSE))-B1253),C1252)</f>
        <v>0.10000000000000053</v>
      </c>
      <c r="D1253" s="98">
        <f>AVERAGE(C$10:C1253)</f>
        <v>0.82715434083601869</v>
      </c>
      <c r="E1253" s="2"/>
      <c r="G1253" s="23"/>
    </row>
    <row r="1254" spans="1:7" customFormat="1">
      <c r="A1254" s="4">
        <v>23892</v>
      </c>
      <c r="B1254">
        <v>4.13</v>
      </c>
      <c r="C1254">
        <f>IFERROR(((VLOOKUP(A1254,'Interest Rates-10yr'!$A$9:$C$15239,2,FALSE))-B1254),C1253)</f>
        <v>0.10000000000000053</v>
      </c>
      <c r="D1254" s="98">
        <f>AVERAGE(C$10:C1254)</f>
        <v>0.82657028112450381</v>
      </c>
      <c r="E1254" s="2"/>
      <c r="G1254" s="23"/>
    </row>
    <row r="1255" spans="1:7" customFormat="1">
      <c r="A1255" s="4">
        <v>23893</v>
      </c>
      <c r="B1255">
        <v>4.13</v>
      </c>
      <c r="C1255">
        <f>IFERROR(((VLOOKUP(A1255,'Interest Rates-10yr'!$A$9:$C$15239,2,FALSE))-B1255),C1254)</f>
        <v>0.10000000000000053</v>
      </c>
      <c r="D1255" s="98">
        <f>AVERAGE(C$10:C1255)</f>
        <v>0.82598715890851293</v>
      </c>
      <c r="E1255" s="2"/>
      <c r="G1255" s="23"/>
    </row>
    <row r="1256" spans="1:7" customFormat="1">
      <c r="A1256" s="4">
        <v>23894</v>
      </c>
      <c r="B1256">
        <v>4.13</v>
      </c>
      <c r="C1256">
        <f>IFERROR(((VLOOKUP(A1256,'Interest Rates-10yr'!$A$9:$C$15239,2,FALSE))-B1256),C1255)</f>
        <v>0.10000000000000053</v>
      </c>
      <c r="D1256" s="98">
        <f>AVERAGE(C$10:C1256)</f>
        <v>0.82540497193264395</v>
      </c>
      <c r="E1256" s="2"/>
      <c r="G1256" s="23"/>
    </row>
    <row r="1257" spans="1:7" customFormat="1">
      <c r="A1257" s="4">
        <v>23895</v>
      </c>
      <c r="B1257">
        <v>4</v>
      </c>
      <c r="C1257">
        <f>IFERROR(((VLOOKUP(A1257,'Interest Rates-10yr'!$A$9:$C$15239,2,FALSE))-B1257),C1256)</f>
        <v>0.23000000000000043</v>
      </c>
      <c r="D1257" s="98">
        <f>AVERAGE(C$10:C1257)</f>
        <v>0.82492788461539024</v>
      </c>
      <c r="E1257" s="2"/>
      <c r="G1257" s="23"/>
    </row>
    <row r="1258" spans="1:7" customFormat="1">
      <c r="A1258" s="4">
        <v>23896</v>
      </c>
      <c r="B1258">
        <v>4.13</v>
      </c>
      <c r="C1258">
        <f>IFERROR(((VLOOKUP(A1258,'Interest Rates-10yr'!$A$9:$C$15239,2,FALSE))-B1258),C1257)</f>
        <v>0.10000000000000053</v>
      </c>
      <c r="D1258" s="98">
        <f>AVERAGE(C$10:C1258)</f>
        <v>0.8243474779823915</v>
      </c>
      <c r="E1258" s="2"/>
      <c r="G1258" s="23"/>
    </row>
    <row r="1259" spans="1:7" customFormat="1">
      <c r="A1259" s="4">
        <v>23897</v>
      </c>
      <c r="B1259">
        <v>4.13</v>
      </c>
      <c r="C1259">
        <f>IFERROR(((VLOOKUP(A1259,'Interest Rates-10yr'!$A$9:$C$15239,2,FALSE))-B1259),C1258)</f>
        <v>0.10000000000000053</v>
      </c>
      <c r="D1259" s="98">
        <f>AVERAGE(C$10:C1259)</f>
        <v>0.8237680000000055</v>
      </c>
      <c r="E1259" s="2"/>
      <c r="G1259" s="23"/>
    </row>
    <row r="1260" spans="1:7" customFormat="1">
      <c r="A1260" s="4">
        <v>23898</v>
      </c>
      <c r="B1260">
        <v>4.13</v>
      </c>
      <c r="C1260">
        <f>IFERROR(((VLOOKUP(A1260,'Interest Rates-10yr'!$A$9:$C$15239,2,FALSE))-B1260),C1259)</f>
        <v>0.10000000000000053</v>
      </c>
      <c r="D1260" s="98">
        <f>AVERAGE(C$10:C1260)</f>
        <v>0.82318944844125241</v>
      </c>
      <c r="E1260" s="2"/>
      <c r="G1260" s="23"/>
    </row>
    <row r="1261" spans="1:7" customFormat="1">
      <c r="A1261" s="4">
        <v>23899</v>
      </c>
      <c r="B1261">
        <v>4.13</v>
      </c>
      <c r="C1261">
        <f>IFERROR(((VLOOKUP(A1261,'Interest Rates-10yr'!$A$9:$C$15239,2,FALSE))-B1261),C1260)</f>
        <v>0.10000000000000053</v>
      </c>
      <c r="D1261" s="98">
        <f>AVERAGE(C$10:C1261)</f>
        <v>0.82261182108626729</v>
      </c>
      <c r="E1261" s="2"/>
      <c r="G1261" s="23"/>
    </row>
    <row r="1262" spans="1:7" customFormat="1">
      <c r="A1262" s="4">
        <v>23900</v>
      </c>
      <c r="B1262">
        <v>4.13</v>
      </c>
      <c r="C1262">
        <f>IFERROR(((VLOOKUP(A1262,'Interest Rates-10yr'!$A$9:$C$15239,2,FALSE))-B1262),C1261)</f>
        <v>0.10000000000000053</v>
      </c>
      <c r="D1262" s="98">
        <f>AVERAGE(C$10:C1262)</f>
        <v>0.82203511572227184</v>
      </c>
      <c r="E1262" s="2"/>
      <c r="G1262" s="23"/>
    </row>
    <row r="1263" spans="1:7" customFormat="1">
      <c r="A1263" s="4">
        <v>23901</v>
      </c>
      <c r="B1263">
        <v>4</v>
      </c>
      <c r="C1263">
        <f>IFERROR(((VLOOKUP(A1263,'Interest Rates-10yr'!$A$9:$C$15239,2,FALSE))-B1263),C1262)</f>
        <v>0.23000000000000043</v>
      </c>
      <c r="D1263" s="98">
        <f>AVERAGE(C$10:C1263)</f>
        <v>0.82156299840510894</v>
      </c>
      <c r="E1263" s="2"/>
      <c r="G1263" s="23"/>
    </row>
    <row r="1264" spans="1:7" customFormat="1">
      <c r="A1264" s="4">
        <v>23902</v>
      </c>
      <c r="B1264">
        <v>4.13</v>
      </c>
      <c r="C1264">
        <f>IFERROR(((VLOOKUP(A1264,'Interest Rates-10yr'!$A$9:$C$15239,2,FALSE))-B1264),C1263)</f>
        <v>0.10000000000000053</v>
      </c>
      <c r="D1264" s="98">
        <f>AVERAGE(C$10:C1264)</f>
        <v>0.82098804780877011</v>
      </c>
      <c r="E1264" s="2"/>
      <c r="G1264" s="23"/>
    </row>
    <row r="1265" spans="1:7" customFormat="1">
      <c r="A1265" s="4">
        <v>23903</v>
      </c>
      <c r="B1265">
        <v>4.13</v>
      </c>
      <c r="C1265">
        <f>IFERROR(((VLOOKUP(A1265,'Interest Rates-10yr'!$A$9:$C$15239,2,FALSE))-B1265),C1264)</f>
        <v>0.10000000000000053</v>
      </c>
      <c r="D1265" s="98">
        <f>AVERAGE(C$10:C1265)</f>
        <v>0.82041401273885861</v>
      </c>
      <c r="E1265" s="2"/>
      <c r="G1265" s="23"/>
    </row>
    <row r="1266" spans="1:7" customFormat="1">
      <c r="A1266" s="4">
        <v>23904</v>
      </c>
      <c r="B1266">
        <v>4.13</v>
      </c>
      <c r="C1266">
        <f>IFERROR(((VLOOKUP(A1266,'Interest Rates-10yr'!$A$9:$C$15239,2,FALSE))-B1266),C1265)</f>
        <v>0.10000000000000053</v>
      </c>
      <c r="D1266" s="98">
        <f>AVERAGE(C$10:C1266)</f>
        <v>0.81984089101034707</v>
      </c>
      <c r="E1266" s="2"/>
      <c r="G1266" s="23"/>
    </row>
    <row r="1267" spans="1:7" customFormat="1">
      <c r="A1267" s="4">
        <v>23905</v>
      </c>
      <c r="B1267">
        <v>4.13</v>
      </c>
      <c r="C1267">
        <f>IFERROR(((VLOOKUP(A1267,'Interest Rates-10yr'!$A$9:$C$15239,2,FALSE))-B1267),C1266)</f>
        <v>0.10000000000000053</v>
      </c>
      <c r="D1267" s="98">
        <f>AVERAGE(C$10:C1267)</f>
        <v>0.81926868044515599</v>
      </c>
      <c r="E1267" s="2"/>
      <c r="G1267" s="23"/>
    </row>
    <row r="1268" spans="1:7" customFormat="1">
      <c r="A1268" s="4">
        <v>23906</v>
      </c>
      <c r="B1268">
        <v>4.13</v>
      </c>
      <c r="C1268">
        <f>IFERROR(((VLOOKUP(A1268,'Interest Rates-10yr'!$A$9:$C$15239,2,FALSE))-B1268),C1267)</f>
        <v>0.10000000000000053</v>
      </c>
      <c r="D1268" s="98">
        <f>AVERAGE(C$10:C1268)</f>
        <v>0.81869737887212557</v>
      </c>
      <c r="E1268" s="2"/>
      <c r="G1268" s="23"/>
    </row>
    <row r="1269" spans="1:7" customFormat="1">
      <c r="A1269" s="4">
        <v>23907</v>
      </c>
      <c r="B1269">
        <v>4.13</v>
      </c>
      <c r="C1269">
        <f>IFERROR(((VLOOKUP(A1269,'Interest Rates-10yr'!$A$9:$C$15239,2,FALSE))-B1269),C1268)</f>
        <v>8.0000000000000071E-2</v>
      </c>
      <c r="D1269" s="98">
        <f>AVERAGE(C$10:C1269)</f>
        <v>0.8181111111111159</v>
      </c>
      <c r="E1269" s="2"/>
      <c r="G1269" s="23"/>
    </row>
    <row r="1270" spans="1:7" customFormat="1">
      <c r="A1270" s="4">
        <v>23908</v>
      </c>
      <c r="B1270">
        <v>4.13</v>
      </c>
      <c r="C1270">
        <f>IFERROR(((VLOOKUP(A1270,'Interest Rates-10yr'!$A$9:$C$15239,2,FALSE))-B1270),C1269)</f>
        <v>8.0000000000000071E-2</v>
      </c>
      <c r="D1270" s="98">
        <f>AVERAGE(C$10:C1270)</f>
        <v>0.81752577319588104</v>
      </c>
      <c r="E1270" s="2"/>
      <c r="G1270" s="23"/>
    </row>
    <row r="1271" spans="1:7" customFormat="1">
      <c r="A1271" s="4">
        <v>23909</v>
      </c>
      <c r="B1271">
        <v>4.13</v>
      </c>
      <c r="C1271">
        <f>IFERROR(((VLOOKUP(A1271,'Interest Rates-10yr'!$A$9:$C$15239,2,FALSE))-B1271),C1270)</f>
        <v>8.0000000000000071E-2</v>
      </c>
      <c r="D1271" s="98">
        <f>AVERAGE(C$10:C1271)</f>
        <v>0.81694136291601105</v>
      </c>
      <c r="E1271" s="2"/>
      <c r="G1271" s="23"/>
    </row>
    <row r="1272" spans="1:7" customFormat="1">
      <c r="A1272" s="4">
        <v>23910</v>
      </c>
      <c r="B1272">
        <v>4.13</v>
      </c>
      <c r="C1272">
        <f>IFERROR(((VLOOKUP(A1272,'Interest Rates-10yr'!$A$9:$C$15239,2,FALSE))-B1272),C1271)</f>
        <v>8.0000000000000071E-2</v>
      </c>
      <c r="D1272" s="98">
        <f>AVERAGE(C$10:C1272)</f>
        <v>0.81635787806809645</v>
      </c>
      <c r="E1272" s="2"/>
      <c r="G1272" s="23"/>
    </row>
    <row r="1273" spans="1:7" customFormat="1">
      <c r="A1273" s="4">
        <v>23911</v>
      </c>
      <c r="B1273">
        <v>4.13</v>
      </c>
      <c r="C1273">
        <f>IFERROR(((VLOOKUP(A1273,'Interest Rates-10yr'!$A$9:$C$15239,2,FALSE))-B1273),C1272)</f>
        <v>8.0000000000000071E-2</v>
      </c>
      <c r="D1273" s="98">
        <f>AVERAGE(C$10:C1273)</f>
        <v>0.81577531645570078</v>
      </c>
      <c r="E1273" s="2"/>
      <c r="G1273" s="23"/>
    </row>
    <row r="1274" spans="1:7" customFormat="1">
      <c r="A1274" s="4">
        <v>23912</v>
      </c>
      <c r="B1274">
        <v>4.13</v>
      </c>
      <c r="C1274">
        <f>IFERROR(((VLOOKUP(A1274,'Interest Rates-10yr'!$A$9:$C$15239,2,FALSE))-B1274),C1273)</f>
        <v>8.0000000000000071E-2</v>
      </c>
      <c r="D1274" s="98">
        <f>AVERAGE(C$10:C1274)</f>
        <v>0.81519367588933256</v>
      </c>
      <c r="E1274" s="2"/>
      <c r="G1274" s="23"/>
    </row>
    <row r="1275" spans="1:7" customFormat="1">
      <c r="A1275" s="4">
        <v>23913</v>
      </c>
      <c r="B1275">
        <v>4.13</v>
      </c>
      <c r="C1275">
        <f>IFERROR(((VLOOKUP(A1275,'Interest Rates-10yr'!$A$9:$C$15239,2,FALSE))-B1275),C1274)</f>
        <v>8.0000000000000071E-2</v>
      </c>
      <c r="D1275" s="98">
        <f>AVERAGE(C$10:C1275)</f>
        <v>0.81461295418641833</v>
      </c>
      <c r="E1275" s="2"/>
      <c r="G1275" s="23"/>
    </row>
    <row r="1276" spans="1:7" customFormat="1">
      <c r="A1276" s="4">
        <v>23914</v>
      </c>
      <c r="B1276">
        <v>4.13</v>
      </c>
      <c r="C1276">
        <f>IFERROR(((VLOOKUP(A1276,'Interest Rates-10yr'!$A$9:$C$15239,2,FALSE))-B1276),C1275)</f>
        <v>7.0000000000000284E-2</v>
      </c>
      <c r="D1276" s="98">
        <f>AVERAGE(C$10:C1276)</f>
        <v>0.81402525651144875</v>
      </c>
      <c r="E1276" s="2"/>
      <c r="G1276" s="23"/>
    </row>
    <row r="1277" spans="1:7" customFormat="1">
      <c r="A1277" s="4">
        <v>23915</v>
      </c>
      <c r="B1277">
        <v>4</v>
      </c>
      <c r="C1277">
        <f>IFERROR(((VLOOKUP(A1277,'Interest Rates-10yr'!$A$9:$C$15239,2,FALSE))-B1277),C1276)</f>
        <v>0.20000000000000018</v>
      </c>
      <c r="D1277" s="98">
        <f>AVERAGE(C$10:C1277)</f>
        <v>0.81354100946372687</v>
      </c>
      <c r="E1277" s="2"/>
      <c r="G1277" s="23"/>
    </row>
    <row r="1278" spans="1:7" customFormat="1">
      <c r="A1278" s="4">
        <v>23916</v>
      </c>
      <c r="B1278">
        <v>2</v>
      </c>
      <c r="C1278">
        <f>IFERROR(((VLOOKUP(A1278,'Interest Rates-10yr'!$A$9:$C$15239,2,FALSE))-B1278),C1277)</f>
        <v>2.2000000000000002</v>
      </c>
      <c r="D1278" s="98">
        <f>AVERAGE(C$10:C1278)</f>
        <v>0.81463356973995715</v>
      </c>
      <c r="E1278" s="2"/>
      <c r="G1278" s="23"/>
    </row>
    <row r="1279" spans="1:7" customFormat="1">
      <c r="A1279" s="4">
        <v>23917</v>
      </c>
      <c r="B1279">
        <v>4.13</v>
      </c>
      <c r="C1279">
        <f>IFERROR(((VLOOKUP(A1279,'Interest Rates-10yr'!$A$9:$C$15239,2,FALSE))-B1279),C1278)</f>
        <v>6.0000000000000497E-2</v>
      </c>
      <c r="D1279" s="98">
        <f>AVERAGE(C$10:C1279)</f>
        <v>0.81403937007874461</v>
      </c>
      <c r="E1279" s="2"/>
      <c r="G1279" s="23"/>
    </row>
    <row r="1280" spans="1:7" customFormat="1">
      <c r="A1280" s="4">
        <v>23918</v>
      </c>
      <c r="B1280">
        <v>4.13</v>
      </c>
      <c r="C1280">
        <f>IFERROR(((VLOOKUP(A1280,'Interest Rates-10yr'!$A$9:$C$15239,2,FALSE))-B1280),C1279)</f>
        <v>6.0000000000000497E-2</v>
      </c>
      <c r="D1280" s="98">
        <f>AVERAGE(C$10:C1280)</f>
        <v>0.81344610542880058</v>
      </c>
      <c r="E1280" s="2"/>
      <c r="G1280" s="23"/>
    </row>
    <row r="1281" spans="1:7" customFormat="1">
      <c r="A1281" s="4">
        <v>23919</v>
      </c>
      <c r="B1281">
        <v>4.13</v>
      </c>
      <c r="C1281">
        <f>IFERROR(((VLOOKUP(A1281,'Interest Rates-10yr'!$A$9:$C$15239,2,FALSE))-B1281),C1280)</f>
        <v>6.0000000000000497E-2</v>
      </c>
      <c r="D1281" s="98">
        <f>AVERAGE(C$10:C1281)</f>
        <v>0.81285377358490996</v>
      </c>
      <c r="E1281" s="2"/>
      <c r="G1281" s="23"/>
    </row>
    <row r="1282" spans="1:7" customFormat="1">
      <c r="A1282" s="4">
        <v>23920</v>
      </c>
      <c r="B1282">
        <v>4.13</v>
      </c>
      <c r="C1282">
        <f>IFERROR(((VLOOKUP(A1282,'Interest Rates-10yr'!$A$9:$C$15239,2,FALSE))-B1282),C1281)</f>
        <v>6.0000000000000497E-2</v>
      </c>
      <c r="D1282" s="98">
        <f>AVERAGE(C$10:C1282)</f>
        <v>0.81226237234878673</v>
      </c>
      <c r="E1282" s="2"/>
      <c r="G1282" s="23"/>
    </row>
    <row r="1283" spans="1:7" customFormat="1">
      <c r="A1283" s="4">
        <v>23921</v>
      </c>
      <c r="B1283">
        <v>4.13</v>
      </c>
      <c r="C1283">
        <f>IFERROR(((VLOOKUP(A1283,'Interest Rates-10yr'!$A$9:$C$15239,2,FALSE))-B1283),C1282)</f>
        <v>6.0000000000000497E-2</v>
      </c>
      <c r="D1283" s="98">
        <f>AVERAGE(C$10:C1283)</f>
        <v>0.81167189952904661</v>
      </c>
      <c r="E1283" s="2"/>
      <c r="G1283" s="23"/>
    </row>
    <row r="1284" spans="1:7" customFormat="1">
      <c r="A1284" s="4">
        <v>23922</v>
      </c>
      <c r="B1284">
        <v>4.13</v>
      </c>
      <c r="C1284">
        <f>IFERROR(((VLOOKUP(A1284,'Interest Rates-10yr'!$A$9:$C$15239,2,FALSE))-B1284),C1283)</f>
        <v>7.0000000000000284E-2</v>
      </c>
      <c r="D1284" s="98">
        <f>AVERAGE(C$10:C1284)</f>
        <v>0.81109019607843558</v>
      </c>
      <c r="E1284" s="2"/>
      <c r="G1284" s="23"/>
    </row>
    <row r="1285" spans="1:7" customFormat="1">
      <c r="A1285" s="4">
        <v>23923</v>
      </c>
      <c r="B1285">
        <v>4.13</v>
      </c>
      <c r="C1285">
        <f>IFERROR(((VLOOKUP(A1285,'Interest Rates-10yr'!$A$9:$C$15239,2,FALSE))-B1285),C1284)</f>
        <v>7.0000000000000284E-2</v>
      </c>
      <c r="D1285" s="98">
        <f>AVERAGE(C$10:C1285)</f>
        <v>0.81050940438871888</v>
      </c>
      <c r="E1285" s="2"/>
      <c r="G1285" s="23"/>
    </row>
    <row r="1286" spans="1:7" customFormat="1">
      <c r="A1286" s="4">
        <v>23924</v>
      </c>
      <c r="B1286">
        <v>4.13</v>
      </c>
      <c r="C1286">
        <f>IFERROR(((VLOOKUP(A1286,'Interest Rates-10yr'!$A$9:$C$15239,2,FALSE))-B1286),C1285)</f>
        <v>7.0000000000000284E-2</v>
      </c>
      <c r="D1286" s="98">
        <f>AVERAGE(C$10:C1286)</f>
        <v>0.80992952231793669</v>
      </c>
      <c r="E1286" s="2"/>
      <c r="G1286" s="23"/>
    </row>
    <row r="1287" spans="1:7" customFormat="1">
      <c r="A1287" s="4">
        <v>23925</v>
      </c>
      <c r="B1287">
        <v>4.13</v>
      </c>
      <c r="C1287">
        <f>IFERROR(((VLOOKUP(A1287,'Interest Rates-10yr'!$A$9:$C$15239,2,FALSE))-B1287),C1286)</f>
        <v>8.0000000000000071E-2</v>
      </c>
      <c r="D1287" s="98">
        <f>AVERAGE(C$10:C1287)</f>
        <v>0.80935837245696807</v>
      </c>
      <c r="E1287" s="2"/>
      <c r="G1287" s="23"/>
    </row>
    <row r="1288" spans="1:7" customFormat="1">
      <c r="A1288" s="4">
        <v>23926</v>
      </c>
      <c r="B1288">
        <v>4.13</v>
      </c>
      <c r="C1288">
        <f>IFERROR(((VLOOKUP(A1288,'Interest Rates-10yr'!$A$9:$C$15239,2,FALSE))-B1288),C1287)</f>
        <v>8.0000000000000071E-2</v>
      </c>
      <c r="D1288" s="98">
        <f>AVERAGE(C$10:C1288)</f>
        <v>0.80878811571540665</v>
      </c>
      <c r="E1288" s="2"/>
      <c r="G1288" s="23"/>
    </row>
    <row r="1289" spans="1:7" customFormat="1">
      <c r="A1289" s="4">
        <v>23927</v>
      </c>
      <c r="B1289">
        <v>4.13</v>
      </c>
      <c r="C1289">
        <f>IFERROR(((VLOOKUP(A1289,'Interest Rates-10yr'!$A$9:$C$15239,2,FALSE))-B1289),C1288)</f>
        <v>8.0000000000000071E-2</v>
      </c>
      <c r="D1289" s="98">
        <f>AVERAGE(C$10:C1289)</f>
        <v>0.80821875000000387</v>
      </c>
      <c r="E1289" s="2"/>
      <c r="G1289" s="23"/>
    </row>
    <row r="1290" spans="1:7" customFormat="1">
      <c r="A1290" s="4">
        <v>23928</v>
      </c>
      <c r="B1290">
        <v>4.13</v>
      </c>
      <c r="C1290">
        <f>IFERROR(((VLOOKUP(A1290,'Interest Rates-10yr'!$A$9:$C$15239,2,FALSE))-B1290),C1289)</f>
        <v>8.0000000000000071E-2</v>
      </c>
      <c r="D1290" s="98">
        <f>AVERAGE(C$10:C1290)</f>
        <v>0.80765027322404759</v>
      </c>
      <c r="E1290" s="2"/>
      <c r="G1290" s="23"/>
    </row>
    <row r="1291" spans="1:7" customFormat="1">
      <c r="A1291" s="4">
        <v>23929</v>
      </c>
      <c r="B1291">
        <v>4.13</v>
      </c>
      <c r="C1291">
        <f>IFERROR(((VLOOKUP(A1291,'Interest Rates-10yr'!$A$9:$C$15239,2,FALSE))-B1291),C1290)</f>
        <v>8.0000000000000071E-2</v>
      </c>
      <c r="D1291" s="98">
        <f>AVERAGE(C$10:C1291)</f>
        <v>0.80708268330733601</v>
      </c>
      <c r="E1291" s="2"/>
      <c r="G1291" s="23"/>
    </row>
    <row r="1292" spans="1:7" customFormat="1">
      <c r="A1292" s="4">
        <v>23930</v>
      </c>
      <c r="B1292">
        <v>4.13</v>
      </c>
      <c r="C1292">
        <f>IFERROR(((VLOOKUP(A1292,'Interest Rates-10yr'!$A$9:$C$15239,2,FALSE))-B1292),C1291)</f>
        <v>8.0000000000000071E-2</v>
      </c>
      <c r="D1292" s="98">
        <f>AVERAGE(C$10:C1292)</f>
        <v>0.80651597817615339</v>
      </c>
      <c r="E1292" s="2"/>
      <c r="G1292" s="23"/>
    </row>
    <row r="1293" spans="1:7" customFormat="1">
      <c r="A1293" s="4">
        <v>23931</v>
      </c>
      <c r="B1293">
        <v>4.13</v>
      </c>
      <c r="C1293">
        <f>IFERROR(((VLOOKUP(A1293,'Interest Rates-10yr'!$A$9:$C$15239,2,FALSE))-B1293),C1292)</f>
        <v>7.0000000000000284E-2</v>
      </c>
      <c r="D1293" s="98">
        <f>AVERAGE(C$10:C1293)</f>
        <v>0.80594236760124982</v>
      </c>
      <c r="E1293" s="2"/>
      <c r="G1293" s="23"/>
    </row>
    <row r="1294" spans="1:7" customFormat="1">
      <c r="A1294" s="4">
        <v>23932</v>
      </c>
      <c r="B1294">
        <v>4.13</v>
      </c>
      <c r="C1294">
        <f>IFERROR(((VLOOKUP(A1294,'Interest Rates-10yr'!$A$9:$C$15239,2,FALSE))-B1294),C1293)</f>
        <v>8.0000000000000071E-2</v>
      </c>
      <c r="D1294" s="98">
        <f>AVERAGE(C$10:C1294)</f>
        <v>0.80537743190661837</v>
      </c>
      <c r="E1294" s="2"/>
      <c r="G1294" s="23"/>
    </row>
    <row r="1295" spans="1:7" customFormat="1">
      <c r="A1295" s="4">
        <v>23933</v>
      </c>
      <c r="B1295">
        <v>4.13</v>
      </c>
      <c r="C1295">
        <f>IFERROR(((VLOOKUP(A1295,'Interest Rates-10yr'!$A$9:$C$15239,2,FALSE))-B1295),C1294)</f>
        <v>8.0000000000000071E-2</v>
      </c>
      <c r="D1295" s="98">
        <f>AVERAGE(C$10:C1295)</f>
        <v>0.80481337480560233</v>
      </c>
      <c r="E1295" s="2"/>
      <c r="G1295" s="23"/>
    </row>
    <row r="1296" spans="1:7" customFormat="1">
      <c r="A1296" s="4">
        <v>23934</v>
      </c>
      <c r="B1296">
        <v>4.13</v>
      </c>
      <c r="C1296">
        <f>IFERROR(((VLOOKUP(A1296,'Interest Rates-10yr'!$A$9:$C$15239,2,FALSE))-B1296),C1295)</f>
        <v>8.0000000000000071E-2</v>
      </c>
      <c r="D1296" s="98">
        <f>AVERAGE(C$10:C1296)</f>
        <v>0.80425019425019773</v>
      </c>
      <c r="E1296" s="2"/>
      <c r="G1296" s="23"/>
    </row>
    <row r="1297" spans="1:7" customFormat="1">
      <c r="A1297" s="4">
        <v>23935</v>
      </c>
      <c r="B1297">
        <v>4.13</v>
      </c>
      <c r="C1297">
        <f>IFERROR(((VLOOKUP(A1297,'Interest Rates-10yr'!$A$9:$C$15239,2,FALSE))-B1297),C1296)</f>
        <v>8.0000000000000071E-2</v>
      </c>
      <c r="D1297" s="98">
        <f>AVERAGE(C$10:C1297)</f>
        <v>0.80368788819876114</v>
      </c>
      <c r="E1297" s="2"/>
      <c r="G1297" s="23"/>
    </row>
    <row r="1298" spans="1:7" customFormat="1">
      <c r="A1298" s="4">
        <v>23936</v>
      </c>
      <c r="B1298">
        <v>4</v>
      </c>
      <c r="C1298">
        <f>IFERROR(((VLOOKUP(A1298,'Interest Rates-10yr'!$A$9:$C$15239,2,FALSE))-B1298),C1297)</f>
        <v>0.20999999999999996</v>
      </c>
      <c r="D1298" s="98">
        <f>AVERAGE(C$10:C1298)</f>
        <v>0.80322730799069386</v>
      </c>
      <c r="E1298" s="2"/>
      <c r="G1298" s="23"/>
    </row>
    <row r="1299" spans="1:7" customFormat="1">
      <c r="A1299" s="4">
        <v>23937</v>
      </c>
      <c r="B1299">
        <v>4</v>
      </c>
      <c r="C1299">
        <f>IFERROR(((VLOOKUP(A1299,'Interest Rates-10yr'!$A$9:$C$15239,2,FALSE))-B1299),C1298)</f>
        <v>0.20999999999999996</v>
      </c>
      <c r="D1299" s="98">
        <f>AVERAGE(C$10:C1299)</f>
        <v>0.80276744186046856</v>
      </c>
      <c r="E1299" s="2"/>
      <c r="G1299" s="23"/>
    </row>
    <row r="1300" spans="1:7" customFormat="1">
      <c r="A1300" s="4">
        <v>23938</v>
      </c>
      <c r="B1300">
        <v>4.13</v>
      </c>
      <c r="C1300">
        <f>IFERROR(((VLOOKUP(A1300,'Interest Rates-10yr'!$A$9:$C$15239,2,FALSE))-B1300),C1299)</f>
        <v>7.0000000000000284E-2</v>
      </c>
      <c r="D1300" s="98">
        <f>AVERAGE(C$10:C1300)</f>
        <v>0.80219984508133568</v>
      </c>
      <c r="E1300" s="2"/>
      <c r="G1300" s="23"/>
    </row>
    <row r="1301" spans="1:7" customFormat="1">
      <c r="A1301" s="4">
        <v>23939</v>
      </c>
      <c r="B1301">
        <v>4.13</v>
      </c>
      <c r="C1301">
        <f>IFERROR(((VLOOKUP(A1301,'Interest Rates-10yr'!$A$9:$C$15239,2,FALSE))-B1301),C1300)</f>
        <v>7.0000000000000284E-2</v>
      </c>
      <c r="D1301" s="98">
        <f>AVERAGE(C$10:C1301)</f>
        <v>0.80163312693498789</v>
      </c>
      <c r="E1301" s="2"/>
      <c r="G1301" s="23"/>
    </row>
    <row r="1302" spans="1:7" customFormat="1">
      <c r="A1302" s="4">
        <v>23940</v>
      </c>
      <c r="B1302">
        <v>4.13</v>
      </c>
      <c r="C1302">
        <f>IFERROR(((VLOOKUP(A1302,'Interest Rates-10yr'!$A$9:$C$15239,2,FALSE))-B1302),C1301)</f>
        <v>7.0000000000000284E-2</v>
      </c>
      <c r="D1302" s="98">
        <f>AVERAGE(C$10:C1302)</f>
        <v>0.80106728538283389</v>
      </c>
      <c r="E1302" s="2"/>
      <c r="G1302" s="23"/>
    </row>
    <row r="1303" spans="1:7" customFormat="1">
      <c r="A1303" s="4">
        <v>23941</v>
      </c>
      <c r="B1303">
        <v>4.13</v>
      </c>
      <c r="C1303">
        <f>IFERROR(((VLOOKUP(A1303,'Interest Rates-10yr'!$A$9:$C$15239,2,FALSE))-B1303),C1302)</f>
        <v>7.0000000000000284E-2</v>
      </c>
      <c r="D1303" s="98">
        <f>AVERAGE(C$10:C1303)</f>
        <v>0.80050231839258446</v>
      </c>
      <c r="E1303" s="2"/>
      <c r="G1303" s="23"/>
    </row>
    <row r="1304" spans="1:7" customFormat="1">
      <c r="A1304" s="4">
        <v>23942</v>
      </c>
      <c r="B1304">
        <v>4</v>
      </c>
      <c r="C1304">
        <f>IFERROR(((VLOOKUP(A1304,'Interest Rates-10yr'!$A$9:$C$15239,2,FALSE))-B1304),C1303)</f>
        <v>0.20000000000000018</v>
      </c>
      <c r="D1304" s="98">
        <f>AVERAGE(C$10:C1304)</f>
        <v>0.80003861003861332</v>
      </c>
      <c r="E1304" s="2"/>
      <c r="G1304" s="23"/>
    </row>
    <row r="1305" spans="1:7" customFormat="1">
      <c r="A1305" s="4">
        <v>23943</v>
      </c>
      <c r="B1305">
        <v>4</v>
      </c>
      <c r="C1305">
        <f>IFERROR(((VLOOKUP(A1305,'Interest Rates-10yr'!$A$9:$C$15239,2,FALSE))-B1305),C1304)</f>
        <v>0.20000000000000018</v>
      </c>
      <c r="D1305" s="98">
        <f>AVERAGE(C$10:C1305)</f>
        <v>0.79957561728395399</v>
      </c>
      <c r="E1305" s="2"/>
      <c r="G1305" s="23"/>
    </row>
    <row r="1306" spans="1:7" customFormat="1">
      <c r="A1306" s="4">
        <v>23944</v>
      </c>
      <c r="B1306">
        <v>3.75</v>
      </c>
      <c r="C1306">
        <f>IFERROR(((VLOOKUP(A1306,'Interest Rates-10yr'!$A$9:$C$15239,2,FALSE))-B1306),C1305)</f>
        <v>0.45000000000000018</v>
      </c>
      <c r="D1306" s="98">
        <f>AVERAGE(C$10:C1306)</f>
        <v>0.79930609097918615</v>
      </c>
      <c r="E1306" s="2"/>
      <c r="G1306" s="23"/>
    </row>
    <row r="1307" spans="1:7" customFormat="1">
      <c r="A1307" s="4">
        <v>23945</v>
      </c>
      <c r="B1307">
        <v>4.13</v>
      </c>
      <c r="C1307">
        <f>IFERROR(((VLOOKUP(A1307,'Interest Rates-10yr'!$A$9:$C$15239,2,FALSE))-B1307),C1306)</f>
        <v>7.0000000000000284E-2</v>
      </c>
      <c r="D1307" s="98">
        <f>AVERAGE(C$10:C1307)</f>
        <v>0.79874422187981842</v>
      </c>
      <c r="E1307" s="2"/>
      <c r="G1307" s="23"/>
    </row>
    <row r="1308" spans="1:7" customFormat="1">
      <c r="A1308" s="4">
        <v>23946</v>
      </c>
      <c r="B1308">
        <v>4.13</v>
      </c>
      <c r="C1308">
        <f>IFERROR(((VLOOKUP(A1308,'Interest Rates-10yr'!$A$9:$C$15239,2,FALSE))-B1308),C1307)</f>
        <v>7.0000000000000284E-2</v>
      </c>
      <c r="D1308" s="98">
        <f>AVERAGE(C$10:C1308)</f>
        <v>0.79818321785989543</v>
      </c>
      <c r="E1308" s="2"/>
      <c r="G1308" s="23"/>
    </row>
    <row r="1309" spans="1:7" customFormat="1">
      <c r="A1309" s="4">
        <v>23947</v>
      </c>
      <c r="B1309">
        <v>4.13</v>
      </c>
      <c r="C1309">
        <f>IFERROR(((VLOOKUP(A1309,'Interest Rates-10yr'!$A$9:$C$15239,2,FALSE))-B1309),C1308)</f>
        <v>7.0000000000000284E-2</v>
      </c>
      <c r="D1309" s="98">
        <f>AVERAGE(C$10:C1309)</f>
        <v>0.7976230769230801</v>
      </c>
      <c r="E1309" s="2"/>
      <c r="G1309" s="23"/>
    </row>
    <row r="1310" spans="1:7" customFormat="1">
      <c r="A1310" s="4">
        <v>23948</v>
      </c>
      <c r="B1310">
        <v>4.13</v>
      </c>
      <c r="C1310">
        <f>IFERROR(((VLOOKUP(A1310,'Interest Rates-10yr'!$A$9:$C$15239,2,FALSE))-B1310),C1309)</f>
        <v>7.0000000000000284E-2</v>
      </c>
      <c r="D1310" s="98">
        <f>AVERAGE(C$10:C1310)</f>
        <v>0.79706379707917308</v>
      </c>
      <c r="E1310" s="2"/>
      <c r="G1310" s="23"/>
    </row>
    <row r="1311" spans="1:7" customFormat="1">
      <c r="A1311" s="4">
        <v>23949</v>
      </c>
      <c r="B1311">
        <v>4</v>
      </c>
      <c r="C1311">
        <f>IFERROR(((VLOOKUP(A1311,'Interest Rates-10yr'!$A$9:$C$15239,2,FALSE))-B1311),C1310)</f>
        <v>0.20000000000000018</v>
      </c>
      <c r="D1311" s="98">
        <f>AVERAGE(C$10:C1311)</f>
        <v>0.79660522273425816</v>
      </c>
      <c r="E1311" s="2"/>
      <c r="G1311" s="23"/>
    </row>
    <row r="1312" spans="1:7" customFormat="1">
      <c r="A1312" s="4">
        <v>23950</v>
      </c>
      <c r="B1312">
        <v>4</v>
      </c>
      <c r="C1312">
        <f>IFERROR(((VLOOKUP(A1312,'Interest Rates-10yr'!$A$9:$C$15239,2,FALSE))-B1312),C1311)</f>
        <v>0.20000000000000018</v>
      </c>
      <c r="D1312" s="98">
        <f>AVERAGE(C$10:C1312)</f>
        <v>0.79614735226400934</v>
      </c>
      <c r="E1312" s="2"/>
      <c r="G1312" s="23"/>
    </row>
    <row r="1313" spans="1:7" customFormat="1">
      <c r="A1313" s="4">
        <v>23951</v>
      </c>
      <c r="B1313">
        <v>4.13</v>
      </c>
      <c r="C1313">
        <f>IFERROR(((VLOOKUP(A1313,'Interest Rates-10yr'!$A$9:$C$15239,2,FALSE))-B1313),C1312)</f>
        <v>7.0000000000000284E-2</v>
      </c>
      <c r="D1313" s="98">
        <f>AVERAGE(C$10:C1313)</f>
        <v>0.79559049079754918</v>
      </c>
      <c r="E1313" s="2"/>
      <c r="G1313" s="23"/>
    </row>
    <row r="1314" spans="1:7" customFormat="1">
      <c r="A1314" s="4">
        <v>23952</v>
      </c>
      <c r="B1314">
        <v>4.13</v>
      </c>
      <c r="C1314">
        <f>IFERROR(((VLOOKUP(A1314,'Interest Rates-10yr'!$A$9:$C$15239,2,FALSE))-B1314),C1313)</f>
        <v>8.0000000000000071E-2</v>
      </c>
      <c r="D1314" s="98">
        <f>AVERAGE(C$10:C1314)</f>
        <v>0.79504214559387287</v>
      </c>
      <c r="E1314" s="2"/>
      <c r="G1314" s="23"/>
    </row>
    <row r="1315" spans="1:7" customFormat="1">
      <c r="A1315" s="4">
        <v>23953</v>
      </c>
      <c r="B1315">
        <v>4.13</v>
      </c>
      <c r="C1315">
        <f>IFERROR(((VLOOKUP(A1315,'Interest Rates-10yr'!$A$9:$C$15239,2,FALSE))-B1315),C1314)</f>
        <v>8.9999999999999858E-2</v>
      </c>
      <c r="D1315" s="98">
        <f>AVERAGE(C$10:C1315)</f>
        <v>0.79450229709035525</v>
      </c>
      <c r="E1315" s="2"/>
      <c r="G1315" s="23"/>
    </row>
    <row r="1316" spans="1:7" customFormat="1">
      <c r="A1316" s="4">
        <v>23954</v>
      </c>
      <c r="B1316">
        <v>4.13</v>
      </c>
      <c r="C1316">
        <f>IFERROR(((VLOOKUP(A1316,'Interest Rates-10yr'!$A$9:$C$15239,2,FALSE))-B1316),C1315)</f>
        <v>8.9999999999999858E-2</v>
      </c>
      <c r="D1316" s="98">
        <f>AVERAGE(C$10:C1316)</f>
        <v>0.79396327467483085</v>
      </c>
      <c r="E1316" s="2"/>
      <c r="G1316" s="23"/>
    </row>
    <row r="1317" spans="1:7" customFormat="1">
      <c r="A1317" s="4">
        <v>23955</v>
      </c>
      <c r="B1317">
        <v>4.13</v>
      </c>
      <c r="C1317">
        <f>IFERROR(((VLOOKUP(A1317,'Interest Rates-10yr'!$A$9:$C$15239,2,FALSE))-B1317),C1316)</f>
        <v>8.9999999999999858E-2</v>
      </c>
      <c r="D1317" s="98">
        <f>AVERAGE(C$10:C1317)</f>
        <v>0.7934250764526023</v>
      </c>
      <c r="E1317" s="2"/>
      <c r="G1317" s="23"/>
    </row>
    <row r="1318" spans="1:7" customFormat="1">
      <c r="A1318" s="4">
        <v>23956</v>
      </c>
      <c r="B1318">
        <v>4.13</v>
      </c>
      <c r="C1318">
        <f>IFERROR(((VLOOKUP(A1318,'Interest Rates-10yr'!$A$9:$C$15239,2,FALSE))-B1318),C1317)</f>
        <v>8.9999999999999858E-2</v>
      </c>
      <c r="D1318" s="98">
        <f>AVERAGE(C$10:C1318)</f>
        <v>0.79288770053476221</v>
      </c>
      <c r="E1318" s="2"/>
      <c r="G1318" s="23"/>
    </row>
    <row r="1319" spans="1:7" customFormat="1">
      <c r="A1319" s="4">
        <v>23957</v>
      </c>
      <c r="B1319">
        <v>4.13</v>
      </c>
      <c r="C1319">
        <f>IFERROR(((VLOOKUP(A1319,'Interest Rates-10yr'!$A$9:$C$15239,2,FALSE))-B1319),C1318)</f>
        <v>8.9999999999999858E-2</v>
      </c>
      <c r="D1319" s="98">
        <f>AVERAGE(C$10:C1319)</f>
        <v>0.79235114503817072</v>
      </c>
      <c r="E1319" s="2"/>
      <c r="G1319" s="23"/>
    </row>
    <row r="1320" spans="1:7" customFormat="1">
      <c r="A1320" s="4">
        <v>23958</v>
      </c>
      <c r="B1320">
        <v>4</v>
      </c>
      <c r="C1320">
        <f>IFERROR(((VLOOKUP(A1320,'Interest Rates-10yr'!$A$9:$C$15239,2,FALSE))-B1320),C1319)</f>
        <v>0.23000000000000043</v>
      </c>
      <c r="D1320" s="98">
        <f>AVERAGE(C$10:C1320)</f>
        <v>0.79192219679634146</v>
      </c>
      <c r="E1320" s="2"/>
      <c r="G1320" s="23"/>
    </row>
    <row r="1321" spans="1:7" customFormat="1">
      <c r="A1321" s="4">
        <v>23959</v>
      </c>
      <c r="B1321">
        <v>4.13</v>
      </c>
      <c r="C1321">
        <f>IFERROR(((VLOOKUP(A1321,'Interest Rates-10yr'!$A$9:$C$15239,2,FALSE))-B1321),C1320)</f>
        <v>0.10000000000000053</v>
      </c>
      <c r="D1321" s="98">
        <f>AVERAGE(C$10:C1321)</f>
        <v>0.7913948170731735</v>
      </c>
      <c r="E1321" s="2"/>
      <c r="G1321" s="23"/>
    </row>
    <row r="1322" spans="1:7" customFormat="1">
      <c r="A1322" s="4">
        <v>23960</v>
      </c>
      <c r="B1322">
        <v>4.13</v>
      </c>
      <c r="C1322">
        <f>IFERROR(((VLOOKUP(A1322,'Interest Rates-10yr'!$A$9:$C$15239,2,FALSE))-B1322),C1321)</f>
        <v>0.11000000000000032</v>
      </c>
      <c r="D1322" s="98">
        <f>AVERAGE(C$10:C1322)</f>
        <v>0.79087585681645356</v>
      </c>
      <c r="E1322" s="2"/>
      <c r="G1322" s="23"/>
    </row>
    <row r="1323" spans="1:7" customFormat="1">
      <c r="A1323" s="4">
        <v>23961</v>
      </c>
      <c r="B1323">
        <v>4.13</v>
      </c>
      <c r="C1323">
        <f>IFERROR(((VLOOKUP(A1323,'Interest Rates-10yr'!$A$9:$C$15239,2,FALSE))-B1323),C1322)</f>
        <v>0.11000000000000032</v>
      </c>
      <c r="D1323" s="98">
        <f>AVERAGE(C$10:C1323)</f>
        <v>0.7903576864535794</v>
      </c>
      <c r="E1323" s="2"/>
      <c r="G1323" s="23"/>
    </row>
    <row r="1324" spans="1:7" customFormat="1">
      <c r="A1324" s="4">
        <v>23962</v>
      </c>
      <c r="B1324">
        <v>4.13</v>
      </c>
      <c r="C1324">
        <f>IFERROR(((VLOOKUP(A1324,'Interest Rates-10yr'!$A$9:$C$15239,2,FALSE))-B1324),C1323)</f>
        <v>0.11000000000000032</v>
      </c>
      <c r="D1324" s="98">
        <f>AVERAGE(C$10:C1324)</f>
        <v>0.78984030418251205</v>
      </c>
      <c r="E1324" s="2"/>
      <c r="G1324" s="23"/>
    </row>
    <row r="1325" spans="1:7" customFormat="1">
      <c r="A1325" s="4">
        <v>23963</v>
      </c>
      <c r="B1325">
        <v>4.13</v>
      </c>
      <c r="C1325">
        <f>IFERROR(((VLOOKUP(A1325,'Interest Rates-10yr'!$A$9:$C$15239,2,FALSE))-B1325),C1324)</f>
        <v>0.11000000000000032</v>
      </c>
      <c r="D1325" s="98">
        <f>AVERAGE(C$10:C1325)</f>
        <v>0.7893237082066894</v>
      </c>
      <c r="E1325" s="2"/>
      <c r="G1325" s="23"/>
    </row>
    <row r="1326" spans="1:7" customFormat="1">
      <c r="A1326" s="4">
        <v>23964</v>
      </c>
      <c r="B1326">
        <v>4.13</v>
      </c>
      <c r="C1326">
        <f>IFERROR(((VLOOKUP(A1326,'Interest Rates-10yr'!$A$9:$C$15239,2,FALSE))-B1326),C1325)</f>
        <v>0.11000000000000032</v>
      </c>
      <c r="D1326" s="98">
        <f>AVERAGE(C$10:C1326)</f>
        <v>0.78880789673500618</v>
      </c>
      <c r="E1326" s="2"/>
      <c r="G1326" s="23"/>
    </row>
    <row r="1327" spans="1:7" customFormat="1">
      <c r="A1327" s="4">
        <v>23965</v>
      </c>
      <c r="B1327">
        <v>4.13</v>
      </c>
      <c r="C1327">
        <f>IFERROR(((VLOOKUP(A1327,'Interest Rates-10yr'!$A$9:$C$15239,2,FALSE))-B1327),C1326)</f>
        <v>0.12000000000000011</v>
      </c>
      <c r="D1327" s="98">
        <f>AVERAGE(C$10:C1327)</f>
        <v>0.78830045523520709</v>
      </c>
      <c r="E1327" s="2"/>
      <c r="G1327" s="23"/>
    </row>
    <row r="1328" spans="1:7" customFormat="1">
      <c r="A1328" s="4">
        <v>23966</v>
      </c>
      <c r="B1328">
        <v>4.13</v>
      </c>
      <c r="C1328">
        <f>IFERROR(((VLOOKUP(A1328,'Interest Rates-10yr'!$A$9:$C$15239,2,FALSE))-B1328),C1327)</f>
        <v>0.12000000000000011</v>
      </c>
      <c r="D1328" s="98">
        <f>AVERAGE(C$10:C1328)</f>
        <v>0.78779378316906967</v>
      </c>
      <c r="E1328" s="2"/>
      <c r="G1328" s="23"/>
    </row>
    <row r="1329" spans="1:7" customFormat="1">
      <c r="A1329" s="4">
        <v>23967</v>
      </c>
      <c r="B1329">
        <v>4.13</v>
      </c>
      <c r="C1329">
        <f>IFERROR(((VLOOKUP(A1329,'Interest Rates-10yr'!$A$9:$C$15239,2,FALSE))-B1329),C1328)</f>
        <v>0.12000000000000011</v>
      </c>
      <c r="D1329" s="98">
        <f>AVERAGE(C$10:C1329)</f>
        <v>0.78728787878788087</v>
      </c>
      <c r="E1329" s="2"/>
      <c r="G1329" s="23"/>
    </row>
    <row r="1330" spans="1:7" customFormat="1">
      <c r="A1330" s="4">
        <v>23968</v>
      </c>
      <c r="B1330">
        <v>4.13</v>
      </c>
      <c r="C1330">
        <f>IFERROR(((VLOOKUP(A1330,'Interest Rates-10yr'!$A$9:$C$15239,2,FALSE))-B1330),C1329)</f>
        <v>0.12000000000000011</v>
      </c>
      <c r="D1330" s="98">
        <f>AVERAGE(C$10:C1330)</f>
        <v>0.78678274034822304</v>
      </c>
      <c r="E1330" s="2"/>
      <c r="G1330" s="23"/>
    </row>
    <row r="1331" spans="1:7" customFormat="1">
      <c r="A1331" s="4">
        <v>23969</v>
      </c>
      <c r="B1331">
        <v>4.13</v>
      </c>
      <c r="C1331">
        <f>IFERROR(((VLOOKUP(A1331,'Interest Rates-10yr'!$A$9:$C$15239,2,FALSE))-B1331),C1330)</f>
        <v>0.12000000000000011</v>
      </c>
      <c r="D1331" s="98">
        <f>AVERAGE(C$10:C1331)</f>
        <v>0.78627836611195345</v>
      </c>
      <c r="E1331" s="2"/>
      <c r="G1331" s="23"/>
    </row>
    <row r="1332" spans="1:7" customFormat="1">
      <c r="A1332" s="4">
        <v>23970</v>
      </c>
      <c r="B1332">
        <v>4.13</v>
      </c>
      <c r="C1332">
        <f>IFERROR(((VLOOKUP(A1332,'Interest Rates-10yr'!$A$9:$C$15239,2,FALSE))-B1332),C1331)</f>
        <v>0.12999999999999989</v>
      </c>
      <c r="D1332" s="98">
        <f>AVERAGE(C$10:C1332)</f>
        <v>0.78578231292517209</v>
      </c>
      <c r="E1332" s="2"/>
      <c r="G1332" s="23"/>
    </row>
    <row r="1333" spans="1:7" customFormat="1">
      <c r="A1333" s="4">
        <v>23971</v>
      </c>
      <c r="B1333">
        <v>4.13</v>
      </c>
      <c r="C1333">
        <f>IFERROR(((VLOOKUP(A1333,'Interest Rates-10yr'!$A$9:$C$15239,2,FALSE))-B1333),C1332)</f>
        <v>0.13999999999999968</v>
      </c>
      <c r="D1333" s="98">
        <f>AVERAGE(C$10:C1333)</f>
        <v>0.78529456193353686</v>
      </c>
      <c r="E1333" s="2"/>
      <c r="G1333" s="23"/>
    </row>
    <row r="1334" spans="1:7" customFormat="1">
      <c r="A1334" s="4">
        <v>23972</v>
      </c>
      <c r="B1334">
        <v>4.13</v>
      </c>
      <c r="C1334">
        <f>IFERROR(((VLOOKUP(A1334,'Interest Rates-10yr'!$A$9:$C$15239,2,FALSE))-B1334),C1333)</f>
        <v>0.12999999999999989</v>
      </c>
      <c r="D1334" s="98">
        <f>AVERAGE(C$10:C1334)</f>
        <v>0.78480000000000216</v>
      </c>
      <c r="E1334" s="2"/>
      <c r="G1334" s="23"/>
    </row>
    <row r="1335" spans="1:7" customFormat="1">
      <c r="A1335" s="4">
        <v>23973</v>
      </c>
      <c r="B1335">
        <v>4.13</v>
      </c>
      <c r="C1335">
        <f>IFERROR(((VLOOKUP(A1335,'Interest Rates-10yr'!$A$9:$C$15239,2,FALSE))-B1335),C1334)</f>
        <v>0.12999999999999989</v>
      </c>
      <c r="D1335" s="98">
        <f>AVERAGE(C$10:C1335)</f>
        <v>0.78430618401206864</v>
      </c>
      <c r="E1335" s="2"/>
      <c r="G1335" s="23"/>
    </row>
    <row r="1336" spans="1:7" customFormat="1">
      <c r="A1336" s="4">
        <v>23974</v>
      </c>
      <c r="B1336">
        <v>4.13</v>
      </c>
      <c r="C1336">
        <f>IFERROR(((VLOOKUP(A1336,'Interest Rates-10yr'!$A$9:$C$15239,2,FALSE))-B1336),C1335)</f>
        <v>0.12999999999999989</v>
      </c>
      <c r="D1336" s="98">
        <f>AVERAGE(C$10:C1336)</f>
        <v>0.78381311228334816</v>
      </c>
      <c r="E1336" s="2"/>
      <c r="G1336" s="23"/>
    </row>
    <row r="1337" spans="1:7" customFormat="1">
      <c r="A1337" s="4">
        <v>23975</v>
      </c>
      <c r="B1337">
        <v>4.13</v>
      </c>
      <c r="C1337">
        <f>IFERROR(((VLOOKUP(A1337,'Interest Rates-10yr'!$A$9:$C$15239,2,FALSE))-B1337),C1336)</f>
        <v>0.12999999999999989</v>
      </c>
      <c r="D1337" s="98">
        <f>AVERAGE(C$10:C1337)</f>
        <v>0.78332078313253251</v>
      </c>
      <c r="E1337" s="2"/>
      <c r="G1337" s="23"/>
    </row>
    <row r="1338" spans="1:7" customFormat="1">
      <c r="A1338" s="4">
        <v>23976</v>
      </c>
      <c r="B1338">
        <v>4.13</v>
      </c>
      <c r="C1338">
        <f>IFERROR(((VLOOKUP(A1338,'Interest Rates-10yr'!$A$9:$C$15239,2,FALSE))-B1338),C1337)</f>
        <v>0.12999999999999989</v>
      </c>
      <c r="D1338" s="98">
        <f>AVERAGE(C$10:C1338)</f>
        <v>0.78282919488337344</v>
      </c>
      <c r="E1338" s="2"/>
      <c r="G1338" s="23"/>
    </row>
    <row r="1339" spans="1:7" customFormat="1">
      <c r="A1339" s="4">
        <v>23977</v>
      </c>
      <c r="B1339">
        <v>4.13</v>
      </c>
      <c r="C1339">
        <f>IFERROR(((VLOOKUP(A1339,'Interest Rates-10yr'!$A$9:$C$15239,2,FALSE))-B1339),C1338)</f>
        <v>0.12999999999999989</v>
      </c>
      <c r="D1339" s="98">
        <f>AVERAGE(C$10:C1339)</f>
        <v>0.78233834586466422</v>
      </c>
      <c r="E1339" s="2"/>
      <c r="G1339" s="23"/>
    </row>
    <row r="1340" spans="1:7" customFormat="1">
      <c r="A1340" s="4">
        <v>23978</v>
      </c>
      <c r="B1340">
        <v>4.13</v>
      </c>
      <c r="C1340">
        <f>IFERROR(((VLOOKUP(A1340,'Interest Rates-10yr'!$A$9:$C$15239,2,FALSE))-B1340),C1339)</f>
        <v>0.13999999999999968</v>
      </c>
      <c r="D1340" s="98">
        <f>AVERAGE(C$10:C1340)</f>
        <v>0.78185574755822951</v>
      </c>
      <c r="E1340" s="2"/>
      <c r="G1340" s="23"/>
    </row>
    <row r="1341" spans="1:7" customFormat="1">
      <c r="A1341" s="4">
        <v>23979</v>
      </c>
      <c r="B1341">
        <v>4.13</v>
      </c>
      <c r="C1341">
        <f>IFERROR(((VLOOKUP(A1341,'Interest Rates-10yr'!$A$9:$C$15239,2,FALSE))-B1341),C1340)</f>
        <v>0.12999999999999989</v>
      </c>
      <c r="D1341" s="98">
        <f>AVERAGE(C$10:C1341)</f>
        <v>0.78136636636636903</v>
      </c>
      <c r="E1341" s="2"/>
      <c r="G1341" s="23"/>
    </row>
    <row r="1342" spans="1:7" customFormat="1">
      <c r="A1342" s="4">
        <v>23980</v>
      </c>
      <c r="B1342">
        <v>4.13</v>
      </c>
      <c r="C1342">
        <f>IFERROR(((VLOOKUP(A1342,'Interest Rates-10yr'!$A$9:$C$15239,2,FALSE))-B1342),C1341)</f>
        <v>0.13999999999999968</v>
      </c>
      <c r="D1342" s="98">
        <f>AVERAGE(C$10:C1342)</f>
        <v>0.78088522130532911</v>
      </c>
      <c r="E1342" s="2"/>
      <c r="G1342" s="23"/>
    </row>
    <row r="1343" spans="1:7" customFormat="1">
      <c r="A1343" s="4">
        <v>23981</v>
      </c>
      <c r="B1343">
        <v>4.13</v>
      </c>
      <c r="C1343">
        <f>IFERROR(((VLOOKUP(A1343,'Interest Rates-10yr'!$A$9:$C$15239,2,FALSE))-B1343),C1342)</f>
        <v>0.13999999999999968</v>
      </c>
      <c r="D1343" s="98">
        <f>AVERAGE(C$10:C1343)</f>
        <v>0.78040479760120229</v>
      </c>
      <c r="E1343" s="2"/>
      <c r="G1343" s="23"/>
    </row>
    <row r="1344" spans="1:7" customFormat="1">
      <c r="A1344" s="4">
        <v>23982</v>
      </c>
      <c r="B1344">
        <v>4.13</v>
      </c>
      <c r="C1344">
        <f>IFERROR(((VLOOKUP(A1344,'Interest Rates-10yr'!$A$9:$C$15239,2,FALSE))-B1344),C1343)</f>
        <v>0.13999999999999968</v>
      </c>
      <c r="D1344" s="98">
        <f>AVERAGE(C$10:C1344)</f>
        <v>0.7799250936329617</v>
      </c>
      <c r="E1344" s="2"/>
      <c r="G1344" s="23"/>
    </row>
    <row r="1345" spans="1:7" customFormat="1">
      <c r="A1345" s="4">
        <v>23983</v>
      </c>
      <c r="B1345">
        <v>4.13</v>
      </c>
      <c r="C1345">
        <f>IFERROR(((VLOOKUP(A1345,'Interest Rates-10yr'!$A$9:$C$15239,2,FALSE))-B1345),C1344)</f>
        <v>0.13999999999999968</v>
      </c>
      <c r="D1345" s="98">
        <f>AVERAGE(C$10:C1345)</f>
        <v>0.77944610778443413</v>
      </c>
      <c r="E1345" s="2"/>
      <c r="G1345" s="23"/>
    </row>
    <row r="1346" spans="1:7" customFormat="1">
      <c r="A1346" s="4">
        <v>23984</v>
      </c>
      <c r="B1346">
        <v>4.13</v>
      </c>
      <c r="C1346">
        <f>IFERROR(((VLOOKUP(A1346,'Interest Rates-10yr'!$A$9:$C$15239,2,FALSE))-B1346),C1345)</f>
        <v>0.13999999999999968</v>
      </c>
      <c r="D1346" s="98">
        <f>AVERAGE(C$10:C1346)</f>
        <v>0.7789678384442813</v>
      </c>
      <c r="E1346" s="2"/>
      <c r="G1346" s="23"/>
    </row>
    <row r="1347" spans="1:7" customFormat="1">
      <c r="A1347" s="4">
        <v>23985</v>
      </c>
      <c r="B1347">
        <v>4</v>
      </c>
      <c r="C1347">
        <f>IFERROR(((VLOOKUP(A1347,'Interest Rates-10yr'!$A$9:$C$15239,2,FALSE))-B1347),C1346)</f>
        <v>0.26999999999999957</v>
      </c>
      <c r="D1347" s="98">
        <f>AVERAGE(C$10:C1347)</f>
        <v>0.77858744394619139</v>
      </c>
      <c r="E1347" s="2"/>
      <c r="G1347" s="23"/>
    </row>
    <row r="1348" spans="1:7" customFormat="1">
      <c r="A1348" s="4">
        <v>23986</v>
      </c>
      <c r="B1348">
        <v>3.75</v>
      </c>
      <c r="C1348">
        <f>IFERROR(((VLOOKUP(A1348,'Interest Rates-10yr'!$A$9:$C$15239,2,FALSE))-B1348),C1347)</f>
        <v>0.53000000000000025</v>
      </c>
      <c r="D1348" s="98">
        <f>AVERAGE(C$10:C1348)</f>
        <v>0.77840179238237794</v>
      </c>
      <c r="E1348" s="2"/>
      <c r="G1348" s="23"/>
    </row>
    <row r="1349" spans="1:7" customFormat="1">
      <c r="A1349" s="4">
        <v>23987</v>
      </c>
      <c r="B1349">
        <v>4.13</v>
      </c>
      <c r="C1349">
        <f>IFERROR(((VLOOKUP(A1349,'Interest Rates-10yr'!$A$9:$C$15239,2,FALSE))-B1349),C1348)</f>
        <v>0.15000000000000036</v>
      </c>
      <c r="D1349" s="98">
        <f>AVERAGE(C$10:C1349)</f>
        <v>0.77793283582089867</v>
      </c>
      <c r="E1349" s="2"/>
      <c r="G1349" s="23"/>
    </row>
    <row r="1350" spans="1:7" customFormat="1">
      <c r="A1350" s="4">
        <v>23988</v>
      </c>
      <c r="B1350">
        <v>4.13</v>
      </c>
      <c r="C1350">
        <f>IFERROR(((VLOOKUP(A1350,'Interest Rates-10yr'!$A$9:$C$15239,2,FALSE))-B1350),C1349)</f>
        <v>0.13999999999999968</v>
      </c>
      <c r="D1350" s="98">
        <f>AVERAGE(C$10:C1350)</f>
        <v>0.77745712155108448</v>
      </c>
      <c r="E1350" s="2"/>
      <c r="G1350" s="23"/>
    </row>
    <row r="1351" spans="1:7" customFormat="1">
      <c r="A1351" s="4">
        <v>23989</v>
      </c>
      <c r="B1351">
        <v>4.13</v>
      </c>
      <c r="C1351">
        <f>IFERROR(((VLOOKUP(A1351,'Interest Rates-10yr'!$A$9:$C$15239,2,FALSE))-B1351),C1350)</f>
        <v>0.13999999999999968</v>
      </c>
      <c r="D1351" s="98">
        <f>AVERAGE(C$10:C1351)</f>
        <v>0.7769821162444146</v>
      </c>
      <c r="E1351" s="2"/>
      <c r="G1351" s="23"/>
    </row>
    <row r="1352" spans="1:7" customFormat="1">
      <c r="A1352" s="4">
        <v>23990</v>
      </c>
      <c r="B1352">
        <v>4.13</v>
      </c>
      <c r="C1352">
        <f>IFERROR(((VLOOKUP(A1352,'Interest Rates-10yr'!$A$9:$C$15239,2,FALSE))-B1352),C1351)</f>
        <v>0.13999999999999968</v>
      </c>
      <c r="D1352" s="98">
        <f>AVERAGE(C$10:C1352)</f>
        <v>0.77650781831720361</v>
      </c>
      <c r="E1352" s="2"/>
      <c r="G1352" s="23"/>
    </row>
    <row r="1353" spans="1:7" customFormat="1">
      <c r="A1353" s="4">
        <v>23991</v>
      </c>
      <c r="B1353">
        <v>4.13</v>
      </c>
      <c r="C1353">
        <f>IFERROR(((VLOOKUP(A1353,'Interest Rates-10yr'!$A$9:$C$15239,2,FALSE))-B1353),C1352)</f>
        <v>0.13999999999999968</v>
      </c>
      <c r="D1353" s="98">
        <f>AVERAGE(C$10:C1353)</f>
        <v>0.77603422619047957</v>
      </c>
      <c r="E1353" s="2"/>
      <c r="G1353" s="23"/>
    </row>
    <row r="1354" spans="1:7" customFormat="1">
      <c r="A1354" s="4">
        <v>23992</v>
      </c>
      <c r="B1354">
        <v>4.13</v>
      </c>
      <c r="C1354">
        <f>IFERROR(((VLOOKUP(A1354,'Interest Rates-10yr'!$A$9:$C$15239,2,FALSE))-B1354),C1353)</f>
        <v>0.13999999999999968</v>
      </c>
      <c r="D1354" s="98">
        <f>AVERAGE(C$10:C1354)</f>
        <v>0.77556133828996632</v>
      </c>
      <c r="E1354" s="2"/>
      <c r="G1354" s="23"/>
    </row>
    <row r="1355" spans="1:7" customFormat="1">
      <c r="A1355" s="4">
        <v>23993</v>
      </c>
      <c r="B1355">
        <v>4</v>
      </c>
      <c r="C1355">
        <f>IFERROR(((VLOOKUP(A1355,'Interest Rates-10yr'!$A$9:$C$15239,2,FALSE))-B1355),C1354)</f>
        <v>0.26999999999999957</v>
      </c>
      <c r="D1355" s="98">
        <f>AVERAGE(C$10:C1355)</f>
        <v>0.77518573551263348</v>
      </c>
      <c r="E1355" s="2"/>
      <c r="G1355" s="23"/>
    </row>
    <row r="1356" spans="1:7" customFormat="1">
      <c r="A1356" s="4">
        <v>23994</v>
      </c>
      <c r="B1356">
        <v>4.13</v>
      </c>
      <c r="C1356">
        <f>IFERROR(((VLOOKUP(A1356,'Interest Rates-10yr'!$A$9:$C$15239,2,FALSE))-B1356),C1355)</f>
        <v>0.13999999999999968</v>
      </c>
      <c r="D1356" s="98">
        <f>AVERAGE(C$10:C1356)</f>
        <v>0.77471417965850387</v>
      </c>
      <c r="E1356" s="2"/>
      <c r="G1356" s="23"/>
    </row>
    <row r="1357" spans="1:7" customFormat="1">
      <c r="A1357" s="4">
        <v>23995</v>
      </c>
      <c r="B1357">
        <v>4.13</v>
      </c>
      <c r="C1357">
        <f>IFERROR(((VLOOKUP(A1357,'Interest Rates-10yr'!$A$9:$C$15239,2,FALSE))-B1357),C1356)</f>
        <v>0.15000000000000036</v>
      </c>
      <c r="D1357" s="98">
        <f>AVERAGE(C$10:C1357)</f>
        <v>0.77425074183976617</v>
      </c>
      <c r="E1357" s="2"/>
      <c r="G1357" s="23"/>
    </row>
    <row r="1358" spans="1:7" customFormat="1">
      <c r="A1358" s="4">
        <v>23996</v>
      </c>
      <c r="B1358">
        <v>4.13</v>
      </c>
      <c r="C1358">
        <f>IFERROR(((VLOOKUP(A1358,'Interest Rates-10yr'!$A$9:$C$15239,2,FALSE))-B1358),C1357)</f>
        <v>0.15000000000000036</v>
      </c>
      <c r="D1358" s="98">
        <f>AVERAGE(C$10:C1358)</f>
        <v>0.77378799110452556</v>
      </c>
      <c r="E1358" s="2"/>
      <c r="G1358" s="23"/>
    </row>
    <row r="1359" spans="1:7" customFormat="1">
      <c r="A1359" s="4">
        <v>23997</v>
      </c>
      <c r="B1359">
        <v>4.13</v>
      </c>
      <c r="C1359">
        <f>IFERROR(((VLOOKUP(A1359,'Interest Rates-10yr'!$A$9:$C$15239,2,FALSE))-B1359),C1358)</f>
        <v>0.15000000000000036</v>
      </c>
      <c r="D1359" s="98">
        <f>AVERAGE(C$10:C1359)</f>
        <v>0.77332592592592964</v>
      </c>
      <c r="E1359" s="2"/>
      <c r="G1359" s="23"/>
    </row>
    <row r="1360" spans="1:7" customFormat="1">
      <c r="A1360" s="4">
        <v>23998</v>
      </c>
      <c r="B1360">
        <v>4.13</v>
      </c>
      <c r="C1360">
        <f>IFERROR(((VLOOKUP(A1360,'Interest Rates-10yr'!$A$9:$C$15239,2,FALSE))-B1360),C1359)</f>
        <v>0.15000000000000036</v>
      </c>
      <c r="D1360" s="98">
        <f>AVERAGE(C$10:C1360)</f>
        <v>0.77286454478164701</v>
      </c>
      <c r="E1360" s="2"/>
      <c r="G1360" s="23"/>
    </row>
    <row r="1361" spans="1:7" customFormat="1">
      <c r="A1361" s="4">
        <v>23999</v>
      </c>
      <c r="B1361">
        <v>4.13</v>
      </c>
      <c r="C1361">
        <f>IFERROR(((VLOOKUP(A1361,'Interest Rates-10yr'!$A$9:$C$15239,2,FALSE))-B1361),C1360)</f>
        <v>0.15000000000000036</v>
      </c>
      <c r="D1361" s="98">
        <f>AVERAGE(C$10:C1361)</f>
        <v>0.77240384615385005</v>
      </c>
      <c r="E1361" s="2"/>
      <c r="G1361" s="23"/>
    </row>
    <row r="1362" spans="1:7" customFormat="1">
      <c r="A1362" s="4">
        <v>24000</v>
      </c>
      <c r="B1362">
        <v>4.13</v>
      </c>
      <c r="C1362">
        <f>IFERROR(((VLOOKUP(A1362,'Interest Rates-10yr'!$A$9:$C$15239,2,FALSE))-B1362),C1361)</f>
        <v>0.15000000000000036</v>
      </c>
      <c r="D1362" s="98">
        <f>AVERAGE(C$10:C1362)</f>
        <v>0.77194382852919829</v>
      </c>
      <c r="E1362" s="2"/>
      <c r="G1362" s="23"/>
    </row>
    <row r="1363" spans="1:7" customFormat="1">
      <c r="A1363" s="4">
        <v>24001</v>
      </c>
      <c r="B1363">
        <v>4.13</v>
      </c>
      <c r="C1363">
        <f>IFERROR(((VLOOKUP(A1363,'Interest Rates-10yr'!$A$9:$C$15239,2,FALSE))-B1363),C1362)</f>
        <v>0.13999999999999968</v>
      </c>
      <c r="D1363" s="98">
        <f>AVERAGE(C$10:C1363)</f>
        <v>0.77147710487445009</v>
      </c>
      <c r="E1363" s="2"/>
      <c r="G1363" s="23"/>
    </row>
    <row r="1364" spans="1:7" customFormat="1">
      <c r="A1364" s="4">
        <v>24002</v>
      </c>
      <c r="B1364">
        <v>4.13</v>
      </c>
      <c r="C1364">
        <f>IFERROR(((VLOOKUP(A1364,'Interest Rates-10yr'!$A$9:$C$15239,2,FALSE))-B1364),C1363)</f>
        <v>0.13999999999999968</v>
      </c>
      <c r="D1364" s="98">
        <f>AVERAGE(C$10:C1364)</f>
        <v>0.77101107011070513</v>
      </c>
      <c r="E1364" s="2"/>
      <c r="G1364" s="23"/>
    </row>
    <row r="1365" spans="1:7" customFormat="1">
      <c r="A1365" s="4">
        <v>24003</v>
      </c>
      <c r="B1365">
        <v>4.13</v>
      </c>
      <c r="C1365">
        <f>IFERROR(((VLOOKUP(A1365,'Interest Rates-10yr'!$A$9:$C$15239,2,FALSE))-B1365),C1364)</f>
        <v>0.13999999999999968</v>
      </c>
      <c r="D1365" s="98">
        <f>AVERAGE(C$10:C1365)</f>
        <v>0.77054572271386845</v>
      </c>
      <c r="E1365" s="2"/>
      <c r="G1365" s="23"/>
    </row>
    <row r="1366" spans="1:7" customFormat="1">
      <c r="A1366" s="4">
        <v>24004</v>
      </c>
      <c r="B1366">
        <v>4.13</v>
      </c>
      <c r="C1366">
        <f>IFERROR(((VLOOKUP(A1366,'Interest Rates-10yr'!$A$9:$C$15239,2,FALSE))-B1366),C1365)</f>
        <v>0.13999999999999968</v>
      </c>
      <c r="D1366" s="98">
        <f>AVERAGE(C$10:C1366)</f>
        <v>0.77008106116433728</v>
      </c>
      <c r="E1366" s="2"/>
      <c r="G1366" s="23"/>
    </row>
    <row r="1367" spans="1:7" customFormat="1">
      <c r="A1367" s="4">
        <v>24005</v>
      </c>
      <c r="B1367">
        <v>4.13</v>
      </c>
      <c r="C1367">
        <f>IFERROR(((VLOOKUP(A1367,'Interest Rates-10yr'!$A$9:$C$15239,2,FALSE))-B1367),C1366)</f>
        <v>0.13999999999999968</v>
      </c>
      <c r="D1367" s="98">
        <f>AVERAGE(C$10:C1367)</f>
        <v>0.76961708394698514</v>
      </c>
      <c r="E1367" s="2"/>
      <c r="G1367" s="23"/>
    </row>
    <row r="1368" spans="1:7" customFormat="1">
      <c r="A1368" s="4">
        <v>24006</v>
      </c>
      <c r="B1368">
        <v>4.13</v>
      </c>
      <c r="C1368">
        <f>IFERROR(((VLOOKUP(A1368,'Interest Rates-10yr'!$A$9:$C$15239,2,FALSE))-B1368),C1367)</f>
        <v>0.15000000000000036</v>
      </c>
      <c r="D1368" s="98">
        <f>AVERAGE(C$10:C1368)</f>
        <v>0.76916114790287404</v>
      </c>
      <c r="E1368" s="2"/>
      <c r="G1368" s="23"/>
    </row>
    <row r="1369" spans="1:7" customFormat="1">
      <c r="A1369" s="4">
        <v>24007</v>
      </c>
      <c r="B1369">
        <v>4.13</v>
      </c>
      <c r="C1369">
        <f>IFERROR(((VLOOKUP(A1369,'Interest Rates-10yr'!$A$9:$C$15239,2,FALSE))-B1369),C1368)</f>
        <v>0.16000000000000014</v>
      </c>
      <c r="D1369" s="98">
        <f>AVERAGE(C$10:C1369)</f>
        <v>0.76871323529412205</v>
      </c>
      <c r="E1369" s="2"/>
      <c r="G1369" s="23"/>
    </row>
    <row r="1370" spans="1:7" customFormat="1">
      <c r="A1370" s="4">
        <v>24008</v>
      </c>
      <c r="B1370">
        <v>4.13</v>
      </c>
      <c r="C1370">
        <f>IFERROR(((VLOOKUP(A1370,'Interest Rates-10yr'!$A$9:$C$15239,2,FALSE))-B1370),C1369)</f>
        <v>0.16999999999999993</v>
      </c>
      <c r="D1370" s="98">
        <f>AVERAGE(C$10:C1370)</f>
        <v>0.76827332843497875</v>
      </c>
      <c r="E1370" s="2"/>
      <c r="G1370" s="23"/>
    </row>
    <row r="1371" spans="1:7" customFormat="1">
      <c r="A1371" s="4">
        <v>24009</v>
      </c>
      <c r="B1371">
        <v>4.25</v>
      </c>
      <c r="C1371">
        <f>IFERROR(((VLOOKUP(A1371,'Interest Rates-10yr'!$A$9:$C$15239,2,FALSE))-B1371),C1370)</f>
        <v>5.9999999999999609E-2</v>
      </c>
      <c r="D1371" s="98">
        <f>AVERAGE(C$10:C1371)</f>
        <v>0.76775330396476205</v>
      </c>
      <c r="E1371" s="2"/>
      <c r="G1371" s="23"/>
    </row>
    <row r="1372" spans="1:7" customFormat="1">
      <c r="A1372" s="4">
        <v>24010</v>
      </c>
      <c r="B1372">
        <v>4.25</v>
      </c>
      <c r="C1372">
        <f>IFERROR(((VLOOKUP(A1372,'Interest Rates-10yr'!$A$9:$C$15239,2,FALSE))-B1372),C1371)</f>
        <v>5.9999999999999609E-2</v>
      </c>
      <c r="D1372" s="98">
        <f>AVERAGE(C$10:C1372)</f>
        <v>0.76723404255319583</v>
      </c>
      <c r="E1372" s="2"/>
      <c r="G1372" s="23"/>
    </row>
    <row r="1373" spans="1:7" customFormat="1">
      <c r="A1373" s="4">
        <v>24011</v>
      </c>
      <c r="B1373">
        <v>4.25</v>
      </c>
      <c r="C1373">
        <f>IFERROR(((VLOOKUP(A1373,'Interest Rates-10yr'!$A$9:$C$15239,2,FALSE))-B1373),C1372)</f>
        <v>5.9999999999999609E-2</v>
      </c>
      <c r="D1373" s="98">
        <f>AVERAGE(C$10:C1373)</f>
        <v>0.76671554252199847</v>
      </c>
      <c r="E1373" s="2"/>
      <c r="G1373" s="23"/>
    </row>
    <row r="1374" spans="1:7" customFormat="1">
      <c r="A1374" s="4">
        <v>24012</v>
      </c>
      <c r="B1374">
        <v>4.13</v>
      </c>
      <c r="C1374">
        <f>IFERROR(((VLOOKUP(A1374,'Interest Rates-10yr'!$A$9:$C$15239,2,FALSE))-B1374),C1373)</f>
        <v>0.17999999999999972</v>
      </c>
      <c r="D1374" s="98">
        <f>AVERAGE(C$10:C1374)</f>
        <v>0.76628571428571868</v>
      </c>
      <c r="E1374" s="2"/>
      <c r="G1374" s="23"/>
    </row>
    <row r="1375" spans="1:7" customFormat="1">
      <c r="A1375" s="4">
        <v>24013</v>
      </c>
      <c r="B1375">
        <v>4</v>
      </c>
      <c r="C1375">
        <f>IFERROR(((VLOOKUP(A1375,'Interest Rates-10yr'!$A$9:$C$15239,2,FALSE))-B1375),C1374)</f>
        <v>0.33000000000000007</v>
      </c>
      <c r="D1375" s="98">
        <f>AVERAGE(C$10:C1375)</f>
        <v>0.76596632503660755</v>
      </c>
      <c r="E1375" s="2"/>
      <c r="G1375" s="23"/>
    </row>
    <row r="1376" spans="1:7" customFormat="1">
      <c r="A1376" s="4">
        <v>24014</v>
      </c>
      <c r="B1376">
        <v>1</v>
      </c>
      <c r="C1376">
        <f>IFERROR(((VLOOKUP(A1376,'Interest Rates-10yr'!$A$9:$C$15239,2,FALSE))-B1376),C1375)</f>
        <v>3.3600000000000003</v>
      </c>
      <c r="D1376" s="98">
        <f>AVERAGE(C$10:C1376)</f>
        <v>0.7678639356254614</v>
      </c>
      <c r="E1376" s="2"/>
      <c r="G1376" s="23"/>
    </row>
    <row r="1377" spans="1:7" customFormat="1">
      <c r="A1377" s="4">
        <v>24015</v>
      </c>
      <c r="B1377">
        <v>4.13</v>
      </c>
      <c r="C1377">
        <f>IFERROR(((VLOOKUP(A1377,'Interest Rates-10yr'!$A$9:$C$15239,2,FALSE))-B1377),C1376)</f>
        <v>0.21999999999999975</v>
      </c>
      <c r="D1377" s="98">
        <f>AVERAGE(C$10:C1377)</f>
        <v>0.76746345029240193</v>
      </c>
      <c r="E1377" s="2"/>
      <c r="G1377" s="23"/>
    </row>
    <row r="1378" spans="1:7" customFormat="1">
      <c r="A1378" s="4">
        <v>24016</v>
      </c>
      <c r="B1378">
        <v>4.13</v>
      </c>
      <c r="C1378">
        <f>IFERROR(((VLOOKUP(A1378,'Interest Rates-10yr'!$A$9:$C$15239,2,FALSE))-B1378),C1377)</f>
        <v>0.23000000000000043</v>
      </c>
      <c r="D1378" s="98">
        <f>AVERAGE(C$10:C1378)</f>
        <v>0.76707085463842639</v>
      </c>
      <c r="E1378" s="2"/>
      <c r="G1378" s="23"/>
    </row>
    <row r="1379" spans="1:7" customFormat="1">
      <c r="A1379" s="4">
        <v>24017</v>
      </c>
      <c r="B1379">
        <v>4.13</v>
      </c>
      <c r="C1379">
        <f>IFERROR(((VLOOKUP(A1379,'Interest Rates-10yr'!$A$9:$C$15239,2,FALSE))-B1379),C1378)</f>
        <v>0.23000000000000043</v>
      </c>
      <c r="D1379" s="98">
        <f>AVERAGE(C$10:C1379)</f>
        <v>0.76667883211679255</v>
      </c>
      <c r="E1379" s="2"/>
      <c r="G1379" s="23"/>
    </row>
    <row r="1380" spans="1:7" customFormat="1">
      <c r="A1380" s="4">
        <v>24018</v>
      </c>
      <c r="B1380">
        <v>4.13</v>
      </c>
      <c r="C1380">
        <f>IFERROR(((VLOOKUP(A1380,'Interest Rates-10yr'!$A$9:$C$15239,2,FALSE))-B1380),C1379)</f>
        <v>0.23000000000000043</v>
      </c>
      <c r="D1380" s="98">
        <f>AVERAGE(C$10:C1380)</f>
        <v>0.76628738147338138</v>
      </c>
      <c r="E1380" s="2"/>
      <c r="G1380" s="23"/>
    </row>
    <row r="1381" spans="1:7" customFormat="1">
      <c r="A1381" s="4">
        <v>24019</v>
      </c>
      <c r="B1381">
        <v>4.13</v>
      </c>
      <c r="C1381">
        <f>IFERROR(((VLOOKUP(A1381,'Interest Rates-10yr'!$A$9:$C$15239,2,FALSE))-B1381),C1380)</f>
        <v>0.21999999999999975</v>
      </c>
      <c r="D1381" s="98">
        <f>AVERAGE(C$10:C1381)</f>
        <v>0.7658892128279926</v>
      </c>
      <c r="E1381" s="2"/>
      <c r="G1381" s="23"/>
    </row>
    <row r="1382" spans="1:7" customFormat="1">
      <c r="A1382" s="4">
        <v>24020</v>
      </c>
      <c r="B1382">
        <v>4</v>
      </c>
      <c r="C1382">
        <f>IFERROR(((VLOOKUP(A1382,'Interest Rates-10yr'!$A$9:$C$15239,2,FALSE))-B1382),C1381)</f>
        <v>0.33000000000000007</v>
      </c>
      <c r="D1382" s="98">
        <f>AVERAGE(C$10:C1382)</f>
        <v>0.76557174071376966</v>
      </c>
      <c r="E1382" s="2"/>
      <c r="G1382" s="23"/>
    </row>
    <row r="1383" spans="1:7" customFormat="1">
      <c r="A1383" s="4">
        <v>24021</v>
      </c>
      <c r="B1383">
        <v>4</v>
      </c>
      <c r="C1383">
        <f>IFERROR(((VLOOKUP(A1383,'Interest Rates-10yr'!$A$9:$C$15239,2,FALSE))-B1383),C1382)</f>
        <v>0.32000000000000028</v>
      </c>
      <c r="D1383" s="98">
        <f>AVERAGE(C$10:C1383)</f>
        <v>0.76524745269287175</v>
      </c>
      <c r="E1383" s="2"/>
      <c r="G1383" s="23"/>
    </row>
    <row r="1384" spans="1:7" customFormat="1">
      <c r="A1384" s="4">
        <v>24022</v>
      </c>
      <c r="B1384">
        <v>4.13</v>
      </c>
      <c r="C1384">
        <f>IFERROR(((VLOOKUP(A1384,'Interest Rates-10yr'!$A$9:$C$15239,2,FALSE))-B1384),C1383)</f>
        <v>0.17999999999999972</v>
      </c>
      <c r="D1384" s="98">
        <f>AVERAGE(C$10:C1384)</f>
        <v>0.76482181818182238</v>
      </c>
      <c r="E1384" s="2"/>
      <c r="G1384" s="23"/>
    </row>
    <row r="1385" spans="1:7" customFormat="1">
      <c r="A1385" s="4">
        <v>24023</v>
      </c>
      <c r="B1385">
        <v>4.13</v>
      </c>
      <c r="C1385">
        <f>IFERROR(((VLOOKUP(A1385,'Interest Rates-10yr'!$A$9:$C$15239,2,FALSE))-B1385),C1384)</f>
        <v>0.19000000000000039</v>
      </c>
      <c r="D1385" s="98">
        <f>AVERAGE(C$10:C1385)</f>
        <v>0.76440406976744613</v>
      </c>
      <c r="E1385" s="2"/>
      <c r="G1385" s="23"/>
    </row>
    <row r="1386" spans="1:7" customFormat="1">
      <c r="A1386" s="4">
        <v>24024</v>
      </c>
      <c r="B1386">
        <v>4.13</v>
      </c>
      <c r="C1386">
        <f>IFERROR(((VLOOKUP(A1386,'Interest Rates-10yr'!$A$9:$C$15239,2,FALSE))-B1386),C1385)</f>
        <v>0.19000000000000039</v>
      </c>
      <c r="D1386" s="98">
        <f>AVERAGE(C$10:C1386)</f>
        <v>0.76398692810457947</v>
      </c>
      <c r="E1386" s="2"/>
      <c r="G1386" s="23"/>
    </row>
    <row r="1387" spans="1:7" customFormat="1">
      <c r="A1387" s="4">
        <v>24025</v>
      </c>
      <c r="B1387">
        <v>4.13</v>
      </c>
      <c r="C1387">
        <f>IFERROR(((VLOOKUP(A1387,'Interest Rates-10yr'!$A$9:$C$15239,2,FALSE))-B1387),C1386)</f>
        <v>0.19000000000000039</v>
      </c>
      <c r="D1387" s="98">
        <f>AVERAGE(C$10:C1387)</f>
        <v>0.76357039187228304</v>
      </c>
      <c r="E1387" s="2"/>
      <c r="G1387" s="23"/>
    </row>
    <row r="1388" spans="1:7" customFormat="1">
      <c r="A1388" s="4">
        <v>24026</v>
      </c>
      <c r="B1388">
        <v>4.13</v>
      </c>
      <c r="C1388">
        <f>IFERROR(((VLOOKUP(A1388,'Interest Rates-10yr'!$A$9:$C$15239,2,FALSE))-B1388),C1387)</f>
        <v>0.17999999999999972</v>
      </c>
      <c r="D1388" s="98">
        <f>AVERAGE(C$10:C1388)</f>
        <v>0.76314720812183179</v>
      </c>
      <c r="E1388" s="2"/>
      <c r="G1388" s="23"/>
    </row>
    <row r="1389" spans="1:7" customFormat="1">
      <c r="A1389" s="4">
        <v>24027</v>
      </c>
      <c r="B1389">
        <v>4.13</v>
      </c>
      <c r="C1389">
        <f>IFERROR(((VLOOKUP(A1389,'Interest Rates-10yr'!$A$9:$C$15239,2,FALSE))-B1389),C1388)</f>
        <v>0.17999999999999972</v>
      </c>
      <c r="D1389" s="98">
        <f>AVERAGE(C$10:C1389)</f>
        <v>0.76272463768116383</v>
      </c>
      <c r="E1389" s="2"/>
      <c r="G1389" s="23"/>
    </row>
    <row r="1390" spans="1:7" customFormat="1">
      <c r="A1390" s="4">
        <v>24028</v>
      </c>
      <c r="B1390">
        <v>4.13</v>
      </c>
      <c r="C1390">
        <f>IFERROR(((VLOOKUP(A1390,'Interest Rates-10yr'!$A$9:$C$15239,2,FALSE))-B1390),C1389)</f>
        <v>0.16999999999999993</v>
      </c>
      <c r="D1390" s="98">
        <f>AVERAGE(C$10:C1390)</f>
        <v>0.76229543808834621</v>
      </c>
      <c r="E1390" s="2"/>
      <c r="G1390" s="23"/>
    </row>
    <row r="1391" spans="1:7" customFormat="1">
      <c r="A1391" s="4">
        <v>24029</v>
      </c>
      <c r="B1391">
        <v>4.13</v>
      </c>
      <c r="C1391">
        <f>IFERROR(((VLOOKUP(A1391,'Interest Rates-10yr'!$A$9:$C$15239,2,FALSE))-B1391),C1390)</f>
        <v>0.17999999999999972</v>
      </c>
      <c r="D1391" s="98">
        <f>AVERAGE(C$10:C1391)</f>
        <v>0.76187409551375274</v>
      </c>
      <c r="E1391" s="2"/>
      <c r="G1391" s="23"/>
    </row>
    <row r="1392" spans="1:7" customFormat="1">
      <c r="A1392" s="4">
        <v>24030</v>
      </c>
      <c r="B1392">
        <v>4.13</v>
      </c>
      <c r="C1392">
        <f>IFERROR(((VLOOKUP(A1392,'Interest Rates-10yr'!$A$9:$C$15239,2,FALSE))-B1392),C1391)</f>
        <v>0.20999999999999996</v>
      </c>
      <c r="D1392" s="98">
        <f>AVERAGE(C$10:C1392)</f>
        <v>0.76147505422993944</v>
      </c>
      <c r="E1392" s="2"/>
      <c r="G1392" s="23"/>
    </row>
    <row r="1393" spans="1:7" customFormat="1">
      <c r="A1393" s="4">
        <v>24031</v>
      </c>
      <c r="B1393">
        <v>4.13</v>
      </c>
      <c r="C1393">
        <f>IFERROR(((VLOOKUP(A1393,'Interest Rates-10yr'!$A$9:$C$15239,2,FALSE))-B1393),C1392)</f>
        <v>0.20999999999999996</v>
      </c>
      <c r="D1393" s="98">
        <f>AVERAGE(C$10:C1393)</f>
        <v>0.76107658959538027</v>
      </c>
      <c r="E1393" s="2"/>
      <c r="G1393" s="23"/>
    </row>
    <row r="1394" spans="1:7" customFormat="1">
      <c r="A1394" s="4">
        <v>24032</v>
      </c>
      <c r="B1394">
        <v>4.13</v>
      </c>
      <c r="C1394">
        <f>IFERROR(((VLOOKUP(A1394,'Interest Rates-10yr'!$A$9:$C$15239,2,FALSE))-B1394),C1393)</f>
        <v>0.20999999999999996</v>
      </c>
      <c r="D1394" s="98">
        <f>AVERAGE(C$10:C1394)</f>
        <v>0.76067870036101537</v>
      </c>
      <c r="E1394" s="2"/>
      <c r="G1394" s="23"/>
    </row>
    <row r="1395" spans="1:7" customFormat="1">
      <c r="A1395" s="4">
        <v>24033</v>
      </c>
      <c r="B1395">
        <v>4.13</v>
      </c>
      <c r="C1395">
        <f>IFERROR(((VLOOKUP(A1395,'Interest Rates-10yr'!$A$9:$C$15239,2,FALSE))-B1395),C1394)</f>
        <v>0.20999999999999996</v>
      </c>
      <c r="D1395" s="98">
        <f>AVERAGE(C$10:C1395)</f>
        <v>0.76028138528138989</v>
      </c>
      <c r="E1395" s="2"/>
      <c r="G1395" s="23"/>
    </row>
    <row r="1396" spans="1:7" customFormat="1">
      <c r="A1396" s="4">
        <v>24034</v>
      </c>
      <c r="B1396">
        <v>3.75</v>
      </c>
      <c r="C1396">
        <f>IFERROR(((VLOOKUP(A1396,'Interest Rates-10yr'!$A$9:$C$15239,2,FALSE))-B1396),C1395)</f>
        <v>0.59999999999999964</v>
      </c>
      <c r="D1396" s="98">
        <f>AVERAGE(C$10:C1396)</f>
        <v>0.76016582552271539</v>
      </c>
      <c r="E1396" s="2"/>
      <c r="G1396" s="23"/>
    </row>
    <row r="1397" spans="1:7" customFormat="1">
      <c r="A1397" s="4">
        <v>24035</v>
      </c>
      <c r="B1397">
        <v>4.13</v>
      </c>
      <c r="C1397">
        <f>IFERROR(((VLOOKUP(A1397,'Interest Rates-10yr'!$A$9:$C$15239,2,FALSE))-B1397),C1396)</f>
        <v>0.23000000000000043</v>
      </c>
      <c r="D1397" s="98">
        <f>AVERAGE(C$10:C1397)</f>
        <v>0.75978386167147427</v>
      </c>
      <c r="E1397" s="2"/>
      <c r="G1397" s="23"/>
    </row>
    <row r="1398" spans="1:7" customFormat="1">
      <c r="A1398" s="4">
        <v>24036</v>
      </c>
      <c r="B1398">
        <v>4.13</v>
      </c>
      <c r="C1398">
        <f>IFERROR(((VLOOKUP(A1398,'Interest Rates-10yr'!$A$9:$C$15239,2,FALSE))-B1398),C1397)</f>
        <v>0.24000000000000021</v>
      </c>
      <c r="D1398" s="98">
        <f>AVERAGE(C$10:C1398)</f>
        <v>0.75940964722822624</v>
      </c>
      <c r="E1398" s="2"/>
      <c r="G1398" s="23"/>
    </row>
    <row r="1399" spans="1:7" customFormat="1">
      <c r="A1399" s="4">
        <v>24037</v>
      </c>
      <c r="B1399">
        <v>4.13</v>
      </c>
      <c r="C1399">
        <f>IFERROR(((VLOOKUP(A1399,'Interest Rates-10yr'!$A$9:$C$15239,2,FALSE))-B1399),C1398)</f>
        <v>0.23000000000000043</v>
      </c>
      <c r="D1399" s="98">
        <f>AVERAGE(C$10:C1399)</f>
        <v>0.75902877697842186</v>
      </c>
      <c r="E1399" s="2"/>
      <c r="G1399" s="23"/>
    </row>
    <row r="1400" spans="1:7" customFormat="1">
      <c r="A1400" s="4">
        <v>24038</v>
      </c>
      <c r="B1400">
        <v>4.13</v>
      </c>
      <c r="C1400">
        <f>IFERROR(((VLOOKUP(A1400,'Interest Rates-10yr'!$A$9:$C$15239,2,FALSE))-B1400),C1399)</f>
        <v>0.23000000000000043</v>
      </c>
      <c r="D1400" s="98">
        <f>AVERAGE(C$10:C1400)</f>
        <v>0.75864845434939343</v>
      </c>
      <c r="E1400" s="2"/>
      <c r="G1400" s="23"/>
    </row>
    <row r="1401" spans="1:7" customFormat="1">
      <c r="A1401" s="4">
        <v>24039</v>
      </c>
      <c r="B1401">
        <v>4.13</v>
      </c>
      <c r="C1401">
        <f>IFERROR(((VLOOKUP(A1401,'Interest Rates-10yr'!$A$9:$C$15239,2,FALSE))-B1401),C1400)</f>
        <v>0.23000000000000043</v>
      </c>
      <c r="D1401" s="98">
        <f>AVERAGE(C$10:C1401)</f>
        <v>0.75826867816092414</v>
      </c>
      <c r="E1401" s="2"/>
      <c r="G1401" s="23"/>
    </row>
    <row r="1402" spans="1:7" customFormat="1">
      <c r="A1402" s="4">
        <v>24040</v>
      </c>
      <c r="B1402">
        <v>4</v>
      </c>
      <c r="C1402">
        <f>IFERROR(((VLOOKUP(A1402,'Interest Rates-10yr'!$A$9:$C$15239,2,FALSE))-B1402),C1401)</f>
        <v>0.37999999999999989</v>
      </c>
      <c r="D1402" s="98">
        <f>AVERAGE(C$10:C1402)</f>
        <v>0.75799712849964573</v>
      </c>
      <c r="E1402" s="2"/>
      <c r="G1402" s="23"/>
    </row>
    <row r="1403" spans="1:7" customFormat="1">
      <c r="A1403" s="4">
        <v>24041</v>
      </c>
      <c r="B1403">
        <v>3.75</v>
      </c>
      <c r="C1403">
        <f>IFERROR(((VLOOKUP(A1403,'Interest Rates-10yr'!$A$9:$C$15239,2,FALSE))-B1403),C1402)</f>
        <v>0.62999999999999989</v>
      </c>
      <c r="D1403" s="98">
        <f>AVERAGE(C$10:C1403)</f>
        <v>0.75790530846485404</v>
      </c>
      <c r="E1403" s="2"/>
      <c r="G1403" s="23"/>
    </row>
    <row r="1404" spans="1:7" customFormat="1">
      <c r="A1404" s="4">
        <v>24042</v>
      </c>
      <c r="B1404">
        <v>3.75</v>
      </c>
      <c r="C1404">
        <f>IFERROR(((VLOOKUP(A1404,'Interest Rates-10yr'!$A$9:$C$15239,2,FALSE))-B1404),C1403)</f>
        <v>0.63999999999999968</v>
      </c>
      <c r="D1404" s="98">
        <f>AVERAGE(C$10:C1404)</f>
        <v>0.75782078853047075</v>
      </c>
      <c r="E1404" s="2"/>
      <c r="G1404" s="23"/>
    </row>
    <row r="1405" spans="1:7" customFormat="1">
      <c r="A1405" s="4">
        <v>24043</v>
      </c>
      <c r="B1405">
        <v>4.13</v>
      </c>
      <c r="C1405">
        <f>IFERROR(((VLOOKUP(A1405,'Interest Rates-10yr'!$A$9:$C$15239,2,FALSE))-B1405),C1404)</f>
        <v>0.27000000000000046</v>
      </c>
      <c r="D1405" s="98">
        <f>AVERAGE(C$10:C1405)</f>
        <v>0.75747134670487581</v>
      </c>
      <c r="E1405" s="2"/>
      <c r="G1405" s="23"/>
    </row>
    <row r="1406" spans="1:7" customFormat="1">
      <c r="A1406" s="4">
        <v>24044</v>
      </c>
      <c r="B1406">
        <v>4.13</v>
      </c>
      <c r="C1406">
        <f>IFERROR(((VLOOKUP(A1406,'Interest Rates-10yr'!$A$9:$C$15239,2,FALSE))-B1406),C1405)</f>
        <v>0.28000000000000025</v>
      </c>
      <c r="D1406" s="98">
        <f>AVERAGE(C$10:C1406)</f>
        <v>0.75712956335004056</v>
      </c>
      <c r="E1406" s="2"/>
      <c r="G1406" s="23"/>
    </row>
    <row r="1407" spans="1:7" customFormat="1">
      <c r="A1407" s="4">
        <v>24045</v>
      </c>
      <c r="B1407">
        <v>4.13</v>
      </c>
      <c r="C1407">
        <f>IFERROR(((VLOOKUP(A1407,'Interest Rates-10yr'!$A$9:$C$15239,2,FALSE))-B1407),C1406)</f>
        <v>0.28000000000000025</v>
      </c>
      <c r="D1407" s="98">
        <f>AVERAGE(C$10:C1407)</f>
        <v>0.75678826895565565</v>
      </c>
      <c r="E1407" s="2"/>
      <c r="G1407" s="23"/>
    </row>
    <row r="1408" spans="1:7" customFormat="1">
      <c r="A1408" s="4">
        <v>24046</v>
      </c>
      <c r="B1408">
        <v>4.13</v>
      </c>
      <c r="C1408">
        <f>IFERROR(((VLOOKUP(A1408,'Interest Rates-10yr'!$A$9:$C$15239,2,FALSE))-B1408),C1407)</f>
        <v>0.28000000000000025</v>
      </c>
      <c r="D1408" s="98">
        <f>AVERAGE(C$10:C1408)</f>
        <v>0.75644746247319983</v>
      </c>
      <c r="E1408" s="2"/>
      <c r="G1408" s="23"/>
    </row>
    <row r="1409" spans="1:7" customFormat="1">
      <c r="A1409" s="4">
        <v>24047</v>
      </c>
      <c r="B1409">
        <v>4.13</v>
      </c>
      <c r="C1409">
        <f>IFERROR(((VLOOKUP(A1409,'Interest Rates-10yr'!$A$9:$C$15239,2,FALSE))-B1409),C1408)</f>
        <v>0.29999999999999982</v>
      </c>
      <c r="D1409" s="98">
        <f>AVERAGE(C$10:C1409)</f>
        <v>0.75612142857143327</v>
      </c>
      <c r="E1409" s="2"/>
      <c r="G1409" s="23"/>
    </row>
    <row r="1410" spans="1:7" customFormat="1">
      <c r="A1410" s="4">
        <v>24048</v>
      </c>
      <c r="B1410">
        <v>4.13</v>
      </c>
      <c r="C1410">
        <f>IFERROR(((VLOOKUP(A1410,'Interest Rates-10yr'!$A$9:$C$15239,2,FALSE))-B1410),C1409)</f>
        <v>0.29999999999999982</v>
      </c>
      <c r="D1410" s="98">
        <f>AVERAGE(C$10:C1410)</f>
        <v>0.75579586009993327</v>
      </c>
      <c r="E1410" s="2"/>
      <c r="G1410" s="23"/>
    </row>
    <row r="1411" spans="1:7" customFormat="1">
      <c r="A1411" s="4">
        <v>24049</v>
      </c>
      <c r="B1411">
        <v>4.13</v>
      </c>
      <c r="C1411">
        <f>IFERROR(((VLOOKUP(A1411,'Interest Rates-10yr'!$A$9:$C$15239,2,FALSE))-B1411),C1410)</f>
        <v>0.29999999999999982</v>
      </c>
      <c r="D1411" s="98">
        <f>AVERAGE(C$10:C1411)</f>
        <v>0.75547075606277203</v>
      </c>
      <c r="E1411" s="2"/>
      <c r="G1411" s="23"/>
    </row>
    <row r="1412" spans="1:7" customFormat="1">
      <c r="A1412" s="4">
        <v>24050</v>
      </c>
      <c r="B1412">
        <v>4.13</v>
      </c>
      <c r="C1412">
        <f>IFERROR(((VLOOKUP(A1412,'Interest Rates-10yr'!$A$9:$C$15239,2,FALSE))-B1412),C1411)</f>
        <v>0.29999999999999982</v>
      </c>
      <c r="D1412" s="98">
        <f>AVERAGE(C$10:C1412)</f>
        <v>0.75514611546686128</v>
      </c>
      <c r="E1412" s="2"/>
      <c r="G1412" s="23"/>
    </row>
    <row r="1413" spans="1:7" customFormat="1">
      <c r="A1413" s="4">
        <v>24051</v>
      </c>
      <c r="B1413">
        <v>4.13</v>
      </c>
      <c r="C1413">
        <f>IFERROR(((VLOOKUP(A1413,'Interest Rates-10yr'!$A$9:$C$15239,2,FALSE))-B1413),C1412)</f>
        <v>0.29999999999999982</v>
      </c>
      <c r="D1413" s="98">
        <f>AVERAGE(C$10:C1413)</f>
        <v>0.7548219373219418</v>
      </c>
      <c r="E1413" s="2"/>
      <c r="G1413" s="23"/>
    </row>
    <row r="1414" spans="1:7" customFormat="1">
      <c r="A1414" s="4">
        <v>24052</v>
      </c>
      <c r="B1414">
        <v>4.13</v>
      </c>
      <c r="C1414">
        <f>IFERROR(((VLOOKUP(A1414,'Interest Rates-10yr'!$A$9:$C$15239,2,FALSE))-B1414),C1413)</f>
        <v>0.29999999999999982</v>
      </c>
      <c r="D1414" s="98">
        <f>AVERAGE(C$10:C1414)</f>
        <v>0.75449822064057392</v>
      </c>
      <c r="E1414" s="2"/>
      <c r="G1414" s="23"/>
    </row>
    <row r="1415" spans="1:7" customFormat="1">
      <c r="A1415" s="4">
        <v>24053</v>
      </c>
      <c r="B1415">
        <v>4.13</v>
      </c>
      <c r="C1415">
        <f>IFERROR(((VLOOKUP(A1415,'Interest Rates-10yr'!$A$9:$C$15239,2,FALSE))-B1415),C1414)</f>
        <v>0.29999999999999982</v>
      </c>
      <c r="D1415" s="98">
        <f>AVERAGE(C$10:C1415)</f>
        <v>0.75417496443812682</v>
      </c>
      <c r="E1415" s="2"/>
      <c r="G1415" s="23"/>
    </row>
    <row r="1416" spans="1:7" customFormat="1">
      <c r="A1416" s="4">
        <v>24054</v>
      </c>
      <c r="B1416">
        <v>4.13</v>
      </c>
      <c r="C1416">
        <f>IFERROR(((VLOOKUP(A1416,'Interest Rates-10yr'!$A$9:$C$15239,2,FALSE))-B1416),C1415)</f>
        <v>0.32000000000000028</v>
      </c>
      <c r="D1416" s="98">
        <f>AVERAGE(C$10:C1416)</f>
        <v>0.75386638237384951</v>
      </c>
      <c r="E1416" s="2"/>
      <c r="G1416" s="23"/>
    </row>
    <row r="1417" spans="1:7" customFormat="1">
      <c r="A1417" s="4">
        <v>24055</v>
      </c>
      <c r="B1417">
        <v>3.5</v>
      </c>
      <c r="C1417">
        <f>IFERROR(((VLOOKUP(A1417,'Interest Rates-10yr'!$A$9:$C$15239,2,FALSE))-B1417),C1416)</f>
        <v>0.96999999999999975</v>
      </c>
      <c r="D1417" s="98">
        <f>AVERAGE(C$10:C1417)</f>
        <v>0.75401988636364081</v>
      </c>
      <c r="E1417" s="2"/>
      <c r="G1417" s="23"/>
    </row>
    <row r="1418" spans="1:7" customFormat="1">
      <c r="A1418" s="4">
        <v>24056</v>
      </c>
      <c r="B1418">
        <v>4.13</v>
      </c>
      <c r="C1418">
        <f>IFERROR(((VLOOKUP(A1418,'Interest Rates-10yr'!$A$9:$C$15239,2,FALSE))-B1418),C1417)</f>
        <v>0.33000000000000007</v>
      </c>
      <c r="D1418" s="98">
        <f>AVERAGE(C$10:C1418)</f>
        <v>0.75371894960965657</v>
      </c>
      <c r="E1418" s="2"/>
      <c r="G1418" s="23"/>
    </row>
    <row r="1419" spans="1:7" customFormat="1">
      <c r="A1419" s="4">
        <v>24057</v>
      </c>
      <c r="B1419">
        <v>4.13</v>
      </c>
      <c r="C1419">
        <f>IFERROR(((VLOOKUP(A1419,'Interest Rates-10yr'!$A$9:$C$15239,2,FALSE))-B1419),C1418)</f>
        <v>0.33000000000000007</v>
      </c>
      <c r="D1419" s="98">
        <f>AVERAGE(C$10:C1419)</f>
        <v>0.75341843971631639</v>
      </c>
      <c r="E1419" s="2"/>
      <c r="G1419" s="23"/>
    </row>
    <row r="1420" spans="1:7" customFormat="1">
      <c r="A1420" s="4">
        <v>24058</v>
      </c>
      <c r="B1420">
        <v>4.13</v>
      </c>
      <c r="C1420">
        <f>IFERROR(((VLOOKUP(A1420,'Interest Rates-10yr'!$A$9:$C$15239,2,FALSE))-B1420),C1419)</f>
        <v>0.3100000000000005</v>
      </c>
      <c r="D1420" s="98">
        <f>AVERAGE(C$10:C1420)</f>
        <v>0.75310418143161306</v>
      </c>
      <c r="E1420" s="2"/>
      <c r="G1420" s="23"/>
    </row>
    <row r="1421" spans="1:7" customFormat="1">
      <c r="A1421" s="4">
        <v>24059</v>
      </c>
      <c r="B1421">
        <v>4.13</v>
      </c>
      <c r="C1421">
        <f>IFERROR(((VLOOKUP(A1421,'Interest Rates-10yr'!$A$9:$C$15239,2,FALSE))-B1421),C1420)</f>
        <v>0.3100000000000005</v>
      </c>
      <c r="D1421" s="98">
        <f>AVERAGE(C$10:C1421)</f>
        <v>0.75279036827195889</v>
      </c>
      <c r="E1421" s="2"/>
      <c r="G1421" s="23"/>
    </row>
    <row r="1422" spans="1:7" customFormat="1">
      <c r="A1422" s="4">
        <v>24060</v>
      </c>
      <c r="B1422">
        <v>4.13</v>
      </c>
      <c r="C1422">
        <f>IFERROR(((VLOOKUP(A1422,'Interest Rates-10yr'!$A$9:$C$15239,2,FALSE))-B1422),C1421)</f>
        <v>0.3100000000000005</v>
      </c>
      <c r="D1422" s="98">
        <f>AVERAGE(C$10:C1422)</f>
        <v>0.75247699929229006</v>
      </c>
      <c r="E1422" s="2"/>
      <c r="G1422" s="23"/>
    </row>
    <row r="1423" spans="1:7" customFormat="1">
      <c r="A1423" s="4">
        <v>24061</v>
      </c>
      <c r="B1423">
        <v>4.13</v>
      </c>
      <c r="C1423">
        <f>IFERROR(((VLOOKUP(A1423,'Interest Rates-10yr'!$A$9:$C$15239,2,FALSE))-B1423),C1422)</f>
        <v>0.32000000000000028</v>
      </c>
      <c r="D1423" s="98">
        <f>AVERAGE(C$10:C1423)</f>
        <v>0.7521711456860013</v>
      </c>
      <c r="E1423" s="2"/>
      <c r="G1423" s="23"/>
    </row>
    <row r="1424" spans="1:7" customFormat="1">
      <c r="A1424" s="4">
        <v>24062</v>
      </c>
      <c r="B1424">
        <v>4.13</v>
      </c>
      <c r="C1424">
        <f>IFERROR(((VLOOKUP(A1424,'Interest Rates-10yr'!$A$9:$C$15239,2,FALSE))-B1424),C1423)</f>
        <v>0.3100000000000005</v>
      </c>
      <c r="D1424" s="98">
        <f>AVERAGE(C$10:C1424)</f>
        <v>0.75185865724382039</v>
      </c>
      <c r="E1424" s="2"/>
      <c r="G1424" s="23"/>
    </row>
    <row r="1425" spans="1:7" customFormat="1">
      <c r="A1425" s="4">
        <v>24063</v>
      </c>
      <c r="B1425">
        <v>4.13</v>
      </c>
      <c r="C1425">
        <f>IFERROR(((VLOOKUP(A1425,'Interest Rates-10yr'!$A$9:$C$15239,2,FALSE))-B1425),C1424)</f>
        <v>0.32000000000000028</v>
      </c>
      <c r="D1425" s="98">
        <f>AVERAGE(C$10:C1425)</f>
        <v>0.75155367231638825</v>
      </c>
      <c r="E1425" s="2"/>
      <c r="G1425" s="23"/>
    </row>
    <row r="1426" spans="1:7" customFormat="1">
      <c r="A1426" s="4">
        <v>24064</v>
      </c>
      <c r="B1426">
        <v>4.13</v>
      </c>
      <c r="C1426">
        <f>IFERROR(((VLOOKUP(A1426,'Interest Rates-10yr'!$A$9:$C$15239,2,FALSE))-B1426),C1425)</f>
        <v>0.32000000000000028</v>
      </c>
      <c r="D1426" s="98">
        <f>AVERAGE(C$10:C1426)</f>
        <v>0.75124911785462645</v>
      </c>
      <c r="E1426" s="2"/>
      <c r="G1426" s="23"/>
    </row>
    <row r="1427" spans="1:7" customFormat="1">
      <c r="A1427" s="4">
        <v>24065</v>
      </c>
      <c r="B1427">
        <v>4.13</v>
      </c>
      <c r="C1427">
        <f>IFERROR(((VLOOKUP(A1427,'Interest Rates-10yr'!$A$9:$C$15239,2,FALSE))-B1427),C1426)</f>
        <v>0.33000000000000007</v>
      </c>
      <c r="D1427" s="98">
        <f>AVERAGE(C$10:C1427)</f>
        <v>0.75095204513399549</v>
      </c>
      <c r="E1427" s="2"/>
      <c r="G1427" s="23"/>
    </row>
    <row r="1428" spans="1:7" customFormat="1">
      <c r="A1428" s="4">
        <v>24066</v>
      </c>
      <c r="B1428">
        <v>4.13</v>
      </c>
      <c r="C1428">
        <f>IFERROR(((VLOOKUP(A1428,'Interest Rates-10yr'!$A$9:$C$15239,2,FALSE))-B1428),C1427)</f>
        <v>0.33000000000000007</v>
      </c>
      <c r="D1428" s="98">
        <f>AVERAGE(C$10:C1428)</f>
        <v>0.75065539112051127</v>
      </c>
      <c r="E1428" s="2"/>
      <c r="G1428" s="23"/>
    </row>
    <row r="1429" spans="1:7" customFormat="1">
      <c r="A1429" s="4">
        <v>24067</v>
      </c>
      <c r="B1429">
        <v>4.13</v>
      </c>
      <c r="C1429">
        <f>IFERROR(((VLOOKUP(A1429,'Interest Rates-10yr'!$A$9:$C$15239,2,FALSE))-B1429),C1428)</f>
        <v>0.33000000000000007</v>
      </c>
      <c r="D1429" s="98">
        <f>AVERAGE(C$10:C1429)</f>
        <v>0.75035915492958127</v>
      </c>
      <c r="E1429" s="2"/>
      <c r="G1429" s="23"/>
    </row>
    <row r="1430" spans="1:7" customFormat="1">
      <c r="A1430" s="4">
        <v>24068</v>
      </c>
      <c r="B1430">
        <v>4.13</v>
      </c>
      <c r="C1430">
        <f>IFERROR(((VLOOKUP(A1430,'Interest Rates-10yr'!$A$9:$C$15239,2,FALSE))-B1430),C1429)</f>
        <v>0.32000000000000028</v>
      </c>
      <c r="D1430" s="98">
        <f>AVERAGE(C$10:C1430)</f>
        <v>0.75005629838142529</v>
      </c>
      <c r="E1430" s="2"/>
      <c r="G1430" s="23"/>
    </row>
    <row r="1431" spans="1:7" customFormat="1">
      <c r="A1431" s="4">
        <v>24069</v>
      </c>
      <c r="B1431">
        <v>4</v>
      </c>
      <c r="C1431">
        <f>IFERROR(((VLOOKUP(A1431,'Interest Rates-10yr'!$A$9:$C$15239,2,FALSE))-B1431),C1430)</f>
        <v>0.45000000000000018</v>
      </c>
      <c r="D1431" s="98">
        <f>AVERAGE(C$10:C1431)</f>
        <v>0.74984528832630482</v>
      </c>
      <c r="E1431" s="2"/>
      <c r="G1431" s="23"/>
    </row>
    <row r="1432" spans="1:7" customFormat="1">
      <c r="A1432" s="4">
        <v>24070</v>
      </c>
      <c r="B1432">
        <v>4.13</v>
      </c>
      <c r="C1432">
        <f>IFERROR(((VLOOKUP(A1432,'Interest Rates-10yr'!$A$9:$C$15239,2,FALSE))-B1432),C1431)</f>
        <v>0.32000000000000028</v>
      </c>
      <c r="D1432" s="98">
        <f>AVERAGE(C$10:C1432)</f>
        <v>0.74954321855235795</v>
      </c>
      <c r="E1432" s="2"/>
      <c r="G1432" s="23"/>
    </row>
    <row r="1433" spans="1:7" customFormat="1">
      <c r="A1433" s="4">
        <v>24071</v>
      </c>
      <c r="B1433">
        <v>4.13</v>
      </c>
      <c r="C1433">
        <f>IFERROR(((VLOOKUP(A1433,'Interest Rates-10yr'!$A$9:$C$15239,2,FALSE))-B1433),C1432)</f>
        <v>0.32000000000000028</v>
      </c>
      <c r="D1433" s="98">
        <f>AVERAGE(C$10:C1433)</f>
        <v>0.74924157303371164</v>
      </c>
      <c r="E1433" s="2"/>
      <c r="G1433" s="23"/>
    </row>
    <row r="1434" spans="1:7" customFormat="1">
      <c r="A1434" s="4">
        <v>24072</v>
      </c>
      <c r="B1434">
        <v>4.13</v>
      </c>
      <c r="C1434">
        <f>IFERROR(((VLOOKUP(A1434,'Interest Rates-10yr'!$A$9:$C$15239,2,FALSE))-B1434),C1433)</f>
        <v>0.32000000000000028</v>
      </c>
      <c r="D1434" s="98">
        <f>AVERAGE(C$10:C1434)</f>
        <v>0.74894035087719668</v>
      </c>
      <c r="E1434" s="2"/>
      <c r="G1434" s="23"/>
    </row>
    <row r="1435" spans="1:7" customFormat="1">
      <c r="A1435" s="4">
        <v>24073</v>
      </c>
      <c r="B1435">
        <v>4.13</v>
      </c>
      <c r="C1435">
        <f>IFERROR(((VLOOKUP(A1435,'Interest Rates-10yr'!$A$9:$C$15239,2,FALSE))-B1435),C1434)</f>
        <v>0.32000000000000028</v>
      </c>
      <c r="D1435" s="98">
        <f>AVERAGE(C$10:C1435)</f>
        <v>0.74863955119214953</v>
      </c>
      <c r="E1435" s="2"/>
      <c r="G1435" s="23"/>
    </row>
    <row r="1436" spans="1:7" customFormat="1">
      <c r="A1436" s="4">
        <v>24074</v>
      </c>
      <c r="B1436">
        <v>4.13</v>
      </c>
      <c r="C1436">
        <f>IFERROR(((VLOOKUP(A1436,'Interest Rates-10yr'!$A$9:$C$15239,2,FALSE))-B1436),C1435)</f>
        <v>0.32000000000000028</v>
      </c>
      <c r="D1436" s="98">
        <f>AVERAGE(C$10:C1436)</f>
        <v>0.74833917309040299</v>
      </c>
      <c r="E1436" s="2"/>
      <c r="G1436" s="23"/>
    </row>
    <row r="1437" spans="1:7" customFormat="1">
      <c r="A1437" s="4">
        <v>24075</v>
      </c>
      <c r="B1437">
        <v>4.13</v>
      </c>
      <c r="C1437">
        <f>IFERROR(((VLOOKUP(A1437,'Interest Rates-10yr'!$A$9:$C$15239,2,FALSE))-B1437),C1436)</f>
        <v>0.33000000000000007</v>
      </c>
      <c r="D1437" s="98">
        <f>AVERAGE(C$10:C1437)</f>
        <v>0.7480462184873985</v>
      </c>
      <c r="E1437" s="2"/>
      <c r="G1437" s="23"/>
    </row>
    <row r="1438" spans="1:7" customFormat="1">
      <c r="A1438" s="4">
        <v>24076</v>
      </c>
      <c r="B1438">
        <v>4.13</v>
      </c>
      <c r="C1438">
        <f>IFERROR(((VLOOKUP(A1438,'Interest Rates-10yr'!$A$9:$C$15239,2,FALSE))-B1438),C1437)</f>
        <v>0.35000000000000053</v>
      </c>
      <c r="D1438" s="98">
        <f>AVERAGE(C$10:C1438)</f>
        <v>0.7477676696990937</v>
      </c>
      <c r="E1438" s="2"/>
      <c r="G1438" s="23"/>
    </row>
    <row r="1439" spans="1:7" customFormat="1">
      <c r="A1439" s="4">
        <v>24077</v>
      </c>
      <c r="B1439">
        <v>4.13</v>
      </c>
      <c r="C1439">
        <f>IFERROR(((VLOOKUP(A1439,'Interest Rates-10yr'!$A$9:$C$15239,2,FALSE))-B1439),C1438)</f>
        <v>0.38999999999999968</v>
      </c>
      <c r="D1439" s="98">
        <f>AVERAGE(C$10:C1439)</f>
        <v>0.74751748251748606</v>
      </c>
      <c r="E1439" s="2"/>
      <c r="G1439" s="23"/>
    </row>
    <row r="1440" spans="1:7" customFormat="1">
      <c r="A1440" s="4">
        <v>24078</v>
      </c>
      <c r="B1440">
        <v>4.13</v>
      </c>
      <c r="C1440">
        <f>IFERROR(((VLOOKUP(A1440,'Interest Rates-10yr'!$A$9:$C$15239,2,FALSE))-B1440),C1439)</f>
        <v>0.38999999999999968</v>
      </c>
      <c r="D1440" s="98">
        <f>AVERAGE(C$10:C1440)</f>
        <v>0.74726764500349763</v>
      </c>
      <c r="E1440" s="2"/>
      <c r="G1440" s="23"/>
    </row>
    <row r="1441" spans="1:7" customFormat="1">
      <c r="A1441" s="4">
        <v>24079</v>
      </c>
      <c r="B1441">
        <v>4.13</v>
      </c>
      <c r="C1441">
        <f>IFERROR(((VLOOKUP(A1441,'Interest Rates-10yr'!$A$9:$C$15239,2,FALSE))-B1441),C1440)</f>
        <v>0.38999999999999968</v>
      </c>
      <c r="D1441" s="98">
        <f>AVERAGE(C$10:C1441)</f>
        <v>0.74701815642458469</v>
      </c>
      <c r="E1441" s="2"/>
      <c r="G1441" s="23"/>
    </row>
    <row r="1442" spans="1:7" customFormat="1">
      <c r="A1442" s="4">
        <v>24080</v>
      </c>
      <c r="B1442">
        <v>4.13</v>
      </c>
      <c r="C1442">
        <f>IFERROR(((VLOOKUP(A1442,'Interest Rates-10yr'!$A$9:$C$15239,2,FALSE))-B1442),C1441)</f>
        <v>0.38999999999999968</v>
      </c>
      <c r="D1442" s="98">
        <f>AVERAGE(C$10:C1442)</f>
        <v>0.74676901605024792</v>
      </c>
      <c r="E1442" s="2"/>
      <c r="G1442" s="23"/>
    </row>
    <row r="1443" spans="1:7" customFormat="1">
      <c r="A1443" s="4">
        <v>24081</v>
      </c>
      <c r="B1443">
        <v>4.13</v>
      </c>
      <c r="C1443">
        <f>IFERROR(((VLOOKUP(A1443,'Interest Rates-10yr'!$A$9:$C$15239,2,FALSE))-B1443),C1442)</f>
        <v>0.38999999999999968</v>
      </c>
      <c r="D1443" s="98">
        <f>AVERAGE(C$10:C1443)</f>
        <v>0.74652022315202615</v>
      </c>
      <c r="E1443" s="2"/>
      <c r="G1443" s="23"/>
    </row>
    <row r="1444" spans="1:7" customFormat="1">
      <c r="A1444" s="4">
        <v>24082</v>
      </c>
      <c r="B1444">
        <v>4.25</v>
      </c>
      <c r="C1444">
        <f>IFERROR(((VLOOKUP(A1444,'Interest Rates-10yr'!$A$9:$C$15239,2,FALSE))-B1444),C1443)</f>
        <v>0.36000000000000032</v>
      </c>
      <c r="D1444" s="98">
        <f>AVERAGE(C$10:C1444)</f>
        <v>0.7462508710801431</v>
      </c>
      <c r="E1444" s="2"/>
      <c r="G1444" s="23"/>
    </row>
    <row r="1445" spans="1:7" customFormat="1">
      <c r="A1445" s="4">
        <v>24083</v>
      </c>
      <c r="B1445">
        <v>4</v>
      </c>
      <c r="C1445">
        <f>IFERROR(((VLOOKUP(A1445,'Interest Rates-10yr'!$A$9:$C$15239,2,FALSE))-B1445),C1444)</f>
        <v>0.58999999999999986</v>
      </c>
      <c r="D1445" s="98">
        <f>AVERAGE(C$10:C1445)</f>
        <v>0.74614206128134075</v>
      </c>
      <c r="E1445" s="2"/>
      <c r="G1445" s="23"/>
    </row>
    <row r="1446" spans="1:7" customFormat="1">
      <c r="A1446" s="4">
        <v>24084</v>
      </c>
      <c r="B1446">
        <v>1</v>
      </c>
      <c r="C1446">
        <f>IFERROR(((VLOOKUP(A1446,'Interest Rates-10yr'!$A$9:$C$15239,2,FALSE))-B1446),C1445)</f>
        <v>3.5999999999999996</v>
      </c>
      <c r="D1446" s="98">
        <f>AVERAGE(C$10:C1446)</f>
        <v>0.74812804453723392</v>
      </c>
      <c r="E1446" s="2"/>
      <c r="G1446" s="23"/>
    </row>
    <row r="1447" spans="1:7" customFormat="1">
      <c r="A1447" s="4">
        <v>24085</v>
      </c>
      <c r="B1447">
        <v>4.5</v>
      </c>
      <c r="C1447">
        <f>IFERROR(((VLOOKUP(A1447,'Interest Rates-10yr'!$A$9:$C$15239,2,FALSE))-B1447),C1446)</f>
        <v>9.9999999999999645E-2</v>
      </c>
      <c r="D1447" s="98">
        <f>AVERAGE(C$10:C1447)</f>
        <v>0.74767732962448197</v>
      </c>
      <c r="E1447" s="2"/>
      <c r="G1447" s="23"/>
    </row>
    <row r="1448" spans="1:7" customFormat="1">
      <c r="A1448" s="4">
        <v>24086</v>
      </c>
      <c r="B1448">
        <v>4.5</v>
      </c>
      <c r="C1448">
        <f>IFERROR(((VLOOKUP(A1448,'Interest Rates-10yr'!$A$9:$C$15239,2,FALSE))-B1448),C1447)</f>
        <v>9.9999999999999645E-2</v>
      </c>
      <c r="D1448" s="98">
        <f>AVERAGE(C$10:C1448)</f>
        <v>0.74722724113968375</v>
      </c>
      <c r="E1448" s="2"/>
      <c r="G1448" s="23"/>
    </row>
    <row r="1449" spans="1:7" customFormat="1">
      <c r="A1449" s="4">
        <v>24087</v>
      </c>
      <c r="B1449">
        <v>4.5</v>
      </c>
      <c r="C1449">
        <f>IFERROR(((VLOOKUP(A1449,'Interest Rates-10yr'!$A$9:$C$15239,2,FALSE))-B1449),C1448)</f>
        <v>9.9999999999999645E-2</v>
      </c>
      <c r="D1449" s="98">
        <f>AVERAGE(C$10:C1449)</f>
        <v>0.7467777777777812</v>
      </c>
      <c r="E1449" s="2"/>
      <c r="G1449" s="23"/>
    </row>
    <row r="1450" spans="1:7" customFormat="1">
      <c r="A1450" s="4">
        <v>24088</v>
      </c>
      <c r="B1450">
        <v>4.5</v>
      </c>
      <c r="C1450">
        <f>IFERROR(((VLOOKUP(A1450,'Interest Rates-10yr'!$A$9:$C$15239,2,FALSE))-B1450),C1449)</f>
        <v>9.9999999999999645E-2</v>
      </c>
      <c r="D1450" s="98">
        <f>AVERAGE(C$10:C1450)</f>
        <v>0.74632893823733848</v>
      </c>
      <c r="E1450" s="2"/>
      <c r="G1450" s="23"/>
    </row>
    <row r="1451" spans="1:7" customFormat="1">
      <c r="A1451" s="4">
        <v>24089</v>
      </c>
      <c r="B1451">
        <v>4.5</v>
      </c>
      <c r="C1451">
        <f>IFERROR(((VLOOKUP(A1451,'Interest Rates-10yr'!$A$9:$C$15239,2,FALSE))-B1451),C1450)</f>
        <v>0.15000000000000036</v>
      </c>
      <c r="D1451" s="98">
        <f>AVERAGE(C$10:C1451)</f>
        <v>0.74591539528433071</v>
      </c>
      <c r="E1451" s="2"/>
      <c r="G1451" s="23"/>
    </row>
    <row r="1452" spans="1:7" customFormat="1">
      <c r="A1452" s="4">
        <v>24090</v>
      </c>
      <c r="B1452">
        <v>4.5</v>
      </c>
      <c r="C1452">
        <f>IFERROR(((VLOOKUP(A1452,'Interest Rates-10yr'!$A$9:$C$15239,2,FALSE))-B1452),C1451)</f>
        <v>0.16999999999999993</v>
      </c>
      <c r="D1452" s="98">
        <f>AVERAGE(C$10:C1452)</f>
        <v>0.74551628551628901</v>
      </c>
      <c r="E1452" s="2"/>
      <c r="G1452" s="23"/>
    </row>
    <row r="1453" spans="1:7" customFormat="1">
      <c r="A1453" s="4">
        <v>24091</v>
      </c>
      <c r="B1453">
        <v>4.5</v>
      </c>
      <c r="C1453">
        <f>IFERROR(((VLOOKUP(A1453,'Interest Rates-10yr'!$A$9:$C$15239,2,FALSE))-B1453),C1452)</f>
        <v>0.16999999999999993</v>
      </c>
      <c r="D1453" s="98">
        <f>AVERAGE(C$10:C1453)</f>
        <v>0.74511772853185942</v>
      </c>
      <c r="E1453" s="2"/>
      <c r="G1453" s="23"/>
    </row>
    <row r="1454" spans="1:7" customFormat="1">
      <c r="A1454" s="4">
        <v>24092</v>
      </c>
      <c r="B1454">
        <v>4.5</v>
      </c>
      <c r="C1454">
        <f>IFERROR(((VLOOKUP(A1454,'Interest Rates-10yr'!$A$9:$C$15239,2,FALSE))-B1454),C1453)</f>
        <v>0.16000000000000014</v>
      </c>
      <c r="D1454" s="98">
        <f>AVERAGE(C$10:C1454)</f>
        <v>0.74471280276816965</v>
      </c>
      <c r="E1454" s="2"/>
      <c r="G1454" s="23"/>
    </row>
    <row r="1455" spans="1:7" customFormat="1">
      <c r="A1455" s="4">
        <v>24093</v>
      </c>
      <c r="B1455">
        <v>4.5</v>
      </c>
      <c r="C1455">
        <f>IFERROR(((VLOOKUP(A1455,'Interest Rates-10yr'!$A$9:$C$15239,2,FALSE))-B1455),C1454)</f>
        <v>0.15000000000000036</v>
      </c>
      <c r="D1455" s="98">
        <f>AVERAGE(C$10:C1455)</f>
        <v>0.74430152143845452</v>
      </c>
      <c r="E1455" s="2"/>
      <c r="G1455" s="23"/>
    </row>
    <row r="1456" spans="1:7" customFormat="1">
      <c r="A1456" s="4">
        <v>24094</v>
      </c>
      <c r="B1456">
        <v>4.5</v>
      </c>
      <c r="C1456">
        <f>IFERROR(((VLOOKUP(A1456,'Interest Rates-10yr'!$A$9:$C$15239,2,FALSE))-B1456),C1455)</f>
        <v>0.15000000000000036</v>
      </c>
      <c r="D1456" s="98">
        <f>AVERAGE(C$10:C1456)</f>
        <v>0.74389080856945766</v>
      </c>
      <c r="E1456" s="2"/>
      <c r="G1456" s="23"/>
    </row>
    <row r="1457" spans="1:7" customFormat="1">
      <c r="A1457" s="4">
        <v>24095</v>
      </c>
      <c r="B1457">
        <v>4.5</v>
      </c>
      <c r="C1457">
        <f>IFERROR(((VLOOKUP(A1457,'Interest Rates-10yr'!$A$9:$C$15239,2,FALSE))-B1457),C1456)</f>
        <v>0.15000000000000036</v>
      </c>
      <c r="D1457" s="98">
        <f>AVERAGE(C$10:C1457)</f>
        <v>0.74348066298342919</v>
      </c>
      <c r="E1457" s="2"/>
      <c r="G1457" s="23"/>
    </row>
    <row r="1458" spans="1:7" customFormat="1">
      <c r="A1458" s="4">
        <v>24096</v>
      </c>
      <c r="B1458">
        <v>4.5</v>
      </c>
      <c r="C1458">
        <f>IFERROR(((VLOOKUP(A1458,'Interest Rates-10yr'!$A$9:$C$15239,2,FALSE))-B1458),C1457)</f>
        <v>0.11000000000000032</v>
      </c>
      <c r="D1458" s="98">
        <f>AVERAGE(C$10:C1458)</f>
        <v>0.74304347826087325</v>
      </c>
      <c r="E1458" s="2"/>
      <c r="G1458" s="23"/>
    </row>
    <row r="1459" spans="1:7" customFormat="1">
      <c r="A1459" s="4">
        <v>24097</v>
      </c>
      <c r="B1459">
        <v>4</v>
      </c>
      <c r="C1459">
        <f>IFERROR(((VLOOKUP(A1459,'Interest Rates-10yr'!$A$9:$C$15239,2,FALSE))-B1459),C1458)</f>
        <v>0.63999999999999968</v>
      </c>
      <c r="D1459" s="98">
        <f>AVERAGE(C$10:C1459)</f>
        <v>0.74297241379310719</v>
      </c>
      <c r="E1459" s="2"/>
      <c r="G1459" s="23"/>
    </row>
    <row r="1460" spans="1:7" customFormat="1">
      <c r="A1460" s="4">
        <v>24098</v>
      </c>
      <c r="B1460">
        <v>4.5</v>
      </c>
      <c r="C1460">
        <f>IFERROR(((VLOOKUP(A1460,'Interest Rates-10yr'!$A$9:$C$15239,2,FALSE))-B1460),C1459)</f>
        <v>0.15000000000000036</v>
      </c>
      <c r="D1460" s="98">
        <f>AVERAGE(C$10:C1460)</f>
        <v>0.74256374913852896</v>
      </c>
      <c r="E1460" s="2"/>
      <c r="G1460" s="23"/>
    </row>
    <row r="1461" spans="1:7" customFormat="1">
      <c r="A1461" s="4">
        <v>24099</v>
      </c>
      <c r="B1461">
        <v>4.63</v>
      </c>
      <c r="C1461">
        <f>IFERROR(((VLOOKUP(A1461,'Interest Rates-10yr'!$A$9:$C$15239,2,FALSE))-B1461),C1460)</f>
        <v>2.0000000000000462E-2</v>
      </c>
      <c r="D1461" s="98">
        <f>AVERAGE(C$10:C1461)</f>
        <v>0.74206611570248315</v>
      </c>
      <c r="E1461" s="2"/>
      <c r="G1461" s="23"/>
    </row>
    <row r="1462" spans="1:7" customFormat="1">
      <c r="A1462" s="4">
        <v>24100</v>
      </c>
      <c r="B1462">
        <v>4.63</v>
      </c>
      <c r="C1462">
        <f>IFERROR(((VLOOKUP(A1462,'Interest Rates-10yr'!$A$9:$C$15239,2,FALSE))-B1462),C1461)</f>
        <v>2.0000000000000462E-2</v>
      </c>
      <c r="D1462" s="98">
        <f>AVERAGE(C$10:C1462)</f>
        <v>0.7415691672401965</v>
      </c>
      <c r="E1462" s="2"/>
      <c r="G1462" s="23"/>
    </row>
    <row r="1463" spans="1:7" customFormat="1">
      <c r="A1463" s="4">
        <v>24101</v>
      </c>
      <c r="B1463">
        <v>4.63</v>
      </c>
      <c r="C1463">
        <f>IFERROR(((VLOOKUP(A1463,'Interest Rates-10yr'!$A$9:$C$15239,2,FALSE))-B1463),C1462)</f>
        <v>2.0000000000000462E-2</v>
      </c>
      <c r="D1463" s="98">
        <f>AVERAGE(C$10:C1463)</f>
        <v>0.74107290233838063</v>
      </c>
      <c r="E1463" s="2"/>
      <c r="G1463" s="23"/>
    </row>
    <row r="1464" spans="1:7" customFormat="1">
      <c r="A1464" s="4">
        <v>24102</v>
      </c>
      <c r="B1464">
        <v>4.63</v>
      </c>
      <c r="C1464">
        <f>IFERROR(((VLOOKUP(A1464,'Interest Rates-10yr'!$A$9:$C$15239,2,FALSE))-B1464),C1463)</f>
        <v>2.0000000000000462E-2</v>
      </c>
      <c r="D1464" s="98">
        <f>AVERAGE(C$10:C1464)</f>
        <v>0.74057731958763262</v>
      </c>
      <c r="E1464" s="2"/>
      <c r="G1464" s="23"/>
    </row>
    <row r="1465" spans="1:7" customFormat="1">
      <c r="A1465" s="4">
        <v>24103</v>
      </c>
      <c r="B1465">
        <v>4.63</v>
      </c>
      <c r="C1465">
        <f>IFERROR(((VLOOKUP(A1465,'Interest Rates-10yr'!$A$9:$C$15239,2,FALSE))-B1465),C1464)</f>
        <v>-9.9999999999997868E-3</v>
      </c>
      <c r="D1465" s="98">
        <f>AVERAGE(C$10:C1465)</f>
        <v>0.74006181318681696</v>
      </c>
      <c r="E1465" s="2"/>
      <c r="G1465" s="23"/>
    </row>
    <row r="1466" spans="1:7" customFormat="1">
      <c r="A1466" s="4">
        <v>24104</v>
      </c>
      <c r="B1466">
        <v>4.63</v>
      </c>
      <c r="C1466">
        <f>IFERROR(((VLOOKUP(A1466,'Interest Rates-10yr'!$A$9:$C$15239,2,FALSE))-B1466),C1465)</f>
        <v>-1.9999999999999574E-2</v>
      </c>
      <c r="D1466" s="98">
        <f>AVERAGE(C$10:C1466)</f>
        <v>0.73954015099519932</v>
      </c>
      <c r="E1466" s="2"/>
      <c r="G1466" s="23"/>
    </row>
    <row r="1467" spans="1:7" customFormat="1">
      <c r="A1467" s="4">
        <v>24105</v>
      </c>
      <c r="B1467">
        <v>4.63</v>
      </c>
      <c r="C1467">
        <f>IFERROR(((VLOOKUP(A1467,'Interest Rates-10yr'!$A$9:$C$15239,2,FALSE))-B1467),C1466)</f>
        <v>-9.9999999999997868E-3</v>
      </c>
      <c r="D1467" s="98">
        <f>AVERAGE(C$10:C1467)</f>
        <v>0.73902606310014096</v>
      </c>
      <c r="E1467" s="2"/>
      <c r="G1467" s="23"/>
    </row>
    <row r="1468" spans="1:7" customFormat="1">
      <c r="A1468" s="4">
        <v>24106</v>
      </c>
      <c r="B1468">
        <v>4.63</v>
      </c>
      <c r="C1468">
        <f>IFERROR(((VLOOKUP(A1468,'Interest Rates-10yr'!$A$9:$C$15239,2,FALSE))-B1468),C1467)</f>
        <v>0</v>
      </c>
      <c r="D1468" s="98">
        <f>AVERAGE(C$10:C1468)</f>
        <v>0.73851953392735126</v>
      </c>
      <c r="E1468" s="2"/>
      <c r="G1468" s="23"/>
    </row>
    <row r="1469" spans="1:7" customFormat="1">
      <c r="A1469" s="4">
        <v>24107</v>
      </c>
      <c r="B1469">
        <v>4.63</v>
      </c>
      <c r="C1469">
        <f>IFERROR(((VLOOKUP(A1469,'Interest Rates-10yr'!$A$9:$C$15239,2,FALSE))-B1469),C1468)</f>
        <v>2.0000000000000462E-2</v>
      </c>
      <c r="D1469" s="98">
        <f>AVERAGE(C$10:C1469)</f>
        <v>0.73802739726027766</v>
      </c>
      <c r="E1469" s="2"/>
      <c r="G1469" s="23"/>
    </row>
    <row r="1470" spans="1:7" customFormat="1">
      <c r="A1470" s="4">
        <v>24108</v>
      </c>
      <c r="B1470">
        <v>4.63</v>
      </c>
      <c r="C1470">
        <f>IFERROR(((VLOOKUP(A1470,'Interest Rates-10yr'!$A$9:$C$15239,2,FALSE))-B1470),C1469)</f>
        <v>2.0000000000000462E-2</v>
      </c>
      <c r="D1470" s="98">
        <f>AVERAGE(C$10:C1470)</f>
        <v>0.73753593429158482</v>
      </c>
      <c r="E1470" s="2"/>
      <c r="G1470" s="23"/>
    </row>
    <row r="1471" spans="1:7" customFormat="1">
      <c r="A1471" s="4">
        <v>24109</v>
      </c>
      <c r="B1471">
        <v>4.63</v>
      </c>
      <c r="C1471">
        <f>IFERROR(((VLOOKUP(A1471,'Interest Rates-10yr'!$A$9:$C$15239,2,FALSE))-B1471),C1470)</f>
        <v>2.0000000000000462E-2</v>
      </c>
      <c r="D1471" s="98">
        <f>AVERAGE(C$10:C1471)</f>
        <v>0.73704514363885454</v>
      </c>
      <c r="E1471" s="2"/>
      <c r="G1471" s="23"/>
    </row>
    <row r="1472" spans="1:7" customFormat="1">
      <c r="A1472" s="4">
        <v>24110</v>
      </c>
      <c r="B1472">
        <v>4.63</v>
      </c>
      <c r="C1472">
        <f>IFERROR(((VLOOKUP(A1472,'Interest Rates-10yr'!$A$9:$C$15239,2,FALSE))-B1472),C1471)</f>
        <v>0</v>
      </c>
      <c r="D1472" s="98">
        <f>AVERAGE(C$10:C1472)</f>
        <v>0.73654135338346238</v>
      </c>
      <c r="E1472" s="2"/>
      <c r="G1472" s="23"/>
    </row>
    <row r="1473" spans="1:7" customFormat="1">
      <c r="A1473" s="4">
        <v>24111</v>
      </c>
      <c r="B1473">
        <v>4.63</v>
      </c>
      <c r="C1473">
        <f>IFERROR(((VLOOKUP(A1473,'Interest Rates-10yr'!$A$9:$C$15239,2,FALSE))-B1473),C1472)</f>
        <v>2.0000000000000462E-2</v>
      </c>
      <c r="D1473" s="98">
        <f>AVERAGE(C$10:C1473)</f>
        <v>0.73605191256830971</v>
      </c>
      <c r="E1473" s="2"/>
      <c r="G1473" s="23"/>
    </row>
    <row r="1474" spans="1:7" customFormat="1">
      <c r="A1474" s="4">
        <v>24112</v>
      </c>
      <c r="B1474">
        <v>4.5</v>
      </c>
      <c r="C1474">
        <f>IFERROR(((VLOOKUP(A1474,'Interest Rates-10yr'!$A$9:$C$15239,2,FALSE))-B1474),C1473)</f>
        <v>0.12999999999999989</v>
      </c>
      <c r="D1474" s="98">
        <f>AVERAGE(C$10:C1474)</f>
        <v>0.73563822525597644</v>
      </c>
      <c r="E1474" s="2"/>
      <c r="G1474" s="23"/>
    </row>
    <row r="1475" spans="1:7" customFormat="1">
      <c r="A1475" s="4">
        <v>24113</v>
      </c>
      <c r="B1475">
        <v>4.63</v>
      </c>
      <c r="C1475">
        <f>IFERROR(((VLOOKUP(A1475,'Interest Rates-10yr'!$A$9:$C$15239,2,FALSE))-B1475),C1474)</f>
        <v>-3.0000000000000249E-2</v>
      </c>
      <c r="D1475" s="98">
        <f>AVERAGE(C$10:C1475)</f>
        <v>0.73511596180082228</v>
      </c>
      <c r="E1475" s="2"/>
      <c r="G1475" s="23"/>
    </row>
    <row r="1476" spans="1:7" customFormat="1">
      <c r="A1476" s="4">
        <v>24114</v>
      </c>
      <c r="B1476">
        <v>4.63</v>
      </c>
      <c r="C1476">
        <f>IFERROR(((VLOOKUP(A1476,'Interest Rates-10yr'!$A$9:$C$15239,2,FALSE))-B1476),C1475)</f>
        <v>-3.0000000000000249E-2</v>
      </c>
      <c r="D1476" s="98">
        <f>AVERAGE(C$10:C1476)</f>
        <v>0.73459441036128525</v>
      </c>
      <c r="E1476" s="2"/>
      <c r="G1476" s="23"/>
    </row>
    <row r="1477" spans="1:7" customFormat="1">
      <c r="A1477" s="4">
        <v>24115</v>
      </c>
      <c r="B1477">
        <v>4.63</v>
      </c>
      <c r="C1477">
        <f>IFERROR(((VLOOKUP(A1477,'Interest Rates-10yr'!$A$9:$C$15239,2,FALSE))-B1477),C1476)</f>
        <v>-3.0000000000000249E-2</v>
      </c>
      <c r="D1477" s="98">
        <f>AVERAGE(C$10:C1477)</f>
        <v>0.73407356948229263</v>
      </c>
      <c r="E1477" s="2"/>
      <c r="G1477" s="23"/>
    </row>
    <row r="1478" spans="1:7" customFormat="1">
      <c r="A1478" s="4">
        <v>24116</v>
      </c>
      <c r="B1478">
        <v>4.63</v>
      </c>
      <c r="C1478">
        <f>IFERROR(((VLOOKUP(A1478,'Interest Rates-10yr'!$A$9:$C$15239,2,FALSE))-B1478),C1477)</f>
        <v>-3.0000000000000249E-2</v>
      </c>
      <c r="D1478" s="98">
        <f>AVERAGE(C$10:C1478)</f>
        <v>0.73355343771273351</v>
      </c>
      <c r="E1478" s="2"/>
      <c r="G1478" s="23"/>
    </row>
    <row r="1479" spans="1:7" customFormat="1">
      <c r="A1479" s="4">
        <v>24117</v>
      </c>
      <c r="B1479">
        <v>4.63</v>
      </c>
      <c r="C1479">
        <f>IFERROR(((VLOOKUP(A1479,'Interest Rates-10yr'!$A$9:$C$15239,2,FALSE))-B1479),C1478)</f>
        <v>-1.9999999999999574E-2</v>
      </c>
      <c r="D1479" s="98">
        <f>AVERAGE(C$10:C1479)</f>
        <v>0.73304081632653439</v>
      </c>
      <c r="E1479" s="2"/>
      <c r="G1479" s="23"/>
    </row>
    <row r="1480" spans="1:7" customFormat="1">
      <c r="A1480" s="4">
        <v>24118</v>
      </c>
      <c r="B1480">
        <v>4.5</v>
      </c>
      <c r="C1480">
        <f>IFERROR(((VLOOKUP(A1480,'Interest Rates-10yr'!$A$9:$C$15239,2,FALSE))-B1480),C1479)</f>
        <v>9.9999999999999645E-2</v>
      </c>
      <c r="D1480" s="98">
        <f>AVERAGE(C$10:C1480)</f>
        <v>0.73261046906866456</v>
      </c>
      <c r="E1480" s="2"/>
      <c r="G1480" s="23"/>
    </row>
    <row r="1481" spans="1:7" customFormat="1">
      <c r="A1481" s="4">
        <v>24119</v>
      </c>
      <c r="B1481">
        <v>4.5</v>
      </c>
      <c r="C1481">
        <f>IFERROR(((VLOOKUP(A1481,'Interest Rates-10yr'!$A$9:$C$15239,2,FALSE))-B1481),C1480)</f>
        <v>5.9999999999999609E-2</v>
      </c>
      <c r="D1481" s="98">
        <f>AVERAGE(C$10:C1481)</f>
        <v>0.73215353260869942</v>
      </c>
      <c r="E1481" s="2"/>
      <c r="G1481" s="23"/>
    </row>
    <row r="1482" spans="1:7" customFormat="1">
      <c r="A1482" s="4">
        <v>24120</v>
      </c>
      <c r="B1482">
        <v>4.63</v>
      </c>
      <c r="C1482">
        <f>IFERROR(((VLOOKUP(A1482,'Interest Rates-10yr'!$A$9:$C$15239,2,FALSE))-B1482),C1481)</f>
        <v>-4.9999999999999822E-2</v>
      </c>
      <c r="D1482" s="98">
        <f>AVERAGE(C$10:C1482)</f>
        <v>0.73162253903598473</v>
      </c>
      <c r="E1482" s="2"/>
      <c r="G1482" s="23"/>
    </row>
    <row r="1483" spans="1:7" customFormat="1">
      <c r="A1483" s="4">
        <v>24121</v>
      </c>
      <c r="B1483">
        <v>4.63</v>
      </c>
      <c r="C1483">
        <f>IFERROR(((VLOOKUP(A1483,'Interest Rates-10yr'!$A$9:$C$15239,2,FALSE))-B1483),C1482)</f>
        <v>-4.0000000000000036E-2</v>
      </c>
      <c r="D1483" s="98">
        <f>AVERAGE(C$10:C1483)</f>
        <v>0.73109905020353161</v>
      </c>
      <c r="E1483" s="2"/>
      <c r="G1483" s="23"/>
    </row>
    <row r="1484" spans="1:7" customFormat="1">
      <c r="A1484" s="4">
        <v>24122</v>
      </c>
      <c r="B1484">
        <v>4.63</v>
      </c>
      <c r="C1484">
        <f>IFERROR(((VLOOKUP(A1484,'Interest Rates-10yr'!$A$9:$C$15239,2,FALSE))-B1484),C1483)</f>
        <v>-4.0000000000000036E-2</v>
      </c>
      <c r="D1484" s="98">
        <f>AVERAGE(C$10:C1484)</f>
        <v>0.73057627118644441</v>
      </c>
      <c r="E1484" s="2"/>
      <c r="G1484" s="23"/>
    </row>
    <row r="1485" spans="1:7" customFormat="1">
      <c r="A1485" s="4">
        <v>24123</v>
      </c>
      <c r="B1485">
        <v>4.63</v>
      </c>
      <c r="C1485">
        <f>IFERROR(((VLOOKUP(A1485,'Interest Rates-10yr'!$A$9:$C$15239,2,FALSE))-B1485),C1484)</f>
        <v>-4.0000000000000036E-2</v>
      </c>
      <c r="D1485" s="98">
        <f>AVERAGE(C$10:C1485)</f>
        <v>0.7300542005420092</v>
      </c>
      <c r="E1485" s="2"/>
      <c r="G1485" s="23"/>
    </row>
    <row r="1486" spans="1:7" customFormat="1">
      <c r="A1486" s="4">
        <v>24124</v>
      </c>
      <c r="B1486">
        <v>4.5</v>
      </c>
      <c r="C1486">
        <f>IFERROR(((VLOOKUP(A1486,'Interest Rates-10yr'!$A$9:$C$15239,2,FALSE))-B1486),C1485)</f>
        <v>0.11000000000000032</v>
      </c>
      <c r="D1486" s="98">
        <f>AVERAGE(C$10:C1486)</f>
        <v>0.72963439404198072</v>
      </c>
      <c r="E1486" s="2"/>
      <c r="G1486" s="23"/>
    </row>
    <row r="1487" spans="1:7" customFormat="1">
      <c r="A1487" s="4">
        <v>24125</v>
      </c>
      <c r="B1487">
        <v>2.5</v>
      </c>
      <c r="C1487">
        <f>IFERROR(((VLOOKUP(A1487,'Interest Rates-10yr'!$A$9:$C$15239,2,FALSE))-B1487),C1486)</f>
        <v>2.1100000000000003</v>
      </c>
      <c r="D1487" s="98">
        <f>AVERAGE(C$10:C1487)</f>
        <v>0.73056833558863699</v>
      </c>
      <c r="E1487" s="2"/>
      <c r="G1487" s="23"/>
    </row>
    <row r="1488" spans="1:7" customFormat="1">
      <c r="A1488" s="4">
        <v>24126</v>
      </c>
      <c r="B1488">
        <v>1.5</v>
      </c>
      <c r="C1488">
        <f>IFERROR(((VLOOKUP(A1488,'Interest Rates-10yr'!$A$9:$C$15239,2,FALSE))-B1488),C1487)</f>
        <v>3.1100000000000003</v>
      </c>
      <c r="D1488" s="98">
        <f>AVERAGE(C$10:C1488)</f>
        <v>0.73217714672076084</v>
      </c>
      <c r="E1488" s="2"/>
      <c r="G1488" s="23"/>
    </row>
    <row r="1489" spans="1:7" customFormat="1">
      <c r="A1489" s="4">
        <v>24127</v>
      </c>
      <c r="B1489">
        <v>4.63</v>
      </c>
      <c r="C1489">
        <f>IFERROR(((VLOOKUP(A1489,'Interest Rates-10yr'!$A$9:$C$15239,2,FALSE))-B1489),C1488)</f>
        <v>-3.0000000000000249E-2</v>
      </c>
      <c r="D1489" s="98">
        <f>AVERAGE(C$10:C1489)</f>
        <v>0.73166216216216573</v>
      </c>
      <c r="E1489" s="2"/>
      <c r="G1489" s="23"/>
    </row>
    <row r="1490" spans="1:7" customFormat="1">
      <c r="A1490" s="4">
        <v>24128</v>
      </c>
      <c r="B1490">
        <v>4.63</v>
      </c>
      <c r="C1490">
        <f>IFERROR(((VLOOKUP(A1490,'Interest Rates-10yr'!$A$9:$C$15239,2,FALSE))-B1490),C1489)</f>
        <v>-4.0000000000000036E-2</v>
      </c>
      <c r="D1490" s="98">
        <f>AVERAGE(C$10:C1490)</f>
        <v>0.73114112086428451</v>
      </c>
      <c r="E1490" s="2"/>
      <c r="G1490" s="23"/>
    </row>
    <row r="1491" spans="1:7" customFormat="1">
      <c r="A1491" s="4">
        <v>24129</v>
      </c>
      <c r="B1491">
        <v>4.63</v>
      </c>
      <c r="C1491">
        <f>IFERROR(((VLOOKUP(A1491,'Interest Rates-10yr'!$A$9:$C$15239,2,FALSE))-B1491),C1490)</f>
        <v>-4.0000000000000036E-2</v>
      </c>
      <c r="D1491" s="98">
        <f>AVERAGE(C$10:C1491)</f>
        <v>0.73062078272604958</v>
      </c>
      <c r="E1491" s="2"/>
      <c r="G1491" s="23"/>
    </row>
    <row r="1492" spans="1:7" customFormat="1">
      <c r="A1492" s="4">
        <v>24130</v>
      </c>
      <c r="B1492">
        <v>4.63</v>
      </c>
      <c r="C1492">
        <f>IFERROR(((VLOOKUP(A1492,'Interest Rates-10yr'!$A$9:$C$15239,2,FALSE))-B1492),C1491)</f>
        <v>-4.0000000000000036E-2</v>
      </c>
      <c r="D1492" s="98">
        <f>AVERAGE(C$10:C1492)</f>
        <v>0.73010114632502054</v>
      </c>
      <c r="E1492" s="2"/>
      <c r="G1492" s="23"/>
    </row>
    <row r="1493" spans="1:7" customFormat="1">
      <c r="A1493" s="4">
        <v>24131</v>
      </c>
      <c r="B1493">
        <v>4.5</v>
      </c>
      <c r="C1493">
        <f>IFERROR(((VLOOKUP(A1493,'Interest Rates-10yr'!$A$9:$C$15239,2,FALSE))-B1493),C1492)</f>
        <v>9.9999999999999645E-2</v>
      </c>
      <c r="D1493" s="98">
        <f>AVERAGE(C$10:C1493)</f>
        <v>0.72967654986523278</v>
      </c>
      <c r="E1493" s="2"/>
      <c r="G1493" s="23"/>
    </row>
    <row r="1494" spans="1:7" customFormat="1">
      <c r="A1494" s="4">
        <v>24132</v>
      </c>
      <c r="B1494">
        <v>4.25</v>
      </c>
      <c r="C1494">
        <f>IFERROR(((VLOOKUP(A1494,'Interest Rates-10yr'!$A$9:$C$15239,2,FALSE))-B1494),C1493)</f>
        <v>0.36000000000000032</v>
      </c>
      <c r="D1494" s="98">
        <f>AVERAGE(C$10:C1494)</f>
        <v>0.72942760942761298</v>
      </c>
      <c r="E1494" s="2"/>
      <c r="G1494" s="23"/>
    </row>
    <row r="1495" spans="1:7" customFormat="1">
      <c r="A1495" s="4">
        <v>24133</v>
      </c>
      <c r="B1495">
        <v>4.63</v>
      </c>
      <c r="C1495">
        <f>IFERROR(((VLOOKUP(A1495,'Interest Rates-10yr'!$A$9:$C$15239,2,FALSE))-B1495),C1494)</f>
        <v>-1.9999999999999574E-2</v>
      </c>
      <c r="D1495" s="98">
        <f>AVERAGE(C$10:C1495)</f>
        <v>0.72892328398385287</v>
      </c>
      <c r="E1495" s="2"/>
      <c r="G1495" s="23"/>
    </row>
    <row r="1496" spans="1:7" customFormat="1">
      <c r="A1496" s="4">
        <v>24134</v>
      </c>
      <c r="B1496">
        <v>4.63</v>
      </c>
      <c r="C1496">
        <f>IFERROR(((VLOOKUP(A1496,'Interest Rates-10yr'!$A$9:$C$15239,2,FALSE))-B1496),C1495)</f>
        <v>0</v>
      </c>
      <c r="D1496" s="98">
        <f>AVERAGE(C$10:C1496)</f>
        <v>0.72843308675185292</v>
      </c>
      <c r="E1496" s="2"/>
      <c r="G1496" s="23"/>
    </row>
    <row r="1497" spans="1:7" customFormat="1">
      <c r="A1497" s="4">
        <v>24135</v>
      </c>
      <c r="B1497">
        <v>4.63</v>
      </c>
      <c r="C1497">
        <f>IFERROR(((VLOOKUP(A1497,'Interest Rates-10yr'!$A$9:$C$15239,2,FALSE))-B1497),C1496)</f>
        <v>2.0000000000000462E-2</v>
      </c>
      <c r="D1497" s="98">
        <f>AVERAGE(C$10:C1497)</f>
        <v>0.72795698924731533</v>
      </c>
      <c r="E1497" s="2"/>
      <c r="G1497" s="23"/>
    </row>
    <row r="1498" spans="1:7" customFormat="1">
      <c r="A1498" s="4">
        <v>24136</v>
      </c>
      <c r="B1498">
        <v>4.63</v>
      </c>
      <c r="C1498">
        <f>IFERROR(((VLOOKUP(A1498,'Interest Rates-10yr'!$A$9:$C$15239,2,FALSE))-B1498),C1497)</f>
        <v>2.0000000000000462E-2</v>
      </c>
      <c r="D1498" s="98">
        <f>AVERAGE(C$10:C1498)</f>
        <v>0.72748153122901626</v>
      </c>
      <c r="E1498" s="2"/>
      <c r="G1498" s="23"/>
    </row>
    <row r="1499" spans="1:7" customFormat="1">
      <c r="A1499" s="4">
        <v>24137</v>
      </c>
      <c r="B1499">
        <v>4.63</v>
      </c>
      <c r="C1499">
        <f>IFERROR(((VLOOKUP(A1499,'Interest Rates-10yr'!$A$9:$C$15239,2,FALSE))-B1499),C1498)</f>
        <v>2.0000000000000462E-2</v>
      </c>
      <c r="D1499" s="98">
        <f>AVERAGE(C$10:C1499)</f>
        <v>0.72700671140939954</v>
      </c>
      <c r="E1499" s="2"/>
      <c r="G1499" s="23"/>
    </row>
    <row r="1500" spans="1:7" customFormat="1">
      <c r="A1500" s="4">
        <v>24138</v>
      </c>
      <c r="B1500">
        <v>4.5</v>
      </c>
      <c r="C1500">
        <f>IFERROR(((VLOOKUP(A1500,'Interest Rates-10yr'!$A$9:$C$15239,2,FALSE))-B1500),C1499)</f>
        <v>0.19000000000000039</v>
      </c>
      <c r="D1500" s="98">
        <f>AVERAGE(C$10:C1500)</f>
        <v>0.72664654594232414</v>
      </c>
      <c r="E1500" s="2"/>
      <c r="G1500" s="23"/>
    </row>
    <row r="1501" spans="1:7" customFormat="1">
      <c r="A1501" s="4">
        <v>24139</v>
      </c>
      <c r="B1501">
        <v>4.25</v>
      </c>
      <c r="C1501">
        <f>IFERROR(((VLOOKUP(A1501,'Interest Rates-10yr'!$A$9:$C$15239,2,FALSE))-B1501),C1500)</f>
        <v>0.44000000000000039</v>
      </c>
      <c r="D1501" s="98">
        <f>AVERAGE(C$10:C1501)</f>
        <v>0.7264544235924969</v>
      </c>
      <c r="E1501" s="2"/>
      <c r="G1501" s="23"/>
    </row>
    <row r="1502" spans="1:7" customFormat="1">
      <c r="A1502" s="4">
        <v>24140</v>
      </c>
      <c r="B1502">
        <v>4.5</v>
      </c>
      <c r="C1502">
        <f>IFERROR(((VLOOKUP(A1502,'Interest Rates-10yr'!$A$9:$C$15239,2,FALSE))-B1502),C1501)</f>
        <v>0.20000000000000018</v>
      </c>
      <c r="D1502" s="98">
        <f>AVERAGE(C$10:C1502)</f>
        <v>0.72610180843938743</v>
      </c>
      <c r="E1502" s="2"/>
      <c r="G1502" s="23"/>
    </row>
    <row r="1503" spans="1:7" customFormat="1">
      <c r="A1503" s="4">
        <v>24141</v>
      </c>
      <c r="B1503">
        <v>4.63</v>
      </c>
      <c r="C1503">
        <f>IFERROR(((VLOOKUP(A1503,'Interest Rates-10yr'!$A$9:$C$15239,2,FALSE))-B1503),C1502)</f>
        <v>7.0000000000000284E-2</v>
      </c>
      <c r="D1503" s="98">
        <f>AVERAGE(C$10:C1503)</f>
        <v>0.7256626506024132</v>
      </c>
      <c r="E1503" s="2"/>
      <c r="G1503" s="23"/>
    </row>
    <row r="1504" spans="1:7" customFormat="1">
      <c r="A1504" s="4">
        <v>24142</v>
      </c>
      <c r="B1504">
        <v>4.63</v>
      </c>
      <c r="C1504">
        <f>IFERROR(((VLOOKUP(A1504,'Interest Rates-10yr'!$A$9:$C$15239,2,FALSE))-B1504),C1503)</f>
        <v>8.0000000000000071E-2</v>
      </c>
      <c r="D1504" s="98">
        <f>AVERAGE(C$10:C1504)</f>
        <v>0.72523076923077279</v>
      </c>
      <c r="E1504" s="2"/>
      <c r="G1504" s="23"/>
    </row>
    <row r="1505" spans="1:7" customFormat="1">
      <c r="A1505" s="4">
        <v>24143</v>
      </c>
      <c r="B1505">
        <v>4.63</v>
      </c>
      <c r="C1505">
        <f>IFERROR(((VLOOKUP(A1505,'Interest Rates-10yr'!$A$9:$C$15239,2,FALSE))-B1505),C1504)</f>
        <v>8.0000000000000071E-2</v>
      </c>
      <c r="D1505" s="98">
        <f>AVERAGE(C$10:C1505)</f>
        <v>0.7247994652406452</v>
      </c>
      <c r="E1505" s="2"/>
      <c r="G1505" s="23"/>
    </row>
    <row r="1506" spans="1:7" customFormat="1">
      <c r="A1506" s="4">
        <v>24144</v>
      </c>
      <c r="B1506">
        <v>4.63</v>
      </c>
      <c r="C1506">
        <f>IFERROR(((VLOOKUP(A1506,'Interest Rates-10yr'!$A$9:$C$15239,2,FALSE))-B1506),C1505)</f>
        <v>8.0000000000000071E-2</v>
      </c>
      <c r="D1506" s="98">
        <f>AVERAGE(C$10:C1506)</f>
        <v>0.72436873747495334</v>
      </c>
      <c r="E1506" s="2"/>
      <c r="G1506" s="23"/>
    </row>
    <row r="1507" spans="1:7" customFormat="1">
      <c r="A1507" s="4">
        <v>24145</v>
      </c>
      <c r="B1507">
        <v>4.63</v>
      </c>
      <c r="C1507">
        <f>IFERROR(((VLOOKUP(A1507,'Interest Rates-10yr'!$A$9:$C$15239,2,FALSE))-B1507),C1506)</f>
        <v>0.10000000000000053</v>
      </c>
      <c r="D1507" s="98">
        <f>AVERAGE(C$10:C1507)</f>
        <v>0.72395193591455609</v>
      </c>
      <c r="E1507" s="2"/>
      <c r="G1507" s="23"/>
    </row>
    <row r="1508" spans="1:7" customFormat="1">
      <c r="A1508" s="4">
        <v>24146</v>
      </c>
      <c r="B1508">
        <v>4.63</v>
      </c>
      <c r="C1508">
        <f>IFERROR(((VLOOKUP(A1508,'Interest Rates-10yr'!$A$9:$C$15239,2,FALSE))-B1508),C1507)</f>
        <v>8.9999999999999858E-2</v>
      </c>
      <c r="D1508" s="98">
        <f>AVERAGE(C$10:C1508)</f>
        <v>0.72352901934623415</v>
      </c>
      <c r="E1508" s="2"/>
      <c r="G1508" s="23"/>
    </row>
    <row r="1509" spans="1:7" customFormat="1">
      <c r="A1509" s="4">
        <v>24147</v>
      </c>
      <c r="B1509">
        <v>4.63</v>
      </c>
      <c r="C1509">
        <f>IFERROR(((VLOOKUP(A1509,'Interest Rates-10yr'!$A$9:$C$15239,2,FALSE))-B1509),C1508)</f>
        <v>0.11000000000000032</v>
      </c>
      <c r="D1509" s="98">
        <f>AVERAGE(C$10:C1509)</f>
        <v>0.7231200000000032</v>
      </c>
      <c r="E1509" s="2"/>
      <c r="G1509" s="23"/>
    </row>
    <row r="1510" spans="1:7" customFormat="1">
      <c r="A1510" s="4">
        <v>24148</v>
      </c>
      <c r="B1510">
        <v>4.63</v>
      </c>
      <c r="C1510">
        <f>IFERROR(((VLOOKUP(A1510,'Interest Rates-10yr'!$A$9:$C$15239,2,FALSE))-B1510),C1509)</f>
        <v>0.15000000000000036</v>
      </c>
      <c r="D1510" s="98">
        <f>AVERAGE(C$10:C1510)</f>
        <v>0.72273817455030309</v>
      </c>
      <c r="E1510" s="2"/>
      <c r="G1510" s="23"/>
    </row>
    <row r="1511" spans="1:7" customFormat="1">
      <c r="A1511" s="4">
        <v>24149</v>
      </c>
      <c r="B1511">
        <v>4.63</v>
      </c>
      <c r="C1511">
        <f>IFERROR(((VLOOKUP(A1511,'Interest Rates-10yr'!$A$9:$C$15239,2,FALSE))-B1511),C1510)</f>
        <v>0.23000000000000043</v>
      </c>
      <c r="D1511" s="98">
        <f>AVERAGE(C$10:C1511)</f>
        <v>0.7224101198402163</v>
      </c>
      <c r="E1511" s="2"/>
      <c r="G1511" s="23"/>
    </row>
    <row r="1512" spans="1:7" customFormat="1">
      <c r="A1512" s="4">
        <v>24150</v>
      </c>
      <c r="B1512">
        <v>4.63</v>
      </c>
      <c r="C1512">
        <f>IFERROR(((VLOOKUP(A1512,'Interest Rates-10yr'!$A$9:$C$15239,2,FALSE))-B1512),C1511)</f>
        <v>0.23000000000000043</v>
      </c>
      <c r="D1512" s="98">
        <f>AVERAGE(C$10:C1512)</f>
        <v>0.72208250166334331</v>
      </c>
      <c r="E1512" s="2"/>
      <c r="G1512" s="23"/>
    </row>
    <row r="1513" spans="1:7" customFormat="1">
      <c r="A1513" s="4">
        <v>24151</v>
      </c>
      <c r="B1513">
        <v>4.63</v>
      </c>
      <c r="C1513">
        <f>IFERROR(((VLOOKUP(A1513,'Interest Rates-10yr'!$A$9:$C$15239,2,FALSE))-B1513),C1512)</f>
        <v>0.23000000000000043</v>
      </c>
      <c r="D1513" s="98">
        <f>AVERAGE(C$10:C1513)</f>
        <v>0.72175531914893953</v>
      </c>
      <c r="E1513" s="2"/>
      <c r="G1513" s="23"/>
    </row>
    <row r="1514" spans="1:7" customFormat="1">
      <c r="A1514" s="4">
        <v>24152</v>
      </c>
      <c r="B1514">
        <v>4.5</v>
      </c>
      <c r="C1514">
        <f>IFERROR(((VLOOKUP(A1514,'Interest Rates-10yr'!$A$9:$C$15239,2,FALSE))-B1514),C1513)</f>
        <v>0.37000000000000011</v>
      </c>
      <c r="D1514" s="98">
        <f>AVERAGE(C$10:C1514)</f>
        <v>0.72152159468438859</v>
      </c>
      <c r="E1514" s="2"/>
      <c r="G1514" s="23"/>
    </row>
    <row r="1515" spans="1:7" customFormat="1">
      <c r="A1515" s="4">
        <v>24153</v>
      </c>
      <c r="B1515">
        <v>4.5</v>
      </c>
      <c r="C1515">
        <f>IFERROR(((VLOOKUP(A1515,'Interest Rates-10yr'!$A$9:$C$15239,2,FALSE))-B1515),C1514)</f>
        <v>0.37999999999999989</v>
      </c>
      <c r="D1515" s="98">
        <f>AVERAGE(C$10:C1515)</f>
        <v>0.7212948207171348</v>
      </c>
      <c r="E1515" s="2"/>
      <c r="G1515" s="23"/>
    </row>
    <row r="1516" spans="1:7" customFormat="1">
      <c r="A1516" s="4">
        <v>24154</v>
      </c>
      <c r="B1516">
        <v>4.63</v>
      </c>
      <c r="C1516">
        <f>IFERROR(((VLOOKUP(A1516,'Interest Rates-10yr'!$A$9:$C$15239,2,FALSE))-B1516),C1515)</f>
        <v>0.25999999999999979</v>
      </c>
      <c r="D1516" s="98">
        <f>AVERAGE(C$10:C1516)</f>
        <v>0.7209887193098905</v>
      </c>
      <c r="E1516" s="2"/>
      <c r="G1516" s="23"/>
    </row>
    <row r="1517" spans="1:7" customFormat="1">
      <c r="A1517" s="4">
        <v>24155</v>
      </c>
      <c r="B1517">
        <v>4.63</v>
      </c>
      <c r="C1517">
        <f>IFERROR(((VLOOKUP(A1517,'Interest Rates-10yr'!$A$9:$C$15239,2,FALSE))-B1517),C1516)</f>
        <v>0.25</v>
      </c>
      <c r="D1517" s="98">
        <f>AVERAGE(C$10:C1517)</f>
        <v>0.72067639257294758</v>
      </c>
      <c r="E1517" s="2"/>
      <c r="G1517" s="23"/>
    </row>
    <row r="1518" spans="1:7" customFormat="1">
      <c r="A1518" s="4">
        <v>24156</v>
      </c>
      <c r="B1518">
        <v>4.63</v>
      </c>
      <c r="C1518">
        <f>IFERROR(((VLOOKUP(A1518,'Interest Rates-10yr'!$A$9:$C$15239,2,FALSE))-B1518),C1517)</f>
        <v>0.27000000000000046</v>
      </c>
      <c r="D1518" s="98">
        <f>AVERAGE(C$10:C1518)</f>
        <v>0.72037773359841284</v>
      </c>
      <c r="E1518" s="2"/>
      <c r="G1518" s="23"/>
    </row>
    <row r="1519" spans="1:7" customFormat="1">
      <c r="A1519" s="4">
        <v>24157</v>
      </c>
      <c r="B1519">
        <v>4.63</v>
      </c>
      <c r="C1519">
        <f>IFERROR(((VLOOKUP(A1519,'Interest Rates-10yr'!$A$9:$C$15239,2,FALSE))-B1519),C1518)</f>
        <v>0.27000000000000046</v>
      </c>
      <c r="D1519" s="98">
        <f>AVERAGE(C$10:C1519)</f>
        <v>0.72007947019867879</v>
      </c>
      <c r="E1519" s="2"/>
      <c r="G1519" s="23"/>
    </row>
    <row r="1520" spans="1:7" customFormat="1">
      <c r="A1520" s="4">
        <v>24158</v>
      </c>
      <c r="B1520">
        <v>4.63</v>
      </c>
      <c r="C1520">
        <f>IFERROR(((VLOOKUP(A1520,'Interest Rates-10yr'!$A$9:$C$15239,2,FALSE))-B1520),C1519)</f>
        <v>0.27000000000000046</v>
      </c>
      <c r="D1520" s="98">
        <f>AVERAGE(C$10:C1520)</f>
        <v>0.71978160158835536</v>
      </c>
      <c r="E1520" s="2"/>
      <c r="G1520" s="23"/>
    </row>
    <row r="1521" spans="1:7" customFormat="1">
      <c r="A1521" s="4">
        <v>24159</v>
      </c>
      <c r="B1521">
        <v>4.63</v>
      </c>
      <c r="C1521">
        <f>IFERROR(((VLOOKUP(A1521,'Interest Rates-10yr'!$A$9:$C$15239,2,FALSE))-B1521),C1520)</f>
        <v>0.29000000000000004</v>
      </c>
      <c r="D1521" s="98">
        <f>AVERAGE(C$10:C1521)</f>
        <v>0.71949735449735774</v>
      </c>
      <c r="E1521" s="2"/>
      <c r="G1521" s="23"/>
    </row>
    <row r="1522" spans="1:7" customFormat="1">
      <c r="A1522" s="4">
        <v>24160</v>
      </c>
      <c r="B1522">
        <v>4.63</v>
      </c>
      <c r="C1522">
        <f>IFERROR(((VLOOKUP(A1522,'Interest Rates-10yr'!$A$9:$C$15239,2,FALSE))-B1522),C1521)</f>
        <v>0.29000000000000004</v>
      </c>
      <c r="D1522" s="98">
        <f>AVERAGE(C$10:C1522)</f>
        <v>0.71921348314607059</v>
      </c>
      <c r="E1522" s="2"/>
      <c r="G1522" s="23"/>
    </row>
    <row r="1523" spans="1:7" customFormat="1">
      <c r="A1523" s="4">
        <v>24161</v>
      </c>
      <c r="B1523">
        <v>4.63</v>
      </c>
      <c r="C1523">
        <f>IFERROR(((VLOOKUP(A1523,'Interest Rates-10yr'!$A$9:$C$15239,2,FALSE))-B1523),C1522)</f>
        <v>0.29000000000000004</v>
      </c>
      <c r="D1523" s="98">
        <f>AVERAGE(C$10:C1523)</f>
        <v>0.71892998678996356</v>
      </c>
      <c r="E1523" s="2"/>
      <c r="G1523" s="23"/>
    </row>
    <row r="1524" spans="1:7" customFormat="1">
      <c r="A1524" s="4">
        <v>24162</v>
      </c>
      <c r="B1524">
        <v>4.63</v>
      </c>
      <c r="C1524">
        <f>IFERROR(((VLOOKUP(A1524,'Interest Rates-10yr'!$A$9:$C$15239,2,FALSE))-B1524),C1523)</f>
        <v>0.29999999999999982</v>
      </c>
      <c r="D1524" s="98">
        <f>AVERAGE(C$10:C1524)</f>
        <v>0.71865346534653785</v>
      </c>
      <c r="E1524" s="2"/>
      <c r="G1524" s="23"/>
    </row>
    <row r="1525" spans="1:7" customFormat="1">
      <c r="A1525" s="4">
        <v>24163</v>
      </c>
      <c r="B1525">
        <v>4.63</v>
      </c>
      <c r="C1525">
        <f>IFERROR(((VLOOKUP(A1525,'Interest Rates-10yr'!$A$9:$C$15239,2,FALSE))-B1525),C1524)</f>
        <v>0.33999999999999986</v>
      </c>
      <c r="D1525" s="98">
        <f>AVERAGE(C$10:C1525)</f>
        <v>0.71840369393140147</v>
      </c>
      <c r="E1525" s="2"/>
      <c r="G1525" s="23"/>
    </row>
    <row r="1526" spans="1:7" customFormat="1">
      <c r="A1526" s="4">
        <v>24164</v>
      </c>
      <c r="B1526">
        <v>4.63</v>
      </c>
      <c r="C1526">
        <f>IFERROR(((VLOOKUP(A1526,'Interest Rates-10yr'!$A$9:$C$15239,2,FALSE))-B1526),C1525)</f>
        <v>0.33999999999999986</v>
      </c>
      <c r="D1526" s="98">
        <f>AVERAGE(C$10:C1526)</f>
        <v>0.71815425181279147</v>
      </c>
      <c r="E1526" s="2"/>
      <c r="G1526" s="23"/>
    </row>
    <row r="1527" spans="1:7" customFormat="1">
      <c r="A1527" s="4">
        <v>24165</v>
      </c>
      <c r="B1527">
        <v>4.63</v>
      </c>
      <c r="C1527">
        <f>IFERROR(((VLOOKUP(A1527,'Interest Rates-10yr'!$A$9:$C$15239,2,FALSE))-B1527),C1526)</f>
        <v>0.33999999999999986</v>
      </c>
      <c r="D1527" s="98">
        <f>AVERAGE(C$10:C1527)</f>
        <v>0.71790513833992398</v>
      </c>
      <c r="E1527" s="2"/>
      <c r="G1527" s="23"/>
    </row>
    <row r="1528" spans="1:7" customFormat="1">
      <c r="A1528" s="4">
        <v>24166</v>
      </c>
      <c r="B1528">
        <v>4.63</v>
      </c>
      <c r="C1528">
        <f>IFERROR(((VLOOKUP(A1528,'Interest Rates-10yr'!$A$9:$C$15239,2,FALSE))-B1528),C1527)</f>
        <v>0.38999999999999968</v>
      </c>
      <c r="D1528" s="98">
        <f>AVERAGE(C$10:C1528)</f>
        <v>0.71768926925609255</v>
      </c>
      <c r="E1528" s="2"/>
      <c r="G1528" s="23"/>
    </row>
    <row r="1529" spans="1:7" customFormat="1">
      <c r="A1529" s="4">
        <v>24167</v>
      </c>
      <c r="B1529">
        <v>4.63</v>
      </c>
      <c r="C1529">
        <f>IFERROR(((VLOOKUP(A1529,'Interest Rates-10yr'!$A$9:$C$15239,2,FALSE))-B1529),C1528)</f>
        <v>0.37999999999999989</v>
      </c>
      <c r="D1529" s="98">
        <f>AVERAGE(C$10:C1529)</f>
        <v>0.71746710526316104</v>
      </c>
      <c r="E1529" s="2"/>
      <c r="G1529" s="23"/>
    </row>
    <row r="1530" spans="1:7" customFormat="1">
      <c r="A1530" s="4">
        <v>24168</v>
      </c>
      <c r="B1530">
        <v>4.63</v>
      </c>
      <c r="C1530">
        <f>IFERROR(((VLOOKUP(A1530,'Interest Rates-10yr'!$A$9:$C$15239,2,FALSE))-B1530),C1529)</f>
        <v>0.37000000000000011</v>
      </c>
      <c r="D1530" s="98">
        <f>AVERAGE(C$10:C1530)</f>
        <v>0.71723865877712334</v>
      </c>
      <c r="E1530" s="2"/>
      <c r="G1530" s="23"/>
    </row>
    <row r="1531" spans="1:7" customFormat="1">
      <c r="A1531" s="4">
        <v>24169</v>
      </c>
      <c r="B1531">
        <v>4.75</v>
      </c>
      <c r="C1531">
        <f>IFERROR(((VLOOKUP(A1531,'Interest Rates-10yr'!$A$9:$C$15239,2,FALSE))-B1531),C1530)</f>
        <v>0.25</v>
      </c>
      <c r="D1531" s="98">
        <f>AVERAGE(C$10:C1531)</f>
        <v>0.7169316688567704</v>
      </c>
      <c r="E1531" s="2"/>
      <c r="G1531" s="23"/>
    </row>
    <row r="1532" spans="1:7" customFormat="1">
      <c r="A1532" s="4">
        <v>24170</v>
      </c>
      <c r="B1532">
        <v>4.75</v>
      </c>
      <c r="C1532">
        <f>IFERROR(((VLOOKUP(A1532,'Interest Rates-10yr'!$A$9:$C$15239,2,FALSE))-B1532),C1531)</f>
        <v>0.23000000000000043</v>
      </c>
      <c r="D1532" s="98">
        <f>AVERAGE(C$10:C1532)</f>
        <v>0.71661195009849288</v>
      </c>
      <c r="E1532" s="2"/>
      <c r="G1532" s="23"/>
    </row>
    <row r="1533" spans="1:7" customFormat="1">
      <c r="A1533" s="4">
        <v>24171</v>
      </c>
      <c r="B1533">
        <v>4.75</v>
      </c>
      <c r="C1533">
        <f>IFERROR(((VLOOKUP(A1533,'Interest Rates-10yr'!$A$9:$C$15239,2,FALSE))-B1533),C1532)</f>
        <v>0.23000000000000043</v>
      </c>
      <c r="D1533" s="98">
        <f>AVERAGE(C$10:C1533)</f>
        <v>0.71629265091863825</v>
      </c>
      <c r="E1533" s="2"/>
      <c r="G1533" s="23"/>
    </row>
    <row r="1534" spans="1:7" customFormat="1">
      <c r="A1534" s="4">
        <v>24172</v>
      </c>
      <c r="B1534">
        <v>4.75</v>
      </c>
      <c r="C1534">
        <f>IFERROR(((VLOOKUP(A1534,'Interest Rates-10yr'!$A$9:$C$15239,2,FALSE))-B1534),C1533)</f>
        <v>0.23000000000000043</v>
      </c>
      <c r="D1534" s="98">
        <f>AVERAGE(C$10:C1534)</f>
        <v>0.71597377049180633</v>
      </c>
      <c r="E1534" s="2"/>
      <c r="G1534" s="23"/>
    </row>
    <row r="1535" spans="1:7" customFormat="1">
      <c r="A1535" s="4">
        <v>24173</v>
      </c>
      <c r="B1535">
        <v>4.63</v>
      </c>
      <c r="C1535">
        <f>IFERROR(((VLOOKUP(A1535,'Interest Rates-10yr'!$A$9:$C$15239,2,FALSE))-B1535),C1534)</f>
        <v>0.33000000000000007</v>
      </c>
      <c r="D1535" s="98">
        <f>AVERAGE(C$10:C1535)</f>
        <v>0.71572083879423631</v>
      </c>
      <c r="E1535" s="2"/>
      <c r="G1535" s="23"/>
    </row>
    <row r="1536" spans="1:7" customFormat="1">
      <c r="A1536" s="4">
        <v>24174</v>
      </c>
      <c r="B1536">
        <v>4.5</v>
      </c>
      <c r="C1536">
        <f>IFERROR(((VLOOKUP(A1536,'Interest Rates-10yr'!$A$9:$C$15239,2,FALSE))-B1536),C1535)</f>
        <v>0.42999999999999972</v>
      </c>
      <c r="D1536" s="98">
        <f>AVERAGE(C$10:C1536)</f>
        <v>0.71553372626064482</v>
      </c>
      <c r="E1536" s="2"/>
      <c r="G1536" s="23"/>
    </row>
    <row r="1537" spans="1:7" customFormat="1">
      <c r="A1537" s="4">
        <v>24175</v>
      </c>
      <c r="B1537">
        <v>4.63</v>
      </c>
      <c r="C1537">
        <f>IFERROR(((VLOOKUP(A1537,'Interest Rates-10yr'!$A$9:$C$15239,2,FALSE))-B1537),C1536)</f>
        <v>0.29999999999999982</v>
      </c>
      <c r="D1537" s="98">
        <f>AVERAGE(C$10:C1537)</f>
        <v>0.71526178010471508</v>
      </c>
      <c r="E1537" s="2"/>
      <c r="G1537" s="23"/>
    </row>
    <row r="1538" spans="1:7" customFormat="1">
      <c r="A1538" s="4">
        <v>24176</v>
      </c>
      <c r="B1538">
        <v>4.63</v>
      </c>
      <c r="C1538">
        <f>IFERROR(((VLOOKUP(A1538,'Interest Rates-10yr'!$A$9:$C$15239,2,FALSE))-B1538),C1537)</f>
        <v>0.32000000000000028</v>
      </c>
      <c r="D1538" s="98">
        <f>AVERAGE(C$10:C1538)</f>
        <v>0.71500327011118681</v>
      </c>
      <c r="E1538" s="2"/>
      <c r="G1538" s="23"/>
    </row>
    <row r="1539" spans="1:7" customFormat="1">
      <c r="A1539" s="4">
        <v>24177</v>
      </c>
      <c r="B1539">
        <v>4.63</v>
      </c>
      <c r="C1539">
        <f>IFERROR(((VLOOKUP(A1539,'Interest Rates-10yr'!$A$9:$C$15239,2,FALSE))-B1539),C1538)</f>
        <v>0.33000000000000007</v>
      </c>
      <c r="D1539" s="98">
        <f>AVERAGE(C$10:C1539)</f>
        <v>0.71475163398693109</v>
      </c>
      <c r="E1539" s="2"/>
      <c r="G1539" s="23"/>
    </row>
    <row r="1540" spans="1:7" customFormat="1">
      <c r="A1540" s="4">
        <v>24178</v>
      </c>
      <c r="B1540">
        <v>4.63</v>
      </c>
      <c r="C1540">
        <f>IFERROR(((VLOOKUP(A1540,'Interest Rates-10yr'!$A$9:$C$15239,2,FALSE))-B1540),C1539)</f>
        <v>0.33000000000000007</v>
      </c>
      <c r="D1540" s="98">
        <f>AVERAGE(C$10:C1540)</f>
        <v>0.71450032658393492</v>
      </c>
      <c r="E1540" s="2"/>
      <c r="G1540" s="23"/>
    </row>
    <row r="1541" spans="1:7" customFormat="1">
      <c r="A1541" s="4">
        <v>24179</v>
      </c>
      <c r="B1541">
        <v>4.63</v>
      </c>
      <c r="C1541">
        <f>IFERROR(((VLOOKUP(A1541,'Interest Rates-10yr'!$A$9:$C$15239,2,FALSE))-B1541),C1540)</f>
        <v>0.33000000000000007</v>
      </c>
      <c r="D1541" s="98">
        <f>AVERAGE(C$10:C1541)</f>
        <v>0.71424934725848843</v>
      </c>
      <c r="E1541" s="2"/>
      <c r="G1541" s="23"/>
    </row>
    <row r="1542" spans="1:7" customFormat="1">
      <c r="A1542" s="4">
        <v>24180</v>
      </c>
      <c r="B1542">
        <v>4.63</v>
      </c>
      <c r="C1542">
        <f>IFERROR(((VLOOKUP(A1542,'Interest Rates-10yr'!$A$9:$C$15239,2,FALSE))-B1542),C1541)</f>
        <v>0.3100000000000005</v>
      </c>
      <c r="D1542" s="98">
        <f>AVERAGE(C$10:C1542)</f>
        <v>0.71398564905414497</v>
      </c>
      <c r="E1542" s="2"/>
      <c r="G1542" s="23"/>
    </row>
    <row r="1543" spans="1:7" customFormat="1">
      <c r="A1543" s="4">
        <v>24181</v>
      </c>
      <c r="B1543">
        <v>4.63</v>
      </c>
      <c r="C1543">
        <f>IFERROR(((VLOOKUP(A1543,'Interest Rates-10yr'!$A$9:$C$15239,2,FALSE))-B1543),C1542)</f>
        <v>0.28000000000000025</v>
      </c>
      <c r="D1543" s="98">
        <f>AVERAGE(C$10:C1543)</f>
        <v>0.71370273794002881</v>
      </c>
      <c r="E1543" s="2"/>
      <c r="G1543" s="23"/>
    </row>
    <row r="1544" spans="1:7" customFormat="1">
      <c r="A1544" s="4">
        <v>24182</v>
      </c>
      <c r="B1544">
        <v>4.25</v>
      </c>
      <c r="C1544">
        <f>IFERROR(((VLOOKUP(A1544,'Interest Rates-10yr'!$A$9:$C$15239,2,FALSE))-B1544),C1543)</f>
        <v>0.65000000000000036</v>
      </c>
      <c r="D1544" s="98">
        <f>AVERAGE(C$10:C1544)</f>
        <v>0.71366123778501911</v>
      </c>
      <c r="E1544" s="2"/>
      <c r="G1544" s="23"/>
    </row>
    <row r="1545" spans="1:7" customFormat="1">
      <c r="A1545" s="4">
        <v>24183</v>
      </c>
      <c r="B1545">
        <v>4.75</v>
      </c>
      <c r="C1545">
        <f>IFERROR(((VLOOKUP(A1545,'Interest Rates-10yr'!$A$9:$C$15239,2,FALSE))-B1545),C1544)</f>
        <v>0.11000000000000032</v>
      </c>
      <c r="D1545" s="98">
        <f>AVERAGE(C$10:C1545)</f>
        <v>0.71326822916666943</v>
      </c>
      <c r="E1545" s="2"/>
      <c r="G1545" s="23"/>
    </row>
    <row r="1546" spans="1:7" customFormat="1">
      <c r="A1546" s="4">
        <v>24184</v>
      </c>
      <c r="B1546">
        <v>4.63</v>
      </c>
      <c r="C1546">
        <f>IFERROR(((VLOOKUP(A1546,'Interest Rates-10yr'!$A$9:$C$15239,2,FALSE))-B1546),C1545)</f>
        <v>0.20999999999999996</v>
      </c>
      <c r="D1546" s="98">
        <f>AVERAGE(C$10:C1546)</f>
        <v>0.71294079375406916</v>
      </c>
      <c r="E1546" s="2"/>
      <c r="G1546" s="23"/>
    </row>
    <row r="1547" spans="1:7" customFormat="1">
      <c r="A1547" s="4">
        <v>24185</v>
      </c>
      <c r="B1547">
        <v>4.63</v>
      </c>
      <c r="C1547">
        <f>IFERROR(((VLOOKUP(A1547,'Interest Rates-10yr'!$A$9:$C$15239,2,FALSE))-B1547),C1546)</f>
        <v>0.20999999999999996</v>
      </c>
      <c r="D1547" s="98">
        <f>AVERAGE(C$10:C1547)</f>
        <v>0.71261378413524334</v>
      </c>
      <c r="E1547" s="2"/>
      <c r="G1547" s="23"/>
    </row>
    <row r="1548" spans="1:7" customFormat="1">
      <c r="A1548" s="4">
        <v>24186</v>
      </c>
      <c r="B1548">
        <v>4.63</v>
      </c>
      <c r="C1548">
        <f>IFERROR(((VLOOKUP(A1548,'Interest Rates-10yr'!$A$9:$C$15239,2,FALSE))-B1548),C1547)</f>
        <v>0.20999999999999996</v>
      </c>
      <c r="D1548" s="98">
        <f>AVERAGE(C$10:C1548)</f>
        <v>0.71228719948018482</v>
      </c>
      <c r="E1548" s="2"/>
      <c r="G1548" s="23"/>
    </row>
    <row r="1549" spans="1:7" customFormat="1">
      <c r="A1549" s="4">
        <v>24187</v>
      </c>
      <c r="B1549">
        <v>4.63</v>
      </c>
      <c r="C1549">
        <f>IFERROR(((VLOOKUP(A1549,'Interest Rates-10yr'!$A$9:$C$15239,2,FALSE))-B1549),C1548)</f>
        <v>0.17999999999999972</v>
      </c>
      <c r="D1549" s="98">
        <f>AVERAGE(C$10:C1549)</f>
        <v>0.71194155844156126</v>
      </c>
      <c r="E1549" s="2"/>
      <c r="G1549" s="23"/>
    </row>
    <row r="1550" spans="1:7" customFormat="1">
      <c r="A1550" s="4">
        <v>24188</v>
      </c>
      <c r="B1550">
        <v>4.75</v>
      </c>
      <c r="C1550">
        <f>IFERROR(((VLOOKUP(A1550,'Interest Rates-10yr'!$A$9:$C$15239,2,FALSE))-B1550),C1549)</f>
        <v>3.0000000000000249E-2</v>
      </c>
      <c r="D1550" s="98">
        <f>AVERAGE(C$10:C1550)</f>
        <v>0.71149902660610276</v>
      </c>
      <c r="E1550" s="2"/>
      <c r="G1550" s="23"/>
    </row>
    <row r="1551" spans="1:7" customFormat="1">
      <c r="A1551" s="4">
        <v>24189</v>
      </c>
      <c r="B1551">
        <v>4.75</v>
      </c>
      <c r="C1551">
        <f>IFERROR(((VLOOKUP(A1551,'Interest Rates-10yr'!$A$9:$C$15239,2,FALSE))-B1551),C1550)</f>
        <v>-1.9999999999999574E-2</v>
      </c>
      <c r="D1551" s="98">
        <f>AVERAGE(C$10:C1551)</f>
        <v>0.71102464332036608</v>
      </c>
      <c r="E1551" s="2"/>
      <c r="G1551" s="23"/>
    </row>
    <row r="1552" spans="1:7" customFormat="1">
      <c r="A1552" s="4">
        <v>24190</v>
      </c>
      <c r="B1552">
        <v>4.75</v>
      </c>
      <c r="C1552">
        <f>IFERROR(((VLOOKUP(A1552,'Interest Rates-10yr'!$A$9:$C$15239,2,FALSE))-B1552),C1551)</f>
        <v>9.9999999999997868E-3</v>
      </c>
      <c r="D1552" s="98">
        <f>AVERAGE(C$10:C1552)</f>
        <v>0.71057031756319144</v>
      </c>
      <c r="E1552" s="2"/>
      <c r="G1552" s="23"/>
    </row>
    <row r="1553" spans="1:7" customFormat="1">
      <c r="A1553" s="4">
        <v>24191</v>
      </c>
      <c r="B1553">
        <v>4.75</v>
      </c>
      <c r="C1553">
        <f>IFERROR(((VLOOKUP(A1553,'Interest Rates-10yr'!$A$9:$C$15239,2,FALSE))-B1553),C1552)</f>
        <v>7.0000000000000284E-2</v>
      </c>
      <c r="D1553" s="98">
        <f>AVERAGE(C$10:C1553)</f>
        <v>0.71015544041451062</v>
      </c>
      <c r="E1553" s="2"/>
      <c r="G1553" s="23"/>
    </row>
    <row r="1554" spans="1:7" customFormat="1">
      <c r="A1554" s="4">
        <v>24192</v>
      </c>
      <c r="B1554">
        <v>4.75</v>
      </c>
      <c r="C1554">
        <f>IFERROR(((VLOOKUP(A1554,'Interest Rates-10yr'!$A$9:$C$15239,2,FALSE))-B1554),C1553)</f>
        <v>7.0000000000000284E-2</v>
      </c>
      <c r="D1554" s="98">
        <f>AVERAGE(C$10:C1554)</f>
        <v>0.70974110032362736</v>
      </c>
      <c r="E1554" s="2"/>
      <c r="G1554" s="23"/>
    </row>
    <row r="1555" spans="1:7" customFormat="1">
      <c r="A1555" s="4">
        <v>24193</v>
      </c>
      <c r="B1555">
        <v>4.75</v>
      </c>
      <c r="C1555">
        <f>IFERROR(((VLOOKUP(A1555,'Interest Rates-10yr'!$A$9:$C$15239,2,FALSE))-B1555),C1554)</f>
        <v>7.0000000000000284E-2</v>
      </c>
      <c r="D1555" s="98">
        <f>AVERAGE(C$10:C1555)</f>
        <v>0.70932729624838564</v>
      </c>
      <c r="E1555" s="2"/>
      <c r="G1555" s="23"/>
    </row>
    <row r="1556" spans="1:7" customFormat="1">
      <c r="A1556" s="4">
        <v>24194</v>
      </c>
      <c r="B1556">
        <v>4.63</v>
      </c>
      <c r="C1556">
        <f>IFERROR(((VLOOKUP(A1556,'Interest Rates-10yr'!$A$9:$C$15239,2,FALSE))-B1556),C1555)</f>
        <v>0.17999999999999972</v>
      </c>
      <c r="D1556" s="98">
        <f>AVERAGE(C$10:C1556)</f>
        <v>0.70898513251454709</v>
      </c>
      <c r="E1556" s="2"/>
      <c r="G1556" s="23"/>
    </row>
    <row r="1557" spans="1:7" customFormat="1">
      <c r="A1557" s="4">
        <v>24195</v>
      </c>
      <c r="B1557">
        <v>4.63</v>
      </c>
      <c r="C1557">
        <f>IFERROR(((VLOOKUP(A1557,'Interest Rates-10yr'!$A$9:$C$15239,2,FALSE))-B1557),C1556)</f>
        <v>0.16999999999999993</v>
      </c>
      <c r="D1557" s="98">
        <f>AVERAGE(C$10:C1557)</f>
        <v>0.7086369509043956</v>
      </c>
      <c r="E1557" s="2"/>
      <c r="G1557" s="23"/>
    </row>
    <row r="1558" spans="1:7" customFormat="1">
      <c r="A1558" s="4">
        <v>24196</v>
      </c>
      <c r="B1558">
        <v>4.5</v>
      </c>
      <c r="C1558">
        <f>IFERROR(((VLOOKUP(A1558,'Interest Rates-10yr'!$A$9:$C$15239,2,FALSE))-B1558),C1557)</f>
        <v>0.20000000000000018</v>
      </c>
      <c r="D1558" s="98">
        <f>AVERAGE(C$10:C1558)</f>
        <v>0.7083085861846381</v>
      </c>
      <c r="E1558" s="2"/>
      <c r="G1558" s="23"/>
    </row>
    <row r="1559" spans="1:7" customFormat="1">
      <c r="A1559" s="4">
        <v>24197</v>
      </c>
      <c r="B1559">
        <v>4.75</v>
      </c>
      <c r="C1559">
        <f>IFERROR(((VLOOKUP(A1559,'Interest Rates-10yr'!$A$9:$C$15239,2,FALSE))-B1559),C1558)</f>
        <v>-4.0000000000000036E-2</v>
      </c>
      <c r="D1559" s="98">
        <f>AVERAGE(C$10:C1559)</f>
        <v>0.70782580645161575</v>
      </c>
      <c r="E1559" s="2"/>
      <c r="G1559" s="23"/>
    </row>
    <row r="1560" spans="1:7" customFormat="1">
      <c r="A1560" s="4">
        <v>24198</v>
      </c>
      <c r="B1560">
        <v>4.75</v>
      </c>
      <c r="C1560">
        <f>IFERROR(((VLOOKUP(A1560,'Interest Rates-10yr'!$A$9:$C$15239,2,FALSE))-B1560),C1559)</f>
        <v>-4.9999999999999822E-2</v>
      </c>
      <c r="D1560" s="98">
        <f>AVERAGE(C$10:C1560)</f>
        <v>0.70733720180528981</v>
      </c>
      <c r="E1560" s="2"/>
      <c r="G1560" s="23"/>
    </row>
    <row r="1561" spans="1:7" customFormat="1">
      <c r="A1561" s="4">
        <v>24199</v>
      </c>
      <c r="B1561">
        <v>4.75</v>
      </c>
      <c r="C1561">
        <f>IFERROR(((VLOOKUP(A1561,'Interest Rates-10yr'!$A$9:$C$15239,2,FALSE))-B1561),C1560)</f>
        <v>-4.9999999999999822E-2</v>
      </c>
      <c r="D1561" s="98">
        <f>AVERAGE(C$10:C1561)</f>
        <v>0.70684922680412665</v>
      </c>
      <c r="E1561" s="2"/>
      <c r="G1561" s="23"/>
    </row>
    <row r="1562" spans="1:7" customFormat="1">
      <c r="A1562" s="4">
        <v>24200</v>
      </c>
      <c r="B1562">
        <v>4.75</v>
      </c>
      <c r="C1562">
        <f>IFERROR(((VLOOKUP(A1562,'Interest Rates-10yr'!$A$9:$C$15239,2,FALSE))-B1562),C1561)</f>
        <v>-4.9999999999999822E-2</v>
      </c>
      <c r="D1562" s="98">
        <f>AVERAGE(C$10:C1562)</f>
        <v>0.70636188023181234</v>
      </c>
      <c r="E1562" s="2"/>
      <c r="G1562" s="23"/>
    </row>
    <row r="1563" spans="1:7" customFormat="1">
      <c r="A1563" s="4">
        <v>24201</v>
      </c>
      <c r="B1563">
        <v>4.75</v>
      </c>
      <c r="C1563">
        <f>IFERROR(((VLOOKUP(A1563,'Interest Rates-10yr'!$A$9:$C$15239,2,FALSE))-B1563),C1562)</f>
        <v>-5.9999999999999609E-2</v>
      </c>
      <c r="D1563" s="98">
        <f>AVERAGE(C$10:C1563)</f>
        <v>0.70586872586872884</v>
      </c>
      <c r="E1563" s="2"/>
      <c r="G1563" s="23"/>
    </row>
    <row r="1564" spans="1:7" customFormat="1">
      <c r="A1564" s="4">
        <v>24202</v>
      </c>
      <c r="B1564">
        <v>4.75</v>
      </c>
      <c r="C1564">
        <f>IFERROR(((VLOOKUP(A1564,'Interest Rates-10yr'!$A$9:$C$15239,2,FALSE))-B1564),C1563)</f>
        <v>-8.9999999999999858E-2</v>
      </c>
      <c r="D1564" s="98">
        <f>AVERAGE(C$10:C1564)</f>
        <v>0.70535691318328275</v>
      </c>
      <c r="E1564" s="2"/>
      <c r="G1564" s="23"/>
    </row>
    <row r="1565" spans="1:7" customFormat="1">
      <c r="A1565" s="4">
        <v>24203</v>
      </c>
      <c r="B1565">
        <v>4.75</v>
      </c>
      <c r="C1565">
        <f>IFERROR(((VLOOKUP(A1565,'Interest Rates-10yr'!$A$9:$C$15239,2,FALSE))-B1565),C1564)</f>
        <v>-4.0000000000000036E-2</v>
      </c>
      <c r="D1565" s="98">
        <f>AVERAGE(C$10:C1565)</f>
        <v>0.70487789203085138</v>
      </c>
      <c r="E1565" s="2"/>
      <c r="G1565" s="23"/>
    </row>
    <row r="1566" spans="1:7" customFormat="1">
      <c r="A1566" s="4">
        <v>24204</v>
      </c>
      <c r="B1566">
        <v>4.75</v>
      </c>
      <c r="C1566">
        <f>IFERROR(((VLOOKUP(A1566,'Interest Rates-10yr'!$A$9:$C$15239,2,FALSE))-B1566),C1565)</f>
        <v>-1.9999999999999574E-2</v>
      </c>
      <c r="D1566" s="98">
        <f>AVERAGE(C$10:C1566)</f>
        <v>0.70441233140655413</v>
      </c>
      <c r="E1566" s="2"/>
      <c r="G1566" s="23"/>
    </row>
    <row r="1567" spans="1:7" customFormat="1">
      <c r="A1567" s="4">
        <v>24205</v>
      </c>
      <c r="B1567">
        <v>4.75</v>
      </c>
      <c r="C1567">
        <f>IFERROR(((VLOOKUP(A1567,'Interest Rates-10yr'!$A$9:$C$15239,2,FALSE))-B1567),C1566)</f>
        <v>-1.9999999999999574E-2</v>
      </c>
      <c r="D1567" s="98">
        <f>AVERAGE(C$10:C1567)</f>
        <v>0.70394736842105565</v>
      </c>
      <c r="E1567" s="2"/>
      <c r="G1567" s="23"/>
    </row>
    <row r="1568" spans="1:7" customFormat="1">
      <c r="A1568" s="4">
        <v>24206</v>
      </c>
      <c r="B1568">
        <v>4.75</v>
      </c>
      <c r="C1568">
        <f>IFERROR(((VLOOKUP(A1568,'Interest Rates-10yr'!$A$9:$C$15239,2,FALSE))-B1568),C1567)</f>
        <v>-1.9999999999999574E-2</v>
      </c>
      <c r="D1568" s="98">
        <f>AVERAGE(C$10:C1568)</f>
        <v>0.70348300192431357</v>
      </c>
      <c r="E1568" s="2"/>
      <c r="G1568" s="23"/>
    </row>
    <row r="1569" spans="1:7" customFormat="1">
      <c r="A1569" s="4">
        <v>24207</v>
      </c>
      <c r="B1569">
        <v>4.75</v>
      </c>
      <c r="C1569">
        <f>IFERROR(((VLOOKUP(A1569,'Interest Rates-10yr'!$A$9:$C$15239,2,FALSE))-B1569),C1568)</f>
        <v>-1.9999999999999574E-2</v>
      </c>
      <c r="D1569" s="98">
        <f>AVERAGE(C$10:C1569)</f>
        <v>0.70301923076923389</v>
      </c>
      <c r="E1569" s="2"/>
      <c r="G1569" s="23"/>
    </row>
    <row r="1570" spans="1:7" customFormat="1">
      <c r="A1570" s="4">
        <v>24208</v>
      </c>
      <c r="B1570">
        <v>4.75</v>
      </c>
      <c r="C1570">
        <f>IFERROR(((VLOOKUP(A1570,'Interest Rates-10yr'!$A$9:$C$15239,2,FALSE))-B1570),C1569)</f>
        <v>-1.9999999999999574E-2</v>
      </c>
      <c r="D1570" s="98">
        <f>AVERAGE(C$10:C1570)</f>
        <v>0.70255605381166231</v>
      </c>
      <c r="E1570" s="2"/>
      <c r="G1570" s="23"/>
    </row>
    <row r="1571" spans="1:7" customFormat="1">
      <c r="A1571" s="4">
        <v>24209</v>
      </c>
      <c r="B1571">
        <v>4.63</v>
      </c>
      <c r="C1571">
        <f>IFERROR(((VLOOKUP(A1571,'Interest Rates-10yr'!$A$9:$C$15239,2,FALSE))-B1571),C1570)</f>
        <v>0.10000000000000053</v>
      </c>
      <c r="D1571" s="98">
        <f>AVERAGE(C$10:C1571)</f>
        <v>0.70217029449424118</v>
      </c>
      <c r="E1571" s="2"/>
      <c r="G1571" s="23"/>
    </row>
    <row r="1572" spans="1:7" customFormat="1">
      <c r="A1572" s="4">
        <v>24210</v>
      </c>
      <c r="B1572">
        <v>4.5</v>
      </c>
      <c r="C1572">
        <f>IFERROR(((VLOOKUP(A1572,'Interest Rates-10yr'!$A$9:$C$15239,2,FALSE))-B1572),C1571)</f>
        <v>0.24000000000000021</v>
      </c>
      <c r="D1572" s="98">
        <f>AVERAGE(C$10:C1572)</f>
        <v>0.7018746001279621</v>
      </c>
      <c r="E1572" s="2"/>
      <c r="G1572" s="23"/>
    </row>
    <row r="1573" spans="1:7" customFormat="1">
      <c r="A1573" s="4">
        <v>24211</v>
      </c>
      <c r="B1573">
        <v>4.75</v>
      </c>
      <c r="C1573">
        <f>IFERROR(((VLOOKUP(A1573,'Interest Rates-10yr'!$A$9:$C$15239,2,FALSE))-B1573),C1572)</f>
        <v>9.9999999999997868E-3</v>
      </c>
      <c r="D1573" s="98">
        <f>AVERAGE(C$10:C1573)</f>
        <v>0.70143222506394165</v>
      </c>
      <c r="E1573" s="2"/>
      <c r="G1573" s="23"/>
    </row>
    <row r="1574" spans="1:7" customFormat="1">
      <c r="A1574" s="4">
        <v>24212</v>
      </c>
      <c r="B1574">
        <v>4.75</v>
      </c>
      <c r="C1574">
        <f>IFERROR(((VLOOKUP(A1574,'Interest Rates-10yr'!$A$9:$C$15239,2,FALSE))-B1574),C1573)</f>
        <v>1.9999999999999574E-2</v>
      </c>
      <c r="D1574" s="98">
        <f>AVERAGE(C$10:C1574)</f>
        <v>0.70099680511182405</v>
      </c>
      <c r="E1574" s="2"/>
      <c r="G1574" s="23"/>
    </row>
    <row r="1575" spans="1:7" customFormat="1">
      <c r="A1575" s="4">
        <v>24213</v>
      </c>
      <c r="B1575">
        <v>4.75</v>
      </c>
      <c r="C1575">
        <f>IFERROR(((VLOOKUP(A1575,'Interest Rates-10yr'!$A$9:$C$15239,2,FALSE))-B1575),C1574)</f>
        <v>1.9999999999999574E-2</v>
      </c>
      <c r="D1575" s="98">
        <f>AVERAGE(C$10:C1575)</f>
        <v>0.70056194125159943</v>
      </c>
      <c r="E1575" s="2"/>
      <c r="G1575" s="23"/>
    </row>
    <row r="1576" spans="1:7" customFormat="1">
      <c r="A1576" s="4">
        <v>24214</v>
      </c>
      <c r="B1576">
        <v>4.75</v>
      </c>
      <c r="C1576">
        <f>IFERROR(((VLOOKUP(A1576,'Interest Rates-10yr'!$A$9:$C$15239,2,FALSE))-B1576),C1575)</f>
        <v>1.9999999999999574E-2</v>
      </c>
      <c r="D1576" s="98">
        <f>AVERAGE(C$10:C1576)</f>
        <v>0.70012763241863729</v>
      </c>
      <c r="E1576" s="2"/>
      <c r="G1576" s="23"/>
    </row>
    <row r="1577" spans="1:7" customFormat="1">
      <c r="A1577" s="4">
        <v>24215</v>
      </c>
      <c r="B1577">
        <v>4.75</v>
      </c>
      <c r="C1577">
        <f>IFERROR(((VLOOKUP(A1577,'Interest Rates-10yr'!$A$9:$C$15239,2,FALSE))-B1577),C1576)</f>
        <v>9.9999999999997868E-3</v>
      </c>
      <c r="D1577" s="98">
        <f>AVERAGE(C$10:C1577)</f>
        <v>0.69968750000000302</v>
      </c>
      <c r="E1577" s="2"/>
      <c r="G1577" s="23"/>
    </row>
    <row r="1578" spans="1:7" customFormat="1">
      <c r="A1578" s="4">
        <v>24216</v>
      </c>
      <c r="B1578">
        <v>4.75</v>
      </c>
      <c r="C1578">
        <f>IFERROR(((VLOOKUP(A1578,'Interest Rates-10yr'!$A$9:$C$15239,2,FALSE))-B1578),C1577)</f>
        <v>9.9999999999997868E-3</v>
      </c>
      <c r="D1578" s="98">
        <f>AVERAGE(C$10:C1578)</f>
        <v>0.69924792861695639</v>
      </c>
      <c r="E1578" s="2"/>
      <c r="G1578" s="23"/>
    </row>
    <row r="1579" spans="1:7" customFormat="1">
      <c r="A1579" s="4">
        <v>24217</v>
      </c>
      <c r="B1579">
        <v>4.88</v>
      </c>
      <c r="C1579">
        <f>IFERROR(((VLOOKUP(A1579,'Interest Rates-10yr'!$A$9:$C$15239,2,FALSE))-B1579),C1578)</f>
        <v>-8.0000000000000071E-2</v>
      </c>
      <c r="D1579" s="98">
        <f>AVERAGE(C$10:C1579)</f>
        <v>0.69875159235669093</v>
      </c>
      <c r="E1579" s="2"/>
      <c r="G1579" s="23"/>
    </row>
    <row r="1580" spans="1:7" customFormat="1">
      <c r="A1580" s="4">
        <v>24218</v>
      </c>
      <c r="B1580">
        <v>4.88</v>
      </c>
      <c r="C1580">
        <f>IFERROR(((VLOOKUP(A1580,'Interest Rates-10yr'!$A$9:$C$15239,2,FALSE))-B1580),C1579)</f>
        <v>-0.11000000000000032</v>
      </c>
      <c r="D1580" s="98">
        <f>AVERAGE(C$10:C1580)</f>
        <v>0.69823679185232645</v>
      </c>
      <c r="E1580" s="2"/>
      <c r="G1580" s="23"/>
    </row>
    <row r="1581" spans="1:7" customFormat="1">
      <c r="A1581" s="4">
        <v>24219</v>
      </c>
      <c r="B1581">
        <v>4.75</v>
      </c>
      <c r="C1581">
        <f>IFERROR(((VLOOKUP(A1581,'Interest Rates-10yr'!$A$9:$C$15239,2,FALSE))-B1581),C1580)</f>
        <v>1.9999999999999574E-2</v>
      </c>
      <c r="D1581" s="98">
        <f>AVERAGE(C$10:C1581)</f>
        <v>0.6978053435114534</v>
      </c>
      <c r="E1581" s="2"/>
      <c r="G1581" s="23"/>
    </row>
    <row r="1582" spans="1:7" customFormat="1">
      <c r="A1582" s="4">
        <v>24220</v>
      </c>
      <c r="B1582">
        <v>4.75</v>
      </c>
      <c r="C1582">
        <f>IFERROR(((VLOOKUP(A1582,'Interest Rates-10yr'!$A$9:$C$15239,2,FALSE))-B1582),C1581)</f>
        <v>1.9999999999999574E-2</v>
      </c>
      <c r="D1582" s="98">
        <f>AVERAGE(C$10:C1582)</f>
        <v>0.69737444373808311</v>
      </c>
      <c r="E1582" s="2"/>
      <c r="G1582" s="23"/>
    </row>
    <row r="1583" spans="1:7" customFormat="1">
      <c r="A1583" s="4">
        <v>24221</v>
      </c>
      <c r="B1583">
        <v>4.75</v>
      </c>
      <c r="C1583">
        <f>IFERROR(((VLOOKUP(A1583,'Interest Rates-10yr'!$A$9:$C$15239,2,FALSE))-B1583),C1582)</f>
        <v>1.9999999999999574E-2</v>
      </c>
      <c r="D1583" s="98">
        <f>AVERAGE(C$10:C1583)</f>
        <v>0.69694409148666125</v>
      </c>
      <c r="E1583" s="2"/>
      <c r="G1583" s="23"/>
    </row>
    <row r="1584" spans="1:7" customFormat="1">
      <c r="A1584" s="4">
        <v>24222</v>
      </c>
      <c r="B1584">
        <v>4.75</v>
      </c>
      <c r="C1584">
        <f>IFERROR(((VLOOKUP(A1584,'Interest Rates-10yr'!$A$9:$C$15239,2,FALSE))-B1584),C1583)</f>
        <v>3.0000000000000249E-2</v>
      </c>
      <c r="D1584" s="98">
        <f>AVERAGE(C$10:C1584)</f>
        <v>0.69652063492063798</v>
      </c>
      <c r="E1584" s="2"/>
      <c r="G1584" s="23"/>
    </row>
    <row r="1585" spans="1:7" customFormat="1">
      <c r="A1585" s="4">
        <v>24223</v>
      </c>
      <c r="B1585">
        <v>4.5</v>
      </c>
      <c r="C1585">
        <f>IFERROR(((VLOOKUP(A1585,'Interest Rates-10yr'!$A$9:$C$15239,2,FALSE))-B1585),C1584)</f>
        <v>0.29000000000000004</v>
      </c>
      <c r="D1585" s="98">
        <f>AVERAGE(C$10:C1585)</f>
        <v>0.69626269035533295</v>
      </c>
      <c r="E1585" s="2"/>
      <c r="G1585" s="23"/>
    </row>
    <row r="1586" spans="1:7" customFormat="1">
      <c r="A1586" s="4">
        <v>24224</v>
      </c>
      <c r="B1586">
        <v>3</v>
      </c>
      <c r="C1586">
        <f>IFERROR(((VLOOKUP(A1586,'Interest Rates-10yr'!$A$9:$C$15239,2,FALSE))-B1586),C1585)</f>
        <v>1.7800000000000002</v>
      </c>
      <c r="D1586" s="98">
        <f>AVERAGE(C$10:C1586)</f>
        <v>0.6969499048826916</v>
      </c>
      <c r="E1586" s="2"/>
      <c r="G1586" s="23"/>
    </row>
    <row r="1587" spans="1:7" customFormat="1">
      <c r="A1587" s="4">
        <v>24225</v>
      </c>
      <c r="B1587">
        <v>4.75</v>
      </c>
      <c r="C1587">
        <f>IFERROR(((VLOOKUP(A1587,'Interest Rates-10yr'!$A$9:$C$15239,2,FALSE))-B1587),C1586)</f>
        <v>3.0000000000000249E-2</v>
      </c>
      <c r="D1587" s="98">
        <f>AVERAGE(C$10:C1587)</f>
        <v>0.69652724968314617</v>
      </c>
      <c r="E1587" s="2"/>
      <c r="G1587" s="23"/>
    </row>
    <row r="1588" spans="1:7" customFormat="1">
      <c r="A1588" s="4">
        <v>24226</v>
      </c>
      <c r="B1588">
        <v>4.63</v>
      </c>
      <c r="C1588">
        <f>IFERROR(((VLOOKUP(A1588,'Interest Rates-10yr'!$A$9:$C$15239,2,FALSE))-B1588),C1587)</f>
        <v>0.16000000000000014</v>
      </c>
      <c r="D1588" s="98">
        <f>AVERAGE(C$10:C1588)</f>
        <v>0.69618746041798907</v>
      </c>
      <c r="E1588" s="2"/>
      <c r="G1588" s="23"/>
    </row>
    <row r="1589" spans="1:7" customFormat="1">
      <c r="A1589" s="4">
        <v>24227</v>
      </c>
      <c r="B1589">
        <v>4.63</v>
      </c>
      <c r="C1589">
        <f>IFERROR(((VLOOKUP(A1589,'Interest Rates-10yr'!$A$9:$C$15239,2,FALSE))-B1589),C1588)</f>
        <v>0.16000000000000014</v>
      </c>
      <c r="D1589" s="98">
        <f>AVERAGE(C$10:C1589)</f>
        <v>0.69584810126582586</v>
      </c>
      <c r="E1589" s="2"/>
      <c r="G1589" s="23"/>
    </row>
    <row r="1590" spans="1:7" customFormat="1">
      <c r="A1590" s="4">
        <v>24228</v>
      </c>
      <c r="B1590">
        <v>4.63</v>
      </c>
      <c r="C1590">
        <f>IFERROR(((VLOOKUP(A1590,'Interest Rates-10yr'!$A$9:$C$15239,2,FALSE))-B1590),C1589)</f>
        <v>0.16000000000000014</v>
      </c>
      <c r="D1590" s="98">
        <f>AVERAGE(C$10:C1590)</f>
        <v>0.69550917141050284</v>
      </c>
      <c r="E1590" s="2"/>
      <c r="G1590" s="23"/>
    </row>
    <row r="1591" spans="1:7" customFormat="1">
      <c r="A1591" s="4">
        <v>24229</v>
      </c>
      <c r="B1591">
        <v>4.75</v>
      </c>
      <c r="C1591">
        <f>IFERROR(((VLOOKUP(A1591,'Interest Rates-10yr'!$A$9:$C$15239,2,FALSE))-B1591),C1590)</f>
        <v>4.9999999999999822E-2</v>
      </c>
      <c r="D1591" s="98">
        <f>AVERAGE(C$10:C1591)</f>
        <v>0.69510113780025595</v>
      </c>
      <c r="E1591" s="2"/>
      <c r="G1591" s="23"/>
    </row>
    <row r="1592" spans="1:7" customFormat="1">
      <c r="A1592" s="4">
        <v>24230</v>
      </c>
      <c r="B1592">
        <v>4.88</v>
      </c>
      <c r="C1592">
        <f>IFERROR(((VLOOKUP(A1592,'Interest Rates-10yr'!$A$9:$C$15239,2,FALSE))-B1592),C1591)</f>
        <v>-7.0000000000000284E-2</v>
      </c>
      <c r="D1592" s="98">
        <f>AVERAGE(C$10:C1592)</f>
        <v>0.69461781427669289</v>
      </c>
      <c r="E1592" s="2"/>
      <c r="G1592" s="23"/>
    </row>
    <row r="1593" spans="1:7" customFormat="1">
      <c r="A1593" s="4">
        <v>24231</v>
      </c>
      <c r="B1593">
        <v>4.88</v>
      </c>
      <c r="C1593">
        <f>IFERROR(((VLOOKUP(A1593,'Interest Rates-10yr'!$A$9:$C$15239,2,FALSE))-B1593),C1592)</f>
        <v>-7.0000000000000284E-2</v>
      </c>
      <c r="D1593" s="98">
        <f>AVERAGE(C$10:C1593)</f>
        <v>0.69413510101010412</v>
      </c>
      <c r="E1593" s="2"/>
      <c r="G1593" s="23"/>
    </row>
    <row r="1594" spans="1:7" customFormat="1">
      <c r="A1594" s="4">
        <v>24232</v>
      </c>
      <c r="B1594">
        <v>4.88</v>
      </c>
      <c r="C1594">
        <f>IFERROR(((VLOOKUP(A1594,'Interest Rates-10yr'!$A$9:$C$15239,2,FALSE))-B1594),C1593)</f>
        <v>-7.0000000000000284E-2</v>
      </c>
      <c r="D1594" s="98">
        <f>AVERAGE(C$10:C1594)</f>
        <v>0.69365299684542903</v>
      </c>
      <c r="E1594" s="2"/>
      <c r="G1594" s="23"/>
    </row>
    <row r="1595" spans="1:7" customFormat="1">
      <c r="A1595" s="4">
        <v>24233</v>
      </c>
      <c r="B1595">
        <v>5</v>
      </c>
      <c r="C1595">
        <f>IFERROR(((VLOOKUP(A1595,'Interest Rates-10yr'!$A$9:$C$15239,2,FALSE))-B1595),C1594)</f>
        <v>-0.20999999999999996</v>
      </c>
      <c r="D1595" s="98">
        <f>AVERAGE(C$10:C1595)</f>
        <v>0.69308322824716584</v>
      </c>
      <c r="E1595" s="2"/>
      <c r="G1595" s="23"/>
    </row>
    <row r="1596" spans="1:7" customFormat="1">
      <c r="A1596" s="4">
        <v>24234</v>
      </c>
      <c r="B1596">
        <v>5</v>
      </c>
      <c r="C1596">
        <f>IFERROR(((VLOOKUP(A1596,'Interest Rates-10yr'!$A$9:$C$15239,2,FALSE))-B1596),C1595)</f>
        <v>-0.20999999999999996</v>
      </c>
      <c r="D1596" s="98">
        <f>AVERAGE(C$10:C1596)</f>
        <v>0.692514177693765</v>
      </c>
      <c r="E1596" s="2"/>
      <c r="G1596" s="23"/>
    </row>
    <row r="1597" spans="1:7" customFormat="1">
      <c r="A1597" s="4">
        <v>24235</v>
      </c>
      <c r="B1597">
        <v>5</v>
      </c>
      <c r="C1597">
        <f>IFERROR(((VLOOKUP(A1597,'Interest Rates-10yr'!$A$9:$C$15239,2,FALSE))-B1597),C1596)</f>
        <v>-0.20999999999999996</v>
      </c>
      <c r="D1597" s="98">
        <f>AVERAGE(C$10:C1597)</f>
        <v>0.69194584382871849</v>
      </c>
      <c r="E1597" s="2"/>
      <c r="G1597" s="23"/>
    </row>
    <row r="1598" spans="1:7" customFormat="1">
      <c r="A1598" s="4">
        <v>24236</v>
      </c>
      <c r="B1598">
        <v>4.88</v>
      </c>
      <c r="C1598">
        <f>IFERROR(((VLOOKUP(A1598,'Interest Rates-10yr'!$A$9:$C$15239,2,FALSE))-B1598),C1597)</f>
        <v>-0.12999999999999989</v>
      </c>
      <c r="D1598" s="98">
        <f>AVERAGE(C$10:C1598)</f>
        <v>0.6914285714285745</v>
      </c>
      <c r="E1598" s="2"/>
      <c r="G1598" s="23"/>
    </row>
    <row r="1599" spans="1:7" customFormat="1">
      <c r="A1599" s="4">
        <v>24237</v>
      </c>
      <c r="B1599">
        <v>4.5</v>
      </c>
      <c r="C1599">
        <f>IFERROR(((VLOOKUP(A1599,'Interest Rates-10yr'!$A$9:$C$15239,2,FALSE))-B1599),C1598)</f>
        <v>0.25</v>
      </c>
      <c r="D1599" s="98">
        <f>AVERAGE(C$10:C1599)</f>
        <v>0.69115094339622951</v>
      </c>
      <c r="E1599" s="2"/>
      <c r="G1599" s="23"/>
    </row>
    <row r="1600" spans="1:7" customFormat="1">
      <c r="A1600" s="4">
        <v>24238</v>
      </c>
      <c r="B1600">
        <v>4.25</v>
      </c>
      <c r="C1600">
        <f>IFERROR(((VLOOKUP(A1600,'Interest Rates-10yr'!$A$9:$C$15239,2,FALSE))-B1600),C1599)</f>
        <v>0.51999999999999957</v>
      </c>
      <c r="D1600" s="98">
        <f>AVERAGE(C$10:C1600)</f>
        <v>0.69104336895034868</v>
      </c>
      <c r="E1600" s="2"/>
      <c r="G1600" s="23"/>
    </row>
    <row r="1601" spans="1:7" customFormat="1">
      <c r="A1601" s="4">
        <v>24239</v>
      </c>
      <c r="B1601">
        <v>4.88</v>
      </c>
      <c r="C1601">
        <f>IFERROR(((VLOOKUP(A1601,'Interest Rates-10yr'!$A$9:$C$15239,2,FALSE))-B1601),C1600)</f>
        <v>-0.11000000000000032</v>
      </c>
      <c r="D1601" s="98">
        <f>AVERAGE(C$10:C1601)</f>
        <v>0.69054020100502822</v>
      </c>
      <c r="E1601" s="2"/>
      <c r="G1601" s="23"/>
    </row>
    <row r="1602" spans="1:7" customFormat="1">
      <c r="A1602" s="4">
        <v>24240</v>
      </c>
      <c r="B1602">
        <v>5</v>
      </c>
      <c r="C1602">
        <f>IFERROR(((VLOOKUP(A1602,'Interest Rates-10yr'!$A$9:$C$15239,2,FALSE))-B1602),C1601)</f>
        <v>-0.23000000000000043</v>
      </c>
      <c r="D1602" s="98">
        <f>AVERAGE(C$10:C1602)</f>
        <v>0.68996233521657557</v>
      </c>
      <c r="E1602" s="2"/>
      <c r="G1602" s="23"/>
    </row>
    <row r="1603" spans="1:7" customFormat="1">
      <c r="A1603" s="4">
        <v>24241</v>
      </c>
      <c r="B1603">
        <v>5</v>
      </c>
      <c r="C1603">
        <f>IFERROR(((VLOOKUP(A1603,'Interest Rates-10yr'!$A$9:$C$15239,2,FALSE))-B1603),C1602)</f>
        <v>-0.23000000000000043</v>
      </c>
      <c r="D1603" s="98">
        <f>AVERAGE(C$10:C1603)</f>
        <v>0.68938519447930047</v>
      </c>
      <c r="E1603" s="2"/>
      <c r="G1603" s="23"/>
    </row>
    <row r="1604" spans="1:7" customFormat="1">
      <c r="A1604" s="4">
        <v>24242</v>
      </c>
      <c r="B1604">
        <v>5</v>
      </c>
      <c r="C1604">
        <f>IFERROR(((VLOOKUP(A1604,'Interest Rates-10yr'!$A$9:$C$15239,2,FALSE))-B1604),C1603)</f>
        <v>-0.23000000000000043</v>
      </c>
      <c r="D1604" s="98">
        <f>AVERAGE(C$10:C1604)</f>
        <v>0.68880877742947011</v>
      </c>
      <c r="E1604" s="2"/>
      <c r="G1604" s="23"/>
    </row>
    <row r="1605" spans="1:7" customFormat="1">
      <c r="A1605" s="4">
        <v>24243</v>
      </c>
      <c r="B1605">
        <v>5</v>
      </c>
      <c r="C1605">
        <f>IFERROR(((VLOOKUP(A1605,'Interest Rates-10yr'!$A$9:$C$15239,2,FALSE))-B1605),C1604)</f>
        <v>-0.23000000000000043</v>
      </c>
      <c r="D1605" s="98">
        <f>AVERAGE(C$10:C1605)</f>
        <v>0.68823308270676997</v>
      </c>
      <c r="E1605" s="2"/>
      <c r="G1605" s="23"/>
    </row>
    <row r="1606" spans="1:7" customFormat="1">
      <c r="A1606" s="4">
        <v>24244</v>
      </c>
      <c r="B1606">
        <v>5</v>
      </c>
      <c r="C1606">
        <f>IFERROR(((VLOOKUP(A1606,'Interest Rates-10yr'!$A$9:$C$15239,2,FALSE))-B1606),C1605)</f>
        <v>-0.25</v>
      </c>
      <c r="D1606" s="98">
        <f>AVERAGE(C$10:C1606)</f>
        <v>0.68764558547276444</v>
      </c>
      <c r="E1606" s="2"/>
      <c r="G1606" s="23"/>
    </row>
    <row r="1607" spans="1:7" customFormat="1">
      <c r="A1607" s="4">
        <v>24245</v>
      </c>
      <c r="B1607">
        <v>5</v>
      </c>
      <c r="C1607">
        <f>IFERROR(((VLOOKUP(A1607,'Interest Rates-10yr'!$A$9:$C$15239,2,FALSE))-B1607),C1606)</f>
        <v>-0.25</v>
      </c>
      <c r="D1607" s="98">
        <f>AVERAGE(C$10:C1607)</f>
        <v>0.68705882352941483</v>
      </c>
      <c r="E1607" s="2"/>
      <c r="G1607" s="23"/>
    </row>
    <row r="1608" spans="1:7" customFormat="1">
      <c r="A1608" s="4">
        <v>24246</v>
      </c>
      <c r="B1608">
        <v>5.13</v>
      </c>
      <c r="C1608">
        <f>IFERROR(((VLOOKUP(A1608,'Interest Rates-10yr'!$A$9:$C$15239,2,FALSE))-B1608),C1607)</f>
        <v>-0.37999999999999989</v>
      </c>
      <c r="D1608" s="98">
        <f>AVERAGE(C$10:C1608)</f>
        <v>0.68639149468418059</v>
      </c>
      <c r="E1608" s="2"/>
      <c r="G1608" s="23"/>
    </row>
    <row r="1609" spans="1:7" customFormat="1">
      <c r="A1609" s="4">
        <v>24247</v>
      </c>
      <c r="B1609">
        <v>5.13</v>
      </c>
      <c r="C1609">
        <f>IFERROR(((VLOOKUP(A1609,'Interest Rates-10yr'!$A$9:$C$15239,2,FALSE))-B1609),C1608)</f>
        <v>-0.37999999999999989</v>
      </c>
      <c r="D1609" s="98">
        <f>AVERAGE(C$10:C1609)</f>
        <v>0.68572500000000292</v>
      </c>
      <c r="E1609" s="2"/>
      <c r="G1609" s="23"/>
    </row>
    <row r="1610" spans="1:7" customFormat="1">
      <c r="A1610" s="4">
        <v>24248</v>
      </c>
      <c r="B1610">
        <v>5.13</v>
      </c>
      <c r="C1610">
        <f>IFERROR(((VLOOKUP(A1610,'Interest Rates-10yr'!$A$9:$C$15239,2,FALSE))-B1610),C1609)</f>
        <v>-0.37999999999999989</v>
      </c>
      <c r="D1610" s="98">
        <f>AVERAGE(C$10:C1610)</f>
        <v>0.68505933791380669</v>
      </c>
      <c r="E1610" s="2"/>
      <c r="G1610" s="23"/>
    </row>
    <row r="1611" spans="1:7" customFormat="1">
      <c r="A1611" s="4">
        <v>24249</v>
      </c>
      <c r="B1611">
        <v>5.13</v>
      </c>
      <c r="C1611">
        <f>IFERROR(((VLOOKUP(A1611,'Interest Rates-10yr'!$A$9:$C$15239,2,FALSE))-B1611),C1610)</f>
        <v>-0.37999999999999989</v>
      </c>
      <c r="D1611" s="98">
        <f>AVERAGE(C$10:C1611)</f>
        <v>0.68439450686641978</v>
      </c>
      <c r="E1611" s="2"/>
      <c r="G1611" s="23"/>
    </row>
    <row r="1612" spans="1:7" customFormat="1">
      <c r="A1612" s="4">
        <v>24250</v>
      </c>
      <c r="B1612">
        <v>4.88</v>
      </c>
      <c r="C1612">
        <f>IFERROR(((VLOOKUP(A1612,'Interest Rates-10yr'!$A$9:$C$15239,2,FALSE))-B1612),C1611)</f>
        <v>-0.11000000000000032</v>
      </c>
      <c r="D1612" s="98">
        <f>AVERAGE(C$10:C1612)</f>
        <v>0.68389893948846192</v>
      </c>
      <c r="E1612" s="2"/>
      <c r="G1612" s="23"/>
    </row>
    <row r="1613" spans="1:7" customFormat="1">
      <c r="A1613" s="4">
        <v>24251</v>
      </c>
      <c r="B1613">
        <v>4.25</v>
      </c>
      <c r="C1613">
        <f>IFERROR(((VLOOKUP(A1613,'Interest Rates-10yr'!$A$9:$C$15239,2,FALSE))-B1613),C1612)</f>
        <v>0.54</v>
      </c>
      <c r="D1613" s="98">
        <f>AVERAGE(C$10:C1613)</f>
        <v>0.6838092269326711</v>
      </c>
      <c r="E1613" s="2"/>
      <c r="G1613" s="23"/>
    </row>
    <row r="1614" spans="1:7" customFormat="1">
      <c r="A1614" s="4">
        <v>24252</v>
      </c>
      <c r="B1614">
        <v>4.25</v>
      </c>
      <c r="C1614">
        <f>IFERROR(((VLOOKUP(A1614,'Interest Rates-10yr'!$A$9:$C$15239,2,FALSE))-B1614),C1613)</f>
        <v>0.53000000000000025</v>
      </c>
      <c r="D1614" s="98">
        <f>AVERAGE(C$10:C1614)</f>
        <v>0.68371339563863209</v>
      </c>
      <c r="E1614" s="2"/>
      <c r="G1614" s="23"/>
    </row>
    <row r="1615" spans="1:7" customFormat="1">
      <c r="A1615" s="4">
        <v>24253</v>
      </c>
      <c r="B1615">
        <v>5.13</v>
      </c>
      <c r="C1615">
        <f>IFERROR(((VLOOKUP(A1615,'Interest Rates-10yr'!$A$9:$C$15239,2,FALSE))-B1615),C1614)</f>
        <v>-0.33000000000000007</v>
      </c>
      <c r="D1615" s="98">
        <f>AVERAGE(C$10:C1615)</f>
        <v>0.68308219178082474</v>
      </c>
      <c r="E1615" s="2"/>
      <c r="G1615" s="23"/>
    </row>
    <row r="1616" spans="1:7" customFormat="1">
      <c r="A1616" s="4">
        <v>24254</v>
      </c>
      <c r="B1616">
        <v>5.13</v>
      </c>
      <c r="C1616">
        <f>IFERROR(((VLOOKUP(A1616,'Interest Rates-10yr'!$A$9:$C$15239,2,FALSE))-B1616),C1615)</f>
        <v>-0.32000000000000028</v>
      </c>
      <c r="D1616" s="98">
        <f>AVERAGE(C$10:C1616)</f>
        <v>0.68245799626633763</v>
      </c>
      <c r="E1616" s="2"/>
      <c r="G1616" s="23"/>
    </row>
    <row r="1617" spans="1:7" customFormat="1">
      <c r="A1617" s="4">
        <v>24255</v>
      </c>
      <c r="B1617">
        <v>5.13</v>
      </c>
      <c r="C1617">
        <f>IFERROR(((VLOOKUP(A1617,'Interest Rates-10yr'!$A$9:$C$15239,2,FALSE))-B1617),C1616)</f>
        <v>-0.32000000000000028</v>
      </c>
      <c r="D1617" s="98">
        <f>AVERAGE(C$10:C1617)</f>
        <v>0.68183457711443074</v>
      </c>
      <c r="E1617" s="2"/>
      <c r="G1617" s="23"/>
    </row>
    <row r="1618" spans="1:7" customFormat="1">
      <c r="A1618" s="4">
        <v>24256</v>
      </c>
      <c r="B1618">
        <v>5.13</v>
      </c>
      <c r="C1618">
        <f>IFERROR(((VLOOKUP(A1618,'Interest Rates-10yr'!$A$9:$C$15239,2,FALSE))-B1618),C1617)</f>
        <v>-0.32000000000000028</v>
      </c>
      <c r="D1618" s="98">
        <f>AVERAGE(C$10:C1618)</f>
        <v>0.68121193287756665</v>
      </c>
      <c r="E1618" s="2"/>
      <c r="G1618" s="23"/>
    </row>
    <row r="1619" spans="1:7" customFormat="1">
      <c r="A1619" s="4">
        <v>24257</v>
      </c>
      <c r="B1619">
        <v>5.13</v>
      </c>
      <c r="C1619">
        <f>IFERROR(((VLOOKUP(A1619,'Interest Rates-10yr'!$A$9:$C$15239,2,FALSE))-B1619),C1618)</f>
        <v>-0.32000000000000028</v>
      </c>
      <c r="D1619" s="98">
        <f>AVERAGE(C$10:C1619)</f>
        <v>0.68059006211180417</v>
      </c>
      <c r="E1619" s="2"/>
      <c r="G1619" s="23"/>
    </row>
    <row r="1620" spans="1:7" customFormat="1">
      <c r="A1620" s="4">
        <v>24258</v>
      </c>
      <c r="B1620">
        <v>4.75</v>
      </c>
      <c r="C1620">
        <f>IFERROR(((VLOOKUP(A1620,'Interest Rates-10yr'!$A$9:$C$15239,2,FALSE))-B1620),C1619)</f>
        <v>4.9999999999999822E-2</v>
      </c>
      <c r="D1620" s="98">
        <f>AVERAGE(C$10:C1620)</f>
        <v>0.68019863438858141</v>
      </c>
      <c r="E1620" s="2"/>
      <c r="G1620" s="23"/>
    </row>
    <row r="1621" spans="1:7" customFormat="1">
      <c r="A1621" s="4">
        <v>24259</v>
      </c>
      <c r="B1621">
        <v>4.25</v>
      </c>
      <c r="C1621">
        <f>IFERROR(((VLOOKUP(A1621,'Interest Rates-10yr'!$A$9:$C$15239,2,FALSE))-B1621),C1620)</f>
        <v>0.54</v>
      </c>
      <c r="D1621" s="98">
        <f>AVERAGE(C$10:C1621)</f>
        <v>0.68011166253102029</v>
      </c>
      <c r="E1621" s="2"/>
      <c r="G1621" s="23"/>
    </row>
    <row r="1622" spans="1:7" customFormat="1">
      <c r="A1622" s="4">
        <v>24260</v>
      </c>
      <c r="B1622">
        <v>5.13</v>
      </c>
      <c r="C1622">
        <f>IFERROR(((VLOOKUP(A1622,'Interest Rates-10yr'!$A$9:$C$15239,2,FALSE))-B1622),C1621)</f>
        <v>-0.36000000000000032</v>
      </c>
      <c r="D1622" s="98">
        <f>AVERAGE(C$10:C1622)</f>
        <v>0.67946683199008362</v>
      </c>
      <c r="E1622" s="2"/>
      <c r="G1622" s="23"/>
    </row>
    <row r="1623" spans="1:7" customFormat="1">
      <c r="A1623" s="4">
        <v>24261</v>
      </c>
      <c r="B1623">
        <v>5.25</v>
      </c>
      <c r="C1623">
        <f>IFERROR(((VLOOKUP(A1623,'Interest Rates-10yr'!$A$9:$C$15239,2,FALSE))-B1623),C1622)</f>
        <v>-0.46999999999999975</v>
      </c>
      <c r="D1623" s="98">
        <f>AVERAGE(C$10:C1623)</f>
        <v>0.67875464684015163</v>
      </c>
      <c r="E1623" s="2"/>
      <c r="G1623" s="23"/>
    </row>
    <row r="1624" spans="1:7" customFormat="1">
      <c r="A1624" s="4">
        <v>24262</v>
      </c>
      <c r="B1624">
        <v>5.25</v>
      </c>
      <c r="C1624">
        <f>IFERROR(((VLOOKUP(A1624,'Interest Rates-10yr'!$A$9:$C$15239,2,FALSE))-B1624),C1623)</f>
        <v>-0.46999999999999975</v>
      </c>
      <c r="D1624" s="98">
        <f>AVERAGE(C$10:C1624)</f>
        <v>0.67804334365325369</v>
      </c>
      <c r="E1624" s="2"/>
      <c r="G1624" s="23"/>
    </row>
    <row r="1625" spans="1:7" customFormat="1">
      <c r="A1625" s="4">
        <v>24263</v>
      </c>
      <c r="B1625">
        <v>5.25</v>
      </c>
      <c r="C1625">
        <f>IFERROR(((VLOOKUP(A1625,'Interest Rates-10yr'!$A$9:$C$15239,2,FALSE))-B1625),C1624)</f>
        <v>-0.46999999999999975</v>
      </c>
      <c r="D1625" s="98">
        <f>AVERAGE(C$10:C1625)</f>
        <v>0.67733292079208207</v>
      </c>
      <c r="E1625" s="2"/>
      <c r="G1625" s="23"/>
    </row>
    <row r="1626" spans="1:7" customFormat="1">
      <c r="A1626" s="4">
        <v>24264</v>
      </c>
      <c r="B1626">
        <v>4.75</v>
      </c>
      <c r="C1626">
        <f>IFERROR(((VLOOKUP(A1626,'Interest Rates-10yr'!$A$9:$C$15239,2,FALSE))-B1626),C1625)</f>
        <v>4.0000000000000036E-2</v>
      </c>
      <c r="D1626" s="98">
        <f>AVERAGE(C$10:C1626)</f>
        <v>0.67693877551020698</v>
      </c>
      <c r="E1626" s="2"/>
      <c r="G1626" s="23"/>
    </row>
    <row r="1627" spans="1:7" customFormat="1">
      <c r="A1627" s="4">
        <v>24265</v>
      </c>
      <c r="B1627">
        <v>4.25</v>
      </c>
      <c r="C1627">
        <f>IFERROR(((VLOOKUP(A1627,'Interest Rates-10yr'!$A$9:$C$15239,2,FALSE))-B1627),C1626)</f>
        <v>0.55999999999999961</v>
      </c>
      <c r="D1627" s="98">
        <f>AVERAGE(C$10:C1627)</f>
        <v>0.67686650185414377</v>
      </c>
      <c r="E1627" s="2"/>
      <c r="G1627" s="23"/>
    </row>
    <row r="1628" spans="1:7" customFormat="1">
      <c r="A1628" s="4">
        <v>24266</v>
      </c>
      <c r="B1628">
        <v>5</v>
      </c>
      <c r="C1628">
        <f>IFERROR(((VLOOKUP(A1628,'Interest Rates-10yr'!$A$9:$C$15239,2,FALSE))-B1628),C1627)</f>
        <v>-0.16999999999999993</v>
      </c>
      <c r="D1628" s="98">
        <f>AVERAGE(C$10:C1628)</f>
        <v>0.67634342186535179</v>
      </c>
      <c r="E1628" s="2"/>
      <c r="G1628" s="23"/>
    </row>
    <row r="1629" spans="1:7" customFormat="1">
      <c r="A1629" s="4">
        <v>24267</v>
      </c>
      <c r="B1629">
        <v>5.25</v>
      </c>
      <c r="C1629">
        <f>IFERROR(((VLOOKUP(A1629,'Interest Rates-10yr'!$A$9:$C$15239,2,FALSE))-B1629),C1628)</f>
        <v>-0.41999999999999993</v>
      </c>
      <c r="D1629" s="98">
        <f>AVERAGE(C$10:C1629)</f>
        <v>0.67566666666666941</v>
      </c>
      <c r="E1629" s="2"/>
      <c r="G1629" s="23"/>
    </row>
    <row r="1630" spans="1:7" customFormat="1">
      <c r="A1630" s="4">
        <v>24268</v>
      </c>
      <c r="B1630">
        <v>5.25</v>
      </c>
      <c r="C1630">
        <f>IFERROR(((VLOOKUP(A1630,'Interest Rates-10yr'!$A$9:$C$15239,2,FALSE))-B1630),C1629)</f>
        <v>-0.41999999999999993</v>
      </c>
      <c r="D1630" s="98">
        <f>AVERAGE(C$10:C1630)</f>
        <v>0.67499074645280965</v>
      </c>
      <c r="E1630" s="2"/>
      <c r="G1630" s="23"/>
    </row>
    <row r="1631" spans="1:7" customFormat="1">
      <c r="A1631" s="4">
        <v>24269</v>
      </c>
      <c r="B1631">
        <v>5.25</v>
      </c>
      <c r="C1631">
        <f>IFERROR(((VLOOKUP(A1631,'Interest Rates-10yr'!$A$9:$C$15239,2,FALSE))-B1631),C1630)</f>
        <v>-0.41999999999999993</v>
      </c>
      <c r="D1631" s="98">
        <f>AVERAGE(C$10:C1631)</f>
        <v>0.67431565967941076</v>
      </c>
      <c r="E1631" s="2"/>
      <c r="G1631" s="23"/>
    </row>
    <row r="1632" spans="1:7" customFormat="1">
      <c r="A1632" s="4">
        <v>24270</v>
      </c>
      <c r="B1632">
        <v>5.25</v>
      </c>
      <c r="C1632">
        <f>IFERROR(((VLOOKUP(A1632,'Interest Rates-10yr'!$A$9:$C$15239,2,FALSE))-B1632),C1631)</f>
        <v>-0.41999999999999993</v>
      </c>
      <c r="D1632" s="98">
        <f>AVERAGE(C$10:C1632)</f>
        <v>0.67364140480591761</v>
      </c>
      <c r="E1632" s="2"/>
      <c r="G1632" s="23"/>
    </row>
    <row r="1633" spans="1:7" customFormat="1">
      <c r="A1633" s="4">
        <v>24271</v>
      </c>
      <c r="B1633">
        <v>5</v>
      </c>
      <c r="C1633">
        <f>IFERROR(((VLOOKUP(A1633,'Interest Rates-10yr'!$A$9:$C$15239,2,FALSE))-B1633),C1632)</f>
        <v>-0.16999999999999993</v>
      </c>
      <c r="D1633" s="98">
        <f>AVERAGE(C$10:C1633)</f>
        <v>0.67312192118226855</v>
      </c>
      <c r="E1633" s="2"/>
      <c r="G1633" s="23"/>
    </row>
    <row r="1634" spans="1:7" customFormat="1">
      <c r="A1634" s="4">
        <v>24272</v>
      </c>
      <c r="B1634">
        <v>5</v>
      </c>
      <c r="C1634">
        <f>IFERROR(((VLOOKUP(A1634,'Interest Rates-10yr'!$A$9:$C$15239,2,FALSE))-B1634),C1633)</f>
        <v>-0.16999999999999993</v>
      </c>
      <c r="D1634" s="98">
        <f>AVERAGE(C$10:C1634)</f>
        <v>0.67260307692307941</v>
      </c>
      <c r="E1634" s="2"/>
      <c r="G1634" s="23"/>
    </row>
    <row r="1635" spans="1:7" customFormat="1">
      <c r="A1635" s="4">
        <v>24273</v>
      </c>
      <c r="B1635">
        <v>5.25</v>
      </c>
      <c r="C1635">
        <f>IFERROR(((VLOOKUP(A1635,'Interest Rates-10yr'!$A$9:$C$15239,2,FALSE))-B1635),C1634)</f>
        <v>-0.45999999999999996</v>
      </c>
      <c r="D1635" s="98">
        <f>AVERAGE(C$10:C1635)</f>
        <v>0.67190651906519316</v>
      </c>
      <c r="E1635" s="2"/>
      <c r="G1635" s="23"/>
    </row>
    <row r="1636" spans="1:7" customFormat="1">
      <c r="A1636" s="4">
        <v>24274</v>
      </c>
      <c r="B1636">
        <v>5.25</v>
      </c>
      <c r="C1636">
        <f>IFERROR(((VLOOKUP(A1636,'Interest Rates-10yr'!$A$9:$C$15239,2,FALSE))-B1636),C1635)</f>
        <v>-0.44000000000000039</v>
      </c>
      <c r="D1636" s="98">
        <f>AVERAGE(C$10:C1636)</f>
        <v>0.67122311001844126</v>
      </c>
      <c r="E1636" s="2"/>
      <c r="G1636" s="23"/>
    </row>
    <row r="1637" spans="1:7" customFormat="1">
      <c r="A1637" s="4">
        <v>24275</v>
      </c>
      <c r="B1637">
        <v>5.13</v>
      </c>
      <c r="C1637">
        <f>IFERROR(((VLOOKUP(A1637,'Interest Rates-10yr'!$A$9:$C$15239,2,FALSE))-B1637),C1636)</f>
        <v>-0.33000000000000007</v>
      </c>
      <c r="D1637" s="98">
        <f>AVERAGE(C$10:C1637)</f>
        <v>0.67060810810811067</v>
      </c>
      <c r="E1637" s="2"/>
      <c r="G1637" s="23"/>
    </row>
    <row r="1638" spans="1:7" customFormat="1">
      <c r="A1638" s="4">
        <v>24276</v>
      </c>
      <c r="B1638">
        <v>5.13</v>
      </c>
      <c r="C1638">
        <f>IFERROR(((VLOOKUP(A1638,'Interest Rates-10yr'!$A$9:$C$15239,2,FALSE))-B1638),C1637)</f>
        <v>-0.33000000000000007</v>
      </c>
      <c r="D1638" s="98">
        <f>AVERAGE(C$10:C1638)</f>
        <v>0.66999386126458205</v>
      </c>
      <c r="E1638" s="2"/>
      <c r="G1638" s="23"/>
    </row>
    <row r="1639" spans="1:7" customFormat="1">
      <c r="A1639" s="4">
        <v>24277</v>
      </c>
      <c r="B1639">
        <v>5.13</v>
      </c>
      <c r="C1639">
        <f>IFERROR(((VLOOKUP(A1639,'Interest Rates-10yr'!$A$9:$C$15239,2,FALSE))-B1639),C1638)</f>
        <v>-0.33000000000000007</v>
      </c>
      <c r="D1639" s="98">
        <f>AVERAGE(C$10:C1639)</f>
        <v>0.66938036809816215</v>
      </c>
      <c r="E1639" s="2"/>
      <c r="G1639" s="23"/>
    </row>
    <row r="1640" spans="1:7" customFormat="1">
      <c r="A1640" s="4">
        <v>24278</v>
      </c>
      <c r="B1640">
        <v>5</v>
      </c>
      <c r="C1640">
        <f>IFERROR(((VLOOKUP(A1640,'Interest Rates-10yr'!$A$9:$C$15239,2,FALSE))-B1640),C1639)</f>
        <v>-0.24000000000000021</v>
      </c>
      <c r="D1640" s="98">
        <f>AVERAGE(C$10:C1640)</f>
        <v>0.66882280809319694</v>
      </c>
      <c r="E1640" s="2"/>
      <c r="G1640" s="23"/>
    </row>
    <row r="1641" spans="1:7" customFormat="1">
      <c r="A1641" s="4">
        <v>24279</v>
      </c>
      <c r="B1641">
        <v>5.25</v>
      </c>
      <c r="C1641">
        <f>IFERROR(((VLOOKUP(A1641,'Interest Rates-10yr'!$A$9:$C$15239,2,FALSE))-B1641),C1640)</f>
        <v>-0.5</v>
      </c>
      <c r="D1641" s="98">
        <f>AVERAGE(C$10:C1641)</f>
        <v>0.66810661764706136</v>
      </c>
      <c r="E1641" s="2"/>
      <c r="G1641" s="23"/>
    </row>
    <row r="1642" spans="1:7" customFormat="1">
      <c r="A1642" s="4">
        <v>24280</v>
      </c>
      <c r="B1642">
        <v>5.38</v>
      </c>
      <c r="C1642">
        <f>IFERROR(((VLOOKUP(A1642,'Interest Rates-10yr'!$A$9:$C$15239,2,FALSE))-B1642),C1641)</f>
        <v>-0.62000000000000011</v>
      </c>
      <c r="D1642" s="98">
        <f>AVERAGE(C$10:C1642)</f>
        <v>0.66731781996326045</v>
      </c>
      <c r="E1642" s="2"/>
      <c r="G1642" s="23"/>
    </row>
    <row r="1643" spans="1:7" customFormat="1">
      <c r="A1643" s="4">
        <v>24281</v>
      </c>
      <c r="B1643">
        <v>5.38</v>
      </c>
      <c r="C1643">
        <f>IFERROR(((VLOOKUP(A1643,'Interest Rates-10yr'!$A$9:$C$15239,2,FALSE))-B1643),C1642)</f>
        <v>-0.61000000000000032</v>
      </c>
      <c r="D1643" s="98">
        <f>AVERAGE(C$10:C1643)</f>
        <v>0.66653610771114102</v>
      </c>
      <c r="E1643" s="2"/>
      <c r="G1643" s="23"/>
    </row>
    <row r="1644" spans="1:7" customFormat="1">
      <c r="A1644" s="4">
        <v>24282</v>
      </c>
      <c r="B1644">
        <v>5.5</v>
      </c>
      <c r="C1644">
        <f>IFERROR(((VLOOKUP(A1644,'Interest Rates-10yr'!$A$9:$C$15239,2,FALSE))-B1644),C1643)</f>
        <v>-0.70000000000000018</v>
      </c>
      <c r="D1644" s="98">
        <f>AVERAGE(C$10:C1644)</f>
        <v>0.66570030581040029</v>
      </c>
      <c r="E1644" s="2"/>
      <c r="G1644" s="23"/>
    </row>
    <row r="1645" spans="1:7" customFormat="1">
      <c r="A1645" s="4">
        <v>24283</v>
      </c>
      <c r="B1645">
        <v>5.5</v>
      </c>
      <c r="C1645">
        <f>IFERROR(((VLOOKUP(A1645,'Interest Rates-10yr'!$A$9:$C$15239,2,FALSE))-B1645),C1644)</f>
        <v>-0.70000000000000018</v>
      </c>
      <c r="D1645" s="98">
        <f>AVERAGE(C$10:C1645)</f>
        <v>0.66486552567237434</v>
      </c>
      <c r="E1645" s="2"/>
      <c r="G1645" s="23"/>
    </row>
    <row r="1646" spans="1:7" customFormat="1">
      <c r="A1646" s="4">
        <v>24284</v>
      </c>
      <c r="B1646">
        <v>5.5</v>
      </c>
      <c r="C1646">
        <f>IFERROR(((VLOOKUP(A1646,'Interest Rates-10yr'!$A$9:$C$15239,2,FALSE))-B1646),C1645)</f>
        <v>-0.70000000000000018</v>
      </c>
      <c r="D1646" s="98">
        <f>AVERAGE(C$10:C1646)</f>
        <v>0.66403176542455977</v>
      </c>
      <c r="E1646" s="2"/>
      <c r="G1646" s="23"/>
    </row>
    <row r="1647" spans="1:7" customFormat="1">
      <c r="A1647" s="4">
        <v>24285</v>
      </c>
      <c r="B1647">
        <v>5.38</v>
      </c>
      <c r="C1647">
        <f>IFERROR(((VLOOKUP(A1647,'Interest Rates-10yr'!$A$9:$C$15239,2,FALSE))-B1647),C1646)</f>
        <v>-0.54999999999999982</v>
      </c>
      <c r="D1647" s="98">
        <f>AVERAGE(C$10:C1647)</f>
        <v>0.663290598290601</v>
      </c>
      <c r="E1647" s="2"/>
      <c r="G1647" s="23"/>
    </row>
    <row r="1648" spans="1:7" customFormat="1">
      <c r="A1648" s="4">
        <v>24286</v>
      </c>
      <c r="B1648">
        <v>5.38</v>
      </c>
      <c r="C1648">
        <f>IFERROR(((VLOOKUP(A1648,'Interest Rates-10yr'!$A$9:$C$15239,2,FALSE))-B1648),C1647)</f>
        <v>-0.49000000000000021</v>
      </c>
      <c r="D1648" s="98">
        <f>AVERAGE(C$10:C1648)</f>
        <v>0.66258694325808687</v>
      </c>
      <c r="E1648" s="2"/>
      <c r="G1648" s="23"/>
    </row>
    <row r="1649" spans="1:7" customFormat="1">
      <c r="A1649" s="4">
        <v>24287</v>
      </c>
      <c r="B1649">
        <v>5.38</v>
      </c>
      <c r="C1649">
        <f>IFERROR(((VLOOKUP(A1649,'Interest Rates-10yr'!$A$9:$C$15239,2,FALSE))-B1649),C1648)</f>
        <v>-0.47999999999999954</v>
      </c>
      <c r="D1649" s="98">
        <f>AVERAGE(C$10:C1649)</f>
        <v>0.66189024390244167</v>
      </c>
      <c r="E1649" s="2"/>
      <c r="G1649" s="23"/>
    </row>
    <row r="1650" spans="1:7" customFormat="1">
      <c r="A1650" s="4">
        <v>24288</v>
      </c>
      <c r="B1650">
        <v>5.5</v>
      </c>
      <c r="C1650">
        <f>IFERROR(((VLOOKUP(A1650,'Interest Rates-10yr'!$A$9:$C$15239,2,FALSE))-B1650),C1649)</f>
        <v>-0.53000000000000025</v>
      </c>
      <c r="D1650" s="98">
        <f>AVERAGE(C$10:C1650)</f>
        <v>0.66116392443632199</v>
      </c>
      <c r="E1650" s="2"/>
      <c r="G1650" s="23"/>
    </row>
    <row r="1651" spans="1:7" customFormat="1">
      <c r="A1651" s="4">
        <v>24289</v>
      </c>
      <c r="B1651">
        <v>5.5</v>
      </c>
      <c r="C1651">
        <f>IFERROR(((VLOOKUP(A1651,'Interest Rates-10yr'!$A$9:$C$15239,2,FALSE))-B1651),C1650)</f>
        <v>-0.50999999999999979</v>
      </c>
      <c r="D1651" s="98">
        <f>AVERAGE(C$10:C1651)</f>
        <v>0.66045066991474077</v>
      </c>
      <c r="E1651" s="2"/>
      <c r="G1651" s="23"/>
    </row>
    <row r="1652" spans="1:7" customFormat="1">
      <c r="A1652" s="4">
        <v>24290</v>
      </c>
      <c r="B1652">
        <v>5.5</v>
      </c>
      <c r="C1652">
        <f>IFERROR(((VLOOKUP(A1652,'Interest Rates-10yr'!$A$9:$C$15239,2,FALSE))-B1652),C1651)</f>
        <v>-0.50999999999999979</v>
      </c>
      <c r="D1652" s="98">
        <f>AVERAGE(C$10:C1652)</f>
        <v>0.6597382836275133</v>
      </c>
      <c r="E1652" s="2"/>
      <c r="G1652" s="23"/>
    </row>
    <row r="1653" spans="1:7" customFormat="1">
      <c r="A1653" s="4">
        <v>24291</v>
      </c>
      <c r="B1653">
        <v>5.5</v>
      </c>
      <c r="C1653">
        <f>IFERROR(((VLOOKUP(A1653,'Interest Rates-10yr'!$A$9:$C$15239,2,FALSE))-B1653),C1652)</f>
        <v>-0.50999999999999979</v>
      </c>
      <c r="D1653" s="98">
        <f>AVERAGE(C$10:C1653)</f>
        <v>0.65902676399027027</v>
      </c>
      <c r="E1653" s="2"/>
      <c r="G1653" s="23"/>
    </row>
    <row r="1654" spans="1:7" customFormat="1">
      <c r="A1654" s="4">
        <v>24292</v>
      </c>
      <c r="B1654">
        <v>5.5</v>
      </c>
      <c r="C1654">
        <f>IFERROR(((VLOOKUP(A1654,'Interest Rates-10yr'!$A$9:$C$15239,2,FALSE))-B1654),C1653)</f>
        <v>-0.50999999999999979</v>
      </c>
      <c r="D1654" s="98">
        <f>AVERAGE(C$10:C1654)</f>
        <v>0.65831610942249508</v>
      </c>
      <c r="E1654" s="2"/>
      <c r="G1654" s="23"/>
    </row>
    <row r="1655" spans="1:7" customFormat="1">
      <c r="A1655" s="4">
        <v>24293</v>
      </c>
      <c r="B1655">
        <v>5.25</v>
      </c>
      <c r="C1655">
        <f>IFERROR(((VLOOKUP(A1655,'Interest Rates-10yr'!$A$9:$C$15239,2,FALSE))-B1655),C1654)</f>
        <v>-0.29000000000000004</v>
      </c>
      <c r="D1655" s="98">
        <f>AVERAGE(C$10:C1655)</f>
        <v>0.65773997569866616</v>
      </c>
      <c r="E1655" s="2"/>
      <c r="G1655" s="23"/>
    </row>
    <row r="1656" spans="1:7" customFormat="1">
      <c r="A1656" s="4">
        <v>24294</v>
      </c>
      <c r="B1656">
        <v>4.75</v>
      </c>
      <c r="C1656">
        <f>IFERROR(((VLOOKUP(A1656,'Interest Rates-10yr'!$A$9:$C$15239,2,FALSE))-B1656),C1655)</f>
        <v>0.20000000000000018</v>
      </c>
      <c r="D1656" s="98">
        <f>AVERAGE(C$10:C1656)</f>
        <v>0.65746205221615328</v>
      </c>
      <c r="E1656" s="2"/>
      <c r="G1656" s="23"/>
    </row>
    <row r="1657" spans="1:7" customFormat="1">
      <c r="A1657" s="4">
        <v>24295</v>
      </c>
      <c r="B1657">
        <v>5.5</v>
      </c>
      <c r="C1657">
        <f>IFERROR(((VLOOKUP(A1657,'Interest Rates-10yr'!$A$9:$C$15239,2,FALSE))-B1657),C1656)</f>
        <v>-0.54999999999999982</v>
      </c>
      <c r="D1657" s="98">
        <f>AVERAGE(C$10:C1657)</f>
        <v>0.65672936893204159</v>
      </c>
      <c r="E1657" s="2"/>
      <c r="G1657" s="23"/>
    </row>
    <row r="1658" spans="1:7" customFormat="1">
      <c r="A1658" s="4">
        <v>24296</v>
      </c>
      <c r="B1658">
        <v>5.63</v>
      </c>
      <c r="C1658">
        <f>IFERROR(((VLOOKUP(A1658,'Interest Rates-10yr'!$A$9:$C$15239,2,FALSE))-B1658),C1657)</f>
        <v>-0.66000000000000014</v>
      </c>
      <c r="D1658" s="98">
        <f>AVERAGE(C$10:C1658)</f>
        <v>0.65593086719224036</v>
      </c>
      <c r="E1658" s="2"/>
      <c r="G1658" s="23"/>
    </row>
    <row r="1659" spans="1:7" customFormat="1">
      <c r="A1659" s="4">
        <v>24297</v>
      </c>
      <c r="B1659">
        <v>5.63</v>
      </c>
      <c r="C1659">
        <f>IFERROR(((VLOOKUP(A1659,'Interest Rates-10yr'!$A$9:$C$15239,2,FALSE))-B1659),C1658)</f>
        <v>-0.66000000000000014</v>
      </c>
      <c r="D1659" s="98">
        <f>AVERAGE(C$10:C1659)</f>
        <v>0.65513333333333601</v>
      </c>
      <c r="E1659" s="2"/>
      <c r="G1659" s="23"/>
    </row>
    <row r="1660" spans="1:7" customFormat="1">
      <c r="A1660" s="4">
        <v>24298</v>
      </c>
      <c r="B1660">
        <v>5.63</v>
      </c>
      <c r="C1660">
        <f>IFERROR(((VLOOKUP(A1660,'Interest Rates-10yr'!$A$9:$C$15239,2,FALSE))-B1660),C1659)</f>
        <v>-0.66000000000000014</v>
      </c>
      <c r="D1660" s="98">
        <f>AVERAGE(C$10:C1660)</f>
        <v>0.65433676559661069</v>
      </c>
      <c r="E1660" s="2"/>
      <c r="G1660" s="23"/>
    </row>
    <row r="1661" spans="1:7" customFormat="1">
      <c r="A1661" s="4">
        <v>24299</v>
      </c>
      <c r="B1661">
        <v>5.63</v>
      </c>
      <c r="C1661">
        <f>IFERROR(((VLOOKUP(A1661,'Interest Rates-10yr'!$A$9:$C$15239,2,FALSE))-B1661),C1660)</f>
        <v>-0.59999999999999964</v>
      </c>
      <c r="D1661" s="98">
        <f>AVERAGE(C$10:C1661)</f>
        <v>0.65357748184019637</v>
      </c>
      <c r="E1661" s="2"/>
      <c r="G1661" s="23"/>
    </row>
    <row r="1662" spans="1:7" customFormat="1">
      <c r="A1662" s="4">
        <v>24300</v>
      </c>
      <c r="B1662">
        <v>5.63</v>
      </c>
      <c r="C1662">
        <f>IFERROR(((VLOOKUP(A1662,'Interest Rates-10yr'!$A$9:$C$15239,2,FALSE))-B1662),C1661)</f>
        <v>-0.58000000000000007</v>
      </c>
      <c r="D1662" s="98">
        <f>AVERAGE(C$10:C1662)</f>
        <v>0.65283121597096461</v>
      </c>
      <c r="E1662" s="2"/>
      <c r="G1662" s="23"/>
    </row>
    <row r="1663" spans="1:7" customFormat="1">
      <c r="A1663" s="4">
        <v>24301</v>
      </c>
      <c r="B1663">
        <v>4.5</v>
      </c>
      <c r="C1663">
        <f>IFERROR(((VLOOKUP(A1663,'Interest Rates-10yr'!$A$9:$C$15239,2,FALSE))-B1663),C1662)</f>
        <v>0.57000000000000028</v>
      </c>
      <c r="D1663" s="98">
        <f>AVERAGE(C$10:C1663)</f>
        <v>0.65278113663845483</v>
      </c>
      <c r="E1663" s="2"/>
      <c r="G1663" s="23"/>
    </row>
    <row r="1664" spans="1:7" customFormat="1">
      <c r="A1664" s="4">
        <v>24302</v>
      </c>
      <c r="B1664">
        <v>5.63</v>
      </c>
      <c r="C1664">
        <f>IFERROR(((VLOOKUP(A1664,'Interest Rates-10yr'!$A$9:$C$15239,2,FALSE))-B1664),C1663)</f>
        <v>-0.53000000000000025</v>
      </c>
      <c r="D1664" s="98">
        <f>AVERAGE(C$10:C1664)</f>
        <v>0.65206646525680023</v>
      </c>
      <c r="E1664" s="2"/>
      <c r="G1664" s="23"/>
    </row>
    <row r="1665" spans="1:7" customFormat="1">
      <c r="A1665" s="4">
        <v>24303</v>
      </c>
      <c r="B1665">
        <v>5.25</v>
      </c>
      <c r="C1665">
        <f>IFERROR(((VLOOKUP(A1665,'Interest Rates-10yr'!$A$9:$C$15239,2,FALSE))-B1665),C1664)</f>
        <v>-0.16000000000000014</v>
      </c>
      <c r="D1665" s="98">
        <f>AVERAGE(C$10:C1665)</f>
        <v>0.65157608695652436</v>
      </c>
      <c r="E1665" s="2"/>
      <c r="G1665" s="23"/>
    </row>
    <row r="1666" spans="1:7" customFormat="1">
      <c r="A1666" s="4">
        <v>24304</v>
      </c>
      <c r="B1666">
        <v>5.25</v>
      </c>
      <c r="C1666">
        <f>IFERROR(((VLOOKUP(A1666,'Interest Rates-10yr'!$A$9:$C$15239,2,FALSE))-B1666),C1665)</f>
        <v>-0.16000000000000014</v>
      </c>
      <c r="D1666" s="98">
        <f>AVERAGE(C$10:C1666)</f>
        <v>0.65108630054315286</v>
      </c>
      <c r="E1666" s="2"/>
      <c r="G1666" s="23"/>
    </row>
    <row r="1667" spans="1:7" customFormat="1">
      <c r="A1667" s="4">
        <v>24305</v>
      </c>
      <c r="B1667">
        <v>5.25</v>
      </c>
      <c r="C1667">
        <f>IFERROR(((VLOOKUP(A1667,'Interest Rates-10yr'!$A$9:$C$15239,2,FALSE))-B1667),C1666)</f>
        <v>-0.16000000000000014</v>
      </c>
      <c r="D1667" s="98">
        <f>AVERAGE(C$10:C1667)</f>
        <v>0.65059710494572021</v>
      </c>
      <c r="E1667" s="2"/>
      <c r="G1667" s="23"/>
    </row>
    <row r="1668" spans="1:7" customFormat="1">
      <c r="A1668" s="4">
        <v>24306</v>
      </c>
      <c r="B1668">
        <v>4</v>
      </c>
      <c r="C1668">
        <f>IFERROR(((VLOOKUP(A1668,'Interest Rates-10yr'!$A$9:$C$15239,2,FALSE))-B1668),C1667)</f>
        <v>1.04</v>
      </c>
      <c r="D1668" s="98">
        <f>AVERAGE(C$10:C1668)</f>
        <v>0.6508318264014491</v>
      </c>
      <c r="E1668" s="2"/>
      <c r="G1668" s="23"/>
    </row>
    <row r="1669" spans="1:7" customFormat="1">
      <c r="A1669" s="4">
        <v>24307</v>
      </c>
      <c r="B1669">
        <v>4.5</v>
      </c>
      <c r="C1669">
        <f>IFERROR(((VLOOKUP(A1669,'Interest Rates-10yr'!$A$9:$C$15239,2,FALSE))-B1669),C1668)</f>
        <v>0.53000000000000025</v>
      </c>
      <c r="D1669" s="98">
        <f>AVERAGE(C$10:C1669)</f>
        <v>0.65075903614458075</v>
      </c>
      <c r="E1669" s="2"/>
      <c r="G1669" s="23"/>
    </row>
    <row r="1670" spans="1:7" customFormat="1">
      <c r="A1670" s="4">
        <v>24308</v>
      </c>
      <c r="B1670">
        <v>3</v>
      </c>
      <c r="C1670">
        <f>IFERROR(((VLOOKUP(A1670,'Interest Rates-10yr'!$A$9:$C$15239,2,FALSE))-B1670),C1669)</f>
        <v>2.0199999999999996</v>
      </c>
      <c r="D1670" s="98">
        <f>AVERAGE(C$10:C1670)</f>
        <v>0.65158338350391576</v>
      </c>
      <c r="E1670" s="2"/>
      <c r="G1670" s="23"/>
    </row>
    <row r="1671" spans="1:7" customFormat="1">
      <c r="A1671" s="4">
        <v>24309</v>
      </c>
      <c r="B1671">
        <v>5</v>
      </c>
      <c r="C1671">
        <f>IFERROR(((VLOOKUP(A1671,'Interest Rates-10yr'!$A$9:$C$15239,2,FALSE))-B1671),C1670)</f>
        <v>4.0000000000000036E-2</v>
      </c>
      <c r="D1671" s="98">
        <f>AVERAGE(C$10:C1671)</f>
        <v>0.65121540312876292</v>
      </c>
      <c r="E1671" s="2"/>
      <c r="G1671" s="23"/>
    </row>
    <row r="1672" spans="1:7" customFormat="1">
      <c r="A1672" s="4">
        <v>24310</v>
      </c>
      <c r="B1672">
        <v>5.5</v>
      </c>
      <c r="C1672">
        <f>IFERROR(((VLOOKUP(A1672,'Interest Rates-10yr'!$A$9:$C$15239,2,FALSE))-B1672),C1671)</f>
        <v>-0.48000000000000043</v>
      </c>
      <c r="D1672" s="98">
        <f>AVERAGE(C$10:C1672)</f>
        <v>0.65053517739026101</v>
      </c>
      <c r="E1672" s="2"/>
      <c r="G1672" s="23"/>
    </row>
    <row r="1673" spans="1:7" customFormat="1">
      <c r="A1673" s="4">
        <v>24311</v>
      </c>
      <c r="B1673">
        <v>5.5</v>
      </c>
      <c r="C1673">
        <f>IFERROR(((VLOOKUP(A1673,'Interest Rates-10yr'!$A$9:$C$15239,2,FALSE))-B1673),C1672)</f>
        <v>-0.48000000000000043</v>
      </c>
      <c r="D1673" s="98">
        <f>AVERAGE(C$10:C1673)</f>
        <v>0.6498557692307716</v>
      </c>
      <c r="E1673" s="2"/>
      <c r="G1673" s="23"/>
    </row>
    <row r="1674" spans="1:7" customFormat="1">
      <c r="A1674" s="4">
        <v>24312</v>
      </c>
      <c r="B1674">
        <v>5.5</v>
      </c>
      <c r="C1674">
        <f>IFERROR(((VLOOKUP(A1674,'Interest Rates-10yr'!$A$9:$C$15239,2,FALSE))-B1674),C1673)</f>
        <v>-0.48000000000000043</v>
      </c>
      <c r="D1674" s="98">
        <f>AVERAGE(C$10:C1674)</f>
        <v>0.6491771771771796</v>
      </c>
      <c r="E1674" s="2"/>
      <c r="G1674" s="23"/>
    </row>
    <row r="1675" spans="1:7" customFormat="1">
      <c r="A1675" s="4">
        <v>24313</v>
      </c>
      <c r="B1675">
        <v>5.5</v>
      </c>
      <c r="C1675">
        <f>IFERROR(((VLOOKUP(A1675,'Interest Rates-10yr'!$A$9:$C$15239,2,FALSE))-B1675),C1674)</f>
        <v>-0.50999999999999979</v>
      </c>
      <c r="D1675" s="98">
        <f>AVERAGE(C$10:C1675)</f>
        <v>0.64848139255702519</v>
      </c>
      <c r="E1675" s="2"/>
      <c r="G1675" s="23"/>
    </row>
    <row r="1676" spans="1:7" customFormat="1">
      <c r="A1676" s="4">
        <v>24314</v>
      </c>
      <c r="B1676">
        <v>5.5</v>
      </c>
      <c r="C1676">
        <f>IFERROR(((VLOOKUP(A1676,'Interest Rates-10yr'!$A$9:$C$15239,2,FALSE))-B1676),C1675)</f>
        <v>-0.50999999999999979</v>
      </c>
      <c r="D1676" s="98">
        <f>AVERAGE(C$10:C1676)</f>
        <v>0.64778644271146013</v>
      </c>
      <c r="E1676" s="2"/>
      <c r="G1676" s="23"/>
    </row>
    <row r="1677" spans="1:7" customFormat="1">
      <c r="A1677" s="4">
        <v>24315</v>
      </c>
      <c r="B1677">
        <v>5.75</v>
      </c>
      <c r="C1677">
        <f>IFERROR(((VLOOKUP(A1677,'Interest Rates-10yr'!$A$9:$C$15239,2,FALSE))-B1677),C1676)</f>
        <v>-0.75999999999999979</v>
      </c>
      <c r="D1677" s="98">
        <f>AVERAGE(C$10:C1677)</f>
        <v>0.64694244604316786</v>
      </c>
      <c r="E1677" s="2"/>
      <c r="G1677" s="23"/>
    </row>
    <row r="1678" spans="1:7" customFormat="1">
      <c r="A1678" s="4">
        <v>24316</v>
      </c>
      <c r="B1678">
        <v>5.75</v>
      </c>
      <c r="C1678">
        <f>IFERROR(((VLOOKUP(A1678,'Interest Rates-10yr'!$A$9:$C$15239,2,FALSE))-B1678),C1677)</f>
        <v>-0.71999999999999975</v>
      </c>
      <c r="D1678" s="98">
        <f>AVERAGE(C$10:C1678)</f>
        <v>0.64612342720191973</v>
      </c>
      <c r="E1678" s="2"/>
      <c r="G1678" s="23"/>
    </row>
    <row r="1679" spans="1:7" customFormat="1">
      <c r="A1679" s="4">
        <v>24317</v>
      </c>
      <c r="B1679">
        <v>5.75</v>
      </c>
      <c r="C1679">
        <f>IFERROR(((VLOOKUP(A1679,'Interest Rates-10yr'!$A$9:$C$15239,2,FALSE))-B1679),C1678)</f>
        <v>-0.70000000000000018</v>
      </c>
      <c r="D1679" s="98">
        <f>AVERAGE(C$10:C1679)</f>
        <v>0.64531736526946348</v>
      </c>
      <c r="E1679" s="2"/>
      <c r="G1679" s="23"/>
    </row>
    <row r="1680" spans="1:7" customFormat="1">
      <c r="A1680" s="4">
        <v>24318</v>
      </c>
      <c r="B1680">
        <v>5.75</v>
      </c>
      <c r="C1680">
        <f>IFERROR(((VLOOKUP(A1680,'Interest Rates-10yr'!$A$9:$C$15239,2,FALSE))-B1680),C1679)</f>
        <v>-0.70000000000000018</v>
      </c>
      <c r="D1680" s="98">
        <f>AVERAGE(C$10:C1680)</f>
        <v>0.64451226810293472</v>
      </c>
      <c r="E1680" s="2"/>
      <c r="G1680" s="23"/>
    </row>
    <row r="1681" spans="1:7" customFormat="1">
      <c r="A1681" s="4">
        <v>24319</v>
      </c>
      <c r="B1681">
        <v>5.75</v>
      </c>
      <c r="C1681">
        <f>IFERROR(((VLOOKUP(A1681,'Interest Rates-10yr'!$A$9:$C$15239,2,FALSE))-B1681),C1680)</f>
        <v>-0.70000000000000018</v>
      </c>
      <c r="D1681" s="98">
        <f>AVERAGE(C$10:C1681)</f>
        <v>0.64370813397129412</v>
      </c>
      <c r="E1681" s="2"/>
      <c r="G1681" s="23"/>
    </row>
    <row r="1682" spans="1:7" customFormat="1">
      <c r="A1682" s="4">
        <v>24320</v>
      </c>
      <c r="B1682">
        <v>5.63</v>
      </c>
      <c r="C1682">
        <f>IFERROR(((VLOOKUP(A1682,'Interest Rates-10yr'!$A$9:$C$15239,2,FALSE))-B1682),C1681)</f>
        <v>-0.58000000000000007</v>
      </c>
      <c r="D1682" s="98">
        <f>AVERAGE(C$10:C1682)</f>
        <v>0.64297668858338552</v>
      </c>
      <c r="E1682" s="2"/>
      <c r="G1682" s="23"/>
    </row>
    <row r="1683" spans="1:7" customFormat="1">
      <c r="A1683" s="4">
        <v>24321</v>
      </c>
      <c r="B1683">
        <v>5.5</v>
      </c>
      <c r="C1683">
        <f>IFERROR(((VLOOKUP(A1683,'Interest Rates-10yr'!$A$9:$C$15239,2,FALSE))-B1683),C1682)</f>
        <v>-0.45999999999999996</v>
      </c>
      <c r="D1683" s="98">
        <f>AVERAGE(C$10:C1683)</f>
        <v>0.64231780167264274</v>
      </c>
      <c r="E1683" s="2"/>
      <c r="G1683" s="23"/>
    </row>
    <row r="1684" spans="1:7" customFormat="1">
      <c r="A1684" s="4">
        <v>24322</v>
      </c>
      <c r="B1684">
        <v>5.25</v>
      </c>
      <c r="C1684">
        <f>IFERROR(((VLOOKUP(A1684,'Interest Rates-10yr'!$A$9:$C$15239,2,FALSE))-B1684),C1683)</f>
        <v>-0.19000000000000039</v>
      </c>
      <c r="D1684" s="98">
        <f>AVERAGE(C$10:C1684)</f>
        <v>0.6418208955223903</v>
      </c>
      <c r="E1684" s="2"/>
      <c r="G1684" s="23"/>
    </row>
    <row r="1685" spans="1:7" customFormat="1">
      <c r="A1685" s="4">
        <v>24323</v>
      </c>
      <c r="B1685">
        <v>5.75</v>
      </c>
      <c r="C1685">
        <f>IFERROR(((VLOOKUP(A1685,'Interest Rates-10yr'!$A$9:$C$15239,2,FALSE))-B1685),C1684)</f>
        <v>-0.67999999999999972</v>
      </c>
      <c r="D1685" s="98">
        <f>AVERAGE(C$10:C1685)</f>
        <v>0.64103221957040801</v>
      </c>
      <c r="E1685" s="2"/>
      <c r="G1685" s="23"/>
    </row>
    <row r="1686" spans="1:7" customFormat="1">
      <c r="A1686" s="4">
        <v>24324</v>
      </c>
      <c r="B1686">
        <v>5.88</v>
      </c>
      <c r="C1686">
        <f>IFERROR(((VLOOKUP(A1686,'Interest Rates-10yr'!$A$9:$C$15239,2,FALSE))-B1686),C1685)</f>
        <v>-0.80999999999999961</v>
      </c>
      <c r="D1686" s="98">
        <f>AVERAGE(C$10:C1686)</f>
        <v>0.64016696481812985</v>
      </c>
      <c r="E1686" s="2"/>
      <c r="G1686" s="23"/>
    </row>
    <row r="1687" spans="1:7" customFormat="1">
      <c r="A1687" s="4">
        <v>24325</v>
      </c>
      <c r="B1687">
        <v>5.88</v>
      </c>
      <c r="C1687">
        <f>IFERROR(((VLOOKUP(A1687,'Interest Rates-10yr'!$A$9:$C$15239,2,FALSE))-B1687),C1686)</f>
        <v>-0.80999999999999961</v>
      </c>
      <c r="D1687" s="98">
        <f>AVERAGE(C$10:C1687)</f>
        <v>0.63930274135876275</v>
      </c>
      <c r="E1687" s="2"/>
      <c r="G1687" s="23"/>
    </row>
    <row r="1688" spans="1:7" customFormat="1">
      <c r="A1688" s="4">
        <v>24326</v>
      </c>
      <c r="B1688">
        <v>5.88</v>
      </c>
      <c r="C1688">
        <f>IFERROR(((VLOOKUP(A1688,'Interest Rates-10yr'!$A$9:$C$15239,2,FALSE))-B1688),C1687)</f>
        <v>-0.80999999999999961</v>
      </c>
      <c r="D1688" s="98">
        <f>AVERAGE(C$10:C1688)</f>
        <v>0.63843954734961517</v>
      </c>
      <c r="E1688" s="2"/>
      <c r="G1688" s="23"/>
    </row>
    <row r="1689" spans="1:7" customFormat="1">
      <c r="A1689" s="4">
        <v>24327</v>
      </c>
      <c r="B1689">
        <v>5.75</v>
      </c>
      <c r="C1689">
        <f>IFERROR(((VLOOKUP(A1689,'Interest Rates-10yr'!$A$9:$C$15239,2,FALSE))-B1689),C1688)</f>
        <v>-0.66999999999999993</v>
      </c>
      <c r="D1689" s="98">
        <f>AVERAGE(C$10:C1689)</f>
        <v>0.63766071428571658</v>
      </c>
      <c r="E1689" s="2"/>
      <c r="G1689" s="23"/>
    </row>
    <row r="1690" spans="1:7" customFormat="1">
      <c r="A1690" s="4">
        <v>24328</v>
      </c>
      <c r="B1690">
        <v>5.63</v>
      </c>
      <c r="C1690">
        <f>IFERROR(((VLOOKUP(A1690,'Interest Rates-10yr'!$A$9:$C$15239,2,FALSE))-B1690),C1689)</f>
        <v>-0.53000000000000025</v>
      </c>
      <c r="D1690" s="98">
        <f>AVERAGE(C$10:C1690)</f>
        <v>0.63696609161213791</v>
      </c>
      <c r="E1690" s="2"/>
      <c r="G1690" s="23"/>
    </row>
    <row r="1691" spans="1:7" customFormat="1">
      <c r="A1691" s="4">
        <v>24329</v>
      </c>
      <c r="B1691">
        <v>5.5</v>
      </c>
      <c r="C1691">
        <f>IFERROR(((VLOOKUP(A1691,'Interest Rates-10yr'!$A$9:$C$15239,2,FALSE))-B1691),C1690)</f>
        <v>-0.40000000000000036</v>
      </c>
      <c r="D1691" s="98">
        <f>AVERAGE(C$10:C1691)</f>
        <v>0.63634958382877749</v>
      </c>
      <c r="E1691" s="2"/>
      <c r="G1691" s="23"/>
    </row>
    <row r="1692" spans="1:7" customFormat="1">
      <c r="A1692" s="4">
        <v>24330</v>
      </c>
      <c r="B1692">
        <v>5.88</v>
      </c>
      <c r="C1692">
        <f>IFERROR(((VLOOKUP(A1692,'Interest Rates-10yr'!$A$9:$C$15239,2,FALSE))-B1692),C1691)</f>
        <v>-0.76999999999999957</v>
      </c>
      <c r="D1692" s="98">
        <f>AVERAGE(C$10:C1692)</f>
        <v>0.63551396316102426</v>
      </c>
      <c r="E1692" s="2"/>
      <c r="G1692" s="23"/>
    </row>
    <row r="1693" spans="1:7" customFormat="1">
      <c r="A1693" s="4">
        <v>24331</v>
      </c>
      <c r="B1693">
        <v>5.88</v>
      </c>
      <c r="C1693">
        <f>IFERROR(((VLOOKUP(A1693,'Interest Rates-10yr'!$A$9:$C$15239,2,FALSE))-B1693),C1692)</f>
        <v>-0.76999999999999957</v>
      </c>
      <c r="D1693" s="98">
        <f>AVERAGE(C$10:C1693)</f>
        <v>0.6346793349168669</v>
      </c>
      <c r="E1693" s="2"/>
      <c r="G1693" s="23"/>
    </row>
    <row r="1694" spans="1:7" customFormat="1">
      <c r="A1694" s="4">
        <v>24332</v>
      </c>
      <c r="B1694">
        <v>5.88</v>
      </c>
      <c r="C1694">
        <f>IFERROR(((VLOOKUP(A1694,'Interest Rates-10yr'!$A$9:$C$15239,2,FALSE))-B1694),C1693)</f>
        <v>-0.76999999999999957</v>
      </c>
      <c r="D1694" s="98">
        <f>AVERAGE(C$10:C1694)</f>
        <v>0.63384569732937912</v>
      </c>
      <c r="E1694" s="2"/>
      <c r="G1694" s="23"/>
    </row>
    <row r="1695" spans="1:7" customFormat="1">
      <c r="A1695" s="4">
        <v>24333</v>
      </c>
      <c r="B1695">
        <v>5.88</v>
      </c>
      <c r="C1695">
        <f>IFERROR(((VLOOKUP(A1695,'Interest Rates-10yr'!$A$9:$C$15239,2,FALSE))-B1695),C1694)</f>
        <v>-0.76999999999999957</v>
      </c>
      <c r="D1695" s="98">
        <f>AVERAGE(C$10:C1695)</f>
        <v>0.63301304863582675</v>
      </c>
      <c r="E1695" s="2"/>
      <c r="G1695" s="23"/>
    </row>
    <row r="1696" spans="1:7" customFormat="1">
      <c r="A1696" s="4">
        <v>24334</v>
      </c>
      <c r="B1696">
        <v>5.75</v>
      </c>
      <c r="C1696">
        <f>IFERROR(((VLOOKUP(A1696,'Interest Rates-10yr'!$A$9:$C$15239,2,FALSE))-B1696),C1695)</f>
        <v>-0.59999999999999964</v>
      </c>
      <c r="D1696" s="98">
        <f>AVERAGE(C$10:C1696)</f>
        <v>0.63228215767635088</v>
      </c>
      <c r="E1696" s="2"/>
      <c r="G1696" s="23"/>
    </row>
    <row r="1697" spans="1:7" customFormat="1">
      <c r="A1697" s="4">
        <v>24335</v>
      </c>
      <c r="B1697">
        <v>4.75</v>
      </c>
      <c r="C1697">
        <f>IFERROR(((VLOOKUP(A1697,'Interest Rates-10yr'!$A$9:$C$15239,2,FALSE))-B1697),C1696)</f>
        <v>0.42999999999999972</v>
      </c>
      <c r="D1697" s="98">
        <f>AVERAGE(C$10:C1697)</f>
        <v>0.63216232227488389</v>
      </c>
      <c r="E1697" s="2"/>
      <c r="G1697" s="23"/>
    </row>
    <row r="1698" spans="1:7" customFormat="1">
      <c r="A1698" s="4">
        <v>24336</v>
      </c>
      <c r="B1698">
        <v>3.5</v>
      </c>
      <c r="C1698">
        <f>IFERROR(((VLOOKUP(A1698,'Interest Rates-10yr'!$A$9:$C$15239,2,FALSE))-B1698),C1697)</f>
        <v>1.7400000000000002</v>
      </c>
      <c r="D1698" s="98">
        <f>AVERAGE(C$10:C1698)</f>
        <v>0.63281823564239437</v>
      </c>
      <c r="E1698" s="2"/>
      <c r="G1698" s="23"/>
    </row>
    <row r="1699" spans="1:7" customFormat="1">
      <c r="A1699" s="4">
        <v>24337</v>
      </c>
      <c r="B1699">
        <v>5.88</v>
      </c>
      <c r="C1699">
        <f>IFERROR(((VLOOKUP(A1699,'Interest Rates-10yr'!$A$9:$C$15239,2,FALSE))-B1699),C1698)</f>
        <v>-0.58999999999999986</v>
      </c>
      <c r="D1699" s="98">
        <f>AVERAGE(C$10:C1699)</f>
        <v>0.63209467455621549</v>
      </c>
      <c r="E1699" s="2"/>
      <c r="G1699" s="23"/>
    </row>
    <row r="1700" spans="1:7" customFormat="1">
      <c r="A1700" s="4">
        <v>24338</v>
      </c>
      <c r="B1700">
        <v>5.88</v>
      </c>
      <c r="C1700">
        <f>IFERROR(((VLOOKUP(A1700,'Interest Rates-10yr'!$A$9:$C$15239,2,FALSE))-B1700),C1699)</f>
        <v>-0.57000000000000028</v>
      </c>
      <c r="D1700" s="98">
        <f>AVERAGE(C$10:C1700)</f>
        <v>0.63138379657007937</v>
      </c>
      <c r="E1700" s="2"/>
      <c r="G1700" s="23"/>
    </row>
    <row r="1701" spans="1:7" customFormat="1">
      <c r="A1701" s="4">
        <v>24339</v>
      </c>
      <c r="B1701">
        <v>5.88</v>
      </c>
      <c r="C1701">
        <f>IFERROR(((VLOOKUP(A1701,'Interest Rates-10yr'!$A$9:$C$15239,2,FALSE))-B1701),C1700)</f>
        <v>-0.57000000000000028</v>
      </c>
      <c r="D1701" s="98">
        <f>AVERAGE(C$10:C1701)</f>
        <v>0.63067375886525068</v>
      </c>
      <c r="E1701" s="2"/>
      <c r="G1701" s="23"/>
    </row>
    <row r="1702" spans="1:7" customFormat="1">
      <c r="A1702" s="4">
        <v>24340</v>
      </c>
      <c r="B1702">
        <v>5.88</v>
      </c>
      <c r="C1702">
        <f>IFERROR(((VLOOKUP(A1702,'Interest Rates-10yr'!$A$9:$C$15239,2,FALSE))-B1702),C1701)</f>
        <v>-0.57000000000000028</v>
      </c>
      <c r="D1702" s="98">
        <f>AVERAGE(C$10:C1702)</f>
        <v>0.62996455995274914</v>
      </c>
      <c r="E1702" s="2"/>
      <c r="G1702" s="23"/>
    </row>
    <row r="1703" spans="1:7" customFormat="1">
      <c r="A1703" s="4">
        <v>24341</v>
      </c>
      <c r="B1703">
        <v>5.25</v>
      </c>
      <c r="C1703">
        <f>IFERROR(((VLOOKUP(A1703,'Interest Rates-10yr'!$A$9:$C$15239,2,FALSE))-B1703),C1702)</f>
        <v>4.0000000000000036E-2</v>
      </c>
      <c r="D1703" s="98">
        <f>AVERAGE(C$10:C1703)</f>
        <v>0.62961629279811349</v>
      </c>
      <c r="E1703" s="2"/>
      <c r="G1703" s="23"/>
    </row>
    <row r="1704" spans="1:7" customFormat="1">
      <c r="A1704" s="4">
        <v>24342</v>
      </c>
      <c r="B1704">
        <v>5.5</v>
      </c>
      <c r="C1704">
        <f>IFERROR(((VLOOKUP(A1704,'Interest Rates-10yr'!$A$9:$C$15239,2,FALSE))-B1704),C1703)</f>
        <v>-0.16999999999999993</v>
      </c>
      <c r="D1704" s="98">
        <f>AVERAGE(C$10:C1704)</f>
        <v>0.6291445427728638</v>
      </c>
      <c r="E1704" s="2"/>
      <c r="G1704" s="23"/>
    </row>
    <row r="1705" spans="1:7" customFormat="1">
      <c r="A1705" s="4">
        <v>24343</v>
      </c>
      <c r="B1705">
        <v>5.75</v>
      </c>
      <c r="C1705">
        <f>IFERROR(((VLOOKUP(A1705,'Interest Rates-10yr'!$A$9:$C$15239,2,FALSE))-B1705),C1704)</f>
        <v>-0.38999999999999968</v>
      </c>
      <c r="D1705" s="98">
        <f>AVERAGE(C$10:C1705)</f>
        <v>0.62854363207547415</v>
      </c>
      <c r="E1705" s="2"/>
      <c r="G1705" s="23"/>
    </row>
    <row r="1706" spans="1:7" customFormat="1">
      <c r="A1706" s="4">
        <v>24344</v>
      </c>
      <c r="B1706">
        <v>5.88</v>
      </c>
      <c r="C1706">
        <f>IFERROR(((VLOOKUP(A1706,'Interest Rates-10yr'!$A$9:$C$15239,2,FALSE))-B1706),C1705)</f>
        <v>-0.49000000000000021</v>
      </c>
      <c r="D1706" s="98">
        <f>AVERAGE(C$10:C1706)</f>
        <v>0.6278845020624656</v>
      </c>
      <c r="E1706" s="2"/>
      <c r="G1706" s="23"/>
    </row>
    <row r="1707" spans="1:7" customFormat="1">
      <c r="A1707" s="4">
        <v>24345</v>
      </c>
      <c r="B1707">
        <v>5.5</v>
      </c>
      <c r="C1707">
        <f>IFERROR(((VLOOKUP(A1707,'Interest Rates-10yr'!$A$9:$C$15239,2,FALSE))-B1707),C1706)</f>
        <v>-1.9999999999999574E-2</v>
      </c>
      <c r="D1707" s="98">
        <f>AVERAGE(C$10:C1707)</f>
        <v>0.62750294464075629</v>
      </c>
      <c r="E1707" s="2"/>
      <c r="G1707" s="23"/>
    </row>
    <row r="1708" spans="1:7" customFormat="1">
      <c r="A1708" s="4">
        <v>24346</v>
      </c>
      <c r="B1708">
        <v>5.5</v>
      </c>
      <c r="C1708">
        <f>IFERROR(((VLOOKUP(A1708,'Interest Rates-10yr'!$A$9:$C$15239,2,FALSE))-B1708),C1707)</f>
        <v>-1.9999999999999574E-2</v>
      </c>
      <c r="D1708" s="98">
        <f>AVERAGE(C$10:C1708)</f>
        <v>0.62712183637434027</v>
      </c>
      <c r="E1708" s="2"/>
      <c r="G1708" s="23"/>
    </row>
    <row r="1709" spans="1:7" customFormat="1">
      <c r="A1709" s="4">
        <v>24347</v>
      </c>
      <c r="B1709">
        <v>5.5</v>
      </c>
      <c r="C1709">
        <f>IFERROR(((VLOOKUP(A1709,'Interest Rates-10yr'!$A$9:$C$15239,2,FALSE))-B1709),C1708)</f>
        <v>-1.9999999999999574E-2</v>
      </c>
      <c r="D1709" s="98">
        <f>AVERAGE(C$10:C1709)</f>
        <v>0.62674117647059069</v>
      </c>
      <c r="E1709" s="2"/>
      <c r="G1709" s="23"/>
    </row>
    <row r="1710" spans="1:7" customFormat="1">
      <c r="A1710" s="4">
        <v>24348</v>
      </c>
      <c r="B1710">
        <v>5.25</v>
      </c>
      <c r="C1710">
        <f>IFERROR(((VLOOKUP(A1710,'Interest Rates-10yr'!$A$9:$C$15239,2,FALSE))-B1710),C1709)</f>
        <v>0.25999999999999979</v>
      </c>
      <c r="D1710" s="98">
        <f>AVERAGE(C$10:C1710)</f>
        <v>0.62652557319224234</v>
      </c>
      <c r="E1710" s="2"/>
      <c r="G1710" s="23"/>
    </row>
    <row r="1711" spans="1:7" customFormat="1">
      <c r="A1711" s="4">
        <v>24349</v>
      </c>
      <c r="B1711">
        <v>5.25</v>
      </c>
      <c r="C1711">
        <f>IFERROR(((VLOOKUP(A1711,'Interest Rates-10yr'!$A$9:$C$15239,2,FALSE))-B1711),C1710)</f>
        <v>0.23000000000000043</v>
      </c>
      <c r="D1711" s="98">
        <f>AVERAGE(C$10:C1711)</f>
        <v>0.62629259694477324</v>
      </c>
      <c r="E1711" s="2"/>
      <c r="G1711" s="23"/>
    </row>
    <row r="1712" spans="1:7" customFormat="1">
      <c r="A1712" s="4">
        <v>24350</v>
      </c>
      <c r="B1712">
        <v>4.5</v>
      </c>
      <c r="C1712">
        <f>IFERROR(((VLOOKUP(A1712,'Interest Rates-10yr'!$A$9:$C$15239,2,FALSE))-B1712),C1711)</f>
        <v>0.86000000000000032</v>
      </c>
      <c r="D1712" s="98">
        <f>AVERAGE(C$10:C1712)</f>
        <v>0.62642982971227479</v>
      </c>
      <c r="E1712" s="2"/>
      <c r="G1712" s="23"/>
    </row>
    <row r="1713" spans="1:7" customFormat="1">
      <c r="A1713" s="4">
        <v>24351</v>
      </c>
      <c r="B1713">
        <v>5.88</v>
      </c>
      <c r="C1713">
        <f>IFERROR(((VLOOKUP(A1713,'Interest Rates-10yr'!$A$9:$C$15239,2,FALSE))-B1713),C1712)</f>
        <v>-0.58000000000000007</v>
      </c>
      <c r="D1713" s="98">
        <f>AVERAGE(C$10:C1713)</f>
        <v>0.62572183098591794</v>
      </c>
      <c r="E1713" s="2"/>
      <c r="G1713" s="23"/>
    </row>
    <row r="1714" spans="1:7" customFormat="1">
      <c r="A1714" s="4">
        <v>24352</v>
      </c>
      <c r="B1714">
        <v>5.88</v>
      </c>
      <c r="C1714">
        <f>IFERROR(((VLOOKUP(A1714,'Interest Rates-10yr'!$A$9:$C$15239,2,FALSE))-B1714),C1713)</f>
        <v>-0.64999999999999947</v>
      </c>
      <c r="D1714" s="98">
        <f>AVERAGE(C$10:C1714)</f>
        <v>0.62497360703812554</v>
      </c>
      <c r="E1714" s="2"/>
      <c r="G1714" s="23"/>
    </row>
    <row r="1715" spans="1:7" customFormat="1">
      <c r="A1715" s="4">
        <v>24353</v>
      </c>
      <c r="B1715">
        <v>5.88</v>
      </c>
      <c r="C1715">
        <f>IFERROR(((VLOOKUP(A1715,'Interest Rates-10yr'!$A$9:$C$15239,2,FALSE))-B1715),C1714)</f>
        <v>-0.64999999999999947</v>
      </c>
      <c r="D1715" s="98">
        <f>AVERAGE(C$10:C1715)</f>
        <v>0.6242262602579155</v>
      </c>
      <c r="E1715" s="2"/>
      <c r="G1715" s="23"/>
    </row>
    <row r="1716" spans="1:7" customFormat="1">
      <c r="A1716" s="4">
        <v>24354</v>
      </c>
      <c r="B1716">
        <v>5.88</v>
      </c>
      <c r="C1716">
        <f>IFERROR(((VLOOKUP(A1716,'Interest Rates-10yr'!$A$9:$C$15239,2,FALSE))-B1716),C1715)</f>
        <v>-0.64999999999999947</v>
      </c>
      <c r="D1716" s="98">
        <f>AVERAGE(C$10:C1716)</f>
        <v>0.62347978910369295</v>
      </c>
      <c r="E1716" s="2"/>
      <c r="G1716" s="23"/>
    </row>
    <row r="1717" spans="1:7" customFormat="1">
      <c r="A1717" s="4">
        <v>24355</v>
      </c>
      <c r="B1717">
        <v>5.88</v>
      </c>
      <c r="C1717">
        <f>IFERROR(((VLOOKUP(A1717,'Interest Rates-10yr'!$A$9:$C$15239,2,FALSE))-B1717),C1716)</f>
        <v>-0.64999999999999947</v>
      </c>
      <c r="D1717" s="98">
        <f>AVERAGE(C$10:C1717)</f>
        <v>0.62273419203747293</v>
      </c>
      <c r="E1717" s="2"/>
      <c r="G1717" s="23"/>
    </row>
    <row r="1718" spans="1:7" customFormat="1">
      <c r="A1718" s="4">
        <v>24356</v>
      </c>
      <c r="B1718">
        <v>5.88</v>
      </c>
      <c r="C1718">
        <f>IFERROR(((VLOOKUP(A1718,'Interest Rates-10yr'!$A$9:$C$15239,2,FALSE))-B1718),C1717)</f>
        <v>-0.6899999999999995</v>
      </c>
      <c r="D1718" s="98">
        <f>AVERAGE(C$10:C1718)</f>
        <v>0.62196606202457794</v>
      </c>
      <c r="E1718" s="2"/>
      <c r="G1718" s="23"/>
    </row>
    <row r="1719" spans="1:7" customFormat="1">
      <c r="A1719" s="4">
        <v>24357</v>
      </c>
      <c r="B1719">
        <v>6</v>
      </c>
      <c r="C1719">
        <f>IFERROR(((VLOOKUP(A1719,'Interest Rates-10yr'!$A$9:$C$15239,2,FALSE))-B1719),C1718)</f>
        <v>-0.79999999999999982</v>
      </c>
      <c r="D1719" s="98">
        <f>AVERAGE(C$10:C1719)</f>
        <v>0.62113450292397876</v>
      </c>
      <c r="E1719" s="2"/>
      <c r="G1719" s="23"/>
    </row>
    <row r="1720" spans="1:7" customFormat="1">
      <c r="A1720" s="4">
        <v>24358</v>
      </c>
      <c r="B1720">
        <v>6</v>
      </c>
      <c r="C1720">
        <f>IFERROR(((VLOOKUP(A1720,'Interest Rates-10yr'!$A$9:$C$15239,2,FALSE))-B1720),C1719)</f>
        <v>-0.82000000000000028</v>
      </c>
      <c r="D1720" s="98">
        <f>AVERAGE(C$10:C1720)</f>
        <v>0.62029222676797413</v>
      </c>
      <c r="E1720" s="2"/>
      <c r="G1720" s="23"/>
    </row>
    <row r="1721" spans="1:7" customFormat="1">
      <c r="A1721" s="4">
        <v>24359</v>
      </c>
      <c r="B1721">
        <v>6.13</v>
      </c>
      <c r="C1721">
        <f>IFERROR(((VLOOKUP(A1721,'Interest Rates-10yr'!$A$9:$C$15239,2,FALSE))-B1721),C1720)</f>
        <v>-0.96</v>
      </c>
      <c r="D1721" s="98">
        <f>AVERAGE(C$10:C1721)</f>
        <v>0.61936915887850685</v>
      </c>
      <c r="E1721" s="2"/>
      <c r="G1721" s="23"/>
    </row>
    <row r="1722" spans="1:7" customFormat="1">
      <c r="A1722" s="4">
        <v>24360</v>
      </c>
      <c r="B1722">
        <v>6.13</v>
      </c>
      <c r="C1722">
        <f>IFERROR(((VLOOKUP(A1722,'Interest Rates-10yr'!$A$9:$C$15239,2,FALSE))-B1722),C1721)</f>
        <v>-0.96</v>
      </c>
      <c r="D1722" s="98">
        <f>AVERAGE(C$10:C1722)</f>
        <v>0.61844716870986793</v>
      </c>
      <c r="E1722" s="2"/>
      <c r="G1722" s="23"/>
    </row>
    <row r="1723" spans="1:7" customFormat="1">
      <c r="A1723" s="4">
        <v>24361</v>
      </c>
      <c r="B1723">
        <v>6.13</v>
      </c>
      <c r="C1723">
        <f>IFERROR(((VLOOKUP(A1723,'Interest Rates-10yr'!$A$9:$C$15239,2,FALSE))-B1723),C1722)</f>
        <v>-0.96</v>
      </c>
      <c r="D1723" s="98">
        <f>AVERAGE(C$10:C1723)</f>
        <v>0.61752625437573139</v>
      </c>
      <c r="E1723" s="2"/>
      <c r="G1723" s="23"/>
    </row>
    <row r="1724" spans="1:7" customFormat="1">
      <c r="A1724" s="4">
        <v>24362</v>
      </c>
      <c r="B1724">
        <v>5.88</v>
      </c>
      <c r="C1724">
        <f>IFERROR(((VLOOKUP(A1724,'Interest Rates-10yr'!$A$9:$C$15239,2,FALSE))-B1724),C1723)</f>
        <v>-0.70000000000000018</v>
      </c>
      <c r="D1724" s="98">
        <f>AVERAGE(C$10:C1724)</f>
        <v>0.61675801749271353</v>
      </c>
      <c r="E1724" s="2"/>
      <c r="G1724" s="23"/>
    </row>
    <row r="1725" spans="1:7" customFormat="1">
      <c r="A1725" s="4">
        <v>24363</v>
      </c>
      <c r="B1725">
        <v>5.88</v>
      </c>
      <c r="C1725">
        <f>IFERROR(((VLOOKUP(A1725,'Interest Rates-10yr'!$A$9:$C$15239,2,FALSE))-B1725),C1724)</f>
        <v>-0.71999999999999975</v>
      </c>
      <c r="D1725" s="98">
        <f>AVERAGE(C$10:C1725)</f>
        <v>0.61597902097902313</v>
      </c>
      <c r="E1725" s="2"/>
      <c r="G1725" s="23"/>
    </row>
    <row r="1726" spans="1:7" customFormat="1">
      <c r="A1726" s="4">
        <v>24364</v>
      </c>
      <c r="B1726">
        <v>4.5</v>
      </c>
      <c r="C1726">
        <f>IFERROR(((VLOOKUP(A1726,'Interest Rates-10yr'!$A$9:$C$15239,2,FALSE))-B1726),C1725)</f>
        <v>0.71</v>
      </c>
      <c r="D1726" s="98">
        <f>AVERAGE(C$10:C1726)</f>
        <v>0.61603377984857521</v>
      </c>
      <c r="E1726" s="2"/>
      <c r="G1726" s="23"/>
    </row>
    <row r="1727" spans="1:7" customFormat="1">
      <c r="A1727" s="4">
        <v>24365</v>
      </c>
      <c r="B1727">
        <v>6</v>
      </c>
      <c r="C1727">
        <f>IFERROR(((VLOOKUP(A1727,'Interest Rates-10yr'!$A$9:$C$15239,2,FALSE))-B1727),C1726)</f>
        <v>-0.75</v>
      </c>
      <c r="D1727" s="98">
        <f>AVERAGE(C$10:C1727)</f>
        <v>0.61523864959255159</v>
      </c>
      <c r="E1727" s="2"/>
      <c r="G1727" s="23"/>
    </row>
    <row r="1728" spans="1:7" customFormat="1">
      <c r="A1728" s="4">
        <v>24366</v>
      </c>
      <c r="B1728">
        <v>5.5</v>
      </c>
      <c r="C1728">
        <f>IFERROR(((VLOOKUP(A1728,'Interest Rates-10yr'!$A$9:$C$15239,2,FALSE))-B1728),C1727)</f>
        <v>-0.25999999999999979</v>
      </c>
      <c r="D1728" s="98">
        <f>AVERAGE(C$10:C1728)</f>
        <v>0.61472949389179965</v>
      </c>
      <c r="E1728" s="2"/>
      <c r="G1728" s="23"/>
    </row>
    <row r="1729" spans="1:7" customFormat="1">
      <c r="A1729" s="4">
        <v>24367</v>
      </c>
      <c r="B1729">
        <v>5.5</v>
      </c>
      <c r="C1729">
        <f>IFERROR(((VLOOKUP(A1729,'Interest Rates-10yr'!$A$9:$C$15239,2,FALSE))-B1729),C1728)</f>
        <v>-0.25999999999999979</v>
      </c>
      <c r="D1729" s="98">
        <f>AVERAGE(C$10:C1729)</f>
        <v>0.6142209302325603</v>
      </c>
      <c r="E1729" s="2"/>
      <c r="G1729" s="23"/>
    </row>
    <row r="1730" spans="1:7" customFormat="1">
      <c r="A1730" s="4">
        <v>24368</v>
      </c>
      <c r="B1730">
        <v>5.5</v>
      </c>
      <c r="C1730">
        <f>IFERROR(((VLOOKUP(A1730,'Interest Rates-10yr'!$A$9:$C$15239,2,FALSE))-B1730),C1729)</f>
        <v>-0.25999999999999979</v>
      </c>
      <c r="D1730" s="98">
        <f>AVERAGE(C$10:C1730)</f>
        <v>0.61371295758280286</v>
      </c>
      <c r="E1730" s="2"/>
      <c r="G1730" s="23"/>
    </row>
    <row r="1731" spans="1:7" customFormat="1">
      <c r="A1731" s="4">
        <v>24369</v>
      </c>
      <c r="B1731">
        <v>5.25</v>
      </c>
      <c r="C1731">
        <f>IFERROR(((VLOOKUP(A1731,'Interest Rates-10yr'!$A$9:$C$15239,2,FALSE))-B1731),C1730)</f>
        <v>7.0000000000000284E-2</v>
      </c>
      <c r="D1731" s="98">
        <f>AVERAGE(C$10:C1731)</f>
        <v>0.61339721254355606</v>
      </c>
      <c r="E1731" s="2"/>
      <c r="G1731" s="23"/>
    </row>
    <row r="1732" spans="1:7" customFormat="1">
      <c r="A1732" s="4">
        <v>24370</v>
      </c>
      <c r="B1732">
        <v>4.75</v>
      </c>
      <c r="C1732">
        <f>IFERROR(((VLOOKUP(A1732,'Interest Rates-10yr'!$A$9:$C$15239,2,FALSE))-B1732),C1731)</f>
        <v>0.51999999999999957</v>
      </c>
      <c r="D1732" s="98">
        <f>AVERAGE(C$10:C1732)</f>
        <v>0.61334300638421568</v>
      </c>
      <c r="E1732" s="2"/>
      <c r="G1732" s="23"/>
    </row>
    <row r="1733" spans="1:7" customFormat="1">
      <c r="A1733" s="4">
        <v>24371</v>
      </c>
      <c r="B1733">
        <v>4.5</v>
      </c>
      <c r="C1733">
        <f>IFERROR(((VLOOKUP(A1733,'Interest Rates-10yr'!$A$9:$C$15239,2,FALSE))-B1733),C1732)</f>
        <v>0.71</v>
      </c>
      <c r="D1733" s="98">
        <f>AVERAGE(C$10:C1733)</f>
        <v>0.61339907192575616</v>
      </c>
      <c r="E1733" s="2"/>
      <c r="G1733" s="23"/>
    </row>
    <row r="1734" spans="1:7" customFormat="1">
      <c r="A1734" s="4">
        <v>24372</v>
      </c>
      <c r="B1734">
        <v>5.25</v>
      </c>
      <c r="C1734">
        <f>IFERROR(((VLOOKUP(A1734,'Interest Rates-10yr'!$A$9:$C$15239,2,FALSE))-B1734),C1733)</f>
        <v>-9.9999999999999645E-2</v>
      </c>
      <c r="D1734" s="98">
        <f>AVERAGE(C$10:C1734)</f>
        <v>0.61298550724637901</v>
      </c>
      <c r="E1734" s="2"/>
      <c r="G1734" s="23"/>
    </row>
    <row r="1735" spans="1:7" customFormat="1">
      <c r="A1735" s="4">
        <v>24373</v>
      </c>
      <c r="B1735">
        <v>4.75</v>
      </c>
      <c r="C1735">
        <f>IFERROR(((VLOOKUP(A1735,'Interest Rates-10yr'!$A$9:$C$15239,2,FALSE))-B1735),C1734)</f>
        <v>0.41999999999999993</v>
      </c>
      <c r="D1735" s="98">
        <f>AVERAGE(C$10:C1735)</f>
        <v>0.6128736964078817</v>
      </c>
      <c r="E1735" s="2"/>
      <c r="G1735" s="23"/>
    </row>
    <row r="1736" spans="1:7" customFormat="1">
      <c r="A1736" s="4">
        <v>24374</v>
      </c>
      <c r="B1736">
        <v>4.75</v>
      </c>
      <c r="C1736">
        <f>IFERROR(((VLOOKUP(A1736,'Interest Rates-10yr'!$A$9:$C$15239,2,FALSE))-B1736),C1735)</f>
        <v>0.41999999999999993</v>
      </c>
      <c r="D1736" s="98">
        <f>AVERAGE(C$10:C1736)</f>
        <v>0.61276201505501093</v>
      </c>
      <c r="E1736" s="2"/>
      <c r="G1736" s="23"/>
    </row>
    <row r="1737" spans="1:7" customFormat="1">
      <c r="A1737" s="4">
        <v>24375</v>
      </c>
      <c r="B1737">
        <v>4.75</v>
      </c>
      <c r="C1737">
        <f>IFERROR(((VLOOKUP(A1737,'Interest Rates-10yr'!$A$9:$C$15239,2,FALSE))-B1737),C1736)</f>
        <v>0.41999999999999993</v>
      </c>
      <c r="D1737" s="98">
        <f>AVERAGE(C$10:C1737)</f>
        <v>0.61265046296296521</v>
      </c>
      <c r="E1737" s="2"/>
      <c r="G1737" s="23"/>
    </row>
    <row r="1738" spans="1:7" customFormat="1">
      <c r="A1738" s="4">
        <v>24376</v>
      </c>
      <c r="B1738">
        <v>4.5</v>
      </c>
      <c r="C1738">
        <f>IFERROR(((VLOOKUP(A1738,'Interest Rates-10yr'!$A$9:$C$15239,2,FALSE))-B1738),C1737)</f>
        <v>0.66999999999999993</v>
      </c>
      <c r="D1738" s="98">
        <f>AVERAGE(C$10:C1738)</f>
        <v>0.61268363215731869</v>
      </c>
      <c r="E1738" s="2"/>
      <c r="G1738" s="23"/>
    </row>
    <row r="1739" spans="1:7" customFormat="1">
      <c r="A1739" s="4">
        <v>24377</v>
      </c>
      <c r="B1739">
        <v>4</v>
      </c>
      <c r="C1739">
        <f>IFERROR(((VLOOKUP(A1739,'Interest Rates-10yr'!$A$9:$C$15239,2,FALSE))-B1739),C1738)</f>
        <v>1.1299999999999999</v>
      </c>
      <c r="D1739" s="98">
        <f>AVERAGE(C$10:C1739)</f>
        <v>0.61298265895953996</v>
      </c>
      <c r="E1739" s="2"/>
      <c r="G1739" s="23"/>
    </row>
    <row r="1740" spans="1:7" customFormat="1">
      <c r="A1740" s="4">
        <v>24378</v>
      </c>
      <c r="B1740">
        <v>3.5</v>
      </c>
      <c r="C1740">
        <f>IFERROR(((VLOOKUP(A1740,'Interest Rates-10yr'!$A$9:$C$15239,2,FALSE))-B1740),C1739)</f>
        <v>1.5899999999999999</v>
      </c>
      <c r="D1740" s="98">
        <f>AVERAGE(C$10:C1740)</f>
        <v>0.61354708261120972</v>
      </c>
      <c r="E1740" s="2"/>
      <c r="G1740" s="23"/>
    </row>
    <row r="1741" spans="1:7" customFormat="1">
      <c r="A1741" s="4">
        <v>24379</v>
      </c>
      <c r="B1741">
        <v>5.75</v>
      </c>
      <c r="C1741">
        <f>IFERROR(((VLOOKUP(A1741,'Interest Rates-10yr'!$A$9:$C$15239,2,FALSE))-B1741),C1740)</f>
        <v>-0.75999999999999979</v>
      </c>
      <c r="D1741" s="98">
        <f>AVERAGE(C$10:C1741)</f>
        <v>0.61275404157044111</v>
      </c>
      <c r="E1741" s="2"/>
      <c r="G1741" s="23"/>
    </row>
    <row r="1742" spans="1:7" customFormat="1">
      <c r="A1742" s="4">
        <v>24380</v>
      </c>
      <c r="B1742">
        <v>5.75</v>
      </c>
      <c r="C1742">
        <f>IFERROR(((VLOOKUP(A1742,'Interest Rates-10yr'!$A$9:$C$15239,2,FALSE))-B1742),C1741)</f>
        <v>-0.73000000000000043</v>
      </c>
      <c r="D1742" s="98">
        <f>AVERAGE(C$10:C1742)</f>
        <v>0.61197922677438199</v>
      </c>
      <c r="E1742" s="2"/>
      <c r="G1742" s="23"/>
    </row>
    <row r="1743" spans="1:7" customFormat="1">
      <c r="A1743" s="4">
        <v>24381</v>
      </c>
      <c r="B1743">
        <v>5.75</v>
      </c>
      <c r="C1743">
        <f>IFERROR(((VLOOKUP(A1743,'Interest Rates-10yr'!$A$9:$C$15239,2,FALSE))-B1743),C1742)</f>
        <v>-0.73000000000000043</v>
      </c>
      <c r="D1743" s="98">
        <f>AVERAGE(C$10:C1743)</f>
        <v>0.61120530565167475</v>
      </c>
      <c r="E1743" s="2"/>
      <c r="G1743" s="23"/>
    </row>
    <row r="1744" spans="1:7" customFormat="1">
      <c r="A1744" s="4">
        <v>24382</v>
      </c>
      <c r="B1744">
        <v>5.75</v>
      </c>
      <c r="C1744">
        <f>IFERROR(((VLOOKUP(A1744,'Interest Rates-10yr'!$A$9:$C$15239,2,FALSE))-B1744),C1743)</f>
        <v>-0.73000000000000043</v>
      </c>
      <c r="D1744" s="98">
        <f>AVERAGE(C$10:C1744)</f>
        <v>0.61043227665706279</v>
      </c>
      <c r="E1744" s="2"/>
      <c r="G1744" s="23"/>
    </row>
    <row r="1745" spans="1:7" customFormat="1">
      <c r="A1745" s="4">
        <v>24383</v>
      </c>
      <c r="B1745">
        <v>6</v>
      </c>
      <c r="C1745">
        <f>IFERROR(((VLOOKUP(A1745,'Interest Rates-10yr'!$A$9:$C$15239,2,FALSE))-B1745),C1744)</f>
        <v>-0.91999999999999993</v>
      </c>
      <c r="D1745" s="98">
        <f>AVERAGE(C$10:C1745)</f>
        <v>0.60955069124424188</v>
      </c>
      <c r="E1745" s="2"/>
      <c r="G1745" s="23"/>
    </row>
    <row r="1746" spans="1:7" customFormat="1">
      <c r="A1746" s="4">
        <v>24384</v>
      </c>
      <c r="B1746">
        <v>6</v>
      </c>
      <c r="C1746">
        <f>IFERROR(((VLOOKUP(A1746,'Interest Rates-10yr'!$A$9:$C$15239,2,FALSE))-B1746),C1745)</f>
        <v>-0.94000000000000039</v>
      </c>
      <c r="D1746" s="98">
        <f>AVERAGE(C$10:C1746)</f>
        <v>0.60865860679332406</v>
      </c>
      <c r="E1746" s="2"/>
      <c r="G1746" s="23"/>
    </row>
    <row r="1747" spans="1:7" customFormat="1">
      <c r="A1747" s="4">
        <v>24385</v>
      </c>
      <c r="B1747">
        <v>6</v>
      </c>
      <c r="C1747">
        <f>IFERROR(((VLOOKUP(A1747,'Interest Rates-10yr'!$A$9:$C$15239,2,FALSE))-B1747),C1746)</f>
        <v>-0.95000000000000018</v>
      </c>
      <c r="D1747" s="98">
        <f>AVERAGE(C$10:C1747)</f>
        <v>0.60776179516686069</v>
      </c>
      <c r="E1747" s="2"/>
      <c r="G1747" s="23"/>
    </row>
    <row r="1748" spans="1:7" customFormat="1">
      <c r="A1748" s="4">
        <v>24386</v>
      </c>
      <c r="B1748">
        <v>5.75</v>
      </c>
      <c r="C1748">
        <f>IFERROR(((VLOOKUP(A1748,'Interest Rates-10yr'!$A$9:$C$15239,2,FALSE))-B1748),C1747)</f>
        <v>-0.71999999999999975</v>
      </c>
      <c r="D1748" s="98">
        <f>AVERAGE(C$10:C1748)</f>
        <v>0.60699827487061753</v>
      </c>
      <c r="E1748" s="2"/>
      <c r="G1748" s="23"/>
    </row>
    <row r="1749" spans="1:7" customFormat="1">
      <c r="A1749" s="4">
        <v>24387</v>
      </c>
      <c r="B1749">
        <v>6</v>
      </c>
      <c r="C1749">
        <f>IFERROR(((VLOOKUP(A1749,'Interest Rates-10yr'!$A$9:$C$15239,2,FALSE))-B1749),C1748)</f>
        <v>-0.98000000000000043</v>
      </c>
      <c r="D1749" s="98">
        <f>AVERAGE(C$10:C1749)</f>
        <v>0.6060862068965539</v>
      </c>
      <c r="E1749" s="2"/>
      <c r="G1749" s="23"/>
    </row>
    <row r="1750" spans="1:7" customFormat="1">
      <c r="A1750" s="4">
        <v>24388</v>
      </c>
      <c r="B1750">
        <v>6</v>
      </c>
      <c r="C1750">
        <f>IFERROR(((VLOOKUP(A1750,'Interest Rates-10yr'!$A$9:$C$15239,2,FALSE))-B1750),C1749)</f>
        <v>-0.98000000000000043</v>
      </c>
      <c r="D1750" s="98">
        <f>AVERAGE(C$10:C1750)</f>
        <v>0.60517518667432724</v>
      </c>
      <c r="E1750" s="2"/>
      <c r="G1750" s="23"/>
    </row>
    <row r="1751" spans="1:7" customFormat="1">
      <c r="A1751" s="4">
        <v>24389</v>
      </c>
      <c r="B1751">
        <v>6</v>
      </c>
      <c r="C1751">
        <f>IFERROR(((VLOOKUP(A1751,'Interest Rates-10yr'!$A$9:$C$15239,2,FALSE))-B1751),C1750)</f>
        <v>-0.98000000000000043</v>
      </c>
      <c r="D1751" s="98">
        <f>AVERAGE(C$10:C1751)</f>
        <v>0.60426521239954289</v>
      </c>
      <c r="E1751" s="2"/>
      <c r="G1751" s="23"/>
    </row>
    <row r="1752" spans="1:7" customFormat="1">
      <c r="A1752" s="4">
        <v>24390</v>
      </c>
      <c r="B1752">
        <v>5.25</v>
      </c>
      <c r="C1752">
        <f>IFERROR(((VLOOKUP(A1752,'Interest Rates-10yr'!$A$9:$C$15239,2,FALSE))-B1752),C1751)</f>
        <v>-0.20000000000000018</v>
      </c>
      <c r="D1752" s="98">
        <f>AVERAGE(C$10:C1752)</f>
        <v>0.60380378657487299</v>
      </c>
      <c r="E1752" s="2"/>
      <c r="G1752" s="23"/>
    </row>
    <row r="1753" spans="1:7" customFormat="1">
      <c r="A1753" s="4">
        <v>24391</v>
      </c>
      <c r="B1753">
        <v>4.75</v>
      </c>
      <c r="C1753">
        <f>IFERROR(((VLOOKUP(A1753,'Interest Rates-10yr'!$A$9:$C$15239,2,FALSE))-B1753),C1752)</f>
        <v>0.29999999999999982</v>
      </c>
      <c r="D1753" s="98">
        <f>AVERAGE(C$10:C1753)</f>
        <v>0.60362958715596537</v>
      </c>
      <c r="E1753" s="2"/>
      <c r="G1753" s="23"/>
    </row>
    <row r="1754" spans="1:7" customFormat="1">
      <c r="A1754" s="4">
        <v>24392</v>
      </c>
      <c r="B1754">
        <v>4.75</v>
      </c>
      <c r="C1754">
        <f>IFERROR(((VLOOKUP(A1754,'Interest Rates-10yr'!$A$9:$C$15239,2,FALSE))-B1754),C1753)</f>
        <v>0.29999999999999982</v>
      </c>
      <c r="D1754" s="98">
        <f>AVERAGE(C$10:C1754)</f>
        <v>0.60345558739255223</v>
      </c>
      <c r="E1754" s="2"/>
      <c r="G1754" s="23"/>
    </row>
    <row r="1755" spans="1:7" customFormat="1">
      <c r="A1755" s="4">
        <v>24393</v>
      </c>
      <c r="B1755">
        <v>5.75</v>
      </c>
      <c r="C1755">
        <f>IFERROR(((VLOOKUP(A1755,'Interest Rates-10yr'!$A$9:$C$15239,2,FALSE))-B1755),C1754)</f>
        <v>-0.67999999999999972</v>
      </c>
      <c r="D1755" s="98">
        <f>AVERAGE(C$10:C1755)</f>
        <v>0.60272050400916588</v>
      </c>
      <c r="E1755" s="2"/>
      <c r="G1755" s="23"/>
    </row>
    <row r="1756" spans="1:7" customFormat="1">
      <c r="A1756" s="4">
        <v>24394</v>
      </c>
      <c r="B1756">
        <v>6</v>
      </c>
      <c r="C1756">
        <f>IFERROR(((VLOOKUP(A1756,'Interest Rates-10yr'!$A$9:$C$15239,2,FALSE))-B1756),C1755)</f>
        <v>-0.94000000000000039</v>
      </c>
      <c r="D1756" s="98">
        <f>AVERAGE(C$10:C1756)</f>
        <v>0.60183743560389436</v>
      </c>
      <c r="E1756" s="2"/>
      <c r="G1756" s="23"/>
    </row>
    <row r="1757" spans="1:7" customFormat="1">
      <c r="A1757" s="4">
        <v>24395</v>
      </c>
      <c r="B1757">
        <v>6</v>
      </c>
      <c r="C1757">
        <f>IFERROR(((VLOOKUP(A1757,'Interest Rates-10yr'!$A$9:$C$15239,2,FALSE))-B1757),C1756)</f>
        <v>-0.94000000000000039</v>
      </c>
      <c r="D1757" s="98">
        <f>AVERAGE(C$10:C1757)</f>
        <v>0.60095537757437267</v>
      </c>
      <c r="E1757" s="2"/>
      <c r="G1757" s="23"/>
    </row>
    <row r="1758" spans="1:7" customFormat="1">
      <c r="A1758" s="4">
        <v>24396</v>
      </c>
      <c r="B1758">
        <v>6</v>
      </c>
      <c r="C1758">
        <f>IFERROR(((VLOOKUP(A1758,'Interest Rates-10yr'!$A$9:$C$15239,2,FALSE))-B1758),C1757)</f>
        <v>-0.94000000000000039</v>
      </c>
      <c r="D1758" s="98">
        <f>AVERAGE(C$10:C1758)</f>
        <v>0.6000743281875377</v>
      </c>
      <c r="E1758" s="2"/>
      <c r="G1758" s="23"/>
    </row>
    <row r="1759" spans="1:7" customFormat="1">
      <c r="A1759" s="4">
        <v>24397</v>
      </c>
      <c r="B1759">
        <v>5.75</v>
      </c>
      <c r="C1759">
        <f>IFERROR(((VLOOKUP(A1759,'Interest Rates-10yr'!$A$9:$C$15239,2,FALSE))-B1759),C1758)</f>
        <v>-0.71</v>
      </c>
      <c r="D1759" s="98">
        <f>AVERAGE(C$10:C1759)</f>
        <v>0.59932571428571624</v>
      </c>
      <c r="E1759" s="2"/>
      <c r="G1759" s="23"/>
    </row>
    <row r="1760" spans="1:7" customFormat="1">
      <c r="A1760" s="4">
        <v>24398</v>
      </c>
      <c r="B1760">
        <v>5</v>
      </c>
      <c r="C1760">
        <f>IFERROR(((VLOOKUP(A1760,'Interest Rates-10yr'!$A$9:$C$15239,2,FALSE))-B1760),C1759)</f>
        <v>-9.9999999999997868E-3</v>
      </c>
      <c r="D1760" s="98">
        <f>AVERAGE(C$10:C1760)</f>
        <v>0.59897772701313723</v>
      </c>
      <c r="E1760" s="2"/>
      <c r="G1760" s="23"/>
    </row>
    <row r="1761" spans="1:7" customFormat="1">
      <c r="A1761" s="4">
        <v>24399</v>
      </c>
      <c r="B1761">
        <v>5</v>
      </c>
      <c r="C1761">
        <f>IFERROR(((VLOOKUP(A1761,'Interest Rates-10yr'!$A$9:$C$15239,2,FALSE))-B1761),C1760)</f>
        <v>0</v>
      </c>
      <c r="D1761" s="98">
        <f>AVERAGE(C$10:C1761)</f>
        <v>0.59863584474886034</v>
      </c>
      <c r="E1761" s="2"/>
      <c r="G1761" s="23"/>
    </row>
    <row r="1762" spans="1:7" customFormat="1">
      <c r="A1762" s="4">
        <v>24400</v>
      </c>
      <c r="B1762">
        <v>5.75</v>
      </c>
      <c r="C1762">
        <f>IFERROR(((VLOOKUP(A1762,'Interest Rates-10yr'!$A$9:$C$15239,2,FALSE))-B1762),C1761)</f>
        <v>-0.73000000000000043</v>
      </c>
      <c r="D1762" s="98">
        <f>AVERAGE(C$10:C1762)</f>
        <v>0.597877923559614</v>
      </c>
      <c r="E1762" s="2"/>
      <c r="G1762" s="23"/>
    </row>
    <row r="1763" spans="1:7" customFormat="1">
      <c r="A1763" s="4">
        <v>24401</v>
      </c>
      <c r="B1763">
        <v>5.25</v>
      </c>
      <c r="C1763">
        <f>IFERROR(((VLOOKUP(A1763,'Interest Rates-10yr'!$A$9:$C$15239,2,FALSE))-B1763),C1762)</f>
        <v>-0.30999999999999961</v>
      </c>
      <c r="D1763" s="98">
        <f>AVERAGE(C$10:C1763)</f>
        <v>0.59736031927024136</v>
      </c>
      <c r="E1763" s="2"/>
      <c r="G1763" s="23"/>
    </row>
    <row r="1764" spans="1:7" customFormat="1">
      <c r="A1764" s="4">
        <v>24402</v>
      </c>
      <c r="B1764">
        <v>5.25</v>
      </c>
      <c r="C1764">
        <f>IFERROR(((VLOOKUP(A1764,'Interest Rates-10yr'!$A$9:$C$15239,2,FALSE))-B1764),C1763)</f>
        <v>-0.30999999999999961</v>
      </c>
      <c r="D1764" s="98">
        <f>AVERAGE(C$10:C1764)</f>
        <v>0.59684330484330683</v>
      </c>
      <c r="E1764" s="2"/>
      <c r="G1764" s="23"/>
    </row>
    <row r="1765" spans="1:7" customFormat="1">
      <c r="A1765" s="4">
        <v>24403</v>
      </c>
      <c r="B1765">
        <v>5.25</v>
      </c>
      <c r="C1765">
        <f>IFERROR(((VLOOKUP(A1765,'Interest Rates-10yr'!$A$9:$C$15239,2,FALSE))-B1765),C1764)</f>
        <v>-0.30999999999999961</v>
      </c>
      <c r="D1765" s="98">
        <f>AVERAGE(C$10:C1765)</f>
        <v>0.59632687927107264</v>
      </c>
      <c r="E1765" s="2"/>
      <c r="G1765" s="23"/>
    </row>
    <row r="1766" spans="1:7" customFormat="1">
      <c r="A1766" s="4">
        <v>24404</v>
      </c>
      <c r="B1766">
        <v>5.5</v>
      </c>
      <c r="C1766">
        <f>IFERROR(((VLOOKUP(A1766,'Interest Rates-10yr'!$A$9:$C$15239,2,FALSE))-B1766),C1765)</f>
        <v>-0.55999999999999961</v>
      </c>
      <c r="D1766" s="98">
        <f>AVERAGE(C$10:C1766)</f>
        <v>0.59566875355720184</v>
      </c>
      <c r="E1766" s="2"/>
      <c r="G1766" s="23"/>
    </row>
    <row r="1767" spans="1:7" customFormat="1">
      <c r="A1767" s="4">
        <v>24405</v>
      </c>
      <c r="B1767">
        <v>4</v>
      </c>
      <c r="C1767">
        <f>IFERROR(((VLOOKUP(A1767,'Interest Rates-10yr'!$A$9:$C$15239,2,FALSE))-B1767),C1766)</f>
        <v>0.94000000000000039</v>
      </c>
      <c r="D1767" s="98">
        <f>AVERAGE(C$10:C1767)</f>
        <v>0.59586461888509878</v>
      </c>
      <c r="E1767" s="2"/>
      <c r="G1767" s="23"/>
    </row>
    <row r="1768" spans="1:7" customFormat="1">
      <c r="A1768" s="4">
        <v>24406</v>
      </c>
      <c r="B1768">
        <v>4.25</v>
      </c>
      <c r="C1768">
        <f>IFERROR(((VLOOKUP(A1768,'Interest Rates-10yr'!$A$9:$C$15239,2,FALSE))-B1768),C1767)</f>
        <v>0.71</v>
      </c>
      <c r="D1768" s="98">
        <f>AVERAGE(C$10:C1768)</f>
        <v>0.59592950540079803</v>
      </c>
      <c r="E1768" s="2"/>
      <c r="G1768" s="23"/>
    </row>
    <row r="1769" spans="1:7" customFormat="1">
      <c r="A1769" s="4">
        <v>24407</v>
      </c>
      <c r="B1769">
        <v>5.75</v>
      </c>
      <c r="C1769">
        <f>IFERROR(((VLOOKUP(A1769,'Interest Rates-10yr'!$A$9:$C$15239,2,FALSE))-B1769),C1768)</f>
        <v>-0.75999999999999979</v>
      </c>
      <c r="D1769" s="98">
        <f>AVERAGE(C$10:C1769)</f>
        <v>0.59515909090909302</v>
      </c>
      <c r="E1769" s="2"/>
      <c r="G1769" s="23"/>
    </row>
    <row r="1770" spans="1:7" customFormat="1">
      <c r="A1770" s="4">
        <v>24408</v>
      </c>
      <c r="B1770">
        <v>5.75</v>
      </c>
      <c r="C1770">
        <f>IFERROR(((VLOOKUP(A1770,'Interest Rates-10yr'!$A$9:$C$15239,2,FALSE))-B1770),C1769)</f>
        <v>-0.78000000000000025</v>
      </c>
      <c r="D1770" s="98">
        <f>AVERAGE(C$10:C1770)</f>
        <v>0.59437819420783855</v>
      </c>
      <c r="E1770" s="2"/>
      <c r="G1770" s="23"/>
    </row>
    <row r="1771" spans="1:7" customFormat="1">
      <c r="A1771" s="4">
        <v>24409</v>
      </c>
      <c r="B1771">
        <v>5.75</v>
      </c>
      <c r="C1771">
        <f>IFERROR(((VLOOKUP(A1771,'Interest Rates-10yr'!$A$9:$C$15239,2,FALSE))-B1771),C1770)</f>
        <v>-0.78000000000000025</v>
      </c>
      <c r="D1771" s="98">
        <f>AVERAGE(C$10:C1771)</f>
        <v>0.5935981838819544</v>
      </c>
      <c r="E1771" s="2"/>
      <c r="G1771" s="23"/>
    </row>
    <row r="1772" spans="1:7" customFormat="1">
      <c r="A1772" s="4">
        <v>24410</v>
      </c>
      <c r="B1772">
        <v>5.75</v>
      </c>
      <c r="C1772">
        <f>IFERROR(((VLOOKUP(A1772,'Interest Rates-10yr'!$A$9:$C$15239,2,FALSE))-B1772),C1771)</f>
        <v>-0.78000000000000025</v>
      </c>
      <c r="D1772" s="98">
        <f>AVERAGE(C$10:C1772)</f>
        <v>0.59281905842314453</v>
      </c>
      <c r="E1772" s="2"/>
      <c r="G1772" s="23"/>
    </row>
    <row r="1773" spans="1:7" customFormat="1">
      <c r="A1773" s="4">
        <v>24411</v>
      </c>
      <c r="B1773">
        <v>5.75</v>
      </c>
      <c r="C1773">
        <f>IFERROR(((VLOOKUP(A1773,'Interest Rates-10yr'!$A$9:$C$15239,2,FALSE))-B1773),C1772)</f>
        <v>-0.78000000000000025</v>
      </c>
      <c r="D1773" s="98">
        <f>AVERAGE(C$10:C1773)</f>
        <v>0.59204081632653272</v>
      </c>
      <c r="E1773" s="2"/>
      <c r="G1773" s="23"/>
    </row>
    <row r="1774" spans="1:7" customFormat="1">
      <c r="A1774" s="4">
        <v>24412</v>
      </c>
      <c r="B1774">
        <v>6</v>
      </c>
      <c r="C1774">
        <f>IFERROR(((VLOOKUP(A1774,'Interest Rates-10yr'!$A$9:$C$15239,2,FALSE))-B1774),C1773)</f>
        <v>-1.0099999999999998</v>
      </c>
      <c r="D1774" s="98">
        <f>AVERAGE(C$10:C1774)</f>
        <v>0.5911331444759228</v>
      </c>
      <c r="E1774" s="2"/>
      <c r="G1774" s="23"/>
    </row>
    <row r="1775" spans="1:7" customFormat="1">
      <c r="A1775" s="4">
        <v>24413</v>
      </c>
      <c r="B1775">
        <v>6.25</v>
      </c>
      <c r="C1775">
        <f>IFERROR(((VLOOKUP(A1775,'Interest Rates-10yr'!$A$9:$C$15239,2,FALSE))-B1775),C1774)</f>
        <v>-1.21</v>
      </c>
      <c r="D1775" s="98">
        <f>AVERAGE(C$10:C1775)</f>
        <v>0.59011325028312778</v>
      </c>
      <c r="E1775" s="2"/>
      <c r="G1775" s="23"/>
    </row>
    <row r="1776" spans="1:7" customFormat="1">
      <c r="A1776" s="4">
        <v>24414</v>
      </c>
      <c r="B1776">
        <v>6</v>
      </c>
      <c r="C1776">
        <f>IFERROR(((VLOOKUP(A1776,'Interest Rates-10yr'!$A$9:$C$15239,2,FALSE))-B1776),C1775)</f>
        <v>-0.94000000000000039</v>
      </c>
      <c r="D1776" s="98">
        <f>AVERAGE(C$10:C1776)</f>
        <v>0.58924731182795909</v>
      </c>
      <c r="E1776" s="2"/>
      <c r="G1776" s="23"/>
    </row>
    <row r="1777" spans="1:7" customFormat="1">
      <c r="A1777" s="4">
        <v>24415</v>
      </c>
      <c r="B1777">
        <v>6</v>
      </c>
      <c r="C1777">
        <f>IFERROR(((VLOOKUP(A1777,'Interest Rates-10yr'!$A$9:$C$15239,2,FALSE))-B1777),C1776)</f>
        <v>-0.88999999999999968</v>
      </c>
      <c r="D1777" s="98">
        <f>AVERAGE(C$10:C1777)</f>
        <v>0.58841063348416489</v>
      </c>
      <c r="E1777" s="2"/>
      <c r="G1777" s="23"/>
    </row>
    <row r="1778" spans="1:7" customFormat="1">
      <c r="A1778" s="4">
        <v>24416</v>
      </c>
      <c r="B1778">
        <v>6</v>
      </c>
      <c r="C1778">
        <f>IFERROR(((VLOOKUP(A1778,'Interest Rates-10yr'!$A$9:$C$15239,2,FALSE))-B1778),C1777)</f>
        <v>-0.88999999999999968</v>
      </c>
      <c r="D1778" s="98">
        <f>AVERAGE(C$10:C1778)</f>
        <v>0.58757490107405508</v>
      </c>
      <c r="E1778" s="2"/>
      <c r="G1778" s="23"/>
    </row>
    <row r="1779" spans="1:7" customFormat="1">
      <c r="A1779" s="4">
        <v>24417</v>
      </c>
      <c r="B1779">
        <v>6</v>
      </c>
      <c r="C1779">
        <f>IFERROR(((VLOOKUP(A1779,'Interest Rates-10yr'!$A$9:$C$15239,2,FALSE))-B1779),C1778)</f>
        <v>-0.88999999999999968</v>
      </c>
      <c r="D1779" s="98">
        <f>AVERAGE(C$10:C1779)</f>
        <v>0.58674011299435225</v>
      </c>
      <c r="E1779" s="2"/>
      <c r="G1779" s="23"/>
    </row>
    <row r="1780" spans="1:7" customFormat="1">
      <c r="A1780" s="4">
        <v>24418</v>
      </c>
      <c r="B1780">
        <v>5.75</v>
      </c>
      <c r="C1780">
        <f>IFERROR(((VLOOKUP(A1780,'Interest Rates-10yr'!$A$9:$C$15239,2,FALSE))-B1780),C1779)</f>
        <v>-0.63999999999999968</v>
      </c>
      <c r="D1780" s="98">
        <f>AVERAGE(C$10:C1780)</f>
        <v>0.5860474308300414</v>
      </c>
      <c r="E1780" s="2"/>
      <c r="G1780" s="23"/>
    </row>
    <row r="1781" spans="1:7" customFormat="1">
      <c r="A1781" s="4">
        <v>24419</v>
      </c>
      <c r="B1781">
        <v>5.5</v>
      </c>
      <c r="C1781">
        <f>IFERROR(((VLOOKUP(A1781,'Interest Rates-10yr'!$A$9:$C$15239,2,FALSE))-B1781),C1780)</f>
        <v>-0.63999999999999968</v>
      </c>
      <c r="D1781" s="98">
        <f>AVERAGE(C$10:C1781)</f>
        <v>0.58535553047404243</v>
      </c>
      <c r="E1781" s="2"/>
      <c r="G1781" s="23"/>
    </row>
    <row r="1782" spans="1:7" customFormat="1">
      <c r="A1782" s="4">
        <v>24420</v>
      </c>
      <c r="B1782">
        <v>5.5</v>
      </c>
      <c r="C1782">
        <f>IFERROR(((VLOOKUP(A1782,'Interest Rates-10yr'!$A$9:$C$15239,2,FALSE))-B1782),C1781)</f>
        <v>-0.37999999999999989</v>
      </c>
      <c r="D1782" s="98">
        <f>AVERAGE(C$10:C1782)</f>
        <v>0.58481105470953365</v>
      </c>
      <c r="E1782" s="2"/>
      <c r="G1782" s="23"/>
    </row>
    <row r="1783" spans="1:7" customFormat="1">
      <c r="A1783" s="4">
        <v>24421</v>
      </c>
      <c r="B1783">
        <v>6</v>
      </c>
      <c r="C1783">
        <f>IFERROR(((VLOOKUP(A1783,'Interest Rates-10yr'!$A$9:$C$15239,2,FALSE))-B1783),C1782)</f>
        <v>-0.83000000000000007</v>
      </c>
      <c r="D1783" s="98">
        <f>AVERAGE(C$10:C1783)</f>
        <v>0.58401352874859258</v>
      </c>
      <c r="E1783" s="2"/>
      <c r="G1783" s="23"/>
    </row>
    <row r="1784" spans="1:7" customFormat="1">
      <c r="A1784" s="4">
        <v>24422</v>
      </c>
      <c r="B1784">
        <v>6</v>
      </c>
      <c r="C1784">
        <f>IFERROR(((VLOOKUP(A1784,'Interest Rates-10yr'!$A$9:$C$15239,2,FALSE))-B1784),C1783)</f>
        <v>-0.83000000000000007</v>
      </c>
      <c r="D1784" s="98">
        <f>AVERAGE(C$10:C1784)</f>
        <v>0.5832169014084525</v>
      </c>
      <c r="E1784" s="2"/>
      <c r="G1784" s="23"/>
    </row>
    <row r="1785" spans="1:7" customFormat="1">
      <c r="A1785" s="4">
        <v>24423</v>
      </c>
      <c r="B1785">
        <v>6</v>
      </c>
      <c r="C1785">
        <f>IFERROR(((VLOOKUP(A1785,'Interest Rates-10yr'!$A$9:$C$15239,2,FALSE))-B1785),C1784)</f>
        <v>-0.83000000000000007</v>
      </c>
      <c r="D1785" s="98">
        <f>AVERAGE(C$10:C1785)</f>
        <v>0.58242117117117298</v>
      </c>
      <c r="E1785" s="2"/>
      <c r="G1785" s="23"/>
    </row>
    <row r="1786" spans="1:7" customFormat="1">
      <c r="A1786" s="4">
        <v>24424</v>
      </c>
      <c r="B1786">
        <v>6</v>
      </c>
      <c r="C1786">
        <f>IFERROR(((VLOOKUP(A1786,'Interest Rates-10yr'!$A$9:$C$15239,2,FALSE))-B1786),C1785)</f>
        <v>-0.83000000000000007</v>
      </c>
      <c r="D1786" s="98">
        <f>AVERAGE(C$10:C1786)</f>
        <v>0.58162633652223039</v>
      </c>
      <c r="E1786" s="2"/>
      <c r="G1786" s="23"/>
    </row>
    <row r="1787" spans="1:7" customFormat="1">
      <c r="A1787" s="4">
        <v>24425</v>
      </c>
      <c r="B1787">
        <v>5.75</v>
      </c>
      <c r="C1787">
        <f>IFERROR(((VLOOKUP(A1787,'Interest Rates-10yr'!$A$9:$C$15239,2,FALSE))-B1787),C1786)</f>
        <v>-0.55999999999999961</v>
      </c>
      <c r="D1787" s="98">
        <f>AVERAGE(C$10:C1787)</f>
        <v>0.58098425196850589</v>
      </c>
      <c r="E1787" s="2"/>
      <c r="G1787" s="23"/>
    </row>
    <row r="1788" spans="1:7" customFormat="1">
      <c r="A1788" s="4">
        <v>24426</v>
      </c>
      <c r="B1788">
        <v>6</v>
      </c>
      <c r="C1788">
        <f>IFERROR(((VLOOKUP(A1788,'Interest Rates-10yr'!$A$9:$C$15239,2,FALSE))-B1788),C1787)</f>
        <v>-0.79</v>
      </c>
      <c r="D1788" s="98">
        <f>AVERAGE(C$10:C1788)</f>
        <v>0.58021360314783776</v>
      </c>
      <c r="E1788" s="2"/>
      <c r="G1788" s="23"/>
    </row>
    <row r="1789" spans="1:7" customFormat="1">
      <c r="A1789" s="4">
        <v>24427</v>
      </c>
      <c r="B1789">
        <v>6</v>
      </c>
      <c r="C1789">
        <f>IFERROR(((VLOOKUP(A1789,'Interest Rates-10yr'!$A$9:$C$15239,2,FALSE))-B1789),C1788)</f>
        <v>-0.78000000000000025</v>
      </c>
      <c r="D1789" s="98">
        <f>AVERAGE(C$10:C1789)</f>
        <v>0.57944943820224915</v>
      </c>
      <c r="E1789" s="2"/>
      <c r="G1789" s="23"/>
    </row>
    <row r="1790" spans="1:7" customFormat="1">
      <c r="A1790" s="4">
        <v>24428</v>
      </c>
      <c r="B1790">
        <v>5.75</v>
      </c>
      <c r="C1790">
        <f>IFERROR(((VLOOKUP(A1790,'Interest Rates-10yr'!$A$9:$C$15239,2,FALSE))-B1790),C1789)</f>
        <v>-0.51999999999999957</v>
      </c>
      <c r="D1790" s="98">
        <f>AVERAGE(C$10:C1790)</f>
        <v>0.57883211678832314</v>
      </c>
      <c r="E1790" s="2"/>
      <c r="G1790" s="23"/>
    </row>
    <row r="1791" spans="1:7" customFormat="1">
      <c r="A1791" s="4">
        <v>24429</v>
      </c>
      <c r="B1791">
        <v>5.5</v>
      </c>
      <c r="C1791">
        <f>IFERROR(((VLOOKUP(A1791,'Interest Rates-10yr'!$A$9:$C$15239,2,FALSE))-B1791),C1790)</f>
        <v>-0.28000000000000025</v>
      </c>
      <c r="D1791" s="98">
        <f>AVERAGE(C$10:C1791)</f>
        <v>0.57835016835017028</v>
      </c>
      <c r="E1791" s="2"/>
      <c r="G1791" s="23"/>
    </row>
    <row r="1792" spans="1:7" customFormat="1">
      <c r="A1792" s="4">
        <v>24430</v>
      </c>
      <c r="B1792">
        <v>5.5</v>
      </c>
      <c r="C1792">
        <f>IFERROR(((VLOOKUP(A1792,'Interest Rates-10yr'!$A$9:$C$15239,2,FALSE))-B1792),C1791)</f>
        <v>-0.28000000000000025</v>
      </c>
      <c r="D1792" s="98">
        <f>AVERAGE(C$10:C1792)</f>
        <v>0.57786876051598635</v>
      </c>
      <c r="E1792" s="2"/>
      <c r="G1792" s="23"/>
    </row>
    <row r="1793" spans="1:7" customFormat="1">
      <c r="A1793" s="4">
        <v>24431</v>
      </c>
      <c r="B1793">
        <v>5.5</v>
      </c>
      <c r="C1793">
        <f>IFERROR(((VLOOKUP(A1793,'Interest Rates-10yr'!$A$9:$C$15239,2,FALSE))-B1793),C1792)</f>
        <v>-0.28000000000000025</v>
      </c>
      <c r="D1793" s="98">
        <f>AVERAGE(C$10:C1793)</f>
        <v>0.57738789237668364</v>
      </c>
      <c r="E1793" s="2"/>
      <c r="G1793" s="23"/>
    </row>
    <row r="1794" spans="1:7" customFormat="1">
      <c r="A1794" s="4">
        <v>24432</v>
      </c>
      <c r="B1794">
        <v>5.5</v>
      </c>
      <c r="C1794">
        <f>IFERROR(((VLOOKUP(A1794,'Interest Rates-10yr'!$A$9:$C$15239,2,FALSE))-B1794),C1793)</f>
        <v>-0.33000000000000007</v>
      </c>
      <c r="D1794" s="98">
        <f>AVERAGE(C$10:C1794)</f>
        <v>0.57687955182073036</v>
      </c>
      <c r="E1794" s="2"/>
      <c r="G1794" s="23"/>
    </row>
    <row r="1795" spans="1:7" customFormat="1">
      <c r="A1795" s="4">
        <v>24433</v>
      </c>
      <c r="B1795">
        <v>5.25</v>
      </c>
      <c r="C1795">
        <f>IFERROR(((VLOOKUP(A1795,'Interest Rates-10yr'!$A$9:$C$15239,2,FALSE))-B1795),C1794)</f>
        <v>-4.9999999999999822E-2</v>
      </c>
      <c r="D1795" s="98">
        <f>AVERAGE(C$10:C1795)</f>
        <v>0.57652855543113313</v>
      </c>
      <c r="E1795" s="2"/>
      <c r="G1795" s="23"/>
    </row>
    <row r="1796" spans="1:7" customFormat="1">
      <c r="A1796" s="4">
        <v>24434</v>
      </c>
      <c r="B1796">
        <v>5.5</v>
      </c>
      <c r="C1796">
        <f>IFERROR(((VLOOKUP(A1796,'Interest Rates-10yr'!$A$9:$C$15239,2,FALSE))-B1796),C1795)</f>
        <v>-0.28000000000000025</v>
      </c>
      <c r="D1796" s="98">
        <f>AVERAGE(C$10:C1796)</f>
        <v>0.57604924454393047</v>
      </c>
      <c r="E1796" s="2"/>
      <c r="G1796" s="23"/>
    </row>
    <row r="1797" spans="1:7" customFormat="1">
      <c r="A1797" s="4">
        <v>24435</v>
      </c>
      <c r="B1797">
        <v>5.5</v>
      </c>
      <c r="C1797">
        <f>IFERROR(((VLOOKUP(A1797,'Interest Rates-10yr'!$A$9:$C$15239,2,FALSE))-B1797),C1796)</f>
        <v>-0.28000000000000025</v>
      </c>
      <c r="D1797" s="98">
        <f>AVERAGE(C$10:C1797)</f>
        <v>0.57557046979865978</v>
      </c>
      <c r="E1797" s="2"/>
      <c r="G1797" s="23"/>
    </row>
    <row r="1798" spans="1:7" customFormat="1">
      <c r="A1798" s="4">
        <v>24436</v>
      </c>
      <c r="B1798">
        <v>5.75</v>
      </c>
      <c r="C1798">
        <f>IFERROR(((VLOOKUP(A1798,'Interest Rates-10yr'!$A$9:$C$15239,2,FALSE))-B1798),C1797)</f>
        <v>-0.51999999999999957</v>
      </c>
      <c r="D1798" s="98">
        <f>AVERAGE(C$10:C1798)</f>
        <v>0.57495807713806801</v>
      </c>
      <c r="E1798" s="2"/>
      <c r="G1798" s="23"/>
    </row>
    <row r="1799" spans="1:7" customFormat="1">
      <c r="A1799" s="4">
        <v>24437</v>
      </c>
      <c r="B1799">
        <v>5.75</v>
      </c>
      <c r="C1799">
        <f>IFERROR(((VLOOKUP(A1799,'Interest Rates-10yr'!$A$9:$C$15239,2,FALSE))-B1799),C1798)</f>
        <v>-0.51999999999999957</v>
      </c>
      <c r="D1799" s="98">
        <f>AVERAGE(C$10:C1799)</f>
        <v>0.57434636871508593</v>
      </c>
      <c r="E1799" s="2"/>
      <c r="G1799" s="23"/>
    </row>
    <row r="1800" spans="1:7" customFormat="1">
      <c r="A1800" s="4">
        <v>24438</v>
      </c>
      <c r="B1800">
        <v>5.75</v>
      </c>
      <c r="C1800">
        <f>IFERROR(((VLOOKUP(A1800,'Interest Rates-10yr'!$A$9:$C$15239,2,FALSE))-B1800),C1799)</f>
        <v>-0.51999999999999957</v>
      </c>
      <c r="D1800" s="98">
        <f>AVERAGE(C$10:C1800)</f>
        <v>0.57373534338358667</v>
      </c>
      <c r="E1800" s="2"/>
      <c r="G1800" s="23"/>
    </row>
    <row r="1801" spans="1:7" customFormat="1">
      <c r="A1801" s="4">
        <v>24439</v>
      </c>
      <c r="B1801">
        <v>6</v>
      </c>
      <c r="C1801">
        <f>IFERROR(((VLOOKUP(A1801,'Interest Rates-10yr'!$A$9:$C$15239,2,FALSE))-B1801),C1800)</f>
        <v>-0.80999999999999961</v>
      </c>
      <c r="D1801" s="98">
        <f>AVERAGE(C$10:C1801)</f>
        <v>0.57296316964285932</v>
      </c>
      <c r="E1801" s="2"/>
      <c r="G1801" s="23"/>
    </row>
    <row r="1802" spans="1:7" customFormat="1">
      <c r="A1802" s="4">
        <v>24440</v>
      </c>
      <c r="B1802">
        <v>5</v>
      </c>
      <c r="C1802">
        <f>IFERROR(((VLOOKUP(A1802,'Interest Rates-10yr'!$A$9:$C$15239,2,FALSE))-B1802),C1801)</f>
        <v>0.15000000000000036</v>
      </c>
      <c r="D1802" s="98">
        <f>AVERAGE(C$10:C1802)</f>
        <v>0.57272727272727497</v>
      </c>
      <c r="E1802" s="2"/>
      <c r="G1802" s="23"/>
    </row>
    <row r="1803" spans="1:7" customFormat="1">
      <c r="A1803" s="4">
        <v>24441</v>
      </c>
      <c r="B1803">
        <v>5.75</v>
      </c>
      <c r="C1803">
        <f>IFERROR(((VLOOKUP(A1803,'Interest Rates-10yr'!$A$9:$C$15239,2,FALSE))-B1803),C1802)</f>
        <v>-0.62999999999999989</v>
      </c>
      <c r="D1803" s="98">
        <f>AVERAGE(C$10:C1803)</f>
        <v>0.57205685618729307</v>
      </c>
      <c r="E1803" s="2"/>
      <c r="G1803" s="23"/>
    </row>
    <row r="1804" spans="1:7" customFormat="1">
      <c r="A1804" s="4">
        <v>24442</v>
      </c>
      <c r="B1804">
        <v>5.5</v>
      </c>
      <c r="C1804">
        <f>IFERROR(((VLOOKUP(A1804,'Interest Rates-10yr'!$A$9:$C$15239,2,FALSE))-B1804),C1803)</f>
        <v>-0.41000000000000014</v>
      </c>
      <c r="D1804" s="98">
        <f>AVERAGE(C$10:C1804)</f>
        <v>0.5715097493036233</v>
      </c>
      <c r="E1804" s="2"/>
      <c r="G1804" s="23"/>
    </row>
    <row r="1805" spans="1:7" customFormat="1">
      <c r="A1805" s="4">
        <v>24443</v>
      </c>
      <c r="B1805">
        <v>5.5</v>
      </c>
      <c r="C1805">
        <f>IFERROR(((VLOOKUP(A1805,'Interest Rates-10yr'!$A$9:$C$15239,2,FALSE))-B1805),C1804)</f>
        <v>-0.46999999999999975</v>
      </c>
      <c r="D1805" s="98">
        <f>AVERAGE(C$10:C1805)</f>
        <v>0.57092984409799763</v>
      </c>
      <c r="E1805" s="2"/>
      <c r="G1805" s="23"/>
    </row>
    <row r="1806" spans="1:7" customFormat="1">
      <c r="A1806" s="4">
        <v>24444</v>
      </c>
      <c r="B1806">
        <v>5.5</v>
      </c>
      <c r="C1806">
        <f>IFERROR(((VLOOKUP(A1806,'Interest Rates-10yr'!$A$9:$C$15239,2,FALSE))-B1806),C1805)</f>
        <v>-0.46999999999999975</v>
      </c>
      <c r="D1806" s="98">
        <f>AVERAGE(C$10:C1806)</f>
        <v>0.57035058430718066</v>
      </c>
      <c r="E1806" s="2"/>
      <c r="G1806" s="23"/>
    </row>
    <row r="1807" spans="1:7" customFormat="1">
      <c r="A1807" s="4">
        <v>24445</v>
      </c>
      <c r="B1807">
        <v>5.5</v>
      </c>
      <c r="C1807">
        <f>IFERROR(((VLOOKUP(A1807,'Interest Rates-10yr'!$A$9:$C$15239,2,FALSE))-B1807),C1806)</f>
        <v>-0.46999999999999975</v>
      </c>
      <c r="D1807" s="98">
        <f>AVERAGE(C$10:C1807)</f>
        <v>0.56977196885428461</v>
      </c>
      <c r="E1807" s="2"/>
      <c r="G1807" s="23"/>
    </row>
    <row r="1808" spans="1:7" customFormat="1">
      <c r="A1808" s="4">
        <v>24446</v>
      </c>
      <c r="B1808">
        <v>5.25</v>
      </c>
      <c r="C1808">
        <f>IFERROR(((VLOOKUP(A1808,'Interest Rates-10yr'!$A$9:$C$15239,2,FALSE))-B1808),C1807)</f>
        <v>-0.19000000000000039</v>
      </c>
      <c r="D1808" s="98">
        <f>AVERAGE(C$10:C1808)</f>
        <v>0.56934963868816213</v>
      </c>
      <c r="E1808" s="2"/>
      <c r="G1808" s="23"/>
    </row>
    <row r="1809" spans="1:7" customFormat="1">
      <c r="A1809" s="4">
        <v>24447</v>
      </c>
      <c r="B1809">
        <v>5</v>
      </c>
      <c r="C1809">
        <f>IFERROR(((VLOOKUP(A1809,'Interest Rates-10yr'!$A$9:$C$15239,2,FALSE))-B1809),C1808)</f>
        <v>7.0000000000000284E-2</v>
      </c>
      <c r="D1809" s="98">
        <f>AVERAGE(C$10:C1809)</f>
        <v>0.5690722222222242</v>
      </c>
      <c r="E1809" s="2"/>
      <c r="G1809" s="23"/>
    </row>
    <row r="1810" spans="1:7" customFormat="1">
      <c r="A1810" s="4">
        <v>24448</v>
      </c>
      <c r="B1810">
        <v>5.25</v>
      </c>
      <c r="C1810">
        <f>IFERROR(((VLOOKUP(A1810,'Interest Rates-10yr'!$A$9:$C$15239,2,FALSE))-B1810),C1809)</f>
        <v>-0.17999999999999972</v>
      </c>
      <c r="D1810" s="98">
        <f>AVERAGE(C$10:C1810)</f>
        <v>0.5686563020544162</v>
      </c>
      <c r="E1810" s="2"/>
      <c r="G1810" s="23"/>
    </row>
    <row r="1811" spans="1:7" customFormat="1">
      <c r="A1811" s="4">
        <v>24449</v>
      </c>
      <c r="B1811">
        <v>5.75</v>
      </c>
      <c r="C1811">
        <f>IFERROR(((VLOOKUP(A1811,'Interest Rates-10yr'!$A$9:$C$15239,2,FALSE))-B1811),C1810)</f>
        <v>-0.65000000000000036</v>
      </c>
      <c r="D1811" s="98">
        <f>AVERAGE(C$10:C1811)</f>
        <v>0.56798002219756027</v>
      </c>
      <c r="E1811" s="2"/>
      <c r="G1811" s="23"/>
    </row>
    <row r="1812" spans="1:7" customFormat="1">
      <c r="A1812" s="4">
        <v>24450</v>
      </c>
      <c r="B1812">
        <v>5.5</v>
      </c>
      <c r="C1812">
        <f>IFERROR(((VLOOKUP(A1812,'Interest Rates-10yr'!$A$9:$C$15239,2,FALSE))-B1812),C1811)</f>
        <v>-0.45000000000000018</v>
      </c>
      <c r="D1812" s="98">
        <f>AVERAGE(C$10:C1812)</f>
        <v>0.56741541874653545</v>
      </c>
      <c r="E1812" s="2"/>
      <c r="G1812" s="23"/>
    </row>
    <row r="1813" spans="1:7" customFormat="1">
      <c r="A1813" s="4">
        <v>24451</v>
      </c>
      <c r="B1813">
        <v>5.5</v>
      </c>
      <c r="C1813">
        <f>IFERROR(((VLOOKUP(A1813,'Interest Rates-10yr'!$A$9:$C$15239,2,FALSE))-B1813),C1812)</f>
        <v>-0.45000000000000018</v>
      </c>
      <c r="D1813" s="98">
        <f>AVERAGE(C$10:C1813)</f>
        <v>0.56685144124168707</v>
      </c>
      <c r="E1813" s="2"/>
      <c r="G1813" s="23"/>
    </row>
    <row r="1814" spans="1:7" customFormat="1">
      <c r="A1814" s="4">
        <v>24452</v>
      </c>
      <c r="B1814">
        <v>5.5</v>
      </c>
      <c r="C1814">
        <f>IFERROR(((VLOOKUP(A1814,'Interest Rates-10yr'!$A$9:$C$15239,2,FALSE))-B1814),C1813)</f>
        <v>-0.45000000000000018</v>
      </c>
      <c r="D1814" s="98">
        <f>AVERAGE(C$10:C1814)</f>
        <v>0.56628808864266111</v>
      </c>
      <c r="E1814" s="2"/>
      <c r="G1814" s="23"/>
    </row>
    <row r="1815" spans="1:7" customFormat="1">
      <c r="A1815" s="4">
        <v>24453</v>
      </c>
      <c r="B1815">
        <v>5.5</v>
      </c>
      <c r="C1815">
        <f>IFERROR(((VLOOKUP(A1815,'Interest Rates-10yr'!$A$9:$C$15239,2,FALSE))-B1815),C1814)</f>
        <v>-0.57000000000000028</v>
      </c>
      <c r="D1815" s="98">
        <f>AVERAGE(C$10:C1815)</f>
        <v>0.56565891472868401</v>
      </c>
      <c r="E1815" s="2"/>
      <c r="G1815" s="23"/>
    </row>
    <row r="1816" spans="1:7" customFormat="1">
      <c r="A1816" s="4">
        <v>24454</v>
      </c>
      <c r="B1816">
        <v>5.25</v>
      </c>
      <c r="C1816">
        <f>IFERROR(((VLOOKUP(A1816,'Interest Rates-10yr'!$A$9:$C$15239,2,FALSE))-B1816),C1815)</f>
        <v>-0.38999999999999968</v>
      </c>
      <c r="D1816" s="98">
        <f>AVERAGE(C$10:C1816)</f>
        <v>0.56513004980631065</v>
      </c>
      <c r="E1816" s="2"/>
      <c r="G1816" s="23"/>
    </row>
    <row r="1817" spans="1:7" customFormat="1">
      <c r="A1817" s="4">
        <v>24455</v>
      </c>
      <c r="B1817">
        <v>5</v>
      </c>
      <c r="C1817">
        <f>IFERROR(((VLOOKUP(A1817,'Interest Rates-10yr'!$A$9:$C$15239,2,FALSE))-B1817),C1816)</f>
        <v>-0.16999999999999993</v>
      </c>
      <c r="D1817" s="98">
        <f>AVERAGE(C$10:C1817)</f>
        <v>0.56472345132743551</v>
      </c>
      <c r="E1817" s="2"/>
      <c r="G1817" s="23"/>
    </row>
    <row r="1818" spans="1:7" customFormat="1">
      <c r="A1818" s="4">
        <v>24456</v>
      </c>
      <c r="B1818">
        <v>5.5</v>
      </c>
      <c r="C1818">
        <f>IFERROR(((VLOOKUP(A1818,'Interest Rates-10yr'!$A$9:$C$15239,2,FALSE))-B1818),C1817)</f>
        <v>-0.74000000000000021</v>
      </c>
      <c r="D1818" s="98">
        <f>AVERAGE(C$10:C1818)</f>
        <v>0.56400221116639215</v>
      </c>
      <c r="E1818" s="2"/>
      <c r="G1818" s="23"/>
    </row>
    <row r="1819" spans="1:7" customFormat="1">
      <c r="A1819" s="4">
        <v>24457</v>
      </c>
      <c r="B1819">
        <v>5.25</v>
      </c>
      <c r="C1819">
        <f>IFERROR(((VLOOKUP(A1819,'Interest Rates-10yr'!$A$9:$C$15239,2,FALSE))-B1819),C1818)</f>
        <v>-0.46999999999999975</v>
      </c>
      <c r="D1819" s="98">
        <f>AVERAGE(C$10:C1819)</f>
        <v>0.56343093922652121</v>
      </c>
      <c r="E1819" s="2"/>
      <c r="G1819" s="23"/>
    </row>
    <row r="1820" spans="1:7" customFormat="1">
      <c r="A1820" s="4">
        <v>24458</v>
      </c>
      <c r="B1820">
        <v>5.25</v>
      </c>
      <c r="C1820">
        <f>IFERROR(((VLOOKUP(A1820,'Interest Rates-10yr'!$A$9:$C$15239,2,FALSE))-B1820),C1819)</f>
        <v>-0.46999999999999975</v>
      </c>
      <c r="D1820" s="98">
        <f>AVERAGE(C$10:C1820)</f>
        <v>0.56286029817780414</v>
      </c>
      <c r="E1820" s="2"/>
      <c r="G1820" s="23"/>
    </row>
    <row r="1821" spans="1:7" customFormat="1">
      <c r="A1821" s="4">
        <v>24459</v>
      </c>
      <c r="B1821">
        <v>5.25</v>
      </c>
      <c r="C1821">
        <f>IFERROR(((VLOOKUP(A1821,'Interest Rates-10yr'!$A$9:$C$15239,2,FALSE))-B1821),C1820)</f>
        <v>-0.46999999999999975</v>
      </c>
      <c r="D1821" s="98">
        <f>AVERAGE(C$10:C1821)</f>
        <v>0.56229028697571926</v>
      </c>
      <c r="E1821" s="2"/>
      <c r="G1821" s="23"/>
    </row>
    <row r="1822" spans="1:7" customFormat="1">
      <c r="A1822" s="4">
        <v>24460</v>
      </c>
      <c r="B1822">
        <v>5</v>
      </c>
      <c r="C1822">
        <f>IFERROR(((VLOOKUP(A1822,'Interest Rates-10yr'!$A$9:$C$15239,2,FALSE))-B1822),C1821)</f>
        <v>-0.28000000000000025</v>
      </c>
      <c r="D1822" s="98">
        <f>AVERAGE(C$10:C1822)</f>
        <v>0.5618257032542765</v>
      </c>
      <c r="E1822" s="2"/>
      <c r="G1822" s="23"/>
    </row>
    <row r="1823" spans="1:7" customFormat="1">
      <c r="A1823" s="4">
        <v>24461</v>
      </c>
      <c r="B1823">
        <v>5.5</v>
      </c>
      <c r="C1823">
        <f>IFERROR(((VLOOKUP(A1823,'Interest Rates-10yr'!$A$9:$C$15239,2,FALSE))-B1823),C1822)</f>
        <v>-0.80999999999999961</v>
      </c>
      <c r="D1823" s="98">
        <f>AVERAGE(C$10:C1823)</f>
        <v>0.56106945975744393</v>
      </c>
      <c r="E1823" s="2"/>
      <c r="G1823" s="23"/>
    </row>
    <row r="1824" spans="1:7" customFormat="1">
      <c r="A1824" s="4">
        <v>24462</v>
      </c>
      <c r="B1824">
        <v>5</v>
      </c>
      <c r="C1824">
        <f>IFERROR(((VLOOKUP(A1824,'Interest Rates-10yr'!$A$9:$C$15239,2,FALSE))-B1824),C1823)</f>
        <v>-0.33999999999999986</v>
      </c>
      <c r="D1824" s="98">
        <f>AVERAGE(C$10:C1824)</f>
        <v>0.5605730027548228</v>
      </c>
      <c r="E1824" s="2"/>
      <c r="G1824" s="23"/>
    </row>
    <row r="1825" spans="1:7" customFormat="1">
      <c r="A1825" s="4">
        <v>24463</v>
      </c>
      <c r="B1825">
        <v>5.5</v>
      </c>
      <c r="C1825">
        <f>IFERROR(((VLOOKUP(A1825,'Interest Rates-10yr'!$A$9:$C$15239,2,FALSE))-B1825),C1824)</f>
        <v>-0.82000000000000028</v>
      </c>
      <c r="D1825" s="98">
        <f>AVERAGE(C$10:C1825)</f>
        <v>0.5598127753303983</v>
      </c>
      <c r="E1825" s="2"/>
      <c r="G1825" s="23"/>
    </row>
    <row r="1826" spans="1:7" customFormat="1">
      <c r="A1826" s="4">
        <v>24464</v>
      </c>
      <c r="B1826">
        <v>5.5</v>
      </c>
      <c r="C1826">
        <f>IFERROR(((VLOOKUP(A1826,'Interest Rates-10yr'!$A$9:$C$15239,2,FALSE))-B1826),C1825)</f>
        <v>-0.83000000000000007</v>
      </c>
      <c r="D1826" s="98">
        <f>AVERAGE(C$10:C1826)</f>
        <v>0.55904788112273152</v>
      </c>
      <c r="E1826" s="2"/>
      <c r="G1826" s="23"/>
    </row>
    <row r="1827" spans="1:7" customFormat="1">
      <c r="A1827" s="4">
        <v>24465</v>
      </c>
      <c r="B1827">
        <v>5.5</v>
      </c>
      <c r="C1827">
        <f>IFERROR(((VLOOKUP(A1827,'Interest Rates-10yr'!$A$9:$C$15239,2,FALSE))-B1827),C1826)</f>
        <v>-0.83000000000000007</v>
      </c>
      <c r="D1827" s="98">
        <f>AVERAGE(C$10:C1827)</f>
        <v>0.55828382838284007</v>
      </c>
      <c r="E1827" s="2"/>
      <c r="G1827" s="23"/>
    </row>
    <row r="1828" spans="1:7" customFormat="1">
      <c r="A1828" s="4">
        <v>24466</v>
      </c>
      <c r="B1828">
        <v>5.5</v>
      </c>
      <c r="C1828">
        <f>IFERROR(((VLOOKUP(A1828,'Interest Rates-10yr'!$A$9:$C$15239,2,FALSE))-B1828),C1827)</f>
        <v>-0.83000000000000007</v>
      </c>
      <c r="D1828" s="98">
        <f>AVERAGE(C$10:C1828)</f>
        <v>0.55752061572292644</v>
      </c>
      <c r="E1828" s="2"/>
      <c r="G1828" s="23"/>
    </row>
    <row r="1829" spans="1:7" customFormat="1">
      <c r="A1829" s="4">
        <v>24467</v>
      </c>
      <c r="B1829">
        <v>5.5</v>
      </c>
      <c r="C1829">
        <f>IFERROR(((VLOOKUP(A1829,'Interest Rates-10yr'!$A$9:$C$15239,2,FALSE))-B1829),C1828)</f>
        <v>-0.83000000000000007</v>
      </c>
      <c r="D1829" s="98">
        <f>AVERAGE(C$10:C1829)</f>
        <v>0.55675824175824351</v>
      </c>
      <c r="E1829" s="2"/>
      <c r="G1829" s="23"/>
    </row>
    <row r="1830" spans="1:7" customFormat="1">
      <c r="A1830" s="4">
        <v>24468</v>
      </c>
      <c r="B1830">
        <v>5.75</v>
      </c>
      <c r="C1830">
        <f>IFERROR(((VLOOKUP(A1830,'Interest Rates-10yr'!$A$9:$C$15239,2,FALSE))-B1830),C1829)</f>
        <v>-1.04</v>
      </c>
      <c r="D1830" s="98">
        <f>AVERAGE(C$10:C1830)</f>
        <v>0.5558813838550265</v>
      </c>
      <c r="E1830" s="2"/>
      <c r="G1830" s="23"/>
    </row>
    <row r="1831" spans="1:7" customFormat="1">
      <c r="A1831" s="4">
        <v>24469</v>
      </c>
      <c r="B1831">
        <v>5.75</v>
      </c>
      <c r="C1831">
        <f>IFERROR(((VLOOKUP(A1831,'Interest Rates-10yr'!$A$9:$C$15239,2,FALSE))-B1831),C1830)</f>
        <v>-1.1100000000000003</v>
      </c>
      <c r="D1831" s="98">
        <f>AVERAGE(C$10:C1831)</f>
        <v>0.55496706915477667</v>
      </c>
      <c r="E1831" s="2"/>
      <c r="G1831" s="23"/>
    </row>
    <row r="1832" spans="1:7" customFormat="1">
      <c r="A1832" s="4">
        <v>24470</v>
      </c>
      <c r="B1832">
        <v>6</v>
      </c>
      <c r="C1832">
        <f>IFERROR(((VLOOKUP(A1832,'Interest Rates-10yr'!$A$9:$C$15239,2,FALSE))-B1832),C1831)</f>
        <v>-1.3399999999999999</v>
      </c>
      <c r="D1832" s="98">
        <f>AVERAGE(C$10:C1832)</f>
        <v>0.55392759188151575</v>
      </c>
      <c r="E1832" s="2"/>
      <c r="G1832" s="23"/>
    </row>
    <row r="1833" spans="1:7" customFormat="1">
      <c r="A1833" s="4">
        <v>24471</v>
      </c>
      <c r="B1833">
        <v>5</v>
      </c>
      <c r="C1833">
        <f>IFERROR(((VLOOKUP(A1833,'Interest Rates-10yr'!$A$9:$C$15239,2,FALSE))-B1833),C1832)</f>
        <v>-0.36000000000000032</v>
      </c>
      <c r="D1833" s="98">
        <f>AVERAGE(C$10:C1833)</f>
        <v>0.55342653508772099</v>
      </c>
      <c r="E1833" s="2"/>
      <c r="G1833" s="23"/>
    </row>
    <row r="1834" spans="1:7" customFormat="1">
      <c r="A1834" s="4">
        <v>24472</v>
      </c>
      <c r="B1834">
        <v>5</v>
      </c>
      <c r="C1834">
        <f>IFERROR(((VLOOKUP(A1834,'Interest Rates-10yr'!$A$9:$C$15239,2,FALSE))-B1834),C1833)</f>
        <v>-0.36000000000000032</v>
      </c>
      <c r="D1834" s="98">
        <f>AVERAGE(C$10:C1834)</f>
        <v>0.55292602739726193</v>
      </c>
      <c r="E1834" s="2"/>
      <c r="G1834" s="23"/>
    </row>
    <row r="1835" spans="1:7" customFormat="1">
      <c r="A1835" s="4">
        <v>24473</v>
      </c>
      <c r="B1835">
        <v>5</v>
      </c>
      <c r="C1835">
        <f>IFERROR(((VLOOKUP(A1835,'Interest Rates-10yr'!$A$9:$C$15239,2,FALSE))-B1835),C1834)</f>
        <v>-0.36000000000000032</v>
      </c>
      <c r="D1835" s="98">
        <f>AVERAGE(C$10:C1835)</f>
        <v>0.55242606790799731</v>
      </c>
      <c r="E1835" s="2"/>
      <c r="G1835" s="23"/>
    </row>
    <row r="1836" spans="1:7" customFormat="1">
      <c r="A1836" s="4">
        <v>24474</v>
      </c>
      <c r="B1836">
        <v>5</v>
      </c>
      <c r="C1836">
        <f>IFERROR(((VLOOKUP(A1836,'Interest Rates-10yr'!$A$9:$C$15239,2,FALSE))-B1836),C1835)</f>
        <v>-0.36000000000000032</v>
      </c>
      <c r="D1836" s="98">
        <f>AVERAGE(C$10:C1836)</f>
        <v>0.55192665571976085</v>
      </c>
      <c r="E1836" s="2"/>
      <c r="G1836" s="23"/>
    </row>
    <row r="1837" spans="1:7" customFormat="1">
      <c r="A1837" s="4">
        <v>24475</v>
      </c>
      <c r="B1837">
        <v>5.5</v>
      </c>
      <c r="C1837">
        <f>IFERROR(((VLOOKUP(A1837,'Interest Rates-10yr'!$A$9:$C$15239,2,FALSE))-B1837),C1836)</f>
        <v>-0.80999999999999961</v>
      </c>
      <c r="D1837" s="98">
        <f>AVERAGE(C$10:C1837)</f>
        <v>0.55118161925601916</v>
      </c>
      <c r="E1837" s="2"/>
      <c r="G1837" s="23"/>
    </row>
    <row r="1838" spans="1:7" customFormat="1">
      <c r="A1838" s="4">
        <v>24476</v>
      </c>
      <c r="B1838">
        <v>4.5</v>
      </c>
      <c r="C1838">
        <f>IFERROR(((VLOOKUP(A1838,'Interest Rates-10yr'!$A$9:$C$15239,2,FALSE))-B1838),C1837)</f>
        <v>0.15000000000000036</v>
      </c>
      <c r="D1838" s="98">
        <f>AVERAGE(C$10:C1838)</f>
        <v>0.55096227446692347</v>
      </c>
      <c r="E1838" s="2"/>
      <c r="G1838" s="23"/>
    </row>
    <row r="1839" spans="1:7" customFormat="1">
      <c r="A1839" s="4">
        <v>24477</v>
      </c>
      <c r="B1839">
        <v>5.5</v>
      </c>
      <c r="C1839">
        <f>IFERROR(((VLOOKUP(A1839,'Interest Rates-10yr'!$A$9:$C$15239,2,FALSE))-B1839),C1838)</f>
        <v>-0.87000000000000011</v>
      </c>
      <c r="D1839" s="98">
        <f>AVERAGE(C$10:C1839)</f>
        <v>0.55018579234972842</v>
      </c>
      <c r="E1839" s="2"/>
      <c r="G1839" s="23"/>
    </row>
    <row r="1840" spans="1:7" customFormat="1">
      <c r="A1840" s="4">
        <v>24478</v>
      </c>
      <c r="B1840">
        <v>5.75</v>
      </c>
      <c r="C1840">
        <f>IFERROR(((VLOOKUP(A1840,'Interest Rates-10yr'!$A$9:$C$15239,2,FALSE))-B1840),C1839)</f>
        <v>-1.1100000000000003</v>
      </c>
      <c r="D1840" s="98">
        <f>AVERAGE(C$10:C1840)</f>
        <v>0.54927908246859813</v>
      </c>
      <c r="E1840" s="2"/>
      <c r="G1840" s="23"/>
    </row>
    <row r="1841" spans="1:7" customFormat="1">
      <c r="A1841" s="4">
        <v>24479</v>
      </c>
      <c r="B1841">
        <v>5.75</v>
      </c>
      <c r="C1841">
        <f>IFERROR(((VLOOKUP(A1841,'Interest Rates-10yr'!$A$9:$C$15239,2,FALSE))-B1841),C1840)</f>
        <v>-1.1100000000000003</v>
      </c>
      <c r="D1841" s="98">
        <f>AVERAGE(C$10:C1841)</f>
        <v>0.54837336244541657</v>
      </c>
      <c r="E1841" s="2"/>
      <c r="G1841" s="23"/>
    </row>
    <row r="1842" spans="1:7" customFormat="1">
      <c r="A1842" s="4">
        <v>24480</v>
      </c>
      <c r="B1842">
        <v>5.75</v>
      </c>
      <c r="C1842">
        <f>IFERROR(((VLOOKUP(A1842,'Interest Rates-10yr'!$A$9:$C$15239,2,FALSE))-B1842),C1841)</f>
        <v>-1.1100000000000003</v>
      </c>
      <c r="D1842" s="98">
        <f>AVERAGE(C$10:C1842)</f>
        <v>0.54746863066012175</v>
      </c>
      <c r="E1842" s="2"/>
      <c r="G1842" s="23"/>
    </row>
    <row r="1843" spans="1:7" customFormat="1">
      <c r="A1843" s="4">
        <v>24481</v>
      </c>
      <c r="B1843">
        <v>5</v>
      </c>
      <c r="C1843">
        <f>IFERROR(((VLOOKUP(A1843,'Interest Rates-10yr'!$A$9:$C$15239,2,FALSE))-B1843),C1842)</f>
        <v>-0.29000000000000004</v>
      </c>
      <c r="D1843" s="98">
        <f>AVERAGE(C$10:C1843)</f>
        <v>0.54701199563795155</v>
      </c>
      <c r="E1843" s="2"/>
      <c r="G1843" s="23"/>
    </row>
    <row r="1844" spans="1:7" customFormat="1">
      <c r="A1844" s="4">
        <v>24482</v>
      </c>
      <c r="B1844">
        <v>5</v>
      </c>
      <c r="C1844">
        <f>IFERROR(((VLOOKUP(A1844,'Interest Rates-10yr'!$A$9:$C$15239,2,FALSE))-B1844),C1843)</f>
        <v>-0.30999999999999961</v>
      </c>
      <c r="D1844" s="98">
        <f>AVERAGE(C$10:C1844)</f>
        <v>0.54654495912806711</v>
      </c>
      <c r="E1844" s="2"/>
      <c r="G1844" s="23"/>
    </row>
    <row r="1845" spans="1:7" customFormat="1">
      <c r="A1845" s="4">
        <v>24483</v>
      </c>
      <c r="B1845">
        <v>5</v>
      </c>
      <c r="C1845">
        <f>IFERROR(((VLOOKUP(A1845,'Interest Rates-10yr'!$A$9:$C$15239,2,FALSE))-B1845),C1844)</f>
        <v>-0.45999999999999996</v>
      </c>
      <c r="D1845" s="98">
        <f>AVERAGE(C$10:C1845)</f>
        <v>0.54599673202614551</v>
      </c>
      <c r="E1845" s="2"/>
      <c r="G1845" s="23"/>
    </row>
    <row r="1846" spans="1:7" customFormat="1">
      <c r="A1846" s="4">
        <v>24484</v>
      </c>
      <c r="B1846">
        <v>5.5</v>
      </c>
      <c r="C1846">
        <f>IFERROR(((VLOOKUP(A1846,'Interest Rates-10yr'!$A$9:$C$15239,2,FALSE))-B1846),C1845)</f>
        <v>-0.95000000000000018</v>
      </c>
      <c r="D1846" s="98">
        <f>AVERAGE(C$10:C1846)</f>
        <v>0.54518236254763364</v>
      </c>
      <c r="E1846" s="2"/>
      <c r="G1846" s="23"/>
    </row>
    <row r="1847" spans="1:7" customFormat="1">
      <c r="A1847" s="4">
        <v>24485</v>
      </c>
      <c r="B1847">
        <v>5</v>
      </c>
      <c r="C1847">
        <f>IFERROR(((VLOOKUP(A1847,'Interest Rates-10yr'!$A$9:$C$15239,2,FALSE))-B1847),C1846)</f>
        <v>-0.49000000000000021</v>
      </c>
      <c r="D1847" s="98">
        <f>AVERAGE(C$10:C1847)</f>
        <v>0.54461915125136184</v>
      </c>
      <c r="E1847" s="2"/>
      <c r="G1847" s="23"/>
    </row>
    <row r="1848" spans="1:7" customFormat="1">
      <c r="A1848" s="4">
        <v>24486</v>
      </c>
      <c r="B1848">
        <v>5</v>
      </c>
      <c r="C1848">
        <f>IFERROR(((VLOOKUP(A1848,'Interest Rates-10yr'!$A$9:$C$15239,2,FALSE))-B1848),C1847)</f>
        <v>-0.49000000000000021</v>
      </c>
      <c r="D1848" s="98">
        <f>AVERAGE(C$10:C1848)</f>
        <v>0.54405655247417239</v>
      </c>
      <c r="E1848" s="2"/>
      <c r="G1848" s="23"/>
    </row>
    <row r="1849" spans="1:7" customFormat="1">
      <c r="A1849" s="4">
        <v>24487</v>
      </c>
      <c r="B1849">
        <v>5</v>
      </c>
      <c r="C1849">
        <f>IFERROR(((VLOOKUP(A1849,'Interest Rates-10yr'!$A$9:$C$15239,2,FALSE))-B1849),C1848)</f>
        <v>-0.49000000000000021</v>
      </c>
      <c r="D1849" s="98">
        <f>AVERAGE(C$10:C1849)</f>
        <v>0.54349456521739292</v>
      </c>
      <c r="E1849" s="2"/>
      <c r="G1849" s="23"/>
    </row>
    <row r="1850" spans="1:7" customFormat="1">
      <c r="A1850" s="4">
        <v>24488</v>
      </c>
      <c r="B1850">
        <v>4.25</v>
      </c>
      <c r="C1850">
        <f>IFERROR(((VLOOKUP(A1850,'Interest Rates-10yr'!$A$9:$C$15239,2,FALSE))-B1850),C1849)</f>
        <v>0.24000000000000021</v>
      </c>
      <c r="D1850" s="98">
        <f>AVERAGE(C$10:C1850)</f>
        <v>0.54332971211298375</v>
      </c>
      <c r="E1850" s="2"/>
      <c r="G1850" s="23"/>
    </row>
    <row r="1851" spans="1:7" customFormat="1">
      <c r="A1851" s="4">
        <v>24489</v>
      </c>
      <c r="B1851">
        <v>4.25</v>
      </c>
      <c r="C1851">
        <f>IFERROR(((VLOOKUP(A1851,'Interest Rates-10yr'!$A$9:$C$15239,2,FALSE))-B1851),C1850)</f>
        <v>0.25999999999999979</v>
      </c>
      <c r="D1851" s="98">
        <f>AVERAGE(C$10:C1851)</f>
        <v>0.54317589576547398</v>
      </c>
      <c r="E1851" s="2"/>
      <c r="G1851" s="23"/>
    </row>
    <row r="1852" spans="1:7" customFormat="1">
      <c r="A1852" s="4">
        <v>24490</v>
      </c>
      <c r="B1852">
        <v>4.75</v>
      </c>
      <c r="C1852">
        <f>IFERROR(((VLOOKUP(A1852,'Interest Rates-10yr'!$A$9:$C$15239,2,FALSE))-B1852),C1851)</f>
        <v>-0.21999999999999975</v>
      </c>
      <c r="D1852" s="98">
        <f>AVERAGE(C$10:C1852)</f>
        <v>0.54276180141074504</v>
      </c>
      <c r="E1852" s="2"/>
      <c r="G1852" s="23"/>
    </row>
    <row r="1853" spans="1:7" customFormat="1">
      <c r="A1853" s="4">
        <v>24491</v>
      </c>
      <c r="B1853">
        <v>5.25</v>
      </c>
      <c r="C1853">
        <f>IFERROR(((VLOOKUP(A1853,'Interest Rates-10yr'!$A$9:$C$15239,2,FALSE))-B1853),C1852)</f>
        <v>-0.66999999999999993</v>
      </c>
      <c r="D1853" s="98">
        <f>AVERAGE(C$10:C1853)</f>
        <v>0.54210412147505593</v>
      </c>
      <c r="E1853" s="2"/>
      <c r="G1853" s="23"/>
    </row>
    <row r="1854" spans="1:7" customFormat="1">
      <c r="A1854" s="4">
        <v>24492</v>
      </c>
      <c r="B1854">
        <v>5.5</v>
      </c>
      <c r="C1854">
        <f>IFERROR(((VLOOKUP(A1854,'Interest Rates-10yr'!$A$9:$C$15239,2,FALSE))-B1854),C1853)</f>
        <v>-0.90000000000000036</v>
      </c>
      <c r="D1854" s="98">
        <f>AVERAGE(C$10:C1854)</f>
        <v>0.54132249322493387</v>
      </c>
      <c r="E1854" s="2"/>
      <c r="G1854" s="23"/>
    </row>
    <row r="1855" spans="1:7" customFormat="1">
      <c r="A1855" s="4">
        <v>24493</v>
      </c>
      <c r="B1855">
        <v>5.5</v>
      </c>
      <c r="C1855">
        <f>IFERROR(((VLOOKUP(A1855,'Interest Rates-10yr'!$A$9:$C$15239,2,FALSE))-B1855),C1854)</f>
        <v>-0.90000000000000036</v>
      </c>
      <c r="D1855" s="98">
        <f>AVERAGE(C$10:C1855)</f>
        <v>0.54054171180931909</v>
      </c>
      <c r="E1855" s="2"/>
      <c r="G1855" s="23"/>
    </row>
    <row r="1856" spans="1:7" customFormat="1">
      <c r="A1856" s="4">
        <v>24494</v>
      </c>
      <c r="B1856">
        <v>5.5</v>
      </c>
      <c r="C1856">
        <f>IFERROR(((VLOOKUP(A1856,'Interest Rates-10yr'!$A$9:$C$15239,2,FALSE))-B1856),C1855)</f>
        <v>-0.90000000000000036</v>
      </c>
      <c r="D1856" s="98">
        <f>AVERAGE(C$10:C1856)</f>
        <v>0.53976177585273588</v>
      </c>
      <c r="E1856" s="2"/>
      <c r="G1856" s="23"/>
    </row>
    <row r="1857" spans="1:7" customFormat="1">
      <c r="A1857" s="4">
        <v>24495</v>
      </c>
      <c r="B1857">
        <v>4.75</v>
      </c>
      <c r="C1857">
        <f>IFERROR(((VLOOKUP(A1857,'Interest Rates-10yr'!$A$9:$C$15239,2,FALSE))-B1857),C1856)</f>
        <v>-0.15000000000000036</v>
      </c>
      <c r="D1857" s="98">
        <f>AVERAGE(C$10:C1857)</f>
        <v>0.53938852813852989</v>
      </c>
      <c r="E1857" s="2"/>
      <c r="G1857" s="23"/>
    </row>
    <row r="1858" spans="1:7" customFormat="1">
      <c r="A1858" s="4">
        <v>24496</v>
      </c>
      <c r="B1858">
        <v>4.75</v>
      </c>
      <c r="C1858">
        <f>IFERROR(((VLOOKUP(A1858,'Interest Rates-10yr'!$A$9:$C$15239,2,FALSE))-B1858),C1857)</f>
        <v>-9.9999999999999645E-2</v>
      </c>
      <c r="D1858" s="98">
        <f>AVERAGE(C$10:C1858)</f>
        <v>0.53904272579773016</v>
      </c>
      <c r="E1858" s="2"/>
      <c r="G1858" s="23"/>
    </row>
    <row r="1859" spans="1:7" customFormat="1">
      <c r="A1859" s="4">
        <v>24497</v>
      </c>
      <c r="B1859">
        <v>5</v>
      </c>
      <c r="C1859">
        <f>IFERROR(((VLOOKUP(A1859,'Interest Rates-10yr'!$A$9:$C$15239,2,FALSE))-B1859),C1858)</f>
        <v>-0.37999999999999989</v>
      </c>
      <c r="D1859" s="98">
        <f>AVERAGE(C$10:C1859)</f>
        <v>0.53854594594594762</v>
      </c>
      <c r="E1859" s="2"/>
      <c r="G1859" s="23"/>
    </row>
    <row r="1860" spans="1:7" customFormat="1">
      <c r="A1860" s="4">
        <v>24498</v>
      </c>
      <c r="B1860">
        <v>4.75</v>
      </c>
      <c r="C1860">
        <f>IFERROR(((VLOOKUP(A1860,'Interest Rates-10yr'!$A$9:$C$15239,2,FALSE))-B1860),C1859)</f>
        <v>-0.25</v>
      </c>
      <c r="D1860" s="98">
        <f>AVERAGE(C$10:C1860)</f>
        <v>0.53811993517017997</v>
      </c>
      <c r="E1860" s="2"/>
      <c r="G1860" s="23"/>
    </row>
    <row r="1861" spans="1:7" customFormat="1">
      <c r="A1861" s="4">
        <v>24499</v>
      </c>
      <c r="B1861">
        <v>4.25</v>
      </c>
      <c r="C1861">
        <f>IFERROR(((VLOOKUP(A1861,'Interest Rates-10yr'!$A$9:$C$15239,2,FALSE))-B1861),C1860)</f>
        <v>0.21999999999999975</v>
      </c>
      <c r="D1861" s="98">
        <f>AVERAGE(C$10:C1861)</f>
        <v>0.53794816414686997</v>
      </c>
      <c r="E1861" s="2"/>
      <c r="G1861" s="23"/>
    </row>
    <row r="1862" spans="1:7" customFormat="1">
      <c r="A1862" s="4">
        <v>24500</v>
      </c>
      <c r="B1862">
        <v>4.25</v>
      </c>
      <c r="C1862">
        <f>IFERROR(((VLOOKUP(A1862,'Interest Rates-10yr'!$A$9:$C$15239,2,FALSE))-B1862),C1861)</f>
        <v>0.21999999999999975</v>
      </c>
      <c r="D1862" s="98">
        <f>AVERAGE(C$10:C1862)</f>
        <v>0.53777657852131855</v>
      </c>
      <c r="E1862" s="2"/>
      <c r="G1862" s="23"/>
    </row>
    <row r="1863" spans="1:7" customFormat="1">
      <c r="A1863" s="4">
        <v>24501</v>
      </c>
      <c r="B1863">
        <v>4.25</v>
      </c>
      <c r="C1863">
        <f>IFERROR(((VLOOKUP(A1863,'Interest Rates-10yr'!$A$9:$C$15239,2,FALSE))-B1863),C1862)</f>
        <v>0.21999999999999975</v>
      </c>
      <c r="D1863" s="98">
        <f>AVERAGE(C$10:C1863)</f>
        <v>0.53760517799352925</v>
      </c>
      <c r="E1863" s="2"/>
      <c r="G1863" s="23"/>
    </row>
    <row r="1864" spans="1:7" customFormat="1">
      <c r="A1864" s="4">
        <v>24502</v>
      </c>
      <c r="B1864">
        <v>4</v>
      </c>
      <c r="C1864">
        <f>IFERROR(((VLOOKUP(A1864,'Interest Rates-10yr'!$A$9:$C$15239,2,FALSE))-B1864),C1863)</f>
        <v>0.48000000000000043</v>
      </c>
      <c r="D1864" s="98">
        <f>AVERAGE(C$10:C1864)</f>
        <v>0.53757412398922011</v>
      </c>
      <c r="E1864" s="2"/>
      <c r="G1864" s="23"/>
    </row>
    <row r="1865" spans="1:7" customFormat="1">
      <c r="A1865" s="4">
        <v>24503</v>
      </c>
      <c r="B1865">
        <v>4</v>
      </c>
      <c r="C1865">
        <f>IFERROR(((VLOOKUP(A1865,'Interest Rates-10yr'!$A$9:$C$15239,2,FALSE))-B1865),C1864)</f>
        <v>0.51999999999999957</v>
      </c>
      <c r="D1865" s="98">
        <f>AVERAGE(C$10:C1865)</f>
        <v>0.53756465517241547</v>
      </c>
      <c r="E1865" s="2"/>
      <c r="G1865" s="23"/>
    </row>
    <row r="1866" spans="1:7" customFormat="1">
      <c r="A1866" s="4">
        <v>24504</v>
      </c>
      <c r="B1866">
        <v>4</v>
      </c>
      <c r="C1866">
        <f>IFERROR(((VLOOKUP(A1866,'Interest Rates-10yr'!$A$9:$C$15239,2,FALSE))-B1866),C1865)</f>
        <v>0.51999999999999957</v>
      </c>
      <c r="D1866" s="98">
        <f>AVERAGE(C$10:C1866)</f>
        <v>0.53755519655358275</v>
      </c>
      <c r="E1866" s="2"/>
      <c r="G1866" s="23"/>
    </row>
    <row r="1867" spans="1:7" customFormat="1">
      <c r="A1867" s="4">
        <v>24505</v>
      </c>
      <c r="B1867">
        <v>4.5</v>
      </c>
      <c r="C1867">
        <f>IFERROR(((VLOOKUP(A1867,'Interest Rates-10yr'!$A$9:$C$15239,2,FALSE))-B1867),C1866)</f>
        <v>9.9999999999997868E-3</v>
      </c>
      <c r="D1867" s="98">
        <f>AVERAGE(C$10:C1867)</f>
        <v>0.53727125941873155</v>
      </c>
      <c r="E1867" s="2"/>
      <c r="G1867" s="23"/>
    </row>
    <row r="1868" spans="1:7" customFormat="1">
      <c r="A1868" s="4">
        <v>24506</v>
      </c>
      <c r="B1868">
        <v>4.75</v>
      </c>
      <c r="C1868">
        <f>IFERROR(((VLOOKUP(A1868,'Interest Rates-10yr'!$A$9:$C$15239,2,FALSE))-B1868),C1867)</f>
        <v>-0.23000000000000043</v>
      </c>
      <c r="D1868" s="98">
        <f>AVERAGE(C$10:C1868)</f>
        <v>0.53685852608929707</v>
      </c>
      <c r="E1868" s="2"/>
      <c r="G1868" s="23"/>
    </row>
    <row r="1869" spans="1:7" customFormat="1">
      <c r="A1869" s="4">
        <v>24507</v>
      </c>
      <c r="B1869">
        <v>4.75</v>
      </c>
      <c r="C1869">
        <f>IFERROR(((VLOOKUP(A1869,'Interest Rates-10yr'!$A$9:$C$15239,2,FALSE))-B1869),C1868)</f>
        <v>-0.23000000000000043</v>
      </c>
      <c r="D1869" s="98">
        <f>AVERAGE(C$10:C1869)</f>
        <v>0.53644623655914148</v>
      </c>
      <c r="E1869" s="2"/>
      <c r="G1869" s="23"/>
    </row>
    <row r="1870" spans="1:7" customFormat="1">
      <c r="A1870" s="4">
        <v>24508</v>
      </c>
      <c r="B1870">
        <v>4.75</v>
      </c>
      <c r="C1870">
        <f>IFERROR(((VLOOKUP(A1870,'Interest Rates-10yr'!$A$9:$C$15239,2,FALSE))-B1870),C1869)</f>
        <v>-0.23000000000000043</v>
      </c>
      <c r="D1870" s="98">
        <f>AVERAGE(C$10:C1870)</f>
        <v>0.53603439011284426</v>
      </c>
      <c r="E1870" s="2"/>
      <c r="G1870" s="23"/>
    </row>
    <row r="1871" spans="1:7" customFormat="1">
      <c r="A1871" s="4">
        <v>24509</v>
      </c>
      <c r="B1871">
        <v>5.25</v>
      </c>
      <c r="C1871">
        <f>IFERROR(((VLOOKUP(A1871,'Interest Rates-10yr'!$A$9:$C$15239,2,FALSE))-B1871),C1870)</f>
        <v>-0.71999999999999975</v>
      </c>
      <c r="D1871" s="98">
        <f>AVERAGE(C$10:C1871)</f>
        <v>0.53535982814178473</v>
      </c>
      <c r="E1871" s="2"/>
      <c r="G1871" s="23"/>
    </row>
    <row r="1872" spans="1:7" customFormat="1">
      <c r="A1872" s="4">
        <v>24510</v>
      </c>
      <c r="B1872">
        <v>5.5</v>
      </c>
      <c r="C1872">
        <f>IFERROR(((VLOOKUP(A1872,'Interest Rates-10yr'!$A$9:$C$15239,2,FALSE))-B1872),C1871)</f>
        <v>-0.96</v>
      </c>
      <c r="D1872" s="98">
        <f>AVERAGE(C$10:C1872)</f>
        <v>0.53455716586151536</v>
      </c>
      <c r="E1872" s="2"/>
      <c r="G1872" s="23"/>
    </row>
    <row r="1873" spans="1:7" customFormat="1">
      <c r="A1873" s="4">
        <v>24511</v>
      </c>
      <c r="B1873">
        <v>5</v>
      </c>
      <c r="C1873">
        <f>IFERROR(((VLOOKUP(A1873,'Interest Rates-10yr'!$A$9:$C$15239,2,FALSE))-B1873),C1872)</f>
        <v>-0.45999999999999996</v>
      </c>
      <c r="D1873" s="98">
        <f>AVERAGE(C$10:C1873)</f>
        <v>0.53402360515021619</v>
      </c>
      <c r="E1873" s="2"/>
      <c r="G1873" s="23"/>
    </row>
    <row r="1874" spans="1:7" customFormat="1">
      <c r="A1874" s="4">
        <v>24512</v>
      </c>
      <c r="B1874">
        <v>5</v>
      </c>
      <c r="C1874">
        <f>IFERROR(((VLOOKUP(A1874,'Interest Rates-10yr'!$A$9:$C$15239,2,FALSE))-B1874),C1873)</f>
        <v>-0.46999999999999975</v>
      </c>
      <c r="D1874" s="98">
        <f>AVERAGE(C$10:C1874)</f>
        <v>0.53348525469169061</v>
      </c>
      <c r="E1874" s="2"/>
      <c r="G1874" s="23"/>
    </row>
    <row r="1875" spans="1:7" customFormat="1">
      <c r="A1875" s="4">
        <v>24513</v>
      </c>
      <c r="B1875">
        <v>5.25</v>
      </c>
      <c r="C1875">
        <f>IFERROR(((VLOOKUP(A1875,'Interest Rates-10yr'!$A$9:$C$15239,2,FALSE))-B1875),C1874)</f>
        <v>-0.66000000000000014</v>
      </c>
      <c r="D1875" s="98">
        <f>AVERAGE(C$10:C1875)</f>
        <v>0.53284565916398874</v>
      </c>
      <c r="E1875" s="2"/>
      <c r="G1875" s="23"/>
    </row>
    <row r="1876" spans="1:7" customFormat="1">
      <c r="A1876" s="4">
        <v>24514</v>
      </c>
      <c r="B1876">
        <v>5.25</v>
      </c>
      <c r="C1876">
        <f>IFERROR(((VLOOKUP(A1876,'Interest Rates-10yr'!$A$9:$C$15239,2,FALSE))-B1876),C1875)</f>
        <v>-0.66000000000000014</v>
      </c>
      <c r="D1876" s="98">
        <f>AVERAGE(C$10:C1876)</f>
        <v>0.53220674879485974</v>
      </c>
      <c r="E1876" s="2"/>
      <c r="G1876" s="23"/>
    </row>
    <row r="1877" spans="1:7" customFormat="1">
      <c r="A1877" s="4">
        <v>24515</v>
      </c>
      <c r="B1877">
        <v>5.25</v>
      </c>
      <c r="C1877">
        <f>IFERROR(((VLOOKUP(A1877,'Interest Rates-10yr'!$A$9:$C$15239,2,FALSE))-B1877),C1876)</f>
        <v>-0.66000000000000014</v>
      </c>
      <c r="D1877" s="98">
        <f>AVERAGE(C$10:C1877)</f>
        <v>0.53156852248394171</v>
      </c>
      <c r="E1877" s="2"/>
      <c r="G1877" s="23"/>
    </row>
    <row r="1878" spans="1:7" customFormat="1">
      <c r="A1878" s="4">
        <v>24516</v>
      </c>
      <c r="B1878">
        <v>5.25</v>
      </c>
      <c r="C1878">
        <f>IFERROR(((VLOOKUP(A1878,'Interest Rates-10yr'!$A$9:$C$15239,2,FALSE))-B1878),C1877)</f>
        <v>-0.66000000000000014</v>
      </c>
      <c r="D1878" s="98">
        <f>AVERAGE(C$10:C1878)</f>
        <v>0.53093097913322795</v>
      </c>
      <c r="E1878" s="2"/>
      <c r="G1878" s="23"/>
    </row>
    <row r="1879" spans="1:7" customFormat="1">
      <c r="A1879" s="4">
        <v>24517</v>
      </c>
      <c r="B1879">
        <v>5</v>
      </c>
      <c r="C1879">
        <f>IFERROR(((VLOOKUP(A1879,'Interest Rates-10yr'!$A$9:$C$15239,2,FALSE))-B1879),C1878)</f>
        <v>-0.36000000000000032</v>
      </c>
      <c r="D1879" s="98">
        <f>AVERAGE(C$10:C1879)</f>
        <v>0.53045454545454707</v>
      </c>
      <c r="E1879" s="2"/>
      <c r="G1879" s="23"/>
    </row>
    <row r="1880" spans="1:7" customFormat="1">
      <c r="A1880" s="4">
        <v>24518</v>
      </c>
      <c r="B1880">
        <v>5.25</v>
      </c>
      <c r="C1880">
        <f>IFERROR(((VLOOKUP(A1880,'Interest Rates-10yr'!$A$9:$C$15239,2,FALSE))-B1880),C1879)</f>
        <v>-0.55999999999999961</v>
      </c>
      <c r="D1880" s="98">
        <f>AVERAGE(C$10:C1880)</f>
        <v>0.52987172634954738</v>
      </c>
      <c r="E1880" s="2"/>
      <c r="G1880" s="23"/>
    </row>
    <row r="1881" spans="1:7" customFormat="1">
      <c r="A1881" s="4">
        <v>24519</v>
      </c>
      <c r="B1881">
        <v>5.25</v>
      </c>
      <c r="C1881">
        <f>IFERROR(((VLOOKUP(A1881,'Interest Rates-10yr'!$A$9:$C$15239,2,FALSE))-B1881),C1880)</f>
        <v>-0.58000000000000007</v>
      </c>
      <c r="D1881" s="98">
        <f>AVERAGE(C$10:C1881)</f>
        <v>0.52927884615384779</v>
      </c>
      <c r="E1881" s="2"/>
      <c r="G1881" s="23"/>
    </row>
    <row r="1882" spans="1:7" customFormat="1">
      <c r="A1882" s="4">
        <v>24520</v>
      </c>
      <c r="B1882">
        <v>5.25</v>
      </c>
      <c r="C1882">
        <f>IFERROR(((VLOOKUP(A1882,'Interest Rates-10yr'!$A$9:$C$15239,2,FALSE))-B1882),C1881)</f>
        <v>-0.57000000000000028</v>
      </c>
      <c r="D1882" s="98">
        <f>AVERAGE(C$10:C1882)</f>
        <v>0.52869193806727344</v>
      </c>
      <c r="E1882" s="2"/>
      <c r="G1882" s="23"/>
    </row>
    <row r="1883" spans="1:7" customFormat="1">
      <c r="A1883" s="4">
        <v>24521</v>
      </c>
      <c r="B1883">
        <v>5.25</v>
      </c>
      <c r="C1883">
        <f>IFERROR(((VLOOKUP(A1883,'Interest Rates-10yr'!$A$9:$C$15239,2,FALSE))-B1883),C1882)</f>
        <v>-0.57000000000000028</v>
      </c>
      <c r="D1883" s="98">
        <f>AVERAGE(C$10:C1883)</f>
        <v>0.52810565635005502</v>
      </c>
      <c r="E1883" s="2"/>
      <c r="G1883" s="23"/>
    </row>
    <row r="1884" spans="1:7" customFormat="1">
      <c r="A1884" s="4">
        <v>24522</v>
      </c>
      <c r="B1884">
        <v>5.25</v>
      </c>
      <c r="C1884">
        <f>IFERROR(((VLOOKUP(A1884,'Interest Rates-10yr'!$A$9:$C$15239,2,FALSE))-B1884),C1883)</f>
        <v>-0.57000000000000028</v>
      </c>
      <c r="D1884" s="98">
        <f>AVERAGE(C$10:C1884)</f>
        <v>0.52752000000000154</v>
      </c>
      <c r="E1884" s="2"/>
      <c r="G1884" s="23"/>
    </row>
    <row r="1885" spans="1:7" customFormat="1">
      <c r="A1885" s="4">
        <v>24523</v>
      </c>
      <c r="B1885">
        <v>5.25</v>
      </c>
      <c r="C1885">
        <f>IFERROR(((VLOOKUP(A1885,'Interest Rates-10yr'!$A$9:$C$15239,2,FALSE))-B1885),C1884)</f>
        <v>-0.54999999999999982</v>
      </c>
      <c r="D1885" s="98">
        <f>AVERAGE(C$10:C1885)</f>
        <v>0.52694562899786945</v>
      </c>
      <c r="E1885" s="2"/>
      <c r="G1885" s="23"/>
    </row>
    <row r="1886" spans="1:7" customFormat="1">
      <c r="A1886" s="4">
        <v>24524</v>
      </c>
      <c r="B1886">
        <v>5</v>
      </c>
      <c r="C1886">
        <f>IFERROR(((VLOOKUP(A1886,'Interest Rates-10yr'!$A$9:$C$15239,2,FALSE))-B1886),C1885)</f>
        <v>-0.29000000000000004</v>
      </c>
      <c r="D1886" s="98">
        <f>AVERAGE(C$10:C1886)</f>
        <v>0.52651038891848856</v>
      </c>
      <c r="E1886" s="2"/>
      <c r="G1886" s="23"/>
    </row>
    <row r="1887" spans="1:7" customFormat="1">
      <c r="A1887" s="4">
        <v>24525</v>
      </c>
      <c r="B1887">
        <v>5</v>
      </c>
      <c r="C1887">
        <f>IFERROR(((VLOOKUP(A1887,'Interest Rates-10yr'!$A$9:$C$15239,2,FALSE))-B1887),C1886)</f>
        <v>-0.29000000000000004</v>
      </c>
      <c r="D1887" s="98">
        <f>AVERAGE(C$10:C1887)</f>
        <v>0.52607561235356926</v>
      </c>
      <c r="E1887" s="2"/>
      <c r="G1887" s="23"/>
    </row>
    <row r="1888" spans="1:7" customFormat="1">
      <c r="A1888" s="4">
        <v>24526</v>
      </c>
      <c r="B1888">
        <v>5.25</v>
      </c>
      <c r="C1888">
        <f>IFERROR(((VLOOKUP(A1888,'Interest Rates-10yr'!$A$9:$C$15239,2,FALSE))-B1888),C1887)</f>
        <v>-0.50999999999999979</v>
      </c>
      <c r="D1888" s="98">
        <f>AVERAGE(C$10:C1888)</f>
        <v>0.52552421500798463</v>
      </c>
      <c r="E1888" s="2"/>
      <c r="G1888" s="23"/>
    </row>
    <row r="1889" spans="1:7" customFormat="1">
      <c r="A1889" s="4">
        <v>24527</v>
      </c>
      <c r="B1889">
        <v>4.75</v>
      </c>
      <c r="C1889">
        <f>IFERROR(((VLOOKUP(A1889,'Interest Rates-10yr'!$A$9:$C$15239,2,FALSE))-B1889),C1888)</f>
        <v>-1.9999999999999574E-2</v>
      </c>
      <c r="D1889" s="98">
        <f>AVERAGE(C$10:C1889)</f>
        <v>0.52523404255319317</v>
      </c>
      <c r="E1889" s="2"/>
      <c r="G1889" s="23"/>
    </row>
    <row r="1890" spans="1:7" customFormat="1">
      <c r="A1890" s="4">
        <v>24528</v>
      </c>
      <c r="B1890">
        <v>4.75</v>
      </c>
      <c r="C1890">
        <f>IFERROR(((VLOOKUP(A1890,'Interest Rates-10yr'!$A$9:$C$15239,2,FALSE))-B1890),C1889)</f>
        <v>-1.9999999999999574E-2</v>
      </c>
      <c r="D1890" s="98">
        <f>AVERAGE(C$10:C1890)</f>
        <v>0.52494417862839082</v>
      </c>
      <c r="E1890" s="2"/>
      <c r="G1890" s="23"/>
    </row>
    <row r="1891" spans="1:7" customFormat="1">
      <c r="A1891" s="4">
        <v>24529</v>
      </c>
      <c r="B1891">
        <v>4.75</v>
      </c>
      <c r="C1891">
        <f>IFERROR(((VLOOKUP(A1891,'Interest Rates-10yr'!$A$9:$C$15239,2,FALSE))-B1891),C1890)</f>
        <v>-1.9999999999999574E-2</v>
      </c>
      <c r="D1891" s="98">
        <f>AVERAGE(C$10:C1891)</f>
        <v>0.52465462274176577</v>
      </c>
      <c r="E1891" s="2"/>
      <c r="G1891" s="23"/>
    </row>
    <row r="1892" spans="1:7" customFormat="1">
      <c r="A1892" s="4">
        <v>24530</v>
      </c>
      <c r="B1892">
        <v>4.75</v>
      </c>
      <c r="C1892">
        <f>IFERROR(((VLOOKUP(A1892,'Interest Rates-10yr'!$A$9:$C$15239,2,FALSE))-B1892),C1891)</f>
        <v>-3.0000000000000249E-2</v>
      </c>
      <c r="D1892" s="98">
        <f>AVERAGE(C$10:C1892)</f>
        <v>0.52436006372809518</v>
      </c>
      <c r="E1892" s="2"/>
      <c r="G1892" s="23"/>
    </row>
    <row r="1893" spans="1:7" customFormat="1">
      <c r="A1893" s="4">
        <v>24531</v>
      </c>
      <c r="B1893">
        <v>4.75</v>
      </c>
      <c r="C1893">
        <f>IFERROR(((VLOOKUP(A1893,'Interest Rates-10yr'!$A$9:$C$15239,2,FALSE))-B1893),C1892)</f>
        <v>-3.0000000000000249E-2</v>
      </c>
      <c r="D1893" s="98">
        <f>AVERAGE(C$10:C1893)</f>
        <v>0.52406581740976821</v>
      </c>
      <c r="E1893" s="2"/>
      <c r="G1893" s="23"/>
    </row>
    <row r="1894" spans="1:7" customFormat="1">
      <c r="A1894" s="4">
        <v>24532</v>
      </c>
      <c r="B1894">
        <v>3.75</v>
      </c>
      <c r="C1894">
        <f>IFERROR(((VLOOKUP(A1894,'Interest Rates-10yr'!$A$9:$C$15239,2,FALSE))-B1894),C1893)</f>
        <v>0.91000000000000014</v>
      </c>
      <c r="D1894" s="98">
        <f>AVERAGE(C$10:C1894)</f>
        <v>0.52427055702917946</v>
      </c>
      <c r="E1894" s="2"/>
      <c r="G1894" s="23"/>
    </row>
    <row r="1895" spans="1:7" customFormat="1">
      <c r="A1895" s="4">
        <v>24533</v>
      </c>
      <c r="B1895">
        <v>4.5</v>
      </c>
      <c r="C1895">
        <f>IFERROR(((VLOOKUP(A1895,'Interest Rates-10yr'!$A$9:$C$15239,2,FALSE))-B1895),C1894)</f>
        <v>0.12999999999999989</v>
      </c>
      <c r="D1895" s="98">
        <f>AVERAGE(C$10:C1895)</f>
        <v>0.52406150583245137</v>
      </c>
      <c r="E1895" s="2"/>
      <c r="G1895" s="23"/>
    </row>
    <row r="1896" spans="1:7" customFormat="1">
      <c r="A1896" s="4">
        <v>24534</v>
      </c>
      <c r="B1896">
        <v>4.75</v>
      </c>
      <c r="C1896">
        <f>IFERROR(((VLOOKUP(A1896,'Interest Rates-10yr'!$A$9:$C$15239,2,FALSE))-B1896),C1895)</f>
        <v>-0.12999999999999989</v>
      </c>
      <c r="D1896" s="98">
        <f>AVERAGE(C$10:C1896)</f>
        <v>0.52371489136195182</v>
      </c>
      <c r="E1896" s="2"/>
      <c r="G1896" s="23"/>
    </row>
    <row r="1897" spans="1:7" customFormat="1">
      <c r="A1897" s="4">
        <v>24535</v>
      </c>
      <c r="B1897">
        <v>4.75</v>
      </c>
      <c r="C1897">
        <f>IFERROR(((VLOOKUP(A1897,'Interest Rates-10yr'!$A$9:$C$15239,2,FALSE))-B1897),C1896)</f>
        <v>-0.12999999999999989</v>
      </c>
      <c r="D1897" s="98">
        <f>AVERAGE(C$10:C1897)</f>
        <v>0.52336864406779826</v>
      </c>
      <c r="E1897" s="2"/>
      <c r="G1897" s="23"/>
    </row>
    <row r="1898" spans="1:7" customFormat="1">
      <c r="A1898" s="4">
        <v>24536</v>
      </c>
      <c r="B1898">
        <v>4.75</v>
      </c>
      <c r="C1898">
        <f>IFERROR(((VLOOKUP(A1898,'Interest Rates-10yr'!$A$9:$C$15239,2,FALSE))-B1898),C1897)</f>
        <v>-0.12999999999999989</v>
      </c>
      <c r="D1898" s="98">
        <f>AVERAGE(C$10:C1898)</f>
        <v>0.52302276336686249</v>
      </c>
      <c r="E1898" s="2"/>
      <c r="G1898" s="23"/>
    </row>
    <row r="1899" spans="1:7" customFormat="1">
      <c r="A1899" s="4">
        <v>24537</v>
      </c>
      <c r="B1899">
        <v>4.75</v>
      </c>
      <c r="C1899">
        <f>IFERROR(((VLOOKUP(A1899,'Interest Rates-10yr'!$A$9:$C$15239,2,FALSE))-B1899),C1898)</f>
        <v>-0.13999999999999968</v>
      </c>
      <c r="D1899" s="98">
        <f>AVERAGE(C$10:C1899)</f>
        <v>0.5226719576719594</v>
      </c>
      <c r="E1899" s="2"/>
      <c r="G1899" s="23"/>
    </row>
    <row r="1900" spans="1:7" customFormat="1">
      <c r="A1900" s="4">
        <v>24538</v>
      </c>
      <c r="B1900">
        <v>4.75</v>
      </c>
      <c r="C1900">
        <f>IFERROR(((VLOOKUP(A1900,'Interest Rates-10yr'!$A$9:$C$15239,2,FALSE))-B1900),C1899)</f>
        <v>-0.15000000000000036</v>
      </c>
      <c r="D1900" s="98">
        <f>AVERAGE(C$10:C1900)</f>
        <v>0.52231623479640577</v>
      </c>
      <c r="E1900" s="2"/>
      <c r="G1900" s="23"/>
    </row>
    <row r="1901" spans="1:7" customFormat="1">
      <c r="A1901" s="4">
        <v>24539</v>
      </c>
      <c r="B1901">
        <v>4.75</v>
      </c>
      <c r="C1901">
        <f>IFERROR(((VLOOKUP(A1901,'Interest Rates-10yr'!$A$9:$C$15239,2,FALSE))-B1901),C1900)</f>
        <v>-0.13999999999999968</v>
      </c>
      <c r="D1901" s="98">
        <f>AVERAGE(C$10:C1901)</f>
        <v>0.52196617336152396</v>
      </c>
      <c r="E1901" s="2"/>
      <c r="G1901" s="23"/>
    </row>
    <row r="1902" spans="1:7" customFormat="1">
      <c r="A1902" s="4">
        <v>24540</v>
      </c>
      <c r="B1902">
        <v>4.75</v>
      </c>
      <c r="C1902">
        <f>IFERROR(((VLOOKUP(A1902,'Interest Rates-10yr'!$A$9:$C$15239,2,FALSE))-B1902),C1901)</f>
        <v>-0.17999999999999972</v>
      </c>
      <c r="D1902" s="98">
        <f>AVERAGE(C$10:C1902)</f>
        <v>0.52159535129424373</v>
      </c>
      <c r="E1902" s="2"/>
      <c r="G1902" s="23"/>
    </row>
    <row r="1903" spans="1:7" customFormat="1">
      <c r="A1903" s="4">
        <v>24541</v>
      </c>
      <c r="B1903">
        <v>4.5</v>
      </c>
      <c r="C1903">
        <f>IFERROR(((VLOOKUP(A1903,'Interest Rates-10yr'!$A$9:$C$15239,2,FALSE))-B1903),C1902)</f>
        <v>8.0000000000000071E-2</v>
      </c>
      <c r="D1903" s="98">
        <f>AVERAGE(C$10:C1903)</f>
        <v>0.52136219640971659</v>
      </c>
      <c r="E1903" s="2"/>
      <c r="G1903" s="23"/>
    </row>
    <row r="1904" spans="1:7" customFormat="1">
      <c r="A1904" s="4">
        <v>24542</v>
      </c>
      <c r="B1904">
        <v>4.5</v>
      </c>
      <c r="C1904">
        <f>IFERROR(((VLOOKUP(A1904,'Interest Rates-10yr'!$A$9:$C$15239,2,FALSE))-B1904),C1903)</f>
        <v>8.0000000000000071E-2</v>
      </c>
      <c r="D1904" s="98">
        <f>AVERAGE(C$10:C1904)</f>
        <v>0.52112928759894639</v>
      </c>
      <c r="E1904" s="2"/>
      <c r="G1904" s="23"/>
    </row>
    <row r="1905" spans="1:7" customFormat="1">
      <c r="A1905" s="4">
        <v>24543</v>
      </c>
      <c r="B1905">
        <v>4.5</v>
      </c>
      <c r="C1905">
        <f>IFERROR(((VLOOKUP(A1905,'Interest Rates-10yr'!$A$9:$C$15239,2,FALSE))-B1905),C1904)</f>
        <v>8.0000000000000071E-2</v>
      </c>
      <c r="D1905" s="98">
        <f>AVERAGE(C$10:C1905)</f>
        <v>0.52089662447257568</v>
      </c>
      <c r="E1905" s="2"/>
      <c r="G1905" s="23"/>
    </row>
    <row r="1906" spans="1:7" customFormat="1">
      <c r="A1906" s="4">
        <v>24544</v>
      </c>
      <c r="B1906">
        <v>4.5</v>
      </c>
      <c r="C1906">
        <f>IFERROR(((VLOOKUP(A1906,'Interest Rates-10yr'!$A$9:$C$15239,2,FALSE))-B1906),C1905)</f>
        <v>5.9999999999999609E-2</v>
      </c>
      <c r="D1906" s="98">
        <f>AVERAGE(C$10:C1906)</f>
        <v>0.52065366367949573</v>
      </c>
      <c r="E1906" s="2"/>
      <c r="G1906" s="23"/>
    </row>
    <row r="1907" spans="1:7" customFormat="1">
      <c r="A1907" s="4">
        <v>24545</v>
      </c>
      <c r="B1907">
        <v>4.5</v>
      </c>
      <c r="C1907">
        <f>IFERROR(((VLOOKUP(A1907,'Interest Rates-10yr'!$A$9:$C$15239,2,FALSE))-B1907),C1906)</f>
        <v>3.0000000000000249E-2</v>
      </c>
      <c r="D1907" s="98">
        <f>AVERAGE(C$10:C1907)</f>
        <v>0.52039515279241477</v>
      </c>
      <c r="E1907" s="2"/>
      <c r="G1907" s="23"/>
    </row>
    <row r="1908" spans="1:7" customFormat="1">
      <c r="A1908" s="4">
        <v>24546</v>
      </c>
      <c r="B1908">
        <v>4.5</v>
      </c>
      <c r="C1908">
        <f>IFERROR(((VLOOKUP(A1908,'Interest Rates-10yr'!$A$9:$C$15239,2,FALSE))-B1908),C1907)</f>
        <v>-9.9999999999997868E-3</v>
      </c>
      <c r="D1908" s="98">
        <f>AVERAGE(C$10:C1908)</f>
        <v>0.52011585044760578</v>
      </c>
      <c r="E1908" s="2"/>
      <c r="G1908" s="23"/>
    </row>
    <row r="1909" spans="1:7" customFormat="1">
      <c r="A1909" s="4">
        <v>24547</v>
      </c>
      <c r="B1909">
        <v>4.5</v>
      </c>
      <c r="C1909">
        <f>IFERROR(((VLOOKUP(A1909,'Interest Rates-10yr'!$A$9:$C$15239,2,FALSE))-B1909),C1908)</f>
        <v>-4.9999999999999822E-2</v>
      </c>
      <c r="D1909" s="98">
        <f>AVERAGE(C$10:C1909)</f>
        <v>0.51981578947368601</v>
      </c>
      <c r="E1909" s="2"/>
      <c r="G1909" s="23"/>
    </row>
    <row r="1910" spans="1:7" customFormat="1">
      <c r="A1910" s="4">
        <v>24548</v>
      </c>
      <c r="B1910">
        <v>4.75</v>
      </c>
      <c r="C1910">
        <f>IFERROR(((VLOOKUP(A1910,'Interest Rates-10yr'!$A$9:$C$15239,2,FALSE))-B1910),C1909)</f>
        <v>-0.28000000000000025</v>
      </c>
      <c r="D1910" s="98">
        <f>AVERAGE(C$10:C1910)</f>
        <v>0.51939505523408913</v>
      </c>
      <c r="E1910" s="2"/>
      <c r="G1910" s="23"/>
    </row>
    <row r="1911" spans="1:7" customFormat="1">
      <c r="A1911" s="4">
        <v>24549</v>
      </c>
      <c r="B1911">
        <v>4.75</v>
      </c>
      <c r="C1911">
        <f>IFERROR(((VLOOKUP(A1911,'Interest Rates-10yr'!$A$9:$C$15239,2,FALSE))-B1911),C1910)</f>
        <v>-0.28000000000000025</v>
      </c>
      <c r="D1911" s="98">
        <f>AVERAGE(C$10:C1911)</f>
        <v>0.51897476340694182</v>
      </c>
      <c r="E1911" s="2"/>
      <c r="G1911" s="23"/>
    </row>
    <row r="1912" spans="1:7" customFormat="1">
      <c r="A1912" s="4">
        <v>24550</v>
      </c>
      <c r="B1912">
        <v>4.75</v>
      </c>
      <c r="C1912">
        <f>IFERROR(((VLOOKUP(A1912,'Interest Rates-10yr'!$A$9:$C$15239,2,FALSE))-B1912),C1911)</f>
        <v>-0.28000000000000025</v>
      </c>
      <c r="D1912" s="98">
        <f>AVERAGE(C$10:C1912)</f>
        <v>0.51855491329479952</v>
      </c>
      <c r="E1912" s="2"/>
      <c r="G1912" s="23"/>
    </row>
    <row r="1913" spans="1:7" customFormat="1">
      <c r="A1913" s="4">
        <v>24551</v>
      </c>
      <c r="B1913">
        <v>4.75</v>
      </c>
      <c r="C1913">
        <f>IFERROR(((VLOOKUP(A1913,'Interest Rates-10yr'!$A$9:$C$15239,2,FALSE))-B1913),C1912)</f>
        <v>-0.29999999999999982</v>
      </c>
      <c r="D1913" s="98">
        <f>AVERAGE(C$10:C1913)</f>
        <v>0.51812500000000183</v>
      </c>
      <c r="E1913" s="2"/>
      <c r="G1913" s="23"/>
    </row>
    <row r="1914" spans="1:7" customFormat="1">
      <c r="A1914" s="4">
        <v>24552</v>
      </c>
      <c r="B1914">
        <v>4.75</v>
      </c>
      <c r="C1914">
        <f>IFERROR(((VLOOKUP(A1914,'Interest Rates-10yr'!$A$9:$C$15239,2,FALSE))-B1914),C1913)</f>
        <v>-0.24000000000000021</v>
      </c>
      <c r="D1914" s="98">
        <f>AVERAGE(C$10:C1914)</f>
        <v>0.51772703412073673</v>
      </c>
      <c r="E1914" s="2"/>
      <c r="G1914" s="23"/>
    </row>
    <row r="1915" spans="1:7" customFormat="1">
      <c r="A1915" s="4">
        <v>24553</v>
      </c>
      <c r="B1915">
        <v>4.75</v>
      </c>
      <c r="C1915">
        <f>IFERROR(((VLOOKUP(A1915,'Interest Rates-10yr'!$A$9:$C$15239,2,FALSE))-B1915),C1914)</f>
        <v>-0.23000000000000043</v>
      </c>
      <c r="D1915" s="98">
        <f>AVERAGE(C$10:C1915)</f>
        <v>0.51733473242392625</v>
      </c>
      <c r="E1915" s="2"/>
      <c r="G1915" s="23"/>
    </row>
    <row r="1916" spans="1:7" customFormat="1">
      <c r="A1916" s="4">
        <v>24554</v>
      </c>
      <c r="B1916">
        <v>4.75</v>
      </c>
      <c r="C1916">
        <f>IFERROR(((VLOOKUP(A1916,'Interest Rates-10yr'!$A$9:$C$15239,2,FALSE))-B1916),C1915)</f>
        <v>-0.25</v>
      </c>
      <c r="D1916" s="98">
        <f>AVERAGE(C$10:C1916)</f>
        <v>0.51693235448348374</v>
      </c>
      <c r="E1916" s="2"/>
      <c r="G1916" s="23"/>
    </row>
    <row r="1917" spans="1:7" customFormat="1">
      <c r="A1917" s="4">
        <v>24555</v>
      </c>
      <c r="B1917">
        <v>4.5</v>
      </c>
      <c r="C1917">
        <f>IFERROR(((VLOOKUP(A1917,'Interest Rates-10yr'!$A$9:$C$15239,2,FALSE))-B1917),C1916)</f>
        <v>-0.25</v>
      </c>
      <c r="D1917" s="98">
        <f>AVERAGE(C$10:C1917)</f>
        <v>0.51653039832285297</v>
      </c>
      <c r="E1917" s="2"/>
      <c r="G1917" s="23"/>
    </row>
    <row r="1918" spans="1:7" customFormat="1">
      <c r="A1918" s="4">
        <v>24556</v>
      </c>
      <c r="B1918">
        <v>4.5</v>
      </c>
      <c r="C1918">
        <f>IFERROR(((VLOOKUP(A1918,'Interest Rates-10yr'!$A$9:$C$15239,2,FALSE))-B1918),C1917)</f>
        <v>-0.25</v>
      </c>
      <c r="D1918" s="98">
        <f>AVERAGE(C$10:C1918)</f>
        <v>0.5161288632792056</v>
      </c>
      <c r="E1918" s="2"/>
      <c r="G1918" s="23"/>
    </row>
    <row r="1919" spans="1:7" customFormat="1">
      <c r="A1919" s="4">
        <v>24557</v>
      </c>
      <c r="B1919">
        <v>4.5</v>
      </c>
      <c r="C1919">
        <f>IFERROR(((VLOOKUP(A1919,'Interest Rates-10yr'!$A$9:$C$15239,2,FALSE))-B1919),C1918)</f>
        <v>-0.25</v>
      </c>
      <c r="D1919" s="98">
        <f>AVERAGE(C$10:C1919)</f>
        <v>0.51572774869110127</v>
      </c>
      <c r="E1919" s="2"/>
      <c r="G1919" s="23"/>
    </row>
    <row r="1920" spans="1:7" customFormat="1">
      <c r="A1920" s="4">
        <v>24558</v>
      </c>
      <c r="B1920">
        <v>4.5</v>
      </c>
      <c r="C1920">
        <f>IFERROR(((VLOOKUP(A1920,'Interest Rates-10yr'!$A$9:$C$15239,2,FALSE))-B1920),C1919)</f>
        <v>1.9999999999999574E-2</v>
      </c>
      <c r="D1920" s="98">
        <f>AVERAGE(C$10:C1920)</f>
        <v>0.51546834118262874</v>
      </c>
      <c r="E1920" s="2"/>
      <c r="G1920" s="23"/>
    </row>
    <row r="1921" spans="1:7" customFormat="1">
      <c r="A1921" s="4">
        <v>24559</v>
      </c>
      <c r="B1921">
        <v>4.5</v>
      </c>
      <c r="C1921">
        <f>IFERROR(((VLOOKUP(A1921,'Interest Rates-10yr'!$A$9:$C$15239,2,FALSE))-B1921),C1920)</f>
        <v>1.9999999999999574E-2</v>
      </c>
      <c r="D1921" s="98">
        <f>AVERAGE(C$10:C1921)</f>
        <v>0.51520920502092227</v>
      </c>
      <c r="E1921" s="2"/>
      <c r="G1921" s="23"/>
    </row>
    <row r="1922" spans="1:7" customFormat="1">
      <c r="A1922" s="4">
        <v>24560</v>
      </c>
      <c r="B1922">
        <v>2.5</v>
      </c>
      <c r="C1922">
        <f>IFERROR(((VLOOKUP(A1922,'Interest Rates-10yr'!$A$9:$C$15239,2,FALSE))-B1922),C1921)</f>
        <v>2.0199999999999996</v>
      </c>
      <c r="D1922" s="98">
        <f>AVERAGE(C$10:C1922)</f>
        <v>0.51599581808677653</v>
      </c>
      <c r="E1922" s="2"/>
      <c r="G1922" s="23"/>
    </row>
    <row r="1923" spans="1:7" customFormat="1">
      <c r="A1923" s="4">
        <v>24561</v>
      </c>
      <c r="B1923">
        <v>4.75</v>
      </c>
      <c r="C1923">
        <f>IFERROR(((VLOOKUP(A1923,'Interest Rates-10yr'!$A$9:$C$15239,2,FALSE))-B1923),C1922)</f>
        <v>-0.25</v>
      </c>
      <c r="D1923" s="98">
        <f>AVERAGE(C$10:C1923)</f>
        <v>0.51559561128526821</v>
      </c>
      <c r="E1923" s="2"/>
      <c r="G1923" s="23"/>
    </row>
    <row r="1924" spans="1:7" customFormat="1">
      <c r="A1924" s="4">
        <v>24562</v>
      </c>
      <c r="B1924">
        <v>4.5</v>
      </c>
      <c r="C1924">
        <f>IFERROR(((VLOOKUP(A1924,'Interest Rates-10yr'!$A$9:$C$15239,2,FALSE))-B1924),C1923)</f>
        <v>0</v>
      </c>
      <c r="D1924" s="98">
        <f>AVERAGE(C$10:C1924)</f>
        <v>0.51532637075718191</v>
      </c>
      <c r="E1924" s="2"/>
      <c r="G1924" s="23"/>
    </row>
    <row r="1925" spans="1:7" customFormat="1">
      <c r="A1925" s="4">
        <v>24563</v>
      </c>
      <c r="B1925">
        <v>4.5</v>
      </c>
      <c r="C1925">
        <f>IFERROR(((VLOOKUP(A1925,'Interest Rates-10yr'!$A$9:$C$15239,2,FALSE))-B1925),C1924)</f>
        <v>0</v>
      </c>
      <c r="D1925" s="98">
        <f>AVERAGE(C$10:C1925)</f>
        <v>0.51505741127348825</v>
      </c>
      <c r="E1925" s="2"/>
      <c r="G1925" s="23"/>
    </row>
    <row r="1926" spans="1:7" customFormat="1">
      <c r="A1926" s="4">
        <v>24564</v>
      </c>
      <c r="B1926">
        <v>4.5</v>
      </c>
      <c r="C1926">
        <f>IFERROR(((VLOOKUP(A1926,'Interest Rates-10yr'!$A$9:$C$15239,2,FALSE))-B1926),C1925)</f>
        <v>0</v>
      </c>
      <c r="D1926" s="98">
        <f>AVERAGE(C$10:C1926)</f>
        <v>0.51478873239436795</v>
      </c>
      <c r="E1926" s="2"/>
      <c r="G1926" s="23"/>
    </row>
    <row r="1927" spans="1:7" customFormat="1">
      <c r="A1927" s="4">
        <v>24565</v>
      </c>
      <c r="B1927">
        <v>4.5</v>
      </c>
      <c r="C1927">
        <f>IFERROR(((VLOOKUP(A1927,'Interest Rates-10yr'!$A$9:$C$15239,2,FALSE))-B1927),C1926)</f>
        <v>0</v>
      </c>
      <c r="D1927" s="98">
        <f>AVERAGE(C$10:C1927)</f>
        <v>0.51452033368091943</v>
      </c>
      <c r="E1927" s="2"/>
      <c r="G1927" s="23"/>
    </row>
    <row r="1928" spans="1:7" customFormat="1">
      <c r="A1928" s="4">
        <v>24566</v>
      </c>
      <c r="B1928">
        <v>4.63</v>
      </c>
      <c r="C1928">
        <f>IFERROR(((VLOOKUP(A1928,'Interest Rates-10yr'!$A$9:$C$15239,2,FALSE))-B1928),C1927)</f>
        <v>-0.13999999999999968</v>
      </c>
      <c r="D1928" s="98">
        <f>AVERAGE(C$10:C1928)</f>
        <v>0.51417926003126813</v>
      </c>
      <c r="E1928" s="2"/>
      <c r="G1928" s="23"/>
    </row>
    <row r="1929" spans="1:7" customFormat="1">
      <c r="A1929" s="4">
        <v>24567</v>
      </c>
      <c r="B1929">
        <v>4.5</v>
      </c>
      <c r="C1929">
        <f>IFERROR(((VLOOKUP(A1929,'Interest Rates-10yr'!$A$9:$C$15239,2,FALSE))-B1929),C1928)</f>
        <v>0</v>
      </c>
      <c r="D1929" s="98">
        <f>AVERAGE(C$10:C1929)</f>
        <v>0.51391145833333518</v>
      </c>
      <c r="E1929" s="2"/>
      <c r="G1929" s="23"/>
    </row>
    <row r="1930" spans="1:7" customFormat="1">
      <c r="A1930" s="4">
        <v>24568</v>
      </c>
      <c r="B1930">
        <v>4.5</v>
      </c>
      <c r="C1930">
        <f>IFERROR(((VLOOKUP(A1930,'Interest Rates-10yr'!$A$9:$C$15239,2,FALSE))-B1930),C1929)</f>
        <v>-9.9999999999997868E-3</v>
      </c>
      <c r="D1930" s="98">
        <f>AVERAGE(C$10:C1930)</f>
        <v>0.51363872982821623</v>
      </c>
      <c r="E1930" s="2"/>
      <c r="G1930" s="23"/>
    </row>
    <row r="1931" spans="1:7" customFormat="1">
      <c r="A1931" s="4">
        <v>24569</v>
      </c>
      <c r="B1931">
        <v>4</v>
      </c>
      <c r="C1931">
        <f>IFERROR(((VLOOKUP(A1931,'Interest Rates-10yr'!$A$9:$C$15239,2,FALSE))-B1931),C1930)</f>
        <v>0.48000000000000043</v>
      </c>
      <c r="D1931" s="98">
        <f>AVERAGE(C$10:C1931)</f>
        <v>0.51362122788761888</v>
      </c>
      <c r="E1931" s="2"/>
      <c r="G1931" s="23"/>
    </row>
    <row r="1932" spans="1:7" customFormat="1">
      <c r="A1932" s="4">
        <v>24570</v>
      </c>
      <c r="B1932">
        <v>4</v>
      </c>
      <c r="C1932">
        <f>IFERROR(((VLOOKUP(A1932,'Interest Rates-10yr'!$A$9:$C$15239,2,FALSE))-B1932),C1931)</f>
        <v>0.48000000000000043</v>
      </c>
      <c r="D1932" s="98">
        <f>AVERAGE(C$10:C1932)</f>
        <v>0.51360374414976784</v>
      </c>
      <c r="E1932" s="2"/>
      <c r="G1932" s="23"/>
    </row>
    <row r="1933" spans="1:7" customFormat="1">
      <c r="A1933" s="4">
        <v>24571</v>
      </c>
      <c r="B1933">
        <v>4</v>
      </c>
      <c r="C1933">
        <f>IFERROR(((VLOOKUP(A1933,'Interest Rates-10yr'!$A$9:$C$15239,2,FALSE))-B1933),C1932)</f>
        <v>0.48000000000000043</v>
      </c>
      <c r="D1933" s="98">
        <f>AVERAGE(C$10:C1933)</f>
        <v>0.51358627858628036</v>
      </c>
      <c r="E1933" s="2"/>
      <c r="G1933" s="23"/>
    </row>
    <row r="1934" spans="1:7" customFormat="1">
      <c r="A1934" s="4">
        <v>24572</v>
      </c>
      <c r="B1934">
        <v>3.5</v>
      </c>
      <c r="C1934">
        <f>IFERROR(((VLOOKUP(A1934,'Interest Rates-10yr'!$A$9:$C$15239,2,FALSE))-B1934),C1933)</f>
        <v>1</v>
      </c>
      <c r="D1934" s="98">
        <f>AVERAGE(C$10:C1934)</f>
        <v>0.51383896103896287</v>
      </c>
      <c r="E1934" s="2"/>
      <c r="G1934" s="23"/>
    </row>
    <row r="1935" spans="1:7" customFormat="1">
      <c r="A1935" s="4">
        <v>24573</v>
      </c>
      <c r="B1935">
        <v>3.5</v>
      </c>
      <c r="C1935">
        <f>IFERROR(((VLOOKUP(A1935,'Interest Rates-10yr'!$A$9:$C$15239,2,FALSE))-B1935),C1934)</f>
        <v>1.0099999999999998</v>
      </c>
      <c r="D1935" s="98">
        <f>AVERAGE(C$10:C1935)</f>
        <v>0.51409657320872459</v>
      </c>
      <c r="E1935" s="2"/>
      <c r="G1935" s="23"/>
    </row>
    <row r="1936" spans="1:7" customFormat="1">
      <c r="A1936" s="4">
        <v>24574</v>
      </c>
      <c r="B1936">
        <v>4</v>
      </c>
      <c r="C1936">
        <f>IFERROR(((VLOOKUP(A1936,'Interest Rates-10yr'!$A$9:$C$15239,2,FALSE))-B1936),C1935)</f>
        <v>0.50999999999999979</v>
      </c>
      <c r="D1936" s="98">
        <f>AVERAGE(C$10:C1936)</f>
        <v>0.5140944473274538</v>
      </c>
      <c r="E1936" s="2"/>
      <c r="G1936" s="23"/>
    </row>
    <row r="1937" spans="1:7" customFormat="1">
      <c r="A1937" s="4">
        <v>24575</v>
      </c>
      <c r="B1937">
        <v>4</v>
      </c>
      <c r="C1937">
        <f>IFERROR(((VLOOKUP(A1937,'Interest Rates-10yr'!$A$9:$C$15239,2,FALSE))-B1937),C1936)</f>
        <v>0.54</v>
      </c>
      <c r="D1937" s="98">
        <f>AVERAGE(C$10:C1937)</f>
        <v>0.51410788381742922</v>
      </c>
      <c r="E1937" s="2"/>
      <c r="G1937" s="23"/>
    </row>
    <row r="1938" spans="1:7" customFormat="1">
      <c r="A1938" s="4">
        <v>24576</v>
      </c>
      <c r="B1938">
        <v>4</v>
      </c>
      <c r="C1938">
        <f>IFERROR(((VLOOKUP(A1938,'Interest Rates-10yr'!$A$9:$C$15239,2,FALSE))-B1938),C1937)</f>
        <v>0.55999999999999961</v>
      </c>
      <c r="D1938" s="98">
        <f>AVERAGE(C$10:C1938)</f>
        <v>0.51413167444271823</v>
      </c>
      <c r="E1938" s="2"/>
      <c r="G1938" s="23"/>
    </row>
    <row r="1939" spans="1:7" customFormat="1">
      <c r="A1939" s="4">
        <v>24577</v>
      </c>
      <c r="B1939">
        <v>4</v>
      </c>
      <c r="C1939">
        <f>IFERROR(((VLOOKUP(A1939,'Interest Rates-10yr'!$A$9:$C$15239,2,FALSE))-B1939),C1938)</f>
        <v>0.55999999999999961</v>
      </c>
      <c r="D1939" s="98">
        <f>AVERAGE(C$10:C1939)</f>
        <v>0.51415544041450956</v>
      </c>
      <c r="E1939" s="2"/>
      <c r="G1939" s="23"/>
    </row>
    <row r="1940" spans="1:7" customFormat="1">
      <c r="A1940" s="4">
        <v>24578</v>
      </c>
      <c r="B1940">
        <v>4</v>
      </c>
      <c r="C1940">
        <f>IFERROR(((VLOOKUP(A1940,'Interest Rates-10yr'!$A$9:$C$15239,2,FALSE))-B1940),C1939)</f>
        <v>0.55999999999999961</v>
      </c>
      <c r="D1940" s="98">
        <f>AVERAGE(C$10:C1940)</f>
        <v>0.51417918177110478</v>
      </c>
      <c r="E1940" s="2"/>
      <c r="G1940" s="23"/>
    </row>
    <row r="1941" spans="1:7" customFormat="1">
      <c r="A1941" s="4">
        <v>24579</v>
      </c>
      <c r="B1941">
        <v>4</v>
      </c>
      <c r="C1941">
        <f>IFERROR(((VLOOKUP(A1941,'Interest Rates-10yr'!$A$9:$C$15239,2,FALSE))-B1941),C1940)</f>
        <v>0.61000000000000032</v>
      </c>
      <c r="D1941" s="98">
        <f>AVERAGE(C$10:C1941)</f>
        <v>0.5142287784679106</v>
      </c>
      <c r="E1941" s="2"/>
      <c r="G1941" s="23"/>
    </row>
    <row r="1942" spans="1:7" customFormat="1">
      <c r="A1942" s="4">
        <v>24580</v>
      </c>
      <c r="B1942">
        <v>4</v>
      </c>
      <c r="C1942">
        <f>IFERROR(((VLOOKUP(A1942,'Interest Rates-10yr'!$A$9:$C$15239,2,FALSE))-B1942),C1941)</f>
        <v>0.62999999999999989</v>
      </c>
      <c r="D1942" s="98">
        <f>AVERAGE(C$10:C1942)</f>
        <v>0.51428867046042592</v>
      </c>
      <c r="E1942" s="2"/>
      <c r="G1942" s="23"/>
    </row>
    <row r="1943" spans="1:7" customFormat="1">
      <c r="A1943" s="4">
        <v>24581</v>
      </c>
      <c r="B1943">
        <v>3.5</v>
      </c>
      <c r="C1943">
        <f>IFERROR(((VLOOKUP(A1943,'Interest Rates-10yr'!$A$9:$C$15239,2,FALSE))-B1943),C1942)</f>
        <v>1.1299999999999999</v>
      </c>
      <c r="D1943" s="98">
        <f>AVERAGE(C$10:C1943)</f>
        <v>0.51460703205791281</v>
      </c>
      <c r="E1943" s="2"/>
      <c r="G1943" s="23"/>
    </row>
    <row r="1944" spans="1:7" customFormat="1">
      <c r="A1944" s="4">
        <v>24582</v>
      </c>
      <c r="B1944">
        <v>4</v>
      </c>
      <c r="C1944">
        <f>IFERROR(((VLOOKUP(A1944,'Interest Rates-10yr'!$A$9:$C$15239,2,FALSE))-B1944),C1943)</f>
        <v>0.62999999999999989</v>
      </c>
      <c r="D1944" s="98">
        <f>AVERAGE(C$10:C1944)</f>
        <v>0.51466666666666838</v>
      </c>
      <c r="E1944" s="2"/>
      <c r="G1944" s="23"/>
    </row>
    <row r="1945" spans="1:7" customFormat="1">
      <c r="A1945" s="4">
        <v>24583</v>
      </c>
      <c r="B1945">
        <v>4</v>
      </c>
      <c r="C1945">
        <f>IFERROR(((VLOOKUP(A1945,'Interest Rates-10yr'!$A$9:$C$15239,2,FALSE))-B1945),C1944)</f>
        <v>0.66000000000000014</v>
      </c>
      <c r="D1945" s="98">
        <f>AVERAGE(C$10:C1945)</f>
        <v>0.51474173553719171</v>
      </c>
      <c r="E1945" s="2"/>
      <c r="G1945" s="23"/>
    </row>
    <row r="1946" spans="1:7" customFormat="1">
      <c r="A1946" s="4">
        <v>24584</v>
      </c>
      <c r="B1946">
        <v>4</v>
      </c>
      <c r="C1946">
        <f>IFERROR(((VLOOKUP(A1946,'Interest Rates-10yr'!$A$9:$C$15239,2,FALSE))-B1946),C1945)</f>
        <v>0.66000000000000014</v>
      </c>
      <c r="D1946" s="98">
        <f>AVERAGE(C$10:C1946)</f>
        <v>0.51481672689726543</v>
      </c>
      <c r="E1946" s="2"/>
      <c r="G1946" s="23"/>
    </row>
    <row r="1947" spans="1:7" customFormat="1">
      <c r="A1947" s="4">
        <v>24585</v>
      </c>
      <c r="B1947">
        <v>4</v>
      </c>
      <c r="C1947">
        <f>IFERROR(((VLOOKUP(A1947,'Interest Rates-10yr'!$A$9:$C$15239,2,FALSE))-B1947),C1946)</f>
        <v>0.66000000000000014</v>
      </c>
      <c r="D1947" s="98">
        <f>AVERAGE(C$10:C1947)</f>
        <v>0.51489164086687467</v>
      </c>
      <c r="E1947" s="2"/>
      <c r="G1947" s="23"/>
    </row>
    <row r="1948" spans="1:7" customFormat="1">
      <c r="A1948" s="4">
        <v>24586</v>
      </c>
      <c r="B1948">
        <v>4</v>
      </c>
      <c r="C1948">
        <f>IFERROR(((VLOOKUP(A1948,'Interest Rates-10yr'!$A$9:$C$15239,2,FALSE))-B1948),C1947)</f>
        <v>0.67999999999999972</v>
      </c>
      <c r="D1948" s="98">
        <f>AVERAGE(C$10:C1948)</f>
        <v>0.5149767921609093</v>
      </c>
      <c r="E1948" s="2"/>
      <c r="G1948" s="23"/>
    </row>
    <row r="1949" spans="1:7" customFormat="1">
      <c r="A1949" s="4">
        <v>24587</v>
      </c>
      <c r="B1949">
        <v>4</v>
      </c>
      <c r="C1949">
        <f>IFERROR(((VLOOKUP(A1949,'Interest Rates-10yr'!$A$9:$C$15239,2,FALSE))-B1949),C1948)</f>
        <v>0.71</v>
      </c>
      <c r="D1949" s="98">
        <f>AVERAGE(C$10:C1949)</f>
        <v>0.51507731958763048</v>
      </c>
      <c r="E1949" s="2"/>
      <c r="G1949" s="23"/>
    </row>
    <row r="1950" spans="1:7" customFormat="1">
      <c r="A1950" s="4">
        <v>24588</v>
      </c>
      <c r="B1950">
        <v>4</v>
      </c>
      <c r="C1950">
        <f>IFERROR(((VLOOKUP(A1950,'Interest Rates-10yr'!$A$9:$C$15239,2,FALSE))-B1950),C1949)</f>
        <v>0.73000000000000043</v>
      </c>
      <c r="D1950" s="98">
        <f>AVERAGE(C$10:C1950)</f>
        <v>0.51518804739824997</v>
      </c>
      <c r="E1950" s="2"/>
      <c r="G1950" s="23"/>
    </row>
    <row r="1951" spans="1:7" customFormat="1">
      <c r="A1951" s="4">
        <v>24589</v>
      </c>
      <c r="B1951">
        <v>4</v>
      </c>
      <c r="C1951">
        <f>IFERROR(((VLOOKUP(A1951,'Interest Rates-10yr'!$A$9:$C$15239,2,FALSE))-B1951),C1950)</f>
        <v>0.73000000000000043</v>
      </c>
      <c r="D1951" s="98">
        <f>AVERAGE(C$10:C1951)</f>
        <v>0.51529866117404899</v>
      </c>
      <c r="E1951" s="2"/>
      <c r="G1951" s="23"/>
    </row>
    <row r="1952" spans="1:7" customFormat="1">
      <c r="A1952" s="4">
        <v>24590</v>
      </c>
      <c r="B1952">
        <v>4</v>
      </c>
      <c r="C1952">
        <f>IFERROR(((VLOOKUP(A1952,'Interest Rates-10yr'!$A$9:$C$15239,2,FALSE))-B1952),C1951)</f>
        <v>0.78000000000000025</v>
      </c>
      <c r="D1952" s="98">
        <f>AVERAGE(C$10:C1952)</f>
        <v>0.51543489449305357</v>
      </c>
      <c r="E1952" s="2"/>
      <c r="G1952" s="23"/>
    </row>
    <row r="1953" spans="1:7" customFormat="1">
      <c r="A1953" s="4">
        <v>24591</v>
      </c>
      <c r="B1953">
        <v>4</v>
      </c>
      <c r="C1953">
        <f>IFERROR(((VLOOKUP(A1953,'Interest Rates-10yr'!$A$9:$C$15239,2,FALSE))-B1953),C1952)</f>
        <v>0.78000000000000025</v>
      </c>
      <c r="D1953" s="98">
        <f>AVERAGE(C$10:C1953)</f>
        <v>0.51557098765432263</v>
      </c>
      <c r="E1953" s="2"/>
      <c r="G1953" s="23"/>
    </row>
    <row r="1954" spans="1:7" customFormat="1">
      <c r="A1954" s="4">
        <v>24592</v>
      </c>
      <c r="B1954">
        <v>4</v>
      </c>
      <c r="C1954">
        <f>IFERROR(((VLOOKUP(A1954,'Interest Rates-10yr'!$A$9:$C$15239,2,FALSE))-B1954),C1953)</f>
        <v>0.78000000000000025</v>
      </c>
      <c r="D1954" s="98">
        <f>AVERAGE(C$10:C1954)</f>
        <v>0.51570694087403757</v>
      </c>
      <c r="E1954" s="2"/>
      <c r="G1954" s="23"/>
    </row>
    <row r="1955" spans="1:7" customFormat="1">
      <c r="A1955" s="4">
        <v>24593</v>
      </c>
      <c r="B1955">
        <v>4</v>
      </c>
      <c r="C1955">
        <f>IFERROR(((VLOOKUP(A1955,'Interest Rates-10yr'!$A$9:$C$15239,2,FALSE))-B1955),C1954)</f>
        <v>0.76999999999999957</v>
      </c>
      <c r="D1955" s="98">
        <f>AVERAGE(C$10:C1955)</f>
        <v>0.51583761562178987</v>
      </c>
      <c r="E1955" s="2"/>
      <c r="G1955" s="23"/>
    </row>
    <row r="1956" spans="1:7" customFormat="1">
      <c r="A1956" s="4">
        <v>24594</v>
      </c>
      <c r="B1956">
        <v>4</v>
      </c>
      <c r="C1956">
        <f>IFERROR(((VLOOKUP(A1956,'Interest Rates-10yr'!$A$9:$C$15239,2,FALSE))-B1956),C1955)</f>
        <v>0.75</v>
      </c>
      <c r="D1956" s="98">
        <f>AVERAGE(C$10:C1956)</f>
        <v>0.51595788392398723</v>
      </c>
      <c r="E1956" s="2"/>
      <c r="G1956" s="23"/>
    </row>
    <row r="1957" spans="1:7" customFormat="1">
      <c r="A1957" s="4">
        <v>24595</v>
      </c>
      <c r="B1957">
        <v>4</v>
      </c>
      <c r="C1957">
        <f>IFERROR(((VLOOKUP(A1957,'Interest Rates-10yr'!$A$9:$C$15239,2,FALSE))-B1957),C1956)</f>
        <v>0.75</v>
      </c>
      <c r="D1957" s="98">
        <f>AVERAGE(C$10:C1957)</f>
        <v>0.51607802874743491</v>
      </c>
      <c r="E1957" s="2"/>
      <c r="G1957" s="23"/>
    </row>
    <row r="1958" spans="1:7" customFormat="1">
      <c r="A1958" s="4">
        <v>24596</v>
      </c>
      <c r="B1958">
        <v>4.13</v>
      </c>
      <c r="C1958">
        <f>IFERROR(((VLOOKUP(A1958,'Interest Rates-10yr'!$A$9:$C$15239,2,FALSE))-B1958),C1957)</f>
        <v>0.62999999999999989</v>
      </c>
      <c r="D1958" s="98">
        <f>AVERAGE(C$10:C1958)</f>
        <v>0.51613648024628178</v>
      </c>
      <c r="E1958" s="2"/>
      <c r="G1958" s="23"/>
    </row>
    <row r="1959" spans="1:7" customFormat="1">
      <c r="A1959" s="4">
        <v>24597</v>
      </c>
      <c r="B1959">
        <v>4</v>
      </c>
      <c r="C1959">
        <f>IFERROR(((VLOOKUP(A1959,'Interest Rates-10yr'!$A$9:$C$15239,2,FALSE))-B1959),C1958)</f>
        <v>0.76999999999999957</v>
      </c>
      <c r="D1959" s="98">
        <f>AVERAGE(C$10:C1959)</f>
        <v>0.51626666666666821</v>
      </c>
      <c r="E1959" s="2"/>
      <c r="G1959" s="23"/>
    </row>
    <row r="1960" spans="1:7" customFormat="1">
      <c r="A1960" s="4">
        <v>24598</v>
      </c>
      <c r="B1960">
        <v>4</v>
      </c>
      <c r="C1960">
        <f>IFERROR(((VLOOKUP(A1960,'Interest Rates-10yr'!$A$9:$C$15239,2,FALSE))-B1960),C1959)</f>
        <v>0.76999999999999957</v>
      </c>
      <c r="D1960" s="98">
        <f>AVERAGE(C$10:C1960)</f>
        <v>0.51639671963096001</v>
      </c>
      <c r="E1960" s="2"/>
      <c r="G1960" s="23"/>
    </row>
    <row r="1961" spans="1:7" customFormat="1">
      <c r="A1961" s="4">
        <v>24599</v>
      </c>
      <c r="B1961">
        <v>4</v>
      </c>
      <c r="C1961">
        <f>IFERROR(((VLOOKUP(A1961,'Interest Rates-10yr'!$A$9:$C$15239,2,FALSE))-B1961),C1960)</f>
        <v>0.76999999999999957</v>
      </c>
      <c r="D1961" s="98">
        <f>AVERAGE(C$10:C1961)</f>
        <v>0.5165266393442639</v>
      </c>
      <c r="E1961" s="2"/>
      <c r="G1961" s="23"/>
    </row>
    <row r="1962" spans="1:7" customFormat="1">
      <c r="A1962" s="4">
        <v>24600</v>
      </c>
      <c r="B1962">
        <v>3.75</v>
      </c>
      <c r="C1962">
        <f>IFERROR(((VLOOKUP(A1962,'Interest Rates-10yr'!$A$9:$C$15239,2,FALSE))-B1962),C1961)</f>
        <v>1.08</v>
      </c>
      <c r="D1962" s="98">
        <f>AVERAGE(C$10:C1962)</f>
        <v>0.51681515616999651</v>
      </c>
      <c r="E1962" s="2"/>
      <c r="G1962" s="23"/>
    </row>
    <row r="1963" spans="1:7" customFormat="1">
      <c r="A1963" s="4">
        <v>24601</v>
      </c>
      <c r="B1963">
        <v>3.75</v>
      </c>
      <c r="C1963">
        <f>IFERROR(((VLOOKUP(A1963,'Interest Rates-10yr'!$A$9:$C$15239,2,FALSE))-B1963),C1962)</f>
        <v>1.1200000000000001</v>
      </c>
      <c r="D1963" s="98">
        <f>AVERAGE(C$10:C1963)</f>
        <v>0.51712384851586646</v>
      </c>
      <c r="E1963" s="2"/>
      <c r="G1963" s="23"/>
    </row>
    <row r="1964" spans="1:7" customFormat="1">
      <c r="A1964" s="4">
        <v>24602</v>
      </c>
      <c r="B1964">
        <v>3.25</v>
      </c>
      <c r="C1964">
        <f>IFERROR(((VLOOKUP(A1964,'Interest Rates-10yr'!$A$9:$C$15239,2,FALSE))-B1964),C1963)</f>
        <v>1.62</v>
      </c>
      <c r="D1964" s="98">
        <f>AVERAGE(C$10:C1964)</f>
        <v>0.51768797953964352</v>
      </c>
      <c r="E1964" s="2"/>
      <c r="G1964" s="23"/>
    </row>
    <row r="1965" spans="1:7" customFormat="1">
      <c r="A1965" s="4">
        <v>24603</v>
      </c>
      <c r="B1965">
        <v>4</v>
      </c>
      <c r="C1965">
        <f>IFERROR(((VLOOKUP(A1965,'Interest Rates-10yr'!$A$9:$C$15239,2,FALSE))-B1965),C1964)</f>
        <v>0.83999999999999986</v>
      </c>
      <c r="D1965" s="98">
        <f>AVERAGE(C$10:C1965)</f>
        <v>0.5178527607361979</v>
      </c>
      <c r="E1965" s="2"/>
      <c r="G1965" s="23"/>
    </row>
    <row r="1966" spans="1:7" customFormat="1">
      <c r="A1966" s="4">
        <v>24604</v>
      </c>
      <c r="B1966">
        <v>4</v>
      </c>
      <c r="C1966">
        <f>IFERROR(((VLOOKUP(A1966,'Interest Rates-10yr'!$A$9:$C$15239,2,FALSE))-B1966),C1965)</f>
        <v>0.82000000000000028</v>
      </c>
      <c r="D1966" s="98">
        <f>AVERAGE(C$10:C1966)</f>
        <v>0.51800715380684881</v>
      </c>
      <c r="E1966" s="2"/>
      <c r="G1966" s="23"/>
    </row>
    <row r="1967" spans="1:7" customFormat="1">
      <c r="A1967" s="4">
        <v>24605</v>
      </c>
      <c r="B1967">
        <v>4</v>
      </c>
      <c r="C1967">
        <f>IFERROR(((VLOOKUP(A1967,'Interest Rates-10yr'!$A$9:$C$15239,2,FALSE))-B1967),C1966)</f>
        <v>0.82000000000000028</v>
      </c>
      <c r="D1967" s="98">
        <f>AVERAGE(C$10:C1967)</f>
        <v>0.51816138917262677</v>
      </c>
      <c r="E1967" s="2"/>
      <c r="G1967" s="23"/>
    </row>
    <row r="1968" spans="1:7" customFormat="1">
      <c r="A1968" s="4">
        <v>24606</v>
      </c>
      <c r="B1968">
        <v>4</v>
      </c>
      <c r="C1968">
        <f>IFERROR(((VLOOKUP(A1968,'Interest Rates-10yr'!$A$9:$C$15239,2,FALSE))-B1968),C1967)</f>
        <v>0.82000000000000028</v>
      </c>
      <c r="D1968" s="98">
        <f>AVERAGE(C$10:C1968)</f>
        <v>0.51831546707503995</v>
      </c>
      <c r="E1968" s="2"/>
      <c r="G1968" s="23"/>
    </row>
    <row r="1969" spans="1:7" customFormat="1">
      <c r="A1969" s="4">
        <v>24607</v>
      </c>
      <c r="B1969">
        <v>4</v>
      </c>
      <c r="C1969">
        <f>IFERROR(((VLOOKUP(A1969,'Interest Rates-10yr'!$A$9:$C$15239,2,FALSE))-B1969),C1968)</f>
        <v>0.86000000000000032</v>
      </c>
      <c r="D1969" s="98">
        <f>AVERAGE(C$10:C1969)</f>
        <v>0.51848979591836908</v>
      </c>
      <c r="E1969" s="2"/>
      <c r="G1969" s="23"/>
    </row>
    <row r="1970" spans="1:7" customFormat="1">
      <c r="A1970" s="4">
        <v>24608</v>
      </c>
      <c r="B1970">
        <v>4.13</v>
      </c>
      <c r="C1970">
        <f>IFERROR(((VLOOKUP(A1970,'Interest Rates-10yr'!$A$9:$C$15239,2,FALSE))-B1970),C1969)</f>
        <v>0.74000000000000021</v>
      </c>
      <c r="D1970" s="98">
        <f>AVERAGE(C$10:C1970)</f>
        <v>0.51860275369709496</v>
      </c>
      <c r="E1970" s="2"/>
      <c r="G1970" s="23"/>
    </row>
    <row r="1971" spans="1:7" customFormat="1">
      <c r="A1971" s="4">
        <v>24609</v>
      </c>
      <c r="B1971">
        <v>4</v>
      </c>
      <c r="C1971">
        <f>IFERROR(((VLOOKUP(A1971,'Interest Rates-10yr'!$A$9:$C$15239,2,FALSE))-B1971),C1970)</f>
        <v>0.87999999999999989</v>
      </c>
      <c r="D1971" s="98">
        <f>AVERAGE(C$10:C1971)</f>
        <v>0.51878695208970604</v>
      </c>
      <c r="E1971" s="2"/>
      <c r="G1971" s="23"/>
    </row>
    <row r="1972" spans="1:7" customFormat="1">
      <c r="A1972" s="4">
        <v>24610</v>
      </c>
      <c r="B1972">
        <v>4</v>
      </c>
      <c r="C1972">
        <f>IFERROR(((VLOOKUP(A1972,'Interest Rates-10yr'!$A$9:$C$15239,2,FALSE))-B1972),C1971)</f>
        <v>0.87999999999999989</v>
      </c>
      <c r="D1972" s="98">
        <f>AVERAGE(C$10:C1972)</f>
        <v>0.51897096281202415</v>
      </c>
      <c r="E1972" s="2"/>
      <c r="G1972" s="23"/>
    </row>
    <row r="1973" spans="1:7" customFormat="1">
      <c r="A1973" s="4">
        <v>24611</v>
      </c>
      <c r="B1973">
        <v>4</v>
      </c>
      <c r="C1973">
        <f>IFERROR(((VLOOKUP(A1973,'Interest Rates-10yr'!$A$9:$C$15239,2,FALSE))-B1973),C1972)</f>
        <v>0.88999999999999968</v>
      </c>
      <c r="D1973" s="98">
        <f>AVERAGE(C$10:C1973)</f>
        <v>0.51915987780040895</v>
      </c>
      <c r="E1973" s="2"/>
      <c r="G1973" s="23"/>
    </row>
    <row r="1974" spans="1:7" customFormat="1">
      <c r="A1974" s="4">
        <v>24612</v>
      </c>
      <c r="B1974">
        <v>4</v>
      </c>
      <c r="C1974">
        <f>IFERROR(((VLOOKUP(A1974,'Interest Rates-10yr'!$A$9:$C$15239,2,FALSE))-B1974),C1973)</f>
        <v>0.88999999999999968</v>
      </c>
      <c r="D1974" s="98">
        <f>AVERAGE(C$10:C1974)</f>
        <v>0.51934860050890752</v>
      </c>
      <c r="E1974" s="2"/>
      <c r="G1974" s="23"/>
    </row>
    <row r="1975" spans="1:7" customFormat="1">
      <c r="A1975" s="4">
        <v>24613</v>
      </c>
      <c r="B1975">
        <v>4</v>
      </c>
      <c r="C1975">
        <f>IFERROR(((VLOOKUP(A1975,'Interest Rates-10yr'!$A$9:$C$15239,2,FALSE))-B1975),C1974)</f>
        <v>0.88999999999999968</v>
      </c>
      <c r="D1975" s="98">
        <f>AVERAGE(C$10:C1975)</f>
        <v>0.51953713123092737</v>
      </c>
      <c r="E1975" s="2"/>
      <c r="G1975" s="23"/>
    </row>
    <row r="1976" spans="1:7" customFormat="1">
      <c r="A1976" s="4">
        <v>24614</v>
      </c>
      <c r="B1976">
        <v>3.75</v>
      </c>
      <c r="C1976">
        <f>IFERROR(((VLOOKUP(A1976,'Interest Rates-10yr'!$A$9:$C$15239,2,FALSE))-B1976),C1975)</f>
        <v>1.1900000000000004</v>
      </c>
      <c r="D1976" s="98">
        <f>AVERAGE(C$10:C1976)</f>
        <v>0.51987798678190311</v>
      </c>
      <c r="E1976" s="2"/>
      <c r="G1976" s="23"/>
    </row>
    <row r="1977" spans="1:7" customFormat="1">
      <c r="A1977" s="4">
        <v>24615</v>
      </c>
      <c r="B1977">
        <v>4</v>
      </c>
      <c r="C1977">
        <f>IFERROR(((VLOOKUP(A1977,'Interest Rates-10yr'!$A$9:$C$15239,2,FALSE))-B1977),C1976)</f>
        <v>0.94000000000000039</v>
      </c>
      <c r="D1977" s="98">
        <f>AVERAGE(C$10:C1977)</f>
        <v>0.52009146341463586</v>
      </c>
      <c r="E1977" s="2"/>
      <c r="G1977" s="23"/>
    </row>
    <row r="1978" spans="1:7" customFormat="1">
      <c r="A1978" s="4">
        <v>24616</v>
      </c>
      <c r="B1978">
        <v>3.75</v>
      </c>
      <c r="C1978">
        <f>IFERROR(((VLOOKUP(A1978,'Interest Rates-10yr'!$A$9:$C$15239,2,FALSE))-B1978),C1977)</f>
        <v>1.1799999999999997</v>
      </c>
      <c r="D1978" s="98">
        <f>AVERAGE(C$10:C1978)</f>
        <v>0.5204266124936533</v>
      </c>
      <c r="E1978" s="2"/>
      <c r="G1978" s="23"/>
    </row>
    <row r="1979" spans="1:7" customFormat="1">
      <c r="A1979" s="4">
        <v>24617</v>
      </c>
      <c r="B1979">
        <v>4</v>
      </c>
      <c r="C1979">
        <f>IFERROR(((VLOOKUP(A1979,'Interest Rates-10yr'!$A$9:$C$15239,2,FALSE))-B1979),C1978)</f>
        <v>0.91999999999999993</v>
      </c>
      <c r="D1979" s="98">
        <f>AVERAGE(C$10:C1979)</f>
        <v>0.52062944162436731</v>
      </c>
      <c r="E1979" s="2"/>
      <c r="G1979" s="23"/>
    </row>
    <row r="1980" spans="1:7" customFormat="1">
      <c r="A1980" s="4">
        <v>24618</v>
      </c>
      <c r="B1980">
        <v>4</v>
      </c>
      <c r="C1980">
        <f>IFERROR(((VLOOKUP(A1980,'Interest Rates-10yr'!$A$9:$C$15239,2,FALSE))-B1980),C1979)</f>
        <v>0.86000000000000032</v>
      </c>
      <c r="D1980" s="98">
        <f>AVERAGE(C$10:C1980)</f>
        <v>0.52080162354135129</v>
      </c>
      <c r="E1980" s="2"/>
      <c r="G1980" s="23"/>
    </row>
    <row r="1981" spans="1:7" customFormat="1">
      <c r="A1981" s="4">
        <v>24619</v>
      </c>
      <c r="B1981">
        <v>4</v>
      </c>
      <c r="C1981">
        <f>IFERROR(((VLOOKUP(A1981,'Interest Rates-10yr'!$A$9:$C$15239,2,FALSE))-B1981),C1980)</f>
        <v>0.86000000000000032</v>
      </c>
      <c r="D1981" s="98">
        <f>AVERAGE(C$10:C1981)</f>
        <v>0.52097363083164472</v>
      </c>
      <c r="E1981" s="2"/>
      <c r="G1981" s="23"/>
    </row>
    <row r="1982" spans="1:7" customFormat="1">
      <c r="A1982" s="4">
        <v>24620</v>
      </c>
      <c r="B1982">
        <v>4</v>
      </c>
      <c r="C1982">
        <f>IFERROR(((VLOOKUP(A1982,'Interest Rates-10yr'!$A$9:$C$15239,2,FALSE))-B1982),C1981)</f>
        <v>0.86000000000000032</v>
      </c>
      <c r="D1982" s="98">
        <f>AVERAGE(C$10:C1982)</f>
        <v>0.52114546376077198</v>
      </c>
      <c r="E1982" s="2"/>
      <c r="G1982" s="23"/>
    </row>
    <row r="1983" spans="1:7" customFormat="1">
      <c r="A1983" s="4">
        <v>24621</v>
      </c>
      <c r="B1983">
        <v>3.75</v>
      </c>
      <c r="C1983">
        <f>IFERROR(((VLOOKUP(A1983,'Interest Rates-10yr'!$A$9:$C$15239,2,FALSE))-B1983),C1982)</f>
        <v>1.0899999999999999</v>
      </c>
      <c r="D1983" s="98">
        <f>AVERAGE(C$10:C1983)</f>
        <v>0.52143363728470271</v>
      </c>
      <c r="E1983" s="2"/>
      <c r="G1983" s="23"/>
    </row>
    <row r="1984" spans="1:7" customFormat="1">
      <c r="A1984" s="4">
        <v>24622</v>
      </c>
      <c r="B1984">
        <v>3.75</v>
      </c>
      <c r="C1984">
        <f>IFERROR(((VLOOKUP(A1984,'Interest Rates-10yr'!$A$9:$C$15239,2,FALSE))-B1984),C1983)</f>
        <v>1.0899999999999999</v>
      </c>
      <c r="D1984" s="98">
        <f>AVERAGE(C$10:C1984)</f>
        <v>0.52172151898734331</v>
      </c>
      <c r="E1984" s="2"/>
      <c r="G1984" s="23"/>
    </row>
    <row r="1985" spans="1:7" customFormat="1">
      <c r="A1985" s="4">
        <v>24623</v>
      </c>
      <c r="B1985">
        <v>4.13</v>
      </c>
      <c r="C1985">
        <f>IFERROR(((VLOOKUP(A1985,'Interest Rates-10yr'!$A$9:$C$15239,2,FALSE))-B1985),C1984)</f>
        <v>0.67999999999999972</v>
      </c>
      <c r="D1985" s="98">
        <f>AVERAGE(C$10:C1985)</f>
        <v>0.52180161943319991</v>
      </c>
      <c r="E1985" s="2"/>
      <c r="G1985" s="23"/>
    </row>
    <row r="1986" spans="1:7" customFormat="1">
      <c r="A1986" s="4">
        <v>24624</v>
      </c>
      <c r="B1986">
        <v>4</v>
      </c>
      <c r="C1986">
        <f>IFERROR(((VLOOKUP(A1986,'Interest Rates-10yr'!$A$9:$C$15239,2,FALSE))-B1986),C1985)</f>
        <v>0.80999999999999961</v>
      </c>
      <c r="D1986" s="98">
        <f>AVERAGE(C$10:C1986)</f>
        <v>0.52194739504299603</v>
      </c>
      <c r="E1986" s="2"/>
      <c r="G1986" s="23"/>
    </row>
    <row r="1987" spans="1:7" customFormat="1">
      <c r="A1987" s="4">
        <v>24625</v>
      </c>
      <c r="B1987">
        <v>4</v>
      </c>
      <c r="C1987">
        <f>IFERROR(((VLOOKUP(A1987,'Interest Rates-10yr'!$A$9:$C$15239,2,FALSE))-B1987),C1986)</f>
        <v>0.82000000000000028</v>
      </c>
      <c r="D1987" s="98">
        <f>AVERAGE(C$10:C1987)</f>
        <v>0.52209807886754445</v>
      </c>
      <c r="E1987" s="2"/>
      <c r="G1987" s="23"/>
    </row>
    <row r="1988" spans="1:7" customFormat="1">
      <c r="A1988" s="4">
        <v>24626</v>
      </c>
      <c r="B1988">
        <v>4</v>
      </c>
      <c r="C1988">
        <f>IFERROR(((VLOOKUP(A1988,'Interest Rates-10yr'!$A$9:$C$15239,2,FALSE))-B1988),C1987)</f>
        <v>0.82000000000000028</v>
      </c>
      <c r="D1988" s="98">
        <f>AVERAGE(C$10:C1988)</f>
        <v>0.52224861040929915</v>
      </c>
      <c r="E1988" s="2"/>
      <c r="G1988" s="23"/>
    </row>
    <row r="1989" spans="1:7" customFormat="1">
      <c r="A1989" s="4">
        <v>24627</v>
      </c>
      <c r="B1989">
        <v>4</v>
      </c>
      <c r="C1989">
        <f>IFERROR(((VLOOKUP(A1989,'Interest Rates-10yr'!$A$9:$C$15239,2,FALSE))-B1989),C1988)</f>
        <v>0.82000000000000028</v>
      </c>
      <c r="D1989" s="98">
        <f>AVERAGE(C$10:C1989)</f>
        <v>0.52239898989899136</v>
      </c>
      <c r="E1989" s="2"/>
      <c r="G1989" s="23"/>
    </row>
    <row r="1990" spans="1:7" customFormat="1">
      <c r="A1990" s="4">
        <v>24628</v>
      </c>
      <c r="B1990">
        <v>3.75</v>
      </c>
      <c r="C1990">
        <f>IFERROR(((VLOOKUP(A1990,'Interest Rates-10yr'!$A$9:$C$15239,2,FALSE))-B1990),C1989)</f>
        <v>1.0999999999999996</v>
      </c>
      <c r="D1990" s="98">
        <f>AVERAGE(C$10:C1990)</f>
        <v>0.5226905603230706</v>
      </c>
      <c r="E1990" s="2"/>
      <c r="G1990" s="23"/>
    </row>
    <row r="1991" spans="1:7" customFormat="1">
      <c r="A1991" s="4">
        <v>24629</v>
      </c>
      <c r="B1991">
        <v>4</v>
      </c>
      <c r="C1991">
        <f>IFERROR(((VLOOKUP(A1991,'Interest Rates-10yr'!$A$9:$C$15239,2,FALSE))-B1991),C1990)</f>
        <v>0.83999999999999986</v>
      </c>
      <c r="D1991" s="98">
        <f>AVERAGE(C$10:C1991)</f>
        <v>0.52285065590312951</v>
      </c>
      <c r="E1991" s="2"/>
      <c r="G1991" s="23"/>
    </row>
    <row r="1992" spans="1:7" customFormat="1">
      <c r="A1992" s="4">
        <v>24630</v>
      </c>
      <c r="B1992">
        <v>3.75</v>
      </c>
      <c r="C1992">
        <f>IFERROR(((VLOOKUP(A1992,'Interest Rates-10yr'!$A$9:$C$15239,2,FALSE))-B1992),C1991)</f>
        <v>1.0899999999999999</v>
      </c>
      <c r="D1992" s="98">
        <f>AVERAGE(C$10:C1992)</f>
        <v>0.52313666162380368</v>
      </c>
      <c r="E1992" s="2"/>
      <c r="G1992" s="23"/>
    </row>
    <row r="1993" spans="1:7" customFormat="1">
      <c r="A1993" s="4">
        <v>24631</v>
      </c>
      <c r="B1993">
        <v>4</v>
      </c>
      <c r="C1993">
        <f>IFERROR(((VLOOKUP(A1993,'Interest Rates-10yr'!$A$9:$C$15239,2,FALSE))-B1993),C1992)</f>
        <v>0.86000000000000032</v>
      </c>
      <c r="D1993" s="98">
        <f>AVERAGE(C$10:C1993)</f>
        <v>0.52330645161290446</v>
      </c>
      <c r="E1993" s="2"/>
      <c r="G1993" s="23"/>
    </row>
    <row r="1994" spans="1:7" customFormat="1">
      <c r="A1994" s="4">
        <v>24632</v>
      </c>
      <c r="B1994">
        <v>4</v>
      </c>
      <c r="C1994">
        <f>IFERROR(((VLOOKUP(A1994,'Interest Rates-10yr'!$A$9:$C$15239,2,FALSE))-B1994),C1993)</f>
        <v>0.88999999999999968</v>
      </c>
      <c r="D1994" s="98">
        <f>AVERAGE(C$10:C1994)</f>
        <v>0.52349118387909455</v>
      </c>
      <c r="E1994" s="2"/>
      <c r="G1994" s="23"/>
    </row>
    <row r="1995" spans="1:7" customFormat="1">
      <c r="A1995" s="4">
        <v>24633</v>
      </c>
      <c r="B1995">
        <v>4</v>
      </c>
      <c r="C1995">
        <f>IFERROR(((VLOOKUP(A1995,'Interest Rates-10yr'!$A$9:$C$15239,2,FALSE))-B1995),C1994)</f>
        <v>0.88999999999999968</v>
      </c>
      <c r="D1995" s="98">
        <f>AVERAGE(C$10:C1995)</f>
        <v>0.52367573011077684</v>
      </c>
      <c r="E1995" s="2"/>
      <c r="G1995" s="23"/>
    </row>
    <row r="1996" spans="1:7" customFormat="1">
      <c r="A1996" s="4">
        <v>24634</v>
      </c>
      <c r="B1996">
        <v>4</v>
      </c>
      <c r="C1996">
        <f>IFERROR(((VLOOKUP(A1996,'Interest Rates-10yr'!$A$9:$C$15239,2,FALSE))-B1996),C1995)</f>
        <v>0.88999999999999968</v>
      </c>
      <c r="D1996" s="98">
        <f>AVERAGE(C$10:C1996)</f>
        <v>0.52386009058882876</v>
      </c>
      <c r="E1996" s="2"/>
      <c r="G1996" s="23"/>
    </row>
    <row r="1997" spans="1:7" customFormat="1">
      <c r="A1997" s="4">
        <v>24635</v>
      </c>
      <c r="B1997">
        <v>4</v>
      </c>
      <c r="C1997">
        <f>IFERROR(((VLOOKUP(A1997,'Interest Rates-10yr'!$A$9:$C$15239,2,FALSE))-B1997),C1996)</f>
        <v>0.94000000000000039</v>
      </c>
      <c r="D1997" s="98">
        <f>AVERAGE(C$10:C1997)</f>
        <v>0.52406941649899541</v>
      </c>
      <c r="E1997" s="2"/>
      <c r="G1997" s="23"/>
    </row>
    <row r="1998" spans="1:7" customFormat="1">
      <c r="A1998" s="4">
        <v>24636</v>
      </c>
      <c r="B1998">
        <v>4</v>
      </c>
      <c r="C1998">
        <f>IFERROR(((VLOOKUP(A1998,'Interest Rates-10yr'!$A$9:$C$15239,2,FALSE))-B1998),C1997)</f>
        <v>0.95000000000000018</v>
      </c>
      <c r="D1998" s="98">
        <f>AVERAGE(C$10:C1998)</f>
        <v>0.52428355957767869</v>
      </c>
      <c r="E1998" s="2"/>
      <c r="G1998" s="23"/>
    </row>
    <row r="1999" spans="1:7" customFormat="1">
      <c r="A1999" s="4">
        <v>24637</v>
      </c>
      <c r="B1999">
        <v>4</v>
      </c>
      <c r="C1999">
        <f>IFERROR(((VLOOKUP(A1999,'Interest Rates-10yr'!$A$9:$C$15239,2,FALSE))-B1999),C1998)</f>
        <v>1.0199999999999996</v>
      </c>
      <c r="D1999" s="98">
        <f>AVERAGE(C$10:C1999)</f>
        <v>0.52453266331658432</v>
      </c>
      <c r="E1999" s="2"/>
      <c r="G1999" s="23"/>
    </row>
    <row r="2000" spans="1:7" customFormat="1">
      <c r="A2000" s="4">
        <v>24638</v>
      </c>
      <c r="B2000">
        <v>4.13</v>
      </c>
      <c r="C2000">
        <f>IFERROR(((VLOOKUP(A2000,'Interest Rates-10yr'!$A$9:$C$15239,2,FALSE))-B2000),C1999)</f>
        <v>0.88999999999999968</v>
      </c>
      <c r="D2000" s="98">
        <f>AVERAGE(C$10:C2000)</f>
        <v>0.52471622300351728</v>
      </c>
      <c r="E2000" s="2"/>
      <c r="G2000" s="23"/>
    </row>
    <row r="2001" spans="1:7" customFormat="1">
      <c r="A2001" s="4">
        <v>24639</v>
      </c>
      <c r="B2001">
        <v>4</v>
      </c>
      <c r="C2001">
        <f>IFERROR(((VLOOKUP(A2001,'Interest Rates-10yr'!$A$9:$C$15239,2,FALSE))-B2001),C2000)</f>
        <v>1.0700000000000003</v>
      </c>
      <c r="D2001" s="98">
        <f>AVERAGE(C$10:C2001)</f>
        <v>0.52498995983935892</v>
      </c>
      <c r="E2001" s="2"/>
      <c r="G2001" s="23"/>
    </row>
    <row r="2002" spans="1:7" customFormat="1">
      <c r="A2002" s="4">
        <v>24640</v>
      </c>
      <c r="B2002">
        <v>4</v>
      </c>
      <c r="C2002">
        <f>IFERROR(((VLOOKUP(A2002,'Interest Rates-10yr'!$A$9:$C$15239,2,FALSE))-B2002),C2001)</f>
        <v>1.0700000000000003</v>
      </c>
      <c r="D2002" s="98">
        <f>AVERAGE(C$10:C2002)</f>
        <v>0.52526342197692066</v>
      </c>
      <c r="E2002" s="2"/>
      <c r="G2002" s="23"/>
    </row>
    <row r="2003" spans="1:7" customFormat="1">
      <c r="A2003" s="4">
        <v>24641</v>
      </c>
      <c r="B2003">
        <v>4</v>
      </c>
      <c r="C2003">
        <f>IFERROR(((VLOOKUP(A2003,'Interest Rates-10yr'!$A$9:$C$15239,2,FALSE))-B2003),C2002)</f>
        <v>1.0700000000000003</v>
      </c>
      <c r="D2003" s="98">
        <f>AVERAGE(C$10:C2003)</f>
        <v>0.52553660982948991</v>
      </c>
      <c r="E2003" s="2"/>
      <c r="G2003" s="23"/>
    </row>
    <row r="2004" spans="1:7" customFormat="1">
      <c r="A2004" s="4">
        <v>24642</v>
      </c>
      <c r="B2004">
        <v>3.75</v>
      </c>
      <c r="C2004">
        <f>IFERROR(((VLOOKUP(A2004,'Interest Rates-10yr'!$A$9:$C$15239,2,FALSE))-B2004),C2003)</f>
        <v>1.3200000000000003</v>
      </c>
      <c r="D2004" s="98">
        <f>AVERAGE(C$10:C2004)</f>
        <v>0.52593483709273325</v>
      </c>
      <c r="E2004" s="2"/>
      <c r="G2004" s="23"/>
    </row>
    <row r="2005" spans="1:7" customFormat="1">
      <c r="A2005" s="4">
        <v>24643</v>
      </c>
      <c r="B2005">
        <v>4</v>
      </c>
      <c r="C2005">
        <f>IFERROR(((VLOOKUP(A2005,'Interest Rates-10yr'!$A$9:$C$15239,2,FALSE))-B2005),C2004)</f>
        <v>1.1399999999999997</v>
      </c>
      <c r="D2005" s="98">
        <f>AVERAGE(C$10:C2005)</f>
        <v>0.5262424849699413</v>
      </c>
      <c r="E2005" s="2"/>
      <c r="G2005" s="23"/>
    </row>
    <row r="2006" spans="1:7" customFormat="1">
      <c r="A2006" s="4">
        <v>24644</v>
      </c>
      <c r="B2006">
        <v>4</v>
      </c>
      <c r="C2006">
        <f>IFERROR(((VLOOKUP(A2006,'Interest Rates-10yr'!$A$9:$C$15239,2,FALSE))-B2006),C2005)</f>
        <v>1.1399999999999997</v>
      </c>
      <c r="D2006" s="98">
        <f>AVERAGE(C$10:C2006)</f>
        <v>0.5265498247371071</v>
      </c>
      <c r="E2006" s="2"/>
      <c r="G2006" s="23"/>
    </row>
    <row r="2007" spans="1:7" customFormat="1">
      <c r="A2007" s="4">
        <v>24645</v>
      </c>
      <c r="B2007">
        <v>4.13</v>
      </c>
      <c r="C2007">
        <f>IFERROR(((VLOOKUP(A2007,'Interest Rates-10yr'!$A$9:$C$15239,2,FALSE))-B2007),C2006)</f>
        <v>1</v>
      </c>
      <c r="D2007" s="98">
        <f>AVERAGE(C$10:C2007)</f>
        <v>0.52678678678678825</v>
      </c>
      <c r="E2007" s="2"/>
      <c r="G2007" s="23"/>
    </row>
    <row r="2008" spans="1:7" customFormat="1">
      <c r="A2008" s="4">
        <v>24646</v>
      </c>
      <c r="B2008">
        <v>4.13</v>
      </c>
      <c r="C2008">
        <f>IFERROR(((VLOOKUP(A2008,'Interest Rates-10yr'!$A$9:$C$15239,2,FALSE))-B2008),C2007)</f>
        <v>1.0099999999999998</v>
      </c>
      <c r="D2008" s="98">
        <f>AVERAGE(C$10:C2008)</f>
        <v>0.52702851425713004</v>
      </c>
      <c r="E2008" s="2"/>
      <c r="G2008" s="23"/>
    </row>
    <row r="2009" spans="1:7" customFormat="1">
      <c r="A2009" s="4">
        <v>24647</v>
      </c>
      <c r="B2009">
        <v>4.13</v>
      </c>
      <c r="C2009">
        <f>IFERROR(((VLOOKUP(A2009,'Interest Rates-10yr'!$A$9:$C$15239,2,FALSE))-B2009),C2008)</f>
        <v>1.0099999999999998</v>
      </c>
      <c r="D2009" s="98">
        <f>AVERAGE(C$10:C2009)</f>
        <v>0.52727000000000146</v>
      </c>
      <c r="E2009" s="2"/>
      <c r="G2009" s="23"/>
    </row>
    <row r="2010" spans="1:7" customFormat="1">
      <c r="A2010" s="4">
        <v>24648</v>
      </c>
      <c r="B2010">
        <v>4.13</v>
      </c>
      <c r="C2010">
        <f>IFERROR(((VLOOKUP(A2010,'Interest Rates-10yr'!$A$9:$C$15239,2,FALSE))-B2010),C2009)</f>
        <v>1.0099999999999998</v>
      </c>
      <c r="D2010" s="98">
        <f>AVERAGE(C$10:C2010)</f>
        <v>0.52751124437781249</v>
      </c>
      <c r="E2010" s="2"/>
      <c r="G2010" s="23"/>
    </row>
    <row r="2011" spans="1:7" customFormat="1">
      <c r="A2011" s="4">
        <v>24649</v>
      </c>
      <c r="B2011">
        <v>4</v>
      </c>
      <c r="C2011">
        <f>IFERROR(((VLOOKUP(A2011,'Interest Rates-10yr'!$A$9:$C$15239,2,FALSE))-B2011),C2010)</f>
        <v>1.1600000000000001</v>
      </c>
      <c r="D2011" s="98">
        <f>AVERAGE(C$10:C2011)</f>
        <v>0.52782717282717428</v>
      </c>
      <c r="E2011" s="2"/>
      <c r="G2011" s="23"/>
    </row>
    <row r="2012" spans="1:7" customFormat="1">
      <c r="A2012" s="4">
        <v>24650</v>
      </c>
      <c r="B2012">
        <v>4</v>
      </c>
      <c r="C2012">
        <f>IFERROR(((VLOOKUP(A2012,'Interest Rates-10yr'!$A$9:$C$15239,2,FALSE))-B2012),C2011)</f>
        <v>1.21</v>
      </c>
      <c r="D2012" s="98">
        <f>AVERAGE(C$10:C2012)</f>
        <v>0.52816774837743541</v>
      </c>
      <c r="E2012" s="2"/>
      <c r="G2012" s="23"/>
    </row>
    <row r="2013" spans="1:7" customFormat="1">
      <c r="A2013" s="4">
        <v>24651</v>
      </c>
      <c r="B2013">
        <v>4</v>
      </c>
      <c r="C2013">
        <f>IFERROR(((VLOOKUP(A2013,'Interest Rates-10yr'!$A$9:$C$15239,2,FALSE))-B2013),C2012)</f>
        <v>1.1799999999999997</v>
      </c>
      <c r="D2013" s="98">
        <f>AVERAGE(C$10:C2013)</f>
        <v>0.52849301397205739</v>
      </c>
      <c r="E2013" s="2"/>
      <c r="G2013" s="23"/>
    </row>
    <row r="2014" spans="1:7" customFormat="1">
      <c r="A2014" s="4">
        <v>24652</v>
      </c>
      <c r="B2014">
        <v>4.13</v>
      </c>
      <c r="C2014">
        <f>IFERROR(((VLOOKUP(A2014,'Interest Rates-10yr'!$A$9:$C$15239,2,FALSE))-B2014),C2013)</f>
        <v>1.0700000000000003</v>
      </c>
      <c r="D2014" s="98">
        <f>AVERAGE(C$10:C2014)</f>
        <v>0.52876309226932816</v>
      </c>
      <c r="E2014" s="2"/>
      <c r="G2014" s="23"/>
    </row>
    <row r="2015" spans="1:7" customFormat="1">
      <c r="A2015" s="4">
        <v>24653</v>
      </c>
      <c r="B2015">
        <v>3.5</v>
      </c>
      <c r="C2015">
        <f>IFERROR(((VLOOKUP(A2015,'Interest Rates-10yr'!$A$9:$C$15239,2,FALSE))-B2015),C2014)</f>
        <v>1.7199999999999998</v>
      </c>
      <c r="D2015" s="98">
        <f>AVERAGE(C$10:C2015)</f>
        <v>0.52935692921236444</v>
      </c>
      <c r="E2015" s="2"/>
      <c r="G2015" s="23"/>
    </row>
    <row r="2016" spans="1:7" customFormat="1">
      <c r="A2016" s="4">
        <v>24654</v>
      </c>
      <c r="B2016">
        <v>3.5</v>
      </c>
      <c r="C2016">
        <f>IFERROR(((VLOOKUP(A2016,'Interest Rates-10yr'!$A$9:$C$15239,2,FALSE))-B2016),C2015)</f>
        <v>1.7199999999999998</v>
      </c>
      <c r="D2016" s="98">
        <f>AVERAGE(C$10:C2016)</f>
        <v>0.52995017438963776</v>
      </c>
      <c r="E2016" s="2"/>
      <c r="G2016" s="23"/>
    </row>
    <row r="2017" spans="1:7" customFormat="1">
      <c r="A2017" s="4">
        <v>24655</v>
      </c>
      <c r="B2017">
        <v>3.5</v>
      </c>
      <c r="C2017">
        <f>IFERROR(((VLOOKUP(A2017,'Interest Rates-10yr'!$A$9:$C$15239,2,FALSE))-B2017),C2016)</f>
        <v>1.7199999999999998</v>
      </c>
      <c r="D2017" s="98">
        <f>AVERAGE(C$10:C2017)</f>
        <v>0.53054282868526048</v>
      </c>
      <c r="E2017" s="2"/>
      <c r="G2017" s="23"/>
    </row>
    <row r="2018" spans="1:7" customFormat="1">
      <c r="A2018" s="4">
        <v>24656</v>
      </c>
      <c r="B2018">
        <v>4</v>
      </c>
      <c r="C2018">
        <f>IFERROR(((VLOOKUP(A2018,'Interest Rates-10yr'!$A$9:$C$15239,2,FALSE))-B2018),C2017)</f>
        <v>1.2199999999999998</v>
      </c>
      <c r="D2018" s="98">
        <f>AVERAGE(C$10:C2018)</f>
        <v>0.53088601294176363</v>
      </c>
      <c r="E2018" s="2"/>
      <c r="G2018" s="23"/>
    </row>
    <row r="2019" spans="1:7" customFormat="1">
      <c r="A2019" s="4">
        <v>24657</v>
      </c>
      <c r="B2019">
        <v>4</v>
      </c>
      <c r="C2019">
        <f>IFERROR(((VLOOKUP(A2019,'Interest Rates-10yr'!$A$9:$C$15239,2,FALSE))-B2019),C2018)</f>
        <v>1.2199999999999998</v>
      </c>
      <c r="D2019" s="98">
        <f>AVERAGE(C$10:C2019)</f>
        <v>0.53122885572139456</v>
      </c>
      <c r="E2019" s="2"/>
      <c r="G2019" s="23"/>
    </row>
    <row r="2020" spans="1:7" customFormat="1">
      <c r="A2020" s="4">
        <v>24658</v>
      </c>
      <c r="B2020">
        <v>3.5</v>
      </c>
      <c r="C2020">
        <f>IFERROR(((VLOOKUP(A2020,'Interest Rates-10yr'!$A$9:$C$15239,2,FALSE))-B2020),C2019)</f>
        <v>1.67</v>
      </c>
      <c r="D2020" s="98">
        <f>AVERAGE(C$10:C2020)</f>
        <v>0.53179512680258734</v>
      </c>
      <c r="E2020" s="2"/>
      <c r="G2020" s="23"/>
    </row>
    <row r="2021" spans="1:7" customFormat="1">
      <c r="A2021" s="4">
        <v>24659</v>
      </c>
      <c r="B2021">
        <v>4.13</v>
      </c>
      <c r="C2021">
        <f>IFERROR(((VLOOKUP(A2021,'Interest Rates-10yr'!$A$9:$C$15239,2,FALSE))-B2021),C2020)</f>
        <v>0.98000000000000043</v>
      </c>
      <c r="D2021" s="98">
        <f>AVERAGE(C$10:C2021)</f>
        <v>0.53201789264413679</v>
      </c>
      <c r="E2021" s="2"/>
      <c r="G2021" s="23"/>
    </row>
    <row r="2022" spans="1:7" customFormat="1">
      <c r="A2022" s="4">
        <v>24660</v>
      </c>
      <c r="B2022">
        <v>4</v>
      </c>
      <c r="C2022">
        <f>IFERROR(((VLOOKUP(A2022,'Interest Rates-10yr'!$A$9:$C$15239,2,FALSE))-B2022),C2021)</f>
        <v>1.1500000000000004</v>
      </c>
      <c r="D2022" s="98">
        <f>AVERAGE(C$10:C2022)</f>
        <v>0.53232488822652924</v>
      </c>
      <c r="E2022" s="2"/>
      <c r="G2022" s="23"/>
    </row>
    <row r="2023" spans="1:7" customFormat="1">
      <c r="A2023" s="4">
        <v>24661</v>
      </c>
      <c r="B2023">
        <v>4</v>
      </c>
      <c r="C2023">
        <f>IFERROR(((VLOOKUP(A2023,'Interest Rates-10yr'!$A$9:$C$15239,2,FALSE))-B2023),C2022)</f>
        <v>1.1500000000000004</v>
      </c>
      <c r="D2023" s="98">
        <f>AVERAGE(C$10:C2023)</f>
        <v>0.53263157894737012</v>
      </c>
      <c r="E2023" s="2"/>
      <c r="G2023" s="23"/>
    </row>
    <row r="2024" spans="1:7" customFormat="1">
      <c r="A2024" s="4">
        <v>24662</v>
      </c>
      <c r="B2024">
        <v>4</v>
      </c>
      <c r="C2024">
        <f>IFERROR(((VLOOKUP(A2024,'Interest Rates-10yr'!$A$9:$C$15239,2,FALSE))-B2024),C2023)</f>
        <v>1.1500000000000004</v>
      </c>
      <c r="D2024" s="98">
        <f>AVERAGE(C$10:C2024)</f>
        <v>0.53293796526054771</v>
      </c>
      <c r="E2024" s="2"/>
      <c r="G2024" s="23"/>
    </row>
    <row r="2025" spans="1:7" customFormat="1">
      <c r="A2025" s="4">
        <v>24663</v>
      </c>
      <c r="B2025">
        <v>4</v>
      </c>
      <c r="C2025">
        <f>IFERROR(((VLOOKUP(A2025,'Interest Rates-10yr'!$A$9:$C$15239,2,FALSE))-B2025),C2024)</f>
        <v>1.1600000000000001</v>
      </c>
      <c r="D2025" s="98">
        <f>AVERAGE(C$10:C2025)</f>
        <v>0.53324900793650976</v>
      </c>
      <c r="E2025" s="2"/>
      <c r="G2025" s="23"/>
    </row>
    <row r="2026" spans="1:7" customFormat="1">
      <c r="A2026" s="4">
        <v>24664</v>
      </c>
      <c r="B2026">
        <v>4</v>
      </c>
      <c r="C2026">
        <f>IFERROR(((VLOOKUP(A2026,'Interest Rates-10yr'!$A$9:$C$15239,2,FALSE))-B2026),C2025)</f>
        <v>1.0899999999999999</v>
      </c>
      <c r="D2026" s="98">
        <f>AVERAGE(C$10:C2026)</f>
        <v>0.53352503718393829</v>
      </c>
      <c r="E2026" s="2"/>
      <c r="G2026" s="23"/>
    </row>
    <row r="2027" spans="1:7" customFormat="1">
      <c r="A2027" s="4">
        <v>24665</v>
      </c>
      <c r="B2027">
        <v>3.75</v>
      </c>
      <c r="C2027">
        <f>IFERROR(((VLOOKUP(A2027,'Interest Rates-10yr'!$A$9:$C$15239,2,FALSE))-B2027),C2026)</f>
        <v>1.3099999999999996</v>
      </c>
      <c r="D2027" s="98">
        <f>AVERAGE(C$10:C2027)</f>
        <v>0.53390981169474905</v>
      </c>
      <c r="E2027" s="2"/>
      <c r="G2027" s="23"/>
    </row>
    <row r="2028" spans="1:7" customFormat="1">
      <c r="A2028" s="4">
        <v>24666</v>
      </c>
      <c r="B2028">
        <v>4</v>
      </c>
      <c r="C2028">
        <f>IFERROR(((VLOOKUP(A2028,'Interest Rates-10yr'!$A$9:$C$15239,2,FALSE))-B2028),C2027)</f>
        <v>1.08</v>
      </c>
      <c r="D2028" s="98">
        <f>AVERAGE(C$10:C2028)</f>
        <v>0.53418028727092792</v>
      </c>
      <c r="E2028" s="2"/>
      <c r="G2028" s="23"/>
    </row>
    <row r="2029" spans="1:7" customFormat="1">
      <c r="A2029" s="4">
        <v>24667</v>
      </c>
      <c r="B2029">
        <v>3.75</v>
      </c>
      <c r="C2029">
        <f>IFERROR(((VLOOKUP(A2029,'Interest Rates-10yr'!$A$9:$C$15239,2,FALSE))-B2029),C2028)</f>
        <v>1.33</v>
      </c>
      <c r="D2029" s="98">
        <f>AVERAGE(C$10:C2029)</f>
        <v>0.53457425742574427</v>
      </c>
      <c r="E2029" s="2"/>
      <c r="G2029" s="23"/>
    </row>
    <row r="2030" spans="1:7" customFormat="1">
      <c r="A2030" s="4">
        <v>24668</v>
      </c>
      <c r="B2030">
        <v>3.75</v>
      </c>
      <c r="C2030">
        <f>IFERROR(((VLOOKUP(A2030,'Interest Rates-10yr'!$A$9:$C$15239,2,FALSE))-B2030),C2029)</f>
        <v>1.33</v>
      </c>
      <c r="D2030" s="98">
        <f>AVERAGE(C$10:C2030)</f>
        <v>0.5349678377041085</v>
      </c>
      <c r="E2030" s="2"/>
      <c r="G2030" s="23"/>
    </row>
    <row r="2031" spans="1:7" customFormat="1">
      <c r="A2031" s="4">
        <v>24669</v>
      </c>
      <c r="B2031">
        <v>3.75</v>
      </c>
      <c r="C2031">
        <f>IFERROR(((VLOOKUP(A2031,'Interest Rates-10yr'!$A$9:$C$15239,2,FALSE))-B2031),C2030)</f>
        <v>1.33</v>
      </c>
      <c r="D2031" s="98">
        <f>AVERAGE(C$10:C2031)</f>
        <v>0.53536102868447244</v>
      </c>
      <c r="E2031" s="2"/>
      <c r="G2031" s="23"/>
    </row>
    <row r="2032" spans="1:7" customFormat="1">
      <c r="A2032" s="4">
        <v>24670</v>
      </c>
      <c r="B2032">
        <v>3.75</v>
      </c>
      <c r="C2032">
        <f>IFERROR(((VLOOKUP(A2032,'Interest Rates-10yr'!$A$9:$C$15239,2,FALSE))-B2032),C2031)</f>
        <v>1.3399999999999999</v>
      </c>
      <c r="D2032" s="98">
        <f>AVERAGE(C$10:C2032)</f>
        <v>0.53575877409787598</v>
      </c>
      <c r="E2032" s="2"/>
      <c r="G2032" s="23"/>
    </row>
    <row r="2033" spans="1:7" customFormat="1">
      <c r="A2033" s="4">
        <v>24671</v>
      </c>
      <c r="B2033">
        <v>3.75</v>
      </c>
      <c r="C2033">
        <f>IFERROR(((VLOOKUP(A2033,'Interest Rates-10yr'!$A$9:$C$15239,2,FALSE))-B2033),C2032)</f>
        <v>1.4100000000000001</v>
      </c>
      <c r="D2033" s="98">
        <f>AVERAGE(C$10:C2033)</f>
        <v>0.53619071146245212</v>
      </c>
      <c r="E2033" s="2"/>
      <c r="G2033" s="23"/>
    </row>
    <row r="2034" spans="1:7" customFormat="1">
      <c r="A2034" s="4">
        <v>24672</v>
      </c>
      <c r="B2034">
        <v>2</v>
      </c>
      <c r="C2034">
        <f>IFERROR(((VLOOKUP(A2034,'Interest Rates-10yr'!$A$9:$C$15239,2,FALSE))-B2034),C2033)</f>
        <v>3.1799999999999997</v>
      </c>
      <c r="D2034" s="98">
        <f>AVERAGE(C$10:C2034)</f>
        <v>0.53749629629629792</v>
      </c>
      <c r="E2034" s="2"/>
      <c r="G2034" s="23"/>
    </row>
    <row r="2035" spans="1:7" customFormat="1">
      <c r="A2035" s="4">
        <v>24673</v>
      </c>
      <c r="B2035">
        <v>3.75</v>
      </c>
      <c r="C2035">
        <f>IFERROR(((VLOOKUP(A2035,'Interest Rates-10yr'!$A$9:$C$15239,2,FALSE))-B2035),C2034)</f>
        <v>1.4500000000000002</v>
      </c>
      <c r="D2035" s="98">
        <f>AVERAGE(C$10:C2035)</f>
        <v>0.53794669299111708</v>
      </c>
      <c r="E2035" s="2"/>
      <c r="G2035" s="23"/>
    </row>
    <row r="2036" spans="1:7" customFormat="1">
      <c r="A2036" s="4">
        <v>24674</v>
      </c>
      <c r="B2036">
        <v>4</v>
      </c>
      <c r="C2036">
        <f>IFERROR(((VLOOKUP(A2036,'Interest Rates-10yr'!$A$9:$C$15239,2,FALSE))-B2036),C2035)</f>
        <v>1.2000000000000002</v>
      </c>
      <c r="D2036" s="98">
        <f>AVERAGE(C$10:C2036)</f>
        <v>0.53827331031080583</v>
      </c>
      <c r="E2036" s="2"/>
      <c r="G2036" s="23"/>
    </row>
    <row r="2037" spans="1:7" customFormat="1">
      <c r="A2037" s="4">
        <v>24675</v>
      </c>
      <c r="B2037">
        <v>4</v>
      </c>
      <c r="C2037">
        <f>IFERROR(((VLOOKUP(A2037,'Interest Rates-10yr'!$A$9:$C$15239,2,FALSE))-B2037),C2036)</f>
        <v>1.2000000000000002</v>
      </c>
      <c r="D2037" s="98">
        <f>AVERAGE(C$10:C2037)</f>
        <v>0.53859960552268416</v>
      </c>
      <c r="E2037" s="2"/>
      <c r="G2037" s="23"/>
    </row>
    <row r="2038" spans="1:7" customFormat="1">
      <c r="A2038" s="4">
        <v>24676</v>
      </c>
      <c r="B2038">
        <v>4</v>
      </c>
      <c r="C2038">
        <f>IFERROR(((VLOOKUP(A2038,'Interest Rates-10yr'!$A$9:$C$15239,2,FALSE))-B2038),C2037)</f>
        <v>1.2000000000000002</v>
      </c>
      <c r="D2038" s="98">
        <f>AVERAGE(C$10:C2038)</f>
        <v>0.53892557910300809</v>
      </c>
      <c r="E2038" s="2"/>
      <c r="G2038" s="23"/>
    </row>
    <row r="2039" spans="1:7" customFormat="1">
      <c r="A2039" s="4">
        <v>24677</v>
      </c>
      <c r="B2039">
        <v>3.75</v>
      </c>
      <c r="C2039">
        <f>IFERROR(((VLOOKUP(A2039,'Interest Rates-10yr'!$A$9:$C$15239,2,FALSE))-B2039),C2038)</f>
        <v>1.4800000000000004</v>
      </c>
      <c r="D2039" s="98">
        <f>AVERAGE(C$10:C2039)</f>
        <v>0.53938916256157809</v>
      </c>
      <c r="E2039" s="2"/>
      <c r="G2039" s="23"/>
    </row>
    <row r="2040" spans="1:7" customFormat="1">
      <c r="A2040" s="4">
        <v>24678</v>
      </c>
      <c r="B2040">
        <v>4</v>
      </c>
      <c r="C2040">
        <f>IFERROR(((VLOOKUP(A2040,'Interest Rates-10yr'!$A$9:$C$15239,2,FALSE))-B2040),C2039)</f>
        <v>1.2300000000000004</v>
      </c>
      <c r="D2040" s="98">
        <f>AVERAGE(C$10:C2040)</f>
        <v>0.53972919743968661</v>
      </c>
      <c r="E2040" s="2"/>
      <c r="G2040" s="23"/>
    </row>
    <row r="2041" spans="1:7" customFormat="1">
      <c r="A2041" s="4">
        <v>24679</v>
      </c>
      <c r="B2041">
        <v>4</v>
      </c>
      <c r="C2041">
        <f>IFERROR(((VLOOKUP(A2041,'Interest Rates-10yr'!$A$9:$C$15239,2,FALSE))-B2041),C2040)</f>
        <v>1.2300000000000004</v>
      </c>
      <c r="D2041" s="98">
        <f>AVERAGE(C$10:C2041)</f>
        <v>0.54006889763779697</v>
      </c>
      <c r="E2041" s="2"/>
      <c r="G2041" s="23"/>
    </row>
    <row r="2042" spans="1:7" customFormat="1">
      <c r="A2042" s="4">
        <v>24680</v>
      </c>
      <c r="B2042">
        <v>4</v>
      </c>
      <c r="C2042">
        <f>IFERROR(((VLOOKUP(A2042,'Interest Rates-10yr'!$A$9:$C$15239,2,FALSE))-B2042),C2041)</f>
        <v>1.2000000000000002</v>
      </c>
      <c r="D2042" s="98">
        <f>AVERAGE(C$10:C2042)</f>
        <v>0.54039350713231848</v>
      </c>
      <c r="E2042" s="2"/>
      <c r="G2042" s="23"/>
    </row>
    <row r="2043" spans="1:7" customFormat="1">
      <c r="A2043" s="4">
        <v>24681</v>
      </c>
      <c r="B2043">
        <v>3.75</v>
      </c>
      <c r="C2043">
        <f>IFERROR(((VLOOKUP(A2043,'Interest Rates-10yr'!$A$9:$C$15239,2,FALSE))-B2043),C2042)</f>
        <v>1.4299999999999997</v>
      </c>
      <c r="D2043" s="98">
        <f>AVERAGE(C$10:C2043)</f>
        <v>0.54083087512291228</v>
      </c>
      <c r="E2043" s="2"/>
      <c r="G2043" s="23"/>
    </row>
    <row r="2044" spans="1:7" customFormat="1">
      <c r="A2044" s="4">
        <v>24682</v>
      </c>
      <c r="B2044">
        <v>3.75</v>
      </c>
      <c r="C2044">
        <f>IFERROR(((VLOOKUP(A2044,'Interest Rates-10yr'!$A$9:$C$15239,2,FALSE))-B2044),C2043)</f>
        <v>1.4299999999999997</v>
      </c>
      <c r="D2044" s="98">
        <f>AVERAGE(C$10:C2044)</f>
        <v>0.54126781326781503</v>
      </c>
      <c r="E2044" s="2"/>
      <c r="G2044" s="23"/>
    </row>
    <row r="2045" spans="1:7" customFormat="1">
      <c r="A2045" s="4">
        <v>24683</v>
      </c>
      <c r="B2045">
        <v>3.75</v>
      </c>
      <c r="C2045">
        <f>IFERROR(((VLOOKUP(A2045,'Interest Rates-10yr'!$A$9:$C$15239,2,FALSE))-B2045),C2044)</f>
        <v>1.4299999999999997</v>
      </c>
      <c r="D2045" s="98">
        <f>AVERAGE(C$10:C2045)</f>
        <v>0.54170432220039477</v>
      </c>
      <c r="E2045" s="2"/>
      <c r="G2045" s="23"/>
    </row>
    <row r="2046" spans="1:7" customFormat="1">
      <c r="A2046" s="4">
        <v>24684</v>
      </c>
      <c r="B2046">
        <v>3.75</v>
      </c>
      <c r="C2046">
        <f>IFERROR(((VLOOKUP(A2046,'Interest Rates-10yr'!$A$9:$C$15239,2,FALSE))-B2046),C2045)</f>
        <v>1.4100000000000001</v>
      </c>
      <c r="D2046" s="98">
        <f>AVERAGE(C$10:C2046)</f>
        <v>0.54213058419244176</v>
      </c>
      <c r="E2046" s="2"/>
      <c r="G2046" s="23"/>
    </row>
    <row r="2047" spans="1:7" customFormat="1">
      <c r="A2047" s="4">
        <v>24685</v>
      </c>
      <c r="B2047">
        <v>3.75</v>
      </c>
      <c r="C2047">
        <f>IFERROR(((VLOOKUP(A2047,'Interest Rates-10yr'!$A$9:$C$15239,2,FALSE))-B2047),C2046)</f>
        <v>1.4299999999999997</v>
      </c>
      <c r="D2047" s="98">
        <f>AVERAGE(C$10:C2047)</f>
        <v>0.54256624141315202</v>
      </c>
      <c r="E2047" s="2"/>
      <c r="G2047" s="23"/>
    </row>
    <row r="2048" spans="1:7" customFormat="1">
      <c r="A2048" s="4">
        <v>24686</v>
      </c>
      <c r="B2048">
        <v>3.5</v>
      </c>
      <c r="C2048">
        <f>IFERROR(((VLOOKUP(A2048,'Interest Rates-10yr'!$A$9:$C$15239,2,FALSE))-B2048),C2047)</f>
        <v>1.71</v>
      </c>
      <c r="D2048" s="98">
        <f>AVERAGE(C$10:C2048)</f>
        <v>0.54313879352624028</v>
      </c>
      <c r="E2048" s="2"/>
      <c r="G2048" s="23"/>
    </row>
    <row r="2049" spans="1:7" customFormat="1">
      <c r="A2049" s="4">
        <v>24687</v>
      </c>
      <c r="B2049">
        <v>4</v>
      </c>
      <c r="C2049">
        <f>IFERROR(((VLOOKUP(A2049,'Interest Rates-10yr'!$A$9:$C$15239,2,FALSE))-B2049),C2048)</f>
        <v>1.2000000000000002</v>
      </c>
      <c r="D2049" s="98">
        <f>AVERAGE(C$10:C2049)</f>
        <v>0.54346078431372746</v>
      </c>
      <c r="E2049" s="2"/>
      <c r="G2049" s="23"/>
    </row>
    <row r="2050" spans="1:7" customFormat="1">
      <c r="A2050" s="4">
        <v>24688</v>
      </c>
      <c r="B2050">
        <v>4</v>
      </c>
      <c r="C2050">
        <f>IFERROR(((VLOOKUP(A2050,'Interest Rates-10yr'!$A$9:$C$15239,2,FALSE))-B2050),C2049)</f>
        <v>1.2599999999999998</v>
      </c>
      <c r="D2050" s="98">
        <f>AVERAGE(C$10:C2050)</f>
        <v>0.54381185693287792</v>
      </c>
      <c r="E2050" s="2"/>
      <c r="G2050" s="23"/>
    </row>
    <row r="2051" spans="1:7" customFormat="1">
      <c r="A2051" s="4">
        <v>24689</v>
      </c>
      <c r="B2051">
        <v>4</v>
      </c>
      <c r="C2051">
        <f>IFERROR(((VLOOKUP(A2051,'Interest Rates-10yr'!$A$9:$C$15239,2,FALSE))-B2051),C2050)</f>
        <v>1.2599999999999998</v>
      </c>
      <c r="D2051" s="98">
        <f>AVERAGE(C$10:C2051)</f>
        <v>0.54416258570029574</v>
      </c>
      <c r="E2051" s="2"/>
      <c r="G2051" s="23"/>
    </row>
    <row r="2052" spans="1:7" customFormat="1">
      <c r="A2052" s="4">
        <v>24690</v>
      </c>
      <c r="B2052">
        <v>4</v>
      </c>
      <c r="C2052">
        <f>IFERROR(((VLOOKUP(A2052,'Interest Rates-10yr'!$A$9:$C$15239,2,FALSE))-B2052),C2051)</f>
        <v>1.2599999999999998</v>
      </c>
      <c r="D2052" s="98">
        <f>AVERAGE(C$10:C2052)</f>
        <v>0.54451297112090258</v>
      </c>
      <c r="E2052" s="2"/>
      <c r="G2052" s="23"/>
    </row>
    <row r="2053" spans="1:7" customFormat="1">
      <c r="A2053" s="4">
        <v>24691</v>
      </c>
      <c r="B2053">
        <v>4</v>
      </c>
      <c r="C2053">
        <f>IFERROR(((VLOOKUP(A2053,'Interest Rates-10yr'!$A$9:$C$15239,2,FALSE))-B2053),C2052)</f>
        <v>1.2999999999999998</v>
      </c>
      <c r="D2053" s="98">
        <f>AVERAGE(C$10:C2053)</f>
        <v>0.54488258317025628</v>
      </c>
      <c r="E2053" s="2"/>
      <c r="G2053" s="23"/>
    </row>
    <row r="2054" spans="1:7" customFormat="1">
      <c r="A2054" s="4">
        <v>24692</v>
      </c>
      <c r="B2054">
        <v>4</v>
      </c>
      <c r="C2054">
        <f>IFERROR(((VLOOKUP(A2054,'Interest Rates-10yr'!$A$9:$C$15239,2,FALSE))-B2054),C2053)</f>
        <v>1.2800000000000002</v>
      </c>
      <c r="D2054" s="98">
        <f>AVERAGE(C$10:C2054)</f>
        <v>0.54524205378973289</v>
      </c>
      <c r="E2054" s="2"/>
      <c r="G2054" s="23"/>
    </row>
    <row r="2055" spans="1:7" customFormat="1">
      <c r="A2055" s="4">
        <v>24693</v>
      </c>
      <c r="B2055">
        <v>4.13</v>
      </c>
      <c r="C2055">
        <f>IFERROR(((VLOOKUP(A2055,'Interest Rates-10yr'!$A$9:$C$15239,2,FALSE))-B2055),C2054)</f>
        <v>1.1399999999999997</v>
      </c>
      <c r="D2055" s="98">
        <f>AVERAGE(C$10:C2055)</f>
        <v>0.54553274682307129</v>
      </c>
      <c r="E2055" s="2"/>
      <c r="G2055" s="23"/>
    </row>
    <row r="2056" spans="1:7" customFormat="1">
      <c r="A2056" s="4">
        <v>24694</v>
      </c>
      <c r="B2056">
        <v>4.13</v>
      </c>
      <c r="C2056">
        <f>IFERROR(((VLOOKUP(A2056,'Interest Rates-10yr'!$A$9:$C$15239,2,FALSE))-B2056),C2055)</f>
        <v>1.1500000000000004</v>
      </c>
      <c r="D2056" s="98">
        <f>AVERAGE(C$10:C2056)</f>
        <v>0.54582804103566396</v>
      </c>
      <c r="E2056" s="2"/>
      <c r="G2056" s="23"/>
    </row>
    <row r="2057" spans="1:7" customFormat="1">
      <c r="A2057" s="4">
        <v>24695</v>
      </c>
      <c r="B2057">
        <v>4</v>
      </c>
      <c r="C2057">
        <f>IFERROR(((VLOOKUP(A2057,'Interest Rates-10yr'!$A$9:$C$15239,2,FALSE))-B2057),C2056)</f>
        <v>1.29</v>
      </c>
      <c r="D2057" s="98">
        <f>AVERAGE(C$10:C2057)</f>
        <v>0.54619140625000195</v>
      </c>
      <c r="E2057" s="2"/>
      <c r="G2057" s="23"/>
    </row>
    <row r="2058" spans="1:7" customFormat="1">
      <c r="A2058" s="4">
        <v>24696</v>
      </c>
      <c r="B2058">
        <v>4</v>
      </c>
      <c r="C2058">
        <f>IFERROR(((VLOOKUP(A2058,'Interest Rates-10yr'!$A$9:$C$15239,2,FALSE))-B2058),C2057)</f>
        <v>1.29</v>
      </c>
      <c r="D2058" s="98">
        <f>AVERAGE(C$10:C2058)</f>
        <v>0.54655441678867933</v>
      </c>
      <c r="E2058" s="2"/>
      <c r="G2058" s="23"/>
    </row>
    <row r="2059" spans="1:7" customFormat="1">
      <c r="A2059" s="4">
        <v>24697</v>
      </c>
      <c r="B2059">
        <v>4</v>
      </c>
      <c r="C2059">
        <f>IFERROR(((VLOOKUP(A2059,'Interest Rates-10yr'!$A$9:$C$15239,2,FALSE))-B2059),C2058)</f>
        <v>1.29</v>
      </c>
      <c r="D2059" s="98">
        <f>AVERAGE(C$10:C2059)</f>
        <v>0.54691707317073357</v>
      </c>
      <c r="E2059" s="2"/>
      <c r="G2059" s="23"/>
    </row>
    <row r="2060" spans="1:7" customFormat="1">
      <c r="A2060" s="4">
        <v>24698</v>
      </c>
      <c r="B2060">
        <v>4</v>
      </c>
      <c r="C2060">
        <f>IFERROR(((VLOOKUP(A2060,'Interest Rates-10yr'!$A$9:$C$15239,2,FALSE))-B2060),C2059)</f>
        <v>1.29</v>
      </c>
      <c r="D2060" s="98">
        <f>AVERAGE(C$10:C2060)</f>
        <v>0.54727937591419007</v>
      </c>
      <c r="E2060" s="2"/>
      <c r="G2060" s="23"/>
    </row>
    <row r="2061" spans="1:7" customFormat="1">
      <c r="A2061" s="4">
        <v>24699</v>
      </c>
      <c r="B2061">
        <v>4.13</v>
      </c>
      <c r="C2061">
        <f>IFERROR(((VLOOKUP(A2061,'Interest Rates-10yr'!$A$9:$C$15239,2,FALSE))-B2061),C2060)</f>
        <v>1.1600000000000001</v>
      </c>
      <c r="D2061" s="98">
        <f>AVERAGE(C$10:C2061)</f>
        <v>0.54757797270955355</v>
      </c>
      <c r="E2061" s="2"/>
      <c r="G2061" s="23"/>
    </row>
    <row r="2062" spans="1:7" customFormat="1">
      <c r="A2062" s="4">
        <v>24700</v>
      </c>
      <c r="B2062">
        <v>4.13</v>
      </c>
      <c r="C2062">
        <f>IFERROR(((VLOOKUP(A2062,'Interest Rates-10yr'!$A$9:$C$15239,2,FALSE))-B2062),C2061)</f>
        <v>1.1500000000000004</v>
      </c>
      <c r="D2062" s="98">
        <f>AVERAGE(C$10:C2062)</f>
        <v>0.54787140769605658</v>
      </c>
      <c r="E2062" s="2"/>
      <c r="G2062" s="23"/>
    </row>
    <row r="2063" spans="1:7" customFormat="1">
      <c r="A2063" s="4">
        <v>24701</v>
      </c>
      <c r="B2063">
        <v>4</v>
      </c>
      <c r="C2063">
        <f>IFERROR(((VLOOKUP(A2063,'Interest Rates-10yr'!$A$9:$C$15239,2,FALSE))-B2063),C2062)</f>
        <v>1.2800000000000002</v>
      </c>
      <c r="D2063" s="98">
        <f>AVERAGE(C$10:C2063)</f>
        <v>0.54822784810126779</v>
      </c>
      <c r="E2063" s="2"/>
      <c r="G2063" s="23"/>
    </row>
    <row r="2064" spans="1:7" customFormat="1">
      <c r="A2064" s="4">
        <v>24702</v>
      </c>
      <c r="B2064">
        <v>4</v>
      </c>
      <c r="C2064">
        <f>IFERROR(((VLOOKUP(A2064,'Interest Rates-10yr'!$A$9:$C$15239,2,FALSE))-B2064),C2063)</f>
        <v>1.2800000000000002</v>
      </c>
      <c r="D2064" s="98">
        <f>AVERAGE(C$10:C2064)</f>
        <v>0.54858394160584134</v>
      </c>
      <c r="E2064" s="2"/>
      <c r="G2064" s="23"/>
    </row>
    <row r="2065" spans="1:7" customFormat="1">
      <c r="A2065" s="4">
        <v>24703</v>
      </c>
      <c r="B2065">
        <v>4</v>
      </c>
      <c r="C2065">
        <f>IFERROR(((VLOOKUP(A2065,'Interest Rates-10yr'!$A$9:$C$15239,2,FALSE))-B2065),C2064)</f>
        <v>1.2800000000000002</v>
      </c>
      <c r="D2065" s="98">
        <f>AVERAGE(C$10:C2065)</f>
        <v>0.54893968871595522</v>
      </c>
      <c r="E2065" s="2"/>
      <c r="G2065" s="23"/>
    </row>
    <row r="2066" spans="1:7" customFormat="1">
      <c r="A2066" s="4">
        <v>24704</v>
      </c>
      <c r="B2066">
        <v>4</v>
      </c>
      <c r="C2066">
        <f>IFERROR(((VLOOKUP(A2066,'Interest Rates-10yr'!$A$9:$C$15239,2,FALSE))-B2066),C2065)</f>
        <v>1.2800000000000002</v>
      </c>
      <c r="D2066" s="98">
        <f>AVERAGE(C$10:C2066)</f>
        <v>0.54929508993680309</v>
      </c>
      <c r="E2066" s="2"/>
      <c r="G2066" s="23"/>
    </row>
    <row r="2067" spans="1:7" customFormat="1">
      <c r="A2067" s="4">
        <v>24705</v>
      </c>
      <c r="B2067">
        <v>3.88</v>
      </c>
      <c r="C2067">
        <f>IFERROR(((VLOOKUP(A2067,'Interest Rates-10yr'!$A$9:$C$15239,2,FALSE))-B2067),C2066)</f>
        <v>1.42</v>
      </c>
      <c r="D2067" s="98">
        <f>AVERAGE(C$10:C2067)</f>
        <v>0.54971817298348102</v>
      </c>
      <c r="E2067" s="2"/>
      <c r="G2067" s="23"/>
    </row>
    <row r="2068" spans="1:7" customFormat="1">
      <c r="A2068" s="4">
        <v>24706</v>
      </c>
      <c r="B2068">
        <v>4</v>
      </c>
      <c r="C2068">
        <f>IFERROR(((VLOOKUP(A2068,'Interest Rates-10yr'!$A$9:$C$15239,2,FALSE))-B2068),C2067)</f>
        <v>1.2999999999999998</v>
      </c>
      <c r="D2068" s="98">
        <f>AVERAGE(C$10:C2068)</f>
        <v>0.55008256435162894</v>
      </c>
      <c r="E2068" s="2"/>
      <c r="G2068" s="23"/>
    </row>
    <row r="2069" spans="1:7" customFormat="1">
      <c r="A2069" s="4">
        <v>24707</v>
      </c>
      <c r="B2069">
        <v>4</v>
      </c>
      <c r="C2069">
        <f>IFERROR(((VLOOKUP(A2069,'Interest Rates-10yr'!$A$9:$C$15239,2,FALSE))-B2069),C2068)</f>
        <v>1.3099999999999996</v>
      </c>
      <c r="D2069" s="98">
        <f>AVERAGE(C$10:C2069)</f>
        <v>0.55045145631068149</v>
      </c>
      <c r="E2069" s="2"/>
      <c r="G2069" s="23"/>
    </row>
    <row r="2070" spans="1:7" customFormat="1">
      <c r="A2070" s="4">
        <v>24708</v>
      </c>
      <c r="B2070">
        <v>3.88</v>
      </c>
      <c r="C2070">
        <f>IFERROR(((VLOOKUP(A2070,'Interest Rates-10yr'!$A$9:$C$15239,2,FALSE))-B2070),C2069)</f>
        <v>1.4299999999999997</v>
      </c>
      <c r="D2070" s="98">
        <f>AVERAGE(C$10:C2070)</f>
        <v>0.55087821445900242</v>
      </c>
      <c r="E2070" s="2"/>
      <c r="G2070" s="23"/>
    </row>
    <row r="2071" spans="1:7" customFormat="1">
      <c r="A2071" s="4">
        <v>24709</v>
      </c>
      <c r="B2071">
        <v>3.75</v>
      </c>
      <c r="C2071">
        <f>IFERROR(((VLOOKUP(A2071,'Interest Rates-10yr'!$A$9:$C$15239,2,FALSE))-B2071),C2070)</f>
        <v>1.5700000000000003</v>
      </c>
      <c r="D2071" s="98">
        <f>AVERAGE(C$10:C2071)</f>
        <v>0.55137245392822698</v>
      </c>
      <c r="E2071" s="2"/>
      <c r="G2071" s="23"/>
    </row>
    <row r="2072" spans="1:7" customFormat="1">
      <c r="A2072" s="4">
        <v>24710</v>
      </c>
      <c r="B2072">
        <v>3.75</v>
      </c>
      <c r="C2072">
        <f>IFERROR(((VLOOKUP(A2072,'Interest Rates-10yr'!$A$9:$C$15239,2,FALSE))-B2072),C2071)</f>
        <v>1.5700000000000003</v>
      </c>
      <c r="D2072" s="98">
        <f>AVERAGE(C$10:C2072)</f>
        <v>0.5518662142510925</v>
      </c>
      <c r="E2072" s="2"/>
      <c r="G2072" s="23"/>
    </row>
    <row r="2073" spans="1:7" customFormat="1">
      <c r="A2073" s="4">
        <v>24711</v>
      </c>
      <c r="B2073">
        <v>3.75</v>
      </c>
      <c r="C2073">
        <f>IFERROR(((VLOOKUP(A2073,'Interest Rates-10yr'!$A$9:$C$15239,2,FALSE))-B2073),C2072)</f>
        <v>1.5700000000000003</v>
      </c>
      <c r="D2073" s="98">
        <f>AVERAGE(C$10:C2073)</f>
        <v>0.5523594961240329</v>
      </c>
      <c r="E2073" s="2"/>
      <c r="G2073" s="23"/>
    </row>
    <row r="2074" spans="1:7" customFormat="1">
      <c r="A2074" s="4">
        <v>24712</v>
      </c>
      <c r="B2074">
        <v>3.5</v>
      </c>
      <c r="C2074">
        <f>IFERROR(((VLOOKUP(A2074,'Interest Rates-10yr'!$A$9:$C$15239,2,FALSE))-B2074),C2073)</f>
        <v>1.79</v>
      </c>
      <c r="D2074" s="98">
        <f>AVERAGE(C$10:C2074)</f>
        <v>0.55295883777239896</v>
      </c>
      <c r="E2074" s="2"/>
      <c r="G2074" s="23"/>
    </row>
    <row r="2075" spans="1:7" customFormat="1">
      <c r="A2075" s="4">
        <v>24713</v>
      </c>
      <c r="B2075">
        <v>3.5</v>
      </c>
      <c r="C2075">
        <f>IFERROR(((VLOOKUP(A2075,'Interest Rates-10yr'!$A$9:$C$15239,2,FALSE))-B2075),C2074)</f>
        <v>1.7699999999999996</v>
      </c>
      <c r="D2075" s="98">
        <f>AVERAGE(C$10:C2075)</f>
        <v>0.5535479186834481</v>
      </c>
      <c r="E2075" s="2"/>
      <c r="G2075" s="23"/>
    </row>
    <row r="2076" spans="1:7" customFormat="1">
      <c r="A2076" s="4">
        <v>24714</v>
      </c>
      <c r="B2076">
        <v>3</v>
      </c>
      <c r="C2076">
        <f>IFERROR(((VLOOKUP(A2076,'Interest Rates-10yr'!$A$9:$C$15239,2,FALSE))-B2076),C2075)</f>
        <v>2.2800000000000002</v>
      </c>
      <c r="D2076" s="98">
        <f>AVERAGE(C$10:C2076)</f>
        <v>0.55438316400580734</v>
      </c>
      <c r="E2076" s="2"/>
      <c r="G2076" s="23"/>
    </row>
    <row r="2077" spans="1:7" customFormat="1">
      <c r="A2077" s="4">
        <v>24715</v>
      </c>
      <c r="B2077">
        <v>4</v>
      </c>
      <c r="C2077">
        <f>IFERROR(((VLOOKUP(A2077,'Interest Rates-10yr'!$A$9:$C$15239,2,FALSE))-B2077),C2076)</f>
        <v>1.2699999999999996</v>
      </c>
      <c r="D2077" s="98">
        <f>AVERAGE(C$10:C2077)</f>
        <v>0.55472920696325134</v>
      </c>
      <c r="E2077" s="2"/>
      <c r="G2077" s="23"/>
    </row>
    <row r="2078" spans="1:7" customFormat="1">
      <c r="A2078" s="4">
        <v>24716</v>
      </c>
      <c r="B2078">
        <v>4</v>
      </c>
      <c r="C2078">
        <f>IFERROR(((VLOOKUP(A2078,'Interest Rates-10yr'!$A$9:$C$15239,2,FALSE))-B2078),C2077)</f>
        <v>1.25</v>
      </c>
      <c r="D2078" s="98">
        <f>AVERAGE(C$10:C2078)</f>
        <v>0.55506524891251996</v>
      </c>
      <c r="E2078" s="2"/>
      <c r="G2078" s="23"/>
    </row>
    <row r="2079" spans="1:7" customFormat="1">
      <c r="A2079" s="4">
        <v>24717</v>
      </c>
      <c r="B2079">
        <v>4</v>
      </c>
      <c r="C2079">
        <f>IFERROR(((VLOOKUP(A2079,'Interest Rates-10yr'!$A$9:$C$15239,2,FALSE))-B2079),C2078)</f>
        <v>1.25</v>
      </c>
      <c r="D2079" s="98">
        <f>AVERAGE(C$10:C2079)</f>
        <v>0.55540096618357671</v>
      </c>
      <c r="E2079" s="2"/>
      <c r="G2079" s="23"/>
    </row>
    <row r="2080" spans="1:7" customFormat="1">
      <c r="A2080" s="4">
        <v>24718</v>
      </c>
      <c r="B2080">
        <v>4</v>
      </c>
      <c r="C2080">
        <f>IFERROR(((VLOOKUP(A2080,'Interest Rates-10yr'!$A$9:$C$15239,2,FALSE))-B2080),C2079)</f>
        <v>1.25</v>
      </c>
      <c r="D2080" s="98">
        <f>AVERAGE(C$10:C2080)</f>
        <v>0.55573635924674247</v>
      </c>
      <c r="E2080" s="2"/>
      <c r="G2080" s="23"/>
    </row>
    <row r="2081" spans="1:7" customFormat="1">
      <c r="A2081" s="4">
        <v>24719</v>
      </c>
      <c r="B2081">
        <v>4</v>
      </c>
      <c r="C2081">
        <f>IFERROR(((VLOOKUP(A2081,'Interest Rates-10yr'!$A$9:$C$15239,2,FALSE))-B2081),C2080)</f>
        <v>1.25</v>
      </c>
      <c r="D2081" s="98">
        <f>AVERAGE(C$10:C2081)</f>
        <v>0.55607142857143033</v>
      </c>
      <c r="E2081" s="2"/>
      <c r="G2081" s="23"/>
    </row>
    <row r="2082" spans="1:7" customFormat="1">
      <c r="A2082" s="4">
        <v>24720</v>
      </c>
      <c r="B2082">
        <v>4</v>
      </c>
      <c r="C2082">
        <f>IFERROR(((VLOOKUP(A2082,'Interest Rates-10yr'!$A$9:$C$15239,2,FALSE))-B2082),C2081)</f>
        <v>1.2199999999999998</v>
      </c>
      <c r="D2082" s="98">
        <f>AVERAGE(C$10:C2082)</f>
        <v>0.5563917028461185</v>
      </c>
      <c r="E2082" s="2"/>
      <c r="G2082" s="23"/>
    </row>
    <row r="2083" spans="1:7" customFormat="1">
      <c r="A2083" s="4">
        <v>24721</v>
      </c>
      <c r="B2083">
        <v>4.13</v>
      </c>
      <c r="C2083">
        <f>IFERROR(((VLOOKUP(A2083,'Interest Rates-10yr'!$A$9:$C$15239,2,FALSE))-B2083),C2082)</f>
        <v>1.0700000000000003</v>
      </c>
      <c r="D2083" s="98">
        <f>AVERAGE(C$10:C2083)</f>
        <v>0.55663934426229689</v>
      </c>
      <c r="E2083" s="2"/>
      <c r="G2083" s="23"/>
    </row>
    <row r="2084" spans="1:7" customFormat="1">
      <c r="A2084" s="4">
        <v>24722</v>
      </c>
      <c r="B2084">
        <v>4</v>
      </c>
      <c r="C2084">
        <f>IFERROR(((VLOOKUP(A2084,'Interest Rates-10yr'!$A$9:$C$15239,2,FALSE))-B2084),C2083)</f>
        <v>1.2000000000000002</v>
      </c>
      <c r="D2084" s="98">
        <f>AVERAGE(C$10:C2084)</f>
        <v>0.55694939759036322</v>
      </c>
      <c r="E2084" s="2"/>
      <c r="G2084" s="23"/>
    </row>
    <row r="2085" spans="1:7" customFormat="1">
      <c r="A2085" s="4">
        <v>24723</v>
      </c>
      <c r="B2085">
        <v>4</v>
      </c>
      <c r="C2085">
        <f>IFERROR(((VLOOKUP(A2085,'Interest Rates-10yr'!$A$9:$C$15239,2,FALSE))-B2085),C2084)</f>
        <v>1.2599999999999998</v>
      </c>
      <c r="D2085" s="98">
        <f>AVERAGE(C$10:C2085)</f>
        <v>0.55728805394990544</v>
      </c>
      <c r="E2085" s="2"/>
      <c r="G2085" s="23"/>
    </row>
    <row r="2086" spans="1:7" customFormat="1">
      <c r="A2086" s="4">
        <v>24724</v>
      </c>
      <c r="B2086">
        <v>4</v>
      </c>
      <c r="C2086">
        <f>IFERROR(((VLOOKUP(A2086,'Interest Rates-10yr'!$A$9:$C$15239,2,FALSE))-B2086),C2085)</f>
        <v>1.2599999999999998</v>
      </c>
      <c r="D2086" s="98">
        <f>AVERAGE(C$10:C2086)</f>
        <v>0.55762638420799404</v>
      </c>
      <c r="E2086" s="2"/>
      <c r="G2086" s="23"/>
    </row>
    <row r="2087" spans="1:7" customFormat="1">
      <c r="A2087" s="4">
        <v>24725</v>
      </c>
      <c r="B2087">
        <v>4</v>
      </c>
      <c r="C2087">
        <f>IFERROR(((VLOOKUP(A2087,'Interest Rates-10yr'!$A$9:$C$15239,2,FALSE))-B2087),C2086)</f>
        <v>1.2599999999999998</v>
      </c>
      <c r="D2087" s="98">
        <f>AVERAGE(C$10:C2087)</f>
        <v>0.55796438883542043</v>
      </c>
      <c r="E2087" s="2"/>
      <c r="G2087" s="23"/>
    </row>
    <row r="2088" spans="1:7" customFormat="1">
      <c r="A2088" s="4">
        <v>24726</v>
      </c>
      <c r="B2088">
        <v>4.13</v>
      </c>
      <c r="C2088">
        <f>IFERROR(((VLOOKUP(A2088,'Interest Rates-10yr'!$A$9:$C$15239,2,FALSE))-B2088),C2087)</f>
        <v>1.1500000000000004</v>
      </c>
      <c r="D2088" s="98">
        <f>AVERAGE(C$10:C2088)</f>
        <v>0.5582491582491601</v>
      </c>
      <c r="E2088" s="2"/>
      <c r="G2088" s="23"/>
    </row>
    <row r="2089" spans="1:7" customFormat="1">
      <c r="A2089" s="4">
        <v>24727</v>
      </c>
      <c r="B2089">
        <v>4</v>
      </c>
      <c r="C2089">
        <f>IFERROR(((VLOOKUP(A2089,'Interest Rates-10yr'!$A$9:$C$15239,2,FALSE))-B2089),C2088)</f>
        <v>1.29</v>
      </c>
      <c r="D2089" s="98">
        <f>AVERAGE(C$10:C2089)</f>
        <v>0.55860096153846328</v>
      </c>
      <c r="E2089" s="2"/>
      <c r="G2089" s="23"/>
    </row>
    <row r="2090" spans="1:7" customFormat="1">
      <c r="A2090" s="4">
        <v>24728</v>
      </c>
      <c r="B2090">
        <v>3.75</v>
      </c>
      <c r="C2090">
        <f>IFERROR(((VLOOKUP(A2090,'Interest Rates-10yr'!$A$9:$C$15239,2,FALSE))-B2090),C2089)</f>
        <v>1.5199999999999996</v>
      </c>
      <c r="D2090" s="98">
        <f>AVERAGE(C$10:C2090)</f>
        <v>0.55906295050456689</v>
      </c>
      <c r="E2090" s="2"/>
      <c r="G2090" s="23"/>
    </row>
    <row r="2091" spans="1:7" customFormat="1">
      <c r="A2091" s="4">
        <v>24729</v>
      </c>
      <c r="B2091">
        <v>4</v>
      </c>
      <c r="C2091">
        <f>IFERROR(((VLOOKUP(A2091,'Interest Rates-10yr'!$A$9:$C$15239,2,FALSE))-B2091),C2090)</f>
        <v>1.2800000000000002</v>
      </c>
      <c r="D2091" s="98">
        <f>AVERAGE(C$10:C2091)</f>
        <v>0.55940922190201903</v>
      </c>
      <c r="E2091" s="2"/>
      <c r="G2091" s="23"/>
    </row>
    <row r="2092" spans="1:7" customFormat="1">
      <c r="A2092" s="4">
        <v>24730</v>
      </c>
      <c r="B2092">
        <v>4</v>
      </c>
      <c r="C2092">
        <f>IFERROR(((VLOOKUP(A2092,'Interest Rates-10yr'!$A$9:$C$15239,2,FALSE))-B2092),C2091)</f>
        <v>1.29</v>
      </c>
      <c r="D2092" s="98">
        <f>AVERAGE(C$10:C2092)</f>
        <v>0.55975996159385677</v>
      </c>
      <c r="E2092" s="2"/>
      <c r="G2092" s="23"/>
    </row>
    <row r="2093" spans="1:7" customFormat="1">
      <c r="A2093" s="4">
        <v>24731</v>
      </c>
      <c r="B2093">
        <v>4</v>
      </c>
      <c r="C2093">
        <f>IFERROR(((VLOOKUP(A2093,'Interest Rates-10yr'!$A$9:$C$15239,2,FALSE))-B2093),C2092)</f>
        <v>1.29</v>
      </c>
      <c r="D2093" s="98">
        <f>AVERAGE(C$10:C2093)</f>
        <v>0.56011036468330311</v>
      </c>
      <c r="E2093" s="2"/>
      <c r="G2093" s="23"/>
    </row>
    <row r="2094" spans="1:7" customFormat="1">
      <c r="A2094" s="4">
        <v>24732</v>
      </c>
      <c r="B2094">
        <v>4</v>
      </c>
      <c r="C2094">
        <f>IFERROR(((VLOOKUP(A2094,'Interest Rates-10yr'!$A$9:$C$15239,2,FALSE))-B2094),C2093)</f>
        <v>1.29</v>
      </c>
      <c r="D2094" s="98">
        <f>AVERAGE(C$10:C2094)</f>
        <v>0.56046043165467796</v>
      </c>
      <c r="E2094" s="2"/>
      <c r="G2094" s="23"/>
    </row>
    <row r="2095" spans="1:7" customFormat="1">
      <c r="A2095" s="4">
        <v>24733</v>
      </c>
      <c r="B2095">
        <v>4</v>
      </c>
      <c r="C2095">
        <f>IFERROR(((VLOOKUP(A2095,'Interest Rates-10yr'!$A$9:$C$15239,2,FALSE))-B2095),C2094)</f>
        <v>1.2999999999999998</v>
      </c>
      <c r="D2095" s="98">
        <f>AVERAGE(C$10:C2095)</f>
        <v>0.56081495685522698</v>
      </c>
      <c r="E2095" s="2"/>
      <c r="G2095" s="23"/>
    </row>
    <row r="2096" spans="1:7" customFormat="1">
      <c r="A2096" s="4">
        <v>24734</v>
      </c>
      <c r="B2096">
        <v>4</v>
      </c>
      <c r="C2096">
        <f>IFERROR(((VLOOKUP(A2096,'Interest Rates-10yr'!$A$9:$C$15239,2,FALSE))-B2096),C2095)</f>
        <v>1.3499999999999996</v>
      </c>
      <c r="D2096" s="98">
        <f>AVERAGE(C$10:C2096)</f>
        <v>0.56119310014374868</v>
      </c>
      <c r="E2096" s="2"/>
      <c r="G2096" s="23"/>
    </row>
    <row r="2097" spans="1:7" customFormat="1">
      <c r="A2097" s="4">
        <v>24735</v>
      </c>
      <c r="B2097">
        <v>4</v>
      </c>
      <c r="C2097">
        <f>IFERROR(((VLOOKUP(A2097,'Interest Rates-10yr'!$A$9:$C$15239,2,FALSE))-B2097),C2096)</f>
        <v>1.3399999999999999</v>
      </c>
      <c r="D2097" s="98">
        <f>AVERAGE(C$10:C2097)</f>
        <v>0.56156609195402463</v>
      </c>
      <c r="E2097" s="2"/>
      <c r="G2097" s="23"/>
    </row>
    <row r="2098" spans="1:7" customFormat="1">
      <c r="A2098" s="4">
        <v>24736</v>
      </c>
      <c r="B2098">
        <v>4</v>
      </c>
      <c r="C2098">
        <f>IFERROR(((VLOOKUP(A2098,'Interest Rates-10yr'!$A$9:$C$15239,2,FALSE))-B2098),C2097)</f>
        <v>1.3600000000000003</v>
      </c>
      <c r="D2098" s="98">
        <f>AVERAGE(C$10:C2098)</f>
        <v>0.56194830062230894</v>
      </c>
      <c r="E2098" s="2"/>
      <c r="G2098" s="23"/>
    </row>
    <row r="2099" spans="1:7" customFormat="1">
      <c r="A2099" s="4">
        <v>24737</v>
      </c>
      <c r="B2099">
        <v>4</v>
      </c>
      <c r="C2099">
        <f>IFERROR(((VLOOKUP(A2099,'Interest Rates-10yr'!$A$9:$C$15239,2,FALSE))-B2099),C2098)</f>
        <v>1.3600000000000003</v>
      </c>
      <c r="D2099" s="98">
        <f>AVERAGE(C$10:C2099)</f>
        <v>0.56233014354067135</v>
      </c>
      <c r="E2099" s="2"/>
      <c r="G2099" s="23"/>
    </row>
    <row r="2100" spans="1:7" customFormat="1">
      <c r="A2100" s="4">
        <v>24738</v>
      </c>
      <c r="B2100">
        <v>4</v>
      </c>
      <c r="C2100">
        <f>IFERROR(((VLOOKUP(A2100,'Interest Rates-10yr'!$A$9:$C$15239,2,FALSE))-B2100),C2099)</f>
        <v>1.3600000000000003</v>
      </c>
      <c r="D2100" s="98">
        <f>AVERAGE(C$10:C2100)</f>
        <v>0.56271162123386087</v>
      </c>
      <c r="E2100" s="2"/>
      <c r="G2100" s="23"/>
    </row>
    <row r="2101" spans="1:7" customFormat="1">
      <c r="A2101" s="4">
        <v>24739</v>
      </c>
      <c r="B2101">
        <v>4</v>
      </c>
      <c r="C2101">
        <f>IFERROR(((VLOOKUP(A2101,'Interest Rates-10yr'!$A$9:$C$15239,2,FALSE))-B2101),C2100)</f>
        <v>1.3600000000000003</v>
      </c>
      <c r="D2101" s="98">
        <f>AVERAGE(C$10:C2101)</f>
        <v>0.56309273422562278</v>
      </c>
      <c r="E2101" s="2"/>
      <c r="G2101" s="23"/>
    </row>
    <row r="2102" spans="1:7" customFormat="1">
      <c r="A2102" s="4">
        <v>24740</v>
      </c>
      <c r="B2102">
        <v>4</v>
      </c>
      <c r="C2102">
        <f>IFERROR(((VLOOKUP(A2102,'Interest Rates-10yr'!$A$9:$C$15239,2,FALSE))-B2102),C2101)</f>
        <v>1.38</v>
      </c>
      <c r="D2102" s="98">
        <f>AVERAGE(C$10:C2102)</f>
        <v>0.56348303870043148</v>
      </c>
      <c r="E2102" s="2"/>
      <c r="G2102" s="23"/>
    </row>
    <row r="2103" spans="1:7" customFormat="1">
      <c r="A2103" s="4">
        <v>24741</v>
      </c>
      <c r="B2103">
        <v>4</v>
      </c>
      <c r="C2103">
        <f>IFERROR(((VLOOKUP(A2103,'Interest Rates-10yr'!$A$9:$C$15239,2,FALSE))-B2103),C2102)</f>
        <v>1.37</v>
      </c>
      <c r="D2103" s="98">
        <f>AVERAGE(C$10:C2103)</f>
        <v>0.56386819484240824</v>
      </c>
      <c r="E2103" s="2"/>
      <c r="G2103" s="23"/>
    </row>
    <row r="2104" spans="1:7" customFormat="1">
      <c r="A2104" s="4">
        <v>24742</v>
      </c>
      <c r="B2104">
        <v>4</v>
      </c>
      <c r="C2104">
        <f>IFERROR(((VLOOKUP(A2104,'Interest Rates-10yr'!$A$9:$C$15239,2,FALSE))-B2104),C2103)</f>
        <v>1.37</v>
      </c>
      <c r="D2104" s="98">
        <f>AVERAGE(C$10:C2104)</f>
        <v>0.56425298329355744</v>
      </c>
      <c r="E2104" s="2"/>
      <c r="G2104" s="23"/>
    </row>
    <row r="2105" spans="1:7" customFormat="1">
      <c r="A2105" s="4">
        <v>24743</v>
      </c>
      <c r="B2105">
        <v>4.13</v>
      </c>
      <c r="C2105">
        <f>IFERROR(((VLOOKUP(A2105,'Interest Rates-10yr'!$A$9:$C$15239,2,FALSE))-B2105),C2104)</f>
        <v>1.2300000000000004</v>
      </c>
      <c r="D2105" s="98">
        <f>AVERAGE(C$10:C2105)</f>
        <v>0.5645706106870243</v>
      </c>
      <c r="E2105" s="2"/>
      <c r="G2105" s="23"/>
    </row>
    <row r="2106" spans="1:7" customFormat="1">
      <c r="A2106" s="4">
        <v>24744</v>
      </c>
      <c r="B2106">
        <v>3.75</v>
      </c>
      <c r="C2106">
        <f>IFERROR(((VLOOKUP(A2106,'Interest Rates-10yr'!$A$9:$C$15239,2,FALSE))-B2106),C2105)</f>
        <v>1.5599999999999996</v>
      </c>
      <c r="D2106" s="98">
        <f>AVERAGE(C$10:C2106)</f>
        <v>0.56504530281354448</v>
      </c>
      <c r="E2106" s="2"/>
      <c r="G2106" s="23"/>
    </row>
    <row r="2107" spans="1:7" customFormat="1">
      <c r="A2107" s="4">
        <v>24745</v>
      </c>
      <c r="B2107">
        <v>3.75</v>
      </c>
      <c r="C2107">
        <f>IFERROR(((VLOOKUP(A2107,'Interest Rates-10yr'!$A$9:$C$15239,2,FALSE))-B2107),C2106)</f>
        <v>1.5599999999999996</v>
      </c>
      <c r="D2107" s="98">
        <f>AVERAGE(C$10:C2107)</f>
        <v>0.56551954242135494</v>
      </c>
      <c r="E2107" s="2"/>
      <c r="G2107" s="23"/>
    </row>
    <row r="2108" spans="1:7" customFormat="1">
      <c r="A2108" s="4">
        <v>24746</v>
      </c>
      <c r="B2108">
        <v>3.75</v>
      </c>
      <c r="C2108">
        <f>IFERROR(((VLOOKUP(A2108,'Interest Rates-10yr'!$A$9:$C$15239,2,FALSE))-B2108),C2107)</f>
        <v>1.5599999999999996</v>
      </c>
      <c r="D2108" s="98">
        <f>AVERAGE(C$10:C2108)</f>
        <v>0.56599333015721898</v>
      </c>
      <c r="E2108" s="2"/>
      <c r="G2108" s="23"/>
    </row>
    <row r="2109" spans="1:7" customFormat="1">
      <c r="A2109" s="4">
        <v>24747</v>
      </c>
      <c r="B2109">
        <v>4.13</v>
      </c>
      <c r="C2109">
        <f>IFERROR(((VLOOKUP(A2109,'Interest Rates-10yr'!$A$9:$C$15239,2,FALSE))-B2109),C2108)</f>
        <v>1.2199999999999998</v>
      </c>
      <c r="D2109" s="98">
        <f>AVERAGE(C$10:C2109)</f>
        <v>0.5663047619047632</v>
      </c>
      <c r="E2109" s="2"/>
      <c r="G2109" s="23"/>
    </row>
    <row r="2110" spans="1:7" customFormat="1">
      <c r="A2110" s="4">
        <v>24748</v>
      </c>
      <c r="B2110">
        <v>4.13</v>
      </c>
      <c r="C2110">
        <f>IFERROR(((VLOOKUP(A2110,'Interest Rates-10yr'!$A$9:$C$15239,2,FALSE))-B2110),C2109)</f>
        <v>1.2199999999999998</v>
      </c>
      <c r="D2110" s="98">
        <f>AVERAGE(C$10:C2110)</f>
        <v>0.56661589719181471</v>
      </c>
      <c r="E2110" s="2"/>
      <c r="G2110" s="23"/>
    </row>
    <row r="2111" spans="1:7" customFormat="1">
      <c r="A2111" s="4">
        <v>24749</v>
      </c>
      <c r="B2111">
        <v>4.13</v>
      </c>
      <c r="C2111">
        <f>IFERROR(((VLOOKUP(A2111,'Interest Rates-10yr'!$A$9:$C$15239,2,FALSE))-B2111),C2110)</f>
        <v>1.2400000000000002</v>
      </c>
      <c r="D2111" s="98">
        <f>AVERAGE(C$10:C2111)</f>
        <v>0.56693625118934476</v>
      </c>
      <c r="E2111" s="2"/>
      <c r="G2111" s="23"/>
    </row>
    <row r="2112" spans="1:7" customFormat="1">
      <c r="A2112" s="4">
        <v>24750</v>
      </c>
      <c r="B2112">
        <v>4.13</v>
      </c>
      <c r="C2112">
        <f>IFERROR(((VLOOKUP(A2112,'Interest Rates-10yr'!$A$9:$C$15239,2,FALSE))-B2112),C2111)</f>
        <v>1.2400000000000002</v>
      </c>
      <c r="D2112" s="98">
        <f>AVERAGE(C$10:C2112)</f>
        <v>0.56725630052306364</v>
      </c>
      <c r="E2112" s="2"/>
      <c r="G2112" s="23"/>
    </row>
    <row r="2113" spans="1:7" customFormat="1">
      <c r="A2113" s="4">
        <v>24751</v>
      </c>
      <c r="B2113">
        <v>4</v>
      </c>
      <c r="C2113">
        <f>IFERROR(((VLOOKUP(A2113,'Interest Rates-10yr'!$A$9:$C$15239,2,FALSE))-B2113),C2112)</f>
        <v>1.37</v>
      </c>
      <c r="D2113" s="98">
        <f>AVERAGE(C$10:C2113)</f>
        <v>0.56763783269962109</v>
      </c>
      <c r="E2113" s="2"/>
      <c r="G2113" s="23"/>
    </row>
    <row r="2114" spans="1:7" customFormat="1">
      <c r="A2114" s="4">
        <v>24752</v>
      </c>
      <c r="B2114">
        <v>4</v>
      </c>
      <c r="C2114">
        <f>IFERROR(((VLOOKUP(A2114,'Interest Rates-10yr'!$A$9:$C$15239,2,FALSE))-B2114),C2113)</f>
        <v>1.37</v>
      </c>
      <c r="D2114" s="98">
        <f>AVERAGE(C$10:C2114)</f>
        <v>0.56801900237529812</v>
      </c>
      <c r="E2114" s="2"/>
      <c r="G2114" s="23"/>
    </row>
    <row r="2115" spans="1:7" customFormat="1">
      <c r="A2115" s="4">
        <v>24753</v>
      </c>
      <c r="B2115">
        <v>4</v>
      </c>
      <c r="C2115">
        <f>IFERROR(((VLOOKUP(A2115,'Interest Rates-10yr'!$A$9:$C$15239,2,FALSE))-B2115),C2114)</f>
        <v>1.37</v>
      </c>
      <c r="D2115" s="98">
        <f>AVERAGE(C$10:C2115)</f>
        <v>0.56839981006647788</v>
      </c>
      <c r="E2115" s="2"/>
      <c r="G2115" s="23"/>
    </row>
    <row r="2116" spans="1:7" customFormat="1">
      <c r="A2116" s="4">
        <v>24754</v>
      </c>
      <c r="B2116">
        <v>4</v>
      </c>
      <c r="C2116">
        <f>IFERROR(((VLOOKUP(A2116,'Interest Rates-10yr'!$A$9:$C$15239,2,FALSE))-B2116),C2115)</f>
        <v>1.3899999999999997</v>
      </c>
      <c r="D2116" s="98">
        <f>AVERAGE(C$10:C2116)</f>
        <v>0.56878974845752373</v>
      </c>
      <c r="E2116" s="2"/>
      <c r="G2116" s="23"/>
    </row>
    <row r="2117" spans="1:7" customFormat="1">
      <c r="A2117" s="4">
        <v>24755</v>
      </c>
      <c r="B2117">
        <v>4.13</v>
      </c>
      <c r="C2117">
        <f>IFERROR(((VLOOKUP(A2117,'Interest Rates-10yr'!$A$9:$C$15239,2,FALSE))-B2117),C2116)</f>
        <v>1.29</v>
      </c>
      <c r="D2117" s="98">
        <f>AVERAGE(C$10:C2117)</f>
        <v>0.56913187855787595</v>
      </c>
      <c r="E2117" s="2"/>
      <c r="G2117" s="23"/>
    </row>
    <row r="2118" spans="1:7" customFormat="1">
      <c r="A2118" s="4">
        <v>24756</v>
      </c>
      <c r="B2118">
        <v>4</v>
      </c>
      <c r="C2118">
        <f>IFERROR(((VLOOKUP(A2118,'Interest Rates-10yr'!$A$9:$C$15239,2,FALSE))-B2118),C2117)</f>
        <v>1.42</v>
      </c>
      <c r="D2118" s="98">
        <f>AVERAGE(C$10:C2118)</f>
        <v>0.5695353247984839</v>
      </c>
      <c r="E2118" s="2"/>
      <c r="G2118" s="23"/>
    </row>
    <row r="2119" spans="1:7" customFormat="1">
      <c r="A2119" s="4">
        <v>24757</v>
      </c>
      <c r="B2119">
        <v>4</v>
      </c>
      <c r="C2119">
        <f>IFERROR(((VLOOKUP(A2119,'Interest Rates-10yr'!$A$9:$C$15239,2,FALSE))-B2119),C2118)</f>
        <v>1.42</v>
      </c>
      <c r="D2119" s="98">
        <f>AVERAGE(C$10:C2119)</f>
        <v>0.56993838862559365</v>
      </c>
      <c r="E2119" s="2"/>
      <c r="G2119" s="23"/>
    </row>
    <row r="2120" spans="1:7" customFormat="1">
      <c r="A2120" s="4">
        <v>24758</v>
      </c>
      <c r="B2120">
        <v>4.13</v>
      </c>
      <c r="C2120">
        <f>IFERROR(((VLOOKUP(A2120,'Interest Rates-10yr'!$A$9:$C$15239,2,FALSE))-B2120),C2119)</f>
        <v>1.3200000000000003</v>
      </c>
      <c r="D2120" s="98">
        <f>AVERAGE(C$10:C2120)</f>
        <v>0.57029369966840482</v>
      </c>
      <c r="E2120" s="2"/>
      <c r="G2120" s="23"/>
    </row>
    <row r="2121" spans="1:7" customFormat="1">
      <c r="A2121" s="4">
        <v>24759</v>
      </c>
      <c r="B2121">
        <v>4.13</v>
      </c>
      <c r="C2121">
        <f>IFERROR(((VLOOKUP(A2121,'Interest Rates-10yr'!$A$9:$C$15239,2,FALSE))-B2121),C2120)</f>
        <v>1.3200000000000003</v>
      </c>
      <c r="D2121" s="98">
        <f>AVERAGE(C$10:C2121)</f>
        <v>0.57064867424242549</v>
      </c>
      <c r="E2121" s="2"/>
      <c r="G2121" s="23"/>
    </row>
    <row r="2122" spans="1:7" customFormat="1">
      <c r="A2122" s="4">
        <v>24760</v>
      </c>
      <c r="B2122">
        <v>4.13</v>
      </c>
      <c r="C2122">
        <f>IFERROR(((VLOOKUP(A2122,'Interest Rates-10yr'!$A$9:$C$15239,2,FALSE))-B2122),C2121)</f>
        <v>1.3200000000000003</v>
      </c>
      <c r="D2122" s="98">
        <f>AVERAGE(C$10:C2122)</f>
        <v>0.57100331282536798</v>
      </c>
      <c r="E2122" s="2"/>
      <c r="G2122" s="23"/>
    </row>
    <row r="2123" spans="1:7" customFormat="1">
      <c r="A2123" s="4">
        <v>24761</v>
      </c>
      <c r="B2123">
        <v>4.13</v>
      </c>
      <c r="C2123">
        <f>IFERROR(((VLOOKUP(A2123,'Interest Rates-10yr'!$A$9:$C$15239,2,FALSE))-B2123),C2122)</f>
        <v>1.3399999999999999</v>
      </c>
      <c r="D2123" s="98">
        <f>AVERAGE(C$10:C2123)</f>
        <v>0.57136707663197839</v>
      </c>
      <c r="E2123" s="2"/>
      <c r="G2123" s="23"/>
    </row>
    <row r="2124" spans="1:7" customFormat="1">
      <c r="A2124" s="4">
        <v>24762</v>
      </c>
      <c r="B2124">
        <v>4</v>
      </c>
      <c r="C2124">
        <f>IFERROR(((VLOOKUP(A2124,'Interest Rates-10yr'!$A$9:$C$15239,2,FALSE))-B2124),C2123)</f>
        <v>1.4900000000000002</v>
      </c>
      <c r="D2124" s="98">
        <f>AVERAGE(C$10:C2124)</f>
        <v>0.57180141843971743</v>
      </c>
      <c r="E2124" s="2"/>
      <c r="G2124" s="23"/>
    </row>
    <row r="2125" spans="1:7" customFormat="1">
      <c r="A2125" s="4">
        <v>24763</v>
      </c>
      <c r="B2125">
        <v>3.75</v>
      </c>
      <c r="C2125">
        <f>IFERROR(((VLOOKUP(A2125,'Interest Rates-10yr'!$A$9:$C$15239,2,FALSE))-B2125),C2124)</f>
        <v>1.7699999999999996</v>
      </c>
      <c r="D2125" s="98">
        <f>AVERAGE(C$10:C2125)</f>
        <v>0.57236767485822415</v>
      </c>
      <c r="E2125" s="2"/>
      <c r="G2125" s="23"/>
    </row>
    <row r="2126" spans="1:7" customFormat="1">
      <c r="A2126" s="4">
        <v>24764</v>
      </c>
      <c r="B2126">
        <v>4</v>
      </c>
      <c r="C2126">
        <f>IFERROR(((VLOOKUP(A2126,'Interest Rates-10yr'!$A$9:$C$15239,2,FALSE))-B2126),C2125)</f>
        <v>1.5300000000000002</v>
      </c>
      <c r="D2126" s="98">
        <f>AVERAGE(C$10:C2126)</f>
        <v>0.57282002834199452</v>
      </c>
      <c r="E2126" s="2"/>
      <c r="G2126" s="23"/>
    </row>
    <row r="2127" spans="1:7" customFormat="1">
      <c r="A2127" s="4">
        <v>24765</v>
      </c>
      <c r="B2127">
        <v>3.75</v>
      </c>
      <c r="C2127">
        <f>IFERROR(((VLOOKUP(A2127,'Interest Rates-10yr'!$A$9:$C$15239,2,FALSE))-B2127),C2126)</f>
        <v>1.7699999999999996</v>
      </c>
      <c r="D2127" s="98">
        <f>AVERAGE(C$10:C2127)</f>
        <v>0.57338526912181409</v>
      </c>
      <c r="E2127" s="2"/>
      <c r="G2127" s="23"/>
    </row>
    <row r="2128" spans="1:7" customFormat="1">
      <c r="A2128" s="4">
        <v>24766</v>
      </c>
      <c r="B2128">
        <v>3.75</v>
      </c>
      <c r="C2128">
        <f>IFERROR(((VLOOKUP(A2128,'Interest Rates-10yr'!$A$9:$C$15239,2,FALSE))-B2128),C2127)</f>
        <v>1.7699999999999996</v>
      </c>
      <c r="D2128" s="98">
        <f>AVERAGE(C$10:C2128)</f>
        <v>0.57394997640396528</v>
      </c>
      <c r="E2128" s="2"/>
      <c r="G2128" s="23"/>
    </row>
    <row r="2129" spans="1:7" customFormat="1">
      <c r="A2129" s="4">
        <v>24767</v>
      </c>
      <c r="B2129">
        <v>3.75</v>
      </c>
      <c r="C2129">
        <f>IFERROR(((VLOOKUP(A2129,'Interest Rates-10yr'!$A$9:$C$15239,2,FALSE))-B2129),C2128)</f>
        <v>1.7699999999999996</v>
      </c>
      <c r="D2129" s="98">
        <f>AVERAGE(C$10:C2129)</f>
        <v>0.57451415094339731</v>
      </c>
      <c r="E2129" s="2"/>
      <c r="G2129" s="23"/>
    </row>
    <row r="2130" spans="1:7" customFormat="1">
      <c r="A2130" s="4">
        <v>24768</v>
      </c>
      <c r="B2130">
        <v>3.5</v>
      </c>
      <c r="C2130">
        <f>IFERROR(((VLOOKUP(A2130,'Interest Rates-10yr'!$A$9:$C$15239,2,FALSE))-B2130),C2129)</f>
        <v>2.0599999999999996</v>
      </c>
      <c r="D2130" s="98">
        <f>AVERAGE(C$10:C2130)</f>
        <v>0.57521452145214624</v>
      </c>
      <c r="E2130" s="2"/>
      <c r="G2130" s="23"/>
    </row>
    <row r="2131" spans="1:7" customFormat="1">
      <c r="A2131" s="4">
        <v>24769</v>
      </c>
      <c r="B2131">
        <v>3.75</v>
      </c>
      <c r="C2131">
        <f>IFERROR(((VLOOKUP(A2131,'Interest Rates-10yr'!$A$9:$C$15239,2,FALSE))-B2131),C2130)</f>
        <v>1.8099999999999996</v>
      </c>
      <c r="D2131" s="98">
        <f>AVERAGE(C$10:C2131)</f>
        <v>0.57579641847313956</v>
      </c>
      <c r="E2131" s="2"/>
      <c r="G2131" s="23"/>
    </row>
    <row r="2132" spans="1:7" customFormat="1">
      <c r="A2132" s="4">
        <v>24770</v>
      </c>
      <c r="B2132">
        <v>2</v>
      </c>
      <c r="C2132">
        <f>IFERROR(((VLOOKUP(A2132,'Interest Rates-10yr'!$A$9:$C$15239,2,FALSE))-B2132),C2131)</f>
        <v>3.5700000000000003</v>
      </c>
      <c r="D2132" s="98">
        <f>AVERAGE(C$10:C2132)</f>
        <v>0.57720678285445226</v>
      </c>
      <c r="E2132" s="2"/>
      <c r="G2132" s="23"/>
    </row>
    <row r="2133" spans="1:7" customFormat="1">
      <c r="A2133" s="4">
        <v>24771</v>
      </c>
      <c r="B2133">
        <v>3.75</v>
      </c>
      <c r="C2133">
        <f>IFERROR(((VLOOKUP(A2133,'Interest Rates-10yr'!$A$9:$C$15239,2,FALSE))-B2133),C2132)</f>
        <v>1.83</v>
      </c>
      <c r="D2133" s="98">
        <f>AVERAGE(C$10:C2133)</f>
        <v>0.57779661016949246</v>
      </c>
      <c r="E2133" s="2"/>
      <c r="G2133" s="23"/>
    </row>
    <row r="2134" spans="1:7" customFormat="1">
      <c r="A2134" s="4">
        <v>24772</v>
      </c>
      <c r="B2134">
        <v>3.75</v>
      </c>
      <c r="C2134">
        <f>IFERROR(((VLOOKUP(A2134,'Interest Rates-10yr'!$A$9:$C$15239,2,FALSE))-B2134),C2133)</f>
        <v>1.8200000000000003</v>
      </c>
      <c r="D2134" s="98">
        <f>AVERAGE(C$10:C2134)</f>
        <v>0.57838117647058918</v>
      </c>
      <c r="E2134" s="2"/>
      <c r="G2134" s="23"/>
    </row>
    <row r="2135" spans="1:7" customFormat="1">
      <c r="A2135" s="4">
        <v>24773</v>
      </c>
      <c r="B2135">
        <v>3.75</v>
      </c>
      <c r="C2135">
        <f>IFERROR(((VLOOKUP(A2135,'Interest Rates-10yr'!$A$9:$C$15239,2,FALSE))-B2135),C2134)</f>
        <v>1.8200000000000003</v>
      </c>
      <c r="D2135" s="98">
        <f>AVERAGE(C$10:C2135)</f>
        <v>0.57896519285042425</v>
      </c>
      <c r="E2135" s="2"/>
      <c r="G2135" s="23"/>
    </row>
    <row r="2136" spans="1:7" customFormat="1">
      <c r="A2136" s="4">
        <v>24774</v>
      </c>
      <c r="B2136">
        <v>3.75</v>
      </c>
      <c r="C2136">
        <f>IFERROR(((VLOOKUP(A2136,'Interest Rates-10yr'!$A$9:$C$15239,2,FALSE))-B2136),C2135)</f>
        <v>1.8200000000000003</v>
      </c>
      <c r="D2136" s="98">
        <f>AVERAGE(C$10:C2136)</f>
        <v>0.57954866008462713</v>
      </c>
      <c r="E2136" s="2"/>
      <c r="G2136" s="23"/>
    </row>
    <row r="2137" spans="1:7" customFormat="1">
      <c r="A2137" s="4">
        <v>24775</v>
      </c>
      <c r="B2137">
        <v>4</v>
      </c>
      <c r="C2137">
        <f>IFERROR(((VLOOKUP(A2137,'Interest Rates-10yr'!$A$9:$C$15239,2,FALSE))-B2137),C2136)</f>
        <v>1.5999999999999996</v>
      </c>
      <c r="D2137" s="98">
        <f>AVERAGE(C$10:C2137)</f>
        <v>0.58002819548872264</v>
      </c>
      <c r="E2137" s="2"/>
      <c r="G2137" s="23"/>
    </row>
    <row r="2138" spans="1:7" customFormat="1">
      <c r="A2138" s="4">
        <v>24776</v>
      </c>
      <c r="B2138">
        <v>4.13</v>
      </c>
      <c r="C2138">
        <f>IFERROR(((VLOOKUP(A2138,'Interest Rates-10yr'!$A$9:$C$15239,2,FALSE))-B2138),C2137)</f>
        <v>1.5099999999999998</v>
      </c>
      <c r="D2138" s="98">
        <f>AVERAGE(C$10:C2138)</f>
        <v>0.58046500704556214</v>
      </c>
      <c r="E2138" s="2"/>
      <c r="G2138" s="23"/>
    </row>
    <row r="2139" spans="1:7" customFormat="1">
      <c r="A2139" s="4">
        <v>24777</v>
      </c>
      <c r="B2139">
        <v>4.13</v>
      </c>
      <c r="C2139">
        <f>IFERROR(((VLOOKUP(A2139,'Interest Rates-10yr'!$A$9:$C$15239,2,FALSE))-B2139),C2138)</f>
        <v>1.5700000000000003</v>
      </c>
      <c r="D2139" s="98">
        <f>AVERAGE(C$10:C2139)</f>
        <v>0.58092957746478957</v>
      </c>
      <c r="E2139" s="2"/>
      <c r="G2139" s="23"/>
    </row>
    <row r="2140" spans="1:7" customFormat="1">
      <c r="A2140" s="4">
        <v>24778</v>
      </c>
      <c r="B2140">
        <v>4</v>
      </c>
      <c r="C2140">
        <f>IFERROR(((VLOOKUP(A2140,'Interest Rates-10yr'!$A$9:$C$15239,2,FALSE))-B2140),C2139)</f>
        <v>1.71</v>
      </c>
      <c r="D2140" s="98">
        <f>AVERAGE(C$10:C2140)</f>
        <v>0.58145940872829738</v>
      </c>
      <c r="E2140" s="2"/>
      <c r="G2140" s="23"/>
    </row>
    <row r="2141" spans="1:7" customFormat="1">
      <c r="A2141" s="4">
        <v>24779</v>
      </c>
      <c r="B2141">
        <v>4</v>
      </c>
      <c r="C2141">
        <f>IFERROR(((VLOOKUP(A2141,'Interest Rates-10yr'!$A$9:$C$15239,2,FALSE))-B2141),C2140)</f>
        <v>1.75</v>
      </c>
      <c r="D2141" s="98">
        <f>AVERAGE(C$10:C2141)</f>
        <v>0.58200750469043239</v>
      </c>
      <c r="E2141" s="2"/>
      <c r="G2141" s="23"/>
    </row>
    <row r="2142" spans="1:7" customFormat="1">
      <c r="A2142" s="4">
        <v>24780</v>
      </c>
      <c r="B2142">
        <v>4</v>
      </c>
      <c r="C2142">
        <f>IFERROR(((VLOOKUP(A2142,'Interest Rates-10yr'!$A$9:$C$15239,2,FALSE))-B2142),C2141)</f>
        <v>1.75</v>
      </c>
      <c r="D2142" s="98">
        <f>AVERAGE(C$10:C2142)</f>
        <v>0.58255508673230272</v>
      </c>
      <c r="E2142" s="2"/>
      <c r="G2142" s="23"/>
    </row>
    <row r="2143" spans="1:7" customFormat="1">
      <c r="A2143" s="4">
        <v>24781</v>
      </c>
      <c r="B2143">
        <v>4</v>
      </c>
      <c r="C2143">
        <f>IFERROR(((VLOOKUP(A2143,'Interest Rates-10yr'!$A$9:$C$15239,2,FALSE))-B2143),C2142)</f>
        <v>1.75</v>
      </c>
      <c r="D2143" s="98">
        <f>AVERAGE(C$10:C2143)</f>
        <v>0.58310215557638323</v>
      </c>
      <c r="E2143" s="2"/>
      <c r="G2143" s="23"/>
    </row>
    <row r="2144" spans="1:7" customFormat="1">
      <c r="A2144" s="4">
        <v>24782</v>
      </c>
      <c r="B2144">
        <v>4</v>
      </c>
      <c r="C2144">
        <f>IFERROR(((VLOOKUP(A2144,'Interest Rates-10yr'!$A$9:$C$15239,2,FALSE))-B2144),C2143)</f>
        <v>1.7699999999999996</v>
      </c>
      <c r="D2144" s="98">
        <f>AVERAGE(C$10:C2144)</f>
        <v>0.58365807962529359</v>
      </c>
      <c r="E2144" s="2"/>
      <c r="G2144" s="23"/>
    </row>
    <row r="2145" spans="1:7" customFormat="1">
      <c r="A2145" s="4">
        <v>24783</v>
      </c>
      <c r="B2145">
        <v>4</v>
      </c>
      <c r="C2145">
        <f>IFERROR(((VLOOKUP(A2145,'Interest Rates-10yr'!$A$9:$C$15239,2,FALSE))-B2145),C2144)</f>
        <v>1.7699999999999996</v>
      </c>
      <c r="D2145" s="98">
        <f>AVERAGE(C$10:C2145)</f>
        <v>0.58421348314606825</v>
      </c>
      <c r="E2145" s="2"/>
      <c r="G2145" s="23"/>
    </row>
    <row r="2146" spans="1:7" customFormat="1">
      <c r="A2146" s="4">
        <v>24784</v>
      </c>
      <c r="B2146">
        <v>3.75</v>
      </c>
      <c r="C2146">
        <f>IFERROR(((VLOOKUP(A2146,'Interest Rates-10yr'!$A$9:$C$15239,2,FALSE))-B2146),C2145)</f>
        <v>1.9900000000000002</v>
      </c>
      <c r="D2146" s="98">
        <f>AVERAGE(C$10:C2146)</f>
        <v>0.58487131492746924</v>
      </c>
      <c r="E2146" s="2"/>
      <c r="G2146" s="23"/>
    </row>
    <row r="2147" spans="1:7" customFormat="1">
      <c r="A2147" s="4">
        <v>24785</v>
      </c>
      <c r="B2147">
        <v>4</v>
      </c>
      <c r="C2147">
        <f>IFERROR(((VLOOKUP(A2147,'Interest Rates-10yr'!$A$9:$C$15239,2,FALSE))-B2147),C2146)</f>
        <v>1.7800000000000002</v>
      </c>
      <c r="D2147" s="98">
        <f>AVERAGE(C$10:C2147)</f>
        <v>0.58543030869972013</v>
      </c>
      <c r="E2147" s="2"/>
      <c r="G2147" s="23"/>
    </row>
    <row r="2148" spans="1:7" customFormat="1">
      <c r="A2148" s="4">
        <v>24786</v>
      </c>
      <c r="B2148">
        <v>4.13</v>
      </c>
      <c r="C2148">
        <f>IFERROR(((VLOOKUP(A2148,'Interest Rates-10yr'!$A$9:$C$15239,2,FALSE))-B2148),C2147)</f>
        <v>1.7000000000000002</v>
      </c>
      <c r="D2148" s="98">
        <f>AVERAGE(C$10:C2148)</f>
        <v>0.58595137914913586</v>
      </c>
      <c r="E2148" s="2"/>
      <c r="G2148" s="23"/>
    </row>
    <row r="2149" spans="1:7" customFormat="1">
      <c r="A2149" s="4">
        <v>24787</v>
      </c>
      <c r="B2149">
        <v>4.13</v>
      </c>
      <c r="C2149">
        <f>IFERROR(((VLOOKUP(A2149,'Interest Rates-10yr'!$A$9:$C$15239,2,FALSE))-B2149),C2148)</f>
        <v>1.7000000000000002</v>
      </c>
      <c r="D2149" s="98">
        <f>AVERAGE(C$10:C2149)</f>
        <v>0.58647196261682322</v>
      </c>
      <c r="E2149" s="2"/>
      <c r="G2149" s="23"/>
    </row>
    <row r="2150" spans="1:7" customFormat="1">
      <c r="A2150" s="4">
        <v>24788</v>
      </c>
      <c r="B2150">
        <v>4.13</v>
      </c>
      <c r="C2150">
        <f>IFERROR(((VLOOKUP(A2150,'Interest Rates-10yr'!$A$9:$C$15239,2,FALSE))-B2150),C2149)</f>
        <v>1.7000000000000002</v>
      </c>
      <c r="D2150" s="98">
        <f>AVERAGE(C$10:C2150)</f>
        <v>0.58699205978514801</v>
      </c>
      <c r="E2150" s="2"/>
      <c r="G2150" s="23"/>
    </row>
    <row r="2151" spans="1:7" customFormat="1">
      <c r="A2151" s="4">
        <v>24789</v>
      </c>
      <c r="B2151">
        <v>4.13</v>
      </c>
      <c r="C2151">
        <f>IFERROR(((VLOOKUP(A2151,'Interest Rates-10yr'!$A$9:$C$15239,2,FALSE))-B2151),C2150)</f>
        <v>1.7400000000000002</v>
      </c>
      <c r="D2151" s="98">
        <f>AVERAGE(C$10:C2151)</f>
        <v>0.58753034547152283</v>
      </c>
      <c r="E2151" s="2"/>
      <c r="G2151" s="23"/>
    </row>
    <row r="2152" spans="1:7" customFormat="1">
      <c r="A2152" s="4">
        <v>24790</v>
      </c>
      <c r="B2152">
        <v>4.13</v>
      </c>
      <c r="C2152">
        <f>IFERROR(((VLOOKUP(A2152,'Interest Rates-10yr'!$A$9:$C$15239,2,FALSE))-B2152),C2151)</f>
        <v>1.6799999999999997</v>
      </c>
      <c r="D2152" s="98">
        <f>AVERAGE(C$10:C2152)</f>
        <v>0.58804013065795702</v>
      </c>
      <c r="E2152" s="2"/>
      <c r="G2152" s="23"/>
    </row>
    <row r="2153" spans="1:7" customFormat="1">
      <c r="A2153" s="4">
        <v>24791</v>
      </c>
      <c r="B2153">
        <v>4</v>
      </c>
      <c r="C2153">
        <f>IFERROR(((VLOOKUP(A2153,'Interest Rates-10yr'!$A$9:$C$15239,2,FALSE))-B2153),C2152)</f>
        <v>1.7800000000000002</v>
      </c>
      <c r="D2153" s="98">
        <f>AVERAGE(C$10:C2153)</f>
        <v>0.58859608208955316</v>
      </c>
      <c r="E2153" s="2"/>
      <c r="G2153" s="23"/>
    </row>
    <row r="2154" spans="1:7" customFormat="1">
      <c r="A2154" s="4">
        <v>24792</v>
      </c>
      <c r="B2154">
        <v>4.13</v>
      </c>
      <c r="C2154">
        <f>IFERROR(((VLOOKUP(A2154,'Interest Rates-10yr'!$A$9:$C$15239,2,FALSE))-B2154),C2153)</f>
        <v>1.5899999999999999</v>
      </c>
      <c r="D2154" s="98">
        <f>AVERAGE(C$10:C2154)</f>
        <v>0.58906293706293789</v>
      </c>
      <c r="E2154" s="2"/>
      <c r="G2154" s="23"/>
    </row>
    <row r="2155" spans="1:7" customFormat="1">
      <c r="A2155" s="4">
        <v>24793</v>
      </c>
      <c r="B2155">
        <v>4</v>
      </c>
      <c r="C2155">
        <f>IFERROR(((VLOOKUP(A2155,'Interest Rates-10yr'!$A$9:$C$15239,2,FALSE))-B2155),C2154)</f>
        <v>1.75</v>
      </c>
      <c r="D2155" s="98">
        <f>AVERAGE(C$10:C2155)</f>
        <v>0.58960391425908754</v>
      </c>
      <c r="E2155" s="2"/>
      <c r="G2155" s="23"/>
    </row>
    <row r="2156" spans="1:7" customFormat="1">
      <c r="A2156" s="4">
        <v>24794</v>
      </c>
      <c r="B2156">
        <v>4</v>
      </c>
      <c r="C2156">
        <f>IFERROR(((VLOOKUP(A2156,'Interest Rates-10yr'!$A$9:$C$15239,2,FALSE))-B2156),C2155)</f>
        <v>1.75</v>
      </c>
      <c r="D2156" s="98">
        <f>AVERAGE(C$10:C2156)</f>
        <v>0.59014438751746712</v>
      </c>
      <c r="E2156" s="2"/>
      <c r="G2156" s="23"/>
    </row>
    <row r="2157" spans="1:7" customFormat="1">
      <c r="A2157" s="4">
        <v>24795</v>
      </c>
      <c r="B2157">
        <v>4</v>
      </c>
      <c r="C2157">
        <f>IFERROR(((VLOOKUP(A2157,'Interest Rates-10yr'!$A$9:$C$15239,2,FALSE))-B2157),C2156)</f>
        <v>1.75</v>
      </c>
      <c r="D2157" s="98">
        <f>AVERAGE(C$10:C2157)</f>
        <v>0.5906843575419003</v>
      </c>
      <c r="E2157" s="2"/>
      <c r="G2157" s="23"/>
    </row>
    <row r="2158" spans="1:7" customFormat="1">
      <c r="A2158" s="4">
        <v>24796</v>
      </c>
      <c r="B2158">
        <v>4.25</v>
      </c>
      <c r="C2158">
        <f>IFERROR(((VLOOKUP(A2158,'Interest Rates-10yr'!$A$9:$C$15239,2,FALSE))-B2158),C2157)</f>
        <v>1.5999999999999996</v>
      </c>
      <c r="D2158" s="98">
        <f>AVERAGE(C$10:C2158)</f>
        <v>0.59115402512796733</v>
      </c>
      <c r="E2158" s="2"/>
      <c r="G2158" s="23"/>
    </row>
    <row r="2159" spans="1:7" customFormat="1">
      <c r="A2159" s="4">
        <v>24797</v>
      </c>
      <c r="B2159">
        <v>4</v>
      </c>
      <c r="C2159">
        <f>IFERROR(((VLOOKUP(A2159,'Interest Rates-10yr'!$A$9:$C$15239,2,FALSE))-B2159),C2158)</f>
        <v>1.71</v>
      </c>
      <c r="D2159" s="98">
        <f>AVERAGE(C$10:C2159)</f>
        <v>0.59167441860465197</v>
      </c>
      <c r="E2159" s="2"/>
      <c r="G2159" s="23"/>
    </row>
    <row r="2160" spans="1:7" customFormat="1">
      <c r="A2160" s="4">
        <v>24798</v>
      </c>
      <c r="B2160">
        <v>3.75</v>
      </c>
      <c r="C2160">
        <f>IFERROR(((VLOOKUP(A2160,'Interest Rates-10yr'!$A$9:$C$15239,2,FALSE))-B2160),C2159)</f>
        <v>1.9500000000000002</v>
      </c>
      <c r="D2160" s="98">
        <f>AVERAGE(C$10:C2160)</f>
        <v>0.59230590423059126</v>
      </c>
      <c r="E2160" s="2"/>
      <c r="G2160" s="23"/>
    </row>
    <row r="2161" spans="1:7" customFormat="1">
      <c r="A2161" s="4">
        <v>24799</v>
      </c>
      <c r="B2161">
        <v>3.75</v>
      </c>
      <c r="C2161">
        <f>IFERROR(((VLOOKUP(A2161,'Interest Rates-10yr'!$A$9:$C$15239,2,FALSE))-B2161),C2160)</f>
        <v>1.9500000000000002</v>
      </c>
      <c r="D2161" s="98">
        <f>AVERAGE(C$10:C2161)</f>
        <v>0.59293680297397855</v>
      </c>
      <c r="E2161" s="2"/>
      <c r="G2161" s="23"/>
    </row>
    <row r="2162" spans="1:7" customFormat="1">
      <c r="A2162" s="4">
        <v>24800</v>
      </c>
      <c r="B2162">
        <v>4.5</v>
      </c>
      <c r="C2162">
        <f>IFERROR(((VLOOKUP(A2162,'Interest Rates-10yr'!$A$9:$C$15239,2,FALSE))-B2162),C2161)</f>
        <v>1.2800000000000002</v>
      </c>
      <c r="D2162" s="98">
        <f>AVERAGE(C$10:C2162)</f>
        <v>0.59325592196934596</v>
      </c>
      <c r="E2162" s="2"/>
      <c r="G2162" s="23"/>
    </row>
    <row r="2163" spans="1:7" customFormat="1">
      <c r="A2163" s="4">
        <v>24801</v>
      </c>
      <c r="B2163">
        <v>4.5</v>
      </c>
      <c r="C2163">
        <f>IFERROR(((VLOOKUP(A2163,'Interest Rates-10yr'!$A$9:$C$15239,2,FALSE))-B2163),C2162)</f>
        <v>1.2800000000000002</v>
      </c>
      <c r="D2163" s="98">
        <f>AVERAGE(C$10:C2163)</f>
        <v>0.5935747446610965</v>
      </c>
      <c r="E2163" s="2"/>
      <c r="G2163" s="23"/>
    </row>
    <row r="2164" spans="1:7" customFormat="1">
      <c r="A2164" s="4">
        <v>24802</v>
      </c>
      <c r="B2164">
        <v>4.5</v>
      </c>
      <c r="C2164">
        <f>IFERROR(((VLOOKUP(A2164,'Interest Rates-10yr'!$A$9:$C$15239,2,FALSE))-B2164),C2163)</f>
        <v>1.2800000000000002</v>
      </c>
      <c r="D2164" s="98">
        <f>AVERAGE(C$10:C2164)</f>
        <v>0.59389327146171778</v>
      </c>
      <c r="E2164" s="2"/>
      <c r="G2164" s="23"/>
    </row>
    <row r="2165" spans="1:7" customFormat="1">
      <c r="A2165" s="4">
        <v>24803</v>
      </c>
      <c r="B2165">
        <v>4.63</v>
      </c>
      <c r="C2165">
        <f>IFERROR(((VLOOKUP(A2165,'Interest Rates-10yr'!$A$9:$C$15239,2,FALSE))-B2165),C2164)</f>
        <v>1.1299999999999999</v>
      </c>
      <c r="D2165" s="98">
        <f>AVERAGE(C$10:C2165)</f>
        <v>0.59414192949907318</v>
      </c>
      <c r="E2165" s="2"/>
      <c r="G2165" s="23"/>
    </row>
    <row r="2166" spans="1:7" customFormat="1">
      <c r="A2166" s="4">
        <v>24804</v>
      </c>
      <c r="B2166">
        <v>4.5</v>
      </c>
      <c r="C2166">
        <f>IFERROR(((VLOOKUP(A2166,'Interest Rates-10yr'!$A$9:$C$15239,2,FALSE))-B2166),C2165)</f>
        <v>1.1500000000000004</v>
      </c>
      <c r="D2166" s="98">
        <f>AVERAGE(C$10:C2166)</f>
        <v>0.59439962911451183</v>
      </c>
      <c r="E2166" s="2"/>
      <c r="G2166" s="23"/>
    </row>
    <row r="2167" spans="1:7" customFormat="1">
      <c r="A2167" s="4">
        <v>24805</v>
      </c>
      <c r="B2167">
        <v>4.25</v>
      </c>
      <c r="C2167">
        <f>IFERROR(((VLOOKUP(A2167,'Interest Rates-10yr'!$A$9:$C$15239,2,FALSE))-B2167),C2166)</f>
        <v>1.42</v>
      </c>
      <c r="D2167" s="98">
        <f>AVERAGE(C$10:C2167)</f>
        <v>0.59478220574606211</v>
      </c>
      <c r="E2167" s="2"/>
      <c r="G2167" s="23"/>
    </row>
    <row r="2168" spans="1:7" customFormat="1">
      <c r="A2168" s="4">
        <v>24806</v>
      </c>
      <c r="B2168">
        <v>4.5</v>
      </c>
      <c r="C2168">
        <f>IFERROR(((VLOOKUP(A2168,'Interest Rates-10yr'!$A$9:$C$15239,2,FALSE))-B2168),C2167)</f>
        <v>1.2400000000000002</v>
      </c>
      <c r="D2168" s="98">
        <f>AVERAGE(C$10:C2168)</f>
        <v>0.59508105604446593</v>
      </c>
      <c r="E2168" s="2"/>
      <c r="G2168" s="23"/>
    </row>
    <row r="2169" spans="1:7" customFormat="1">
      <c r="A2169" s="4">
        <v>24807</v>
      </c>
      <c r="B2169">
        <v>4.5</v>
      </c>
      <c r="C2169">
        <f>IFERROR(((VLOOKUP(A2169,'Interest Rates-10yr'!$A$9:$C$15239,2,FALSE))-B2169),C2168)</f>
        <v>1.2800000000000002</v>
      </c>
      <c r="D2169" s="98">
        <f>AVERAGE(C$10:C2169)</f>
        <v>0.59539814814814906</v>
      </c>
      <c r="E2169" s="2"/>
      <c r="G2169" s="23"/>
    </row>
    <row r="2170" spans="1:7" customFormat="1">
      <c r="A2170" s="4">
        <v>24808</v>
      </c>
      <c r="B2170">
        <v>4.5</v>
      </c>
      <c r="C2170">
        <f>IFERROR(((VLOOKUP(A2170,'Interest Rates-10yr'!$A$9:$C$15239,2,FALSE))-B2170),C2169)</f>
        <v>1.2800000000000002</v>
      </c>
      <c r="D2170" s="98">
        <f>AVERAGE(C$10:C2170)</f>
        <v>0.59571494678389725</v>
      </c>
      <c r="E2170" s="2"/>
      <c r="G2170" s="23"/>
    </row>
    <row r="2171" spans="1:7" customFormat="1">
      <c r="A2171" s="4">
        <v>24809</v>
      </c>
      <c r="B2171">
        <v>4.5</v>
      </c>
      <c r="C2171">
        <f>IFERROR(((VLOOKUP(A2171,'Interest Rates-10yr'!$A$9:$C$15239,2,FALSE))-B2171),C2170)</f>
        <v>1.2800000000000002</v>
      </c>
      <c r="D2171" s="98">
        <f>AVERAGE(C$10:C2171)</f>
        <v>0.59603145235892785</v>
      </c>
      <c r="E2171" s="2"/>
      <c r="G2171" s="23"/>
    </row>
    <row r="2172" spans="1:7" customFormat="1">
      <c r="A2172" s="4">
        <v>24810</v>
      </c>
      <c r="B2172">
        <v>4.25</v>
      </c>
      <c r="C2172">
        <f>IFERROR(((VLOOKUP(A2172,'Interest Rates-10yr'!$A$9:$C$15239,2,FALSE))-B2172),C2171)</f>
        <v>1.5099999999999998</v>
      </c>
      <c r="D2172" s="98">
        <f>AVERAGE(C$10:C2172)</f>
        <v>0.59645399907535923</v>
      </c>
      <c r="E2172" s="2"/>
      <c r="G2172" s="23"/>
    </row>
    <row r="2173" spans="1:7" customFormat="1">
      <c r="A2173" s="4">
        <v>24811</v>
      </c>
      <c r="B2173">
        <v>4.25</v>
      </c>
      <c r="C2173">
        <f>IFERROR(((VLOOKUP(A2173,'Interest Rates-10yr'!$A$9:$C$15239,2,FALSE))-B2173),C2172)</f>
        <v>1.4900000000000002</v>
      </c>
      <c r="D2173" s="98">
        <f>AVERAGE(C$10:C2173)</f>
        <v>0.59686691312384565</v>
      </c>
      <c r="E2173" s="2"/>
      <c r="G2173" s="23"/>
    </row>
    <row r="2174" spans="1:7" customFormat="1">
      <c r="A2174" s="4">
        <v>24812</v>
      </c>
      <c r="B2174">
        <v>4</v>
      </c>
      <c r="C2174">
        <f>IFERROR(((VLOOKUP(A2174,'Interest Rates-10yr'!$A$9:$C$15239,2,FALSE))-B2174),C2173)</f>
        <v>1.6900000000000004</v>
      </c>
      <c r="D2174" s="98">
        <f>AVERAGE(C$10:C2174)</f>
        <v>0.59737182448037041</v>
      </c>
      <c r="E2174" s="2"/>
      <c r="G2174" s="23"/>
    </row>
    <row r="2175" spans="1:7" customFormat="1">
      <c r="A2175" s="4">
        <v>24813</v>
      </c>
      <c r="B2175">
        <v>4.5</v>
      </c>
      <c r="C2175">
        <f>IFERROR(((VLOOKUP(A2175,'Interest Rates-10yr'!$A$9:$C$15239,2,FALSE))-B2175),C2174)</f>
        <v>1.21</v>
      </c>
      <c r="D2175" s="98">
        <f>AVERAGE(C$10:C2175)</f>
        <v>0.59765466297322345</v>
      </c>
      <c r="E2175" s="2"/>
      <c r="G2175" s="23"/>
    </row>
    <row r="2176" spans="1:7" customFormat="1">
      <c r="A2176" s="4">
        <v>24814</v>
      </c>
      <c r="B2176">
        <v>4.5</v>
      </c>
      <c r="C2176">
        <f>IFERROR(((VLOOKUP(A2176,'Interest Rates-10yr'!$A$9:$C$15239,2,FALSE))-B2176),C2175)</f>
        <v>1.2199999999999998</v>
      </c>
      <c r="D2176" s="98">
        <f>AVERAGE(C$10:C2176)</f>
        <v>0.59794185509921649</v>
      </c>
      <c r="E2176" s="2"/>
      <c r="G2176" s="23"/>
    </row>
    <row r="2177" spans="1:7" customFormat="1">
      <c r="A2177" s="4">
        <v>24815</v>
      </c>
      <c r="B2177">
        <v>4.5</v>
      </c>
      <c r="C2177">
        <f>IFERROR(((VLOOKUP(A2177,'Interest Rates-10yr'!$A$9:$C$15239,2,FALSE))-B2177),C2176)</f>
        <v>1.2199999999999998</v>
      </c>
      <c r="D2177" s="98">
        <f>AVERAGE(C$10:C2177)</f>
        <v>0.59822878228782383</v>
      </c>
      <c r="E2177" s="2"/>
      <c r="G2177" s="23"/>
    </row>
    <row r="2178" spans="1:7" customFormat="1">
      <c r="A2178" s="4">
        <v>24816</v>
      </c>
      <c r="B2178">
        <v>4.5</v>
      </c>
      <c r="C2178">
        <f>IFERROR(((VLOOKUP(A2178,'Interest Rates-10yr'!$A$9:$C$15239,2,FALSE))-B2178),C2177)</f>
        <v>1.2199999999999998</v>
      </c>
      <c r="D2178" s="98">
        <f>AVERAGE(C$10:C2178)</f>
        <v>0.59851544490548736</v>
      </c>
      <c r="E2178" s="2"/>
      <c r="G2178" s="23"/>
    </row>
    <row r="2179" spans="1:7" customFormat="1">
      <c r="A2179" s="4">
        <v>24817</v>
      </c>
      <c r="B2179">
        <v>4.5</v>
      </c>
      <c r="C2179">
        <f>IFERROR(((VLOOKUP(A2179,'Interest Rates-10yr'!$A$9:$C$15239,2,FALSE))-B2179),C2178)</f>
        <v>1.2400000000000002</v>
      </c>
      <c r="D2179" s="98">
        <f>AVERAGE(C$10:C2179)</f>
        <v>0.59881105990783512</v>
      </c>
      <c r="E2179" s="2"/>
      <c r="G2179" s="23"/>
    </row>
    <row r="2180" spans="1:7" customFormat="1">
      <c r="A2180" s="4">
        <v>24818</v>
      </c>
      <c r="B2180">
        <v>4.63</v>
      </c>
      <c r="C2180">
        <f>IFERROR(((VLOOKUP(A2180,'Interest Rates-10yr'!$A$9:$C$15239,2,FALSE))-B2180),C2179)</f>
        <v>1.1200000000000001</v>
      </c>
      <c r="D2180" s="98">
        <f>AVERAGE(C$10:C2180)</f>
        <v>0.59905112851220732</v>
      </c>
      <c r="E2180" s="2"/>
      <c r="G2180" s="23"/>
    </row>
    <row r="2181" spans="1:7" customFormat="1">
      <c r="A2181" s="4">
        <v>24819</v>
      </c>
      <c r="B2181">
        <v>4.5</v>
      </c>
      <c r="C2181">
        <f>IFERROR(((VLOOKUP(A2181,'Interest Rates-10yr'!$A$9:$C$15239,2,FALSE))-B2181),C2180)</f>
        <v>1.21</v>
      </c>
      <c r="D2181" s="98">
        <f>AVERAGE(C$10:C2181)</f>
        <v>0.59933241252302116</v>
      </c>
      <c r="E2181" s="2"/>
      <c r="G2181" s="23"/>
    </row>
    <row r="2182" spans="1:7" customFormat="1">
      <c r="A2182" s="4">
        <v>24820</v>
      </c>
      <c r="B2182">
        <v>4.63</v>
      </c>
      <c r="C2182">
        <f>IFERROR(((VLOOKUP(A2182,'Interest Rates-10yr'!$A$9:$C$15239,2,FALSE))-B2182),C2181)</f>
        <v>1.0700000000000003</v>
      </c>
      <c r="D2182" s="98">
        <f>AVERAGE(C$10:C2182)</f>
        <v>0.59954901058444643</v>
      </c>
      <c r="E2182" s="2"/>
      <c r="G2182" s="23"/>
    </row>
    <row r="2183" spans="1:7" customFormat="1">
      <c r="A2183" s="4">
        <v>24821</v>
      </c>
      <c r="B2183">
        <v>4.5</v>
      </c>
      <c r="C2183">
        <f>IFERROR(((VLOOKUP(A2183,'Interest Rates-10yr'!$A$9:$C$15239,2,FALSE))-B2183),C2182)</f>
        <v>1.21</v>
      </c>
      <c r="D2183" s="98">
        <f>AVERAGE(C$10:C2183)</f>
        <v>0.59982980680772857</v>
      </c>
      <c r="E2183" s="2"/>
      <c r="G2183" s="23"/>
    </row>
    <row r="2184" spans="1:7" customFormat="1">
      <c r="A2184" s="4">
        <v>24822</v>
      </c>
      <c r="B2184">
        <v>4.5</v>
      </c>
      <c r="C2184">
        <f>IFERROR(((VLOOKUP(A2184,'Interest Rates-10yr'!$A$9:$C$15239,2,FALSE))-B2184),C2183)</f>
        <v>1.21</v>
      </c>
      <c r="D2184" s="98">
        <f>AVERAGE(C$10:C2184)</f>
        <v>0.60011034482758718</v>
      </c>
      <c r="E2184" s="2"/>
      <c r="G2184" s="23"/>
    </row>
    <row r="2185" spans="1:7" customFormat="1">
      <c r="A2185" s="4">
        <v>24823</v>
      </c>
      <c r="B2185">
        <v>4.5</v>
      </c>
      <c r="C2185">
        <f>IFERROR(((VLOOKUP(A2185,'Interest Rates-10yr'!$A$9:$C$15239,2,FALSE))-B2185),C2184)</f>
        <v>1.21</v>
      </c>
      <c r="D2185" s="98">
        <f>AVERAGE(C$10:C2185)</f>
        <v>0.60039062500000095</v>
      </c>
      <c r="E2185" s="2"/>
      <c r="G2185" s="23"/>
    </row>
    <row r="2186" spans="1:7" customFormat="1">
      <c r="A2186" s="4">
        <v>24824</v>
      </c>
      <c r="B2186">
        <v>4.5</v>
      </c>
      <c r="C2186">
        <f>IFERROR(((VLOOKUP(A2186,'Interest Rates-10yr'!$A$9:$C$15239,2,FALSE))-B2186),C2185)</f>
        <v>1.1799999999999997</v>
      </c>
      <c r="D2186" s="98">
        <f>AVERAGE(C$10:C2186)</f>
        <v>0.60065686724850809</v>
      </c>
      <c r="E2186" s="2"/>
      <c r="G2186" s="23"/>
    </row>
    <row r="2187" spans="1:7" customFormat="1">
      <c r="A2187" s="4">
        <v>24825</v>
      </c>
      <c r="B2187">
        <v>4.38</v>
      </c>
      <c r="C2187">
        <f>IFERROR(((VLOOKUP(A2187,'Interest Rates-10yr'!$A$9:$C$15239,2,FALSE))-B2187),C2186)</f>
        <v>1.2800000000000002</v>
      </c>
      <c r="D2187" s="98">
        <f>AVERAGE(C$10:C2187)</f>
        <v>0.60096877869605236</v>
      </c>
      <c r="E2187" s="2"/>
      <c r="G2187" s="23"/>
    </row>
    <row r="2188" spans="1:7" customFormat="1">
      <c r="A2188" s="4">
        <v>24826</v>
      </c>
      <c r="B2188">
        <v>4.38</v>
      </c>
      <c r="C2188">
        <f>IFERROR(((VLOOKUP(A2188,'Interest Rates-10yr'!$A$9:$C$15239,2,FALSE))-B2188),C2187)</f>
        <v>1.2400000000000002</v>
      </c>
      <c r="D2188" s="98">
        <f>AVERAGE(C$10:C2188)</f>
        <v>0.60126204681046447</v>
      </c>
      <c r="E2188" s="2"/>
      <c r="G2188" s="23"/>
    </row>
    <row r="2189" spans="1:7" customFormat="1">
      <c r="A2189" s="4">
        <v>24827</v>
      </c>
      <c r="B2189">
        <v>4.63</v>
      </c>
      <c r="C2189">
        <f>IFERROR(((VLOOKUP(A2189,'Interest Rates-10yr'!$A$9:$C$15239,2,FALSE))-B2189),C2188)</f>
        <v>1.0099999999999998</v>
      </c>
      <c r="D2189" s="98">
        <f>AVERAGE(C$10:C2189)</f>
        <v>0.60144954128440464</v>
      </c>
      <c r="E2189" s="2"/>
      <c r="G2189" s="23"/>
    </row>
    <row r="2190" spans="1:7" customFormat="1">
      <c r="A2190" s="4">
        <v>24828</v>
      </c>
      <c r="B2190">
        <v>4.63</v>
      </c>
      <c r="C2190">
        <f>IFERROR(((VLOOKUP(A2190,'Interest Rates-10yr'!$A$9:$C$15239,2,FALSE))-B2190),C2189)</f>
        <v>1.0600000000000005</v>
      </c>
      <c r="D2190" s="98">
        <f>AVERAGE(C$10:C2190)</f>
        <v>0.60165978908757545</v>
      </c>
      <c r="E2190" s="2"/>
      <c r="G2190" s="23"/>
    </row>
    <row r="2191" spans="1:7" customFormat="1">
      <c r="A2191" s="4">
        <v>24829</v>
      </c>
      <c r="B2191">
        <v>4.63</v>
      </c>
      <c r="C2191">
        <f>IFERROR(((VLOOKUP(A2191,'Interest Rates-10yr'!$A$9:$C$15239,2,FALSE))-B2191),C2190)</f>
        <v>1.0600000000000005</v>
      </c>
      <c r="D2191" s="98">
        <f>AVERAGE(C$10:C2191)</f>
        <v>0.60186984417965261</v>
      </c>
      <c r="E2191" s="2"/>
      <c r="G2191" s="23"/>
    </row>
    <row r="2192" spans="1:7" customFormat="1">
      <c r="A2192" s="4">
        <v>24830</v>
      </c>
      <c r="B2192">
        <v>4.63</v>
      </c>
      <c r="C2192">
        <f>IFERROR(((VLOOKUP(A2192,'Interest Rates-10yr'!$A$9:$C$15239,2,FALSE))-B2192),C2191)</f>
        <v>1.0600000000000005</v>
      </c>
      <c r="D2192" s="98">
        <f>AVERAGE(C$10:C2192)</f>
        <v>0.60207970682547041</v>
      </c>
      <c r="E2192" s="2"/>
      <c r="G2192" s="23"/>
    </row>
    <row r="2193" spans="1:7" customFormat="1">
      <c r="A2193" s="4">
        <v>24831</v>
      </c>
      <c r="B2193">
        <v>4.63</v>
      </c>
      <c r="C2193">
        <f>IFERROR(((VLOOKUP(A2193,'Interest Rates-10yr'!$A$9:$C$15239,2,FALSE))-B2193),C2192)</f>
        <v>1.0600000000000005</v>
      </c>
      <c r="D2193" s="98">
        <f>AVERAGE(C$10:C2193)</f>
        <v>0.60228937728937815</v>
      </c>
      <c r="E2193" s="2"/>
      <c r="G2193" s="23"/>
    </row>
    <row r="2194" spans="1:7" customFormat="1">
      <c r="A2194" s="4">
        <v>24832</v>
      </c>
      <c r="B2194">
        <v>4.63</v>
      </c>
      <c r="C2194">
        <f>IFERROR(((VLOOKUP(A2194,'Interest Rates-10yr'!$A$9:$C$15239,2,FALSE))-B2194),C2193)</f>
        <v>1.0099999999999998</v>
      </c>
      <c r="D2194" s="98">
        <f>AVERAGE(C$10:C2194)</f>
        <v>0.60247597254004659</v>
      </c>
      <c r="E2194" s="2"/>
      <c r="G2194" s="23"/>
    </row>
    <row r="2195" spans="1:7" customFormat="1">
      <c r="A2195" s="4">
        <v>24833</v>
      </c>
      <c r="B2195">
        <v>4.63</v>
      </c>
      <c r="C2195">
        <f>IFERROR(((VLOOKUP(A2195,'Interest Rates-10yr'!$A$9:$C$15239,2,FALSE))-B2195),C2194)</f>
        <v>1.0099999999999998</v>
      </c>
      <c r="D2195" s="98">
        <f>AVERAGE(C$10:C2195)</f>
        <v>0.60266239707227898</v>
      </c>
      <c r="E2195" s="2"/>
      <c r="G2195" s="23"/>
    </row>
    <row r="2196" spans="1:7" customFormat="1">
      <c r="A2196" s="4">
        <v>24834</v>
      </c>
      <c r="B2196">
        <v>4.88</v>
      </c>
      <c r="C2196">
        <f>IFERROR(((VLOOKUP(A2196,'Interest Rates-10yr'!$A$9:$C$15239,2,FALSE))-B2196),C2195)</f>
        <v>0.82000000000000028</v>
      </c>
      <c r="D2196" s="98">
        <f>AVERAGE(C$10:C2196)</f>
        <v>0.6027617741197997</v>
      </c>
      <c r="E2196" s="2"/>
      <c r="G2196" s="23"/>
    </row>
    <row r="2197" spans="1:7" customFormat="1">
      <c r="A2197" s="4">
        <v>24835</v>
      </c>
      <c r="B2197">
        <v>4.5</v>
      </c>
      <c r="C2197">
        <f>IFERROR(((VLOOKUP(A2197,'Interest Rates-10yr'!$A$9:$C$15239,2,FALSE))-B2197),C2196)</f>
        <v>1.2000000000000002</v>
      </c>
      <c r="D2197" s="98">
        <f>AVERAGE(C$10:C2197)</f>
        <v>0.60303473491773396</v>
      </c>
      <c r="E2197" s="2"/>
      <c r="G2197" s="23"/>
    </row>
    <row r="2198" spans="1:7" customFormat="1">
      <c r="A2198" s="4">
        <v>24836</v>
      </c>
      <c r="B2198">
        <v>4.5</v>
      </c>
      <c r="C2198">
        <f>IFERROR(((VLOOKUP(A2198,'Interest Rates-10yr'!$A$9:$C$15239,2,FALSE))-B2198),C2197)</f>
        <v>1.2000000000000002</v>
      </c>
      <c r="D2198" s="98">
        <f>AVERAGE(C$10:C2198)</f>
        <v>0.60330744632252253</v>
      </c>
      <c r="E2198" s="2"/>
      <c r="G2198" s="23"/>
    </row>
    <row r="2199" spans="1:7" customFormat="1">
      <c r="A2199" s="4">
        <v>24837</v>
      </c>
      <c r="B2199">
        <v>4.5</v>
      </c>
      <c r="C2199">
        <f>IFERROR(((VLOOKUP(A2199,'Interest Rates-10yr'!$A$9:$C$15239,2,FALSE))-B2199),C2198)</f>
        <v>1.2000000000000002</v>
      </c>
      <c r="D2199" s="98">
        <f>AVERAGE(C$10:C2199)</f>
        <v>0.60357990867580003</v>
      </c>
      <c r="E2199" s="2"/>
      <c r="G2199" s="23"/>
    </row>
    <row r="2200" spans="1:7" customFormat="1">
      <c r="A2200" s="4">
        <v>24838</v>
      </c>
      <c r="B2200">
        <v>4.5</v>
      </c>
      <c r="C2200">
        <f>IFERROR(((VLOOKUP(A2200,'Interest Rates-10yr'!$A$9:$C$15239,2,FALSE))-B2200),C2199)</f>
        <v>1.2000000000000002</v>
      </c>
      <c r="D2200" s="98">
        <f>AVERAGE(C$10:C2200)</f>
        <v>0.60385212231857688</v>
      </c>
      <c r="E2200" s="2"/>
      <c r="G2200" s="23"/>
    </row>
    <row r="2201" spans="1:7" customFormat="1">
      <c r="A2201" s="4">
        <v>24839</v>
      </c>
      <c r="B2201">
        <v>4.63</v>
      </c>
      <c r="C2201">
        <f>IFERROR(((VLOOKUP(A2201,'Interest Rates-10yr'!$A$9:$C$15239,2,FALSE))-B2201),C2200)</f>
        <v>1</v>
      </c>
      <c r="D2201" s="98">
        <f>AVERAGE(C$10:C2201)</f>
        <v>0.60403284671532942</v>
      </c>
      <c r="E2201" s="2"/>
      <c r="G2201" s="23"/>
    </row>
    <row r="2202" spans="1:7" customFormat="1">
      <c r="A2202" s="4">
        <v>24840</v>
      </c>
      <c r="B2202">
        <v>4.25</v>
      </c>
      <c r="C2202">
        <f>IFERROR(((VLOOKUP(A2202,'Interest Rates-10yr'!$A$9:$C$15239,2,FALSE))-B2202),C2201)</f>
        <v>1.38</v>
      </c>
      <c r="D2202" s="98">
        <f>AVERAGE(C$10:C2202)</f>
        <v>0.6043866849065217</v>
      </c>
      <c r="E2202" s="2"/>
      <c r="G2202" s="23"/>
    </row>
    <row r="2203" spans="1:7" customFormat="1">
      <c r="A2203" s="4">
        <v>24841</v>
      </c>
      <c r="B2203">
        <v>4.63</v>
      </c>
      <c r="C2203">
        <f>IFERROR(((VLOOKUP(A2203,'Interest Rates-10yr'!$A$9:$C$15239,2,FALSE))-B2203),C2202)</f>
        <v>0.87999999999999989</v>
      </c>
      <c r="D2203" s="98">
        <f>AVERAGE(C$10:C2203)</f>
        <v>0.60451230628988251</v>
      </c>
      <c r="E2203" s="2"/>
      <c r="G2203" s="23"/>
    </row>
    <row r="2204" spans="1:7" customFormat="1">
      <c r="A2204" s="4">
        <v>24842</v>
      </c>
      <c r="B2204">
        <v>4.75</v>
      </c>
      <c r="C2204">
        <f>IFERROR(((VLOOKUP(A2204,'Interest Rates-10yr'!$A$9:$C$15239,2,FALSE))-B2204),C2203)</f>
        <v>0.73000000000000043</v>
      </c>
      <c r="D2204" s="98">
        <f>AVERAGE(C$10:C2204)</f>
        <v>0.60456947608200562</v>
      </c>
      <c r="E2204" s="2"/>
      <c r="G2204" s="23"/>
    </row>
    <row r="2205" spans="1:7" customFormat="1">
      <c r="A2205" s="4">
        <v>24843</v>
      </c>
      <c r="B2205">
        <v>4.75</v>
      </c>
      <c r="C2205">
        <f>IFERROR(((VLOOKUP(A2205,'Interest Rates-10yr'!$A$9:$C$15239,2,FALSE))-B2205),C2204)</f>
        <v>0.73000000000000043</v>
      </c>
      <c r="D2205" s="98">
        <f>AVERAGE(C$10:C2205)</f>
        <v>0.60462659380692274</v>
      </c>
      <c r="E2205" s="2"/>
      <c r="G2205" s="23"/>
    </row>
    <row r="2206" spans="1:7" customFormat="1">
      <c r="A2206" s="4">
        <v>24844</v>
      </c>
      <c r="B2206">
        <v>4.75</v>
      </c>
      <c r="C2206">
        <f>IFERROR(((VLOOKUP(A2206,'Interest Rates-10yr'!$A$9:$C$15239,2,FALSE))-B2206),C2205)</f>
        <v>0.73000000000000043</v>
      </c>
      <c r="D2206" s="98">
        <f>AVERAGE(C$10:C2206)</f>
        <v>0.60468365953573155</v>
      </c>
      <c r="E2206" s="2"/>
      <c r="G2206" s="23"/>
    </row>
    <row r="2207" spans="1:7" customFormat="1">
      <c r="A2207" s="4">
        <v>24845</v>
      </c>
      <c r="B2207">
        <v>4.63</v>
      </c>
      <c r="C2207">
        <f>IFERROR(((VLOOKUP(A2207,'Interest Rates-10yr'!$A$9:$C$15239,2,FALSE))-B2207),C2206)</f>
        <v>0.87000000000000011</v>
      </c>
      <c r="D2207" s="98">
        <f>AVERAGE(C$10:C2207)</f>
        <v>0.60480436760691636</v>
      </c>
      <c r="E2207" s="2"/>
      <c r="G2207" s="23"/>
    </row>
    <row r="2208" spans="1:7" customFormat="1">
      <c r="A2208" s="4">
        <v>24846</v>
      </c>
      <c r="B2208">
        <v>4.63</v>
      </c>
      <c r="C2208">
        <f>IFERROR(((VLOOKUP(A2208,'Interest Rates-10yr'!$A$9:$C$15239,2,FALSE))-B2208),C2207)</f>
        <v>0.88999999999999968</v>
      </c>
      <c r="D2208" s="98">
        <f>AVERAGE(C$10:C2208)</f>
        <v>0.60493406093679047</v>
      </c>
      <c r="E2208" s="2"/>
      <c r="G2208" s="23"/>
    </row>
    <row r="2209" spans="1:7" customFormat="1">
      <c r="A2209" s="4">
        <v>24847</v>
      </c>
      <c r="B2209">
        <v>4.25</v>
      </c>
      <c r="C2209">
        <f>IFERROR(((VLOOKUP(A2209,'Interest Rates-10yr'!$A$9:$C$15239,2,FALSE))-B2209),C2208)</f>
        <v>1.21</v>
      </c>
      <c r="D2209" s="98">
        <f>AVERAGE(C$10:C2209)</f>
        <v>0.60520909090909192</v>
      </c>
      <c r="E2209" s="2"/>
      <c r="G2209" s="23"/>
    </row>
    <row r="2210" spans="1:7" customFormat="1">
      <c r="A2210" s="4">
        <v>24848</v>
      </c>
      <c r="B2210">
        <v>4.63</v>
      </c>
      <c r="C2210">
        <f>IFERROR(((VLOOKUP(A2210,'Interest Rates-10yr'!$A$9:$C$15239,2,FALSE))-B2210),C2209)</f>
        <v>0.83000000000000007</v>
      </c>
      <c r="D2210" s="98">
        <f>AVERAGE(C$10:C2210)</f>
        <v>0.60531122217174116</v>
      </c>
      <c r="E2210" s="2"/>
      <c r="G2210" s="23"/>
    </row>
    <row r="2211" spans="1:7" customFormat="1">
      <c r="A2211" s="4">
        <v>24849</v>
      </c>
      <c r="B2211">
        <v>4.5</v>
      </c>
      <c r="C2211">
        <f>IFERROR(((VLOOKUP(A2211,'Interest Rates-10yr'!$A$9:$C$15239,2,FALSE))-B2211),C2210)</f>
        <v>0.92999999999999972</v>
      </c>
      <c r="D2211" s="98">
        <f>AVERAGE(C$10:C2211)</f>
        <v>0.6054586739327894</v>
      </c>
      <c r="E2211" s="2"/>
      <c r="G2211" s="23"/>
    </row>
    <row r="2212" spans="1:7" customFormat="1">
      <c r="A2212" s="4">
        <v>24850</v>
      </c>
      <c r="B2212">
        <v>4.5</v>
      </c>
      <c r="C2212">
        <f>IFERROR(((VLOOKUP(A2212,'Interest Rates-10yr'!$A$9:$C$15239,2,FALSE))-B2212),C2211)</f>
        <v>0.92999999999999972</v>
      </c>
      <c r="D2212" s="98">
        <f>AVERAGE(C$10:C2212)</f>
        <v>0.60560599182932473</v>
      </c>
      <c r="E2212" s="2"/>
      <c r="G2212" s="23"/>
    </row>
    <row r="2213" spans="1:7" customFormat="1">
      <c r="A2213" s="4">
        <v>24851</v>
      </c>
      <c r="B2213">
        <v>4.5</v>
      </c>
      <c r="C2213">
        <f>IFERROR(((VLOOKUP(A2213,'Interest Rates-10yr'!$A$9:$C$15239,2,FALSE))-B2213),C2212)</f>
        <v>0.92999999999999972</v>
      </c>
      <c r="D2213" s="98">
        <f>AVERAGE(C$10:C2213)</f>
        <v>0.60575317604355827</v>
      </c>
      <c r="E2213" s="2"/>
      <c r="G2213" s="23"/>
    </row>
    <row r="2214" spans="1:7" customFormat="1">
      <c r="A2214" s="4">
        <v>24852</v>
      </c>
      <c r="B2214">
        <v>4.5</v>
      </c>
      <c r="C2214">
        <f>IFERROR(((VLOOKUP(A2214,'Interest Rates-10yr'!$A$9:$C$15239,2,FALSE))-B2214),C2213)</f>
        <v>0.99000000000000021</v>
      </c>
      <c r="D2214" s="98">
        <f>AVERAGE(C$10:C2214)</f>
        <v>0.60592743764172441</v>
      </c>
      <c r="E2214" s="2"/>
      <c r="G2214" s="23"/>
    </row>
    <row r="2215" spans="1:7" customFormat="1">
      <c r="A2215" s="4">
        <v>24853</v>
      </c>
      <c r="B2215">
        <v>4.75</v>
      </c>
      <c r="C2215">
        <f>IFERROR(((VLOOKUP(A2215,'Interest Rates-10yr'!$A$9:$C$15239,2,FALSE))-B2215),C2214)</f>
        <v>0.76999999999999957</v>
      </c>
      <c r="D2215" s="98">
        <f>AVERAGE(C$10:C2215)</f>
        <v>0.60600181323662849</v>
      </c>
      <c r="E2215" s="2"/>
      <c r="G2215" s="23"/>
    </row>
    <row r="2216" spans="1:7" customFormat="1">
      <c r="A2216" s="4">
        <v>24854</v>
      </c>
      <c r="B2216">
        <v>4.88</v>
      </c>
      <c r="C2216">
        <f>IFERROR(((VLOOKUP(A2216,'Interest Rates-10yr'!$A$9:$C$15239,2,FALSE))-B2216),C2215)</f>
        <v>0.60000000000000053</v>
      </c>
      <c r="D2216" s="98">
        <f>AVERAGE(C$10:C2216)</f>
        <v>0.60599909379247952</v>
      </c>
      <c r="E2216" s="2"/>
      <c r="G2216" s="23"/>
    </row>
    <row r="2217" spans="1:7" customFormat="1">
      <c r="A2217" s="4">
        <v>24855</v>
      </c>
      <c r="B2217">
        <v>4.75</v>
      </c>
      <c r="C2217">
        <f>IFERROR(((VLOOKUP(A2217,'Interest Rates-10yr'!$A$9:$C$15239,2,FALSE))-B2217),C2216)</f>
        <v>0.79999999999999982</v>
      </c>
      <c r="D2217" s="98">
        <f>AVERAGE(C$10:C2217)</f>
        <v>0.60608695652174016</v>
      </c>
      <c r="E2217" s="2"/>
      <c r="G2217" s="23"/>
    </row>
    <row r="2218" spans="1:7" customFormat="1">
      <c r="A2218" s="4">
        <v>24856</v>
      </c>
      <c r="B2218">
        <v>4.75</v>
      </c>
      <c r="C2218">
        <f>IFERROR(((VLOOKUP(A2218,'Interest Rates-10yr'!$A$9:$C$15239,2,FALSE))-B2218),C2217)</f>
        <v>0.83999999999999986</v>
      </c>
      <c r="D2218" s="98">
        <f>AVERAGE(C$10:C2218)</f>
        <v>0.60619284744228252</v>
      </c>
      <c r="E2218" s="2"/>
      <c r="G2218" s="23"/>
    </row>
    <row r="2219" spans="1:7" customFormat="1">
      <c r="A2219" s="4">
        <v>24857</v>
      </c>
      <c r="B2219">
        <v>4.75</v>
      </c>
      <c r="C2219">
        <f>IFERROR(((VLOOKUP(A2219,'Interest Rates-10yr'!$A$9:$C$15239,2,FALSE))-B2219),C2218)</f>
        <v>0.83999999999999986</v>
      </c>
      <c r="D2219" s="98">
        <f>AVERAGE(C$10:C2219)</f>
        <v>0.60629864253393762</v>
      </c>
      <c r="E2219" s="2"/>
      <c r="G2219" s="23"/>
    </row>
    <row r="2220" spans="1:7" customFormat="1">
      <c r="A2220" s="4">
        <v>24858</v>
      </c>
      <c r="B2220">
        <v>4.75</v>
      </c>
      <c r="C2220">
        <f>IFERROR(((VLOOKUP(A2220,'Interest Rates-10yr'!$A$9:$C$15239,2,FALSE))-B2220),C2219)</f>
        <v>0.83999999999999986</v>
      </c>
      <c r="D2220" s="98">
        <f>AVERAGE(C$10:C2220)</f>
        <v>0.60640434192673087</v>
      </c>
      <c r="E2220" s="2"/>
      <c r="G2220" s="23"/>
    </row>
    <row r="2221" spans="1:7" customFormat="1">
      <c r="A2221" s="4">
        <v>24859</v>
      </c>
      <c r="B2221">
        <v>4.63</v>
      </c>
      <c r="C2221">
        <f>IFERROR(((VLOOKUP(A2221,'Interest Rates-10yr'!$A$9:$C$15239,2,FALSE))-B2221),C2220)</f>
        <v>0.98000000000000043</v>
      </c>
      <c r="D2221" s="98">
        <f>AVERAGE(C$10:C2221)</f>
        <v>0.60657323688969356</v>
      </c>
      <c r="E2221" s="2"/>
      <c r="G2221" s="23"/>
    </row>
    <row r="2222" spans="1:7" customFormat="1">
      <c r="A2222" s="4">
        <v>24860</v>
      </c>
      <c r="B2222">
        <v>4.63</v>
      </c>
      <c r="C2222">
        <f>IFERROR(((VLOOKUP(A2222,'Interest Rates-10yr'!$A$9:$C$15239,2,FALSE))-B2222),C2221)</f>
        <v>0.92999999999999972</v>
      </c>
      <c r="D2222" s="98">
        <f>AVERAGE(C$10:C2222)</f>
        <v>0.6067193854496169</v>
      </c>
      <c r="E2222" s="2"/>
      <c r="G2222" s="23"/>
    </row>
    <row r="2223" spans="1:7" customFormat="1">
      <c r="A2223" s="4">
        <v>24861</v>
      </c>
      <c r="B2223">
        <v>4.63</v>
      </c>
      <c r="C2223">
        <f>IFERROR(((VLOOKUP(A2223,'Interest Rates-10yr'!$A$9:$C$15239,2,FALSE))-B2223),C2222)</f>
        <v>0.92999999999999972</v>
      </c>
      <c r="D2223" s="98">
        <f>AVERAGE(C$10:C2223)</f>
        <v>0.60686540198735417</v>
      </c>
      <c r="E2223" s="2"/>
      <c r="G2223" s="23"/>
    </row>
    <row r="2224" spans="1:7" customFormat="1">
      <c r="A2224" s="4">
        <v>24862</v>
      </c>
      <c r="B2224">
        <v>4.63</v>
      </c>
      <c r="C2224">
        <f>IFERROR(((VLOOKUP(A2224,'Interest Rates-10yr'!$A$9:$C$15239,2,FALSE))-B2224),C2223)</f>
        <v>0.88999999999999968</v>
      </c>
      <c r="D2224" s="98">
        <f>AVERAGE(C$10:C2224)</f>
        <v>0.60699322799097166</v>
      </c>
      <c r="E2224" s="2"/>
      <c r="G2224" s="23"/>
    </row>
    <row r="2225" spans="1:7" customFormat="1">
      <c r="A2225" s="4">
        <v>24863</v>
      </c>
      <c r="B2225">
        <v>4.5</v>
      </c>
      <c r="C2225">
        <f>IFERROR(((VLOOKUP(A2225,'Interest Rates-10yr'!$A$9:$C$15239,2,FALSE))-B2225),C2224)</f>
        <v>1.0300000000000002</v>
      </c>
      <c r="D2225" s="98">
        <f>AVERAGE(C$10:C2225)</f>
        <v>0.60718411552346674</v>
      </c>
      <c r="E2225" s="2"/>
      <c r="G2225" s="23"/>
    </row>
    <row r="2226" spans="1:7" customFormat="1">
      <c r="A2226" s="4">
        <v>24864</v>
      </c>
      <c r="B2226">
        <v>4.5</v>
      </c>
      <c r="C2226">
        <f>IFERROR(((VLOOKUP(A2226,'Interest Rates-10yr'!$A$9:$C$15239,2,FALSE))-B2226),C2225)</f>
        <v>1.0300000000000002</v>
      </c>
      <c r="D2226" s="98">
        <f>AVERAGE(C$10:C2226)</f>
        <v>0.60737483085250443</v>
      </c>
      <c r="E2226" s="2"/>
      <c r="G2226" s="23"/>
    </row>
    <row r="2227" spans="1:7" customFormat="1">
      <c r="A2227" s="4">
        <v>24865</v>
      </c>
      <c r="B2227">
        <v>4.5</v>
      </c>
      <c r="C2227">
        <f>IFERROR(((VLOOKUP(A2227,'Interest Rates-10yr'!$A$9:$C$15239,2,FALSE))-B2227),C2226)</f>
        <v>1.0300000000000002</v>
      </c>
      <c r="D2227" s="98">
        <f>AVERAGE(C$10:C2227)</f>
        <v>0.60756537421100187</v>
      </c>
      <c r="E2227" s="2"/>
      <c r="G2227" s="23"/>
    </row>
    <row r="2228" spans="1:7" customFormat="1">
      <c r="A2228" s="4">
        <v>24866</v>
      </c>
      <c r="B2228">
        <v>4.5</v>
      </c>
      <c r="C2228">
        <f>IFERROR(((VLOOKUP(A2228,'Interest Rates-10yr'!$A$9:$C$15239,2,FALSE))-B2228),C2227)</f>
        <v>1.0300000000000002</v>
      </c>
      <c r="D2228" s="98">
        <f>AVERAGE(C$10:C2228)</f>
        <v>0.60775574583145664</v>
      </c>
      <c r="E2228" s="2"/>
      <c r="G2228" s="23"/>
    </row>
    <row r="2229" spans="1:7" customFormat="1">
      <c r="A2229" s="4">
        <v>24867</v>
      </c>
      <c r="B2229">
        <v>4.5</v>
      </c>
      <c r="C2229">
        <f>IFERROR(((VLOOKUP(A2229,'Interest Rates-10yr'!$A$9:$C$15239,2,FALSE))-B2229),C2228)</f>
        <v>1.0300000000000002</v>
      </c>
      <c r="D2229" s="98">
        <f>AVERAGE(C$10:C2229)</f>
        <v>0.60794594594594686</v>
      </c>
      <c r="E2229" s="2"/>
      <c r="G2229" s="23"/>
    </row>
    <row r="2230" spans="1:7" customFormat="1">
      <c r="A2230" s="4">
        <v>24868</v>
      </c>
      <c r="B2230">
        <v>4.75</v>
      </c>
      <c r="C2230">
        <f>IFERROR(((VLOOKUP(A2230,'Interest Rates-10yr'!$A$9:$C$15239,2,FALSE))-B2230),C2229)</f>
        <v>0.79</v>
      </c>
      <c r="D2230" s="98">
        <f>AVERAGE(C$10:C2230)</f>
        <v>0.60802791535344536</v>
      </c>
      <c r="E2230" s="2"/>
      <c r="G2230" s="23"/>
    </row>
    <row r="2231" spans="1:7" customFormat="1">
      <c r="A2231" s="4">
        <v>24869</v>
      </c>
      <c r="B2231">
        <v>4.75</v>
      </c>
      <c r="C2231">
        <f>IFERROR(((VLOOKUP(A2231,'Interest Rates-10yr'!$A$9:$C$15239,2,FALSE))-B2231),C2230)</f>
        <v>0.83000000000000007</v>
      </c>
      <c r="D2231" s="98">
        <f>AVERAGE(C$10:C2231)</f>
        <v>0.60812781278127903</v>
      </c>
      <c r="E2231" s="2"/>
      <c r="G2231" s="23"/>
    </row>
    <row r="2232" spans="1:7" customFormat="1">
      <c r="A2232" s="4">
        <v>24870</v>
      </c>
      <c r="B2232">
        <v>4.75</v>
      </c>
      <c r="C2232">
        <f>IFERROR(((VLOOKUP(A2232,'Interest Rates-10yr'!$A$9:$C$15239,2,FALSE))-B2232),C2231)</f>
        <v>0.83000000000000007</v>
      </c>
      <c r="D2232" s="98">
        <f>AVERAGE(C$10:C2232)</f>
        <v>0.60822762033288436</v>
      </c>
      <c r="E2232" s="2"/>
      <c r="G2232" s="23"/>
    </row>
    <row r="2233" spans="1:7" customFormat="1">
      <c r="A2233" s="4">
        <v>24871</v>
      </c>
      <c r="B2233">
        <v>4.75</v>
      </c>
      <c r="C2233">
        <f>IFERROR(((VLOOKUP(A2233,'Interest Rates-10yr'!$A$9:$C$15239,2,FALSE))-B2233),C2232)</f>
        <v>0.83000000000000007</v>
      </c>
      <c r="D2233" s="98">
        <f>AVERAGE(C$10:C2233)</f>
        <v>0.60832733812949724</v>
      </c>
      <c r="E2233" s="2"/>
      <c r="G2233" s="23"/>
    </row>
    <row r="2234" spans="1:7" customFormat="1">
      <c r="A2234" s="4">
        <v>24872</v>
      </c>
      <c r="B2234">
        <v>4.75</v>
      </c>
      <c r="C2234">
        <f>IFERROR(((VLOOKUP(A2234,'Interest Rates-10yr'!$A$9:$C$15239,2,FALSE))-B2234),C2233)</f>
        <v>0.83000000000000007</v>
      </c>
      <c r="D2234" s="98">
        <f>AVERAGE(C$10:C2234)</f>
        <v>0.60842696629213566</v>
      </c>
      <c r="E2234" s="2"/>
      <c r="G2234" s="23"/>
    </row>
    <row r="2235" spans="1:7" customFormat="1">
      <c r="A2235" s="4">
        <v>24873</v>
      </c>
      <c r="B2235">
        <v>4.75</v>
      </c>
      <c r="C2235">
        <f>IFERROR(((VLOOKUP(A2235,'Interest Rates-10yr'!$A$9:$C$15239,2,FALSE))-B2235),C2234)</f>
        <v>0.84999999999999964</v>
      </c>
      <c r="D2235" s="98">
        <f>AVERAGE(C$10:C2235)</f>
        <v>0.60853548966756588</v>
      </c>
      <c r="E2235" s="2"/>
      <c r="G2235" s="23"/>
    </row>
    <row r="2236" spans="1:7" customFormat="1">
      <c r="A2236" s="4">
        <v>24874</v>
      </c>
      <c r="B2236">
        <v>4.75</v>
      </c>
      <c r="C2236">
        <f>IFERROR(((VLOOKUP(A2236,'Interest Rates-10yr'!$A$9:$C$15239,2,FALSE))-B2236),C2235)</f>
        <v>0.86000000000000032</v>
      </c>
      <c r="D2236" s="98">
        <f>AVERAGE(C$10:C2236)</f>
        <v>0.60864840592725711</v>
      </c>
      <c r="E2236" s="2"/>
      <c r="G2236" s="23"/>
    </row>
    <row r="2237" spans="1:7" customFormat="1">
      <c r="A2237" s="4">
        <v>24875</v>
      </c>
      <c r="B2237">
        <v>4.63</v>
      </c>
      <c r="C2237">
        <f>IFERROR(((VLOOKUP(A2237,'Interest Rates-10yr'!$A$9:$C$15239,2,FALSE))-B2237),C2236)</f>
        <v>0.96</v>
      </c>
      <c r="D2237" s="98">
        <f>AVERAGE(C$10:C2237)</f>
        <v>0.60880610412926461</v>
      </c>
      <c r="E2237" s="2"/>
      <c r="G2237" s="23"/>
    </row>
    <row r="2238" spans="1:7" customFormat="1">
      <c r="A2238" s="4">
        <v>24876</v>
      </c>
      <c r="B2238">
        <v>4.75</v>
      </c>
      <c r="C2238">
        <f>IFERROR(((VLOOKUP(A2238,'Interest Rates-10yr'!$A$9:$C$15239,2,FALSE))-B2238),C2237)</f>
        <v>0.84999999999999964</v>
      </c>
      <c r="D2238" s="98">
        <f>AVERAGE(C$10:C2238)</f>
        <v>0.6089143113503821</v>
      </c>
      <c r="E2238" s="2"/>
      <c r="G2238" s="23"/>
    </row>
    <row r="2239" spans="1:7" customFormat="1">
      <c r="A2239" s="4">
        <v>24877</v>
      </c>
      <c r="B2239">
        <v>4.75</v>
      </c>
      <c r="C2239">
        <f>IFERROR(((VLOOKUP(A2239,'Interest Rates-10yr'!$A$9:$C$15239,2,FALSE))-B2239),C2238)</f>
        <v>0.83999999999999986</v>
      </c>
      <c r="D2239" s="98">
        <f>AVERAGE(C$10:C2239)</f>
        <v>0.60901793721973163</v>
      </c>
      <c r="E2239" s="2"/>
      <c r="G2239" s="23"/>
    </row>
    <row r="2240" spans="1:7" customFormat="1">
      <c r="A2240" s="4">
        <v>24878</v>
      </c>
      <c r="B2240">
        <v>4.75</v>
      </c>
      <c r="C2240">
        <f>IFERROR(((VLOOKUP(A2240,'Interest Rates-10yr'!$A$9:$C$15239,2,FALSE))-B2240),C2239)</f>
        <v>0.83999999999999986</v>
      </c>
      <c r="D2240" s="98">
        <f>AVERAGE(C$10:C2240)</f>
        <v>0.60912147019273932</v>
      </c>
      <c r="E2240" s="2"/>
      <c r="G2240" s="23"/>
    </row>
    <row r="2241" spans="1:7" customFormat="1">
      <c r="A2241" s="4">
        <v>24879</v>
      </c>
      <c r="B2241">
        <v>4.75</v>
      </c>
      <c r="C2241">
        <f>IFERROR(((VLOOKUP(A2241,'Interest Rates-10yr'!$A$9:$C$15239,2,FALSE))-B2241),C2240)</f>
        <v>0.83999999999999986</v>
      </c>
      <c r="D2241" s="98">
        <f>AVERAGE(C$10:C2241)</f>
        <v>0.60922491039426585</v>
      </c>
      <c r="E2241" s="2"/>
      <c r="G2241" s="23"/>
    </row>
    <row r="2242" spans="1:7" customFormat="1">
      <c r="A2242" s="4">
        <v>24880</v>
      </c>
      <c r="B2242">
        <v>4.75</v>
      </c>
      <c r="C2242">
        <f>IFERROR(((VLOOKUP(A2242,'Interest Rates-10yr'!$A$9:$C$15239,2,FALSE))-B2242),C2241)</f>
        <v>0.83999999999999986</v>
      </c>
      <c r="D2242" s="98">
        <f>AVERAGE(C$10:C2242)</f>
        <v>0.60932825794894818</v>
      </c>
      <c r="E2242" s="2"/>
      <c r="G2242" s="23"/>
    </row>
    <row r="2243" spans="1:7" customFormat="1">
      <c r="A2243" s="4">
        <v>24881</v>
      </c>
      <c r="B2243">
        <v>4.63</v>
      </c>
      <c r="C2243">
        <f>IFERROR(((VLOOKUP(A2243,'Interest Rates-10yr'!$A$9:$C$15239,2,FALSE))-B2243),C2242)</f>
        <v>0.91999999999999993</v>
      </c>
      <c r="D2243" s="98">
        <f>AVERAGE(C$10:C2243)</f>
        <v>0.60946732318710894</v>
      </c>
      <c r="E2243" s="2"/>
      <c r="G2243" s="23"/>
    </row>
    <row r="2244" spans="1:7" customFormat="1">
      <c r="A2244" s="4">
        <v>24882</v>
      </c>
      <c r="B2244">
        <v>4.25</v>
      </c>
      <c r="C2244">
        <f>IFERROR(((VLOOKUP(A2244,'Interest Rates-10yr'!$A$9:$C$15239,2,FALSE))-B2244),C2243)</f>
        <v>1.29</v>
      </c>
      <c r="D2244" s="98">
        <f>AVERAGE(C$10:C2244)</f>
        <v>0.60977181208053743</v>
      </c>
      <c r="E2244" s="2"/>
      <c r="G2244" s="23"/>
    </row>
    <row r="2245" spans="1:7" customFormat="1">
      <c r="A2245" s="4">
        <v>24883</v>
      </c>
      <c r="B2245">
        <v>4.75</v>
      </c>
      <c r="C2245">
        <f>IFERROR(((VLOOKUP(A2245,'Interest Rates-10yr'!$A$9:$C$15239,2,FALSE))-B2245),C2244)</f>
        <v>0.75999999999999979</v>
      </c>
      <c r="D2245" s="98">
        <f>AVERAGE(C$10:C2245)</f>
        <v>0.60983899821109178</v>
      </c>
      <c r="E2245" s="2"/>
      <c r="G2245" s="23"/>
    </row>
    <row r="2246" spans="1:7" customFormat="1">
      <c r="A2246" s="4">
        <v>24884</v>
      </c>
      <c r="B2246">
        <v>4.75</v>
      </c>
      <c r="C2246">
        <f>IFERROR(((VLOOKUP(A2246,'Interest Rates-10yr'!$A$9:$C$15239,2,FALSE))-B2246),C2245)</f>
        <v>0.75</v>
      </c>
      <c r="D2246" s="98">
        <f>AVERAGE(C$10:C2246)</f>
        <v>0.60990165400089458</v>
      </c>
      <c r="E2246" s="2"/>
      <c r="G2246" s="23"/>
    </row>
    <row r="2247" spans="1:7" customFormat="1">
      <c r="A2247" s="4">
        <v>24885</v>
      </c>
      <c r="B2247">
        <v>4.75</v>
      </c>
      <c r="C2247">
        <f>IFERROR(((VLOOKUP(A2247,'Interest Rates-10yr'!$A$9:$C$15239,2,FALSE))-B2247),C2246)</f>
        <v>0.75</v>
      </c>
      <c r="D2247" s="98">
        <f>AVERAGE(C$10:C2247)</f>
        <v>0.60996425379803454</v>
      </c>
      <c r="E2247" s="2"/>
      <c r="G2247" s="23"/>
    </row>
    <row r="2248" spans="1:7" customFormat="1">
      <c r="A2248" s="4">
        <v>24886</v>
      </c>
      <c r="B2248">
        <v>4.75</v>
      </c>
      <c r="C2248">
        <f>IFERROR(((VLOOKUP(A2248,'Interest Rates-10yr'!$A$9:$C$15239,2,FALSE))-B2248),C2247)</f>
        <v>0.75</v>
      </c>
      <c r="D2248" s="98">
        <f>AVERAGE(C$10:C2248)</f>
        <v>0.6100267976775352</v>
      </c>
      <c r="E2248" s="2"/>
      <c r="G2248" s="23"/>
    </row>
    <row r="2249" spans="1:7" customFormat="1">
      <c r="A2249" s="4">
        <v>24887</v>
      </c>
      <c r="B2249">
        <v>4.63</v>
      </c>
      <c r="C2249">
        <f>IFERROR(((VLOOKUP(A2249,'Interest Rates-10yr'!$A$9:$C$15239,2,FALSE))-B2249),C2248)</f>
        <v>0.90000000000000036</v>
      </c>
      <c r="D2249" s="98">
        <f>AVERAGE(C$10:C2249)</f>
        <v>0.61015625000000062</v>
      </c>
      <c r="E2249" s="2"/>
      <c r="G2249" s="23"/>
    </row>
    <row r="2250" spans="1:7" customFormat="1">
      <c r="A2250" s="4">
        <v>24888</v>
      </c>
      <c r="B2250">
        <v>4.63</v>
      </c>
      <c r="C2250">
        <f>IFERROR(((VLOOKUP(A2250,'Interest Rates-10yr'!$A$9:$C$15239,2,FALSE))-B2250),C2249)</f>
        <v>0.91000000000000014</v>
      </c>
      <c r="D2250" s="98">
        <f>AVERAGE(C$10:C2250)</f>
        <v>0.61029004908523043</v>
      </c>
      <c r="E2250" s="2"/>
      <c r="G2250" s="23"/>
    </row>
    <row r="2251" spans="1:7" customFormat="1">
      <c r="A2251" s="4">
        <v>24889</v>
      </c>
      <c r="B2251">
        <v>4.63</v>
      </c>
      <c r="C2251">
        <f>IFERROR(((VLOOKUP(A2251,'Interest Rates-10yr'!$A$9:$C$15239,2,FALSE))-B2251),C2250)</f>
        <v>0.91000000000000014</v>
      </c>
      <c r="D2251" s="98">
        <f>AVERAGE(C$10:C2251)</f>
        <v>0.61042372881356</v>
      </c>
      <c r="E2251" s="2"/>
      <c r="G2251" s="23"/>
    </row>
    <row r="2252" spans="1:7" customFormat="1">
      <c r="A2252" s="4">
        <v>24890</v>
      </c>
      <c r="B2252">
        <v>4.63</v>
      </c>
      <c r="C2252">
        <f>IFERROR(((VLOOKUP(A2252,'Interest Rates-10yr'!$A$9:$C$15239,2,FALSE))-B2252),C2251)</f>
        <v>0.91000000000000014</v>
      </c>
      <c r="D2252" s="98">
        <f>AVERAGE(C$10:C2252)</f>
        <v>0.6105572893446285</v>
      </c>
      <c r="E2252" s="2"/>
      <c r="G2252" s="23"/>
    </row>
    <row r="2253" spans="1:7" customFormat="1">
      <c r="A2253" s="4">
        <v>24891</v>
      </c>
      <c r="B2253">
        <v>4.88</v>
      </c>
      <c r="C2253">
        <f>IFERROR(((VLOOKUP(A2253,'Interest Rates-10yr'!$A$9:$C$15239,2,FALSE))-B2253),C2252)</f>
        <v>0.67999999999999972</v>
      </c>
      <c r="D2253" s="98">
        <f>AVERAGE(C$10:C2253)</f>
        <v>0.61058823529411843</v>
      </c>
      <c r="E2253" s="2"/>
      <c r="G2253" s="23"/>
    </row>
    <row r="2254" spans="1:7" customFormat="1">
      <c r="A2254" s="4">
        <v>24892</v>
      </c>
      <c r="B2254">
        <v>4.88</v>
      </c>
      <c r="C2254">
        <f>IFERROR(((VLOOKUP(A2254,'Interest Rates-10yr'!$A$9:$C$15239,2,FALSE))-B2254),C2253)</f>
        <v>0.67999999999999972</v>
      </c>
      <c r="D2254" s="98">
        <f>AVERAGE(C$10:C2254)</f>
        <v>0.61061915367483377</v>
      </c>
      <c r="E2254" s="2"/>
      <c r="G2254" s="23"/>
    </row>
    <row r="2255" spans="1:7" customFormat="1">
      <c r="A2255" s="4">
        <v>24893</v>
      </c>
      <c r="B2255">
        <v>4.88</v>
      </c>
      <c r="C2255">
        <f>IFERROR(((VLOOKUP(A2255,'Interest Rates-10yr'!$A$9:$C$15239,2,FALSE))-B2255),C2254)</f>
        <v>0.67999999999999972</v>
      </c>
      <c r="D2255" s="98">
        <f>AVERAGE(C$10:C2255)</f>
        <v>0.61065004452359828</v>
      </c>
      <c r="E2255" s="2"/>
      <c r="G2255" s="23"/>
    </row>
    <row r="2256" spans="1:7" customFormat="1">
      <c r="A2256" s="4">
        <v>24894</v>
      </c>
      <c r="B2256">
        <v>4.75</v>
      </c>
      <c r="C2256">
        <f>IFERROR(((VLOOKUP(A2256,'Interest Rates-10yr'!$A$9:$C$15239,2,FALSE))-B2256),C2255)</f>
        <v>0.83000000000000007</v>
      </c>
      <c r="D2256" s="98">
        <f>AVERAGE(C$10:C2256)</f>
        <v>0.61074766355140264</v>
      </c>
      <c r="E2256" s="2"/>
      <c r="G2256" s="23"/>
    </row>
    <row r="2257" spans="1:7" customFormat="1">
      <c r="A2257" s="4">
        <v>24895</v>
      </c>
      <c r="B2257">
        <v>4.75</v>
      </c>
      <c r="C2257">
        <f>IFERROR(((VLOOKUP(A2257,'Interest Rates-10yr'!$A$9:$C$15239,2,FALSE))-B2257),C2256)</f>
        <v>0.83000000000000007</v>
      </c>
      <c r="D2257" s="98">
        <f>AVERAGE(C$10:C2257)</f>
        <v>0.6108451957295381</v>
      </c>
      <c r="E2257" s="2"/>
      <c r="G2257" s="23"/>
    </row>
    <row r="2258" spans="1:7" customFormat="1">
      <c r="A2258" s="4">
        <v>24896</v>
      </c>
      <c r="B2258">
        <v>4.5</v>
      </c>
      <c r="C2258">
        <f>IFERROR(((VLOOKUP(A2258,'Interest Rates-10yr'!$A$9:$C$15239,2,FALSE))-B2258),C2257)</f>
        <v>1.0700000000000003</v>
      </c>
      <c r="D2258" s="98">
        <f>AVERAGE(C$10:C2258)</f>
        <v>0.61104935526900916</v>
      </c>
      <c r="E2258" s="2"/>
      <c r="G2258" s="23"/>
    </row>
    <row r="2259" spans="1:7" customFormat="1">
      <c r="A2259" s="4">
        <v>24897</v>
      </c>
      <c r="B2259">
        <v>4.75</v>
      </c>
      <c r="C2259">
        <f>IFERROR(((VLOOKUP(A2259,'Interest Rates-10yr'!$A$9:$C$15239,2,FALSE))-B2259),C2258)</f>
        <v>0.80999999999999961</v>
      </c>
      <c r="D2259" s="98">
        <f>AVERAGE(C$10:C2259)</f>
        <v>0.61113777777777845</v>
      </c>
      <c r="E2259" s="2"/>
      <c r="G2259" s="23"/>
    </row>
    <row r="2260" spans="1:7" customFormat="1">
      <c r="A2260" s="4">
        <v>24898</v>
      </c>
      <c r="B2260">
        <v>4.75</v>
      </c>
      <c r="C2260">
        <f>IFERROR(((VLOOKUP(A2260,'Interest Rates-10yr'!$A$9:$C$15239,2,FALSE))-B2260),C2259)</f>
        <v>0.80999999999999961</v>
      </c>
      <c r="D2260" s="98">
        <f>AVERAGE(C$10:C2260)</f>
        <v>0.61122612172367907</v>
      </c>
      <c r="E2260" s="2"/>
      <c r="G2260" s="23"/>
    </row>
    <row r="2261" spans="1:7" customFormat="1">
      <c r="A2261" s="4">
        <v>24899</v>
      </c>
      <c r="B2261">
        <v>4.75</v>
      </c>
      <c r="C2261">
        <f>IFERROR(((VLOOKUP(A2261,'Interest Rates-10yr'!$A$9:$C$15239,2,FALSE))-B2261),C2260)</f>
        <v>0.80999999999999961</v>
      </c>
      <c r="D2261" s="98">
        <f>AVERAGE(C$10:C2261)</f>
        <v>0.61131438721136833</v>
      </c>
      <c r="E2261" s="2"/>
      <c r="G2261" s="23"/>
    </row>
    <row r="2262" spans="1:7" customFormat="1">
      <c r="A2262" s="4">
        <v>24900</v>
      </c>
      <c r="B2262">
        <v>4.75</v>
      </c>
      <c r="C2262">
        <f>IFERROR(((VLOOKUP(A2262,'Interest Rates-10yr'!$A$9:$C$15239,2,FALSE))-B2262),C2261)</f>
        <v>0.80999999999999961</v>
      </c>
      <c r="D2262" s="98">
        <f>AVERAGE(C$10:C2262)</f>
        <v>0.61140257434531797</v>
      </c>
      <c r="E2262" s="2"/>
      <c r="G2262" s="23"/>
    </row>
    <row r="2263" spans="1:7" customFormat="1">
      <c r="A2263" s="4">
        <v>24901</v>
      </c>
      <c r="B2263">
        <v>4.88</v>
      </c>
      <c r="C2263">
        <f>IFERROR(((VLOOKUP(A2263,'Interest Rates-10yr'!$A$9:$C$15239,2,FALSE))-B2263),C2262)</f>
        <v>0.69000000000000039</v>
      </c>
      <c r="D2263" s="98">
        <f>AVERAGE(C$10:C2263)</f>
        <v>0.61143744454303528</v>
      </c>
      <c r="E2263" s="2"/>
      <c r="G2263" s="23"/>
    </row>
    <row r="2264" spans="1:7" customFormat="1">
      <c r="A2264" s="4">
        <v>24902</v>
      </c>
      <c r="B2264">
        <v>4.88</v>
      </c>
      <c r="C2264">
        <f>IFERROR(((VLOOKUP(A2264,'Interest Rates-10yr'!$A$9:$C$15239,2,FALSE))-B2264),C2263)</f>
        <v>0.71</v>
      </c>
      <c r="D2264" s="98">
        <f>AVERAGE(C$10:C2264)</f>
        <v>0.61148115299334882</v>
      </c>
      <c r="E2264" s="2"/>
      <c r="G2264" s="23"/>
    </row>
    <row r="2265" spans="1:7" customFormat="1">
      <c r="A2265" s="4">
        <v>24903</v>
      </c>
      <c r="B2265">
        <v>5</v>
      </c>
      <c r="C2265">
        <f>IFERROR(((VLOOKUP(A2265,'Interest Rates-10yr'!$A$9:$C$15239,2,FALSE))-B2265),C2264)</f>
        <v>0.61000000000000032</v>
      </c>
      <c r="D2265" s="98">
        <f>AVERAGE(C$10:C2265)</f>
        <v>0.61148049645390135</v>
      </c>
      <c r="E2265" s="2"/>
      <c r="G2265" s="23"/>
    </row>
    <row r="2266" spans="1:7" customFormat="1">
      <c r="A2266" s="4">
        <v>24904</v>
      </c>
      <c r="B2266">
        <v>5</v>
      </c>
      <c r="C2266">
        <f>IFERROR(((VLOOKUP(A2266,'Interest Rates-10yr'!$A$9:$C$15239,2,FALSE))-B2266),C2265)</f>
        <v>0.66999999999999993</v>
      </c>
      <c r="D2266" s="98">
        <f>AVERAGE(C$10:C2266)</f>
        <v>0.61150642445724479</v>
      </c>
      <c r="E2266" s="2"/>
      <c r="G2266" s="23"/>
    </row>
    <row r="2267" spans="1:7" customFormat="1">
      <c r="A2267" s="4">
        <v>24905</v>
      </c>
      <c r="B2267">
        <v>5</v>
      </c>
      <c r="C2267">
        <f>IFERROR(((VLOOKUP(A2267,'Interest Rates-10yr'!$A$9:$C$15239,2,FALSE))-B2267),C2266)</f>
        <v>0.75</v>
      </c>
      <c r="D2267" s="98">
        <f>AVERAGE(C$10:C2267)</f>
        <v>0.61156775907883143</v>
      </c>
      <c r="E2267" s="2"/>
      <c r="G2267" s="23"/>
    </row>
    <row r="2268" spans="1:7" customFormat="1">
      <c r="A2268" s="4">
        <v>24906</v>
      </c>
      <c r="B2268">
        <v>5</v>
      </c>
      <c r="C2268">
        <f>IFERROR(((VLOOKUP(A2268,'Interest Rates-10yr'!$A$9:$C$15239,2,FALSE))-B2268),C2267)</f>
        <v>0.75</v>
      </c>
      <c r="D2268" s="98">
        <f>AVERAGE(C$10:C2268)</f>
        <v>0.61162903939796431</v>
      </c>
      <c r="E2268" s="2"/>
      <c r="G2268" s="23"/>
    </row>
    <row r="2269" spans="1:7" customFormat="1">
      <c r="A2269" s="4">
        <v>24907</v>
      </c>
      <c r="B2269">
        <v>5</v>
      </c>
      <c r="C2269">
        <f>IFERROR(((VLOOKUP(A2269,'Interest Rates-10yr'!$A$9:$C$15239,2,FALSE))-B2269),C2268)</f>
        <v>0.75</v>
      </c>
      <c r="D2269" s="98">
        <f>AVERAGE(C$10:C2269)</f>
        <v>0.61169026548672634</v>
      </c>
      <c r="E2269" s="2"/>
      <c r="G2269" s="23"/>
    </row>
    <row r="2270" spans="1:7" customFormat="1">
      <c r="A2270" s="4">
        <v>24908</v>
      </c>
      <c r="B2270">
        <v>5</v>
      </c>
      <c r="C2270">
        <f>IFERROR(((VLOOKUP(A2270,'Interest Rates-10yr'!$A$9:$C$15239,2,FALSE))-B2270),C2269)</f>
        <v>0.75</v>
      </c>
      <c r="D2270" s="98">
        <f>AVERAGE(C$10:C2270)</f>
        <v>0.61175143741707272</v>
      </c>
      <c r="E2270" s="2"/>
      <c r="G2270" s="23"/>
    </row>
    <row r="2271" spans="1:7" customFormat="1">
      <c r="A2271" s="4">
        <v>24909</v>
      </c>
      <c r="B2271">
        <v>4.5</v>
      </c>
      <c r="C2271">
        <f>IFERROR(((VLOOKUP(A2271,'Interest Rates-10yr'!$A$9:$C$15239,2,FALSE))-B2271),C2270)</f>
        <v>1.29</v>
      </c>
      <c r="D2271" s="98">
        <f>AVERAGE(C$10:C2271)</f>
        <v>0.61205128205128267</v>
      </c>
      <c r="E2271" s="2"/>
      <c r="G2271" s="23"/>
    </row>
    <row r="2272" spans="1:7" customFormat="1">
      <c r="A2272" s="4">
        <v>24910</v>
      </c>
      <c r="B2272">
        <v>3</v>
      </c>
      <c r="C2272">
        <f>IFERROR(((VLOOKUP(A2272,'Interest Rates-10yr'!$A$9:$C$15239,2,FALSE))-B2272),C2271)</f>
        <v>2.8600000000000003</v>
      </c>
      <c r="D2272" s="98">
        <f>AVERAGE(C$10:C2272)</f>
        <v>0.61304463102076945</v>
      </c>
      <c r="E2272" s="2"/>
      <c r="G2272" s="23"/>
    </row>
    <row r="2273" spans="1:7" customFormat="1">
      <c r="A2273" s="4">
        <v>24911</v>
      </c>
      <c r="B2273">
        <v>5.5</v>
      </c>
      <c r="C2273">
        <f>IFERROR(((VLOOKUP(A2273,'Interest Rates-10yr'!$A$9:$C$15239,2,FALSE))-B2273),C2272)</f>
        <v>0.45000000000000018</v>
      </c>
      <c r="D2273" s="98">
        <f>AVERAGE(C$10:C2273)</f>
        <v>0.61297261484098997</v>
      </c>
      <c r="E2273" s="2"/>
      <c r="G2273" s="23"/>
    </row>
    <row r="2274" spans="1:7" customFormat="1">
      <c r="A2274" s="4">
        <v>24912</v>
      </c>
      <c r="B2274">
        <v>5.13</v>
      </c>
      <c r="C2274">
        <f>IFERROR(((VLOOKUP(A2274,'Interest Rates-10yr'!$A$9:$C$15239,2,FALSE))-B2274),C2273)</f>
        <v>0.71</v>
      </c>
      <c r="D2274" s="98">
        <f>AVERAGE(C$10:C2274)</f>
        <v>0.61301545253863199</v>
      </c>
      <c r="E2274" s="2"/>
      <c r="G2274" s="23"/>
    </row>
    <row r="2275" spans="1:7" customFormat="1">
      <c r="A2275" s="4">
        <v>24913</v>
      </c>
      <c r="B2275">
        <v>5.13</v>
      </c>
      <c r="C2275">
        <f>IFERROR(((VLOOKUP(A2275,'Interest Rates-10yr'!$A$9:$C$15239,2,FALSE))-B2275),C2274)</f>
        <v>0.71</v>
      </c>
      <c r="D2275" s="98">
        <f>AVERAGE(C$10:C2275)</f>
        <v>0.61305825242718515</v>
      </c>
      <c r="E2275" s="2"/>
      <c r="G2275" s="23"/>
    </row>
    <row r="2276" spans="1:7" customFormat="1">
      <c r="A2276" s="4">
        <v>24914</v>
      </c>
      <c r="B2276">
        <v>5.13</v>
      </c>
      <c r="C2276">
        <f>IFERROR(((VLOOKUP(A2276,'Interest Rates-10yr'!$A$9:$C$15239,2,FALSE))-B2276),C2275)</f>
        <v>0.71</v>
      </c>
      <c r="D2276" s="98">
        <f>AVERAGE(C$10:C2276)</f>
        <v>0.61310101455668353</v>
      </c>
      <c r="E2276" s="2"/>
      <c r="G2276" s="23"/>
    </row>
    <row r="2277" spans="1:7" customFormat="1">
      <c r="A2277" s="4">
        <v>24915</v>
      </c>
      <c r="B2277">
        <v>5.25</v>
      </c>
      <c r="C2277">
        <f>IFERROR(((VLOOKUP(A2277,'Interest Rates-10yr'!$A$9:$C$15239,2,FALSE))-B2277),C2276)</f>
        <v>0.50999999999999979</v>
      </c>
      <c r="D2277" s="98">
        <f>AVERAGE(C$10:C2277)</f>
        <v>0.61305555555555624</v>
      </c>
      <c r="E2277" s="2"/>
      <c r="G2277" s="23"/>
    </row>
    <row r="2278" spans="1:7" customFormat="1">
      <c r="A2278" s="4">
        <v>24916</v>
      </c>
      <c r="B2278">
        <v>5.5</v>
      </c>
      <c r="C2278">
        <f>IFERROR(((VLOOKUP(A2278,'Interest Rates-10yr'!$A$9:$C$15239,2,FALSE))-B2278),C2277)</f>
        <v>0.26999999999999957</v>
      </c>
      <c r="D2278" s="98">
        <f>AVERAGE(C$10:C2278)</f>
        <v>0.61290436315557573</v>
      </c>
      <c r="E2278" s="2"/>
      <c r="G2278" s="23"/>
    </row>
    <row r="2279" spans="1:7" customFormat="1">
      <c r="A2279" s="4">
        <v>24917</v>
      </c>
      <c r="B2279">
        <v>4.25</v>
      </c>
      <c r="C2279">
        <f>IFERROR(((VLOOKUP(A2279,'Interest Rates-10yr'!$A$9:$C$15239,2,FALSE))-B2279),C2278)</f>
        <v>1.4800000000000004</v>
      </c>
      <c r="D2279" s="98">
        <f>AVERAGE(C$10:C2279)</f>
        <v>0.61328634361233547</v>
      </c>
      <c r="E2279" s="2"/>
      <c r="G2279" s="23"/>
    </row>
    <row r="2280" spans="1:7" customFormat="1">
      <c r="A2280" s="4">
        <v>24918</v>
      </c>
      <c r="B2280">
        <v>5.5</v>
      </c>
      <c r="C2280">
        <f>IFERROR(((VLOOKUP(A2280,'Interest Rates-10yr'!$A$9:$C$15239,2,FALSE))-B2280),C2279)</f>
        <v>0.25999999999999979</v>
      </c>
      <c r="D2280" s="98">
        <f>AVERAGE(C$10:C2280)</f>
        <v>0.61313077939233884</v>
      </c>
      <c r="E2280" s="2"/>
      <c r="G2280" s="23"/>
    </row>
    <row r="2281" spans="1:7" customFormat="1">
      <c r="A2281" s="4">
        <v>24919</v>
      </c>
      <c r="B2281">
        <v>5.5</v>
      </c>
      <c r="C2281">
        <f>IFERROR(((VLOOKUP(A2281,'Interest Rates-10yr'!$A$9:$C$15239,2,FALSE))-B2281),C2280)</f>
        <v>0.24000000000000021</v>
      </c>
      <c r="D2281" s="98">
        <f>AVERAGE(C$10:C2281)</f>
        <v>0.61296654929577532</v>
      </c>
      <c r="E2281" s="2"/>
      <c r="G2281" s="23"/>
    </row>
    <row r="2282" spans="1:7" customFormat="1">
      <c r="A2282" s="4">
        <v>24920</v>
      </c>
      <c r="B2282">
        <v>5.5</v>
      </c>
      <c r="C2282">
        <f>IFERROR(((VLOOKUP(A2282,'Interest Rates-10yr'!$A$9:$C$15239,2,FALSE))-B2282),C2281)</f>
        <v>0.24000000000000021</v>
      </c>
      <c r="D2282" s="98">
        <f>AVERAGE(C$10:C2282)</f>
        <v>0.61280246370435609</v>
      </c>
      <c r="E2282" s="2"/>
      <c r="G2282" s="23"/>
    </row>
    <row r="2283" spans="1:7" customFormat="1">
      <c r="A2283" s="4">
        <v>24921</v>
      </c>
      <c r="B2283">
        <v>5.5</v>
      </c>
      <c r="C2283">
        <f>IFERROR(((VLOOKUP(A2283,'Interest Rates-10yr'!$A$9:$C$15239,2,FALSE))-B2283),C2282)</f>
        <v>0.24000000000000021</v>
      </c>
      <c r="D2283" s="98">
        <f>AVERAGE(C$10:C2283)</f>
        <v>0.61263852242744132</v>
      </c>
      <c r="E2283" s="2"/>
      <c r="G2283" s="23"/>
    </row>
    <row r="2284" spans="1:7" customFormat="1">
      <c r="A2284" s="4">
        <v>24922</v>
      </c>
      <c r="B2284">
        <v>5.38</v>
      </c>
      <c r="C2284">
        <f>IFERROR(((VLOOKUP(A2284,'Interest Rates-10yr'!$A$9:$C$15239,2,FALSE))-B2284),C2283)</f>
        <v>0.36000000000000032</v>
      </c>
      <c r="D2284" s="98">
        <f>AVERAGE(C$10:C2284)</f>
        <v>0.61252747252747308</v>
      </c>
      <c r="E2284" s="2"/>
      <c r="G2284" s="23"/>
    </row>
    <row r="2285" spans="1:7" customFormat="1">
      <c r="A2285" s="4">
        <v>24923</v>
      </c>
      <c r="B2285">
        <v>5</v>
      </c>
      <c r="C2285">
        <f>IFERROR(((VLOOKUP(A2285,'Interest Rates-10yr'!$A$9:$C$15239,2,FALSE))-B2285),C2284)</f>
        <v>0.78000000000000025</v>
      </c>
      <c r="D2285" s="98">
        <f>AVERAGE(C$10:C2285)</f>
        <v>0.61260105448154711</v>
      </c>
      <c r="E2285" s="2"/>
      <c r="G2285" s="23"/>
    </row>
    <row r="2286" spans="1:7" customFormat="1">
      <c r="A2286" s="4">
        <v>24924</v>
      </c>
      <c r="B2286">
        <v>5.38</v>
      </c>
      <c r="C2286">
        <f>IFERROR(((VLOOKUP(A2286,'Interest Rates-10yr'!$A$9:$C$15239,2,FALSE))-B2286),C2285)</f>
        <v>0.40000000000000036</v>
      </c>
      <c r="D2286" s="98">
        <f>AVERAGE(C$10:C2286)</f>
        <v>0.61250768555116442</v>
      </c>
      <c r="E2286" s="2"/>
      <c r="G2286" s="23"/>
    </row>
    <row r="2287" spans="1:7" customFormat="1">
      <c r="A2287" s="4">
        <v>24925</v>
      </c>
      <c r="B2287">
        <v>5.75</v>
      </c>
      <c r="C2287">
        <f>IFERROR(((VLOOKUP(A2287,'Interest Rates-10yr'!$A$9:$C$15239,2,FALSE))-B2287),C2286)</f>
        <v>3.0000000000000249E-2</v>
      </c>
      <c r="D2287" s="98">
        <f>AVERAGE(C$10:C2287)</f>
        <v>0.61225197541703313</v>
      </c>
      <c r="E2287" s="2"/>
      <c r="G2287" s="23"/>
    </row>
    <row r="2288" spans="1:7" customFormat="1">
      <c r="A2288" s="4">
        <v>24926</v>
      </c>
      <c r="B2288">
        <v>5.25</v>
      </c>
      <c r="C2288">
        <f>IFERROR(((VLOOKUP(A2288,'Interest Rates-10yr'!$A$9:$C$15239,2,FALSE))-B2288),C2287)</f>
        <v>0.50999999999999979</v>
      </c>
      <c r="D2288" s="98">
        <f>AVERAGE(C$10:C2288)</f>
        <v>0.61220710838086945</v>
      </c>
      <c r="E2288" s="2"/>
      <c r="G2288" s="23"/>
    </row>
    <row r="2289" spans="1:7" customFormat="1">
      <c r="A2289" s="4">
        <v>24927</v>
      </c>
      <c r="B2289">
        <v>5.25</v>
      </c>
      <c r="C2289">
        <f>IFERROR(((VLOOKUP(A2289,'Interest Rates-10yr'!$A$9:$C$15239,2,FALSE))-B2289),C2288)</f>
        <v>0.50999999999999979</v>
      </c>
      <c r="D2289" s="98">
        <f>AVERAGE(C$10:C2289)</f>
        <v>0.61216228070175505</v>
      </c>
      <c r="E2289" s="2"/>
      <c r="G2289" s="23"/>
    </row>
    <row r="2290" spans="1:7" customFormat="1">
      <c r="A2290" s="4">
        <v>24928</v>
      </c>
      <c r="B2290">
        <v>5.25</v>
      </c>
      <c r="C2290">
        <f>IFERROR(((VLOOKUP(A2290,'Interest Rates-10yr'!$A$9:$C$15239,2,FALSE))-B2290),C2289)</f>
        <v>0.50999999999999979</v>
      </c>
      <c r="D2290" s="98">
        <f>AVERAGE(C$10:C2290)</f>
        <v>0.612117492327927</v>
      </c>
      <c r="E2290" s="2"/>
      <c r="G2290" s="23"/>
    </row>
    <row r="2291" spans="1:7" customFormat="1">
      <c r="A2291" s="4">
        <v>24929</v>
      </c>
      <c r="B2291">
        <v>5.5</v>
      </c>
      <c r="C2291">
        <f>IFERROR(((VLOOKUP(A2291,'Interest Rates-10yr'!$A$9:$C$15239,2,FALSE))-B2291),C2290)</f>
        <v>0.13999999999999968</v>
      </c>
      <c r="D2291" s="98">
        <f>AVERAGE(C$10:C2291)</f>
        <v>0.61191060473269132</v>
      </c>
      <c r="E2291" s="2"/>
      <c r="G2291" s="23"/>
    </row>
    <row r="2292" spans="1:7" customFormat="1">
      <c r="A2292" s="4">
        <v>24930</v>
      </c>
      <c r="B2292">
        <v>5.75</v>
      </c>
      <c r="C2292">
        <f>IFERROR(((VLOOKUP(A2292,'Interest Rates-10yr'!$A$9:$C$15239,2,FALSE))-B2292),C2291)</f>
        <v>-0.12999999999999989</v>
      </c>
      <c r="D2292" s="98">
        <f>AVERAGE(C$10:C2292)</f>
        <v>0.61158563293911583</v>
      </c>
      <c r="E2292" s="2"/>
      <c r="G2292" s="23"/>
    </row>
    <row r="2293" spans="1:7" customFormat="1">
      <c r="A2293" s="4">
        <v>24931</v>
      </c>
      <c r="B2293">
        <v>5.88</v>
      </c>
      <c r="C2293">
        <f>IFERROR(((VLOOKUP(A2293,'Interest Rates-10yr'!$A$9:$C$15239,2,FALSE))-B2293),C2292)</f>
        <v>-0.38999999999999968</v>
      </c>
      <c r="D2293" s="98">
        <f>AVERAGE(C$10:C2293)</f>
        <v>0.61114711033275015</v>
      </c>
      <c r="E2293" s="2"/>
      <c r="G2293" s="23"/>
    </row>
    <row r="2294" spans="1:7" customFormat="1">
      <c r="A2294" s="4">
        <v>24932</v>
      </c>
      <c r="B2294">
        <v>5.88</v>
      </c>
      <c r="C2294">
        <f>IFERROR(((VLOOKUP(A2294,'Interest Rates-10yr'!$A$9:$C$15239,2,FALSE))-B2294),C2293)</f>
        <v>-0.36000000000000032</v>
      </c>
      <c r="D2294" s="98">
        <f>AVERAGE(C$10:C2294)</f>
        <v>0.61072210065645571</v>
      </c>
      <c r="E2294" s="2"/>
      <c r="G2294" s="23"/>
    </row>
    <row r="2295" spans="1:7" customFormat="1">
      <c r="A2295" s="4">
        <v>24933</v>
      </c>
      <c r="B2295">
        <v>5.75</v>
      </c>
      <c r="C2295">
        <f>IFERROR(((VLOOKUP(A2295,'Interest Rates-10yr'!$A$9:$C$15239,2,FALSE))-B2295),C2294)</f>
        <v>-0.23000000000000043</v>
      </c>
      <c r="D2295" s="98">
        <f>AVERAGE(C$10:C2295)</f>
        <v>0.61035433070866196</v>
      </c>
      <c r="E2295" s="2"/>
      <c r="G2295" s="23"/>
    </row>
    <row r="2296" spans="1:7" customFormat="1">
      <c r="A2296" s="4">
        <v>24934</v>
      </c>
      <c r="B2296">
        <v>5.75</v>
      </c>
      <c r="C2296">
        <f>IFERROR(((VLOOKUP(A2296,'Interest Rates-10yr'!$A$9:$C$15239,2,FALSE))-B2296),C2295)</f>
        <v>-0.23000000000000043</v>
      </c>
      <c r="D2296" s="98">
        <f>AVERAGE(C$10:C2296)</f>
        <v>0.60998688237866261</v>
      </c>
      <c r="E2296" s="2"/>
      <c r="G2296" s="23"/>
    </row>
    <row r="2297" spans="1:7" customFormat="1">
      <c r="A2297" s="4">
        <v>24935</v>
      </c>
      <c r="B2297">
        <v>5.75</v>
      </c>
      <c r="C2297">
        <f>IFERROR(((VLOOKUP(A2297,'Interest Rates-10yr'!$A$9:$C$15239,2,FALSE))-B2297),C2296)</f>
        <v>-0.23000000000000043</v>
      </c>
      <c r="D2297" s="98">
        <f>AVERAGE(C$10:C2297)</f>
        <v>0.60961975524475587</v>
      </c>
      <c r="E2297" s="2"/>
      <c r="G2297" s="23"/>
    </row>
    <row r="2298" spans="1:7" customFormat="1">
      <c r="A2298" s="4">
        <v>24936</v>
      </c>
      <c r="B2298">
        <v>5.5</v>
      </c>
      <c r="C2298">
        <f>IFERROR(((VLOOKUP(A2298,'Interest Rates-10yr'!$A$9:$C$15239,2,FALSE))-B2298),C2297)</f>
        <v>4.0000000000000036E-2</v>
      </c>
      <c r="D2298" s="98">
        <f>AVERAGE(C$10:C2298)</f>
        <v>0.60937090432503327</v>
      </c>
      <c r="E2298" s="2"/>
      <c r="G2298" s="23"/>
    </row>
    <row r="2299" spans="1:7" customFormat="1">
      <c r="A2299" s="4">
        <v>24937</v>
      </c>
      <c r="B2299">
        <v>5.5</v>
      </c>
      <c r="C2299">
        <f>IFERROR(((VLOOKUP(A2299,'Interest Rates-10yr'!$A$9:$C$15239,2,FALSE))-B2299),C2298)</f>
        <v>4.0000000000000036E-2</v>
      </c>
      <c r="D2299" s="98">
        <f>AVERAGE(C$10:C2299)</f>
        <v>0.60912227074235858</v>
      </c>
      <c r="E2299" s="2"/>
      <c r="G2299" s="23"/>
    </row>
    <row r="2300" spans="1:7" customFormat="1">
      <c r="A2300" s="4">
        <v>24938</v>
      </c>
      <c r="B2300">
        <v>5.5</v>
      </c>
      <c r="C2300">
        <f>IFERROR(((VLOOKUP(A2300,'Interest Rates-10yr'!$A$9:$C$15239,2,FALSE))-B2300),C2299)</f>
        <v>3.0000000000000249E-2</v>
      </c>
      <c r="D2300" s="98">
        <f>AVERAGE(C$10:C2300)</f>
        <v>0.6088694893059805</v>
      </c>
      <c r="E2300" s="2"/>
      <c r="G2300" s="23"/>
    </row>
    <row r="2301" spans="1:7" customFormat="1">
      <c r="A2301" s="4">
        <v>24939</v>
      </c>
      <c r="B2301">
        <v>5.75</v>
      </c>
      <c r="C2301">
        <f>IFERROR(((VLOOKUP(A2301,'Interest Rates-10yr'!$A$9:$C$15239,2,FALSE))-B2301),C2300)</f>
        <v>-0.20999999999999996</v>
      </c>
      <c r="D2301" s="98">
        <f>AVERAGE(C$10:C2301)</f>
        <v>0.60851221640488706</v>
      </c>
      <c r="E2301" s="2"/>
      <c r="G2301" s="23"/>
    </row>
    <row r="2302" spans="1:7" customFormat="1">
      <c r="A2302" s="4">
        <v>24940</v>
      </c>
      <c r="B2302">
        <v>5.75</v>
      </c>
      <c r="C2302">
        <f>IFERROR(((VLOOKUP(A2302,'Interest Rates-10yr'!$A$9:$C$15239,2,FALSE))-B2302),C2301)</f>
        <v>-0.20999999999999996</v>
      </c>
      <c r="D2302" s="98">
        <f>AVERAGE(C$10:C2302)</f>
        <v>0.6081552551242918</v>
      </c>
      <c r="E2302" s="2"/>
      <c r="G2302" s="23"/>
    </row>
    <row r="2303" spans="1:7" customFormat="1">
      <c r="A2303" s="4">
        <v>24941</v>
      </c>
      <c r="B2303">
        <v>5.75</v>
      </c>
      <c r="C2303">
        <f>IFERROR(((VLOOKUP(A2303,'Interest Rates-10yr'!$A$9:$C$15239,2,FALSE))-B2303),C2302)</f>
        <v>-0.20999999999999996</v>
      </c>
      <c r="D2303" s="98">
        <f>AVERAGE(C$10:C2303)</f>
        <v>0.60779860505667005</v>
      </c>
      <c r="E2303" s="2"/>
      <c r="G2303" s="23"/>
    </row>
    <row r="2304" spans="1:7" customFormat="1">
      <c r="A2304" s="4">
        <v>24942</v>
      </c>
      <c r="B2304">
        <v>5.75</v>
      </c>
      <c r="C2304">
        <f>IFERROR(((VLOOKUP(A2304,'Interest Rates-10yr'!$A$9:$C$15239,2,FALSE))-B2304),C2303)</f>
        <v>-0.20999999999999996</v>
      </c>
      <c r="D2304" s="98">
        <f>AVERAGE(C$10:C2304)</f>
        <v>0.60744226579520744</v>
      </c>
      <c r="E2304" s="2"/>
      <c r="G2304" s="23"/>
    </row>
    <row r="2305" spans="1:7" customFormat="1">
      <c r="A2305" s="4">
        <v>24943</v>
      </c>
      <c r="B2305">
        <v>5.75</v>
      </c>
      <c r="C2305">
        <f>IFERROR(((VLOOKUP(A2305,'Interest Rates-10yr'!$A$9:$C$15239,2,FALSE))-B2305),C2304)</f>
        <v>-0.15000000000000036</v>
      </c>
      <c r="D2305" s="98">
        <f>AVERAGE(C$10:C2305)</f>
        <v>0.60711236933797952</v>
      </c>
      <c r="E2305" s="2"/>
      <c r="G2305" s="23"/>
    </row>
    <row r="2306" spans="1:7" customFormat="1">
      <c r="A2306" s="4">
        <v>24944</v>
      </c>
      <c r="B2306">
        <v>5.75</v>
      </c>
      <c r="C2306">
        <f>IFERROR(((VLOOKUP(A2306,'Interest Rates-10yr'!$A$9:$C$15239,2,FALSE))-B2306),C2305)</f>
        <v>-0.12999999999999989</v>
      </c>
      <c r="D2306" s="98">
        <f>AVERAGE(C$10:C2306)</f>
        <v>0.60679146713104082</v>
      </c>
      <c r="E2306" s="2"/>
      <c r="G2306" s="23"/>
    </row>
    <row r="2307" spans="1:7" customFormat="1">
      <c r="A2307" s="4">
        <v>24945</v>
      </c>
      <c r="B2307">
        <v>5.5</v>
      </c>
      <c r="C2307">
        <f>IFERROR(((VLOOKUP(A2307,'Interest Rates-10yr'!$A$9:$C$15239,2,FALSE))-B2307),C2306)</f>
        <v>0.12000000000000011</v>
      </c>
      <c r="D2307" s="98">
        <f>AVERAGE(C$10:C2307)</f>
        <v>0.60657963446475227</v>
      </c>
      <c r="E2307" s="2"/>
      <c r="G2307" s="23"/>
    </row>
    <row r="2308" spans="1:7" customFormat="1">
      <c r="A2308" s="4">
        <v>24946</v>
      </c>
      <c r="B2308">
        <v>5.75</v>
      </c>
      <c r="C2308">
        <f>IFERROR(((VLOOKUP(A2308,'Interest Rates-10yr'!$A$9:$C$15239,2,FALSE))-B2308),C2307)</f>
        <v>-0.11000000000000032</v>
      </c>
      <c r="D2308" s="98">
        <f>AVERAGE(C$10:C2308)</f>
        <v>0.6062679425837324</v>
      </c>
      <c r="E2308" s="2"/>
      <c r="G2308" s="23"/>
    </row>
    <row r="2309" spans="1:7" customFormat="1">
      <c r="A2309" s="4">
        <v>24947</v>
      </c>
      <c r="B2309">
        <v>5.75</v>
      </c>
      <c r="C2309">
        <f>IFERROR(((VLOOKUP(A2309,'Interest Rates-10yr'!$A$9:$C$15239,2,FALSE))-B2309),C2308)</f>
        <v>9.9999999999997868E-3</v>
      </c>
      <c r="D2309" s="98">
        <f>AVERAGE(C$10:C2309)</f>
        <v>0.6060086956521743</v>
      </c>
      <c r="E2309" s="2"/>
      <c r="G2309" s="23"/>
    </row>
    <row r="2310" spans="1:7" customFormat="1">
      <c r="A2310" s="4">
        <v>24948</v>
      </c>
      <c r="B2310">
        <v>5.75</v>
      </c>
      <c r="C2310">
        <f>IFERROR(((VLOOKUP(A2310,'Interest Rates-10yr'!$A$9:$C$15239,2,FALSE))-B2310),C2309)</f>
        <v>9.9999999999997868E-3</v>
      </c>
      <c r="D2310" s="98">
        <f>AVERAGE(C$10:C2310)</f>
        <v>0.60574967405475921</v>
      </c>
      <c r="E2310" s="2"/>
      <c r="G2310" s="23"/>
    </row>
    <row r="2311" spans="1:7" customFormat="1">
      <c r="A2311" s="4">
        <v>24949</v>
      </c>
      <c r="B2311">
        <v>5.75</v>
      </c>
      <c r="C2311">
        <f>IFERROR(((VLOOKUP(A2311,'Interest Rates-10yr'!$A$9:$C$15239,2,FALSE))-B2311),C2310)</f>
        <v>9.9999999999997868E-3</v>
      </c>
      <c r="D2311" s="98">
        <f>AVERAGE(C$10:C2311)</f>
        <v>0.60549087749782837</v>
      </c>
      <c r="E2311" s="2"/>
      <c r="G2311" s="23"/>
    </row>
    <row r="2312" spans="1:7" customFormat="1">
      <c r="A2312" s="4">
        <v>24950</v>
      </c>
      <c r="B2312">
        <v>5.88</v>
      </c>
      <c r="C2312">
        <f>IFERROR(((VLOOKUP(A2312,'Interest Rates-10yr'!$A$9:$C$15239,2,FALSE))-B2312),C2311)</f>
        <v>-9.9999999999999645E-2</v>
      </c>
      <c r="D2312" s="98">
        <f>AVERAGE(C$10:C2312)</f>
        <v>0.60518454190186755</v>
      </c>
      <c r="E2312" s="2"/>
      <c r="G2312" s="23"/>
    </row>
    <row r="2313" spans="1:7" customFormat="1">
      <c r="A2313" s="4">
        <v>24951</v>
      </c>
      <c r="B2313">
        <v>5.5</v>
      </c>
      <c r="C2313">
        <f>IFERROR(((VLOOKUP(A2313,'Interest Rates-10yr'!$A$9:$C$15239,2,FALSE))-B2313),C2312)</f>
        <v>0.23000000000000043</v>
      </c>
      <c r="D2313" s="98">
        <f>AVERAGE(C$10:C2313)</f>
        <v>0.60502170138888933</v>
      </c>
      <c r="E2313" s="2"/>
      <c r="G2313" s="23"/>
    </row>
    <row r="2314" spans="1:7" customFormat="1">
      <c r="A2314" s="4">
        <v>24952</v>
      </c>
      <c r="B2314">
        <v>5</v>
      </c>
      <c r="C2314">
        <f>IFERROR(((VLOOKUP(A2314,'Interest Rates-10yr'!$A$9:$C$15239,2,FALSE))-B2314),C2313)</f>
        <v>0.71999999999999975</v>
      </c>
      <c r="D2314" s="98">
        <f>AVERAGE(C$10:C2314)</f>
        <v>0.60507158351410018</v>
      </c>
      <c r="E2314" s="2"/>
      <c r="G2314" s="23"/>
    </row>
    <row r="2315" spans="1:7" customFormat="1">
      <c r="A2315" s="4">
        <v>24953</v>
      </c>
      <c r="B2315">
        <v>5.88</v>
      </c>
      <c r="C2315">
        <f>IFERROR(((VLOOKUP(A2315,'Interest Rates-10yr'!$A$9:$C$15239,2,FALSE))-B2315),C2314)</f>
        <v>-0.16000000000000014</v>
      </c>
      <c r="D2315" s="98">
        <f>AVERAGE(C$10:C2315)</f>
        <v>0.60473980919340886</v>
      </c>
      <c r="E2315" s="2"/>
      <c r="G2315" s="23"/>
    </row>
    <row r="2316" spans="1:7" customFormat="1">
      <c r="A2316" s="4">
        <v>24954</v>
      </c>
      <c r="B2316">
        <v>6.13</v>
      </c>
      <c r="C2316">
        <f>IFERROR(((VLOOKUP(A2316,'Interest Rates-10yr'!$A$9:$C$15239,2,FALSE))-B2316),C2315)</f>
        <v>-0.41999999999999993</v>
      </c>
      <c r="D2316" s="98">
        <f>AVERAGE(C$10:C2316)</f>
        <v>0.60429562201993969</v>
      </c>
      <c r="E2316" s="2"/>
      <c r="G2316" s="23"/>
    </row>
    <row r="2317" spans="1:7" customFormat="1">
      <c r="A2317" s="4">
        <v>24955</v>
      </c>
      <c r="B2317">
        <v>6.13</v>
      </c>
      <c r="C2317">
        <f>IFERROR(((VLOOKUP(A2317,'Interest Rates-10yr'!$A$9:$C$15239,2,FALSE))-B2317),C2316)</f>
        <v>-0.41999999999999993</v>
      </c>
      <c r="D2317" s="98">
        <f>AVERAGE(C$10:C2317)</f>
        <v>0.60385181975736602</v>
      </c>
      <c r="E2317" s="2"/>
      <c r="G2317" s="23"/>
    </row>
    <row r="2318" spans="1:7" customFormat="1">
      <c r="A2318" s="4">
        <v>24956</v>
      </c>
      <c r="B2318">
        <v>6.13</v>
      </c>
      <c r="C2318">
        <f>IFERROR(((VLOOKUP(A2318,'Interest Rates-10yr'!$A$9:$C$15239,2,FALSE))-B2318),C2317)</f>
        <v>-0.41999999999999993</v>
      </c>
      <c r="D2318" s="98">
        <f>AVERAGE(C$10:C2318)</f>
        <v>0.60340840190558709</v>
      </c>
      <c r="E2318" s="2"/>
      <c r="G2318" s="23"/>
    </row>
    <row r="2319" spans="1:7" customFormat="1">
      <c r="A2319" s="4">
        <v>24957</v>
      </c>
      <c r="B2319">
        <v>6.13</v>
      </c>
      <c r="C2319">
        <f>IFERROR(((VLOOKUP(A2319,'Interest Rates-10yr'!$A$9:$C$15239,2,FALSE))-B2319),C2318)</f>
        <v>-0.39999999999999947</v>
      </c>
      <c r="D2319" s="98">
        <f>AVERAGE(C$10:C2319)</f>
        <v>0.60297402597402627</v>
      </c>
      <c r="E2319" s="2"/>
      <c r="G2319" s="23"/>
    </row>
    <row r="2320" spans="1:7" customFormat="1">
      <c r="A2320" s="4">
        <v>24958</v>
      </c>
      <c r="B2320">
        <v>6.25</v>
      </c>
      <c r="C2320">
        <f>IFERROR(((VLOOKUP(A2320,'Interest Rates-10yr'!$A$9:$C$15239,2,FALSE))-B2320),C2319)</f>
        <v>-0.50999999999999979</v>
      </c>
      <c r="D2320" s="98">
        <f>AVERAGE(C$10:C2320)</f>
        <v>0.6024924275205541</v>
      </c>
      <c r="E2320" s="2"/>
      <c r="G2320" s="23"/>
    </row>
    <row r="2321" spans="1:7" customFormat="1">
      <c r="A2321" s="4">
        <v>24959</v>
      </c>
      <c r="B2321">
        <v>6.38</v>
      </c>
      <c r="C2321">
        <f>IFERROR(((VLOOKUP(A2321,'Interest Rates-10yr'!$A$9:$C$15239,2,FALSE))-B2321),C2320)</f>
        <v>-0.64999999999999947</v>
      </c>
      <c r="D2321" s="98">
        <f>AVERAGE(C$10:C2321)</f>
        <v>0.60195069204152274</v>
      </c>
      <c r="E2321" s="2"/>
      <c r="G2321" s="23"/>
    </row>
    <row r="2322" spans="1:7" customFormat="1">
      <c r="A2322" s="4">
        <v>24960</v>
      </c>
      <c r="B2322">
        <v>6.25</v>
      </c>
      <c r="C2322">
        <f>IFERROR(((VLOOKUP(A2322,'Interest Rates-10yr'!$A$9:$C$15239,2,FALSE))-B2322),C2321)</f>
        <v>-0.49000000000000021</v>
      </c>
      <c r="D2322" s="98">
        <f>AVERAGE(C$10:C2322)</f>
        <v>0.60147859922179014</v>
      </c>
      <c r="E2322" s="2"/>
      <c r="G2322" s="23"/>
    </row>
    <row r="2323" spans="1:7" customFormat="1">
      <c r="A2323" s="4">
        <v>24961</v>
      </c>
      <c r="B2323">
        <v>6.13</v>
      </c>
      <c r="C2323">
        <f>IFERROR(((VLOOKUP(A2323,'Interest Rates-10yr'!$A$9:$C$15239,2,FALSE))-B2323),C2322)</f>
        <v>-0.33000000000000007</v>
      </c>
      <c r="D2323" s="98">
        <f>AVERAGE(C$10:C2323)</f>
        <v>0.60107605877268822</v>
      </c>
      <c r="E2323" s="2"/>
      <c r="G2323" s="23"/>
    </row>
    <row r="2324" spans="1:7" customFormat="1">
      <c r="A2324" s="4">
        <v>24962</v>
      </c>
      <c r="B2324">
        <v>6.13</v>
      </c>
      <c r="C2324">
        <f>IFERROR(((VLOOKUP(A2324,'Interest Rates-10yr'!$A$9:$C$15239,2,FALSE))-B2324),C2323)</f>
        <v>-0.33000000000000007</v>
      </c>
      <c r="D2324" s="98">
        <f>AVERAGE(C$10:C2324)</f>
        <v>0.60067386609071305</v>
      </c>
      <c r="E2324" s="2"/>
      <c r="G2324" s="23"/>
    </row>
    <row r="2325" spans="1:7" customFormat="1">
      <c r="A2325" s="4">
        <v>24963</v>
      </c>
      <c r="B2325">
        <v>6.13</v>
      </c>
      <c r="C2325">
        <f>IFERROR(((VLOOKUP(A2325,'Interest Rates-10yr'!$A$9:$C$15239,2,FALSE))-B2325),C2324)</f>
        <v>-0.33000000000000007</v>
      </c>
      <c r="D2325" s="98">
        <f>AVERAGE(C$10:C2325)</f>
        <v>0.60027202072538888</v>
      </c>
      <c r="E2325" s="2"/>
      <c r="G2325" s="23"/>
    </row>
    <row r="2326" spans="1:7" customFormat="1">
      <c r="A2326" s="4">
        <v>24964</v>
      </c>
      <c r="B2326">
        <v>6.13</v>
      </c>
      <c r="C2326">
        <f>IFERROR(((VLOOKUP(A2326,'Interest Rates-10yr'!$A$9:$C$15239,2,FALSE))-B2326),C2325)</f>
        <v>-0.34999999999999964</v>
      </c>
      <c r="D2326" s="98">
        <f>AVERAGE(C$10:C2326)</f>
        <v>0.59986189037548587</v>
      </c>
      <c r="E2326" s="2"/>
      <c r="G2326" s="23"/>
    </row>
    <row r="2327" spans="1:7" customFormat="1">
      <c r="A2327" s="4">
        <v>24965</v>
      </c>
      <c r="B2327">
        <v>6</v>
      </c>
      <c r="C2327">
        <f>IFERROR(((VLOOKUP(A2327,'Interest Rates-10yr'!$A$9:$C$15239,2,FALSE))-B2327),C2326)</f>
        <v>-0.20999999999999996</v>
      </c>
      <c r="D2327" s="98">
        <f>AVERAGE(C$10:C2327)</f>
        <v>0.59951251078515999</v>
      </c>
      <c r="E2327" s="2"/>
      <c r="G2327" s="23"/>
    </row>
    <row r="2328" spans="1:7" customFormat="1">
      <c r="A2328" s="4">
        <v>24966</v>
      </c>
      <c r="B2328">
        <v>5.5</v>
      </c>
      <c r="C2328">
        <f>IFERROR(((VLOOKUP(A2328,'Interest Rates-10yr'!$A$9:$C$15239,2,FALSE))-B2328),C2327)</f>
        <v>0.29999999999999982</v>
      </c>
      <c r="D2328" s="98">
        <f>AVERAGE(C$10:C2328)</f>
        <v>0.59938335489435135</v>
      </c>
      <c r="E2328" s="2"/>
      <c r="G2328" s="23"/>
    </row>
    <row r="2329" spans="1:7" customFormat="1">
      <c r="A2329" s="4">
        <v>24967</v>
      </c>
      <c r="B2329">
        <v>6.25</v>
      </c>
      <c r="C2329">
        <f>IFERROR(((VLOOKUP(A2329,'Interest Rates-10yr'!$A$9:$C$15239,2,FALSE))-B2329),C2328)</f>
        <v>-0.45999999999999996</v>
      </c>
      <c r="D2329" s="98">
        <f>AVERAGE(C$10:C2329)</f>
        <v>0.59892672413793135</v>
      </c>
      <c r="E2329" s="2"/>
      <c r="G2329" s="23"/>
    </row>
    <row r="2330" spans="1:7" customFormat="1">
      <c r="A2330" s="4">
        <v>24968</v>
      </c>
      <c r="B2330">
        <v>6.25</v>
      </c>
      <c r="C2330">
        <f>IFERROR(((VLOOKUP(A2330,'Interest Rates-10yr'!$A$9:$C$15239,2,FALSE))-B2330),C2329)</f>
        <v>-0.45999999999999996</v>
      </c>
      <c r="D2330" s="98">
        <f>AVERAGE(C$10:C2330)</f>
        <v>0.59847048685911275</v>
      </c>
      <c r="E2330" s="2"/>
      <c r="G2330" s="23"/>
    </row>
    <row r="2331" spans="1:7" customFormat="1">
      <c r="A2331" s="4">
        <v>24969</v>
      </c>
      <c r="B2331">
        <v>6.25</v>
      </c>
      <c r="C2331">
        <f>IFERROR(((VLOOKUP(A2331,'Interest Rates-10yr'!$A$9:$C$15239,2,FALSE))-B2331),C2330)</f>
        <v>-0.45999999999999996</v>
      </c>
      <c r="D2331" s="98">
        <f>AVERAGE(C$10:C2331)</f>
        <v>0.59801464254952652</v>
      </c>
      <c r="E2331" s="2"/>
      <c r="G2331" s="23"/>
    </row>
    <row r="2332" spans="1:7" customFormat="1">
      <c r="A2332" s="4">
        <v>24970</v>
      </c>
      <c r="B2332">
        <v>6.25</v>
      </c>
      <c r="C2332">
        <f>IFERROR(((VLOOKUP(A2332,'Interest Rates-10yr'!$A$9:$C$15239,2,FALSE))-B2332),C2331)</f>
        <v>-0.45999999999999996</v>
      </c>
      <c r="D2332" s="98">
        <f>AVERAGE(C$10:C2332)</f>
        <v>0.59755919070167907</v>
      </c>
      <c r="E2332" s="2"/>
      <c r="G2332" s="23"/>
    </row>
    <row r="2333" spans="1:7" customFormat="1">
      <c r="A2333" s="4">
        <v>24971</v>
      </c>
      <c r="B2333">
        <v>6.38</v>
      </c>
      <c r="C2333">
        <f>IFERROR(((VLOOKUP(A2333,'Interest Rates-10yr'!$A$9:$C$15239,2,FALSE))-B2333),C2332)</f>
        <v>-0.58999999999999986</v>
      </c>
      <c r="D2333" s="98">
        <f>AVERAGE(C$10:C2333)</f>
        <v>0.59704819277108456</v>
      </c>
      <c r="E2333" s="2"/>
      <c r="G2333" s="23"/>
    </row>
    <row r="2334" spans="1:7" customFormat="1">
      <c r="A2334" s="4">
        <v>24972</v>
      </c>
      <c r="B2334">
        <v>6.5</v>
      </c>
      <c r="C2334">
        <f>IFERROR(((VLOOKUP(A2334,'Interest Rates-10yr'!$A$9:$C$15239,2,FALSE))-B2334),C2333)</f>
        <v>-0.67999999999999972</v>
      </c>
      <c r="D2334" s="98">
        <f>AVERAGE(C$10:C2334)</f>
        <v>0.59649892473118304</v>
      </c>
      <c r="E2334" s="2"/>
      <c r="G2334" s="23"/>
    </row>
    <row r="2335" spans="1:7" customFormat="1">
      <c r="A2335" s="4">
        <v>24973</v>
      </c>
      <c r="B2335">
        <v>6.5</v>
      </c>
      <c r="C2335">
        <f>IFERROR(((VLOOKUP(A2335,'Interest Rates-10yr'!$A$9:$C$15239,2,FALSE))-B2335),C2334)</f>
        <v>-0.65000000000000036</v>
      </c>
      <c r="D2335" s="98">
        <f>AVERAGE(C$10:C2335)</f>
        <v>0.59596302665520229</v>
      </c>
      <c r="E2335" s="2"/>
      <c r="G2335" s="23"/>
    </row>
    <row r="2336" spans="1:7" customFormat="1">
      <c r="A2336" s="4">
        <v>24974</v>
      </c>
      <c r="B2336">
        <v>6.38</v>
      </c>
      <c r="C2336">
        <f>IFERROR(((VLOOKUP(A2336,'Interest Rates-10yr'!$A$9:$C$15239,2,FALSE))-B2336),C2335)</f>
        <v>-0.47999999999999954</v>
      </c>
      <c r="D2336" s="98">
        <f>AVERAGE(C$10:C2336)</f>
        <v>0.59550064460679009</v>
      </c>
      <c r="E2336" s="2"/>
      <c r="G2336" s="23"/>
    </row>
    <row r="2337" spans="1:7" customFormat="1">
      <c r="A2337" s="4">
        <v>24975</v>
      </c>
      <c r="B2337">
        <v>6.38</v>
      </c>
      <c r="C2337">
        <f>IFERROR(((VLOOKUP(A2337,'Interest Rates-10yr'!$A$9:$C$15239,2,FALSE))-B2337),C2336)</f>
        <v>-0.45999999999999996</v>
      </c>
      <c r="D2337" s="98">
        <f>AVERAGE(C$10:C2337)</f>
        <v>0.5950472508591067</v>
      </c>
      <c r="E2337" s="2"/>
      <c r="G2337" s="23"/>
    </row>
    <row r="2338" spans="1:7" customFormat="1">
      <c r="A2338" s="4">
        <v>24976</v>
      </c>
      <c r="B2338">
        <v>6.38</v>
      </c>
      <c r="C2338">
        <f>IFERROR(((VLOOKUP(A2338,'Interest Rates-10yr'!$A$9:$C$15239,2,FALSE))-B2338),C2337)</f>
        <v>-0.45999999999999996</v>
      </c>
      <c r="D2338" s="98">
        <f>AVERAGE(C$10:C2338)</f>
        <v>0.59459424645770731</v>
      </c>
      <c r="E2338" s="2"/>
      <c r="G2338" s="23"/>
    </row>
    <row r="2339" spans="1:7" customFormat="1">
      <c r="A2339" s="4">
        <v>24977</v>
      </c>
      <c r="B2339">
        <v>6.38</v>
      </c>
      <c r="C2339">
        <f>IFERROR(((VLOOKUP(A2339,'Interest Rates-10yr'!$A$9:$C$15239,2,FALSE))-B2339),C2338)</f>
        <v>-0.45999999999999996</v>
      </c>
      <c r="D2339" s="98">
        <f>AVERAGE(C$10:C2339)</f>
        <v>0.59414163090128769</v>
      </c>
      <c r="E2339" s="2"/>
      <c r="G2339" s="23"/>
    </row>
    <row r="2340" spans="1:7" customFormat="1">
      <c r="A2340" s="4">
        <v>24978</v>
      </c>
      <c r="B2340">
        <v>6.13</v>
      </c>
      <c r="C2340">
        <f>IFERROR(((VLOOKUP(A2340,'Interest Rates-10yr'!$A$9:$C$15239,2,FALSE))-B2340),C2339)</f>
        <v>-0.16999999999999993</v>
      </c>
      <c r="D2340" s="98">
        <f>AVERAGE(C$10:C2340)</f>
        <v>0.59381381381381393</v>
      </c>
      <c r="E2340" s="2"/>
      <c r="G2340" s="23"/>
    </row>
    <row r="2341" spans="1:7" customFormat="1">
      <c r="A2341" s="4">
        <v>24979</v>
      </c>
      <c r="B2341">
        <v>5.88</v>
      </c>
      <c r="C2341">
        <f>IFERROR(((VLOOKUP(A2341,'Interest Rates-10yr'!$A$9:$C$15239,2,FALSE))-B2341),C2340)</f>
        <v>0.13999999999999968</v>
      </c>
      <c r="D2341" s="98">
        <f>AVERAGE(C$10:C2341)</f>
        <v>0.59361921097770176</v>
      </c>
      <c r="E2341" s="2"/>
      <c r="G2341" s="23"/>
    </row>
    <row r="2342" spans="1:7" customFormat="1">
      <c r="A2342" s="4">
        <v>24980</v>
      </c>
      <c r="B2342">
        <v>5</v>
      </c>
      <c r="C2342">
        <f>IFERROR(((VLOOKUP(A2342,'Interest Rates-10yr'!$A$9:$C$15239,2,FALSE))-B2342),C2341)</f>
        <v>1.0199999999999996</v>
      </c>
      <c r="D2342" s="98">
        <f>AVERAGE(C$10:C2342)</f>
        <v>0.59380197171024451</v>
      </c>
      <c r="E2342" s="2"/>
      <c r="G2342" s="23"/>
    </row>
    <row r="2343" spans="1:7" customFormat="1">
      <c r="A2343" s="4">
        <v>24981</v>
      </c>
      <c r="B2343">
        <v>6.25</v>
      </c>
      <c r="C2343">
        <f>IFERROR(((VLOOKUP(A2343,'Interest Rates-10yr'!$A$9:$C$15239,2,FALSE))-B2343),C2342)</f>
        <v>-0.26999999999999957</v>
      </c>
      <c r="D2343" s="98">
        <f>AVERAGE(C$10:C2343)</f>
        <v>0.59343187660668395</v>
      </c>
      <c r="E2343" s="2"/>
      <c r="G2343" s="23"/>
    </row>
    <row r="2344" spans="1:7" customFormat="1">
      <c r="A2344" s="4">
        <v>24982</v>
      </c>
      <c r="B2344">
        <v>6.13</v>
      </c>
      <c r="C2344">
        <f>IFERROR(((VLOOKUP(A2344,'Interest Rates-10yr'!$A$9:$C$15239,2,FALSE))-B2344),C2343)</f>
        <v>-0.16999999999999993</v>
      </c>
      <c r="D2344" s="98">
        <f>AVERAGE(C$10:C2344)</f>
        <v>0.59310492505353329</v>
      </c>
      <c r="E2344" s="2"/>
      <c r="G2344" s="23"/>
    </row>
    <row r="2345" spans="1:7" customFormat="1">
      <c r="A2345" s="4">
        <v>24983</v>
      </c>
      <c r="B2345">
        <v>6.13</v>
      </c>
      <c r="C2345">
        <f>IFERROR(((VLOOKUP(A2345,'Interest Rates-10yr'!$A$9:$C$15239,2,FALSE))-B2345),C2344)</f>
        <v>-0.16999999999999993</v>
      </c>
      <c r="D2345" s="98">
        <f>AVERAGE(C$10:C2345)</f>
        <v>0.59277825342465762</v>
      </c>
      <c r="E2345" s="2"/>
      <c r="G2345" s="23"/>
    </row>
    <row r="2346" spans="1:7" customFormat="1">
      <c r="A2346" s="4">
        <v>24984</v>
      </c>
      <c r="B2346">
        <v>6.13</v>
      </c>
      <c r="C2346">
        <f>IFERROR(((VLOOKUP(A2346,'Interest Rates-10yr'!$A$9:$C$15239,2,FALSE))-B2346),C2345)</f>
        <v>-0.16999999999999993</v>
      </c>
      <c r="D2346" s="98">
        <f>AVERAGE(C$10:C2346)</f>
        <v>0.59245186136071892</v>
      </c>
      <c r="E2346" s="2"/>
      <c r="G2346" s="23"/>
    </row>
    <row r="2347" spans="1:7" customFormat="1">
      <c r="A2347" s="4">
        <v>24985</v>
      </c>
      <c r="B2347">
        <v>6</v>
      </c>
      <c r="C2347">
        <f>IFERROR(((VLOOKUP(A2347,'Interest Rates-10yr'!$A$9:$C$15239,2,FALSE))-B2347),C2346)</f>
        <v>-8.0000000000000071E-2</v>
      </c>
      <c r="D2347" s="98">
        <f>AVERAGE(C$10:C2347)</f>
        <v>0.59216424294268621</v>
      </c>
      <c r="E2347" s="2"/>
      <c r="G2347" s="23"/>
    </row>
    <row r="2348" spans="1:7" customFormat="1">
      <c r="A2348" s="4">
        <v>24986</v>
      </c>
      <c r="B2348">
        <v>5.75</v>
      </c>
      <c r="C2348">
        <f>IFERROR(((VLOOKUP(A2348,'Interest Rates-10yr'!$A$9:$C$15239,2,FALSE))-B2348),C2347)</f>
        <v>0.19000000000000039</v>
      </c>
      <c r="D2348" s="98">
        <f>AVERAGE(C$10:C2348)</f>
        <v>0.59199230440359141</v>
      </c>
      <c r="E2348" s="2"/>
      <c r="G2348" s="23"/>
    </row>
    <row r="2349" spans="1:7" customFormat="1">
      <c r="A2349" s="4">
        <v>24987</v>
      </c>
      <c r="B2349">
        <v>5.75</v>
      </c>
      <c r="C2349">
        <f>IFERROR(((VLOOKUP(A2349,'Interest Rates-10yr'!$A$9:$C$15239,2,FALSE))-B2349),C2348)</f>
        <v>0.20000000000000018</v>
      </c>
      <c r="D2349" s="98">
        <f>AVERAGE(C$10:C2349)</f>
        <v>0.59182478632478652</v>
      </c>
      <c r="E2349" s="2"/>
      <c r="G2349" s="23"/>
    </row>
    <row r="2350" spans="1:7" customFormat="1">
      <c r="A2350" s="4">
        <v>24988</v>
      </c>
      <c r="B2350">
        <v>5.75</v>
      </c>
      <c r="C2350">
        <f>IFERROR(((VLOOKUP(A2350,'Interest Rates-10yr'!$A$9:$C$15239,2,FALSE))-B2350),C2349)</f>
        <v>0.20000000000000018</v>
      </c>
      <c r="D2350" s="98">
        <f>AVERAGE(C$10:C2350)</f>
        <v>0.5916574113626657</v>
      </c>
      <c r="E2350" s="2"/>
      <c r="G2350" s="23"/>
    </row>
    <row r="2351" spans="1:7" customFormat="1">
      <c r="A2351" s="4">
        <v>24989</v>
      </c>
      <c r="B2351">
        <v>6.13</v>
      </c>
      <c r="C2351">
        <f>IFERROR(((VLOOKUP(A2351,'Interest Rates-10yr'!$A$9:$C$15239,2,FALSE))-B2351),C2350)</f>
        <v>-0.26999999999999957</v>
      </c>
      <c r="D2351" s="98">
        <f>AVERAGE(C$10:C2351)</f>
        <v>0.59128949615713078</v>
      </c>
      <c r="E2351" s="2"/>
      <c r="G2351" s="23"/>
    </row>
    <row r="2352" spans="1:7" customFormat="1">
      <c r="A2352" s="4">
        <v>24990</v>
      </c>
      <c r="B2352">
        <v>6.13</v>
      </c>
      <c r="C2352">
        <f>IFERROR(((VLOOKUP(A2352,'Interest Rates-10yr'!$A$9:$C$15239,2,FALSE))-B2352),C2351)</f>
        <v>-0.26999999999999957</v>
      </c>
      <c r="D2352" s="98">
        <f>AVERAGE(C$10:C2352)</f>
        <v>0.59092189500640224</v>
      </c>
      <c r="E2352" s="2"/>
      <c r="G2352" s="23"/>
    </row>
    <row r="2353" spans="1:7" customFormat="1">
      <c r="A2353" s="4">
        <v>24991</v>
      </c>
      <c r="B2353">
        <v>6.13</v>
      </c>
      <c r="C2353">
        <f>IFERROR(((VLOOKUP(A2353,'Interest Rates-10yr'!$A$9:$C$15239,2,FALSE))-B2353),C2352)</f>
        <v>-0.26999999999999957</v>
      </c>
      <c r="D2353" s="98">
        <f>AVERAGE(C$10:C2353)</f>
        <v>0.59055460750853261</v>
      </c>
      <c r="E2353" s="2"/>
      <c r="G2353" s="23"/>
    </row>
    <row r="2354" spans="1:7" customFormat="1">
      <c r="A2354" s="4">
        <v>24992</v>
      </c>
      <c r="B2354">
        <v>6.13</v>
      </c>
      <c r="C2354">
        <f>IFERROR(((VLOOKUP(A2354,'Interest Rates-10yr'!$A$9:$C$15239,2,FALSE))-B2354),C2353)</f>
        <v>-0.33999999999999986</v>
      </c>
      <c r="D2354" s="98">
        <f>AVERAGE(C$10:C2354)</f>
        <v>0.59015778251599171</v>
      </c>
      <c r="E2354" s="2"/>
      <c r="G2354" s="23"/>
    </row>
    <row r="2355" spans="1:7" customFormat="1">
      <c r="A2355" s="4">
        <v>24993</v>
      </c>
      <c r="B2355">
        <v>5.75</v>
      </c>
      <c r="C2355">
        <f>IFERROR(((VLOOKUP(A2355,'Interest Rates-10yr'!$A$9:$C$15239,2,FALSE))-B2355),C2354)</f>
        <v>3.0000000000000249E-2</v>
      </c>
      <c r="D2355" s="98">
        <f>AVERAGE(C$10:C2355)</f>
        <v>0.58991901108269418</v>
      </c>
      <c r="E2355" s="2"/>
      <c r="G2355" s="23"/>
    </row>
    <row r="2356" spans="1:7" customFormat="1">
      <c r="A2356" s="4">
        <v>24994</v>
      </c>
      <c r="B2356">
        <v>5.5</v>
      </c>
      <c r="C2356">
        <f>IFERROR(((VLOOKUP(A2356,'Interest Rates-10yr'!$A$9:$C$15239,2,FALSE))-B2356),C2355)</f>
        <v>0.30999999999999961</v>
      </c>
      <c r="D2356" s="98">
        <f>AVERAGE(C$10:C2356)</f>
        <v>0.58979974435449534</v>
      </c>
      <c r="E2356" s="2"/>
      <c r="G2356" s="23"/>
    </row>
    <row r="2357" spans="1:7" customFormat="1">
      <c r="A2357" s="4">
        <v>24995</v>
      </c>
      <c r="B2357">
        <v>6.25</v>
      </c>
      <c r="C2357">
        <f>IFERROR(((VLOOKUP(A2357,'Interest Rates-10yr'!$A$9:$C$15239,2,FALSE))-B2357),C2356)</f>
        <v>-0.41999999999999993</v>
      </c>
      <c r="D2357" s="98">
        <f>AVERAGE(C$10:C2357)</f>
        <v>0.58936967632027271</v>
      </c>
      <c r="E2357" s="2"/>
      <c r="G2357" s="23"/>
    </row>
    <row r="2358" spans="1:7" customFormat="1">
      <c r="A2358" s="4">
        <v>24996</v>
      </c>
      <c r="B2358">
        <v>6.13</v>
      </c>
      <c r="C2358">
        <f>IFERROR(((VLOOKUP(A2358,'Interest Rates-10yr'!$A$9:$C$15239,2,FALSE))-B2358),C2357)</f>
        <v>-0.30999999999999961</v>
      </c>
      <c r="D2358" s="98">
        <f>AVERAGE(C$10:C2358)</f>
        <v>0.58898680289484906</v>
      </c>
      <c r="E2358" s="2"/>
      <c r="G2358" s="23"/>
    </row>
    <row r="2359" spans="1:7" customFormat="1">
      <c r="A2359" s="4">
        <v>24997</v>
      </c>
      <c r="B2359">
        <v>6.13</v>
      </c>
      <c r="C2359">
        <f>IFERROR(((VLOOKUP(A2359,'Interest Rates-10yr'!$A$9:$C$15239,2,FALSE))-B2359),C2358)</f>
        <v>-0.30999999999999961</v>
      </c>
      <c r="D2359" s="98">
        <f>AVERAGE(C$10:C2359)</f>
        <v>0.58860425531914917</v>
      </c>
      <c r="E2359" s="2"/>
      <c r="G2359" s="23"/>
    </row>
    <row r="2360" spans="1:7" customFormat="1">
      <c r="A2360" s="4">
        <v>24998</v>
      </c>
      <c r="B2360">
        <v>6.13</v>
      </c>
      <c r="C2360">
        <f>IFERROR(((VLOOKUP(A2360,'Interest Rates-10yr'!$A$9:$C$15239,2,FALSE))-B2360),C2359)</f>
        <v>-0.30999999999999961</v>
      </c>
      <c r="D2360" s="98">
        <f>AVERAGE(C$10:C2360)</f>
        <v>0.58822203317737154</v>
      </c>
      <c r="E2360" s="2"/>
      <c r="G2360" s="23"/>
    </row>
    <row r="2361" spans="1:7" customFormat="1">
      <c r="A2361" s="4">
        <v>24999</v>
      </c>
      <c r="B2361">
        <v>6.25</v>
      </c>
      <c r="C2361">
        <f>IFERROR(((VLOOKUP(A2361,'Interest Rates-10yr'!$A$9:$C$15239,2,FALSE))-B2361),C2360)</f>
        <v>-0.45000000000000018</v>
      </c>
      <c r="D2361" s="98">
        <f>AVERAGE(C$10:C2361)</f>
        <v>0.58778061224489819</v>
      </c>
      <c r="E2361" s="2"/>
      <c r="G2361" s="23"/>
    </row>
    <row r="2362" spans="1:7" customFormat="1">
      <c r="A2362" s="4">
        <v>25000</v>
      </c>
      <c r="B2362">
        <v>6.38</v>
      </c>
      <c r="C2362">
        <f>IFERROR(((VLOOKUP(A2362,'Interest Rates-10yr'!$A$9:$C$15239,2,FALSE))-B2362),C2361)</f>
        <v>-0.58999999999999986</v>
      </c>
      <c r="D2362" s="98">
        <f>AVERAGE(C$10:C2362)</f>
        <v>0.58728006799830024</v>
      </c>
      <c r="E2362" s="2"/>
      <c r="G2362" s="23"/>
    </row>
    <row r="2363" spans="1:7" customFormat="1">
      <c r="A2363" s="4">
        <v>25001</v>
      </c>
      <c r="B2363">
        <v>6</v>
      </c>
      <c r="C2363">
        <f>IFERROR(((VLOOKUP(A2363,'Interest Rates-10yr'!$A$9:$C$15239,2,FALSE))-B2363),C2362)</f>
        <v>-0.23000000000000043</v>
      </c>
      <c r="D2363" s="98">
        <f>AVERAGE(C$10:C2363)</f>
        <v>0.58693288020390844</v>
      </c>
      <c r="E2363" s="2"/>
      <c r="G2363" s="23"/>
    </row>
    <row r="2364" spans="1:7" customFormat="1">
      <c r="A2364" s="4">
        <v>25002</v>
      </c>
      <c r="B2364">
        <v>6.25</v>
      </c>
      <c r="C2364">
        <f>IFERROR(((VLOOKUP(A2364,'Interest Rates-10yr'!$A$9:$C$15239,2,FALSE))-B2364),C2363)</f>
        <v>-0.49000000000000021</v>
      </c>
      <c r="D2364" s="98">
        <f>AVERAGE(C$10:C2364)</f>
        <v>0.58647558386411913</v>
      </c>
      <c r="E2364" s="2"/>
      <c r="G2364" s="23"/>
    </row>
    <row r="2365" spans="1:7" customFormat="1">
      <c r="A2365" s="4">
        <v>25003</v>
      </c>
      <c r="B2365">
        <v>6.13</v>
      </c>
      <c r="C2365">
        <f>IFERROR(((VLOOKUP(A2365,'Interest Rates-10yr'!$A$9:$C$15239,2,FALSE))-B2365),C2364)</f>
        <v>-0.41000000000000014</v>
      </c>
      <c r="D2365" s="98">
        <f>AVERAGE(C$10:C2365)</f>
        <v>0.5860526315789476</v>
      </c>
      <c r="E2365" s="2"/>
      <c r="G2365" s="23"/>
    </row>
    <row r="2366" spans="1:7" customFormat="1">
      <c r="A2366" s="4">
        <v>25004</v>
      </c>
      <c r="B2366">
        <v>6.13</v>
      </c>
      <c r="C2366">
        <f>IFERROR(((VLOOKUP(A2366,'Interest Rates-10yr'!$A$9:$C$15239,2,FALSE))-B2366),C2365)</f>
        <v>-0.41000000000000014</v>
      </c>
      <c r="D2366" s="98">
        <f>AVERAGE(C$10:C2366)</f>
        <v>0.58563003818413251</v>
      </c>
      <c r="E2366" s="2"/>
      <c r="G2366" s="23"/>
    </row>
    <row r="2367" spans="1:7" customFormat="1">
      <c r="A2367" s="4">
        <v>25005</v>
      </c>
      <c r="B2367">
        <v>6.13</v>
      </c>
      <c r="C2367">
        <f>IFERROR(((VLOOKUP(A2367,'Interest Rates-10yr'!$A$9:$C$15239,2,FALSE))-B2367),C2366)</f>
        <v>-0.41000000000000014</v>
      </c>
      <c r="D2367" s="98">
        <f>AVERAGE(C$10:C2367)</f>
        <v>0.58520780322307053</v>
      </c>
      <c r="E2367" s="2"/>
      <c r="G2367" s="23"/>
    </row>
    <row r="2368" spans="1:7" customFormat="1">
      <c r="A2368" s="4">
        <v>25006</v>
      </c>
      <c r="B2368">
        <v>6</v>
      </c>
      <c r="C2368">
        <f>IFERROR(((VLOOKUP(A2368,'Interest Rates-10yr'!$A$9:$C$15239,2,FALSE))-B2368),C2367)</f>
        <v>-0.29000000000000004</v>
      </c>
      <c r="D2368" s="98">
        <f>AVERAGE(C$10:C2368)</f>
        <v>0.58483679525222565</v>
      </c>
      <c r="E2368" s="2"/>
      <c r="G2368" s="23"/>
    </row>
    <row r="2369" spans="1:7" customFormat="1">
      <c r="A2369" s="4">
        <v>25007</v>
      </c>
      <c r="B2369">
        <v>6.13</v>
      </c>
      <c r="C2369">
        <f>IFERROR(((VLOOKUP(A2369,'Interest Rates-10yr'!$A$9:$C$15239,2,FALSE))-B2369),C2368)</f>
        <v>-0.41999999999999993</v>
      </c>
      <c r="D2369" s="98">
        <f>AVERAGE(C$10:C2369)</f>
        <v>0.58441101694915265</v>
      </c>
      <c r="E2369" s="2"/>
      <c r="G2369" s="23"/>
    </row>
    <row r="2370" spans="1:7" customFormat="1">
      <c r="A2370" s="4">
        <v>25008</v>
      </c>
      <c r="B2370">
        <v>6.5</v>
      </c>
      <c r="C2370">
        <f>IFERROR(((VLOOKUP(A2370,'Interest Rates-10yr'!$A$9:$C$15239,2,FALSE))-B2370),C2369)</f>
        <v>-0.83000000000000007</v>
      </c>
      <c r="D2370" s="98">
        <f>AVERAGE(C$10:C2370)</f>
        <v>0.58381194409148685</v>
      </c>
      <c r="E2370" s="2"/>
      <c r="G2370" s="23"/>
    </row>
    <row r="2371" spans="1:7" customFormat="1">
      <c r="A2371" s="4">
        <v>25009</v>
      </c>
      <c r="B2371">
        <v>6.38</v>
      </c>
      <c r="C2371">
        <f>IFERROR(((VLOOKUP(A2371,'Interest Rates-10yr'!$A$9:$C$15239,2,FALSE))-B2371),C2370)</f>
        <v>-0.75999999999999979</v>
      </c>
      <c r="D2371" s="98">
        <f>AVERAGE(C$10:C2371)</f>
        <v>0.58324301439458104</v>
      </c>
      <c r="E2371" s="2"/>
      <c r="G2371" s="23"/>
    </row>
    <row r="2372" spans="1:7" customFormat="1">
      <c r="A2372" s="4">
        <v>25010</v>
      </c>
      <c r="B2372">
        <v>6.38</v>
      </c>
      <c r="C2372">
        <f>IFERROR(((VLOOKUP(A2372,'Interest Rates-10yr'!$A$9:$C$15239,2,FALSE))-B2372),C2371)</f>
        <v>-0.78000000000000025</v>
      </c>
      <c r="D2372" s="98">
        <f>AVERAGE(C$10:C2372)</f>
        <v>0.58266610241218808</v>
      </c>
      <c r="E2372" s="2"/>
      <c r="G2372" s="23"/>
    </row>
    <row r="2373" spans="1:7" customFormat="1">
      <c r="A2373" s="4">
        <v>25011</v>
      </c>
      <c r="B2373">
        <v>6.38</v>
      </c>
      <c r="C2373">
        <f>IFERROR(((VLOOKUP(A2373,'Interest Rates-10yr'!$A$9:$C$15239,2,FALSE))-B2373),C2372)</f>
        <v>-0.78000000000000025</v>
      </c>
      <c r="D2373" s="98">
        <f>AVERAGE(C$10:C2373)</f>
        <v>0.58208967851099847</v>
      </c>
      <c r="E2373" s="2"/>
      <c r="G2373" s="23"/>
    </row>
    <row r="2374" spans="1:7" customFormat="1">
      <c r="A2374" s="4">
        <v>25012</v>
      </c>
      <c r="B2374">
        <v>6.38</v>
      </c>
      <c r="C2374">
        <f>IFERROR(((VLOOKUP(A2374,'Interest Rates-10yr'!$A$9:$C$15239,2,FALSE))-B2374),C2373)</f>
        <v>-0.78000000000000025</v>
      </c>
      <c r="D2374" s="98">
        <f>AVERAGE(C$10:C2374)</f>
        <v>0.58151374207188178</v>
      </c>
      <c r="E2374" s="2"/>
      <c r="G2374" s="23"/>
    </row>
    <row r="2375" spans="1:7" customFormat="1">
      <c r="A2375" s="4">
        <v>25013</v>
      </c>
      <c r="B2375">
        <v>6.5</v>
      </c>
      <c r="C2375">
        <f>IFERROR(((VLOOKUP(A2375,'Interest Rates-10yr'!$A$9:$C$15239,2,FALSE))-B2375),C2374)</f>
        <v>-0.88999999999999968</v>
      </c>
      <c r="D2375" s="98">
        <f>AVERAGE(C$10:C2375)</f>
        <v>0.58089180050718525</v>
      </c>
      <c r="E2375" s="2"/>
      <c r="G2375" s="23"/>
    </row>
    <row r="2376" spans="1:7" customFormat="1">
      <c r="A2376" s="4">
        <v>25014</v>
      </c>
      <c r="B2376">
        <v>5.75</v>
      </c>
      <c r="C2376">
        <f>IFERROR(((VLOOKUP(A2376,'Interest Rates-10yr'!$A$9:$C$15239,2,FALSE))-B2376),C2375)</f>
        <v>-0.11000000000000032</v>
      </c>
      <c r="D2376" s="98">
        <f>AVERAGE(C$10:C2376)</f>
        <v>0.58059991550485868</v>
      </c>
      <c r="E2376" s="2"/>
      <c r="G2376" s="23"/>
    </row>
    <row r="2377" spans="1:7" customFormat="1">
      <c r="A2377" s="4">
        <v>25015</v>
      </c>
      <c r="B2377">
        <v>5.25</v>
      </c>
      <c r="C2377">
        <f>IFERROR(((VLOOKUP(A2377,'Interest Rates-10yr'!$A$9:$C$15239,2,FALSE))-B2377),C2376)</f>
        <v>0.38999999999999968</v>
      </c>
      <c r="D2377" s="98">
        <f>AVERAGE(C$10:C2377)</f>
        <v>0.58051942567567594</v>
      </c>
      <c r="E2377" s="2"/>
      <c r="G2377" s="23"/>
    </row>
    <row r="2378" spans="1:7" customFormat="1">
      <c r="A2378" s="4">
        <v>25016</v>
      </c>
      <c r="B2378">
        <v>6.5</v>
      </c>
      <c r="C2378">
        <f>IFERROR(((VLOOKUP(A2378,'Interest Rates-10yr'!$A$9:$C$15239,2,FALSE))-B2378),C2377)</f>
        <v>-0.84999999999999964</v>
      </c>
      <c r="D2378" s="98">
        <f>AVERAGE(C$10:C2378)</f>
        <v>0.57991557619248657</v>
      </c>
      <c r="E2378" s="2"/>
      <c r="G2378" s="23"/>
    </row>
    <row r="2379" spans="1:7" customFormat="1">
      <c r="A2379" s="4">
        <v>25017</v>
      </c>
      <c r="B2379">
        <v>5.5</v>
      </c>
      <c r="C2379">
        <f>IFERROR(((VLOOKUP(A2379,'Interest Rates-10yr'!$A$9:$C$15239,2,FALSE))-B2379),C2378)</f>
        <v>0.13999999999999968</v>
      </c>
      <c r="D2379" s="98">
        <f>AVERAGE(C$10:C2379)</f>
        <v>0.57972995780590753</v>
      </c>
      <c r="E2379" s="2"/>
      <c r="G2379" s="23"/>
    </row>
    <row r="2380" spans="1:7" customFormat="1">
      <c r="A2380" s="4">
        <v>25018</v>
      </c>
      <c r="B2380">
        <v>5.5</v>
      </c>
      <c r="C2380">
        <f>IFERROR(((VLOOKUP(A2380,'Interest Rates-10yr'!$A$9:$C$15239,2,FALSE))-B2380),C2379)</f>
        <v>0.13999999999999968</v>
      </c>
      <c r="D2380" s="98">
        <f>AVERAGE(C$10:C2380)</f>
        <v>0.57954449599325208</v>
      </c>
      <c r="E2380" s="2"/>
      <c r="G2380" s="23"/>
    </row>
    <row r="2381" spans="1:7" customFormat="1">
      <c r="A2381" s="4">
        <v>25019</v>
      </c>
      <c r="B2381">
        <v>5.5</v>
      </c>
      <c r="C2381">
        <f>IFERROR(((VLOOKUP(A2381,'Interest Rates-10yr'!$A$9:$C$15239,2,FALSE))-B2381),C2380)</f>
        <v>0.13999999999999968</v>
      </c>
      <c r="D2381" s="98">
        <f>AVERAGE(C$10:C2381)</f>
        <v>0.57935919055649276</v>
      </c>
      <c r="E2381" s="2"/>
      <c r="G2381" s="23"/>
    </row>
    <row r="2382" spans="1:7" customFormat="1">
      <c r="A2382" s="4">
        <v>25020</v>
      </c>
      <c r="B2382">
        <v>6.13</v>
      </c>
      <c r="C2382">
        <f>IFERROR(((VLOOKUP(A2382,'Interest Rates-10yr'!$A$9:$C$15239,2,FALSE))-B2382),C2381)</f>
        <v>-0.50999999999999979</v>
      </c>
      <c r="D2382" s="98">
        <f>AVERAGE(C$10:C2382)</f>
        <v>0.57890012642225075</v>
      </c>
      <c r="E2382" s="2"/>
      <c r="G2382" s="23"/>
    </row>
    <row r="2383" spans="1:7" customFormat="1">
      <c r="A2383" s="4">
        <v>25021</v>
      </c>
      <c r="B2383">
        <v>5.5</v>
      </c>
      <c r="C2383">
        <f>IFERROR(((VLOOKUP(A2383,'Interest Rates-10yr'!$A$9:$C$15239,2,FALSE))-B2383),C2382)</f>
        <v>8.0000000000000071E-2</v>
      </c>
      <c r="D2383" s="98">
        <f>AVERAGE(C$10:C2383)</f>
        <v>0.57868997472620087</v>
      </c>
      <c r="E2383" s="2"/>
      <c r="G2383" s="23"/>
    </row>
    <row r="2384" spans="1:7" customFormat="1">
      <c r="A2384" s="4">
        <v>25022</v>
      </c>
      <c r="B2384">
        <v>5.5</v>
      </c>
      <c r="C2384">
        <f>IFERROR(((VLOOKUP(A2384,'Interest Rates-10yr'!$A$9:$C$15239,2,FALSE))-B2384),C2383)</f>
        <v>7.0000000000000284E-2</v>
      </c>
      <c r="D2384" s="98">
        <f>AVERAGE(C$10:C2384)</f>
        <v>0.5784757894736845</v>
      </c>
      <c r="E2384" s="2"/>
      <c r="G2384" s="23"/>
    </row>
    <row r="2385" spans="1:7" customFormat="1">
      <c r="A2385" s="4">
        <v>25023</v>
      </c>
      <c r="B2385">
        <v>5.5</v>
      </c>
      <c r="C2385">
        <f>IFERROR(((VLOOKUP(A2385,'Interest Rates-10yr'!$A$9:$C$15239,2,FALSE))-B2385),C2384)</f>
        <v>7.0000000000000284E-2</v>
      </c>
      <c r="D2385" s="98">
        <f>AVERAGE(C$10:C2385)</f>
        <v>0.57826178451178478</v>
      </c>
      <c r="E2385" s="2"/>
      <c r="G2385" s="23"/>
    </row>
    <row r="2386" spans="1:7" customFormat="1">
      <c r="A2386" s="4">
        <v>25024</v>
      </c>
      <c r="B2386">
        <v>6</v>
      </c>
      <c r="C2386">
        <f>IFERROR(((VLOOKUP(A2386,'Interest Rates-10yr'!$A$9:$C$15239,2,FALSE))-B2386),C2385)</f>
        <v>-0.44000000000000039</v>
      </c>
      <c r="D2386" s="98">
        <f>AVERAGE(C$10:C2386)</f>
        <v>0.57783340344972678</v>
      </c>
      <c r="E2386" s="2"/>
      <c r="G2386" s="23"/>
    </row>
    <row r="2387" spans="1:7" customFormat="1">
      <c r="A2387" s="4">
        <v>25025</v>
      </c>
      <c r="B2387">
        <v>6</v>
      </c>
      <c r="C2387">
        <f>IFERROR(((VLOOKUP(A2387,'Interest Rates-10yr'!$A$9:$C$15239,2,FALSE))-B2387),C2386)</f>
        <v>-0.44000000000000039</v>
      </c>
      <c r="D2387" s="98">
        <f>AVERAGE(C$10:C2387)</f>
        <v>0.57740538267451669</v>
      </c>
      <c r="E2387" s="2"/>
      <c r="G2387" s="23"/>
    </row>
    <row r="2388" spans="1:7" customFormat="1">
      <c r="A2388" s="4">
        <v>25026</v>
      </c>
      <c r="B2388">
        <v>6</v>
      </c>
      <c r="C2388">
        <f>IFERROR(((VLOOKUP(A2388,'Interest Rates-10yr'!$A$9:$C$15239,2,FALSE))-B2388),C2387)</f>
        <v>-0.44000000000000039</v>
      </c>
      <c r="D2388" s="98">
        <f>AVERAGE(C$10:C2388)</f>
        <v>0.57697772173182038</v>
      </c>
      <c r="E2388" s="2"/>
      <c r="G2388" s="23"/>
    </row>
    <row r="2389" spans="1:7" customFormat="1">
      <c r="A2389" s="4">
        <v>25027</v>
      </c>
      <c r="B2389">
        <v>6</v>
      </c>
      <c r="C2389">
        <f>IFERROR(((VLOOKUP(A2389,'Interest Rates-10yr'!$A$9:$C$15239,2,FALSE))-B2389),C2388)</f>
        <v>-0.46999999999999975</v>
      </c>
      <c r="D2389" s="98">
        <f>AVERAGE(C$10:C2389)</f>
        <v>0.57653781512605062</v>
      </c>
      <c r="E2389" s="2"/>
      <c r="G2389" s="23"/>
    </row>
    <row r="2390" spans="1:7" customFormat="1">
      <c r="A2390" s="4">
        <v>25028</v>
      </c>
      <c r="B2390">
        <v>6.13</v>
      </c>
      <c r="C2390">
        <f>IFERROR(((VLOOKUP(A2390,'Interest Rates-10yr'!$A$9:$C$15239,2,FALSE))-B2390),C2389)</f>
        <v>-0.62000000000000011</v>
      </c>
      <c r="D2390" s="98">
        <f>AVERAGE(C$10:C2390)</f>
        <v>0.57603527929441434</v>
      </c>
      <c r="E2390" s="2"/>
      <c r="G2390" s="23"/>
    </row>
    <row r="2391" spans="1:7" customFormat="1">
      <c r="A2391" s="4">
        <v>25029</v>
      </c>
      <c r="B2391">
        <v>6</v>
      </c>
      <c r="C2391">
        <f>IFERROR(((VLOOKUP(A2391,'Interest Rates-10yr'!$A$9:$C$15239,2,FALSE))-B2391),C2390)</f>
        <v>-0.48000000000000043</v>
      </c>
      <c r="D2391" s="98">
        <f>AVERAGE(C$10:C2391)</f>
        <v>0.57559193954659971</v>
      </c>
      <c r="E2391" s="2"/>
      <c r="G2391" s="23"/>
    </row>
    <row r="2392" spans="1:7" customFormat="1">
      <c r="A2392" s="4">
        <v>25030</v>
      </c>
      <c r="B2392">
        <v>6</v>
      </c>
      <c r="C2392">
        <f>IFERROR(((VLOOKUP(A2392,'Interest Rates-10yr'!$A$9:$C$15239,2,FALSE))-B2392),C2391)</f>
        <v>-0.48000000000000043</v>
      </c>
      <c r="D2392" s="98">
        <f>AVERAGE(C$10:C2392)</f>
        <v>0.5751489718841799</v>
      </c>
      <c r="E2392" s="2"/>
      <c r="G2392" s="23"/>
    </row>
    <row r="2393" spans="1:7" customFormat="1">
      <c r="A2393" s="4">
        <v>25031</v>
      </c>
      <c r="B2393">
        <v>6</v>
      </c>
      <c r="C2393">
        <f>IFERROR(((VLOOKUP(A2393,'Interest Rates-10yr'!$A$9:$C$15239,2,FALSE))-B2393),C2392)</f>
        <v>-0.46999999999999975</v>
      </c>
      <c r="D2393" s="98">
        <f>AVERAGE(C$10:C2393)</f>
        <v>0.5747105704697989</v>
      </c>
      <c r="E2393" s="2"/>
      <c r="G2393" s="23"/>
    </row>
    <row r="2394" spans="1:7" customFormat="1">
      <c r="A2394" s="4">
        <v>25032</v>
      </c>
      <c r="B2394">
        <v>6</v>
      </c>
      <c r="C2394">
        <f>IFERROR(((VLOOKUP(A2394,'Interest Rates-10yr'!$A$9:$C$15239,2,FALSE))-B2394),C2393)</f>
        <v>-0.46999999999999975</v>
      </c>
      <c r="D2394" s="98">
        <f>AVERAGE(C$10:C2394)</f>
        <v>0.57427253668763123</v>
      </c>
      <c r="E2394" s="2"/>
      <c r="G2394" s="23"/>
    </row>
    <row r="2395" spans="1:7" customFormat="1">
      <c r="A2395" s="4">
        <v>25033</v>
      </c>
      <c r="B2395">
        <v>6</v>
      </c>
      <c r="C2395">
        <f>IFERROR(((VLOOKUP(A2395,'Interest Rates-10yr'!$A$9:$C$15239,2,FALSE))-B2395),C2394)</f>
        <v>-0.46999999999999975</v>
      </c>
      <c r="D2395" s="98">
        <f>AVERAGE(C$10:C2395)</f>
        <v>0.57383487007544032</v>
      </c>
      <c r="E2395" s="2"/>
      <c r="G2395" s="23"/>
    </row>
    <row r="2396" spans="1:7" customFormat="1">
      <c r="A2396" s="4">
        <v>25034</v>
      </c>
      <c r="B2396">
        <v>6.25</v>
      </c>
      <c r="C2396">
        <f>IFERROR(((VLOOKUP(A2396,'Interest Rates-10yr'!$A$9:$C$15239,2,FALSE))-B2396),C2395)</f>
        <v>-0.69000000000000039</v>
      </c>
      <c r="D2396" s="98">
        <f>AVERAGE(C$10:C2396)</f>
        <v>0.57330540427314636</v>
      </c>
      <c r="E2396" s="2"/>
      <c r="G2396" s="23"/>
    </row>
    <row r="2397" spans="1:7" customFormat="1">
      <c r="A2397" s="4">
        <v>25035</v>
      </c>
      <c r="B2397">
        <v>6.38</v>
      </c>
      <c r="C2397">
        <f>IFERROR(((VLOOKUP(A2397,'Interest Rates-10yr'!$A$9:$C$15239,2,FALSE))-B2397),C2396)</f>
        <v>-0.80999999999999961</v>
      </c>
      <c r="D2397" s="98">
        <f>AVERAGE(C$10:C2397)</f>
        <v>0.57272613065326661</v>
      </c>
      <c r="E2397" s="2"/>
      <c r="G2397" s="23"/>
    </row>
    <row r="2398" spans="1:7" customFormat="1">
      <c r="A2398" s="4">
        <v>25036</v>
      </c>
      <c r="B2398">
        <v>6.25</v>
      </c>
      <c r="C2398">
        <f>IFERROR(((VLOOKUP(A2398,'Interest Rates-10yr'!$A$9:$C$15239,2,FALSE))-B2398),C2397)</f>
        <v>-0.70000000000000018</v>
      </c>
      <c r="D2398" s="98">
        <f>AVERAGE(C$10:C2398)</f>
        <v>0.57219338635412331</v>
      </c>
      <c r="E2398" s="2"/>
      <c r="G2398" s="23"/>
    </row>
    <row r="2399" spans="1:7" customFormat="1">
      <c r="A2399" s="4">
        <v>25037</v>
      </c>
      <c r="B2399">
        <v>6.13</v>
      </c>
      <c r="C2399">
        <f>IFERROR(((VLOOKUP(A2399,'Interest Rates-10yr'!$A$9:$C$15239,2,FALSE))-B2399),C2398)</f>
        <v>-0.57000000000000028</v>
      </c>
      <c r="D2399" s="98">
        <f>AVERAGE(C$10:C2399)</f>
        <v>0.57171548117154836</v>
      </c>
      <c r="E2399" s="2"/>
      <c r="G2399" s="23"/>
    </row>
    <row r="2400" spans="1:7" customFormat="1">
      <c r="A2400" s="4">
        <v>25038</v>
      </c>
      <c r="B2400">
        <v>6.13</v>
      </c>
      <c r="C2400">
        <f>IFERROR(((VLOOKUP(A2400,'Interest Rates-10yr'!$A$9:$C$15239,2,FALSE))-B2400),C2399)</f>
        <v>-0.59999999999999964</v>
      </c>
      <c r="D2400" s="98">
        <f>AVERAGE(C$10:C2400)</f>
        <v>0.57122542869092452</v>
      </c>
      <c r="E2400" s="2"/>
      <c r="G2400" s="23"/>
    </row>
    <row r="2401" spans="1:7" customFormat="1">
      <c r="A2401" s="4">
        <v>25039</v>
      </c>
      <c r="B2401">
        <v>6.13</v>
      </c>
      <c r="C2401">
        <f>IFERROR(((VLOOKUP(A2401,'Interest Rates-10yr'!$A$9:$C$15239,2,FALSE))-B2401),C2400)</f>
        <v>-0.59999999999999964</v>
      </c>
      <c r="D2401" s="98">
        <f>AVERAGE(C$10:C2401)</f>
        <v>0.57073578595317753</v>
      </c>
      <c r="E2401" s="2"/>
      <c r="G2401" s="23"/>
    </row>
    <row r="2402" spans="1:7" customFormat="1">
      <c r="A2402" s="4">
        <v>25040</v>
      </c>
      <c r="B2402">
        <v>6.13</v>
      </c>
      <c r="C2402">
        <f>IFERROR(((VLOOKUP(A2402,'Interest Rates-10yr'!$A$9:$C$15239,2,FALSE))-B2402),C2401)</f>
        <v>-0.59999999999999964</v>
      </c>
      <c r="D2402" s="98">
        <f>AVERAGE(C$10:C2402)</f>
        <v>0.57024655244463052</v>
      </c>
      <c r="E2402" s="2"/>
      <c r="G2402" s="23"/>
    </row>
    <row r="2403" spans="1:7" customFormat="1">
      <c r="A2403" s="4">
        <v>25041</v>
      </c>
      <c r="B2403">
        <v>6.13</v>
      </c>
      <c r="C2403">
        <f>IFERROR(((VLOOKUP(A2403,'Interest Rates-10yr'!$A$9:$C$15239,2,FALSE))-B2403),C2402)</f>
        <v>-0.67999999999999972</v>
      </c>
      <c r="D2403" s="98">
        <f>AVERAGE(C$10:C2403)</f>
        <v>0.56972431077694263</v>
      </c>
      <c r="E2403" s="2"/>
      <c r="G2403" s="23"/>
    </row>
    <row r="2404" spans="1:7" customFormat="1">
      <c r="A2404" s="4">
        <v>25042</v>
      </c>
      <c r="B2404">
        <v>6</v>
      </c>
      <c r="C2404">
        <f>IFERROR(((VLOOKUP(A2404,'Interest Rates-10yr'!$A$9:$C$15239,2,FALSE))-B2404),C2403)</f>
        <v>-0.62000000000000011</v>
      </c>
      <c r="D2404" s="98">
        <f>AVERAGE(C$10:C2404)</f>
        <v>0.56922755741127384</v>
      </c>
      <c r="E2404" s="2"/>
      <c r="G2404" s="23"/>
    </row>
    <row r="2405" spans="1:7" customFormat="1">
      <c r="A2405" s="4">
        <v>25043</v>
      </c>
      <c r="B2405">
        <v>6.13</v>
      </c>
      <c r="C2405">
        <f>IFERROR(((VLOOKUP(A2405,'Interest Rates-10yr'!$A$9:$C$15239,2,FALSE))-B2405),C2404)</f>
        <v>-0.74000000000000021</v>
      </c>
      <c r="D2405" s="98">
        <f>AVERAGE(C$10:C2405)</f>
        <v>0.568681135225376</v>
      </c>
      <c r="E2405" s="2"/>
      <c r="G2405" s="23"/>
    </row>
    <row r="2406" spans="1:7" customFormat="1">
      <c r="A2406" s="4">
        <v>25044</v>
      </c>
      <c r="B2406">
        <v>6.13</v>
      </c>
      <c r="C2406">
        <f>IFERROR(((VLOOKUP(A2406,'Interest Rates-10yr'!$A$9:$C$15239,2,FALSE))-B2406),C2405)</f>
        <v>-0.75999999999999979</v>
      </c>
      <c r="D2406" s="98">
        <f>AVERAGE(C$10:C2406)</f>
        <v>0.56812682519816471</v>
      </c>
      <c r="E2406" s="2"/>
      <c r="G2406" s="23"/>
    </row>
    <row r="2407" spans="1:7" customFormat="1">
      <c r="A2407" s="4">
        <v>25045</v>
      </c>
      <c r="B2407">
        <v>6.13</v>
      </c>
      <c r="C2407">
        <f>IFERROR(((VLOOKUP(A2407,'Interest Rates-10yr'!$A$9:$C$15239,2,FALSE))-B2407),C2406)</f>
        <v>-0.74000000000000021</v>
      </c>
      <c r="D2407" s="98">
        <f>AVERAGE(C$10:C2407)</f>
        <v>0.56758131776480436</v>
      </c>
      <c r="E2407" s="2"/>
      <c r="G2407" s="23"/>
    </row>
    <row r="2408" spans="1:7" customFormat="1">
      <c r="A2408" s="4">
        <v>25046</v>
      </c>
      <c r="B2408">
        <v>6.13</v>
      </c>
      <c r="C2408">
        <f>IFERROR(((VLOOKUP(A2408,'Interest Rates-10yr'!$A$9:$C$15239,2,FALSE))-B2408),C2407)</f>
        <v>-0.74000000000000021</v>
      </c>
      <c r="D2408" s="98">
        <f>AVERAGE(C$10:C2408)</f>
        <v>0.56703626511046301</v>
      </c>
      <c r="E2408" s="2"/>
      <c r="G2408" s="23"/>
    </row>
    <row r="2409" spans="1:7" customFormat="1">
      <c r="A2409" s="4">
        <v>25047</v>
      </c>
      <c r="B2409">
        <v>6.13</v>
      </c>
      <c r="C2409">
        <f>IFERROR(((VLOOKUP(A2409,'Interest Rates-10yr'!$A$9:$C$15239,2,FALSE))-B2409),C2408)</f>
        <v>-0.74000000000000021</v>
      </c>
      <c r="D2409" s="98">
        <f>AVERAGE(C$10:C2409)</f>
        <v>0.56649166666666706</v>
      </c>
      <c r="E2409" s="2"/>
      <c r="G2409" s="23"/>
    </row>
    <row r="2410" spans="1:7" customFormat="1">
      <c r="A2410" s="4">
        <v>25048</v>
      </c>
      <c r="B2410">
        <v>6</v>
      </c>
      <c r="C2410">
        <f>IFERROR(((VLOOKUP(A2410,'Interest Rates-10yr'!$A$9:$C$15239,2,FALSE))-B2410),C2409)</f>
        <v>-0.58999999999999986</v>
      </c>
      <c r="D2410" s="98">
        <f>AVERAGE(C$10:C2410)</f>
        <v>0.56600999583506906</v>
      </c>
      <c r="E2410" s="2"/>
      <c r="G2410" s="23"/>
    </row>
    <row r="2411" spans="1:7" customFormat="1">
      <c r="A2411" s="4">
        <v>25049</v>
      </c>
      <c r="B2411">
        <v>5.88</v>
      </c>
      <c r="C2411">
        <f>IFERROR(((VLOOKUP(A2411,'Interest Rates-10yr'!$A$9:$C$15239,2,FALSE))-B2411),C2410)</f>
        <v>-0.46999999999999975</v>
      </c>
      <c r="D2411" s="98">
        <f>AVERAGE(C$10:C2411)</f>
        <v>0.56557868442964232</v>
      </c>
      <c r="E2411" s="2"/>
      <c r="G2411" s="23"/>
    </row>
    <row r="2412" spans="1:7" customFormat="1">
      <c r="A2412" s="4">
        <v>25050</v>
      </c>
      <c r="B2412">
        <v>6</v>
      </c>
      <c r="C2412">
        <f>IFERROR(((VLOOKUP(A2412,'Interest Rates-10yr'!$A$9:$C$15239,2,FALSE))-B2412),C2411)</f>
        <v>-0.61000000000000032</v>
      </c>
      <c r="D2412" s="98">
        <f>AVERAGE(C$10:C2412)</f>
        <v>0.56508947149396627</v>
      </c>
      <c r="E2412" s="2"/>
      <c r="G2412" s="23"/>
    </row>
    <row r="2413" spans="1:7" customFormat="1">
      <c r="A2413" s="4">
        <v>25051</v>
      </c>
      <c r="B2413">
        <v>6</v>
      </c>
      <c r="C2413">
        <f>IFERROR(((VLOOKUP(A2413,'Interest Rates-10yr'!$A$9:$C$15239,2,FALSE))-B2413),C2412)</f>
        <v>-0.62000000000000011</v>
      </c>
      <c r="D2413" s="98">
        <f>AVERAGE(C$10:C2413)</f>
        <v>0.56459650582362775</v>
      </c>
      <c r="E2413" s="2"/>
      <c r="G2413" s="23"/>
    </row>
    <row r="2414" spans="1:7" customFormat="1">
      <c r="A2414" s="4">
        <v>25052</v>
      </c>
      <c r="B2414">
        <v>6.13</v>
      </c>
      <c r="C2414">
        <f>IFERROR(((VLOOKUP(A2414,'Interest Rates-10yr'!$A$9:$C$15239,2,FALSE))-B2414),C2413)</f>
        <v>-0.79</v>
      </c>
      <c r="D2414" s="98">
        <f>AVERAGE(C$10:C2414)</f>
        <v>0.56403326403326448</v>
      </c>
      <c r="E2414" s="2"/>
      <c r="G2414" s="23"/>
    </row>
    <row r="2415" spans="1:7" customFormat="1">
      <c r="A2415" s="4">
        <v>25053</v>
      </c>
      <c r="B2415">
        <v>6.13</v>
      </c>
      <c r="C2415">
        <f>IFERROR(((VLOOKUP(A2415,'Interest Rates-10yr'!$A$9:$C$15239,2,FALSE))-B2415),C2414)</f>
        <v>-0.79</v>
      </c>
      <c r="D2415" s="98">
        <f>AVERAGE(C$10:C2415)</f>
        <v>0.56347049044056574</v>
      </c>
      <c r="E2415" s="2"/>
      <c r="G2415" s="23"/>
    </row>
    <row r="2416" spans="1:7" customFormat="1">
      <c r="A2416" s="4">
        <v>25054</v>
      </c>
      <c r="B2416">
        <v>6.13</v>
      </c>
      <c r="C2416">
        <f>IFERROR(((VLOOKUP(A2416,'Interest Rates-10yr'!$A$9:$C$15239,2,FALSE))-B2416),C2415)</f>
        <v>-0.79</v>
      </c>
      <c r="D2416" s="98">
        <f>AVERAGE(C$10:C2416)</f>
        <v>0.56290818446198643</v>
      </c>
      <c r="E2416" s="2"/>
      <c r="G2416" s="23"/>
    </row>
    <row r="2417" spans="1:7" customFormat="1">
      <c r="A2417" s="4">
        <v>25055</v>
      </c>
      <c r="B2417">
        <v>6.13</v>
      </c>
      <c r="C2417">
        <f>IFERROR(((VLOOKUP(A2417,'Interest Rates-10yr'!$A$9:$C$15239,2,FALSE))-B2417),C2416)</f>
        <v>-0.75999999999999979</v>
      </c>
      <c r="D2417" s="98">
        <f>AVERAGE(C$10:C2417)</f>
        <v>0.56235880398671145</v>
      </c>
      <c r="E2417" s="2"/>
      <c r="G2417" s="23"/>
    </row>
    <row r="2418" spans="1:7" customFormat="1">
      <c r="A2418" s="4">
        <v>25056</v>
      </c>
      <c r="B2418">
        <v>6.25</v>
      </c>
      <c r="C2418">
        <f>IFERROR(((VLOOKUP(A2418,'Interest Rates-10yr'!$A$9:$C$15239,2,FALSE))-B2418),C2417)</f>
        <v>-0.87000000000000011</v>
      </c>
      <c r="D2418" s="98">
        <f>AVERAGE(C$10:C2418)</f>
        <v>0.56176421751764272</v>
      </c>
      <c r="E2418" s="2"/>
      <c r="G2418" s="23"/>
    </row>
    <row r="2419" spans="1:7" customFormat="1">
      <c r="A2419" s="4">
        <v>25057</v>
      </c>
      <c r="B2419">
        <v>6</v>
      </c>
      <c r="C2419">
        <f>IFERROR(((VLOOKUP(A2419,'Interest Rates-10yr'!$A$9:$C$15239,2,FALSE))-B2419),C2418)</f>
        <v>-0.63999999999999968</v>
      </c>
      <c r="D2419" s="98">
        <f>AVERAGE(C$10:C2419)</f>
        <v>0.56126556016597562</v>
      </c>
      <c r="E2419" s="2"/>
      <c r="G2419" s="23"/>
    </row>
    <row r="2420" spans="1:7" customFormat="1">
      <c r="A2420" s="4">
        <v>25058</v>
      </c>
      <c r="B2420">
        <v>6.13</v>
      </c>
      <c r="C2420">
        <f>IFERROR(((VLOOKUP(A2420,'Interest Rates-10yr'!$A$9:$C$15239,2,FALSE))-B2420),C2419)</f>
        <v>-0.75999999999999979</v>
      </c>
      <c r="D2420" s="98">
        <f>AVERAGE(C$10:C2420)</f>
        <v>0.56071754458730871</v>
      </c>
      <c r="E2420" s="2"/>
      <c r="G2420" s="23"/>
    </row>
    <row r="2421" spans="1:7" customFormat="1">
      <c r="A2421" s="4">
        <v>25059</v>
      </c>
      <c r="B2421">
        <v>6.13</v>
      </c>
      <c r="C2421">
        <f>IFERROR(((VLOOKUP(A2421,'Interest Rates-10yr'!$A$9:$C$15239,2,FALSE))-B2421),C2420)</f>
        <v>-0.74000000000000021</v>
      </c>
      <c r="D2421" s="98">
        <f>AVERAGE(C$10:C2421)</f>
        <v>0.56017827529021613</v>
      </c>
      <c r="E2421" s="2"/>
      <c r="G2421" s="23"/>
    </row>
    <row r="2422" spans="1:7" customFormat="1">
      <c r="A2422" s="4">
        <v>25060</v>
      </c>
      <c r="B2422">
        <v>6.13</v>
      </c>
      <c r="C2422">
        <f>IFERROR(((VLOOKUP(A2422,'Interest Rates-10yr'!$A$9:$C$15239,2,FALSE))-B2422),C2421)</f>
        <v>-0.74000000000000021</v>
      </c>
      <c r="D2422" s="98">
        <f>AVERAGE(C$10:C2422)</f>
        <v>0.55963945296311701</v>
      </c>
      <c r="E2422" s="2"/>
      <c r="G2422" s="23"/>
    </row>
    <row r="2423" spans="1:7" customFormat="1">
      <c r="A2423" s="4">
        <v>25061</v>
      </c>
      <c r="B2423">
        <v>6.13</v>
      </c>
      <c r="C2423">
        <f>IFERROR(((VLOOKUP(A2423,'Interest Rates-10yr'!$A$9:$C$15239,2,FALSE))-B2423),C2422)</f>
        <v>-0.74000000000000021</v>
      </c>
      <c r="D2423" s="98">
        <f>AVERAGE(C$10:C2423)</f>
        <v>0.55910107705053902</v>
      </c>
      <c r="E2423" s="2"/>
      <c r="G2423" s="23"/>
    </row>
    <row r="2424" spans="1:7" customFormat="1">
      <c r="A2424" s="4">
        <v>25062</v>
      </c>
      <c r="B2424">
        <v>6.13</v>
      </c>
      <c r="C2424">
        <f>IFERROR(((VLOOKUP(A2424,'Interest Rates-10yr'!$A$9:$C$15239,2,FALSE))-B2424),C2423)</f>
        <v>-0.71</v>
      </c>
      <c r="D2424" s="98">
        <f>AVERAGE(C$10:C2424)</f>
        <v>0.55857556935817854</v>
      </c>
      <c r="E2424" s="2"/>
      <c r="G2424" s="23"/>
    </row>
    <row r="2425" spans="1:7" customFormat="1">
      <c r="A2425" s="4">
        <v>25063</v>
      </c>
      <c r="B2425">
        <v>6.25</v>
      </c>
      <c r="C2425">
        <f>IFERROR(((VLOOKUP(A2425,'Interest Rates-10yr'!$A$9:$C$15239,2,FALSE))-B2425),C2424)</f>
        <v>-0.82000000000000028</v>
      </c>
      <c r="D2425" s="98">
        <f>AVERAGE(C$10:C2425)</f>
        <v>0.55800496688741774</v>
      </c>
      <c r="E2425" s="2"/>
      <c r="G2425" s="23"/>
    </row>
    <row r="2426" spans="1:7" customFormat="1">
      <c r="A2426" s="4">
        <v>25064</v>
      </c>
      <c r="B2426">
        <v>6</v>
      </c>
      <c r="C2426">
        <f>IFERROR(((VLOOKUP(A2426,'Interest Rates-10yr'!$A$9:$C$15239,2,FALSE))-B2426),C2425)</f>
        <v>-0.57000000000000028</v>
      </c>
      <c r="D2426" s="98">
        <f>AVERAGE(C$10:C2426)</f>
        <v>0.55753827058336836</v>
      </c>
      <c r="E2426" s="2"/>
      <c r="G2426" s="23"/>
    </row>
    <row r="2427" spans="1:7" customFormat="1">
      <c r="A2427" s="4">
        <v>25065</v>
      </c>
      <c r="B2427">
        <v>6.13</v>
      </c>
      <c r="C2427">
        <f>IFERROR(((VLOOKUP(A2427,'Interest Rates-10yr'!$A$9:$C$15239,2,FALSE))-B2427),C2426)</f>
        <v>-0.67999999999999972</v>
      </c>
      <c r="D2427" s="98">
        <f>AVERAGE(C$10:C2427)</f>
        <v>0.55702646815550094</v>
      </c>
      <c r="E2427" s="2"/>
      <c r="G2427" s="23"/>
    </row>
    <row r="2428" spans="1:7" customFormat="1">
      <c r="A2428" s="4">
        <v>25066</v>
      </c>
      <c r="B2428">
        <v>6.13</v>
      </c>
      <c r="C2428">
        <f>IFERROR(((VLOOKUP(A2428,'Interest Rates-10yr'!$A$9:$C$15239,2,FALSE))-B2428),C2427)</f>
        <v>-0.71</v>
      </c>
      <c r="D2428" s="98">
        <f>AVERAGE(C$10:C2428)</f>
        <v>0.55650268706076944</v>
      </c>
      <c r="E2428" s="2"/>
      <c r="G2428" s="23"/>
    </row>
    <row r="2429" spans="1:7" customFormat="1">
      <c r="A2429" s="4">
        <v>25067</v>
      </c>
      <c r="B2429">
        <v>6.13</v>
      </c>
      <c r="C2429">
        <f>IFERROR(((VLOOKUP(A2429,'Interest Rates-10yr'!$A$9:$C$15239,2,FALSE))-B2429),C2428)</f>
        <v>-0.71</v>
      </c>
      <c r="D2429" s="98">
        <f>AVERAGE(C$10:C2429)</f>
        <v>0.55597933884297568</v>
      </c>
      <c r="E2429" s="2"/>
      <c r="G2429" s="23"/>
    </row>
    <row r="2430" spans="1:7" customFormat="1">
      <c r="A2430" s="4">
        <v>25068</v>
      </c>
      <c r="B2430">
        <v>6.13</v>
      </c>
      <c r="C2430">
        <f>IFERROR(((VLOOKUP(A2430,'Interest Rates-10yr'!$A$9:$C$15239,2,FALSE))-B2430),C2429)</f>
        <v>-0.71</v>
      </c>
      <c r="D2430" s="98">
        <f>AVERAGE(C$10:C2430)</f>
        <v>0.55545642296571707</v>
      </c>
      <c r="E2430" s="2"/>
      <c r="G2430" s="23"/>
    </row>
    <row r="2431" spans="1:7" customFormat="1">
      <c r="A2431" s="4">
        <v>25069</v>
      </c>
      <c r="B2431">
        <v>6</v>
      </c>
      <c r="C2431">
        <f>IFERROR(((VLOOKUP(A2431,'Interest Rates-10yr'!$A$9:$C$15239,2,FALSE))-B2431),C2430)</f>
        <v>-0.57000000000000028</v>
      </c>
      <c r="D2431" s="98">
        <f>AVERAGE(C$10:C2431)</f>
        <v>0.55499174236168503</v>
      </c>
      <c r="E2431" s="2"/>
      <c r="G2431" s="23"/>
    </row>
    <row r="2432" spans="1:7" customFormat="1">
      <c r="A2432" s="4">
        <v>25070</v>
      </c>
      <c r="B2432">
        <v>6</v>
      </c>
      <c r="C2432">
        <f>IFERROR(((VLOOKUP(A2432,'Interest Rates-10yr'!$A$9:$C$15239,2,FALSE))-B2432),C2431)</f>
        <v>-0.57000000000000028</v>
      </c>
      <c r="D2432" s="98">
        <f>AVERAGE(C$10:C2432)</f>
        <v>0.55452744531572484</v>
      </c>
      <c r="E2432" s="2"/>
      <c r="G2432" s="23"/>
    </row>
    <row r="2433" spans="1:7" customFormat="1">
      <c r="A2433" s="4">
        <v>25071</v>
      </c>
      <c r="B2433">
        <v>5.88</v>
      </c>
      <c r="C2433">
        <f>IFERROR(((VLOOKUP(A2433,'Interest Rates-10yr'!$A$9:$C$15239,2,FALSE))-B2433),C2432)</f>
        <v>-0.41999999999999993</v>
      </c>
      <c r="D2433" s="98">
        <f>AVERAGE(C$10:C2433)</f>
        <v>0.55412541254125458</v>
      </c>
      <c r="E2433" s="2"/>
      <c r="G2433" s="23"/>
    </row>
    <row r="2434" spans="1:7" customFormat="1">
      <c r="A2434" s="4">
        <v>25072</v>
      </c>
      <c r="B2434">
        <v>6</v>
      </c>
      <c r="C2434">
        <f>IFERROR(((VLOOKUP(A2434,'Interest Rates-10yr'!$A$9:$C$15239,2,FALSE))-B2434),C2433)</f>
        <v>-0.5</v>
      </c>
      <c r="D2434" s="98">
        <f>AVERAGE(C$10:C2434)</f>
        <v>0.55369072164948507</v>
      </c>
      <c r="E2434" s="2"/>
      <c r="G2434" s="23"/>
    </row>
    <row r="2435" spans="1:7" customFormat="1">
      <c r="A2435" s="4">
        <v>25073</v>
      </c>
      <c r="B2435">
        <v>5.88</v>
      </c>
      <c r="C2435">
        <f>IFERROR(((VLOOKUP(A2435,'Interest Rates-10yr'!$A$9:$C$15239,2,FALSE))-B2435),C2434)</f>
        <v>-0.41000000000000014</v>
      </c>
      <c r="D2435" s="98">
        <f>AVERAGE(C$10:C2435)</f>
        <v>0.55329348722176463</v>
      </c>
      <c r="E2435" s="2"/>
      <c r="G2435" s="23"/>
    </row>
    <row r="2436" spans="1:7" customFormat="1">
      <c r="A2436" s="4">
        <v>25074</v>
      </c>
      <c r="B2436">
        <v>5.88</v>
      </c>
      <c r="C2436">
        <f>IFERROR(((VLOOKUP(A2436,'Interest Rates-10yr'!$A$9:$C$15239,2,FALSE))-B2436),C2435)</f>
        <v>-0.41000000000000014</v>
      </c>
      <c r="D2436" s="98">
        <f>AVERAGE(C$10:C2436)</f>
        <v>0.55289658014009102</v>
      </c>
      <c r="E2436" s="2"/>
      <c r="G2436" s="23"/>
    </row>
    <row r="2437" spans="1:7" customFormat="1">
      <c r="A2437" s="4">
        <v>25075</v>
      </c>
      <c r="B2437">
        <v>5.88</v>
      </c>
      <c r="C2437">
        <f>IFERROR(((VLOOKUP(A2437,'Interest Rates-10yr'!$A$9:$C$15239,2,FALSE))-B2437),C2436)</f>
        <v>-0.41000000000000014</v>
      </c>
      <c r="D2437" s="98">
        <f>AVERAGE(C$10:C2437)</f>
        <v>0.55250000000000044</v>
      </c>
      <c r="E2437" s="2"/>
      <c r="G2437" s="23"/>
    </row>
    <row r="2438" spans="1:7" customFormat="1">
      <c r="A2438" s="4">
        <v>25076</v>
      </c>
      <c r="B2438">
        <v>5.88</v>
      </c>
      <c r="C2438">
        <f>IFERROR(((VLOOKUP(A2438,'Interest Rates-10yr'!$A$9:$C$15239,2,FALSE))-B2438),C2437)</f>
        <v>-0.41999999999999993</v>
      </c>
      <c r="D2438" s="98">
        <f>AVERAGE(C$10:C2438)</f>
        <v>0.55209962947715141</v>
      </c>
      <c r="E2438" s="2"/>
      <c r="G2438" s="23"/>
    </row>
    <row r="2439" spans="1:7" customFormat="1">
      <c r="A2439" s="4">
        <v>25077</v>
      </c>
      <c r="B2439">
        <v>6</v>
      </c>
      <c r="C2439">
        <f>IFERROR(((VLOOKUP(A2439,'Interest Rates-10yr'!$A$9:$C$15239,2,FALSE))-B2439),C2438)</f>
        <v>-0.54</v>
      </c>
      <c r="D2439" s="98">
        <f>AVERAGE(C$10:C2439)</f>
        <v>0.55165020576131729</v>
      </c>
      <c r="E2439" s="2"/>
      <c r="G2439" s="23"/>
    </row>
    <row r="2440" spans="1:7" customFormat="1">
      <c r="A2440" s="4">
        <v>25078</v>
      </c>
      <c r="B2440">
        <v>6</v>
      </c>
      <c r="C2440">
        <f>IFERROR(((VLOOKUP(A2440,'Interest Rates-10yr'!$A$9:$C$15239,2,FALSE))-B2440),C2439)</f>
        <v>-0.54999999999999982</v>
      </c>
      <c r="D2440" s="98">
        <f>AVERAGE(C$10:C2440)</f>
        <v>0.55119703825586219</v>
      </c>
      <c r="E2440" s="2"/>
      <c r="G2440" s="23"/>
    </row>
    <row r="2441" spans="1:7" customFormat="1">
      <c r="A2441" s="4">
        <v>25079</v>
      </c>
      <c r="B2441">
        <v>5.88</v>
      </c>
      <c r="C2441">
        <f>IFERROR(((VLOOKUP(A2441,'Interest Rates-10yr'!$A$9:$C$15239,2,FALSE))-B2441),C2440)</f>
        <v>-0.45000000000000018</v>
      </c>
      <c r="D2441" s="98">
        <f>AVERAGE(C$10:C2441)</f>
        <v>0.55078536184210558</v>
      </c>
      <c r="E2441" s="2"/>
      <c r="G2441" s="23"/>
    </row>
    <row r="2442" spans="1:7" customFormat="1">
      <c r="A2442" s="4">
        <v>25080</v>
      </c>
      <c r="B2442">
        <v>5.75</v>
      </c>
      <c r="C2442">
        <f>IFERROR(((VLOOKUP(A2442,'Interest Rates-10yr'!$A$9:$C$15239,2,FALSE))-B2442),C2441)</f>
        <v>-0.33000000000000007</v>
      </c>
      <c r="D2442" s="98">
        <f>AVERAGE(C$10:C2442)</f>
        <v>0.55042334566378992</v>
      </c>
      <c r="E2442" s="2"/>
      <c r="G2442" s="23"/>
    </row>
    <row r="2443" spans="1:7" customFormat="1">
      <c r="A2443" s="4">
        <v>25081</v>
      </c>
      <c r="B2443">
        <v>5.75</v>
      </c>
      <c r="C2443">
        <f>IFERROR(((VLOOKUP(A2443,'Interest Rates-10yr'!$A$9:$C$15239,2,FALSE))-B2443),C2442)</f>
        <v>-0.33000000000000007</v>
      </c>
      <c r="D2443" s="98">
        <f>AVERAGE(C$10:C2443)</f>
        <v>0.55006162695152061</v>
      </c>
      <c r="E2443" s="2"/>
      <c r="G2443" s="23"/>
    </row>
    <row r="2444" spans="1:7" customFormat="1">
      <c r="A2444" s="4">
        <v>25082</v>
      </c>
      <c r="B2444">
        <v>5.75</v>
      </c>
      <c r="C2444">
        <f>IFERROR(((VLOOKUP(A2444,'Interest Rates-10yr'!$A$9:$C$15239,2,FALSE))-B2444),C2443)</f>
        <v>-0.33000000000000007</v>
      </c>
      <c r="D2444" s="98">
        <f>AVERAGE(C$10:C2444)</f>
        <v>0.54970020533880948</v>
      </c>
      <c r="E2444" s="2"/>
      <c r="G2444" s="23"/>
    </row>
    <row r="2445" spans="1:7" customFormat="1">
      <c r="A2445" s="4">
        <v>25083</v>
      </c>
      <c r="B2445">
        <v>5.75</v>
      </c>
      <c r="C2445">
        <f>IFERROR(((VLOOKUP(A2445,'Interest Rates-10yr'!$A$9:$C$15239,2,FALSE))-B2445),C2444)</f>
        <v>-0.33000000000000007</v>
      </c>
      <c r="D2445" s="98">
        <f>AVERAGE(C$10:C2445)</f>
        <v>0.54933908045977065</v>
      </c>
      <c r="E2445" s="2"/>
      <c r="G2445" s="23"/>
    </row>
    <row r="2446" spans="1:7" customFormat="1">
      <c r="A2446" s="4">
        <v>25084</v>
      </c>
      <c r="B2446">
        <v>5.75</v>
      </c>
      <c r="C2446">
        <f>IFERROR(((VLOOKUP(A2446,'Interest Rates-10yr'!$A$9:$C$15239,2,FALSE))-B2446),C2445)</f>
        <v>-0.33999999999999986</v>
      </c>
      <c r="D2446" s="98">
        <f>AVERAGE(C$10:C2446)</f>
        <v>0.54897414854329141</v>
      </c>
      <c r="E2446" s="2"/>
      <c r="G2446" s="23"/>
    </row>
    <row r="2447" spans="1:7" customFormat="1">
      <c r="A2447" s="4">
        <v>25085</v>
      </c>
      <c r="B2447">
        <v>6</v>
      </c>
      <c r="C2447">
        <f>IFERROR(((VLOOKUP(A2447,'Interest Rates-10yr'!$A$9:$C$15239,2,FALSE))-B2447),C2446)</f>
        <v>-0.57000000000000028</v>
      </c>
      <c r="D2447" s="98">
        <f>AVERAGE(C$10:C2447)</f>
        <v>0.54851517637407765</v>
      </c>
      <c r="E2447" s="2"/>
      <c r="G2447" s="23"/>
    </row>
    <row r="2448" spans="1:7" customFormat="1">
      <c r="A2448" s="4">
        <v>25086</v>
      </c>
      <c r="B2448">
        <v>6</v>
      </c>
      <c r="C2448">
        <f>IFERROR(((VLOOKUP(A2448,'Interest Rates-10yr'!$A$9:$C$15239,2,FALSE))-B2448),C2447)</f>
        <v>-0.54</v>
      </c>
      <c r="D2448" s="98">
        <f>AVERAGE(C$10:C2448)</f>
        <v>0.54806888068880744</v>
      </c>
      <c r="E2448" s="2"/>
      <c r="G2448" s="23"/>
    </row>
    <row r="2449" spans="1:7" customFormat="1">
      <c r="A2449" s="4">
        <v>25087</v>
      </c>
      <c r="B2449">
        <v>6</v>
      </c>
      <c r="C2449">
        <f>IFERROR(((VLOOKUP(A2449,'Interest Rates-10yr'!$A$9:$C$15239,2,FALSE))-B2449),C2448)</f>
        <v>-0.51999999999999957</v>
      </c>
      <c r="D2449" s="98">
        <f>AVERAGE(C$10:C2449)</f>
        <v>0.54763114754098419</v>
      </c>
      <c r="E2449" s="2"/>
      <c r="G2449" s="23"/>
    </row>
    <row r="2450" spans="1:7" customFormat="1">
      <c r="A2450" s="4">
        <v>25088</v>
      </c>
      <c r="B2450">
        <v>6</v>
      </c>
      <c r="C2450">
        <f>IFERROR(((VLOOKUP(A2450,'Interest Rates-10yr'!$A$9:$C$15239,2,FALSE))-B2450),C2449)</f>
        <v>-0.51999999999999957</v>
      </c>
      <c r="D2450" s="98">
        <f>AVERAGE(C$10:C2450)</f>
        <v>0.5471937730438351</v>
      </c>
      <c r="E2450" s="2"/>
      <c r="G2450" s="23"/>
    </row>
    <row r="2451" spans="1:7" customFormat="1">
      <c r="A2451" s="4">
        <v>25089</v>
      </c>
      <c r="B2451">
        <v>6</v>
      </c>
      <c r="C2451">
        <f>IFERROR(((VLOOKUP(A2451,'Interest Rates-10yr'!$A$9:$C$15239,2,FALSE))-B2451),C2450)</f>
        <v>-0.51999999999999957</v>
      </c>
      <c r="D2451" s="98">
        <f>AVERAGE(C$10:C2451)</f>
        <v>0.54675675675675739</v>
      </c>
      <c r="E2451" s="2"/>
      <c r="G2451" s="23"/>
    </row>
    <row r="2452" spans="1:7" customFormat="1">
      <c r="A2452" s="4">
        <v>25090</v>
      </c>
      <c r="B2452">
        <v>6</v>
      </c>
      <c r="C2452">
        <f>IFERROR(((VLOOKUP(A2452,'Interest Rates-10yr'!$A$9:$C$15239,2,FALSE))-B2452),C2451)</f>
        <v>-0.50999999999999979</v>
      </c>
      <c r="D2452" s="98">
        <f>AVERAGE(C$10:C2452)</f>
        <v>0.54632419156774514</v>
      </c>
      <c r="E2452" s="2"/>
      <c r="G2452" s="23"/>
    </row>
    <row r="2453" spans="1:7" customFormat="1">
      <c r="A2453" s="4">
        <v>25091</v>
      </c>
      <c r="B2453">
        <v>5.88</v>
      </c>
      <c r="C2453">
        <f>IFERROR(((VLOOKUP(A2453,'Interest Rates-10yr'!$A$9:$C$15239,2,FALSE))-B2453),C2452)</f>
        <v>-0.37000000000000011</v>
      </c>
      <c r="D2453" s="98">
        <f>AVERAGE(C$10:C2453)</f>
        <v>0.54594926350245565</v>
      </c>
      <c r="E2453" s="2"/>
      <c r="G2453" s="23"/>
    </row>
    <row r="2454" spans="1:7" customFormat="1">
      <c r="A2454" s="4">
        <v>25092</v>
      </c>
      <c r="B2454">
        <v>5</v>
      </c>
      <c r="C2454">
        <f>IFERROR(((VLOOKUP(A2454,'Interest Rates-10yr'!$A$9:$C$15239,2,FALSE))-B2454),C2453)</f>
        <v>0.5</v>
      </c>
      <c r="D2454" s="98">
        <f>AVERAGE(C$10:C2454)</f>
        <v>0.54593047034764886</v>
      </c>
      <c r="E2454" s="2"/>
      <c r="G2454" s="23"/>
    </row>
    <row r="2455" spans="1:7" customFormat="1">
      <c r="A2455" s="4">
        <v>25093</v>
      </c>
      <c r="B2455">
        <v>5.75</v>
      </c>
      <c r="C2455">
        <f>IFERROR(((VLOOKUP(A2455,'Interest Rates-10yr'!$A$9:$C$15239,2,FALSE))-B2455),C2454)</f>
        <v>-0.25999999999999979</v>
      </c>
      <c r="D2455" s="98">
        <f>AVERAGE(C$10:C2455)</f>
        <v>0.54560098119378642</v>
      </c>
      <c r="E2455" s="2"/>
      <c r="G2455" s="23"/>
    </row>
    <row r="2456" spans="1:7" customFormat="1">
      <c r="A2456" s="4">
        <v>25094</v>
      </c>
      <c r="B2456">
        <v>5.75</v>
      </c>
      <c r="C2456">
        <f>IFERROR(((VLOOKUP(A2456,'Interest Rates-10yr'!$A$9:$C$15239,2,FALSE))-B2456),C2455)</f>
        <v>-0.26999999999999957</v>
      </c>
      <c r="D2456" s="98">
        <f>AVERAGE(C$10:C2456)</f>
        <v>0.54526767470371951</v>
      </c>
      <c r="E2456" s="2"/>
      <c r="G2456" s="23"/>
    </row>
    <row r="2457" spans="1:7" customFormat="1">
      <c r="A2457" s="4">
        <v>25095</v>
      </c>
      <c r="B2457">
        <v>5.75</v>
      </c>
      <c r="C2457">
        <f>IFERROR(((VLOOKUP(A2457,'Interest Rates-10yr'!$A$9:$C$15239,2,FALSE))-B2457),C2456)</f>
        <v>-0.26999999999999957</v>
      </c>
      <c r="D2457" s="98">
        <f>AVERAGE(C$10:C2457)</f>
        <v>0.54493464052287643</v>
      </c>
      <c r="E2457" s="2"/>
      <c r="G2457" s="23"/>
    </row>
    <row r="2458" spans="1:7" customFormat="1">
      <c r="A2458" s="4">
        <v>25096</v>
      </c>
      <c r="B2458">
        <v>5.75</v>
      </c>
      <c r="C2458">
        <f>IFERROR(((VLOOKUP(A2458,'Interest Rates-10yr'!$A$9:$C$15239,2,FALSE))-B2458),C2457)</f>
        <v>-0.26999999999999957</v>
      </c>
      <c r="D2458" s="98">
        <f>AVERAGE(C$10:C2458)</f>
        <v>0.54460187831768136</v>
      </c>
      <c r="E2458" s="2"/>
      <c r="G2458" s="23"/>
    </row>
    <row r="2459" spans="1:7" customFormat="1">
      <c r="A2459" s="4">
        <v>25097</v>
      </c>
      <c r="B2459">
        <v>5.75</v>
      </c>
      <c r="C2459">
        <f>IFERROR(((VLOOKUP(A2459,'Interest Rates-10yr'!$A$9:$C$15239,2,FALSE))-B2459),C2458)</f>
        <v>-0.29000000000000004</v>
      </c>
      <c r="D2459" s="98">
        <f>AVERAGE(C$10:C2459)</f>
        <v>0.54426122448979664</v>
      </c>
      <c r="E2459" s="2"/>
      <c r="G2459" s="23"/>
    </row>
    <row r="2460" spans="1:7" customFormat="1">
      <c r="A2460" s="4">
        <v>25098</v>
      </c>
      <c r="B2460">
        <v>5.63</v>
      </c>
      <c r="C2460">
        <f>IFERROR(((VLOOKUP(A2460,'Interest Rates-10yr'!$A$9:$C$15239,2,FALSE))-B2460),C2459)</f>
        <v>-0.16999999999999993</v>
      </c>
      <c r="D2460" s="98">
        <f>AVERAGE(C$10:C2460)</f>
        <v>0.54396980824153474</v>
      </c>
      <c r="E2460" s="2"/>
      <c r="G2460" s="23"/>
    </row>
    <row r="2461" spans="1:7" customFormat="1">
      <c r="A2461" s="4">
        <v>25099</v>
      </c>
      <c r="B2461">
        <v>5.38</v>
      </c>
      <c r="C2461">
        <f>IFERROR(((VLOOKUP(A2461,'Interest Rates-10yr'!$A$9:$C$15239,2,FALSE))-B2461),C2460)</f>
        <v>4.0000000000000036E-2</v>
      </c>
      <c r="D2461" s="98">
        <f>AVERAGE(C$10:C2461)</f>
        <v>0.54376427406199079</v>
      </c>
      <c r="E2461" s="2"/>
      <c r="G2461" s="23"/>
    </row>
    <row r="2462" spans="1:7" customFormat="1">
      <c r="A2462" s="4">
        <v>25100</v>
      </c>
      <c r="B2462">
        <v>5.5</v>
      </c>
      <c r="C2462">
        <f>IFERROR(((VLOOKUP(A2462,'Interest Rates-10yr'!$A$9:$C$15239,2,FALSE))-B2462),C2461)</f>
        <v>-7.0000000000000284E-2</v>
      </c>
      <c r="D2462" s="98">
        <f>AVERAGE(C$10:C2462)</f>
        <v>0.54351406441092609</v>
      </c>
      <c r="E2462" s="2"/>
      <c r="G2462" s="23"/>
    </row>
    <row r="2463" spans="1:7" customFormat="1">
      <c r="A2463" s="4">
        <v>25101</v>
      </c>
      <c r="B2463">
        <v>5.63</v>
      </c>
      <c r="C2463">
        <f>IFERROR(((VLOOKUP(A2463,'Interest Rates-10yr'!$A$9:$C$15239,2,FALSE))-B2463),C2462)</f>
        <v>-0.17999999999999972</v>
      </c>
      <c r="D2463" s="98">
        <f>AVERAGE(C$10:C2463)</f>
        <v>0.54321923390383109</v>
      </c>
      <c r="E2463" s="2"/>
      <c r="G2463" s="23"/>
    </row>
    <row r="2464" spans="1:7" customFormat="1">
      <c r="A2464" s="4">
        <v>25102</v>
      </c>
      <c r="B2464">
        <v>5.63</v>
      </c>
      <c r="C2464">
        <f>IFERROR(((VLOOKUP(A2464,'Interest Rates-10yr'!$A$9:$C$15239,2,FALSE))-B2464),C2463)</f>
        <v>-0.17999999999999972</v>
      </c>
      <c r="D2464" s="98">
        <f>AVERAGE(C$10:C2464)</f>
        <v>0.54292464358452197</v>
      </c>
      <c r="E2464" s="2"/>
      <c r="G2464" s="23"/>
    </row>
    <row r="2465" spans="1:7" customFormat="1">
      <c r="A2465" s="4">
        <v>25103</v>
      </c>
      <c r="B2465">
        <v>5.63</v>
      </c>
      <c r="C2465">
        <f>IFERROR(((VLOOKUP(A2465,'Interest Rates-10yr'!$A$9:$C$15239,2,FALSE))-B2465),C2464)</f>
        <v>-0.17999999999999972</v>
      </c>
      <c r="D2465" s="98">
        <f>AVERAGE(C$10:C2465)</f>
        <v>0.54263029315960964</v>
      </c>
      <c r="E2465" s="2"/>
      <c r="G2465" s="23"/>
    </row>
    <row r="2466" spans="1:7" customFormat="1">
      <c r="A2466" s="4">
        <v>25104</v>
      </c>
      <c r="B2466">
        <v>5.75</v>
      </c>
      <c r="C2466">
        <f>IFERROR(((VLOOKUP(A2466,'Interest Rates-10yr'!$A$9:$C$15239,2,FALSE))-B2466),C2465)</f>
        <v>-0.29999999999999982</v>
      </c>
      <c r="D2466" s="98">
        <f>AVERAGE(C$10:C2466)</f>
        <v>0.54228734228734288</v>
      </c>
      <c r="E2466" s="2"/>
      <c r="G2466" s="23"/>
    </row>
    <row r="2467" spans="1:7" customFormat="1">
      <c r="A2467" s="4">
        <v>25105</v>
      </c>
      <c r="B2467">
        <v>5.88</v>
      </c>
      <c r="C2467">
        <f>IFERROR(((VLOOKUP(A2467,'Interest Rates-10yr'!$A$9:$C$15239,2,FALSE))-B2467),C2466)</f>
        <v>-0.4399999999999995</v>
      </c>
      <c r="D2467" s="98">
        <f>AVERAGE(C$10:C2467)</f>
        <v>0.54188771358828369</v>
      </c>
      <c r="E2467" s="2"/>
      <c r="G2467" s="23"/>
    </row>
    <row r="2468" spans="1:7" customFormat="1">
      <c r="A2468" s="4">
        <v>25106</v>
      </c>
      <c r="B2468">
        <v>5.88</v>
      </c>
      <c r="C2468">
        <f>IFERROR(((VLOOKUP(A2468,'Interest Rates-10yr'!$A$9:$C$15239,2,FALSE))-B2468),C2467)</f>
        <v>-0.4399999999999995</v>
      </c>
      <c r="D2468" s="98">
        <f>AVERAGE(C$10:C2468)</f>
        <v>0.54148840992273339</v>
      </c>
      <c r="E2468" s="2"/>
      <c r="G2468" s="23"/>
    </row>
    <row r="2469" spans="1:7" customFormat="1">
      <c r="A2469" s="4">
        <v>25107</v>
      </c>
      <c r="B2469">
        <v>6</v>
      </c>
      <c r="C2469">
        <f>IFERROR(((VLOOKUP(A2469,'Interest Rates-10yr'!$A$9:$C$15239,2,FALSE))-B2469),C2468)</f>
        <v>-0.54999999999999982</v>
      </c>
      <c r="D2469" s="98">
        <f>AVERAGE(C$10:C2469)</f>
        <v>0.54104471544715504</v>
      </c>
      <c r="E2469" s="2"/>
      <c r="G2469" s="23"/>
    </row>
    <row r="2470" spans="1:7" customFormat="1">
      <c r="A2470" s="4">
        <v>25108</v>
      </c>
      <c r="B2470">
        <v>6</v>
      </c>
      <c r="C2470">
        <f>IFERROR(((VLOOKUP(A2470,'Interest Rates-10yr'!$A$9:$C$15239,2,FALSE))-B2470),C2469)</f>
        <v>-0.54</v>
      </c>
      <c r="D2470" s="98">
        <f>AVERAGE(C$10:C2470)</f>
        <v>0.54060544494108143</v>
      </c>
      <c r="E2470" s="2"/>
      <c r="G2470" s="23"/>
    </row>
    <row r="2471" spans="1:7" customFormat="1">
      <c r="A2471" s="4">
        <v>25109</v>
      </c>
      <c r="B2471">
        <v>6</v>
      </c>
      <c r="C2471">
        <f>IFERROR(((VLOOKUP(A2471,'Interest Rates-10yr'!$A$9:$C$15239,2,FALSE))-B2471),C2470)</f>
        <v>-0.54</v>
      </c>
      <c r="D2471" s="98">
        <f>AVERAGE(C$10:C2471)</f>
        <v>0.5401665312753865</v>
      </c>
      <c r="E2471" s="2"/>
      <c r="G2471" s="23"/>
    </row>
    <row r="2472" spans="1:7" customFormat="1">
      <c r="A2472" s="4">
        <v>25110</v>
      </c>
      <c r="B2472">
        <v>6</v>
      </c>
      <c r="C2472">
        <f>IFERROR(((VLOOKUP(A2472,'Interest Rates-10yr'!$A$9:$C$15239,2,FALSE))-B2472),C2471)</f>
        <v>-0.54</v>
      </c>
      <c r="D2472" s="98">
        <f>AVERAGE(C$10:C2472)</f>
        <v>0.53972797401542894</v>
      </c>
      <c r="E2472" s="2"/>
      <c r="G2472" s="23"/>
    </row>
    <row r="2473" spans="1:7" customFormat="1">
      <c r="A2473" s="4">
        <v>25111</v>
      </c>
      <c r="B2473">
        <v>5.5</v>
      </c>
      <c r="C2473">
        <f>IFERROR(((VLOOKUP(A2473,'Interest Rates-10yr'!$A$9:$C$15239,2,FALSE))-B2473),C2472)</f>
        <v>-9.9999999999997868E-3</v>
      </c>
      <c r="D2473" s="98">
        <f>AVERAGE(C$10:C2473)</f>
        <v>0.5395048701298707</v>
      </c>
      <c r="E2473" s="2"/>
      <c r="G2473" s="23"/>
    </row>
    <row r="2474" spans="1:7" customFormat="1">
      <c r="A2474" s="4">
        <v>25112</v>
      </c>
      <c r="B2474">
        <v>6</v>
      </c>
      <c r="C2474">
        <f>IFERROR(((VLOOKUP(A2474,'Interest Rates-10yr'!$A$9:$C$15239,2,FALSE))-B2474),C2473)</f>
        <v>-0.50999999999999979</v>
      </c>
      <c r="D2474" s="98">
        <f>AVERAGE(C$10:C2474)</f>
        <v>0.5390791075050716</v>
      </c>
      <c r="E2474" s="2"/>
      <c r="G2474" s="23"/>
    </row>
    <row r="2475" spans="1:7" customFormat="1">
      <c r="A2475" s="4">
        <v>25113</v>
      </c>
      <c r="B2475">
        <v>6</v>
      </c>
      <c r="C2475">
        <f>IFERROR(((VLOOKUP(A2475,'Interest Rates-10yr'!$A$9:$C$15239,2,FALSE))-B2475),C2474)</f>
        <v>-0.50999999999999979</v>
      </c>
      <c r="D2475" s="98">
        <f>AVERAGE(C$10:C2475)</f>
        <v>0.53865369018653753</v>
      </c>
      <c r="E2475" s="2"/>
      <c r="G2475" s="23"/>
    </row>
    <row r="2476" spans="1:7" customFormat="1">
      <c r="A2476" s="4">
        <v>25114</v>
      </c>
      <c r="B2476">
        <v>6</v>
      </c>
      <c r="C2476">
        <f>IFERROR(((VLOOKUP(A2476,'Interest Rates-10yr'!$A$9:$C$15239,2,FALSE))-B2476),C2475)</f>
        <v>-0.5</v>
      </c>
      <c r="D2476" s="98">
        <f>AVERAGE(C$10:C2476)</f>
        <v>0.53823267126064112</v>
      </c>
      <c r="E2476" s="2"/>
      <c r="G2476" s="23"/>
    </row>
    <row r="2477" spans="1:7" customFormat="1">
      <c r="A2477" s="4">
        <v>25115</v>
      </c>
      <c r="B2477">
        <v>5.88</v>
      </c>
      <c r="C2477">
        <f>IFERROR(((VLOOKUP(A2477,'Interest Rates-10yr'!$A$9:$C$15239,2,FALSE))-B2477),C2476)</f>
        <v>-0.36000000000000032</v>
      </c>
      <c r="D2477" s="98">
        <f>AVERAGE(C$10:C2477)</f>
        <v>0.53786871961102178</v>
      </c>
      <c r="E2477" s="2"/>
      <c r="G2477" s="23"/>
    </row>
    <row r="2478" spans="1:7" customFormat="1">
      <c r="A2478" s="4">
        <v>25116</v>
      </c>
      <c r="B2478">
        <v>5.88</v>
      </c>
      <c r="C2478">
        <f>IFERROR(((VLOOKUP(A2478,'Interest Rates-10yr'!$A$9:$C$15239,2,FALSE))-B2478),C2477)</f>
        <v>-0.36000000000000032</v>
      </c>
      <c r="D2478" s="98">
        <f>AVERAGE(C$10:C2478)</f>
        <v>0.53750506277845356</v>
      </c>
      <c r="E2478" s="2"/>
      <c r="G2478" s="23"/>
    </row>
    <row r="2479" spans="1:7" customFormat="1">
      <c r="A2479" s="4">
        <v>25117</v>
      </c>
      <c r="B2479">
        <v>5.88</v>
      </c>
      <c r="C2479">
        <f>IFERROR(((VLOOKUP(A2479,'Interest Rates-10yr'!$A$9:$C$15239,2,FALSE))-B2479),C2478)</f>
        <v>-0.36000000000000032</v>
      </c>
      <c r="D2479" s="98">
        <f>AVERAGE(C$10:C2479)</f>
        <v>0.53714170040485909</v>
      </c>
      <c r="E2479" s="2"/>
      <c r="G2479" s="23"/>
    </row>
    <row r="2480" spans="1:7" customFormat="1">
      <c r="A2480" s="4">
        <v>25118</v>
      </c>
      <c r="B2480">
        <v>6</v>
      </c>
      <c r="C2480">
        <f>IFERROR(((VLOOKUP(A2480,'Interest Rates-10yr'!$A$9:$C$15239,2,FALSE))-B2480),C2479)</f>
        <v>-0.45000000000000018</v>
      </c>
      <c r="D2480" s="98">
        <f>AVERAGE(C$10:C2480)</f>
        <v>0.53674220963172881</v>
      </c>
      <c r="E2480" s="2"/>
      <c r="G2480" s="23"/>
    </row>
    <row r="2481" spans="1:7" customFormat="1">
      <c r="A2481" s="4">
        <v>25119</v>
      </c>
      <c r="B2481">
        <v>5.88</v>
      </c>
      <c r="C2481">
        <f>IFERROR(((VLOOKUP(A2481,'Interest Rates-10yr'!$A$9:$C$15239,2,FALSE))-B2481),C2480)</f>
        <v>-0.30999999999999961</v>
      </c>
      <c r="D2481" s="98">
        <f>AVERAGE(C$10:C2481)</f>
        <v>0.53639967637540531</v>
      </c>
      <c r="E2481" s="2"/>
      <c r="G2481" s="23"/>
    </row>
    <row r="2482" spans="1:7" customFormat="1">
      <c r="A2482" s="4">
        <v>25120</v>
      </c>
      <c r="B2482">
        <v>5.75</v>
      </c>
      <c r="C2482">
        <f>IFERROR(((VLOOKUP(A2482,'Interest Rates-10yr'!$A$9:$C$15239,2,FALSE))-B2482),C2481)</f>
        <v>-0.15000000000000036</v>
      </c>
      <c r="D2482" s="98">
        <f>AVERAGE(C$10:C2482)</f>
        <v>0.53612211888394734</v>
      </c>
      <c r="E2482" s="2"/>
      <c r="G2482" s="23"/>
    </row>
    <row r="2483" spans="1:7" customFormat="1">
      <c r="A2483" s="4">
        <v>25121</v>
      </c>
      <c r="B2483">
        <v>6</v>
      </c>
      <c r="C2483">
        <f>IFERROR(((VLOOKUP(A2483,'Interest Rates-10yr'!$A$9:$C$15239,2,FALSE))-B2483),C2482)</f>
        <v>-0.38999999999999968</v>
      </c>
      <c r="D2483" s="98">
        <f>AVERAGE(C$10:C2483)</f>
        <v>0.535747776879548</v>
      </c>
      <c r="E2483" s="2"/>
      <c r="G2483" s="23"/>
    </row>
    <row r="2484" spans="1:7" customFormat="1">
      <c r="A2484" s="4">
        <v>25122</v>
      </c>
      <c r="B2484">
        <v>6.13</v>
      </c>
      <c r="C2484">
        <f>IFERROR(((VLOOKUP(A2484,'Interest Rates-10yr'!$A$9:$C$15239,2,FALSE))-B2484),C2483)</f>
        <v>-0.51999999999999957</v>
      </c>
      <c r="D2484" s="98">
        <f>AVERAGE(C$10:C2484)</f>
        <v>0.53532121212121275</v>
      </c>
      <c r="E2484" s="2"/>
      <c r="G2484" s="23"/>
    </row>
    <row r="2485" spans="1:7" customFormat="1">
      <c r="A2485" s="4">
        <v>25123</v>
      </c>
      <c r="B2485">
        <v>6.13</v>
      </c>
      <c r="C2485">
        <f>IFERROR(((VLOOKUP(A2485,'Interest Rates-10yr'!$A$9:$C$15239,2,FALSE))-B2485),C2484)</f>
        <v>-0.51999999999999957</v>
      </c>
      <c r="D2485" s="98">
        <f>AVERAGE(C$10:C2485)</f>
        <v>0.53489499192245626</v>
      </c>
      <c r="E2485" s="2"/>
      <c r="G2485" s="23"/>
    </row>
    <row r="2486" spans="1:7" customFormat="1">
      <c r="A2486" s="4">
        <v>25124</v>
      </c>
      <c r="B2486">
        <v>6.13</v>
      </c>
      <c r="C2486">
        <f>IFERROR(((VLOOKUP(A2486,'Interest Rates-10yr'!$A$9:$C$15239,2,FALSE))-B2486),C2485)</f>
        <v>-0.51999999999999957</v>
      </c>
      <c r="D2486" s="98">
        <f>AVERAGE(C$10:C2486)</f>
        <v>0.53446911586596757</v>
      </c>
      <c r="E2486" s="2"/>
      <c r="G2486" s="23"/>
    </row>
    <row r="2487" spans="1:7" customFormat="1">
      <c r="A2487" s="4">
        <v>25125</v>
      </c>
      <c r="B2487">
        <v>6.13</v>
      </c>
      <c r="C2487">
        <f>IFERROR(((VLOOKUP(A2487,'Interest Rates-10yr'!$A$9:$C$15239,2,FALSE))-B2487),C2486)</f>
        <v>-0.50999999999999979</v>
      </c>
      <c r="D2487" s="98">
        <f>AVERAGE(C$10:C2487)</f>
        <v>0.53404761904761977</v>
      </c>
      <c r="E2487" s="2"/>
      <c r="G2487" s="23"/>
    </row>
    <row r="2488" spans="1:7" customFormat="1">
      <c r="A2488" s="4">
        <v>25126</v>
      </c>
      <c r="B2488">
        <v>6</v>
      </c>
      <c r="C2488">
        <f>IFERROR(((VLOOKUP(A2488,'Interest Rates-10yr'!$A$9:$C$15239,2,FALSE))-B2488),C2487)</f>
        <v>-0.34999999999999964</v>
      </c>
      <c r="D2488" s="98">
        <f>AVERAGE(C$10:C2488)</f>
        <v>0.5336910044372738</v>
      </c>
      <c r="E2488" s="2"/>
      <c r="G2488" s="23"/>
    </row>
    <row r="2489" spans="1:7" customFormat="1">
      <c r="A2489" s="4">
        <v>25127</v>
      </c>
      <c r="B2489">
        <v>5.25</v>
      </c>
      <c r="C2489">
        <f>IFERROR(((VLOOKUP(A2489,'Interest Rates-10yr'!$A$9:$C$15239,2,FALSE))-B2489),C2488)</f>
        <v>0.37000000000000011</v>
      </c>
      <c r="D2489" s="98">
        <f>AVERAGE(C$10:C2489)</f>
        <v>0.53362500000000068</v>
      </c>
      <c r="E2489" s="2"/>
      <c r="G2489" s="23"/>
    </row>
    <row r="2490" spans="1:7" customFormat="1">
      <c r="A2490" s="4">
        <v>25128</v>
      </c>
      <c r="B2490">
        <v>5.88</v>
      </c>
      <c r="C2490">
        <f>IFERROR(((VLOOKUP(A2490,'Interest Rates-10yr'!$A$9:$C$15239,2,FALSE))-B2490),C2489)</f>
        <v>-0.29999999999999982</v>
      </c>
      <c r="D2490" s="98">
        <f>AVERAGE(C$10:C2490)</f>
        <v>0.53328899637243121</v>
      </c>
      <c r="E2490" s="2"/>
      <c r="G2490" s="23"/>
    </row>
    <row r="2491" spans="1:7" customFormat="1">
      <c r="A2491" s="4">
        <v>25129</v>
      </c>
      <c r="B2491">
        <v>5.75</v>
      </c>
      <c r="C2491">
        <f>IFERROR(((VLOOKUP(A2491,'Interest Rates-10yr'!$A$9:$C$15239,2,FALSE))-B2491),C2490)</f>
        <v>-0.17999999999999972</v>
      </c>
      <c r="D2491" s="98">
        <f>AVERAGE(C$10:C2491)</f>
        <v>0.5330016116035462</v>
      </c>
      <c r="E2491" s="2"/>
      <c r="G2491" s="23"/>
    </row>
    <row r="2492" spans="1:7" customFormat="1">
      <c r="A2492" s="4">
        <v>25130</v>
      </c>
      <c r="B2492">
        <v>5.75</v>
      </c>
      <c r="C2492">
        <f>IFERROR(((VLOOKUP(A2492,'Interest Rates-10yr'!$A$9:$C$15239,2,FALSE))-B2492),C2491)</f>
        <v>-0.17999999999999972</v>
      </c>
      <c r="D2492" s="98">
        <f>AVERAGE(C$10:C2492)</f>
        <v>0.53271445831655317</v>
      </c>
      <c r="E2492" s="2"/>
      <c r="G2492" s="23"/>
    </row>
    <row r="2493" spans="1:7" customFormat="1">
      <c r="A2493" s="4">
        <v>25131</v>
      </c>
      <c r="B2493">
        <v>5.75</v>
      </c>
      <c r="C2493">
        <f>IFERROR(((VLOOKUP(A2493,'Interest Rates-10yr'!$A$9:$C$15239,2,FALSE))-B2493),C2492)</f>
        <v>-0.17999999999999972</v>
      </c>
      <c r="D2493" s="98">
        <f>AVERAGE(C$10:C2493)</f>
        <v>0.53242753623188466</v>
      </c>
      <c r="E2493" s="2"/>
      <c r="G2493" s="23"/>
    </row>
    <row r="2494" spans="1:7" customFormat="1">
      <c r="A2494" s="4">
        <v>25132</v>
      </c>
      <c r="B2494">
        <v>5.75</v>
      </c>
      <c r="C2494">
        <f>IFERROR(((VLOOKUP(A2494,'Interest Rates-10yr'!$A$9:$C$15239,2,FALSE))-B2494),C2493)</f>
        <v>-0.16999999999999993</v>
      </c>
      <c r="D2494" s="98">
        <f>AVERAGE(C$10:C2494)</f>
        <v>0.53214486921529236</v>
      </c>
      <c r="E2494" s="2"/>
      <c r="G2494" s="23"/>
    </row>
    <row r="2495" spans="1:7" customFormat="1">
      <c r="A2495" s="4">
        <v>25133</v>
      </c>
      <c r="B2495">
        <v>5.88</v>
      </c>
      <c r="C2495">
        <f>IFERROR(((VLOOKUP(A2495,'Interest Rates-10yr'!$A$9:$C$15239,2,FALSE))-B2495),C2494)</f>
        <v>-0.29999999999999982</v>
      </c>
      <c r="D2495" s="98">
        <f>AVERAGE(C$10:C2495)</f>
        <v>0.53181013676588962</v>
      </c>
      <c r="E2495" s="2"/>
      <c r="G2495" s="23"/>
    </row>
    <row r="2496" spans="1:7" customFormat="1">
      <c r="A2496" s="4">
        <v>25134</v>
      </c>
      <c r="B2496">
        <v>6.13</v>
      </c>
      <c r="C2496">
        <f>IFERROR(((VLOOKUP(A2496,'Interest Rates-10yr'!$A$9:$C$15239,2,FALSE))-B2496),C2495)</f>
        <v>-0.54999999999999982</v>
      </c>
      <c r="D2496" s="98">
        <f>AVERAGE(C$10:C2496)</f>
        <v>0.53137515078407782</v>
      </c>
      <c r="E2496" s="2"/>
      <c r="G2496" s="23"/>
    </row>
    <row r="2497" spans="1:7" customFormat="1">
      <c r="A2497" s="4">
        <v>25135</v>
      </c>
      <c r="B2497">
        <v>6</v>
      </c>
      <c r="C2497">
        <f>IFERROR(((VLOOKUP(A2497,'Interest Rates-10yr'!$A$9:$C$15239,2,FALSE))-B2497),C2496)</f>
        <v>-0.38999999999999968</v>
      </c>
      <c r="D2497" s="98">
        <f>AVERAGE(C$10:C2497)</f>
        <v>0.53100482315112596</v>
      </c>
      <c r="E2497" s="2"/>
      <c r="G2497" s="23"/>
    </row>
    <row r="2498" spans="1:7" customFormat="1">
      <c r="A2498" s="4">
        <v>25136</v>
      </c>
      <c r="B2498">
        <v>6</v>
      </c>
      <c r="C2498">
        <f>IFERROR(((VLOOKUP(A2498,'Interest Rates-10yr'!$A$9:$C$15239,2,FALSE))-B2498),C2497)</f>
        <v>-0.40000000000000036</v>
      </c>
      <c r="D2498" s="98">
        <f>AVERAGE(C$10:C2498)</f>
        <v>0.53063077541181247</v>
      </c>
      <c r="E2498" s="2"/>
      <c r="G2498" s="23"/>
    </row>
    <row r="2499" spans="1:7" customFormat="1">
      <c r="A2499" s="4">
        <v>25137</v>
      </c>
      <c r="B2499">
        <v>6</v>
      </c>
      <c r="C2499">
        <f>IFERROR(((VLOOKUP(A2499,'Interest Rates-10yr'!$A$9:$C$15239,2,FALSE))-B2499),C2498)</f>
        <v>-0.40000000000000036</v>
      </c>
      <c r="D2499" s="98">
        <f>AVERAGE(C$10:C2499)</f>
        <v>0.53025702811245035</v>
      </c>
      <c r="E2499" s="2"/>
      <c r="G2499" s="23"/>
    </row>
    <row r="2500" spans="1:7" customFormat="1">
      <c r="A2500" s="4">
        <v>25138</v>
      </c>
      <c r="B2500">
        <v>6</v>
      </c>
      <c r="C2500">
        <f>IFERROR(((VLOOKUP(A2500,'Interest Rates-10yr'!$A$9:$C$15239,2,FALSE))-B2500),C2499)</f>
        <v>-0.40000000000000036</v>
      </c>
      <c r="D2500" s="98">
        <f>AVERAGE(C$10:C2500)</f>
        <v>0.52988358089120879</v>
      </c>
      <c r="E2500" s="2"/>
      <c r="G2500" s="23"/>
    </row>
    <row r="2501" spans="1:7" customFormat="1">
      <c r="A2501" s="4">
        <v>25139</v>
      </c>
      <c r="B2501">
        <v>5.88</v>
      </c>
      <c r="C2501">
        <f>IFERROR(((VLOOKUP(A2501,'Interest Rates-10yr'!$A$9:$C$15239,2,FALSE))-B2501),C2500)</f>
        <v>-0.26999999999999957</v>
      </c>
      <c r="D2501" s="98">
        <f>AVERAGE(C$10:C2501)</f>
        <v>0.52956260032102775</v>
      </c>
      <c r="E2501" s="2"/>
      <c r="G2501" s="23"/>
    </row>
    <row r="2502" spans="1:7" customFormat="1">
      <c r="A2502" s="4">
        <v>25140</v>
      </c>
      <c r="B2502">
        <v>5.88</v>
      </c>
      <c r="C2502">
        <f>IFERROR(((VLOOKUP(A2502,'Interest Rates-10yr'!$A$9:$C$15239,2,FALSE))-B2502),C2501)</f>
        <v>-0.25999999999999979</v>
      </c>
      <c r="D2502" s="98">
        <f>AVERAGE(C$10:C2502)</f>
        <v>0.52924588848776621</v>
      </c>
      <c r="E2502" s="2"/>
      <c r="G2502" s="23"/>
    </row>
    <row r="2503" spans="1:7" customFormat="1">
      <c r="A2503" s="4">
        <v>25141</v>
      </c>
      <c r="B2503">
        <v>5.63</v>
      </c>
      <c r="C2503">
        <f>IFERROR(((VLOOKUP(A2503,'Interest Rates-10yr'!$A$9:$C$15239,2,FALSE))-B2503),C2502)</f>
        <v>0</v>
      </c>
      <c r="D2503" s="98">
        <f>AVERAGE(C$10:C2503)</f>
        <v>0.52903368083400204</v>
      </c>
      <c r="E2503" s="2"/>
      <c r="G2503" s="23"/>
    </row>
    <row r="2504" spans="1:7" customFormat="1">
      <c r="A2504" s="4">
        <v>25142</v>
      </c>
      <c r="B2504">
        <v>6</v>
      </c>
      <c r="C2504">
        <f>IFERROR(((VLOOKUP(A2504,'Interest Rates-10yr'!$A$9:$C$15239,2,FALSE))-B2504),C2503)</f>
        <v>-0.38999999999999968</v>
      </c>
      <c r="D2504" s="98">
        <f>AVERAGE(C$10:C2504)</f>
        <v>0.52866533066132304</v>
      </c>
      <c r="E2504" s="2"/>
      <c r="G2504" s="23"/>
    </row>
    <row r="2505" spans="1:7" customFormat="1">
      <c r="A2505" s="4">
        <v>25143</v>
      </c>
      <c r="B2505">
        <v>6</v>
      </c>
      <c r="C2505">
        <f>IFERROR(((VLOOKUP(A2505,'Interest Rates-10yr'!$A$9:$C$15239,2,FALSE))-B2505),C2504)</f>
        <v>-0.38999999999999968</v>
      </c>
      <c r="D2505" s="98">
        <f>AVERAGE(C$10:C2505)</f>
        <v>0.52829727564102602</v>
      </c>
      <c r="E2505" s="2"/>
      <c r="G2505" s="23"/>
    </row>
    <row r="2506" spans="1:7" customFormat="1">
      <c r="A2506" s="4">
        <v>25144</v>
      </c>
      <c r="B2506">
        <v>6</v>
      </c>
      <c r="C2506">
        <f>IFERROR(((VLOOKUP(A2506,'Interest Rates-10yr'!$A$9:$C$15239,2,FALSE))-B2506),C2505)</f>
        <v>-0.38999999999999968</v>
      </c>
      <c r="D2506" s="98">
        <f>AVERAGE(C$10:C2506)</f>
        <v>0.52792951541850253</v>
      </c>
      <c r="E2506" s="2"/>
      <c r="G2506" s="23"/>
    </row>
    <row r="2507" spans="1:7" customFormat="1">
      <c r="A2507" s="4">
        <v>25145</v>
      </c>
      <c r="B2507">
        <v>6</v>
      </c>
      <c r="C2507">
        <f>IFERROR(((VLOOKUP(A2507,'Interest Rates-10yr'!$A$9:$C$15239,2,FALSE))-B2507),C2506)</f>
        <v>-0.38999999999999968</v>
      </c>
      <c r="D2507" s="98">
        <f>AVERAGE(C$10:C2507)</f>
        <v>0.52756204963971209</v>
      </c>
      <c r="E2507" s="2"/>
      <c r="G2507" s="23"/>
    </row>
    <row r="2508" spans="1:7" customFormat="1">
      <c r="A2508" s="4">
        <v>25146</v>
      </c>
      <c r="B2508">
        <v>6.13</v>
      </c>
      <c r="C2508">
        <f>IFERROR(((VLOOKUP(A2508,'Interest Rates-10yr'!$A$9:$C$15239,2,FALSE))-B2508),C2507)</f>
        <v>-0.5</v>
      </c>
      <c r="D2508" s="98">
        <f>AVERAGE(C$10:C2508)</f>
        <v>0.52715086034413794</v>
      </c>
      <c r="E2508" s="2"/>
      <c r="G2508" s="23"/>
    </row>
    <row r="2509" spans="1:7" customFormat="1">
      <c r="A2509" s="4">
        <v>25147</v>
      </c>
      <c r="B2509">
        <v>6.13</v>
      </c>
      <c r="C2509">
        <f>IFERROR(((VLOOKUP(A2509,'Interest Rates-10yr'!$A$9:$C$15239,2,FALSE))-B2509),C2508)</f>
        <v>-0.5</v>
      </c>
      <c r="D2509" s="98">
        <f>AVERAGE(C$10:C2509)</f>
        <v>0.52674000000000032</v>
      </c>
      <c r="E2509" s="2"/>
      <c r="G2509" s="23"/>
    </row>
    <row r="2510" spans="1:7" customFormat="1">
      <c r="A2510" s="4">
        <v>25148</v>
      </c>
      <c r="B2510">
        <v>6.25</v>
      </c>
      <c r="C2510">
        <f>IFERROR(((VLOOKUP(A2510,'Interest Rates-10yr'!$A$9:$C$15239,2,FALSE))-B2510),C2509)</f>
        <v>-0.62999999999999989</v>
      </c>
      <c r="D2510" s="98">
        <f>AVERAGE(C$10:C2510)</f>
        <v>0.52627748900439852</v>
      </c>
      <c r="E2510" s="2"/>
      <c r="G2510" s="23"/>
    </row>
    <row r="2511" spans="1:7" customFormat="1">
      <c r="A2511" s="4">
        <v>25149</v>
      </c>
      <c r="B2511">
        <v>6.13</v>
      </c>
      <c r="C2511">
        <f>IFERROR(((VLOOKUP(A2511,'Interest Rates-10yr'!$A$9:$C$15239,2,FALSE))-B2511),C2510)</f>
        <v>-0.5</v>
      </c>
      <c r="D2511" s="98">
        <f>AVERAGE(C$10:C2511)</f>
        <v>0.52586730615507626</v>
      </c>
      <c r="E2511" s="2"/>
      <c r="G2511" s="23"/>
    </row>
    <row r="2512" spans="1:7" customFormat="1">
      <c r="A2512" s="4">
        <v>25150</v>
      </c>
      <c r="B2512">
        <v>6.13</v>
      </c>
      <c r="C2512">
        <f>IFERROR(((VLOOKUP(A2512,'Interest Rates-10yr'!$A$9:$C$15239,2,FALSE))-B2512),C2511)</f>
        <v>-0.47999999999999954</v>
      </c>
      <c r="D2512" s="98">
        <f>AVERAGE(C$10:C2512)</f>
        <v>0.52546544147023599</v>
      </c>
      <c r="E2512" s="2"/>
      <c r="G2512" s="23"/>
    </row>
    <row r="2513" spans="1:7" customFormat="1">
      <c r="A2513" s="4">
        <v>25151</v>
      </c>
      <c r="B2513">
        <v>6.13</v>
      </c>
      <c r="C2513">
        <f>IFERROR(((VLOOKUP(A2513,'Interest Rates-10yr'!$A$9:$C$15239,2,FALSE))-B2513),C2512)</f>
        <v>-0.47999999999999954</v>
      </c>
      <c r="D2513" s="98">
        <f>AVERAGE(C$10:C2513)</f>
        <v>0.52506389776357854</v>
      </c>
      <c r="E2513" s="2"/>
      <c r="G2513" s="23"/>
    </row>
    <row r="2514" spans="1:7" customFormat="1">
      <c r="A2514" s="4">
        <v>25152</v>
      </c>
      <c r="B2514">
        <v>6.13</v>
      </c>
      <c r="C2514">
        <f>IFERROR(((VLOOKUP(A2514,'Interest Rates-10yr'!$A$9:$C$15239,2,FALSE))-B2514),C2513)</f>
        <v>-0.47999999999999954</v>
      </c>
      <c r="D2514" s="98">
        <f>AVERAGE(C$10:C2514)</f>
        <v>0.52466267465069882</v>
      </c>
      <c r="E2514" s="2"/>
      <c r="G2514" s="23"/>
    </row>
    <row r="2515" spans="1:7" customFormat="1">
      <c r="A2515" s="4">
        <v>25153</v>
      </c>
      <c r="B2515">
        <v>6.13</v>
      </c>
      <c r="C2515">
        <f>IFERROR(((VLOOKUP(A2515,'Interest Rates-10yr'!$A$9:$C$15239,2,FALSE))-B2515),C2514)</f>
        <v>-0.47999999999999954</v>
      </c>
      <c r="D2515" s="98">
        <f>AVERAGE(C$10:C2515)</f>
        <v>0.52426177174780553</v>
      </c>
      <c r="E2515" s="2"/>
      <c r="G2515" s="23"/>
    </row>
    <row r="2516" spans="1:7" customFormat="1">
      <c r="A2516" s="4">
        <v>25154</v>
      </c>
      <c r="B2516">
        <v>6.13</v>
      </c>
      <c r="C2516">
        <f>IFERROR(((VLOOKUP(A2516,'Interest Rates-10yr'!$A$9:$C$15239,2,FALSE))-B2516),C2515)</f>
        <v>-0.45000000000000018</v>
      </c>
      <c r="D2516" s="98">
        <f>AVERAGE(C$10:C2516)</f>
        <v>0.52387315516553679</v>
      </c>
      <c r="E2516" s="2"/>
      <c r="G2516" s="23"/>
    </row>
    <row r="2517" spans="1:7" customFormat="1">
      <c r="A2517" s="4">
        <v>25155</v>
      </c>
      <c r="B2517">
        <v>5.25</v>
      </c>
      <c r="C2517">
        <f>IFERROR(((VLOOKUP(A2517,'Interest Rates-10yr'!$A$9:$C$15239,2,FALSE))-B2517),C2516)</f>
        <v>0.41000000000000014</v>
      </c>
      <c r="D2517" s="98">
        <f>AVERAGE(C$10:C2517)</f>
        <v>0.52382775119617253</v>
      </c>
      <c r="E2517" s="2"/>
      <c r="G2517" s="23"/>
    </row>
    <row r="2518" spans="1:7" customFormat="1">
      <c r="A2518" s="4">
        <v>25156</v>
      </c>
      <c r="B2518">
        <v>6</v>
      </c>
      <c r="C2518">
        <f>IFERROR(((VLOOKUP(A2518,'Interest Rates-10yr'!$A$9:$C$15239,2,FALSE))-B2518),C2517)</f>
        <v>-0.33999999999999986</v>
      </c>
      <c r="D2518" s="98">
        <f>AVERAGE(C$10:C2518)</f>
        <v>0.52348345954563602</v>
      </c>
      <c r="E2518" s="2"/>
      <c r="G2518" s="23"/>
    </row>
    <row r="2519" spans="1:7" customFormat="1">
      <c r="A2519" s="4">
        <v>25157</v>
      </c>
      <c r="B2519">
        <v>6</v>
      </c>
      <c r="C2519">
        <f>IFERROR(((VLOOKUP(A2519,'Interest Rates-10yr'!$A$9:$C$15239,2,FALSE))-B2519),C2518)</f>
        <v>-0.32000000000000028</v>
      </c>
      <c r="D2519" s="98">
        <f>AVERAGE(C$10:C2519)</f>
        <v>0.52314741035856605</v>
      </c>
      <c r="E2519" s="2"/>
      <c r="G2519" s="23"/>
    </row>
    <row r="2520" spans="1:7" customFormat="1">
      <c r="A2520" s="4">
        <v>25158</v>
      </c>
      <c r="B2520">
        <v>6</v>
      </c>
      <c r="C2520">
        <f>IFERROR(((VLOOKUP(A2520,'Interest Rates-10yr'!$A$9:$C$15239,2,FALSE))-B2520),C2519)</f>
        <v>-0.32000000000000028</v>
      </c>
      <c r="D2520" s="98">
        <f>AVERAGE(C$10:C2520)</f>
        <v>0.52281162883313459</v>
      </c>
      <c r="E2520" s="2"/>
      <c r="G2520" s="23"/>
    </row>
    <row r="2521" spans="1:7" customFormat="1">
      <c r="A2521" s="4">
        <v>25159</v>
      </c>
      <c r="B2521">
        <v>6</v>
      </c>
      <c r="C2521">
        <f>IFERROR(((VLOOKUP(A2521,'Interest Rates-10yr'!$A$9:$C$15239,2,FALSE))-B2521),C2520)</f>
        <v>-0.32000000000000028</v>
      </c>
      <c r="D2521" s="98">
        <f>AVERAGE(C$10:C2521)</f>
        <v>0.52247611464968191</v>
      </c>
      <c r="E2521" s="2"/>
      <c r="G2521" s="23"/>
    </row>
    <row r="2522" spans="1:7" customFormat="1">
      <c r="A2522" s="4">
        <v>25160</v>
      </c>
      <c r="B2522">
        <v>6</v>
      </c>
      <c r="C2522">
        <f>IFERROR(((VLOOKUP(A2522,'Interest Rates-10yr'!$A$9:$C$15239,2,FALSE))-B2522),C2521)</f>
        <v>-0.29000000000000004</v>
      </c>
      <c r="D2522" s="98">
        <f>AVERAGE(C$10:C2522)</f>
        <v>0.52215280541185871</v>
      </c>
      <c r="E2522" s="2"/>
      <c r="G2522" s="23"/>
    </row>
    <row r="2523" spans="1:7" customFormat="1">
      <c r="A2523" s="4">
        <v>25161</v>
      </c>
      <c r="B2523">
        <v>5.63</v>
      </c>
      <c r="C2523">
        <f>IFERROR(((VLOOKUP(A2523,'Interest Rates-10yr'!$A$9:$C$15239,2,FALSE))-B2523),C2522)</f>
        <v>0.11000000000000032</v>
      </c>
      <c r="D2523" s="98">
        <f>AVERAGE(C$10:C2523)</f>
        <v>0.52198886237072428</v>
      </c>
      <c r="E2523" s="2"/>
      <c r="G2523" s="23"/>
    </row>
    <row r="2524" spans="1:7" customFormat="1">
      <c r="A2524" s="4">
        <v>25162</v>
      </c>
      <c r="B2524">
        <v>2.5</v>
      </c>
      <c r="C2524">
        <f>IFERROR(((VLOOKUP(A2524,'Interest Rates-10yr'!$A$9:$C$15239,2,FALSE))-B2524),C2523)</f>
        <v>3.24</v>
      </c>
      <c r="D2524" s="98">
        <f>AVERAGE(C$10:C2524)</f>
        <v>0.52306958250497049</v>
      </c>
      <c r="E2524" s="2"/>
      <c r="G2524" s="23"/>
    </row>
    <row r="2525" spans="1:7" customFormat="1">
      <c r="A2525" s="4">
        <v>25163</v>
      </c>
      <c r="B2525">
        <v>5.5</v>
      </c>
      <c r="C2525">
        <f>IFERROR(((VLOOKUP(A2525,'Interest Rates-10yr'!$A$9:$C$15239,2,FALSE))-B2525),C2524)</f>
        <v>0.23000000000000043</v>
      </c>
      <c r="D2525" s="98">
        <f>AVERAGE(C$10:C2525)</f>
        <v>0.52295310015898289</v>
      </c>
      <c r="E2525" s="2"/>
      <c r="G2525" s="23"/>
    </row>
    <row r="2526" spans="1:7" customFormat="1">
      <c r="A2526" s="4">
        <v>25164</v>
      </c>
      <c r="B2526">
        <v>5.75</v>
      </c>
      <c r="C2526">
        <f>IFERROR(((VLOOKUP(A2526,'Interest Rates-10yr'!$A$9:$C$15239,2,FALSE))-B2526),C2525)</f>
        <v>-9.9999999999997868E-3</v>
      </c>
      <c r="D2526" s="98">
        <f>AVERAGE(C$10:C2526)</f>
        <v>0.52274135876042949</v>
      </c>
      <c r="E2526" s="2"/>
      <c r="G2526" s="23"/>
    </row>
    <row r="2527" spans="1:7" customFormat="1">
      <c r="A2527" s="4">
        <v>25165</v>
      </c>
      <c r="B2527">
        <v>5.75</v>
      </c>
      <c r="C2527">
        <f>IFERROR(((VLOOKUP(A2527,'Interest Rates-10yr'!$A$9:$C$15239,2,FALSE))-B2527),C2526)</f>
        <v>-9.9999999999997868E-3</v>
      </c>
      <c r="D2527" s="98">
        <f>AVERAGE(C$10:C2527)</f>
        <v>0.52252978554408303</v>
      </c>
      <c r="E2527" s="2"/>
      <c r="G2527" s="23"/>
    </row>
    <row r="2528" spans="1:7" customFormat="1">
      <c r="A2528" s="4">
        <v>25166</v>
      </c>
      <c r="B2528">
        <v>5.75</v>
      </c>
      <c r="C2528">
        <f>IFERROR(((VLOOKUP(A2528,'Interest Rates-10yr'!$A$9:$C$15239,2,FALSE))-B2528),C2527)</f>
        <v>-9.9999999999997868E-3</v>
      </c>
      <c r="D2528" s="98">
        <f>AVERAGE(C$10:C2528)</f>
        <v>0.52231838030964706</v>
      </c>
      <c r="E2528" s="2"/>
      <c r="G2528" s="23"/>
    </row>
    <row r="2529" spans="1:7" customFormat="1">
      <c r="A2529" s="4">
        <v>25167</v>
      </c>
      <c r="B2529">
        <v>5.88</v>
      </c>
      <c r="C2529">
        <f>IFERROR(((VLOOKUP(A2529,'Interest Rates-10yr'!$A$9:$C$15239,2,FALSE))-B2529),C2528)</f>
        <v>-0.12999999999999989</v>
      </c>
      <c r="D2529" s="98">
        <f>AVERAGE(C$10:C2529)</f>
        <v>0.52205952380952414</v>
      </c>
      <c r="E2529" s="2"/>
      <c r="G2529" s="23"/>
    </row>
    <row r="2530" spans="1:7" customFormat="1">
      <c r="A2530" s="4">
        <v>25168</v>
      </c>
      <c r="B2530">
        <v>5.75</v>
      </c>
      <c r="C2530">
        <f>IFERROR(((VLOOKUP(A2530,'Interest Rates-10yr'!$A$9:$C$15239,2,FALSE))-B2530),C2529)</f>
        <v>9.9999999999997868E-3</v>
      </c>
      <c r="D2530" s="98">
        <f>AVERAGE(C$10:C2530)</f>
        <v>0.52185640618802098</v>
      </c>
      <c r="E2530" s="2"/>
      <c r="G2530" s="23"/>
    </row>
    <row r="2531" spans="1:7" customFormat="1">
      <c r="A2531" s="4">
        <v>25169</v>
      </c>
      <c r="B2531">
        <v>5.75</v>
      </c>
      <c r="C2531">
        <f>IFERROR(((VLOOKUP(A2531,'Interest Rates-10yr'!$A$9:$C$15239,2,FALSE))-B2531),C2530)</f>
        <v>9.9999999999997868E-3</v>
      </c>
      <c r="D2531" s="98">
        <f>AVERAGE(C$10:C2531)</f>
        <v>0.52165344964314064</v>
      </c>
      <c r="E2531" s="2"/>
      <c r="G2531" s="23"/>
    </row>
    <row r="2532" spans="1:7" customFormat="1">
      <c r="A2532" s="4">
        <v>25170</v>
      </c>
      <c r="B2532">
        <v>5.75</v>
      </c>
      <c r="C2532">
        <f>IFERROR(((VLOOKUP(A2532,'Interest Rates-10yr'!$A$9:$C$15239,2,FALSE))-B2532),C2531)</f>
        <v>9.9999999999997868E-3</v>
      </c>
      <c r="D2532" s="98">
        <f>AVERAGE(C$10:C2532)</f>
        <v>0.52145065398335344</v>
      </c>
      <c r="E2532" s="2"/>
      <c r="G2532" s="23"/>
    </row>
    <row r="2533" spans="1:7" customFormat="1">
      <c r="A2533" s="4">
        <v>25171</v>
      </c>
      <c r="B2533">
        <v>6</v>
      </c>
      <c r="C2533">
        <f>IFERROR(((VLOOKUP(A2533,'Interest Rates-10yr'!$A$9:$C$15239,2,FALSE))-B2533),C2532)</f>
        <v>-0.21999999999999975</v>
      </c>
      <c r="D2533" s="98">
        <f>AVERAGE(C$10:C2533)</f>
        <v>0.52115689381933472</v>
      </c>
      <c r="E2533" s="2"/>
      <c r="G2533" s="23"/>
    </row>
    <row r="2534" spans="1:7" customFormat="1">
      <c r="A2534" s="4">
        <v>25172</v>
      </c>
      <c r="B2534">
        <v>6</v>
      </c>
      <c r="C2534">
        <f>IFERROR(((VLOOKUP(A2534,'Interest Rates-10yr'!$A$9:$C$15239,2,FALSE))-B2534),C2533)</f>
        <v>-0.21999999999999975</v>
      </c>
      <c r="D2534" s="98">
        <f>AVERAGE(C$10:C2534)</f>
        <v>0.52086336633663399</v>
      </c>
      <c r="E2534" s="2"/>
      <c r="G2534" s="23"/>
    </row>
    <row r="2535" spans="1:7" customFormat="1">
      <c r="A2535" s="4">
        <v>25173</v>
      </c>
      <c r="B2535">
        <v>6</v>
      </c>
      <c r="C2535">
        <f>IFERROR(((VLOOKUP(A2535,'Interest Rates-10yr'!$A$9:$C$15239,2,FALSE))-B2535),C2534)</f>
        <v>-0.21999999999999975</v>
      </c>
      <c r="D2535" s="98">
        <f>AVERAGE(C$10:C2535)</f>
        <v>0.52057007125890764</v>
      </c>
      <c r="E2535" s="2"/>
      <c r="G2535" s="23"/>
    </row>
    <row r="2536" spans="1:7" customFormat="1">
      <c r="A2536" s="4">
        <v>25174</v>
      </c>
      <c r="B2536">
        <v>6.13</v>
      </c>
      <c r="C2536">
        <f>IFERROR(((VLOOKUP(A2536,'Interest Rates-10yr'!$A$9:$C$15239,2,FALSE))-B2536),C2535)</f>
        <v>-0.24000000000000021</v>
      </c>
      <c r="D2536" s="98">
        <f>AVERAGE(C$10:C2536)</f>
        <v>0.52026909378709962</v>
      </c>
      <c r="E2536" s="2"/>
      <c r="G2536" s="23"/>
    </row>
    <row r="2537" spans="1:7" customFormat="1">
      <c r="A2537" s="4">
        <v>25175</v>
      </c>
      <c r="B2537">
        <v>5.88</v>
      </c>
      <c r="C2537">
        <f>IFERROR(((VLOOKUP(A2537,'Interest Rates-10yr'!$A$9:$C$15239,2,FALSE))-B2537),C2536)</f>
        <v>8.0000000000000071E-2</v>
      </c>
      <c r="D2537" s="98">
        <f>AVERAGE(C$10:C2537)</f>
        <v>0.52009493670886098</v>
      </c>
      <c r="E2537" s="2"/>
      <c r="G2537" s="23"/>
    </row>
    <row r="2538" spans="1:7" customFormat="1">
      <c r="A2538" s="4">
        <v>25176</v>
      </c>
      <c r="B2538">
        <v>4.25</v>
      </c>
      <c r="C2538">
        <f>IFERROR(((VLOOKUP(A2538,'Interest Rates-10yr'!$A$9:$C$15239,2,FALSE))-B2538),C2537)</f>
        <v>1.7000000000000002</v>
      </c>
      <c r="D2538" s="98">
        <f>AVERAGE(C$10:C2538)</f>
        <v>0.52056148675365788</v>
      </c>
      <c r="E2538" s="2"/>
      <c r="G2538" s="23"/>
    </row>
    <row r="2539" spans="1:7" customFormat="1">
      <c r="A2539" s="4">
        <v>25177</v>
      </c>
      <c r="B2539">
        <v>5.88</v>
      </c>
      <c r="C2539">
        <f>IFERROR(((VLOOKUP(A2539,'Interest Rates-10yr'!$A$9:$C$15239,2,FALSE))-B2539),C2538)</f>
        <v>4.9999999999999822E-2</v>
      </c>
      <c r="D2539" s="98">
        <f>AVERAGE(C$10:C2539)</f>
        <v>0.52037549407114647</v>
      </c>
      <c r="E2539" s="2"/>
      <c r="G2539" s="23"/>
    </row>
    <row r="2540" spans="1:7" customFormat="1">
      <c r="A2540" s="4">
        <v>25178</v>
      </c>
      <c r="B2540">
        <v>5.88</v>
      </c>
      <c r="C2540">
        <f>IFERROR(((VLOOKUP(A2540,'Interest Rates-10yr'!$A$9:$C$15239,2,FALSE))-B2540),C2539)</f>
        <v>3.0000000000000249E-2</v>
      </c>
      <c r="D2540" s="98">
        <f>AVERAGE(C$10:C2540)</f>
        <v>0.52018174634531833</v>
      </c>
      <c r="E2540" s="2"/>
      <c r="G2540" s="23"/>
    </row>
    <row r="2541" spans="1:7" customFormat="1">
      <c r="A2541" s="4">
        <v>25179</v>
      </c>
      <c r="B2541">
        <v>5.88</v>
      </c>
      <c r="C2541">
        <f>IFERROR(((VLOOKUP(A2541,'Interest Rates-10yr'!$A$9:$C$15239,2,FALSE))-B2541),C2540)</f>
        <v>3.0000000000000249E-2</v>
      </c>
      <c r="D2541" s="98">
        <f>AVERAGE(C$10:C2541)</f>
        <v>0.51998815165876799</v>
      </c>
      <c r="E2541" s="2"/>
      <c r="G2541" s="23"/>
    </row>
    <row r="2542" spans="1:7" customFormat="1">
      <c r="A2542" s="4">
        <v>25180</v>
      </c>
      <c r="B2542">
        <v>5.88</v>
      </c>
      <c r="C2542">
        <f>IFERROR(((VLOOKUP(A2542,'Interest Rates-10yr'!$A$9:$C$15239,2,FALSE))-B2542),C2541)</f>
        <v>3.0000000000000249E-2</v>
      </c>
      <c r="D2542" s="98">
        <f>AVERAGE(C$10:C2542)</f>
        <v>0.51979470983024101</v>
      </c>
      <c r="E2542" s="2"/>
      <c r="G2542" s="23"/>
    </row>
    <row r="2543" spans="1:7" customFormat="1">
      <c r="A2543" s="4">
        <v>25181</v>
      </c>
      <c r="B2543">
        <v>5.88</v>
      </c>
      <c r="C2543">
        <f>IFERROR(((VLOOKUP(A2543,'Interest Rates-10yr'!$A$9:$C$15239,2,FALSE))-B2543),C2542)</f>
        <v>4.0000000000000036E-2</v>
      </c>
      <c r="D2543" s="98">
        <f>AVERAGE(C$10:C2543)</f>
        <v>0.5196053670086821</v>
      </c>
      <c r="E2543" s="2"/>
      <c r="G2543" s="23"/>
    </row>
    <row r="2544" spans="1:7" customFormat="1">
      <c r="A2544" s="4">
        <v>25182</v>
      </c>
      <c r="B2544">
        <v>5.88</v>
      </c>
      <c r="C2544">
        <f>IFERROR(((VLOOKUP(A2544,'Interest Rates-10yr'!$A$9:$C$15239,2,FALSE))-B2544),C2543)</f>
        <v>4.9999999999999822E-2</v>
      </c>
      <c r="D2544" s="98">
        <f>AVERAGE(C$10:C2544)</f>
        <v>0.51942011834319546</v>
      </c>
      <c r="E2544" s="2"/>
      <c r="G2544" s="23"/>
    </row>
    <row r="2545" spans="1:7" customFormat="1">
      <c r="A2545" s="4">
        <v>25183</v>
      </c>
      <c r="B2545">
        <v>5.63</v>
      </c>
      <c r="C2545">
        <f>IFERROR(((VLOOKUP(A2545,'Interest Rates-10yr'!$A$9:$C$15239,2,FALSE))-B2545),C2544)</f>
        <v>0.29999999999999982</v>
      </c>
      <c r="D2545" s="98">
        <f>AVERAGE(C$10:C2545)</f>
        <v>0.51933359621451125</v>
      </c>
      <c r="E2545" s="2"/>
      <c r="G2545" s="23"/>
    </row>
    <row r="2546" spans="1:7" customFormat="1">
      <c r="A2546" s="4">
        <v>25184</v>
      </c>
      <c r="B2546">
        <v>5.88</v>
      </c>
      <c r="C2546">
        <f>IFERROR(((VLOOKUP(A2546,'Interest Rates-10yr'!$A$9:$C$15239,2,FALSE))-B2546),C2545)</f>
        <v>6.0000000000000497E-2</v>
      </c>
      <c r="D2546" s="98">
        <f>AVERAGE(C$10:C2546)</f>
        <v>0.51915254237288155</v>
      </c>
      <c r="E2546" s="2"/>
      <c r="G2546" s="23"/>
    </row>
    <row r="2547" spans="1:7" customFormat="1">
      <c r="A2547" s="4">
        <v>25185</v>
      </c>
      <c r="B2547">
        <v>6.13</v>
      </c>
      <c r="C2547">
        <f>IFERROR(((VLOOKUP(A2547,'Interest Rates-10yr'!$A$9:$C$15239,2,FALSE))-B2547),C2546)</f>
        <v>-0.20000000000000018</v>
      </c>
      <c r="D2547" s="98">
        <f>AVERAGE(C$10:C2547)</f>
        <v>0.51886918833727358</v>
      </c>
      <c r="E2547" s="2"/>
      <c r="G2547" s="23"/>
    </row>
    <row r="2548" spans="1:7" customFormat="1">
      <c r="A2548" s="4">
        <v>25186</v>
      </c>
      <c r="B2548">
        <v>6.13</v>
      </c>
      <c r="C2548">
        <f>IFERROR(((VLOOKUP(A2548,'Interest Rates-10yr'!$A$9:$C$15239,2,FALSE))-B2548),C2547)</f>
        <v>-0.20000000000000018</v>
      </c>
      <c r="D2548" s="98">
        <f>AVERAGE(C$10:C2548)</f>
        <v>0.51858605750295406</v>
      </c>
      <c r="E2548" s="2"/>
      <c r="G2548" s="23"/>
    </row>
    <row r="2549" spans="1:7" customFormat="1">
      <c r="A2549" s="4">
        <v>25187</v>
      </c>
      <c r="B2549">
        <v>6.13</v>
      </c>
      <c r="C2549">
        <f>IFERROR(((VLOOKUP(A2549,'Interest Rates-10yr'!$A$9:$C$15239,2,FALSE))-B2549),C2548)</f>
        <v>-0.20000000000000018</v>
      </c>
      <c r="D2549" s="98">
        <f>AVERAGE(C$10:C2549)</f>
        <v>0.51830314960629931</v>
      </c>
      <c r="E2549" s="2"/>
      <c r="G2549" s="23"/>
    </row>
    <row r="2550" spans="1:7" customFormat="1">
      <c r="A2550" s="4">
        <v>25188</v>
      </c>
      <c r="B2550">
        <v>6</v>
      </c>
      <c r="C2550">
        <f>IFERROR(((VLOOKUP(A2550,'Interest Rates-10yr'!$A$9:$C$15239,2,FALSE))-B2550),C2549)</f>
        <v>-4.0000000000000036E-2</v>
      </c>
      <c r="D2550" s="98">
        <f>AVERAGE(C$10:C2550)</f>
        <v>0.51808343171979543</v>
      </c>
      <c r="E2550" s="2"/>
      <c r="G2550" s="23"/>
    </row>
    <row r="2551" spans="1:7" customFormat="1">
      <c r="A2551" s="4">
        <v>25189</v>
      </c>
      <c r="B2551">
        <v>5.88</v>
      </c>
      <c r="C2551">
        <f>IFERROR(((VLOOKUP(A2551,'Interest Rates-10yr'!$A$9:$C$15239,2,FALSE))-B2551),C2550)</f>
        <v>8.9999999999999858E-2</v>
      </c>
      <c r="D2551" s="98">
        <f>AVERAGE(C$10:C2551)</f>
        <v>0.51791502753737217</v>
      </c>
      <c r="E2551" s="2"/>
      <c r="G2551" s="23"/>
    </row>
    <row r="2552" spans="1:7" customFormat="1">
      <c r="A2552" s="4">
        <v>25190</v>
      </c>
      <c r="B2552">
        <v>5.88</v>
      </c>
      <c r="C2552">
        <f>IFERROR(((VLOOKUP(A2552,'Interest Rates-10yr'!$A$9:$C$15239,2,FALSE))-B2552),C2551)</f>
        <v>0.12000000000000011</v>
      </c>
      <c r="D2552" s="98">
        <f>AVERAGE(C$10:C2552)</f>
        <v>0.51775855289028705</v>
      </c>
      <c r="E2552" s="2"/>
      <c r="G2552" s="23"/>
    </row>
    <row r="2553" spans="1:7" customFormat="1">
      <c r="A2553" s="4">
        <v>25191</v>
      </c>
      <c r="B2553">
        <v>6.13</v>
      </c>
      <c r="C2553">
        <f>IFERROR(((VLOOKUP(A2553,'Interest Rates-10yr'!$A$9:$C$15239,2,FALSE))-B2553),C2552)</f>
        <v>-5.9999999999999609E-2</v>
      </c>
      <c r="D2553" s="98">
        <f>AVERAGE(C$10:C2553)</f>
        <v>0.51753144654088057</v>
      </c>
      <c r="E2553" s="2"/>
      <c r="G2553" s="23"/>
    </row>
    <row r="2554" spans="1:7" customFormat="1">
      <c r="A2554" s="4">
        <v>25192</v>
      </c>
      <c r="B2554">
        <v>6.25</v>
      </c>
      <c r="C2554">
        <f>IFERROR(((VLOOKUP(A2554,'Interest Rates-10yr'!$A$9:$C$15239,2,FALSE))-B2554),C2553)</f>
        <v>-0.11000000000000032</v>
      </c>
      <c r="D2554" s="98">
        <f>AVERAGE(C$10:C2554)</f>
        <v>0.51728487229862485</v>
      </c>
      <c r="E2554" s="2"/>
      <c r="G2554" s="23"/>
    </row>
    <row r="2555" spans="1:7" customFormat="1">
      <c r="A2555" s="4">
        <v>25193</v>
      </c>
      <c r="B2555">
        <v>6.25</v>
      </c>
      <c r="C2555">
        <f>IFERROR(((VLOOKUP(A2555,'Interest Rates-10yr'!$A$9:$C$15239,2,FALSE))-B2555),C2554)</f>
        <v>-0.11000000000000032</v>
      </c>
      <c r="D2555" s="98">
        <f>AVERAGE(C$10:C2555)</f>
        <v>0.51703849175176764</v>
      </c>
      <c r="E2555" s="2"/>
      <c r="G2555" s="23"/>
    </row>
    <row r="2556" spans="1:7" customFormat="1">
      <c r="A2556" s="4">
        <v>25194</v>
      </c>
      <c r="B2556">
        <v>6.25</v>
      </c>
      <c r="C2556">
        <f>IFERROR(((VLOOKUP(A2556,'Interest Rates-10yr'!$A$9:$C$15239,2,FALSE))-B2556),C2555)</f>
        <v>-0.11000000000000032</v>
      </c>
      <c r="D2556" s="98">
        <f>AVERAGE(C$10:C2556)</f>
        <v>0.51679230467216353</v>
      </c>
      <c r="E2556" s="2"/>
      <c r="G2556" s="23"/>
    </row>
    <row r="2557" spans="1:7" customFormat="1">
      <c r="A2557" s="4">
        <v>25195</v>
      </c>
      <c r="B2557">
        <v>6.38</v>
      </c>
      <c r="C2557">
        <f>IFERROR(((VLOOKUP(A2557,'Interest Rates-10yr'!$A$9:$C$15239,2,FALSE))-B2557),C2556)</f>
        <v>-0.14999999999999947</v>
      </c>
      <c r="D2557" s="98">
        <f>AVERAGE(C$10:C2557)</f>
        <v>0.51653061224489805</v>
      </c>
      <c r="E2557" s="2"/>
      <c r="G2557" s="23"/>
    </row>
    <row r="2558" spans="1:7" customFormat="1">
      <c r="A2558" s="4">
        <v>25196</v>
      </c>
      <c r="B2558">
        <v>6.25</v>
      </c>
      <c r="C2558">
        <f>IFERROR(((VLOOKUP(A2558,'Interest Rates-10yr'!$A$9:$C$15239,2,FALSE))-B2558),C2557)</f>
        <v>1.9999999999999574E-2</v>
      </c>
      <c r="D2558" s="98">
        <f>AVERAGE(C$10:C2558)</f>
        <v>0.51633581796783068</v>
      </c>
      <c r="E2558" s="2"/>
      <c r="G2558" s="23"/>
    </row>
    <row r="2559" spans="1:7" customFormat="1">
      <c r="A2559" s="4">
        <v>25197</v>
      </c>
      <c r="B2559">
        <v>6.25</v>
      </c>
      <c r="C2559">
        <f>IFERROR(((VLOOKUP(A2559,'Interest Rates-10yr'!$A$9:$C$15239,2,FALSE))-B2559),C2558)</f>
        <v>1.9999999999999574E-2</v>
      </c>
      <c r="D2559" s="98">
        <f>AVERAGE(C$10:C2559)</f>
        <v>0.51614117647058833</v>
      </c>
      <c r="E2559" s="2"/>
      <c r="G2559" s="23"/>
    </row>
    <row r="2560" spans="1:7" customFormat="1">
      <c r="A2560" s="4">
        <v>25198</v>
      </c>
      <c r="B2560">
        <v>6.5</v>
      </c>
      <c r="C2560">
        <f>IFERROR(((VLOOKUP(A2560,'Interest Rates-10yr'!$A$9:$C$15239,2,FALSE))-B2560),C2559)</f>
        <v>-0.33000000000000007</v>
      </c>
      <c r="D2560" s="98">
        <f>AVERAGE(C$10:C2560)</f>
        <v>0.51580948647589198</v>
      </c>
      <c r="E2560" s="2"/>
      <c r="G2560" s="23"/>
    </row>
    <row r="2561" spans="1:7" customFormat="1">
      <c r="A2561" s="4">
        <v>25199</v>
      </c>
      <c r="B2561">
        <v>6.88</v>
      </c>
      <c r="C2561">
        <f>IFERROR(((VLOOKUP(A2561,'Interest Rates-10yr'!$A$9:$C$15239,2,FALSE))-B2561),C2560)</f>
        <v>-0.67999999999999972</v>
      </c>
      <c r="D2561" s="98">
        <f>AVERAGE(C$10:C2561)</f>
        <v>0.51534090909090924</v>
      </c>
      <c r="E2561" s="2"/>
      <c r="G2561" s="23"/>
    </row>
    <row r="2562" spans="1:7" customFormat="1">
      <c r="A2562" s="4">
        <v>25200</v>
      </c>
      <c r="B2562">
        <v>6.88</v>
      </c>
      <c r="C2562">
        <f>IFERROR(((VLOOKUP(A2562,'Interest Rates-10yr'!$A$9:$C$15239,2,FALSE))-B2562),C2561)</f>
        <v>-0.67999999999999972</v>
      </c>
      <c r="D2562" s="98">
        <f>AVERAGE(C$10:C2562)</f>
        <v>0.51487269878574238</v>
      </c>
      <c r="E2562" s="2"/>
      <c r="G2562" s="23"/>
    </row>
    <row r="2563" spans="1:7" customFormat="1">
      <c r="A2563" s="4">
        <v>25201</v>
      </c>
      <c r="B2563">
        <v>6.88</v>
      </c>
      <c r="C2563">
        <f>IFERROR(((VLOOKUP(A2563,'Interest Rates-10yr'!$A$9:$C$15239,2,FALSE))-B2563),C2562)</f>
        <v>-0.67999999999999972</v>
      </c>
      <c r="D2563" s="98">
        <f>AVERAGE(C$10:C2563)</f>
        <v>0.51440485512920919</v>
      </c>
      <c r="E2563" s="2"/>
      <c r="G2563" s="23"/>
    </row>
    <row r="2564" spans="1:7" customFormat="1">
      <c r="A2564" s="4">
        <v>25202</v>
      </c>
      <c r="B2564">
        <v>6.5</v>
      </c>
      <c r="C2564">
        <f>IFERROR(((VLOOKUP(A2564,'Interest Rates-10yr'!$A$9:$C$15239,2,FALSE))-B2564),C2563)</f>
        <v>-0.29000000000000004</v>
      </c>
      <c r="D2564" s="98">
        <f>AVERAGE(C$10:C2564)</f>
        <v>0.51409001956947176</v>
      </c>
      <c r="E2564" s="2"/>
      <c r="G2564" s="23"/>
    </row>
    <row r="2565" spans="1:7" customFormat="1">
      <c r="A2565" s="4">
        <v>25203</v>
      </c>
      <c r="B2565">
        <v>4</v>
      </c>
      <c r="C2565">
        <f>IFERROR(((VLOOKUP(A2565,'Interest Rates-10yr'!$A$9:$C$15239,2,FALSE))-B2565),C2564)</f>
        <v>2.16</v>
      </c>
      <c r="D2565" s="98">
        <f>AVERAGE(C$10:C2565)</f>
        <v>0.51473395931142418</v>
      </c>
      <c r="E2565" s="2"/>
      <c r="G2565" s="23"/>
    </row>
    <row r="2566" spans="1:7" customFormat="1">
      <c r="A2566" s="4">
        <v>25204</v>
      </c>
      <c r="B2566">
        <v>4</v>
      </c>
      <c r="C2566">
        <f>IFERROR(((VLOOKUP(A2566,'Interest Rates-10yr'!$A$9:$C$15239,2,FALSE))-B2566),C2565)</f>
        <v>2.16</v>
      </c>
      <c r="D2566" s="98">
        <f>AVERAGE(C$10:C2566)</f>
        <v>0.51537739538521721</v>
      </c>
      <c r="E2566" s="2"/>
      <c r="G2566" s="23"/>
    </row>
    <row r="2567" spans="1:7" customFormat="1">
      <c r="A2567" s="4">
        <v>25205</v>
      </c>
      <c r="B2567">
        <v>6.5</v>
      </c>
      <c r="C2567">
        <f>IFERROR(((VLOOKUP(A2567,'Interest Rates-10yr'!$A$9:$C$15239,2,FALSE))-B2567),C2566)</f>
        <v>-0.45999999999999996</v>
      </c>
      <c r="D2567" s="98">
        <f>AVERAGE(C$10:C2567)</f>
        <v>0.51499609069585628</v>
      </c>
      <c r="E2567" s="2"/>
      <c r="G2567" s="23"/>
    </row>
    <row r="2568" spans="1:7" customFormat="1">
      <c r="A2568" s="4">
        <v>25206</v>
      </c>
      <c r="B2568">
        <v>6.75</v>
      </c>
      <c r="C2568">
        <f>IFERROR(((VLOOKUP(A2568,'Interest Rates-10yr'!$A$9:$C$15239,2,FALSE))-B2568),C2567)</f>
        <v>-0.74000000000000021</v>
      </c>
      <c r="D2568" s="98">
        <f>AVERAGE(C$10:C2568)</f>
        <v>0.51450566627588912</v>
      </c>
      <c r="E2568" s="2"/>
      <c r="G2568" s="23"/>
    </row>
    <row r="2569" spans="1:7" customFormat="1">
      <c r="A2569" s="4">
        <v>25207</v>
      </c>
      <c r="B2569">
        <v>6.75</v>
      </c>
      <c r="C2569">
        <f>IFERROR(((VLOOKUP(A2569,'Interest Rates-10yr'!$A$9:$C$15239,2,FALSE))-B2569),C2568)</f>
        <v>-0.74000000000000021</v>
      </c>
      <c r="D2569" s="98">
        <f>AVERAGE(C$10:C2569)</f>
        <v>0.51401562500000009</v>
      </c>
      <c r="E2569" s="2"/>
      <c r="G2569" s="23"/>
    </row>
    <row r="2570" spans="1:7" customFormat="1">
      <c r="A2570" s="4">
        <v>25208</v>
      </c>
      <c r="B2570">
        <v>6.75</v>
      </c>
      <c r="C2570">
        <f>IFERROR(((VLOOKUP(A2570,'Interest Rates-10yr'!$A$9:$C$15239,2,FALSE))-B2570),C2569)</f>
        <v>-0.74000000000000021</v>
      </c>
      <c r="D2570" s="98">
        <f>AVERAGE(C$10:C2570)</f>
        <v>0.51352596641936754</v>
      </c>
      <c r="E2570" s="2"/>
      <c r="G2570" s="23"/>
    </row>
    <row r="2571" spans="1:7" customFormat="1">
      <c r="A2571" s="4">
        <v>25209</v>
      </c>
      <c r="B2571">
        <v>6.63</v>
      </c>
      <c r="C2571">
        <f>IFERROR(((VLOOKUP(A2571,'Interest Rates-10yr'!$A$9:$C$15239,2,FALSE))-B2571),C2570)</f>
        <v>-0.58999999999999986</v>
      </c>
      <c r="D2571" s="98">
        <f>AVERAGE(C$10:C2571)</f>
        <v>0.51309523809523827</v>
      </c>
      <c r="E2571" s="2"/>
      <c r="G2571" s="23"/>
    </row>
    <row r="2572" spans="1:7" customFormat="1">
      <c r="A2572" s="4">
        <v>25210</v>
      </c>
      <c r="B2572">
        <v>6.63</v>
      </c>
      <c r="C2572">
        <f>IFERROR(((VLOOKUP(A2572,'Interest Rates-10yr'!$A$9:$C$15239,2,FALSE))-B2572),C2571)</f>
        <v>-0.49000000000000021</v>
      </c>
      <c r="D2572" s="98">
        <f>AVERAGE(C$10:C2572)</f>
        <v>0.51270386266094437</v>
      </c>
      <c r="E2572" s="2"/>
      <c r="G2572" s="23"/>
    </row>
    <row r="2573" spans="1:7" customFormat="1">
      <c r="A2573" s="4">
        <v>25211</v>
      </c>
      <c r="B2573">
        <v>5</v>
      </c>
      <c r="C2573">
        <f>IFERROR(((VLOOKUP(A2573,'Interest Rates-10yr'!$A$9:$C$15239,2,FALSE))-B2573),C2572)</f>
        <v>1.0899999999999999</v>
      </c>
      <c r="D2573" s="98">
        <f>AVERAGE(C$10:C2573)</f>
        <v>0.51292901716068651</v>
      </c>
      <c r="E2573" s="2"/>
      <c r="G2573" s="23"/>
    </row>
    <row r="2574" spans="1:7" customFormat="1">
      <c r="A2574" s="4">
        <v>25212</v>
      </c>
      <c r="B2574">
        <v>6.5</v>
      </c>
      <c r="C2574">
        <f>IFERROR(((VLOOKUP(A2574,'Interest Rates-10yr'!$A$9:$C$15239,2,FALSE))-B2574),C2573)</f>
        <v>-0.45999999999999996</v>
      </c>
      <c r="D2574" s="98">
        <f>AVERAGE(C$10:C2574)</f>
        <v>0.51254970760233931</v>
      </c>
      <c r="E2574" s="2"/>
      <c r="G2574" s="23"/>
    </row>
    <row r="2575" spans="1:7" customFormat="1">
      <c r="A2575" s="4">
        <v>25213</v>
      </c>
      <c r="B2575">
        <v>6.5</v>
      </c>
      <c r="C2575">
        <f>IFERROR(((VLOOKUP(A2575,'Interest Rates-10yr'!$A$9:$C$15239,2,FALSE))-B2575),C2574)</f>
        <v>-0.46999999999999975</v>
      </c>
      <c r="D2575" s="98">
        <f>AVERAGE(C$10:C2575)</f>
        <v>0.51216679657053787</v>
      </c>
      <c r="E2575" s="2"/>
      <c r="G2575" s="23"/>
    </row>
    <row r="2576" spans="1:7" customFormat="1">
      <c r="A2576" s="4">
        <v>25214</v>
      </c>
      <c r="B2576">
        <v>6.5</v>
      </c>
      <c r="C2576">
        <f>IFERROR(((VLOOKUP(A2576,'Interest Rates-10yr'!$A$9:$C$15239,2,FALSE))-B2576),C2575)</f>
        <v>-0.46999999999999975</v>
      </c>
      <c r="D2576" s="98">
        <f>AVERAGE(C$10:C2576)</f>
        <v>0.51178418387222446</v>
      </c>
      <c r="E2576" s="2"/>
      <c r="G2576" s="23"/>
    </row>
    <row r="2577" spans="1:7" customFormat="1">
      <c r="A2577" s="4">
        <v>25215</v>
      </c>
      <c r="B2577">
        <v>6.5</v>
      </c>
      <c r="C2577">
        <f>IFERROR(((VLOOKUP(A2577,'Interest Rates-10yr'!$A$9:$C$15239,2,FALSE))-B2577),C2576)</f>
        <v>-0.46999999999999975</v>
      </c>
      <c r="D2577" s="98">
        <f>AVERAGE(C$10:C2577)</f>
        <v>0.51140186915887853</v>
      </c>
      <c r="E2577" s="2"/>
      <c r="G2577" s="23"/>
    </row>
    <row r="2578" spans="1:7" customFormat="1">
      <c r="A2578" s="4">
        <v>25216</v>
      </c>
      <c r="B2578">
        <v>6.63</v>
      </c>
      <c r="C2578">
        <f>IFERROR(((VLOOKUP(A2578,'Interest Rates-10yr'!$A$9:$C$15239,2,FALSE))-B2578),C2577)</f>
        <v>-0.58999999999999986</v>
      </c>
      <c r="D2578" s="98">
        <f>AVERAGE(C$10:C2578)</f>
        <v>0.51097314130011684</v>
      </c>
      <c r="E2578" s="2"/>
      <c r="G2578" s="23"/>
    </row>
    <row r="2579" spans="1:7" customFormat="1">
      <c r="A2579" s="4">
        <v>25217</v>
      </c>
      <c r="B2579">
        <v>6.38</v>
      </c>
      <c r="C2579">
        <f>IFERROR(((VLOOKUP(A2579,'Interest Rates-10yr'!$A$9:$C$15239,2,FALSE))-B2579),C2578)</f>
        <v>-0.33999999999999986</v>
      </c>
      <c r="D2579" s="98">
        <f>AVERAGE(C$10:C2579)</f>
        <v>0.5106420233463036</v>
      </c>
      <c r="E2579" s="2"/>
      <c r="G2579" s="23"/>
    </row>
    <row r="2580" spans="1:7" customFormat="1">
      <c r="A2580" s="4">
        <v>25218</v>
      </c>
      <c r="B2580">
        <v>5.5</v>
      </c>
      <c r="C2580">
        <f>IFERROR(((VLOOKUP(A2580,'Interest Rates-10yr'!$A$9:$C$15239,2,FALSE))-B2580),C2579)</f>
        <v>0.51999999999999957</v>
      </c>
      <c r="D2580" s="98">
        <f>AVERAGE(C$10:C2580)</f>
        <v>0.5106456631660834</v>
      </c>
      <c r="E2580" s="2"/>
      <c r="G2580" s="23"/>
    </row>
    <row r="2581" spans="1:7" customFormat="1">
      <c r="A2581" s="4">
        <v>25219</v>
      </c>
      <c r="B2581">
        <v>6.63</v>
      </c>
      <c r="C2581">
        <f>IFERROR(((VLOOKUP(A2581,'Interest Rates-10yr'!$A$9:$C$15239,2,FALSE))-B2581),C2580)</f>
        <v>-0.64999999999999947</v>
      </c>
      <c r="D2581" s="98">
        <f>AVERAGE(C$10:C2581)</f>
        <v>0.51019440124416804</v>
      </c>
      <c r="E2581" s="2"/>
      <c r="G2581" s="23"/>
    </row>
    <row r="2582" spans="1:7" customFormat="1">
      <c r="A2582" s="4">
        <v>25220</v>
      </c>
      <c r="B2582">
        <v>6.63</v>
      </c>
      <c r="C2582">
        <f>IFERROR(((VLOOKUP(A2582,'Interest Rates-10yr'!$A$9:$C$15239,2,FALSE))-B2582),C2581)</f>
        <v>-0.66000000000000014</v>
      </c>
      <c r="D2582" s="98">
        <f>AVERAGE(C$10:C2582)</f>
        <v>0.50973960357559278</v>
      </c>
      <c r="E2582" s="2"/>
      <c r="G2582" s="23"/>
    </row>
    <row r="2583" spans="1:7" customFormat="1">
      <c r="A2583" s="4">
        <v>25221</v>
      </c>
      <c r="B2583">
        <v>6.63</v>
      </c>
      <c r="C2583">
        <f>IFERROR(((VLOOKUP(A2583,'Interest Rates-10yr'!$A$9:$C$15239,2,FALSE))-B2583),C2582)</f>
        <v>-0.66000000000000014</v>
      </c>
      <c r="D2583" s="98">
        <f>AVERAGE(C$10:C2583)</f>
        <v>0.50928515928515927</v>
      </c>
      <c r="E2583" s="2"/>
      <c r="G2583" s="23"/>
    </row>
    <row r="2584" spans="1:7" customFormat="1">
      <c r="A2584" s="4">
        <v>25222</v>
      </c>
      <c r="B2584">
        <v>6.63</v>
      </c>
      <c r="C2584">
        <f>IFERROR(((VLOOKUP(A2584,'Interest Rates-10yr'!$A$9:$C$15239,2,FALSE))-B2584),C2583)</f>
        <v>-0.66000000000000014</v>
      </c>
      <c r="D2584" s="98">
        <f>AVERAGE(C$10:C2584)</f>
        <v>0.50883106796116506</v>
      </c>
      <c r="E2584" s="2"/>
      <c r="G2584" s="23"/>
    </row>
    <row r="2585" spans="1:7" customFormat="1">
      <c r="A2585" s="4">
        <v>25223</v>
      </c>
      <c r="B2585">
        <v>6.25</v>
      </c>
      <c r="C2585">
        <f>IFERROR(((VLOOKUP(A2585,'Interest Rates-10yr'!$A$9:$C$15239,2,FALSE))-B2585),C2584)</f>
        <v>-0.29999999999999982</v>
      </c>
      <c r="D2585" s="98">
        <f>AVERAGE(C$10:C2585)</f>
        <v>0.50851708074534163</v>
      </c>
      <c r="E2585" s="2"/>
      <c r="G2585" s="23"/>
    </row>
    <row r="2586" spans="1:7" customFormat="1">
      <c r="A2586" s="4">
        <v>25224</v>
      </c>
      <c r="B2586">
        <v>6.25</v>
      </c>
      <c r="C2586">
        <f>IFERROR(((VLOOKUP(A2586,'Interest Rates-10yr'!$A$9:$C$15239,2,FALSE))-B2586),C2585)</f>
        <v>-0.28000000000000025</v>
      </c>
      <c r="D2586" s="98">
        <f>AVERAGE(C$10:C2586)</f>
        <v>0.50821109817617383</v>
      </c>
      <c r="E2586" s="2"/>
      <c r="G2586" s="23"/>
    </row>
    <row r="2587" spans="1:7" customFormat="1">
      <c r="A2587" s="4">
        <v>25225</v>
      </c>
      <c r="B2587">
        <v>6.25</v>
      </c>
      <c r="C2587">
        <f>IFERROR(((VLOOKUP(A2587,'Interest Rates-10yr'!$A$9:$C$15239,2,FALSE))-B2587),C2586)</f>
        <v>-0.21999999999999975</v>
      </c>
      <c r="D2587" s="98">
        <f>AVERAGE(C$10:C2587)</f>
        <v>0.50792862684251361</v>
      </c>
      <c r="E2587" s="2"/>
      <c r="G2587" s="23"/>
    </row>
    <row r="2588" spans="1:7" customFormat="1">
      <c r="A2588" s="4">
        <v>25226</v>
      </c>
      <c r="B2588">
        <v>6.5</v>
      </c>
      <c r="C2588">
        <f>IFERROR(((VLOOKUP(A2588,'Interest Rates-10yr'!$A$9:$C$15239,2,FALSE))-B2588),C2587)</f>
        <v>-0.48000000000000043</v>
      </c>
      <c r="D2588" s="98">
        <f>AVERAGE(C$10:C2588)</f>
        <v>0.50754556029468789</v>
      </c>
      <c r="E2588" s="2"/>
      <c r="G2588" s="23"/>
    </row>
    <row r="2589" spans="1:7" customFormat="1">
      <c r="A2589" s="4">
        <v>25227</v>
      </c>
      <c r="B2589">
        <v>6.38</v>
      </c>
      <c r="C2589">
        <f>IFERROR(((VLOOKUP(A2589,'Interest Rates-10yr'!$A$9:$C$15239,2,FALSE))-B2589),C2588)</f>
        <v>-0.37000000000000011</v>
      </c>
      <c r="D2589" s="98">
        <f>AVERAGE(C$10:C2589)</f>
        <v>0.50720542635658916</v>
      </c>
      <c r="E2589" s="2"/>
      <c r="G2589" s="23"/>
    </row>
    <row r="2590" spans="1:7" customFormat="1">
      <c r="A2590" s="4">
        <v>25228</v>
      </c>
      <c r="B2590">
        <v>6.38</v>
      </c>
      <c r="C2590">
        <f>IFERROR(((VLOOKUP(A2590,'Interest Rates-10yr'!$A$9:$C$15239,2,FALSE))-B2590),C2589)</f>
        <v>-0.37000000000000011</v>
      </c>
      <c r="D2590" s="98">
        <f>AVERAGE(C$10:C2590)</f>
        <v>0.50686555598605199</v>
      </c>
      <c r="E2590" s="2"/>
      <c r="G2590" s="23"/>
    </row>
    <row r="2591" spans="1:7" customFormat="1">
      <c r="A2591" s="4">
        <v>25229</v>
      </c>
      <c r="B2591">
        <v>6.38</v>
      </c>
      <c r="C2591">
        <f>IFERROR(((VLOOKUP(A2591,'Interest Rates-10yr'!$A$9:$C$15239,2,FALSE))-B2591),C2590)</f>
        <v>-0.37000000000000011</v>
      </c>
      <c r="D2591" s="98">
        <f>AVERAGE(C$10:C2591)</f>
        <v>0.50652594887683977</v>
      </c>
      <c r="E2591" s="2"/>
      <c r="G2591" s="23"/>
    </row>
    <row r="2592" spans="1:7" customFormat="1">
      <c r="A2592" s="4">
        <v>25230</v>
      </c>
      <c r="B2592">
        <v>6.38</v>
      </c>
      <c r="C2592">
        <f>IFERROR(((VLOOKUP(A2592,'Interest Rates-10yr'!$A$9:$C$15239,2,FALSE))-B2592),C2591)</f>
        <v>-0.34999999999999964</v>
      </c>
      <c r="D2592" s="98">
        <f>AVERAGE(C$10:C2592)</f>
        <v>0.5061943476577625</v>
      </c>
      <c r="E2592" s="2"/>
      <c r="G2592" s="23"/>
    </row>
    <row r="2593" spans="1:7" customFormat="1">
      <c r="A2593" s="4">
        <v>25231</v>
      </c>
      <c r="B2593">
        <v>6.13</v>
      </c>
      <c r="C2593">
        <f>IFERROR(((VLOOKUP(A2593,'Interest Rates-10yr'!$A$9:$C$15239,2,FALSE))-B2593),C2592)</f>
        <v>-8.0000000000000071E-2</v>
      </c>
      <c r="D2593" s="98">
        <f>AVERAGE(C$10:C2593)</f>
        <v>0.5059674922600621</v>
      </c>
      <c r="E2593" s="2"/>
      <c r="G2593" s="23"/>
    </row>
    <row r="2594" spans="1:7" customFormat="1">
      <c r="A2594" s="4">
        <v>25232</v>
      </c>
      <c r="B2594">
        <v>5.75</v>
      </c>
      <c r="C2594">
        <f>IFERROR(((VLOOKUP(A2594,'Interest Rates-10yr'!$A$9:$C$15239,2,FALSE))-B2594),C2593)</f>
        <v>0.33999999999999986</v>
      </c>
      <c r="D2594" s="98">
        <f>AVERAGE(C$10:C2594)</f>
        <v>0.50590328820116071</v>
      </c>
      <c r="E2594" s="2"/>
      <c r="G2594" s="23"/>
    </row>
    <row r="2595" spans="1:7" customFormat="1">
      <c r="A2595" s="4">
        <v>25233</v>
      </c>
      <c r="B2595">
        <v>6.25</v>
      </c>
      <c r="C2595">
        <f>IFERROR(((VLOOKUP(A2595,'Interest Rates-10yr'!$A$9:$C$15239,2,FALSE))-B2595),C2594)</f>
        <v>-0.11000000000000032</v>
      </c>
      <c r="D2595" s="98">
        <f>AVERAGE(C$10:C2595)</f>
        <v>0.50566511987625695</v>
      </c>
      <c r="E2595" s="2"/>
      <c r="G2595" s="23"/>
    </row>
    <row r="2596" spans="1:7" customFormat="1">
      <c r="A2596" s="4">
        <v>25234</v>
      </c>
      <c r="B2596">
        <v>6.38</v>
      </c>
      <c r="C2596">
        <f>IFERROR(((VLOOKUP(A2596,'Interest Rates-10yr'!$A$9:$C$15239,2,FALSE))-B2596),C2595)</f>
        <v>-0.1899999999999995</v>
      </c>
      <c r="D2596" s="98">
        <f>AVERAGE(C$10:C2596)</f>
        <v>0.5053962118283728</v>
      </c>
      <c r="E2596" s="2"/>
      <c r="G2596" s="23"/>
    </row>
    <row r="2597" spans="1:7" customFormat="1">
      <c r="A2597" s="4">
        <v>25235</v>
      </c>
      <c r="B2597">
        <v>6.38</v>
      </c>
      <c r="C2597">
        <f>IFERROR(((VLOOKUP(A2597,'Interest Rates-10yr'!$A$9:$C$15239,2,FALSE))-B2597),C2596)</f>
        <v>-0.1899999999999995</v>
      </c>
      <c r="D2597" s="98">
        <f>AVERAGE(C$10:C2597)</f>
        <v>0.50512751159196312</v>
      </c>
      <c r="E2597" s="2"/>
      <c r="G2597" s="23"/>
    </row>
    <row r="2598" spans="1:7" customFormat="1">
      <c r="A2598" s="4">
        <v>25236</v>
      </c>
      <c r="B2598">
        <v>6.38</v>
      </c>
      <c r="C2598">
        <f>IFERROR(((VLOOKUP(A2598,'Interest Rates-10yr'!$A$9:$C$15239,2,FALSE))-B2598),C2597)</f>
        <v>-0.1899999999999995</v>
      </c>
      <c r="D2598" s="98">
        <f>AVERAGE(C$10:C2598)</f>
        <v>0.50485901892622653</v>
      </c>
      <c r="E2598" s="2"/>
      <c r="G2598" s="23"/>
    </row>
    <row r="2599" spans="1:7" customFormat="1">
      <c r="A2599" s="4">
        <v>25237</v>
      </c>
      <c r="B2599">
        <v>6.38</v>
      </c>
      <c r="C2599">
        <f>IFERROR(((VLOOKUP(A2599,'Interest Rates-10yr'!$A$9:$C$15239,2,FALSE))-B2599),C2598)</f>
        <v>-0.16000000000000014</v>
      </c>
      <c r="D2599" s="98">
        <f>AVERAGE(C$10:C2599)</f>
        <v>0.50460231660231669</v>
      </c>
      <c r="E2599" s="2"/>
      <c r="G2599" s="23"/>
    </row>
    <row r="2600" spans="1:7" customFormat="1">
      <c r="A2600" s="4">
        <v>25238</v>
      </c>
      <c r="B2600">
        <v>6.25</v>
      </c>
      <c r="C2600">
        <f>IFERROR(((VLOOKUP(A2600,'Interest Rates-10yr'!$A$9:$C$15239,2,FALSE))-B2600),C2599)</f>
        <v>-4.9999999999999822E-2</v>
      </c>
      <c r="D2600" s="98">
        <f>AVERAGE(C$10:C2600)</f>
        <v>0.50438826707834827</v>
      </c>
      <c r="E2600" s="2"/>
      <c r="G2600" s="23"/>
    </row>
    <row r="2601" spans="1:7" customFormat="1">
      <c r="A2601" s="4">
        <v>25239</v>
      </c>
      <c r="B2601">
        <v>6.25</v>
      </c>
      <c r="C2601">
        <f>IFERROR(((VLOOKUP(A2601,'Interest Rates-10yr'!$A$9:$C$15239,2,FALSE))-B2601),C2600)</f>
        <v>-5.9999999999999609E-2</v>
      </c>
      <c r="D2601" s="98">
        <f>AVERAGE(C$10:C2601)</f>
        <v>0.50417052469135815</v>
      </c>
      <c r="E2601" s="2"/>
      <c r="G2601" s="23"/>
    </row>
    <row r="2602" spans="1:7" customFormat="1">
      <c r="A2602" s="4">
        <v>25240</v>
      </c>
      <c r="B2602">
        <v>6.75</v>
      </c>
      <c r="C2602">
        <f>IFERROR(((VLOOKUP(A2602,'Interest Rates-10yr'!$A$9:$C$15239,2,FALSE))-B2602),C2601)</f>
        <v>-0.54999999999999982</v>
      </c>
      <c r="D2602" s="98">
        <f>AVERAGE(C$10:C2602)</f>
        <v>0.50376397994600863</v>
      </c>
      <c r="E2602" s="2"/>
      <c r="G2602" s="23"/>
    </row>
    <row r="2603" spans="1:7" customFormat="1">
      <c r="A2603" s="4">
        <v>25241</v>
      </c>
      <c r="B2603">
        <v>6.75</v>
      </c>
      <c r="C2603">
        <f>IFERROR(((VLOOKUP(A2603,'Interest Rates-10yr'!$A$9:$C$15239,2,FALSE))-B2603),C2602)</f>
        <v>-0.61000000000000032</v>
      </c>
      <c r="D2603" s="98">
        <f>AVERAGE(C$10:C2603)</f>
        <v>0.50333461835003879</v>
      </c>
      <c r="E2603" s="2"/>
      <c r="G2603" s="23"/>
    </row>
    <row r="2604" spans="1:7" customFormat="1">
      <c r="A2604" s="4">
        <v>25242</v>
      </c>
      <c r="B2604">
        <v>6.75</v>
      </c>
      <c r="C2604">
        <f>IFERROR(((VLOOKUP(A2604,'Interest Rates-10yr'!$A$9:$C$15239,2,FALSE))-B2604),C2603)</f>
        <v>-0.61000000000000032</v>
      </c>
      <c r="D2604" s="98">
        <f>AVERAGE(C$10:C2604)</f>
        <v>0.50290558766859372</v>
      </c>
      <c r="E2604" s="2"/>
      <c r="G2604" s="23"/>
    </row>
    <row r="2605" spans="1:7" customFormat="1">
      <c r="A2605" s="4">
        <v>25243</v>
      </c>
      <c r="B2605">
        <v>6.75</v>
      </c>
      <c r="C2605">
        <f>IFERROR(((VLOOKUP(A2605,'Interest Rates-10yr'!$A$9:$C$15239,2,FALSE))-B2605),C2604)</f>
        <v>-0.61000000000000032</v>
      </c>
      <c r="D2605" s="98">
        <f>AVERAGE(C$10:C2605)</f>
        <v>0.50247688751926067</v>
      </c>
      <c r="E2605" s="2"/>
      <c r="G2605" s="23"/>
    </row>
    <row r="2606" spans="1:7" customFormat="1">
      <c r="A2606" s="4">
        <v>25244</v>
      </c>
      <c r="B2606">
        <v>6.75</v>
      </c>
      <c r="C2606">
        <f>IFERROR(((VLOOKUP(A2606,'Interest Rates-10yr'!$A$9:$C$15239,2,FALSE))-B2606),C2605)</f>
        <v>-0.61000000000000032</v>
      </c>
      <c r="D2606" s="98">
        <f>AVERAGE(C$10:C2606)</f>
        <v>0.50204851752021595</v>
      </c>
      <c r="E2606" s="2"/>
      <c r="G2606" s="23"/>
    </row>
    <row r="2607" spans="1:7" customFormat="1">
      <c r="A2607" s="4">
        <v>25245</v>
      </c>
      <c r="B2607">
        <v>6.75</v>
      </c>
      <c r="C2607">
        <f>IFERROR(((VLOOKUP(A2607,'Interest Rates-10yr'!$A$9:$C$15239,2,FALSE))-B2607),C2606)</f>
        <v>-0.65000000000000036</v>
      </c>
      <c r="D2607" s="98">
        <f>AVERAGE(C$10:C2607)</f>
        <v>0.50160508083140909</v>
      </c>
      <c r="E2607" s="2"/>
      <c r="G2607" s="23"/>
    </row>
    <row r="2608" spans="1:7" customFormat="1">
      <c r="A2608" s="4">
        <v>25246</v>
      </c>
      <c r="B2608">
        <v>6.75</v>
      </c>
      <c r="C2608">
        <f>IFERROR(((VLOOKUP(A2608,'Interest Rates-10yr'!$A$9:$C$15239,2,FALSE))-B2608),C2607)</f>
        <v>-0.65000000000000036</v>
      </c>
      <c r="D2608" s="98">
        <f>AVERAGE(C$10:C2608)</f>
        <v>0.50116198537899215</v>
      </c>
      <c r="E2608" s="2"/>
      <c r="G2608" s="23"/>
    </row>
    <row r="2609" spans="1:7" customFormat="1">
      <c r="A2609" s="4">
        <v>25247</v>
      </c>
      <c r="B2609">
        <v>6.75</v>
      </c>
      <c r="C2609">
        <f>IFERROR(((VLOOKUP(A2609,'Interest Rates-10yr'!$A$9:$C$15239,2,FALSE))-B2609),C2608)</f>
        <v>-0.66000000000000014</v>
      </c>
      <c r="D2609" s="98">
        <f>AVERAGE(C$10:C2609)</f>
        <v>0.50071538461538478</v>
      </c>
      <c r="E2609" s="2"/>
      <c r="G2609" s="23"/>
    </row>
    <row r="2610" spans="1:7" customFormat="1">
      <c r="A2610" s="4">
        <v>25248</v>
      </c>
      <c r="B2610">
        <v>7.25</v>
      </c>
      <c r="C2610">
        <f>IFERROR(((VLOOKUP(A2610,'Interest Rates-10yr'!$A$9:$C$15239,2,FALSE))-B2610),C2609)</f>
        <v>-1.1399999999999997</v>
      </c>
      <c r="D2610" s="98">
        <f>AVERAGE(C$10:C2610)</f>
        <v>0.50008458285274915</v>
      </c>
      <c r="E2610" s="2"/>
      <c r="G2610" s="23"/>
    </row>
    <row r="2611" spans="1:7" customFormat="1">
      <c r="A2611" s="4">
        <v>25249</v>
      </c>
      <c r="B2611">
        <v>7.25</v>
      </c>
      <c r="C2611">
        <f>IFERROR(((VLOOKUP(A2611,'Interest Rates-10yr'!$A$9:$C$15239,2,FALSE))-B2611),C2610)</f>
        <v>-1.1399999999999997</v>
      </c>
      <c r="D2611" s="98">
        <f>AVERAGE(C$10:C2611)</f>
        <v>0.49945426594926995</v>
      </c>
      <c r="E2611" s="2"/>
      <c r="G2611" s="23"/>
    </row>
    <row r="2612" spans="1:7" customFormat="1">
      <c r="A2612" s="4">
        <v>25250</v>
      </c>
      <c r="B2612">
        <v>7.25</v>
      </c>
      <c r="C2612">
        <f>IFERROR(((VLOOKUP(A2612,'Interest Rates-10yr'!$A$9:$C$15239,2,FALSE))-B2612),C2611)</f>
        <v>-1.1399999999999997</v>
      </c>
      <c r="D2612" s="98">
        <f>AVERAGE(C$10:C2612)</f>
        <v>0.49882443334613918</v>
      </c>
      <c r="E2612" s="2"/>
      <c r="G2612" s="23"/>
    </row>
    <row r="2613" spans="1:7" customFormat="1">
      <c r="A2613" s="4">
        <v>25251</v>
      </c>
      <c r="B2613">
        <v>7</v>
      </c>
      <c r="C2613">
        <f>IFERROR(((VLOOKUP(A2613,'Interest Rates-10yr'!$A$9:$C$15239,2,FALSE))-B2613),C2612)</f>
        <v>-0.86000000000000032</v>
      </c>
      <c r="D2613" s="98">
        <f>AVERAGE(C$10:C2613)</f>
        <v>0.49830261136712767</v>
      </c>
      <c r="E2613" s="2"/>
      <c r="G2613" s="23"/>
    </row>
    <row r="2614" spans="1:7" customFormat="1">
      <c r="A2614" s="4">
        <v>25252</v>
      </c>
      <c r="B2614">
        <v>6.75</v>
      </c>
      <c r="C2614">
        <f>IFERROR(((VLOOKUP(A2614,'Interest Rates-10yr'!$A$9:$C$15239,2,FALSE))-B2614),C2613)</f>
        <v>-0.58999999999999986</v>
      </c>
      <c r="D2614" s="98">
        <f>AVERAGE(C$10:C2614)</f>
        <v>0.49788483685220747</v>
      </c>
      <c r="E2614" s="2"/>
      <c r="G2614" s="23"/>
    </row>
    <row r="2615" spans="1:7" customFormat="1">
      <c r="A2615" s="4">
        <v>25253</v>
      </c>
      <c r="B2615">
        <v>5</v>
      </c>
      <c r="C2615">
        <f>IFERROR(((VLOOKUP(A2615,'Interest Rates-10yr'!$A$9:$C$15239,2,FALSE))-B2615),C2614)</f>
        <v>1.2000000000000002</v>
      </c>
      <c r="D2615" s="98">
        <f>AVERAGE(C$10:C2615)</f>
        <v>0.49815425940138164</v>
      </c>
      <c r="E2615" s="2"/>
      <c r="G2615" s="23"/>
    </row>
    <row r="2616" spans="1:7" customFormat="1">
      <c r="A2616" s="4">
        <v>25254</v>
      </c>
      <c r="B2616">
        <v>6.75</v>
      </c>
      <c r="C2616">
        <f>IFERROR(((VLOOKUP(A2616,'Interest Rates-10yr'!$A$9:$C$15239,2,FALSE))-B2616),C2615)</f>
        <v>-0.51999999999999957</v>
      </c>
      <c r="D2616" s="98">
        <f>AVERAGE(C$10:C2616)</f>
        <v>0.49776371308016898</v>
      </c>
      <c r="E2616" s="2"/>
      <c r="G2616" s="23"/>
    </row>
    <row r="2617" spans="1:7" customFormat="1">
      <c r="A2617" s="4">
        <v>25255</v>
      </c>
      <c r="B2617">
        <v>6.63</v>
      </c>
      <c r="C2617">
        <f>IFERROR(((VLOOKUP(A2617,'Interest Rates-10yr'!$A$9:$C$15239,2,FALSE))-B2617),C2616)</f>
        <v>-0.38999999999999968</v>
      </c>
      <c r="D2617" s="98">
        <f>AVERAGE(C$10:C2617)</f>
        <v>0.49742331288343572</v>
      </c>
      <c r="E2617" s="2"/>
      <c r="G2617" s="23"/>
    </row>
    <row r="2618" spans="1:7" customFormat="1">
      <c r="A2618" s="4">
        <v>25256</v>
      </c>
      <c r="B2618">
        <v>6.63</v>
      </c>
      <c r="C2618">
        <f>IFERROR(((VLOOKUP(A2618,'Interest Rates-10yr'!$A$9:$C$15239,2,FALSE))-B2618),C2617)</f>
        <v>-0.38999999999999968</v>
      </c>
      <c r="D2618" s="98">
        <f>AVERAGE(C$10:C2618)</f>
        <v>0.4970831736297433</v>
      </c>
      <c r="E2618" s="2"/>
      <c r="G2618" s="23"/>
    </row>
    <row r="2619" spans="1:7" customFormat="1">
      <c r="A2619" s="4">
        <v>25257</v>
      </c>
      <c r="B2619">
        <v>6.63</v>
      </c>
      <c r="C2619">
        <f>IFERROR(((VLOOKUP(A2619,'Interest Rates-10yr'!$A$9:$C$15239,2,FALSE))-B2619),C2618)</f>
        <v>-0.38999999999999968</v>
      </c>
      <c r="D2619" s="98">
        <f>AVERAGE(C$10:C2619)</f>
        <v>0.49674329501915715</v>
      </c>
      <c r="E2619" s="2"/>
      <c r="G2619" s="23"/>
    </row>
    <row r="2620" spans="1:7" customFormat="1">
      <c r="A2620" s="4">
        <v>25258</v>
      </c>
      <c r="B2620">
        <v>6.5</v>
      </c>
      <c r="C2620">
        <f>IFERROR(((VLOOKUP(A2620,'Interest Rates-10yr'!$A$9:$C$15239,2,FALSE))-B2620),C2619)</f>
        <v>-0.28000000000000025</v>
      </c>
      <c r="D2620" s="98">
        <f>AVERAGE(C$10:C2620)</f>
        <v>0.49644580620451945</v>
      </c>
      <c r="E2620" s="2"/>
      <c r="G2620" s="23"/>
    </row>
    <row r="2621" spans="1:7" customFormat="1">
      <c r="A2621" s="4">
        <v>25259</v>
      </c>
      <c r="B2621">
        <v>6.5</v>
      </c>
      <c r="C2621">
        <f>IFERROR(((VLOOKUP(A2621,'Interest Rates-10yr'!$A$9:$C$15239,2,FALSE))-B2621),C2620)</f>
        <v>-0.25999999999999979</v>
      </c>
      <c r="D2621" s="98">
        <f>AVERAGE(C$10:C2621)</f>
        <v>0.49615620214395112</v>
      </c>
      <c r="E2621" s="2"/>
      <c r="G2621" s="23"/>
    </row>
    <row r="2622" spans="1:7" customFormat="1">
      <c r="A2622" s="4">
        <v>25260</v>
      </c>
      <c r="B2622">
        <v>5.75</v>
      </c>
      <c r="C2622">
        <f>IFERROR(((VLOOKUP(A2622,'Interest Rates-10yr'!$A$9:$C$15239,2,FALSE))-B2622),C2621)</f>
        <v>0.49000000000000021</v>
      </c>
      <c r="D2622" s="98">
        <f>AVERAGE(C$10:C2622)</f>
        <v>0.49615384615384628</v>
      </c>
      <c r="E2622" s="2"/>
      <c r="G2622" s="23"/>
    </row>
    <row r="2623" spans="1:7" customFormat="1">
      <c r="A2623" s="4">
        <v>25261</v>
      </c>
      <c r="B2623">
        <v>6.63</v>
      </c>
      <c r="C2623">
        <f>IFERROR(((VLOOKUP(A2623,'Interest Rates-10yr'!$A$9:$C$15239,2,FALSE))-B2623),C2622)</f>
        <v>-0.36000000000000032</v>
      </c>
      <c r="D2623" s="98">
        <f>AVERAGE(C$10:C2623)</f>
        <v>0.49582631981637354</v>
      </c>
      <c r="E2623" s="2"/>
      <c r="G2623" s="23"/>
    </row>
    <row r="2624" spans="1:7" customFormat="1">
      <c r="A2624" s="4">
        <v>25262</v>
      </c>
      <c r="B2624">
        <v>7</v>
      </c>
      <c r="C2624">
        <f>IFERROR(((VLOOKUP(A2624,'Interest Rates-10yr'!$A$9:$C$15239,2,FALSE))-B2624),C2623)</f>
        <v>-0.74000000000000021</v>
      </c>
      <c r="D2624" s="98">
        <f>AVERAGE(C$10:C2624)</f>
        <v>0.49535372848948389</v>
      </c>
      <c r="E2624" s="2"/>
      <c r="G2624" s="23"/>
    </row>
    <row r="2625" spans="1:7" customFormat="1">
      <c r="A2625" s="4">
        <v>25263</v>
      </c>
      <c r="B2625">
        <v>7</v>
      </c>
      <c r="C2625">
        <f>IFERROR(((VLOOKUP(A2625,'Interest Rates-10yr'!$A$9:$C$15239,2,FALSE))-B2625),C2624)</f>
        <v>-0.74000000000000021</v>
      </c>
      <c r="D2625" s="98">
        <f>AVERAGE(C$10:C2625)</f>
        <v>0.49488149847094814</v>
      </c>
      <c r="E2625" s="2"/>
      <c r="G2625" s="23"/>
    </row>
    <row r="2626" spans="1:7" customFormat="1">
      <c r="A2626" s="4">
        <v>25264</v>
      </c>
      <c r="B2626">
        <v>7</v>
      </c>
      <c r="C2626">
        <f>IFERROR(((VLOOKUP(A2626,'Interest Rates-10yr'!$A$9:$C$15239,2,FALSE))-B2626),C2625)</f>
        <v>-0.74000000000000021</v>
      </c>
      <c r="D2626" s="98">
        <f>AVERAGE(C$10:C2626)</f>
        <v>0.49440962934658017</v>
      </c>
      <c r="E2626" s="2"/>
      <c r="G2626" s="23"/>
    </row>
    <row r="2627" spans="1:7" customFormat="1">
      <c r="A2627" s="4">
        <v>25265</v>
      </c>
      <c r="B2627">
        <v>6.75</v>
      </c>
      <c r="C2627">
        <f>IFERROR(((VLOOKUP(A2627,'Interest Rates-10yr'!$A$9:$C$15239,2,FALSE))-B2627),C2626)</f>
        <v>-0.5</v>
      </c>
      <c r="D2627" s="98">
        <f>AVERAGE(C$10:C2627)</f>
        <v>0.49402979373567624</v>
      </c>
      <c r="E2627" s="2"/>
      <c r="G2627" s="23"/>
    </row>
    <row r="2628" spans="1:7" customFormat="1">
      <c r="A2628" s="4">
        <v>25266</v>
      </c>
      <c r="B2628">
        <v>6.63</v>
      </c>
      <c r="C2628">
        <f>IFERROR(((VLOOKUP(A2628,'Interest Rates-10yr'!$A$9:$C$15239,2,FALSE))-B2628),C2627)</f>
        <v>-0.38999999999999968</v>
      </c>
      <c r="D2628" s="98">
        <f>AVERAGE(C$10:C2628)</f>
        <v>0.49369224894998098</v>
      </c>
      <c r="E2628" s="2"/>
      <c r="G2628" s="23"/>
    </row>
    <row r="2629" spans="1:7" customFormat="1">
      <c r="A2629" s="4">
        <v>25267</v>
      </c>
      <c r="B2629">
        <v>6.25</v>
      </c>
      <c r="C2629">
        <f>IFERROR(((VLOOKUP(A2629,'Interest Rates-10yr'!$A$9:$C$15239,2,FALSE))-B2629),C2628)</f>
        <v>-9.9999999999997868E-3</v>
      </c>
      <c r="D2629" s="98">
        <f>AVERAGE(C$10:C2629)</f>
        <v>0.49350000000000011</v>
      </c>
      <c r="E2629" s="2"/>
      <c r="G2629" s="23"/>
    </row>
    <row r="2630" spans="1:7" customFormat="1">
      <c r="A2630" s="4">
        <v>25268</v>
      </c>
      <c r="B2630">
        <v>6.88</v>
      </c>
      <c r="C2630">
        <f>IFERROR(((VLOOKUP(A2630,'Interest Rates-10yr'!$A$9:$C$15239,2,FALSE))-B2630),C2629)</f>
        <v>-0.62000000000000011</v>
      </c>
      <c r="D2630" s="98">
        <f>AVERAGE(C$10:C2630)</f>
        <v>0.4930751621518506</v>
      </c>
      <c r="E2630" s="2"/>
      <c r="G2630" s="23"/>
    </row>
    <row r="2631" spans="1:7" customFormat="1">
      <c r="A2631" s="4">
        <v>25269</v>
      </c>
      <c r="B2631">
        <v>6.88</v>
      </c>
      <c r="C2631">
        <f>IFERROR(((VLOOKUP(A2631,'Interest Rates-10yr'!$A$9:$C$15239,2,FALSE))-B2631),C2630)</f>
        <v>-0.61000000000000032</v>
      </c>
      <c r="D2631" s="98">
        <f>AVERAGE(C$10:C2631)</f>
        <v>0.4926544622425631</v>
      </c>
      <c r="E2631" s="2"/>
      <c r="G2631" s="23"/>
    </row>
    <row r="2632" spans="1:7" customFormat="1">
      <c r="A2632" s="4">
        <v>25270</v>
      </c>
      <c r="B2632">
        <v>6.88</v>
      </c>
      <c r="C2632">
        <f>IFERROR(((VLOOKUP(A2632,'Interest Rates-10yr'!$A$9:$C$15239,2,FALSE))-B2632),C2631)</f>
        <v>-0.61000000000000032</v>
      </c>
      <c r="D2632" s="98">
        <f>AVERAGE(C$10:C2632)</f>
        <v>0.49223408311094191</v>
      </c>
      <c r="E2632" s="2"/>
      <c r="G2632" s="23"/>
    </row>
    <row r="2633" spans="1:7" customFormat="1">
      <c r="A2633" s="4">
        <v>25271</v>
      </c>
      <c r="B2633">
        <v>6.88</v>
      </c>
      <c r="C2633">
        <f>IFERROR(((VLOOKUP(A2633,'Interest Rates-10yr'!$A$9:$C$15239,2,FALSE))-B2633),C2632)</f>
        <v>-0.61000000000000032</v>
      </c>
      <c r="D2633" s="98">
        <f>AVERAGE(C$10:C2633)</f>
        <v>0.49181402439024413</v>
      </c>
      <c r="E2633" s="2"/>
      <c r="G2633" s="23"/>
    </row>
    <row r="2634" spans="1:7" customFormat="1">
      <c r="A2634" s="4">
        <v>25272</v>
      </c>
      <c r="B2634">
        <v>6.63</v>
      </c>
      <c r="C2634">
        <f>IFERROR(((VLOOKUP(A2634,'Interest Rates-10yr'!$A$9:$C$15239,2,FALSE))-B2634),C2633)</f>
        <v>-0.36000000000000032</v>
      </c>
      <c r="D2634" s="98">
        <f>AVERAGE(C$10:C2634)</f>
        <v>0.4914895238095241</v>
      </c>
      <c r="E2634" s="2"/>
      <c r="G2634" s="23"/>
    </row>
    <row r="2635" spans="1:7" customFormat="1">
      <c r="A2635" s="4">
        <v>25273</v>
      </c>
      <c r="B2635">
        <v>6.63</v>
      </c>
      <c r="C2635">
        <f>IFERROR(((VLOOKUP(A2635,'Interest Rates-10yr'!$A$9:$C$15239,2,FALSE))-B2635),C2634)</f>
        <v>-0.33000000000000007</v>
      </c>
      <c r="D2635" s="98">
        <f>AVERAGE(C$10:C2635)</f>
        <v>0.49117669459253649</v>
      </c>
      <c r="E2635" s="2"/>
      <c r="G2635" s="23"/>
    </row>
    <row r="2636" spans="1:7" customFormat="1">
      <c r="A2636" s="4">
        <v>25274</v>
      </c>
      <c r="B2636">
        <v>6.5</v>
      </c>
      <c r="C2636">
        <f>IFERROR(((VLOOKUP(A2636,'Interest Rates-10yr'!$A$9:$C$15239,2,FALSE))-B2636),C2635)</f>
        <v>-0.19000000000000039</v>
      </c>
      <c r="D2636" s="98">
        <f>AVERAGE(C$10:C2636)</f>
        <v>0.49091739626950925</v>
      </c>
      <c r="E2636" s="2"/>
      <c r="G2636" s="23"/>
    </row>
    <row r="2637" spans="1:7" customFormat="1">
      <c r="A2637" s="4">
        <v>25275</v>
      </c>
      <c r="B2637">
        <v>6.88</v>
      </c>
      <c r="C2637">
        <f>IFERROR(((VLOOKUP(A2637,'Interest Rates-10yr'!$A$9:$C$15239,2,FALSE))-B2637),C2636)</f>
        <v>-0.55999999999999961</v>
      </c>
      <c r="D2637" s="98">
        <f>AVERAGE(C$10:C2637)</f>
        <v>0.49051750380517534</v>
      </c>
      <c r="E2637" s="2"/>
      <c r="G2637" s="23"/>
    </row>
    <row r="2638" spans="1:7" customFormat="1">
      <c r="A2638" s="4">
        <v>25276</v>
      </c>
      <c r="B2638">
        <v>6.88</v>
      </c>
      <c r="C2638">
        <f>IFERROR(((VLOOKUP(A2638,'Interest Rates-10yr'!$A$9:$C$15239,2,FALSE))-B2638),C2637)</f>
        <v>-0.57000000000000028</v>
      </c>
      <c r="D2638" s="98">
        <f>AVERAGE(C$10:C2638)</f>
        <v>0.49011411182959336</v>
      </c>
      <c r="E2638" s="2"/>
      <c r="G2638" s="23"/>
    </row>
    <row r="2639" spans="1:7" customFormat="1">
      <c r="A2639" s="4">
        <v>25277</v>
      </c>
      <c r="B2639">
        <v>6.88</v>
      </c>
      <c r="C2639">
        <f>IFERROR(((VLOOKUP(A2639,'Interest Rates-10yr'!$A$9:$C$15239,2,FALSE))-B2639),C2638)</f>
        <v>-0.57000000000000028</v>
      </c>
      <c r="D2639" s="98">
        <f>AVERAGE(C$10:C2639)</f>
        <v>0.48971102661596994</v>
      </c>
      <c r="E2639" s="2"/>
      <c r="G2639" s="23"/>
    </row>
    <row r="2640" spans="1:7" customFormat="1">
      <c r="A2640" s="4">
        <v>25278</v>
      </c>
      <c r="B2640">
        <v>6.88</v>
      </c>
      <c r="C2640">
        <f>IFERROR(((VLOOKUP(A2640,'Interest Rates-10yr'!$A$9:$C$15239,2,FALSE))-B2640),C2639)</f>
        <v>-0.57000000000000028</v>
      </c>
      <c r="D2640" s="98">
        <f>AVERAGE(C$10:C2640)</f>
        <v>0.48930824781451959</v>
      </c>
      <c r="E2640" s="2"/>
      <c r="G2640" s="23"/>
    </row>
    <row r="2641" spans="1:7" customFormat="1">
      <c r="A2641" s="4">
        <v>25279</v>
      </c>
      <c r="B2641">
        <v>6.88</v>
      </c>
      <c r="C2641">
        <f>IFERROR(((VLOOKUP(A2641,'Interest Rates-10yr'!$A$9:$C$15239,2,FALSE))-B2641),C2640)</f>
        <v>-0.53000000000000025</v>
      </c>
      <c r="D2641" s="98">
        <f>AVERAGE(C$10:C2641)</f>
        <v>0.48892097264437728</v>
      </c>
      <c r="E2641" s="2"/>
      <c r="G2641" s="23"/>
    </row>
    <row r="2642" spans="1:7" customFormat="1">
      <c r="A2642" s="4">
        <v>25280</v>
      </c>
      <c r="B2642">
        <v>6.75</v>
      </c>
      <c r="C2642">
        <f>IFERROR(((VLOOKUP(A2642,'Interest Rates-10yr'!$A$9:$C$15239,2,FALSE))-B2642),C2641)</f>
        <v>-0.40000000000000036</v>
      </c>
      <c r="D2642" s="98">
        <f>AVERAGE(C$10:C2642)</f>
        <v>0.48858336498290961</v>
      </c>
      <c r="E2642" s="2"/>
      <c r="G2642" s="23"/>
    </row>
    <row r="2643" spans="1:7" customFormat="1">
      <c r="A2643" s="4">
        <v>25281</v>
      </c>
      <c r="B2643">
        <v>6.63</v>
      </c>
      <c r="C2643">
        <f>IFERROR(((VLOOKUP(A2643,'Interest Rates-10yr'!$A$9:$C$15239,2,FALSE))-B2643),C2642)</f>
        <v>-0.30999999999999961</v>
      </c>
      <c r="D2643" s="98">
        <f>AVERAGE(C$10:C2643)</f>
        <v>0.48828018223234665</v>
      </c>
      <c r="E2643" s="2"/>
      <c r="G2643" s="23"/>
    </row>
    <row r="2644" spans="1:7" customFormat="1">
      <c r="A2644" s="4">
        <v>25282</v>
      </c>
      <c r="B2644">
        <v>7</v>
      </c>
      <c r="C2644">
        <f>IFERROR(((VLOOKUP(A2644,'Interest Rates-10yr'!$A$9:$C$15239,2,FALSE))-B2644),C2643)</f>
        <v>-0.69000000000000039</v>
      </c>
      <c r="D2644" s="98">
        <f>AVERAGE(C$10:C2644)</f>
        <v>0.48783301707779925</v>
      </c>
      <c r="E2644" s="2"/>
      <c r="G2644" s="23"/>
    </row>
    <row r="2645" spans="1:7" customFormat="1">
      <c r="A2645" s="4">
        <v>25283</v>
      </c>
      <c r="B2645">
        <v>7</v>
      </c>
      <c r="C2645">
        <f>IFERROR(((VLOOKUP(A2645,'Interest Rates-10yr'!$A$9:$C$15239,2,FALSE))-B2645),C2644)</f>
        <v>-0.71</v>
      </c>
      <c r="D2645" s="98">
        <f>AVERAGE(C$10:C2645)</f>
        <v>0.48737860394537214</v>
      </c>
      <c r="E2645" s="2"/>
      <c r="G2645" s="23"/>
    </row>
    <row r="2646" spans="1:7" customFormat="1">
      <c r="A2646" s="4">
        <v>25284</v>
      </c>
      <c r="B2646">
        <v>7</v>
      </c>
      <c r="C2646">
        <f>IFERROR(((VLOOKUP(A2646,'Interest Rates-10yr'!$A$9:$C$15239,2,FALSE))-B2646),C2645)</f>
        <v>-0.71</v>
      </c>
      <c r="D2646" s="98">
        <f>AVERAGE(C$10:C2646)</f>
        <v>0.48692453545695902</v>
      </c>
      <c r="E2646" s="2"/>
      <c r="G2646" s="23"/>
    </row>
    <row r="2647" spans="1:7" customFormat="1">
      <c r="A2647" s="4">
        <v>25285</v>
      </c>
      <c r="B2647">
        <v>7</v>
      </c>
      <c r="C2647">
        <f>IFERROR(((VLOOKUP(A2647,'Interest Rates-10yr'!$A$9:$C$15239,2,FALSE))-B2647),C2646)</f>
        <v>-0.71</v>
      </c>
      <c r="D2647" s="98">
        <f>AVERAGE(C$10:C2647)</f>
        <v>0.48647081122062202</v>
      </c>
      <c r="E2647" s="2"/>
      <c r="G2647" s="23"/>
    </row>
    <row r="2648" spans="1:7" customFormat="1">
      <c r="A2648" s="4">
        <v>25286</v>
      </c>
      <c r="B2648">
        <v>6.75</v>
      </c>
      <c r="C2648">
        <f>IFERROR(((VLOOKUP(A2648,'Interest Rates-10yr'!$A$9:$C$15239,2,FALSE))-B2648),C2647)</f>
        <v>-0.46999999999999975</v>
      </c>
      <c r="D2648" s="98">
        <f>AVERAGE(C$10:C2648)</f>
        <v>0.48610837438423676</v>
      </c>
      <c r="E2648" s="2"/>
      <c r="G2648" s="23"/>
    </row>
    <row r="2649" spans="1:7" customFormat="1">
      <c r="A2649" s="4">
        <v>25287</v>
      </c>
      <c r="B2649">
        <v>6.75</v>
      </c>
      <c r="C2649">
        <f>IFERROR(((VLOOKUP(A2649,'Interest Rates-10yr'!$A$9:$C$15239,2,FALSE))-B2649),C2648)</f>
        <v>-0.45000000000000018</v>
      </c>
      <c r="D2649" s="98">
        <f>AVERAGE(C$10:C2649)</f>
        <v>0.4857537878787882</v>
      </c>
      <c r="E2649" s="2"/>
      <c r="G2649" s="23"/>
    </row>
    <row r="2650" spans="1:7" customFormat="1">
      <c r="A2650" s="4">
        <v>25288</v>
      </c>
      <c r="B2650">
        <v>6.63</v>
      </c>
      <c r="C2650">
        <f>IFERROR(((VLOOKUP(A2650,'Interest Rates-10yr'!$A$9:$C$15239,2,FALSE))-B2650),C2649)</f>
        <v>-0.30999999999999961</v>
      </c>
      <c r="D2650" s="98">
        <f>AVERAGE(C$10:C2650)</f>
        <v>0.48545248012116654</v>
      </c>
      <c r="E2650" s="2"/>
      <c r="G2650" s="23"/>
    </row>
    <row r="2651" spans="1:7" customFormat="1">
      <c r="A2651" s="4">
        <v>25289</v>
      </c>
      <c r="B2651">
        <v>6.88</v>
      </c>
      <c r="C2651">
        <f>IFERROR(((VLOOKUP(A2651,'Interest Rates-10yr'!$A$9:$C$15239,2,FALSE))-B2651),C2650)</f>
        <v>-0.54999999999999982</v>
      </c>
      <c r="D2651" s="98">
        <f>AVERAGE(C$10:C2651)</f>
        <v>0.48506056018168087</v>
      </c>
      <c r="E2651" s="2"/>
      <c r="G2651" s="23"/>
    </row>
    <row r="2652" spans="1:7" customFormat="1">
      <c r="A2652" s="4">
        <v>25290</v>
      </c>
      <c r="B2652">
        <v>6.88</v>
      </c>
      <c r="C2652">
        <f>IFERROR(((VLOOKUP(A2652,'Interest Rates-10yr'!$A$9:$C$15239,2,FALSE))-B2652),C2651)</f>
        <v>-0.58000000000000007</v>
      </c>
      <c r="D2652" s="98">
        <f>AVERAGE(C$10:C2652)</f>
        <v>0.48465758607642867</v>
      </c>
      <c r="E2652" s="2"/>
      <c r="G2652" s="23"/>
    </row>
    <row r="2653" spans="1:7" customFormat="1">
      <c r="A2653" s="4">
        <v>25291</v>
      </c>
      <c r="B2653">
        <v>6.88</v>
      </c>
      <c r="C2653">
        <f>IFERROR(((VLOOKUP(A2653,'Interest Rates-10yr'!$A$9:$C$15239,2,FALSE))-B2653),C2652)</f>
        <v>-0.58000000000000007</v>
      </c>
      <c r="D2653" s="98">
        <f>AVERAGE(C$10:C2653)</f>
        <v>0.48425491679273869</v>
      </c>
      <c r="E2653" s="2"/>
      <c r="G2653" s="23"/>
    </row>
    <row r="2654" spans="1:7" customFormat="1">
      <c r="A2654" s="4">
        <v>25292</v>
      </c>
      <c r="B2654">
        <v>6.88</v>
      </c>
      <c r="C2654">
        <f>IFERROR(((VLOOKUP(A2654,'Interest Rates-10yr'!$A$9:$C$15239,2,FALSE))-B2654),C2653)</f>
        <v>-0.58000000000000007</v>
      </c>
      <c r="D2654" s="98">
        <f>AVERAGE(C$10:C2654)</f>
        <v>0.48385255198487753</v>
      </c>
      <c r="E2654" s="2"/>
      <c r="G2654" s="23"/>
    </row>
    <row r="2655" spans="1:7" customFormat="1">
      <c r="A2655" s="4">
        <v>25293</v>
      </c>
      <c r="B2655">
        <v>6.25</v>
      </c>
      <c r="C2655">
        <f>IFERROR(((VLOOKUP(A2655,'Interest Rates-10yr'!$A$9:$C$15239,2,FALSE))-B2655),C2654)</f>
        <v>-0.58000000000000007</v>
      </c>
      <c r="D2655" s="98">
        <f>AVERAGE(C$10:C2655)</f>
        <v>0.48345049130763462</v>
      </c>
      <c r="E2655" s="2"/>
      <c r="G2655" s="23"/>
    </row>
    <row r="2656" spans="1:7" customFormat="1">
      <c r="A2656" s="4">
        <v>25294</v>
      </c>
      <c r="B2656">
        <v>6.63</v>
      </c>
      <c r="C2656">
        <f>IFERROR(((VLOOKUP(A2656,'Interest Rates-10yr'!$A$9:$C$15239,2,FALSE))-B2656),C2655)</f>
        <v>-0.37999999999999989</v>
      </c>
      <c r="D2656" s="98">
        <f>AVERAGE(C$10:C2656)</f>
        <v>0.48312429165092596</v>
      </c>
      <c r="E2656" s="2"/>
      <c r="G2656" s="23"/>
    </row>
    <row r="2657" spans="1:7" customFormat="1">
      <c r="A2657" s="4">
        <v>25295</v>
      </c>
      <c r="B2657">
        <v>6.25</v>
      </c>
      <c r="C2657">
        <f>IFERROR(((VLOOKUP(A2657,'Interest Rates-10yr'!$A$9:$C$15239,2,FALSE))-B2657),C2656)</f>
        <v>0</v>
      </c>
      <c r="D2657" s="98">
        <f>AVERAGE(C$10:C2657)</f>
        <v>0.48294184290030251</v>
      </c>
      <c r="E2657" s="2"/>
      <c r="G2657" s="23"/>
    </row>
    <row r="2658" spans="1:7" customFormat="1">
      <c r="A2658" s="4">
        <v>25296</v>
      </c>
      <c r="B2658">
        <v>6.88</v>
      </c>
      <c r="C2658">
        <f>IFERROR(((VLOOKUP(A2658,'Interest Rates-10yr'!$A$9:$C$15239,2,FALSE))-B2658),C2657)</f>
        <v>-0.62000000000000011</v>
      </c>
      <c r="D2658" s="98">
        <f>AVERAGE(C$10:C2658)</f>
        <v>0.48252548131370371</v>
      </c>
      <c r="E2658" s="2"/>
      <c r="G2658" s="23"/>
    </row>
    <row r="2659" spans="1:7" customFormat="1">
      <c r="A2659" s="4">
        <v>25297</v>
      </c>
      <c r="B2659">
        <v>7</v>
      </c>
      <c r="C2659">
        <f>IFERROR(((VLOOKUP(A2659,'Interest Rates-10yr'!$A$9:$C$15239,2,FALSE))-B2659),C2658)</f>
        <v>-0.62000000000000011</v>
      </c>
      <c r="D2659" s="98">
        <f>AVERAGE(C$10:C2659)</f>
        <v>0.48210943396226463</v>
      </c>
      <c r="E2659" s="2"/>
      <c r="G2659" s="23"/>
    </row>
    <row r="2660" spans="1:7" customFormat="1">
      <c r="A2660" s="4">
        <v>25298</v>
      </c>
      <c r="B2660">
        <v>7</v>
      </c>
      <c r="C2660">
        <f>IFERROR(((VLOOKUP(A2660,'Interest Rates-10yr'!$A$9:$C$15239,2,FALSE))-B2660),C2659)</f>
        <v>-0.62000000000000011</v>
      </c>
      <c r="D2660" s="98">
        <f>AVERAGE(C$10:C2660)</f>
        <v>0.48169370049038152</v>
      </c>
      <c r="E2660" s="2"/>
      <c r="G2660" s="23"/>
    </row>
    <row r="2661" spans="1:7" customFormat="1">
      <c r="A2661" s="4">
        <v>25299</v>
      </c>
      <c r="B2661">
        <v>7</v>
      </c>
      <c r="C2661">
        <f>IFERROR(((VLOOKUP(A2661,'Interest Rates-10yr'!$A$9:$C$15239,2,FALSE))-B2661),C2660)</f>
        <v>-0.62000000000000011</v>
      </c>
      <c r="D2661" s="98">
        <f>AVERAGE(C$10:C2661)</f>
        <v>0.48127828054298699</v>
      </c>
      <c r="E2661" s="2"/>
      <c r="G2661" s="23"/>
    </row>
    <row r="2662" spans="1:7" customFormat="1">
      <c r="A2662" s="4">
        <v>25300</v>
      </c>
      <c r="B2662">
        <v>7.13</v>
      </c>
      <c r="C2662">
        <f>IFERROR(((VLOOKUP(A2662,'Interest Rates-10yr'!$A$9:$C$15239,2,FALSE))-B2662),C2661)</f>
        <v>-0.84999999999999964</v>
      </c>
      <c r="D2662" s="98">
        <f>AVERAGE(C$10:C2662)</f>
        <v>0.48077647945721885</v>
      </c>
      <c r="E2662" s="2"/>
      <c r="G2662" s="23"/>
    </row>
    <row r="2663" spans="1:7" customFormat="1">
      <c r="A2663" s="4">
        <v>25301</v>
      </c>
      <c r="B2663">
        <v>7.38</v>
      </c>
      <c r="C2663">
        <f>IFERROR(((VLOOKUP(A2663,'Interest Rates-10yr'!$A$9:$C$15239,2,FALSE))-B2663),C2662)</f>
        <v>-1.1299999999999999</v>
      </c>
      <c r="D2663" s="98">
        <f>AVERAGE(C$10:C2663)</f>
        <v>0.48016955538809403</v>
      </c>
      <c r="E2663" s="2"/>
      <c r="G2663" s="23"/>
    </row>
    <row r="2664" spans="1:7" customFormat="1">
      <c r="A2664" s="4">
        <v>25302</v>
      </c>
      <c r="B2664">
        <v>6.88</v>
      </c>
      <c r="C2664">
        <f>IFERROR(((VLOOKUP(A2664,'Interest Rates-10yr'!$A$9:$C$15239,2,FALSE))-B2664),C2663)</f>
        <v>-0.6899999999999995</v>
      </c>
      <c r="D2664" s="98">
        <f>AVERAGE(C$10:C2664)</f>
        <v>0.47972881355932256</v>
      </c>
      <c r="E2664" s="2"/>
      <c r="G2664" s="23"/>
    </row>
    <row r="2665" spans="1:7" customFormat="1">
      <c r="A2665" s="4">
        <v>25303</v>
      </c>
      <c r="B2665">
        <v>7.38</v>
      </c>
      <c r="C2665">
        <f>IFERROR(((VLOOKUP(A2665,'Interest Rates-10yr'!$A$9:$C$15239,2,FALSE))-B2665),C2664)</f>
        <v>-1.2000000000000002</v>
      </c>
      <c r="D2665" s="98">
        <f>AVERAGE(C$10:C2665)</f>
        <v>0.47909638554216921</v>
      </c>
      <c r="E2665" s="2"/>
      <c r="G2665" s="23"/>
    </row>
    <row r="2666" spans="1:7" customFormat="1">
      <c r="A2666" s="4">
        <v>25304</v>
      </c>
      <c r="B2666">
        <v>7.63</v>
      </c>
      <c r="C2666">
        <f>IFERROR(((VLOOKUP(A2666,'Interest Rates-10yr'!$A$9:$C$15239,2,FALSE))-B2666),C2665)</f>
        <v>-1.4799999999999995</v>
      </c>
      <c r="D2666" s="98">
        <f>AVERAGE(C$10:C2666)</f>
        <v>0.47835905156191244</v>
      </c>
      <c r="E2666" s="2"/>
      <c r="G2666" s="23"/>
    </row>
    <row r="2667" spans="1:7" customFormat="1">
      <c r="A2667" s="4">
        <v>25305</v>
      </c>
      <c r="B2667">
        <v>7.63</v>
      </c>
      <c r="C2667">
        <f>IFERROR(((VLOOKUP(A2667,'Interest Rates-10yr'!$A$9:$C$15239,2,FALSE))-B2667),C2666)</f>
        <v>-1.4799999999999995</v>
      </c>
      <c r="D2667" s="98">
        <f>AVERAGE(C$10:C2667)</f>
        <v>0.47762227238525257</v>
      </c>
      <c r="E2667" s="2"/>
      <c r="G2667" s="23"/>
    </row>
    <row r="2668" spans="1:7" customFormat="1">
      <c r="A2668" s="4">
        <v>25306</v>
      </c>
      <c r="B2668">
        <v>7.63</v>
      </c>
      <c r="C2668">
        <f>IFERROR(((VLOOKUP(A2668,'Interest Rates-10yr'!$A$9:$C$15239,2,FALSE))-B2668),C2667)</f>
        <v>-1.4799999999999995</v>
      </c>
      <c r="D2668" s="98">
        <f>AVERAGE(C$10:C2668)</f>
        <v>0.47688604738623591</v>
      </c>
      <c r="E2668" s="2"/>
      <c r="G2668" s="23"/>
    </row>
    <row r="2669" spans="1:7" customFormat="1">
      <c r="A2669" s="4">
        <v>25307</v>
      </c>
      <c r="B2669">
        <v>7.5</v>
      </c>
      <c r="C2669">
        <f>IFERROR(((VLOOKUP(A2669,'Interest Rates-10yr'!$A$9:$C$15239,2,FALSE))-B2669),C2668)</f>
        <v>-1.4400000000000004</v>
      </c>
      <c r="D2669" s="98">
        <f>AVERAGE(C$10:C2669)</f>
        <v>0.47616541353383507</v>
      </c>
      <c r="E2669" s="2"/>
      <c r="G2669" s="23"/>
    </row>
    <row r="2670" spans="1:7" customFormat="1">
      <c r="A2670" s="4">
        <v>25308</v>
      </c>
      <c r="B2670">
        <v>7.88</v>
      </c>
      <c r="C2670">
        <f>IFERROR(((VLOOKUP(A2670,'Interest Rates-10yr'!$A$9:$C$15239,2,FALSE))-B2670),C2669)</f>
        <v>-1.7699999999999996</v>
      </c>
      <c r="D2670" s="98">
        <f>AVERAGE(C$10:C2670)</f>
        <v>0.47532130777903092</v>
      </c>
      <c r="E2670" s="2"/>
      <c r="G2670" s="23"/>
    </row>
    <row r="2671" spans="1:7" customFormat="1">
      <c r="A2671" s="4">
        <v>25309</v>
      </c>
      <c r="B2671">
        <v>7.75</v>
      </c>
      <c r="C2671">
        <f>IFERROR(((VLOOKUP(A2671,'Interest Rates-10yr'!$A$9:$C$15239,2,FALSE))-B2671),C2670)</f>
        <v>-1.6500000000000004</v>
      </c>
      <c r="D2671" s="98">
        <f>AVERAGE(C$10:C2671)</f>
        <v>0.47452291510142797</v>
      </c>
      <c r="E2671" s="2"/>
      <c r="G2671" s="23"/>
    </row>
    <row r="2672" spans="1:7" customFormat="1">
      <c r="A2672" s="4">
        <v>25310</v>
      </c>
      <c r="B2672">
        <v>7.75</v>
      </c>
      <c r="C2672">
        <f>IFERROR(((VLOOKUP(A2672,'Interest Rates-10yr'!$A$9:$C$15239,2,FALSE))-B2672),C2671)</f>
        <v>-1.62</v>
      </c>
      <c r="D2672" s="98">
        <f>AVERAGE(C$10:C2672)</f>
        <v>0.47373638753285818</v>
      </c>
      <c r="E2672" s="2"/>
      <c r="G2672" s="23"/>
    </row>
    <row r="2673" spans="1:7" customFormat="1">
      <c r="A2673" s="4">
        <v>25311</v>
      </c>
      <c r="B2673">
        <v>7.88</v>
      </c>
      <c r="C2673">
        <f>IFERROR(((VLOOKUP(A2673,'Interest Rates-10yr'!$A$9:$C$15239,2,FALSE))-B2673),C2672)</f>
        <v>-1.7199999999999998</v>
      </c>
      <c r="D2673" s="98">
        <f>AVERAGE(C$10:C2673)</f>
        <v>0.47291291291291337</v>
      </c>
      <c r="E2673" s="2"/>
      <c r="G2673" s="23"/>
    </row>
    <row r="2674" spans="1:7" customFormat="1">
      <c r="A2674" s="4">
        <v>25312</v>
      </c>
      <c r="B2674">
        <v>7.88</v>
      </c>
      <c r="C2674">
        <f>IFERROR(((VLOOKUP(A2674,'Interest Rates-10yr'!$A$9:$C$15239,2,FALSE))-B2674),C2673)</f>
        <v>-1.7199999999999998</v>
      </c>
      <c r="D2674" s="98">
        <f>AVERAGE(C$10:C2674)</f>
        <v>0.47209005628517869</v>
      </c>
      <c r="E2674" s="2"/>
      <c r="G2674" s="23"/>
    </row>
    <row r="2675" spans="1:7" customFormat="1">
      <c r="A2675" s="4">
        <v>25313</v>
      </c>
      <c r="B2675">
        <v>7.88</v>
      </c>
      <c r="C2675">
        <f>IFERROR(((VLOOKUP(A2675,'Interest Rates-10yr'!$A$9:$C$15239,2,FALSE))-B2675),C2674)</f>
        <v>-1.7199999999999998</v>
      </c>
      <c r="D2675" s="98">
        <f>AVERAGE(C$10:C2675)</f>
        <v>0.47126781695423903</v>
      </c>
      <c r="E2675" s="2"/>
      <c r="G2675" s="23"/>
    </row>
    <row r="2676" spans="1:7" customFormat="1">
      <c r="A2676" s="4">
        <v>25314</v>
      </c>
      <c r="B2676">
        <v>7.5</v>
      </c>
      <c r="C2676">
        <f>IFERROR(((VLOOKUP(A2676,'Interest Rates-10yr'!$A$9:$C$15239,2,FALSE))-B2676),C2675)</f>
        <v>-1.3600000000000003</v>
      </c>
      <c r="D2676" s="98">
        <f>AVERAGE(C$10:C2676)</f>
        <v>0.47058117735283139</v>
      </c>
      <c r="E2676" s="2"/>
      <c r="G2676" s="23"/>
    </row>
    <row r="2677" spans="1:7" customFormat="1">
      <c r="A2677" s="4">
        <v>25315</v>
      </c>
      <c r="B2677">
        <v>6.75</v>
      </c>
      <c r="C2677">
        <f>IFERROR(((VLOOKUP(A2677,'Interest Rates-10yr'!$A$9:$C$15239,2,FALSE))-B2677),C2676)</f>
        <v>-0.62999999999999989</v>
      </c>
      <c r="D2677" s="98">
        <f>AVERAGE(C$10:C2677)</f>
        <v>0.47016866566716686</v>
      </c>
      <c r="E2677" s="2"/>
      <c r="G2677" s="23"/>
    </row>
    <row r="2678" spans="1:7" customFormat="1">
      <c r="A2678" s="4">
        <v>25316</v>
      </c>
      <c r="B2678">
        <v>6.75</v>
      </c>
      <c r="C2678">
        <f>IFERROR(((VLOOKUP(A2678,'Interest Rates-10yr'!$A$9:$C$15239,2,FALSE))-B2678),C2677)</f>
        <v>-0.62999999999999989</v>
      </c>
      <c r="D2678" s="98">
        <f>AVERAGE(C$10:C2678)</f>
        <v>0.46975646309479246</v>
      </c>
      <c r="E2678" s="2"/>
      <c r="G2678" s="23"/>
    </row>
    <row r="2679" spans="1:7" customFormat="1">
      <c r="A2679" s="4">
        <v>25317</v>
      </c>
      <c r="B2679">
        <v>7.75</v>
      </c>
      <c r="C2679">
        <f>IFERROR(((VLOOKUP(A2679,'Interest Rates-10yr'!$A$9:$C$15239,2,FALSE))-B2679),C2678)</f>
        <v>-1.6100000000000003</v>
      </c>
      <c r="D2679" s="98">
        <f>AVERAGE(C$10:C2679)</f>
        <v>0.46897752808988807</v>
      </c>
      <c r="E2679" s="2"/>
      <c r="G2679" s="23"/>
    </row>
    <row r="2680" spans="1:7" customFormat="1">
      <c r="A2680" s="4">
        <v>25318</v>
      </c>
      <c r="B2680">
        <v>7.75</v>
      </c>
      <c r="C2680">
        <f>IFERROR(((VLOOKUP(A2680,'Interest Rates-10yr'!$A$9:$C$15239,2,FALSE))-B2680),C2679)</f>
        <v>-1.5999999999999996</v>
      </c>
      <c r="D2680" s="98">
        <f>AVERAGE(C$10:C2680)</f>
        <v>0.46820292025458676</v>
      </c>
      <c r="E2680" s="2"/>
      <c r="G2680" s="23"/>
    </row>
    <row r="2681" spans="1:7" customFormat="1">
      <c r="A2681" s="4">
        <v>25319</v>
      </c>
      <c r="B2681">
        <v>7.75</v>
      </c>
      <c r="C2681">
        <f>IFERROR(((VLOOKUP(A2681,'Interest Rates-10yr'!$A$9:$C$15239,2,FALSE))-B2681),C2680)</f>
        <v>-1.5999999999999996</v>
      </c>
      <c r="D2681" s="98">
        <f>AVERAGE(C$10:C2681)</f>
        <v>0.46742889221556938</v>
      </c>
      <c r="E2681" s="2"/>
      <c r="G2681" s="23"/>
    </row>
    <row r="2682" spans="1:7" customFormat="1">
      <c r="A2682" s="4">
        <v>25320</v>
      </c>
      <c r="B2682">
        <v>7.75</v>
      </c>
      <c r="C2682">
        <f>IFERROR(((VLOOKUP(A2682,'Interest Rates-10yr'!$A$9:$C$15239,2,FALSE))-B2682),C2681)</f>
        <v>-1.5999999999999996</v>
      </c>
      <c r="D2682" s="98">
        <f>AVERAGE(C$10:C2682)</f>
        <v>0.46665544332211056</v>
      </c>
      <c r="E2682" s="2"/>
      <c r="G2682" s="23"/>
    </row>
    <row r="2683" spans="1:7" customFormat="1">
      <c r="A2683" s="4">
        <v>25321</v>
      </c>
      <c r="B2683">
        <v>7.75</v>
      </c>
      <c r="C2683">
        <f>IFERROR(((VLOOKUP(A2683,'Interest Rates-10yr'!$A$9:$C$15239,2,FALSE))-B2683),C2682)</f>
        <v>-1.5599999999999996</v>
      </c>
      <c r="D2683" s="98">
        <f>AVERAGE(C$10:C2683)</f>
        <v>0.4658975317875847</v>
      </c>
      <c r="E2683" s="2"/>
      <c r="G2683" s="23"/>
    </row>
    <row r="2684" spans="1:7" customFormat="1">
      <c r="A2684" s="4">
        <v>25322</v>
      </c>
      <c r="B2684">
        <v>7.75</v>
      </c>
      <c r="C2684">
        <f>IFERROR(((VLOOKUP(A2684,'Interest Rates-10yr'!$A$9:$C$15239,2,FALSE))-B2684),C2683)</f>
        <v>-1.54</v>
      </c>
      <c r="D2684" s="98">
        <f>AVERAGE(C$10:C2684)</f>
        <v>0.46514766355140247</v>
      </c>
      <c r="E2684" s="2"/>
      <c r="G2684" s="23"/>
    </row>
    <row r="2685" spans="1:7" customFormat="1">
      <c r="A2685" s="4">
        <v>25323</v>
      </c>
      <c r="B2685">
        <v>8</v>
      </c>
      <c r="C2685">
        <f>IFERROR(((VLOOKUP(A2685,'Interest Rates-10yr'!$A$9:$C$15239,2,FALSE))-B2685),C2684)</f>
        <v>-1.7999999999999998</v>
      </c>
      <c r="D2685" s="98">
        <f>AVERAGE(C$10:C2685)</f>
        <v>0.46430119581464935</v>
      </c>
      <c r="E2685" s="2"/>
      <c r="G2685" s="23"/>
    </row>
    <row r="2686" spans="1:7" customFormat="1">
      <c r="A2686" s="4">
        <v>25324</v>
      </c>
      <c r="B2686">
        <v>8.25</v>
      </c>
      <c r="C2686">
        <f>IFERROR(((VLOOKUP(A2686,'Interest Rates-10yr'!$A$9:$C$15239,2,FALSE))-B2686),C2685)</f>
        <v>-2</v>
      </c>
      <c r="D2686" s="98">
        <f>AVERAGE(C$10:C2686)</f>
        <v>0.463380649981323</v>
      </c>
      <c r="E2686" s="2"/>
      <c r="G2686" s="23"/>
    </row>
    <row r="2687" spans="1:7" customFormat="1">
      <c r="A2687" s="4">
        <v>25325</v>
      </c>
      <c r="B2687">
        <v>8.5</v>
      </c>
      <c r="C2687">
        <f>IFERROR(((VLOOKUP(A2687,'Interest Rates-10yr'!$A$9:$C$15239,2,FALSE))-B2687),C2686)</f>
        <v>-2.2699999999999996</v>
      </c>
      <c r="D2687" s="98">
        <f>AVERAGE(C$10:C2687)</f>
        <v>0.46235997012696101</v>
      </c>
      <c r="E2687" s="2"/>
      <c r="G2687" s="23"/>
    </row>
    <row r="2688" spans="1:7" customFormat="1">
      <c r="A2688" s="4">
        <v>25326</v>
      </c>
      <c r="B2688">
        <v>8.5</v>
      </c>
      <c r="C2688">
        <f>IFERROR(((VLOOKUP(A2688,'Interest Rates-10yr'!$A$9:$C$15239,2,FALSE))-B2688),C2687)</f>
        <v>-2.2699999999999996</v>
      </c>
      <c r="D2688" s="98">
        <f>AVERAGE(C$10:C2688)</f>
        <v>0.46134005225830593</v>
      </c>
      <c r="E2688" s="2"/>
      <c r="G2688" s="23"/>
    </row>
    <row r="2689" spans="1:7" customFormat="1">
      <c r="A2689" s="4">
        <v>25327</v>
      </c>
      <c r="B2689">
        <v>8.5</v>
      </c>
      <c r="C2689">
        <f>IFERROR(((VLOOKUP(A2689,'Interest Rates-10yr'!$A$9:$C$15239,2,FALSE))-B2689),C2688)</f>
        <v>-2.2699999999999996</v>
      </c>
      <c r="D2689" s="98">
        <f>AVERAGE(C$10:C2689)</f>
        <v>0.4603208955223887</v>
      </c>
      <c r="E2689" s="2"/>
      <c r="G2689" s="23"/>
    </row>
    <row r="2690" spans="1:7" customFormat="1">
      <c r="A2690" s="4">
        <v>25328</v>
      </c>
      <c r="B2690">
        <v>8.25</v>
      </c>
      <c r="C2690">
        <f>IFERROR(((VLOOKUP(A2690,'Interest Rates-10yr'!$A$9:$C$15239,2,FALSE))-B2690),C2689)</f>
        <v>-2.0599999999999996</v>
      </c>
      <c r="D2690" s="98">
        <f>AVERAGE(C$10:C2690)</f>
        <v>0.45938082804923602</v>
      </c>
      <c r="E2690" s="2"/>
      <c r="G2690" s="23"/>
    </row>
    <row r="2691" spans="1:7" customFormat="1">
      <c r="A2691" s="4">
        <v>25329</v>
      </c>
      <c r="B2691">
        <v>7.88</v>
      </c>
      <c r="C2691">
        <f>IFERROR(((VLOOKUP(A2691,'Interest Rates-10yr'!$A$9:$C$15239,2,FALSE))-B2691),C2690)</f>
        <v>-1.6600000000000001</v>
      </c>
      <c r="D2691" s="98">
        <f>AVERAGE(C$10:C2691)</f>
        <v>0.45859060402684626</v>
      </c>
      <c r="E2691" s="2"/>
      <c r="G2691" s="23"/>
    </row>
    <row r="2692" spans="1:7" customFormat="1">
      <c r="A2692" s="4">
        <v>25330</v>
      </c>
      <c r="B2692">
        <v>7.75</v>
      </c>
      <c r="C2692">
        <f>IFERROR(((VLOOKUP(A2692,'Interest Rates-10yr'!$A$9:$C$15239,2,FALSE))-B2692),C2691)</f>
        <v>-1.5300000000000002</v>
      </c>
      <c r="D2692" s="98">
        <f>AVERAGE(C$10:C2692)</f>
        <v>0.45784942228848369</v>
      </c>
      <c r="E2692" s="2"/>
      <c r="G2692" s="23"/>
    </row>
    <row r="2693" spans="1:7" customFormat="1">
      <c r="A2693" s="4">
        <v>25331</v>
      </c>
      <c r="B2693">
        <v>8.3800000000000008</v>
      </c>
      <c r="C2693">
        <f>IFERROR(((VLOOKUP(A2693,'Interest Rates-10yr'!$A$9:$C$15239,2,FALSE))-B2693),C2692)</f>
        <v>-2.1800000000000006</v>
      </c>
      <c r="D2693" s="98">
        <f>AVERAGE(C$10:C2693)</f>
        <v>0.45686661698956843</v>
      </c>
      <c r="E2693" s="2"/>
      <c r="G2693" s="23"/>
    </row>
    <row r="2694" spans="1:7" customFormat="1">
      <c r="A2694" s="4">
        <v>25332</v>
      </c>
      <c r="B2694">
        <v>9</v>
      </c>
      <c r="C2694">
        <f>IFERROR(((VLOOKUP(A2694,'Interest Rates-10yr'!$A$9:$C$15239,2,FALSE))-B2694),C2693)</f>
        <v>-2.7699999999999996</v>
      </c>
      <c r="D2694" s="98">
        <f>AVERAGE(C$10:C2694)</f>
        <v>0.45566480446927438</v>
      </c>
      <c r="E2694" s="2"/>
      <c r="G2694" s="23"/>
    </row>
    <row r="2695" spans="1:7" customFormat="1">
      <c r="A2695" s="4">
        <v>25333</v>
      </c>
      <c r="B2695">
        <v>9</v>
      </c>
      <c r="C2695">
        <f>IFERROR(((VLOOKUP(A2695,'Interest Rates-10yr'!$A$9:$C$15239,2,FALSE))-B2695),C2694)</f>
        <v>-2.7699999999999996</v>
      </c>
      <c r="D2695" s="98">
        <f>AVERAGE(C$10:C2695)</f>
        <v>0.45446388682055161</v>
      </c>
      <c r="E2695" s="2"/>
      <c r="G2695" s="23"/>
    </row>
    <row r="2696" spans="1:7" customFormat="1">
      <c r="A2696" s="4">
        <v>25334</v>
      </c>
      <c r="B2696">
        <v>9</v>
      </c>
      <c r="C2696">
        <f>IFERROR(((VLOOKUP(A2696,'Interest Rates-10yr'!$A$9:$C$15239,2,FALSE))-B2696),C2695)</f>
        <v>-2.7699999999999996</v>
      </c>
      <c r="D2696" s="98">
        <f>AVERAGE(C$10:C2696)</f>
        <v>0.45326386304428795</v>
      </c>
      <c r="E2696" s="2"/>
      <c r="G2696" s="23"/>
    </row>
    <row r="2697" spans="1:7" customFormat="1">
      <c r="A2697" s="4">
        <v>25335</v>
      </c>
      <c r="B2697">
        <v>8</v>
      </c>
      <c r="C2697">
        <f>IFERROR(((VLOOKUP(A2697,'Interest Rates-10yr'!$A$9:$C$15239,2,FALSE))-B2697),C2696)</f>
        <v>-1.7300000000000004</v>
      </c>
      <c r="D2697" s="98">
        <f>AVERAGE(C$10:C2697)</f>
        <v>0.45245163690476253</v>
      </c>
      <c r="E2697" s="2"/>
      <c r="G2697" s="23"/>
    </row>
    <row r="2698" spans="1:7" customFormat="1">
      <c r="A2698" s="4">
        <v>25336</v>
      </c>
      <c r="B2698">
        <v>7.75</v>
      </c>
      <c r="C2698">
        <f>IFERROR(((VLOOKUP(A2698,'Interest Rates-10yr'!$A$9:$C$15239,2,FALSE))-B2698),C2697)</f>
        <v>-1.5</v>
      </c>
      <c r="D2698" s="98">
        <f>AVERAGE(C$10:C2698)</f>
        <v>0.45172554853105307</v>
      </c>
      <c r="E2698" s="2"/>
      <c r="G2698" s="23"/>
    </row>
    <row r="2699" spans="1:7" customFormat="1">
      <c r="A2699" s="4">
        <v>25337</v>
      </c>
      <c r="B2699">
        <v>7</v>
      </c>
      <c r="C2699">
        <f>IFERROR(((VLOOKUP(A2699,'Interest Rates-10yr'!$A$9:$C$15239,2,FALSE))-B2699),C2698)</f>
        <v>-0.75999999999999979</v>
      </c>
      <c r="D2699" s="98">
        <f>AVERAGE(C$10:C2699)</f>
        <v>0.45127509293680357</v>
      </c>
      <c r="E2699" s="2"/>
      <c r="G2699" s="23"/>
    </row>
    <row r="2700" spans="1:7" customFormat="1">
      <c r="A2700" s="4">
        <v>25338</v>
      </c>
      <c r="B2700">
        <v>8.5</v>
      </c>
      <c r="C2700">
        <f>IFERROR(((VLOOKUP(A2700,'Interest Rates-10yr'!$A$9:$C$15239,2,FALSE))-B2700),C2699)</f>
        <v>-2.2400000000000002</v>
      </c>
      <c r="D2700" s="98">
        <f>AVERAGE(C$10:C2700)</f>
        <v>0.45027499070977395</v>
      </c>
      <c r="E2700" s="2"/>
      <c r="G2700" s="23"/>
    </row>
    <row r="2701" spans="1:7" customFormat="1">
      <c r="A2701" s="4">
        <v>25339</v>
      </c>
      <c r="B2701">
        <v>9.25</v>
      </c>
      <c r="C2701">
        <f>IFERROR(((VLOOKUP(A2701,'Interest Rates-10yr'!$A$9:$C$15239,2,FALSE))-B2701),C2700)</f>
        <v>-2.9400000000000004</v>
      </c>
      <c r="D2701" s="98">
        <f>AVERAGE(C$10:C2701)</f>
        <v>0.44901560178306149</v>
      </c>
      <c r="E2701" s="2"/>
      <c r="G2701" s="23"/>
    </row>
    <row r="2702" spans="1:7" customFormat="1">
      <c r="A2702" s="4">
        <v>25340</v>
      </c>
      <c r="B2702">
        <v>9.25</v>
      </c>
      <c r="C2702">
        <f>IFERROR(((VLOOKUP(A2702,'Interest Rates-10yr'!$A$9:$C$15239,2,FALSE))-B2702),C2701)</f>
        <v>-2.9400000000000004</v>
      </c>
      <c r="D2702" s="98">
        <f>AVERAGE(C$10:C2702)</f>
        <v>0.44775714816190182</v>
      </c>
      <c r="E2702" s="2"/>
      <c r="G2702" s="23"/>
    </row>
    <row r="2703" spans="1:7" customFormat="1">
      <c r="A2703" s="4">
        <v>25341</v>
      </c>
      <c r="B2703">
        <v>9.25</v>
      </c>
      <c r="C2703">
        <f>IFERROR(((VLOOKUP(A2703,'Interest Rates-10yr'!$A$9:$C$15239,2,FALSE))-B2703),C2702)</f>
        <v>-2.9400000000000004</v>
      </c>
      <c r="D2703" s="98">
        <f>AVERAGE(C$10:C2703)</f>
        <v>0.44649962880475186</v>
      </c>
      <c r="E2703" s="2"/>
      <c r="G2703" s="23"/>
    </row>
    <row r="2704" spans="1:7" customFormat="1">
      <c r="A2704" s="4">
        <v>25342</v>
      </c>
      <c r="B2704">
        <v>8.8800000000000008</v>
      </c>
      <c r="C2704">
        <f>IFERROR(((VLOOKUP(A2704,'Interest Rates-10yr'!$A$9:$C$15239,2,FALSE))-B2704),C2703)</f>
        <v>-2.5200000000000005</v>
      </c>
      <c r="D2704" s="98">
        <f>AVERAGE(C$10:C2704)</f>
        <v>0.44539888682745882</v>
      </c>
      <c r="E2704" s="2"/>
      <c r="G2704" s="23"/>
    </row>
    <row r="2705" spans="1:7" customFormat="1">
      <c r="A2705" s="4">
        <v>25343</v>
      </c>
      <c r="B2705">
        <v>8.75</v>
      </c>
      <c r="C2705">
        <f>IFERROR(((VLOOKUP(A2705,'Interest Rates-10yr'!$A$9:$C$15239,2,FALSE))-B2705),C2704)</f>
        <v>-2.3899999999999997</v>
      </c>
      <c r="D2705" s="98">
        <f>AVERAGE(C$10:C2705)</f>
        <v>0.44434718100890258</v>
      </c>
      <c r="E2705" s="2"/>
      <c r="G2705" s="23"/>
    </row>
    <row r="2706" spans="1:7" customFormat="1">
      <c r="A2706" s="4">
        <v>25344</v>
      </c>
      <c r="B2706">
        <v>8.5</v>
      </c>
      <c r="C2706">
        <f>IFERROR(((VLOOKUP(A2706,'Interest Rates-10yr'!$A$9:$C$15239,2,FALSE))-B2706),C2705)</f>
        <v>-2.1399999999999997</v>
      </c>
      <c r="D2706" s="98">
        <f>AVERAGE(C$10:C2706)</f>
        <v>0.44338895068594786</v>
      </c>
      <c r="E2706" s="2"/>
      <c r="G2706" s="23"/>
    </row>
    <row r="2707" spans="1:7" customFormat="1">
      <c r="A2707" s="4">
        <v>25345</v>
      </c>
      <c r="B2707">
        <v>9</v>
      </c>
      <c r="C2707">
        <f>IFERROR(((VLOOKUP(A2707,'Interest Rates-10yr'!$A$9:$C$15239,2,FALSE))-B2707),C2706)</f>
        <v>-2.6399999999999997</v>
      </c>
      <c r="D2707" s="98">
        <f>AVERAGE(C$10:C2707)</f>
        <v>0.44224610822831772</v>
      </c>
      <c r="E2707" s="2"/>
      <c r="G2707" s="23"/>
    </row>
    <row r="2708" spans="1:7" customFormat="1">
      <c r="A2708" s="4">
        <v>25346</v>
      </c>
      <c r="B2708">
        <v>9.25</v>
      </c>
      <c r="C2708">
        <f>IFERROR(((VLOOKUP(A2708,'Interest Rates-10yr'!$A$9:$C$15239,2,FALSE))-B2708),C2707)</f>
        <v>-2.87</v>
      </c>
      <c r="D2708" s="98">
        <f>AVERAGE(C$10:C2708)</f>
        <v>0.4410188958873662</v>
      </c>
      <c r="E2708" s="2"/>
      <c r="G2708" s="23"/>
    </row>
    <row r="2709" spans="1:7" customFormat="1">
      <c r="A2709" s="4">
        <v>25347</v>
      </c>
      <c r="B2709">
        <v>9.25</v>
      </c>
      <c r="C2709">
        <f>IFERROR(((VLOOKUP(A2709,'Interest Rates-10yr'!$A$9:$C$15239,2,FALSE))-B2709),C2708)</f>
        <v>-2.87</v>
      </c>
      <c r="D2709" s="98">
        <f>AVERAGE(C$10:C2709)</f>
        <v>0.43979259259259312</v>
      </c>
      <c r="E2709" s="2"/>
      <c r="G2709" s="23"/>
    </row>
    <row r="2710" spans="1:7" customFormat="1">
      <c r="A2710" s="4">
        <v>25348</v>
      </c>
      <c r="B2710">
        <v>9.25</v>
      </c>
      <c r="C2710">
        <f>IFERROR(((VLOOKUP(A2710,'Interest Rates-10yr'!$A$9:$C$15239,2,FALSE))-B2710),C2709)</f>
        <v>-2.87</v>
      </c>
      <c r="D2710" s="98">
        <f>AVERAGE(C$10:C2710)</f>
        <v>0.4385671973343212</v>
      </c>
      <c r="E2710" s="2"/>
      <c r="G2710" s="23"/>
    </row>
    <row r="2711" spans="1:7" customFormat="1">
      <c r="A2711" s="4">
        <v>25349</v>
      </c>
      <c r="B2711">
        <v>8.75</v>
      </c>
      <c r="C2711">
        <f>IFERROR(((VLOOKUP(A2711,'Interest Rates-10yr'!$A$9:$C$15239,2,FALSE))-B2711),C2710)</f>
        <v>-2.3099999999999996</v>
      </c>
      <c r="D2711" s="98">
        <f>AVERAGE(C$10:C2711)</f>
        <v>0.43754996299037807</v>
      </c>
      <c r="E2711" s="2"/>
      <c r="G2711" s="23"/>
    </row>
    <row r="2712" spans="1:7" customFormat="1">
      <c r="A2712" s="4">
        <v>25350</v>
      </c>
      <c r="B2712">
        <v>8.75</v>
      </c>
      <c r="C2712">
        <f>IFERROR(((VLOOKUP(A2712,'Interest Rates-10yr'!$A$9:$C$15239,2,FALSE))-B2712),C2711)</f>
        <v>-2.21</v>
      </c>
      <c r="D2712" s="98">
        <f>AVERAGE(C$10:C2712)</f>
        <v>0.43657047724750336</v>
      </c>
      <c r="E2712" s="2"/>
      <c r="G2712" s="23"/>
    </row>
    <row r="2713" spans="1:7" customFormat="1">
      <c r="A2713" s="4">
        <v>25351</v>
      </c>
      <c r="B2713">
        <v>8.25</v>
      </c>
      <c r="C2713">
        <f>IFERROR(((VLOOKUP(A2713,'Interest Rates-10yr'!$A$9:$C$15239,2,FALSE))-B2713),C2712)</f>
        <v>-1.6900000000000004</v>
      </c>
      <c r="D2713" s="98">
        <f>AVERAGE(C$10:C2713)</f>
        <v>0.43578402366863961</v>
      </c>
      <c r="E2713" s="2"/>
      <c r="G2713" s="23"/>
    </row>
    <row r="2714" spans="1:7" customFormat="1">
      <c r="A2714" s="4">
        <v>25352</v>
      </c>
      <c r="B2714">
        <v>9.3800000000000008</v>
      </c>
      <c r="C2714">
        <f>IFERROR(((VLOOKUP(A2714,'Interest Rates-10yr'!$A$9:$C$15239,2,FALSE))-B2714),C2713)</f>
        <v>-2.8200000000000012</v>
      </c>
      <c r="D2714" s="98">
        <f>AVERAGE(C$10:C2714)</f>
        <v>0.43458040665434439</v>
      </c>
      <c r="E2714" s="2"/>
      <c r="G2714" s="23"/>
    </row>
    <row r="2715" spans="1:7" customFormat="1">
      <c r="A2715" s="4">
        <v>25353</v>
      </c>
      <c r="B2715">
        <v>9.3800000000000008</v>
      </c>
      <c r="C2715">
        <f>IFERROR(((VLOOKUP(A2715,'Interest Rates-10yr'!$A$9:$C$15239,2,FALSE))-B2715),C2714)</f>
        <v>-2.8200000000000012</v>
      </c>
      <c r="D2715" s="98">
        <f>AVERAGE(C$10:C2715)</f>
        <v>0.43337767923133835</v>
      </c>
      <c r="E2715" s="2"/>
      <c r="G2715" s="23"/>
    </row>
    <row r="2716" spans="1:7" customFormat="1">
      <c r="A2716" s="4">
        <v>25354</v>
      </c>
      <c r="B2716">
        <v>9.3800000000000008</v>
      </c>
      <c r="C2716">
        <f>IFERROR(((VLOOKUP(A2716,'Interest Rates-10yr'!$A$9:$C$15239,2,FALSE))-B2716),C2715)</f>
        <v>-2.8200000000000012</v>
      </c>
      <c r="D2716" s="98">
        <f>AVERAGE(C$10:C2716)</f>
        <v>0.4321758404137428</v>
      </c>
      <c r="E2716" s="2"/>
      <c r="G2716" s="23"/>
    </row>
    <row r="2717" spans="1:7" customFormat="1">
      <c r="A2717" s="4">
        <v>25355</v>
      </c>
      <c r="B2717">
        <v>9.3800000000000008</v>
      </c>
      <c r="C2717">
        <f>IFERROR(((VLOOKUP(A2717,'Interest Rates-10yr'!$A$9:$C$15239,2,FALSE))-B2717),C2716)</f>
        <v>-2.8200000000000012</v>
      </c>
      <c r="D2717" s="98">
        <f>AVERAGE(C$10:C2717)</f>
        <v>0.43097488921713506</v>
      </c>
      <c r="E2717" s="2"/>
      <c r="G2717" s="23"/>
    </row>
    <row r="2718" spans="1:7" customFormat="1">
      <c r="A2718" s="4">
        <v>25356</v>
      </c>
      <c r="B2718">
        <v>9.3800000000000008</v>
      </c>
      <c r="C2718">
        <f>IFERROR(((VLOOKUP(A2718,'Interest Rates-10yr'!$A$9:$C$15239,2,FALSE))-B2718),C2717)</f>
        <v>-2.8200000000000012</v>
      </c>
      <c r="D2718" s="98">
        <f>AVERAGE(C$10:C2718)</f>
        <v>0.42977482465854627</v>
      </c>
      <c r="E2718" s="2"/>
      <c r="G2718" s="23"/>
    </row>
    <row r="2719" spans="1:7" customFormat="1">
      <c r="A2719" s="4">
        <v>25357</v>
      </c>
      <c r="B2719">
        <v>9</v>
      </c>
      <c r="C2719">
        <f>IFERROR(((VLOOKUP(A2719,'Interest Rates-10yr'!$A$9:$C$15239,2,FALSE))-B2719),C2718)</f>
        <v>-2.4500000000000002</v>
      </c>
      <c r="D2719" s="98">
        <f>AVERAGE(C$10:C2719)</f>
        <v>0.42871217712177184</v>
      </c>
      <c r="E2719" s="2"/>
      <c r="G2719" s="23"/>
    </row>
    <row r="2720" spans="1:7" customFormat="1">
      <c r="A2720" s="4">
        <v>25358</v>
      </c>
      <c r="B2720">
        <v>8.5</v>
      </c>
      <c r="C2720">
        <f>IFERROR(((VLOOKUP(A2720,'Interest Rates-10yr'!$A$9:$C$15239,2,FALSE))-B2720),C2719)</f>
        <v>-1.9400000000000004</v>
      </c>
      <c r="D2720" s="98">
        <f>AVERAGE(C$10:C2720)</f>
        <v>0.42783843600147609</v>
      </c>
      <c r="E2720" s="2"/>
      <c r="G2720" s="23"/>
    </row>
    <row r="2721" spans="1:7" customFormat="1">
      <c r="A2721" s="4">
        <v>25359</v>
      </c>
      <c r="B2721">
        <v>9.6300000000000008</v>
      </c>
      <c r="C2721">
        <f>IFERROR(((VLOOKUP(A2721,'Interest Rates-10yr'!$A$9:$C$15239,2,FALSE))-B2721),C2720)</f>
        <v>-3.0900000000000007</v>
      </c>
      <c r="D2721" s="98">
        <f>AVERAGE(C$10:C2721)</f>
        <v>0.42654129793510392</v>
      </c>
      <c r="E2721" s="2"/>
      <c r="G2721" s="23"/>
    </row>
    <row r="2722" spans="1:7" customFormat="1">
      <c r="A2722" s="4">
        <v>25360</v>
      </c>
      <c r="B2722">
        <v>9.8800000000000008</v>
      </c>
      <c r="C2722">
        <f>IFERROR(((VLOOKUP(A2722,'Interest Rates-10yr'!$A$9:$C$15239,2,FALSE))-B2722),C2721)</f>
        <v>-3.3600000000000012</v>
      </c>
      <c r="D2722" s="98">
        <f>AVERAGE(C$10:C2722)</f>
        <v>0.42514559528197637</v>
      </c>
      <c r="E2722" s="2"/>
      <c r="G2722" s="23"/>
    </row>
    <row r="2723" spans="1:7" customFormat="1">
      <c r="A2723" s="4">
        <v>25361</v>
      </c>
      <c r="B2723">
        <v>9.8800000000000008</v>
      </c>
      <c r="C2723">
        <f>IFERROR(((VLOOKUP(A2723,'Interest Rates-10yr'!$A$9:$C$15239,2,FALSE))-B2723),C2722)</f>
        <v>-3.3600000000000012</v>
      </c>
      <c r="D2723" s="98">
        <f>AVERAGE(C$10:C2723)</f>
        <v>0.42375092114959545</v>
      </c>
      <c r="E2723" s="2"/>
      <c r="G2723" s="23"/>
    </row>
    <row r="2724" spans="1:7" customFormat="1">
      <c r="A2724" s="4">
        <v>25362</v>
      </c>
      <c r="B2724">
        <v>9.8800000000000008</v>
      </c>
      <c r="C2724">
        <f>IFERROR(((VLOOKUP(A2724,'Interest Rates-10yr'!$A$9:$C$15239,2,FALSE))-B2724),C2723)</f>
        <v>-3.3600000000000012</v>
      </c>
      <c r="D2724" s="98">
        <f>AVERAGE(C$10:C2724)</f>
        <v>0.42235727440147408</v>
      </c>
      <c r="E2724" s="2"/>
      <c r="G2724" s="23"/>
    </row>
    <row r="2725" spans="1:7" customFormat="1">
      <c r="A2725" s="4">
        <v>25363</v>
      </c>
      <c r="B2725">
        <v>9.5</v>
      </c>
      <c r="C2725">
        <f>IFERROR(((VLOOKUP(A2725,'Interest Rates-10yr'!$A$9:$C$15239,2,FALSE))-B2725),C2724)</f>
        <v>-2.91</v>
      </c>
      <c r="D2725" s="98">
        <f>AVERAGE(C$10:C2725)</f>
        <v>0.42113033873343225</v>
      </c>
      <c r="E2725" s="2"/>
      <c r="G2725" s="23"/>
    </row>
    <row r="2726" spans="1:7" customFormat="1">
      <c r="A2726" s="4">
        <v>25364</v>
      </c>
      <c r="B2726">
        <v>9.1300000000000008</v>
      </c>
      <c r="C2726">
        <f>IFERROR(((VLOOKUP(A2726,'Interest Rates-10yr'!$A$9:$C$15239,2,FALSE))-B2726),C2725)</f>
        <v>-2.5700000000000012</v>
      </c>
      <c r="D2726" s="98">
        <f>AVERAGE(C$10:C2726)</f>
        <v>0.42002944423997129</v>
      </c>
      <c r="E2726" s="2"/>
      <c r="G2726" s="23"/>
    </row>
    <row r="2727" spans="1:7" customFormat="1">
      <c r="A2727" s="4">
        <v>25365</v>
      </c>
      <c r="B2727">
        <v>6</v>
      </c>
      <c r="C2727">
        <f>IFERROR(((VLOOKUP(A2727,'Interest Rates-10yr'!$A$9:$C$15239,2,FALSE))-B2727),C2726)</f>
        <v>0.55999999999999961</v>
      </c>
      <c r="D2727" s="98">
        <f>AVERAGE(C$10:C2727)</f>
        <v>0.42008094186902206</v>
      </c>
      <c r="E2727" s="2"/>
      <c r="G2727" s="23"/>
    </row>
    <row r="2728" spans="1:7" customFormat="1">
      <c r="A2728" s="4">
        <v>25366</v>
      </c>
      <c r="B2728">
        <v>9.5</v>
      </c>
      <c r="C2728">
        <f>IFERROR(((VLOOKUP(A2728,'Interest Rates-10yr'!$A$9:$C$15239,2,FALSE))-B2728),C2727)</f>
        <v>-2.96</v>
      </c>
      <c r="D2728" s="98">
        <f>AVERAGE(C$10:C2728)</f>
        <v>0.4188378080176543</v>
      </c>
      <c r="E2728" s="2"/>
      <c r="G2728" s="23"/>
    </row>
    <row r="2729" spans="1:7" customFormat="1">
      <c r="A2729" s="4">
        <v>25367</v>
      </c>
      <c r="B2729">
        <v>9.25</v>
      </c>
      <c r="C2729">
        <f>IFERROR(((VLOOKUP(A2729,'Interest Rates-10yr'!$A$9:$C$15239,2,FALSE))-B2729),C2728)</f>
        <v>-2.74</v>
      </c>
      <c r="D2729" s="98">
        <f>AVERAGE(C$10:C2729)</f>
        <v>0.41767647058823604</v>
      </c>
      <c r="E2729" s="2"/>
      <c r="G2729" s="23"/>
    </row>
    <row r="2730" spans="1:7" customFormat="1">
      <c r="A2730" s="4">
        <v>25368</v>
      </c>
      <c r="B2730">
        <v>9.25</v>
      </c>
      <c r="C2730">
        <f>IFERROR(((VLOOKUP(A2730,'Interest Rates-10yr'!$A$9:$C$15239,2,FALSE))-B2730),C2729)</f>
        <v>-2.74</v>
      </c>
      <c r="D2730" s="98">
        <f>AVERAGE(C$10:C2730)</f>
        <v>0.41651598676957075</v>
      </c>
      <c r="E2730" s="2"/>
      <c r="G2730" s="23"/>
    </row>
    <row r="2731" spans="1:7" customFormat="1">
      <c r="A2731" s="4">
        <v>25369</v>
      </c>
      <c r="B2731">
        <v>9.25</v>
      </c>
      <c r="C2731">
        <f>IFERROR(((VLOOKUP(A2731,'Interest Rates-10yr'!$A$9:$C$15239,2,FALSE))-B2731),C2730)</f>
        <v>-2.74</v>
      </c>
      <c r="D2731" s="98">
        <f>AVERAGE(C$10:C2731)</f>
        <v>0.4153563556208677</v>
      </c>
      <c r="E2731" s="2"/>
      <c r="G2731" s="23"/>
    </row>
    <row r="2732" spans="1:7" customFormat="1">
      <c r="A2732" s="4">
        <v>25370</v>
      </c>
      <c r="B2732">
        <v>8.5</v>
      </c>
      <c r="C2732">
        <f>IFERROR(((VLOOKUP(A2732,'Interest Rates-10yr'!$A$9:$C$15239,2,FALSE))-B2732),C2731)</f>
        <v>-2.0099999999999998</v>
      </c>
      <c r="D2732" s="98">
        <f>AVERAGE(C$10:C2732)</f>
        <v>0.41446566287183328</v>
      </c>
      <c r="E2732" s="2"/>
      <c r="G2732" s="23"/>
    </row>
    <row r="2733" spans="1:7" customFormat="1">
      <c r="A2733" s="4">
        <v>25371</v>
      </c>
      <c r="B2733">
        <v>7.75</v>
      </c>
      <c r="C2733">
        <f>IFERROR(((VLOOKUP(A2733,'Interest Rates-10yr'!$A$9:$C$15239,2,FALSE))-B2733),C2732)</f>
        <v>-1.2300000000000004</v>
      </c>
      <c r="D2733" s="98">
        <f>AVERAGE(C$10:C2733)</f>
        <v>0.41386196769456751</v>
      </c>
      <c r="E2733" s="2"/>
      <c r="G2733" s="23"/>
    </row>
    <row r="2734" spans="1:7" customFormat="1">
      <c r="A2734" s="4">
        <v>25372</v>
      </c>
      <c r="B2734">
        <v>6.25</v>
      </c>
      <c r="C2734">
        <f>IFERROR(((VLOOKUP(A2734,'Interest Rates-10yr'!$A$9:$C$15239,2,FALSE))-B2734),C2733)</f>
        <v>0.28000000000000025</v>
      </c>
      <c r="D2734" s="98">
        <f>AVERAGE(C$10:C2734)</f>
        <v>0.41381284403669794</v>
      </c>
      <c r="E2734" s="2"/>
      <c r="G2734" s="23"/>
    </row>
    <row r="2735" spans="1:7" customFormat="1">
      <c r="A2735" s="4">
        <v>25373</v>
      </c>
      <c r="B2735">
        <v>9</v>
      </c>
      <c r="C2735">
        <f>IFERROR(((VLOOKUP(A2735,'Interest Rates-10yr'!$A$9:$C$15239,2,FALSE))-B2735),C2734)</f>
        <v>-2.4299999999999997</v>
      </c>
      <c r="D2735" s="98">
        <f>AVERAGE(C$10:C2735)</f>
        <v>0.41276962582538584</v>
      </c>
      <c r="E2735" s="2"/>
      <c r="G2735" s="23"/>
    </row>
    <row r="2736" spans="1:7" customFormat="1">
      <c r="A2736" s="4">
        <v>25374</v>
      </c>
      <c r="B2736">
        <v>8.75</v>
      </c>
      <c r="C2736">
        <f>IFERROR(((VLOOKUP(A2736,'Interest Rates-10yr'!$A$9:$C$15239,2,FALSE))-B2736),C2735)</f>
        <v>-2.16</v>
      </c>
      <c r="D2736" s="98">
        <f>AVERAGE(C$10:C2736)</f>
        <v>0.41182618261826248</v>
      </c>
      <c r="E2736" s="2"/>
      <c r="G2736" s="23"/>
    </row>
    <row r="2737" spans="1:7" customFormat="1">
      <c r="A2737" s="4">
        <v>25375</v>
      </c>
      <c r="B2737">
        <v>8.75</v>
      </c>
      <c r="C2737">
        <f>IFERROR(((VLOOKUP(A2737,'Interest Rates-10yr'!$A$9:$C$15239,2,FALSE))-B2737),C2736)</f>
        <v>-2.16</v>
      </c>
      <c r="D2737" s="98">
        <f>AVERAGE(C$10:C2737)</f>
        <v>0.4108834310850446</v>
      </c>
      <c r="E2737" s="2"/>
      <c r="G2737" s="23"/>
    </row>
    <row r="2738" spans="1:7" customFormat="1">
      <c r="A2738" s="4">
        <v>25376</v>
      </c>
      <c r="B2738">
        <v>8.75</v>
      </c>
      <c r="C2738">
        <f>IFERROR(((VLOOKUP(A2738,'Interest Rates-10yr'!$A$9:$C$15239,2,FALSE))-B2738),C2737)</f>
        <v>-2.16</v>
      </c>
      <c r="D2738" s="98">
        <f>AVERAGE(C$10:C2738)</f>
        <v>0.40994137046537255</v>
      </c>
      <c r="E2738" s="2"/>
      <c r="G2738" s="23"/>
    </row>
    <row r="2739" spans="1:7" customFormat="1">
      <c r="A2739" s="4">
        <v>25377</v>
      </c>
      <c r="B2739">
        <v>9.1300000000000008</v>
      </c>
      <c r="C2739">
        <f>IFERROR(((VLOOKUP(A2739,'Interest Rates-10yr'!$A$9:$C$15239,2,FALSE))-B2739),C2738)</f>
        <v>-2.5300000000000011</v>
      </c>
      <c r="D2739" s="98">
        <f>AVERAGE(C$10:C2739)</f>
        <v>0.40886446886446948</v>
      </c>
      <c r="E2739" s="2"/>
      <c r="G2739" s="23"/>
    </row>
    <row r="2740" spans="1:7" customFormat="1">
      <c r="A2740" s="4">
        <v>25378</v>
      </c>
      <c r="B2740">
        <v>8</v>
      </c>
      <c r="C2740">
        <f>IFERROR(((VLOOKUP(A2740,'Interest Rates-10yr'!$A$9:$C$15239,2,FALSE))-B2740),C2739)</f>
        <v>-1.37</v>
      </c>
      <c r="D2740" s="98">
        <f>AVERAGE(C$10:C2740)</f>
        <v>0.40821310875137379</v>
      </c>
      <c r="E2740" s="2"/>
      <c r="G2740" s="23"/>
    </row>
    <row r="2741" spans="1:7" customFormat="1">
      <c r="A2741" s="4">
        <v>25379</v>
      </c>
      <c r="B2741">
        <v>6</v>
      </c>
      <c r="C2741">
        <f>IFERROR(((VLOOKUP(A2741,'Interest Rates-10yr'!$A$9:$C$15239,2,FALSE))-B2741),C2740)</f>
        <v>0.62999999999999989</v>
      </c>
      <c r="D2741" s="98">
        <f>AVERAGE(C$10:C2741)</f>
        <v>0.40829428989751165</v>
      </c>
      <c r="E2741" s="2"/>
      <c r="G2741" s="23"/>
    </row>
    <row r="2742" spans="1:7" customFormat="1">
      <c r="A2742" s="4">
        <v>25380</v>
      </c>
      <c r="B2742">
        <v>9.75</v>
      </c>
      <c r="C2742">
        <f>IFERROR(((VLOOKUP(A2742,'Interest Rates-10yr'!$A$9:$C$15239,2,FALSE))-B2742),C2741)</f>
        <v>-3.13</v>
      </c>
      <c r="D2742" s="98">
        <f>AVERAGE(C$10:C2742)</f>
        <v>0.40699963410172035</v>
      </c>
      <c r="E2742" s="2"/>
      <c r="G2742" s="23"/>
    </row>
    <row r="2743" spans="1:7" customFormat="1">
      <c r="A2743" s="4">
        <v>25381</v>
      </c>
      <c r="B2743">
        <v>10.5</v>
      </c>
      <c r="C2743">
        <f>IFERROR(((VLOOKUP(A2743,'Interest Rates-10yr'!$A$9:$C$15239,2,FALSE))-B2743),C2742)</f>
        <v>-3.84</v>
      </c>
      <c r="D2743" s="98">
        <f>AVERAGE(C$10:C2743)</f>
        <v>0.4054462326261894</v>
      </c>
      <c r="E2743" s="2"/>
      <c r="G2743" s="23"/>
    </row>
    <row r="2744" spans="1:7" customFormat="1">
      <c r="A2744" s="4">
        <v>25382</v>
      </c>
      <c r="B2744">
        <v>10.5</v>
      </c>
      <c r="C2744">
        <f>IFERROR(((VLOOKUP(A2744,'Interest Rates-10yr'!$A$9:$C$15239,2,FALSE))-B2744),C2743)</f>
        <v>-3.84</v>
      </c>
      <c r="D2744" s="98">
        <f>AVERAGE(C$10:C2744)</f>
        <v>0.40389396709323655</v>
      </c>
      <c r="E2744" s="2"/>
      <c r="G2744" s="23"/>
    </row>
    <row r="2745" spans="1:7" customFormat="1">
      <c r="A2745" s="4">
        <v>25383</v>
      </c>
      <c r="B2745">
        <v>10.5</v>
      </c>
      <c r="C2745">
        <f>IFERROR(((VLOOKUP(A2745,'Interest Rates-10yr'!$A$9:$C$15239,2,FALSE))-B2745),C2744)</f>
        <v>-3.84</v>
      </c>
      <c r="D2745" s="98">
        <f>AVERAGE(C$10:C2745)</f>
        <v>0.40234283625731065</v>
      </c>
      <c r="E2745" s="2"/>
      <c r="G2745" s="23"/>
    </row>
    <row r="2746" spans="1:7" customFormat="1">
      <c r="A2746" s="4">
        <v>25384</v>
      </c>
      <c r="B2746">
        <v>7.5</v>
      </c>
      <c r="C2746">
        <f>IFERROR(((VLOOKUP(A2746,'Interest Rates-10yr'!$A$9:$C$15239,2,FALSE))-B2746),C2745)</f>
        <v>-0.76999999999999957</v>
      </c>
      <c r="D2746" s="98">
        <f>AVERAGE(C$10:C2746)</f>
        <v>0.40191450493240849</v>
      </c>
      <c r="E2746" s="2"/>
      <c r="G2746" s="23"/>
    </row>
    <row r="2747" spans="1:7" customFormat="1">
      <c r="A2747" s="4">
        <v>25385</v>
      </c>
      <c r="B2747">
        <v>8.75</v>
      </c>
      <c r="C2747">
        <f>IFERROR(((VLOOKUP(A2747,'Interest Rates-10yr'!$A$9:$C$15239,2,FALSE))-B2747),C2746)</f>
        <v>-2</v>
      </c>
      <c r="D2747" s="98">
        <f>AVERAGE(C$10:C2747)</f>
        <v>0.40103725346968666</v>
      </c>
      <c r="E2747" s="2"/>
      <c r="G2747" s="23"/>
    </row>
    <row r="2748" spans="1:7" customFormat="1">
      <c r="A2748" s="4">
        <v>25386</v>
      </c>
      <c r="B2748">
        <v>5.5</v>
      </c>
      <c r="C2748">
        <f>IFERROR(((VLOOKUP(A2748,'Interest Rates-10yr'!$A$9:$C$15239,2,FALSE))-B2748),C2747)</f>
        <v>1.2699999999999996</v>
      </c>
      <c r="D2748" s="98">
        <f>AVERAGE(C$10:C2748)</f>
        <v>0.40135450894487112</v>
      </c>
      <c r="E2748" s="2"/>
      <c r="G2748" s="23"/>
    </row>
    <row r="2749" spans="1:7" customFormat="1">
      <c r="A2749" s="4">
        <v>25387</v>
      </c>
      <c r="B2749">
        <v>9.5</v>
      </c>
      <c r="C2749">
        <f>IFERROR(((VLOOKUP(A2749,'Interest Rates-10yr'!$A$9:$C$15239,2,FALSE))-B2749),C2748)</f>
        <v>-2.75</v>
      </c>
      <c r="D2749" s="98">
        <f>AVERAGE(C$10:C2749)</f>
        <v>0.40020437956204452</v>
      </c>
      <c r="E2749" s="2"/>
      <c r="G2749" s="23"/>
    </row>
    <row r="2750" spans="1:7" customFormat="1">
      <c r="A2750" s="4">
        <v>25388</v>
      </c>
      <c r="B2750">
        <v>9.5</v>
      </c>
      <c r="C2750">
        <f>IFERROR(((VLOOKUP(A2750,'Interest Rates-10yr'!$A$9:$C$15239,2,FALSE))-B2750),C2749)</f>
        <v>-2.75</v>
      </c>
      <c r="D2750" s="98">
        <f>AVERAGE(C$10:C2750)</f>
        <v>0.39905508938343742</v>
      </c>
      <c r="E2750" s="2"/>
      <c r="G2750" s="23"/>
    </row>
    <row r="2751" spans="1:7" customFormat="1">
      <c r="A2751" s="4">
        <v>25389</v>
      </c>
      <c r="B2751">
        <v>9.5</v>
      </c>
      <c r="C2751">
        <f>IFERROR(((VLOOKUP(A2751,'Interest Rates-10yr'!$A$9:$C$15239,2,FALSE))-B2751),C2750)</f>
        <v>-2.75</v>
      </c>
      <c r="D2751" s="98">
        <f>AVERAGE(C$10:C2751)</f>
        <v>0.39790663749088329</v>
      </c>
      <c r="E2751" s="2"/>
      <c r="G2751" s="23"/>
    </row>
    <row r="2752" spans="1:7" customFormat="1">
      <c r="A2752" s="4">
        <v>25390</v>
      </c>
      <c r="B2752">
        <v>9.5</v>
      </c>
      <c r="C2752">
        <f>IFERROR(((VLOOKUP(A2752,'Interest Rates-10yr'!$A$9:$C$15239,2,FALSE))-B2752),C2751)</f>
        <v>-2.75</v>
      </c>
      <c r="D2752" s="98">
        <f>AVERAGE(C$10:C2752)</f>
        <v>0.3967590229675545</v>
      </c>
      <c r="E2752" s="2"/>
      <c r="G2752" s="23"/>
    </row>
    <row r="2753" spans="1:7" customFormat="1">
      <c r="A2753" s="4">
        <v>25391</v>
      </c>
      <c r="B2753">
        <v>9</v>
      </c>
      <c r="C2753">
        <f>IFERROR(((VLOOKUP(A2753,'Interest Rates-10yr'!$A$9:$C$15239,2,FALSE))-B2753),C2752)</f>
        <v>-2.2400000000000002</v>
      </c>
      <c r="D2753" s="98">
        <f>AVERAGE(C$10:C2753)</f>
        <v>0.39579810495626894</v>
      </c>
      <c r="E2753" s="2"/>
      <c r="G2753" s="23"/>
    </row>
    <row r="2754" spans="1:7" customFormat="1">
      <c r="A2754" s="4">
        <v>25392</v>
      </c>
      <c r="B2754">
        <v>9</v>
      </c>
      <c r="C2754">
        <f>IFERROR(((VLOOKUP(A2754,'Interest Rates-10yr'!$A$9:$C$15239,2,FALSE))-B2754),C2753)</f>
        <v>-2.21</v>
      </c>
      <c r="D2754" s="98">
        <f>AVERAGE(C$10:C2754)</f>
        <v>0.39484881602914462</v>
      </c>
      <c r="E2754" s="2"/>
      <c r="G2754" s="23"/>
    </row>
    <row r="2755" spans="1:7" customFormat="1">
      <c r="A2755" s="4">
        <v>25393</v>
      </c>
      <c r="B2755">
        <v>7.5</v>
      </c>
      <c r="C2755">
        <f>IFERROR(((VLOOKUP(A2755,'Interest Rates-10yr'!$A$9:$C$15239,2,FALSE))-B2755),C2754)</f>
        <v>-0.67999999999999972</v>
      </c>
      <c r="D2755" s="98">
        <f>AVERAGE(C$10:C2755)</f>
        <v>0.39445739257101309</v>
      </c>
      <c r="E2755" s="2"/>
      <c r="G2755" s="23"/>
    </row>
    <row r="2756" spans="1:7" customFormat="1">
      <c r="A2756" s="4">
        <v>25394</v>
      </c>
      <c r="B2756">
        <v>9.25</v>
      </c>
      <c r="C2756">
        <f>IFERROR(((VLOOKUP(A2756,'Interest Rates-10yr'!$A$9:$C$15239,2,FALSE))-B2756),C2755)</f>
        <v>-2.4699999999999998</v>
      </c>
      <c r="D2756" s="98">
        <f>AVERAGE(C$10:C2756)</f>
        <v>0.39341463414634215</v>
      </c>
      <c r="E2756" s="2"/>
      <c r="G2756" s="23"/>
    </row>
    <row r="2757" spans="1:7" customFormat="1">
      <c r="A2757" s="4">
        <v>25395</v>
      </c>
      <c r="B2757">
        <v>9</v>
      </c>
      <c r="C2757">
        <f>IFERROR(((VLOOKUP(A2757,'Interest Rates-10yr'!$A$9:$C$15239,2,FALSE))-B2757),C2756)</f>
        <v>-2.3600000000000003</v>
      </c>
      <c r="D2757" s="98">
        <f>AVERAGE(C$10:C2757)</f>
        <v>0.39241266375545925</v>
      </c>
      <c r="E2757" s="2"/>
      <c r="G2757" s="23"/>
    </row>
    <row r="2758" spans="1:7" customFormat="1">
      <c r="A2758" s="4">
        <v>25396</v>
      </c>
      <c r="B2758">
        <v>9</v>
      </c>
      <c r="C2758">
        <f>IFERROR(((VLOOKUP(A2758,'Interest Rates-10yr'!$A$9:$C$15239,2,FALSE))-B2758),C2757)</f>
        <v>-2.3600000000000003</v>
      </c>
      <c r="D2758" s="98">
        <f>AVERAGE(C$10:C2758)</f>
        <v>0.39141142233539544</v>
      </c>
      <c r="E2758" s="2"/>
      <c r="G2758" s="23"/>
    </row>
    <row r="2759" spans="1:7" customFormat="1">
      <c r="A2759" s="4">
        <v>25397</v>
      </c>
      <c r="B2759">
        <v>9</v>
      </c>
      <c r="C2759">
        <f>IFERROR(((VLOOKUP(A2759,'Interest Rates-10yr'!$A$9:$C$15239,2,FALSE))-B2759),C2758)</f>
        <v>-2.3600000000000003</v>
      </c>
      <c r="D2759" s="98">
        <f>AVERAGE(C$10:C2759)</f>
        <v>0.39041090909090986</v>
      </c>
      <c r="E2759" s="2"/>
      <c r="G2759" s="23"/>
    </row>
    <row r="2760" spans="1:7" customFormat="1">
      <c r="A2760" s="4">
        <v>25398</v>
      </c>
      <c r="B2760">
        <v>9</v>
      </c>
      <c r="C2760">
        <f>IFERROR(((VLOOKUP(A2760,'Interest Rates-10yr'!$A$9:$C$15239,2,FALSE))-B2760),C2759)</f>
        <v>-2.3099999999999996</v>
      </c>
      <c r="D2760" s="98">
        <f>AVERAGE(C$10:C2760)</f>
        <v>0.3894292984369328</v>
      </c>
      <c r="E2760" s="2"/>
      <c r="G2760" s="23"/>
    </row>
    <row r="2761" spans="1:7" customFormat="1">
      <c r="A2761" s="4">
        <v>25399</v>
      </c>
      <c r="B2761">
        <v>9.5</v>
      </c>
      <c r="C2761">
        <f>IFERROR(((VLOOKUP(A2761,'Interest Rates-10yr'!$A$9:$C$15239,2,FALSE))-B2761),C2760)</f>
        <v>-2.7800000000000002</v>
      </c>
      <c r="D2761" s="98">
        <f>AVERAGE(C$10:C2761)</f>
        <v>0.38827761627907059</v>
      </c>
      <c r="E2761" s="2"/>
      <c r="G2761" s="23"/>
    </row>
    <row r="2762" spans="1:7" customFormat="1">
      <c r="A2762" s="4">
        <v>25400</v>
      </c>
      <c r="B2762">
        <v>9.8800000000000008</v>
      </c>
      <c r="C2762">
        <f>IFERROR(((VLOOKUP(A2762,'Interest Rates-10yr'!$A$9:$C$15239,2,FALSE))-B2762),C2761)</f>
        <v>-3.2100000000000009</v>
      </c>
      <c r="D2762" s="98">
        <f>AVERAGE(C$10:C2762)</f>
        <v>0.38697057755176251</v>
      </c>
      <c r="E2762" s="2"/>
      <c r="G2762" s="23"/>
    </row>
    <row r="2763" spans="1:7" customFormat="1">
      <c r="A2763" s="4">
        <v>25401</v>
      </c>
      <c r="B2763">
        <v>9.75</v>
      </c>
      <c r="C2763">
        <f>IFERROR(((VLOOKUP(A2763,'Interest Rates-10yr'!$A$9:$C$15239,2,FALSE))-B2763),C2762)</f>
        <v>-3.0599999999999996</v>
      </c>
      <c r="D2763" s="98">
        <f>AVERAGE(C$10:C2763)</f>
        <v>0.38571895424836683</v>
      </c>
      <c r="E2763" s="2"/>
      <c r="G2763" s="23"/>
    </row>
    <row r="2764" spans="1:7" customFormat="1">
      <c r="A2764" s="4">
        <v>25402</v>
      </c>
      <c r="B2764">
        <v>8.75</v>
      </c>
      <c r="C2764">
        <f>IFERROR(((VLOOKUP(A2764,'Interest Rates-10yr'!$A$9:$C$15239,2,FALSE))-B2764),C2763)</f>
        <v>-2.0499999999999998</v>
      </c>
      <c r="D2764" s="98">
        <f>AVERAGE(C$10:C2764)</f>
        <v>0.38483484573502807</v>
      </c>
      <c r="E2764" s="2"/>
      <c r="G2764" s="23"/>
    </row>
    <row r="2765" spans="1:7" customFormat="1">
      <c r="A2765" s="4">
        <v>25403</v>
      </c>
      <c r="B2765">
        <v>8.75</v>
      </c>
      <c r="C2765">
        <f>IFERROR(((VLOOKUP(A2765,'Interest Rates-10yr'!$A$9:$C$15239,2,FALSE))-B2765),C2764)</f>
        <v>-2.0499999999999998</v>
      </c>
      <c r="D2765" s="98">
        <f>AVERAGE(C$10:C2765)</f>
        <v>0.38395137880987024</v>
      </c>
      <c r="E2765" s="2"/>
      <c r="G2765" s="23"/>
    </row>
    <row r="2766" spans="1:7" customFormat="1">
      <c r="A2766" s="4">
        <v>25404</v>
      </c>
      <c r="B2766">
        <v>8.75</v>
      </c>
      <c r="C2766">
        <f>IFERROR(((VLOOKUP(A2766,'Interest Rates-10yr'!$A$9:$C$15239,2,FALSE))-B2766),C2765)</f>
        <v>-2.0499999999999998</v>
      </c>
      <c r="D2766" s="98">
        <f>AVERAGE(C$10:C2766)</f>
        <v>0.38306855277475604</v>
      </c>
      <c r="E2766" s="2"/>
      <c r="G2766" s="23"/>
    </row>
    <row r="2767" spans="1:7" customFormat="1">
      <c r="A2767" s="4">
        <v>25405</v>
      </c>
      <c r="B2767">
        <v>8.75</v>
      </c>
      <c r="C2767">
        <f>IFERROR(((VLOOKUP(A2767,'Interest Rates-10yr'!$A$9:$C$15239,2,FALSE))-B2767),C2766)</f>
        <v>-2.0499999999999998</v>
      </c>
      <c r="D2767" s="98">
        <f>AVERAGE(C$10:C2767)</f>
        <v>0.38218636693256069</v>
      </c>
      <c r="E2767" s="2"/>
      <c r="G2767" s="23"/>
    </row>
    <row r="2768" spans="1:7" customFormat="1">
      <c r="A2768" s="4">
        <v>25406</v>
      </c>
      <c r="B2768">
        <v>8.25</v>
      </c>
      <c r="C2768">
        <f>IFERROR(((VLOOKUP(A2768,'Interest Rates-10yr'!$A$9:$C$15239,2,FALSE))-B2768),C2767)</f>
        <v>-1.5899999999999999</v>
      </c>
      <c r="D2768" s="98">
        <f>AVERAGE(C$10:C2768)</f>
        <v>0.38147154766219737</v>
      </c>
      <c r="E2768" s="2"/>
      <c r="G2768" s="23"/>
    </row>
    <row r="2769" spans="1:7" customFormat="1">
      <c r="A2769" s="4">
        <v>25407</v>
      </c>
      <c r="B2769">
        <v>6.5</v>
      </c>
      <c r="C2769">
        <f>IFERROR(((VLOOKUP(A2769,'Interest Rates-10yr'!$A$9:$C$15239,2,FALSE))-B2769),C2768)</f>
        <v>0.17999999999999972</v>
      </c>
      <c r="D2769" s="98">
        <f>AVERAGE(C$10:C2769)</f>
        <v>0.38139855072463863</v>
      </c>
      <c r="E2769" s="2"/>
      <c r="G2769" s="23"/>
    </row>
    <row r="2770" spans="1:7" customFormat="1">
      <c r="A2770" s="4">
        <v>25408</v>
      </c>
      <c r="B2770">
        <v>8.75</v>
      </c>
      <c r="C2770">
        <f>IFERROR(((VLOOKUP(A2770,'Interest Rates-10yr'!$A$9:$C$15239,2,FALSE))-B2770),C2769)</f>
        <v>-2.0499999999999998</v>
      </c>
      <c r="D2770" s="98">
        <f>AVERAGE(C$10:C2770)</f>
        <v>0.38051792828685355</v>
      </c>
      <c r="E2770" s="2"/>
      <c r="G2770" s="23"/>
    </row>
    <row r="2771" spans="1:7" customFormat="1">
      <c r="A2771" s="4">
        <v>25409</v>
      </c>
      <c r="B2771">
        <v>8.5</v>
      </c>
      <c r="C2771">
        <f>IFERROR(((VLOOKUP(A2771,'Interest Rates-10yr'!$A$9:$C$15239,2,FALSE))-B2771),C2770)</f>
        <v>-1.79</v>
      </c>
      <c r="D2771" s="98">
        <f>AVERAGE(C$10:C2771)</f>
        <v>0.3797320782042008</v>
      </c>
      <c r="E2771" s="2"/>
      <c r="G2771" s="23"/>
    </row>
    <row r="2772" spans="1:7" customFormat="1">
      <c r="A2772" s="4">
        <v>25410</v>
      </c>
      <c r="B2772">
        <v>8.5</v>
      </c>
      <c r="C2772">
        <f>IFERROR(((VLOOKUP(A2772,'Interest Rates-10yr'!$A$9:$C$15239,2,FALSE))-B2772),C2771)</f>
        <v>-1.79</v>
      </c>
      <c r="D2772" s="98">
        <f>AVERAGE(C$10:C2772)</f>
        <v>0.37894679695982725</v>
      </c>
      <c r="E2772" s="2"/>
      <c r="G2772" s="23"/>
    </row>
    <row r="2773" spans="1:7" customFormat="1">
      <c r="A2773" s="4">
        <v>25411</v>
      </c>
      <c r="B2773">
        <v>8.5</v>
      </c>
      <c r="C2773">
        <f>IFERROR(((VLOOKUP(A2773,'Interest Rates-10yr'!$A$9:$C$15239,2,FALSE))-B2773),C2772)</f>
        <v>-1.79</v>
      </c>
      <c r="D2773" s="98">
        <f>AVERAGE(C$10:C2773)</f>
        <v>0.37816208393632517</v>
      </c>
      <c r="E2773" s="2"/>
      <c r="G2773" s="23"/>
    </row>
    <row r="2774" spans="1:7" customFormat="1">
      <c r="A2774" s="4">
        <v>25412</v>
      </c>
      <c r="B2774">
        <v>8.1300000000000008</v>
      </c>
      <c r="C2774">
        <f>IFERROR(((VLOOKUP(A2774,'Interest Rates-10yr'!$A$9:$C$15239,2,FALSE))-B2774),C2773)</f>
        <v>-1.4000000000000004</v>
      </c>
      <c r="D2774" s="98">
        <f>AVERAGE(C$10:C2774)</f>
        <v>0.37751898734177308</v>
      </c>
      <c r="E2774" s="2"/>
      <c r="G2774" s="23"/>
    </row>
    <row r="2775" spans="1:7" customFormat="1">
      <c r="A2775" s="4">
        <v>25413</v>
      </c>
      <c r="B2775">
        <v>8</v>
      </c>
      <c r="C2775">
        <f>IFERROR(((VLOOKUP(A2775,'Interest Rates-10yr'!$A$9:$C$15239,2,FALSE))-B2775),C2774)</f>
        <v>-1.2800000000000002</v>
      </c>
      <c r="D2775" s="98">
        <f>AVERAGE(C$10:C2775)</f>
        <v>0.37691973969631332</v>
      </c>
      <c r="E2775" s="2"/>
      <c r="G2775" s="23"/>
    </row>
    <row r="2776" spans="1:7" customFormat="1">
      <c r="A2776" s="4">
        <v>25414</v>
      </c>
      <c r="B2776">
        <v>6</v>
      </c>
      <c r="C2776">
        <f>IFERROR(((VLOOKUP(A2776,'Interest Rates-10yr'!$A$9:$C$15239,2,FALSE))-B2776),C2775)</f>
        <v>0.71999999999999975</v>
      </c>
      <c r="D2776" s="98">
        <f>AVERAGE(C$10:C2776)</f>
        <v>0.37704372967112493</v>
      </c>
      <c r="E2776" s="2"/>
      <c r="G2776" s="23"/>
    </row>
    <row r="2777" spans="1:7" customFormat="1">
      <c r="A2777" s="4">
        <v>25415</v>
      </c>
      <c r="B2777">
        <v>8.75</v>
      </c>
      <c r="C2777">
        <f>IFERROR(((VLOOKUP(A2777,'Interest Rates-10yr'!$A$9:$C$15239,2,FALSE))-B2777),C2776)</f>
        <v>-2.09</v>
      </c>
      <c r="D2777" s="98">
        <f>AVERAGE(C$10:C2777)</f>
        <v>0.37615245664739982</v>
      </c>
      <c r="E2777" s="2"/>
      <c r="G2777" s="23"/>
    </row>
    <row r="2778" spans="1:7" customFormat="1">
      <c r="A2778" s="4">
        <v>25416</v>
      </c>
      <c r="B2778">
        <v>9.5</v>
      </c>
      <c r="C2778">
        <f>IFERROR(((VLOOKUP(A2778,'Interest Rates-10yr'!$A$9:$C$15239,2,FALSE))-B2778),C2777)</f>
        <v>-2.84</v>
      </c>
      <c r="D2778" s="98">
        <f>AVERAGE(C$10:C2778)</f>
        <v>0.37499097146984572</v>
      </c>
      <c r="E2778" s="2"/>
      <c r="G2778" s="23"/>
    </row>
    <row r="2779" spans="1:7" customFormat="1">
      <c r="A2779" s="4">
        <v>25417</v>
      </c>
      <c r="B2779">
        <v>9.5</v>
      </c>
      <c r="C2779">
        <f>IFERROR(((VLOOKUP(A2779,'Interest Rates-10yr'!$A$9:$C$15239,2,FALSE))-B2779),C2778)</f>
        <v>-2.84</v>
      </c>
      <c r="D2779" s="98">
        <f>AVERAGE(C$10:C2779)</f>
        <v>0.37383032490974838</v>
      </c>
      <c r="E2779" s="2"/>
      <c r="G2779" s="23"/>
    </row>
    <row r="2780" spans="1:7" customFormat="1">
      <c r="A2780" s="4">
        <v>25418</v>
      </c>
      <c r="B2780">
        <v>9.5</v>
      </c>
      <c r="C2780">
        <f>IFERROR(((VLOOKUP(A2780,'Interest Rates-10yr'!$A$9:$C$15239,2,FALSE))-B2780),C2779)</f>
        <v>-2.84</v>
      </c>
      <c r="D2780" s="98">
        <f>AVERAGE(C$10:C2780)</f>
        <v>0.3726705160591855</v>
      </c>
      <c r="E2780" s="2"/>
      <c r="G2780" s="23"/>
    </row>
    <row r="2781" spans="1:7" customFormat="1">
      <c r="A2781" s="4">
        <v>25419</v>
      </c>
      <c r="B2781">
        <v>9.5</v>
      </c>
      <c r="C2781">
        <f>IFERROR(((VLOOKUP(A2781,'Interest Rates-10yr'!$A$9:$C$15239,2,FALSE))-B2781),C2780)</f>
        <v>-2.87</v>
      </c>
      <c r="D2781" s="98">
        <f>AVERAGE(C$10:C2781)</f>
        <v>0.37150072150072261</v>
      </c>
      <c r="E2781" s="2"/>
      <c r="G2781" s="23"/>
    </row>
    <row r="2782" spans="1:7" customFormat="1">
      <c r="A2782" s="4">
        <v>25420</v>
      </c>
      <c r="B2782">
        <v>10</v>
      </c>
      <c r="C2782">
        <f>IFERROR(((VLOOKUP(A2782,'Interest Rates-10yr'!$A$9:$C$15239,2,FALSE))-B2782),C2781)</f>
        <v>-3.4000000000000004</v>
      </c>
      <c r="D2782" s="98">
        <f>AVERAGE(C$10:C2782)</f>
        <v>0.37014064190407608</v>
      </c>
      <c r="E2782" s="2"/>
      <c r="G2782" s="23"/>
    </row>
    <row r="2783" spans="1:7" customFormat="1">
      <c r="A2783" s="4">
        <v>25421</v>
      </c>
      <c r="B2783">
        <v>10.25</v>
      </c>
      <c r="C2783">
        <f>IFERROR(((VLOOKUP(A2783,'Interest Rates-10yr'!$A$9:$C$15239,2,FALSE))-B2783),C2782)</f>
        <v>-3.63</v>
      </c>
      <c r="D2783" s="98">
        <f>AVERAGE(C$10:C2783)</f>
        <v>0.36869863013698739</v>
      </c>
      <c r="E2783" s="2"/>
      <c r="G2783" s="23"/>
    </row>
    <row r="2784" spans="1:7" customFormat="1">
      <c r="A2784" s="4">
        <v>25422</v>
      </c>
      <c r="B2784">
        <v>10</v>
      </c>
      <c r="C2784">
        <f>IFERROR(((VLOOKUP(A2784,'Interest Rates-10yr'!$A$9:$C$15239,2,FALSE))-B2784),C2783)</f>
        <v>-3.37</v>
      </c>
      <c r="D2784" s="98">
        <f>AVERAGE(C$10:C2784)</f>
        <v>0.36735135135135244</v>
      </c>
      <c r="E2784" s="2"/>
      <c r="G2784" s="23"/>
    </row>
    <row r="2785" spans="1:7" customFormat="1">
      <c r="A2785" s="4">
        <v>25423</v>
      </c>
      <c r="B2785">
        <v>10.5</v>
      </c>
      <c r="C2785">
        <f>IFERROR(((VLOOKUP(A2785,'Interest Rates-10yr'!$A$9:$C$15239,2,FALSE))-B2785),C2784)</f>
        <v>-3.8600000000000003</v>
      </c>
      <c r="D2785" s="98">
        <f>AVERAGE(C$10:C2785)</f>
        <v>0.36582853025936707</v>
      </c>
      <c r="E2785" s="2"/>
      <c r="G2785" s="23"/>
    </row>
    <row r="2786" spans="1:7" customFormat="1">
      <c r="A2786" s="4">
        <v>25424</v>
      </c>
      <c r="B2786">
        <v>10.5</v>
      </c>
      <c r="C2786">
        <f>IFERROR(((VLOOKUP(A2786,'Interest Rates-10yr'!$A$9:$C$15239,2,FALSE))-B2786),C2785)</f>
        <v>-3.8600000000000003</v>
      </c>
      <c r="D2786" s="98">
        <f>AVERAGE(C$10:C2786)</f>
        <v>0.36430680590565467</v>
      </c>
      <c r="E2786" s="2"/>
      <c r="G2786" s="23"/>
    </row>
    <row r="2787" spans="1:7" customFormat="1">
      <c r="A2787" s="4">
        <v>25425</v>
      </c>
      <c r="B2787">
        <v>10.5</v>
      </c>
      <c r="C2787">
        <f>IFERROR(((VLOOKUP(A2787,'Interest Rates-10yr'!$A$9:$C$15239,2,FALSE))-B2787),C2786)</f>
        <v>-3.8600000000000003</v>
      </c>
      <c r="D2787" s="98">
        <f>AVERAGE(C$10:C2787)</f>
        <v>0.36278617710583261</v>
      </c>
      <c r="E2787" s="2"/>
      <c r="G2787" s="23"/>
    </row>
    <row r="2788" spans="1:7" customFormat="1">
      <c r="A2788" s="4">
        <v>25426</v>
      </c>
      <c r="B2788">
        <v>9.75</v>
      </c>
      <c r="C2788">
        <f>IFERROR(((VLOOKUP(A2788,'Interest Rates-10yr'!$A$9:$C$15239,2,FALSE))-B2788),C2787)</f>
        <v>-3.0599999999999996</v>
      </c>
      <c r="D2788" s="98">
        <f>AVERAGE(C$10:C2788)</f>
        <v>0.36155451601295541</v>
      </c>
      <c r="E2788" s="2"/>
      <c r="G2788" s="23"/>
    </row>
    <row r="2789" spans="1:7" customFormat="1">
      <c r="A2789" s="4">
        <v>25427</v>
      </c>
      <c r="B2789">
        <v>7.5</v>
      </c>
      <c r="C2789">
        <f>IFERROR(((VLOOKUP(A2789,'Interest Rates-10yr'!$A$9:$C$15239,2,FALSE))-B2789),C2788)</f>
        <v>-0.79999999999999982</v>
      </c>
      <c r="D2789" s="98">
        <f>AVERAGE(C$10:C2789)</f>
        <v>0.36113669064748311</v>
      </c>
      <c r="E2789" s="2"/>
      <c r="G2789" s="23"/>
    </row>
    <row r="2790" spans="1:7" customFormat="1">
      <c r="A2790" s="4">
        <v>25428</v>
      </c>
      <c r="B2790">
        <v>5.5</v>
      </c>
      <c r="C2790">
        <f>IFERROR(((VLOOKUP(A2790,'Interest Rates-10yr'!$A$9:$C$15239,2,FALSE))-B2790),C2789)</f>
        <v>1.2000000000000002</v>
      </c>
      <c r="D2790" s="98">
        <f>AVERAGE(C$10:C2790)</f>
        <v>0.36143833153542004</v>
      </c>
      <c r="E2790" s="2"/>
      <c r="G2790" s="23"/>
    </row>
    <row r="2791" spans="1:7" customFormat="1">
      <c r="A2791" s="4">
        <v>25429</v>
      </c>
      <c r="B2791">
        <v>9.75</v>
      </c>
      <c r="C2791">
        <f>IFERROR(((VLOOKUP(A2791,'Interest Rates-10yr'!$A$9:$C$15239,2,FALSE))-B2791),C2790)</f>
        <v>-3.0700000000000003</v>
      </c>
      <c r="D2791" s="98">
        <f>AVERAGE(C$10:C2791)</f>
        <v>0.36020488856937566</v>
      </c>
      <c r="E2791" s="2"/>
      <c r="G2791" s="23"/>
    </row>
    <row r="2792" spans="1:7" customFormat="1">
      <c r="A2792" s="4">
        <v>25430</v>
      </c>
      <c r="B2792">
        <v>9.75</v>
      </c>
      <c r="C2792">
        <f>IFERROR(((VLOOKUP(A2792,'Interest Rates-10yr'!$A$9:$C$15239,2,FALSE))-B2792),C2791)</f>
        <v>-3.0700000000000003</v>
      </c>
      <c r="D2792" s="98">
        <f>AVERAGE(C$10:C2792)</f>
        <v>0.35897233201581136</v>
      </c>
      <c r="E2792" s="2"/>
      <c r="G2792" s="23"/>
    </row>
    <row r="2793" spans="1:7" customFormat="1">
      <c r="A2793" s="4">
        <v>25431</v>
      </c>
      <c r="B2793">
        <v>9.75</v>
      </c>
      <c r="C2793">
        <f>IFERROR(((VLOOKUP(A2793,'Interest Rates-10yr'!$A$9:$C$15239,2,FALSE))-B2793),C2792)</f>
        <v>-3.0700000000000003</v>
      </c>
      <c r="D2793" s="98">
        <f>AVERAGE(C$10:C2793)</f>
        <v>0.35774066091954132</v>
      </c>
      <c r="E2793" s="2"/>
      <c r="G2793" s="23"/>
    </row>
    <row r="2794" spans="1:7" customFormat="1">
      <c r="A2794" s="4">
        <v>25432</v>
      </c>
      <c r="B2794">
        <v>9.75</v>
      </c>
      <c r="C2794">
        <f>IFERROR(((VLOOKUP(A2794,'Interest Rates-10yr'!$A$9:$C$15239,2,FALSE))-B2794),C2793)</f>
        <v>-3.0700000000000003</v>
      </c>
      <c r="D2794" s="98">
        <f>AVERAGE(C$10:C2794)</f>
        <v>0.35650987432675152</v>
      </c>
      <c r="E2794" s="2"/>
      <c r="G2794" s="23"/>
    </row>
    <row r="2795" spans="1:7" customFormat="1">
      <c r="A2795" s="4">
        <v>25433</v>
      </c>
      <c r="B2795">
        <v>9.5</v>
      </c>
      <c r="C2795">
        <f>IFERROR(((VLOOKUP(A2795,'Interest Rates-10yr'!$A$9:$C$15239,2,FALSE))-B2795),C2794)</f>
        <v>-2.84</v>
      </c>
      <c r="D2795" s="98">
        <f>AVERAGE(C$10:C2795)</f>
        <v>0.35536252692031689</v>
      </c>
      <c r="E2795" s="2"/>
      <c r="G2795" s="23"/>
    </row>
    <row r="2796" spans="1:7" customFormat="1">
      <c r="A2796" s="4">
        <v>25434</v>
      </c>
      <c r="B2796">
        <v>7.5</v>
      </c>
      <c r="C2796">
        <f>IFERROR(((VLOOKUP(A2796,'Interest Rates-10yr'!$A$9:$C$15239,2,FALSE))-B2796),C2795)</f>
        <v>-0.84999999999999964</v>
      </c>
      <c r="D2796" s="98">
        <f>AVERAGE(C$10:C2796)</f>
        <v>0.35493003229278897</v>
      </c>
      <c r="E2796" s="2"/>
      <c r="G2796" s="23"/>
    </row>
    <row r="2797" spans="1:7" customFormat="1">
      <c r="A2797" s="4">
        <v>25435</v>
      </c>
      <c r="B2797">
        <v>5.5</v>
      </c>
      <c r="C2797">
        <f>IFERROR(((VLOOKUP(A2797,'Interest Rates-10yr'!$A$9:$C$15239,2,FALSE))-B2797),C2796)</f>
        <v>1.1600000000000001</v>
      </c>
      <c r="D2797" s="98">
        <f>AVERAGE(C$10:C2797)</f>
        <v>0.35521879483500818</v>
      </c>
      <c r="E2797" s="2"/>
      <c r="G2797" s="23"/>
    </row>
    <row r="2798" spans="1:7" customFormat="1">
      <c r="A2798" s="4">
        <v>25436</v>
      </c>
      <c r="B2798">
        <v>9.5</v>
      </c>
      <c r="C2798">
        <f>IFERROR(((VLOOKUP(A2798,'Interest Rates-10yr'!$A$9:$C$15239,2,FALSE))-B2798),C2797)</f>
        <v>-2.8200000000000003</v>
      </c>
      <c r="D2798" s="98">
        <f>AVERAGE(C$10:C2798)</f>
        <v>0.35408031552527891</v>
      </c>
      <c r="E2798" s="2"/>
      <c r="G2798" s="23"/>
    </row>
    <row r="2799" spans="1:7" customFormat="1">
      <c r="A2799" s="4">
        <v>25437</v>
      </c>
      <c r="B2799">
        <v>8.25</v>
      </c>
      <c r="C2799">
        <f>IFERROR(((VLOOKUP(A2799,'Interest Rates-10yr'!$A$9:$C$15239,2,FALSE))-B2799),C2798)</f>
        <v>-1.54</v>
      </c>
      <c r="D2799" s="98">
        <f>AVERAGE(C$10:C2799)</f>
        <v>0.35340143369175731</v>
      </c>
      <c r="E2799" s="2"/>
      <c r="G2799" s="23"/>
    </row>
    <row r="2800" spans="1:7" customFormat="1">
      <c r="A2800" s="4">
        <v>25438</v>
      </c>
      <c r="B2800">
        <v>8.25</v>
      </c>
      <c r="C2800">
        <f>IFERROR(((VLOOKUP(A2800,'Interest Rates-10yr'!$A$9:$C$15239,2,FALSE))-B2800),C2799)</f>
        <v>-1.54</v>
      </c>
      <c r="D2800" s="98">
        <f>AVERAGE(C$10:C2800)</f>
        <v>0.35272303833751445</v>
      </c>
      <c r="E2800" s="2"/>
      <c r="G2800" s="23"/>
    </row>
    <row r="2801" spans="1:7" customFormat="1">
      <c r="A2801" s="4">
        <v>25439</v>
      </c>
      <c r="B2801">
        <v>8.25</v>
      </c>
      <c r="C2801">
        <f>IFERROR(((VLOOKUP(A2801,'Interest Rates-10yr'!$A$9:$C$15239,2,FALSE))-B2801),C2800)</f>
        <v>-1.54</v>
      </c>
      <c r="D2801" s="98">
        <f>AVERAGE(C$10:C2801)</f>
        <v>0.35204512893982914</v>
      </c>
      <c r="E2801" s="2"/>
      <c r="G2801" s="23"/>
    </row>
    <row r="2802" spans="1:7" customFormat="1">
      <c r="A2802" s="4">
        <v>25440</v>
      </c>
      <c r="B2802">
        <v>8</v>
      </c>
      <c r="C2802">
        <f>IFERROR(((VLOOKUP(A2802,'Interest Rates-10yr'!$A$9:$C$15239,2,FALSE))-B2802),C2801)</f>
        <v>-1.2800000000000002</v>
      </c>
      <c r="D2802" s="98">
        <f>AVERAGE(C$10:C2802)</f>
        <v>0.35146079484425452</v>
      </c>
      <c r="E2802" s="2"/>
      <c r="G2802" s="23"/>
    </row>
    <row r="2803" spans="1:7" customFormat="1">
      <c r="A2803" s="4">
        <v>25441</v>
      </c>
      <c r="B2803">
        <v>9.75</v>
      </c>
      <c r="C2803">
        <f>IFERROR(((VLOOKUP(A2803,'Interest Rates-10yr'!$A$9:$C$15239,2,FALSE))-B2803),C2802)</f>
        <v>-2.99</v>
      </c>
      <c r="D2803" s="98">
        <f>AVERAGE(C$10:C2803)</f>
        <v>0.35026485325698031</v>
      </c>
      <c r="E2803" s="2"/>
      <c r="G2803" s="23"/>
    </row>
    <row r="2804" spans="1:7" customFormat="1">
      <c r="A2804" s="4">
        <v>25442</v>
      </c>
      <c r="B2804">
        <v>9.75</v>
      </c>
      <c r="C2804">
        <f>IFERROR(((VLOOKUP(A2804,'Interest Rates-10yr'!$A$9:$C$15239,2,FALSE))-B2804),C2803)</f>
        <v>-2.96</v>
      </c>
      <c r="D2804" s="98">
        <f>AVERAGE(C$10:C2804)</f>
        <v>0.34908050089445541</v>
      </c>
      <c r="E2804" s="2"/>
      <c r="G2804" s="23"/>
    </row>
    <row r="2805" spans="1:7" customFormat="1">
      <c r="A2805" s="4">
        <v>25443</v>
      </c>
      <c r="B2805">
        <v>9.75</v>
      </c>
      <c r="C2805">
        <f>IFERROR(((VLOOKUP(A2805,'Interest Rates-10yr'!$A$9:$C$15239,2,FALSE))-B2805),C2804)</f>
        <v>-2.92</v>
      </c>
      <c r="D2805" s="98">
        <f>AVERAGE(C$10:C2805)</f>
        <v>0.34791130185980079</v>
      </c>
      <c r="E2805" s="2"/>
      <c r="G2805" s="23"/>
    </row>
    <row r="2806" spans="1:7" customFormat="1">
      <c r="A2806" s="4">
        <v>25444</v>
      </c>
      <c r="B2806">
        <v>9.75</v>
      </c>
      <c r="C2806">
        <f>IFERROR(((VLOOKUP(A2806,'Interest Rates-10yr'!$A$9:$C$15239,2,FALSE))-B2806),C2805)</f>
        <v>-2.92</v>
      </c>
      <c r="D2806" s="98">
        <f>AVERAGE(C$10:C2806)</f>
        <v>0.34674293886306862</v>
      </c>
      <c r="E2806" s="2"/>
      <c r="G2806" s="23"/>
    </row>
    <row r="2807" spans="1:7" customFormat="1">
      <c r="A2807" s="4">
        <v>25445</v>
      </c>
      <c r="B2807">
        <v>9.75</v>
      </c>
      <c r="C2807">
        <f>IFERROR(((VLOOKUP(A2807,'Interest Rates-10yr'!$A$9:$C$15239,2,FALSE))-B2807),C2806)</f>
        <v>-2.92</v>
      </c>
      <c r="D2807" s="98">
        <f>AVERAGE(C$10:C2807)</f>
        <v>0.34557541100786382</v>
      </c>
      <c r="E2807" s="2"/>
      <c r="G2807" s="23"/>
    </row>
    <row r="2808" spans="1:7" customFormat="1">
      <c r="A2808" s="4">
        <v>25446</v>
      </c>
      <c r="B2808">
        <v>9.75</v>
      </c>
      <c r="C2808">
        <f>IFERROR(((VLOOKUP(A2808,'Interest Rates-10yr'!$A$9:$C$15239,2,FALSE))-B2808),C2807)</f>
        <v>-2.92</v>
      </c>
      <c r="D2808" s="98">
        <f>AVERAGE(C$10:C2808)</f>
        <v>0.3444087173990722</v>
      </c>
      <c r="E2808" s="2"/>
      <c r="G2808" s="23"/>
    </row>
    <row r="2809" spans="1:7" customFormat="1">
      <c r="A2809" s="4">
        <v>25447</v>
      </c>
      <c r="B2809">
        <v>9.75</v>
      </c>
      <c r="C2809">
        <f>IFERROR(((VLOOKUP(A2809,'Interest Rates-10yr'!$A$9:$C$15239,2,FALSE))-B2809),C2808)</f>
        <v>-2.92</v>
      </c>
      <c r="D2809" s="98">
        <f>AVERAGE(C$10:C2809)</f>
        <v>0.34324285714285824</v>
      </c>
      <c r="E2809" s="2"/>
      <c r="G2809" s="23"/>
    </row>
    <row r="2810" spans="1:7" customFormat="1">
      <c r="A2810" s="4">
        <v>25448</v>
      </c>
      <c r="B2810">
        <v>9.25</v>
      </c>
      <c r="C2810">
        <f>IFERROR(((VLOOKUP(A2810,'Interest Rates-10yr'!$A$9:$C$15239,2,FALSE))-B2810),C2809)</f>
        <v>-2.38</v>
      </c>
      <c r="D2810" s="98">
        <f>AVERAGE(C$10:C2810)</f>
        <v>0.34227061763655947</v>
      </c>
      <c r="E2810" s="2"/>
      <c r="G2810" s="23"/>
    </row>
    <row r="2811" spans="1:7" customFormat="1">
      <c r="A2811" s="4">
        <v>25449</v>
      </c>
      <c r="B2811">
        <v>9</v>
      </c>
      <c r="C2811">
        <f>IFERROR(((VLOOKUP(A2811,'Interest Rates-10yr'!$A$9:$C$15239,2,FALSE))-B2811),C2810)</f>
        <v>-2.0599999999999996</v>
      </c>
      <c r="D2811" s="98">
        <f>AVERAGE(C$10:C2811)</f>
        <v>0.3414132762312645</v>
      </c>
      <c r="E2811" s="2"/>
      <c r="G2811" s="23"/>
    </row>
    <row r="2812" spans="1:7" customFormat="1">
      <c r="A2812" s="4">
        <v>25450</v>
      </c>
      <c r="B2812">
        <v>9.25</v>
      </c>
      <c r="C2812">
        <f>IFERROR(((VLOOKUP(A2812,'Interest Rates-10yr'!$A$9:$C$15239,2,FALSE))-B2812),C2811)</f>
        <v>-2.29</v>
      </c>
      <c r="D2812" s="98">
        <f>AVERAGE(C$10:C2812)</f>
        <v>0.34047449161612675</v>
      </c>
      <c r="E2812" s="2"/>
      <c r="G2812" s="23"/>
    </row>
    <row r="2813" spans="1:7" customFormat="1">
      <c r="A2813" s="4">
        <v>25451</v>
      </c>
      <c r="B2813">
        <v>9.25</v>
      </c>
      <c r="C2813">
        <f>IFERROR(((VLOOKUP(A2813,'Interest Rates-10yr'!$A$9:$C$15239,2,FALSE))-B2813),C2812)</f>
        <v>-2.2599999999999998</v>
      </c>
      <c r="D2813" s="98">
        <f>AVERAGE(C$10:C2813)</f>
        <v>0.33954707560627789</v>
      </c>
      <c r="E2813" s="2"/>
      <c r="G2813" s="23"/>
    </row>
    <row r="2814" spans="1:7" customFormat="1">
      <c r="A2814" s="4">
        <v>25452</v>
      </c>
      <c r="B2814">
        <v>9.25</v>
      </c>
      <c r="C2814">
        <f>IFERROR(((VLOOKUP(A2814,'Interest Rates-10yr'!$A$9:$C$15239,2,FALSE))-B2814),C2813)</f>
        <v>-2.2599999999999998</v>
      </c>
      <c r="D2814" s="98">
        <f>AVERAGE(C$10:C2814)</f>
        <v>0.33862032085561611</v>
      </c>
      <c r="E2814" s="2"/>
      <c r="G2814" s="23"/>
    </row>
    <row r="2815" spans="1:7" customFormat="1">
      <c r="A2815" s="4">
        <v>25453</v>
      </c>
      <c r="B2815">
        <v>9.25</v>
      </c>
      <c r="C2815">
        <f>IFERROR(((VLOOKUP(A2815,'Interest Rates-10yr'!$A$9:$C$15239,2,FALSE))-B2815),C2814)</f>
        <v>-2.2599999999999998</v>
      </c>
      <c r="D2815" s="98">
        <f>AVERAGE(C$10:C2815)</f>
        <v>0.33769422665716436</v>
      </c>
      <c r="E2815" s="2"/>
      <c r="G2815" s="23"/>
    </row>
    <row r="2816" spans="1:7" customFormat="1">
      <c r="A2816" s="4">
        <v>25454</v>
      </c>
      <c r="B2816">
        <v>9</v>
      </c>
      <c r="C2816">
        <f>IFERROR(((VLOOKUP(A2816,'Interest Rates-10yr'!$A$9:$C$15239,2,FALSE))-B2816),C2815)</f>
        <v>-1.9699999999999998</v>
      </c>
      <c r="D2816" s="98">
        <f>AVERAGE(C$10:C2816)</f>
        <v>0.33687210545066021</v>
      </c>
      <c r="E2816" s="2"/>
      <c r="G2816" s="23"/>
    </row>
    <row r="2817" spans="1:7" customFormat="1">
      <c r="A2817" s="4">
        <v>25455</v>
      </c>
      <c r="B2817">
        <v>8.5</v>
      </c>
      <c r="C2817">
        <f>IFERROR(((VLOOKUP(A2817,'Interest Rates-10yr'!$A$9:$C$15239,2,FALSE))-B2817),C2816)</f>
        <v>-1.46</v>
      </c>
      <c r="D2817" s="98">
        <f>AVERAGE(C$10:C2817)</f>
        <v>0.33623219373219487</v>
      </c>
      <c r="E2817" s="2"/>
      <c r="G2817" s="23"/>
    </row>
    <row r="2818" spans="1:7" customFormat="1">
      <c r="A2818" s="4">
        <v>25456</v>
      </c>
      <c r="B2818">
        <v>5.5</v>
      </c>
      <c r="C2818">
        <f>IFERROR(((VLOOKUP(A2818,'Interest Rates-10yr'!$A$9:$C$15239,2,FALSE))-B2818),C2817)</f>
        <v>1.5199999999999996</v>
      </c>
      <c r="D2818" s="98">
        <f>AVERAGE(C$10:C2818)</f>
        <v>0.33665361338554756</v>
      </c>
      <c r="E2818" s="2"/>
      <c r="G2818" s="23"/>
    </row>
    <row r="2819" spans="1:7" customFormat="1">
      <c r="A2819" s="4">
        <v>25457</v>
      </c>
      <c r="B2819">
        <v>8.75</v>
      </c>
      <c r="C2819">
        <f>IFERROR(((VLOOKUP(A2819,'Interest Rates-10yr'!$A$9:$C$15239,2,FALSE))-B2819),C2818)</f>
        <v>-1.7000000000000002</v>
      </c>
      <c r="D2819" s="98">
        <f>AVERAGE(C$10:C2819)</f>
        <v>0.33592882562277693</v>
      </c>
      <c r="E2819" s="2"/>
      <c r="G2819" s="23"/>
    </row>
    <row r="2820" spans="1:7" customFormat="1">
      <c r="A2820" s="4">
        <v>25458</v>
      </c>
      <c r="B2820">
        <v>8.75</v>
      </c>
      <c r="C2820">
        <f>IFERROR(((VLOOKUP(A2820,'Interest Rates-10yr'!$A$9:$C$15239,2,FALSE))-B2820),C2819)</f>
        <v>-1.67</v>
      </c>
      <c r="D2820" s="98">
        <f>AVERAGE(C$10:C2820)</f>
        <v>0.33521522589825797</v>
      </c>
      <c r="E2820" s="2"/>
      <c r="G2820" s="23"/>
    </row>
    <row r="2821" spans="1:7" customFormat="1">
      <c r="A2821" s="4">
        <v>25459</v>
      </c>
      <c r="B2821">
        <v>8.75</v>
      </c>
      <c r="C2821">
        <f>IFERROR(((VLOOKUP(A2821,'Interest Rates-10yr'!$A$9:$C$15239,2,FALSE))-B2821),C2820)</f>
        <v>-1.67</v>
      </c>
      <c r="D2821" s="98">
        <f>AVERAGE(C$10:C2821)</f>
        <v>0.33450213371266119</v>
      </c>
      <c r="E2821" s="2"/>
      <c r="G2821" s="23"/>
    </row>
    <row r="2822" spans="1:7" customFormat="1">
      <c r="A2822" s="4">
        <v>25460</v>
      </c>
      <c r="B2822">
        <v>8.75</v>
      </c>
      <c r="C2822">
        <f>IFERROR(((VLOOKUP(A2822,'Interest Rates-10yr'!$A$9:$C$15239,2,FALSE))-B2822),C2821)</f>
        <v>-1.67</v>
      </c>
      <c r="D2822" s="98">
        <f>AVERAGE(C$10:C2822)</f>
        <v>0.33378954852470788</v>
      </c>
      <c r="E2822" s="2"/>
      <c r="G2822" s="23"/>
    </row>
    <row r="2823" spans="1:7" customFormat="1">
      <c r="A2823" s="4">
        <v>25461</v>
      </c>
      <c r="B2823">
        <v>9</v>
      </c>
      <c r="C2823">
        <f>IFERROR(((VLOOKUP(A2823,'Interest Rates-10yr'!$A$9:$C$15239,2,FALSE))-B2823),C2822)</f>
        <v>-1.9100000000000001</v>
      </c>
      <c r="D2823" s="98">
        <f>AVERAGE(C$10:C2823)</f>
        <v>0.33299218194740698</v>
      </c>
      <c r="E2823" s="2"/>
      <c r="G2823" s="23"/>
    </row>
    <row r="2824" spans="1:7" customFormat="1">
      <c r="A2824" s="4">
        <v>25462</v>
      </c>
      <c r="B2824">
        <v>10</v>
      </c>
      <c r="C2824">
        <f>IFERROR(((VLOOKUP(A2824,'Interest Rates-10yr'!$A$9:$C$15239,2,FALSE))-B2824),C2823)</f>
        <v>-2.8600000000000003</v>
      </c>
      <c r="D2824" s="98">
        <f>AVERAGE(C$10:C2824)</f>
        <v>0.33185790408525873</v>
      </c>
      <c r="E2824" s="2"/>
      <c r="G2824" s="23"/>
    </row>
    <row r="2825" spans="1:7" customFormat="1">
      <c r="A2825" s="4">
        <v>25463</v>
      </c>
      <c r="B2825">
        <v>9.5</v>
      </c>
      <c r="C2825">
        <f>IFERROR(((VLOOKUP(A2825,'Interest Rates-10yr'!$A$9:$C$15239,2,FALSE))-B2825),C2824)</f>
        <v>-2.3600000000000003</v>
      </c>
      <c r="D2825" s="98">
        <f>AVERAGE(C$10:C2825)</f>
        <v>0.33090198863636477</v>
      </c>
      <c r="E2825" s="2"/>
      <c r="G2825" s="23"/>
    </row>
    <row r="2826" spans="1:7" customFormat="1">
      <c r="A2826" s="4">
        <v>25464</v>
      </c>
      <c r="B2826">
        <v>9.75</v>
      </c>
      <c r="C2826">
        <f>IFERROR(((VLOOKUP(A2826,'Interest Rates-10yr'!$A$9:$C$15239,2,FALSE))-B2826),C2825)</f>
        <v>-2.4800000000000004</v>
      </c>
      <c r="D2826" s="98">
        <f>AVERAGE(C$10:C2826)</f>
        <v>0.32990415335463374</v>
      </c>
      <c r="E2826" s="2"/>
      <c r="G2826" s="23"/>
    </row>
    <row r="2827" spans="1:7" customFormat="1">
      <c r="A2827" s="4">
        <v>25465</v>
      </c>
      <c r="B2827">
        <v>9.75</v>
      </c>
      <c r="C2827">
        <f>IFERROR(((VLOOKUP(A2827,'Interest Rates-10yr'!$A$9:$C$15239,2,FALSE))-B2827),C2826)</f>
        <v>-2.4699999999999998</v>
      </c>
      <c r="D2827" s="98">
        <f>AVERAGE(C$10:C2827)</f>
        <v>0.32891057487579956</v>
      </c>
      <c r="E2827" s="2"/>
      <c r="G2827" s="23"/>
    </row>
    <row r="2828" spans="1:7" customFormat="1">
      <c r="A2828" s="4">
        <v>25466</v>
      </c>
      <c r="B2828">
        <v>9.75</v>
      </c>
      <c r="C2828">
        <f>IFERROR(((VLOOKUP(A2828,'Interest Rates-10yr'!$A$9:$C$15239,2,FALSE))-B2828),C2827)</f>
        <v>-2.4699999999999998</v>
      </c>
      <c r="D2828" s="98">
        <f>AVERAGE(C$10:C2828)</f>
        <v>0.32791770131252329</v>
      </c>
      <c r="E2828" s="2"/>
      <c r="G2828" s="23"/>
    </row>
    <row r="2829" spans="1:7" customFormat="1">
      <c r="A2829" s="4">
        <v>25467</v>
      </c>
      <c r="B2829">
        <v>9.75</v>
      </c>
      <c r="C2829">
        <f>IFERROR(((VLOOKUP(A2829,'Interest Rates-10yr'!$A$9:$C$15239,2,FALSE))-B2829),C2828)</f>
        <v>-2.4699999999999998</v>
      </c>
      <c r="D2829" s="98">
        <f>AVERAGE(C$10:C2829)</f>
        <v>0.32692553191489471</v>
      </c>
      <c r="E2829" s="2"/>
      <c r="G2829" s="23"/>
    </row>
    <row r="2830" spans="1:7" customFormat="1">
      <c r="A2830" s="4">
        <v>25468</v>
      </c>
      <c r="B2830">
        <v>9.5</v>
      </c>
      <c r="C2830">
        <f>IFERROR(((VLOOKUP(A2830,'Interest Rates-10yr'!$A$9:$C$15239,2,FALSE))-B2830),C2829)</f>
        <v>-2.2400000000000002</v>
      </c>
      <c r="D2830" s="98">
        <f>AVERAGE(C$10:C2830)</f>
        <v>0.326015597305921</v>
      </c>
      <c r="E2830" s="2"/>
      <c r="G2830" s="23"/>
    </row>
    <row r="2831" spans="1:7" customFormat="1">
      <c r="A2831" s="4">
        <v>25469</v>
      </c>
      <c r="B2831">
        <v>9.5</v>
      </c>
      <c r="C2831">
        <f>IFERROR(((VLOOKUP(A2831,'Interest Rates-10yr'!$A$9:$C$15239,2,FALSE))-B2831),C2830)</f>
        <v>-2.2400000000000002</v>
      </c>
      <c r="D2831" s="98">
        <f>AVERAGE(C$10:C2831)</f>
        <v>0.32510630758327536</v>
      </c>
      <c r="E2831" s="2"/>
      <c r="G2831" s="23"/>
    </row>
    <row r="2832" spans="1:7" customFormat="1">
      <c r="A2832" s="4">
        <v>25470</v>
      </c>
      <c r="B2832">
        <v>9.25</v>
      </c>
      <c r="C2832">
        <f>IFERROR(((VLOOKUP(A2832,'Interest Rates-10yr'!$A$9:$C$15239,2,FALSE))-B2832),C2831)</f>
        <v>-1.9800000000000004</v>
      </c>
      <c r="D2832" s="98">
        <f>AVERAGE(C$10:C2832)</f>
        <v>0.32428976266383391</v>
      </c>
      <c r="E2832" s="2"/>
      <c r="G2832" s="23"/>
    </row>
    <row r="2833" spans="1:7" customFormat="1">
      <c r="A2833" s="4">
        <v>25471</v>
      </c>
      <c r="B2833">
        <v>9.5</v>
      </c>
      <c r="C2833">
        <f>IFERROR(((VLOOKUP(A2833,'Interest Rates-10yr'!$A$9:$C$15239,2,FALSE))-B2833),C2832)</f>
        <v>-2.2000000000000002</v>
      </c>
      <c r="D2833" s="98">
        <f>AVERAGE(C$10:C2833)</f>
        <v>0.32339589235127586</v>
      </c>
      <c r="E2833" s="2"/>
      <c r="G2833" s="23"/>
    </row>
    <row r="2834" spans="1:7" customFormat="1">
      <c r="A2834" s="4">
        <v>25472</v>
      </c>
      <c r="B2834">
        <v>9.5</v>
      </c>
      <c r="C2834">
        <f>IFERROR(((VLOOKUP(A2834,'Interest Rates-10yr'!$A$9:$C$15239,2,FALSE))-B2834),C2833)</f>
        <v>-2.0999999999999996</v>
      </c>
      <c r="D2834" s="98">
        <f>AVERAGE(C$10:C2834)</f>
        <v>0.32253805309734618</v>
      </c>
      <c r="E2834" s="2"/>
      <c r="G2834" s="23"/>
    </row>
    <row r="2835" spans="1:7" customFormat="1">
      <c r="A2835" s="4">
        <v>25473</v>
      </c>
      <c r="B2835">
        <v>9.5</v>
      </c>
      <c r="C2835">
        <f>IFERROR(((VLOOKUP(A2835,'Interest Rates-10yr'!$A$9:$C$15239,2,FALSE))-B2835),C2834)</f>
        <v>-2.0999999999999996</v>
      </c>
      <c r="D2835" s="98">
        <f>AVERAGE(C$10:C2835)</f>
        <v>0.32168082094833794</v>
      </c>
      <c r="E2835" s="2"/>
      <c r="G2835" s="23"/>
    </row>
    <row r="2836" spans="1:7" customFormat="1">
      <c r="A2836" s="4">
        <v>25474</v>
      </c>
      <c r="B2836">
        <v>9.5</v>
      </c>
      <c r="C2836">
        <f>IFERROR(((VLOOKUP(A2836,'Interest Rates-10yr'!$A$9:$C$15239,2,FALSE))-B2836),C2835)</f>
        <v>-2.0999999999999996</v>
      </c>
      <c r="D2836" s="98">
        <f>AVERAGE(C$10:C2836)</f>
        <v>0.32082419525999401</v>
      </c>
      <c r="E2836" s="2"/>
      <c r="G2836" s="23"/>
    </row>
    <row r="2837" spans="1:7" customFormat="1">
      <c r="A2837" s="4">
        <v>25475</v>
      </c>
      <c r="B2837">
        <v>9.25</v>
      </c>
      <c r="C2837">
        <f>IFERROR(((VLOOKUP(A2837,'Interest Rates-10yr'!$A$9:$C$15239,2,FALSE))-B2837),C2836)</f>
        <v>-1.7999999999999998</v>
      </c>
      <c r="D2837" s="98">
        <f>AVERAGE(C$10:C2837)</f>
        <v>0.32007425742574364</v>
      </c>
      <c r="E2837" s="2"/>
      <c r="G2837" s="23"/>
    </row>
    <row r="2838" spans="1:7" customFormat="1">
      <c r="A2838" s="4">
        <v>25476</v>
      </c>
      <c r="B2838">
        <v>8.5</v>
      </c>
      <c r="C2838">
        <f>IFERROR(((VLOOKUP(A2838,'Interest Rates-10yr'!$A$9:$C$15239,2,FALSE))-B2838),C2837)</f>
        <v>-0.99000000000000021</v>
      </c>
      <c r="D2838" s="98">
        <f>AVERAGE(C$10:C2838)</f>
        <v>0.31961117002474482</v>
      </c>
      <c r="E2838" s="2"/>
      <c r="G2838" s="23"/>
    </row>
    <row r="2839" spans="1:7" customFormat="1">
      <c r="A2839" s="4">
        <v>25477</v>
      </c>
      <c r="B2839">
        <v>8</v>
      </c>
      <c r="C2839">
        <f>IFERROR(((VLOOKUP(A2839,'Interest Rates-10yr'!$A$9:$C$15239,2,FALSE))-B2839),C2838)</f>
        <v>-0.48000000000000043</v>
      </c>
      <c r="D2839" s="98">
        <f>AVERAGE(C$10:C2839)</f>
        <v>0.31932862190812827</v>
      </c>
      <c r="E2839" s="2"/>
      <c r="G2839" s="23"/>
    </row>
    <row r="2840" spans="1:7" customFormat="1">
      <c r="A2840" s="4">
        <v>25478</v>
      </c>
      <c r="B2840">
        <v>9.5</v>
      </c>
      <c r="C2840">
        <f>IFERROR(((VLOOKUP(A2840,'Interest Rates-10yr'!$A$9:$C$15239,2,FALSE))-B2840),C2839)</f>
        <v>-2.0499999999999998</v>
      </c>
      <c r="D2840" s="98">
        <f>AVERAGE(C$10:C2840)</f>
        <v>0.3184916990462745</v>
      </c>
      <c r="E2840" s="2"/>
      <c r="G2840" s="23"/>
    </row>
    <row r="2841" spans="1:7" customFormat="1">
      <c r="A2841" s="4">
        <v>25479</v>
      </c>
      <c r="B2841">
        <v>9.5</v>
      </c>
      <c r="C2841">
        <f>IFERROR(((VLOOKUP(A2841,'Interest Rates-10yr'!$A$9:$C$15239,2,FALSE))-B2841),C2840)</f>
        <v>-2.12</v>
      </c>
      <c r="D2841" s="98">
        <f>AVERAGE(C$10:C2841)</f>
        <v>0.3176306497175152</v>
      </c>
      <c r="E2841" s="2"/>
      <c r="G2841" s="23"/>
    </row>
    <row r="2842" spans="1:7" customFormat="1">
      <c r="A2842" s="4">
        <v>25480</v>
      </c>
      <c r="B2842">
        <v>9.5</v>
      </c>
      <c r="C2842">
        <f>IFERROR(((VLOOKUP(A2842,'Interest Rates-10yr'!$A$9:$C$15239,2,FALSE))-B2842),C2841)</f>
        <v>-2.12</v>
      </c>
      <c r="D2842" s="98">
        <f>AVERAGE(C$10:C2842)</f>
        <v>0.31677020825979635</v>
      </c>
      <c r="E2842" s="2"/>
      <c r="G2842" s="23"/>
    </row>
    <row r="2843" spans="1:7" customFormat="1">
      <c r="A2843" s="4">
        <v>25481</v>
      </c>
      <c r="B2843">
        <v>9.5</v>
      </c>
      <c r="C2843">
        <f>IFERROR(((VLOOKUP(A2843,'Interest Rates-10yr'!$A$9:$C$15239,2,FALSE))-B2843),C2842)</f>
        <v>-2.12</v>
      </c>
      <c r="D2843" s="98">
        <f>AVERAGE(C$10:C2843)</f>
        <v>0.31591037402964117</v>
      </c>
      <c r="E2843" s="2"/>
      <c r="G2843" s="23"/>
    </row>
    <row r="2844" spans="1:7" customFormat="1">
      <c r="A2844" s="4">
        <v>25482</v>
      </c>
      <c r="B2844">
        <v>9.5</v>
      </c>
      <c r="C2844">
        <f>IFERROR(((VLOOKUP(A2844,'Interest Rates-10yr'!$A$9:$C$15239,2,FALSE))-B2844),C2843)</f>
        <v>-2.1500000000000004</v>
      </c>
      <c r="D2844" s="98">
        <f>AVERAGE(C$10:C2844)</f>
        <v>0.31504056437389877</v>
      </c>
      <c r="E2844" s="2"/>
      <c r="G2844" s="23"/>
    </row>
    <row r="2845" spans="1:7" customFormat="1">
      <c r="A2845" s="4">
        <v>25483</v>
      </c>
      <c r="B2845">
        <v>9.75</v>
      </c>
      <c r="C2845">
        <f>IFERROR(((VLOOKUP(A2845,'Interest Rates-10yr'!$A$9:$C$15239,2,FALSE))-B2845),C2844)</f>
        <v>-2.4400000000000004</v>
      </c>
      <c r="D2845" s="98">
        <f>AVERAGE(C$10:C2845)</f>
        <v>0.31406911142454269</v>
      </c>
      <c r="E2845" s="2"/>
      <c r="G2845" s="23"/>
    </row>
    <row r="2846" spans="1:7" customFormat="1">
      <c r="A2846" s="4">
        <v>25484</v>
      </c>
      <c r="B2846">
        <v>8.75</v>
      </c>
      <c r="C2846">
        <f>IFERROR(((VLOOKUP(A2846,'Interest Rates-10yr'!$A$9:$C$15239,2,FALSE))-B2846),C2845)</f>
        <v>-1.46</v>
      </c>
      <c r="D2846" s="98">
        <f>AVERAGE(C$10:C2846)</f>
        <v>0.31344377863940887</v>
      </c>
      <c r="E2846" s="2"/>
      <c r="G2846" s="23"/>
    </row>
    <row r="2847" spans="1:7" customFormat="1">
      <c r="A2847" s="4">
        <v>25485</v>
      </c>
      <c r="B2847">
        <v>9.5</v>
      </c>
      <c r="C2847">
        <f>IFERROR(((VLOOKUP(A2847,'Interest Rates-10yr'!$A$9:$C$15239,2,FALSE))-B2847),C2846)</f>
        <v>-2.2000000000000002</v>
      </c>
      <c r="D2847" s="98">
        <f>AVERAGE(C$10:C2847)</f>
        <v>0.31255813953488476</v>
      </c>
      <c r="E2847" s="2"/>
      <c r="G2847" s="23"/>
    </row>
    <row r="2848" spans="1:7" customFormat="1">
      <c r="A2848" s="4">
        <v>25486</v>
      </c>
      <c r="B2848">
        <v>9.75</v>
      </c>
      <c r="C2848">
        <f>IFERROR(((VLOOKUP(A2848,'Interest Rates-10yr'!$A$9:$C$15239,2,FALSE))-B2848),C2847)</f>
        <v>-2.5300000000000002</v>
      </c>
      <c r="D2848" s="98">
        <f>AVERAGE(C$10:C2848)</f>
        <v>0.31155688622754596</v>
      </c>
      <c r="E2848" s="2"/>
      <c r="G2848" s="23"/>
    </row>
    <row r="2849" spans="1:7" customFormat="1">
      <c r="A2849" s="4">
        <v>25487</v>
      </c>
      <c r="B2849">
        <v>9.75</v>
      </c>
      <c r="C2849">
        <f>IFERROR(((VLOOKUP(A2849,'Interest Rates-10yr'!$A$9:$C$15239,2,FALSE))-B2849),C2848)</f>
        <v>-2.5300000000000002</v>
      </c>
      <c r="D2849" s="98">
        <f>AVERAGE(C$10:C2849)</f>
        <v>0.31055633802817006</v>
      </c>
      <c r="E2849" s="2"/>
      <c r="G2849" s="23"/>
    </row>
    <row r="2850" spans="1:7" customFormat="1">
      <c r="A2850" s="4">
        <v>25488</v>
      </c>
      <c r="B2850">
        <v>9.75</v>
      </c>
      <c r="C2850">
        <f>IFERROR(((VLOOKUP(A2850,'Interest Rates-10yr'!$A$9:$C$15239,2,FALSE))-B2850),C2849)</f>
        <v>-2.5300000000000002</v>
      </c>
      <c r="D2850" s="98">
        <f>AVERAGE(C$10:C2850)</f>
        <v>0.30955649419218689</v>
      </c>
      <c r="E2850" s="2"/>
      <c r="G2850" s="23"/>
    </row>
    <row r="2851" spans="1:7" customFormat="1">
      <c r="A2851" s="4">
        <v>25489</v>
      </c>
      <c r="B2851">
        <v>9.75</v>
      </c>
      <c r="C2851">
        <f>IFERROR(((VLOOKUP(A2851,'Interest Rates-10yr'!$A$9:$C$15239,2,FALSE))-B2851),C2850)</f>
        <v>-2.5300000000000002</v>
      </c>
      <c r="D2851" s="98">
        <f>AVERAGE(C$10:C2851)</f>
        <v>0.30855735397607426</v>
      </c>
      <c r="E2851" s="2"/>
      <c r="G2851" s="23"/>
    </row>
    <row r="2852" spans="1:7" customFormat="1">
      <c r="A2852" s="4">
        <v>25490</v>
      </c>
      <c r="B2852">
        <v>9.5</v>
      </c>
      <c r="C2852">
        <f>IFERROR(((VLOOKUP(A2852,'Interest Rates-10yr'!$A$9:$C$15239,2,FALSE))-B2852),C2851)</f>
        <v>-2.4000000000000004</v>
      </c>
      <c r="D2852" s="98">
        <f>AVERAGE(C$10:C2852)</f>
        <v>0.30760464298276574</v>
      </c>
      <c r="E2852" s="2"/>
      <c r="G2852" s="23"/>
    </row>
    <row r="2853" spans="1:7" customFormat="1">
      <c r="A2853" s="4">
        <v>25491</v>
      </c>
      <c r="B2853">
        <v>9.75</v>
      </c>
      <c r="C2853">
        <f>IFERROR(((VLOOKUP(A2853,'Interest Rates-10yr'!$A$9:$C$15239,2,FALSE))-B2853),C2852)</f>
        <v>-2.63</v>
      </c>
      <c r="D2853" s="98">
        <f>AVERAGE(C$10:C2853)</f>
        <v>0.30657172995780696</v>
      </c>
      <c r="E2853" s="2"/>
      <c r="G2853" s="23"/>
    </row>
    <row r="2854" spans="1:7" customFormat="1">
      <c r="A2854" s="4">
        <v>25492</v>
      </c>
      <c r="B2854">
        <v>9.75</v>
      </c>
      <c r="C2854">
        <f>IFERROR(((VLOOKUP(A2854,'Interest Rates-10yr'!$A$9:$C$15239,2,FALSE))-B2854),C2853)</f>
        <v>-2.71</v>
      </c>
      <c r="D2854" s="98">
        <f>AVERAGE(C$10:C2854)</f>
        <v>0.30551142355008892</v>
      </c>
      <c r="E2854" s="2"/>
      <c r="G2854" s="23"/>
    </row>
    <row r="2855" spans="1:7" customFormat="1">
      <c r="A2855" s="4">
        <v>25493</v>
      </c>
      <c r="B2855">
        <v>9.75</v>
      </c>
      <c r="C2855">
        <f>IFERROR(((VLOOKUP(A2855,'Interest Rates-10yr'!$A$9:$C$15239,2,FALSE))-B2855),C2854)</f>
        <v>-2.76</v>
      </c>
      <c r="D2855" s="98">
        <f>AVERAGE(C$10:C2855)</f>
        <v>0.30443429374560893</v>
      </c>
      <c r="E2855" s="2"/>
      <c r="G2855" s="23"/>
    </row>
    <row r="2856" spans="1:7" customFormat="1">
      <c r="A2856" s="4">
        <v>25494</v>
      </c>
      <c r="B2856">
        <v>9.75</v>
      </c>
      <c r="C2856">
        <f>IFERROR(((VLOOKUP(A2856,'Interest Rates-10yr'!$A$9:$C$15239,2,FALSE))-B2856),C2855)</f>
        <v>-2.76</v>
      </c>
      <c r="D2856" s="98">
        <f>AVERAGE(C$10:C2856)</f>
        <v>0.30335792061819566</v>
      </c>
      <c r="E2856" s="2"/>
      <c r="G2856" s="23"/>
    </row>
    <row r="2857" spans="1:7" customFormat="1">
      <c r="A2857" s="4">
        <v>25495</v>
      </c>
      <c r="B2857">
        <v>9.75</v>
      </c>
      <c r="C2857">
        <f>IFERROR(((VLOOKUP(A2857,'Interest Rates-10yr'!$A$9:$C$15239,2,FALSE))-B2857),C2856)</f>
        <v>-2.76</v>
      </c>
      <c r="D2857" s="98">
        <f>AVERAGE(C$10:C2857)</f>
        <v>0.3022823033707876</v>
      </c>
      <c r="E2857" s="2"/>
      <c r="G2857" s="23"/>
    </row>
    <row r="2858" spans="1:7" customFormat="1">
      <c r="A2858" s="4">
        <v>25496</v>
      </c>
      <c r="B2858">
        <v>8.25</v>
      </c>
      <c r="C2858">
        <f>IFERROR(((VLOOKUP(A2858,'Interest Rates-10yr'!$A$9:$C$15239,2,FALSE))-B2858),C2857)</f>
        <v>-1.42</v>
      </c>
      <c r="D2858" s="98">
        <f>AVERAGE(C$10:C2858)</f>
        <v>0.30167778167778275</v>
      </c>
      <c r="E2858" s="2"/>
      <c r="G2858" s="23"/>
    </row>
    <row r="2859" spans="1:7" customFormat="1">
      <c r="A2859" s="4">
        <v>25497</v>
      </c>
      <c r="B2859">
        <v>7.5</v>
      </c>
      <c r="C2859">
        <f>IFERROR(((VLOOKUP(A2859,'Interest Rates-10yr'!$A$9:$C$15239,2,FALSE))-B2859),C2858)</f>
        <v>-0.73000000000000043</v>
      </c>
      <c r="D2859" s="98">
        <f>AVERAGE(C$10:C2859)</f>
        <v>0.30131578947368531</v>
      </c>
      <c r="E2859" s="2"/>
      <c r="G2859" s="23"/>
    </row>
    <row r="2860" spans="1:7" customFormat="1">
      <c r="A2860" s="4">
        <v>25498</v>
      </c>
      <c r="B2860">
        <v>6</v>
      </c>
      <c r="C2860">
        <f>IFERROR(((VLOOKUP(A2860,'Interest Rates-10yr'!$A$9:$C$15239,2,FALSE))-B2860),C2859)</f>
        <v>0.79999999999999982</v>
      </c>
      <c r="D2860" s="98">
        <f>AVERAGE(C$10:C2860)</f>
        <v>0.30149070501578501</v>
      </c>
      <c r="E2860" s="2"/>
      <c r="G2860" s="23"/>
    </row>
    <row r="2861" spans="1:7" customFormat="1">
      <c r="A2861" s="4">
        <v>25499</v>
      </c>
      <c r="B2861">
        <v>9</v>
      </c>
      <c r="C2861">
        <f>IFERROR(((VLOOKUP(A2861,'Interest Rates-10yr'!$A$9:$C$15239,2,FALSE))-B2861),C2860)</f>
        <v>-2.0999999999999996</v>
      </c>
      <c r="D2861" s="98">
        <f>AVERAGE(C$10:C2861)</f>
        <v>0.30064866760168407</v>
      </c>
      <c r="E2861" s="2"/>
      <c r="G2861" s="23"/>
    </row>
    <row r="2862" spans="1:7" customFormat="1">
      <c r="A2862" s="4">
        <v>25500</v>
      </c>
      <c r="B2862">
        <v>8.75</v>
      </c>
      <c r="C2862">
        <f>IFERROR(((VLOOKUP(A2862,'Interest Rates-10yr'!$A$9:$C$15239,2,FALSE))-B2862),C2861)</f>
        <v>-1.8499999999999996</v>
      </c>
      <c r="D2862" s="98">
        <f>AVERAGE(C$10:C2862)</f>
        <v>0.29989484752891798</v>
      </c>
      <c r="E2862" s="2"/>
      <c r="G2862" s="23"/>
    </row>
    <row r="2863" spans="1:7" customFormat="1">
      <c r="A2863" s="4">
        <v>25501</v>
      </c>
      <c r="B2863">
        <v>8.75</v>
      </c>
      <c r="C2863">
        <f>IFERROR(((VLOOKUP(A2863,'Interest Rates-10yr'!$A$9:$C$15239,2,FALSE))-B2863),C2862)</f>
        <v>-1.8499999999999996</v>
      </c>
      <c r="D2863" s="98">
        <f>AVERAGE(C$10:C2863)</f>
        <v>0.29914155571128342</v>
      </c>
      <c r="E2863" s="2"/>
      <c r="G2863" s="23"/>
    </row>
    <row r="2864" spans="1:7" customFormat="1">
      <c r="A2864" s="4">
        <v>25502</v>
      </c>
      <c r="B2864">
        <v>8.75</v>
      </c>
      <c r="C2864">
        <f>IFERROR(((VLOOKUP(A2864,'Interest Rates-10yr'!$A$9:$C$15239,2,FALSE))-B2864),C2863)</f>
        <v>-1.8499999999999996</v>
      </c>
      <c r="D2864" s="98">
        <f>AVERAGE(C$10:C2864)</f>
        <v>0.2983887915936963</v>
      </c>
      <c r="E2864" s="2"/>
      <c r="G2864" s="23"/>
    </row>
    <row r="2865" spans="1:7" customFormat="1">
      <c r="A2865" s="4">
        <v>25503</v>
      </c>
      <c r="B2865">
        <v>8</v>
      </c>
      <c r="C2865">
        <f>IFERROR(((VLOOKUP(A2865,'Interest Rates-10yr'!$A$9:$C$15239,2,FALSE))-B2865),C2864)</f>
        <v>-1.0700000000000003</v>
      </c>
      <c r="D2865" s="98">
        <f>AVERAGE(C$10:C2865)</f>
        <v>0.29790966386554724</v>
      </c>
      <c r="E2865" s="2"/>
      <c r="G2865" s="23"/>
    </row>
    <row r="2866" spans="1:7" customFormat="1">
      <c r="A2866" s="4">
        <v>25504</v>
      </c>
      <c r="B2866">
        <v>8</v>
      </c>
      <c r="C2866">
        <f>IFERROR(((VLOOKUP(A2866,'Interest Rates-10yr'!$A$9:$C$15239,2,FALSE))-B2866),C2865)</f>
        <v>-1</v>
      </c>
      <c r="D2866" s="98">
        <f>AVERAGE(C$10:C2866)</f>
        <v>0.29745537276863943</v>
      </c>
      <c r="E2866" s="2"/>
      <c r="G2866" s="23"/>
    </row>
    <row r="2867" spans="1:7" customFormat="1">
      <c r="A2867" s="4">
        <v>25505</v>
      </c>
      <c r="B2867">
        <v>7.5</v>
      </c>
      <c r="C2867">
        <f>IFERROR(((VLOOKUP(A2867,'Interest Rates-10yr'!$A$9:$C$15239,2,FALSE))-B2867),C2866)</f>
        <v>-0.5</v>
      </c>
      <c r="D2867" s="98">
        <f>AVERAGE(C$10:C2867)</f>
        <v>0.29717634709587226</v>
      </c>
      <c r="E2867" s="2"/>
      <c r="G2867" s="23"/>
    </row>
    <row r="2868" spans="1:7" customFormat="1">
      <c r="A2868" s="4">
        <v>25506</v>
      </c>
      <c r="B2868">
        <v>8.75</v>
      </c>
      <c r="C2868">
        <f>IFERROR(((VLOOKUP(A2868,'Interest Rates-10yr'!$A$9:$C$15239,2,FALSE))-B2868),C2867)</f>
        <v>-1.79</v>
      </c>
      <c r="D2868" s="98">
        <f>AVERAGE(C$10:C2868)</f>
        <v>0.29644630989856696</v>
      </c>
      <c r="E2868" s="2"/>
      <c r="G2868" s="23"/>
    </row>
    <row r="2869" spans="1:7" customFormat="1">
      <c r="A2869" s="4">
        <v>25507</v>
      </c>
      <c r="B2869">
        <v>9</v>
      </c>
      <c r="C2869">
        <f>IFERROR(((VLOOKUP(A2869,'Interest Rates-10yr'!$A$9:$C$15239,2,FALSE))-B2869),C2868)</f>
        <v>-2.0599999999999996</v>
      </c>
      <c r="D2869" s="98">
        <f>AVERAGE(C$10:C2869)</f>
        <v>0.29562237762237864</v>
      </c>
      <c r="E2869" s="2"/>
      <c r="G2869" s="23"/>
    </row>
    <row r="2870" spans="1:7" customFormat="1">
      <c r="A2870" s="4">
        <v>25508</v>
      </c>
      <c r="B2870">
        <v>9</v>
      </c>
      <c r="C2870">
        <f>IFERROR(((VLOOKUP(A2870,'Interest Rates-10yr'!$A$9:$C$15239,2,FALSE))-B2870),C2869)</f>
        <v>-2.0599999999999996</v>
      </c>
      <c r="D2870" s="98">
        <f>AVERAGE(C$10:C2870)</f>
        <v>0.29479902132121744</v>
      </c>
      <c r="E2870" s="2"/>
      <c r="G2870" s="23"/>
    </row>
    <row r="2871" spans="1:7" customFormat="1">
      <c r="A2871" s="4">
        <v>25509</v>
      </c>
      <c r="B2871">
        <v>9</v>
      </c>
      <c r="C2871">
        <f>IFERROR(((VLOOKUP(A2871,'Interest Rates-10yr'!$A$9:$C$15239,2,FALSE))-B2871),C2870)</f>
        <v>-2.0599999999999996</v>
      </c>
      <c r="D2871" s="98">
        <f>AVERAGE(C$10:C2871)</f>
        <v>0.2939762403913358</v>
      </c>
      <c r="E2871" s="2"/>
      <c r="G2871" s="23"/>
    </row>
    <row r="2872" spans="1:7" customFormat="1">
      <c r="A2872" s="4">
        <v>25510</v>
      </c>
      <c r="B2872">
        <v>9.25</v>
      </c>
      <c r="C2872">
        <f>IFERROR(((VLOOKUP(A2872,'Interest Rates-10yr'!$A$9:$C$15239,2,FALSE))-B2872),C2871)</f>
        <v>-2.3499999999999996</v>
      </c>
      <c r="D2872" s="98">
        <f>AVERAGE(C$10:C2872)</f>
        <v>0.29305274187914881</v>
      </c>
      <c r="E2872" s="2"/>
      <c r="G2872" s="23"/>
    </row>
    <row r="2873" spans="1:7" customFormat="1">
      <c r="A2873" s="4">
        <v>25511</v>
      </c>
      <c r="B2873">
        <v>9.25</v>
      </c>
      <c r="C2873">
        <f>IFERROR(((VLOOKUP(A2873,'Interest Rates-10yr'!$A$9:$C$15239,2,FALSE))-B2873),C2872)</f>
        <v>-2.3499999999999996</v>
      </c>
      <c r="D2873" s="98">
        <f>AVERAGE(C$10:C2873)</f>
        <v>0.2921298882681575</v>
      </c>
      <c r="E2873" s="2"/>
      <c r="G2873" s="23"/>
    </row>
    <row r="2874" spans="1:7" customFormat="1">
      <c r="A2874" s="4">
        <v>25512</v>
      </c>
      <c r="B2874">
        <v>9.25</v>
      </c>
      <c r="C2874">
        <f>IFERROR(((VLOOKUP(A2874,'Interest Rates-10yr'!$A$9:$C$15239,2,FALSE))-B2874),C2873)</f>
        <v>-2.2800000000000002</v>
      </c>
      <c r="D2874" s="98">
        <f>AVERAGE(C$10:C2874)</f>
        <v>0.29123211169284574</v>
      </c>
      <c r="E2874" s="2"/>
      <c r="G2874" s="23"/>
    </row>
    <row r="2875" spans="1:7" customFormat="1">
      <c r="A2875" s="4">
        <v>25513</v>
      </c>
      <c r="B2875">
        <v>9.25</v>
      </c>
      <c r="C2875">
        <f>IFERROR(((VLOOKUP(A2875,'Interest Rates-10yr'!$A$9:$C$15239,2,FALSE))-B2875),C2874)</f>
        <v>-2.2400000000000002</v>
      </c>
      <c r="D2875" s="98">
        <f>AVERAGE(C$10:C2875)</f>
        <v>0.29034891835310644</v>
      </c>
      <c r="E2875" s="2"/>
      <c r="G2875" s="23"/>
    </row>
    <row r="2876" spans="1:7" customFormat="1">
      <c r="A2876" s="4">
        <v>25514</v>
      </c>
      <c r="B2876">
        <v>9.5</v>
      </c>
      <c r="C2876">
        <f>IFERROR(((VLOOKUP(A2876,'Interest Rates-10yr'!$A$9:$C$15239,2,FALSE))-B2876),C2875)</f>
        <v>-2.5099999999999998</v>
      </c>
      <c r="D2876" s="98">
        <f>AVERAGE(C$10:C2876)</f>
        <v>0.28937216602720722</v>
      </c>
      <c r="E2876" s="2"/>
      <c r="G2876" s="23"/>
    </row>
    <row r="2877" spans="1:7" customFormat="1">
      <c r="A2877" s="4">
        <v>25515</v>
      </c>
      <c r="B2877">
        <v>9.5</v>
      </c>
      <c r="C2877">
        <f>IFERROR(((VLOOKUP(A2877,'Interest Rates-10yr'!$A$9:$C$15239,2,FALSE))-B2877),C2876)</f>
        <v>-2.5099999999999998</v>
      </c>
      <c r="D2877" s="98">
        <f>AVERAGE(C$10:C2877)</f>
        <v>0.28839609483961054</v>
      </c>
      <c r="E2877" s="2"/>
      <c r="G2877" s="23"/>
    </row>
    <row r="2878" spans="1:7" customFormat="1">
      <c r="A2878" s="4">
        <v>25516</v>
      </c>
      <c r="B2878">
        <v>9.5</v>
      </c>
      <c r="C2878">
        <f>IFERROR(((VLOOKUP(A2878,'Interest Rates-10yr'!$A$9:$C$15239,2,FALSE))-B2878),C2877)</f>
        <v>-2.5099999999999998</v>
      </c>
      <c r="D2878" s="98">
        <f>AVERAGE(C$10:C2878)</f>
        <v>0.28742070407807707</v>
      </c>
      <c r="E2878" s="2"/>
      <c r="G2878" s="23"/>
    </row>
    <row r="2879" spans="1:7" customFormat="1">
      <c r="A2879" s="4">
        <v>25517</v>
      </c>
      <c r="B2879">
        <v>9.5</v>
      </c>
      <c r="C2879">
        <f>IFERROR(((VLOOKUP(A2879,'Interest Rates-10yr'!$A$9:$C$15239,2,FALSE))-B2879),C2878)</f>
        <v>-2.5099999999999998</v>
      </c>
      <c r="D2879" s="98">
        <f>AVERAGE(C$10:C2879)</f>
        <v>0.28644599303135998</v>
      </c>
      <c r="E2879" s="2"/>
      <c r="G2879" s="23"/>
    </row>
    <row r="2880" spans="1:7" customFormat="1">
      <c r="A2880" s="4">
        <v>25518</v>
      </c>
      <c r="B2880">
        <v>9.5</v>
      </c>
      <c r="C2880">
        <f>IFERROR(((VLOOKUP(A2880,'Interest Rates-10yr'!$A$9:$C$15239,2,FALSE))-B2880),C2879)</f>
        <v>-2.5099999999999998</v>
      </c>
      <c r="D2880" s="98">
        <f>AVERAGE(C$10:C2880)</f>
        <v>0.28547196098920347</v>
      </c>
      <c r="E2880" s="2"/>
      <c r="G2880" s="23"/>
    </row>
    <row r="2881" spans="1:7" customFormat="1">
      <c r="A2881" s="4">
        <v>25519</v>
      </c>
      <c r="B2881">
        <v>8.5</v>
      </c>
      <c r="C2881">
        <f>IFERROR(((VLOOKUP(A2881,'Interest Rates-10yr'!$A$9:$C$15239,2,FALSE))-B2881),C2880)</f>
        <v>-1.4400000000000004</v>
      </c>
      <c r="D2881" s="98">
        <f>AVERAGE(C$10:C2881)</f>
        <v>0.28487116991643557</v>
      </c>
      <c r="E2881" s="2"/>
      <c r="G2881" s="23"/>
    </row>
    <row r="2882" spans="1:7" customFormat="1">
      <c r="A2882" s="4">
        <v>25520</v>
      </c>
      <c r="B2882">
        <v>9.25</v>
      </c>
      <c r="C2882">
        <f>IFERROR(((VLOOKUP(A2882,'Interest Rates-10yr'!$A$9:$C$15239,2,FALSE))-B2882),C2881)</f>
        <v>-2.13</v>
      </c>
      <c r="D2882" s="98">
        <f>AVERAGE(C$10:C2882)</f>
        <v>0.28403063000348172</v>
      </c>
      <c r="E2882" s="2"/>
      <c r="G2882" s="23"/>
    </row>
    <row r="2883" spans="1:7" customFormat="1">
      <c r="A2883" s="4">
        <v>25521</v>
      </c>
      <c r="B2883">
        <v>9.25</v>
      </c>
      <c r="C2883">
        <f>IFERROR(((VLOOKUP(A2883,'Interest Rates-10yr'!$A$9:$C$15239,2,FALSE))-B2883),C2882)</f>
        <v>-2.17</v>
      </c>
      <c r="D2883" s="98">
        <f>AVERAGE(C$10:C2883)</f>
        <v>0.28317675713291685</v>
      </c>
      <c r="E2883" s="2"/>
      <c r="G2883" s="23"/>
    </row>
    <row r="2884" spans="1:7" customFormat="1">
      <c r="A2884" s="4">
        <v>25522</v>
      </c>
      <c r="B2884">
        <v>9.25</v>
      </c>
      <c r="C2884">
        <f>IFERROR(((VLOOKUP(A2884,'Interest Rates-10yr'!$A$9:$C$15239,2,FALSE))-B2884),C2883)</f>
        <v>-2.17</v>
      </c>
      <c r="D2884" s="98">
        <f>AVERAGE(C$10:C2884)</f>
        <v>0.28232347826087067</v>
      </c>
      <c r="E2884" s="2"/>
      <c r="G2884" s="23"/>
    </row>
    <row r="2885" spans="1:7" customFormat="1">
      <c r="A2885" s="4">
        <v>25523</v>
      </c>
      <c r="B2885">
        <v>9.25</v>
      </c>
      <c r="C2885">
        <f>IFERROR(((VLOOKUP(A2885,'Interest Rates-10yr'!$A$9:$C$15239,2,FALSE))-B2885),C2884)</f>
        <v>-2.17</v>
      </c>
      <c r="D2885" s="98">
        <f>AVERAGE(C$10:C2885)</f>
        <v>0.28147079276773407</v>
      </c>
      <c r="E2885" s="2"/>
      <c r="G2885" s="23"/>
    </row>
    <row r="2886" spans="1:7" customFormat="1">
      <c r="A2886" s="4">
        <v>25524</v>
      </c>
      <c r="B2886">
        <v>9.25</v>
      </c>
      <c r="C2886">
        <f>IFERROR(((VLOOKUP(A2886,'Interest Rates-10yr'!$A$9:$C$15239,2,FALSE))-B2886),C2885)</f>
        <v>-2.12</v>
      </c>
      <c r="D2886" s="98">
        <f>AVERAGE(C$10:C2886)</f>
        <v>0.28063607924921902</v>
      </c>
      <c r="E2886" s="2"/>
      <c r="G2886" s="23"/>
    </row>
    <row r="2887" spans="1:7" customFormat="1">
      <c r="A2887" s="4">
        <v>25525</v>
      </c>
      <c r="B2887">
        <v>9.25</v>
      </c>
      <c r="C2887">
        <f>IFERROR(((VLOOKUP(A2887,'Interest Rates-10yr'!$A$9:$C$15239,2,FALSE))-B2887),C2886)</f>
        <v>-2.0300000000000002</v>
      </c>
      <c r="D2887" s="98">
        <f>AVERAGE(C$10:C2887)</f>
        <v>0.27983321751216234</v>
      </c>
      <c r="E2887" s="2"/>
      <c r="G2887" s="23"/>
    </row>
    <row r="2888" spans="1:7" customFormat="1">
      <c r="A2888" s="4">
        <v>25526</v>
      </c>
      <c r="B2888">
        <v>6</v>
      </c>
      <c r="C2888">
        <f>IFERROR(((VLOOKUP(A2888,'Interest Rates-10yr'!$A$9:$C$15239,2,FALSE))-B2888),C2887)</f>
        <v>1.25</v>
      </c>
      <c r="D2888" s="98">
        <f>AVERAGE(C$10:C2888)</f>
        <v>0.28017019798541271</v>
      </c>
      <c r="E2888" s="2"/>
      <c r="G2888" s="23"/>
    </row>
    <row r="2889" spans="1:7" customFormat="1">
      <c r="A2889" s="4">
        <v>25527</v>
      </c>
      <c r="B2889">
        <v>9</v>
      </c>
      <c r="C2889">
        <f>IFERROR(((VLOOKUP(A2889,'Interest Rates-10yr'!$A$9:$C$15239,2,FALSE))-B2889),C2888)</f>
        <v>-1.6900000000000004</v>
      </c>
      <c r="D2889" s="98">
        <f>AVERAGE(C$10:C2889)</f>
        <v>0.27948611111111221</v>
      </c>
      <c r="E2889" s="2"/>
      <c r="G2889" s="23"/>
    </row>
    <row r="2890" spans="1:7" customFormat="1">
      <c r="A2890" s="4">
        <v>25528</v>
      </c>
      <c r="B2890">
        <v>8.75</v>
      </c>
      <c r="C2890">
        <f>IFERROR(((VLOOKUP(A2890,'Interest Rates-10yr'!$A$9:$C$15239,2,FALSE))-B2890),C2889)</f>
        <v>-1.4699999999999998</v>
      </c>
      <c r="D2890" s="98">
        <f>AVERAGE(C$10:C2890)</f>
        <v>0.27887886150642244</v>
      </c>
      <c r="E2890" s="2"/>
      <c r="G2890" s="23"/>
    </row>
    <row r="2891" spans="1:7" customFormat="1">
      <c r="A2891" s="4">
        <v>25529</v>
      </c>
      <c r="B2891">
        <v>8.75</v>
      </c>
      <c r="C2891">
        <f>IFERROR(((VLOOKUP(A2891,'Interest Rates-10yr'!$A$9:$C$15239,2,FALSE))-B2891),C2890)</f>
        <v>-1.4699999999999998</v>
      </c>
      <c r="D2891" s="98">
        <f>AVERAGE(C$10:C2891)</f>
        <v>0.27827203331020234</v>
      </c>
      <c r="E2891" s="2"/>
      <c r="G2891" s="23"/>
    </row>
    <row r="2892" spans="1:7" customFormat="1">
      <c r="A2892" s="4">
        <v>25530</v>
      </c>
      <c r="B2892">
        <v>8.75</v>
      </c>
      <c r="C2892">
        <f>IFERROR(((VLOOKUP(A2892,'Interest Rates-10yr'!$A$9:$C$15239,2,FALSE))-B2892),C2891)</f>
        <v>-1.4699999999999998</v>
      </c>
      <c r="D2892" s="98">
        <f>AVERAGE(C$10:C2892)</f>
        <v>0.27766562608394141</v>
      </c>
      <c r="E2892" s="2"/>
      <c r="G2892" s="23"/>
    </row>
    <row r="2893" spans="1:7" customFormat="1">
      <c r="A2893" s="4">
        <v>25531</v>
      </c>
      <c r="B2893">
        <v>8.5</v>
      </c>
      <c r="C2893">
        <f>IFERROR(((VLOOKUP(A2893,'Interest Rates-10yr'!$A$9:$C$15239,2,FALSE))-B2893),C2892)</f>
        <v>-1.2300000000000004</v>
      </c>
      <c r="D2893" s="98">
        <f>AVERAGE(C$10:C2893)</f>
        <v>0.27714285714285819</v>
      </c>
      <c r="E2893" s="2"/>
      <c r="G2893" s="23"/>
    </row>
    <row r="2894" spans="1:7" customFormat="1">
      <c r="A2894" s="4">
        <v>25532</v>
      </c>
      <c r="B2894">
        <v>7.5</v>
      </c>
      <c r="C2894">
        <f>IFERROR(((VLOOKUP(A2894,'Interest Rates-10yr'!$A$9:$C$15239,2,FALSE))-B2894),C2893)</f>
        <v>-0.21999999999999975</v>
      </c>
      <c r="D2894" s="98">
        <f>AVERAGE(C$10:C2894)</f>
        <v>0.27697053726169951</v>
      </c>
      <c r="E2894" s="2"/>
      <c r="G2894" s="23"/>
    </row>
    <row r="2895" spans="1:7" customFormat="1">
      <c r="A2895" s="4">
        <v>25533</v>
      </c>
      <c r="B2895">
        <v>7</v>
      </c>
      <c r="C2895">
        <f>IFERROR(((VLOOKUP(A2895,'Interest Rates-10yr'!$A$9:$C$15239,2,FALSE))-B2895),C2894)</f>
        <v>0.29999999999999982</v>
      </c>
      <c r="D2895" s="98">
        <f>AVERAGE(C$10:C2895)</f>
        <v>0.276978516978518</v>
      </c>
      <c r="E2895" s="2"/>
      <c r="G2895" s="23"/>
    </row>
    <row r="2896" spans="1:7" customFormat="1">
      <c r="A2896" s="4">
        <v>25534</v>
      </c>
      <c r="B2896">
        <v>7</v>
      </c>
      <c r="C2896">
        <f>IFERROR(((VLOOKUP(A2896,'Interest Rates-10yr'!$A$9:$C$15239,2,FALSE))-B2896),C2895)</f>
        <v>0.29999999999999982</v>
      </c>
      <c r="D2896" s="98">
        <f>AVERAGE(C$10:C2896)</f>
        <v>0.27698649116730273</v>
      </c>
      <c r="E2896" s="2"/>
      <c r="G2896" s="23"/>
    </row>
    <row r="2897" spans="1:7" customFormat="1">
      <c r="A2897" s="4">
        <v>25535</v>
      </c>
      <c r="B2897">
        <v>9.25</v>
      </c>
      <c r="C2897">
        <f>IFERROR(((VLOOKUP(A2897,'Interest Rates-10yr'!$A$9:$C$15239,2,FALSE))-B2897),C2896)</f>
        <v>-1.96</v>
      </c>
      <c r="D2897" s="98">
        <f>AVERAGE(C$10:C2897)</f>
        <v>0.27621191135734174</v>
      </c>
      <c r="E2897" s="2"/>
      <c r="G2897" s="23"/>
    </row>
    <row r="2898" spans="1:7" customFormat="1">
      <c r="A2898" s="4">
        <v>25536</v>
      </c>
      <c r="B2898">
        <v>9.25</v>
      </c>
      <c r="C2898">
        <f>IFERROR(((VLOOKUP(A2898,'Interest Rates-10yr'!$A$9:$C$15239,2,FALSE))-B2898),C2897)</f>
        <v>-1.96</v>
      </c>
      <c r="D2898" s="98">
        <f>AVERAGE(C$10:C2898)</f>
        <v>0.27543786777431734</v>
      </c>
      <c r="E2898" s="2"/>
      <c r="G2898" s="23"/>
    </row>
    <row r="2899" spans="1:7" customFormat="1">
      <c r="A2899" s="4">
        <v>25537</v>
      </c>
      <c r="B2899">
        <v>9.25</v>
      </c>
      <c r="C2899">
        <f>IFERROR(((VLOOKUP(A2899,'Interest Rates-10yr'!$A$9:$C$15239,2,FALSE))-B2899),C2898)</f>
        <v>-1.96</v>
      </c>
      <c r="D2899" s="98">
        <f>AVERAGE(C$10:C2899)</f>
        <v>0.27466435986159266</v>
      </c>
      <c r="E2899" s="2"/>
      <c r="G2899" s="23"/>
    </row>
    <row r="2900" spans="1:7" customFormat="1">
      <c r="A2900" s="4">
        <v>25538</v>
      </c>
      <c r="B2900">
        <v>9.6300000000000008</v>
      </c>
      <c r="C2900">
        <f>IFERROR(((VLOOKUP(A2900,'Interest Rates-10yr'!$A$9:$C$15239,2,FALSE))-B2900),C2899)</f>
        <v>-2.3400000000000007</v>
      </c>
      <c r="D2900" s="98">
        <f>AVERAGE(C$10:C2900)</f>
        <v>0.27375994465582937</v>
      </c>
      <c r="E2900" s="2"/>
      <c r="G2900" s="23"/>
    </row>
    <row r="2901" spans="1:7" customFormat="1">
      <c r="A2901" s="4">
        <v>25539</v>
      </c>
      <c r="B2901">
        <v>9.5</v>
      </c>
      <c r="C2901">
        <f>IFERROR(((VLOOKUP(A2901,'Interest Rates-10yr'!$A$9:$C$15239,2,FALSE))-B2901),C2900)</f>
        <v>-2.1500000000000004</v>
      </c>
      <c r="D2901" s="98">
        <f>AVERAGE(C$10:C2901)</f>
        <v>0.27292185338865932</v>
      </c>
      <c r="E2901" s="2"/>
      <c r="G2901" s="23"/>
    </row>
    <row r="2902" spans="1:7" customFormat="1">
      <c r="A2902" s="4">
        <v>25540</v>
      </c>
      <c r="B2902">
        <v>8.5</v>
      </c>
      <c r="C2902">
        <f>IFERROR(((VLOOKUP(A2902,'Interest Rates-10yr'!$A$9:$C$15239,2,FALSE))-B2902),C2901)</f>
        <v>-1.1100000000000003</v>
      </c>
      <c r="D2902" s="98">
        <f>AVERAGE(C$10:C2902)</f>
        <v>0.2724438299343252</v>
      </c>
      <c r="E2902" s="2"/>
      <c r="G2902" s="23"/>
    </row>
    <row r="2903" spans="1:7" customFormat="1">
      <c r="A2903" s="4">
        <v>25541</v>
      </c>
      <c r="B2903">
        <v>9.5</v>
      </c>
      <c r="C2903">
        <f>IFERROR(((VLOOKUP(A2903,'Interest Rates-10yr'!$A$9:$C$15239,2,FALSE))-B2903),C2902)</f>
        <v>-2.1500000000000004</v>
      </c>
      <c r="D2903" s="98">
        <f>AVERAGE(C$10:C2903)</f>
        <v>0.27160677263303484</v>
      </c>
      <c r="E2903" s="2"/>
      <c r="G2903" s="23"/>
    </row>
    <row r="2904" spans="1:7" customFormat="1">
      <c r="A2904" s="4">
        <v>25542</v>
      </c>
      <c r="B2904">
        <v>9.5</v>
      </c>
      <c r="C2904">
        <f>IFERROR(((VLOOKUP(A2904,'Interest Rates-10yr'!$A$9:$C$15239,2,FALSE))-B2904),C2903)</f>
        <v>-2.1500000000000004</v>
      </c>
      <c r="D2904" s="98">
        <f>AVERAGE(C$10:C2904)</f>
        <v>0.27077029360967281</v>
      </c>
      <c r="E2904" s="2"/>
      <c r="G2904" s="23"/>
    </row>
    <row r="2905" spans="1:7" customFormat="1">
      <c r="A2905" s="4">
        <v>25543</v>
      </c>
      <c r="B2905">
        <v>9.5</v>
      </c>
      <c r="C2905">
        <f>IFERROR(((VLOOKUP(A2905,'Interest Rates-10yr'!$A$9:$C$15239,2,FALSE))-B2905),C2904)</f>
        <v>-2.1500000000000004</v>
      </c>
      <c r="D2905" s="98">
        <f>AVERAGE(C$10:C2905)</f>
        <v>0.26993439226519433</v>
      </c>
      <c r="E2905" s="2"/>
      <c r="G2905" s="23"/>
    </row>
    <row r="2906" spans="1:7" customFormat="1">
      <c r="A2906" s="4">
        <v>25544</v>
      </c>
      <c r="B2906">
        <v>9.5</v>
      </c>
      <c r="C2906">
        <f>IFERROR(((VLOOKUP(A2906,'Interest Rates-10yr'!$A$9:$C$15239,2,FALSE))-B2906),C2905)</f>
        <v>-2.1500000000000004</v>
      </c>
      <c r="D2906" s="98">
        <f>AVERAGE(C$10:C2906)</f>
        <v>0.26909906800138172</v>
      </c>
      <c r="E2906" s="2"/>
      <c r="G2906" s="23"/>
    </row>
    <row r="2907" spans="1:7" customFormat="1">
      <c r="A2907" s="4">
        <v>25545</v>
      </c>
      <c r="B2907">
        <v>8.75</v>
      </c>
      <c r="C2907">
        <f>IFERROR(((VLOOKUP(A2907,'Interest Rates-10yr'!$A$9:$C$15239,2,FALSE))-B2907),C2906)</f>
        <v>-1.3499999999999996</v>
      </c>
      <c r="D2907" s="98">
        <f>AVERAGE(C$10:C2907)</f>
        <v>0.26854037267080844</v>
      </c>
      <c r="E2907" s="2"/>
      <c r="G2907" s="23"/>
    </row>
    <row r="2908" spans="1:7" customFormat="1">
      <c r="A2908" s="4">
        <v>25546</v>
      </c>
      <c r="B2908">
        <v>8.5</v>
      </c>
      <c r="C2908">
        <f>IFERROR(((VLOOKUP(A2908,'Interest Rates-10yr'!$A$9:$C$15239,2,FALSE))-B2908),C2907)</f>
        <v>-1</v>
      </c>
      <c r="D2908" s="98">
        <f>AVERAGE(C$10:C2908)</f>
        <v>0.26810279406692061</v>
      </c>
      <c r="E2908" s="2"/>
      <c r="G2908" s="23"/>
    </row>
    <row r="2909" spans="1:7" customFormat="1">
      <c r="A2909" s="4">
        <v>25547</v>
      </c>
      <c r="B2909">
        <v>6</v>
      </c>
      <c r="C2909">
        <f>IFERROR(((VLOOKUP(A2909,'Interest Rates-10yr'!$A$9:$C$15239,2,FALSE))-B2909),C2908)</f>
        <v>1.5899999999999999</v>
      </c>
      <c r="D2909" s="98">
        <f>AVERAGE(C$10:C2909)</f>
        <v>0.26855862068965619</v>
      </c>
      <c r="E2909" s="2"/>
      <c r="G2909" s="23"/>
    </row>
    <row r="2910" spans="1:7" customFormat="1">
      <c r="A2910" s="4">
        <v>25548</v>
      </c>
      <c r="B2910">
        <v>9.25</v>
      </c>
      <c r="C2910">
        <f>IFERROR(((VLOOKUP(A2910,'Interest Rates-10yr'!$A$9:$C$15239,2,FALSE))-B2910),C2909)</f>
        <v>-1.63</v>
      </c>
      <c r="D2910" s="98">
        <f>AVERAGE(C$10:C2910)</f>
        <v>0.26790417097552666</v>
      </c>
      <c r="E2910" s="2"/>
      <c r="G2910" s="23"/>
    </row>
    <row r="2911" spans="1:7" customFormat="1">
      <c r="A2911" s="4">
        <v>25549</v>
      </c>
      <c r="B2911">
        <v>9.25</v>
      </c>
      <c r="C2911">
        <f>IFERROR(((VLOOKUP(A2911,'Interest Rates-10yr'!$A$9:$C$15239,2,FALSE))-B2911),C2910)</f>
        <v>-1.6500000000000004</v>
      </c>
      <c r="D2911" s="98">
        <f>AVERAGE(C$10:C2911)</f>
        <v>0.26724328049621049</v>
      </c>
      <c r="E2911" s="2"/>
      <c r="G2911" s="23"/>
    </row>
    <row r="2912" spans="1:7" customFormat="1">
      <c r="A2912" s="4">
        <v>25550</v>
      </c>
      <c r="B2912">
        <v>9.25</v>
      </c>
      <c r="C2912">
        <f>IFERROR(((VLOOKUP(A2912,'Interest Rates-10yr'!$A$9:$C$15239,2,FALSE))-B2912),C2911)</f>
        <v>-1.6500000000000004</v>
      </c>
      <c r="D2912" s="98">
        <f>AVERAGE(C$10:C2912)</f>
        <v>0.26658284533241577</v>
      </c>
      <c r="E2912" s="2"/>
      <c r="G2912" s="23"/>
    </row>
    <row r="2913" spans="1:7" customFormat="1">
      <c r="A2913" s="4">
        <v>25551</v>
      </c>
      <c r="B2913">
        <v>9.25</v>
      </c>
      <c r="C2913">
        <f>IFERROR(((VLOOKUP(A2913,'Interest Rates-10yr'!$A$9:$C$15239,2,FALSE))-B2913),C2912)</f>
        <v>-1.6500000000000004</v>
      </c>
      <c r="D2913" s="98">
        <f>AVERAGE(C$10:C2913)</f>
        <v>0.2659228650137751</v>
      </c>
      <c r="E2913" s="2"/>
      <c r="G2913" s="23"/>
    </row>
    <row r="2914" spans="1:7" customFormat="1">
      <c r="A2914" s="4">
        <v>25552</v>
      </c>
      <c r="B2914">
        <v>9</v>
      </c>
      <c r="C2914">
        <f>IFERROR(((VLOOKUP(A2914,'Interest Rates-10yr'!$A$9:$C$15239,2,FALSE))-B2914),C2913)</f>
        <v>-1.37</v>
      </c>
      <c r="D2914" s="98">
        <f>AVERAGE(C$10:C2914)</f>
        <v>0.26535972461273766</v>
      </c>
      <c r="E2914" s="2"/>
      <c r="G2914" s="23"/>
    </row>
    <row r="2915" spans="1:7" customFormat="1">
      <c r="A2915" s="4">
        <v>25553</v>
      </c>
      <c r="B2915">
        <v>9.25</v>
      </c>
      <c r="C2915">
        <f>IFERROR(((VLOOKUP(A2915,'Interest Rates-10yr'!$A$9:$C$15239,2,FALSE))-B2915),C2914)</f>
        <v>-1.5300000000000002</v>
      </c>
      <c r="D2915" s="98">
        <f>AVERAGE(C$10:C2915)</f>
        <v>0.26474191328286406</v>
      </c>
      <c r="E2915" s="2"/>
      <c r="G2915" s="23"/>
    </row>
    <row r="2916" spans="1:7" customFormat="1">
      <c r="A2916" s="4">
        <v>25554</v>
      </c>
      <c r="B2916">
        <v>8.75</v>
      </c>
      <c r="C2916">
        <f>IFERROR(((VLOOKUP(A2916,'Interest Rates-10yr'!$A$9:$C$15239,2,FALSE))-B2916),C2915)</f>
        <v>-0.99000000000000021</v>
      </c>
      <c r="D2916" s="98">
        <f>AVERAGE(C$10:C2916)</f>
        <v>0.2643102855177169</v>
      </c>
      <c r="E2916" s="2"/>
      <c r="G2916" s="23"/>
    </row>
    <row r="2917" spans="1:7" customFormat="1">
      <c r="A2917" s="4">
        <v>25555</v>
      </c>
      <c r="B2917">
        <v>9.25</v>
      </c>
      <c r="C2917">
        <f>IFERROR(((VLOOKUP(A2917,'Interest Rates-10yr'!$A$9:$C$15239,2,FALSE))-B2917),C2916)</f>
        <v>-1.4400000000000004</v>
      </c>
      <c r="D2917" s="98">
        <f>AVERAGE(C$10:C2917)</f>
        <v>0.26372420907840538</v>
      </c>
      <c r="E2917" s="2"/>
      <c r="G2917" s="23"/>
    </row>
    <row r="2918" spans="1:7" customFormat="1">
      <c r="A2918" s="4">
        <v>25556</v>
      </c>
      <c r="B2918">
        <v>9.25</v>
      </c>
      <c r="C2918">
        <f>IFERROR(((VLOOKUP(A2918,'Interest Rates-10yr'!$A$9:$C$15239,2,FALSE))-B2918),C2917)</f>
        <v>-1.46</v>
      </c>
      <c r="D2918" s="98">
        <f>AVERAGE(C$10:C2918)</f>
        <v>0.2631316603643874</v>
      </c>
      <c r="E2918" s="2"/>
      <c r="G2918" s="23"/>
    </row>
    <row r="2919" spans="1:7" customFormat="1">
      <c r="A2919" s="4">
        <v>25557</v>
      </c>
      <c r="B2919">
        <v>9.25</v>
      </c>
      <c r="C2919">
        <f>IFERROR(((VLOOKUP(A2919,'Interest Rates-10yr'!$A$9:$C$15239,2,FALSE))-B2919),C2918)</f>
        <v>-1.46</v>
      </c>
      <c r="D2919" s="98">
        <f>AVERAGE(C$10:C2919)</f>
        <v>0.2625395189003446</v>
      </c>
      <c r="E2919" s="2"/>
      <c r="G2919" s="23"/>
    </row>
    <row r="2920" spans="1:7" customFormat="1">
      <c r="A2920" s="4">
        <v>25558</v>
      </c>
      <c r="B2920">
        <v>9.25</v>
      </c>
      <c r="C2920">
        <f>IFERROR(((VLOOKUP(A2920,'Interest Rates-10yr'!$A$9:$C$15239,2,FALSE))-B2920),C2919)</f>
        <v>-1.46</v>
      </c>
      <c r="D2920" s="98">
        <f>AVERAGE(C$10:C2920)</f>
        <v>0.261947784266576</v>
      </c>
      <c r="E2920" s="2"/>
      <c r="G2920" s="23"/>
    </row>
    <row r="2921" spans="1:7" customFormat="1">
      <c r="A2921" s="4">
        <v>25559</v>
      </c>
      <c r="B2921">
        <v>9.25</v>
      </c>
      <c r="C2921">
        <f>IFERROR(((VLOOKUP(A2921,'Interest Rates-10yr'!$A$9:$C$15239,2,FALSE))-B2921),C2920)</f>
        <v>-1.4900000000000002</v>
      </c>
      <c r="D2921" s="98">
        <f>AVERAGE(C$10:C2921)</f>
        <v>0.26134615384615478</v>
      </c>
      <c r="E2921" s="2"/>
      <c r="G2921" s="23"/>
    </row>
    <row r="2922" spans="1:7" customFormat="1">
      <c r="A2922" s="4">
        <v>25560</v>
      </c>
      <c r="B2922">
        <v>9.25</v>
      </c>
      <c r="C2922">
        <f>IFERROR(((VLOOKUP(A2922,'Interest Rates-10yr'!$A$9:$C$15239,2,FALSE))-B2922),C2921)</f>
        <v>-1.4299999999999997</v>
      </c>
      <c r="D2922" s="98">
        <f>AVERAGE(C$10:C2922)</f>
        <v>0.26076553381393852</v>
      </c>
      <c r="E2922" s="2"/>
      <c r="G2922" s="23"/>
    </row>
    <row r="2923" spans="1:7" customFormat="1">
      <c r="A2923" s="4">
        <v>25561</v>
      </c>
      <c r="B2923">
        <v>8.75</v>
      </c>
      <c r="C2923">
        <f>IFERROR(((VLOOKUP(A2923,'Interest Rates-10yr'!$A$9:$C$15239,2,FALSE))-B2923),C2922)</f>
        <v>-0.86000000000000032</v>
      </c>
      <c r="D2923" s="98">
        <f>AVERAGE(C$10:C2923)</f>
        <v>0.26038091969801058</v>
      </c>
      <c r="E2923" s="2"/>
      <c r="G2923" s="23"/>
    </row>
    <row r="2924" spans="1:7" customFormat="1">
      <c r="A2924" s="4">
        <v>25562</v>
      </c>
      <c r="B2924">
        <v>8.75</v>
      </c>
      <c r="C2924">
        <f>IFERROR(((VLOOKUP(A2924,'Interest Rates-10yr'!$A$9:$C$15239,2,FALSE))-B2924),C2923)</f>
        <v>-0.86000000000000032</v>
      </c>
      <c r="D2924" s="98">
        <f>AVERAGE(C$10:C2924)</f>
        <v>0.25999656946826855</v>
      </c>
      <c r="E2924" s="2"/>
      <c r="G2924" s="23"/>
    </row>
    <row r="2925" spans="1:7" customFormat="1">
      <c r="A2925" s="4">
        <v>25563</v>
      </c>
      <c r="B2925">
        <v>9.25</v>
      </c>
      <c r="C2925">
        <f>IFERROR(((VLOOKUP(A2925,'Interest Rates-10yr'!$A$9:$C$15239,2,FALSE))-B2925),C2924)</f>
        <v>-1.38</v>
      </c>
      <c r="D2925" s="98">
        <f>AVERAGE(C$10:C2925)</f>
        <v>0.25943415637860179</v>
      </c>
      <c r="E2925" s="2"/>
      <c r="G2925" s="23"/>
    </row>
    <row r="2926" spans="1:7" customFormat="1">
      <c r="A2926" s="4">
        <v>25564</v>
      </c>
      <c r="B2926">
        <v>9.25</v>
      </c>
      <c r="C2926">
        <f>IFERROR(((VLOOKUP(A2926,'Interest Rates-10yr'!$A$9:$C$15239,2,FALSE))-B2926),C2925)</f>
        <v>-1.38</v>
      </c>
      <c r="D2926" s="98">
        <f>AVERAGE(C$10:C2926)</f>
        <v>0.2588721288995553</v>
      </c>
      <c r="E2926" s="2"/>
      <c r="G2926" s="23"/>
    </row>
    <row r="2927" spans="1:7" customFormat="1">
      <c r="A2927" s="4">
        <v>25565</v>
      </c>
      <c r="B2927">
        <v>9.25</v>
      </c>
      <c r="C2927">
        <f>IFERROR(((VLOOKUP(A2927,'Interest Rates-10yr'!$A$9:$C$15239,2,FALSE))-B2927),C2926)</f>
        <v>-1.38</v>
      </c>
      <c r="D2927" s="98">
        <f>AVERAGE(C$10:C2927)</f>
        <v>0.25831048663468226</v>
      </c>
      <c r="E2927" s="2"/>
      <c r="G2927" s="23"/>
    </row>
    <row r="2928" spans="1:7" customFormat="1">
      <c r="A2928" s="4">
        <v>25566</v>
      </c>
      <c r="B2928">
        <v>9.75</v>
      </c>
      <c r="C2928">
        <f>IFERROR(((VLOOKUP(A2928,'Interest Rates-10yr'!$A$9:$C$15239,2,FALSE))-B2928),C2927)</f>
        <v>-1.6999999999999993</v>
      </c>
      <c r="D2928" s="98">
        <f>AVERAGE(C$10:C2928)</f>
        <v>0.25763960260363233</v>
      </c>
      <c r="E2928" s="2"/>
      <c r="G2928" s="23"/>
    </row>
    <row r="2929" spans="1:7" customFormat="1">
      <c r="A2929" s="4">
        <v>25567</v>
      </c>
      <c r="B2929">
        <v>9.75</v>
      </c>
      <c r="C2929">
        <f>IFERROR(((VLOOKUP(A2929,'Interest Rates-10yr'!$A$9:$C$15239,2,FALSE))-B2929),C2928)</f>
        <v>-1.7800000000000002</v>
      </c>
      <c r="D2929" s="98">
        <f>AVERAGE(C$10:C2929)</f>
        <v>0.25694178082191876</v>
      </c>
      <c r="E2929" s="2"/>
      <c r="G2929" s="23"/>
    </row>
    <row r="2930" spans="1:7" customFormat="1">
      <c r="A2930" s="4">
        <v>25568</v>
      </c>
      <c r="B2930">
        <v>5</v>
      </c>
      <c r="C2930">
        <f>IFERROR(((VLOOKUP(A2930,'Interest Rates-10yr'!$A$9:$C$15239,2,FALSE))-B2930),C2929)</f>
        <v>2.88</v>
      </c>
      <c r="D2930" s="98">
        <f>AVERAGE(C$10:C2930)</f>
        <v>0.25783978089695408</v>
      </c>
      <c r="E2930" s="2"/>
      <c r="G2930" s="23"/>
    </row>
    <row r="2931" spans="1:7" customFormat="1">
      <c r="A2931" s="4">
        <v>25569</v>
      </c>
      <c r="B2931">
        <v>5</v>
      </c>
      <c r="C2931">
        <f>IFERROR(((VLOOKUP(A2931,'Interest Rates-10yr'!$A$9:$C$15239,2,FALSE))-B2931),C2930)</f>
        <v>2.88</v>
      </c>
      <c r="D2931" s="98">
        <f>AVERAGE(C$10:C2931)</f>
        <v>0.25873716632443627</v>
      </c>
      <c r="E2931" s="2"/>
      <c r="G2931" s="23"/>
    </row>
    <row r="2932" spans="1:7" customFormat="1">
      <c r="A2932" s="4">
        <v>25570</v>
      </c>
      <c r="B2932">
        <v>9.6300000000000008</v>
      </c>
      <c r="C2932">
        <f>IFERROR(((VLOOKUP(A2932,'Interest Rates-10yr'!$A$9:$C$15239,2,FALSE))-B2932),C2931)</f>
        <v>-1.7700000000000005</v>
      </c>
      <c r="D2932" s="98">
        <f>AVERAGE(C$10:C2932)</f>
        <v>0.25804310639753775</v>
      </c>
      <c r="E2932" s="2"/>
      <c r="G2932" s="23"/>
    </row>
    <row r="2933" spans="1:7" customFormat="1">
      <c r="A2933" s="4">
        <v>25571</v>
      </c>
      <c r="B2933">
        <v>9.6300000000000008</v>
      </c>
      <c r="C2933">
        <f>IFERROR(((VLOOKUP(A2933,'Interest Rates-10yr'!$A$9:$C$15239,2,FALSE))-B2933),C2932)</f>
        <v>-1.7700000000000005</v>
      </c>
      <c r="D2933" s="98">
        <f>AVERAGE(C$10:C2933)</f>
        <v>0.25734952120383137</v>
      </c>
      <c r="E2933" s="2"/>
      <c r="G2933" s="23"/>
    </row>
    <row r="2934" spans="1:7" customFormat="1">
      <c r="A2934" s="4">
        <v>25572</v>
      </c>
      <c r="B2934">
        <v>9.6300000000000008</v>
      </c>
      <c r="C2934">
        <f>IFERROR(((VLOOKUP(A2934,'Interest Rates-10yr'!$A$9:$C$15239,2,FALSE))-B2934),C2933)</f>
        <v>-1.7700000000000005</v>
      </c>
      <c r="D2934" s="98">
        <f>AVERAGE(C$10:C2934)</f>
        <v>0.25665641025641123</v>
      </c>
      <c r="E2934" s="2"/>
      <c r="G2934" s="23"/>
    </row>
    <row r="2935" spans="1:7" customFormat="1">
      <c r="A2935" s="4">
        <v>25573</v>
      </c>
      <c r="B2935">
        <v>9.75</v>
      </c>
      <c r="C2935">
        <f>IFERROR(((VLOOKUP(A2935,'Interest Rates-10yr'!$A$9:$C$15239,2,FALSE))-B2935),C2934)</f>
        <v>-1.87</v>
      </c>
      <c r="D2935" s="98">
        <f>AVERAGE(C$10:C2935)</f>
        <v>0.25592959671907139</v>
      </c>
      <c r="E2935" s="2"/>
      <c r="G2935" s="23"/>
    </row>
    <row r="2936" spans="1:7" customFormat="1">
      <c r="A2936" s="4">
        <v>25574</v>
      </c>
      <c r="B2936">
        <v>9.5</v>
      </c>
      <c r="C2936">
        <f>IFERROR(((VLOOKUP(A2936,'Interest Rates-10yr'!$A$9:$C$15239,2,FALSE))-B2936),C2935)</f>
        <v>-1.54</v>
      </c>
      <c r="D2936" s="98">
        <f>AVERAGE(C$10:C2936)</f>
        <v>0.25531602323197911</v>
      </c>
      <c r="E2936" s="2"/>
      <c r="G2936" s="23"/>
    </row>
    <row r="2937" spans="1:7" customFormat="1">
      <c r="A2937" s="4">
        <v>25575</v>
      </c>
      <c r="B2937">
        <v>6</v>
      </c>
      <c r="C2937">
        <f>IFERROR(((VLOOKUP(A2937,'Interest Rates-10yr'!$A$9:$C$15239,2,FALSE))-B2937),C2936)</f>
        <v>1.9900000000000002</v>
      </c>
      <c r="D2937" s="98">
        <f>AVERAGE(C$10:C2937)</f>
        <v>0.25590846994535621</v>
      </c>
      <c r="E2937" s="2"/>
      <c r="G2937" s="23"/>
    </row>
    <row r="2938" spans="1:7" customFormat="1">
      <c r="A2938" s="4">
        <v>25576</v>
      </c>
      <c r="B2938">
        <v>9.25</v>
      </c>
      <c r="C2938">
        <f>IFERROR(((VLOOKUP(A2938,'Interest Rates-10yr'!$A$9:$C$15239,2,FALSE))-B2938),C2937)</f>
        <v>-1.29</v>
      </c>
      <c r="D2938" s="98">
        <f>AVERAGE(C$10:C2938)</f>
        <v>0.25538067599863534</v>
      </c>
      <c r="E2938" s="2"/>
      <c r="G2938" s="23"/>
    </row>
    <row r="2939" spans="1:7" customFormat="1">
      <c r="A2939" s="4">
        <v>25577</v>
      </c>
      <c r="B2939">
        <v>9.5</v>
      </c>
      <c r="C2939">
        <f>IFERROR(((VLOOKUP(A2939,'Interest Rates-10yr'!$A$9:$C$15239,2,FALSE))-B2939),C2938)</f>
        <v>-1.6399999999999997</v>
      </c>
      <c r="D2939" s="98">
        <f>AVERAGE(C$10:C2939)</f>
        <v>0.25473378839590544</v>
      </c>
      <c r="E2939" s="2"/>
      <c r="G2939" s="23"/>
    </row>
    <row r="2940" spans="1:7" customFormat="1">
      <c r="A2940" s="4">
        <v>25578</v>
      </c>
      <c r="B2940">
        <v>9.5</v>
      </c>
      <c r="C2940">
        <f>IFERROR(((VLOOKUP(A2940,'Interest Rates-10yr'!$A$9:$C$15239,2,FALSE))-B2940),C2939)</f>
        <v>-1.6399999999999997</v>
      </c>
      <c r="D2940" s="98">
        <f>AVERAGE(C$10:C2940)</f>
        <v>0.25408734220402696</v>
      </c>
      <c r="E2940" s="2"/>
      <c r="G2940" s="23"/>
    </row>
    <row r="2941" spans="1:7" customFormat="1">
      <c r="A2941" s="4">
        <v>25579</v>
      </c>
      <c r="B2941">
        <v>9.5</v>
      </c>
      <c r="C2941">
        <f>IFERROR(((VLOOKUP(A2941,'Interest Rates-10yr'!$A$9:$C$15239,2,FALSE))-B2941),C2940)</f>
        <v>-1.6399999999999997</v>
      </c>
      <c r="D2941" s="98">
        <f>AVERAGE(C$10:C2941)</f>
        <v>0.25344133697135163</v>
      </c>
      <c r="E2941" s="2"/>
      <c r="G2941" s="23"/>
    </row>
    <row r="2942" spans="1:7" customFormat="1">
      <c r="A2942" s="4">
        <v>25580</v>
      </c>
      <c r="B2942">
        <v>8.5</v>
      </c>
      <c r="C2942">
        <f>IFERROR(((VLOOKUP(A2942,'Interest Rates-10yr'!$A$9:$C$15239,2,FALSE))-B2942),C2941)</f>
        <v>-0.67999999999999972</v>
      </c>
      <c r="D2942" s="98">
        <f>AVERAGE(C$10:C2942)</f>
        <v>0.25312308216842927</v>
      </c>
      <c r="E2942" s="2"/>
      <c r="G2942" s="23"/>
    </row>
    <row r="2943" spans="1:7" customFormat="1">
      <c r="A2943" s="4">
        <v>25581</v>
      </c>
      <c r="B2943">
        <v>8.5</v>
      </c>
      <c r="C2943">
        <f>IFERROR(((VLOOKUP(A2943,'Interest Rates-10yr'!$A$9:$C$15239,2,FALSE))-B2943),C2942)</f>
        <v>-0.69000000000000039</v>
      </c>
      <c r="D2943" s="98">
        <f>AVERAGE(C$10:C2943)</f>
        <v>0.25280163599182104</v>
      </c>
      <c r="E2943" s="2"/>
      <c r="G2943" s="23"/>
    </row>
    <row r="2944" spans="1:7" customFormat="1">
      <c r="A2944" s="4">
        <v>25582</v>
      </c>
      <c r="B2944">
        <v>8</v>
      </c>
      <c r="C2944">
        <f>IFERROR(((VLOOKUP(A2944,'Interest Rates-10yr'!$A$9:$C$15239,2,FALSE))-B2944),C2943)</f>
        <v>-0.13999999999999968</v>
      </c>
      <c r="D2944" s="98">
        <f>AVERAGE(C$10:C2944)</f>
        <v>0.25266780238500952</v>
      </c>
      <c r="E2944" s="2"/>
      <c r="G2944" s="23"/>
    </row>
    <row r="2945" spans="1:7" customFormat="1">
      <c r="A2945" s="4">
        <v>25583</v>
      </c>
      <c r="B2945">
        <v>9.6300000000000008</v>
      </c>
      <c r="C2945">
        <f>IFERROR(((VLOOKUP(A2945,'Interest Rates-10yr'!$A$9:$C$15239,2,FALSE))-B2945),C2944)</f>
        <v>-1.7800000000000011</v>
      </c>
      <c r="D2945" s="98">
        <f>AVERAGE(C$10:C2945)</f>
        <v>0.2519754768392381</v>
      </c>
      <c r="E2945" s="2"/>
      <c r="G2945" s="23"/>
    </row>
    <row r="2946" spans="1:7" customFormat="1">
      <c r="A2946" s="4">
        <v>25584</v>
      </c>
      <c r="B2946">
        <v>9.5</v>
      </c>
      <c r="C2946">
        <f>IFERROR(((VLOOKUP(A2946,'Interest Rates-10yr'!$A$9:$C$15239,2,FALSE))-B2946),C2945)</f>
        <v>-1.75</v>
      </c>
      <c r="D2946" s="98">
        <f>AVERAGE(C$10:C2946)</f>
        <v>0.25129383724889448</v>
      </c>
      <c r="E2946" s="2"/>
      <c r="G2946" s="23"/>
    </row>
    <row r="2947" spans="1:7" customFormat="1">
      <c r="A2947" s="4">
        <v>25585</v>
      </c>
      <c r="B2947">
        <v>9.5</v>
      </c>
      <c r="C2947">
        <f>IFERROR(((VLOOKUP(A2947,'Interest Rates-10yr'!$A$9:$C$15239,2,FALSE))-B2947),C2946)</f>
        <v>-1.75</v>
      </c>
      <c r="D2947" s="98">
        <f>AVERAGE(C$10:C2947)</f>
        <v>0.2506126616746096</v>
      </c>
      <c r="E2947" s="2"/>
      <c r="G2947" s="23"/>
    </row>
    <row r="2948" spans="1:7" customFormat="1">
      <c r="A2948" s="4">
        <v>25586</v>
      </c>
      <c r="B2948">
        <v>9.5</v>
      </c>
      <c r="C2948">
        <f>IFERROR(((VLOOKUP(A2948,'Interest Rates-10yr'!$A$9:$C$15239,2,FALSE))-B2948),C2947)</f>
        <v>-1.75</v>
      </c>
      <c r="D2948" s="98">
        <f>AVERAGE(C$10:C2948)</f>
        <v>0.24993194964273666</v>
      </c>
      <c r="E2948" s="2"/>
      <c r="G2948" s="23"/>
    </row>
    <row r="2949" spans="1:7" customFormat="1">
      <c r="A2949" s="4">
        <v>25587</v>
      </c>
      <c r="B2949">
        <v>9.5</v>
      </c>
      <c r="C2949">
        <f>IFERROR(((VLOOKUP(A2949,'Interest Rates-10yr'!$A$9:$C$15239,2,FALSE))-B2949),C2948)</f>
        <v>-1.8099999999999996</v>
      </c>
      <c r="D2949" s="98">
        <f>AVERAGE(C$10:C2949)</f>
        <v>0.24923129251700785</v>
      </c>
      <c r="E2949" s="2"/>
      <c r="G2949" s="23"/>
    </row>
    <row r="2950" spans="1:7" customFormat="1">
      <c r="A2950" s="4">
        <v>25588</v>
      </c>
      <c r="B2950">
        <v>9</v>
      </c>
      <c r="C2950">
        <f>IFERROR(((VLOOKUP(A2950,'Interest Rates-10yr'!$A$9:$C$15239,2,FALSE))-B2950),C2949)</f>
        <v>-1.2800000000000002</v>
      </c>
      <c r="D2950" s="98">
        <f>AVERAGE(C$10:C2950)</f>
        <v>0.24871132267936183</v>
      </c>
      <c r="E2950" s="2"/>
      <c r="G2950" s="23"/>
    </row>
    <row r="2951" spans="1:7" customFormat="1">
      <c r="A2951" s="4">
        <v>25589</v>
      </c>
      <c r="B2951">
        <v>8.5</v>
      </c>
      <c r="C2951">
        <f>IFERROR(((VLOOKUP(A2951,'Interest Rates-10yr'!$A$9:$C$15239,2,FALSE))-B2951),C2950)</f>
        <v>-0.80999999999999961</v>
      </c>
      <c r="D2951" s="98">
        <f>AVERAGE(C$10:C2951)</f>
        <v>0.24835146159075566</v>
      </c>
      <c r="E2951" s="2"/>
      <c r="G2951" s="23"/>
    </row>
    <row r="2952" spans="1:7" customFormat="1">
      <c r="A2952" s="4">
        <v>25590</v>
      </c>
      <c r="B2952">
        <v>9.5</v>
      </c>
      <c r="C2952">
        <f>IFERROR(((VLOOKUP(A2952,'Interest Rates-10yr'!$A$9:$C$15239,2,FALSE))-B2952),C2951)</f>
        <v>-1.83</v>
      </c>
      <c r="D2952" s="98">
        <f>AVERAGE(C$10:C2952)</f>
        <v>0.24764525993883899</v>
      </c>
      <c r="E2952" s="2"/>
      <c r="G2952" s="23"/>
    </row>
    <row r="2953" spans="1:7" customFormat="1">
      <c r="A2953" s="4">
        <v>25591</v>
      </c>
      <c r="B2953">
        <v>9.25</v>
      </c>
      <c r="C2953">
        <f>IFERROR(((VLOOKUP(A2953,'Interest Rates-10yr'!$A$9:$C$15239,2,FALSE))-B2953),C2952)</f>
        <v>-1.5599999999999996</v>
      </c>
      <c r="D2953" s="98">
        <f>AVERAGE(C$10:C2953)</f>
        <v>0.24703125000000109</v>
      </c>
      <c r="E2953" s="2"/>
      <c r="G2953" s="23"/>
    </row>
    <row r="2954" spans="1:7" customFormat="1">
      <c r="A2954" s="4">
        <v>25592</v>
      </c>
      <c r="B2954">
        <v>9.25</v>
      </c>
      <c r="C2954">
        <f>IFERROR(((VLOOKUP(A2954,'Interest Rates-10yr'!$A$9:$C$15239,2,FALSE))-B2954),C2953)</f>
        <v>-1.5599999999999996</v>
      </c>
      <c r="D2954" s="98">
        <f>AVERAGE(C$10:C2954)</f>
        <v>0.24641765704584151</v>
      </c>
      <c r="E2954" s="2"/>
      <c r="G2954" s="23"/>
    </row>
    <row r="2955" spans="1:7" customFormat="1">
      <c r="A2955" s="4">
        <v>25593</v>
      </c>
      <c r="B2955">
        <v>9.25</v>
      </c>
      <c r="C2955">
        <f>IFERROR(((VLOOKUP(A2955,'Interest Rates-10yr'!$A$9:$C$15239,2,FALSE))-B2955),C2954)</f>
        <v>-1.5599999999999996</v>
      </c>
      <c r="D2955" s="98">
        <f>AVERAGE(C$10:C2955)</f>
        <v>0.24580448065173227</v>
      </c>
      <c r="E2955" s="2"/>
      <c r="G2955" s="23"/>
    </row>
    <row r="2956" spans="1:7" customFormat="1">
      <c r="A2956" s="4">
        <v>25594</v>
      </c>
      <c r="B2956">
        <v>8.75</v>
      </c>
      <c r="C2956">
        <f>IFERROR(((VLOOKUP(A2956,'Interest Rates-10yr'!$A$9:$C$15239,2,FALSE))-B2956),C2955)</f>
        <v>-1.04</v>
      </c>
      <c r="D2956" s="98">
        <f>AVERAGE(C$10:C2956)</f>
        <v>0.24536817102137881</v>
      </c>
      <c r="E2956" s="2"/>
      <c r="G2956" s="23"/>
    </row>
    <row r="2957" spans="1:7" customFormat="1">
      <c r="A2957" s="4">
        <v>25595</v>
      </c>
      <c r="B2957">
        <v>8</v>
      </c>
      <c r="C2957">
        <f>IFERROR(((VLOOKUP(A2957,'Interest Rates-10yr'!$A$9:$C$15239,2,FALSE))-B2957),C2956)</f>
        <v>-0.29999999999999982</v>
      </c>
      <c r="D2957" s="98">
        <f>AVERAGE(C$10:C2957)</f>
        <v>0.24518317503392245</v>
      </c>
      <c r="E2957" s="2"/>
      <c r="G2957" s="23"/>
    </row>
    <row r="2958" spans="1:7" customFormat="1">
      <c r="A2958" s="4">
        <v>25596</v>
      </c>
      <c r="B2958">
        <v>9.25</v>
      </c>
      <c r="C2958">
        <f>IFERROR(((VLOOKUP(A2958,'Interest Rates-10yr'!$A$9:$C$15239,2,FALSE))-B2958),C2957)</f>
        <v>-1.5499999999999998</v>
      </c>
      <c r="D2958" s="98">
        <f>AVERAGE(C$10:C2958)</f>
        <v>0.2445744320108523</v>
      </c>
      <c r="E2958" s="2"/>
      <c r="G2958" s="23"/>
    </row>
    <row r="2959" spans="1:7" customFormat="1">
      <c r="A2959" s="4">
        <v>25597</v>
      </c>
      <c r="B2959">
        <v>9.25</v>
      </c>
      <c r="C2959">
        <f>IFERROR(((VLOOKUP(A2959,'Interest Rates-10yr'!$A$9:$C$15239,2,FALSE))-B2959),C2958)</f>
        <v>-1.4800000000000004</v>
      </c>
      <c r="D2959" s="98">
        <f>AVERAGE(C$10:C2959)</f>
        <v>0.24398983050847572</v>
      </c>
      <c r="E2959" s="2"/>
      <c r="G2959" s="23"/>
    </row>
    <row r="2960" spans="1:7" customFormat="1">
      <c r="A2960" s="4">
        <v>25598</v>
      </c>
      <c r="B2960">
        <v>9.3800000000000008</v>
      </c>
      <c r="C2960">
        <f>IFERROR(((VLOOKUP(A2960,'Interest Rates-10yr'!$A$9:$C$15239,2,FALSE))-B2960),C2959)</f>
        <v>-1.6300000000000008</v>
      </c>
      <c r="D2960" s="98">
        <f>AVERAGE(C$10:C2960)</f>
        <v>0.24335479498475207</v>
      </c>
      <c r="E2960" s="2"/>
      <c r="G2960" s="23"/>
    </row>
    <row r="2961" spans="1:7" customFormat="1">
      <c r="A2961" s="4">
        <v>25599</v>
      </c>
      <c r="B2961">
        <v>9.3800000000000008</v>
      </c>
      <c r="C2961">
        <f>IFERROR(((VLOOKUP(A2961,'Interest Rates-10yr'!$A$9:$C$15239,2,FALSE))-B2961),C2960)</f>
        <v>-1.6300000000000008</v>
      </c>
      <c r="D2961" s="98">
        <f>AVERAGE(C$10:C2961)</f>
        <v>0.24272018970189818</v>
      </c>
      <c r="E2961" s="2"/>
      <c r="G2961" s="23"/>
    </row>
    <row r="2962" spans="1:7" customFormat="1">
      <c r="A2962" s="4">
        <v>25600</v>
      </c>
      <c r="B2962">
        <v>9.3800000000000008</v>
      </c>
      <c r="C2962">
        <f>IFERROR(((VLOOKUP(A2962,'Interest Rates-10yr'!$A$9:$C$15239,2,FALSE))-B2962),C2961)</f>
        <v>-1.6300000000000008</v>
      </c>
      <c r="D2962" s="98">
        <f>AVERAGE(C$10:C2962)</f>
        <v>0.24208601422282541</v>
      </c>
      <c r="E2962" s="2"/>
      <c r="G2962" s="23"/>
    </row>
    <row r="2963" spans="1:7" customFormat="1">
      <c r="A2963" s="4">
        <v>25601</v>
      </c>
      <c r="B2963">
        <v>9.3800000000000008</v>
      </c>
      <c r="C2963">
        <f>IFERROR(((VLOOKUP(A2963,'Interest Rates-10yr'!$A$9:$C$15239,2,FALSE))-B2963),C2962)</f>
        <v>-1.7300000000000004</v>
      </c>
      <c r="D2963" s="98">
        <f>AVERAGE(C$10:C2963)</f>
        <v>0.24141841570751638</v>
      </c>
      <c r="E2963" s="2"/>
      <c r="G2963" s="23"/>
    </row>
    <row r="2964" spans="1:7" customFormat="1">
      <c r="A2964" s="4">
        <v>25602</v>
      </c>
      <c r="B2964">
        <v>9.25</v>
      </c>
      <c r="C2964">
        <f>IFERROR(((VLOOKUP(A2964,'Interest Rates-10yr'!$A$9:$C$15239,2,FALSE))-B2964),C2963)</f>
        <v>-1.67</v>
      </c>
      <c r="D2964" s="98">
        <f>AVERAGE(C$10:C2964)</f>
        <v>0.24077157360406207</v>
      </c>
      <c r="E2964" s="2"/>
      <c r="G2964" s="23"/>
    </row>
    <row r="2965" spans="1:7" customFormat="1">
      <c r="A2965" s="4">
        <v>25603</v>
      </c>
      <c r="B2965">
        <v>8.5</v>
      </c>
      <c r="C2965">
        <f>IFERROR(((VLOOKUP(A2965,'Interest Rates-10yr'!$A$9:$C$15239,2,FALSE))-B2965),C2964)</f>
        <v>-1</v>
      </c>
      <c r="D2965" s="98">
        <f>AVERAGE(C$10:C2965)</f>
        <v>0.24035182679296463</v>
      </c>
      <c r="E2965" s="2"/>
      <c r="G2965" s="23"/>
    </row>
    <row r="2966" spans="1:7" customFormat="1">
      <c r="A2966" s="4">
        <v>25604</v>
      </c>
      <c r="B2966">
        <v>9.5</v>
      </c>
      <c r="C2966">
        <f>IFERROR(((VLOOKUP(A2966,'Interest Rates-10yr'!$A$9:$C$15239,2,FALSE))-B2966),C2965)</f>
        <v>-2.0499999999999998</v>
      </c>
      <c r="D2966" s="98">
        <f>AVERAGE(C$10:C2966)</f>
        <v>0.23957727426445841</v>
      </c>
      <c r="E2966" s="2"/>
      <c r="G2966" s="23"/>
    </row>
    <row r="2967" spans="1:7" customFormat="1">
      <c r="A2967" s="4">
        <v>25605</v>
      </c>
      <c r="B2967">
        <v>9.25</v>
      </c>
      <c r="C2967">
        <f>IFERROR(((VLOOKUP(A2967,'Interest Rates-10yr'!$A$9:$C$15239,2,FALSE))-B2967),C2966)</f>
        <v>-1.8899999999999997</v>
      </c>
      <c r="D2967" s="98">
        <f>AVERAGE(C$10:C2967)</f>
        <v>0.2388573360378646</v>
      </c>
      <c r="E2967" s="2"/>
      <c r="G2967" s="23"/>
    </row>
    <row r="2968" spans="1:7" customFormat="1">
      <c r="A2968" s="4">
        <v>25606</v>
      </c>
      <c r="B2968">
        <v>9.25</v>
      </c>
      <c r="C2968">
        <f>IFERROR(((VLOOKUP(A2968,'Interest Rates-10yr'!$A$9:$C$15239,2,FALSE))-B2968),C2967)</f>
        <v>-1.8899999999999997</v>
      </c>
      <c r="D2968" s="98">
        <f>AVERAGE(C$10:C2968)</f>
        <v>0.23813788442041348</v>
      </c>
      <c r="E2968" s="2"/>
      <c r="G2968" s="23"/>
    </row>
    <row r="2969" spans="1:7" customFormat="1">
      <c r="A2969" s="4">
        <v>25607</v>
      </c>
      <c r="B2969">
        <v>9.25</v>
      </c>
      <c r="C2969">
        <f>IFERROR(((VLOOKUP(A2969,'Interest Rates-10yr'!$A$9:$C$15239,2,FALSE))-B2969),C2968)</f>
        <v>-1.8899999999999997</v>
      </c>
      <c r="D2969" s="98">
        <f>AVERAGE(C$10:C2969)</f>
        <v>0.23741891891892011</v>
      </c>
      <c r="E2969" s="2"/>
      <c r="G2969" s="23"/>
    </row>
    <row r="2970" spans="1:7" customFormat="1">
      <c r="A2970" s="4">
        <v>25608</v>
      </c>
      <c r="B2970">
        <v>9</v>
      </c>
      <c r="C2970">
        <f>IFERROR(((VLOOKUP(A2970,'Interest Rates-10yr'!$A$9:$C$15239,2,FALSE))-B2970),C2969)</f>
        <v>-1.7199999999999998</v>
      </c>
      <c r="D2970" s="98">
        <f>AVERAGE(C$10:C2970)</f>
        <v>0.2367578520770022</v>
      </c>
      <c r="E2970" s="2"/>
      <c r="G2970" s="23"/>
    </row>
    <row r="2971" spans="1:7" customFormat="1">
      <c r="A2971" s="4">
        <v>25609</v>
      </c>
      <c r="B2971">
        <v>8.75</v>
      </c>
      <c r="C2971">
        <f>IFERROR(((VLOOKUP(A2971,'Interest Rates-10yr'!$A$9:$C$15239,2,FALSE))-B2971),C2970)</f>
        <v>-1.4299999999999997</v>
      </c>
      <c r="D2971" s="98">
        <f>AVERAGE(C$10:C2971)</f>
        <v>0.23619513841998768</v>
      </c>
      <c r="E2971" s="2"/>
      <c r="G2971" s="23"/>
    </row>
    <row r="2972" spans="1:7" customFormat="1">
      <c r="A2972" s="4">
        <v>25610</v>
      </c>
      <c r="B2972">
        <v>9.25</v>
      </c>
      <c r="C2972">
        <f>IFERROR(((VLOOKUP(A2972,'Interest Rates-10yr'!$A$9:$C$15239,2,FALSE))-B2972),C2971)</f>
        <v>-1.92</v>
      </c>
      <c r="D2972" s="98">
        <f>AVERAGE(C$10:C2972)</f>
        <v>0.23546743165710549</v>
      </c>
      <c r="E2972" s="2"/>
      <c r="G2972" s="23"/>
    </row>
    <row r="2973" spans="1:7" customFormat="1">
      <c r="A2973" s="4">
        <v>25611</v>
      </c>
      <c r="B2973">
        <v>9.5</v>
      </c>
      <c r="C2973">
        <f>IFERROR(((VLOOKUP(A2973,'Interest Rates-10yr'!$A$9:$C$15239,2,FALSE))-B2973),C2972)</f>
        <v>-1.92</v>
      </c>
      <c r="D2973" s="98">
        <f>AVERAGE(C$10:C2973)</f>
        <v>0.23474021592442768</v>
      </c>
      <c r="E2973" s="2"/>
      <c r="G2973" s="23"/>
    </row>
    <row r="2974" spans="1:7" customFormat="1">
      <c r="A2974" s="4">
        <v>25612</v>
      </c>
      <c r="B2974">
        <v>9.5</v>
      </c>
      <c r="C2974">
        <f>IFERROR(((VLOOKUP(A2974,'Interest Rates-10yr'!$A$9:$C$15239,2,FALSE))-B2974),C2973)</f>
        <v>-2.3499999999999996</v>
      </c>
      <c r="D2974" s="98">
        <f>AVERAGE(C$10:C2974)</f>
        <v>0.23386846543001807</v>
      </c>
      <c r="E2974" s="2"/>
      <c r="G2974" s="23"/>
    </row>
    <row r="2975" spans="1:7" customFormat="1">
      <c r="A2975" s="4">
        <v>25613</v>
      </c>
      <c r="B2975">
        <v>9.5</v>
      </c>
      <c r="C2975">
        <f>IFERROR(((VLOOKUP(A2975,'Interest Rates-10yr'!$A$9:$C$15239,2,FALSE))-B2975),C2974)</f>
        <v>-2.3499999999999996</v>
      </c>
      <c r="D2975" s="98">
        <f>AVERAGE(C$10:C2975)</f>
        <v>0.23299730276466743</v>
      </c>
      <c r="E2975" s="2"/>
      <c r="G2975" s="23"/>
    </row>
    <row r="2976" spans="1:7" customFormat="1">
      <c r="A2976" s="4">
        <v>25614</v>
      </c>
      <c r="B2976">
        <v>9.5</v>
      </c>
      <c r="C2976">
        <f>IFERROR(((VLOOKUP(A2976,'Interest Rates-10yr'!$A$9:$C$15239,2,FALSE))-B2976),C2975)</f>
        <v>-2.3499999999999996</v>
      </c>
      <c r="D2976" s="98">
        <f>AVERAGE(C$10:C2976)</f>
        <v>0.2321267273340086</v>
      </c>
      <c r="E2976" s="2"/>
      <c r="G2976" s="23"/>
    </row>
    <row r="2977" spans="1:7" customFormat="1">
      <c r="A2977" s="4">
        <v>25615</v>
      </c>
      <c r="B2977">
        <v>9.5</v>
      </c>
      <c r="C2977">
        <f>IFERROR(((VLOOKUP(A2977,'Interest Rates-10yr'!$A$9:$C$15239,2,FALSE))-B2977),C2976)</f>
        <v>-2.33</v>
      </c>
      <c r="D2977" s="98">
        <f>AVERAGE(C$10:C2977)</f>
        <v>0.23126347708894998</v>
      </c>
      <c r="E2977" s="2"/>
      <c r="G2977" s="23"/>
    </row>
    <row r="2978" spans="1:7" customFormat="1">
      <c r="A2978" s="4">
        <v>25616</v>
      </c>
      <c r="B2978">
        <v>9.25</v>
      </c>
      <c r="C2978">
        <f>IFERROR(((VLOOKUP(A2978,'Interest Rates-10yr'!$A$9:$C$15239,2,FALSE))-B2978),C2977)</f>
        <v>-2.0999999999999996</v>
      </c>
      <c r="D2978" s="98">
        <f>AVERAGE(C$10:C2978)</f>
        <v>0.23047827551364214</v>
      </c>
      <c r="E2978" s="2"/>
      <c r="G2978" s="23"/>
    </row>
    <row r="2979" spans="1:7" customFormat="1">
      <c r="A2979" s="4">
        <v>25617</v>
      </c>
      <c r="B2979">
        <v>9</v>
      </c>
      <c r="C2979">
        <f>IFERROR(((VLOOKUP(A2979,'Interest Rates-10yr'!$A$9:$C$15239,2,FALSE))-B2979),C2978)</f>
        <v>-1.88</v>
      </c>
      <c r="D2979" s="98">
        <f>AVERAGE(C$10:C2979)</f>
        <v>0.22976767676767795</v>
      </c>
      <c r="E2979" s="2"/>
      <c r="G2979" s="23"/>
    </row>
    <row r="2980" spans="1:7" customFormat="1">
      <c r="A2980" s="4">
        <v>25618</v>
      </c>
      <c r="B2980">
        <v>9.3800000000000008</v>
      </c>
      <c r="C2980">
        <f>IFERROR(((VLOOKUP(A2980,'Interest Rates-10yr'!$A$9:$C$15239,2,FALSE))-B2980),C2979)</f>
        <v>-2.2900000000000009</v>
      </c>
      <c r="D2980" s="98">
        <f>AVERAGE(C$10:C2980)</f>
        <v>0.22891955570515096</v>
      </c>
      <c r="E2980" s="2"/>
      <c r="G2980" s="23"/>
    </row>
    <row r="2981" spans="1:7" customFormat="1">
      <c r="A2981" s="4">
        <v>25619</v>
      </c>
      <c r="B2981">
        <v>8.5</v>
      </c>
      <c r="C2981">
        <f>IFERROR(((VLOOKUP(A2981,'Interest Rates-10yr'!$A$9:$C$15239,2,FALSE))-B2981),C2980)</f>
        <v>-1.38</v>
      </c>
      <c r="D2981" s="98">
        <f>AVERAGE(C$10:C2981)</f>
        <v>0.22837819650067415</v>
      </c>
      <c r="E2981" s="2"/>
      <c r="G2981" s="23"/>
    </row>
    <row r="2982" spans="1:7" customFormat="1">
      <c r="A2982" s="4">
        <v>25620</v>
      </c>
      <c r="B2982">
        <v>8.5</v>
      </c>
      <c r="C2982">
        <f>IFERROR(((VLOOKUP(A2982,'Interest Rates-10yr'!$A$9:$C$15239,2,FALSE))-B2982),C2981)</f>
        <v>-1.38</v>
      </c>
      <c r="D2982" s="98">
        <f>AVERAGE(C$10:C2982)</f>
        <v>0.22783720147998773</v>
      </c>
      <c r="E2982" s="2"/>
      <c r="G2982" s="23"/>
    </row>
    <row r="2983" spans="1:7" customFormat="1">
      <c r="A2983" s="4">
        <v>25621</v>
      </c>
      <c r="B2983">
        <v>8.5</v>
      </c>
      <c r="C2983">
        <f>IFERROR(((VLOOKUP(A2983,'Interest Rates-10yr'!$A$9:$C$15239,2,FALSE))-B2983),C2982)</f>
        <v>-1.38</v>
      </c>
      <c r="D2983" s="98">
        <f>AVERAGE(C$10:C2983)</f>
        <v>0.22729657027572411</v>
      </c>
      <c r="E2983" s="2"/>
      <c r="G2983" s="23"/>
    </row>
    <row r="2984" spans="1:7" customFormat="1">
      <c r="A2984" s="4">
        <v>25622</v>
      </c>
      <c r="B2984">
        <v>8.5</v>
      </c>
      <c r="C2984">
        <f>IFERROR(((VLOOKUP(A2984,'Interest Rates-10yr'!$A$9:$C$15239,2,FALSE))-B2984),C2983)</f>
        <v>-1.38</v>
      </c>
      <c r="D2984" s="98">
        <f>AVERAGE(C$10:C2984)</f>
        <v>0.22675630252100959</v>
      </c>
      <c r="E2984" s="2"/>
      <c r="G2984" s="23"/>
    </row>
    <row r="2985" spans="1:7" customFormat="1">
      <c r="A2985" s="4">
        <v>25623</v>
      </c>
      <c r="B2985">
        <v>8</v>
      </c>
      <c r="C2985">
        <f>IFERROR(((VLOOKUP(A2985,'Interest Rates-10yr'!$A$9:$C$15239,2,FALSE))-B2985),C2984)</f>
        <v>-0.86000000000000032</v>
      </c>
      <c r="D2985" s="98">
        <f>AVERAGE(C$10:C2985)</f>
        <v>0.22639112903225925</v>
      </c>
      <c r="E2985" s="2"/>
      <c r="G2985" s="23"/>
    </row>
    <row r="2986" spans="1:7" customFormat="1">
      <c r="A2986" s="4">
        <v>25624</v>
      </c>
      <c r="B2986">
        <v>7.5</v>
      </c>
      <c r="C2986">
        <f>IFERROR(((VLOOKUP(A2986,'Interest Rates-10yr'!$A$9:$C$15239,2,FALSE))-B2986),C2985)</f>
        <v>-0.45999999999999996</v>
      </c>
      <c r="D2986" s="98">
        <f>AVERAGE(C$10:C2986)</f>
        <v>0.22616056432650436</v>
      </c>
      <c r="E2986" s="2"/>
      <c r="G2986" s="23"/>
    </row>
    <row r="2987" spans="1:7" customFormat="1">
      <c r="A2987" s="4">
        <v>25625</v>
      </c>
      <c r="B2987">
        <v>9</v>
      </c>
      <c r="C2987">
        <f>IFERROR(((VLOOKUP(A2987,'Interest Rates-10yr'!$A$9:$C$15239,2,FALSE))-B2987),C2986)</f>
        <v>-2.0599999999999996</v>
      </c>
      <c r="D2987" s="98">
        <f>AVERAGE(C$10:C2987)</f>
        <v>0.22539288112827521</v>
      </c>
      <c r="E2987" s="2"/>
      <c r="G2987" s="23"/>
    </row>
    <row r="2988" spans="1:7" customFormat="1">
      <c r="A2988" s="4">
        <v>25626</v>
      </c>
      <c r="B2988">
        <v>8.5</v>
      </c>
      <c r="C2988">
        <f>IFERROR(((VLOOKUP(A2988,'Interest Rates-10yr'!$A$9:$C$15239,2,FALSE))-B2988),C2987)</f>
        <v>-1.5999999999999996</v>
      </c>
      <c r="D2988" s="98">
        <f>AVERAGE(C$10:C2988)</f>
        <v>0.22478012755958493</v>
      </c>
      <c r="E2988" s="2"/>
      <c r="G2988" s="23"/>
    </row>
    <row r="2989" spans="1:7" customFormat="1">
      <c r="A2989" s="4">
        <v>25627</v>
      </c>
      <c r="B2989">
        <v>8.5</v>
      </c>
      <c r="C2989">
        <f>IFERROR(((VLOOKUP(A2989,'Interest Rates-10yr'!$A$9:$C$15239,2,FALSE))-B2989),C2988)</f>
        <v>-1.5999999999999996</v>
      </c>
      <c r="D2989" s="98">
        <f>AVERAGE(C$10:C2989)</f>
        <v>0.2241677852349005</v>
      </c>
      <c r="E2989" s="2"/>
      <c r="G2989" s="23"/>
    </row>
    <row r="2990" spans="1:7" customFormat="1">
      <c r="A2990" s="4">
        <v>25628</v>
      </c>
      <c r="B2990">
        <v>8.5</v>
      </c>
      <c r="C2990">
        <f>IFERROR(((VLOOKUP(A2990,'Interest Rates-10yr'!$A$9:$C$15239,2,FALSE))-B2990),C2989)</f>
        <v>-1.5999999999999996</v>
      </c>
      <c r="D2990" s="98">
        <f>AVERAGE(C$10:C2990)</f>
        <v>0.22355585374035675</v>
      </c>
      <c r="E2990" s="2"/>
      <c r="G2990" s="23"/>
    </row>
    <row r="2991" spans="1:7" customFormat="1">
      <c r="A2991" s="4">
        <v>25629</v>
      </c>
      <c r="B2991">
        <v>8.5</v>
      </c>
      <c r="C2991">
        <f>IFERROR(((VLOOKUP(A2991,'Interest Rates-10yr'!$A$9:$C$15239,2,FALSE))-B2991),C2990)</f>
        <v>-1.5499999999999998</v>
      </c>
      <c r="D2991" s="98">
        <f>AVERAGE(C$10:C2991)</f>
        <v>0.22296109993293209</v>
      </c>
      <c r="E2991" s="2"/>
      <c r="G2991" s="23"/>
    </row>
    <row r="2992" spans="1:7" customFormat="1">
      <c r="A2992" s="4">
        <v>25630</v>
      </c>
      <c r="B2992">
        <v>7.75</v>
      </c>
      <c r="C2992">
        <f>IFERROR(((VLOOKUP(A2992,'Interest Rates-10yr'!$A$9:$C$15239,2,FALSE))-B2992),C2991)</f>
        <v>-0.75999999999999979</v>
      </c>
      <c r="D2992" s="98">
        <f>AVERAGE(C$10:C2992)</f>
        <v>0.2226315789473696</v>
      </c>
      <c r="E2992" s="2"/>
      <c r="G2992" s="23"/>
    </row>
    <row r="2993" spans="1:7" customFormat="1">
      <c r="A2993" s="4">
        <v>25631</v>
      </c>
      <c r="B2993">
        <v>7.5</v>
      </c>
      <c r="C2993">
        <f>IFERROR(((VLOOKUP(A2993,'Interest Rates-10yr'!$A$9:$C$15239,2,FALSE))-B2993),C2992)</f>
        <v>-0.53000000000000025</v>
      </c>
      <c r="D2993" s="98">
        <f>AVERAGE(C$10:C2993)</f>
        <v>0.2223793565683658</v>
      </c>
      <c r="E2993" s="2"/>
      <c r="G2993" s="23"/>
    </row>
    <row r="2994" spans="1:7" customFormat="1">
      <c r="A2994" s="4">
        <v>25632</v>
      </c>
      <c r="B2994">
        <v>8.25</v>
      </c>
      <c r="C2994">
        <f>IFERROR(((VLOOKUP(A2994,'Interest Rates-10yr'!$A$9:$C$15239,2,FALSE))-B2994),C2993)</f>
        <v>-1.2699999999999996</v>
      </c>
      <c r="D2994" s="98">
        <f>AVERAGE(C$10:C2994)</f>
        <v>0.22187939698492581</v>
      </c>
      <c r="E2994" s="2"/>
      <c r="G2994" s="23"/>
    </row>
    <row r="2995" spans="1:7" customFormat="1">
      <c r="A2995" s="4">
        <v>25633</v>
      </c>
      <c r="B2995">
        <v>8</v>
      </c>
      <c r="C2995">
        <f>IFERROR(((VLOOKUP(A2995,'Interest Rates-10yr'!$A$9:$C$15239,2,FALSE))-B2995),C2994)</f>
        <v>-1.04</v>
      </c>
      <c r="D2995" s="98">
        <f>AVERAGE(C$10:C2995)</f>
        <v>0.22145679839249954</v>
      </c>
      <c r="E2995" s="2"/>
      <c r="G2995" s="23"/>
    </row>
    <row r="2996" spans="1:7" customFormat="1">
      <c r="A2996" s="4">
        <v>25634</v>
      </c>
      <c r="B2996">
        <v>8</v>
      </c>
      <c r="C2996">
        <f>IFERROR(((VLOOKUP(A2996,'Interest Rates-10yr'!$A$9:$C$15239,2,FALSE))-B2996),C2995)</f>
        <v>-1.04</v>
      </c>
      <c r="D2996" s="98">
        <f>AVERAGE(C$10:C2996)</f>
        <v>0.22103448275862192</v>
      </c>
      <c r="E2996" s="2"/>
      <c r="G2996" s="23"/>
    </row>
    <row r="2997" spans="1:7" customFormat="1">
      <c r="A2997" s="4">
        <v>25635</v>
      </c>
      <c r="B2997">
        <v>8</v>
      </c>
      <c r="C2997">
        <f>IFERROR(((VLOOKUP(A2997,'Interest Rates-10yr'!$A$9:$C$15239,2,FALSE))-B2997),C2996)</f>
        <v>-1.04</v>
      </c>
      <c r="D2997" s="98">
        <f>AVERAGE(C$10:C2997)</f>
        <v>0.22061244979919803</v>
      </c>
      <c r="E2997" s="2"/>
      <c r="G2997" s="23"/>
    </row>
    <row r="2998" spans="1:7" customFormat="1">
      <c r="A2998" s="4">
        <v>25636</v>
      </c>
      <c r="B2998">
        <v>7.5</v>
      </c>
      <c r="C2998">
        <f>IFERROR(((VLOOKUP(A2998,'Interest Rates-10yr'!$A$9:$C$15239,2,FALSE))-B2998),C2997)</f>
        <v>-0.50999999999999979</v>
      </c>
      <c r="D2998" s="98">
        <f>AVERAGE(C$10:C2998)</f>
        <v>0.22036801605888381</v>
      </c>
      <c r="E2998" s="2"/>
      <c r="G2998" s="23"/>
    </row>
    <row r="2999" spans="1:7" customFormat="1">
      <c r="A2999" s="4">
        <v>25637</v>
      </c>
      <c r="B2999">
        <v>7.5</v>
      </c>
      <c r="C2999">
        <f>IFERROR(((VLOOKUP(A2999,'Interest Rates-10yr'!$A$9:$C$15239,2,FALSE))-B2999),C2998)</f>
        <v>-0.45999999999999996</v>
      </c>
      <c r="D2999" s="98">
        <f>AVERAGE(C$10:C2999)</f>
        <v>0.22014046822742597</v>
      </c>
      <c r="E2999" s="2"/>
      <c r="G2999" s="23"/>
    </row>
    <row r="3000" spans="1:7" customFormat="1">
      <c r="A3000" s="4">
        <v>25638</v>
      </c>
      <c r="B3000">
        <v>6.75</v>
      </c>
      <c r="C3000">
        <f>IFERROR(((VLOOKUP(A3000,'Interest Rates-10yr'!$A$9:$C$15239,2,FALSE))-B3000),C2999)</f>
        <v>0.36000000000000032</v>
      </c>
      <c r="D3000" s="98">
        <f>AVERAGE(C$10:C3000)</f>
        <v>0.22018722835172305</v>
      </c>
      <c r="E3000" s="2"/>
      <c r="G3000" s="23"/>
    </row>
    <row r="3001" spans="1:7" customFormat="1">
      <c r="A3001" s="4">
        <v>25639</v>
      </c>
      <c r="B3001">
        <v>7.75</v>
      </c>
      <c r="C3001">
        <f>IFERROR(((VLOOKUP(A3001,'Interest Rates-10yr'!$A$9:$C$15239,2,FALSE))-B3001),C3000)</f>
        <v>-0.58999999999999986</v>
      </c>
      <c r="D3001" s="98">
        <f>AVERAGE(C$10:C3001)</f>
        <v>0.21991644385026859</v>
      </c>
      <c r="E3001" s="2"/>
      <c r="G3001" s="23"/>
    </row>
    <row r="3002" spans="1:7" customFormat="1">
      <c r="A3002" s="4">
        <v>25640</v>
      </c>
      <c r="B3002">
        <v>7.75</v>
      </c>
      <c r="C3002">
        <f>IFERROR(((VLOOKUP(A3002,'Interest Rates-10yr'!$A$9:$C$15239,2,FALSE))-B3002),C3001)</f>
        <v>-0.51999999999999957</v>
      </c>
      <c r="D3002" s="98">
        <f>AVERAGE(C$10:C3002)</f>
        <v>0.21966922819913254</v>
      </c>
      <c r="E3002" s="2"/>
      <c r="G3002" s="23"/>
    </row>
    <row r="3003" spans="1:7" customFormat="1">
      <c r="A3003" s="4">
        <v>25641</v>
      </c>
      <c r="B3003">
        <v>7.75</v>
      </c>
      <c r="C3003">
        <f>IFERROR(((VLOOKUP(A3003,'Interest Rates-10yr'!$A$9:$C$15239,2,FALSE))-B3003),C3002)</f>
        <v>-0.51999999999999957</v>
      </c>
      <c r="D3003" s="98">
        <f>AVERAGE(C$10:C3003)</f>
        <v>0.21942217768871197</v>
      </c>
      <c r="E3003" s="2"/>
      <c r="G3003" s="23"/>
    </row>
    <row r="3004" spans="1:7" customFormat="1">
      <c r="A3004" s="4">
        <v>25642</v>
      </c>
      <c r="B3004">
        <v>7.75</v>
      </c>
      <c r="C3004">
        <f>IFERROR(((VLOOKUP(A3004,'Interest Rates-10yr'!$A$9:$C$15239,2,FALSE))-B3004),C3003)</f>
        <v>-0.51999999999999957</v>
      </c>
      <c r="D3004" s="98">
        <f>AVERAGE(C$10:C3004)</f>
        <v>0.21917529215359055</v>
      </c>
      <c r="E3004" s="2"/>
      <c r="G3004" s="23"/>
    </row>
    <row r="3005" spans="1:7" customFormat="1">
      <c r="A3005" s="4">
        <v>25643</v>
      </c>
      <c r="B3005">
        <v>8</v>
      </c>
      <c r="C3005">
        <f>IFERROR(((VLOOKUP(A3005,'Interest Rates-10yr'!$A$9:$C$15239,2,FALSE))-B3005),C3004)</f>
        <v>-0.75999999999999979</v>
      </c>
      <c r="D3005" s="98">
        <f>AVERAGE(C$10:C3005)</f>
        <v>0.21884846461949389</v>
      </c>
      <c r="E3005" s="2"/>
      <c r="G3005" s="23"/>
    </row>
    <row r="3006" spans="1:7" customFormat="1">
      <c r="A3006" s="4">
        <v>25644</v>
      </c>
      <c r="B3006">
        <v>8</v>
      </c>
      <c r="C3006">
        <f>IFERROR(((VLOOKUP(A3006,'Interest Rates-10yr'!$A$9:$C$15239,2,FALSE))-B3006),C3005)</f>
        <v>-0.63999999999999968</v>
      </c>
      <c r="D3006" s="98">
        <f>AVERAGE(C$10:C3006)</f>
        <v>0.21856189522856315</v>
      </c>
      <c r="E3006" s="2"/>
      <c r="G3006" s="23"/>
    </row>
    <row r="3007" spans="1:7" customFormat="1">
      <c r="A3007" s="4">
        <v>25645</v>
      </c>
      <c r="B3007">
        <v>7.75</v>
      </c>
      <c r="C3007">
        <f>IFERROR(((VLOOKUP(A3007,'Interest Rates-10yr'!$A$9:$C$15239,2,FALSE))-B3007),C3006)</f>
        <v>-0.46999999999999975</v>
      </c>
      <c r="D3007" s="98">
        <f>AVERAGE(C$10:C3007)</f>
        <v>0.21833222148098855</v>
      </c>
      <c r="E3007" s="2"/>
      <c r="G3007" s="23"/>
    </row>
    <row r="3008" spans="1:7" customFormat="1">
      <c r="A3008" s="4">
        <v>25646</v>
      </c>
      <c r="B3008">
        <v>7.75</v>
      </c>
      <c r="C3008">
        <f>IFERROR(((VLOOKUP(A3008,'Interest Rates-10yr'!$A$9:$C$15239,2,FALSE))-B3008),C3007)</f>
        <v>-0.67999999999999972</v>
      </c>
      <c r="D3008" s="98">
        <f>AVERAGE(C$10:C3008)</f>
        <v>0.21803267755918765</v>
      </c>
      <c r="E3008" s="2"/>
      <c r="G3008" s="23"/>
    </row>
    <row r="3009" spans="1:7" customFormat="1">
      <c r="A3009" s="4">
        <v>25647</v>
      </c>
      <c r="B3009">
        <v>7.5</v>
      </c>
      <c r="C3009">
        <f>IFERROR(((VLOOKUP(A3009,'Interest Rates-10yr'!$A$9:$C$15239,2,FALSE))-B3009),C3008)</f>
        <v>-0.44000000000000039</v>
      </c>
      <c r="D3009" s="98">
        <f>AVERAGE(C$10:C3009)</f>
        <v>0.21781333333333455</v>
      </c>
      <c r="E3009" s="2"/>
      <c r="G3009" s="23"/>
    </row>
    <row r="3010" spans="1:7" customFormat="1">
      <c r="A3010" s="4">
        <v>25648</v>
      </c>
      <c r="B3010">
        <v>7.5</v>
      </c>
      <c r="C3010">
        <f>IFERROR(((VLOOKUP(A3010,'Interest Rates-10yr'!$A$9:$C$15239,2,FALSE))-B3010),C3009)</f>
        <v>-0.44000000000000039</v>
      </c>
      <c r="D3010" s="98">
        <f>AVERAGE(C$10:C3010)</f>
        <v>0.21759413528823845</v>
      </c>
      <c r="E3010" s="2"/>
      <c r="G3010" s="23"/>
    </row>
    <row r="3011" spans="1:7" customFormat="1">
      <c r="A3011" s="4">
        <v>25649</v>
      </c>
      <c r="B3011">
        <v>7.5</v>
      </c>
      <c r="C3011">
        <f>IFERROR(((VLOOKUP(A3011,'Interest Rates-10yr'!$A$9:$C$15239,2,FALSE))-B3011),C3010)</f>
        <v>-0.44000000000000039</v>
      </c>
      <c r="D3011" s="98">
        <f>AVERAGE(C$10:C3011)</f>
        <v>0.21737508327781599</v>
      </c>
      <c r="E3011" s="2"/>
      <c r="G3011" s="23"/>
    </row>
    <row r="3012" spans="1:7" customFormat="1">
      <c r="A3012" s="4">
        <v>25650</v>
      </c>
      <c r="B3012">
        <v>7.5</v>
      </c>
      <c r="C3012">
        <f>IFERROR(((VLOOKUP(A3012,'Interest Rates-10yr'!$A$9:$C$15239,2,FALSE))-B3012),C3011)</f>
        <v>-0.45000000000000018</v>
      </c>
      <c r="D3012" s="98">
        <f>AVERAGE(C$10:C3012)</f>
        <v>0.21715284715284833</v>
      </c>
      <c r="E3012" s="2"/>
      <c r="G3012" s="23"/>
    </row>
    <row r="3013" spans="1:7" customFormat="1">
      <c r="A3013" s="4">
        <v>25651</v>
      </c>
      <c r="B3013">
        <v>7.13</v>
      </c>
      <c r="C3013">
        <f>IFERROR(((VLOOKUP(A3013,'Interest Rates-10yr'!$A$9:$C$15239,2,FALSE))-B3013),C3012)</f>
        <v>-0.11000000000000032</v>
      </c>
      <c r="D3013" s="98">
        <f>AVERAGE(C$10:C3013)</f>
        <v>0.21704394141145258</v>
      </c>
      <c r="E3013" s="2"/>
      <c r="G3013" s="23"/>
    </row>
    <row r="3014" spans="1:7" customFormat="1">
      <c r="A3014" s="4">
        <v>25652</v>
      </c>
      <c r="B3014">
        <v>7.25</v>
      </c>
      <c r="C3014">
        <f>IFERROR(((VLOOKUP(A3014,'Interest Rates-10yr'!$A$9:$C$15239,2,FALSE))-B3014),C3013)</f>
        <v>-0.29000000000000004</v>
      </c>
      <c r="D3014" s="98">
        <f>AVERAGE(C$10:C3014)</f>
        <v>0.21687520798669005</v>
      </c>
      <c r="E3014" s="2"/>
      <c r="G3014" s="23"/>
    </row>
    <row r="3015" spans="1:7" customFormat="1">
      <c r="A3015" s="4">
        <v>25653</v>
      </c>
      <c r="B3015">
        <v>8</v>
      </c>
      <c r="C3015">
        <f>IFERROR(((VLOOKUP(A3015,'Interest Rates-10yr'!$A$9:$C$15239,2,FALSE))-B3015),C3014)</f>
        <v>-1.0199999999999996</v>
      </c>
      <c r="D3015" s="98">
        <f>AVERAGE(C$10:C3015)</f>
        <v>0.21646373918829129</v>
      </c>
      <c r="E3015" s="2"/>
      <c r="G3015" s="23"/>
    </row>
    <row r="3016" spans="1:7" customFormat="1">
      <c r="A3016" s="4">
        <v>25654</v>
      </c>
      <c r="B3016">
        <v>8</v>
      </c>
      <c r="C3016">
        <f>IFERROR(((VLOOKUP(A3016,'Interest Rates-10yr'!$A$9:$C$15239,2,FALSE))-B3016),C3015)</f>
        <v>-1.0199999999999996</v>
      </c>
      <c r="D3016" s="98">
        <f>AVERAGE(C$10:C3016)</f>
        <v>0.21605254406385221</v>
      </c>
      <c r="E3016" s="2"/>
      <c r="G3016" s="23"/>
    </row>
    <row r="3017" spans="1:7" customFormat="1">
      <c r="A3017" s="4">
        <v>25655</v>
      </c>
      <c r="B3017">
        <v>8</v>
      </c>
      <c r="C3017">
        <f>IFERROR(((VLOOKUP(A3017,'Interest Rates-10yr'!$A$9:$C$15239,2,FALSE))-B3017),C3016)</f>
        <v>-1.0199999999999996</v>
      </c>
      <c r="D3017" s="98">
        <f>AVERAGE(C$10:C3017)</f>
        <v>0.21564162234042675</v>
      </c>
      <c r="E3017" s="2"/>
      <c r="G3017" s="23"/>
    </row>
    <row r="3018" spans="1:7" customFormat="1">
      <c r="A3018" s="4">
        <v>25656</v>
      </c>
      <c r="B3018">
        <v>8</v>
      </c>
      <c r="C3018">
        <f>IFERROR(((VLOOKUP(A3018,'Interest Rates-10yr'!$A$9:$C$15239,2,FALSE))-B3018),C3017)</f>
        <v>-1.0199999999999996</v>
      </c>
      <c r="D3018" s="98">
        <f>AVERAGE(C$10:C3018)</f>
        <v>0.21523097374543157</v>
      </c>
      <c r="E3018" s="2"/>
      <c r="G3018" s="23"/>
    </row>
    <row r="3019" spans="1:7" customFormat="1">
      <c r="A3019" s="4">
        <v>25657</v>
      </c>
      <c r="B3019">
        <v>8</v>
      </c>
      <c r="C3019">
        <f>IFERROR(((VLOOKUP(A3019,'Interest Rates-10yr'!$A$9:$C$15239,2,FALSE))-B3019),C3018)</f>
        <v>-0.95000000000000018</v>
      </c>
      <c r="D3019" s="98">
        <f>AVERAGE(C$10:C3019)</f>
        <v>0.2148438538205992</v>
      </c>
      <c r="E3019" s="2"/>
      <c r="G3019" s="23"/>
    </row>
    <row r="3020" spans="1:7" customFormat="1">
      <c r="A3020" s="4">
        <v>25658</v>
      </c>
      <c r="B3020">
        <v>7.5</v>
      </c>
      <c r="C3020">
        <f>IFERROR(((VLOOKUP(A3020,'Interest Rates-10yr'!$A$9:$C$15239,2,FALSE))-B3020),C3019)</f>
        <v>-0.41999999999999993</v>
      </c>
      <c r="D3020" s="98">
        <f>AVERAGE(C$10:C3020)</f>
        <v>0.21463301228827752</v>
      </c>
      <c r="E3020" s="2"/>
      <c r="G3020" s="23"/>
    </row>
    <row r="3021" spans="1:7" customFormat="1">
      <c r="A3021" s="4">
        <v>25659</v>
      </c>
      <c r="B3021">
        <v>8</v>
      </c>
      <c r="C3021">
        <f>IFERROR(((VLOOKUP(A3021,'Interest Rates-10yr'!$A$9:$C$15239,2,FALSE))-B3021),C3020)</f>
        <v>-0.96</v>
      </c>
      <c r="D3021" s="98">
        <f>AVERAGE(C$10:C3021)</f>
        <v>0.2142430278884474</v>
      </c>
      <c r="E3021" s="2"/>
      <c r="G3021" s="23"/>
    </row>
    <row r="3022" spans="1:7" customFormat="1">
      <c r="A3022" s="4">
        <v>25660</v>
      </c>
      <c r="B3022">
        <v>8</v>
      </c>
      <c r="C3022">
        <f>IFERROR(((VLOOKUP(A3022,'Interest Rates-10yr'!$A$9:$C$15239,2,FALSE))-B3022),C3021)</f>
        <v>-0.91999999999999993</v>
      </c>
      <c r="D3022" s="98">
        <f>AVERAGE(C$10:C3022)</f>
        <v>0.21386657816130222</v>
      </c>
      <c r="E3022" s="2"/>
      <c r="G3022" s="23"/>
    </row>
    <row r="3023" spans="1:7" customFormat="1">
      <c r="A3023" s="4">
        <v>25661</v>
      </c>
      <c r="B3023">
        <v>7.75</v>
      </c>
      <c r="C3023">
        <f>IFERROR(((VLOOKUP(A3023,'Interest Rates-10yr'!$A$9:$C$15239,2,FALSE))-B3023),C3022)</f>
        <v>-0.61000000000000032</v>
      </c>
      <c r="D3023" s="98">
        <f>AVERAGE(C$10:C3023)</f>
        <v>0.21359323158593352</v>
      </c>
      <c r="E3023" s="2"/>
      <c r="G3023" s="23"/>
    </row>
    <row r="3024" spans="1:7" customFormat="1">
      <c r="A3024" s="4">
        <v>25662</v>
      </c>
      <c r="B3024">
        <v>7.75</v>
      </c>
      <c r="C3024">
        <f>IFERROR(((VLOOKUP(A3024,'Interest Rates-10yr'!$A$9:$C$15239,2,FALSE))-B3024),C3023)</f>
        <v>-0.61000000000000032</v>
      </c>
      <c r="D3024" s="98">
        <f>AVERAGE(C$10:C3024)</f>
        <v>0.2133200663349929</v>
      </c>
      <c r="E3024" s="2"/>
      <c r="G3024" s="23"/>
    </row>
    <row r="3025" spans="1:7" customFormat="1">
      <c r="A3025" s="4">
        <v>25663</v>
      </c>
      <c r="B3025">
        <v>7.75</v>
      </c>
      <c r="C3025">
        <f>IFERROR(((VLOOKUP(A3025,'Interest Rates-10yr'!$A$9:$C$15239,2,FALSE))-B3025),C3024)</f>
        <v>-0.61000000000000032</v>
      </c>
      <c r="D3025" s="98">
        <f>AVERAGE(C$10:C3025)</f>
        <v>0.21304708222811791</v>
      </c>
      <c r="E3025" s="2"/>
      <c r="G3025" s="23"/>
    </row>
    <row r="3026" spans="1:7" customFormat="1">
      <c r="A3026" s="4">
        <v>25664</v>
      </c>
      <c r="B3026">
        <v>7.5</v>
      </c>
      <c r="C3026">
        <f>IFERROR(((VLOOKUP(A3026,'Interest Rates-10yr'!$A$9:$C$15239,2,FALSE))-B3026),C3025)</f>
        <v>-0.33000000000000007</v>
      </c>
      <c r="D3026" s="98">
        <f>AVERAGE(C$10:C3026)</f>
        <v>0.21286708650977909</v>
      </c>
      <c r="E3026" s="2"/>
      <c r="G3026" s="23"/>
    </row>
    <row r="3027" spans="1:7" customFormat="1">
      <c r="A3027" s="4">
        <v>25665</v>
      </c>
      <c r="B3027">
        <v>7.5</v>
      </c>
      <c r="C3027">
        <f>IFERROR(((VLOOKUP(A3027,'Interest Rates-10yr'!$A$9:$C$15239,2,FALSE))-B3027),C3026)</f>
        <v>-0.32000000000000028</v>
      </c>
      <c r="D3027" s="98">
        <f>AVERAGE(C$10:C3027)</f>
        <v>0.21269052352551474</v>
      </c>
      <c r="E3027" s="2"/>
      <c r="G3027" s="23"/>
    </row>
    <row r="3028" spans="1:7" customFormat="1">
      <c r="A3028" s="4">
        <v>25666</v>
      </c>
      <c r="B3028">
        <v>7.5</v>
      </c>
      <c r="C3028">
        <f>IFERROR(((VLOOKUP(A3028,'Interest Rates-10yr'!$A$9:$C$15239,2,FALSE))-B3028),C3027)</f>
        <v>-0.33000000000000007</v>
      </c>
      <c r="D3028" s="98">
        <f>AVERAGE(C$10:C3028)</f>
        <v>0.21251076515402567</v>
      </c>
      <c r="E3028" s="2"/>
      <c r="G3028" s="23"/>
    </row>
    <row r="3029" spans="1:7" customFormat="1">
      <c r="A3029" s="4">
        <v>25667</v>
      </c>
      <c r="B3029">
        <v>7.63</v>
      </c>
      <c r="C3029">
        <f>IFERROR(((VLOOKUP(A3029,'Interest Rates-10yr'!$A$9:$C$15239,2,FALSE))-B3029),C3028)</f>
        <v>-0.45000000000000018</v>
      </c>
      <c r="D3029" s="98">
        <f>AVERAGE(C$10:C3029)</f>
        <v>0.21229139072847794</v>
      </c>
      <c r="E3029" s="2"/>
      <c r="G3029" s="23"/>
    </row>
    <row r="3030" spans="1:7" customFormat="1">
      <c r="A3030" s="4">
        <v>25668</v>
      </c>
      <c r="B3030">
        <v>8</v>
      </c>
      <c r="C3030">
        <f>IFERROR(((VLOOKUP(A3030,'Interest Rates-10yr'!$A$9:$C$15239,2,FALSE))-B3030),C3029)</f>
        <v>-0.83000000000000007</v>
      </c>
      <c r="D3030" s="98">
        <f>AVERAGE(C$10:C3030)</f>
        <v>0.21194637537239436</v>
      </c>
      <c r="E3030" s="2"/>
      <c r="G3030" s="23"/>
    </row>
    <row r="3031" spans="1:7" customFormat="1">
      <c r="A3031" s="4">
        <v>25669</v>
      </c>
      <c r="B3031">
        <v>8</v>
      </c>
      <c r="C3031">
        <f>IFERROR(((VLOOKUP(A3031,'Interest Rates-10yr'!$A$9:$C$15239,2,FALSE))-B3031),C3030)</f>
        <v>-0.83000000000000007</v>
      </c>
      <c r="D3031" s="98">
        <f>AVERAGE(C$10:C3031)</f>
        <v>0.21160158835208581</v>
      </c>
      <c r="E3031" s="2"/>
      <c r="G3031" s="23"/>
    </row>
    <row r="3032" spans="1:7" customFormat="1">
      <c r="A3032" s="4">
        <v>25670</v>
      </c>
      <c r="B3032">
        <v>8</v>
      </c>
      <c r="C3032">
        <f>IFERROR(((VLOOKUP(A3032,'Interest Rates-10yr'!$A$9:$C$15239,2,FALSE))-B3032),C3031)</f>
        <v>-0.83000000000000007</v>
      </c>
      <c r="D3032" s="98">
        <f>AVERAGE(C$10:C3032)</f>
        <v>0.21125702944095379</v>
      </c>
      <c r="E3032" s="2"/>
      <c r="G3032" s="23"/>
    </row>
    <row r="3033" spans="1:7" customFormat="1">
      <c r="A3033" s="4">
        <v>25671</v>
      </c>
      <c r="B3033">
        <v>8.25</v>
      </c>
      <c r="C3033">
        <f>IFERROR(((VLOOKUP(A3033,'Interest Rates-10yr'!$A$9:$C$15239,2,FALSE))-B3033),C3032)</f>
        <v>-1.0499999999999998</v>
      </c>
      <c r="D3033" s="98">
        <f>AVERAGE(C$10:C3033)</f>
        <v>0.21083994708994819</v>
      </c>
      <c r="E3033" s="2"/>
      <c r="G3033" s="23"/>
    </row>
    <row r="3034" spans="1:7" customFormat="1">
      <c r="A3034" s="4">
        <v>25672</v>
      </c>
      <c r="B3034">
        <v>8.25</v>
      </c>
      <c r="C3034">
        <f>IFERROR(((VLOOKUP(A3034,'Interest Rates-10yr'!$A$9:$C$15239,2,FALSE))-B3034),C3033)</f>
        <v>-1.0300000000000002</v>
      </c>
      <c r="D3034" s="98">
        <f>AVERAGE(C$10:C3034)</f>
        <v>0.2104297520661168</v>
      </c>
      <c r="E3034" s="2"/>
      <c r="G3034" s="23"/>
    </row>
    <row r="3035" spans="1:7" customFormat="1">
      <c r="A3035" s="4">
        <v>25673</v>
      </c>
      <c r="B3035">
        <v>8</v>
      </c>
      <c r="C3035">
        <f>IFERROR(((VLOOKUP(A3035,'Interest Rates-10yr'!$A$9:$C$15239,2,FALSE))-B3035),C3034)</f>
        <v>-0.73000000000000043</v>
      </c>
      <c r="D3035" s="98">
        <f>AVERAGE(C$10:C3035)</f>
        <v>0.21011896893589008</v>
      </c>
      <c r="E3035" s="2"/>
      <c r="G3035" s="23"/>
    </row>
    <row r="3036" spans="1:7" customFormat="1">
      <c r="A3036" s="4">
        <v>25674</v>
      </c>
      <c r="B3036">
        <v>8.5</v>
      </c>
      <c r="C3036">
        <f>IFERROR(((VLOOKUP(A3036,'Interest Rates-10yr'!$A$9:$C$15239,2,FALSE))-B3036),C3035)</f>
        <v>-1.1600000000000001</v>
      </c>
      <c r="D3036" s="98">
        <f>AVERAGE(C$10:C3036)</f>
        <v>0.20966633630657527</v>
      </c>
      <c r="E3036" s="2"/>
      <c r="G3036" s="23"/>
    </row>
    <row r="3037" spans="1:7" customFormat="1">
      <c r="A3037" s="4">
        <v>25675</v>
      </c>
      <c r="B3037">
        <v>8.25</v>
      </c>
      <c r="C3037">
        <f>IFERROR(((VLOOKUP(A3037,'Interest Rates-10yr'!$A$9:$C$15239,2,FALSE))-B3037),C3036)</f>
        <v>-0.84999999999999964</v>
      </c>
      <c r="D3037" s="98">
        <f>AVERAGE(C$10:C3037)</f>
        <v>0.20931638044914247</v>
      </c>
      <c r="E3037" s="2"/>
      <c r="G3037" s="23"/>
    </row>
    <row r="3038" spans="1:7" customFormat="1">
      <c r="A3038" s="4">
        <v>25676</v>
      </c>
      <c r="B3038">
        <v>8.25</v>
      </c>
      <c r="C3038">
        <f>IFERROR(((VLOOKUP(A3038,'Interest Rates-10yr'!$A$9:$C$15239,2,FALSE))-B3038),C3037)</f>
        <v>-0.84999999999999964</v>
      </c>
      <c r="D3038" s="98">
        <f>AVERAGE(C$10:C3038)</f>
        <v>0.20896665566193573</v>
      </c>
      <c r="E3038" s="2"/>
      <c r="G3038" s="23"/>
    </row>
    <row r="3039" spans="1:7" customFormat="1">
      <c r="A3039" s="4">
        <v>25677</v>
      </c>
      <c r="B3039">
        <v>8.25</v>
      </c>
      <c r="C3039">
        <f>IFERROR(((VLOOKUP(A3039,'Interest Rates-10yr'!$A$9:$C$15239,2,FALSE))-B3039),C3038)</f>
        <v>-0.84999999999999964</v>
      </c>
      <c r="D3039" s="98">
        <f>AVERAGE(C$10:C3039)</f>
        <v>0.2086171617161727</v>
      </c>
      <c r="E3039" s="2"/>
      <c r="G3039" s="23"/>
    </row>
    <row r="3040" spans="1:7" customFormat="1">
      <c r="A3040" s="4">
        <v>25678</v>
      </c>
      <c r="B3040">
        <v>7.75</v>
      </c>
      <c r="C3040">
        <f>IFERROR(((VLOOKUP(A3040,'Interest Rates-10yr'!$A$9:$C$15239,2,FALSE))-B3040),C3039)</f>
        <v>-0.30999999999999961</v>
      </c>
      <c r="D3040" s="98">
        <f>AVERAGE(C$10:C3040)</f>
        <v>0.20844605740679756</v>
      </c>
      <c r="E3040" s="2"/>
      <c r="G3040" s="23"/>
    </row>
    <row r="3041" spans="1:7" customFormat="1">
      <c r="A3041" s="4">
        <v>25679</v>
      </c>
      <c r="B3041">
        <v>8</v>
      </c>
      <c r="C3041">
        <f>IFERROR(((VLOOKUP(A3041,'Interest Rates-10yr'!$A$9:$C$15239,2,FALSE))-B3041),C3040)</f>
        <v>-0.5</v>
      </c>
      <c r="D3041" s="98">
        <f>AVERAGE(C$10:C3041)</f>
        <v>0.20821240105541008</v>
      </c>
      <c r="E3041" s="2"/>
      <c r="G3041" s="23"/>
    </row>
    <row r="3042" spans="1:7" customFormat="1">
      <c r="A3042" s="4">
        <v>25680</v>
      </c>
      <c r="B3042">
        <v>8.5</v>
      </c>
      <c r="C3042">
        <f>IFERROR(((VLOOKUP(A3042,'Interest Rates-10yr'!$A$9:$C$15239,2,FALSE))-B3042),C3041)</f>
        <v>-0.88999999999999968</v>
      </c>
      <c r="D3042" s="98">
        <f>AVERAGE(C$10:C3042)</f>
        <v>0.20785031322123421</v>
      </c>
      <c r="E3042" s="2"/>
      <c r="G3042" s="23"/>
    </row>
    <row r="3043" spans="1:7" customFormat="1">
      <c r="A3043" s="4">
        <v>25681</v>
      </c>
      <c r="B3043">
        <v>8.5</v>
      </c>
      <c r="C3043">
        <f>IFERROR(((VLOOKUP(A3043,'Interest Rates-10yr'!$A$9:$C$15239,2,FALSE))-B3043),C3042)</f>
        <v>-0.86000000000000032</v>
      </c>
      <c r="D3043" s="98">
        <f>AVERAGE(C$10:C3043)</f>
        <v>0.20749835201054825</v>
      </c>
      <c r="E3043" s="2"/>
      <c r="G3043" s="23"/>
    </row>
    <row r="3044" spans="1:7" customFormat="1">
      <c r="A3044" s="4">
        <v>25682</v>
      </c>
      <c r="B3044">
        <v>8.5</v>
      </c>
      <c r="C3044">
        <f>IFERROR(((VLOOKUP(A3044,'Interest Rates-10yr'!$A$9:$C$15239,2,FALSE))-B3044),C3043)</f>
        <v>-0.78000000000000025</v>
      </c>
      <c r="D3044" s="98">
        <f>AVERAGE(C$10:C3044)</f>
        <v>0.20717298187809008</v>
      </c>
      <c r="E3044" s="2"/>
      <c r="G3044" s="23"/>
    </row>
    <row r="3045" spans="1:7" customFormat="1">
      <c r="A3045" s="4">
        <v>25683</v>
      </c>
      <c r="B3045">
        <v>8.5</v>
      </c>
      <c r="C3045">
        <f>IFERROR(((VLOOKUP(A3045,'Interest Rates-10yr'!$A$9:$C$15239,2,FALSE))-B3045),C3044)</f>
        <v>-0.78000000000000025</v>
      </c>
      <c r="D3045" s="98">
        <f>AVERAGE(C$10:C3045)</f>
        <v>0.20684782608695765</v>
      </c>
      <c r="E3045" s="2"/>
      <c r="G3045" s="23"/>
    </row>
    <row r="3046" spans="1:7" customFormat="1">
      <c r="A3046" s="4">
        <v>25684</v>
      </c>
      <c r="B3046">
        <v>8.5</v>
      </c>
      <c r="C3046">
        <f>IFERROR(((VLOOKUP(A3046,'Interest Rates-10yr'!$A$9:$C$15239,2,FALSE))-B3046),C3045)</f>
        <v>-0.78000000000000025</v>
      </c>
      <c r="D3046" s="98">
        <f>AVERAGE(C$10:C3046)</f>
        <v>0.20652288442542097</v>
      </c>
      <c r="E3046" s="2"/>
      <c r="G3046" s="23"/>
    </row>
    <row r="3047" spans="1:7" customFormat="1">
      <c r="A3047" s="4">
        <v>25685</v>
      </c>
      <c r="B3047">
        <v>8.3800000000000008</v>
      </c>
      <c r="C3047">
        <f>IFERROR(((VLOOKUP(A3047,'Interest Rates-10yr'!$A$9:$C$15239,2,FALSE))-B3047),C3046)</f>
        <v>-0.64000000000000057</v>
      </c>
      <c r="D3047" s="98">
        <f>AVERAGE(C$10:C3047)</f>
        <v>0.20624423963133753</v>
      </c>
      <c r="E3047" s="2"/>
      <c r="G3047" s="23"/>
    </row>
    <row r="3048" spans="1:7" customFormat="1">
      <c r="A3048" s="4">
        <v>25686</v>
      </c>
      <c r="B3048">
        <v>8.25</v>
      </c>
      <c r="C3048">
        <f>IFERROR(((VLOOKUP(A3048,'Interest Rates-10yr'!$A$9:$C$15239,2,FALSE))-B3048),C3047)</f>
        <v>-0.45999999999999996</v>
      </c>
      <c r="D3048" s="98">
        <f>AVERAGE(C$10:C3048)</f>
        <v>0.20602500822639139</v>
      </c>
      <c r="E3048" s="2"/>
      <c r="G3048" s="23"/>
    </row>
    <row r="3049" spans="1:7" customFormat="1">
      <c r="A3049" s="4">
        <v>25687</v>
      </c>
      <c r="B3049">
        <v>8.3800000000000008</v>
      </c>
      <c r="C3049">
        <f>IFERROR(((VLOOKUP(A3049,'Interest Rates-10yr'!$A$9:$C$15239,2,FALSE))-B3049),C3048)</f>
        <v>-0.60000000000000053</v>
      </c>
      <c r="D3049" s="98">
        <f>AVERAGE(C$10:C3049)</f>
        <v>0.20575986842105376</v>
      </c>
      <c r="E3049" s="2"/>
      <c r="G3049" s="23"/>
    </row>
    <row r="3050" spans="1:7" customFormat="1">
      <c r="A3050" s="4">
        <v>25688</v>
      </c>
      <c r="B3050">
        <v>8.5</v>
      </c>
      <c r="C3050">
        <f>IFERROR(((VLOOKUP(A3050,'Interest Rates-10yr'!$A$9:$C$15239,2,FALSE))-B3050),C3049)</f>
        <v>-0.67999999999999972</v>
      </c>
      <c r="D3050" s="98">
        <f>AVERAGE(C$10:C3050)</f>
        <v>0.20546859585662725</v>
      </c>
      <c r="E3050" s="2"/>
      <c r="G3050" s="23"/>
    </row>
    <row r="3051" spans="1:7" customFormat="1">
      <c r="A3051" s="4">
        <v>25689</v>
      </c>
      <c r="B3051">
        <v>8.6300000000000008</v>
      </c>
      <c r="C3051">
        <f>IFERROR(((VLOOKUP(A3051,'Interest Rates-10yr'!$A$9:$C$15239,2,FALSE))-B3051),C3050)</f>
        <v>-0.78000000000000114</v>
      </c>
      <c r="D3051" s="98">
        <f>AVERAGE(C$10:C3051)</f>
        <v>0.20514464168310437</v>
      </c>
      <c r="E3051" s="2"/>
      <c r="G3051" s="23"/>
    </row>
    <row r="3052" spans="1:7" customFormat="1">
      <c r="A3052" s="4">
        <v>25690</v>
      </c>
      <c r="B3052">
        <v>8.6300000000000008</v>
      </c>
      <c r="C3052">
        <f>IFERROR(((VLOOKUP(A3052,'Interest Rates-10yr'!$A$9:$C$15239,2,FALSE))-B3052),C3051)</f>
        <v>-0.78000000000000114</v>
      </c>
      <c r="D3052" s="98">
        <f>AVERAGE(C$10:C3052)</f>
        <v>0.20482090042721116</v>
      </c>
      <c r="E3052" s="2"/>
      <c r="G3052" s="23"/>
    </row>
    <row r="3053" spans="1:7" customFormat="1">
      <c r="A3053" s="4">
        <v>25691</v>
      </c>
      <c r="B3053">
        <v>8.6300000000000008</v>
      </c>
      <c r="C3053">
        <f>IFERROR(((VLOOKUP(A3053,'Interest Rates-10yr'!$A$9:$C$15239,2,FALSE))-B3053),C3052)</f>
        <v>-0.78000000000000114</v>
      </c>
      <c r="D3053" s="98">
        <f>AVERAGE(C$10:C3053)</f>
        <v>0.2044973718791076</v>
      </c>
      <c r="E3053" s="2"/>
      <c r="G3053" s="23"/>
    </row>
    <row r="3054" spans="1:7" customFormat="1">
      <c r="A3054" s="4">
        <v>25692</v>
      </c>
      <c r="B3054">
        <v>8.5</v>
      </c>
      <c r="C3054">
        <f>IFERROR(((VLOOKUP(A3054,'Interest Rates-10yr'!$A$9:$C$15239,2,FALSE))-B3054),C3053)</f>
        <v>-0.55999999999999961</v>
      </c>
      <c r="D3054" s="98">
        <f>AVERAGE(C$10:C3054)</f>
        <v>0.20424630541872038</v>
      </c>
      <c r="E3054" s="2"/>
      <c r="G3054" s="23"/>
    </row>
    <row r="3055" spans="1:7" customFormat="1">
      <c r="A3055" s="4">
        <v>25693</v>
      </c>
      <c r="B3055">
        <v>8.6300000000000008</v>
      </c>
      <c r="C3055">
        <f>IFERROR(((VLOOKUP(A3055,'Interest Rates-10yr'!$A$9:$C$15239,2,FALSE))-B3055),C3054)</f>
        <v>-0.71000000000000085</v>
      </c>
      <c r="D3055" s="98">
        <f>AVERAGE(C$10:C3055)</f>
        <v>0.20394615889691514</v>
      </c>
      <c r="E3055" s="2"/>
      <c r="G3055" s="23"/>
    </row>
    <row r="3056" spans="1:7" customFormat="1">
      <c r="A3056" s="4">
        <v>25694</v>
      </c>
      <c r="B3056">
        <v>7.75</v>
      </c>
      <c r="C3056">
        <f>IFERROR(((VLOOKUP(A3056,'Interest Rates-10yr'!$A$9:$C$15239,2,FALSE))-B3056),C3055)</f>
        <v>0.11000000000000032</v>
      </c>
      <c r="D3056" s="98">
        <f>AVERAGE(C$10:C3056)</f>
        <v>0.20391532655070679</v>
      </c>
      <c r="E3056" s="2"/>
      <c r="G3056" s="23"/>
    </row>
    <row r="3057" spans="1:7" customFormat="1">
      <c r="A3057" s="4">
        <v>25695</v>
      </c>
      <c r="B3057">
        <v>8.25</v>
      </c>
      <c r="C3057">
        <f>IFERROR(((VLOOKUP(A3057,'Interest Rates-10yr'!$A$9:$C$15239,2,FALSE))-B3057),C3056)</f>
        <v>-0.42999999999999972</v>
      </c>
      <c r="D3057" s="98">
        <f>AVERAGE(C$10:C3057)</f>
        <v>0.20370734908136601</v>
      </c>
      <c r="E3057" s="2"/>
      <c r="G3057" s="23"/>
    </row>
    <row r="3058" spans="1:7" customFormat="1">
      <c r="A3058" s="4">
        <v>25696</v>
      </c>
      <c r="B3058">
        <v>8.1300000000000008</v>
      </c>
      <c r="C3058">
        <f>IFERROR(((VLOOKUP(A3058,'Interest Rates-10yr'!$A$9:$C$15239,2,FALSE))-B3058),C3057)</f>
        <v>-0.35000000000000053</v>
      </c>
      <c r="D3058" s="98">
        <f>AVERAGE(C$10:C3058)</f>
        <v>0.20352574614627864</v>
      </c>
      <c r="E3058" s="2"/>
      <c r="G3058" s="23"/>
    </row>
    <row r="3059" spans="1:7" customFormat="1">
      <c r="A3059" s="4">
        <v>25697</v>
      </c>
      <c r="B3059">
        <v>8.1300000000000008</v>
      </c>
      <c r="C3059">
        <f>IFERROR(((VLOOKUP(A3059,'Interest Rates-10yr'!$A$9:$C$15239,2,FALSE))-B3059),C3058)</f>
        <v>-0.35000000000000053</v>
      </c>
      <c r="D3059" s="98">
        <f>AVERAGE(C$10:C3059)</f>
        <v>0.20334426229508315</v>
      </c>
      <c r="E3059" s="2"/>
      <c r="G3059" s="23"/>
    </row>
    <row r="3060" spans="1:7" customFormat="1">
      <c r="A3060" s="4">
        <v>25698</v>
      </c>
      <c r="B3060">
        <v>8.1300000000000008</v>
      </c>
      <c r="C3060">
        <f>IFERROR(((VLOOKUP(A3060,'Interest Rates-10yr'!$A$9:$C$15239,2,FALSE))-B3060),C3059)</f>
        <v>-0.35000000000000053</v>
      </c>
      <c r="D3060" s="98">
        <f>AVERAGE(C$10:C3060)</f>
        <v>0.20316289741068619</v>
      </c>
      <c r="E3060" s="2"/>
      <c r="G3060" s="23"/>
    </row>
    <row r="3061" spans="1:7" customFormat="1">
      <c r="A3061" s="4">
        <v>25699</v>
      </c>
      <c r="B3061">
        <v>8</v>
      </c>
      <c r="C3061">
        <f>IFERROR(((VLOOKUP(A3061,'Interest Rates-10yr'!$A$9:$C$15239,2,FALSE))-B3061),C3060)</f>
        <v>-0.17999999999999972</v>
      </c>
      <c r="D3061" s="98">
        <f>AVERAGE(C$10:C3061)</f>
        <v>0.20303735255570235</v>
      </c>
      <c r="E3061" s="2"/>
      <c r="G3061" s="23"/>
    </row>
    <row r="3062" spans="1:7" customFormat="1">
      <c r="A3062" s="4">
        <v>25700</v>
      </c>
      <c r="B3062">
        <v>7.88</v>
      </c>
      <c r="C3062">
        <f>IFERROR(((VLOOKUP(A3062,'Interest Rates-10yr'!$A$9:$C$15239,2,FALSE))-B3062),C3061)</f>
        <v>-4.0000000000000036E-2</v>
      </c>
      <c r="D3062" s="98">
        <f>AVERAGE(C$10:C3062)</f>
        <v>0.20295774647887443</v>
      </c>
      <c r="E3062" s="2"/>
      <c r="G3062" s="23"/>
    </row>
    <row r="3063" spans="1:7" customFormat="1">
      <c r="A3063" s="4">
        <v>25701</v>
      </c>
      <c r="B3063">
        <v>7.25</v>
      </c>
      <c r="C3063">
        <f>IFERROR(((VLOOKUP(A3063,'Interest Rates-10yr'!$A$9:$C$15239,2,FALSE))-B3063),C3062)</f>
        <v>0.59999999999999964</v>
      </c>
      <c r="D3063" s="98">
        <f>AVERAGE(C$10:C3063)</f>
        <v>0.20308775376555457</v>
      </c>
      <c r="E3063" s="2"/>
      <c r="G3063" s="23"/>
    </row>
    <row r="3064" spans="1:7" customFormat="1">
      <c r="A3064" s="4">
        <v>25702</v>
      </c>
      <c r="B3064">
        <v>8.25</v>
      </c>
      <c r="C3064">
        <f>IFERROR(((VLOOKUP(A3064,'Interest Rates-10yr'!$A$9:$C$15239,2,FALSE))-B3064),C3063)</f>
        <v>-0.38999999999999968</v>
      </c>
      <c r="D3064" s="98">
        <f>AVERAGE(C$10:C3064)</f>
        <v>0.20289361702127778</v>
      </c>
      <c r="E3064" s="2"/>
      <c r="G3064" s="23"/>
    </row>
    <row r="3065" spans="1:7" customFormat="1">
      <c r="A3065" s="4">
        <v>25703</v>
      </c>
      <c r="B3065">
        <v>8.1300000000000008</v>
      </c>
      <c r="C3065">
        <f>IFERROR(((VLOOKUP(A3065,'Interest Rates-10yr'!$A$9:$C$15239,2,FALSE))-B3065),C3064)</f>
        <v>-0.30000000000000071</v>
      </c>
      <c r="D3065" s="98">
        <f>AVERAGE(C$10:C3065)</f>
        <v>0.20272905759162424</v>
      </c>
      <c r="E3065" s="2"/>
      <c r="G3065" s="23"/>
    </row>
    <row r="3066" spans="1:7" customFormat="1">
      <c r="A3066" s="4">
        <v>25704</v>
      </c>
      <c r="B3066">
        <v>8.1300000000000008</v>
      </c>
      <c r="C3066">
        <f>IFERROR(((VLOOKUP(A3066,'Interest Rates-10yr'!$A$9:$C$15239,2,FALSE))-B3066),C3065)</f>
        <v>-0.30000000000000071</v>
      </c>
      <c r="D3066" s="98">
        <f>AVERAGE(C$10:C3066)</f>
        <v>0.20256460582270322</v>
      </c>
      <c r="E3066" s="2"/>
      <c r="G3066" s="23"/>
    </row>
    <row r="3067" spans="1:7" customFormat="1">
      <c r="A3067" s="4">
        <v>25705</v>
      </c>
      <c r="B3067">
        <v>8.1300000000000008</v>
      </c>
      <c r="C3067">
        <f>IFERROR(((VLOOKUP(A3067,'Interest Rates-10yr'!$A$9:$C$15239,2,FALSE))-B3067),C3066)</f>
        <v>-0.30000000000000071</v>
      </c>
      <c r="D3067" s="98">
        <f>AVERAGE(C$10:C3067)</f>
        <v>0.20240026160889596</v>
      </c>
      <c r="E3067" s="2"/>
      <c r="G3067" s="23"/>
    </row>
    <row r="3068" spans="1:7" customFormat="1">
      <c r="A3068" s="4">
        <v>25706</v>
      </c>
      <c r="B3068">
        <v>8</v>
      </c>
      <c r="C3068">
        <f>IFERROR(((VLOOKUP(A3068,'Interest Rates-10yr'!$A$9:$C$15239,2,FALSE))-B3068),C3067)</f>
        <v>-0.20000000000000018</v>
      </c>
      <c r="D3068" s="98">
        <f>AVERAGE(C$10:C3068)</f>
        <v>0.20226871526642817</v>
      </c>
      <c r="E3068" s="2"/>
      <c r="G3068" s="23"/>
    </row>
    <row r="3069" spans="1:7" customFormat="1">
      <c r="A3069" s="4">
        <v>25707</v>
      </c>
      <c r="B3069">
        <v>7.5</v>
      </c>
      <c r="C3069">
        <f>IFERROR(((VLOOKUP(A3069,'Interest Rates-10yr'!$A$9:$C$15239,2,FALSE))-B3069),C3068)</f>
        <v>0.29999999999999982</v>
      </c>
      <c r="D3069" s="98">
        <f>AVERAGE(C$10:C3069)</f>
        <v>0.20230065359477245</v>
      </c>
      <c r="E3069" s="2"/>
      <c r="G3069" s="23"/>
    </row>
    <row r="3070" spans="1:7" customFormat="1">
      <c r="A3070" s="4">
        <v>25708</v>
      </c>
      <c r="B3070">
        <v>6.75</v>
      </c>
      <c r="C3070">
        <f>IFERROR(((VLOOKUP(A3070,'Interest Rates-10yr'!$A$9:$C$15239,2,FALSE))-B3070),C3069)</f>
        <v>1.0999999999999996</v>
      </c>
      <c r="D3070" s="98">
        <f>AVERAGE(C$10:C3070)</f>
        <v>0.20259392355439521</v>
      </c>
      <c r="E3070" s="2"/>
      <c r="G3070" s="23"/>
    </row>
    <row r="3071" spans="1:7" customFormat="1">
      <c r="A3071" s="4">
        <v>25709</v>
      </c>
      <c r="B3071">
        <v>8</v>
      </c>
      <c r="C3071">
        <f>IFERROR(((VLOOKUP(A3071,'Interest Rates-10yr'!$A$9:$C$15239,2,FALSE))-B3071),C3070)</f>
        <v>-9.9999999999999645E-2</v>
      </c>
      <c r="D3071" s="98">
        <f>AVERAGE(C$10:C3071)</f>
        <v>0.20249510124102016</v>
      </c>
      <c r="E3071" s="2"/>
      <c r="G3071" s="23"/>
    </row>
    <row r="3072" spans="1:7" customFormat="1">
      <c r="A3072" s="4">
        <v>25710</v>
      </c>
      <c r="B3072">
        <v>7.88</v>
      </c>
      <c r="C3072">
        <f>IFERROR(((VLOOKUP(A3072,'Interest Rates-10yr'!$A$9:$C$15239,2,FALSE))-B3072),C3071)</f>
        <v>0.11000000000000032</v>
      </c>
      <c r="D3072" s="98">
        <f>AVERAGE(C$10:C3072)</f>
        <v>0.20246490368919481</v>
      </c>
      <c r="E3072" s="2"/>
      <c r="G3072" s="23"/>
    </row>
    <row r="3073" spans="1:7" customFormat="1">
      <c r="A3073" s="4">
        <v>25711</v>
      </c>
      <c r="B3073">
        <v>7.88</v>
      </c>
      <c r="C3073">
        <f>IFERROR(((VLOOKUP(A3073,'Interest Rates-10yr'!$A$9:$C$15239,2,FALSE))-B3073),C3072)</f>
        <v>0.11000000000000032</v>
      </c>
      <c r="D3073" s="98">
        <f>AVERAGE(C$10:C3073)</f>
        <v>0.2024347258485652</v>
      </c>
      <c r="E3073" s="2"/>
      <c r="G3073" s="23"/>
    </row>
    <row r="3074" spans="1:7" customFormat="1">
      <c r="A3074" s="4">
        <v>25712</v>
      </c>
      <c r="B3074">
        <v>7.88</v>
      </c>
      <c r="C3074">
        <f>IFERROR(((VLOOKUP(A3074,'Interest Rates-10yr'!$A$9:$C$15239,2,FALSE))-B3074),C3073)</f>
        <v>0.11000000000000032</v>
      </c>
      <c r="D3074" s="98">
        <f>AVERAGE(C$10:C3074)</f>
        <v>0.20240456769983808</v>
      </c>
      <c r="E3074" s="2"/>
      <c r="G3074" s="23"/>
    </row>
    <row r="3075" spans="1:7" customFormat="1">
      <c r="A3075" s="4">
        <v>25713</v>
      </c>
      <c r="B3075">
        <v>7.88</v>
      </c>
      <c r="C3075">
        <f>IFERROR(((VLOOKUP(A3075,'Interest Rates-10yr'!$A$9:$C$15239,2,FALSE))-B3075),C3074)</f>
        <v>0.27000000000000046</v>
      </c>
      <c r="D3075" s="98">
        <f>AVERAGE(C$10:C3075)</f>
        <v>0.20242661448141022</v>
      </c>
      <c r="E3075" s="2"/>
      <c r="G3075" s="23"/>
    </row>
    <row r="3076" spans="1:7" customFormat="1">
      <c r="A3076" s="4">
        <v>25714</v>
      </c>
      <c r="B3076">
        <v>7.25</v>
      </c>
      <c r="C3076">
        <f>IFERROR(((VLOOKUP(A3076,'Interest Rates-10yr'!$A$9:$C$15239,2,FALSE))-B3076),C3075)</f>
        <v>0.97000000000000064</v>
      </c>
      <c r="D3076" s="98">
        <f>AVERAGE(C$10:C3076)</f>
        <v>0.20267688294750694</v>
      </c>
      <c r="E3076" s="2"/>
      <c r="G3076" s="23"/>
    </row>
    <row r="3077" spans="1:7" customFormat="1">
      <c r="A3077" s="4">
        <v>25715</v>
      </c>
      <c r="B3077">
        <v>6.75</v>
      </c>
      <c r="C3077">
        <f>IFERROR(((VLOOKUP(A3077,'Interest Rates-10yr'!$A$9:$C$15239,2,FALSE))-B3077),C3076)</f>
        <v>1.2699999999999996</v>
      </c>
      <c r="D3077" s="98">
        <f>AVERAGE(C$10:C3077)</f>
        <v>0.20302477183833237</v>
      </c>
      <c r="E3077" s="2"/>
      <c r="G3077" s="23"/>
    </row>
    <row r="3078" spans="1:7" customFormat="1">
      <c r="A3078" s="4">
        <v>25716</v>
      </c>
      <c r="B3078">
        <v>7.75</v>
      </c>
      <c r="C3078">
        <f>IFERROR(((VLOOKUP(A3078,'Interest Rates-10yr'!$A$9:$C$15239,2,FALSE))-B3078),C3077)</f>
        <v>0.23000000000000043</v>
      </c>
      <c r="D3078" s="98">
        <f>AVERAGE(C$10:C3078)</f>
        <v>0.20303356142065943</v>
      </c>
      <c r="E3078" s="2"/>
      <c r="G3078" s="23"/>
    </row>
    <row r="3079" spans="1:7" customFormat="1">
      <c r="A3079" s="4">
        <v>25717</v>
      </c>
      <c r="B3079">
        <v>7.88</v>
      </c>
      <c r="C3079">
        <f>IFERROR(((VLOOKUP(A3079,'Interest Rates-10yr'!$A$9:$C$15239,2,FALSE))-B3079),C3078)</f>
        <v>7.0000000000000284E-2</v>
      </c>
      <c r="D3079" s="98">
        <f>AVERAGE(C$10:C3079)</f>
        <v>0.20299022801303057</v>
      </c>
      <c r="E3079" s="2"/>
      <c r="G3079" s="23"/>
    </row>
    <row r="3080" spans="1:7" customFormat="1">
      <c r="A3080" s="4">
        <v>25718</v>
      </c>
      <c r="B3080">
        <v>7.88</v>
      </c>
      <c r="C3080">
        <f>IFERROR(((VLOOKUP(A3080,'Interest Rates-10yr'!$A$9:$C$15239,2,FALSE))-B3080),C3079)</f>
        <v>7.0000000000000284E-2</v>
      </c>
      <c r="D3080" s="98">
        <f>AVERAGE(C$10:C3080)</f>
        <v>0.20294692282644217</v>
      </c>
      <c r="E3080" s="2"/>
      <c r="G3080" s="23"/>
    </row>
    <row r="3081" spans="1:7" customFormat="1">
      <c r="A3081" s="4">
        <v>25719</v>
      </c>
      <c r="B3081">
        <v>7.88</v>
      </c>
      <c r="C3081">
        <f>IFERROR(((VLOOKUP(A3081,'Interest Rates-10yr'!$A$9:$C$15239,2,FALSE))-B3081),C3080)</f>
        <v>7.0000000000000284E-2</v>
      </c>
      <c r="D3081" s="98">
        <f>AVERAGE(C$10:C3081)</f>
        <v>0.20290364583333462</v>
      </c>
      <c r="E3081" s="2"/>
      <c r="G3081" s="23"/>
    </row>
    <row r="3082" spans="1:7" customFormat="1">
      <c r="A3082" s="4">
        <v>25720</v>
      </c>
      <c r="B3082">
        <v>7.75</v>
      </c>
      <c r="C3082">
        <f>IFERROR(((VLOOKUP(A3082,'Interest Rates-10yr'!$A$9:$C$15239,2,FALSE))-B3082),C3081)</f>
        <v>8.9999999999999858E-2</v>
      </c>
      <c r="D3082" s="98">
        <f>AVERAGE(C$10:C3082)</f>
        <v>0.20286690530426421</v>
      </c>
      <c r="E3082" s="2"/>
      <c r="G3082" s="23"/>
    </row>
    <row r="3083" spans="1:7" customFormat="1">
      <c r="A3083" s="4">
        <v>25721</v>
      </c>
      <c r="B3083">
        <v>8</v>
      </c>
      <c r="C3083">
        <f>IFERROR(((VLOOKUP(A3083,'Interest Rates-10yr'!$A$9:$C$15239,2,FALSE))-B3083),C3082)</f>
        <v>-0.21999999999999975</v>
      </c>
      <c r="D3083" s="98">
        <f>AVERAGE(C$10:C3083)</f>
        <v>0.20272934287573321</v>
      </c>
      <c r="E3083" s="2"/>
      <c r="G3083" s="23"/>
    </row>
    <row r="3084" spans="1:7" customFormat="1">
      <c r="A3084" s="4">
        <v>25722</v>
      </c>
      <c r="B3084">
        <v>7.75</v>
      </c>
      <c r="C3084">
        <f>IFERROR(((VLOOKUP(A3084,'Interest Rates-10yr'!$A$9:$C$15239,2,FALSE))-B3084),C3083)</f>
        <v>9.9999999999997868E-3</v>
      </c>
      <c r="D3084" s="98">
        <f>AVERAGE(C$10:C3084)</f>
        <v>0.20266666666666794</v>
      </c>
      <c r="E3084" s="2"/>
      <c r="G3084" s="23"/>
    </row>
    <row r="3085" spans="1:7" customFormat="1">
      <c r="A3085" s="4">
        <v>25723</v>
      </c>
      <c r="B3085">
        <v>8</v>
      </c>
      <c r="C3085">
        <f>IFERROR(((VLOOKUP(A3085,'Interest Rates-10yr'!$A$9:$C$15239,2,FALSE))-B3085),C3084)</f>
        <v>-0.20000000000000018</v>
      </c>
      <c r="D3085" s="98">
        <f>AVERAGE(C$10:C3085)</f>
        <v>0.20253576072821972</v>
      </c>
      <c r="E3085" s="2"/>
      <c r="G3085" s="23"/>
    </row>
    <row r="3086" spans="1:7" customFormat="1">
      <c r="A3086" s="4">
        <v>25724</v>
      </c>
      <c r="B3086">
        <v>8</v>
      </c>
      <c r="C3086">
        <f>IFERROR(((VLOOKUP(A3086,'Interest Rates-10yr'!$A$9:$C$15239,2,FALSE))-B3086),C3085)</f>
        <v>-0.12000000000000011</v>
      </c>
      <c r="D3086" s="98">
        <f>AVERAGE(C$10:C3086)</f>
        <v>0.20243093922652058</v>
      </c>
      <c r="E3086" s="2"/>
      <c r="G3086" s="23"/>
    </row>
    <row r="3087" spans="1:7" customFormat="1">
      <c r="A3087" s="4">
        <v>25725</v>
      </c>
      <c r="B3087">
        <v>8</v>
      </c>
      <c r="C3087">
        <f>IFERROR(((VLOOKUP(A3087,'Interest Rates-10yr'!$A$9:$C$15239,2,FALSE))-B3087),C3086)</f>
        <v>-0.12000000000000011</v>
      </c>
      <c r="D3087" s="98">
        <f>AVERAGE(C$10:C3087)</f>
        <v>0.20232618583495901</v>
      </c>
      <c r="E3087" s="2"/>
      <c r="G3087" s="23"/>
    </row>
    <row r="3088" spans="1:7" customFormat="1">
      <c r="A3088" s="4">
        <v>25726</v>
      </c>
      <c r="B3088">
        <v>8</v>
      </c>
      <c r="C3088">
        <f>IFERROR(((VLOOKUP(A3088,'Interest Rates-10yr'!$A$9:$C$15239,2,FALSE))-B3088),C3087)</f>
        <v>-0.12000000000000011</v>
      </c>
      <c r="D3088" s="98">
        <f>AVERAGE(C$10:C3088)</f>
        <v>0.20222150048717241</v>
      </c>
      <c r="E3088" s="2"/>
      <c r="G3088" s="23"/>
    </row>
    <row r="3089" spans="1:7" customFormat="1">
      <c r="A3089" s="4">
        <v>25727</v>
      </c>
      <c r="B3089">
        <v>8</v>
      </c>
      <c r="C3089">
        <f>IFERROR(((VLOOKUP(A3089,'Interest Rates-10yr'!$A$9:$C$15239,2,FALSE))-B3089),C3088)</f>
        <v>-0.11000000000000032</v>
      </c>
      <c r="D3089" s="98">
        <f>AVERAGE(C$10:C3089)</f>
        <v>0.20212012987013112</v>
      </c>
      <c r="E3089" s="2"/>
      <c r="G3089" s="23"/>
    </row>
    <row r="3090" spans="1:7" customFormat="1">
      <c r="A3090" s="4">
        <v>25728</v>
      </c>
      <c r="B3090">
        <v>8.1300000000000008</v>
      </c>
      <c r="C3090">
        <f>IFERROR(((VLOOKUP(A3090,'Interest Rates-10yr'!$A$9:$C$15239,2,FALSE))-B3090),C3089)</f>
        <v>-0.25000000000000089</v>
      </c>
      <c r="D3090" s="98">
        <f>AVERAGE(C$10:C3090)</f>
        <v>0.20197338526452574</v>
      </c>
      <c r="E3090" s="2"/>
      <c r="G3090" s="23"/>
    </row>
    <row r="3091" spans="1:7" customFormat="1">
      <c r="A3091" s="4">
        <v>25729</v>
      </c>
      <c r="B3091">
        <v>7.75</v>
      </c>
      <c r="C3091">
        <f>IFERROR(((VLOOKUP(A3091,'Interest Rates-10yr'!$A$9:$C$15239,2,FALSE))-B3091),C3090)</f>
        <v>0.12000000000000011</v>
      </c>
      <c r="D3091" s="98">
        <f>AVERAGE(C$10:C3091)</f>
        <v>0.20194678780013103</v>
      </c>
      <c r="E3091" s="2"/>
      <c r="G3091" s="23"/>
    </row>
    <row r="3092" spans="1:7" customFormat="1">
      <c r="A3092" s="4">
        <v>25730</v>
      </c>
      <c r="B3092">
        <v>8</v>
      </c>
      <c r="C3092">
        <f>IFERROR(((VLOOKUP(A3092,'Interest Rates-10yr'!$A$9:$C$15239,2,FALSE))-B3092),C3091)</f>
        <v>-8.0000000000000071E-2</v>
      </c>
      <c r="D3092" s="98">
        <f>AVERAGE(C$10:C3092)</f>
        <v>0.20185533571197009</v>
      </c>
      <c r="E3092" s="2"/>
      <c r="G3092" s="23"/>
    </row>
    <row r="3093" spans="1:7" customFormat="1">
      <c r="A3093" s="4">
        <v>25731</v>
      </c>
      <c r="B3093">
        <v>8</v>
      </c>
      <c r="C3093">
        <f>IFERROR(((VLOOKUP(A3093,'Interest Rates-10yr'!$A$9:$C$15239,2,FALSE))-B3093),C3092)</f>
        <v>-1.9999999999999574E-2</v>
      </c>
      <c r="D3093" s="98">
        <f>AVERAGE(C$10:C3093)</f>
        <v>0.20178339818417762</v>
      </c>
      <c r="E3093" s="2"/>
      <c r="G3093" s="23"/>
    </row>
    <row r="3094" spans="1:7" customFormat="1">
      <c r="A3094" s="4">
        <v>25732</v>
      </c>
      <c r="B3094">
        <v>8</v>
      </c>
      <c r="C3094">
        <f>IFERROR(((VLOOKUP(A3094,'Interest Rates-10yr'!$A$9:$C$15239,2,FALSE))-B3094),C3093)</f>
        <v>-1.9999999999999574E-2</v>
      </c>
      <c r="D3094" s="98">
        <f>AVERAGE(C$10:C3094)</f>
        <v>0.20171150729335618</v>
      </c>
      <c r="E3094" s="2"/>
      <c r="G3094" s="23"/>
    </row>
    <row r="3095" spans="1:7" customFormat="1">
      <c r="A3095" s="4">
        <v>25733</v>
      </c>
      <c r="B3095">
        <v>8</v>
      </c>
      <c r="C3095">
        <f>IFERROR(((VLOOKUP(A3095,'Interest Rates-10yr'!$A$9:$C$15239,2,FALSE))-B3095),C3094)</f>
        <v>-1.9999999999999574E-2</v>
      </c>
      <c r="D3095" s="98">
        <f>AVERAGE(C$10:C3095)</f>
        <v>0.20163966299416847</v>
      </c>
      <c r="E3095" s="2"/>
      <c r="G3095" s="23"/>
    </row>
    <row r="3096" spans="1:7" customFormat="1">
      <c r="A3096" s="4">
        <v>25734</v>
      </c>
      <c r="B3096">
        <v>8</v>
      </c>
      <c r="C3096">
        <f>IFERROR(((VLOOKUP(A3096,'Interest Rates-10yr'!$A$9:$C$15239,2,FALSE))-B3096),C3095)</f>
        <v>-1.9999999999999574E-2</v>
      </c>
      <c r="D3096" s="98">
        <f>AVERAGE(C$10:C3096)</f>
        <v>0.20156786524133588</v>
      </c>
      <c r="E3096" s="2"/>
      <c r="G3096" s="23"/>
    </row>
    <row r="3097" spans="1:7" customFormat="1">
      <c r="A3097" s="4">
        <v>25735</v>
      </c>
      <c r="B3097">
        <v>7.88</v>
      </c>
      <c r="C3097">
        <f>IFERROR(((VLOOKUP(A3097,'Interest Rates-10yr'!$A$9:$C$15239,2,FALSE))-B3097),C3096)</f>
        <v>-9.9999999999997868E-3</v>
      </c>
      <c r="D3097" s="98">
        <f>AVERAGE(C$10:C3097)</f>
        <v>0.20149935233160748</v>
      </c>
      <c r="E3097" s="2"/>
      <c r="G3097" s="23"/>
    </row>
    <row r="3098" spans="1:7" customFormat="1">
      <c r="A3098" s="4">
        <v>25736</v>
      </c>
      <c r="B3098">
        <v>6.75</v>
      </c>
      <c r="C3098">
        <f>IFERROR(((VLOOKUP(A3098,'Interest Rates-10yr'!$A$9:$C$15239,2,FALSE))-B3098),C3097)</f>
        <v>1.1500000000000004</v>
      </c>
      <c r="D3098" s="98">
        <f>AVERAGE(C$10:C3098)</f>
        <v>0.20180640984137385</v>
      </c>
      <c r="E3098" s="2"/>
      <c r="G3098" s="23"/>
    </row>
    <row r="3099" spans="1:7" customFormat="1">
      <c r="A3099" s="4">
        <v>25737</v>
      </c>
      <c r="B3099">
        <v>7.75</v>
      </c>
      <c r="C3099">
        <f>IFERROR(((VLOOKUP(A3099,'Interest Rates-10yr'!$A$9:$C$15239,2,FALSE))-B3099),C3098)</f>
        <v>0.15000000000000036</v>
      </c>
      <c r="D3099" s="98">
        <f>AVERAGE(C$10:C3099)</f>
        <v>0.20178964401294622</v>
      </c>
      <c r="E3099" s="2"/>
      <c r="G3099" s="23"/>
    </row>
    <row r="3100" spans="1:7" customFormat="1">
      <c r="A3100" s="4">
        <v>25738</v>
      </c>
      <c r="B3100">
        <v>7.5</v>
      </c>
      <c r="C3100">
        <f>IFERROR(((VLOOKUP(A3100,'Interest Rates-10yr'!$A$9:$C$15239,2,FALSE))-B3100),C3099)</f>
        <v>0.40000000000000036</v>
      </c>
      <c r="D3100" s="98">
        <f>AVERAGE(C$10:C3100)</f>
        <v>0.20185376900679516</v>
      </c>
      <c r="E3100" s="2"/>
      <c r="G3100" s="23"/>
    </row>
    <row r="3101" spans="1:7" customFormat="1">
      <c r="A3101" s="4">
        <v>25739</v>
      </c>
      <c r="B3101">
        <v>7.5</v>
      </c>
      <c r="C3101">
        <f>IFERROR(((VLOOKUP(A3101,'Interest Rates-10yr'!$A$9:$C$15239,2,FALSE))-B3101),C3100)</f>
        <v>0.40000000000000036</v>
      </c>
      <c r="D3101" s="98">
        <f>AVERAGE(C$10:C3101)</f>
        <v>0.2019178525226403</v>
      </c>
      <c r="E3101" s="2"/>
      <c r="G3101" s="23"/>
    </row>
    <row r="3102" spans="1:7" customFormat="1">
      <c r="A3102" s="4">
        <v>25740</v>
      </c>
      <c r="B3102">
        <v>7.5</v>
      </c>
      <c r="C3102">
        <f>IFERROR(((VLOOKUP(A3102,'Interest Rates-10yr'!$A$9:$C$15239,2,FALSE))-B3102),C3101)</f>
        <v>0.40000000000000036</v>
      </c>
      <c r="D3102" s="98">
        <f>AVERAGE(C$10:C3102)</f>
        <v>0.2019818946007125</v>
      </c>
      <c r="E3102" s="2"/>
      <c r="G3102" s="23"/>
    </row>
    <row r="3103" spans="1:7" customFormat="1">
      <c r="A3103" s="4">
        <v>25741</v>
      </c>
      <c r="B3103">
        <v>7.75</v>
      </c>
      <c r="C3103">
        <f>IFERROR(((VLOOKUP(A3103,'Interest Rates-10yr'!$A$9:$C$15239,2,FALSE))-B3103),C3102)</f>
        <v>0.11000000000000032</v>
      </c>
      <c r="D3103" s="98">
        <f>AVERAGE(C$10:C3103)</f>
        <v>0.20195216548157846</v>
      </c>
      <c r="E3103" s="2"/>
      <c r="G3103" s="23"/>
    </row>
    <row r="3104" spans="1:7" customFormat="1">
      <c r="A3104" s="4">
        <v>25742</v>
      </c>
      <c r="B3104">
        <v>7</v>
      </c>
      <c r="C3104">
        <f>IFERROR(((VLOOKUP(A3104,'Interest Rates-10yr'!$A$9:$C$15239,2,FALSE))-B3104),C3103)</f>
        <v>0.79</v>
      </c>
      <c r="D3104" s="98">
        <f>AVERAGE(C$10:C3104)</f>
        <v>0.20214216478190752</v>
      </c>
      <c r="E3104" s="2"/>
      <c r="G3104" s="23"/>
    </row>
    <row r="3105" spans="1:7" customFormat="1">
      <c r="A3105" s="4">
        <v>25743</v>
      </c>
      <c r="B3105">
        <v>5.5</v>
      </c>
      <c r="C3105">
        <f>IFERROR(((VLOOKUP(A3105,'Interest Rates-10yr'!$A$9:$C$15239,2,FALSE))-B3105),C3104)</f>
        <v>2.2400000000000002</v>
      </c>
      <c r="D3105" s="98">
        <f>AVERAGE(C$10:C3105)</f>
        <v>0.20280038759690044</v>
      </c>
      <c r="E3105" s="2"/>
      <c r="G3105" s="23"/>
    </row>
    <row r="3106" spans="1:7" customFormat="1">
      <c r="A3106" s="4">
        <v>25744</v>
      </c>
      <c r="B3106">
        <v>7.75</v>
      </c>
      <c r="C3106">
        <f>IFERROR(((VLOOKUP(A3106,'Interest Rates-10yr'!$A$9:$C$15239,2,FALSE))-B3106),C3105)</f>
        <v>9.9999999999997868E-3</v>
      </c>
      <c r="D3106" s="98">
        <f>AVERAGE(C$10:C3106)</f>
        <v>0.20273813367775387</v>
      </c>
      <c r="E3106" s="2"/>
      <c r="G3106" s="23"/>
    </row>
    <row r="3107" spans="1:7" customFormat="1">
      <c r="A3107" s="4">
        <v>25745</v>
      </c>
      <c r="B3107">
        <v>7.63</v>
      </c>
      <c r="C3107">
        <f>IFERROR(((VLOOKUP(A3107,'Interest Rates-10yr'!$A$9:$C$15239,2,FALSE))-B3107),C3106)</f>
        <v>0.15000000000000036</v>
      </c>
      <c r="D3107" s="98">
        <f>AVERAGE(C$10:C3107)</f>
        <v>0.20272111039380367</v>
      </c>
      <c r="E3107" s="2"/>
      <c r="G3107" s="23"/>
    </row>
    <row r="3108" spans="1:7" customFormat="1">
      <c r="A3108" s="4">
        <v>25746</v>
      </c>
      <c r="B3108">
        <v>7.63</v>
      </c>
      <c r="C3108">
        <f>IFERROR(((VLOOKUP(A3108,'Interest Rates-10yr'!$A$9:$C$15239,2,FALSE))-B3108),C3107)</f>
        <v>0.15000000000000036</v>
      </c>
      <c r="D3108" s="98">
        <f>AVERAGE(C$10:C3108)</f>
        <v>0.20270409809616124</v>
      </c>
      <c r="E3108" s="2"/>
      <c r="G3108" s="23"/>
    </row>
    <row r="3109" spans="1:7" customFormat="1">
      <c r="A3109" s="4">
        <v>25747</v>
      </c>
      <c r="B3109">
        <v>7.63</v>
      </c>
      <c r="C3109">
        <f>IFERROR(((VLOOKUP(A3109,'Interest Rates-10yr'!$A$9:$C$15239,2,FALSE))-B3109),C3108)</f>
        <v>0.15000000000000036</v>
      </c>
      <c r="D3109" s="98">
        <f>AVERAGE(C$10:C3109)</f>
        <v>0.20268709677419475</v>
      </c>
      <c r="E3109" s="2"/>
      <c r="G3109" s="23"/>
    </row>
    <row r="3110" spans="1:7" customFormat="1">
      <c r="A3110" s="4">
        <v>25748</v>
      </c>
      <c r="B3110">
        <v>7.25</v>
      </c>
      <c r="C3110">
        <f>IFERROR(((VLOOKUP(A3110,'Interest Rates-10yr'!$A$9:$C$15239,2,FALSE))-B3110),C3109)</f>
        <v>0.50999999999999979</v>
      </c>
      <c r="D3110" s="98">
        <f>AVERAGE(C$10:C3110)</f>
        <v>0.20278619800064612</v>
      </c>
      <c r="E3110" s="2"/>
      <c r="G3110" s="23"/>
    </row>
    <row r="3111" spans="1:7" customFormat="1">
      <c r="A3111" s="4">
        <v>25749</v>
      </c>
      <c r="B3111">
        <v>5.75</v>
      </c>
      <c r="C3111">
        <f>IFERROR(((VLOOKUP(A3111,'Interest Rates-10yr'!$A$9:$C$15239,2,FALSE))-B3111),C3110)</f>
        <v>1.9299999999999997</v>
      </c>
      <c r="D3111" s="98">
        <f>AVERAGE(C$10:C3111)</f>
        <v>0.20334300451321843</v>
      </c>
      <c r="E3111" s="2"/>
      <c r="G3111" s="23"/>
    </row>
    <row r="3112" spans="1:7" customFormat="1">
      <c r="A3112" s="4">
        <v>25750</v>
      </c>
      <c r="B3112">
        <v>7</v>
      </c>
      <c r="C3112">
        <f>IFERROR(((VLOOKUP(A3112,'Interest Rates-10yr'!$A$9:$C$15239,2,FALSE))-B3112),C3111)</f>
        <v>0.63999999999999968</v>
      </c>
      <c r="D3112" s="98">
        <f>AVERAGE(C$10:C3112)</f>
        <v>0.20348372542700729</v>
      </c>
      <c r="E3112" s="2"/>
      <c r="G3112" s="23"/>
    </row>
    <row r="3113" spans="1:7" customFormat="1">
      <c r="A3113" s="4">
        <v>25751</v>
      </c>
      <c r="B3113">
        <v>7.5</v>
      </c>
      <c r="C3113">
        <f>IFERROR(((VLOOKUP(A3113,'Interest Rates-10yr'!$A$9:$C$15239,2,FALSE))-B3113),C3112)</f>
        <v>4.9999999999999822E-2</v>
      </c>
      <c r="D3113" s="98">
        <f>AVERAGE(C$10:C3113)</f>
        <v>0.20343427835051661</v>
      </c>
      <c r="E3113" s="2"/>
      <c r="G3113" s="23"/>
    </row>
    <row r="3114" spans="1:7" customFormat="1">
      <c r="A3114" s="4">
        <v>25752</v>
      </c>
      <c r="B3114">
        <v>7.5</v>
      </c>
      <c r="C3114">
        <f>IFERROR(((VLOOKUP(A3114,'Interest Rates-10yr'!$A$9:$C$15239,2,FALSE))-B3114),C3113)</f>
        <v>4.9999999999999822E-2</v>
      </c>
      <c r="D3114" s="98">
        <f>AVERAGE(C$10:C3114)</f>
        <v>0.2033848631239947</v>
      </c>
      <c r="E3114" s="2"/>
      <c r="G3114" s="23"/>
    </row>
    <row r="3115" spans="1:7" customFormat="1">
      <c r="A3115" s="4">
        <v>25753</v>
      </c>
      <c r="B3115">
        <v>7.5</v>
      </c>
      <c r="C3115">
        <f>IFERROR(((VLOOKUP(A3115,'Interest Rates-10yr'!$A$9:$C$15239,2,FALSE))-B3115),C3114)</f>
        <v>4.9999999999999822E-2</v>
      </c>
      <c r="D3115" s="98">
        <f>AVERAGE(C$10:C3115)</f>
        <v>0.20333547971667851</v>
      </c>
      <c r="E3115" s="2"/>
      <c r="G3115" s="23"/>
    </row>
    <row r="3116" spans="1:7" customFormat="1">
      <c r="A3116" s="4">
        <v>25754</v>
      </c>
      <c r="B3116">
        <v>7.5</v>
      </c>
      <c r="C3116">
        <f>IFERROR(((VLOOKUP(A3116,'Interest Rates-10yr'!$A$9:$C$15239,2,FALSE))-B3116),C3115)</f>
        <v>4.9999999999999822E-2</v>
      </c>
      <c r="D3116" s="98">
        <f>AVERAGE(C$10:C3116)</f>
        <v>0.20328612809784469</v>
      </c>
      <c r="E3116" s="2"/>
      <c r="G3116" s="23"/>
    </row>
    <row r="3117" spans="1:7" customFormat="1">
      <c r="A3117" s="4">
        <v>25755</v>
      </c>
      <c r="B3117">
        <v>7.25</v>
      </c>
      <c r="C3117">
        <f>IFERROR(((VLOOKUP(A3117,'Interest Rates-10yr'!$A$9:$C$15239,2,FALSE))-B3117),C3116)</f>
        <v>0.24000000000000021</v>
      </c>
      <c r="D3117" s="98">
        <f>AVERAGE(C$10:C3117)</f>
        <v>0.20329794079794189</v>
      </c>
      <c r="E3117" s="2"/>
      <c r="G3117" s="23"/>
    </row>
    <row r="3118" spans="1:7" customFormat="1">
      <c r="A3118" s="4">
        <v>25756</v>
      </c>
      <c r="B3118">
        <v>7.13</v>
      </c>
      <c r="C3118">
        <f>IFERROR(((VLOOKUP(A3118,'Interest Rates-10yr'!$A$9:$C$15239,2,FALSE))-B3118),C3117)</f>
        <v>0.33000000000000007</v>
      </c>
      <c r="D3118" s="98">
        <f>AVERAGE(C$10:C3118)</f>
        <v>0.2033386941138641</v>
      </c>
      <c r="E3118" s="2"/>
      <c r="G3118" s="23"/>
    </row>
    <row r="3119" spans="1:7" customFormat="1">
      <c r="A3119" s="4">
        <v>25757</v>
      </c>
      <c r="B3119">
        <v>7</v>
      </c>
      <c r="C3119">
        <f>IFERROR(((VLOOKUP(A3119,'Interest Rates-10yr'!$A$9:$C$15239,2,FALSE))-B3119),C3118)</f>
        <v>0.49000000000000021</v>
      </c>
      <c r="D3119" s="98">
        <f>AVERAGE(C$10:C3119)</f>
        <v>0.20343086816720368</v>
      </c>
      <c r="E3119" s="2"/>
      <c r="G3119" s="23"/>
    </row>
    <row r="3120" spans="1:7" customFormat="1">
      <c r="A3120" s="4">
        <v>25758</v>
      </c>
      <c r="B3120">
        <v>7.5</v>
      </c>
      <c r="C3120">
        <f>IFERROR(((VLOOKUP(A3120,'Interest Rates-10yr'!$A$9:$C$15239,2,FALSE))-B3120),C3119)</f>
        <v>-9.9999999999997868E-3</v>
      </c>
      <c r="D3120" s="98">
        <f>AVERAGE(C$10:C3120)</f>
        <v>0.2033622629379632</v>
      </c>
      <c r="E3120" s="2"/>
      <c r="G3120" s="23"/>
    </row>
    <row r="3121" spans="1:7" customFormat="1">
      <c r="A3121" s="4">
        <v>25759</v>
      </c>
      <c r="B3121">
        <v>7.63</v>
      </c>
      <c r="C3121">
        <f>IFERROR(((VLOOKUP(A3121,'Interest Rates-10yr'!$A$9:$C$15239,2,FALSE))-B3121),C3120)</f>
        <v>-8.9999999999999858E-2</v>
      </c>
      <c r="D3121" s="98">
        <f>AVERAGE(C$10:C3121)</f>
        <v>0.20326799485861294</v>
      </c>
      <c r="E3121" s="2"/>
      <c r="G3121" s="23"/>
    </row>
    <row r="3122" spans="1:7" customFormat="1">
      <c r="A3122" s="4">
        <v>25760</v>
      </c>
      <c r="B3122">
        <v>7.63</v>
      </c>
      <c r="C3122">
        <f>IFERROR(((VLOOKUP(A3122,'Interest Rates-10yr'!$A$9:$C$15239,2,FALSE))-B3122),C3121)</f>
        <v>-8.9999999999999858E-2</v>
      </c>
      <c r="D3122" s="98">
        <f>AVERAGE(C$10:C3122)</f>
        <v>0.20317378734339975</v>
      </c>
      <c r="E3122" s="2"/>
      <c r="G3122" s="23"/>
    </row>
    <row r="3123" spans="1:7" customFormat="1">
      <c r="A3123" s="4">
        <v>25761</v>
      </c>
      <c r="B3123">
        <v>7.63</v>
      </c>
      <c r="C3123">
        <f>IFERROR(((VLOOKUP(A3123,'Interest Rates-10yr'!$A$9:$C$15239,2,FALSE))-B3123),C3122)</f>
        <v>-8.9999999999999858E-2</v>
      </c>
      <c r="D3123" s="98">
        <f>AVERAGE(C$10:C3123)</f>
        <v>0.20307964033397669</v>
      </c>
      <c r="E3123" s="2"/>
      <c r="G3123" s="23"/>
    </row>
    <row r="3124" spans="1:7" customFormat="1">
      <c r="A3124" s="4">
        <v>25762</v>
      </c>
      <c r="B3124">
        <v>7.5</v>
      </c>
      <c r="C3124">
        <f>IFERROR(((VLOOKUP(A3124,'Interest Rates-10yr'!$A$9:$C$15239,2,FALSE))-B3124),C3123)</f>
        <v>4.9999999999999822E-2</v>
      </c>
      <c r="D3124" s="98">
        <f>AVERAGE(C$10:C3124)</f>
        <v>0.20303049759229641</v>
      </c>
      <c r="E3124" s="2"/>
      <c r="G3124" s="23"/>
    </row>
    <row r="3125" spans="1:7" customFormat="1">
      <c r="A3125" s="4">
        <v>25763</v>
      </c>
      <c r="B3125">
        <v>7.63</v>
      </c>
      <c r="C3125">
        <f>IFERROR(((VLOOKUP(A3125,'Interest Rates-10yr'!$A$9:$C$15239,2,FALSE))-B3125),C3124)</f>
        <v>-9.9999999999999645E-2</v>
      </c>
      <c r="D3125" s="98">
        <f>AVERAGE(C$10:C3125)</f>
        <v>0.20293324775353125</v>
      </c>
      <c r="E3125" s="2"/>
      <c r="G3125" s="23"/>
    </row>
    <row r="3126" spans="1:7" customFormat="1">
      <c r="A3126" s="4">
        <v>25764</v>
      </c>
      <c r="B3126">
        <v>7.63</v>
      </c>
      <c r="C3126">
        <f>IFERROR(((VLOOKUP(A3126,'Interest Rates-10yr'!$A$9:$C$15239,2,FALSE))-B3126),C3125)</f>
        <v>-0.13999999999999968</v>
      </c>
      <c r="D3126" s="98">
        <f>AVERAGE(C$10:C3126)</f>
        <v>0.20282322746230458</v>
      </c>
      <c r="E3126" s="2"/>
      <c r="G3126" s="23"/>
    </row>
    <row r="3127" spans="1:7" customFormat="1">
      <c r="A3127" s="4">
        <v>25765</v>
      </c>
      <c r="B3127">
        <v>7.75</v>
      </c>
      <c r="C3127">
        <f>IFERROR(((VLOOKUP(A3127,'Interest Rates-10yr'!$A$9:$C$15239,2,FALSE))-B3127),C3126)</f>
        <v>-0.29000000000000004</v>
      </c>
      <c r="D3127" s="98">
        <f>AVERAGE(C$10:C3127)</f>
        <v>0.20266516998075798</v>
      </c>
      <c r="E3127" s="2"/>
      <c r="G3127" s="23"/>
    </row>
    <row r="3128" spans="1:7" customFormat="1">
      <c r="A3128" s="4">
        <v>25766</v>
      </c>
      <c r="B3128">
        <v>7.5</v>
      </c>
      <c r="C3128">
        <f>IFERROR(((VLOOKUP(A3128,'Interest Rates-10yr'!$A$9:$C$15239,2,FALSE))-B3128),C3127)</f>
        <v>-4.9999999999999822E-2</v>
      </c>
      <c r="D3128" s="98">
        <f>AVERAGE(C$10:C3128)</f>
        <v>0.20258416159025439</v>
      </c>
      <c r="E3128" s="2"/>
      <c r="G3128" s="23"/>
    </row>
    <row r="3129" spans="1:7" customFormat="1">
      <c r="A3129" s="4">
        <v>25767</v>
      </c>
      <c r="B3129">
        <v>7.5</v>
      </c>
      <c r="C3129">
        <f>IFERROR(((VLOOKUP(A3129,'Interest Rates-10yr'!$A$9:$C$15239,2,FALSE))-B3129),C3128)</f>
        <v>-4.9999999999999822E-2</v>
      </c>
      <c r="D3129" s="98">
        <f>AVERAGE(C$10:C3129)</f>
        <v>0.20250320512820624</v>
      </c>
      <c r="E3129" s="2"/>
      <c r="G3129" s="23"/>
    </row>
    <row r="3130" spans="1:7" customFormat="1">
      <c r="A3130" s="4">
        <v>25768</v>
      </c>
      <c r="B3130">
        <v>7.5</v>
      </c>
      <c r="C3130">
        <f>IFERROR(((VLOOKUP(A3130,'Interest Rates-10yr'!$A$9:$C$15239,2,FALSE))-B3130),C3129)</f>
        <v>-4.9999999999999822E-2</v>
      </c>
      <c r="D3130" s="98">
        <f>AVERAGE(C$10:C3130)</f>
        <v>0.20242230054469834</v>
      </c>
      <c r="E3130" s="2"/>
      <c r="G3130" s="23"/>
    </row>
    <row r="3131" spans="1:7" customFormat="1">
      <c r="A3131" s="4">
        <v>25769</v>
      </c>
      <c r="B3131">
        <v>7.13</v>
      </c>
      <c r="C3131">
        <f>IFERROR(((VLOOKUP(A3131,'Interest Rates-10yr'!$A$9:$C$15239,2,FALSE))-B3131),C3130)</f>
        <v>0.33000000000000007</v>
      </c>
      <c r="D3131" s="98">
        <f>AVERAGE(C$10:C3131)</f>
        <v>0.20246316463805367</v>
      </c>
      <c r="E3131" s="2"/>
      <c r="G3131" s="23"/>
    </row>
    <row r="3132" spans="1:7" customFormat="1">
      <c r="A3132" s="4">
        <v>25770</v>
      </c>
      <c r="B3132">
        <v>6.75</v>
      </c>
      <c r="C3132">
        <f>IFERROR(((VLOOKUP(A3132,'Interest Rates-10yr'!$A$9:$C$15239,2,FALSE))-B3132),C3131)</f>
        <v>0.70000000000000018</v>
      </c>
      <c r="D3132" s="98">
        <f>AVERAGE(C$10:C3132)</f>
        <v>0.20262247838616829</v>
      </c>
      <c r="E3132" s="2"/>
      <c r="G3132" s="23"/>
    </row>
    <row r="3133" spans="1:7" customFormat="1">
      <c r="A3133" s="4">
        <v>25771</v>
      </c>
      <c r="B3133">
        <v>6</v>
      </c>
      <c r="C3133">
        <f>IFERROR(((VLOOKUP(A3133,'Interest Rates-10yr'!$A$9:$C$15239,2,FALSE))-B3133),C3132)</f>
        <v>1.4299999999999997</v>
      </c>
      <c r="D3133" s="98">
        <f>AVERAGE(C$10:C3133)</f>
        <v>0.20301536491677449</v>
      </c>
      <c r="E3133" s="2"/>
      <c r="G3133" s="23"/>
    </row>
    <row r="3134" spans="1:7" customFormat="1">
      <c r="A3134" s="4">
        <v>25772</v>
      </c>
      <c r="B3134">
        <v>7.25</v>
      </c>
      <c r="C3134">
        <f>IFERROR(((VLOOKUP(A3134,'Interest Rates-10yr'!$A$9:$C$15239,2,FALSE))-B3134),C3133)</f>
        <v>7.0000000000000284E-2</v>
      </c>
      <c r="D3134" s="98">
        <f>AVERAGE(C$10:C3134)</f>
        <v>0.20297280000000115</v>
      </c>
      <c r="E3134" s="2"/>
      <c r="G3134" s="23"/>
    </row>
    <row r="3135" spans="1:7" customFormat="1">
      <c r="A3135" s="4">
        <v>25773</v>
      </c>
      <c r="B3135">
        <v>7.25</v>
      </c>
      <c r="C3135">
        <f>IFERROR(((VLOOKUP(A3135,'Interest Rates-10yr'!$A$9:$C$15239,2,FALSE))-B3135),C3134)</f>
        <v>8.9999999999999858E-2</v>
      </c>
      <c r="D3135" s="98">
        <f>AVERAGE(C$10:C3135)</f>
        <v>0.20293666026871518</v>
      </c>
      <c r="E3135" s="2"/>
      <c r="G3135" s="23"/>
    </row>
    <row r="3136" spans="1:7" customFormat="1">
      <c r="A3136" s="4">
        <v>25774</v>
      </c>
      <c r="B3136">
        <v>7.25</v>
      </c>
      <c r="C3136">
        <f>IFERROR(((VLOOKUP(A3136,'Interest Rates-10yr'!$A$9:$C$15239,2,FALSE))-B3136),C3135)</f>
        <v>8.9999999999999858E-2</v>
      </c>
      <c r="D3136" s="98">
        <f>AVERAGE(C$10:C3136)</f>
        <v>0.20290054365206386</v>
      </c>
      <c r="E3136" s="2"/>
      <c r="G3136" s="23"/>
    </row>
    <row r="3137" spans="1:7" customFormat="1">
      <c r="A3137" s="4">
        <v>25775</v>
      </c>
      <c r="B3137">
        <v>7.25</v>
      </c>
      <c r="C3137">
        <f>IFERROR(((VLOOKUP(A3137,'Interest Rates-10yr'!$A$9:$C$15239,2,FALSE))-B3137),C3136)</f>
        <v>8.9999999999999858E-2</v>
      </c>
      <c r="D3137" s="98">
        <f>AVERAGE(C$10:C3137)</f>
        <v>0.20286445012787843</v>
      </c>
      <c r="E3137" s="2"/>
      <c r="G3137" s="23"/>
    </row>
    <row r="3138" spans="1:7" customFormat="1">
      <c r="A3138" s="4">
        <v>25776</v>
      </c>
      <c r="B3138">
        <v>6.75</v>
      </c>
      <c r="C3138">
        <f>IFERROR(((VLOOKUP(A3138,'Interest Rates-10yr'!$A$9:$C$15239,2,FALSE))-B3138),C3137)</f>
        <v>0.61000000000000032</v>
      </c>
      <c r="D3138" s="98">
        <f>AVERAGE(C$10:C3138)</f>
        <v>0.20299456695429968</v>
      </c>
      <c r="E3138" s="2"/>
      <c r="G3138" s="23"/>
    </row>
    <row r="3139" spans="1:7" customFormat="1">
      <c r="A3139" s="4">
        <v>25777</v>
      </c>
      <c r="B3139">
        <v>6.5</v>
      </c>
      <c r="C3139">
        <f>IFERROR(((VLOOKUP(A3139,'Interest Rates-10yr'!$A$9:$C$15239,2,FALSE))-B3139),C3138)</f>
        <v>0.91000000000000014</v>
      </c>
      <c r="D3139" s="98">
        <f>AVERAGE(C$10:C3139)</f>
        <v>0.20322044728434621</v>
      </c>
      <c r="E3139" s="2"/>
      <c r="G3139" s="23"/>
    </row>
    <row r="3140" spans="1:7" customFormat="1">
      <c r="A3140" s="4">
        <v>25778</v>
      </c>
      <c r="B3140">
        <v>6</v>
      </c>
      <c r="C3140">
        <f>IFERROR(((VLOOKUP(A3140,'Interest Rates-10yr'!$A$9:$C$15239,2,FALSE))-B3140),C3139)</f>
        <v>1.3899999999999997</v>
      </c>
      <c r="D3140" s="98">
        <f>AVERAGE(C$10:C3140)</f>
        <v>0.20359948898115734</v>
      </c>
      <c r="E3140" s="2"/>
      <c r="G3140" s="23"/>
    </row>
    <row r="3141" spans="1:7" customFormat="1">
      <c r="A3141" s="4">
        <v>25779</v>
      </c>
      <c r="B3141">
        <v>7</v>
      </c>
      <c r="C3141">
        <f>IFERROR(((VLOOKUP(A3141,'Interest Rates-10yr'!$A$9:$C$15239,2,FALSE))-B3141),C3140)</f>
        <v>0.37999999999999989</v>
      </c>
      <c r="D3141" s="98">
        <f>AVERAGE(C$10:C3141)</f>
        <v>0.20365581098339836</v>
      </c>
      <c r="E3141" s="2"/>
      <c r="G3141" s="23"/>
    </row>
    <row r="3142" spans="1:7" customFormat="1">
      <c r="A3142" s="4">
        <v>25780</v>
      </c>
      <c r="B3142">
        <v>6.75</v>
      </c>
      <c r="C3142">
        <f>IFERROR(((VLOOKUP(A3142,'Interest Rates-10yr'!$A$9:$C$15239,2,FALSE))-B3142),C3141)</f>
        <v>0.62999999999999989</v>
      </c>
      <c r="D3142" s="98">
        <f>AVERAGE(C$10:C3142)</f>
        <v>0.20379189275454954</v>
      </c>
      <c r="E3142" s="2"/>
      <c r="G3142" s="23"/>
    </row>
    <row r="3143" spans="1:7" customFormat="1">
      <c r="A3143" s="4">
        <v>25781</v>
      </c>
      <c r="B3143">
        <v>6.75</v>
      </c>
      <c r="C3143">
        <f>IFERROR(((VLOOKUP(A3143,'Interest Rates-10yr'!$A$9:$C$15239,2,FALSE))-B3143),C3142)</f>
        <v>0.62999999999999989</v>
      </c>
      <c r="D3143" s="98">
        <f>AVERAGE(C$10:C3143)</f>
        <v>0.20392788768347278</v>
      </c>
      <c r="E3143" s="2"/>
      <c r="G3143" s="23"/>
    </row>
    <row r="3144" spans="1:7" customFormat="1">
      <c r="A3144" s="4">
        <v>25782</v>
      </c>
      <c r="B3144">
        <v>6.75</v>
      </c>
      <c r="C3144">
        <f>IFERROR(((VLOOKUP(A3144,'Interest Rates-10yr'!$A$9:$C$15239,2,FALSE))-B3144),C3143)</f>
        <v>0.62999999999999989</v>
      </c>
      <c r="D3144" s="98">
        <f>AVERAGE(C$10:C3144)</f>
        <v>0.2040637958532707</v>
      </c>
      <c r="E3144" s="2"/>
      <c r="G3144" s="23"/>
    </row>
    <row r="3145" spans="1:7" customFormat="1">
      <c r="A3145" s="4">
        <v>25783</v>
      </c>
      <c r="B3145">
        <v>7</v>
      </c>
      <c r="C3145">
        <f>IFERROR(((VLOOKUP(A3145,'Interest Rates-10yr'!$A$9:$C$15239,2,FALSE))-B3145),C3144)</f>
        <v>0.38999999999999968</v>
      </c>
      <c r="D3145" s="98">
        <f>AVERAGE(C$10:C3145)</f>
        <v>0.20412308673469504</v>
      </c>
      <c r="E3145" s="2"/>
      <c r="G3145" s="23"/>
    </row>
    <row r="3146" spans="1:7" customFormat="1">
      <c r="A3146" s="4">
        <v>25784</v>
      </c>
      <c r="B3146">
        <v>7</v>
      </c>
      <c r="C3146">
        <f>IFERROR(((VLOOKUP(A3146,'Interest Rates-10yr'!$A$9:$C$15239,2,FALSE))-B3146),C3145)</f>
        <v>0.40000000000000036</v>
      </c>
      <c r="D3146" s="98">
        <f>AVERAGE(C$10:C3146)</f>
        <v>0.20418552757411654</v>
      </c>
      <c r="E3146" s="2"/>
      <c r="G3146" s="23"/>
    </row>
    <row r="3147" spans="1:7" customFormat="1">
      <c r="A3147" s="4">
        <v>25785</v>
      </c>
      <c r="B3147">
        <v>7.25</v>
      </c>
      <c r="C3147">
        <f>IFERROR(((VLOOKUP(A3147,'Interest Rates-10yr'!$A$9:$C$15239,2,FALSE))-B3147),C3146)</f>
        <v>0.16999999999999993</v>
      </c>
      <c r="D3147" s="98">
        <f>AVERAGE(C$10:C3147)</f>
        <v>0.20417463352453907</v>
      </c>
      <c r="E3147" s="2"/>
      <c r="G3147" s="23"/>
    </row>
    <row r="3148" spans="1:7" customFormat="1">
      <c r="A3148" s="4">
        <v>25786</v>
      </c>
      <c r="B3148">
        <v>7</v>
      </c>
      <c r="C3148">
        <f>IFERROR(((VLOOKUP(A3148,'Interest Rates-10yr'!$A$9:$C$15239,2,FALSE))-B3148),C3147)</f>
        <v>0.42999999999999972</v>
      </c>
      <c r="D3148" s="98">
        <f>AVERAGE(C$10:C3148)</f>
        <v>0.20424657534246687</v>
      </c>
      <c r="E3148" s="2"/>
      <c r="G3148" s="23"/>
    </row>
    <row r="3149" spans="1:7" customFormat="1">
      <c r="A3149" s="4">
        <v>25787</v>
      </c>
      <c r="B3149">
        <v>6.88</v>
      </c>
      <c r="C3149">
        <f>IFERROR(((VLOOKUP(A3149,'Interest Rates-10yr'!$A$9:$C$15239,2,FALSE))-B3149),C3148)</f>
        <v>0.57000000000000028</v>
      </c>
      <c r="D3149" s="98">
        <f>AVERAGE(C$10:C3149)</f>
        <v>0.20436305732484189</v>
      </c>
      <c r="E3149" s="2"/>
      <c r="G3149" s="23"/>
    </row>
    <row r="3150" spans="1:7" customFormat="1">
      <c r="A3150" s="4">
        <v>25788</v>
      </c>
      <c r="B3150">
        <v>6.88</v>
      </c>
      <c r="C3150">
        <f>IFERROR(((VLOOKUP(A3150,'Interest Rates-10yr'!$A$9:$C$15239,2,FALSE))-B3150),C3149)</f>
        <v>0.57000000000000028</v>
      </c>
      <c r="D3150" s="98">
        <f>AVERAGE(C$10:C3150)</f>
        <v>0.20447946513849208</v>
      </c>
      <c r="E3150" s="2"/>
      <c r="G3150" s="23"/>
    </row>
    <row r="3151" spans="1:7" customFormat="1">
      <c r="A3151" s="4">
        <v>25789</v>
      </c>
      <c r="B3151">
        <v>6.88</v>
      </c>
      <c r="C3151">
        <f>IFERROR(((VLOOKUP(A3151,'Interest Rates-10yr'!$A$9:$C$15239,2,FALSE))-B3151),C3150)</f>
        <v>0.57000000000000028</v>
      </c>
      <c r="D3151" s="98">
        <f>AVERAGE(C$10:C3151)</f>
        <v>0.20459579885423415</v>
      </c>
      <c r="E3151" s="2"/>
      <c r="G3151" s="23"/>
    </row>
    <row r="3152" spans="1:7" customFormat="1">
      <c r="A3152" s="4">
        <v>25790</v>
      </c>
      <c r="B3152">
        <v>6.88</v>
      </c>
      <c r="C3152">
        <f>IFERROR(((VLOOKUP(A3152,'Interest Rates-10yr'!$A$9:$C$15239,2,FALSE))-B3152),C3151)</f>
        <v>0.62000000000000011</v>
      </c>
      <c r="D3152" s="98">
        <f>AVERAGE(C$10:C3152)</f>
        <v>0.20472796691059614</v>
      </c>
      <c r="E3152" s="2"/>
      <c r="G3152" s="23"/>
    </row>
    <row r="3153" spans="1:7" customFormat="1">
      <c r="A3153" s="4">
        <v>25791</v>
      </c>
      <c r="B3153">
        <v>6.88</v>
      </c>
      <c r="C3153">
        <f>IFERROR(((VLOOKUP(A3153,'Interest Rates-10yr'!$A$9:$C$15239,2,FALSE))-B3153),C3152)</f>
        <v>0.66000000000000014</v>
      </c>
      <c r="D3153" s="98">
        <f>AVERAGE(C$10:C3153)</f>
        <v>0.20487277353689684</v>
      </c>
      <c r="E3153" s="2"/>
      <c r="G3153" s="23"/>
    </row>
    <row r="3154" spans="1:7" customFormat="1">
      <c r="A3154" s="4">
        <v>25792</v>
      </c>
      <c r="B3154">
        <v>6.38</v>
      </c>
      <c r="C3154">
        <f>IFERROR(((VLOOKUP(A3154,'Interest Rates-10yr'!$A$9:$C$15239,2,FALSE))-B3154),C3153)</f>
        <v>1.1799999999999997</v>
      </c>
      <c r="D3154" s="98">
        <f>AVERAGE(C$10:C3154)</f>
        <v>0.20518282988871339</v>
      </c>
      <c r="E3154" s="2"/>
      <c r="G3154" s="23"/>
    </row>
    <row r="3155" spans="1:7" customFormat="1">
      <c r="A3155" s="4">
        <v>25793</v>
      </c>
      <c r="B3155">
        <v>6.75</v>
      </c>
      <c r="C3155">
        <f>IFERROR(((VLOOKUP(A3155,'Interest Rates-10yr'!$A$9:$C$15239,2,FALSE))-B3155),C3154)</f>
        <v>0.83000000000000007</v>
      </c>
      <c r="D3155" s="98">
        <f>AVERAGE(C$10:C3155)</f>
        <v>0.20538143674507425</v>
      </c>
      <c r="E3155" s="2"/>
      <c r="G3155" s="23"/>
    </row>
    <row r="3156" spans="1:7" customFormat="1">
      <c r="A3156" s="4">
        <v>25794</v>
      </c>
      <c r="B3156">
        <v>6.75</v>
      </c>
      <c r="C3156">
        <f>IFERROR(((VLOOKUP(A3156,'Interest Rates-10yr'!$A$9:$C$15239,2,FALSE))-B3156),C3155)</f>
        <v>0.91999999999999993</v>
      </c>
      <c r="D3156" s="98">
        <f>AVERAGE(C$10:C3156)</f>
        <v>0.20560851604703007</v>
      </c>
      <c r="E3156" s="2"/>
      <c r="G3156" s="23"/>
    </row>
    <row r="3157" spans="1:7" customFormat="1">
      <c r="A3157" s="4">
        <v>25795</v>
      </c>
      <c r="B3157">
        <v>6.75</v>
      </c>
      <c r="C3157">
        <f>IFERROR(((VLOOKUP(A3157,'Interest Rates-10yr'!$A$9:$C$15239,2,FALSE))-B3157),C3156)</f>
        <v>0.91999999999999993</v>
      </c>
      <c r="D3157" s="98">
        <f>AVERAGE(C$10:C3157)</f>
        <v>0.20583545108005197</v>
      </c>
      <c r="E3157" s="2"/>
      <c r="G3157" s="23"/>
    </row>
    <row r="3158" spans="1:7" customFormat="1">
      <c r="A3158" s="4">
        <v>25796</v>
      </c>
      <c r="B3158">
        <v>6.75</v>
      </c>
      <c r="C3158">
        <f>IFERROR(((VLOOKUP(A3158,'Interest Rates-10yr'!$A$9:$C$15239,2,FALSE))-B3158),C3157)</f>
        <v>0.91999999999999993</v>
      </c>
      <c r="D3158" s="98">
        <f>AVERAGE(C$10:C3158)</f>
        <v>0.20606224198158257</v>
      </c>
      <c r="E3158" s="2"/>
      <c r="G3158" s="23"/>
    </row>
    <row r="3159" spans="1:7" customFormat="1">
      <c r="A3159" s="4">
        <v>25797</v>
      </c>
      <c r="B3159">
        <v>6.63</v>
      </c>
      <c r="C3159">
        <f>IFERROR(((VLOOKUP(A3159,'Interest Rates-10yr'!$A$9:$C$15239,2,FALSE))-B3159),C3158)</f>
        <v>1.08</v>
      </c>
      <c r="D3159" s="98">
        <f>AVERAGE(C$10:C3159)</f>
        <v>0.20633968253968366</v>
      </c>
      <c r="E3159" s="2"/>
      <c r="G3159" s="23"/>
    </row>
    <row r="3160" spans="1:7" customFormat="1">
      <c r="A3160" s="4">
        <v>25798</v>
      </c>
      <c r="B3160">
        <v>6.63</v>
      </c>
      <c r="C3160">
        <f>IFERROR(((VLOOKUP(A3160,'Interest Rates-10yr'!$A$9:$C$15239,2,FALSE))-B3160),C3159)</f>
        <v>1.0499999999999998</v>
      </c>
      <c r="D3160" s="98">
        <f>AVERAGE(C$10:C3160)</f>
        <v>0.20660742621390146</v>
      </c>
      <c r="E3160" s="2"/>
      <c r="G3160" s="23"/>
    </row>
    <row r="3161" spans="1:7" customFormat="1">
      <c r="A3161" s="4">
        <v>25799</v>
      </c>
      <c r="B3161">
        <v>6.25</v>
      </c>
      <c r="C3161">
        <f>IFERROR(((VLOOKUP(A3161,'Interest Rates-10yr'!$A$9:$C$15239,2,FALSE))-B3161),C3160)</f>
        <v>1.4000000000000004</v>
      </c>
      <c r="D3161" s="98">
        <f>AVERAGE(C$10:C3161)</f>
        <v>0.20698604060913817</v>
      </c>
      <c r="E3161" s="2"/>
      <c r="G3161" s="23"/>
    </row>
    <row r="3162" spans="1:7" customFormat="1">
      <c r="A3162" s="4">
        <v>25800</v>
      </c>
      <c r="B3162">
        <v>6.63</v>
      </c>
      <c r="C3162">
        <f>IFERROR(((VLOOKUP(A3162,'Interest Rates-10yr'!$A$9:$C$15239,2,FALSE))-B3162),C3161)</f>
        <v>1.0099999999999998</v>
      </c>
      <c r="D3162" s="98">
        <f>AVERAGE(C$10:C3162)</f>
        <v>0.20724072312083841</v>
      </c>
      <c r="E3162" s="2"/>
      <c r="G3162" s="23"/>
    </row>
    <row r="3163" spans="1:7" customFormat="1">
      <c r="A3163" s="4">
        <v>25801</v>
      </c>
      <c r="B3163">
        <v>6.38</v>
      </c>
      <c r="C3163">
        <f>IFERROR(((VLOOKUP(A3163,'Interest Rates-10yr'!$A$9:$C$15239,2,FALSE))-B3163),C3162)</f>
        <v>1.2199999999999998</v>
      </c>
      <c r="D3163" s="98">
        <f>AVERAGE(C$10:C3163)</f>
        <v>0.20756182625237904</v>
      </c>
      <c r="E3163" s="2"/>
      <c r="G3163" s="23"/>
    </row>
    <row r="3164" spans="1:7" customFormat="1">
      <c r="A3164" s="4">
        <v>25802</v>
      </c>
      <c r="B3164">
        <v>6.38</v>
      </c>
      <c r="C3164">
        <f>IFERROR(((VLOOKUP(A3164,'Interest Rates-10yr'!$A$9:$C$15239,2,FALSE))-B3164),C3163)</f>
        <v>1.2199999999999998</v>
      </c>
      <c r="D3164" s="98">
        <f>AVERAGE(C$10:C3164)</f>
        <v>0.20788272583201381</v>
      </c>
      <c r="E3164" s="2"/>
      <c r="G3164" s="23"/>
    </row>
    <row r="3165" spans="1:7" customFormat="1">
      <c r="A3165" s="4">
        <v>25803</v>
      </c>
      <c r="B3165">
        <v>6.38</v>
      </c>
      <c r="C3165">
        <f>IFERROR(((VLOOKUP(A3165,'Interest Rates-10yr'!$A$9:$C$15239,2,FALSE))-B3165),C3164)</f>
        <v>1.2199999999999998</v>
      </c>
      <c r="D3165" s="98">
        <f>AVERAGE(C$10:C3165)</f>
        <v>0.20820342205323306</v>
      </c>
      <c r="E3165" s="2"/>
      <c r="G3165" s="23"/>
    </row>
    <row r="3166" spans="1:7" customFormat="1">
      <c r="A3166" s="4">
        <v>25804</v>
      </c>
      <c r="B3166">
        <v>6.25</v>
      </c>
      <c r="C3166">
        <f>IFERROR(((VLOOKUP(A3166,'Interest Rates-10yr'!$A$9:$C$15239,2,FALSE))-B3166),C3165)</f>
        <v>1.2300000000000004</v>
      </c>
      <c r="D3166" s="98">
        <f>AVERAGE(C$10:C3166)</f>
        <v>0.20852708267342526</v>
      </c>
      <c r="E3166" s="2"/>
      <c r="G3166" s="23"/>
    </row>
    <row r="3167" spans="1:7" customFormat="1">
      <c r="A3167" s="4">
        <v>25805</v>
      </c>
      <c r="B3167">
        <v>6.13</v>
      </c>
      <c r="C3167">
        <f>IFERROR(((VLOOKUP(A3167,'Interest Rates-10yr'!$A$9:$C$15239,2,FALSE))-B3167),C3166)</f>
        <v>1.33</v>
      </c>
      <c r="D3167" s="98">
        <f>AVERAGE(C$10:C3167)</f>
        <v>0.20888220392653692</v>
      </c>
      <c r="E3167" s="2"/>
      <c r="G3167" s="23"/>
    </row>
    <row r="3168" spans="1:7" customFormat="1">
      <c r="A3168" s="4">
        <v>25806</v>
      </c>
      <c r="B3168">
        <v>6.25</v>
      </c>
      <c r="C3168">
        <f>IFERROR(((VLOOKUP(A3168,'Interest Rates-10yr'!$A$9:$C$15239,2,FALSE))-B3168),C3167)</f>
        <v>1.2000000000000002</v>
      </c>
      <c r="D3168" s="98">
        <f>AVERAGE(C$10:C3168)</f>
        <v>0.20919594808483813</v>
      </c>
      <c r="E3168" s="2"/>
      <c r="G3168" s="23"/>
    </row>
    <row r="3169" spans="1:7" customFormat="1">
      <c r="A3169" s="4">
        <v>25807</v>
      </c>
      <c r="B3169">
        <v>6.38</v>
      </c>
      <c r="C3169">
        <f>IFERROR(((VLOOKUP(A3169,'Interest Rates-10yr'!$A$9:$C$15239,2,FALSE))-B3169),C3168)</f>
        <v>1.1000000000000005</v>
      </c>
      <c r="D3169" s="98">
        <f>AVERAGE(C$10:C3169)</f>
        <v>0.20947784810126699</v>
      </c>
      <c r="E3169" s="2"/>
      <c r="G3169" s="23"/>
    </row>
    <row r="3170" spans="1:7" customFormat="1">
      <c r="A3170" s="4">
        <v>25808</v>
      </c>
      <c r="B3170">
        <v>6.25</v>
      </c>
      <c r="C3170">
        <f>IFERROR(((VLOOKUP(A3170,'Interest Rates-10yr'!$A$9:$C$15239,2,FALSE))-B3170),C3169)</f>
        <v>1.2400000000000002</v>
      </c>
      <c r="D3170" s="98">
        <f>AVERAGE(C$10:C3170)</f>
        <v>0.20980385953812203</v>
      </c>
      <c r="E3170" s="2"/>
      <c r="G3170" s="23"/>
    </row>
    <row r="3171" spans="1:7" customFormat="1">
      <c r="A3171" s="4">
        <v>25809</v>
      </c>
      <c r="B3171">
        <v>6.25</v>
      </c>
      <c r="C3171">
        <f>IFERROR(((VLOOKUP(A3171,'Interest Rates-10yr'!$A$9:$C$15239,2,FALSE))-B3171),C3170)</f>
        <v>1.2400000000000002</v>
      </c>
      <c r="D3171" s="98">
        <f>AVERAGE(C$10:C3171)</f>
        <v>0.21012966476913464</v>
      </c>
      <c r="E3171" s="2"/>
      <c r="G3171" s="23"/>
    </row>
    <row r="3172" spans="1:7" customFormat="1">
      <c r="A3172" s="4">
        <v>25810</v>
      </c>
      <c r="B3172">
        <v>6.25</v>
      </c>
      <c r="C3172">
        <f>IFERROR(((VLOOKUP(A3172,'Interest Rates-10yr'!$A$9:$C$15239,2,FALSE))-B3172),C3171)</f>
        <v>1.2400000000000002</v>
      </c>
      <c r="D3172" s="98">
        <f>AVERAGE(C$10:C3172)</f>
        <v>0.21045526398988421</v>
      </c>
      <c r="E3172" s="2"/>
      <c r="G3172" s="23"/>
    </row>
    <row r="3173" spans="1:7" customFormat="1">
      <c r="A3173" s="4">
        <v>25811</v>
      </c>
      <c r="B3173">
        <v>6.5</v>
      </c>
      <c r="C3173">
        <f>IFERROR(((VLOOKUP(A3173,'Interest Rates-10yr'!$A$9:$C$15239,2,FALSE))-B3173),C3172)</f>
        <v>0.99000000000000021</v>
      </c>
      <c r="D3173" s="98">
        <f>AVERAGE(C$10:C3173)</f>
        <v>0.2107016434892553</v>
      </c>
      <c r="E3173" s="2"/>
      <c r="G3173" s="23"/>
    </row>
    <row r="3174" spans="1:7" customFormat="1">
      <c r="A3174" s="4">
        <v>25812</v>
      </c>
      <c r="B3174">
        <v>6.75</v>
      </c>
      <c r="C3174">
        <f>IFERROR(((VLOOKUP(A3174,'Interest Rates-10yr'!$A$9:$C$15239,2,FALSE))-B3174),C3173)</f>
        <v>0.71999999999999975</v>
      </c>
      <c r="D3174" s="98">
        <f>AVERAGE(C$10:C3174)</f>
        <v>0.21086255924170735</v>
      </c>
      <c r="E3174" s="2"/>
      <c r="G3174" s="23"/>
    </row>
    <row r="3175" spans="1:7" customFormat="1">
      <c r="A3175" s="4">
        <v>25813</v>
      </c>
      <c r="B3175">
        <v>6.88</v>
      </c>
      <c r="C3175">
        <f>IFERROR(((VLOOKUP(A3175,'Interest Rates-10yr'!$A$9:$C$15239,2,FALSE))-B3175),C3174)</f>
        <v>0.60000000000000053</v>
      </c>
      <c r="D3175" s="98">
        <f>AVERAGE(C$10:C3175)</f>
        <v>0.21098547062539602</v>
      </c>
      <c r="E3175" s="2"/>
      <c r="G3175" s="23"/>
    </row>
    <row r="3176" spans="1:7" customFormat="1">
      <c r="A3176" s="4">
        <v>25814</v>
      </c>
      <c r="B3176">
        <v>6.88</v>
      </c>
      <c r="C3176">
        <f>IFERROR(((VLOOKUP(A3176,'Interest Rates-10yr'!$A$9:$C$15239,2,FALSE))-B3176),C3175)</f>
        <v>0.60000000000000053</v>
      </c>
      <c r="D3176" s="98">
        <f>AVERAGE(C$10:C3176)</f>
        <v>0.21110830438901287</v>
      </c>
      <c r="E3176" s="2"/>
      <c r="G3176" s="23"/>
    </row>
    <row r="3177" spans="1:7" customFormat="1">
      <c r="A3177" s="4">
        <v>25815</v>
      </c>
      <c r="B3177">
        <v>6.63</v>
      </c>
      <c r="C3177">
        <f>IFERROR(((VLOOKUP(A3177,'Interest Rates-10yr'!$A$9:$C$15239,2,FALSE))-B3177),C3176)</f>
        <v>0.83999999999999986</v>
      </c>
      <c r="D3177" s="98">
        <f>AVERAGE(C$10:C3177)</f>
        <v>0.2113068181818194</v>
      </c>
      <c r="E3177" s="2"/>
      <c r="G3177" s="23"/>
    </row>
    <row r="3178" spans="1:7" customFormat="1">
      <c r="A3178" s="4">
        <v>25816</v>
      </c>
      <c r="B3178">
        <v>6.63</v>
      </c>
      <c r="C3178">
        <f>IFERROR(((VLOOKUP(A3178,'Interest Rates-10yr'!$A$9:$C$15239,2,FALSE))-B3178),C3177)</f>
        <v>0.83999999999999986</v>
      </c>
      <c r="D3178" s="98">
        <f>AVERAGE(C$10:C3178)</f>
        <v>0.21150520668980874</v>
      </c>
      <c r="E3178" s="2"/>
      <c r="G3178" s="23"/>
    </row>
    <row r="3179" spans="1:7" customFormat="1">
      <c r="A3179" s="4">
        <v>25817</v>
      </c>
      <c r="B3179">
        <v>6.63</v>
      </c>
      <c r="C3179">
        <f>IFERROR(((VLOOKUP(A3179,'Interest Rates-10yr'!$A$9:$C$15239,2,FALSE))-B3179),C3178)</f>
        <v>0.83999999999999986</v>
      </c>
      <c r="D3179" s="98">
        <f>AVERAGE(C$10:C3179)</f>
        <v>0.21170347003154696</v>
      </c>
      <c r="E3179" s="2"/>
      <c r="G3179" s="23"/>
    </row>
    <row r="3180" spans="1:7" customFormat="1">
      <c r="A3180" s="4">
        <v>25818</v>
      </c>
      <c r="B3180">
        <v>6.63</v>
      </c>
      <c r="C3180">
        <f>IFERROR(((VLOOKUP(A3180,'Interest Rates-10yr'!$A$9:$C$15239,2,FALSE))-B3180),C3179)</f>
        <v>0.83999999999999986</v>
      </c>
      <c r="D3180" s="98">
        <f>AVERAGE(C$10:C3180)</f>
        <v>0.21190160832545063</v>
      </c>
      <c r="E3180" s="2"/>
      <c r="G3180" s="23"/>
    </row>
    <row r="3181" spans="1:7" customFormat="1">
      <c r="A3181" s="4">
        <v>25819</v>
      </c>
      <c r="B3181">
        <v>6.63</v>
      </c>
      <c r="C3181">
        <f>IFERROR(((VLOOKUP(A3181,'Interest Rates-10yr'!$A$9:$C$15239,2,FALSE))-B3181),C3180)</f>
        <v>0.87000000000000011</v>
      </c>
      <c r="D3181" s="98">
        <f>AVERAGE(C$10:C3181)</f>
        <v>0.21210907944514626</v>
      </c>
      <c r="E3181" s="2"/>
      <c r="G3181" s="23"/>
    </row>
    <row r="3182" spans="1:7" customFormat="1">
      <c r="A3182" s="4">
        <v>25820</v>
      </c>
      <c r="B3182">
        <v>6.5</v>
      </c>
      <c r="C3182">
        <f>IFERROR(((VLOOKUP(A3182,'Interest Rates-10yr'!$A$9:$C$15239,2,FALSE))-B3182),C3181)</f>
        <v>1.04</v>
      </c>
      <c r="D3182" s="98">
        <f>AVERAGE(C$10:C3182)</f>
        <v>0.21236999684840968</v>
      </c>
      <c r="E3182" s="2"/>
      <c r="G3182" s="23"/>
    </row>
    <row r="3183" spans="1:7" customFormat="1">
      <c r="A3183" s="4">
        <v>25821</v>
      </c>
      <c r="B3183">
        <v>6.63</v>
      </c>
      <c r="C3183">
        <f>IFERROR(((VLOOKUP(A3183,'Interest Rates-10yr'!$A$9:$C$15239,2,FALSE))-B3183),C3182)</f>
        <v>0.88999999999999968</v>
      </c>
      <c r="D3183" s="98">
        <f>AVERAGE(C$10:C3183)</f>
        <v>0.21258349086326525</v>
      </c>
      <c r="E3183" s="2"/>
      <c r="G3183" s="23"/>
    </row>
    <row r="3184" spans="1:7" customFormat="1">
      <c r="A3184" s="4">
        <v>25822</v>
      </c>
      <c r="B3184">
        <v>6.75</v>
      </c>
      <c r="C3184">
        <f>IFERROR(((VLOOKUP(A3184,'Interest Rates-10yr'!$A$9:$C$15239,2,FALSE))-B3184),C3183)</f>
        <v>0.75</v>
      </c>
      <c r="D3184" s="98">
        <f>AVERAGE(C$10:C3184)</f>
        <v>0.21275275590551304</v>
      </c>
      <c r="E3184" s="2"/>
      <c r="G3184" s="23"/>
    </row>
    <row r="3185" spans="1:7" customFormat="1">
      <c r="A3185" s="4">
        <v>25823</v>
      </c>
      <c r="B3185">
        <v>6.75</v>
      </c>
      <c r="C3185">
        <f>IFERROR(((VLOOKUP(A3185,'Interest Rates-10yr'!$A$9:$C$15239,2,FALSE))-B3185),C3184)</f>
        <v>0.75</v>
      </c>
      <c r="D3185" s="98">
        <f>AVERAGE(C$10:C3185)</f>
        <v>0.21292191435768384</v>
      </c>
      <c r="E3185" s="2"/>
      <c r="G3185" s="23"/>
    </row>
    <row r="3186" spans="1:7" customFormat="1">
      <c r="A3186" s="4">
        <v>25824</v>
      </c>
      <c r="B3186">
        <v>6.75</v>
      </c>
      <c r="C3186">
        <f>IFERROR(((VLOOKUP(A3186,'Interest Rates-10yr'!$A$9:$C$15239,2,FALSE))-B3186),C3185)</f>
        <v>0.75</v>
      </c>
      <c r="D3186" s="98">
        <f>AVERAGE(C$10:C3186)</f>
        <v>0.21309096632042929</v>
      </c>
      <c r="E3186" s="2"/>
      <c r="G3186" s="23"/>
    </row>
    <row r="3187" spans="1:7" customFormat="1">
      <c r="A3187" s="4">
        <v>25825</v>
      </c>
      <c r="B3187">
        <v>6.38</v>
      </c>
      <c r="C3187">
        <f>IFERROR(((VLOOKUP(A3187,'Interest Rates-10yr'!$A$9:$C$15239,2,FALSE))-B3187),C3186)</f>
        <v>1.1000000000000005</v>
      </c>
      <c r="D3187" s="98">
        <f>AVERAGE(C$10:C3187)</f>
        <v>0.21337004405286467</v>
      </c>
      <c r="E3187" s="2"/>
      <c r="G3187" s="23"/>
    </row>
    <row r="3188" spans="1:7" customFormat="1">
      <c r="A3188" s="4">
        <v>25826</v>
      </c>
      <c r="B3188">
        <v>6.25</v>
      </c>
      <c r="C3188">
        <f>IFERROR(((VLOOKUP(A3188,'Interest Rates-10yr'!$A$9:$C$15239,2,FALSE))-B3188),C3187)</f>
        <v>1.21</v>
      </c>
      <c r="D3188" s="98">
        <f>AVERAGE(C$10:C3188)</f>
        <v>0.21368354828562564</v>
      </c>
      <c r="E3188" s="2"/>
      <c r="G3188" s="23"/>
    </row>
    <row r="3189" spans="1:7" customFormat="1">
      <c r="A3189" s="4">
        <v>25827</v>
      </c>
      <c r="B3189">
        <v>5.75</v>
      </c>
      <c r="C3189">
        <f>IFERROR(((VLOOKUP(A3189,'Interest Rates-10yr'!$A$9:$C$15239,2,FALSE))-B3189),C3188)</f>
        <v>1.6500000000000004</v>
      </c>
      <c r="D3189" s="98">
        <f>AVERAGE(C$10:C3189)</f>
        <v>0.2141352201257874</v>
      </c>
      <c r="E3189" s="2"/>
      <c r="G3189" s="23"/>
    </row>
    <row r="3190" spans="1:7" customFormat="1">
      <c r="A3190" s="4">
        <v>25828</v>
      </c>
      <c r="B3190">
        <v>6.25</v>
      </c>
      <c r="C3190">
        <f>IFERROR(((VLOOKUP(A3190,'Interest Rates-10yr'!$A$9:$C$15239,2,FALSE))-B3190),C3189)</f>
        <v>1.0700000000000003</v>
      </c>
      <c r="D3190" s="98">
        <f>AVERAGE(C$10:C3190)</f>
        <v>0.21440427538510026</v>
      </c>
      <c r="E3190" s="2"/>
      <c r="G3190" s="23"/>
    </row>
    <row r="3191" spans="1:7" customFormat="1">
      <c r="A3191" s="4">
        <v>25829</v>
      </c>
      <c r="B3191">
        <v>5.75</v>
      </c>
      <c r="C3191">
        <f>IFERROR(((VLOOKUP(A3191,'Interest Rates-10yr'!$A$9:$C$15239,2,FALSE))-B3191),C3190)</f>
        <v>1.5599999999999996</v>
      </c>
      <c r="D3191" s="98">
        <f>AVERAGE(C$10:C3191)</f>
        <v>0.21482715273413069</v>
      </c>
      <c r="E3191" s="2"/>
      <c r="G3191" s="23"/>
    </row>
    <row r="3192" spans="1:7" customFormat="1">
      <c r="A3192" s="4">
        <v>25830</v>
      </c>
      <c r="B3192">
        <v>5.75</v>
      </c>
      <c r="C3192">
        <f>IFERROR(((VLOOKUP(A3192,'Interest Rates-10yr'!$A$9:$C$15239,2,FALSE))-B3192),C3191)</f>
        <v>1.5599999999999996</v>
      </c>
      <c r="D3192" s="98">
        <f>AVERAGE(C$10:C3192)</f>
        <v>0.21524976437323401</v>
      </c>
      <c r="E3192" s="2"/>
      <c r="G3192" s="23"/>
    </row>
    <row r="3193" spans="1:7" customFormat="1">
      <c r="A3193" s="4">
        <v>25831</v>
      </c>
      <c r="B3193">
        <v>5.75</v>
      </c>
      <c r="C3193">
        <f>IFERROR(((VLOOKUP(A3193,'Interest Rates-10yr'!$A$9:$C$15239,2,FALSE))-B3193),C3192)</f>
        <v>1.5599999999999996</v>
      </c>
      <c r="D3193" s="98">
        <f>AVERAGE(C$10:C3193)</f>
        <v>0.215672110552765</v>
      </c>
      <c r="E3193" s="2"/>
      <c r="G3193" s="23"/>
    </row>
    <row r="3194" spans="1:7" customFormat="1">
      <c r="A3194" s="4">
        <v>25832</v>
      </c>
      <c r="B3194">
        <v>5.75</v>
      </c>
      <c r="C3194">
        <f>IFERROR(((VLOOKUP(A3194,'Interest Rates-10yr'!$A$9:$C$15239,2,FALSE))-B3194),C3193)</f>
        <v>1.54</v>
      </c>
      <c r="D3194" s="98">
        <f>AVERAGE(C$10:C3194)</f>
        <v>0.21608791208791328</v>
      </c>
      <c r="E3194" s="2"/>
      <c r="G3194" s="23"/>
    </row>
    <row r="3195" spans="1:7" customFormat="1">
      <c r="A3195" s="4">
        <v>25833</v>
      </c>
      <c r="B3195">
        <v>5.88</v>
      </c>
      <c r="C3195">
        <f>IFERROR(((VLOOKUP(A3195,'Interest Rates-10yr'!$A$9:$C$15239,2,FALSE))-B3195),C3194)</f>
        <v>1.4000000000000004</v>
      </c>
      <c r="D3195" s="98">
        <f>AVERAGE(C$10:C3195)</f>
        <v>0.2164595103578166</v>
      </c>
      <c r="E3195" s="2"/>
      <c r="G3195" s="23"/>
    </row>
    <row r="3196" spans="1:7" customFormat="1">
      <c r="A3196" s="4">
        <v>25834</v>
      </c>
      <c r="B3196">
        <v>5.75</v>
      </c>
      <c r="C3196">
        <f>IFERROR(((VLOOKUP(A3196,'Interest Rates-10yr'!$A$9:$C$15239,2,FALSE))-B3196),C3195)</f>
        <v>1.4900000000000002</v>
      </c>
      <c r="D3196" s="98">
        <f>AVERAGE(C$10:C3196)</f>
        <v>0.21685911515531966</v>
      </c>
      <c r="E3196" s="2"/>
      <c r="G3196" s="23"/>
    </row>
    <row r="3197" spans="1:7" customFormat="1">
      <c r="A3197" s="4">
        <v>25835</v>
      </c>
      <c r="B3197">
        <v>6</v>
      </c>
      <c r="C3197">
        <f>IFERROR(((VLOOKUP(A3197,'Interest Rates-10yr'!$A$9:$C$15239,2,FALSE))-B3197),C3196)</f>
        <v>1.2599999999999998</v>
      </c>
      <c r="D3197" s="98">
        <f>AVERAGE(C$10:C3197)</f>
        <v>0.2171863237139284</v>
      </c>
      <c r="E3197" s="2"/>
      <c r="G3197" s="23"/>
    </row>
    <row r="3198" spans="1:7" customFormat="1">
      <c r="A3198" s="4">
        <v>25836</v>
      </c>
      <c r="B3198">
        <v>6.13</v>
      </c>
      <c r="C3198">
        <f>IFERROR(((VLOOKUP(A3198,'Interest Rates-10yr'!$A$9:$C$15239,2,FALSE))-B3198),C3197)</f>
        <v>1.1500000000000004</v>
      </c>
      <c r="D3198" s="98">
        <f>AVERAGE(C$10:C3198)</f>
        <v>0.21747883349012345</v>
      </c>
      <c r="E3198" s="2"/>
      <c r="G3198" s="23"/>
    </row>
    <row r="3199" spans="1:7" customFormat="1">
      <c r="A3199" s="4">
        <v>25837</v>
      </c>
      <c r="B3199">
        <v>6.13</v>
      </c>
      <c r="C3199">
        <f>IFERROR(((VLOOKUP(A3199,'Interest Rates-10yr'!$A$9:$C$15239,2,FALSE))-B3199),C3198)</f>
        <v>1.1500000000000004</v>
      </c>
      <c r="D3199" s="98">
        <f>AVERAGE(C$10:C3199)</f>
        <v>0.21777115987460932</v>
      </c>
      <c r="E3199" s="2"/>
      <c r="G3199" s="23"/>
    </row>
    <row r="3200" spans="1:7" customFormat="1">
      <c r="A3200" s="4">
        <v>25838</v>
      </c>
      <c r="B3200">
        <v>6.13</v>
      </c>
      <c r="C3200">
        <f>IFERROR(((VLOOKUP(A3200,'Interest Rates-10yr'!$A$9:$C$15239,2,FALSE))-B3200),C3199)</f>
        <v>1.1500000000000004</v>
      </c>
      <c r="D3200" s="98">
        <f>AVERAGE(C$10:C3200)</f>
        <v>0.21806330303980059</v>
      </c>
      <c r="E3200" s="2"/>
      <c r="G3200" s="23"/>
    </row>
    <row r="3201" spans="1:7" customFormat="1">
      <c r="A3201" s="4">
        <v>25839</v>
      </c>
      <c r="B3201">
        <v>6.5</v>
      </c>
      <c r="C3201">
        <f>IFERROR(((VLOOKUP(A3201,'Interest Rates-10yr'!$A$9:$C$15239,2,FALSE))-B3201),C3200)</f>
        <v>0.80999999999999961</v>
      </c>
      <c r="D3201" s="98">
        <f>AVERAGE(C$10:C3201)</f>
        <v>0.21824874686716905</v>
      </c>
      <c r="E3201" s="2"/>
      <c r="G3201" s="23"/>
    </row>
    <row r="3202" spans="1:7" customFormat="1">
      <c r="A3202" s="4">
        <v>25840</v>
      </c>
      <c r="B3202">
        <v>6.5</v>
      </c>
      <c r="C3202">
        <f>IFERROR(((VLOOKUP(A3202,'Interest Rates-10yr'!$A$9:$C$15239,2,FALSE))-B3202),C3201)</f>
        <v>0.79999999999999982</v>
      </c>
      <c r="D3202" s="98">
        <f>AVERAGE(C$10:C3202)</f>
        <v>0.2184309426871292</v>
      </c>
      <c r="E3202" s="2"/>
      <c r="G3202" s="23"/>
    </row>
    <row r="3203" spans="1:7" customFormat="1">
      <c r="A3203" s="4">
        <v>25841</v>
      </c>
      <c r="B3203">
        <v>5</v>
      </c>
      <c r="C3203">
        <f>IFERROR(((VLOOKUP(A3203,'Interest Rates-10yr'!$A$9:$C$15239,2,FALSE))-B3203),C3202)</f>
        <v>2.29</v>
      </c>
      <c r="D3203" s="98">
        <f>AVERAGE(C$10:C3203)</f>
        <v>0.21907952410770304</v>
      </c>
      <c r="E3203" s="2"/>
      <c r="G3203" s="23"/>
    </row>
    <row r="3204" spans="1:7" customFormat="1">
      <c r="A3204" s="4">
        <v>25842</v>
      </c>
      <c r="B3204">
        <v>6.5</v>
      </c>
      <c r="C3204">
        <f>IFERROR(((VLOOKUP(A3204,'Interest Rates-10yr'!$A$9:$C$15239,2,FALSE))-B3204),C3203)</f>
        <v>0.79</v>
      </c>
      <c r="D3204" s="98">
        <f>AVERAGE(C$10:C3204)</f>
        <v>0.21925821596244241</v>
      </c>
      <c r="E3204" s="2"/>
      <c r="G3204" s="23"/>
    </row>
    <row r="3205" spans="1:7" customFormat="1">
      <c r="A3205" s="4">
        <v>25843</v>
      </c>
      <c r="B3205">
        <v>6.5</v>
      </c>
      <c r="C3205">
        <f>IFERROR(((VLOOKUP(A3205,'Interest Rates-10yr'!$A$9:$C$15239,2,FALSE))-B3205),C3204)</f>
        <v>0.75999999999999979</v>
      </c>
      <c r="D3205" s="98">
        <f>AVERAGE(C$10:C3205)</f>
        <v>0.21942740926157805</v>
      </c>
      <c r="E3205" s="2"/>
      <c r="G3205" s="23"/>
    </row>
    <row r="3206" spans="1:7" customFormat="1">
      <c r="A3206" s="4">
        <v>25844</v>
      </c>
      <c r="B3206">
        <v>6.5</v>
      </c>
      <c r="C3206">
        <f>IFERROR(((VLOOKUP(A3206,'Interest Rates-10yr'!$A$9:$C$15239,2,FALSE))-B3206),C3205)</f>
        <v>0.75999999999999979</v>
      </c>
      <c r="D3206" s="98">
        <f>AVERAGE(C$10:C3206)</f>
        <v>0.21959649671567202</v>
      </c>
      <c r="E3206" s="2"/>
      <c r="G3206" s="23"/>
    </row>
    <row r="3207" spans="1:7" customFormat="1">
      <c r="A3207" s="4">
        <v>25845</v>
      </c>
      <c r="B3207">
        <v>6.5</v>
      </c>
      <c r="C3207">
        <f>IFERROR(((VLOOKUP(A3207,'Interest Rates-10yr'!$A$9:$C$15239,2,FALSE))-B3207),C3206)</f>
        <v>0.75999999999999979</v>
      </c>
      <c r="D3207" s="98">
        <f>AVERAGE(C$10:C3207)</f>
        <v>0.21976547842401609</v>
      </c>
      <c r="E3207" s="2"/>
      <c r="G3207" s="23"/>
    </row>
    <row r="3208" spans="1:7" customFormat="1">
      <c r="A3208" s="4">
        <v>25846</v>
      </c>
      <c r="B3208">
        <v>6.38</v>
      </c>
      <c r="C3208">
        <f>IFERROR(((VLOOKUP(A3208,'Interest Rates-10yr'!$A$9:$C$15239,2,FALSE))-B3208),C3207)</f>
        <v>0.87999999999999989</v>
      </c>
      <c r="D3208" s="98">
        <f>AVERAGE(C$10:C3208)</f>
        <v>0.21997186620819115</v>
      </c>
      <c r="E3208" s="2"/>
      <c r="G3208" s="23"/>
    </row>
    <row r="3209" spans="1:7" customFormat="1">
      <c r="A3209" s="4">
        <v>25847</v>
      </c>
      <c r="B3209">
        <v>6.38</v>
      </c>
      <c r="C3209">
        <f>IFERROR(((VLOOKUP(A3209,'Interest Rates-10yr'!$A$9:$C$15239,2,FALSE))-B3209),C3208)</f>
        <v>0.86000000000000032</v>
      </c>
      <c r="D3209" s="98">
        <f>AVERAGE(C$10:C3209)</f>
        <v>0.2201718750000011</v>
      </c>
      <c r="E3209" s="2"/>
      <c r="G3209" s="23"/>
    </row>
    <row r="3210" spans="1:7" customFormat="1">
      <c r="A3210" s="4">
        <v>25848</v>
      </c>
      <c r="B3210">
        <v>5.75</v>
      </c>
      <c r="C3210">
        <f>IFERROR(((VLOOKUP(A3210,'Interest Rates-10yr'!$A$9:$C$15239,2,FALSE))-B3210),C3209)</f>
        <v>1.4800000000000004</v>
      </c>
      <c r="D3210" s="98">
        <f>AVERAGE(C$10:C3210)</f>
        <v>0.22056544829740815</v>
      </c>
      <c r="E3210" s="2"/>
      <c r="G3210" s="23"/>
    </row>
    <row r="3211" spans="1:7" customFormat="1">
      <c r="A3211" s="4">
        <v>25849</v>
      </c>
      <c r="B3211">
        <v>6.25</v>
      </c>
      <c r="C3211">
        <f>IFERROR(((VLOOKUP(A3211,'Interest Rates-10yr'!$A$9:$C$15239,2,FALSE))-B3211),C3210)</f>
        <v>1</v>
      </c>
      <c r="D3211" s="98">
        <f>AVERAGE(C$10:C3211)</f>
        <v>0.22080886945659073</v>
      </c>
      <c r="E3211" s="2"/>
      <c r="G3211" s="23"/>
    </row>
    <row r="3212" spans="1:7" customFormat="1">
      <c r="A3212" s="4">
        <v>25850</v>
      </c>
      <c r="B3212">
        <v>6.25</v>
      </c>
      <c r="C3212">
        <f>IFERROR(((VLOOKUP(A3212,'Interest Rates-10yr'!$A$9:$C$15239,2,FALSE))-B3212),C3211)</f>
        <v>1</v>
      </c>
      <c r="D3212" s="98">
        <f>AVERAGE(C$10:C3212)</f>
        <v>0.2210521386200448</v>
      </c>
      <c r="E3212" s="2"/>
      <c r="G3212" s="23"/>
    </row>
    <row r="3213" spans="1:7" customFormat="1">
      <c r="A3213" s="4">
        <v>25851</v>
      </c>
      <c r="B3213">
        <v>6.25</v>
      </c>
      <c r="C3213">
        <f>IFERROR(((VLOOKUP(A3213,'Interest Rates-10yr'!$A$9:$C$15239,2,FALSE))-B3213),C3212)</f>
        <v>1</v>
      </c>
      <c r="D3213" s="98">
        <f>AVERAGE(C$10:C3213)</f>
        <v>0.22129525593008847</v>
      </c>
      <c r="E3213" s="2"/>
      <c r="G3213" s="23"/>
    </row>
    <row r="3214" spans="1:7" customFormat="1">
      <c r="A3214" s="4">
        <v>25852</v>
      </c>
      <c r="B3214">
        <v>6.25</v>
      </c>
      <c r="C3214">
        <f>IFERROR(((VLOOKUP(A3214,'Interest Rates-10yr'!$A$9:$C$15239,2,FALSE))-B3214),C3213)</f>
        <v>1</v>
      </c>
      <c r="D3214" s="98">
        <f>AVERAGE(C$10:C3214)</f>
        <v>0.22153822152886224</v>
      </c>
      <c r="E3214" s="2"/>
      <c r="G3214" s="23"/>
    </row>
    <row r="3215" spans="1:7" customFormat="1">
      <c r="A3215" s="4">
        <v>25853</v>
      </c>
      <c r="B3215">
        <v>6</v>
      </c>
      <c r="C3215">
        <f>IFERROR(((VLOOKUP(A3215,'Interest Rates-10yr'!$A$9:$C$15239,2,FALSE))-B3215),C3214)</f>
        <v>1</v>
      </c>
      <c r="D3215" s="98">
        <f>AVERAGE(C$10:C3215)</f>
        <v>0.22178103555832923</v>
      </c>
      <c r="E3215" s="2"/>
      <c r="G3215" s="23"/>
    </row>
    <row r="3216" spans="1:7" customFormat="1">
      <c r="A3216" s="4">
        <v>25854</v>
      </c>
      <c r="B3216">
        <v>6.13</v>
      </c>
      <c r="C3216">
        <f>IFERROR(((VLOOKUP(A3216,'Interest Rates-10yr'!$A$9:$C$15239,2,FALSE))-B3216),C3215)</f>
        <v>1.1200000000000001</v>
      </c>
      <c r="D3216" s="98">
        <f>AVERAGE(C$10:C3216)</f>
        <v>0.22206111630807718</v>
      </c>
      <c r="E3216" s="2"/>
      <c r="G3216" s="23"/>
    </row>
    <row r="3217" spans="1:7" customFormat="1">
      <c r="A3217" s="4">
        <v>25855</v>
      </c>
      <c r="B3217">
        <v>6.38</v>
      </c>
      <c r="C3217">
        <f>IFERROR(((VLOOKUP(A3217,'Interest Rates-10yr'!$A$9:$C$15239,2,FALSE))-B3217),C3216)</f>
        <v>0.91999999999999993</v>
      </c>
      <c r="D3217" s="98">
        <f>AVERAGE(C$10:C3217)</f>
        <v>0.22227867830424047</v>
      </c>
      <c r="E3217" s="2"/>
      <c r="G3217" s="23"/>
    </row>
    <row r="3218" spans="1:7" customFormat="1">
      <c r="A3218" s="4">
        <v>25856</v>
      </c>
      <c r="B3218">
        <v>6.38</v>
      </c>
      <c r="C3218">
        <f>IFERROR(((VLOOKUP(A3218,'Interest Rates-10yr'!$A$9:$C$15239,2,FALSE))-B3218),C3217)</f>
        <v>0.91999999999999993</v>
      </c>
      <c r="D3218" s="98">
        <f>AVERAGE(C$10:C3218)</f>
        <v>0.22249610470551681</v>
      </c>
      <c r="E3218" s="2"/>
      <c r="G3218" s="23"/>
    </row>
    <row r="3219" spans="1:7" customFormat="1">
      <c r="A3219" s="4">
        <v>25857</v>
      </c>
      <c r="B3219">
        <v>6.25</v>
      </c>
      <c r="C3219">
        <f>IFERROR(((VLOOKUP(A3219,'Interest Rates-10yr'!$A$9:$C$15239,2,FALSE))-B3219),C3218)</f>
        <v>1.0599999999999996</v>
      </c>
      <c r="D3219" s="98">
        <f>AVERAGE(C$10:C3219)</f>
        <v>0.22275700934579545</v>
      </c>
      <c r="E3219" s="2"/>
      <c r="G3219" s="23"/>
    </row>
    <row r="3220" spans="1:7" customFormat="1">
      <c r="A3220" s="4">
        <v>25858</v>
      </c>
      <c r="B3220">
        <v>6.25</v>
      </c>
      <c r="C3220">
        <f>IFERROR(((VLOOKUP(A3220,'Interest Rates-10yr'!$A$9:$C$15239,2,FALSE))-B3220),C3219)</f>
        <v>1.0599999999999996</v>
      </c>
      <c r="D3220" s="98">
        <f>AVERAGE(C$10:C3220)</f>
        <v>0.22301775147929098</v>
      </c>
      <c r="E3220" s="2"/>
      <c r="G3220" s="23"/>
    </row>
    <row r="3221" spans="1:7" customFormat="1">
      <c r="A3221" s="4">
        <v>25859</v>
      </c>
      <c r="B3221">
        <v>6.25</v>
      </c>
      <c r="C3221">
        <f>IFERROR(((VLOOKUP(A3221,'Interest Rates-10yr'!$A$9:$C$15239,2,FALSE))-B3221),C3220)</f>
        <v>1.0599999999999996</v>
      </c>
      <c r="D3221" s="98">
        <f>AVERAGE(C$10:C3221)</f>
        <v>0.22327833125778432</v>
      </c>
      <c r="E3221" s="2"/>
      <c r="G3221" s="23"/>
    </row>
    <row r="3222" spans="1:7" customFormat="1">
      <c r="A3222" s="4">
        <v>25860</v>
      </c>
      <c r="B3222">
        <v>6.13</v>
      </c>
      <c r="C3222">
        <f>IFERROR(((VLOOKUP(A3222,'Interest Rates-10yr'!$A$9:$C$15239,2,FALSE))-B3222),C3221)</f>
        <v>1.2199999999999998</v>
      </c>
      <c r="D3222" s="98">
        <f>AVERAGE(C$10:C3222)</f>
        <v>0.22358854652972401</v>
      </c>
      <c r="E3222" s="2"/>
      <c r="G3222" s="23"/>
    </row>
    <row r="3223" spans="1:7" customFormat="1">
      <c r="A3223" s="4">
        <v>25861</v>
      </c>
      <c r="B3223">
        <v>6.13</v>
      </c>
      <c r="C3223">
        <f>IFERROR(((VLOOKUP(A3223,'Interest Rates-10yr'!$A$9:$C$15239,2,FALSE))-B3223),C3222)</f>
        <v>1.2400000000000002</v>
      </c>
      <c r="D3223" s="98">
        <f>AVERAGE(C$10:C3223)</f>
        <v>0.22390479153702653</v>
      </c>
      <c r="E3223" s="2"/>
      <c r="G3223" s="23"/>
    </row>
    <row r="3224" spans="1:7" customFormat="1">
      <c r="A3224" s="4">
        <v>25862</v>
      </c>
      <c r="B3224">
        <v>5.88</v>
      </c>
      <c r="C3224">
        <f>IFERROR(((VLOOKUP(A3224,'Interest Rates-10yr'!$A$9:$C$15239,2,FALSE))-B3224),C3223)</f>
        <v>1.54</v>
      </c>
      <c r="D3224" s="98">
        <f>AVERAGE(C$10:C3224)</f>
        <v>0.22431415241057645</v>
      </c>
      <c r="E3224" s="2"/>
      <c r="G3224" s="23"/>
    </row>
    <row r="3225" spans="1:7" customFormat="1">
      <c r="A3225" s="4">
        <v>25863</v>
      </c>
      <c r="B3225">
        <v>6.25</v>
      </c>
      <c r="C3225">
        <f>IFERROR(((VLOOKUP(A3225,'Interest Rates-10yr'!$A$9:$C$15239,2,FALSE))-B3225),C3224)</f>
        <v>1.21</v>
      </c>
      <c r="D3225" s="98">
        <f>AVERAGE(C$10:C3225)</f>
        <v>0.22462064676617019</v>
      </c>
      <c r="E3225" s="2"/>
      <c r="G3225" s="23"/>
    </row>
    <row r="3226" spans="1:7" customFormat="1">
      <c r="A3226" s="4">
        <v>25864</v>
      </c>
      <c r="B3226">
        <v>6.13</v>
      </c>
      <c r="C3226">
        <f>IFERROR(((VLOOKUP(A3226,'Interest Rates-10yr'!$A$9:$C$15239,2,FALSE))-B3226),C3225)</f>
        <v>1.3100000000000005</v>
      </c>
      <c r="D3226" s="98">
        <f>AVERAGE(C$10:C3226)</f>
        <v>0.22495803543674331</v>
      </c>
      <c r="E3226" s="2"/>
      <c r="G3226" s="23"/>
    </row>
    <row r="3227" spans="1:7" customFormat="1">
      <c r="A3227" s="4">
        <v>25865</v>
      </c>
      <c r="B3227">
        <v>6.13</v>
      </c>
      <c r="C3227">
        <f>IFERROR(((VLOOKUP(A3227,'Interest Rates-10yr'!$A$9:$C$15239,2,FALSE))-B3227),C3226)</f>
        <v>1.3100000000000005</v>
      </c>
      <c r="D3227" s="98">
        <f>AVERAGE(C$10:C3227)</f>
        <v>0.22529521441889472</v>
      </c>
      <c r="E3227" s="2"/>
      <c r="G3227" s="23"/>
    </row>
    <row r="3228" spans="1:7" customFormat="1">
      <c r="A3228" s="4">
        <v>25866</v>
      </c>
      <c r="B3228">
        <v>6.13</v>
      </c>
      <c r="C3228">
        <f>IFERROR(((VLOOKUP(A3228,'Interest Rates-10yr'!$A$9:$C$15239,2,FALSE))-B3228),C3227)</f>
        <v>1.3100000000000005</v>
      </c>
      <c r="D3228" s="98">
        <f>AVERAGE(C$10:C3228)</f>
        <v>0.22563218390804696</v>
      </c>
      <c r="E3228" s="2"/>
      <c r="G3228" s="23"/>
    </row>
    <row r="3229" spans="1:7" customFormat="1">
      <c r="A3229" s="4">
        <v>25867</v>
      </c>
      <c r="B3229">
        <v>6</v>
      </c>
      <c r="C3229">
        <f>IFERROR(((VLOOKUP(A3229,'Interest Rates-10yr'!$A$9:$C$15239,2,FALSE))-B3229),C3228)</f>
        <v>1.4400000000000004</v>
      </c>
      <c r="D3229" s="98">
        <f>AVERAGE(C$10:C3229)</f>
        <v>0.22600931677018732</v>
      </c>
      <c r="E3229" s="2"/>
      <c r="G3229" s="23"/>
    </row>
    <row r="3230" spans="1:7" customFormat="1">
      <c r="A3230" s="4">
        <v>25868</v>
      </c>
      <c r="B3230">
        <v>6.13</v>
      </c>
      <c r="C3230">
        <f>IFERROR(((VLOOKUP(A3230,'Interest Rates-10yr'!$A$9:$C$15239,2,FALSE))-B3230),C3229)</f>
        <v>1.29</v>
      </c>
      <c r="D3230" s="98">
        <f>AVERAGE(C$10:C3230)</f>
        <v>0.22633964607264923</v>
      </c>
      <c r="E3230" s="2"/>
      <c r="G3230" s="23"/>
    </row>
    <row r="3231" spans="1:7" customFormat="1">
      <c r="A3231" s="4">
        <v>25869</v>
      </c>
      <c r="B3231">
        <v>6</v>
      </c>
      <c r="C3231">
        <f>IFERROR(((VLOOKUP(A3231,'Interest Rates-10yr'!$A$9:$C$15239,2,FALSE))-B3231),C3230)</f>
        <v>1.38</v>
      </c>
      <c r="D3231" s="98">
        <f>AVERAGE(C$10:C3231)</f>
        <v>0.22669770328988303</v>
      </c>
      <c r="E3231" s="2"/>
      <c r="G3231" s="23"/>
    </row>
    <row r="3232" spans="1:7" customFormat="1">
      <c r="A3232" s="4">
        <v>25870</v>
      </c>
      <c r="B3232">
        <v>6</v>
      </c>
      <c r="C3232">
        <f>IFERROR(((VLOOKUP(A3232,'Interest Rates-10yr'!$A$9:$C$15239,2,FALSE))-B3232),C3231)</f>
        <v>1.3099999999999996</v>
      </c>
      <c r="D3232" s="98">
        <f>AVERAGE(C$10:C3232)</f>
        <v>0.22703381942289888</v>
      </c>
      <c r="E3232" s="2"/>
      <c r="G3232" s="23"/>
    </row>
    <row r="3233" spans="1:7" customFormat="1">
      <c r="A3233" s="4">
        <v>25871</v>
      </c>
      <c r="B3233">
        <v>6.13</v>
      </c>
      <c r="C3233">
        <f>IFERROR(((VLOOKUP(A3233,'Interest Rates-10yr'!$A$9:$C$15239,2,FALSE))-B3233),C3232)</f>
        <v>1.2000000000000002</v>
      </c>
      <c r="D3233" s="98">
        <f>AVERAGE(C$10:C3233)</f>
        <v>0.22733560794044763</v>
      </c>
      <c r="E3233" s="2"/>
      <c r="G3233" s="23"/>
    </row>
    <row r="3234" spans="1:7" customFormat="1">
      <c r="A3234" s="4">
        <v>25872</v>
      </c>
      <c r="B3234">
        <v>6.13</v>
      </c>
      <c r="C3234">
        <f>IFERROR(((VLOOKUP(A3234,'Interest Rates-10yr'!$A$9:$C$15239,2,FALSE))-B3234),C3233)</f>
        <v>1.2000000000000002</v>
      </c>
      <c r="D3234" s="98">
        <f>AVERAGE(C$10:C3234)</f>
        <v>0.22763720930232656</v>
      </c>
      <c r="E3234" s="2"/>
      <c r="G3234" s="23"/>
    </row>
    <row r="3235" spans="1:7" customFormat="1">
      <c r="A3235" s="4">
        <v>25873</v>
      </c>
      <c r="B3235">
        <v>6.13</v>
      </c>
      <c r="C3235">
        <f>IFERROR(((VLOOKUP(A3235,'Interest Rates-10yr'!$A$9:$C$15239,2,FALSE))-B3235),C3234)</f>
        <v>1.2000000000000002</v>
      </c>
      <c r="D3235" s="98">
        <f>AVERAGE(C$10:C3235)</f>
        <v>0.22793862368258005</v>
      </c>
      <c r="E3235" s="2"/>
      <c r="G3235" s="23"/>
    </row>
    <row r="3236" spans="1:7" customFormat="1">
      <c r="A3236" s="4">
        <v>25874</v>
      </c>
      <c r="B3236">
        <v>6.13</v>
      </c>
      <c r="C3236">
        <f>IFERROR(((VLOOKUP(A3236,'Interest Rates-10yr'!$A$9:$C$15239,2,FALSE))-B3236),C3235)</f>
        <v>1.1100000000000003</v>
      </c>
      <c r="D3236" s="98">
        <f>AVERAGE(C$10:C3236)</f>
        <v>0.22821196157421855</v>
      </c>
      <c r="E3236" s="2"/>
      <c r="G3236" s="23"/>
    </row>
    <row r="3237" spans="1:7" customFormat="1">
      <c r="A3237" s="4">
        <v>25875</v>
      </c>
      <c r="B3237">
        <v>6</v>
      </c>
      <c r="C3237">
        <f>IFERROR(((VLOOKUP(A3237,'Interest Rates-10yr'!$A$9:$C$15239,2,FALSE))-B3237),C3236)</f>
        <v>1.1100000000000003</v>
      </c>
      <c r="D3237" s="98">
        <f>AVERAGE(C$10:C3237)</f>
        <v>0.22848513011152516</v>
      </c>
      <c r="E3237" s="2"/>
      <c r="G3237" s="23"/>
    </row>
    <row r="3238" spans="1:7" customFormat="1">
      <c r="A3238" s="4">
        <v>25876</v>
      </c>
      <c r="B3238">
        <v>6</v>
      </c>
      <c r="C3238">
        <f>IFERROR(((VLOOKUP(A3238,'Interest Rates-10yr'!$A$9:$C$15239,2,FALSE))-B3238),C3237)</f>
        <v>1.2300000000000004</v>
      </c>
      <c r="D3238" s="98">
        <f>AVERAGE(C$10:C3238)</f>
        <v>0.22879529266026735</v>
      </c>
      <c r="E3238" s="2"/>
      <c r="G3238" s="23"/>
    </row>
    <row r="3239" spans="1:7" customFormat="1">
      <c r="A3239" s="4">
        <v>25877</v>
      </c>
      <c r="B3239">
        <v>6.13</v>
      </c>
      <c r="C3239">
        <f>IFERROR(((VLOOKUP(A3239,'Interest Rates-10yr'!$A$9:$C$15239,2,FALSE))-B3239),C3238)</f>
        <v>1.0700000000000003</v>
      </c>
      <c r="D3239" s="98">
        <f>AVERAGE(C$10:C3239)</f>
        <v>0.2290557275541806</v>
      </c>
      <c r="E3239" s="2"/>
      <c r="G3239" s="23"/>
    </row>
    <row r="3240" spans="1:7" customFormat="1">
      <c r="A3240" s="4">
        <v>25878</v>
      </c>
      <c r="B3240">
        <v>6</v>
      </c>
      <c r="C3240">
        <f>IFERROR(((VLOOKUP(A3240,'Interest Rates-10yr'!$A$9:$C$15239,2,FALSE))-B3240),C3239)</f>
        <v>1.1500000000000004</v>
      </c>
      <c r="D3240" s="98">
        <f>AVERAGE(C$10:C3240)</f>
        <v>0.22934076137418857</v>
      </c>
      <c r="E3240" s="2"/>
      <c r="G3240" s="23"/>
    </row>
    <row r="3241" spans="1:7" customFormat="1">
      <c r="A3241" s="4">
        <v>25879</v>
      </c>
      <c r="B3241">
        <v>6</v>
      </c>
      <c r="C3241">
        <f>IFERROR(((VLOOKUP(A3241,'Interest Rates-10yr'!$A$9:$C$15239,2,FALSE))-B3241),C3240)</f>
        <v>1.1500000000000004</v>
      </c>
      <c r="D3241" s="98">
        <f>AVERAGE(C$10:C3241)</f>
        <v>0.2296256188118822</v>
      </c>
      <c r="E3241" s="2"/>
      <c r="G3241" s="23"/>
    </row>
    <row r="3242" spans="1:7" customFormat="1">
      <c r="A3242" s="4">
        <v>25880</v>
      </c>
      <c r="B3242">
        <v>6</v>
      </c>
      <c r="C3242">
        <f>IFERROR(((VLOOKUP(A3242,'Interest Rates-10yr'!$A$9:$C$15239,2,FALSE))-B3242),C3241)</f>
        <v>1.1500000000000004</v>
      </c>
      <c r="D3242" s="98">
        <f>AVERAGE(C$10:C3242)</f>
        <v>0.22991030003093202</v>
      </c>
      <c r="E3242" s="2"/>
      <c r="G3242" s="23"/>
    </row>
    <row r="3243" spans="1:7" customFormat="1">
      <c r="A3243" s="4">
        <v>25881</v>
      </c>
      <c r="B3243">
        <v>5.75</v>
      </c>
      <c r="C3243">
        <f>IFERROR(((VLOOKUP(A3243,'Interest Rates-10yr'!$A$9:$C$15239,2,FALSE))-B3243),C3242)</f>
        <v>1.3099999999999996</v>
      </c>
      <c r="D3243" s="98">
        <f>AVERAGE(C$10:C3243)</f>
        <v>0.23024427952999479</v>
      </c>
      <c r="E3243" s="2"/>
      <c r="G3243" s="23"/>
    </row>
    <row r="3244" spans="1:7" customFormat="1">
      <c r="A3244" s="4">
        <v>25882</v>
      </c>
      <c r="B3244">
        <v>5.25</v>
      </c>
      <c r="C3244">
        <f>IFERROR(((VLOOKUP(A3244,'Interest Rates-10yr'!$A$9:$C$15239,2,FALSE))-B3244),C3243)</f>
        <v>1.8099999999999996</v>
      </c>
      <c r="D3244" s="98">
        <f>AVERAGE(C$10:C3244)</f>
        <v>0.23073261205564238</v>
      </c>
      <c r="E3244" s="2"/>
      <c r="G3244" s="23"/>
    </row>
    <row r="3245" spans="1:7" customFormat="1">
      <c r="A3245" s="4">
        <v>25883</v>
      </c>
      <c r="B3245">
        <v>5.5</v>
      </c>
      <c r="C3245">
        <f>IFERROR(((VLOOKUP(A3245,'Interest Rates-10yr'!$A$9:$C$15239,2,FALSE))-B3245),C3244)</f>
        <v>1.8099999999999996</v>
      </c>
      <c r="D3245" s="98">
        <f>AVERAGE(C$10:C3245)</f>
        <v>0.23122064276885138</v>
      </c>
      <c r="E3245" s="2"/>
      <c r="G3245" s="23"/>
    </row>
    <row r="3246" spans="1:7" customFormat="1">
      <c r="A3246" s="4">
        <v>25884</v>
      </c>
      <c r="B3246">
        <v>5.75</v>
      </c>
      <c r="C3246">
        <f>IFERROR(((VLOOKUP(A3246,'Interest Rates-10yr'!$A$9:$C$15239,2,FALSE))-B3246),C3245)</f>
        <v>1.2800000000000002</v>
      </c>
      <c r="D3246" s="98">
        <f>AVERAGE(C$10:C3246)</f>
        <v>0.23154464009885792</v>
      </c>
      <c r="E3246" s="2"/>
      <c r="G3246" s="23"/>
    </row>
    <row r="3247" spans="1:7" customFormat="1">
      <c r="A3247" s="4">
        <v>25885</v>
      </c>
      <c r="B3247">
        <v>5.75</v>
      </c>
      <c r="C3247">
        <f>IFERROR(((VLOOKUP(A3247,'Interest Rates-10yr'!$A$9:$C$15239,2,FALSE))-B3247),C3246)</f>
        <v>1.25</v>
      </c>
      <c r="D3247" s="98">
        <f>AVERAGE(C$10:C3247)</f>
        <v>0.23185917232859884</v>
      </c>
      <c r="E3247" s="2"/>
      <c r="G3247" s="23"/>
    </row>
    <row r="3248" spans="1:7" customFormat="1">
      <c r="A3248" s="4">
        <v>25886</v>
      </c>
      <c r="B3248">
        <v>5.75</v>
      </c>
      <c r="C3248">
        <f>IFERROR(((VLOOKUP(A3248,'Interest Rates-10yr'!$A$9:$C$15239,2,FALSE))-B3248),C3247)</f>
        <v>1.25</v>
      </c>
      <c r="D3248" s="98">
        <f>AVERAGE(C$10:C3248)</f>
        <v>0.23217351034269931</v>
      </c>
      <c r="E3248" s="2"/>
      <c r="G3248" s="23"/>
    </row>
    <row r="3249" spans="1:7" customFormat="1">
      <c r="A3249" s="4">
        <v>25887</v>
      </c>
      <c r="B3249">
        <v>5.75</v>
      </c>
      <c r="C3249">
        <f>IFERROR(((VLOOKUP(A3249,'Interest Rates-10yr'!$A$9:$C$15239,2,FALSE))-B3249),C3248)</f>
        <v>1.25</v>
      </c>
      <c r="D3249" s="98">
        <f>AVERAGE(C$10:C3249)</f>
        <v>0.23248765432098861</v>
      </c>
      <c r="E3249" s="2"/>
      <c r="G3249" s="23"/>
    </row>
    <row r="3250" spans="1:7" customFormat="1">
      <c r="A3250" s="4">
        <v>25888</v>
      </c>
      <c r="B3250">
        <v>5.75</v>
      </c>
      <c r="C3250">
        <f>IFERROR(((VLOOKUP(A3250,'Interest Rates-10yr'!$A$9:$C$15239,2,FALSE))-B3250),C3249)</f>
        <v>1.21</v>
      </c>
      <c r="D3250" s="98">
        <f>AVERAGE(C$10:C3250)</f>
        <v>0.23278926257328081</v>
      </c>
      <c r="E3250" s="2"/>
      <c r="G3250" s="23"/>
    </row>
    <row r="3251" spans="1:7" customFormat="1">
      <c r="A3251" s="4">
        <v>25889</v>
      </c>
      <c r="B3251">
        <v>5.75</v>
      </c>
      <c r="C3251">
        <f>IFERROR(((VLOOKUP(A3251,'Interest Rates-10yr'!$A$9:$C$15239,2,FALSE))-B3251),C3250)</f>
        <v>1.1799999999999997</v>
      </c>
      <c r="D3251" s="98">
        <f>AVERAGE(C$10:C3251)</f>
        <v>0.23308143121530014</v>
      </c>
      <c r="E3251" s="2"/>
      <c r="G3251" s="23"/>
    </row>
    <row r="3252" spans="1:7" customFormat="1">
      <c r="A3252" s="4">
        <v>25890</v>
      </c>
      <c r="B3252">
        <v>5.38</v>
      </c>
      <c r="C3252">
        <f>IFERROR(((VLOOKUP(A3252,'Interest Rates-10yr'!$A$9:$C$15239,2,FALSE))-B3252),C3251)</f>
        <v>1.4800000000000004</v>
      </c>
      <c r="D3252" s="98">
        <f>AVERAGE(C$10:C3252)</f>
        <v>0.23346592661116344</v>
      </c>
      <c r="E3252" s="2"/>
      <c r="G3252" s="23"/>
    </row>
    <row r="3253" spans="1:7" customFormat="1">
      <c r="A3253" s="4">
        <v>25891</v>
      </c>
      <c r="B3253">
        <v>5.63</v>
      </c>
      <c r="C3253">
        <f>IFERROR(((VLOOKUP(A3253,'Interest Rates-10yr'!$A$9:$C$15239,2,FALSE))-B3253),C3252)</f>
        <v>1.0899999999999999</v>
      </c>
      <c r="D3253" s="98">
        <f>AVERAGE(C$10:C3253)</f>
        <v>0.23372996300863227</v>
      </c>
      <c r="E3253" s="2"/>
      <c r="G3253" s="23"/>
    </row>
    <row r="3254" spans="1:7" customFormat="1">
      <c r="A3254" s="4">
        <v>25892</v>
      </c>
      <c r="B3254">
        <v>5</v>
      </c>
      <c r="C3254">
        <f>IFERROR(((VLOOKUP(A3254,'Interest Rates-10yr'!$A$9:$C$15239,2,FALSE))-B3254),C3253)</f>
        <v>1.4800000000000004</v>
      </c>
      <c r="D3254" s="98">
        <f>AVERAGE(C$10:C3254)</f>
        <v>0.23411402157164965</v>
      </c>
      <c r="E3254" s="2"/>
      <c r="G3254" s="23"/>
    </row>
    <row r="3255" spans="1:7" customFormat="1">
      <c r="A3255" s="4">
        <v>25893</v>
      </c>
      <c r="B3255">
        <v>5</v>
      </c>
      <c r="C3255">
        <f>IFERROR(((VLOOKUP(A3255,'Interest Rates-10yr'!$A$9:$C$15239,2,FALSE))-B3255),C3254)</f>
        <v>1.4800000000000004</v>
      </c>
      <c r="D3255" s="98">
        <f>AVERAGE(C$10:C3255)</f>
        <v>0.23449784349969288</v>
      </c>
      <c r="E3255" s="2"/>
      <c r="G3255" s="23"/>
    </row>
    <row r="3256" spans="1:7" customFormat="1">
      <c r="A3256" s="4">
        <v>25894</v>
      </c>
      <c r="B3256">
        <v>5</v>
      </c>
      <c r="C3256">
        <f>IFERROR(((VLOOKUP(A3256,'Interest Rates-10yr'!$A$9:$C$15239,2,FALSE))-B3256),C3255)</f>
        <v>1.4800000000000004</v>
      </c>
      <c r="D3256" s="98">
        <f>AVERAGE(C$10:C3256)</f>
        <v>0.23488142901139611</v>
      </c>
      <c r="E3256" s="2"/>
      <c r="G3256" s="23"/>
    </row>
    <row r="3257" spans="1:7" customFormat="1">
      <c r="A3257" s="4">
        <v>25895</v>
      </c>
      <c r="B3257">
        <v>5</v>
      </c>
      <c r="C3257">
        <f>IFERROR(((VLOOKUP(A3257,'Interest Rates-10yr'!$A$9:$C$15239,2,FALSE))-B3257),C3256)</f>
        <v>1.3200000000000003</v>
      </c>
      <c r="D3257" s="98">
        <f>AVERAGE(C$10:C3257)</f>
        <v>0.23521551724138029</v>
      </c>
      <c r="E3257" s="2"/>
      <c r="G3257" s="23"/>
    </row>
    <row r="3258" spans="1:7" customFormat="1">
      <c r="A3258" s="4">
        <v>25896</v>
      </c>
      <c r="B3258">
        <v>5</v>
      </c>
      <c r="C3258">
        <f>IFERROR(((VLOOKUP(A3258,'Interest Rates-10yr'!$A$9:$C$15239,2,FALSE))-B3258),C3257)</f>
        <v>1.4500000000000002</v>
      </c>
      <c r="D3258" s="98">
        <f>AVERAGE(C$10:C3258)</f>
        <v>0.23558941212680926</v>
      </c>
      <c r="E3258" s="2"/>
      <c r="G3258" s="23"/>
    </row>
    <row r="3259" spans="1:7" customFormat="1">
      <c r="A3259" s="4">
        <v>25897</v>
      </c>
      <c r="B3259">
        <v>5.5</v>
      </c>
      <c r="C3259">
        <f>IFERROR(((VLOOKUP(A3259,'Interest Rates-10yr'!$A$9:$C$15239,2,FALSE))-B3259),C3258)</f>
        <v>0.98000000000000043</v>
      </c>
      <c r="D3259" s="98">
        <f>AVERAGE(C$10:C3259)</f>
        <v>0.23581846153846253</v>
      </c>
      <c r="E3259" s="2"/>
      <c r="G3259" s="23"/>
    </row>
    <row r="3260" spans="1:7" customFormat="1">
      <c r="A3260" s="4">
        <v>25898</v>
      </c>
      <c r="B3260">
        <v>5.5</v>
      </c>
      <c r="C3260">
        <f>IFERROR(((VLOOKUP(A3260,'Interest Rates-10yr'!$A$9:$C$15239,2,FALSE))-B3260),C3259)</f>
        <v>0.98000000000000043</v>
      </c>
      <c r="D3260" s="98">
        <f>AVERAGE(C$10:C3260)</f>
        <v>0.23604737003998871</v>
      </c>
      <c r="E3260" s="2"/>
      <c r="G3260" s="23"/>
    </row>
    <row r="3261" spans="1:7" customFormat="1">
      <c r="A3261" s="4">
        <v>25899</v>
      </c>
      <c r="B3261">
        <v>5.38</v>
      </c>
      <c r="C3261">
        <f>IFERROR(((VLOOKUP(A3261,'Interest Rates-10yr'!$A$9:$C$15239,2,FALSE))-B3261),C3260)</f>
        <v>1.1000000000000005</v>
      </c>
      <c r="D3261" s="98">
        <f>AVERAGE(C$10:C3261)</f>
        <v>0.23631303813038232</v>
      </c>
      <c r="E3261" s="2"/>
      <c r="G3261" s="23"/>
    </row>
    <row r="3262" spans="1:7" customFormat="1">
      <c r="A3262" s="4">
        <v>25900</v>
      </c>
      <c r="B3262">
        <v>5.38</v>
      </c>
      <c r="C3262">
        <f>IFERROR(((VLOOKUP(A3262,'Interest Rates-10yr'!$A$9:$C$15239,2,FALSE))-B3262),C3261)</f>
        <v>1.1000000000000005</v>
      </c>
      <c r="D3262" s="98">
        <f>AVERAGE(C$10:C3262)</f>
        <v>0.2365785428834932</v>
      </c>
      <c r="E3262" s="2"/>
      <c r="G3262" s="23"/>
    </row>
    <row r="3263" spans="1:7" customFormat="1">
      <c r="A3263" s="4">
        <v>25901</v>
      </c>
      <c r="B3263">
        <v>5.38</v>
      </c>
      <c r="C3263">
        <f>IFERROR(((VLOOKUP(A3263,'Interest Rates-10yr'!$A$9:$C$15239,2,FALSE))-B3263),C3262)</f>
        <v>1.1000000000000005</v>
      </c>
      <c r="D3263" s="98">
        <f>AVERAGE(C$10:C3263)</f>
        <v>0.23684388444990884</v>
      </c>
      <c r="E3263" s="2"/>
      <c r="G3263" s="23"/>
    </row>
    <row r="3264" spans="1:7" customFormat="1">
      <c r="A3264" s="4">
        <v>25902</v>
      </c>
      <c r="B3264">
        <v>5.5</v>
      </c>
      <c r="C3264">
        <f>IFERROR(((VLOOKUP(A3264,'Interest Rates-10yr'!$A$9:$C$15239,2,FALSE))-B3264),C3263)</f>
        <v>0.99000000000000021</v>
      </c>
      <c r="D3264" s="98">
        <f>AVERAGE(C$10:C3264)</f>
        <v>0.23707526881720534</v>
      </c>
      <c r="E3264" s="2"/>
      <c r="G3264" s="23"/>
    </row>
    <row r="3265" spans="1:7" customFormat="1">
      <c r="A3265" s="4">
        <v>25903</v>
      </c>
      <c r="B3265">
        <v>5.63</v>
      </c>
      <c r="C3265">
        <f>IFERROR(((VLOOKUP(A3265,'Interest Rates-10yr'!$A$9:$C$15239,2,FALSE))-B3265),C3264)</f>
        <v>0.85000000000000053</v>
      </c>
      <c r="D3265" s="98">
        <f>AVERAGE(C$10:C3265)</f>
        <v>0.23726351351351455</v>
      </c>
      <c r="E3265" s="2"/>
      <c r="G3265" s="23"/>
    </row>
    <row r="3266" spans="1:7" customFormat="1">
      <c r="A3266" s="4">
        <v>25904</v>
      </c>
      <c r="B3266">
        <v>5.75</v>
      </c>
      <c r="C3266">
        <f>IFERROR(((VLOOKUP(A3266,'Interest Rates-10yr'!$A$9:$C$15239,2,FALSE))-B3266),C3265)</f>
        <v>0.66000000000000014</v>
      </c>
      <c r="D3266" s="98">
        <f>AVERAGE(C$10:C3266)</f>
        <v>0.23739330672398015</v>
      </c>
      <c r="E3266" s="2"/>
      <c r="G3266" s="23"/>
    </row>
    <row r="3267" spans="1:7" customFormat="1">
      <c r="A3267" s="4">
        <v>25905</v>
      </c>
      <c r="B3267">
        <v>5.5</v>
      </c>
      <c r="C3267">
        <f>IFERROR(((VLOOKUP(A3267,'Interest Rates-10yr'!$A$9:$C$15239,2,FALSE))-B3267),C3266)</f>
        <v>0.80999999999999961</v>
      </c>
      <c r="D3267" s="98">
        <f>AVERAGE(C$10:C3267)</f>
        <v>0.23756906077348167</v>
      </c>
      <c r="E3267" s="2"/>
      <c r="G3267" s="23"/>
    </row>
    <row r="3268" spans="1:7" customFormat="1">
      <c r="A3268" s="4">
        <v>25906</v>
      </c>
      <c r="B3268">
        <v>5.13</v>
      </c>
      <c r="C3268">
        <f>IFERROR(((VLOOKUP(A3268,'Interest Rates-10yr'!$A$9:$C$15239,2,FALSE))-B3268),C3267)</f>
        <v>1.08</v>
      </c>
      <c r="D3268" s="98">
        <f>AVERAGE(C$10:C3268)</f>
        <v>0.23782755446456069</v>
      </c>
      <c r="E3268" s="2"/>
      <c r="G3268" s="23"/>
    </row>
    <row r="3269" spans="1:7" customFormat="1">
      <c r="A3269" s="4">
        <v>25907</v>
      </c>
      <c r="B3269">
        <v>5.13</v>
      </c>
      <c r="C3269">
        <f>IFERROR(((VLOOKUP(A3269,'Interest Rates-10yr'!$A$9:$C$15239,2,FALSE))-B3269),C3268)</f>
        <v>1.08</v>
      </c>
      <c r="D3269" s="98">
        <f>AVERAGE(C$10:C3269)</f>
        <v>0.23808588957055318</v>
      </c>
      <c r="E3269" s="2"/>
      <c r="G3269" s="23"/>
    </row>
    <row r="3270" spans="1:7" customFormat="1">
      <c r="A3270" s="4">
        <v>25908</v>
      </c>
      <c r="B3270">
        <v>5.13</v>
      </c>
      <c r="C3270">
        <f>IFERROR(((VLOOKUP(A3270,'Interest Rates-10yr'!$A$9:$C$15239,2,FALSE))-B3270),C3269)</f>
        <v>1.08</v>
      </c>
      <c r="D3270" s="98">
        <f>AVERAGE(C$10:C3270)</f>
        <v>0.23834406623735155</v>
      </c>
      <c r="E3270" s="2"/>
      <c r="G3270" s="23"/>
    </row>
    <row r="3271" spans="1:7" customFormat="1">
      <c r="A3271" s="4">
        <v>25909</v>
      </c>
      <c r="B3271">
        <v>5</v>
      </c>
      <c r="C3271">
        <f>IFERROR(((VLOOKUP(A3271,'Interest Rates-10yr'!$A$9:$C$15239,2,FALSE))-B3271),C3270)</f>
        <v>1.2699999999999996</v>
      </c>
      <c r="D3271" s="98">
        <f>AVERAGE(C$10:C3271)</f>
        <v>0.23866033108522483</v>
      </c>
      <c r="E3271" s="2"/>
      <c r="G3271" s="23"/>
    </row>
    <row r="3272" spans="1:7" customFormat="1">
      <c r="A3272" s="4">
        <v>25910</v>
      </c>
      <c r="B3272">
        <v>4.5</v>
      </c>
      <c r="C3272">
        <f>IFERROR(((VLOOKUP(A3272,'Interest Rates-10yr'!$A$9:$C$15239,2,FALSE))-B3272),C3271)</f>
        <v>1.79</v>
      </c>
      <c r="D3272" s="98">
        <f>AVERAGE(C$10:C3272)</f>
        <v>0.23913576463377365</v>
      </c>
      <c r="E3272" s="2"/>
      <c r="G3272" s="23"/>
    </row>
    <row r="3273" spans="1:7" customFormat="1">
      <c r="A3273" s="4">
        <v>25911</v>
      </c>
      <c r="B3273">
        <v>4</v>
      </c>
      <c r="C3273">
        <f>IFERROR(((VLOOKUP(A3273,'Interest Rates-10yr'!$A$9:$C$15239,2,FALSE))-B3273),C3272)</f>
        <v>2.34</v>
      </c>
      <c r="D3273" s="98">
        <f>AVERAGE(C$10:C3273)</f>
        <v>0.23977941176470693</v>
      </c>
      <c r="E3273" s="2"/>
      <c r="G3273" s="23"/>
    </row>
    <row r="3274" spans="1:7" customFormat="1">
      <c r="A3274" s="4">
        <v>25912</v>
      </c>
      <c r="B3274">
        <v>4.75</v>
      </c>
      <c r="C3274">
        <f>IFERROR(((VLOOKUP(A3274,'Interest Rates-10yr'!$A$9:$C$15239,2,FALSE))-B3274),C3273)</f>
        <v>1.5899999999999999</v>
      </c>
      <c r="D3274" s="98">
        <f>AVERAGE(C$10:C3274)</f>
        <v>0.24019295558958759</v>
      </c>
      <c r="E3274" s="2"/>
      <c r="G3274" s="23"/>
    </row>
    <row r="3275" spans="1:7" customFormat="1">
      <c r="A3275" s="4">
        <v>25913</v>
      </c>
      <c r="B3275">
        <v>4.88</v>
      </c>
      <c r="C3275">
        <f>IFERROR(((VLOOKUP(A3275,'Interest Rates-10yr'!$A$9:$C$15239,2,FALSE))-B3275),C3274)</f>
        <v>1.4299999999999997</v>
      </c>
      <c r="D3275" s="98">
        <f>AVERAGE(C$10:C3275)</f>
        <v>0.24055725658297716</v>
      </c>
      <c r="E3275" s="2"/>
      <c r="G3275" s="23"/>
    </row>
    <row r="3276" spans="1:7" customFormat="1">
      <c r="A3276" s="4">
        <v>25914</v>
      </c>
      <c r="B3276">
        <v>4.88</v>
      </c>
      <c r="C3276">
        <f>IFERROR(((VLOOKUP(A3276,'Interest Rates-10yr'!$A$9:$C$15239,2,FALSE))-B3276),C3275)</f>
        <v>1.4299999999999997</v>
      </c>
      <c r="D3276" s="98">
        <f>AVERAGE(C$10:C3276)</f>
        <v>0.24092133455769921</v>
      </c>
      <c r="E3276" s="2"/>
      <c r="G3276" s="23"/>
    </row>
    <row r="3277" spans="1:7" customFormat="1">
      <c r="A3277" s="4">
        <v>25915</v>
      </c>
      <c r="B3277">
        <v>4.88</v>
      </c>
      <c r="C3277">
        <f>IFERROR(((VLOOKUP(A3277,'Interest Rates-10yr'!$A$9:$C$15239,2,FALSE))-B3277),C3276)</f>
        <v>1.4299999999999997</v>
      </c>
      <c r="D3277" s="98">
        <f>AVERAGE(C$10:C3277)</f>
        <v>0.24128518971848326</v>
      </c>
      <c r="E3277" s="2"/>
      <c r="G3277" s="23"/>
    </row>
    <row r="3278" spans="1:7" customFormat="1">
      <c r="A3278" s="4">
        <v>25916</v>
      </c>
      <c r="B3278">
        <v>5.25</v>
      </c>
      <c r="C3278">
        <f>IFERROR(((VLOOKUP(A3278,'Interest Rates-10yr'!$A$9:$C$15239,2,FALSE))-B3278),C3277)</f>
        <v>1.0099999999999998</v>
      </c>
      <c r="D3278" s="98">
        <f>AVERAGE(C$10:C3278)</f>
        <v>0.2415203426124207</v>
      </c>
      <c r="E3278" s="2"/>
      <c r="G3278" s="23"/>
    </row>
    <row r="3279" spans="1:7" customFormat="1">
      <c r="A3279" s="4">
        <v>25917</v>
      </c>
      <c r="B3279">
        <v>5.5</v>
      </c>
      <c r="C3279">
        <f>IFERROR(((VLOOKUP(A3279,'Interest Rates-10yr'!$A$9:$C$15239,2,FALSE))-B3279),C3278)</f>
        <v>0.79</v>
      </c>
      <c r="D3279" s="98">
        <f>AVERAGE(C$10:C3279)</f>
        <v>0.24168807339449641</v>
      </c>
      <c r="E3279" s="2"/>
      <c r="G3279" s="23"/>
    </row>
    <row r="3280" spans="1:7" customFormat="1">
      <c r="A3280" s="4">
        <v>25918</v>
      </c>
      <c r="B3280">
        <v>5.38</v>
      </c>
      <c r="C3280">
        <f>IFERROR(((VLOOKUP(A3280,'Interest Rates-10yr'!$A$9:$C$15239,2,FALSE))-B3280),C3279)</f>
        <v>0.91000000000000014</v>
      </c>
      <c r="D3280" s="98">
        <f>AVERAGE(C$10:C3280)</f>
        <v>0.24189238764903798</v>
      </c>
      <c r="E3280" s="2"/>
      <c r="G3280" s="23"/>
    </row>
    <row r="3281" spans="1:7" customFormat="1">
      <c r="A3281" s="4">
        <v>25919</v>
      </c>
      <c r="B3281">
        <v>5.25</v>
      </c>
      <c r="C3281">
        <f>IFERROR(((VLOOKUP(A3281,'Interest Rates-10yr'!$A$9:$C$15239,2,FALSE))-B3281),C3280)</f>
        <v>1.0499999999999998</v>
      </c>
      <c r="D3281" s="98">
        <f>AVERAGE(C$10:C3281)</f>
        <v>0.24213936430317945</v>
      </c>
      <c r="E3281" s="2"/>
      <c r="G3281" s="23"/>
    </row>
    <row r="3282" spans="1:7" customFormat="1">
      <c r="A3282" s="4">
        <v>25920</v>
      </c>
      <c r="B3282">
        <v>4.75</v>
      </c>
      <c r="C3282">
        <f>IFERROR(((VLOOKUP(A3282,'Interest Rates-10yr'!$A$9:$C$15239,2,FALSE))-B3282),C3281)</f>
        <v>1.58</v>
      </c>
      <c r="D3282" s="98">
        <f>AVERAGE(C$10:C3282)</f>
        <v>0.24254812098991849</v>
      </c>
      <c r="E3282" s="2"/>
      <c r="G3282" s="23"/>
    </row>
    <row r="3283" spans="1:7" customFormat="1">
      <c r="A3283" s="4">
        <v>25921</v>
      </c>
      <c r="B3283">
        <v>4.75</v>
      </c>
      <c r="C3283">
        <f>IFERROR(((VLOOKUP(A3283,'Interest Rates-10yr'!$A$9:$C$15239,2,FALSE))-B3283),C3282)</f>
        <v>1.58</v>
      </c>
      <c r="D3283" s="98">
        <f>AVERAGE(C$10:C3283)</f>
        <v>0.24295662797800954</v>
      </c>
      <c r="E3283" s="2"/>
      <c r="G3283" s="23"/>
    </row>
    <row r="3284" spans="1:7" customFormat="1">
      <c r="A3284" s="4">
        <v>25922</v>
      </c>
      <c r="B3284">
        <v>4.75</v>
      </c>
      <c r="C3284">
        <f>IFERROR(((VLOOKUP(A3284,'Interest Rates-10yr'!$A$9:$C$15239,2,FALSE))-B3284),C3283)</f>
        <v>1.58</v>
      </c>
      <c r="D3284" s="98">
        <f>AVERAGE(C$10:C3284)</f>
        <v>0.24336488549618421</v>
      </c>
      <c r="E3284" s="2"/>
      <c r="G3284" s="23"/>
    </row>
    <row r="3285" spans="1:7" customFormat="1">
      <c r="A3285" s="4">
        <v>25923</v>
      </c>
      <c r="B3285">
        <v>4.88</v>
      </c>
      <c r="C3285">
        <f>IFERROR(((VLOOKUP(A3285,'Interest Rates-10yr'!$A$9:$C$15239,2,FALSE))-B3285),C3284)</f>
        <v>1.5700000000000003</v>
      </c>
      <c r="D3285" s="98">
        <f>AVERAGE(C$10:C3285)</f>
        <v>0.24376984126984227</v>
      </c>
      <c r="E3285" s="2"/>
      <c r="G3285" s="23"/>
    </row>
    <row r="3286" spans="1:7" customFormat="1">
      <c r="A3286" s="4">
        <v>25924</v>
      </c>
      <c r="B3286">
        <v>4.75</v>
      </c>
      <c r="C3286">
        <f>IFERROR(((VLOOKUP(A3286,'Interest Rates-10yr'!$A$9:$C$15239,2,FALSE))-B3286),C3285)</f>
        <v>1.7699999999999996</v>
      </c>
      <c r="D3286" s="98">
        <f>AVERAGE(C$10:C3286)</f>
        <v>0.24423558132438306</v>
      </c>
      <c r="E3286" s="2"/>
      <c r="G3286" s="23"/>
    </row>
    <row r="3287" spans="1:7" customFormat="1">
      <c r="A3287" s="4">
        <v>25925</v>
      </c>
      <c r="B3287">
        <v>4.75</v>
      </c>
      <c r="C3287">
        <f>IFERROR(((VLOOKUP(A3287,'Interest Rates-10yr'!$A$9:$C$15239,2,FALSE))-B3287),C3286)</f>
        <v>1.8200000000000003</v>
      </c>
      <c r="D3287" s="98">
        <f>AVERAGE(C$10:C3287)</f>
        <v>0.24471629042098944</v>
      </c>
      <c r="E3287" s="2"/>
      <c r="G3287" s="23"/>
    </row>
    <row r="3288" spans="1:7" customFormat="1">
      <c r="A3288" s="4">
        <v>25926</v>
      </c>
      <c r="B3288">
        <v>5.25</v>
      </c>
      <c r="C3288">
        <f>IFERROR(((VLOOKUP(A3288,'Interest Rates-10yr'!$A$9:$C$15239,2,FALSE))-B3288),C3287)</f>
        <v>1.2800000000000002</v>
      </c>
      <c r="D3288" s="98">
        <f>AVERAGE(C$10:C3288)</f>
        <v>0.24503202195791501</v>
      </c>
      <c r="E3288" s="2"/>
      <c r="G3288" s="23"/>
    </row>
    <row r="3289" spans="1:7" customFormat="1">
      <c r="A3289" s="4">
        <v>25927</v>
      </c>
      <c r="B3289">
        <v>5.25</v>
      </c>
      <c r="C3289">
        <f>IFERROR(((VLOOKUP(A3289,'Interest Rates-10yr'!$A$9:$C$15239,2,FALSE))-B3289),C3288)</f>
        <v>1.2800000000000002</v>
      </c>
      <c r="D3289" s="98">
        <f>AVERAGE(C$10:C3289)</f>
        <v>0.24534756097561075</v>
      </c>
      <c r="E3289" s="2"/>
      <c r="G3289" s="23"/>
    </row>
    <row r="3290" spans="1:7" customFormat="1">
      <c r="A3290" s="4">
        <v>25928</v>
      </c>
      <c r="B3290">
        <v>5.25</v>
      </c>
      <c r="C3290">
        <f>IFERROR(((VLOOKUP(A3290,'Interest Rates-10yr'!$A$9:$C$15239,2,FALSE))-B3290),C3289)</f>
        <v>1.2800000000000002</v>
      </c>
      <c r="D3290" s="98">
        <f>AVERAGE(C$10:C3290)</f>
        <v>0.24566290765010768</v>
      </c>
      <c r="E3290" s="2"/>
      <c r="G3290" s="23"/>
    </row>
    <row r="3291" spans="1:7" customFormat="1">
      <c r="A3291" s="4">
        <v>25929</v>
      </c>
      <c r="B3291">
        <v>5.25</v>
      </c>
      <c r="C3291">
        <f>IFERROR(((VLOOKUP(A3291,'Interest Rates-10yr'!$A$9:$C$15239,2,FALSE))-B3291),C3290)</f>
        <v>1.2800000000000002</v>
      </c>
      <c r="D3291" s="98">
        <f>AVERAGE(C$10:C3291)</f>
        <v>0.2459780621572222</v>
      </c>
      <c r="E3291" s="2"/>
      <c r="G3291" s="23"/>
    </row>
    <row r="3292" spans="1:7" customFormat="1">
      <c r="A3292" s="4">
        <v>25930</v>
      </c>
      <c r="B3292">
        <v>5.25</v>
      </c>
      <c r="C3292">
        <f>IFERROR(((VLOOKUP(A3292,'Interest Rates-10yr'!$A$9:$C$15239,2,FALSE))-B3292),C3291)</f>
        <v>1.29</v>
      </c>
      <c r="D3292" s="98">
        <f>AVERAGE(C$10:C3292)</f>
        <v>0.24629607066707379</v>
      </c>
      <c r="E3292" s="2"/>
      <c r="G3292" s="23"/>
    </row>
    <row r="3293" spans="1:7" customFormat="1">
      <c r="A3293" s="4">
        <v>25931</v>
      </c>
      <c r="B3293">
        <v>4.5</v>
      </c>
      <c r="C3293">
        <f>IFERROR(((VLOOKUP(A3293,'Interest Rates-10yr'!$A$9:$C$15239,2,FALSE))-B3293),C3292)</f>
        <v>2.0599999999999996</v>
      </c>
      <c r="D3293" s="98">
        <f>AVERAGE(C$10:C3293)</f>
        <v>0.24684835566382557</v>
      </c>
      <c r="E3293" s="2"/>
      <c r="G3293" s="23"/>
    </row>
    <row r="3294" spans="1:7" customFormat="1">
      <c r="A3294" s="4">
        <v>25932</v>
      </c>
      <c r="B3294">
        <v>3</v>
      </c>
      <c r="C3294">
        <f>IFERROR(((VLOOKUP(A3294,'Interest Rates-10yr'!$A$9:$C$15239,2,FALSE))-B3294),C3293)</f>
        <v>3.51</v>
      </c>
      <c r="D3294" s="98">
        <f>AVERAGE(C$10:C3294)</f>
        <v>0.24784170471841802</v>
      </c>
      <c r="E3294" s="2"/>
      <c r="G3294" s="23"/>
    </row>
    <row r="3295" spans="1:7" customFormat="1">
      <c r="A3295" s="4">
        <v>25933</v>
      </c>
      <c r="B3295">
        <v>3</v>
      </c>
      <c r="C3295">
        <f>IFERROR(((VLOOKUP(A3295,'Interest Rates-10yr'!$A$9:$C$15239,2,FALSE))-B3295),C3294)</f>
        <v>3.5</v>
      </c>
      <c r="D3295" s="98">
        <f>AVERAGE(C$10:C3295)</f>
        <v>0.24883140596469969</v>
      </c>
      <c r="E3295" s="2"/>
      <c r="G3295" s="23"/>
    </row>
    <row r="3296" spans="1:7" customFormat="1">
      <c r="A3296" s="4">
        <v>25934</v>
      </c>
      <c r="B3296">
        <v>3</v>
      </c>
      <c r="C3296">
        <f>IFERROR(((VLOOKUP(A3296,'Interest Rates-10yr'!$A$9:$C$15239,2,FALSE))-B3296),C3295)</f>
        <v>3.5</v>
      </c>
      <c r="D3296" s="98">
        <f>AVERAGE(C$10:C3296)</f>
        <v>0.24982050501977582</v>
      </c>
      <c r="E3296" s="2"/>
      <c r="G3296" s="23"/>
    </row>
    <row r="3297" spans="1:7" customFormat="1">
      <c r="A3297" s="4">
        <v>25935</v>
      </c>
      <c r="B3297">
        <v>3</v>
      </c>
      <c r="C3297">
        <f>IFERROR(((VLOOKUP(A3297,'Interest Rates-10yr'!$A$9:$C$15239,2,FALSE))-B3297),C3296)</f>
        <v>3.5</v>
      </c>
      <c r="D3297" s="98">
        <f>AVERAGE(C$10:C3297)</f>
        <v>0.25080900243309096</v>
      </c>
      <c r="E3297" s="2"/>
      <c r="G3297" s="23"/>
    </row>
    <row r="3298" spans="1:7" customFormat="1">
      <c r="A3298" s="4">
        <v>25936</v>
      </c>
      <c r="B3298">
        <v>3</v>
      </c>
      <c r="C3298">
        <f>IFERROR(((VLOOKUP(A3298,'Interest Rates-10yr'!$A$9:$C$15239,2,FALSE))-B3298),C3297)</f>
        <v>3.5</v>
      </c>
      <c r="D3298" s="98">
        <f>AVERAGE(C$10:C3298)</f>
        <v>0.25179689875342143</v>
      </c>
      <c r="E3298" s="2"/>
      <c r="G3298" s="23"/>
    </row>
    <row r="3299" spans="1:7" customFormat="1">
      <c r="A3299" s="4">
        <v>25937</v>
      </c>
      <c r="B3299">
        <v>5.5</v>
      </c>
      <c r="C3299">
        <f>IFERROR(((VLOOKUP(A3299,'Interest Rates-10yr'!$A$9:$C$15239,2,FALSE))-B3299),C3298)</f>
        <v>0.96</v>
      </c>
      <c r="D3299" s="98">
        <f>AVERAGE(C$10:C3299)</f>
        <v>0.25201215805471222</v>
      </c>
      <c r="E3299" s="2"/>
      <c r="G3299" s="23"/>
    </row>
    <row r="3300" spans="1:7" customFormat="1">
      <c r="A3300" s="4">
        <v>25938</v>
      </c>
      <c r="B3300">
        <v>5.5</v>
      </c>
      <c r="C3300">
        <f>IFERROR(((VLOOKUP(A3300,'Interest Rates-10yr'!$A$9:$C$15239,2,FALSE))-B3300),C3299)</f>
        <v>0.96999999999999975</v>
      </c>
      <c r="D3300" s="98">
        <f>AVERAGE(C$10:C3300)</f>
        <v>0.25223032512914106</v>
      </c>
      <c r="E3300" s="2"/>
      <c r="G3300" s="23"/>
    </row>
    <row r="3301" spans="1:7" customFormat="1">
      <c r="A3301" s="4">
        <v>25939</v>
      </c>
      <c r="B3301">
        <v>3.75</v>
      </c>
      <c r="C3301">
        <f>IFERROR(((VLOOKUP(A3301,'Interest Rates-10yr'!$A$9:$C$15239,2,FALSE))-B3301),C3300)</f>
        <v>2.7199999999999998</v>
      </c>
      <c r="D3301" s="98">
        <f>AVERAGE(C$10:C3301)</f>
        <v>0.25297995139732782</v>
      </c>
      <c r="E3301" s="2"/>
      <c r="G3301" s="23"/>
    </row>
    <row r="3302" spans="1:7" customFormat="1">
      <c r="A3302" s="4">
        <v>25940</v>
      </c>
      <c r="B3302">
        <v>4.5</v>
      </c>
      <c r="C3302">
        <f>IFERROR(((VLOOKUP(A3302,'Interest Rates-10yr'!$A$9:$C$15239,2,FALSE))-B3302),C3301)</f>
        <v>1.9500000000000002</v>
      </c>
      <c r="D3302" s="98">
        <f>AVERAGE(C$10:C3302)</f>
        <v>0.25349529304585583</v>
      </c>
      <c r="E3302" s="2"/>
      <c r="G3302" s="23"/>
    </row>
    <row r="3303" spans="1:7" customFormat="1">
      <c r="A3303" s="4">
        <v>25941</v>
      </c>
      <c r="B3303">
        <v>4.5</v>
      </c>
      <c r="C3303">
        <f>IFERROR(((VLOOKUP(A3303,'Interest Rates-10yr'!$A$9:$C$15239,2,FALSE))-B3303),C3302)</f>
        <v>1.9400000000000004</v>
      </c>
      <c r="D3303" s="98">
        <f>AVERAGE(C$10:C3303)</f>
        <v>0.25400728597450012</v>
      </c>
      <c r="E3303" s="2"/>
      <c r="G3303" s="23"/>
    </row>
    <row r="3304" spans="1:7" customFormat="1">
      <c r="A3304" s="4">
        <v>25942</v>
      </c>
      <c r="B3304">
        <v>4.5</v>
      </c>
      <c r="C3304">
        <f>IFERROR(((VLOOKUP(A3304,'Interest Rates-10yr'!$A$9:$C$15239,2,FALSE))-B3304),C3303)</f>
        <v>1.9400000000000004</v>
      </c>
      <c r="D3304" s="98">
        <f>AVERAGE(C$10:C3304)</f>
        <v>0.25451896813353669</v>
      </c>
      <c r="E3304" s="2"/>
      <c r="G3304" s="23"/>
    </row>
    <row r="3305" spans="1:7" customFormat="1">
      <c r="A3305" s="4">
        <v>25943</v>
      </c>
      <c r="B3305">
        <v>4.5</v>
      </c>
      <c r="C3305">
        <f>IFERROR(((VLOOKUP(A3305,'Interest Rates-10yr'!$A$9:$C$15239,2,FALSE))-B3305),C3304)</f>
        <v>1.9400000000000004</v>
      </c>
      <c r="D3305" s="98">
        <f>AVERAGE(C$10:C3305)</f>
        <v>0.25503033980582629</v>
      </c>
      <c r="E3305" s="2"/>
      <c r="G3305" s="23"/>
    </row>
    <row r="3306" spans="1:7" customFormat="1">
      <c r="A3306" s="4">
        <v>25944</v>
      </c>
      <c r="B3306">
        <v>4.38</v>
      </c>
      <c r="C3306">
        <f>IFERROR(((VLOOKUP(A3306,'Interest Rates-10yr'!$A$9:$C$15239,2,FALSE))-B3306),C3305)</f>
        <v>2.0099999999999998</v>
      </c>
      <c r="D3306" s="98">
        <f>AVERAGE(C$10:C3306)</f>
        <v>0.25556263269639168</v>
      </c>
      <c r="E3306" s="2"/>
      <c r="G3306" s="23"/>
    </row>
    <row r="3307" spans="1:7" customFormat="1">
      <c r="A3307" s="4">
        <v>25945</v>
      </c>
      <c r="B3307">
        <v>4.25</v>
      </c>
      <c r="C3307">
        <f>IFERROR(((VLOOKUP(A3307,'Interest Rates-10yr'!$A$9:$C$15239,2,FALSE))-B3307),C3306)</f>
        <v>2.0999999999999996</v>
      </c>
      <c r="D3307" s="98">
        <f>AVERAGE(C$10:C3307)</f>
        <v>0.25612189205579244</v>
      </c>
      <c r="E3307" s="2"/>
      <c r="G3307" s="23"/>
    </row>
    <row r="3308" spans="1:7" customFormat="1">
      <c r="A3308" s="4">
        <v>25946</v>
      </c>
      <c r="B3308">
        <v>3.25</v>
      </c>
      <c r="C3308">
        <f>IFERROR(((VLOOKUP(A3308,'Interest Rates-10yr'!$A$9:$C$15239,2,FALSE))-B3308),C3307)</f>
        <v>3.04</v>
      </c>
      <c r="D3308" s="98">
        <f>AVERAGE(C$10:C3308)</f>
        <v>0.25696574719612109</v>
      </c>
      <c r="E3308" s="2"/>
      <c r="G3308" s="23"/>
    </row>
    <row r="3309" spans="1:7" customFormat="1">
      <c r="A3309" s="4">
        <v>25947</v>
      </c>
      <c r="B3309">
        <v>4.13</v>
      </c>
      <c r="C3309">
        <f>IFERROR(((VLOOKUP(A3309,'Interest Rates-10yr'!$A$9:$C$15239,2,FALSE))-B3309),C3308)</f>
        <v>2.09</v>
      </c>
      <c r="D3309" s="98">
        <f>AVERAGE(C$10:C3309)</f>
        <v>0.25752121212121315</v>
      </c>
      <c r="E3309" s="2"/>
      <c r="G3309" s="23"/>
    </row>
    <row r="3310" spans="1:7" customFormat="1">
      <c r="A3310" s="4">
        <v>25948</v>
      </c>
      <c r="B3310">
        <v>4</v>
      </c>
      <c r="C3310">
        <f>IFERROR(((VLOOKUP(A3310,'Interest Rates-10yr'!$A$9:$C$15239,2,FALSE))-B3310),C3309)</f>
        <v>2.2199999999999998</v>
      </c>
      <c r="D3310" s="98">
        <f>AVERAGE(C$10:C3310)</f>
        <v>0.25811572250833187</v>
      </c>
      <c r="E3310" s="2"/>
      <c r="G3310" s="23"/>
    </row>
    <row r="3311" spans="1:7" customFormat="1">
      <c r="A3311" s="4">
        <v>25949</v>
      </c>
      <c r="B3311">
        <v>4</v>
      </c>
      <c r="C3311">
        <f>IFERROR(((VLOOKUP(A3311,'Interest Rates-10yr'!$A$9:$C$15239,2,FALSE))-B3311),C3310)</f>
        <v>2.2199999999999998</v>
      </c>
      <c r="D3311" s="98">
        <f>AVERAGE(C$10:C3311)</f>
        <v>0.25870987280436208</v>
      </c>
      <c r="E3311" s="2"/>
      <c r="G3311" s="23"/>
    </row>
    <row r="3312" spans="1:7" customFormat="1">
      <c r="A3312" s="4">
        <v>25950</v>
      </c>
      <c r="B3312">
        <v>4</v>
      </c>
      <c r="C3312">
        <f>IFERROR(((VLOOKUP(A3312,'Interest Rates-10yr'!$A$9:$C$15239,2,FALSE))-B3312),C3311)</f>
        <v>2.2199999999999998</v>
      </c>
      <c r="D3312" s="98">
        <f>AVERAGE(C$10:C3312)</f>
        <v>0.25930366333636196</v>
      </c>
      <c r="E3312" s="2"/>
      <c r="G3312" s="23"/>
    </row>
    <row r="3313" spans="1:7" customFormat="1">
      <c r="A3313" s="4">
        <v>25951</v>
      </c>
      <c r="B3313">
        <v>3.88</v>
      </c>
      <c r="C3313">
        <f>IFERROR(((VLOOKUP(A3313,'Interest Rates-10yr'!$A$9:$C$15239,2,FALSE))-B3313),C3312)</f>
        <v>2.2800000000000002</v>
      </c>
      <c r="D3313" s="98">
        <f>AVERAGE(C$10:C3313)</f>
        <v>0.25991525423728917</v>
      </c>
      <c r="E3313" s="2"/>
      <c r="G3313" s="23"/>
    </row>
    <row r="3314" spans="1:7" customFormat="1">
      <c r="A3314" s="4">
        <v>25952</v>
      </c>
      <c r="B3314">
        <v>4.13</v>
      </c>
      <c r="C3314">
        <f>IFERROR(((VLOOKUP(A3314,'Interest Rates-10yr'!$A$9:$C$15239,2,FALSE))-B3314),C3313)</f>
        <v>2.04</v>
      </c>
      <c r="D3314" s="98">
        <f>AVERAGE(C$10:C3314)</f>
        <v>0.26045385779122648</v>
      </c>
      <c r="E3314" s="2"/>
      <c r="G3314" s="23"/>
    </row>
    <row r="3315" spans="1:7" customFormat="1">
      <c r="A3315" s="4">
        <v>25953</v>
      </c>
      <c r="B3315">
        <v>4.75</v>
      </c>
      <c r="C3315">
        <f>IFERROR(((VLOOKUP(A3315,'Interest Rates-10yr'!$A$9:$C$15239,2,FALSE))-B3315),C3314)</f>
        <v>1.4000000000000004</v>
      </c>
      <c r="D3315" s="98">
        <f>AVERAGE(C$10:C3315)</f>
        <v>0.26079854809437492</v>
      </c>
      <c r="E3315" s="2"/>
      <c r="G3315" s="23"/>
    </row>
    <row r="3316" spans="1:7" customFormat="1">
      <c r="A3316" s="4">
        <v>25954</v>
      </c>
      <c r="B3316">
        <v>4.63</v>
      </c>
      <c r="C3316">
        <f>IFERROR(((VLOOKUP(A3316,'Interest Rates-10yr'!$A$9:$C$15239,2,FALSE))-B3316),C3315)</f>
        <v>1.46</v>
      </c>
      <c r="D3316" s="98">
        <f>AVERAGE(C$10:C3316)</f>
        <v>0.26116117326882476</v>
      </c>
      <c r="E3316" s="2"/>
      <c r="G3316" s="23"/>
    </row>
    <row r="3317" spans="1:7" customFormat="1">
      <c r="A3317" s="4">
        <v>25955</v>
      </c>
      <c r="B3317">
        <v>4.25</v>
      </c>
      <c r="C3317">
        <f>IFERROR(((VLOOKUP(A3317,'Interest Rates-10yr'!$A$9:$C$15239,2,FALSE))-B3317),C3316)</f>
        <v>1.8099999999999996</v>
      </c>
      <c r="D3317" s="98">
        <f>AVERAGE(C$10:C3317)</f>
        <v>0.2616293833131812</v>
      </c>
      <c r="E3317" s="2"/>
      <c r="G3317" s="23"/>
    </row>
    <row r="3318" spans="1:7" customFormat="1">
      <c r="A3318" s="4">
        <v>25956</v>
      </c>
      <c r="B3318">
        <v>4.25</v>
      </c>
      <c r="C3318">
        <f>IFERROR(((VLOOKUP(A3318,'Interest Rates-10yr'!$A$9:$C$15239,2,FALSE))-B3318),C3317)</f>
        <v>1.8099999999999996</v>
      </c>
      <c r="D3318" s="98">
        <f>AVERAGE(C$10:C3318)</f>
        <v>0.26209731036567041</v>
      </c>
      <c r="E3318" s="2"/>
      <c r="G3318" s="23"/>
    </row>
    <row r="3319" spans="1:7" customFormat="1">
      <c r="A3319" s="4">
        <v>25957</v>
      </c>
      <c r="B3319">
        <v>4.25</v>
      </c>
      <c r="C3319">
        <f>IFERROR(((VLOOKUP(A3319,'Interest Rates-10yr'!$A$9:$C$15239,2,FALSE))-B3319),C3318)</f>
        <v>1.8099999999999996</v>
      </c>
      <c r="D3319" s="98">
        <f>AVERAGE(C$10:C3319)</f>
        <v>0.26256495468278046</v>
      </c>
      <c r="E3319" s="2"/>
      <c r="G3319" s="23"/>
    </row>
    <row r="3320" spans="1:7" customFormat="1">
      <c r="A3320" s="4">
        <v>25958</v>
      </c>
      <c r="B3320">
        <v>4.13</v>
      </c>
      <c r="C3320">
        <f>IFERROR(((VLOOKUP(A3320,'Interest Rates-10yr'!$A$9:$C$15239,2,FALSE))-B3320),C3319)</f>
        <v>1.92</v>
      </c>
      <c r="D3320" s="98">
        <f>AVERAGE(C$10:C3320)</f>
        <v>0.26306553911205172</v>
      </c>
      <c r="E3320" s="2"/>
      <c r="G3320" s="23"/>
    </row>
    <row r="3321" spans="1:7" customFormat="1">
      <c r="A3321" s="4">
        <v>25959</v>
      </c>
      <c r="B3321">
        <v>3.88</v>
      </c>
      <c r="C3321">
        <f>IFERROR(((VLOOKUP(A3321,'Interest Rates-10yr'!$A$9:$C$15239,2,FALSE))-B3321),C3320)</f>
        <v>2.1900000000000004</v>
      </c>
      <c r="D3321" s="98">
        <f>AVERAGE(C$10:C3321)</f>
        <v>0.26364734299517006</v>
      </c>
      <c r="E3321" s="2"/>
      <c r="G3321" s="23"/>
    </row>
    <row r="3322" spans="1:7" customFormat="1">
      <c r="A3322" s="4">
        <v>25960</v>
      </c>
      <c r="B3322">
        <v>4.25</v>
      </c>
      <c r="C3322">
        <f>IFERROR(((VLOOKUP(A3322,'Interest Rates-10yr'!$A$9:$C$15239,2,FALSE))-B3322),C3321)</f>
        <v>1.8399999999999999</v>
      </c>
      <c r="D3322" s="98">
        <f>AVERAGE(C$10:C3322)</f>
        <v>0.264123151222458</v>
      </c>
      <c r="E3322" s="2"/>
      <c r="G3322" s="23"/>
    </row>
    <row r="3323" spans="1:7" customFormat="1">
      <c r="A3323" s="4">
        <v>25961</v>
      </c>
      <c r="B3323">
        <v>4.25</v>
      </c>
      <c r="C3323">
        <f>IFERROR(((VLOOKUP(A3323,'Interest Rates-10yr'!$A$9:$C$15239,2,FALSE))-B3323),C3322)</f>
        <v>1.83</v>
      </c>
      <c r="D3323" s="98">
        <f>AVERAGE(C$10:C3323)</f>
        <v>0.26459565479782843</v>
      </c>
      <c r="E3323" s="2"/>
      <c r="G3323" s="23"/>
    </row>
    <row r="3324" spans="1:7" customFormat="1">
      <c r="A3324" s="4">
        <v>25962</v>
      </c>
      <c r="B3324">
        <v>4</v>
      </c>
      <c r="C3324">
        <f>IFERROR(((VLOOKUP(A3324,'Interest Rates-10yr'!$A$9:$C$15239,2,FALSE))-B3324),C3323)</f>
        <v>2.09</v>
      </c>
      <c r="D3324" s="98">
        <f>AVERAGE(C$10:C3324)</f>
        <v>0.26514630467571748</v>
      </c>
      <c r="E3324" s="2"/>
      <c r="G3324" s="23"/>
    </row>
    <row r="3325" spans="1:7" customFormat="1">
      <c r="A3325" s="4">
        <v>25963</v>
      </c>
      <c r="B3325">
        <v>4</v>
      </c>
      <c r="C3325">
        <f>IFERROR(((VLOOKUP(A3325,'Interest Rates-10yr'!$A$9:$C$15239,2,FALSE))-B3325),C3324)</f>
        <v>2.09</v>
      </c>
      <c r="D3325" s="98">
        <f>AVERAGE(C$10:C3325)</f>
        <v>0.26569662243667175</v>
      </c>
      <c r="E3325" s="2"/>
      <c r="G3325" s="23"/>
    </row>
    <row r="3326" spans="1:7" customFormat="1">
      <c r="A3326" s="4">
        <v>25964</v>
      </c>
      <c r="B3326">
        <v>4</v>
      </c>
      <c r="C3326">
        <f>IFERROR(((VLOOKUP(A3326,'Interest Rates-10yr'!$A$9:$C$15239,2,FALSE))-B3326),C3325)</f>
        <v>2.09</v>
      </c>
      <c r="D3326" s="98">
        <f>AVERAGE(C$10:C3326)</f>
        <v>0.26624660838106828</v>
      </c>
      <c r="E3326" s="2"/>
      <c r="G3326" s="23"/>
    </row>
    <row r="3327" spans="1:7" customFormat="1">
      <c r="A3327" s="4">
        <v>25965</v>
      </c>
      <c r="B3327">
        <v>4.38</v>
      </c>
      <c r="C3327">
        <f>IFERROR(((VLOOKUP(A3327,'Interest Rates-10yr'!$A$9:$C$15239,2,FALSE))-B3327),C3326)</f>
        <v>1.71</v>
      </c>
      <c r="D3327" s="98">
        <f>AVERAGE(C$10:C3327)</f>
        <v>0.26668173598553452</v>
      </c>
      <c r="E3327" s="2"/>
      <c r="G3327" s="23"/>
    </row>
    <row r="3328" spans="1:7" customFormat="1">
      <c r="A3328" s="4">
        <v>25966</v>
      </c>
      <c r="B3328">
        <v>4.25</v>
      </c>
      <c r="C3328">
        <f>IFERROR(((VLOOKUP(A3328,'Interest Rates-10yr'!$A$9:$C$15239,2,FALSE))-B3328),C3327)</f>
        <v>1.8600000000000003</v>
      </c>
      <c r="D3328" s="98">
        <f>AVERAGE(C$10:C3328)</f>
        <v>0.26716179572160398</v>
      </c>
      <c r="E3328" s="2"/>
      <c r="G3328" s="23"/>
    </row>
    <row r="3329" spans="1:7" customFormat="1">
      <c r="A3329" s="4">
        <v>25967</v>
      </c>
      <c r="B3329">
        <v>3.75</v>
      </c>
      <c r="C3329">
        <f>IFERROR(((VLOOKUP(A3329,'Interest Rates-10yr'!$A$9:$C$15239,2,FALSE))-B3329),C3328)</f>
        <v>2.3600000000000003</v>
      </c>
      <c r="D3329" s="98">
        <f>AVERAGE(C$10:C3329)</f>
        <v>0.26779216867469985</v>
      </c>
      <c r="E3329" s="2"/>
      <c r="G3329" s="23"/>
    </row>
    <row r="3330" spans="1:7" customFormat="1">
      <c r="A3330" s="4">
        <v>25968</v>
      </c>
      <c r="B3330">
        <v>4.25</v>
      </c>
      <c r="C3330">
        <f>IFERROR(((VLOOKUP(A3330,'Interest Rates-10yr'!$A$9:$C$15239,2,FALSE))-B3330),C3329)</f>
        <v>1.8499999999999996</v>
      </c>
      <c r="D3330" s="98">
        <f>AVERAGE(C$10:C3330)</f>
        <v>0.26826859379705015</v>
      </c>
      <c r="E3330" s="2"/>
      <c r="G3330" s="23"/>
    </row>
    <row r="3331" spans="1:7" customFormat="1">
      <c r="A3331" s="4">
        <v>25969</v>
      </c>
      <c r="B3331">
        <v>3.88</v>
      </c>
      <c r="C3331">
        <f>IFERROR(((VLOOKUP(A3331,'Interest Rates-10yr'!$A$9:$C$15239,2,FALSE))-B3331),C3330)</f>
        <v>2.2199999999999998</v>
      </c>
      <c r="D3331" s="98">
        <f>AVERAGE(C$10:C3331)</f>
        <v>0.26885611077664168</v>
      </c>
      <c r="E3331" s="2"/>
      <c r="G3331" s="23"/>
    </row>
    <row r="3332" spans="1:7" customFormat="1">
      <c r="A3332" s="4">
        <v>25970</v>
      </c>
      <c r="B3332">
        <v>3.88</v>
      </c>
      <c r="C3332">
        <f>IFERROR(((VLOOKUP(A3332,'Interest Rates-10yr'!$A$9:$C$15239,2,FALSE))-B3332),C3331)</f>
        <v>2.2199999999999998</v>
      </c>
      <c r="D3332" s="98">
        <f>AVERAGE(C$10:C3332)</f>
        <v>0.26944327414986569</v>
      </c>
      <c r="E3332" s="2"/>
      <c r="G3332" s="23"/>
    </row>
    <row r="3333" spans="1:7" customFormat="1">
      <c r="A3333" s="4">
        <v>25971</v>
      </c>
      <c r="B3333">
        <v>3.88</v>
      </c>
      <c r="C3333">
        <f>IFERROR(((VLOOKUP(A3333,'Interest Rates-10yr'!$A$9:$C$15239,2,FALSE))-B3333),C3332)</f>
        <v>2.2199999999999998</v>
      </c>
      <c r="D3333" s="98">
        <f>AVERAGE(C$10:C3333)</f>
        <v>0.2700300842358615</v>
      </c>
      <c r="E3333" s="2"/>
      <c r="G3333" s="23"/>
    </row>
    <row r="3334" spans="1:7" customFormat="1">
      <c r="A3334" s="4">
        <v>25972</v>
      </c>
      <c r="B3334">
        <v>3.5</v>
      </c>
      <c r="C3334">
        <f>IFERROR(((VLOOKUP(A3334,'Interest Rates-10yr'!$A$9:$C$15239,2,FALSE))-B3334),C3333)</f>
        <v>2.59</v>
      </c>
      <c r="D3334" s="98">
        <f>AVERAGE(C$10:C3334)</f>
        <v>0.27072781954887332</v>
      </c>
      <c r="E3334" s="2"/>
      <c r="G3334" s="23"/>
    </row>
    <row r="3335" spans="1:7" customFormat="1">
      <c r="A3335" s="4">
        <v>25973</v>
      </c>
      <c r="B3335">
        <v>2.75</v>
      </c>
      <c r="C3335">
        <f>IFERROR(((VLOOKUP(A3335,'Interest Rates-10yr'!$A$9:$C$15239,2,FALSE))-B3335),C3334)</f>
        <v>3.3200000000000003</v>
      </c>
      <c r="D3335" s="98">
        <f>AVERAGE(C$10:C3335)</f>
        <v>0.271644618159953</v>
      </c>
      <c r="E3335" s="2"/>
      <c r="G3335" s="23"/>
    </row>
    <row r="3336" spans="1:7" customFormat="1">
      <c r="A3336" s="4">
        <v>25974</v>
      </c>
      <c r="B3336">
        <v>3</v>
      </c>
      <c r="C3336">
        <f>IFERROR(((VLOOKUP(A3336,'Interest Rates-10yr'!$A$9:$C$15239,2,FALSE))-B3336),C3335)</f>
        <v>3.08</v>
      </c>
      <c r="D3336" s="98">
        <f>AVERAGE(C$10:C3336)</f>
        <v>0.27248872858431133</v>
      </c>
      <c r="E3336" s="2"/>
      <c r="G3336" s="23"/>
    </row>
    <row r="3337" spans="1:7" customFormat="1">
      <c r="A3337" s="4">
        <v>25975</v>
      </c>
      <c r="B3337">
        <v>4</v>
      </c>
      <c r="C3337">
        <f>IFERROR(((VLOOKUP(A3337,'Interest Rates-10yr'!$A$9:$C$15239,2,FALSE))-B3337),C3336)</f>
        <v>2.08</v>
      </c>
      <c r="D3337" s="98">
        <f>AVERAGE(C$10:C3337)</f>
        <v>0.27303185096153959</v>
      </c>
      <c r="E3337" s="2"/>
      <c r="G3337" s="23"/>
    </row>
    <row r="3338" spans="1:7" customFormat="1">
      <c r="A3338" s="4">
        <v>25976</v>
      </c>
      <c r="B3338">
        <v>4</v>
      </c>
      <c r="C3338">
        <f>IFERROR(((VLOOKUP(A3338,'Interest Rates-10yr'!$A$9:$C$15239,2,FALSE))-B3338),C3337)</f>
        <v>2.08</v>
      </c>
      <c r="D3338" s="98">
        <f>AVERAGE(C$10:C3338)</f>
        <v>0.27357464704115464</v>
      </c>
      <c r="E3338" s="2"/>
      <c r="G3338" s="23"/>
    </row>
    <row r="3339" spans="1:7" customFormat="1">
      <c r="A3339" s="4">
        <v>25977</v>
      </c>
      <c r="B3339">
        <v>4</v>
      </c>
      <c r="C3339">
        <f>IFERROR(((VLOOKUP(A3339,'Interest Rates-10yr'!$A$9:$C$15239,2,FALSE))-B3339),C3338)</f>
        <v>2.08</v>
      </c>
      <c r="D3339" s="98">
        <f>AVERAGE(C$10:C3339)</f>
        <v>0.27411711711711828</v>
      </c>
      <c r="E3339" s="2"/>
      <c r="G3339" s="23"/>
    </row>
    <row r="3340" spans="1:7" customFormat="1">
      <c r="A3340" s="4">
        <v>25978</v>
      </c>
      <c r="B3340">
        <v>4</v>
      </c>
      <c r="C3340">
        <f>IFERROR(((VLOOKUP(A3340,'Interest Rates-10yr'!$A$9:$C$15239,2,FALSE))-B3340),C3339)</f>
        <v>2.08</v>
      </c>
      <c r="D3340" s="98">
        <f>AVERAGE(C$10:C3340)</f>
        <v>0.27465926148303932</v>
      </c>
      <c r="E3340" s="2"/>
      <c r="G3340" s="23"/>
    </row>
    <row r="3341" spans="1:7" customFormat="1">
      <c r="A3341" s="4">
        <v>25979</v>
      </c>
      <c r="B3341">
        <v>4</v>
      </c>
      <c r="C3341">
        <f>IFERROR(((VLOOKUP(A3341,'Interest Rates-10yr'!$A$9:$C$15239,2,FALSE))-B3341),C3340)</f>
        <v>2.08</v>
      </c>
      <c r="D3341" s="98">
        <f>AVERAGE(C$10:C3341)</f>
        <v>0.27520108043217406</v>
      </c>
      <c r="E3341" s="2"/>
      <c r="G3341" s="23"/>
    </row>
    <row r="3342" spans="1:7" customFormat="1">
      <c r="A3342" s="4">
        <v>25980</v>
      </c>
      <c r="B3342">
        <v>4</v>
      </c>
      <c r="C3342">
        <f>IFERROR(((VLOOKUP(A3342,'Interest Rates-10yr'!$A$9:$C$15239,2,FALSE))-B3342),C3341)</f>
        <v>2.1100000000000003</v>
      </c>
      <c r="D3342" s="98">
        <f>AVERAGE(C$10:C3342)</f>
        <v>0.27575157515751697</v>
      </c>
      <c r="E3342" s="2"/>
      <c r="G3342" s="23"/>
    </row>
    <row r="3343" spans="1:7" customFormat="1">
      <c r="A3343" s="4">
        <v>25981</v>
      </c>
      <c r="B3343">
        <v>5</v>
      </c>
      <c r="C3343">
        <f>IFERROR(((VLOOKUP(A3343,'Interest Rates-10yr'!$A$9:$C$15239,2,FALSE))-B3343),C3342)</f>
        <v>1.1100000000000003</v>
      </c>
      <c r="D3343" s="98">
        <f>AVERAGE(C$10:C3343)</f>
        <v>0.27600179964007321</v>
      </c>
      <c r="E3343" s="2"/>
      <c r="G3343" s="23"/>
    </row>
    <row r="3344" spans="1:7" customFormat="1">
      <c r="A3344" s="4">
        <v>25982</v>
      </c>
      <c r="B3344">
        <v>4.13</v>
      </c>
      <c r="C3344">
        <f>IFERROR(((VLOOKUP(A3344,'Interest Rates-10yr'!$A$9:$C$15239,2,FALSE))-B3344),C3343)</f>
        <v>1.9800000000000004</v>
      </c>
      <c r="D3344" s="98">
        <f>AVERAGE(C$10:C3344)</f>
        <v>0.27651274362818712</v>
      </c>
      <c r="E3344" s="2"/>
      <c r="G3344" s="23"/>
    </row>
    <row r="3345" spans="1:7" customFormat="1">
      <c r="A3345" s="4">
        <v>25983</v>
      </c>
      <c r="B3345">
        <v>3.88</v>
      </c>
      <c r="C3345">
        <f>IFERROR(((VLOOKUP(A3345,'Interest Rates-10yr'!$A$9:$C$15239,2,FALSE))-B3345),C3344)</f>
        <v>2.2400000000000002</v>
      </c>
      <c r="D3345" s="98">
        <f>AVERAGE(C$10:C3345)</f>
        <v>0.27710131894484535</v>
      </c>
      <c r="E3345" s="2"/>
      <c r="G3345" s="23"/>
    </row>
    <row r="3346" spans="1:7" customFormat="1">
      <c r="A3346" s="4">
        <v>25984</v>
      </c>
      <c r="B3346">
        <v>3.88</v>
      </c>
      <c r="C3346">
        <f>IFERROR(((VLOOKUP(A3346,'Interest Rates-10yr'!$A$9:$C$15239,2,FALSE))-B3346),C3345)</f>
        <v>2.2400000000000002</v>
      </c>
      <c r="D3346" s="98">
        <f>AVERAGE(C$10:C3346)</f>
        <v>0.27768954150434644</v>
      </c>
      <c r="E3346" s="2"/>
      <c r="G3346" s="23"/>
    </row>
    <row r="3347" spans="1:7" customFormat="1">
      <c r="A3347" s="4">
        <v>25985</v>
      </c>
      <c r="B3347">
        <v>3.88</v>
      </c>
      <c r="C3347">
        <f>IFERROR(((VLOOKUP(A3347,'Interest Rates-10yr'!$A$9:$C$15239,2,FALSE))-B3347),C3346)</f>
        <v>2.2400000000000002</v>
      </c>
      <c r="D3347" s="98">
        <f>AVERAGE(C$10:C3347)</f>
        <v>0.27827741162372799</v>
      </c>
      <c r="E3347" s="2"/>
      <c r="G3347" s="23"/>
    </row>
    <row r="3348" spans="1:7" customFormat="1">
      <c r="A3348" s="4">
        <v>25986</v>
      </c>
      <c r="B3348">
        <v>3.25</v>
      </c>
      <c r="C3348">
        <f>IFERROR(((VLOOKUP(A3348,'Interest Rates-10yr'!$A$9:$C$15239,2,FALSE))-B3348),C3347)</f>
        <v>2.9000000000000004</v>
      </c>
      <c r="D3348" s="98">
        <f>AVERAGE(C$10:C3348)</f>
        <v>0.27906259359089669</v>
      </c>
      <c r="E3348" s="2"/>
      <c r="G3348" s="23"/>
    </row>
    <row r="3349" spans="1:7" customFormat="1">
      <c r="A3349" s="4">
        <v>25987</v>
      </c>
      <c r="B3349">
        <v>3</v>
      </c>
      <c r="C3349">
        <f>IFERROR(((VLOOKUP(A3349,'Interest Rates-10yr'!$A$9:$C$15239,2,FALSE))-B3349),C3348)</f>
        <v>3.1799999999999997</v>
      </c>
      <c r="D3349" s="98">
        <f>AVERAGE(C$10:C3349)</f>
        <v>0.27993113772455208</v>
      </c>
      <c r="E3349" s="2"/>
      <c r="G3349" s="23"/>
    </row>
    <row r="3350" spans="1:7" customFormat="1">
      <c r="A3350" s="4">
        <v>25988</v>
      </c>
      <c r="B3350">
        <v>2.25</v>
      </c>
      <c r="C3350">
        <f>IFERROR(((VLOOKUP(A3350,'Interest Rates-10yr'!$A$9:$C$15239,2,FALSE))-B3350),C3349)</f>
        <v>3.91</v>
      </c>
      <c r="D3350" s="98">
        <f>AVERAGE(C$10:C3350)</f>
        <v>0.28101765938341933</v>
      </c>
      <c r="E3350" s="2"/>
      <c r="G3350" s="23"/>
    </row>
    <row r="3351" spans="1:7" customFormat="1">
      <c r="A3351" s="4">
        <v>25989</v>
      </c>
      <c r="B3351">
        <v>3.25</v>
      </c>
      <c r="C3351">
        <f>IFERROR(((VLOOKUP(A3351,'Interest Rates-10yr'!$A$9:$C$15239,2,FALSE))-B3351),C3350)</f>
        <v>2.8600000000000003</v>
      </c>
      <c r="D3351" s="98">
        <f>AVERAGE(C$10:C3351)</f>
        <v>0.28178934769599162</v>
      </c>
      <c r="E3351" s="2"/>
      <c r="G3351" s="23"/>
    </row>
    <row r="3352" spans="1:7" customFormat="1">
      <c r="A3352" s="4">
        <v>25990</v>
      </c>
      <c r="B3352">
        <v>3.38</v>
      </c>
      <c r="C3352">
        <f>IFERROR(((VLOOKUP(A3352,'Interest Rates-10yr'!$A$9:$C$15239,2,FALSE))-B3352),C3351)</f>
        <v>2.76</v>
      </c>
      <c r="D3352" s="98">
        <f>AVERAGE(C$10:C3352)</f>
        <v>0.2825306610828609</v>
      </c>
      <c r="E3352" s="2"/>
      <c r="G3352" s="23"/>
    </row>
    <row r="3353" spans="1:7" customFormat="1">
      <c r="A3353" s="4">
        <v>25991</v>
      </c>
      <c r="B3353">
        <v>3.38</v>
      </c>
      <c r="C3353">
        <f>IFERROR(((VLOOKUP(A3353,'Interest Rates-10yr'!$A$9:$C$15239,2,FALSE))-B3353),C3352)</f>
        <v>2.76</v>
      </c>
      <c r="D3353" s="98">
        <f>AVERAGE(C$10:C3353)</f>
        <v>0.28327153110047965</v>
      </c>
      <c r="E3353" s="2"/>
      <c r="G3353" s="23"/>
    </row>
    <row r="3354" spans="1:7" customFormat="1">
      <c r="A3354" s="4">
        <v>25992</v>
      </c>
      <c r="B3354">
        <v>3.38</v>
      </c>
      <c r="C3354">
        <f>IFERROR(((VLOOKUP(A3354,'Interest Rates-10yr'!$A$9:$C$15239,2,FALSE))-B3354),C3353)</f>
        <v>2.76</v>
      </c>
      <c r="D3354" s="98">
        <f>AVERAGE(C$10:C3354)</f>
        <v>0.2840119581464885</v>
      </c>
      <c r="E3354" s="2"/>
      <c r="G3354" s="23"/>
    </row>
    <row r="3355" spans="1:7" customFormat="1">
      <c r="A3355" s="4">
        <v>25993</v>
      </c>
      <c r="B3355">
        <v>3.63</v>
      </c>
      <c r="C3355">
        <f>IFERROR(((VLOOKUP(A3355,'Interest Rates-10yr'!$A$9:$C$15239,2,FALSE))-B3355),C3354)</f>
        <v>2.4900000000000002</v>
      </c>
      <c r="D3355" s="98">
        <f>AVERAGE(C$10:C3355)</f>
        <v>0.28467124925284037</v>
      </c>
      <c r="E3355" s="2"/>
      <c r="G3355" s="23"/>
    </row>
    <row r="3356" spans="1:7" customFormat="1">
      <c r="A3356" s="4">
        <v>25994</v>
      </c>
      <c r="B3356">
        <v>3.63</v>
      </c>
      <c r="C3356">
        <f>IFERROR(((VLOOKUP(A3356,'Interest Rates-10yr'!$A$9:$C$15239,2,FALSE))-B3356),C3355)</f>
        <v>2.46</v>
      </c>
      <c r="D3356" s="98">
        <f>AVERAGE(C$10:C3356)</f>
        <v>0.28532118314908994</v>
      </c>
      <c r="E3356" s="2"/>
      <c r="G3356" s="23"/>
    </row>
    <row r="3357" spans="1:7" customFormat="1">
      <c r="A3357" s="4">
        <v>25995</v>
      </c>
      <c r="B3357">
        <v>3.25</v>
      </c>
      <c r="C3357">
        <f>IFERROR(((VLOOKUP(A3357,'Interest Rates-10yr'!$A$9:$C$15239,2,FALSE))-B3357),C3356)</f>
        <v>2.8</v>
      </c>
      <c r="D3357" s="98">
        <f>AVERAGE(C$10:C3357)</f>
        <v>0.28607228195937989</v>
      </c>
      <c r="E3357" s="2"/>
      <c r="G3357" s="23"/>
    </row>
    <row r="3358" spans="1:7" customFormat="1">
      <c r="A3358" s="4">
        <v>25996</v>
      </c>
      <c r="B3358">
        <v>3.5</v>
      </c>
      <c r="C3358">
        <f>IFERROR(((VLOOKUP(A3358,'Interest Rates-10yr'!$A$9:$C$15239,2,FALSE))-B3358),C3357)</f>
        <v>2.5499999999999998</v>
      </c>
      <c r="D3358" s="98">
        <f>AVERAGE(C$10:C3358)</f>
        <v>0.28674828306957417</v>
      </c>
      <c r="E3358" s="2"/>
      <c r="G3358" s="23"/>
    </row>
    <row r="3359" spans="1:7" customFormat="1">
      <c r="A3359" s="4">
        <v>25997</v>
      </c>
      <c r="B3359">
        <v>3.25</v>
      </c>
      <c r="C3359">
        <f>IFERROR(((VLOOKUP(A3359,'Interest Rates-10yr'!$A$9:$C$15239,2,FALSE))-B3359),C3358)</f>
        <v>2.7800000000000002</v>
      </c>
      <c r="D3359" s="98">
        <f>AVERAGE(C$10:C3359)</f>
        <v>0.28749253731343399</v>
      </c>
      <c r="E3359" s="2"/>
      <c r="G3359" s="23"/>
    </row>
    <row r="3360" spans="1:7" customFormat="1">
      <c r="A3360" s="4">
        <v>25998</v>
      </c>
      <c r="B3360">
        <v>3.25</v>
      </c>
      <c r="C3360">
        <f>IFERROR(((VLOOKUP(A3360,'Interest Rates-10yr'!$A$9:$C$15239,2,FALSE))-B3360),C3359)</f>
        <v>2.7800000000000002</v>
      </c>
      <c r="D3360" s="98">
        <f>AVERAGE(C$10:C3360)</f>
        <v>0.28823634735899845</v>
      </c>
      <c r="E3360" s="2"/>
      <c r="G3360" s="23"/>
    </row>
    <row r="3361" spans="1:7" customFormat="1">
      <c r="A3361" s="4">
        <v>25999</v>
      </c>
      <c r="B3361">
        <v>3.25</v>
      </c>
      <c r="C3361">
        <f>IFERROR(((VLOOKUP(A3361,'Interest Rates-10yr'!$A$9:$C$15239,2,FALSE))-B3361),C3360)</f>
        <v>2.7800000000000002</v>
      </c>
      <c r="D3361" s="98">
        <f>AVERAGE(C$10:C3361)</f>
        <v>0.28897971360381974</v>
      </c>
      <c r="E3361" s="2"/>
      <c r="G3361" s="23"/>
    </row>
    <row r="3362" spans="1:7" customFormat="1">
      <c r="A3362" s="4">
        <v>26000</v>
      </c>
      <c r="B3362">
        <v>3.13</v>
      </c>
      <c r="C3362">
        <f>IFERROR(((VLOOKUP(A3362,'Interest Rates-10yr'!$A$9:$C$15239,2,FALSE))-B3362),C3361)</f>
        <v>2.8600000000000003</v>
      </c>
      <c r="D3362" s="98">
        <f>AVERAGE(C$10:C3362)</f>
        <v>0.28974649567551564</v>
      </c>
      <c r="E3362" s="2"/>
      <c r="G3362" s="23"/>
    </row>
    <row r="3363" spans="1:7" customFormat="1">
      <c r="A3363" s="4">
        <v>26001</v>
      </c>
      <c r="B3363">
        <v>3.13</v>
      </c>
      <c r="C3363">
        <f>IFERROR(((VLOOKUP(A3363,'Interest Rates-10yr'!$A$9:$C$15239,2,FALSE))-B3363),C3362)</f>
        <v>2.7700000000000005</v>
      </c>
      <c r="D3363" s="98">
        <f>AVERAGE(C$10:C3363)</f>
        <v>0.29048598688133687</v>
      </c>
      <c r="E3363" s="2"/>
      <c r="G3363" s="23"/>
    </row>
    <row r="3364" spans="1:7" customFormat="1">
      <c r="A3364" s="4">
        <v>26002</v>
      </c>
      <c r="B3364">
        <v>3.5</v>
      </c>
      <c r="C3364">
        <f>IFERROR(((VLOOKUP(A3364,'Interest Rates-10yr'!$A$9:$C$15239,2,FALSE))-B3364),C3363)</f>
        <v>2.2999999999999998</v>
      </c>
      <c r="D3364" s="98">
        <f>AVERAGE(C$10:C3364)</f>
        <v>0.29108494783904731</v>
      </c>
      <c r="E3364" s="2"/>
      <c r="G3364" s="23"/>
    </row>
    <row r="3365" spans="1:7" customFormat="1">
      <c r="A3365" s="4">
        <v>26003</v>
      </c>
      <c r="B3365">
        <v>3.5</v>
      </c>
      <c r="C3365">
        <f>IFERROR(((VLOOKUP(A3365,'Interest Rates-10yr'!$A$9:$C$15239,2,FALSE))-B3365),C3364)</f>
        <v>2.1900000000000004</v>
      </c>
      <c r="D3365" s="98">
        <f>AVERAGE(C$10:C3365)</f>
        <v>0.29165077473182477</v>
      </c>
      <c r="E3365" s="2"/>
      <c r="G3365" s="23"/>
    </row>
    <row r="3366" spans="1:7" customFormat="1">
      <c r="A3366" s="4">
        <v>26004</v>
      </c>
      <c r="B3366">
        <v>4.13</v>
      </c>
      <c r="C3366">
        <f>IFERROR(((VLOOKUP(A3366,'Interest Rates-10yr'!$A$9:$C$15239,2,FALSE))-B3366),C3365)</f>
        <v>1.5899999999999999</v>
      </c>
      <c r="D3366" s="98">
        <f>AVERAGE(C$10:C3366)</f>
        <v>0.29203753351206552</v>
      </c>
      <c r="E3366" s="2"/>
      <c r="G3366" s="23"/>
    </row>
    <row r="3367" spans="1:7" customFormat="1">
      <c r="A3367" s="4">
        <v>26005</v>
      </c>
      <c r="B3367">
        <v>4.13</v>
      </c>
      <c r="C3367">
        <f>IFERROR(((VLOOKUP(A3367,'Interest Rates-10yr'!$A$9:$C$15239,2,FALSE))-B3367),C3366)</f>
        <v>1.5899999999999999</v>
      </c>
      <c r="D3367" s="98">
        <f>AVERAGE(C$10:C3367)</f>
        <v>0.29242406194163306</v>
      </c>
      <c r="E3367" s="2"/>
      <c r="G3367" s="23"/>
    </row>
    <row r="3368" spans="1:7" customFormat="1">
      <c r="A3368" s="4">
        <v>26006</v>
      </c>
      <c r="B3368">
        <v>4.13</v>
      </c>
      <c r="C3368">
        <f>IFERROR(((VLOOKUP(A3368,'Interest Rates-10yr'!$A$9:$C$15239,2,FALSE))-B3368),C3367)</f>
        <v>1.5899999999999999</v>
      </c>
      <c r="D3368" s="98">
        <f>AVERAGE(C$10:C3368)</f>
        <v>0.292810360226259</v>
      </c>
      <c r="E3368" s="2"/>
      <c r="G3368" s="23"/>
    </row>
    <row r="3369" spans="1:7" customFormat="1">
      <c r="A3369" s="4">
        <v>26007</v>
      </c>
      <c r="B3369">
        <v>4.13</v>
      </c>
      <c r="C3369">
        <f>IFERROR(((VLOOKUP(A3369,'Interest Rates-10yr'!$A$9:$C$15239,2,FALSE))-B3369),C3368)</f>
        <v>1.5700000000000003</v>
      </c>
      <c r="D3369" s="98">
        <f>AVERAGE(C$10:C3369)</f>
        <v>0.29319047619047739</v>
      </c>
      <c r="E3369" s="2"/>
      <c r="G3369" s="23"/>
    </row>
    <row r="3370" spans="1:7" customFormat="1">
      <c r="A3370" s="4">
        <v>26008</v>
      </c>
      <c r="B3370">
        <v>4</v>
      </c>
      <c r="C3370">
        <f>IFERROR(((VLOOKUP(A3370,'Interest Rates-10yr'!$A$9:$C$15239,2,FALSE))-B3370),C3369)</f>
        <v>1.6799999999999997</v>
      </c>
      <c r="D3370" s="98">
        <f>AVERAGE(C$10:C3370)</f>
        <v>0.29360309431716869</v>
      </c>
      <c r="E3370" s="2"/>
      <c r="G3370" s="23"/>
    </row>
    <row r="3371" spans="1:7" customFormat="1">
      <c r="A3371" s="4">
        <v>26009</v>
      </c>
      <c r="B3371">
        <v>3.5</v>
      </c>
      <c r="C3371">
        <f>IFERROR(((VLOOKUP(A3371,'Interest Rates-10yr'!$A$9:$C$15239,2,FALSE))-B3371),C3370)</f>
        <v>2.1100000000000003</v>
      </c>
      <c r="D3371" s="98">
        <f>AVERAGE(C$10:C3371)</f>
        <v>0.29414336704342769</v>
      </c>
      <c r="E3371" s="2"/>
      <c r="G3371" s="23"/>
    </row>
    <row r="3372" spans="1:7" customFormat="1">
      <c r="A3372" s="4">
        <v>26010</v>
      </c>
      <c r="B3372">
        <v>4.13</v>
      </c>
      <c r="C3372">
        <f>IFERROR(((VLOOKUP(A3372,'Interest Rates-10yr'!$A$9:$C$15239,2,FALSE))-B3372),C3371)</f>
        <v>1.42</v>
      </c>
      <c r="D3372" s="98">
        <f>AVERAGE(C$10:C3372)</f>
        <v>0.29447814451382809</v>
      </c>
      <c r="E3372" s="2"/>
      <c r="G3372" s="23"/>
    </row>
    <row r="3373" spans="1:7" customFormat="1">
      <c r="A3373" s="4">
        <v>26011</v>
      </c>
      <c r="B3373">
        <v>3.75</v>
      </c>
      <c r="C3373">
        <f>IFERROR(((VLOOKUP(A3373,'Interest Rates-10yr'!$A$9:$C$15239,2,FALSE))-B3373),C3372)</f>
        <v>1.7599999999999998</v>
      </c>
      <c r="D3373" s="98">
        <f>AVERAGE(C$10:C3373)</f>
        <v>0.29491379310344945</v>
      </c>
      <c r="E3373" s="2"/>
      <c r="G3373" s="23"/>
    </row>
    <row r="3374" spans="1:7" customFormat="1">
      <c r="A3374" s="4">
        <v>26012</v>
      </c>
      <c r="B3374">
        <v>3.75</v>
      </c>
      <c r="C3374">
        <f>IFERROR(((VLOOKUP(A3374,'Interest Rates-10yr'!$A$9:$C$15239,2,FALSE))-B3374),C3373)</f>
        <v>1.7599999999999998</v>
      </c>
      <c r="D3374" s="98">
        <f>AVERAGE(C$10:C3374)</f>
        <v>0.29534918276374561</v>
      </c>
      <c r="E3374" s="2"/>
      <c r="G3374" s="23"/>
    </row>
    <row r="3375" spans="1:7" customFormat="1">
      <c r="A3375" s="4">
        <v>26013</v>
      </c>
      <c r="B3375">
        <v>3.75</v>
      </c>
      <c r="C3375">
        <f>IFERROR(((VLOOKUP(A3375,'Interest Rates-10yr'!$A$9:$C$15239,2,FALSE))-B3375),C3374)</f>
        <v>1.7599999999999998</v>
      </c>
      <c r="D3375" s="98">
        <f>AVERAGE(C$10:C3375)</f>
        <v>0.29578431372549135</v>
      </c>
      <c r="E3375" s="2"/>
      <c r="G3375" s="23"/>
    </row>
    <row r="3376" spans="1:7" customFormat="1">
      <c r="A3376" s="4">
        <v>26014</v>
      </c>
      <c r="B3376">
        <v>3.38</v>
      </c>
      <c r="C3376">
        <f>IFERROR(((VLOOKUP(A3376,'Interest Rates-10yr'!$A$9:$C$15239,2,FALSE))-B3376),C3375)</f>
        <v>2.04</v>
      </c>
      <c r="D3376" s="98">
        <f>AVERAGE(C$10:C3376)</f>
        <v>0.29630234630234742</v>
      </c>
      <c r="E3376" s="2"/>
      <c r="G3376" s="23"/>
    </row>
    <row r="3377" spans="1:7" customFormat="1">
      <c r="A3377" s="4">
        <v>26015</v>
      </c>
      <c r="B3377">
        <v>3.38</v>
      </c>
      <c r="C3377">
        <f>IFERROR(((VLOOKUP(A3377,'Interest Rates-10yr'!$A$9:$C$15239,2,FALSE))-B3377),C3376)</f>
        <v>2</v>
      </c>
      <c r="D3377" s="98">
        <f>AVERAGE(C$10:C3377)</f>
        <v>0.29680819477434794</v>
      </c>
      <c r="E3377" s="2"/>
      <c r="G3377" s="23"/>
    </row>
    <row r="3378" spans="1:7" customFormat="1">
      <c r="A3378" s="4">
        <v>26016</v>
      </c>
      <c r="B3378">
        <v>3.75</v>
      </c>
      <c r="C3378">
        <f>IFERROR(((VLOOKUP(A3378,'Interest Rates-10yr'!$A$9:$C$15239,2,FALSE))-B3378),C3377)</f>
        <v>1.6600000000000001</v>
      </c>
      <c r="D3378" s="98">
        <f>AVERAGE(C$10:C3378)</f>
        <v>0.29721282279608308</v>
      </c>
      <c r="E3378" s="2"/>
      <c r="G3378" s="23"/>
    </row>
    <row r="3379" spans="1:7" customFormat="1">
      <c r="A3379" s="4">
        <v>26017</v>
      </c>
      <c r="B3379">
        <v>3.75</v>
      </c>
      <c r="C3379">
        <f>IFERROR(((VLOOKUP(A3379,'Interest Rates-10yr'!$A$9:$C$15239,2,FALSE))-B3379),C3378)</f>
        <v>1.6799999999999997</v>
      </c>
      <c r="D3379" s="98">
        <f>AVERAGE(C$10:C3379)</f>
        <v>0.29762314540059459</v>
      </c>
      <c r="E3379" s="2"/>
      <c r="G3379" s="23"/>
    </row>
    <row r="3380" spans="1:7" customFormat="1">
      <c r="A3380" s="4">
        <v>26018</v>
      </c>
      <c r="B3380">
        <v>3.75</v>
      </c>
      <c r="C3380">
        <f>IFERROR(((VLOOKUP(A3380,'Interest Rates-10yr'!$A$9:$C$15239,2,FALSE))-B3380),C3379)</f>
        <v>1.7300000000000004</v>
      </c>
      <c r="D3380" s="98">
        <f>AVERAGE(C$10:C3380)</f>
        <v>0.29804805695639386</v>
      </c>
      <c r="E3380" s="2"/>
      <c r="G3380" s="23"/>
    </row>
    <row r="3381" spans="1:7" customFormat="1">
      <c r="A3381" s="4">
        <v>26019</v>
      </c>
      <c r="B3381">
        <v>3.75</v>
      </c>
      <c r="C3381">
        <f>IFERROR(((VLOOKUP(A3381,'Interest Rates-10yr'!$A$9:$C$15239,2,FALSE))-B3381),C3380)</f>
        <v>1.7300000000000004</v>
      </c>
      <c r="D3381" s="98">
        <f>AVERAGE(C$10:C3381)</f>
        <v>0.29847271648873186</v>
      </c>
      <c r="E3381" s="2"/>
      <c r="G3381" s="23"/>
    </row>
    <row r="3382" spans="1:7" customFormat="1">
      <c r="A3382" s="4">
        <v>26020</v>
      </c>
      <c r="B3382">
        <v>3.75</v>
      </c>
      <c r="C3382">
        <f>IFERROR(((VLOOKUP(A3382,'Interest Rates-10yr'!$A$9:$C$15239,2,FALSE))-B3382),C3381)</f>
        <v>1.7300000000000004</v>
      </c>
      <c r="D3382" s="98">
        <f>AVERAGE(C$10:C3382)</f>
        <v>0.29889712422176218</v>
      </c>
      <c r="E3382" s="2"/>
      <c r="G3382" s="23"/>
    </row>
    <row r="3383" spans="1:7" customFormat="1">
      <c r="A3383" s="4">
        <v>26021</v>
      </c>
      <c r="B3383">
        <v>4.13</v>
      </c>
      <c r="C3383">
        <f>IFERROR(((VLOOKUP(A3383,'Interest Rates-10yr'!$A$9:$C$15239,2,FALSE))-B3383),C3382)</f>
        <v>1.4100000000000001</v>
      </c>
      <c r="D3383" s="98">
        <f>AVERAGE(C$10:C3383)</f>
        <v>0.29922643746295313</v>
      </c>
      <c r="E3383" s="2"/>
      <c r="G3383" s="23"/>
    </row>
    <row r="3384" spans="1:7" customFormat="1">
      <c r="A3384" s="4">
        <v>26022</v>
      </c>
      <c r="B3384">
        <v>4.5</v>
      </c>
      <c r="C3384">
        <f>IFERROR(((VLOOKUP(A3384,'Interest Rates-10yr'!$A$9:$C$15239,2,FALSE))-B3384),C3383)</f>
        <v>1</v>
      </c>
      <c r="D3384" s="98">
        <f>AVERAGE(C$10:C3384)</f>
        <v>0.29943407407407518</v>
      </c>
      <c r="E3384" s="2"/>
      <c r="G3384" s="23"/>
    </row>
    <row r="3385" spans="1:7" customFormat="1">
      <c r="A3385" s="4">
        <v>26023</v>
      </c>
      <c r="B3385">
        <v>4.5</v>
      </c>
      <c r="C3385">
        <f>IFERROR(((VLOOKUP(A3385,'Interest Rates-10yr'!$A$9:$C$15239,2,FALSE))-B3385),C3384)</f>
        <v>1.0300000000000002</v>
      </c>
      <c r="D3385" s="98">
        <f>AVERAGE(C$10:C3385)</f>
        <v>0.29965047393365041</v>
      </c>
      <c r="E3385" s="2"/>
      <c r="G3385" s="23"/>
    </row>
    <row r="3386" spans="1:7" customFormat="1">
      <c r="A3386" s="4">
        <v>26024</v>
      </c>
      <c r="B3386">
        <v>4</v>
      </c>
      <c r="C3386">
        <f>IFERROR(((VLOOKUP(A3386,'Interest Rates-10yr'!$A$9:$C$15239,2,FALSE))-B3386),C3385)</f>
        <v>1.58</v>
      </c>
      <c r="D3386" s="98">
        <f>AVERAGE(C$10:C3386)</f>
        <v>0.30002961208173046</v>
      </c>
      <c r="E3386" s="2"/>
      <c r="G3386" s="23"/>
    </row>
    <row r="3387" spans="1:7" customFormat="1">
      <c r="A3387" s="4">
        <v>26025</v>
      </c>
      <c r="B3387">
        <v>3.88</v>
      </c>
      <c r="C3387">
        <f>IFERROR(((VLOOKUP(A3387,'Interest Rates-10yr'!$A$9:$C$15239,2,FALSE))-B3387),C3386)</f>
        <v>1.7199999999999998</v>
      </c>
      <c r="D3387" s="98">
        <f>AVERAGE(C$10:C3387)</f>
        <v>0.30044997039668558</v>
      </c>
      <c r="E3387" s="2"/>
      <c r="G3387" s="23"/>
    </row>
    <row r="3388" spans="1:7" customFormat="1">
      <c r="A3388" s="4">
        <v>26026</v>
      </c>
      <c r="B3388">
        <v>3.88</v>
      </c>
      <c r="C3388">
        <f>IFERROR(((VLOOKUP(A3388,'Interest Rates-10yr'!$A$9:$C$15239,2,FALSE))-B3388),C3387)</f>
        <v>1.7199999999999998</v>
      </c>
      <c r="D3388" s="98">
        <f>AVERAGE(C$10:C3388)</f>
        <v>0.30087007990529857</v>
      </c>
      <c r="E3388" s="2"/>
      <c r="G3388" s="23"/>
    </row>
    <row r="3389" spans="1:7" customFormat="1">
      <c r="A3389" s="4">
        <v>26027</v>
      </c>
      <c r="B3389">
        <v>3.88</v>
      </c>
      <c r="C3389">
        <f>IFERROR(((VLOOKUP(A3389,'Interest Rates-10yr'!$A$9:$C$15239,2,FALSE))-B3389),C3388)</f>
        <v>1.7199999999999998</v>
      </c>
      <c r="D3389" s="98">
        <f>AVERAGE(C$10:C3389)</f>
        <v>0.30128994082840349</v>
      </c>
      <c r="E3389" s="2"/>
      <c r="G3389" s="23"/>
    </row>
    <row r="3390" spans="1:7" customFormat="1">
      <c r="A3390" s="4">
        <v>26028</v>
      </c>
      <c r="B3390">
        <v>4</v>
      </c>
      <c r="C3390">
        <f>IFERROR(((VLOOKUP(A3390,'Interest Rates-10yr'!$A$9:$C$15239,2,FALSE))-B3390),C3389)</f>
        <v>1.63</v>
      </c>
      <c r="D3390" s="98">
        <f>AVERAGE(C$10:C3390)</f>
        <v>0.30168293404318364</v>
      </c>
      <c r="E3390" s="2"/>
      <c r="G3390" s="23"/>
    </row>
    <row r="3391" spans="1:7" customFormat="1">
      <c r="A3391" s="4">
        <v>26029</v>
      </c>
      <c r="B3391">
        <v>4.25</v>
      </c>
      <c r="C3391">
        <f>IFERROR(((VLOOKUP(A3391,'Interest Rates-10yr'!$A$9:$C$15239,2,FALSE))-B3391),C3390)</f>
        <v>1.3499999999999996</v>
      </c>
      <c r="D3391" s="98">
        <f>AVERAGE(C$10:C3391)</f>
        <v>0.30199290360733411</v>
      </c>
      <c r="E3391" s="2"/>
      <c r="G3391" s="23"/>
    </row>
    <row r="3392" spans="1:7" customFormat="1">
      <c r="A3392" s="4">
        <v>26030</v>
      </c>
      <c r="B3392">
        <v>4</v>
      </c>
      <c r="C3392">
        <f>IFERROR(((VLOOKUP(A3392,'Interest Rates-10yr'!$A$9:$C$15239,2,FALSE))-B3392),C3391)</f>
        <v>1.58</v>
      </c>
      <c r="D3392" s="98">
        <f>AVERAGE(C$10:C3392)</f>
        <v>0.30237067691398284</v>
      </c>
      <c r="E3392" s="2"/>
      <c r="G3392" s="23"/>
    </row>
    <row r="3393" spans="1:7" customFormat="1">
      <c r="A3393" s="4">
        <v>26031</v>
      </c>
      <c r="B3393">
        <v>4.13</v>
      </c>
      <c r="C3393">
        <f>IFERROR(((VLOOKUP(A3393,'Interest Rates-10yr'!$A$9:$C$15239,2,FALSE))-B3393),C3392)</f>
        <v>1.4900000000000002</v>
      </c>
      <c r="D3393" s="98">
        <f>AVERAGE(C$10:C3393)</f>
        <v>0.30272163120567491</v>
      </c>
      <c r="E3393" s="2"/>
      <c r="G3393" s="23"/>
    </row>
    <row r="3394" spans="1:7" customFormat="1">
      <c r="A3394" s="4">
        <v>26032</v>
      </c>
      <c r="B3394">
        <v>4.25</v>
      </c>
      <c r="C3394">
        <f>IFERROR(((VLOOKUP(A3394,'Interest Rates-10yr'!$A$9:$C$15239,2,FALSE))-B3394),C3393)</f>
        <v>1.4900000000000002</v>
      </c>
      <c r="D3394" s="98">
        <f>AVERAGE(C$10:C3394)</f>
        <v>0.30307237813884902</v>
      </c>
      <c r="E3394" s="2"/>
      <c r="G3394" s="23"/>
    </row>
    <row r="3395" spans="1:7" customFormat="1">
      <c r="A3395" s="4">
        <v>26033</v>
      </c>
      <c r="B3395">
        <v>4.25</v>
      </c>
      <c r="C3395">
        <f>IFERROR(((VLOOKUP(A3395,'Interest Rates-10yr'!$A$9:$C$15239,2,FALSE))-B3395),C3394)</f>
        <v>1.4900000000000002</v>
      </c>
      <c r="D3395" s="98">
        <f>AVERAGE(C$10:C3395)</f>
        <v>0.30342291789722503</v>
      </c>
      <c r="E3395" s="2"/>
      <c r="G3395" s="23"/>
    </row>
    <row r="3396" spans="1:7" customFormat="1">
      <c r="A3396" s="4">
        <v>26034</v>
      </c>
      <c r="B3396">
        <v>4.25</v>
      </c>
      <c r="C3396">
        <f>IFERROR(((VLOOKUP(A3396,'Interest Rates-10yr'!$A$9:$C$15239,2,FALSE))-B3396),C3395)</f>
        <v>1.4900000000000002</v>
      </c>
      <c r="D3396" s="98">
        <f>AVERAGE(C$10:C3396)</f>
        <v>0.30377325066430588</v>
      </c>
      <c r="E3396" s="2"/>
      <c r="G3396" s="23"/>
    </row>
    <row r="3397" spans="1:7" customFormat="1">
      <c r="A3397" s="4">
        <v>26035</v>
      </c>
      <c r="B3397">
        <v>4.25</v>
      </c>
      <c r="C3397">
        <f>IFERROR(((VLOOKUP(A3397,'Interest Rates-10yr'!$A$9:$C$15239,2,FALSE))-B3397),C3396)</f>
        <v>1.4800000000000004</v>
      </c>
      <c r="D3397" s="98">
        <f>AVERAGE(C$10:C3397)</f>
        <v>0.30412042502951714</v>
      </c>
      <c r="E3397" s="2"/>
      <c r="G3397" s="23"/>
    </row>
    <row r="3398" spans="1:7" customFormat="1">
      <c r="A3398" s="4">
        <v>26036</v>
      </c>
      <c r="B3398">
        <v>4.5</v>
      </c>
      <c r="C3398">
        <f>IFERROR(((VLOOKUP(A3398,'Interest Rates-10yr'!$A$9:$C$15239,2,FALSE))-B3398),C3397)</f>
        <v>1.2199999999999998</v>
      </c>
      <c r="D3398" s="98">
        <f>AVERAGE(C$10:C3398)</f>
        <v>0.30439067571555151</v>
      </c>
      <c r="E3398" s="2"/>
      <c r="G3398" s="23"/>
    </row>
    <row r="3399" spans="1:7" customFormat="1">
      <c r="A3399" s="4">
        <v>26037</v>
      </c>
      <c r="B3399">
        <v>3.75</v>
      </c>
      <c r="C3399">
        <f>IFERROR(((VLOOKUP(A3399,'Interest Rates-10yr'!$A$9:$C$15239,2,FALSE))-B3399),C3398)</f>
        <v>2.0199999999999996</v>
      </c>
      <c r="D3399" s="98">
        <f>AVERAGE(C$10:C3399)</f>
        <v>0.30489675516224307</v>
      </c>
      <c r="E3399" s="2"/>
      <c r="G3399" s="23"/>
    </row>
    <row r="3400" spans="1:7" customFormat="1">
      <c r="A3400" s="4">
        <v>26038</v>
      </c>
      <c r="B3400">
        <v>4.38</v>
      </c>
      <c r="C3400">
        <f>IFERROR(((VLOOKUP(A3400,'Interest Rates-10yr'!$A$9:$C$15239,2,FALSE))-B3400),C3399)</f>
        <v>1.42</v>
      </c>
      <c r="D3400" s="98">
        <f>AVERAGE(C$10:C3400)</f>
        <v>0.3052255971689779</v>
      </c>
      <c r="E3400" s="2"/>
      <c r="G3400" s="23"/>
    </row>
    <row r="3401" spans="1:7" customFormat="1">
      <c r="A3401" s="4">
        <v>26039</v>
      </c>
      <c r="B3401">
        <v>4.25</v>
      </c>
      <c r="C3401">
        <f>IFERROR(((VLOOKUP(A3401,'Interest Rates-10yr'!$A$9:$C$15239,2,FALSE))-B3401),C3400)</f>
        <v>1.5700000000000003</v>
      </c>
      <c r="D3401" s="98">
        <f>AVERAGE(C$10:C3401)</f>
        <v>0.30559846698113324</v>
      </c>
      <c r="E3401" s="2"/>
      <c r="G3401" s="23"/>
    </row>
    <row r="3402" spans="1:7" customFormat="1">
      <c r="A3402" s="4">
        <v>26040</v>
      </c>
      <c r="B3402">
        <v>4.25</v>
      </c>
      <c r="C3402">
        <f>IFERROR(((VLOOKUP(A3402,'Interest Rates-10yr'!$A$9:$C$15239,2,FALSE))-B3402),C3401)</f>
        <v>1.5700000000000003</v>
      </c>
      <c r="D3402" s="98">
        <f>AVERAGE(C$10:C3402)</f>
        <v>0.30597111700560092</v>
      </c>
      <c r="E3402" s="2"/>
      <c r="G3402" s="23"/>
    </row>
    <row r="3403" spans="1:7" customFormat="1">
      <c r="A3403" s="4">
        <v>26041</v>
      </c>
      <c r="B3403">
        <v>4.25</v>
      </c>
      <c r="C3403">
        <f>IFERROR(((VLOOKUP(A3403,'Interest Rates-10yr'!$A$9:$C$15239,2,FALSE))-B3403),C3402)</f>
        <v>1.5700000000000003</v>
      </c>
      <c r="D3403" s="98">
        <f>AVERAGE(C$10:C3403)</f>
        <v>0.30634354743665404</v>
      </c>
      <c r="E3403" s="2"/>
      <c r="G3403" s="23"/>
    </row>
    <row r="3404" spans="1:7" customFormat="1">
      <c r="A3404" s="4">
        <v>26042</v>
      </c>
      <c r="B3404">
        <v>4.25</v>
      </c>
      <c r="C3404">
        <f>IFERROR(((VLOOKUP(A3404,'Interest Rates-10yr'!$A$9:$C$15239,2,FALSE))-B3404),C3403)</f>
        <v>1.63</v>
      </c>
      <c r="D3404" s="98">
        <f>AVERAGE(C$10:C3404)</f>
        <v>0.30673343151693783</v>
      </c>
      <c r="E3404" s="2"/>
      <c r="G3404" s="23"/>
    </row>
    <row r="3405" spans="1:7" customFormat="1">
      <c r="A3405" s="4">
        <v>26043</v>
      </c>
      <c r="B3405">
        <v>4.13</v>
      </c>
      <c r="C3405">
        <f>IFERROR(((VLOOKUP(A3405,'Interest Rates-10yr'!$A$9:$C$15239,2,FALSE))-B3405),C3404)</f>
        <v>1.8399999999999999</v>
      </c>
      <c r="D3405" s="98">
        <f>AVERAGE(C$10:C3405)</f>
        <v>0.30718492343934156</v>
      </c>
      <c r="E3405" s="2"/>
      <c r="G3405" s="23"/>
    </row>
    <row r="3406" spans="1:7" customFormat="1">
      <c r="A3406" s="4">
        <v>26044</v>
      </c>
      <c r="B3406">
        <v>4.38</v>
      </c>
      <c r="C3406">
        <f>IFERROR(((VLOOKUP(A3406,'Interest Rates-10yr'!$A$9:$C$15239,2,FALSE))-B3406),C3405)</f>
        <v>1.6600000000000001</v>
      </c>
      <c r="D3406" s="98">
        <f>AVERAGE(C$10:C3406)</f>
        <v>0.30758316161318927</v>
      </c>
      <c r="E3406" s="2"/>
      <c r="G3406" s="23"/>
    </row>
    <row r="3407" spans="1:7" customFormat="1">
      <c r="A3407" s="4">
        <v>26045</v>
      </c>
      <c r="B3407">
        <v>4.25</v>
      </c>
      <c r="C3407">
        <f>IFERROR(((VLOOKUP(A3407,'Interest Rates-10yr'!$A$9:$C$15239,2,FALSE))-B3407),C3406)</f>
        <v>1.7699999999999996</v>
      </c>
      <c r="D3407" s="98">
        <f>AVERAGE(C$10:C3407)</f>
        <v>0.30801353737492759</v>
      </c>
      <c r="E3407" s="2"/>
      <c r="G3407" s="23"/>
    </row>
    <row r="3408" spans="1:7" customFormat="1">
      <c r="A3408" s="4">
        <v>26046</v>
      </c>
      <c r="B3408">
        <v>4.13</v>
      </c>
      <c r="C3408">
        <f>IFERROR(((VLOOKUP(A3408,'Interest Rates-10yr'!$A$9:$C$15239,2,FALSE))-B3408),C3407)</f>
        <v>1.88</v>
      </c>
      <c r="D3408" s="98">
        <f>AVERAGE(C$10:C3408)</f>
        <v>0.30847602235951871</v>
      </c>
      <c r="E3408" s="2"/>
      <c r="G3408" s="23"/>
    </row>
    <row r="3409" spans="1:7" customFormat="1">
      <c r="A3409" s="4">
        <v>26047</v>
      </c>
      <c r="B3409">
        <v>4.13</v>
      </c>
      <c r="C3409">
        <f>IFERROR(((VLOOKUP(A3409,'Interest Rates-10yr'!$A$9:$C$15239,2,FALSE))-B3409),C3408)</f>
        <v>1.88</v>
      </c>
      <c r="D3409" s="98">
        <f>AVERAGE(C$10:C3409)</f>
        <v>0.3089382352941189</v>
      </c>
      <c r="E3409" s="2"/>
      <c r="G3409" s="23"/>
    </row>
    <row r="3410" spans="1:7" customFormat="1">
      <c r="A3410" s="4">
        <v>26048</v>
      </c>
      <c r="B3410">
        <v>4.13</v>
      </c>
      <c r="C3410">
        <f>IFERROR(((VLOOKUP(A3410,'Interest Rates-10yr'!$A$9:$C$15239,2,FALSE))-B3410),C3409)</f>
        <v>1.88</v>
      </c>
      <c r="D3410" s="98">
        <f>AVERAGE(C$10:C3410)</f>
        <v>0.30940017641870166</v>
      </c>
      <c r="E3410" s="2"/>
      <c r="G3410" s="23"/>
    </row>
    <row r="3411" spans="1:7" customFormat="1">
      <c r="A3411" s="4">
        <v>26049</v>
      </c>
      <c r="B3411">
        <v>4</v>
      </c>
      <c r="C3411">
        <f>IFERROR(((VLOOKUP(A3411,'Interest Rates-10yr'!$A$9:$C$15239,2,FALSE))-B3411),C3410)</f>
        <v>2</v>
      </c>
      <c r="D3411" s="98">
        <f>AVERAGE(C$10:C3411)</f>
        <v>0.30989711934156505</v>
      </c>
      <c r="E3411" s="2"/>
      <c r="G3411" s="23"/>
    </row>
    <row r="3412" spans="1:7" customFormat="1">
      <c r="A3412" s="4">
        <v>26050</v>
      </c>
      <c r="B3412">
        <v>4</v>
      </c>
      <c r="C3412">
        <f>IFERROR(((VLOOKUP(A3412,'Interest Rates-10yr'!$A$9:$C$15239,2,FALSE))-B3412),C3411)</f>
        <v>2</v>
      </c>
      <c r="D3412" s="98">
        <f>AVERAGE(C$10:C3412)</f>
        <v>0.31039377020276354</v>
      </c>
      <c r="E3412" s="2"/>
      <c r="G3412" s="23"/>
    </row>
    <row r="3413" spans="1:7" customFormat="1">
      <c r="A3413" s="4">
        <v>26051</v>
      </c>
      <c r="B3413">
        <v>4.38</v>
      </c>
      <c r="C3413">
        <f>IFERROR(((VLOOKUP(A3413,'Interest Rates-10yr'!$A$9:$C$15239,2,FALSE))-B3413),C3412)</f>
        <v>1.6100000000000003</v>
      </c>
      <c r="D3413" s="98">
        <f>AVERAGE(C$10:C3413)</f>
        <v>0.31077555816686375</v>
      </c>
      <c r="E3413" s="2"/>
      <c r="G3413" s="23"/>
    </row>
    <row r="3414" spans="1:7" customFormat="1">
      <c r="A3414" s="4">
        <v>26052</v>
      </c>
      <c r="B3414">
        <v>4.25</v>
      </c>
      <c r="C3414">
        <f>IFERROR(((VLOOKUP(A3414,'Interest Rates-10yr'!$A$9:$C$15239,2,FALSE))-B3414),C3413)</f>
        <v>1.8200000000000003</v>
      </c>
      <c r="D3414" s="98">
        <f>AVERAGE(C$10:C3414)</f>
        <v>0.31121879588840062</v>
      </c>
      <c r="E3414" s="2"/>
      <c r="G3414" s="23"/>
    </row>
    <row r="3415" spans="1:7" customFormat="1">
      <c r="A3415" s="4">
        <v>26053</v>
      </c>
      <c r="B3415">
        <v>4.25</v>
      </c>
      <c r="C3415">
        <f>IFERROR(((VLOOKUP(A3415,'Interest Rates-10yr'!$A$9:$C$15239,2,FALSE))-B3415),C3414)</f>
        <v>1.83</v>
      </c>
      <c r="D3415" s="98">
        <f>AVERAGE(C$10:C3415)</f>
        <v>0.31166470933646623</v>
      </c>
      <c r="E3415" s="2"/>
      <c r="G3415" s="23"/>
    </row>
    <row r="3416" spans="1:7" customFormat="1">
      <c r="A3416" s="4">
        <v>26054</v>
      </c>
      <c r="B3416">
        <v>4.25</v>
      </c>
      <c r="C3416">
        <f>IFERROR(((VLOOKUP(A3416,'Interest Rates-10yr'!$A$9:$C$15239,2,FALSE))-B3416),C3415)</f>
        <v>1.83</v>
      </c>
      <c r="D3416" s="98">
        <f>AVERAGE(C$10:C3416)</f>
        <v>0.31211036102142764</v>
      </c>
      <c r="E3416" s="2"/>
      <c r="G3416" s="23"/>
    </row>
    <row r="3417" spans="1:7" customFormat="1">
      <c r="A3417" s="4">
        <v>26055</v>
      </c>
      <c r="B3417">
        <v>4.25</v>
      </c>
      <c r="C3417">
        <f>IFERROR(((VLOOKUP(A3417,'Interest Rates-10yr'!$A$9:$C$15239,2,FALSE))-B3417),C3416)</f>
        <v>1.83</v>
      </c>
      <c r="D3417" s="98">
        <f>AVERAGE(C$10:C3417)</f>
        <v>0.31255575117371009</v>
      </c>
      <c r="E3417" s="2"/>
      <c r="G3417" s="23"/>
    </row>
    <row r="3418" spans="1:7" customFormat="1">
      <c r="A3418" s="4">
        <v>26056</v>
      </c>
      <c r="B3418">
        <v>4.38</v>
      </c>
      <c r="C3418">
        <f>IFERROR(((VLOOKUP(A3418,'Interest Rates-10yr'!$A$9:$C$15239,2,FALSE))-B3418),C3417)</f>
        <v>1.7700000000000005</v>
      </c>
      <c r="D3418" s="98">
        <f>AVERAGE(C$10:C3418)</f>
        <v>0.31298327955412258</v>
      </c>
      <c r="E3418" s="2"/>
      <c r="G3418" s="23"/>
    </row>
    <row r="3419" spans="1:7" customFormat="1">
      <c r="A3419" s="4">
        <v>26057</v>
      </c>
      <c r="B3419">
        <v>4.63</v>
      </c>
      <c r="C3419">
        <f>IFERROR(((VLOOKUP(A3419,'Interest Rates-10yr'!$A$9:$C$15239,2,FALSE))-B3419),C3418)</f>
        <v>1.62</v>
      </c>
      <c r="D3419" s="98">
        <f>AVERAGE(C$10:C3419)</f>
        <v>0.31336656891495712</v>
      </c>
      <c r="E3419" s="2"/>
      <c r="G3419" s="23"/>
    </row>
    <row r="3420" spans="1:7" customFormat="1">
      <c r="A3420" s="4">
        <v>26058</v>
      </c>
      <c r="B3420">
        <v>4.88</v>
      </c>
      <c r="C3420">
        <f>IFERROR(((VLOOKUP(A3420,'Interest Rates-10yr'!$A$9:$C$15239,2,FALSE))-B3420),C3419)</f>
        <v>1.38</v>
      </c>
      <c r="D3420" s="98">
        <f>AVERAGE(C$10:C3420)</f>
        <v>0.31367927294048781</v>
      </c>
      <c r="E3420" s="2"/>
      <c r="G3420" s="23"/>
    </row>
    <row r="3421" spans="1:7" customFormat="1">
      <c r="A3421" s="4">
        <v>26059</v>
      </c>
      <c r="B3421">
        <v>4.75</v>
      </c>
      <c r="C3421">
        <f>IFERROR(((VLOOKUP(A3421,'Interest Rates-10yr'!$A$9:$C$15239,2,FALSE))-B3421),C3420)</f>
        <v>1.5300000000000002</v>
      </c>
      <c r="D3421" s="98">
        <f>AVERAGE(C$10:C3421)</f>
        <v>0.3140357561547491</v>
      </c>
      <c r="E3421" s="2"/>
      <c r="G3421" s="23"/>
    </row>
    <row r="3422" spans="1:7" customFormat="1">
      <c r="A3422" s="4">
        <v>26060</v>
      </c>
      <c r="B3422">
        <v>4.63</v>
      </c>
      <c r="C3422">
        <f>IFERROR(((VLOOKUP(A3422,'Interest Rates-10yr'!$A$9:$C$15239,2,FALSE))-B3422),C3421)</f>
        <v>1.62</v>
      </c>
      <c r="D3422" s="98">
        <f>AVERAGE(C$10:C3422)</f>
        <v>0.31441840023439899</v>
      </c>
      <c r="E3422" s="2"/>
      <c r="G3422" s="23"/>
    </row>
    <row r="3423" spans="1:7" customFormat="1">
      <c r="A3423" s="4">
        <v>26061</v>
      </c>
      <c r="B3423">
        <v>4.63</v>
      </c>
      <c r="C3423">
        <f>IFERROR(((VLOOKUP(A3423,'Interest Rates-10yr'!$A$9:$C$15239,2,FALSE))-B3423),C3422)</f>
        <v>1.62</v>
      </c>
      <c r="D3423" s="98">
        <f>AVERAGE(C$10:C3423)</f>
        <v>0.31480082015231509</v>
      </c>
      <c r="E3423" s="2"/>
      <c r="G3423" s="23"/>
    </row>
    <row r="3424" spans="1:7" customFormat="1">
      <c r="A3424" s="4">
        <v>26062</v>
      </c>
      <c r="B3424">
        <v>4.63</v>
      </c>
      <c r="C3424">
        <f>IFERROR(((VLOOKUP(A3424,'Interest Rates-10yr'!$A$9:$C$15239,2,FALSE))-B3424),C3423)</f>
        <v>1.62</v>
      </c>
      <c r="D3424" s="98">
        <f>AVERAGE(C$10:C3424)</f>
        <v>0.31518301610541832</v>
      </c>
      <c r="E3424" s="2"/>
      <c r="G3424" s="23"/>
    </row>
    <row r="3425" spans="1:7" customFormat="1">
      <c r="A3425" s="4">
        <v>26063</v>
      </c>
      <c r="B3425">
        <v>4.5</v>
      </c>
      <c r="C3425">
        <f>IFERROR(((VLOOKUP(A3425,'Interest Rates-10yr'!$A$9:$C$15239,2,FALSE))-B3425),C3424)</f>
        <v>1.7199999999999998</v>
      </c>
      <c r="D3425" s="98">
        <f>AVERAGE(C$10:C3425)</f>
        <v>0.31559426229508303</v>
      </c>
      <c r="E3425" s="2"/>
      <c r="G3425" s="23"/>
    </row>
    <row r="3426" spans="1:7" customFormat="1">
      <c r="A3426" s="4">
        <v>26064</v>
      </c>
      <c r="B3426">
        <v>4.5</v>
      </c>
      <c r="C3426">
        <f>IFERROR(((VLOOKUP(A3426,'Interest Rates-10yr'!$A$9:$C$15239,2,FALSE))-B3426),C3425)</f>
        <v>1.7599999999999998</v>
      </c>
      <c r="D3426" s="98">
        <f>AVERAGE(C$10:C3426)</f>
        <v>0.31601697395376166</v>
      </c>
      <c r="E3426" s="2"/>
      <c r="G3426" s="23"/>
    </row>
    <row r="3427" spans="1:7" customFormat="1">
      <c r="A3427" s="4">
        <v>26065</v>
      </c>
      <c r="B3427">
        <v>4.5</v>
      </c>
      <c r="C3427">
        <f>IFERROR(((VLOOKUP(A3427,'Interest Rates-10yr'!$A$9:$C$15239,2,FALSE))-B3427),C3426)</f>
        <v>1.8499999999999996</v>
      </c>
      <c r="D3427" s="98">
        <f>AVERAGE(C$10:C3427)</f>
        <v>0.31646576945582311</v>
      </c>
      <c r="E3427" s="2"/>
      <c r="G3427" s="23"/>
    </row>
    <row r="3428" spans="1:7" customFormat="1">
      <c r="A3428" s="4">
        <v>26066</v>
      </c>
      <c r="B3428">
        <v>4.5</v>
      </c>
      <c r="C3428">
        <f>IFERROR(((VLOOKUP(A3428,'Interest Rates-10yr'!$A$9:$C$15239,2,FALSE))-B3428),C3427)</f>
        <v>1.9699999999999998</v>
      </c>
      <c r="D3428" s="98">
        <f>AVERAGE(C$10:C3428)</f>
        <v>0.3169494004094775</v>
      </c>
      <c r="E3428" s="2"/>
      <c r="G3428" s="23"/>
    </row>
    <row r="3429" spans="1:7" customFormat="1">
      <c r="A3429" s="4">
        <v>26067</v>
      </c>
      <c r="B3429">
        <v>4.38</v>
      </c>
      <c r="C3429">
        <f>IFERROR(((VLOOKUP(A3429,'Interest Rates-10yr'!$A$9:$C$15239,2,FALSE))-B3429),C3428)</f>
        <v>2.1100000000000003</v>
      </c>
      <c r="D3429" s="98">
        <f>AVERAGE(C$10:C3429)</f>
        <v>0.3174736842105273</v>
      </c>
      <c r="E3429" s="2"/>
      <c r="G3429" s="23"/>
    </row>
    <row r="3430" spans="1:7" customFormat="1">
      <c r="A3430" s="4">
        <v>26068</v>
      </c>
      <c r="B3430">
        <v>4.38</v>
      </c>
      <c r="C3430">
        <f>IFERROR(((VLOOKUP(A3430,'Interest Rates-10yr'!$A$9:$C$15239,2,FALSE))-B3430),C3429)</f>
        <v>2.1100000000000003</v>
      </c>
      <c r="D3430" s="98">
        <f>AVERAGE(C$10:C3430)</f>
        <v>0.3179976615024856</v>
      </c>
      <c r="E3430" s="2"/>
      <c r="G3430" s="23"/>
    </row>
    <row r="3431" spans="1:7" customFormat="1">
      <c r="A3431" s="4">
        <v>26069</v>
      </c>
      <c r="B3431">
        <v>4.38</v>
      </c>
      <c r="C3431">
        <f>IFERROR(((VLOOKUP(A3431,'Interest Rates-10yr'!$A$9:$C$15239,2,FALSE))-B3431),C3430)</f>
        <v>2.1100000000000003</v>
      </c>
      <c r="D3431" s="98">
        <f>AVERAGE(C$10:C3431)</f>
        <v>0.3185213325540629</v>
      </c>
      <c r="E3431" s="2"/>
      <c r="G3431" s="23"/>
    </row>
    <row r="3432" spans="1:7" customFormat="1">
      <c r="A3432" s="4">
        <v>26070</v>
      </c>
      <c r="B3432">
        <v>4.63</v>
      </c>
      <c r="C3432">
        <f>IFERROR(((VLOOKUP(A3432,'Interest Rates-10yr'!$A$9:$C$15239,2,FALSE))-B3432),C3431)</f>
        <v>1.9400000000000004</v>
      </c>
      <c r="D3432" s="98">
        <f>AVERAGE(C$10:C3432)</f>
        <v>0.31899503359626152</v>
      </c>
      <c r="E3432" s="2"/>
      <c r="G3432" s="23"/>
    </row>
    <row r="3433" spans="1:7" customFormat="1">
      <c r="A3433" s="4">
        <v>26071</v>
      </c>
      <c r="B3433">
        <v>4.88</v>
      </c>
      <c r="C3433">
        <f>IFERROR(((VLOOKUP(A3433,'Interest Rates-10yr'!$A$9:$C$15239,2,FALSE))-B3433),C3432)</f>
        <v>1.7700000000000005</v>
      </c>
      <c r="D3433" s="98">
        <f>AVERAGE(C$10:C3433)</f>
        <v>0.31941880841121589</v>
      </c>
      <c r="E3433" s="2"/>
      <c r="G3433" s="23"/>
    </row>
    <row r="3434" spans="1:7" customFormat="1">
      <c r="A3434" s="4">
        <v>26072</v>
      </c>
      <c r="B3434">
        <v>4.75</v>
      </c>
      <c r="C3434">
        <f>IFERROR(((VLOOKUP(A3434,'Interest Rates-10yr'!$A$9:$C$15239,2,FALSE))-B3434),C3433)</f>
        <v>1.8499999999999996</v>
      </c>
      <c r="D3434" s="98">
        <f>AVERAGE(C$10:C3434)</f>
        <v>0.31986569343065785</v>
      </c>
      <c r="E3434" s="2"/>
      <c r="G3434" s="23"/>
    </row>
    <row r="3435" spans="1:7" customFormat="1">
      <c r="A3435" s="4">
        <v>26073</v>
      </c>
      <c r="B3435">
        <v>4.75</v>
      </c>
      <c r="C3435">
        <f>IFERROR(((VLOOKUP(A3435,'Interest Rates-10yr'!$A$9:$C$15239,2,FALSE))-B3435),C3434)</f>
        <v>1.7400000000000002</v>
      </c>
      <c r="D3435" s="98">
        <f>AVERAGE(C$10:C3435)</f>
        <v>0.32028021015761915</v>
      </c>
      <c r="E3435" s="2"/>
      <c r="G3435" s="23"/>
    </row>
    <row r="3436" spans="1:7" customFormat="1">
      <c r="A3436" s="4">
        <v>26074</v>
      </c>
      <c r="B3436">
        <v>4.63</v>
      </c>
      <c r="C3436">
        <f>IFERROR(((VLOOKUP(A3436,'Interest Rates-10yr'!$A$9:$C$15239,2,FALSE))-B3436),C3435)</f>
        <v>1.9000000000000004</v>
      </c>
      <c r="D3436" s="98">
        <f>AVERAGE(C$10:C3436)</f>
        <v>0.32074117303764321</v>
      </c>
      <c r="E3436" s="2"/>
      <c r="G3436" s="23"/>
    </row>
    <row r="3437" spans="1:7" customFormat="1">
      <c r="A3437" s="4">
        <v>26075</v>
      </c>
      <c r="B3437">
        <v>4.63</v>
      </c>
      <c r="C3437">
        <f>IFERROR(((VLOOKUP(A3437,'Interest Rates-10yr'!$A$9:$C$15239,2,FALSE))-B3437),C3436)</f>
        <v>1.9000000000000004</v>
      </c>
      <c r="D3437" s="98">
        <f>AVERAGE(C$10:C3437)</f>
        <v>0.3212018669778306</v>
      </c>
      <c r="E3437" s="2"/>
      <c r="G3437" s="23"/>
    </row>
    <row r="3438" spans="1:7" customFormat="1">
      <c r="A3438" s="4">
        <v>26076</v>
      </c>
      <c r="B3438">
        <v>4.63</v>
      </c>
      <c r="C3438">
        <f>IFERROR(((VLOOKUP(A3438,'Interest Rates-10yr'!$A$9:$C$15239,2,FALSE))-B3438),C3437)</f>
        <v>1.9000000000000004</v>
      </c>
      <c r="D3438" s="98">
        <f>AVERAGE(C$10:C3438)</f>
        <v>0.32166229221347431</v>
      </c>
      <c r="E3438" s="2"/>
      <c r="G3438" s="23"/>
    </row>
    <row r="3439" spans="1:7" customFormat="1">
      <c r="A3439" s="4">
        <v>26077</v>
      </c>
      <c r="B3439">
        <v>4.75</v>
      </c>
      <c r="C3439">
        <f>IFERROR(((VLOOKUP(A3439,'Interest Rates-10yr'!$A$9:$C$15239,2,FALSE))-B3439),C3438)</f>
        <v>1.7400000000000002</v>
      </c>
      <c r="D3439" s="98">
        <f>AVERAGE(C$10:C3439)</f>
        <v>0.32207580174927214</v>
      </c>
      <c r="E3439" s="2"/>
      <c r="G3439" s="23"/>
    </row>
    <row r="3440" spans="1:7" customFormat="1">
      <c r="A3440" s="4">
        <v>26078</v>
      </c>
      <c r="B3440">
        <v>4.75</v>
      </c>
      <c r="C3440">
        <f>IFERROR(((VLOOKUP(A3440,'Interest Rates-10yr'!$A$9:$C$15239,2,FALSE))-B3440),C3439)</f>
        <v>1.6900000000000004</v>
      </c>
      <c r="D3440" s="98">
        <f>AVERAGE(C$10:C3440)</f>
        <v>0.32247449723112898</v>
      </c>
      <c r="E3440" s="2"/>
      <c r="G3440" s="23"/>
    </row>
    <row r="3441" spans="1:7" customFormat="1">
      <c r="A3441" s="4">
        <v>26079</v>
      </c>
      <c r="B3441">
        <v>4.63</v>
      </c>
      <c r="C3441">
        <f>IFERROR(((VLOOKUP(A3441,'Interest Rates-10yr'!$A$9:$C$15239,2,FALSE))-B3441),C3440)</f>
        <v>1.7400000000000002</v>
      </c>
      <c r="D3441" s="98">
        <f>AVERAGE(C$10:C3441)</f>
        <v>0.32288752913753016</v>
      </c>
      <c r="E3441" s="2"/>
      <c r="G3441" s="23"/>
    </row>
    <row r="3442" spans="1:7" customFormat="1">
      <c r="A3442" s="4">
        <v>26080</v>
      </c>
      <c r="B3442">
        <v>4.88</v>
      </c>
      <c r="C3442">
        <f>IFERROR(((VLOOKUP(A3442,'Interest Rates-10yr'!$A$9:$C$15239,2,FALSE))-B3442),C3441)</f>
        <v>1.4699999999999998</v>
      </c>
      <c r="D3442" s="98">
        <f>AVERAGE(C$10:C3442)</f>
        <v>0.32322167200699198</v>
      </c>
      <c r="E3442" s="2"/>
      <c r="G3442" s="23"/>
    </row>
    <row r="3443" spans="1:7" customFormat="1">
      <c r="A3443" s="4">
        <v>26081</v>
      </c>
      <c r="B3443">
        <v>4.88</v>
      </c>
      <c r="C3443">
        <f>IFERROR(((VLOOKUP(A3443,'Interest Rates-10yr'!$A$9:$C$15239,2,FALSE))-B3443),C3442)</f>
        <v>1.5</v>
      </c>
      <c r="D3443" s="98">
        <f>AVERAGE(C$10:C3443)</f>
        <v>0.32356435643564457</v>
      </c>
      <c r="E3443" s="2"/>
      <c r="G3443" s="23"/>
    </row>
    <row r="3444" spans="1:7" customFormat="1">
      <c r="A3444" s="4">
        <v>26082</v>
      </c>
      <c r="B3444">
        <v>4.88</v>
      </c>
      <c r="C3444">
        <f>IFERROR(((VLOOKUP(A3444,'Interest Rates-10yr'!$A$9:$C$15239,2,FALSE))-B3444),C3443)</f>
        <v>1.5</v>
      </c>
      <c r="D3444" s="98">
        <f>AVERAGE(C$10:C3444)</f>
        <v>0.32390684133915676</v>
      </c>
      <c r="E3444" s="2"/>
      <c r="G3444" s="23"/>
    </row>
    <row r="3445" spans="1:7" customFormat="1">
      <c r="A3445" s="4">
        <v>26083</v>
      </c>
      <c r="B3445">
        <v>4.88</v>
      </c>
      <c r="C3445">
        <f>IFERROR(((VLOOKUP(A3445,'Interest Rates-10yr'!$A$9:$C$15239,2,FALSE))-B3445),C3444)</f>
        <v>1.5</v>
      </c>
      <c r="D3445" s="98">
        <f>AVERAGE(C$10:C3445)</f>
        <v>0.32424912689173563</v>
      </c>
      <c r="E3445" s="2"/>
      <c r="G3445" s="23"/>
    </row>
    <row r="3446" spans="1:7" customFormat="1">
      <c r="A3446" s="4">
        <v>26084</v>
      </c>
      <c r="B3446">
        <v>4.88</v>
      </c>
      <c r="C3446">
        <f>IFERROR(((VLOOKUP(A3446,'Interest Rates-10yr'!$A$9:$C$15239,2,FALSE))-B3446),C3445)</f>
        <v>1.5</v>
      </c>
      <c r="D3446" s="98">
        <f>AVERAGE(C$10:C3446)</f>
        <v>0.32459121326738538</v>
      </c>
      <c r="E3446" s="2"/>
      <c r="G3446" s="23"/>
    </row>
    <row r="3447" spans="1:7" customFormat="1">
      <c r="A3447" s="4">
        <v>26085</v>
      </c>
      <c r="B3447">
        <v>4.75</v>
      </c>
      <c r="C3447">
        <f>IFERROR(((VLOOKUP(A3447,'Interest Rates-10yr'!$A$9:$C$15239,2,FALSE))-B3447),C3446)</f>
        <v>1.6100000000000003</v>
      </c>
      <c r="D3447" s="98">
        <f>AVERAGE(C$10:C3447)</f>
        <v>0.3249650959860394</v>
      </c>
      <c r="E3447" s="2"/>
      <c r="G3447" s="23"/>
    </row>
    <row r="3448" spans="1:7" customFormat="1">
      <c r="A3448" s="4">
        <v>26086</v>
      </c>
      <c r="B3448">
        <v>4.63</v>
      </c>
      <c r="C3448">
        <f>IFERROR(((VLOOKUP(A3448,'Interest Rates-10yr'!$A$9:$C$15239,2,FALSE))-B3448),C3447)</f>
        <v>1.6100000000000003</v>
      </c>
      <c r="D3448" s="98">
        <f>AVERAGE(C$10:C3448)</f>
        <v>0.32533876126781136</v>
      </c>
      <c r="E3448" s="2"/>
      <c r="G3448" s="23"/>
    </row>
    <row r="3449" spans="1:7" customFormat="1">
      <c r="A3449" s="4">
        <v>26087</v>
      </c>
      <c r="B3449">
        <v>4.75</v>
      </c>
      <c r="C3449">
        <f>IFERROR(((VLOOKUP(A3449,'Interest Rates-10yr'!$A$9:$C$15239,2,FALSE))-B3449),C3448)</f>
        <v>1.4400000000000004</v>
      </c>
      <c r="D3449" s="98">
        <f>AVERAGE(C$10:C3449)</f>
        <v>0.3256627906976754</v>
      </c>
      <c r="E3449" s="2"/>
      <c r="G3449" s="23"/>
    </row>
    <row r="3450" spans="1:7" customFormat="1">
      <c r="A3450" s="4">
        <v>26088</v>
      </c>
      <c r="B3450">
        <v>4.75</v>
      </c>
      <c r="C3450">
        <f>IFERROR(((VLOOKUP(A3450,'Interest Rates-10yr'!$A$9:$C$15239,2,FALSE))-B3450),C3449)</f>
        <v>1.5099999999999998</v>
      </c>
      <c r="D3450" s="98">
        <f>AVERAGE(C$10:C3450)</f>
        <v>0.32600697471665313</v>
      </c>
      <c r="E3450" s="2"/>
      <c r="G3450" s="23"/>
    </row>
    <row r="3451" spans="1:7" customFormat="1">
      <c r="A3451" s="4">
        <v>26089</v>
      </c>
      <c r="B3451">
        <v>4.75</v>
      </c>
      <c r="C3451">
        <f>IFERROR(((VLOOKUP(A3451,'Interest Rates-10yr'!$A$9:$C$15239,2,FALSE))-B3451),C3450)</f>
        <v>1.5099999999999998</v>
      </c>
      <c r="D3451" s="98">
        <f>AVERAGE(C$10:C3451)</f>
        <v>0.32635095874491671</v>
      </c>
      <c r="E3451" s="2"/>
      <c r="G3451" s="23"/>
    </row>
    <row r="3452" spans="1:7" customFormat="1">
      <c r="A3452" s="4">
        <v>26090</v>
      </c>
      <c r="B3452">
        <v>4.75</v>
      </c>
      <c r="C3452">
        <f>IFERROR(((VLOOKUP(A3452,'Interest Rates-10yr'!$A$9:$C$15239,2,FALSE))-B3452),C3451)</f>
        <v>1.5099999999999998</v>
      </c>
      <c r="D3452" s="98">
        <f>AVERAGE(C$10:C3452)</f>
        <v>0.32669474295672474</v>
      </c>
      <c r="E3452" s="2"/>
      <c r="G3452" s="23"/>
    </row>
    <row r="3453" spans="1:7" customFormat="1">
      <c r="A3453" s="4">
        <v>26091</v>
      </c>
      <c r="B3453">
        <v>4.75</v>
      </c>
      <c r="C3453">
        <f>IFERROR(((VLOOKUP(A3453,'Interest Rates-10yr'!$A$9:$C$15239,2,FALSE))-B3453),C3452)</f>
        <v>1.5899999999999999</v>
      </c>
      <c r="D3453" s="98">
        <f>AVERAGE(C$10:C3453)</f>
        <v>0.32706155632984996</v>
      </c>
      <c r="E3453" s="2"/>
      <c r="G3453" s="23"/>
    </row>
    <row r="3454" spans="1:7" customFormat="1">
      <c r="A3454" s="4">
        <v>26092</v>
      </c>
      <c r="B3454">
        <v>4.75</v>
      </c>
      <c r="C3454">
        <f>IFERROR(((VLOOKUP(A3454,'Interest Rates-10yr'!$A$9:$C$15239,2,FALSE))-B3454),C3453)</f>
        <v>1.63</v>
      </c>
      <c r="D3454" s="98">
        <f>AVERAGE(C$10:C3454)</f>
        <v>0.32743976777939138</v>
      </c>
      <c r="E3454" s="2"/>
      <c r="G3454" s="23"/>
    </row>
    <row r="3455" spans="1:7" customFormat="1">
      <c r="A3455" s="4">
        <v>26093</v>
      </c>
      <c r="B3455">
        <v>4.88</v>
      </c>
      <c r="C3455">
        <f>IFERROR(((VLOOKUP(A3455,'Interest Rates-10yr'!$A$9:$C$15239,2,FALSE))-B3455),C3454)</f>
        <v>1.5600000000000005</v>
      </c>
      <c r="D3455" s="98">
        <f>AVERAGE(C$10:C3455)</f>
        <v>0.32779744631456859</v>
      </c>
      <c r="E3455" s="2"/>
      <c r="G3455" s="23"/>
    </row>
    <row r="3456" spans="1:7" customFormat="1">
      <c r="A3456" s="4">
        <v>26094</v>
      </c>
      <c r="B3456">
        <v>4.75</v>
      </c>
      <c r="C3456">
        <f>IFERROR(((VLOOKUP(A3456,'Interest Rates-10yr'!$A$9:$C$15239,2,FALSE))-B3456),C3455)</f>
        <v>1.7300000000000004</v>
      </c>
      <c r="D3456" s="98">
        <f>AVERAGE(C$10:C3456)</f>
        <v>0.32820423556716083</v>
      </c>
      <c r="E3456" s="2"/>
      <c r="G3456" s="23"/>
    </row>
    <row r="3457" spans="1:7" customFormat="1">
      <c r="A3457" s="4">
        <v>26095</v>
      </c>
      <c r="B3457">
        <v>4.88</v>
      </c>
      <c r="C3457">
        <f>IFERROR(((VLOOKUP(A3457,'Interest Rates-10yr'!$A$9:$C$15239,2,FALSE))-B3457),C3456)</f>
        <v>1.62</v>
      </c>
      <c r="D3457" s="98">
        <f>AVERAGE(C$10:C3457)</f>
        <v>0.32857888631090582</v>
      </c>
      <c r="E3457" s="2"/>
      <c r="G3457" s="23"/>
    </row>
    <row r="3458" spans="1:7" customFormat="1">
      <c r="A3458" s="4">
        <v>26096</v>
      </c>
      <c r="B3458">
        <v>4.88</v>
      </c>
      <c r="C3458">
        <f>IFERROR(((VLOOKUP(A3458,'Interest Rates-10yr'!$A$9:$C$15239,2,FALSE))-B3458),C3457)</f>
        <v>1.62</v>
      </c>
      <c r="D3458" s="98">
        <f>AVERAGE(C$10:C3458)</f>
        <v>0.32895331980284231</v>
      </c>
      <c r="E3458" s="2"/>
      <c r="G3458" s="23"/>
    </row>
    <row r="3459" spans="1:7" customFormat="1">
      <c r="A3459" s="4">
        <v>26097</v>
      </c>
      <c r="B3459">
        <v>4.88</v>
      </c>
      <c r="C3459">
        <f>IFERROR(((VLOOKUP(A3459,'Interest Rates-10yr'!$A$9:$C$15239,2,FALSE))-B3459),C3458)</f>
        <v>1.62</v>
      </c>
      <c r="D3459" s="98">
        <f>AVERAGE(C$10:C3459)</f>
        <v>0.32932753623188493</v>
      </c>
      <c r="E3459" s="2"/>
      <c r="G3459" s="23"/>
    </row>
    <row r="3460" spans="1:7" customFormat="1">
      <c r="A3460" s="4">
        <v>26098</v>
      </c>
      <c r="B3460">
        <v>5</v>
      </c>
      <c r="C3460">
        <f>IFERROR(((VLOOKUP(A3460,'Interest Rates-10yr'!$A$9:$C$15239,2,FALSE))-B3460),C3459)</f>
        <v>1.63</v>
      </c>
      <c r="D3460" s="98">
        <f>AVERAGE(C$10:C3460)</f>
        <v>0.32970443349753786</v>
      </c>
      <c r="E3460" s="2"/>
      <c r="G3460" s="23"/>
    </row>
    <row r="3461" spans="1:7" customFormat="1">
      <c r="A3461" s="4">
        <v>26099</v>
      </c>
      <c r="B3461">
        <v>5</v>
      </c>
      <c r="C3461">
        <f>IFERROR(((VLOOKUP(A3461,'Interest Rates-10yr'!$A$9:$C$15239,2,FALSE))-B3461),C3460)</f>
        <v>1.7300000000000004</v>
      </c>
      <c r="D3461" s="98">
        <f>AVERAGE(C$10:C3461)</f>
        <v>0.33011008111239953</v>
      </c>
      <c r="E3461" s="2"/>
      <c r="G3461" s="23"/>
    </row>
    <row r="3462" spans="1:7" customFormat="1">
      <c r="A3462" s="4">
        <v>26100</v>
      </c>
      <c r="B3462">
        <v>4.88</v>
      </c>
      <c r="C3462">
        <f>IFERROR(((VLOOKUP(A3462,'Interest Rates-10yr'!$A$9:$C$15239,2,FALSE))-B3462),C3461)</f>
        <v>1.7999999999999998</v>
      </c>
      <c r="D3462" s="98">
        <f>AVERAGE(C$10:C3462)</f>
        <v>0.3305357660005801</v>
      </c>
      <c r="E3462" s="2"/>
      <c r="G3462" s="23"/>
    </row>
    <row r="3463" spans="1:7" customFormat="1">
      <c r="A3463" s="4">
        <v>26101</v>
      </c>
      <c r="B3463">
        <v>4.88</v>
      </c>
      <c r="C3463">
        <f>IFERROR(((VLOOKUP(A3463,'Interest Rates-10yr'!$A$9:$C$15239,2,FALSE))-B3463),C3462)</f>
        <v>1.7999999999999998</v>
      </c>
      <c r="D3463" s="98">
        <f>AVERAGE(C$10:C3463)</f>
        <v>0.33096120440069571</v>
      </c>
      <c r="E3463" s="2"/>
      <c r="G3463" s="23"/>
    </row>
    <row r="3464" spans="1:7" customFormat="1">
      <c r="A3464" s="4">
        <v>26102</v>
      </c>
      <c r="B3464">
        <v>4.88</v>
      </c>
      <c r="C3464">
        <f>IFERROR(((VLOOKUP(A3464,'Interest Rates-10yr'!$A$9:$C$15239,2,FALSE))-B3464),C3463)</f>
        <v>1.7000000000000002</v>
      </c>
      <c r="D3464" s="98">
        <f>AVERAGE(C$10:C3464)</f>
        <v>0.33135745296671582</v>
      </c>
      <c r="E3464" s="2"/>
      <c r="G3464" s="23"/>
    </row>
    <row r="3465" spans="1:7" customFormat="1">
      <c r="A3465" s="4">
        <v>26103</v>
      </c>
      <c r="B3465">
        <v>4.88</v>
      </c>
      <c r="C3465">
        <f>IFERROR(((VLOOKUP(A3465,'Interest Rates-10yr'!$A$9:$C$15239,2,FALSE))-B3465),C3464)</f>
        <v>1.7000000000000002</v>
      </c>
      <c r="D3465" s="98">
        <f>AVERAGE(C$10:C3465)</f>
        <v>0.33175347222222312</v>
      </c>
      <c r="E3465" s="2"/>
      <c r="G3465" s="23"/>
    </row>
    <row r="3466" spans="1:7" customFormat="1">
      <c r="A3466" s="4">
        <v>26104</v>
      </c>
      <c r="B3466">
        <v>4.88</v>
      </c>
      <c r="C3466">
        <f>IFERROR(((VLOOKUP(A3466,'Interest Rates-10yr'!$A$9:$C$15239,2,FALSE))-B3466),C3465)</f>
        <v>1.7000000000000002</v>
      </c>
      <c r="D3466" s="98">
        <f>AVERAGE(C$10:C3466)</f>
        <v>0.33214926236621439</v>
      </c>
      <c r="E3466" s="2"/>
      <c r="G3466" s="23"/>
    </row>
    <row r="3467" spans="1:7" customFormat="1">
      <c r="A3467" s="4">
        <v>26105</v>
      </c>
      <c r="B3467">
        <v>5.13</v>
      </c>
      <c r="C3467">
        <f>IFERROR(((VLOOKUP(A3467,'Interest Rates-10yr'!$A$9:$C$15239,2,FALSE))-B3467),C3466)</f>
        <v>1.4000000000000004</v>
      </c>
      <c r="D3467" s="98">
        <f>AVERAGE(C$10:C3467)</f>
        <v>0.33245806824754287</v>
      </c>
      <c r="E3467" s="2"/>
      <c r="G3467" s="23"/>
    </row>
    <row r="3468" spans="1:7" customFormat="1">
      <c r="A3468" s="4">
        <v>26106</v>
      </c>
      <c r="B3468">
        <v>5.25</v>
      </c>
      <c r="C3468">
        <f>IFERROR(((VLOOKUP(A3468,'Interest Rates-10yr'!$A$9:$C$15239,2,FALSE))-B3468),C3467)</f>
        <v>1.37</v>
      </c>
      <c r="D3468" s="98">
        <f>AVERAGE(C$10:C3468)</f>
        <v>0.3327580225498708</v>
      </c>
      <c r="E3468" s="2"/>
      <c r="G3468" s="23"/>
    </row>
    <row r="3469" spans="1:7" customFormat="1">
      <c r="A3469" s="4">
        <v>26107</v>
      </c>
      <c r="B3469">
        <v>4.88</v>
      </c>
      <c r="C3469">
        <f>IFERROR(((VLOOKUP(A3469,'Interest Rates-10yr'!$A$9:$C$15239,2,FALSE))-B3469),C3468)</f>
        <v>1.7300000000000004</v>
      </c>
      <c r="D3469" s="98">
        <f>AVERAGE(C$10:C3469)</f>
        <v>0.33316184971098356</v>
      </c>
      <c r="E3469" s="2"/>
      <c r="G3469" s="23"/>
    </row>
    <row r="3470" spans="1:7" customFormat="1">
      <c r="A3470" s="4">
        <v>26108</v>
      </c>
      <c r="B3470">
        <v>5.13</v>
      </c>
      <c r="C3470">
        <f>IFERROR(((VLOOKUP(A3470,'Interest Rates-10yr'!$A$9:$C$15239,2,FALSE))-B3470),C3469)</f>
        <v>1.4800000000000004</v>
      </c>
      <c r="D3470" s="98">
        <f>AVERAGE(C$10:C3470)</f>
        <v>0.33349321005489835</v>
      </c>
      <c r="E3470" s="2"/>
      <c r="G3470" s="23"/>
    </row>
    <row r="3471" spans="1:7" customFormat="1">
      <c r="A3471" s="4">
        <v>26109</v>
      </c>
      <c r="B3471">
        <v>5.13</v>
      </c>
      <c r="C3471">
        <f>IFERROR(((VLOOKUP(A3471,'Interest Rates-10yr'!$A$9:$C$15239,2,FALSE))-B3471),C3470)</f>
        <v>1.4900000000000002</v>
      </c>
      <c r="D3471" s="98">
        <f>AVERAGE(C$10:C3471)</f>
        <v>0.33382726747544866</v>
      </c>
      <c r="E3471" s="2"/>
      <c r="G3471" s="23"/>
    </row>
    <row r="3472" spans="1:7" customFormat="1">
      <c r="A3472" s="4">
        <v>26110</v>
      </c>
      <c r="B3472">
        <v>5.13</v>
      </c>
      <c r="C3472">
        <f>IFERROR(((VLOOKUP(A3472,'Interest Rates-10yr'!$A$9:$C$15239,2,FALSE))-B3472),C3471)</f>
        <v>1.4900000000000002</v>
      </c>
      <c r="D3472" s="98">
        <f>AVERAGE(C$10:C3472)</f>
        <v>0.33416113196650399</v>
      </c>
      <c r="E3472" s="2"/>
      <c r="G3472" s="23"/>
    </row>
    <row r="3473" spans="1:7" customFormat="1">
      <c r="A3473" s="4">
        <v>26111</v>
      </c>
      <c r="B3473">
        <v>5.13</v>
      </c>
      <c r="C3473">
        <f>IFERROR(((VLOOKUP(A3473,'Interest Rates-10yr'!$A$9:$C$15239,2,FALSE))-B3473),C3472)</f>
        <v>1.4900000000000002</v>
      </c>
      <c r="D3473" s="98">
        <f>AVERAGE(C$10:C3473)</f>
        <v>0.33449480369515106</v>
      </c>
      <c r="E3473" s="2"/>
      <c r="G3473" s="23"/>
    </row>
    <row r="3474" spans="1:7" customFormat="1">
      <c r="A3474" s="4">
        <v>26112</v>
      </c>
      <c r="B3474">
        <v>5.13</v>
      </c>
      <c r="C3474">
        <f>IFERROR(((VLOOKUP(A3474,'Interest Rates-10yr'!$A$9:$C$15239,2,FALSE))-B3474),C3473)</f>
        <v>1.5099999999999998</v>
      </c>
      <c r="D3474" s="98">
        <f>AVERAGE(C$10:C3474)</f>
        <v>0.33483405483405576</v>
      </c>
      <c r="E3474" s="2"/>
      <c r="G3474" s="23"/>
    </row>
    <row r="3475" spans="1:7" customFormat="1">
      <c r="A3475" s="4">
        <v>26113</v>
      </c>
      <c r="B3475">
        <v>5.13</v>
      </c>
      <c r="C3475">
        <f>IFERROR(((VLOOKUP(A3475,'Interest Rates-10yr'!$A$9:$C$15239,2,FALSE))-B3475),C3474)</f>
        <v>1.54</v>
      </c>
      <c r="D3475" s="98">
        <f>AVERAGE(C$10:C3475)</f>
        <v>0.33518176572417863</v>
      </c>
      <c r="E3475" s="2"/>
      <c r="G3475" s="23"/>
    </row>
    <row r="3476" spans="1:7" customFormat="1">
      <c r="A3476" s="4">
        <v>26114</v>
      </c>
      <c r="B3476">
        <v>4.75</v>
      </c>
      <c r="C3476">
        <f>IFERROR(((VLOOKUP(A3476,'Interest Rates-10yr'!$A$9:$C$15239,2,FALSE))-B3476),C3475)</f>
        <v>1.9500000000000002</v>
      </c>
      <c r="D3476" s="98">
        <f>AVERAGE(C$10:C3476)</f>
        <v>0.33564753389097296</v>
      </c>
      <c r="E3476" s="2"/>
      <c r="G3476" s="23"/>
    </row>
    <row r="3477" spans="1:7" customFormat="1">
      <c r="A3477" s="4">
        <v>26115</v>
      </c>
      <c r="B3477">
        <v>5.25</v>
      </c>
      <c r="C3477">
        <f>IFERROR(((VLOOKUP(A3477,'Interest Rates-10yr'!$A$9:$C$15239,2,FALSE))-B3477),C3476)</f>
        <v>1.4400000000000004</v>
      </c>
      <c r="D3477" s="98">
        <f>AVERAGE(C$10:C3477)</f>
        <v>0.3359659746251451</v>
      </c>
      <c r="E3477" s="2"/>
      <c r="G3477" s="23"/>
    </row>
    <row r="3478" spans="1:7" customFormat="1">
      <c r="A3478" s="4">
        <v>26116</v>
      </c>
      <c r="B3478">
        <v>5.25</v>
      </c>
      <c r="C3478">
        <f>IFERROR(((VLOOKUP(A3478,'Interest Rates-10yr'!$A$9:$C$15239,2,FALSE))-B3478),C3477)</f>
        <v>1.4400000000000004</v>
      </c>
      <c r="D3478" s="98">
        <f>AVERAGE(C$10:C3478)</f>
        <v>0.33628423176708083</v>
      </c>
      <c r="E3478" s="2"/>
      <c r="G3478" s="23"/>
    </row>
    <row r="3479" spans="1:7" customFormat="1">
      <c r="A3479" s="4">
        <v>26117</v>
      </c>
      <c r="B3479">
        <v>5.25</v>
      </c>
      <c r="C3479">
        <f>IFERROR(((VLOOKUP(A3479,'Interest Rates-10yr'!$A$9:$C$15239,2,FALSE))-B3479),C3478)</f>
        <v>1.4400000000000004</v>
      </c>
      <c r="D3479" s="98">
        <f>AVERAGE(C$10:C3479)</f>
        <v>0.33660230547550529</v>
      </c>
      <c r="E3479" s="2"/>
      <c r="G3479" s="23"/>
    </row>
    <row r="3480" spans="1:7" customFormat="1">
      <c r="A3480" s="4">
        <v>26118</v>
      </c>
      <c r="B3480">
        <v>5.25</v>
      </c>
      <c r="C3480">
        <f>IFERROR(((VLOOKUP(A3480,'Interest Rates-10yr'!$A$9:$C$15239,2,FALSE))-B3480),C3479)</f>
        <v>1.4400000000000004</v>
      </c>
      <c r="D3480" s="98">
        <f>AVERAGE(C$10:C3480)</f>
        <v>0.33692019590896094</v>
      </c>
      <c r="E3480" s="2"/>
      <c r="G3480" s="23"/>
    </row>
    <row r="3481" spans="1:7" customFormat="1">
      <c r="A3481" s="4">
        <v>26119</v>
      </c>
      <c r="B3481">
        <v>5.25</v>
      </c>
      <c r="C3481">
        <f>IFERROR(((VLOOKUP(A3481,'Interest Rates-10yr'!$A$9:$C$15239,2,FALSE))-B3481),C3480)</f>
        <v>1.4400000000000004</v>
      </c>
      <c r="D3481" s="98">
        <f>AVERAGE(C$10:C3481)</f>
        <v>0.33723790322580749</v>
      </c>
      <c r="E3481" s="2"/>
      <c r="G3481" s="23"/>
    </row>
    <row r="3482" spans="1:7" customFormat="1">
      <c r="A3482" s="4">
        <v>26120</v>
      </c>
      <c r="B3482">
        <v>5.13</v>
      </c>
      <c r="C3482">
        <f>IFERROR(((VLOOKUP(A3482,'Interest Rates-10yr'!$A$9:$C$15239,2,FALSE))-B3482),C3481)</f>
        <v>1.5499999999999998</v>
      </c>
      <c r="D3482" s="98">
        <f>AVERAGE(C$10:C3482)</f>
        <v>0.33758710048949137</v>
      </c>
      <c r="E3482" s="2"/>
      <c r="G3482" s="23"/>
    </row>
    <row r="3483" spans="1:7" customFormat="1">
      <c r="A3483" s="4">
        <v>26121</v>
      </c>
      <c r="B3483">
        <v>4.88</v>
      </c>
      <c r="C3483">
        <f>IFERROR(((VLOOKUP(A3483,'Interest Rates-10yr'!$A$9:$C$15239,2,FALSE))-B3483),C3482)</f>
        <v>1.7800000000000002</v>
      </c>
      <c r="D3483" s="98">
        <f>AVERAGE(C$10:C3483)</f>
        <v>0.33800230282095667</v>
      </c>
      <c r="E3483" s="2"/>
      <c r="G3483" s="23"/>
    </row>
    <row r="3484" spans="1:7" customFormat="1">
      <c r="A3484" s="4">
        <v>26122</v>
      </c>
      <c r="B3484">
        <v>5.25</v>
      </c>
      <c r="C3484">
        <f>IFERROR(((VLOOKUP(A3484,'Interest Rates-10yr'!$A$9:$C$15239,2,FALSE))-B3484),C3483)</f>
        <v>1.42</v>
      </c>
      <c r="D3484" s="98">
        <f>AVERAGE(C$10:C3484)</f>
        <v>0.33831366906474919</v>
      </c>
      <c r="E3484" s="2"/>
      <c r="G3484" s="23"/>
    </row>
    <row r="3485" spans="1:7" customFormat="1">
      <c r="A3485" s="4">
        <v>26123</v>
      </c>
      <c r="B3485">
        <v>5.13</v>
      </c>
      <c r="C3485">
        <f>IFERROR(((VLOOKUP(A3485,'Interest Rates-10yr'!$A$9:$C$15239,2,FALSE))-B3485),C3484)</f>
        <v>1.5499999999999998</v>
      </c>
      <c r="D3485" s="98">
        <f>AVERAGE(C$10:C3485)</f>
        <v>0.33866225546605394</v>
      </c>
      <c r="E3485" s="2"/>
      <c r="G3485" s="23"/>
    </row>
    <row r="3486" spans="1:7" customFormat="1">
      <c r="A3486" s="4">
        <v>26124</v>
      </c>
      <c r="B3486">
        <v>5.13</v>
      </c>
      <c r="C3486">
        <f>IFERROR(((VLOOKUP(A3486,'Interest Rates-10yr'!$A$9:$C$15239,2,FALSE))-B3486),C3485)</f>
        <v>1.5499999999999998</v>
      </c>
      <c r="D3486" s="98">
        <f>AVERAGE(C$10:C3486)</f>
        <v>0.33901064135749309</v>
      </c>
      <c r="E3486" s="2"/>
      <c r="G3486" s="23"/>
    </row>
    <row r="3487" spans="1:7" customFormat="1">
      <c r="A3487" s="4">
        <v>26125</v>
      </c>
      <c r="B3487">
        <v>5.13</v>
      </c>
      <c r="C3487">
        <f>IFERROR(((VLOOKUP(A3487,'Interest Rates-10yr'!$A$9:$C$15239,2,FALSE))-B3487),C3486)</f>
        <v>1.5499999999999998</v>
      </c>
      <c r="D3487" s="98">
        <f>AVERAGE(C$10:C3487)</f>
        <v>0.33935882691201935</v>
      </c>
      <c r="E3487" s="2"/>
      <c r="G3487" s="23"/>
    </row>
    <row r="3488" spans="1:7" customFormat="1">
      <c r="A3488" s="4">
        <v>26126</v>
      </c>
      <c r="B3488">
        <v>5.13</v>
      </c>
      <c r="C3488">
        <f>IFERROR(((VLOOKUP(A3488,'Interest Rates-10yr'!$A$9:$C$15239,2,FALSE))-B3488),C3487)</f>
        <v>1.4699999999999998</v>
      </c>
      <c r="D3488" s="98">
        <f>AVERAGE(C$10:C3488)</f>
        <v>0.33968381718884832</v>
      </c>
      <c r="E3488" s="2"/>
      <c r="G3488" s="23"/>
    </row>
    <row r="3489" spans="1:7" customFormat="1">
      <c r="A3489" s="4">
        <v>26127</v>
      </c>
      <c r="B3489">
        <v>5</v>
      </c>
      <c r="C3489">
        <f>IFERROR(((VLOOKUP(A3489,'Interest Rates-10yr'!$A$9:$C$15239,2,FALSE))-B3489),C3488)</f>
        <v>1.6100000000000003</v>
      </c>
      <c r="D3489" s="98">
        <f>AVERAGE(C$10:C3489)</f>
        <v>0.34004885057471357</v>
      </c>
      <c r="E3489" s="2"/>
      <c r="G3489" s="23"/>
    </row>
    <row r="3490" spans="1:7" customFormat="1">
      <c r="A3490" s="4">
        <v>26128</v>
      </c>
      <c r="B3490">
        <v>5.13</v>
      </c>
      <c r="C3490">
        <f>IFERROR(((VLOOKUP(A3490,'Interest Rates-10yr'!$A$9:$C$15239,2,FALSE))-B3490),C3489)</f>
        <v>1.4699999999999998</v>
      </c>
      <c r="D3490" s="98">
        <f>AVERAGE(C$10:C3490)</f>
        <v>0.34037345590347695</v>
      </c>
      <c r="E3490" s="2"/>
      <c r="G3490" s="23"/>
    </row>
    <row r="3491" spans="1:7" customFormat="1">
      <c r="A3491" s="4">
        <v>26129</v>
      </c>
      <c r="B3491">
        <v>5.25</v>
      </c>
      <c r="C3491">
        <f>IFERROR(((VLOOKUP(A3491,'Interest Rates-10yr'!$A$9:$C$15239,2,FALSE))-B3491),C3490)</f>
        <v>1.3399999999999999</v>
      </c>
      <c r="D3491" s="98">
        <f>AVERAGE(C$10:C3491)</f>
        <v>0.34066053991958739</v>
      </c>
      <c r="E3491" s="2"/>
      <c r="G3491" s="23"/>
    </row>
    <row r="3492" spans="1:7" customFormat="1">
      <c r="A3492" s="4">
        <v>26130</v>
      </c>
      <c r="B3492">
        <v>5.5</v>
      </c>
      <c r="C3492">
        <f>IFERROR(((VLOOKUP(A3492,'Interest Rates-10yr'!$A$9:$C$15239,2,FALSE))-B3492),C3491)</f>
        <v>1.1600000000000001</v>
      </c>
      <c r="D3492" s="98">
        <f>AVERAGE(C$10:C3492)</f>
        <v>0.34089577950043159</v>
      </c>
      <c r="E3492" s="2"/>
      <c r="G3492" s="23"/>
    </row>
    <row r="3493" spans="1:7" customFormat="1">
      <c r="A3493" s="4">
        <v>26131</v>
      </c>
      <c r="B3493">
        <v>5.5</v>
      </c>
      <c r="C3493">
        <f>IFERROR(((VLOOKUP(A3493,'Interest Rates-10yr'!$A$9:$C$15239,2,FALSE))-B3493),C3492)</f>
        <v>1.1600000000000001</v>
      </c>
      <c r="D3493" s="98">
        <f>AVERAGE(C$10:C3493)</f>
        <v>0.34113088404133279</v>
      </c>
      <c r="E3493" s="2"/>
      <c r="G3493" s="23"/>
    </row>
    <row r="3494" spans="1:7" customFormat="1">
      <c r="A3494" s="4">
        <v>26132</v>
      </c>
      <c r="B3494">
        <v>5.5</v>
      </c>
      <c r="C3494">
        <f>IFERROR(((VLOOKUP(A3494,'Interest Rates-10yr'!$A$9:$C$15239,2,FALSE))-B3494),C3493)</f>
        <v>1.1600000000000001</v>
      </c>
      <c r="D3494" s="98">
        <f>AVERAGE(C$10:C3494)</f>
        <v>0.34136585365853761</v>
      </c>
      <c r="E3494" s="2"/>
      <c r="G3494" s="23"/>
    </row>
    <row r="3495" spans="1:7" customFormat="1">
      <c r="A3495" s="4">
        <v>26133</v>
      </c>
      <c r="B3495">
        <v>5.63</v>
      </c>
      <c r="C3495">
        <f>IFERROR(((VLOOKUP(A3495,'Interest Rates-10yr'!$A$9:$C$15239,2,FALSE))-B3495),C3494)</f>
        <v>1.08</v>
      </c>
      <c r="D3495" s="98">
        <f>AVERAGE(C$10:C3495)</f>
        <v>0.34157773952954773</v>
      </c>
      <c r="E3495" s="2"/>
      <c r="G3495" s="23"/>
    </row>
    <row r="3496" spans="1:7" customFormat="1">
      <c r="A3496" s="4">
        <v>26134</v>
      </c>
      <c r="B3496">
        <v>5.38</v>
      </c>
      <c r="C3496">
        <f>IFERROR(((VLOOKUP(A3496,'Interest Rates-10yr'!$A$9:$C$15239,2,FALSE))-B3496),C3495)</f>
        <v>1.3200000000000003</v>
      </c>
      <c r="D3496" s="98">
        <f>AVERAGE(C$10:C3496)</f>
        <v>0.34185833094350543</v>
      </c>
      <c r="E3496" s="2"/>
      <c r="G3496" s="23"/>
    </row>
    <row r="3497" spans="1:7" customFormat="1">
      <c r="A3497" s="4">
        <v>26135</v>
      </c>
      <c r="B3497">
        <v>5.5</v>
      </c>
      <c r="C3497">
        <f>IFERROR(((VLOOKUP(A3497,'Interest Rates-10yr'!$A$9:$C$15239,2,FALSE))-B3497),C3496)</f>
        <v>1.2000000000000002</v>
      </c>
      <c r="D3497" s="98">
        <f>AVERAGE(C$10:C3497)</f>
        <v>0.34210435779816611</v>
      </c>
      <c r="E3497" s="2"/>
      <c r="G3497" s="23"/>
    </row>
    <row r="3498" spans="1:7" customFormat="1">
      <c r="A3498" s="4">
        <v>26136</v>
      </c>
      <c r="B3498">
        <v>5.5</v>
      </c>
      <c r="C3498">
        <f>IFERROR(((VLOOKUP(A3498,'Interest Rates-10yr'!$A$9:$C$15239,2,FALSE))-B3498),C3497)</f>
        <v>1.29</v>
      </c>
      <c r="D3498" s="98">
        <f>AVERAGE(C$10:C3498)</f>
        <v>0.3423760389796513</v>
      </c>
      <c r="E3498" s="2"/>
      <c r="G3498" s="23"/>
    </row>
    <row r="3499" spans="1:7" customFormat="1">
      <c r="A3499" s="4">
        <v>26137</v>
      </c>
      <c r="B3499">
        <v>5.38</v>
      </c>
      <c r="C3499">
        <f>IFERROR(((VLOOKUP(A3499,'Interest Rates-10yr'!$A$9:$C$15239,2,FALSE))-B3499),C3498)</f>
        <v>1.46</v>
      </c>
      <c r="D3499" s="98">
        <f>AVERAGE(C$10:C3499)</f>
        <v>0.34269627507163419</v>
      </c>
      <c r="E3499" s="2"/>
      <c r="G3499" s="23"/>
    </row>
    <row r="3500" spans="1:7" customFormat="1">
      <c r="A3500" s="4">
        <v>26138</v>
      </c>
      <c r="B3500">
        <v>5.38</v>
      </c>
      <c r="C3500">
        <f>IFERROR(((VLOOKUP(A3500,'Interest Rates-10yr'!$A$9:$C$15239,2,FALSE))-B3500),C3499)</f>
        <v>1.46</v>
      </c>
      <c r="D3500" s="98">
        <f>AVERAGE(C$10:C3500)</f>
        <v>0.34301632769980045</v>
      </c>
      <c r="E3500" s="2"/>
      <c r="G3500" s="23"/>
    </row>
    <row r="3501" spans="1:7" customFormat="1">
      <c r="A3501" s="4">
        <v>26139</v>
      </c>
      <c r="B3501">
        <v>5.38</v>
      </c>
      <c r="C3501">
        <f>IFERROR(((VLOOKUP(A3501,'Interest Rates-10yr'!$A$9:$C$15239,2,FALSE))-B3501),C3500)</f>
        <v>1.46</v>
      </c>
      <c r="D3501" s="98">
        <f>AVERAGE(C$10:C3501)</f>
        <v>0.34333619702176504</v>
      </c>
      <c r="E3501" s="2"/>
      <c r="G3501" s="23"/>
    </row>
    <row r="3502" spans="1:7" customFormat="1">
      <c r="A3502" s="4">
        <v>26140</v>
      </c>
      <c r="B3502">
        <v>5.25</v>
      </c>
      <c r="C3502">
        <f>IFERROR(((VLOOKUP(A3502,'Interest Rates-10yr'!$A$9:$C$15239,2,FALSE))-B3502),C3501)</f>
        <v>1.6100000000000003</v>
      </c>
      <c r="D3502" s="98">
        <f>AVERAGE(C$10:C3502)</f>
        <v>0.34369882622387726</v>
      </c>
      <c r="E3502" s="2"/>
      <c r="G3502" s="23"/>
    </row>
    <row r="3503" spans="1:7" customFormat="1">
      <c r="A3503" s="4">
        <v>26141</v>
      </c>
      <c r="B3503">
        <v>5.38</v>
      </c>
      <c r="C3503">
        <f>IFERROR(((VLOOKUP(A3503,'Interest Rates-10yr'!$A$9:$C$15239,2,FALSE))-B3503),C3502)</f>
        <v>1.5300000000000002</v>
      </c>
      <c r="D3503" s="98">
        <f>AVERAGE(C$10:C3503)</f>
        <v>0.34403835145964606</v>
      </c>
      <c r="E3503" s="2"/>
      <c r="G3503" s="23"/>
    </row>
    <row r="3504" spans="1:7" customFormat="1">
      <c r="A3504" s="4">
        <v>26142</v>
      </c>
      <c r="B3504">
        <v>5.38</v>
      </c>
      <c r="C3504">
        <f>IFERROR(((VLOOKUP(A3504,'Interest Rates-10yr'!$A$9:$C$15239,2,FALSE))-B3504),C3503)</f>
        <v>1.5700000000000003</v>
      </c>
      <c r="D3504" s="98">
        <f>AVERAGE(C$10:C3504)</f>
        <v>0.34438912732475058</v>
      </c>
      <c r="E3504" s="2"/>
      <c r="G3504" s="23"/>
    </row>
    <row r="3505" spans="1:7" customFormat="1">
      <c r="A3505" s="4">
        <v>26143</v>
      </c>
      <c r="B3505">
        <v>5.5</v>
      </c>
      <c r="C3505">
        <f>IFERROR(((VLOOKUP(A3505,'Interest Rates-10yr'!$A$9:$C$15239,2,FALSE))-B3505),C3504)</f>
        <v>1.38</v>
      </c>
      <c r="D3505" s="98">
        <f>AVERAGE(C$10:C3505)</f>
        <v>0.34468535469107647</v>
      </c>
      <c r="E3505" s="2"/>
      <c r="G3505" s="23"/>
    </row>
    <row r="3506" spans="1:7" customFormat="1">
      <c r="A3506" s="4">
        <v>26144</v>
      </c>
      <c r="B3506">
        <v>5.5</v>
      </c>
      <c r="C3506">
        <f>IFERROR(((VLOOKUP(A3506,'Interest Rates-10yr'!$A$9:$C$15239,2,FALSE))-B3506),C3505)</f>
        <v>1.3499999999999996</v>
      </c>
      <c r="D3506" s="98">
        <f>AVERAGE(C$10:C3506)</f>
        <v>0.34497283385759314</v>
      </c>
      <c r="E3506" s="2"/>
      <c r="G3506" s="23"/>
    </row>
    <row r="3507" spans="1:7" customFormat="1">
      <c r="A3507" s="4">
        <v>26145</v>
      </c>
      <c r="B3507">
        <v>5.5</v>
      </c>
      <c r="C3507">
        <f>IFERROR(((VLOOKUP(A3507,'Interest Rates-10yr'!$A$9:$C$15239,2,FALSE))-B3507),C3506)</f>
        <v>1.3499999999999996</v>
      </c>
      <c r="D3507" s="98">
        <f>AVERAGE(C$10:C3507)</f>
        <v>0.345260148656376</v>
      </c>
      <c r="E3507" s="2"/>
      <c r="G3507" s="23"/>
    </row>
    <row r="3508" spans="1:7" customFormat="1">
      <c r="A3508" s="4">
        <v>26146</v>
      </c>
      <c r="B3508">
        <v>5.5</v>
      </c>
      <c r="C3508">
        <f>IFERROR(((VLOOKUP(A3508,'Interest Rates-10yr'!$A$9:$C$15239,2,FALSE))-B3508),C3507)</f>
        <v>1.3499999999999996</v>
      </c>
      <c r="D3508" s="98">
        <f>AVERAGE(C$10:C3508)</f>
        <v>0.34554729922835187</v>
      </c>
      <c r="E3508" s="2"/>
      <c r="G3508" s="23"/>
    </row>
    <row r="3509" spans="1:7" customFormat="1">
      <c r="A3509" s="4">
        <v>26147</v>
      </c>
      <c r="B3509">
        <v>5.63</v>
      </c>
      <c r="C3509">
        <f>IFERROR(((VLOOKUP(A3509,'Interest Rates-10yr'!$A$9:$C$15239,2,FALSE))-B3509),C3508)</f>
        <v>1.2300000000000004</v>
      </c>
      <c r="D3509" s="98">
        <f>AVERAGE(C$10:C3509)</f>
        <v>0.34580000000000088</v>
      </c>
      <c r="E3509" s="2"/>
      <c r="G3509" s="23"/>
    </row>
    <row r="3510" spans="1:7" customFormat="1">
      <c r="A3510" s="4">
        <v>26148</v>
      </c>
      <c r="B3510">
        <v>5.63</v>
      </c>
      <c r="C3510">
        <f>IFERROR(((VLOOKUP(A3510,'Interest Rates-10yr'!$A$9:$C$15239,2,FALSE))-B3510),C3509)</f>
        <v>1.2800000000000002</v>
      </c>
      <c r="D3510" s="98">
        <f>AVERAGE(C$10:C3510)</f>
        <v>0.34606683804627336</v>
      </c>
      <c r="E3510" s="2"/>
      <c r="G3510" s="23"/>
    </row>
    <row r="3511" spans="1:7" customFormat="1">
      <c r="A3511" s="4">
        <v>26149</v>
      </c>
      <c r="B3511">
        <v>5.75</v>
      </c>
      <c r="C3511">
        <f>IFERROR(((VLOOKUP(A3511,'Interest Rates-10yr'!$A$9:$C$15239,2,FALSE))-B3511),C3510)</f>
        <v>1.1399999999999997</v>
      </c>
      <c r="D3511" s="98">
        <f>AVERAGE(C$10:C3511)</f>
        <v>0.34629354654483246</v>
      </c>
      <c r="E3511" s="2"/>
      <c r="G3511" s="23"/>
    </row>
    <row r="3512" spans="1:7" customFormat="1">
      <c r="A3512" s="4">
        <v>26150</v>
      </c>
      <c r="B3512">
        <v>5.63</v>
      </c>
      <c r="C3512">
        <f>IFERROR(((VLOOKUP(A3512,'Interest Rates-10yr'!$A$9:$C$15239,2,FALSE))-B3512),C3511)</f>
        <v>1.2300000000000004</v>
      </c>
      <c r="D3512" s="98">
        <f>AVERAGE(C$10:C3512)</f>
        <v>0.34654581787039773</v>
      </c>
      <c r="E3512" s="2"/>
      <c r="G3512" s="23"/>
    </row>
    <row r="3513" spans="1:7" customFormat="1">
      <c r="A3513" s="4">
        <v>26151</v>
      </c>
      <c r="B3513">
        <v>5.63</v>
      </c>
      <c r="C3513">
        <f>IFERROR(((VLOOKUP(A3513,'Interest Rates-10yr'!$A$9:$C$15239,2,FALSE))-B3513),C3512)</f>
        <v>1.2300000000000004</v>
      </c>
      <c r="D3513" s="98">
        <f>AVERAGE(C$10:C3513)</f>
        <v>0.34679794520548035</v>
      </c>
      <c r="E3513" s="2"/>
      <c r="G3513" s="23"/>
    </row>
    <row r="3514" spans="1:7" customFormat="1">
      <c r="A3514" s="4">
        <v>26152</v>
      </c>
      <c r="B3514">
        <v>5.63</v>
      </c>
      <c r="C3514">
        <f>IFERROR(((VLOOKUP(A3514,'Interest Rates-10yr'!$A$9:$C$15239,2,FALSE))-B3514),C3513)</f>
        <v>1.2300000000000004</v>
      </c>
      <c r="D3514" s="98">
        <f>AVERAGE(C$10:C3514)</f>
        <v>0.34704992867332474</v>
      </c>
      <c r="E3514" s="2"/>
      <c r="G3514" s="23"/>
    </row>
    <row r="3515" spans="1:7" customFormat="1">
      <c r="A3515" s="4">
        <v>26153</v>
      </c>
      <c r="B3515">
        <v>5.63</v>
      </c>
      <c r="C3515">
        <f>IFERROR(((VLOOKUP(A3515,'Interest Rates-10yr'!$A$9:$C$15239,2,FALSE))-B3515),C3514)</f>
        <v>1.2300000000000004</v>
      </c>
      <c r="D3515" s="98">
        <f>AVERAGE(C$10:C3515)</f>
        <v>0.34730176839703458</v>
      </c>
      <c r="E3515" s="2"/>
      <c r="G3515" s="23"/>
    </row>
    <row r="3516" spans="1:7" customFormat="1">
      <c r="A3516" s="4">
        <v>26154</v>
      </c>
      <c r="B3516">
        <v>5.5</v>
      </c>
      <c r="C3516">
        <f>IFERROR(((VLOOKUP(A3516,'Interest Rates-10yr'!$A$9:$C$15239,2,FALSE))-B3516),C3515)</f>
        <v>1.38</v>
      </c>
      <c r="D3516" s="98">
        <f>AVERAGE(C$10:C3516)</f>
        <v>0.34759623609923107</v>
      </c>
      <c r="E3516" s="2"/>
      <c r="G3516" s="23"/>
    </row>
    <row r="3517" spans="1:7" customFormat="1">
      <c r="A3517" s="4">
        <v>26155</v>
      </c>
      <c r="B3517">
        <v>5.63</v>
      </c>
      <c r="C3517">
        <f>IFERROR(((VLOOKUP(A3517,'Interest Rates-10yr'!$A$9:$C$15239,2,FALSE))-B3517),C3516)</f>
        <v>1.2599999999999998</v>
      </c>
      <c r="D3517" s="98">
        <f>AVERAGE(C$10:C3517)</f>
        <v>0.34785632839224728</v>
      </c>
      <c r="E3517" s="2"/>
      <c r="G3517" s="23"/>
    </row>
    <row r="3518" spans="1:7" customFormat="1">
      <c r="A3518" s="4">
        <v>26156</v>
      </c>
      <c r="B3518">
        <v>5.5</v>
      </c>
      <c r="C3518">
        <f>IFERROR(((VLOOKUP(A3518,'Interest Rates-10yr'!$A$9:$C$15239,2,FALSE))-B3518),C3517)</f>
        <v>1.3600000000000003</v>
      </c>
      <c r="D3518" s="98">
        <f>AVERAGE(C$10:C3518)</f>
        <v>0.34814477058991261</v>
      </c>
      <c r="E3518" s="2"/>
      <c r="G3518" s="23"/>
    </row>
    <row r="3519" spans="1:7" customFormat="1">
      <c r="A3519" s="4">
        <v>26157</v>
      </c>
      <c r="B3519">
        <v>5.63</v>
      </c>
      <c r="C3519">
        <f>IFERROR(((VLOOKUP(A3519,'Interest Rates-10yr'!$A$9:$C$15239,2,FALSE))-B3519),C3518)</f>
        <v>1.17</v>
      </c>
      <c r="D3519" s="98">
        <f>AVERAGE(C$10:C3519)</f>
        <v>0.34837891737891835</v>
      </c>
      <c r="E3519" s="2"/>
      <c r="G3519" s="23"/>
    </row>
    <row r="3520" spans="1:7" customFormat="1">
      <c r="A3520" s="4">
        <v>26158</v>
      </c>
      <c r="B3520">
        <v>5.63</v>
      </c>
      <c r="C3520">
        <f>IFERROR(((VLOOKUP(A3520,'Interest Rates-10yr'!$A$9:$C$15239,2,FALSE))-B3520),C3519)</f>
        <v>1.0499999999999998</v>
      </c>
      <c r="D3520" s="98">
        <f>AVERAGE(C$10:C3520)</f>
        <v>0.34857875249216841</v>
      </c>
      <c r="E3520" s="2"/>
      <c r="G3520" s="23"/>
    </row>
    <row r="3521" spans="1:7" customFormat="1">
      <c r="A3521" s="4">
        <v>26159</v>
      </c>
      <c r="B3521">
        <v>5.63</v>
      </c>
      <c r="C3521">
        <f>IFERROR(((VLOOKUP(A3521,'Interest Rates-10yr'!$A$9:$C$15239,2,FALSE))-B3521),C3520)</f>
        <v>1.0499999999999998</v>
      </c>
      <c r="D3521" s="98">
        <f>AVERAGE(C$10:C3521)</f>
        <v>0.34877847380410115</v>
      </c>
      <c r="E3521" s="2"/>
      <c r="G3521" s="23"/>
    </row>
    <row r="3522" spans="1:7" customFormat="1">
      <c r="A3522" s="4">
        <v>26160</v>
      </c>
      <c r="B3522">
        <v>5.63</v>
      </c>
      <c r="C3522">
        <f>IFERROR(((VLOOKUP(A3522,'Interest Rates-10yr'!$A$9:$C$15239,2,FALSE))-B3522),C3521)</f>
        <v>1.0499999999999998</v>
      </c>
      <c r="D3522" s="98">
        <f>AVERAGE(C$10:C3522)</f>
        <v>0.34897808141189957</v>
      </c>
      <c r="E3522" s="2"/>
      <c r="G3522" s="23"/>
    </row>
    <row r="3523" spans="1:7" customFormat="1">
      <c r="A3523" s="4">
        <v>26161</v>
      </c>
      <c r="B3523">
        <v>5.5</v>
      </c>
      <c r="C3523">
        <f>IFERROR(((VLOOKUP(A3523,'Interest Rates-10yr'!$A$9:$C$15239,2,FALSE))-B3523),C3522)</f>
        <v>0.91000000000000014</v>
      </c>
      <c r="D3523" s="98">
        <f>AVERAGE(C$10:C3523)</f>
        <v>0.34913773477518589</v>
      </c>
      <c r="E3523" s="2"/>
      <c r="G3523" s="23"/>
    </row>
    <row r="3524" spans="1:7" customFormat="1">
      <c r="A3524" s="4">
        <v>26162</v>
      </c>
      <c r="B3524">
        <v>5.63</v>
      </c>
      <c r="C3524">
        <f>IFERROR(((VLOOKUP(A3524,'Interest Rates-10yr'!$A$9:$C$15239,2,FALSE))-B3524),C3523)</f>
        <v>0.66999999999999993</v>
      </c>
      <c r="D3524" s="98">
        <f>AVERAGE(C$10:C3524)</f>
        <v>0.34922901849217736</v>
      </c>
      <c r="E3524" s="2"/>
      <c r="G3524" s="23"/>
    </row>
    <row r="3525" spans="1:7" customFormat="1">
      <c r="A3525" s="4">
        <v>26163</v>
      </c>
      <c r="B3525">
        <v>5.5</v>
      </c>
      <c r="C3525">
        <f>IFERROR(((VLOOKUP(A3525,'Interest Rates-10yr'!$A$9:$C$15239,2,FALSE))-B3525),C3524)</f>
        <v>0.84999999999999964</v>
      </c>
      <c r="D3525" s="98">
        <f>AVERAGE(C$10:C3525)</f>
        <v>0.34937144482366417</v>
      </c>
      <c r="E3525" s="2"/>
      <c r="G3525" s="23"/>
    </row>
    <row r="3526" spans="1:7" customFormat="1">
      <c r="A3526" s="4">
        <v>26164</v>
      </c>
      <c r="B3526">
        <v>5.5</v>
      </c>
      <c r="C3526">
        <f>IFERROR(((VLOOKUP(A3526,'Interest Rates-10yr'!$A$9:$C$15239,2,FALSE))-B3526),C3525)</f>
        <v>0.83999999999999986</v>
      </c>
      <c r="D3526" s="98">
        <f>AVERAGE(C$10:C3526)</f>
        <v>0.34951094682968531</v>
      </c>
      <c r="E3526" s="2"/>
      <c r="G3526" s="23"/>
    </row>
    <row r="3527" spans="1:7" customFormat="1">
      <c r="A3527" s="4">
        <v>26165</v>
      </c>
      <c r="B3527">
        <v>5.5</v>
      </c>
      <c r="C3527">
        <f>IFERROR(((VLOOKUP(A3527,'Interest Rates-10yr'!$A$9:$C$15239,2,FALSE))-B3527),C3526)</f>
        <v>0.87000000000000011</v>
      </c>
      <c r="D3527" s="98">
        <f>AVERAGE(C$10:C3527)</f>
        <v>0.34965889710062625</v>
      </c>
      <c r="E3527" s="2"/>
      <c r="G3527" s="23"/>
    </row>
    <row r="3528" spans="1:7" customFormat="1">
      <c r="A3528" s="4">
        <v>26166</v>
      </c>
      <c r="B3528">
        <v>5.5</v>
      </c>
      <c r="C3528">
        <f>IFERROR(((VLOOKUP(A3528,'Interest Rates-10yr'!$A$9:$C$15239,2,FALSE))-B3528),C3527)</f>
        <v>0.87000000000000011</v>
      </c>
      <c r="D3528" s="98">
        <f>AVERAGE(C$10:C3528)</f>
        <v>0.34980676328502502</v>
      </c>
      <c r="E3528" s="2"/>
      <c r="G3528" s="23"/>
    </row>
    <row r="3529" spans="1:7" customFormat="1">
      <c r="A3529" s="4">
        <v>26167</v>
      </c>
      <c r="B3529">
        <v>5.5</v>
      </c>
      <c r="C3529">
        <f>IFERROR(((VLOOKUP(A3529,'Interest Rates-10yr'!$A$9:$C$15239,2,FALSE))-B3529),C3528)</f>
        <v>0.87000000000000011</v>
      </c>
      <c r="D3529" s="98">
        <f>AVERAGE(C$10:C3529)</f>
        <v>0.3499545454545463</v>
      </c>
      <c r="E3529" s="2"/>
      <c r="G3529" s="23"/>
    </row>
    <row r="3530" spans="1:7" customFormat="1">
      <c r="A3530" s="4">
        <v>26168</v>
      </c>
      <c r="B3530">
        <v>5.5</v>
      </c>
      <c r="C3530">
        <f>IFERROR(((VLOOKUP(A3530,'Interest Rates-10yr'!$A$9:$C$15239,2,FALSE))-B3530),C3529)</f>
        <v>0.98000000000000043</v>
      </c>
      <c r="D3530" s="98">
        <f>AVERAGE(C$10:C3530)</f>
        <v>0.35013348480545381</v>
      </c>
      <c r="E3530" s="2"/>
      <c r="G3530" s="23"/>
    </row>
    <row r="3531" spans="1:7" customFormat="1">
      <c r="A3531" s="4">
        <v>26169</v>
      </c>
      <c r="B3531">
        <v>5.5</v>
      </c>
      <c r="C3531">
        <f>IFERROR(((VLOOKUP(A3531,'Interest Rates-10yr'!$A$9:$C$15239,2,FALSE))-B3531),C3530)</f>
        <v>0.87999999999999989</v>
      </c>
      <c r="D3531" s="98">
        <f>AVERAGE(C$10:C3531)</f>
        <v>0.35028392958546367</v>
      </c>
      <c r="E3531" s="2"/>
      <c r="G3531" s="23"/>
    </row>
    <row r="3532" spans="1:7" customFormat="1">
      <c r="A3532" s="4">
        <v>26170</v>
      </c>
      <c r="B3532">
        <v>5.38</v>
      </c>
      <c r="C3532">
        <f>IFERROR(((VLOOKUP(A3532,'Interest Rates-10yr'!$A$9:$C$15239,2,FALSE))-B3532),C3531)</f>
        <v>1.0200000000000005</v>
      </c>
      <c r="D3532" s="98">
        <f>AVERAGE(C$10:C3532)</f>
        <v>0.35047402781720211</v>
      </c>
      <c r="E3532" s="2"/>
      <c r="G3532" s="23"/>
    </row>
    <row r="3533" spans="1:7" customFormat="1">
      <c r="A3533" s="4">
        <v>26171</v>
      </c>
      <c r="B3533">
        <v>5.5</v>
      </c>
      <c r="C3533">
        <f>IFERROR(((VLOOKUP(A3533,'Interest Rates-10yr'!$A$9:$C$15239,2,FALSE))-B3533),C3532)</f>
        <v>0.87000000000000011</v>
      </c>
      <c r="D3533" s="98">
        <f>AVERAGE(C$10:C3533)</f>
        <v>0.35062145289443897</v>
      </c>
      <c r="E3533" s="2"/>
      <c r="G3533" s="23"/>
    </row>
    <row r="3534" spans="1:7" customFormat="1">
      <c r="A3534" s="4">
        <v>26172</v>
      </c>
      <c r="B3534">
        <v>5.5</v>
      </c>
      <c r="C3534">
        <f>IFERROR(((VLOOKUP(A3534,'Interest Rates-10yr'!$A$9:$C$15239,2,FALSE))-B3534),C3533)</f>
        <v>0.83000000000000007</v>
      </c>
      <c r="D3534" s="98">
        <f>AVERAGE(C$10:C3534)</f>
        <v>0.35075744680851145</v>
      </c>
      <c r="E3534" s="2"/>
      <c r="G3534" s="23"/>
    </row>
    <row r="3535" spans="1:7" customFormat="1">
      <c r="A3535" s="4">
        <v>26173</v>
      </c>
      <c r="B3535">
        <v>5.5</v>
      </c>
      <c r="C3535">
        <f>IFERROR(((VLOOKUP(A3535,'Interest Rates-10yr'!$A$9:$C$15239,2,FALSE))-B3535),C3534)</f>
        <v>0.83000000000000007</v>
      </c>
      <c r="D3535" s="98">
        <f>AVERAGE(C$10:C3535)</f>
        <v>0.35089336358479939</v>
      </c>
      <c r="E3535" s="2"/>
      <c r="G3535" s="23"/>
    </row>
    <row r="3536" spans="1:7" customFormat="1">
      <c r="A3536" s="4">
        <v>26174</v>
      </c>
      <c r="B3536">
        <v>5.5</v>
      </c>
      <c r="C3536">
        <f>IFERROR(((VLOOKUP(A3536,'Interest Rates-10yr'!$A$9:$C$15239,2,FALSE))-B3536),C3535)</f>
        <v>0.83000000000000007</v>
      </c>
      <c r="D3536" s="98">
        <f>AVERAGE(C$10:C3536)</f>
        <v>0.35102920328891485</v>
      </c>
      <c r="E3536" s="2"/>
      <c r="G3536" s="23"/>
    </row>
    <row r="3537" spans="1:7" customFormat="1">
      <c r="A3537" s="4">
        <v>26175</v>
      </c>
      <c r="B3537">
        <v>5.63</v>
      </c>
      <c r="C3537">
        <f>IFERROR(((VLOOKUP(A3537,'Interest Rates-10yr'!$A$9:$C$15239,2,FALSE))-B3537),C3536)</f>
        <v>0.69000000000000039</v>
      </c>
      <c r="D3537" s="98">
        <f>AVERAGE(C$10:C3537)</f>
        <v>0.35112528344671279</v>
      </c>
      <c r="E3537" s="2"/>
      <c r="G3537" s="23"/>
    </row>
    <row r="3538" spans="1:7" customFormat="1">
      <c r="A3538" s="4">
        <v>26176</v>
      </c>
      <c r="B3538">
        <v>5.75</v>
      </c>
      <c r="C3538">
        <f>IFERROR(((VLOOKUP(A3538,'Interest Rates-10yr'!$A$9:$C$15239,2,FALSE))-B3538),C3537)</f>
        <v>0.53000000000000025</v>
      </c>
      <c r="D3538" s="98">
        <f>AVERAGE(C$10:C3538)</f>
        <v>0.35117597052989591</v>
      </c>
      <c r="E3538" s="2"/>
      <c r="G3538" s="23"/>
    </row>
    <row r="3539" spans="1:7" customFormat="1">
      <c r="A3539" s="4">
        <v>26177</v>
      </c>
      <c r="B3539">
        <v>5.75</v>
      </c>
      <c r="C3539">
        <f>IFERROR(((VLOOKUP(A3539,'Interest Rates-10yr'!$A$9:$C$15239,2,FALSE))-B3539),C3538)</f>
        <v>0.46999999999999975</v>
      </c>
      <c r="D3539" s="98">
        <f>AVERAGE(C$10:C3539)</f>
        <v>0.35120963172804609</v>
      </c>
      <c r="E3539" s="2"/>
      <c r="G3539" s="23"/>
    </row>
    <row r="3540" spans="1:7" customFormat="1">
      <c r="A3540" s="4">
        <v>26178</v>
      </c>
      <c r="B3540">
        <v>5.63</v>
      </c>
      <c r="C3540">
        <f>IFERROR(((VLOOKUP(A3540,'Interest Rates-10yr'!$A$9:$C$15239,2,FALSE))-B3540),C3539)</f>
        <v>0.54</v>
      </c>
      <c r="D3540" s="98">
        <f>AVERAGE(C$10:C3540)</f>
        <v>0.35126309827244484</v>
      </c>
      <c r="E3540" s="2"/>
      <c r="G3540" s="23"/>
    </row>
    <row r="3541" spans="1:7" customFormat="1">
      <c r="A3541" s="4">
        <v>26179</v>
      </c>
      <c r="B3541">
        <v>5.75</v>
      </c>
      <c r="C3541">
        <f>IFERROR(((VLOOKUP(A3541,'Interest Rates-10yr'!$A$9:$C$15239,2,FALSE))-B3541),C3540)</f>
        <v>0.37000000000000011</v>
      </c>
      <c r="D3541" s="98">
        <f>AVERAGE(C$10:C3541)</f>
        <v>0.35126840317100866</v>
      </c>
      <c r="E3541" s="2"/>
      <c r="G3541" s="23"/>
    </row>
    <row r="3542" spans="1:7" customFormat="1">
      <c r="A3542" s="4">
        <v>26180</v>
      </c>
      <c r="B3542">
        <v>5.75</v>
      </c>
      <c r="C3542">
        <f>IFERROR(((VLOOKUP(A3542,'Interest Rates-10yr'!$A$9:$C$15239,2,FALSE))-B3542),C3541)</f>
        <v>0.37000000000000011</v>
      </c>
      <c r="D3542" s="98">
        <f>AVERAGE(C$10:C3542)</f>
        <v>0.3512737050665164</v>
      </c>
      <c r="E3542" s="2"/>
      <c r="G3542" s="23"/>
    </row>
    <row r="3543" spans="1:7" customFormat="1">
      <c r="A3543" s="4">
        <v>26181</v>
      </c>
      <c r="B3543">
        <v>5.75</v>
      </c>
      <c r="C3543">
        <f>IFERROR(((VLOOKUP(A3543,'Interest Rates-10yr'!$A$9:$C$15239,2,FALSE))-B3543),C3542)</f>
        <v>0.37000000000000011</v>
      </c>
      <c r="D3543" s="98">
        <f>AVERAGE(C$10:C3543)</f>
        <v>0.35127900396151734</v>
      </c>
      <c r="E3543" s="2"/>
      <c r="G3543" s="23"/>
    </row>
    <row r="3544" spans="1:7" customFormat="1">
      <c r="A3544" s="4">
        <v>26182</v>
      </c>
      <c r="B3544">
        <v>5.75</v>
      </c>
      <c r="C3544">
        <f>IFERROR(((VLOOKUP(A3544,'Interest Rates-10yr'!$A$9:$C$15239,2,FALSE))-B3544),C3543)</f>
        <v>0.37000000000000011</v>
      </c>
      <c r="D3544" s="98">
        <f>AVERAGE(C$10:C3544)</f>
        <v>0.35128429985855791</v>
      </c>
      <c r="E3544" s="2"/>
      <c r="G3544" s="23"/>
    </row>
    <row r="3545" spans="1:7" customFormat="1">
      <c r="A3545" s="4">
        <v>26183</v>
      </c>
      <c r="B3545">
        <v>5.75</v>
      </c>
      <c r="C3545">
        <f>IFERROR(((VLOOKUP(A3545,'Interest Rates-10yr'!$A$9:$C$15239,2,FALSE))-B3545),C3544)</f>
        <v>0.32000000000000028</v>
      </c>
      <c r="D3545" s="98">
        <f>AVERAGE(C$10:C3545)</f>
        <v>0.35127545248868841</v>
      </c>
      <c r="E3545" s="2"/>
      <c r="G3545" s="23"/>
    </row>
    <row r="3546" spans="1:7" customFormat="1">
      <c r="A3546" s="4">
        <v>26184</v>
      </c>
      <c r="B3546">
        <v>5.75</v>
      </c>
      <c r="C3546">
        <f>IFERROR(((VLOOKUP(A3546,'Interest Rates-10yr'!$A$9:$C$15239,2,FALSE))-B3546),C3545)</f>
        <v>0.33000000000000007</v>
      </c>
      <c r="D3546" s="98">
        <f>AVERAGE(C$10:C3546)</f>
        <v>0.35126943737630822</v>
      </c>
      <c r="E3546" s="2"/>
      <c r="G3546" s="23"/>
    </row>
    <row r="3547" spans="1:7" customFormat="1">
      <c r="A3547" s="4">
        <v>26185</v>
      </c>
      <c r="B3547">
        <v>5.75</v>
      </c>
      <c r="C3547">
        <f>IFERROR(((VLOOKUP(A3547,'Interest Rates-10yr'!$A$9:$C$15239,2,FALSE))-B3547),C3546)</f>
        <v>0.37999999999999989</v>
      </c>
      <c r="D3547" s="98">
        <f>AVERAGE(C$10:C3547)</f>
        <v>0.35127755794234095</v>
      </c>
      <c r="E3547" s="2"/>
      <c r="G3547" s="23"/>
    </row>
    <row r="3548" spans="1:7" customFormat="1">
      <c r="A3548" s="4">
        <v>26186</v>
      </c>
      <c r="B3548">
        <v>5.75</v>
      </c>
      <c r="C3548">
        <f>IFERROR(((VLOOKUP(A3548,'Interest Rates-10yr'!$A$9:$C$15239,2,FALSE))-B3548),C3547)</f>
        <v>0.37000000000000011</v>
      </c>
      <c r="D3548" s="98">
        <f>AVERAGE(C$10:C3548)</f>
        <v>0.35128284826222156</v>
      </c>
      <c r="E3548" s="2"/>
      <c r="G3548" s="23"/>
    </row>
    <row r="3549" spans="1:7" customFormat="1">
      <c r="A3549" s="4">
        <v>26187</v>
      </c>
      <c r="B3549">
        <v>5.75</v>
      </c>
      <c r="C3549">
        <f>IFERROR(((VLOOKUP(A3549,'Interest Rates-10yr'!$A$9:$C$15239,2,FALSE))-B3549),C3548)</f>
        <v>0.37000000000000011</v>
      </c>
      <c r="D3549" s="98">
        <f>AVERAGE(C$10:C3549)</f>
        <v>0.35128813559322092</v>
      </c>
      <c r="E3549" s="2"/>
      <c r="G3549" s="23"/>
    </row>
    <row r="3550" spans="1:7" customFormat="1">
      <c r="A3550" s="4">
        <v>26188</v>
      </c>
      <c r="B3550">
        <v>5.75</v>
      </c>
      <c r="C3550">
        <f>IFERROR(((VLOOKUP(A3550,'Interest Rates-10yr'!$A$9:$C$15239,2,FALSE))-B3550),C3549)</f>
        <v>0.37000000000000011</v>
      </c>
      <c r="D3550" s="98">
        <f>AVERAGE(C$10:C3550)</f>
        <v>0.35129341993787117</v>
      </c>
      <c r="E3550" s="2"/>
      <c r="G3550" s="23"/>
    </row>
    <row r="3551" spans="1:7" customFormat="1">
      <c r="A3551" s="4">
        <v>26189</v>
      </c>
      <c r="B3551">
        <v>5.63</v>
      </c>
      <c r="C3551">
        <f>IFERROR(((VLOOKUP(A3551,'Interest Rates-10yr'!$A$9:$C$15239,2,FALSE))-B3551),C3550)</f>
        <v>0.57000000000000028</v>
      </c>
      <c r="D3551" s="98">
        <f>AVERAGE(C$10:C3551)</f>
        <v>0.35135516657255839</v>
      </c>
      <c r="E3551" s="2"/>
      <c r="G3551" s="23"/>
    </row>
    <row r="3552" spans="1:7" customFormat="1">
      <c r="A3552" s="4">
        <v>26190</v>
      </c>
      <c r="B3552">
        <v>5.38</v>
      </c>
      <c r="C3552">
        <f>IFERROR(((VLOOKUP(A3552,'Interest Rates-10yr'!$A$9:$C$15239,2,FALSE))-B3552),C3551)</f>
        <v>0.79999999999999982</v>
      </c>
      <c r="D3552" s="98">
        <f>AVERAGE(C$10:C3552)</f>
        <v>0.3514817950889082</v>
      </c>
      <c r="E3552" s="2"/>
      <c r="G3552" s="23"/>
    </row>
    <row r="3553" spans="1:7" customFormat="1">
      <c r="A3553" s="4">
        <v>26191</v>
      </c>
      <c r="B3553">
        <v>5.13</v>
      </c>
      <c r="C3553">
        <f>IFERROR(((VLOOKUP(A3553,'Interest Rates-10yr'!$A$9:$C$15239,2,FALSE))-B3553),C3552)</f>
        <v>1.04</v>
      </c>
      <c r="D3553" s="98">
        <f>AVERAGE(C$10:C3553)</f>
        <v>0.35167607223476349</v>
      </c>
      <c r="E3553" s="2"/>
      <c r="G3553" s="23"/>
    </row>
    <row r="3554" spans="1:7" customFormat="1">
      <c r="A3554" s="4">
        <v>26192</v>
      </c>
      <c r="B3554">
        <v>5.5</v>
      </c>
      <c r="C3554">
        <f>IFERROR(((VLOOKUP(A3554,'Interest Rates-10yr'!$A$9:$C$15239,2,FALSE))-B3554),C3553)</f>
        <v>0.63999999999999968</v>
      </c>
      <c r="D3554" s="98">
        <f>AVERAGE(C$10:C3554)</f>
        <v>0.35175740479548712</v>
      </c>
      <c r="E3554" s="2"/>
      <c r="G3554" s="23"/>
    </row>
    <row r="3555" spans="1:7" customFormat="1">
      <c r="A3555" s="4">
        <v>26193</v>
      </c>
      <c r="B3555">
        <v>5.44</v>
      </c>
      <c r="C3555">
        <f>IFERROR(((VLOOKUP(A3555,'Interest Rates-10yr'!$A$9:$C$15239,2,FALSE))-B3555),C3554)</f>
        <v>0.6899999999999995</v>
      </c>
      <c r="D3555" s="98">
        <f>AVERAGE(C$10:C3555)</f>
        <v>0.35185279187817314</v>
      </c>
      <c r="E3555" s="2"/>
      <c r="G3555" s="23"/>
    </row>
    <row r="3556" spans="1:7" customFormat="1">
      <c r="A3556" s="4">
        <v>26194</v>
      </c>
      <c r="B3556">
        <v>5.44</v>
      </c>
      <c r="C3556">
        <f>IFERROR(((VLOOKUP(A3556,'Interest Rates-10yr'!$A$9:$C$15239,2,FALSE))-B3556),C3555)</f>
        <v>0.6899999999999995</v>
      </c>
      <c r="D3556" s="98">
        <f>AVERAGE(C$10:C3556)</f>
        <v>0.35194812517620577</v>
      </c>
      <c r="E3556" s="2"/>
      <c r="G3556" s="23"/>
    </row>
    <row r="3557" spans="1:7" customFormat="1">
      <c r="A3557" s="4">
        <v>26195</v>
      </c>
      <c r="B3557">
        <v>5.44</v>
      </c>
      <c r="C3557">
        <f>IFERROR(((VLOOKUP(A3557,'Interest Rates-10yr'!$A$9:$C$15239,2,FALSE))-B3557),C3556)</f>
        <v>0.6899999999999995</v>
      </c>
      <c r="D3557" s="98">
        <f>AVERAGE(C$10:C3557)</f>
        <v>0.35204340473506257</v>
      </c>
      <c r="E3557" s="2"/>
      <c r="G3557" s="23"/>
    </row>
    <row r="3558" spans="1:7" customFormat="1">
      <c r="A3558" s="4">
        <v>26196</v>
      </c>
      <c r="B3558">
        <v>5.38</v>
      </c>
      <c r="C3558">
        <f>IFERROR(((VLOOKUP(A3558,'Interest Rates-10yr'!$A$9:$C$15239,2,FALSE))-B3558),C3557)</f>
        <v>0.77000000000000046</v>
      </c>
      <c r="D3558" s="98">
        <f>AVERAGE(C$10:C3558)</f>
        <v>0.35216117216117271</v>
      </c>
      <c r="E3558" s="2"/>
      <c r="G3558" s="23"/>
    </row>
    <row r="3559" spans="1:7" customFormat="1">
      <c r="A3559" s="4">
        <v>26197</v>
      </c>
      <c r="B3559">
        <v>5.5</v>
      </c>
      <c r="C3559">
        <f>IFERROR(((VLOOKUP(A3559,'Interest Rates-10yr'!$A$9:$C$15239,2,FALSE))-B3559),C3558)</f>
        <v>0.66999999999999993</v>
      </c>
      <c r="D3559" s="98">
        <f>AVERAGE(C$10:C3559)</f>
        <v>0.35225070422535271</v>
      </c>
      <c r="E3559" s="2"/>
      <c r="G3559" s="23"/>
    </row>
    <row r="3560" spans="1:7" customFormat="1">
      <c r="A3560" s="4">
        <v>26198</v>
      </c>
      <c r="B3560">
        <v>5.5</v>
      </c>
      <c r="C3560">
        <f>IFERROR(((VLOOKUP(A3560,'Interest Rates-10yr'!$A$9:$C$15239,2,FALSE))-B3560),C3559)</f>
        <v>0.69000000000000039</v>
      </c>
      <c r="D3560" s="98">
        <f>AVERAGE(C$10:C3560)</f>
        <v>0.35234581807941484</v>
      </c>
      <c r="E3560" s="2"/>
      <c r="G3560" s="23"/>
    </row>
    <row r="3561" spans="1:7" customFormat="1">
      <c r="A3561" s="4">
        <v>26199</v>
      </c>
      <c r="B3561">
        <v>5.5</v>
      </c>
      <c r="C3561">
        <f>IFERROR(((VLOOKUP(A3561,'Interest Rates-10yr'!$A$9:$C$15239,2,FALSE))-B3561),C3560)</f>
        <v>0.70000000000000018</v>
      </c>
      <c r="D3561" s="98">
        <f>AVERAGE(C$10:C3561)</f>
        <v>0.35244369369369433</v>
      </c>
      <c r="E3561" s="2"/>
      <c r="G3561" s="23"/>
    </row>
    <row r="3562" spans="1:7" customFormat="1">
      <c r="A3562" s="4">
        <v>26200</v>
      </c>
      <c r="B3562">
        <v>5.5</v>
      </c>
      <c r="C3562">
        <f>IFERROR(((VLOOKUP(A3562,'Interest Rates-10yr'!$A$9:$C$15239,2,FALSE))-B3562),C3561)</f>
        <v>0.66000000000000014</v>
      </c>
      <c r="D3562" s="98">
        <f>AVERAGE(C$10:C3562)</f>
        <v>0.352530256121588</v>
      </c>
      <c r="E3562" s="2"/>
      <c r="G3562" s="23"/>
    </row>
    <row r="3563" spans="1:7" customFormat="1">
      <c r="A3563" s="4">
        <v>26201</v>
      </c>
      <c r="B3563">
        <v>5.5</v>
      </c>
      <c r="C3563">
        <f>IFERROR(((VLOOKUP(A3563,'Interest Rates-10yr'!$A$9:$C$15239,2,FALSE))-B3563),C3562)</f>
        <v>0.66000000000000014</v>
      </c>
      <c r="D3563" s="98">
        <f>AVERAGE(C$10:C3563)</f>
        <v>0.35261676983680423</v>
      </c>
      <c r="E3563" s="2"/>
      <c r="G3563" s="23"/>
    </row>
    <row r="3564" spans="1:7" customFormat="1">
      <c r="A3564" s="4">
        <v>26202</v>
      </c>
      <c r="B3564">
        <v>5.5</v>
      </c>
      <c r="C3564">
        <f>IFERROR(((VLOOKUP(A3564,'Interest Rates-10yr'!$A$9:$C$15239,2,FALSE))-B3564),C3563)</f>
        <v>0.66000000000000014</v>
      </c>
      <c r="D3564" s="98">
        <f>AVERAGE(C$10:C3564)</f>
        <v>0.35270323488045074</v>
      </c>
      <c r="E3564" s="2"/>
      <c r="G3564" s="23"/>
    </row>
    <row r="3565" spans="1:7" customFormat="1">
      <c r="A3565" s="4">
        <v>26203</v>
      </c>
      <c r="B3565">
        <v>5.38</v>
      </c>
      <c r="C3565">
        <f>IFERROR(((VLOOKUP(A3565,'Interest Rates-10yr'!$A$9:$C$15239,2,FALSE))-B3565),C3564)</f>
        <v>0.75</v>
      </c>
      <c r="D3565" s="98">
        <f>AVERAGE(C$10:C3565)</f>
        <v>0.35281496062992196</v>
      </c>
      <c r="E3565" s="2"/>
      <c r="G3565" s="23"/>
    </row>
    <row r="3566" spans="1:7" customFormat="1">
      <c r="A3566" s="4">
        <v>26204</v>
      </c>
      <c r="B3566">
        <v>5.38</v>
      </c>
      <c r="C3566">
        <f>IFERROR(((VLOOKUP(A3566,'Interest Rates-10yr'!$A$9:$C$15239,2,FALSE))-B3566),C3565)</f>
        <v>0.74000000000000021</v>
      </c>
      <c r="D3566" s="98">
        <f>AVERAGE(C$10:C3566)</f>
        <v>0.35292381220129393</v>
      </c>
      <c r="E3566" s="2"/>
      <c r="G3566" s="23"/>
    </row>
    <row r="3567" spans="1:7" customFormat="1">
      <c r="A3567" s="4">
        <v>26205</v>
      </c>
      <c r="B3567">
        <v>5.25</v>
      </c>
      <c r="C3567">
        <f>IFERROR(((VLOOKUP(A3567,'Interest Rates-10yr'!$A$9:$C$15239,2,FALSE))-B3567),C3566)</f>
        <v>0.83000000000000007</v>
      </c>
      <c r="D3567" s="98">
        <f>AVERAGE(C$10:C3567)</f>
        <v>0.35305789769533513</v>
      </c>
      <c r="E3567" s="2"/>
      <c r="G3567" s="23"/>
    </row>
    <row r="3568" spans="1:7" customFormat="1">
      <c r="A3568" s="4">
        <v>26206</v>
      </c>
      <c r="B3568">
        <v>5.38</v>
      </c>
      <c r="C3568">
        <f>IFERROR(((VLOOKUP(A3568,'Interest Rates-10yr'!$A$9:$C$15239,2,FALSE))-B3568),C3567)</f>
        <v>0.62000000000000011</v>
      </c>
      <c r="D3568" s="98">
        <f>AVERAGE(C$10:C3568)</f>
        <v>0.35313290250070306</v>
      </c>
      <c r="E3568" s="2"/>
      <c r="G3568" s="23"/>
    </row>
    <row r="3569" spans="1:7" customFormat="1">
      <c r="A3569" s="4">
        <v>26207</v>
      </c>
      <c r="B3569">
        <v>5.38</v>
      </c>
      <c r="C3569">
        <f>IFERROR(((VLOOKUP(A3569,'Interest Rates-10yr'!$A$9:$C$15239,2,FALSE))-B3569),C3568)</f>
        <v>0.62000000000000011</v>
      </c>
      <c r="D3569" s="98">
        <f>AVERAGE(C$10:C3569)</f>
        <v>0.35320786516853991</v>
      </c>
      <c r="E3569" s="2"/>
      <c r="G3569" s="23"/>
    </row>
    <row r="3570" spans="1:7" customFormat="1">
      <c r="A3570" s="4">
        <v>26208</v>
      </c>
      <c r="B3570">
        <v>5.38</v>
      </c>
      <c r="C3570">
        <f>IFERROR(((VLOOKUP(A3570,'Interest Rates-10yr'!$A$9:$C$15239,2,FALSE))-B3570),C3569)</f>
        <v>0.62000000000000011</v>
      </c>
      <c r="D3570" s="98">
        <f>AVERAGE(C$10:C3570)</f>
        <v>0.35328278573434485</v>
      </c>
      <c r="E3570" s="2"/>
      <c r="G3570" s="23"/>
    </row>
    <row r="3571" spans="1:7" customFormat="1">
      <c r="A3571" s="4">
        <v>26209</v>
      </c>
      <c r="B3571">
        <v>5.38</v>
      </c>
      <c r="C3571">
        <f>IFERROR(((VLOOKUP(A3571,'Interest Rates-10yr'!$A$9:$C$15239,2,FALSE))-B3571),C3570)</f>
        <v>0.62000000000000011</v>
      </c>
      <c r="D3571" s="98">
        <f>AVERAGE(C$10:C3571)</f>
        <v>0.35335766423357717</v>
      </c>
      <c r="E3571" s="2"/>
      <c r="G3571" s="23"/>
    </row>
    <row r="3572" spans="1:7" customFormat="1">
      <c r="A3572" s="4">
        <v>26210</v>
      </c>
      <c r="B3572">
        <v>5.38</v>
      </c>
      <c r="C3572">
        <f>IFERROR(((VLOOKUP(A3572,'Interest Rates-10yr'!$A$9:$C$15239,2,FALSE))-B3572),C3571)</f>
        <v>0.60000000000000053</v>
      </c>
      <c r="D3572" s="98">
        <f>AVERAGE(C$10:C3572)</f>
        <v>0.35342688745439288</v>
      </c>
      <c r="E3572" s="2"/>
      <c r="G3572" s="23"/>
    </row>
    <row r="3573" spans="1:7" customFormat="1">
      <c r="A3573" s="4">
        <v>26211</v>
      </c>
      <c r="B3573">
        <v>5.38</v>
      </c>
      <c r="C3573">
        <f>IFERROR(((VLOOKUP(A3573,'Interest Rates-10yr'!$A$9:$C$15239,2,FALSE))-B3573),C3572)</f>
        <v>0.62999999999999989</v>
      </c>
      <c r="D3573" s="98">
        <f>AVERAGE(C$10:C3573)</f>
        <v>0.35350448933782319</v>
      </c>
      <c r="E3573" s="2"/>
      <c r="G3573" s="23"/>
    </row>
    <row r="3574" spans="1:7" customFormat="1">
      <c r="A3574" s="4">
        <v>26212</v>
      </c>
      <c r="B3574">
        <v>5</v>
      </c>
      <c r="C3574">
        <f>IFERROR(((VLOOKUP(A3574,'Interest Rates-10yr'!$A$9:$C$15239,2,FALSE))-B3574),C3573)</f>
        <v>0.98000000000000043</v>
      </c>
      <c r="D3574" s="98">
        <f>AVERAGE(C$10:C3574)</f>
        <v>0.3536802244039276</v>
      </c>
      <c r="E3574" s="2"/>
      <c r="G3574" s="23"/>
    </row>
    <row r="3575" spans="1:7" customFormat="1">
      <c r="A3575" s="4">
        <v>26213</v>
      </c>
      <c r="B3575">
        <v>5.25</v>
      </c>
      <c r="C3575">
        <f>IFERROR(((VLOOKUP(A3575,'Interest Rates-10yr'!$A$9:$C$15239,2,FALSE))-B3575),C3574)</f>
        <v>0.71999999999999975</v>
      </c>
      <c r="D3575" s="98">
        <f>AVERAGE(C$10:C3575)</f>
        <v>0.35378295008412841</v>
      </c>
      <c r="E3575" s="2"/>
      <c r="G3575" s="23"/>
    </row>
    <row r="3576" spans="1:7" customFormat="1">
      <c r="A3576" s="4">
        <v>26214</v>
      </c>
      <c r="B3576">
        <v>5.25</v>
      </c>
      <c r="C3576">
        <f>IFERROR(((VLOOKUP(A3576,'Interest Rates-10yr'!$A$9:$C$15239,2,FALSE))-B3576),C3575)</f>
        <v>0.69000000000000039</v>
      </c>
      <c r="D3576" s="98">
        <f>AVERAGE(C$10:C3576)</f>
        <v>0.35387720773759518</v>
      </c>
      <c r="E3576" s="2"/>
      <c r="G3576" s="23"/>
    </row>
    <row r="3577" spans="1:7" customFormat="1">
      <c r="A3577" s="4">
        <v>26215</v>
      </c>
      <c r="B3577">
        <v>5.25</v>
      </c>
      <c r="C3577">
        <f>IFERROR(((VLOOKUP(A3577,'Interest Rates-10yr'!$A$9:$C$15239,2,FALSE))-B3577),C3576)</f>
        <v>0.69000000000000039</v>
      </c>
      <c r="D3577" s="98">
        <f>AVERAGE(C$10:C3577)</f>
        <v>0.35397141255605441</v>
      </c>
      <c r="E3577" s="2"/>
      <c r="G3577" s="23"/>
    </row>
    <row r="3578" spans="1:7" customFormat="1">
      <c r="A3578" s="4">
        <v>26216</v>
      </c>
      <c r="B3578">
        <v>5.25</v>
      </c>
      <c r="C3578">
        <f>IFERROR(((VLOOKUP(A3578,'Interest Rates-10yr'!$A$9:$C$15239,2,FALSE))-B3578),C3577)</f>
        <v>0.69000000000000039</v>
      </c>
      <c r="D3578" s="98">
        <f>AVERAGE(C$10:C3578)</f>
        <v>0.35406556458391764</v>
      </c>
      <c r="E3578" s="2"/>
      <c r="G3578" s="23"/>
    </row>
    <row r="3579" spans="1:7" customFormat="1">
      <c r="A3579" s="4">
        <v>26217</v>
      </c>
      <c r="B3579">
        <v>5.25</v>
      </c>
      <c r="C3579">
        <f>IFERROR(((VLOOKUP(A3579,'Interest Rates-10yr'!$A$9:$C$15239,2,FALSE))-B3579),C3578)</f>
        <v>0.69000000000000039</v>
      </c>
      <c r="D3579" s="98">
        <f>AVERAGE(C$10:C3579)</f>
        <v>0.35415966386554681</v>
      </c>
      <c r="E3579" s="2"/>
      <c r="G3579" s="23"/>
    </row>
    <row r="3580" spans="1:7" customFormat="1">
      <c r="A3580" s="4">
        <v>26218</v>
      </c>
      <c r="B3580">
        <v>5.25</v>
      </c>
      <c r="C3580">
        <f>IFERROR(((VLOOKUP(A3580,'Interest Rates-10yr'!$A$9:$C$15239,2,FALSE))-B3580),C3579)</f>
        <v>0.62999999999999989</v>
      </c>
      <c r="D3580" s="98">
        <f>AVERAGE(C$10:C3580)</f>
        <v>0.35423690842901212</v>
      </c>
      <c r="E3580" s="2"/>
      <c r="G3580" s="23"/>
    </row>
    <row r="3581" spans="1:7" customFormat="1">
      <c r="A3581" s="4">
        <v>26219</v>
      </c>
      <c r="B3581">
        <v>5.5</v>
      </c>
      <c r="C3581">
        <f>IFERROR(((VLOOKUP(A3581,'Interest Rates-10yr'!$A$9:$C$15239,2,FALSE))-B3581),C3580)</f>
        <v>0.36000000000000032</v>
      </c>
      <c r="D3581" s="98">
        <f>AVERAGE(C$10:C3581)</f>
        <v>0.35423852183650678</v>
      </c>
      <c r="E3581" s="2"/>
      <c r="G3581" s="23"/>
    </row>
    <row r="3582" spans="1:7" customFormat="1">
      <c r="A3582" s="4">
        <v>26220</v>
      </c>
      <c r="B3582">
        <v>5.38</v>
      </c>
      <c r="C3582">
        <f>IFERROR(((VLOOKUP(A3582,'Interest Rates-10yr'!$A$9:$C$15239,2,FALSE))-B3582),C3581)</f>
        <v>0.5</v>
      </c>
      <c r="D3582" s="98">
        <f>AVERAGE(C$10:C3582)</f>
        <v>0.35427931710047639</v>
      </c>
      <c r="E3582" s="2"/>
      <c r="G3582" s="23"/>
    </row>
    <row r="3583" spans="1:7" customFormat="1">
      <c r="A3583" s="4">
        <v>26221</v>
      </c>
      <c r="B3583">
        <v>5.25</v>
      </c>
      <c r="C3583">
        <f>IFERROR(((VLOOKUP(A3583,'Interest Rates-10yr'!$A$9:$C$15239,2,FALSE))-B3583),C3582)</f>
        <v>0.65000000000000036</v>
      </c>
      <c r="D3583" s="98">
        <f>AVERAGE(C$10:C3583)</f>
        <v>0.3543620593172922</v>
      </c>
      <c r="E3583" s="2"/>
      <c r="G3583" s="23"/>
    </row>
    <row r="3584" spans="1:7" customFormat="1">
      <c r="A3584" s="4">
        <v>26222</v>
      </c>
      <c r="B3584">
        <v>5.25</v>
      </c>
      <c r="C3584">
        <f>IFERROR(((VLOOKUP(A3584,'Interest Rates-10yr'!$A$9:$C$15239,2,FALSE))-B3584),C3583)</f>
        <v>0.65000000000000036</v>
      </c>
      <c r="D3584" s="98">
        <f>AVERAGE(C$10:C3584)</f>
        <v>0.35444475524475588</v>
      </c>
      <c r="E3584" s="2"/>
      <c r="G3584" s="23"/>
    </row>
    <row r="3585" spans="1:7" customFormat="1">
      <c r="A3585" s="4">
        <v>26223</v>
      </c>
      <c r="B3585">
        <v>5.25</v>
      </c>
      <c r="C3585">
        <f>IFERROR(((VLOOKUP(A3585,'Interest Rates-10yr'!$A$9:$C$15239,2,FALSE))-B3585),C3584)</f>
        <v>0.65000000000000036</v>
      </c>
      <c r="D3585" s="98">
        <f>AVERAGE(C$10:C3585)</f>
        <v>0.35452740492170093</v>
      </c>
      <c r="E3585" s="2"/>
      <c r="G3585" s="23"/>
    </row>
    <row r="3586" spans="1:7" customFormat="1">
      <c r="A3586" s="4">
        <v>26224</v>
      </c>
      <c r="B3586">
        <v>5.13</v>
      </c>
      <c r="C3586">
        <f>IFERROR(((VLOOKUP(A3586,'Interest Rates-10yr'!$A$9:$C$15239,2,FALSE))-B3586),C3585)</f>
        <v>0.82000000000000028</v>
      </c>
      <c r="D3586" s="98">
        <f>AVERAGE(C$10:C3586)</f>
        <v>0.35465753424657603</v>
      </c>
      <c r="E3586" s="2"/>
      <c r="G3586" s="23"/>
    </row>
    <row r="3587" spans="1:7" customFormat="1">
      <c r="A3587" s="4">
        <v>26225</v>
      </c>
      <c r="B3587">
        <v>5</v>
      </c>
      <c r="C3587">
        <f>IFERROR(((VLOOKUP(A3587,'Interest Rates-10yr'!$A$9:$C$15239,2,FALSE))-B3587),C3586)</f>
        <v>0.96</v>
      </c>
      <c r="D3587" s="98">
        <f>AVERAGE(C$10:C3587)</f>
        <v>0.35482671883733996</v>
      </c>
      <c r="E3587" s="2"/>
      <c r="G3587" s="23"/>
    </row>
    <row r="3588" spans="1:7" customFormat="1">
      <c r="A3588" s="4">
        <v>26226</v>
      </c>
      <c r="B3588">
        <v>4.75</v>
      </c>
      <c r="C3588">
        <f>IFERROR(((VLOOKUP(A3588,'Interest Rates-10yr'!$A$9:$C$15239,2,FALSE))-B3588),C3587)</f>
        <v>1.17</v>
      </c>
      <c r="D3588" s="98">
        <f>AVERAGE(C$10:C3588)</f>
        <v>0.3550544844928758</v>
      </c>
      <c r="E3588" s="2"/>
      <c r="G3588" s="23"/>
    </row>
    <row r="3589" spans="1:7" customFormat="1">
      <c r="A3589" s="4">
        <v>26227</v>
      </c>
      <c r="B3589">
        <v>5</v>
      </c>
      <c r="C3589">
        <f>IFERROR(((VLOOKUP(A3589,'Interest Rates-10yr'!$A$9:$C$15239,2,FALSE))-B3589),C3588)</f>
        <v>0.87999999999999989</v>
      </c>
      <c r="D3589" s="98">
        <f>AVERAGE(C$10:C3589)</f>
        <v>0.35520111731843651</v>
      </c>
      <c r="E3589" s="2"/>
      <c r="G3589" s="23"/>
    </row>
    <row r="3590" spans="1:7" customFormat="1">
      <c r="A3590" s="4">
        <v>26228</v>
      </c>
      <c r="B3590">
        <v>5</v>
      </c>
      <c r="C3590">
        <f>IFERROR(((VLOOKUP(A3590,'Interest Rates-10yr'!$A$9:$C$15239,2,FALSE))-B3590),C3589)</f>
        <v>0.90000000000000036</v>
      </c>
      <c r="D3590" s="98">
        <f>AVERAGE(C$10:C3590)</f>
        <v>0.35535325328120715</v>
      </c>
      <c r="E3590" s="2"/>
      <c r="G3590" s="23"/>
    </row>
    <row r="3591" spans="1:7" customFormat="1">
      <c r="A3591" s="4">
        <v>26229</v>
      </c>
      <c r="B3591">
        <v>5</v>
      </c>
      <c r="C3591">
        <f>IFERROR(((VLOOKUP(A3591,'Interest Rates-10yr'!$A$9:$C$15239,2,FALSE))-B3591),C3590)</f>
        <v>0.90000000000000036</v>
      </c>
      <c r="D3591" s="98">
        <f>AVERAGE(C$10:C3591)</f>
        <v>0.3555053042992749</v>
      </c>
      <c r="E3591" s="2"/>
      <c r="G3591" s="23"/>
    </row>
    <row r="3592" spans="1:7" customFormat="1">
      <c r="A3592" s="4">
        <v>26230</v>
      </c>
      <c r="B3592">
        <v>5</v>
      </c>
      <c r="C3592">
        <f>IFERROR(((VLOOKUP(A3592,'Interest Rates-10yr'!$A$9:$C$15239,2,FALSE))-B3592),C3591)</f>
        <v>0.90000000000000036</v>
      </c>
      <c r="D3592" s="98">
        <f>AVERAGE(C$10:C3592)</f>
        <v>0.355657270443763</v>
      </c>
      <c r="E3592" s="2"/>
      <c r="G3592" s="23"/>
    </row>
    <row r="3593" spans="1:7" customFormat="1">
      <c r="A3593" s="4">
        <v>26231</v>
      </c>
      <c r="B3593">
        <v>5</v>
      </c>
      <c r="C3593">
        <f>IFERROR(((VLOOKUP(A3593,'Interest Rates-10yr'!$A$9:$C$15239,2,FALSE))-B3593),C3592)</f>
        <v>0.90000000000000036</v>
      </c>
      <c r="D3593" s="98">
        <f>AVERAGE(C$10:C3593)</f>
        <v>0.35580915178571509</v>
      </c>
      <c r="E3593" s="2"/>
      <c r="G3593" s="23"/>
    </row>
    <row r="3594" spans="1:7" customFormat="1">
      <c r="A3594" s="4">
        <v>26232</v>
      </c>
      <c r="B3594">
        <v>5</v>
      </c>
      <c r="C3594">
        <f>IFERROR(((VLOOKUP(A3594,'Interest Rates-10yr'!$A$9:$C$15239,2,FALSE))-B3594),C3593)</f>
        <v>0.88999999999999968</v>
      </c>
      <c r="D3594" s="98">
        <f>AVERAGE(C$10:C3594)</f>
        <v>0.35595815899581679</v>
      </c>
      <c r="E3594" s="2"/>
      <c r="G3594" s="23"/>
    </row>
    <row r="3595" spans="1:7" customFormat="1">
      <c r="A3595" s="4">
        <v>26233</v>
      </c>
      <c r="B3595">
        <v>5.75</v>
      </c>
      <c r="C3595">
        <f>IFERROR(((VLOOKUP(A3595,'Interest Rates-10yr'!$A$9:$C$15239,2,FALSE))-B3595),C3594)</f>
        <v>0.16999999999999993</v>
      </c>
      <c r="D3595" s="98">
        <f>AVERAGE(C$10:C3595)</f>
        <v>0.35590630228667125</v>
      </c>
      <c r="E3595" s="2"/>
      <c r="G3595" s="23"/>
    </row>
    <row r="3596" spans="1:7" customFormat="1">
      <c r="A3596" s="4">
        <v>26234</v>
      </c>
      <c r="B3596">
        <v>5.13</v>
      </c>
      <c r="C3596">
        <f>IFERROR(((VLOOKUP(A3596,'Interest Rates-10yr'!$A$9:$C$15239,2,FALSE))-B3596),C3595)</f>
        <v>0.77000000000000046</v>
      </c>
      <c r="D3596" s="98">
        <f>AVERAGE(C$10:C3596)</f>
        <v>0.35602174519096824</v>
      </c>
      <c r="E3596" s="2"/>
      <c r="G3596" s="23"/>
    </row>
    <row r="3597" spans="1:7" customFormat="1">
      <c r="A3597" s="4">
        <v>26235</v>
      </c>
      <c r="B3597">
        <v>5.13</v>
      </c>
      <c r="C3597">
        <f>IFERROR(((VLOOKUP(A3597,'Interest Rates-10yr'!$A$9:$C$15239,2,FALSE))-B3597),C3596)</f>
        <v>0.74000000000000021</v>
      </c>
      <c r="D3597" s="98">
        <f>AVERAGE(C$10:C3597)</f>
        <v>0.35612876254180692</v>
      </c>
      <c r="E3597" s="2"/>
      <c r="G3597" s="23"/>
    </row>
    <row r="3598" spans="1:7" customFormat="1">
      <c r="A3598" s="4">
        <v>26236</v>
      </c>
      <c r="B3598">
        <v>5.13</v>
      </c>
      <c r="C3598">
        <f>IFERROR(((VLOOKUP(A3598,'Interest Rates-10yr'!$A$9:$C$15239,2,FALSE))-B3598),C3597)</f>
        <v>0.74000000000000021</v>
      </c>
      <c r="D3598" s="98">
        <f>AVERAGE(C$10:C3598)</f>
        <v>0.35623572025633971</v>
      </c>
      <c r="E3598" s="2"/>
      <c r="G3598" s="23"/>
    </row>
    <row r="3599" spans="1:7" customFormat="1">
      <c r="A3599" s="4">
        <v>26237</v>
      </c>
      <c r="B3599">
        <v>5.13</v>
      </c>
      <c r="C3599">
        <f>IFERROR(((VLOOKUP(A3599,'Interest Rates-10yr'!$A$9:$C$15239,2,FALSE))-B3599),C3598)</f>
        <v>0.74000000000000021</v>
      </c>
      <c r="D3599" s="98">
        <f>AVERAGE(C$10:C3599)</f>
        <v>0.35634261838440201</v>
      </c>
      <c r="E3599" s="2"/>
      <c r="G3599" s="23"/>
    </row>
    <row r="3600" spans="1:7" customFormat="1">
      <c r="A3600" s="4">
        <v>26238</v>
      </c>
      <c r="B3600">
        <v>5.13</v>
      </c>
      <c r="C3600">
        <f>IFERROR(((VLOOKUP(A3600,'Interest Rates-10yr'!$A$9:$C$15239,2,FALSE))-B3600),C3599)</f>
        <v>0.66999999999999993</v>
      </c>
      <c r="D3600" s="98">
        <f>AVERAGE(C$10:C3600)</f>
        <v>0.35642996379838576</v>
      </c>
      <c r="E3600" s="2"/>
      <c r="G3600" s="23"/>
    </row>
    <row r="3601" spans="1:7" customFormat="1">
      <c r="A3601" s="4">
        <v>26239</v>
      </c>
      <c r="B3601">
        <v>5.13</v>
      </c>
      <c r="C3601">
        <f>IFERROR(((VLOOKUP(A3601,'Interest Rates-10yr'!$A$9:$C$15239,2,FALSE))-B3601),C3600)</f>
        <v>0.66999999999999993</v>
      </c>
      <c r="D3601" s="98">
        <f>AVERAGE(C$10:C3601)</f>
        <v>0.35651726057906552</v>
      </c>
      <c r="E3601" s="2"/>
      <c r="G3601" s="23"/>
    </row>
    <row r="3602" spans="1:7" customFormat="1">
      <c r="A3602" s="4">
        <v>26240</v>
      </c>
      <c r="B3602">
        <v>5.38</v>
      </c>
      <c r="C3602">
        <f>IFERROR(((VLOOKUP(A3602,'Interest Rates-10yr'!$A$9:$C$15239,2,FALSE))-B3602),C3601)</f>
        <v>0.33999999999999986</v>
      </c>
      <c r="D3602" s="98">
        <f>AVERAGE(C$10:C3602)</f>
        <v>0.35651266351238609</v>
      </c>
      <c r="E3602" s="2"/>
      <c r="G3602" s="23"/>
    </row>
    <row r="3603" spans="1:7" customFormat="1">
      <c r="A3603" s="4">
        <v>26241</v>
      </c>
      <c r="B3603">
        <v>5</v>
      </c>
      <c r="C3603">
        <f>IFERROR(((VLOOKUP(A3603,'Interest Rates-10yr'!$A$9:$C$15239,2,FALSE))-B3603),C3602)</f>
        <v>0.71999999999999975</v>
      </c>
      <c r="D3603" s="98">
        <f>AVERAGE(C$10:C3603)</f>
        <v>0.35661380077907712</v>
      </c>
      <c r="E3603" s="2"/>
      <c r="G3603" s="23"/>
    </row>
    <row r="3604" spans="1:7" customFormat="1">
      <c r="A3604" s="4">
        <v>26242</v>
      </c>
      <c r="B3604">
        <v>5</v>
      </c>
      <c r="C3604">
        <f>IFERROR(((VLOOKUP(A3604,'Interest Rates-10yr'!$A$9:$C$15239,2,FALSE))-B3604),C3603)</f>
        <v>0.71999999999999975</v>
      </c>
      <c r="D3604" s="98">
        <f>AVERAGE(C$10:C3604)</f>
        <v>0.35671488178025124</v>
      </c>
      <c r="E3604" s="2"/>
      <c r="G3604" s="23"/>
    </row>
    <row r="3605" spans="1:7" customFormat="1">
      <c r="A3605" s="4">
        <v>26243</v>
      </c>
      <c r="B3605">
        <v>5</v>
      </c>
      <c r="C3605">
        <f>IFERROR(((VLOOKUP(A3605,'Interest Rates-10yr'!$A$9:$C$15239,2,FALSE))-B3605),C3604)</f>
        <v>0.71999999999999975</v>
      </c>
      <c r="D3605" s="98">
        <f>AVERAGE(C$10:C3605)</f>
        <v>0.35681590656284851</v>
      </c>
      <c r="E3605" s="2"/>
      <c r="G3605" s="23"/>
    </row>
    <row r="3606" spans="1:7" customFormat="1">
      <c r="A3606" s="4">
        <v>26244</v>
      </c>
      <c r="B3606">
        <v>5</v>
      </c>
      <c r="C3606">
        <f>IFERROR(((VLOOKUP(A3606,'Interest Rates-10yr'!$A$9:$C$15239,2,FALSE))-B3606),C3605)</f>
        <v>0.71999999999999975</v>
      </c>
      <c r="D3606" s="98">
        <f>AVERAGE(C$10:C3606)</f>
        <v>0.35691687517375681</v>
      </c>
      <c r="E3606" s="2"/>
      <c r="G3606" s="23"/>
    </row>
    <row r="3607" spans="1:7" customFormat="1">
      <c r="A3607" s="4">
        <v>26245</v>
      </c>
      <c r="B3607">
        <v>4.88</v>
      </c>
      <c r="C3607">
        <f>IFERROR(((VLOOKUP(A3607,'Interest Rates-10yr'!$A$9:$C$15239,2,FALSE))-B3607),C3606)</f>
        <v>0.88999999999999968</v>
      </c>
      <c r="D3607" s="98">
        <f>AVERAGE(C$10:C3607)</f>
        <v>0.35706503613118495</v>
      </c>
      <c r="E3607" s="2"/>
      <c r="G3607" s="23"/>
    </row>
    <row r="3608" spans="1:7" customFormat="1">
      <c r="A3608" s="4">
        <v>26246</v>
      </c>
      <c r="B3608">
        <v>4.88</v>
      </c>
      <c r="C3608">
        <f>IFERROR(((VLOOKUP(A3608,'Interest Rates-10yr'!$A$9:$C$15239,2,FALSE))-B3608),C3607)</f>
        <v>0.88999999999999968</v>
      </c>
      <c r="D3608" s="98">
        <f>AVERAGE(C$10:C3608)</f>
        <v>0.35721311475409934</v>
      </c>
      <c r="E3608" s="2"/>
      <c r="G3608" s="23"/>
    </row>
    <row r="3609" spans="1:7" customFormat="1">
      <c r="A3609" s="4">
        <v>26247</v>
      </c>
      <c r="B3609">
        <v>4.75</v>
      </c>
      <c r="C3609">
        <f>IFERROR(((VLOOKUP(A3609,'Interest Rates-10yr'!$A$9:$C$15239,2,FALSE))-B3609),C3608)</f>
        <v>1.0700000000000003</v>
      </c>
      <c r="D3609" s="98">
        <f>AVERAGE(C$10:C3609)</f>
        <v>0.35741111111111207</v>
      </c>
      <c r="E3609" s="2"/>
      <c r="G3609" s="23"/>
    </row>
    <row r="3610" spans="1:7" customFormat="1">
      <c r="A3610" s="4">
        <v>26248</v>
      </c>
      <c r="B3610">
        <v>4.75</v>
      </c>
      <c r="C3610">
        <f>IFERROR(((VLOOKUP(A3610,'Interest Rates-10yr'!$A$9:$C$15239,2,FALSE))-B3610),C3609)</f>
        <v>1.04</v>
      </c>
      <c r="D3610" s="98">
        <f>AVERAGE(C$10:C3610)</f>
        <v>0.35760066648153388</v>
      </c>
      <c r="E3610" s="2"/>
      <c r="G3610" s="23"/>
    </row>
    <row r="3611" spans="1:7" customFormat="1">
      <c r="A3611" s="4">
        <v>26249</v>
      </c>
      <c r="B3611">
        <v>4.88</v>
      </c>
      <c r="C3611">
        <f>IFERROR(((VLOOKUP(A3611,'Interest Rates-10yr'!$A$9:$C$15239,2,FALSE))-B3611),C3610)</f>
        <v>0.88999999999999968</v>
      </c>
      <c r="D3611" s="98">
        <f>AVERAGE(C$10:C3611)</f>
        <v>0.35774847307051738</v>
      </c>
      <c r="E3611" s="2"/>
      <c r="G3611" s="23"/>
    </row>
    <row r="3612" spans="1:7" customFormat="1">
      <c r="A3612" s="4">
        <v>26250</v>
      </c>
      <c r="B3612">
        <v>4.88</v>
      </c>
      <c r="C3612">
        <f>IFERROR(((VLOOKUP(A3612,'Interest Rates-10yr'!$A$9:$C$15239,2,FALSE))-B3612),C3611)</f>
        <v>0.88999999999999968</v>
      </c>
      <c r="D3612" s="98">
        <f>AVERAGE(C$10:C3612)</f>
        <v>0.35789619761310121</v>
      </c>
      <c r="E3612" s="2"/>
      <c r="G3612" s="23"/>
    </row>
    <row r="3613" spans="1:7" customFormat="1">
      <c r="A3613" s="4">
        <v>26251</v>
      </c>
      <c r="B3613">
        <v>4.88</v>
      </c>
      <c r="C3613">
        <f>IFERROR(((VLOOKUP(A3613,'Interest Rates-10yr'!$A$9:$C$15239,2,FALSE))-B3613),C3612)</f>
        <v>0.88999999999999968</v>
      </c>
      <c r="D3613" s="98">
        <f>AVERAGE(C$10:C3613)</f>
        <v>0.35804384017758151</v>
      </c>
      <c r="E3613" s="2"/>
      <c r="G3613" s="23"/>
    </row>
    <row r="3614" spans="1:7" customFormat="1">
      <c r="A3614" s="4">
        <v>26252</v>
      </c>
      <c r="B3614">
        <v>5</v>
      </c>
      <c r="C3614">
        <f>IFERROR(((VLOOKUP(A3614,'Interest Rates-10yr'!$A$9:$C$15239,2,FALSE))-B3614),C3613)</f>
        <v>0.76999999999999957</v>
      </c>
      <c r="D3614" s="98">
        <f>AVERAGE(C$10:C3614)</f>
        <v>0.35815811373093032</v>
      </c>
      <c r="E3614" s="2"/>
      <c r="G3614" s="23"/>
    </row>
    <row r="3615" spans="1:7" customFormat="1">
      <c r="A3615" s="4">
        <v>26253</v>
      </c>
      <c r="B3615">
        <v>5</v>
      </c>
      <c r="C3615">
        <f>IFERROR(((VLOOKUP(A3615,'Interest Rates-10yr'!$A$9:$C$15239,2,FALSE))-B3615),C3614)</f>
        <v>0.75999999999999979</v>
      </c>
      <c r="D3615" s="98">
        <f>AVERAGE(C$10:C3615)</f>
        <v>0.35826955074875311</v>
      </c>
      <c r="E3615" s="2"/>
      <c r="G3615" s="23"/>
    </row>
    <row r="3616" spans="1:7" customFormat="1">
      <c r="A3616" s="4">
        <v>26254</v>
      </c>
      <c r="B3616">
        <v>4.75</v>
      </c>
      <c r="C3616">
        <f>IFERROR(((VLOOKUP(A3616,'Interest Rates-10yr'!$A$9:$C$15239,2,FALSE))-B3616),C3615)</f>
        <v>1</v>
      </c>
      <c r="D3616" s="98">
        <f>AVERAGE(C$10:C3616)</f>
        <v>0.35844746326587296</v>
      </c>
      <c r="E3616" s="2"/>
      <c r="G3616" s="23"/>
    </row>
    <row r="3617" spans="1:7" customFormat="1">
      <c r="A3617" s="4">
        <v>26255</v>
      </c>
      <c r="B3617">
        <v>4.75</v>
      </c>
      <c r="C3617">
        <f>IFERROR(((VLOOKUP(A3617,'Interest Rates-10yr'!$A$9:$C$15239,2,FALSE))-B3617),C3616)</f>
        <v>1.0199999999999996</v>
      </c>
      <c r="D3617" s="98">
        <f>AVERAGE(C$10:C3617)</f>
        <v>0.35863082039911409</v>
      </c>
      <c r="E3617" s="2"/>
      <c r="G3617" s="23"/>
    </row>
    <row r="3618" spans="1:7" customFormat="1">
      <c r="A3618" s="4">
        <v>26256</v>
      </c>
      <c r="B3618">
        <v>4.75</v>
      </c>
      <c r="C3618">
        <f>IFERROR(((VLOOKUP(A3618,'Interest Rates-10yr'!$A$9:$C$15239,2,FALSE))-B3618),C3617)</f>
        <v>1.04</v>
      </c>
      <c r="D3618" s="98">
        <f>AVERAGE(C$10:C3618)</f>
        <v>0.35881961762261116</v>
      </c>
      <c r="E3618" s="2"/>
      <c r="G3618" s="23"/>
    </row>
    <row r="3619" spans="1:7" customFormat="1">
      <c r="A3619" s="4">
        <v>26257</v>
      </c>
      <c r="B3619">
        <v>4.75</v>
      </c>
      <c r="C3619">
        <f>IFERROR(((VLOOKUP(A3619,'Interest Rates-10yr'!$A$9:$C$15239,2,FALSE))-B3619),C3618)</f>
        <v>1.04</v>
      </c>
      <c r="D3619" s="98">
        <f>AVERAGE(C$10:C3619)</f>
        <v>0.35900831024930846</v>
      </c>
      <c r="E3619" s="2"/>
      <c r="G3619" s="23"/>
    </row>
    <row r="3620" spans="1:7" customFormat="1">
      <c r="A3620" s="4">
        <v>26258</v>
      </c>
      <c r="B3620">
        <v>4.75</v>
      </c>
      <c r="C3620">
        <f>IFERROR(((VLOOKUP(A3620,'Interest Rates-10yr'!$A$9:$C$15239,2,FALSE))-B3620),C3619)</f>
        <v>1.04</v>
      </c>
      <c r="D3620" s="98">
        <f>AVERAGE(C$10:C3620)</f>
        <v>0.35919689836610458</v>
      </c>
      <c r="E3620" s="2"/>
      <c r="G3620" s="23"/>
    </row>
    <row r="3621" spans="1:7" customFormat="1">
      <c r="A3621" s="4">
        <v>26259</v>
      </c>
      <c r="B3621">
        <v>4.88</v>
      </c>
      <c r="C3621">
        <f>IFERROR(((VLOOKUP(A3621,'Interest Rates-10yr'!$A$9:$C$15239,2,FALSE))-B3621),C3620)</f>
        <v>0.94000000000000039</v>
      </c>
      <c r="D3621" s="98">
        <f>AVERAGE(C$10:C3621)</f>
        <v>0.3593576965669999</v>
      </c>
      <c r="E3621" s="2"/>
      <c r="G3621" s="23"/>
    </row>
    <row r="3622" spans="1:7" customFormat="1">
      <c r="A3622" s="4">
        <v>26260</v>
      </c>
      <c r="B3622">
        <v>5</v>
      </c>
      <c r="C3622">
        <f>IFERROR(((VLOOKUP(A3622,'Interest Rates-10yr'!$A$9:$C$15239,2,FALSE))-B3622),C3621)</f>
        <v>0.88999999999999968</v>
      </c>
      <c r="D3622" s="98">
        <f>AVERAGE(C$10:C3622)</f>
        <v>0.35950456684196064</v>
      </c>
      <c r="E3622" s="2"/>
      <c r="G3622" s="23"/>
    </row>
    <row r="3623" spans="1:7" customFormat="1">
      <c r="A3623" s="4">
        <v>26261</v>
      </c>
      <c r="B3623">
        <v>5.13</v>
      </c>
      <c r="C3623">
        <f>IFERROR(((VLOOKUP(A3623,'Interest Rates-10yr'!$A$9:$C$15239,2,FALSE))-B3623),C3622)</f>
        <v>0.82000000000000028</v>
      </c>
      <c r="D3623" s="98">
        <f>AVERAGE(C$10:C3623)</f>
        <v>0.3596319867183187</v>
      </c>
      <c r="E3623" s="2"/>
      <c r="G3623" s="23"/>
    </row>
    <row r="3624" spans="1:7" customFormat="1">
      <c r="A3624" s="4">
        <v>26262</v>
      </c>
      <c r="B3624">
        <v>5.13</v>
      </c>
      <c r="C3624">
        <f>IFERROR(((VLOOKUP(A3624,'Interest Rates-10yr'!$A$9:$C$15239,2,FALSE))-B3624),C3623)</f>
        <v>0.82000000000000028</v>
      </c>
      <c r="D3624" s="98">
        <f>AVERAGE(C$10:C3624)</f>
        <v>0.35975933609958605</v>
      </c>
      <c r="E3624" s="2"/>
      <c r="G3624" s="23"/>
    </row>
    <row r="3625" spans="1:7" customFormat="1">
      <c r="A3625" s="4">
        <v>26263</v>
      </c>
      <c r="B3625">
        <v>5</v>
      </c>
      <c r="C3625">
        <f>IFERROR(((VLOOKUP(A3625,'Interest Rates-10yr'!$A$9:$C$15239,2,FALSE))-B3625),C3624)</f>
        <v>0.94000000000000039</v>
      </c>
      <c r="D3625" s="98">
        <f>AVERAGE(C$10:C3625)</f>
        <v>0.35991980088495679</v>
      </c>
      <c r="E3625" s="2"/>
      <c r="G3625" s="23"/>
    </row>
    <row r="3626" spans="1:7" customFormat="1">
      <c r="A3626" s="4">
        <v>26264</v>
      </c>
      <c r="B3626">
        <v>5</v>
      </c>
      <c r="C3626">
        <f>IFERROR(((VLOOKUP(A3626,'Interest Rates-10yr'!$A$9:$C$15239,2,FALSE))-B3626),C3625)</f>
        <v>0.94000000000000039</v>
      </c>
      <c r="D3626" s="98">
        <f>AVERAGE(C$10:C3626)</f>
        <v>0.36008017694221833</v>
      </c>
      <c r="E3626" s="2"/>
      <c r="G3626" s="23"/>
    </row>
    <row r="3627" spans="1:7" customFormat="1">
      <c r="A3627" s="4">
        <v>26265</v>
      </c>
      <c r="B3627">
        <v>5</v>
      </c>
      <c r="C3627">
        <f>IFERROR(((VLOOKUP(A3627,'Interest Rates-10yr'!$A$9:$C$15239,2,FALSE))-B3627),C3626)</f>
        <v>0.94000000000000039</v>
      </c>
      <c r="D3627" s="98">
        <f>AVERAGE(C$10:C3627)</f>
        <v>0.360240464344943</v>
      </c>
      <c r="E3627" s="2"/>
      <c r="G3627" s="23"/>
    </row>
    <row r="3628" spans="1:7" customFormat="1">
      <c r="A3628" s="4">
        <v>26266</v>
      </c>
      <c r="B3628">
        <v>4.63</v>
      </c>
      <c r="C3628">
        <f>IFERROR(((VLOOKUP(A3628,'Interest Rates-10yr'!$A$9:$C$15239,2,FALSE))-B3628),C3627)</f>
        <v>1.3200000000000003</v>
      </c>
      <c r="D3628" s="98">
        <f>AVERAGE(C$10:C3628)</f>
        <v>0.36050566454821875</v>
      </c>
      <c r="E3628" s="2"/>
      <c r="G3628" s="23"/>
    </row>
    <row r="3629" spans="1:7" customFormat="1">
      <c r="A3629" s="4">
        <v>26267</v>
      </c>
      <c r="B3629">
        <v>4.25</v>
      </c>
      <c r="C3629">
        <f>IFERROR(((VLOOKUP(A3629,'Interest Rates-10yr'!$A$9:$C$15239,2,FALSE))-B3629),C3628)</f>
        <v>1.6799999999999997</v>
      </c>
      <c r="D3629" s="98">
        <f>AVERAGE(C$10:C3629)</f>
        <v>0.3608701657458574</v>
      </c>
      <c r="E3629" s="2"/>
      <c r="G3629" s="23"/>
    </row>
    <row r="3630" spans="1:7" customFormat="1">
      <c r="A3630" s="4">
        <v>26268</v>
      </c>
      <c r="B3630">
        <v>3.75</v>
      </c>
      <c r="C3630">
        <f>IFERROR(((VLOOKUP(A3630,'Interest Rates-10yr'!$A$9:$C$15239,2,FALSE))-B3630),C3629)</f>
        <v>2.17</v>
      </c>
      <c r="D3630" s="98">
        <f>AVERAGE(C$10:C3630)</f>
        <v>0.36136978735156139</v>
      </c>
      <c r="E3630" s="2"/>
      <c r="G3630" s="23"/>
    </row>
    <row r="3631" spans="1:7" customFormat="1">
      <c r="A3631" s="4">
        <v>26269</v>
      </c>
      <c r="B3631">
        <v>4.5</v>
      </c>
      <c r="C3631">
        <f>IFERROR(((VLOOKUP(A3631,'Interest Rates-10yr'!$A$9:$C$15239,2,FALSE))-B3631),C3630)</f>
        <v>1.4000000000000004</v>
      </c>
      <c r="D3631" s="98">
        <f>AVERAGE(C$10:C3631)</f>
        <v>0.36165654334621866</v>
      </c>
      <c r="E3631" s="2"/>
      <c r="G3631" s="23"/>
    </row>
    <row r="3632" spans="1:7" customFormat="1">
      <c r="A3632" s="4">
        <v>26270</v>
      </c>
      <c r="B3632">
        <v>4.5</v>
      </c>
      <c r="C3632">
        <f>IFERROR(((VLOOKUP(A3632,'Interest Rates-10yr'!$A$9:$C$15239,2,FALSE))-B3632),C3631)</f>
        <v>1.38</v>
      </c>
      <c r="D3632" s="98">
        <f>AVERAGE(C$10:C3632)</f>
        <v>0.36193762075628044</v>
      </c>
      <c r="E3632" s="2"/>
      <c r="G3632" s="23"/>
    </row>
    <row r="3633" spans="1:7" customFormat="1">
      <c r="A3633" s="4">
        <v>26271</v>
      </c>
      <c r="B3633">
        <v>4.5</v>
      </c>
      <c r="C3633">
        <f>IFERROR(((VLOOKUP(A3633,'Interest Rates-10yr'!$A$9:$C$15239,2,FALSE))-B3633),C3632)</f>
        <v>1.38</v>
      </c>
      <c r="D3633" s="98">
        <f>AVERAGE(C$10:C3633)</f>
        <v>0.36221854304635875</v>
      </c>
      <c r="E3633" s="2"/>
      <c r="G3633" s="23"/>
    </row>
    <row r="3634" spans="1:7" customFormat="1">
      <c r="A3634" s="4">
        <v>26272</v>
      </c>
      <c r="B3634">
        <v>4.5</v>
      </c>
      <c r="C3634">
        <f>IFERROR(((VLOOKUP(A3634,'Interest Rates-10yr'!$A$9:$C$15239,2,FALSE))-B3634),C3633)</f>
        <v>1.38</v>
      </c>
      <c r="D3634" s="98">
        <f>AVERAGE(C$10:C3634)</f>
        <v>0.36249931034482874</v>
      </c>
      <c r="E3634" s="2"/>
      <c r="G3634" s="23"/>
    </row>
    <row r="3635" spans="1:7" customFormat="1">
      <c r="A3635" s="4">
        <v>26273</v>
      </c>
      <c r="B3635">
        <v>4.63</v>
      </c>
      <c r="C3635">
        <f>IFERROR(((VLOOKUP(A3635,'Interest Rates-10yr'!$A$9:$C$15239,2,FALSE))-B3635),C3634)</f>
        <v>1.25</v>
      </c>
      <c r="D3635" s="98">
        <f>AVERAGE(C$10:C3635)</f>
        <v>0.36274407060121461</v>
      </c>
      <c r="E3635" s="2"/>
      <c r="G3635" s="23"/>
    </row>
    <row r="3636" spans="1:7" customFormat="1">
      <c r="A3636" s="4">
        <v>26274</v>
      </c>
      <c r="B3636">
        <v>4.75</v>
      </c>
      <c r="C3636">
        <f>IFERROR(((VLOOKUP(A3636,'Interest Rates-10yr'!$A$9:$C$15239,2,FALSE))-B3636),C3635)</f>
        <v>1.17</v>
      </c>
      <c r="D3636" s="98">
        <f>AVERAGE(C$10:C3636)</f>
        <v>0.36296663909567256</v>
      </c>
      <c r="E3636" s="2"/>
      <c r="G3636" s="23"/>
    </row>
    <row r="3637" spans="1:7" customFormat="1">
      <c r="A3637" s="4">
        <v>26275</v>
      </c>
      <c r="B3637">
        <v>4.75</v>
      </c>
      <c r="C3637">
        <f>IFERROR(((VLOOKUP(A3637,'Interest Rates-10yr'!$A$9:$C$15239,2,FALSE))-B3637),C3636)</f>
        <v>1.17</v>
      </c>
      <c r="D3637" s="98">
        <f>AVERAGE(C$10:C3637)</f>
        <v>0.36318908489526031</v>
      </c>
      <c r="E3637" s="2"/>
      <c r="G3637" s="23"/>
    </row>
    <row r="3638" spans="1:7" customFormat="1">
      <c r="A3638" s="4">
        <v>26276</v>
      </c>
      <c r="B3638">
        <v>4.5</v>
      </c>
      <c r="C3638">
        <f>IFERROR(((VLOOKUP(A3638,'Interest Rates-10yr'!$A$9:$C$15239,2,FALSE))-B3638),C3637)</f>
        <v>1.4400000000000004</v>
      </c>
      <c r="D3638" s="98">
        <f>AVERAGE(C$10:C3638)</f>
        <v>0.36348580876274578</v>
      </c>
      <c r="E3638" s="2"/>
      <c r="G3638" s="23"/>
    </row>
    <row r="3639" spans="1:7" customFormat="1">
      <c r="A3639" s="4">
        <v>26277</v>
      </c>
      <c r="B3639">
        <v>4.5</v>
      </c>
      <c r="C3639">
        <f>IFERROR(((VLOOKUP(A3639,'Interest Rates-10yr'!$A$9:$C$15239,2,FALSE))-B3639),C3638)</f>
        <v>1.4299999999999997</v>
      </c>
      <c r="D3639" s="98">
        <f>AVERAGE(C$10:C3639)</f>
        <v>0.36377961432507011</v>
      </c>
      <c r="E3639" s="2"/>
      <c r="G3639" s="23"/>
    </row>
    <row r="3640" spans="1:7" customFormat="1">
      <c r="A3640" s="4">
        <v>26278</v>
      </c>
      <c r="B3640">
        <v>4.5</v>
      </c>
      <c r="C3640">
        <f>IFERROR(((VLOOKUP(A3640,'Interest Rates-10yr'!$A$9:$C$15239,2,FALSE))-B3640),C3639)</f>
        <v>1.4299999999999997</v>
      </c>
      <c r="D3640" s="98">
        <f>AVERAGE(C$10:C3640)</f>
        <v>0.36407325805563334</v>
      </c>
      <c r="E3640" s="2"/>
      <c r="G3640" s="23"/>
    </row>
    <row r="3641" spans="1:7" customFormat="1">
      <c r="A3641" s="4">
        <v>26279</v>
      </c>
      <c r="B3641">
        <v>4.5</v>
      </c>
      <c r="C3641">
        <f>IFERROR(((VLOOKUP(A3641,'Interest Rates-10yr'!$A$9:$C$15239,2,FALSE))-B3641),C3640)</f>
        <v>1.4299999999999997</v>
      </c>
      <c r="D3641" s="98">
        <f>AVERAGE(C$10:C3641)</f>
        <v>0.36436674008810699</v>
      </c>
      <c r="E3641" s="2"/>
      <c r="G3641" s="23"/>
    </row>
    <row r="3642" spans="1:7" customFormat="1">
      <c r="A3642" s="4">
        <v>26280</v>
      </c>
      <c r="B3642">
        <v>4.25</v>
      </c>
      <c r="C3642">
        <f>IFERROR(((VLOOKUP(A3642,'Interest Rates-10yr'!$A$9:$C$15239,2,FALSE))-B3642),C3641)</f>
        <v>1.6500000000000004</v>
      </c>
      <c r="D3642" s="98">
        <f>AVERAGE(C$10:C3642)</f>
        <v>0.36472061657032884</v>
      </c>
      <c r="E3642" s="2"/>
      <c r="G3642" s="23"/>
    </row>
    <row r="3643" spans="1:7" customFormat="1">
      <c r="A3643" s="4">
        <v>26281</v>
      </c>
      <c r="B3643">
        <v>4.13</v>
      </c>
      <c r="C3643">
        <f>IFERROR(((VLOOKUP(A3643,'Interest Rates-10yr'!$A$9:$C$15239,2,FALSE))-B3643),C3642)</f>
        <v>1.8100000000000005</v>
      </c>
      <c r="D3643" s="98">
        <f>AVERAGE(C$10:C3643)</f>
        <v>0.36511832691249441</v>
      </c>
      <c r="E3643" s="2"/>
      <c r="G3643" s="23"/>
    </row>
    <row r="3644" spans="1:7" customFormat="1">
      <c r="A3644" s="4">
        <v>26282</v>
      </c>
      <c r="B3644">
        <v>3</v>
      </c>
      <c r="C3644">
        <f>IFERROR(((VLOOKUP(A3644,'Interest Rates-10yr'!$A$9:$C$15239,2,FALSE))-B3644),C3643)</f>
        <v>2.96</v>
      </c>
      <c r="D3644" s="98">
        <f>AVERAGE(C$10:C3644)</f>
        <v>0.36583218707015258</v>
      </c>
      <c r="E3644" s="2"/>
      <c r="G3644" s="23"/>
    </row>
    <row r="3645" spans="1:7" customFormat="1">
      <c r="A3645" s="4">
        <v>26283</v>
      </c>
      <c r="B3645">
        <v>4.13</v>
      </c>
      <c r="C3645">
        <f>IFERROR(((VLOOKUP(A3645,'Interest Rates-10yr'!$A$9:$C$15239,2,FALSE))-B3645),C3644)</f>
        <v>1.8200000000000003</v>
      </c>
      <c r="D3645" s="98">
        <f>AVERAGE(C$10:C3645)</f>
        <v>0.36623212321232251</v>
      </c>
      <c r="E3645" s="2"/>
      <c r="G3645" s="23"/>
    </row>
    <row r="3646" spans="1:7" customFormat="1">
      <c r="A3646" s="4">
        <v>26284</v>
      </c>
      <c r="B3646">
        <v>4.13</v>
      </c>
      <c r="C3646">
        <f>IFERROR(((VLOOKUP(A3646,'Interest Rates-10yr'!$A$9:$C$15239,2,FALSE))-B3646),C3645)</f>
        <v>1.7999999999999998</v>
      </c>
      <c r="D3646" s="98">
        <f>AVERAGE(C$10:C3646)</f>
        <v>0.36662634039043296</v>
      </c>
      <c r="E3646" s="2"/>
      <c r="G3646" s="23"/>
    </row>
    <row r="3647" spans="1:7" customFormat="1">
      <c r="A3647" s="4">
        <v>26285</v>
      </c>
      <c r="B3647">
        <v>4.13</v>
      </c>
      <c r="C3647">
        <f>IFERROR(((VLOOKUP(A3647,'Interest Rates-10yr'!$A$9:$C$15239,2,FALSE))-B3647),C3646)</f>
        <v>1.7999999999999998</v>
      </c>
      <c r="D3647" s="98">
        <f>AVERAGE(C$10:C3647)</f>
        <v>0.36702034084662027</v>
      </c>
      <c r="E3647" s="2"/>
      <c r="G3647" s="23"/>
    </row>
    <row r="3648" spans="1:7" customFormat="1">
      <c r="A3648" s="4">
        <v>26286</v>
      </c>
      <c r="B3648">
        <v>4.13</v>
      </c>
      <c r="C3648">
        <f>IFERROR(((VLOOKUP(A3648,'Interest Rates-10yr'!$A$9:$C$15239,2,FALSE))-B3648),C3647)</f>
        <v>1.7999999999999998</v>
      </c>
      <c r="D3648" s="98">
        <f>AVERAGE(C$10:C3648)</f>
        <v>0.3674141247595506</v>
      </c>
      <c r="E3648" s="2"/>
      <c r="G3648" s="23"/>
    </row>
    <row r="3649" spans="1:7" customFormat="1">
      <c r="A3649" s="4">
        <v>26287</v>
      </c>
      <c r="B3649">
        <v>3.75</v>
      </c>
      <c r="C3649">
        <f>IFERROR(((VLOOKUP(A3649,'Interest Rates-10yr'!$A$9:$C$15239,2,FALSE))-B3649),C3648)</f>
        <v>2.2199999999999998</v>
      </c>
      <c r="D3649" s="98">
        <f>AVERAGE(C$10:C3649)</f>
        <v>0.36792307692307819</v>
      </c>
      <c r="E3649" s="2"/>
      <c r="G3649" s="23"/>
    </row>
    <row r="3650" spans="1:7" customFormat="1">
      <c r="A3650" s="4">
        <v>26288</v>
      </c>
      <c r="B3650">
        <v>3.5</v>
      </c>
      <c r="C3650">
        <f>IFERROR(((VLOOKUP(A3650,'Interest Rates-10yr'!$A$9:$C$15239,2,FALSE))-B3650),C3649)</f>
        <v>2.5</v>
      </c>
      <c r="D3650" s="98">
        <f>AVERAGE(C$10:C3650)</f>
        <v>0.36850865146937778</v>
      </c>
      <c r="E3650" s="2"/>
      <c r="G3650" s="23"/>
    </row>
    <row r="3651" spans="1:7" customFormat="1">
      <c r="A3651" s="4">
        <v>26289</v>
      </c>
      <c r="B3651">
        <v>3.5</v>
      </c>
      <c r="C3651">
        <f>IFERROR(((VLOOKUP(A3651,'Interest Rates-10yr'!$A$9:$C$15239,2,FALSE))-B3651),C3650)</f>
        <v>2.5099999999999998</v>
      </c>
      <c r="D3651" s="98">
        <f>AVERAGE(C$10:C3651)</f>
        <v>0.36909665019220333</v>
      </c>
      <c r="E3651" s="2"/>
      <c r="G3651" s="23"/>
    </row>
    <row r="3652" spans="1:7" customFormat="1">
      <c r="A3652" s="4">
        <v>26290</v>
      </c>
      <c r="B3652">
        <v>3.75</v>
      </c>
      <c r="C3652">
        <f>IFERROR(((VLOOKUP(A3652,'Interest Rates-10yr'!$A$9:$C$15239,2,FALSE))-B3652),C3651)</f>
        <v>2.2199999999999998</v>
      </c>
      <c r="D3652" s="98">
        <f>AVERAGE(C$10:C3652)</f>
        <v>0.36960472138347639</v>
      </c>
      <c r="E3652" s="2"/>
      <c r="G3652" s="23"/>
    </row>
    <row r="3653" spans="1:7" customFormat="1">
      <c r="A3653" s="4">
        <v>26291</v>
      </c>
      <c r="B3653">
        <v>4</v>
      </c>
      <c r="C3653">
        <f>IFERROR(((VLOOKUP(A3653,'Interest Rates-10yr'!$A$9:$C$15239,2,FALSE))-B3653),C3652)</f>
        <v>2.2199999999999998</v>
      </c>
      <c r="D3653" s="98">
        <f>AVERAGE(C$10:C3653)</f>
        <v>0.37011251372118675</v>
      </c>
      <c r="E3653" s="2"/>
      <c r="G3653" s="23"/>
    </row>
    <row r="3654" spans="1:7" customFormat="1">
      <c r="A3654" s="4">
        <v>26292</v>
      </c>
      <c r="B3654">
        <v>4</v>
      </c>
      <c r="C3654">
        <f>IFERROR(((VLOOKUP(A3654,'Interest Rates-10yr'!$A$9:$C$15239,2,FALSE))-B3654),C3653)</f>
        <v>2.2199999999999998</v>
      </c>
      <c r="D3654" s="98">
        <f>AVERAGE(C$10:C3654)</f>
        <v>0.37062002743484351</v>
      </c>
      <c r="E3654" s="2"/>
      <c r="G3654" s="23"/>
    </row>
    <row r="3655" spans="1:7" customFormat="1">
      <c r="A3655" s="4">
        <v>26293</v>
      </c>
      <c r="B3655">
        <v>4</v>
      </c>
      <c r="C3655">
        <f>IFERROR(((VLOOKUP(A3655,'Interest Rates-10yr'!$A$9:$C$15239,2,FALSE))-B3655),C3654)</f>
        <v>2.2199999999999998</v>
      </c>
      <c r="D3655" s="98">
        <f>AVERAGE(C$10:C3655)</f>
        <v>0.37112726275370395</v>
      </c>
      <c r="E3655" s="2"/>
      <c r="G3655" s="23"/>
    </row>
    <row r="3656" spans="1:7" customFormat="1">
      <c r="A3656" s="4">
        <v>26294</v>
      </c>
      <c r="B3656">
        <v>3.75</v>
      </c>
      <c r="C3656">
        <f>IFERROR(((VLOOKUP(A3656,'Interest Rates-10yr'!$A$9:$C$15239,2,FALSE))-B3656),C3655)</f>
        <v>2.16</v>
      </c>
      <c r="D3656" s="98">
        <f>AVERAGE(C$10:C3656)</f>
        <v>0.37161776802851787</v>
      </c>
      <c r="E3656" s="2"/>
      <c r="G3656" s="23"/>
    </row>
    <row r="3657" spans="1:7" customFormat="1">
      <c r="A3657" s="4">
        <v>26295</v>
      </c>
      <c r="B3657">
        <v>3.88</v>
      </c>
      <c r="C3657">
        <f>IFERROR(((VLOOKUP(A3657,'Interest Rates-10yr'!$A$9:$C$15239,2,FALSE))-B3657),C3656)</f>
        <v>1.9800000000000004</v>
      </c>
      <c r="D3657" s="98">
        <f>AVERAGE(C$10:C3657)</f>
        <v>0.37205866228070306</v>
      </c>
      <c r="E3657" s="2"/>
      <c r="G3657" s="23"/>
    </row>
    <row r="3658" spans="1:7" customFormat="1">
      <c r="A3658" s="4">
        <v>26296</v>
      </c>
      <c r="B3658">
        <v>5</v>
      </c>
      <c r="C3658">
        <f>IFERROR(((VLOOKUP(A3658,'Interest Rates-10yr'!$A$9:$C$15239,2,FALSE))-B3658),C3657)</f>
        <v>0.90000000000000036</v>
      </c>
      <c r="D3658" s="98">
        <f>AVERAGE(C$10:C3658)</f>
        <v>0.37220334338174976</v>
      </c>
      <c r="E3658" s="2"/>
      <c r="G3658" s="23"/>
    </row>
    <row r="3659" spans="1:7" customFormat="1">
      <c r="A3659" s="4">
        <v>26297</v>
      </c>
      <c r="B3659">
        <v>4.38</v>
      </c>
      <c r="C3659">
        <f>IFERROR(((VLOOKUP(A3659,'Interest Rates-10yr'!$A$9:$C$15239,2,FALSE))-B3659),C3658)</f>
        <v>1.5200000000000005</v>
      </c>
      <c r="D3659" s="98">
        <f>AVERAGE(C$10:C3659)</f>
        <v>0.3725178082191794</v>
      </c>
      <c r="E3659" s="2"/>
      <c r="G3659" s="23"/>
    </row>
    <row r="3660" spans="1:7" customFormat="1">
      <c r="A3660" s="4">
        <v>26298</v>
      </c>
      <c r="B3660">
        <v>3</v>
      </c>
      <c r="C3660">
        <f>IFERROR(((VLOOKUP(A3660,'Interest Rates-10yr'!$A$9:$C$15239,2,FALSE))-B3660),C3659)</f>
        <v>2.8899999999999997</v>
      </c>
      <c r="D3660" s="98">
        <f>AVERAGE(C$10:C3660)</f>
        <v>0.3732073404546713</v>
      </c>
      <c r="E3660" s="2"/>
      <c r="G3660" s="23"/>
    </row>
    <row r="3661" spans="1:7" customFormat="1">
      <c r="A3661" s="4">
        <v>26299</v>
      </c>
      <c r="B3661">
        <v>3</v>
      </c>
      <c r="C3661">
        <f>IFERROR(((VLOOKUP(A3661,'Interest Rates-10yr'!$A$9:$C$15239,2,FALSE))-B3661),C3660)</f>
        <v>2.8899999999999997</v>
      </c>
      <c r="D3661" s="98">
        <f>AVERAGE(C$10:C3661)</f>
        <v>0.37389649507119527</v>
      </c>
      <c r="E3661" s="2"/>
      <c r="G3661" s="23"/>
    </row>
    <row r="3662" spans="1:7" customFormat="1">
      <c r="A3662" s="4">
        <v>26300</v>
      </c>
      <c r="B3662">
        <v>3</v>
      </c>
      <c r="C3662">
        <f>IFERROR(((VLOOKUP(A3662,'Interest Rates-10yr'!$A$9:$C$15239,2,FALSE))-B3662),C3661)</f>
        <v>2.8899999999999997</v>
      </c>
      <c r="D3662" s="98">
        <f>AVERAGE(C$10:C3662)</f>
        <v>0.37458527237886807</v>
      </c>
      <c r="E3662" s="2"/>
      <c r="G3662" s="23"/>
    </row>
    <row r="3663" spans="1:7" customFormat="1">
      <c r="A3663" s="4">
        <v>26301</v>
      </c>
      <c r="B3663">
        <v>4.25</v>
      </c>
      <c r="C3663">
        <f>IFERROR(((VLOOKUP(A3663,'Interest Rates-10yr'!$A$9:$C$15239,2,FALSE))-B3663),C3662)</f>
        <v>1.6900000000000004</v>
      </c>
      <c r="D3663" s="98">
        <f>AVERAGE(C$10:C3663)</f>
        <v>0.37494526546250828</v>
      </c>
      <c r="E3663" s="2"/>
      <c r="G3663" s="23"/>
    </row>
    <row r="3664" spans="1:7" customFormat="1">
      <c r="A3664" s="4">
        <v>26302</v>
      </c>
      <c r="B3664">
        <v>3.75</v>
      </c>
      <c r="C3664">
        <f>IFERROR(((VLOOKUP(A3664,'Interest Rates-10yr'!$A$9:$C$15239,2,FALSE))-B3664),C3663)</f>
        <v>2.1799999999999997</v>
      </c>
      <c r="D3664" s="98">
        <f>AVERAGE(C$10:C3664)</f>
        <v>0.37543912448700556</v>
      </c>
      <c r="E3664" s="2"/>
      <c r="G3664" s="23"/>
    </row>
    <row r="3665" spans="1:7" customFormat="1">
      <c r="A3665" s="4">
        <v>26303</v>
      </c>
      <c r="B3665">
        <v>3.63</v>
      </c>
      <c r="C3665">
        <f>IFERROR(((VLOOKUP(A3665,'Interest Rates-10yr'!$A$9:$C$15239,2,FALSE))-B3665),C3664)</f>
        <v>2.2800000000000002</v>
      </c>
      <c r="D3665" s="98">
        <f>AVERAGE(C$10:C3665)</f>
        <v>0.37596006564551565</v>
      </c>
      <c r="E3665" s="2"/>
      <c r="G3665" s="23"/>
    </row>
    <row r="3666" spans="1:7" customFormat="1">
      <c r="A3666" s="4">
        <v>26304</v>
      </c>
      <c r="B3666">
        <v>3.75</v>
      </c>
      <c r="C3666">
        <f>IFERROR(((VLOOKUP(A3666,'Interest Rates-10yr'!$A$9:$C$15239,2,FALSE))-B3666),C3665)</f>
        <v>2.1500000000000004</v>
      </c>
      <c r="D3666" s="98">
        <f>AVERAGE(C$10:C3666)</f>
        <v>0.37644517363959673</v>
      </c>
      <c r="E3666" s="2"/>
      <c r="G3666" s="23"/>
    </row>
    <row r="3667" spans="1:7" customFormat="1">
      <c r="A3667" s="4">
        <v>26305</v>
      </c>
      <c r="B3667">
        <v>3.88</v>
      </c>
      <c r="C3667">
        <f>IFERROR(((VLOOKUP(A3667,'Interest Rates-10yr'!$A$9:$C$15239,2,FALSE))-B3667),C3666)</f>
        <v>2</v>
      </c>
      <c r="D3667" s="98">
        <f>AVERAGE(C$10:C3667)</f>
        <v>0.37688901038819173</v>
      </c>
      <c r="E3667" s="2"/>
      <c r="G3667" s="23"/>
    </row>
    <row r="3668" spans="1:7" customFormat="1">
      <c r="A3668" s="4">
        <v>26306</v>
      </c>
      <c r="B3668">
        <v>3.88</v>
      </c>
      <c r="C3668">
        <f>IFERROR(((VLOOKUP(A3668,'Interest Rates-10yr'!$A$9:$C$15239,2,FALSE))-B3668),C3667)</f>
        <v>2</v>
      </c>
      <c r="D3668" s="98">
        <f>AVERAGE(C$10:C3668)</f>
        <v>0.37733260453676015</v>
      </c>
      <c r="E3668" s="2"/>
      <c r="G3668" s="23"/>
    </row>
    <row r="3669" spans="1:7" customFormat="1">
      <c r="A3669" s="4">
        <v>26307</v>
      </c>
      <c r="B3669">
        <v>3.88</v>
      </c>
      <c r="C3669">
        <f>IFERROR(((VLOOKUP(A3669,'Interest Rates-10yr'!$A$9:$C$15239,2,FALSE))-B3669),C3668)</f>
        <v>2</v>
      </c>
      <c r="D3669" s="98">
        <f>AVERAGE(C$10:C3669)</f>
        <v>0.37777595628415445</v>
      </c>
      <c r="E3669" s="2"/>
      <c r="G3669" s="23"/>
    </row>
    <row r="3670" spans="1:7" customFormat="1">
      <c r="A3670" s="4">
        <v>26308</v>
      </c>
      <c r="B3670">
        <v>3.75</v>
      </c>
      <c r="C3670">
        <f>IFERROR(((VLOOKUP(A3670,'Interest Rates-10yr'!$A$9:$C$15239,2,FALSE))-B3670),C3669)</f>
        <v>2.1100000000000003</v>
      </c>
      <c r="D3670" s="98">
        <f>AVERAGE(C$10:C3670)</f>
        <v>0.37824911226441005</v>
      </c>
      <c r="E3670" s="2"/>
      <c r="G3670" s="23"/>
    </row>
    <row r="3671" spans="1:7" customFormat="1">
      <c r="A3671" s="4">
        <v>26309</v>
      </c>
      <c r="B3671">
        <v>3.63</v>
      </c>
      <c r="C3671">
        <f>IFERROR(((VLOOKUP(A3671,'Interest Rates-10yr'!$A$9:$C$15239,2,FALSE))-B3671),C3670)</f>
        <v>2.25</v>
      </c>
      <c r="D3671" s="98">
        <f>AVERAGE(C$10:C3671)</f>
        <v>0.37876024030584521</v>
      </c>
      <c r="E3671" s="2"/>
      <c r="G3671" s="23"/>
    </row>
    <row r="3672" spans="1:7" customFormat="1">
      <c r="A3672" s="4">
        <v>26310</v>
      </c>
      <c r="B3672">
        <v>3.25</v>
      </c>
      <c r="C3672">
        <f>IFERROR(((VLOOKUP(A3672,'Interest Rates-10yr'!$A$9:$C$15239,2,FALSE))-B3672),C3671)</f>
        <v>2.63</v>
      </c>
      <c r="D3672" s="98">
        <f>AVERAGE(C$10:C3672)</f>
        <v>0.3793748293748308</v>
      </c>
      <c r="E3672" s="2"/>
      <c r="G3672" s="23"/>
    </row>
    <row r="3673" spans="1:7" customFormat="1">
      <c r="A3673" s="4">
        <v>26311</v>
      </c>
      <c r="B3673">
        <v>3.63</v>
      </c>
      <c r="C3673">
        <f>IFERROR(((VLOOKUP(A3673,'Interest Rates-10yr'!$A$9:$C$15239,2,FALSE))-B3673),C3672)</f>
        <v>2.2300000000000004</v>
      </c>
      <c r="D3673" s="98">
        <f>AVERAGE(C$10:C3673)</f>
        <v>0.37987991266375692</v>
      </c>
      <c r="E3673" s="2"/>
      <c r="G3673" s="23"/>
    </row>
    <row r="3674" spans="1:7" customFormat="1">
      <c r="A3674" s="4">
        <v>26312</v>
      </c>
      <c r="B3674">
        <v>3.5</v>
      </c>
      <c r="C3674">
        <f>IFERROR(((VLOOKUP(A3674,'Interest Rates-10yr'!$A$9:$C$15239,2,FALSE))-B3674),C3673)</f>
        <v>2.3499999999999996</v>
      </c>
      <c r="D3674" s="98">
        <f>AVERAGE(C$10:C3674)</f>
        <v>0.38041746248294822</v>
      </c>
      <c r="E3674" s="2"/>
      <c r="G3674" s="23"/>
    </row>
    <row r="3675" spans="1:7" customFormat="1">
      <c r="A3675" s="4">
        <v>26313</v>
      </c>
      <c r="B3675">
        <v>3.5</v>
      </c>
      <c r="C3675">
        <f>IFERROR(((VLOOKUP(A3675,'Interest Rates-10yr'!$A$9:$C$15239,2,FALSE))-B3675),C3674)</f>
        <v>2.3499999999999996</v>
      </c>
      <c r="D3675" s="98">
        <f>AVERAGE(C$10:C3675)</f>
        <v>0.38095471903982681</v>
      </c>
      <c r="E3675" s="2"/>
      <c r="G3675" s="23"/>
    </row>
    <row r="3676" spans="1:7" customFormat="1">
      <c r="A3676" s="4">
        <v>26314</v>
      </c>
      <c r="B3676">
        <v>3.5</v>
      </c>
      <c r="C3676">
        <f>IFERROR(((VLOOKUP(A3676,'Interest Rates-10yr'!$A$9:$C$15239,2,FALSE))-B3676),C3675)</f>
        <v>2.3499999999999996</v>
      </c>
      <c r="D3676" s="98">
        <f>AVERAGE(C$10:C3676)</f>
        <v>0.38149168257431282</v>
      </c>
      <c r="E3676" s="2"/>
      <c r="G3676" s="23"/>
    </row>
    <row r="3677" spans="1:7" customFormat="1">
      <c r="A3677" s="4">
        <v>26315</v>
      </c>
      <c r="B3677">
        <v>3.5</v>
      </c>
      <c r="C3677">
        <f>IFERROR(((VLOOKUP(A3677,'Interest Rates-10yr'!$A$9:$C$15239,2,FALSE))-B3677),C3676)</f>
        <v>2.3899999999999997</v>
      </c>
      <c r="D3677" s="98">
        <f>AVERAGE(C$10:C3677)</f>
        <v>0.38203925845147357</v>
      </c>
      <c r="E3677" s="2"/>
      <c r="G3677" s="23"/>
    </row>
    <row r="3678" spans="1:7" customFormat="1">
      <c r="A3678" s="4">
        <v>26316</v>
      </c>
      <c r="B3678">
        <v>3.63</v>
      </c>
      <c r="C3678">
        <f>IFERROR(((VLOOKUP(A3678,'Interest Rates-10yr'!$A$9:$C$15239,2,FALSE))-B3678),C3677)</f>
        <v>2.29</v>
      </c>
      <c r="D3678" s="98">
        <f>AVERAGE(C$10:C3678)</f>
        <v>0.38255928045789184</v>
      </c>
      <c r="E3678" s="2"/>
      <c r="G3678" s="23"/>
    </row>
    <row r="3679" spans="1:7" customFormat="1">
      <c r="A3679" s="4">
        <v>26317</v>
      </c>
      <c r="B3679">
        <v>3.5</v>
      </c>
      <c r="C3679">
        <f>IFERROR(((VLOOKUP(A3679,'Interest Rates-10yr'!$A$9:$C$15239,2,FALSE))-B3679),C3678)</f>
        <v>2.46</v>
      </c>
      <c r="D3679" s="98">
        <f>AVERAGE(C$10:C3679)</f>
        <v>0.38312534059945647</v>
      </c>
      <c r="E3679" s="2"/>
      <c r="G3679" s="23"/>
    </row>
    <row r="3680" spans="1:7" customFormat="1">
      <c r="A3680" s="4">
        <v>26318</v>
      </c>
      <c r="B3680">
        <v>3.5</v>
      </c>
      <c r="C3680">
        <f>IFERROR(((VLOOKUP(A3680,'Interest Rates-10yr'!$A$9:$C$15239,2,FALSE))-B3680),C3679)</f>
        <v>2.4800000000000004</v>
      </c>
      <c r="D3680" s="98">
        <f>AVERAGE(C$10:C3680)</f>
        <v>0.38369654045219426</v>
      </c>
      <c r="E3680" s="2"/>
      <c r="G3680" s="23"/>
    </row>
    <row r="3681" spans="1:7" customFormat="1">
      <c r="A3681" s="4">
        <v>26319</v>
      </c>
      <c r="B3681">
        <v>3.5</v>
      </c>
      <c r="C3681">
        <f>IFERROR(((VLOOKUP(A3681,'Interest Rates-10yr'!$A$9:$C$15239,2,FALSE))-B3681),C3680)</f>
        <v>2.4900000000000002</v>
      </c>
      <c r="D3681" s="98">
        <f>AVERAGE(C$10:C3681)</f>
        <v>0.38427015250544805</v>
      </c>
      <c r="E3681" s="2"/>
      <c r="G3681" s="23"/>
    </row>
    <row r="3682" spans="1:7" customFormat="1">
      <c r="A3682" s="4">
        <v>26320</v>
      </c>
      <c r="B3682">
        <v>3.5</v>
      </c>
      <c r="C3682">
        <f>IFERROR(((VLOOKUP(A3682,'Interest Rates-10yr'!$A$9:$C$15239,2,FALSE))-B3682),C3681)</f>
        <v>2.4900000000000002</v>
      </c>
      <c r="D3682" s="98">
        <f>AVERAGE(C$10:C3682)</f>
        <v>0.38484345221889604</v>
      </c>
      <c r="E3682" s="2"/>
      <c r="G3682" s="23"/>
    </row>
    <row r="3683" spans="1:7" customFormat="1">
      <c r="A3683" s="4">
        <v>26321</v>
      </c>
      <c r="B3683">
        <v>3.5</v>
      </c>
      <c r="C3683">
        <f>IFERROR(((VLOOKUP(A3683,'Interest Rates-10yr'!$A$9:$C$15239,2,FALSE))-B3683),C3682)</f>
        <v>2.4900000000000002</v>
      </c>
      <c r="D3683" s="98">
        <f>AVERAGE(C$10:C3683)</f>
        <v>0.38541643984757901</v>
      </c>
      <c r="E3683" s="2"/>
      <c r="G3683" s="23"/>
    </row>
    <row r="3684" spans="1:7" customFormat="1">
      <c r="A3684" s="4">
        <v>26322</v>
      </c>
      <c r="B3684">
        <v>3.38</v>
      </c>
      <c r="C3684">
        <f>IFERROR(((VLOOKUP(A3684,'Interest Rates-10yr'!$A$9:$C$15239,2,FALSE))-B3684),C3683)</f>
        <v>2.6399999999999997</v>
      </c>
      <c r="D3684" s="98">
        <f>AVERAGE(C$10:C3684)</f>
        <v>0.38602993197279056</v>
      </c>
      <c r="E3684" s="2"/>
      <c r="G3684" s="23"/>
    </row>
    <row r="3685" spans="1:7" customFormat="1">
      <c r="A3685" s="4">
        <v>26323</v>
      </c>
      <c r="B3685">
        <v>3.38</v>
      </c>
      <c r="C3685">
        <f>IFERROR(((VLOOKUP(A3685,'Interest Rates-10yr'!$A$9:$C$15239,2,FALSE))-B3685),C3684)</f>
        <v>2.6399999999999997</v>
      </c>
      <c r="D3685" s="98">
        <f>AVERAGE(C$10:C3685)</f>
        <v>0.38664309031556188</v>
      </c>
      <c r="E3685" s="2"/>
      <c r="G3685" s="23"/>
    </row>
    <row r="3686" spans="1:7" customFormat="1">
      <c r="A3686" s="4">
        <v>26324</v>
      </c>
      <c r="B3686">
        <v>3.25</v>
      </c>
      <c r="C3686">
        <f>IFERROR(((VLOOKUP(A3686,'Interest Rates-10yr'!$A$9:$C$15239,2,FALSE))-B3686),C3685)</f>
        <v>2.76</v>
      </c>
      <c r="D3686" s="98">
        <f>AVERAGE(C$10:C3686)</f>
        <v>0.38728855044873683</v>
      </c>
      <c r="E3686" s="2"/>
      <c r="G3686" s="23"/>
    </row>
    <row r="3687" spans="1:7" customFormat="1">
      <c r="A3687" s="4">
        <v>26325</v>
      </c>
      <c r="B3687">
        <v>3.38</v>
      </c>
      <c r="C3687">
        <f>IFERROR(((VLOOKUP(A3687,'Interest Rates-10yr'!$A$9:$C$15239,2,FALSE))-B3687),C3686)</f>
        <v>2.67</v>
      </c>
      <c r="D3687" s="98">
        <f>AVERAGE(C$10:C3687)</f>
        <v>0.38790918977705424</v>
      </c>
      <c r="E3687" s="2"/>
      <c r="G3687" s="23"/>
    </row>
    <row r="3688" spans="1:7" customFormat="1">
      <c r="A3688" s="4">
        <v>26326</v>
      </c>
      <c r="B3688">
        <v>3.25</v>
      </c>
      <c r="C3688">
        <f>IFERROR(((VLOOKUP(A3688,'Interest Rates-10yr'!$A$9:$C$15239,2,FALSE))-B3688),C3687)</f>
        <v>2.83</v>
      </c>
      <c r="D3688" s="98">
        <f>AVERAGE(C$10:C3688)</f>
        <v>0.38857298178853095</v>
      </c>
      <c r="E3688" s="2"/>
      <c r="G3688" s="23"/>
    </row>
    <row r="3689" spans="1:7" customFormat="1">
      <c r="A3689" s="4">
        <v>26327</v>
      </c>
      <c r="B3689">
        <v>3.25</v>
      </c>
      <c r="C3689">
        <f>IFERROR(((VLOOKUP(A3689,'Interest Rates-10yr'!$A$9:$C$15239,2,FALSE))-B3689),C3688)</f>
        <v>2.83</v>
      </c>
      <c r="D3689" s="98">
        <f>AVERAGE(C$10:C3689)</f>
        <v>0.38923641304347972</v>
      </c>
      <c r="E3689" s="2"/>
      <c r="G3689" s="23"/>
    </row>
    <row r="3690" spans="1:7" customFormat="1">
      <c r="A3690" s="4">
        <v>26328</v>
      </c>
      <c r="B3690">
        <v>3.25</v>
      </c>
      <c r="C3690">
        <f>IFERROR(((VLOOKUP(A3690,'Interest Rates-10yr'!$A$9:$C$15239,2,FALSE))-B3690),C3689)</f>
        <v>2.83</v>
      </c>
      <c r="D3690" s="98">
        <f>AVERAGE(C$10:C3690)</f>
        <v>0.38989948383591561</v>
      </c>
      <c r="E3690" s="2"/>
      <c r="G3690" s="23"/>
    </row>
    <row r="3691" spans="1:7" customFormat="1">
      <c r="A3691" s="4">
        <v>26329</v>
      </c>
      <c r="B3691">
        <v>3.13</v>
      </c>
      <c r="C3691">
        <f>IFERROR(((VLOOKUP(A3691,'Interest Rates-10yr'!$A$9:$C$15239,2,FALSE))-B3691),C3690)</f>
        <v>2.96</v>
      </c>
      <c r="D3691" s="98">
        <f>AVERAGE(C$10:C3691)</f>
        <v>0.39059750135795906</v>
      </c>
      <c r="E3691" s="2"/>
      <c r="G3691" s="23"/>
    </row>
    <row r="3692" spans="1:7" customFormat="1">
      <c r="A3692" s="4">
        <v>26330</v>
      </c>
      <c r="B3692">
        <v>3.25</v>
      </c>
      <c r="C3692">
        <f>IFERROR(((VLOOKUP(A3692,'Interest Rates-10yr'!$A$9:$C$15239,2,FALSE))-B3692),C3691)</f>
        <v>2.84</v>
      </c>
      <c r="D3692" s="98">
        <f>AVERAGE(C$10:C3692)</f>
        <v>0.3912625576975306</v>
      </c>
      <c r="E3692" s="2"/>
      <c r="G3692" s="23"/>
    </row>
    <row r="3693" spans="1:7" customFormat="1">
      <c r="A3693" s="4">
        <v>26331</v>
      </c>
      <c r="B3693">
        <v>3.13</v>
      </c>
      <c r="C3693">
        <f>IFERROR(((VLOOKUP(A3693,'Interest Rates-10yr'!$A$9:$C$15239,2,FALSE))-B3693),C3692)</f>
        <v>2.95</v>
      </c>
      <c r="D3693" s="98">
        <f>AVERAGE(C$10:C3693)</f>
        <v>0.3919571118349634</v>
      </c>
      <c r="E3693" s="2"/>
      <c r="G3693" s="23"/>
    </row>
    <row r="3694" spans="1:7" customFormat="1">
      <c r="A3694" s="4">
        <v>26332</v>
      </c>
      <c r="B3694">
        <v>3.25</v>
      </c>
      <c r="C3694">
        <f>IFERROR(((VLOOKUP(A3694,'Interest Rates-10yr'!$A$9:$C$15239,2,FALSE))-B3694),C3693)</f>
        <v>2.83</v>
      </c>
      <c r="D3694" s="98">
        <f>AVERAGE(C$10:C3694)</f>
        <v>0.39261872455902447</v>
      </c>
      <c r="E3694" s="2"/>
      <c r="G3694" s="23"/>
    </row>
    <row r="3695" spans="1:7" customFormat="1">
      <c r="A3695" s="4">
        <v>26333</v>
      </c>
      <c r="B3695">
        <v>3.25</v>
      </c>
      <c r="C3695">
        <f>IFERROR(((VLOOKUP(A3695,'Interest Rates-10yr'!$A$9:$C$15239,2,FALSE))-B3695),C3694)</f>
        <v>2.83</v>
      </c>
      <c r="D3695" s="98">
        <f>AVERAGE(C$10:C3695)</f>
        <v>0.39327997829625749</v>
      </c>
      <c r="E3695" s="2"/>
      <c r="G3695" s="23"/>
    </row>
    <row r="3696" spans="1:7" customFormat="1">
      <c r="A3696" s="4">
        <v>26334</v>
      </c>
      <c r="B3696">
        <v>3.25</v>
      </c>
      <c r="C3696">
        <f>IFERROR(((VLOOKUP(A3696,'Interest Rates-10yr'!$A$9:$C$15239,2,FALSE))-B3696),C3695)</f>
        <v>2.83</v>
      </c>
      <c r="D3696" s="98">
        <f>AVERAGE(C$10:C3696)</f>
        <v>0.39394087333875916</v>
      </c>
      <c r="E3696" s="2"/>
      <c r="G3696" s="23"/>
    </row>
    <row r="3697" spans="1:7" customFormat="1">
      <c r="A3697" s="4">
        <v>26335</v>
      </c>
      <c r="B3697">
        <v>3.25</v>
      </c>
      <c r="C3697">
        <f>IFERROR(((VLOOKUP(A3697,'Interest Rates-10yr'!$A$9:$C$15239,2,FALSE))-B3697),C3696)</f>
        <v>2.83</v>
      </c>
      <c r="D3697" s="98">
        <f>AVERAGE(C$10:C3697)</f>
        <v>0.39460140997830939</v>
      </c>
      <c r="E3697" s="2"/>
      <c r="G3697" s="23"/>
    </row>
    <row r="3698" spans="1:7" customFormat="1">
      <c r="A3698" s="4">
        <v>26336</v>
      </c>
      <c r="B3698">
        <v>3.25</v>
      </c>
      <c r="C3698">
        <f>IFERROR(((VLOOKUP(A3698,'Interest Rates-10yr'!$A$9:$C$15239,2,FALSE))-B3698),C3697)</f>
        <v>2.84</v>
      </c>
      <c r="D3698" s="98">
        <f>AVERAGE(C$10:C3698)</f>
        <v>0.39526429926809564</v>
      </c>
      <c r="E3698" s="2"/>
      <c r="G3698" s="23"/>
    </row>
    <row r="3699" spans="1:7" customFormat="1">
      <c r="A3699" s="4">
        <v>26337</v>
      </c>
      <c r="B3699">
        <v>3.25</v>
      </c>
      <c r="C3699">
        <f>IFERROR(((VLOOKUP(A3699,'Interest Rates-10yr'!$A$9:$C$15239,2,FALSE))-B3699),C3698)</f>
        <v>2.8600000000000003</v>
      </c>
      <c r="D3699" s="98">
        <f>AVERAGE(C$10:C3699)</f>
        <v>0.39593224932249454</v>
      </c>
      <c r="E3699" s="2"/>
      <c r="G3699" s="23"/>
    </row>
    <row r="3700" spans="1:7" customFormat="1">
      <c r="A3700" s="4">
        <v>26338</v>
      </c>
      <c r="B3700">
        <v>3.25</v>
      </c>
      <c r="C3700">
        <f>IFERROR(((VLOOKUP(A3700,'Interest Rates-10yr'!$A$9:$C$15239,2,FALSE))-B3700),C3699)</f>
        <v>2.87</v>
      </c>
      <c r="D3700" s="98">
        <f>AVERAGE(C$10:C3700)</f>
        <v>0.39660254673530337</v>
      </c>
      <c r="E3700" s="2"/>
      <c r="G3700" s="23"/>
    </row>
    <row r="3701" spans="1:7" customFormat="1">
      <c r="A3701" s="4">
        <v>26339</v>
      </c>
      <c r="B3701">
        <v>3.25</v>
      </c>
      <c r="C3701">
        <f>IFERROR(((VLOOKUP(A3701,'Interest Rates-10yr'!$A$9:$C$15239,2,FALSE))-B3701),C3700)</f>
        <v>2.8600000000000003</v>
      </c>
      <c r="D3701" s="98">
        <f>AVERAGE(C$10:C3701)</f>
        <v>0.39726977248104134</v>
      </c>
      <c r="E3701" s="2"/>
      <c r="G3701" s="23"/>
    </row>
    <row r="3702" spans="1:7" customFormat="1">
      <c r="A3702" s="4">
        <v>26340</v>
      </c>
      <c r="B3702">
        <v>3.38</v>
      </c>
      <c r="C3702">
        <f>IFERROR(((VLOOKUP(A3702,'Interest Rates-10yr'!$A$9:$C$15239,2,FALSE))-B3702),C3701)</f>
        <v>2.74</v>
      </c>
      <c r="D3702" s="98">
        <f>AVERAGE(C$10:C3702)</f>
        <v>0.39790414297319376</v>
      </c>
      <c r="E3702" s="2"/>
      <c r="G3702" s="23"/>
    </row>
    <row r="3703" spans="1:7" customFormat="1">
      <c r="A3703" s="4">
        <v>26341</v>
      </c>
      <c r="B3703">
        <v>3.38</v>
      </c>
      <c r="C3703">
        <f>IFERROR(((VLOOKUP(A3703,'Interest Rates-10yr'!$A$9:$C$15239,2,FALSE))-B3703),C3702)</f>
        <v>2.74</v>
      </c>
      <c r="D3703" s="98">
        <f>AVERAGE(C$10:C3703)</f>
        <v>0.39853817000541542</v>
      </c>
      <c r="E3703" s="2"/>
      <c r="G3703" s="23"/>
    </row>
    <row r="3704" spans="1:7" customFormat="1">
      <c r="A3704" s="4">
        <v>26342</v>
      </c>
      <c r="B3704">
        <v>3.38</v>
      </c>
      <c r="C3704">
        <f>IFERROR(((VLOOKUP(A3704,'Interest Rates-10yr'!$A$9:$C$15239,2,FALSE))-B3704),C3703)</f>
        <v>2.74</v>
      </c>
      <c r="D3704" s="98">
        <f>AVERAGE(C$10:C3704)</f>
        <v>0.39917185385656417</v>
      </c>
      <c r="E3704" s="2"/>
      <c r="G3704" s="23"/>
    </row>
    <row r="3705" spans="1:7" customFormat="1">
      <c r="A3705" s="4">
        <v>26343</v>
      </c>
      <c r="B3705">
        <v>3.38</v>
      </c>
      <c r="C3705">
        <f>IFERROR(((VLOOKUP(A3705,'Interest Rates-10yr'!$A$9:$C$15239,2,FALSE))-B3705),C3704)</f>
        <v>2.7199999999999998</v>
      </c>
      <c r="D3705" s="98">
        <f>AVERAGE(C$10:C3705)</f>
        <v>0.39979978354978479</v>
      </c>
      <c r="E3705" s="2"/>
      <c r="G3705" s="23"/>
    </row>
    <row r="3706" spans="1:7" customFormat="1">
      <c r="A3706" s="4">
        <v>26344</v>
      </c>
      <c r="B3706">
        <v>3.5</v>
      </c>
      <c r="C3706">
        <f>IFERROR(((VLOOKUP(A3706,'Interest Rates-10yr'!$A$9:$C$15239,2,FALSE))-B3706),C3705)</f>
        <v>2.5999999999999996</v>
      </c>
      <c r="D3706" s="98">
        <f>AVERAGE(C$10:C3706)</f>
        <v>0.4003949147957816</v>
      </c>
      <c r="E3706" s="2"/>
      <c r="G3706" s="23"/>
    </row>
    <row r="3707" spans="1:7" customFormat="1">
      <c r="A3707" s="4">
        <v>26345</v>
      </c>
      <c r="B3707">
        <v>3.75</v>
      </c>
      <c r="C3707">
        <f>IFERROR(((VLOOKUP(A3707,'Interest Rates-10yr'!$A$9:$C$15239,2,FALSE))-B3707),C3706)</f>
        <v>2.33</v>
      </c>
      <c r="D3707" s="98">
        <f>AVERAGE(C$10:C3707)</f>
        <v>0.40091671173607474</v>
      </c>
      <c r="E3707" s="2"/>
      <c r="G3707" s="23"/>
    </row>
    <row r="3708" spans="1:7" customFormat="1">
      <c r="A3708" s="4">
        <v>26346</v>
      </c>
      <c r="B3708">
        <v>3.5</v>
      </c>
      <c r="C3708">
        <f>IFERROR(((VLOOKUP(A3708,'Interest Rates-10yr'!$A$9:$C$15239,2,FALSE))-B3708),C3707)</f>
        <v>2.5599999999999996</v>
      </c>
      <c r="D3708" s="98">
        <f>AVERAGE(C$10:C3708)</f>
        <v>0.40150040551500527</v>
      </c>
      <c r="E3708" s="2"/>
      <c r="G3708" s="23"/>
    </row>
    <row r="3709" spans="1:7" customFormat="1">
      <c r="A3709" s="4">
        <v>26347</v>
      </c>
      <c r="B3709">
        <v>3.38</v>
      </c>
      <c r="C3709">
        <f>IFERROR(((VLOOKUP(A3709,'Interest Rates-10yr'!$A$9:$C$15239,2,FALSE))-B3709),C3708)</f>
        <v>2.6799999999999997</v>
      </c>
      <c r="D3709" s="98">
        <f>AVERAGE(C$10:C3709)</f>
        <v>0.4021162162162174</v>
      </c>
      <c r="E3709" s="2"/>
      <c r="G3709" s="23"/>
    </row>
    <row r="3710" spans="1:7" customFormat="1">
      <c r="A3710" s="4">
        <v>26348</v>
      </c>
      <c r="B3710">
        <v>3.38</v>
      </c>
      <c r="C3710">
        <f>IFERROR(((VLOOKUP(A3710,'Interest Rates-10yr'!$A$9:$C$15239,2,FALSE))-B3710),C3709)</f>
        <v>2.6799999999999997</v>
      </c>
      <c r="D3710" s="98">
        <f>AVERAGE(C$10:C3710)</f>
        <v>0.40273169413672105</v>
      </c>
      <c r="E3710" s="2"/>
      <c r="G3710" s="23"/>
    </row>
    <row r="3711" spans="1:7" customFormat="1">
      <c r="A3711" s="4">
        <v>26349</v>
      </c>
      <c r="B3711">
        <v>3.38</v>
      </c>
      <c r="C3711">
        <f>IFERROR(((VLOOKUP(A3711,'Interest Rates-10yr'!$A$9:$C$15239,2,FALSE))-B3711),C3710)</f>
        <v>2.6799999999999997</v>
      </c>
      <c r="D3711" s="98">
        <f>AVERAGE(C$10:C3711)</f>
        <v>0.40334683954619249</v>
      </c>
      <c r="E3711" s="2"/>
      <c r="G3711" s="23"/>
    </row>
    <row r="3712" spans="1:7" customFormat="1">
      <c r="A3712" s="4">
        <v>26350</v>
      </c>
      <c r="B3712">
        <v>3.38</v>
      </c>
      <c r="C3712">
        <f>IFERROR(((VLOOKUP(A3712,'Interest Rates-10yr'!$A$9:$C$15239,2,FALSE))-B3712),C3711)</f>
        <v>2.6799999999999997</v>
      </c>
      <c r="D3712" s="98">
        <f>AVERAGE(C$10:C3712)</f>
        <v>0.40396165271401691</v>
      </c>
      <c r="E3712" s="2"/>
      <c r="G3712" s="23"/>
    </row>
    <row r="3713" spans="1:7" customFormat="1">
      <c r="A3713" s="4">
        <v>26351</v>
      </c>
      <c r="B3713">
        <v>3.25</v>
      </c>
      <c r="C3713">
        <f>IFERROR(((VLOOKUP(A3713,'Interest Rates-10yr'!$A$9:$C$15239,2,FALSE))-B3713),C3712)</f>
        <v>2.8099999999999996</v>
      </c>
      <c r="D3713" s="98">
        <f>AVERAGE(C$10:C3713)</f>
        <v>0.40461123110151315</v>
      </c>
      <c r="E3713" s="2"/>
      <c r="G3713" s="23"/>
    </row>
    <row r="3714" spans="1:7" customFormat="1">
      <c r="A3714" s="4">
        <v>26352</v>
      </c>
      <c r="B3714">
        <v>3.13</v>
      </c>
      <c r="C3714">
        <f>IFERROR(((VLOOKUP(A3714,'Interest Rates-10yr'!$A$9:$C$15239,2,FALSE))-B3714),C3713)</f>
        <v>2.9400000000000004</v>
      </c>
      <c r="D3714" s="98">
        <f>AVERAGE(C$10:C3714)</f>
        <v>0.4052955465587057</v>
      </c>
      <c r="E3714" s="2"/>
      <c r="G3714" s="23"/>
    </row>
    <row r="3715" spans="1:7" customFormat="1">
      <c r="A3715" s="4">
        <v>26353</v>
      </c>
      <c r="B3715">
        <v>3.25</v>
      </c>
      <c r="C3715">
        <f>IFERROR(((VLOOKUP(A3715,'Interest Rates-10yr'!$A$9:$C$15239,2,FALSE))-B3715),C3714)</f>
        <v>2.8200000000000003</v>
      </c>
      <c r="D3715" s="98">
        <f>AVERAGE(C$10:C3715)</f>
        <v>0.4059471127900714</v>
      </c>
      <c r="E3715" s="2"/>
      <c r="G3715" s="23"/>
    </row>
    <row r="3716" spans="1:7" customFormat="1">
      <c r="A3716" s="4">
        <v>26354</v>
      </c>
      <c r="B3716">
        <v>3.13</v>
      </c>
      <c r="C3716">
        <f>IFERROR(((VLOOKUP(A3716,'Interest Rates-10yr'!$A$9:$C$15239,2,FALSE))-B3716),C3715)</f>
        <v>2.9299999999999997</v>
      </c>
      <c r="D3716" s="98">
        <f>AVERAGE(C$10:C3716)</f>
        <v>0.4066280010790409</v>
      </c>
      <c r="E3716" s="2"/>
      <c r="G3716" s="23"/>
    </row>
    <row r="3717" spans="1:7" customFormat="1">
      <c r="A3717" s="4">
        <v>26355</v>
      </c>
      <c r="B3717">
        <v>3.13</v>
      </c>
      <c r="C3717">
        <f>IFERROR(((VLOOKUP(A3717,'Interest Rates-10yr'!$A$9:$C$15239,2,FALSE))-B3717),C3716)</f>
        <v>2.9299999999999997</v>
      </c>
      <c r="D3717" s="98">
        <f>AVERAGE(C$10:C3717)</f>
        <v>0.40730852211434865</v>
      </c>
      <c r="E3717" s="2"/>
      <c r="G3717" s="23"/>
    </row>
    <row r="3718" spans="1:7" customFormat="1">
      <c r="A3718" s="4">
        <v>26356</v>
      </c>
      <c r="B3718">
        <v>3.13</v>
      </c>
      <c r="C3718">
        <f>IFERROR(((VLOOKUP(A3718,'Interest Rates-10yr'!$A$9:$C$15239,2,FALSE))-B3718),C3717)</f>
        <v>2.9299999999999997</v>
      </c>
      <c r="D3718" s="98">
        <f>AVERAGE(C$10:C3718)</f>
        <v>0.40798867619304524</v>
      </c>
      <c r="E3718" s="2"/>
      <c r="G3718" s="23"/>
    </row>
    <row r="3719" spans="1:7" customFormat="1">
      <c r="A3719" s="4">
        <v>26357</v>
      </c>
      <c r="B3719">
        <v>3.13</v>
      </c>
      <c r="C3719">
        <f>IFERROR(((VLOOKUP(A3719,'Interest Rates-10yr'!$A$9:$C$15239,2,FALSE))-B3719),C3718)</f>
        <v>2.91</v>
      </c>
      <c r="D3719" s="98">
        <f>AVERAGE(C$10:C3719)</f>
        <v>0.40866307277628161</v>
      </c>
      <c r="E3719" s="2"/>
      <c r="G3719" s="23"/>
    </row>
    <row r="3720" spans="1:7" customFormat="1">
      <c r="A3720" s="4">
        <v>26358</v>
      </c>
      <c r="B3720">
        <v>3.25</v>
      </c>
      <c r="C3720">
        <f>IFERROR(((VLOOKUP(A3720,'Interest Rates-10yr'!$A$9:$C$15239,2,FALSE))-B3720),C3719)</f>
        <v>2.79</v>
      </c>
      <c r="D3720" s="98">
        <f>AVERAGE(C$10:C3720)</f>
        <v>0.40930476960388168</v>
      </c>
      <c r="E3720" s="2"/>
      <c r="G3720" s="23"/>
    </row>
    <row r="3721" spans="1:7" customFormat="1">
      <c r="A3721" s="4">
        <v>26359</v>
      </c>
      <c r="B3721">
        <v>3.25</v>
      </c>
      <c r="C3721">
        <f>IFERROR(((VLOOKUP(A3721,'Interest Rates-10yr'!$A$9:$C$15239,2,FALSE))-B3721),C3720)</f>
        <v>2.79</v>
      </c>
      <c r="D3721" s="98">
        <f>AVERAGE(C$10:C3721)</f>
        <v>0.40994612068965647</v>
      </c>
      <c r="E3721" s="2"/>
      <c r="G3721" s="23"/>
    </row>
    <row r="3722" spans="1:7" customFormat="1">
      <c r="A3722" s="4">
        <v>26360</v>
      </c>
      <c r="B3722">
        <v>3.38</v>
      </c>
      <c r="C3722">
        <f>IFERROR(((VLOOKUP(A3722,'Interest Rates-10yr'!$A$9:$C$15239,2,FALSE))-B3722),C3721)</f>
        <v>2.6500000000000004</v>
      </c>
      <c r="D3722" s="98">
        <f>AVERAGE(C$10:C3722)</f>
        <v>0.41054942095340824</v>
      </c>
      <c r="E3722" s="2"/>
      <c r="G3722" s="23"/>
    </row>
    <row r="3723" spans="1:7" customFormat="1">
      <c r="A3723" s="4">
        <v>26361</v>
      </c>
      <c r="B3723">
        <v>3.38</v>
      </c>
      <c r="C3723">
        <f>IFERROR(((VLOOKUP(A3723,'Interest Rates-10yr'!$A$9:$C$15239,2,FALSE))-B3723),C3722)</f>
        <v>2.6399999999999997</v>
      </c>
      <c r="D3723" s="98">
        <f>AVERAGE(C$10:C3723)</f>
        <v>0.41114970382337235</v>
      </c>
      <c r="E3723" s="2"/>
      <c r="G3723" s="23"/>
    </row>
    <row r="3724" spans="1:7" customFormat="1">
      <c r="A3724" s="4">
        <v>26362</v>
      </c>
      <c r="B3724">
        <v>3.38</v>
      </c>
      <c r="C3724">
        <f>IFERROR(((VLOOKUP(A3724,'Interest Rates-10yr'!$A$9:$C$15239,2,FALSE))-B3724),C3723)</f>
        <v>2.6399999999999997</v>
      </c>
      <c r="D3724" s="98">
        <f>AVERAGE(C$10:C3724)</f>
        <v>0.41174966352624631</v>
      </c>
      <c r="E3724" s="2"/>
      <c r="G3724" s="23"/>
    </row>
    <row r="3725" spans="1:7" customFormat="1">
      <c r="A3725" s="4">
        <v>26363</v>
      </c>
      <c r="B3725">
        <v>3.38</v>
      </c>
      <c r="C3725">
        <f>IFERROR(((VLOOKUP(A3725,'Interest Rates-10yr'!$A$9:$C$15239,2,FALSE))-B3725),C3724)</f>
        <v>2.6399999999999997</v>
      </c>
      <c r="D3725" s="98">
        <f>AVERAGE(C$10:C3725)</f>
        <v>0.41234930032292927</v>
      </c>
      <c r="E3725" s="2"/>
      <c r="G3725" s="23"/>
    </row>
    <row r="3726" spans="1:7" customFormat="1">
      <c r="A3726" s="4">
        <v>26364</v>
      </c>
      <c r="B3726">
        <v>3.5</v>
      </c>
      <c r="C3726">
        <f>IFERROR(((VLOOKUP(A3726,'Interest Rates-10yr'!$A$9:$C$15239,2,FALSE))-B3726),C3725)</f>
        <v>2.5099999999999998</v>
      </c>
      <c r="D3726" s="98">
        <f>AVERAGE(C$10:C3726)</f>
        <v>0.41291364003228548</v>
      </c>
      <c r="E3726" s="2"/>
      <c r="G3726" s="23"/>
    </row>
    <row r="3727" spans="1:7" customFormat="1">
      <c r="A3727" s="4">
        <v>26365</v>
      </c>
      <c r="B3727">
        <v>3.5</v>
      </c>
      <c r="C3727">
        <f>IFERROR(((VLOOKUP(A3727,'Interest Rates-10yr'!$A$9:$C$15239,2,FALSE))-B3727),C3726)</f>
        <v>2.5199999999999996</v>
      </c>
      <c r="D3727" s="98">
        <f>AVERAGE(C$10:C3727)</f>
        <v>0.41348036578805947</v>
      </c>
      <c r="E3727" s="2"/>
      <c r="G3727" s="23"/>
    </row>
    <row r="3728" spans="1:7" customFormat="1">
      <c r="A3728" s="4">
        <v>26366</v>
      </c>
      <c r="B3728">
        <v>3.5</v>
      </c>
      <c r="C3728">
        <f>IFERROR(((VLOOKUP(A3728,'Interest Rates-10yr'!$A$9:$C$15239,2,FALSE))-B3728),C3727)</f>
        <v>2.5199999999999996</v>
      </c>
      <c r="D3728" s="98">
        <f>AVERAGE(C$10:C3728)</f>
        <v>0.41404678677063866</v>
      </c>
      <c r="E3728" s="2"/>
      <c r="G3728" s="23"/>
    </row>
    <row r="3729" spans="1:7" customFormat="1">
      <c r="A3729" s="4">
        <v>26367</v>
      </c>
      <c r="B3729">
        <v>3.63</v>
      </c>
      <c r="C3729">
        <f>IFERROR(((VLOOKUP(A3729,'Interest Rates-10yr'!$A$9:$C$15239,2,FALSE))-B3729),C3728)</f>
        <v>2.3899999999999997</v>
      </c>
      <c r="D3729" s="98">
        <f>AVERAGE(C$10:C3729)</f>
        <v>0.41457795698924871</v>
      </c>
      <c r="E3729" s="2"/>
      <c r="G3729" s="23"/>
    </row>
    <row r="3730" spans="1:7" customFormat="1">
      <c r="A3730" s="4">
        <v>26368</v>
      </c>
      <c r="B3730">
        <v>3.88</v>
      </c>
      <c r="C3730">
        <f>IFERROR(((VLOOKUP(A3730,'Interest Rates-10yr'!$A$9:$C$15239,2,FALSE))-B3730),C3729)</f>
        <v>2.1500000000000004</v>
      </c>
      <c r="D3730" s="98">
        <f>AVERAGE(C$10:C3730)</f>
        <v>0.41504434291857173</v>
      </c>
      <c r="E3730" s="2"/>
      <c r="G3730" s="23"/>
    </row>
    <row r="3731" spans="1:7" customFormat="1">
      <c r="A3731" s="4">
        <v>26369</v>
      </c>
      <c r="B3731">
        <v>3.88</v>
      </c>
      <c r="C3731">
        <f>IFERROR(((VLOOKUP(A3731,'Interest Rates-10yr'!$A$9:$C$15239,2,FALSE))-B3731),C3730)</f>
        <v>2.1500000000000004</v>
      </c>
      <c r="D3731" s="98">
        <f>AVERAGE(C$10:C3731)</f>
        <v>0.4155104782375082</v>
      </c>
      <c r="E3731" s="2"/>
      <c r="G3731" s="23"/>
    </row>
    <row r="3732" spans="1:7" customFormat="1">
      <c r="A3732" s="4">
        <v>26370</v>
      </c>
      <c r="B3732">
        <v>3.88</v>
      </c>
      <c r="C3732">
        <f>IFERROR(((VLOOKUP(A3732,'Interest Rates-10yr'!$A$9:$C$15239,2,FALSE))-B3732),C3731)</f>
        <v>2.1500000000000004</v>
      </c>
      <c r="D3732" s="98">
        <f>AVERAGE(C$10:C3732)</f>
        <v>0.41597636314800041</v>
      </c>
      <c r="E3732" s="2"/>
      <c r="G3732" s="23"/>
    </row>
    <row r="3733" spans="1:7" customFormat="1">
      <c r="A3733" s="4">
        <v>26371</v>
      </c>
      <c r="B3733">
        <v>3.88</v>
      </c>
      <c r="C3733">
        <f>IFERROR(((VLOOKUP(A3733,'Interest Rates-10yr'!$A$9:$C$15239,2,FALSE))-B3733),C3732)</f>
        <v>2.1900000000000004</v>
      </c>
      <c r="D3733" s="98">
        <f>AVERAGE(C$10:C3733)</f>
        <v>0.41645273899033447</v>
      </c>
      <c r="E3733" s="2"/>
      <c r="G3733" s="23"/>
    </row>
    <row r="3734" spans="1:7" customFormat="1">
      <c r="A3734" s="4">
        <v>26372</v>
      </c>
      <c r="B3734">
        <v>4.13</v>
      </c>
      <c r="C3734">
        <f>IFERROR(((VLOOKUP(A3734,'Interest Rates-10yr'!$A$9:$C$15239,2,FALSE))-B3734),C3733)</f>
        <v>1.9299999999999997</v>
      </c>
      <c r="D3734" s="98">
        <f>AVERAGE(C$10:C3734)</f>
        <v>0.41685906040268605</v>
      </c>
      <c r="E3734" s="2"/>
      <c r="G3734" s="23"/>
    </row>
    <row r="3735" spans="1:7" customFormat="1">
      <c r="A3735" s="4">
        <v>26373</v>
      </c>
      <c r="B3735">
        <v>3.88</v>
      </c>
      <c r="C3735">
        <f>IFERROR(((VLOOKUP(A3735,'Interest Rates-10yr'!$A$9:$C$15239,2,FALSE))-B3735),C3734)</f>
        <v>2.2300000000000004</v>
      </c>
      <c r="D3735" s="98">
        <f>AVERAGE(C$10:C3735)</f>
        <v>0.4173456790123472</v>
      </c>
      <c r="E3735" s="2"/>
      <c r="G3735" s="23"/>
    </row>
    <row r="3736" spans="1:7" customFormat="1">
      <c r="A3736" s="4">
        <v>26374</v>
      </c>
      <c r="B3736">
        <v>3.88</v>
      </c>
      <c r="C3736">
        <f>IFERROR(((VLOOKUP(A3736,'Interest Rates-10yr'!$A$9:$C$15239,2,FALSE))-B3736),C3735)</f>
        <v>2.2000000000000002</v>
      </c>
      <c r="D3736" s="98">
        <f>AVERAGE(C$10:C3736)</f>
        <v>0.41782398712101038</v>
      </c>
      <c r="E3736" s="2"/>
      <c r="G3736" s="23"/>
    </row>
    <row r="3737" spans="1:7" customFormat="1">
      <c r="A3737" s="4">
        <v>26375</v>
      </c>
      <c r="B3737">
        <v>3.88</v>
      </c>
      <c r="C3737">
        <f>IFERROR(((VLOOKUP(A3737,'Interest Rates-10yr'!$A$9:$C$15239,2,FALSE))-B3737),C3736)</f>
        <v>2.2000000000000002</v>
      </c>
      <c r="D3737" s="98">
        <f>AVERAGE(C$10:C3737)</f>
        <v>0.41830203862661097</v>
      </c>
      <c r="E3737" s="2"/>
      <c r="G3737" s="23"/>
    </row>
    <row r="3738" spans="1:7" customFormat="1">
      <c r="A3738" s="4">
        <v>26376</v>
      </c>
      <c r="B3738">
        <v>3.88</v>
      </c>
      <c r="C3738">
        <f>IFERROR(((VLOOKUP(A3738,'Interest Rates-10yr'!$A$9:$C$15239,2,FALSE))-B3738),C3737)</f>
        <v>2.2000000000000002</v>
      </c>
      <c r="D3738" s="98">
        <f>AVERAGE(C$10:C3738)</f>
        <v>0.41877983373558753</v>
      </c>
      <c r="E3738" s="2"/>
      <c r="G3738" s="23"/>
    </row>
    <row r="3739" spans="1:7" customFormat="1">
      <c r="A3739" s="4">
        <v>26377</v>
      </c>
      <c r="B3739">
        <v>3.88</v>
      </c>
      <c r="C3739">
        <f>IFERROR(((VLOOKUP(A3739,'Interest Rates-10yr'!$A$9:$C$15239,2,FALSE))-B3739),C3738)</f>
        <v>2.2000000000000002</v>
      </c>
      <c r="D3739" s="98">
        <f>AVERAGE(C$10:C3739)</f>
        <v>0.41925737265415708</v>
      </c>
      <c r="E3739" s="2"/>
      <c r="G3739" s="23"/>
    </row>
    <row r="3740" spans="1:7" customFormat="1">
      <c r="A3740" s="4">
        <v>26378</v>
      </c>
      <c r="B3740">
        <v>3.88</v>
      </c>
      <c r="C3740">
        <f>IFERROR(((VLOOKUP(A3740,'Interest Rates-10yr'!$A$9:$C$15239,2,FALSE))-B3740),C3739)</f>
        <v>2.21</v>
      </c>
      <c r="D3740" s="98">
        <f>AVERAGE(C$10:C3740)</f>
        <v>0.41973733583489836</v>
      </c>
      <c r="E3740" s="2"/>
      <c r="G3740" s="23"/>
    </row>
    <row r="3741" spans="1:7" customFormat="1">
      <c r="A3741" s="4">
        <v>26379</v>
      </c>
      <c r="B3741">
        <v>4</v>
      </c>
      <c r="C3741">
        <f>IFERROR(((VLOOKUP(A3741,'Interest Rates-10yr'!$A$9:$C$15239,2,FALSE))-B3741),C3740)</f>
        <v>2.08</v>
      </c>
      <c r="D3741" s="98">
        <f>AVERAGE(C$10:C3741)</f>
        <v>0.42018220793140565</v>
      </c>
      <c r="E3741" s="2"/>
      <c r="G3741" s="23"/>
    </row>
    <row r="3742" spans="1:7" customFormat="1">
      <c r="A3742" s="4">
        <v>26380</v>
      </c>
      <c r="B3742">
        <v>4</v>
      </c>
      <c r="C3742">
        <f>IFERROR(((VLOOKUP(A3742,'Interest Rates-10yr'!$A$9:$C$15239,2,FALSE))-B3742),C3741)</f>
        <v>2.08</v>
      </c>
      <c r="D3742" s="98">
        <f>AVERAGE(C$10:C3742)</f>
        <v>0.42062684168229458</v>
      </c>
      <c r="E3742" s="2"/>
      <c r="G3742" s="23"/>
    </row>
    <row r="3743" spans="1:7" customFormat="1">
      <c r="A3743" s="4">
        <v>26381</v>
      </c>
      <c r="B3743">
        <v>4</v>
      </c>
      <c r="C3743">
        <f>IFERROR(((VLOOKUP(A3743,'Interest Rates-10yr'!$A$9:$C$15239,2,FALSE))-B3743),C3742)</f>
        <v>2.0999999999999996</v>
      </c>
      <c r="D3743" s="98">
        <f>AVERAGE(C$10:C3743)</f>
        <v>0.42107659346545412</v>
      </c>
      <c r="E3743" s="2"/>
      <c r="G3743" s="23"/>
    </row>
    <row r="3744" spans="1:7" customFormat="1">
      <c r="A3744" s="4">
        <v>26382</v>
      </c>
      <c r="B3744">
        <v>4</v>
      </c>
      <c r="C3744">
        <f>IFERROR(((VLOOKUP(A3744,'Interest Rates-10yr'!$A$9:$C$15239,2,FALSE))-B3744),C3743)</f>
        <v>2.12</v>
      </c>
      <c r="D3744" s="98">
        <f>AVERAGE(C$10:C3744)</f>
        <v>0.42153145917001489</v>
      </c>
      <c r="E3744" s="2"/>
      <c r="G3744" s="23"/>
    </row>
    <row r="3745" spans="1:7" customFormat="1">
      <c r="A3745" s="4">
        <v>26383</v>
      </c>
      <c r="B3745">
        <v>4</v>
      </c>
      <c r="C3745">
        <f>IFERROR(((VLOOKUP(A3745,'Interest Rates-10yr'!$A$9:$C$15239,2,FALSE))-B3745),C3744)</f>
        <v>2.12</v>
      </c>
      <c r="D3745" s="98">
        <f>AVERAGE(C$10:C3745)</f>
        <v>0.42198608137045113</v>
      </c>
      <c r="E3745" s="2"/>
      <c r="G3745" s="23"/>
    </row>
    <row r="3746" spans="1:7" customFormat="1">
      <c r="A3746" s="4">
        <v>26384</v>
      </c>
      <c r="B3746">
        <v>4</v>
      </c>
      <c r="C3746">
        <f>IFERROR(((VLOOKUP(A3746,'Interest Rates-10yr'!$A$9:$C$15239,2,FALSE))-B3746),C3745)</f>
        <v>2.12</v>
      </c>
      <c r="D3746" s="98">
        <f>AVERAGE(C$10:C3746)</f>
        <v>0.42244046026224386</v>
      </c>
      <c r="E3746" s="2"/>
      <c r="G3746" s="23"/>
    </row>
    <row r="3747" spans="1:7" customFormat="1">
      <c r="A3747" s="4">
        <v>26385</v>
      </c>
      <c r="B3747">
        <v>4</v>
      </c>
      <c r="C3747">
        <f>IFERROR(((VLOOKUP(A3747,'Interest Rates-10yr'!$A$9:$C$15239,2,FALSE))-B3747),C3746)</f>
        <v>2.0999999999999996</v>
      </c>
      <c r="D3747" s="98">
        <f>AVERAGE(C$10:C3747)</f>
        <v>0.42288924558587621</v>
      </c>
      <c r="E3747" s="2"/>
      <c r="G3747" s="23"/>
    </row>
    <row r="3748" spans="1:7" customFormat="1">
      <c r="A3748" s="4">
        <v>26386</v>
      </c>
      <c r="B3748">
        <v>4.13</v>
      </c>
      <c r="C3748">
        <f>IFERROR(((VLOOKUP(A3748,'Interest Rates-10yr'!$A$9:$C$15239,2,FALSE))-B3748),C3747)</f>
        <v>1.9800000000000004</v>
      </c>
      <c r="D3748" s="98">
        <f>AVERAGE(C$10:C3748)</f>
        <v>0.42330569671035179</v>
      </c>
      <c r="E3748" s="2"/>
      <c r="G3748" s="23"/>
    </row>
    <row r="3749" spans="1:7" customFormat="1">
      <c r="A3749" s="4">
        <v>26387</v>
      </c>
      <c r="B3749">
        <v>4.5</v>
      </c>
      <c r="C3749">
        <f>IFERROR(((VLOOKUP(A3749,'Interest Rates-10yr'!$A$9:$C$15239,2,FALSE))-B3749),C3748)</f>
        <v>1.62</v>
      </c>
      <c r="D3749" s="98">
        <f>AVERAGE(C$10:C3749)</f>
        <v>0.42362566844919924</v>
      </c>
      <c r="E3749" s="2"/>
      <c r="G3749" s="23"/>
    </row>
    <row r="3750" spans="1:7" customFormat="1">
      <c r="A3750" s="4">
        <v>26388</v>
      </c>
      <c r="B3750">
        <v>4.25</v>
      </c>
      <c r="C3750">
        <f>IFERROR(((VLOOKUP(A3750,'Interest Rates-10yr'!$A$9:$C$15239,2,FALSE))-B3750),C3749)</f>
        <v>1.87</v>
      </c>
      <c r="D3750" s="98">
        <f>AVERAGE(C$10:C3750)</f>
        <v>0.42401229617749397</v>
      </c>
      <c r="E3750" s="2"/>
      <c r="G3750" s="23"/>
    </row>
    <row r="3751" spans="1:7" customFormat="1">
      <c r="A3751" s="4">
        <v>26389</v>
      </c>
      <c r="B3751">
        <v>4</v>
      </c>
      <c r="C3751">
        <f>IFERROR(((VLOOKUP(A3751,'Interest Rates-10yr'!$A$9:$C$15239,2,FALSE))-B3751),C3750)</f>
        <v>1.87</v>
      </c>
      <c r="D3751" s="98">
        <f>AVERAGE(C$10:C3751)</f>
        <v>0.42439871726349676</v>
      </c>
      <c r="E3751" s="2"/>
      <c r="G3751" s="23"/>
    </row>
    <row r="3752" spans="1:7" customFormat="1">
      <c r="A3752" s="4">
        <v>26390</v>
      </c>
      <c r="B3752">
        <v>4</v>
      </c>
      <c r="C3752">
        <f>IFERROR(((VLOOKUP(A3752,'Interest Rates-10yr'!$A$9:$C$15239,2,FALSE))-B3752),C3751)</f>
        <v>1.87</v>
      </c>
      <c r="D3752" s="98">
        <f>AVERAGE(C$10:C3752)</f>
        <v>0.42478493187283056</v>
      </c>
      <c r="E3752" s="2"/>
      <c r="G3752" s="23"/>
    </row>
    <row r="3753" spans="1:7" customFormat="1">
      <c r="A3753" s="4">
        <v>26391</v>
      </c>
      <c r="B3753">
        <v>4</v>
      </c>
      <c r="C3753">
        <f>IFERROR(((VLOOKUP(A3753,'Interest Rates-10yr'!$A$9:$C$15239,2,FALSE))-B3753),C3752)</f>
        <v>1.87</v>
      </c>
      <c r="D3753" s="98">
        <f>AVERAGE(C$10:C3753)</f>
        <v>0.42517094017094142</v>
      </c>
      <c r="E3753" s="2"/>
      <c r="G3753" s="23"/>
    </row>
    <row r="3754" spans="1:7" customFormat="1">
      <c r="A3754" s="4">
        <v>26392</v>
      </c>
      <c r="B3754">
        <v>4.25</v>
      </c>
      <c r="C3754">
        <f>IFERROR(((VLOOKUP(A3754,'Interest Rates-10yr'!$A$9:$C$15239,2,FALSE))-B3754),C3753)</f>
        <v>1.8899999999999997</v>
      </c>
      <c r="D3754" s="98">
        <f>AVERAGE(C$10:C3754)</f>
        <v>0.42556208277703733</v>
      </c>
      <c r="E3754" s="2"/>
      <c r="G3754" s="23"/>
    </row>
    <row r="3755" spans="1:7" customFormat="1">
      <c r="A3755" s="4">
        <v>26393</v>
      </c>
      <c r="B3755">
        <v>4.25</v>
      </c>
      <c r="C3755">
        <f>IFERROR(((VLOOKUP(A3755,'Interest Rates-10yr'!$A$9:$C$15239,2,FALSE))-B3755),C3754)</f>
        <v>1.9299999999999997</v>
      </c>
      <c r="D3755" s="98">
        <f>AVERAGE(C$10:C3755)</f>
        <v>0.42596369460758271</v>
      </c>
      <c r="E3755" s="2"/>
      <c r="G3755" s="23"/>
    </row>
    <row r="3756" spans="1:7" customFormat="1">
      <c r="A3756" s="4">
        <v>26394</v>
      </c>
      <c r="B3756">
        <v>4.38</v>
      </c>
      <c r="C3756">
        <f>IFERROR(((VLOOKUP(A3756,'Interest Rates-10yr'!$A$9:$C$15239,2,FALSE))-B3756),C3755)</f>
        <v>1.7999999999999998</v>
      </c>
      <c r="D3756" s="98">
        <f>AVERAGE(C$10:C3756)</f>
        <v>0.42633039765145581</v>
      </c>
      <c r="E3756" s="2"/>
      <c r="G3756" s="23"/>
    </row>
    <row r="3757" spans="1:7" customFormat="1">
      <c r="A3757" s="4">
        <v>26395</v>
      </c>
      <c r="B3757">
        <v>4.25</v>
      </c>
      <c r="C3757">
        <f>IFERROR(((VLOOKUP(A3757,'Interest Rates-10yr'!$A$9:$C$15239,2,FALSE))-B3757),C3756)</f>
        <v>1.9299999999999997</v>
      </c>
      <c r="D3757" s="98">
        <f>AVERAGE(C$10:C3757)</f>
        <v>0.42673159018143142</v>
      </c>
      <c r="E3757" s="2"/>
      <c r="G3757" s="23"/>
    </row>
    <row r="3758" spans="1:7" customFormat="1">
      <c r="A3758" s="4">
        <v>26396</v>
      </c>
      <c r="B3758">
        <v>4.3099999999999996</v>
      </c>
      <c r="C3758">
        <f>IFERROR(((VLOOKUP(A3758,'Interest Rates-10yr'!$A$9:$C$15239,2,FALSE))-B3758),C3757)</f>
        <v>1.87</v>
      </c>
      <c r="D3758" s="98">
        <f>AVERAGE(C$10:C3758)</f>
        <v>0.42711656441717921</v>
      </c>
      <c r="E3758" s="2"/>
      <c r="G3758" s="23"/>
    </row>
    <row r="3759" spans="1:7" customFormat="1">
      <c r="A3759" s="4">
        <v>26397</v>
      </c>
      <c r="B3759">
        <v>4.3099999999999996</v>
      </c>
      <c r="C3759">
        <f>IFERROR(((VLOOKUP(A3759,'Interest Rates-10yr'!$A$9:$C$15239,2,FALSE))-B3759),C3758)</f>
        <v>1.87</v>
      </c>
      <c r="D3759" s="98">
        <f>AVERAGE(C$10:C3759)</f>
        <v>0.42750133333333457</v>
      </c>
      <c r="E3759" s="2"/>
      <c r="G3759" s="23"/>
    </row>
    <row r="3760" spans="1:7" customFormat="1">
      <c r="A3760" s="4">
        <v>26398</v>
      </c>
      <c r="B3760">
        <v>4.3099999999999996</v>
      </c>
      <c r="C3760">
        <f>IFERROR(((VLOOKUP(A3760,'Interest Rates-10yr'!$A$9:$C$15239,2,FALSE))-B3760),C3759)</f>
        <v>1.87</v>
      </c>
      <c r="D3760" s="98">
        <f>AVERAGE(C$10:C3760)</f>
        <v>0.42788589709410946</v>
      </c>
      <c r="E3760" s="2"/>
      <c r="G3760" s="23"/>
    </row>
    <row r="3761" spans="1:7" customFormat="1">
      <c r="A3761" s="4">
        <v>26399</v>
      </c>
      <c r="B3761">
        <v>4.3099999999999996</v>
      </c>
      <c r="C3761">
        <f>IFERROR(((VLOOKUP(A3761,'Interest Rates-10yr'!$A$9:$C$15239,2,FALSE))-B3761),C3760)</f>
        <v>1.8600000000000003</v>
      </c>
      <c r="D3761" s="98">
        <f>AVERAGE(C$10:C3761)</f>
        <v>0.42826759061833808</v>
      </c>
      <c r="E3761" s="2"/>
      <c r="G3761" s="23"/>
    </row>
    <row r="3762" spans="1:7" customFormat="1">
      <c r="A3762" s="4">
        <v>26400</v>
      </c>
      <c r="B3762">
        <v>4.25</v>
      </c>
      <c r="C3762">
        <f>IFERROR(((VLOOKUP(A3762,'Interest Rates-10yr'!$A$9:$C$15239,2,FALSE))-B3762),C3761)</f>
        <v>1.9299999999999997</v>
      </c>
      <c r="D3762" s="98">
        <f>AVERAGE(C$10:C3762)</f>
        <v>0.42866773248068335</v>
      </c>
      <c r="E3762" s="2"/>
      <c r="G3762" s="23"/>
    </row>
    <row r="3763" spans="1:7" customFormat="1">
      <c r="A3763" s="4">
        <v>26401</v>
      </c>
      <c r="B3763">
        <v>3.5</v>
      </c>
      <c r="C3763">
        <f>IFERROR(((VLOOKUP(A3763,'Interest Rates-10yr'!$A$9:$C$15239,2,FALSE))-B3763),C3762)</f>
        <v>2.71</v>
      </c>
      <c r="D3763" s="98">
        <f>AVERAGE(C$10:C3763)</f>
        <v>0.42927543953116798</v>
      </c>
      <c r="E3763" s="2"/>
      <c r="G3763" s="23"/>
    </row>
    <row r="3764" spans="1:7" customFormat="1">
      <c r="A3764" s="4">
        <v>26402</v>
      </c>
      <c r="B3764">
        <v>4.13</v>
      </c>
      <c r="C3764">
        <f>IFERROR(((VLOOKUP(A3764,'Interest Rates-10yr'!$A$9:$C$15239,2,FALSE))-B3764),C3763)</f>
        <v>2.12</v>
      </c>
      <c r="D3764" s="98">
        <f>AVERAGE(C$10:C3764)</f>
        <v>0.42972569906791064</v>
      </c>
      <c r="E3764" s="2"/>
      <c r="G3764" s="23"/>
    </row>
    <row r="3765" spans="1:7" customFormat="1">
      <c r="A3765" s="4">
        <v>26403</v>
      </c>
      <c r="B3765">
        <v>4.25</v>
      </c>
      <c r="C3765">
        <f>IFERROR(((VLOOKUP(A3765,'Interest Rates-10yr'!$A$9:$C$15239,2,FALSE))-B3765),C3764)</f>
        <v>2</v>
      </c>
      <c r="D3765" s="98">
        <f>AVERAGE(C$10:C3765)</f>
        <v>0.43014376996805231</v>
      </c>
      <c r="E3765" s="2"/>
      <c r="G3765" s="23"/>
    </row>
    <row r="3766" spans="1:7" customFormat="1">
      <c r="A3766" s="4">
        <v>26404</v>
      </c>
      <c r="B3766">
        <v>4.25</v>
      </c>
      <c r="C3766">
        <f>IFERROR(((VLOOKUP(A3766,'Interest Rates-10yr'!$A$9:$C$15239,2,FALSE))-B3766),C3765)</f>
        <v>2</v>
      </c>
      <c r="D3766" s="98">
        <f>AVERAGE(C$10:C3766)</f>
        <v>0.43056161831248457</v>
      </c>
      <c r="E3766" s="2"/>
      <c r="G3766" s="23"/>
    </row>
    <row r="3767" spans="1:7" customFormat="1">
      <c r="A3767" s="4">
        <v>26405</v>
      </c>
      <c r="B3767">
        <v>4.25</v>
      </c>
      <c r="C3767">
        <f>IFERROR(((VLOOKUP(A3767,'Interest Rates-10yr'!$A$9:$C$15239,2,FALSE))-B3767),C3766)</f>
        <v>2</v>
      </c>
      <c r="D3767" s="98">
        <f>AVERAGE(C$10:C3767)</f>
        <v>0.43097924427887291</v>
      </c>
      <c r="E3767" s="2"/>
      <c r="G3767" s="23"/>
    </row>
    <row r="3768" spans="1:7" customFormat="1">
      <c r="A3768" s="4">
        <v>26406</v>
      </c>
      <c r="B3768">
        <v>4.0599999999999996</v>
      </c>
      <c r="C3768">
        <f>IFERROR(((VLOOKUP(A3768,'Interest Rates-10yr'!$A$9:$C$15239,2,FALSE))-B3768),C3767)</f>
        <v>2.1800000000000006</v>
      </c>
      <c r="D3768" s="98">
        <f>AVERAGE(C$10:C3768)</f>
        <v>0.43144453312051195</v>
      </c>
      <c r="E3768" s="2"/>
      <c r="G3768" s="23"/>
    </row>
    <row r="3769" spans="1:7" customFormat="1">
      <c r="A3769" s="4">
        <v>26407</v>
      </c>
      <c r="B3769">
        <v>3.88</v>
      </c>
      <c r="C3769">
        <f>IFERROR(((VLOOKUP(A3769,'Interest Rates-10yr'!$A$9:$C$15239,2,FALSE))-B3769),C3768)</f>
        <v>2.3600000000000003</v>
      </c>
      <c r="D3769" s="98">
        <f>AVERAGE(C$10:C3769)</f>
        <v>0.43195744680851184</v>
      </c>
      <c r="E3769" s="2"/>
      <c r="G3769" s="23"/>
    </row>
    <row r="3770" spans="1:7" customFormat="1">
      <c r="A3770" s="4">
        <v>26408</v>
      </c>
      <c r="B3770">
        <v>3.5</v>
      </c>
      <c r="C3770">
        <f>IFERROR(((VLOOKUP(A3770,'Interest Rates-10yr'!$A$9:$C$15239,2,FALSE))-B3770),C3769)</f>
        <v>2.7199999999999998</v>
      </c>
      <c r="D3770" s="98">
        <f>AVERAGE(C$10:C3770)</f>
        <v>0.43256580696623359</v>
      </c>
      <c r="E3770" s="2"/>
      <c r="G3770" s="23"/>
    </row>
    <row r="3771" spans="1:7" customFormat="1">
      <c r="A3771" s="4">
        <v>26409</v>
      </c>
      <c r="B3771">
        <v>4.13</v>
      </c>
      <c r="C3771">
        <f>IFERROR(((VLOOKUP(A3771,'Interest Rates-10yr'!$A$9:$C$15239,2,FALSE))-B3771),C3770)</f>
        <v>2.08</v>
      </c>
      <c r="D3771" s="98">
        <f>AVERAGE(C$10:C3771)</f>
        <v>0.43300372142477522</v>
      </c>
      <c r="E3771" s="2"/>
      <c r="G3771" s="23"/>
    </row>
    <row r="3772" spans="1:7" customFormat="1">
      <c r="A3772" s="4">
        <v>26410</v>
      </c>
      <c r="B3772">
        <v>4</v>
      </c>
      <c r="C3772">
        <f>IFERROR(((VLOOKUP(A3772,'Interest Rates-10yr'!$A$9:$C$15239,2,FALSE))-B3772),C3771)</f>
        <v>2.2000000000000002</v>
      </c>
      <c r="D3772" s="98">
        <f>AVERAGE(C$10:C3772)</f>
        <v>0.43347329258570405</v>
      </c>
      <c r="E3772" s="2"/>
      <c r="G3772" s="23"/>
    </row>
    <row r="3773" spans="1:7" customFormat="1">
      <c r="A3773" s="4">
        <v>26411</v>
      </c>
      <c r="B3773">
        <v>4</v>
      </c>
      <c r="C3773">
        <f>IFERROR(((VLOOKUP(A3773,'Interest Rates-10yr'!$A$9:$C$15239,2,FALSE))-B3773),C3772)</f>
        <v>2.2000000000000002</v>
      </c>
      <c r="D3773" s="98">
        <f>AVERAGE(C$10:C3773)</f>
        <v>0.43394261424017122</v>
      </c>
      <c r="E3773" s="2"/>
      <c r="G3773" s="23"/>
    </row>
    <row r="3774" spans="1:7" customFormat="1">
      <c r="A3774" s="4">
        <v>26412</v>
      </c>
      <c r="B3774">
        <v>4</v>
      </c>
      <c r="C3774">
        <f>IFERROR(((VLOOKUP(A3774,'Interest Rates-10yr'!$A$9:$C$15239,2,FALSE))-B3774),C3773)</f>
        <v>2.2000000000000002</v>
      </c>
      <c r="D3774" s="98">
        <f>AVERAGE(C$10:C3774)</f>
        <v>0.43441168658698659</v>
      </c>
      <c r="E3774" s="2"/>
      <c r="G3774" s="23"/>
    </row>
    <row r="3775" spans="1:7" customFormat="1">
      <c r="A3775" s="4">
        <v>26413</v>
      </c>
      <c r="B3775">
        <v>4</v>
      </c>
      <c r="C3775">
        <f>IFERROR(((VLOOKUP(A3775,'Interest Rates-10yr'!$A$9:$C$15239,2,FALSE))-B3775),C3774)</f>
        <v>2.21</v>
      </c>
      <c r="D3775" s="98">
        <f>AVERAGE(C$10:C3775)</f>
        <v>0.43488316516197678</v>
      </c>
      <c r="E3775" s="2"/>
      <c r="G3775" s="23"/>
    </row>
    <row r="3776" spans="1:7" customFormat="1">
      <c r="A3776" s="4">
        <v>26414</v>
      </c>
      <c r="B3776">
        <v>4.25</v>
      </c>
      <c r="C3776">
        <f>IFERROR(((VLOOKUP(A3776,'Interest Rates-10yr'!$A$9:$C$15239,2,FALSE))-B3776),C3775)</f>
        <v>1.96</v>
      </c>
      <c r="D3776" s="98">
        <f>AVERAGE(C$10:C3776)</f>
        <v>0.43528802760817747</v>
      </c>
      <c r="E3776" s="2"/>
      <c r="G3776" s="23"/>
    </row>
    <row r="3777" spans="1:7" customFormat="1">
      <c r="A3777" s="4">
        <v>26415</v>
      </c>
      <c r="B3777">
        <v>5</v>
      </c>
      <c r="C3777">
        <f>IFERROR(((VLOOKUP(A3777,'Interest Rates-10yr'!$A$9:$C$15239,2,FALSE))-B3777),C3776)</f>
        <v>1.1900000000000004</v>
      </c>
      <c r="D3777" s="98">
        <f>AVERAGE(C$10:C3777)</f>
        <v>0.43548832271762333</v>
      </c>
      <c r="E3777" s="2"/>
      <c r="G3777" s="23"/>
    </row>
    <row r="3778" spans="1:7" customFormat="1">
      <c r="A3778" s="4">
        <v>26416</v>
      </c>
      <c r="B3778">
        <v>4.38</v>
      </c>
      <c r="C3778">
        <f>IFERROR(((VLOOKUP(A3778,'Interest Rates-10yr'!$A$9:$C$15239,2,FALSE))-B3778),C3777)</f>
        <v>1.7300000000000004</v>
      </c>
      <c r="D3778" s="98">
        <f>AVERAGE(C$10:C3778)</f>
        <v>0.43583178561952896</v>
      </c>
      <c r="E3778" s="2"/>
      <c r="G3778" s="23"/>
    </row>
    <row r="3779" spans="1:7" customFormat="1">
      <c r="A3779" s="4">
        <v>26417</v>
      </c>
      <c r="B3779">
        <v>4.3099999999999996</v>
      </c>
      <c r="C3779">
        <f>IFERROR(((VLOOKUP(A3779,'Interest Rates-10yr'!$A$9:$C$15239,2,FALSE))-B3779),C3778)</f>
        <v>1.83</v>
      </c>
      <c r="D3779" s="98">
        <f>AVERAGE(C$10:C3779)</f>
        <v>0.43620159151193755</v>
      </c>
      <c r="E3779" s="2"/>
      <c r="G3779" s="23"/>
    </row>
    <row r="3780" spans="1:7" customFormat="1">
      <c r="A3780" s="4">
        <v>26418</v>
      </c>
      <c r="B3780">
        <v>4.3099999999999996</v>
      </c>
      <c r="C3780">
        <f>IFERROR(((VLOOKUP(A3780,'Interest Rates-10yr'!$A$9:$C$15239,2,FALSE))-B3780),C3779)</f>
        <v>1.83</v>
      </c>
      <c r="D3780" s="98">
        <f>AVERAGE(C$10:C3780)</f>
        <v>0.43657120127287313</v>
      </c>
      <c r="E3780" s="2"/>
      <c r="G3780" s="23"/>
    </row>
    <row r="3781" spans="1:7" customFormat="1">
      <c r="A3781" s="4">
        <v>26419</v>
      </c>
      <c r="B3781">
        <v>4.3099999999999996</v>
      </c>
      <c r="C3781">
        <f>IFERROR(((VLOOKUP(A3781,'Interest Rates-10yr'!$A$9:$C$15239,2,FALSE))-B3781),C3780)</f>
        <v>1.83</v>
      </c>
      <c r="D3781" s="98">
        <f>AVERAGE(C$10:C3781)</f>
        <v>0.43694061505832565</v>
      </c>
      <c r="E3781" s="2"/>
      <c r="G3781" s="23"/>
    </row>
    <row r="3782" spans="1:7" customFormat="1">
      <c r="A3782" s="4">
        <v>26420</v>
      </c>
      <c r="B3782">
        <v>4.25</v>
      </c>
      <c r="C3782">
        <f>IFERROR(((VLOOKUP(A3782,'Interest Rates-10yr'!$A$9:$C$15239,2,FALSE))-B3782),C3781)</f>
        <v>1.8899999999999997</v>
      </c>
      <c r="D3782" s="98">
        <f>AVERAGE(C$10:C3782)</f>
        <v>0.437325735489002</v>
      </c>
      <c r="E3782" s="2"/>
      <c r="G3782" s="23"/>
    </row>
    <row r="3783" spans="1:7" customFormat="1">
      <c r="A3783" s="4">
        <v>26421</v>
      </c>
      <c r="B3783">
        <v>4.1900000000000004</v>
      </c>
      <c r="C3783">
        <f>IFERROR(((VLOOKUP(A3783,'Interest Rates-10yr'!$A$9:$C$15239,2,FALSE))-B3783),C3782)</f>
        <v>1.9699999999999998</v>
      </c>
      <c r="D3783" s="98">
        <f>AVERAGE(C$10:C3783)</f>
        <v>0.43773184949655658</v>
      </c>
      <c r="E3783" s="2"/>
      <c r="G3783" s="23"/>
    </row>
    <row r="3784" spans="1:7" customFormat="1">
      <c r="A3784" s="4">
        <v>26422</v>
      </c>
      <c r="B3784">
        <v>4</v>
      </c>
      <c r="C3784">
        <f>IFERROR(((VLOOKUP(A3784,'Interest Rates-10yr'!$A$9:$C$15239,2,FALSE))-B3784),C3783)</f>
        <v>2.17</v>
      </c>
      <c r="D3784" s="98">
        <f>AVERAGE(C$10:C3784)</f>
        <v>0.43819072847682239</v>
      </c>
      <c r="E3784" s="2"/>
      <c r="G3784" s="23"/>
    </row>
    <row r="3785" spans="1:7" customFormat="1">
      <c r="A3785" s="4">
        <v>26423</v>
      </c>
      <c r="B3785">
        <v>4.25</v>
      </c>
      <c r="C3785">
        <f>IFERROR(((VLOOKUP(A3785,'Interest Rates-10yr'!$A$9:$C$15239,2,FALSE))-B3785),C3784)</f>
        <v>1.92</v>
      </c>
      <c r="D3785" s="98">
        <f>AVERAGE(C$10:C3785)</f>
        <v>0.43858315677966225</v>
      </c>
      <c r="E3785" s="2"/>
      <c r="G3785" s="23"/>
    </row>
    <row r="3786" spans="1:7" customFormat="1">
      <c r="A3786" s="4">
        <v>26424</v>
      </c>
      <c r="B3786">
        <v>4.25</v>
      </c>
      <c r="C3786">
        <f>IFERROR(((VLOOKUP(A3786,'Interest Rates-10yr'!$A$9:$C$15239,2,FALSE))-B3786),C3785)</f>
        <v>1.92</v>
      </c>
      <c r="D3786" s="98">
        <f>AVERAGE(C$10:C3786)</f>
        <v>0.43897537728355962</v>
      </c>
      <c r="E3786" s="2"/>
      <c r="G3786" s="23"/>
    </row>
    <row r="3787" spans="1:7" customFormat="1">
      <c r="A3787" s="4">
        <v>26425</v>
      </c>
      <c r="B3787">
        <v>4.25</v>
      </c>
      <c r="C3787">
        <f>IFERROR(((VLOOKUP(A3787,'Interest Rates-10yr'!$A$9:$C$15239,2,FALSE))-B3787),C3786)</f>
        <v>1.92</v>
      </c>
      <c r="D3787" s="98">
        <f>AVERAGE(C$10:C3787)</f>
        <v>0.43936739015352166</v>
      </c>
      <c r="E3787" s="2"/>
      <c r="G3787" s="23"/>
    </row>
    <row r="3788" spans="1:7" customFormat="1">
      <c r="A3788" s="4">
        <v>26426</v>
      </c>
      <c r="B3788">
        <v>4.25</v>
      </c>
      <c r="C3788">
        <f>IFERROR(((VLOOKUP(A3788,'Interest Rates-10yr'!$A$9:$C$15239,2,FALSE))-B3788),C3787)</f>
        <v>1.92</v>
      </c>
      <c r="D3788" s="98">
        <f>AVERAGE(C$10:C3788)</f>
        <v>0.43975919555438076</v>
      </c>
      <c r="E3788" s="2"/>
      <c r="G3788" s="23"/>
    </row>
    <row r="3789" spans="1:7" customFormat="1">
      <c r="A3789" s="4">
        <v>26427</v>
      </c>
      <c r="B3789">
        <v>4.13</v>
      </c>
      <c r="C3789">
        <f>IFERROR(((VLOOKUP(A3789,'Interest Rates-10yr'!$A$9:$C$15239,2,FALSE))-B3789),C3788)</f>
        <v>2.04</v>
      </c>
      <c r="D3789" s="98">
        <f>AVERAGE(C$10:C3789)</f>
        <v>0.44018253968254095</v>
      </c>
      <c r="E3789" s="2"/>
      <c r="G3789" s="23"/>
    </row>
    <row r="3790" spans="1:7" customFormat="1">
      <c r="A3790" s="4">
        <v>26428</v>
      </c>
      <c r="B3790">
        <v>4</v>
      </c>
      <c r="C3790">
        <f>IFERROR(((VLOOKUP(A3790,'Interest Rates-10yr'!$A$9:$C$15239,2,FALSE))-B3790),C3789)</f>
        <v>2.2000000000000002</v>
      </c>
      <c r="D3790" s="98">
        <f>AVERAGE(C$10:C3790)</f>
        <v>0.44064797672573525</v>
      </c>
      <c r="E3790" s="2"/>
      <c r="G3790" s="23"/>
    </row>
    <row r="3791" spans="1:7" customFormat="1">
      <c r="A3791" s="4">
        <v>26429</v>
      </c>
      <c r="B3791">
        <v>4.25</v>
      </c>
      <c r="C3791">
        <f>IFERROR(((VLOOKUP(A3791,'Interest Rates-10yr'!$A$9:$C$15239,2,FALSE))-B3791),C3790)</f>
        <v>1.9400000000000004</v>
      </c>
      <c r="D3791" s="98">
        <f>AVERAGE(C$10:C3791)</f>
        <v>0.4410444209413022</v>
      </c>
      <c r="E3791" s="2"/>
      <c r="G3791" s="23"/>
    </row>
    <row r="3792" spans="1:7" customFormat="1">
      <c r="A3792" s="4">
        <v>26430</v>
      </c>
      <c r="B3792">
        <v>4.25</v>
      </c>
      <c r="C3792">
        <f>IFERROR(((VLOOKUP(A3792,'Interest Rates-10yr'!$A$9:$C$15239,2,FALSE))-B3792),C3791)</f>
        <v>1.9400000000000004</v>
      </c>
      <c r="D3792" s="98">
        <f>AVERAGE(C$10:C3792)</f>
        <v>0.44144065556436823</v>
      </c>
      <c r="E3792" s="2"/>
      <c r="G3792" s="23"/>
    </row>
    <row r="3793" spans="1:7" customFormat="1">
      <c r="A3793" s="4">
        <v>26431</v>
      </c>
      <c r="B3793">
        <v>4.3099999999999996</v>
      </c>
      <c r="C3793">
        <f>IFERROR(((VLOOKUP(A3793,'Interest Rates-10yr'!$A$9:$C$15239,2,FALSE))-B3793),C3792)</f>
        <v>1.8500000000000005</v>
      </c>
      <c r="D3793" s="98">
        <f>AVERAGE(C$10:C3793)</f>
        <v>0.44181289640592097</v>
      </c>
      <c r="E3793" s="2"/>
      <c r="G3793" s="23"/>
    </row>
    <row r="3794" spans="1:7" customFormat="1">
      <c r="A3794" s="4">
        <v>26432</v>
      </c>
      <c r="B3794">
        <v>4.3099999999999996</v>
      </c>
      <c r="C3794">
        <f>IFERROR(((VLOOKUP(A3794,'Interest Rates-10yr'!$A$9:$C$15239,2,FALSE))-B3794),C3793)</f>
        <v>1.8500000000000005</v>
      </c>
      <c r="D3794" s="98">
        <f>AVERAGE(C$10:C3794)</f>
        <v>0.44218494055482294</v>
      </c>
      <c r="E3794" s="2"/>
      <c r="G3794" s="23"/>
    </row>
    <row r="3795" spans="1:7" customFormat="1">
      <c r="A3795" s="4">
        <v>26433</v>
      </c>
      <c r="B3795">
        <v>4.3099999999999996</v>
      </c>
      <c r="C3795">
        <f>IFERROR(((VLOOKUP(A3795,'Interest Rates-10yr'!$A$9:$C$15239,2,FALSE))-B3795),C3794)</f>
        <v>1.8500000000000005</v>
      </c>
      <c r="D3795" s="98">
        <f>AVERAGE(C$10:C3795)</f>
        <v>0.44255678816693206</v>
      </c>
      <c r="E3795" s="2"/>
      <c r="G3795" s="23"/>
    </row>
    <row r="3796" spans="1:7" customFormat="1">
      <c r="A3796" s="4">
        <v>26434</v>
      </c>
      <c r="B3796">
        <v>4.25</v>
      </c>
      <c r="C3796">
        <f>IFERROR(((VLOOKUP(A3796,'Interest Rates-10yr'!$A$9:$C$15239,2,FALSE))-B3796),C3795)</f>
        <v>1.9100000000000001</v>
      </c>
      <c r="D3796" s="98">
        <f>AVERAGE(C$10:C3796)</f>
        <v>0.44294428307367439</v>
      </c>
      <c r="E3796" s="2"/>
      <c r="G3796" s="23"/>
    </row>
    <row r="3797" spans="1:7" customFormat="1">
      <c r="A3797" s="4">
        <v>26435</v>
      </c>
      <c r="B3797">
        <v>4.3099999999999996</v>
      </c>
      <c r="C3797">
        <f>IFERROR(((VLOOKUP(A3797,'Interest Rates-10yr'!$A$9:$C$15239,2,FALSE))-B3797),C3796)</f>
        <v>1.8500000000000005</v>
      </c>
      <c r="D3797" s="98">
        <f>AVERAGE(C$10:C3797)</f>
        <v>0.44331573389651657</v>
      </c>
      <c r="E3797" s="2"/>
      <c r="G3797" s="23"/>
    </row>
    <row r="3798" spans="1:7" customFormat="1">
      <c r="A3798" s="4">
        <v>26436</v>
      </c>
      <c r="B3798">
        <v>4.5</v>
      </c>
      <c r="C3798">
        <f>IFERROR(((VLOOKUP(A3798,'Interest Rates-10yr'!$A$9:$C$15239,2,FALSE))-B3798),C3797)</f>
        <v>1.6500000000000004</v>
      </c>
      <c r="D3798" s="98">
        <f>AVERAGE(C$10:C3798)</f>
        <v>0.44363420427553574</v>
      </c>
      <c r="E3798" s="2"/>
      <c r="G3798" s="23"/>
    </row>
    <row r="3799" spans="1:7" customFormat="1">
      <c r="A3799" s="4">
        <v>26437</v>
      </c>
      <c r="B3799">
        <v>4.3099999999999996</v>
      </c>
      <c r="C3799">
        <f>IFERROR(((VLOOKUP(A3799,'Interest Rates-10yr'!$A$9:$C$15239,2,FALSE))-B3799),C3798)</f>
        <v>1.8200000000000003</v>
      </c>
      <c r="D3799" s="98">
        <f>AVERAGE(C$10:C3799)</f>
        <v>0.44399736147757379</v>
      </c>
      <c r="E3799" s="2"/>
      <c r="G3799" s="23"/>
    </row>
    <row r="3800" spans="1:7" customFormat="1">
      <c r="A3800" s="4">
        <v>26438</v>
      </c>
      <c r="B3800">
        <v>4.25</v>
      </c>
      <c r="C3800">
        <f>IFERROR(((VLOOKUP(A3800,'Interest Rates-10yr'!$A$9:$C$15239,2,FALSE))-B3800),C3799)</f>
        <v>1.8499999999999996</v>
      </c>
      <c r="D3800" s="98">
        <f>AVERAGE(C$10:C3800)</f>
        <v>0.44436824056977176</v>
      </c>
      <c r="E3800" s="2"/>
      <c r="G3800" s="23"/>
    </row>
    <row r="3801" spans="1:7" customFormat="1">
      <c r="A3801" s="4">
        <v>26439</v>
      </c>
      <c r="B3801">
        <v>4.25</v>
      </c>
      <c r="C3801">
        <f>IFERROR(((VLOOKUP(A3801,'Interest Rates-10yr'!$A$9:$C$15239,2,FALSE))-B3801),C3800)</f>
        <v>1.8499999999999996</v>
      </c>
      <c r="D3801" s="98">
        <f>AVERAGE(C$10:C3801)</f>
        <v>0.44473892405063414</v>
      </c>
      <c r="E3801" s="2"/>
      <c r="G3801" s="23"/>
    </row>
    <row r="3802" spans="1:7" customFormat="1">
      <c r="A3802" s="4">
        <v>26440</v>
      </c>
      <c r="B3802">
        <v>4.25</v>
      </c>
      <c r="C3802">
        <f>IFERROR(((VLOOKUP(A3802,'Interest Rates-10yr'!$A$9:$C$15239,2,FALSE))-B3802),C3801)</f>
        <v>1.8499999999999996</v>
      </c>
      <c r="D3802" s="98">
        <f>AVERAGE(C$10:C3802)</f>
        <v>0.44510941207487598</v>
      </c>
      <c r="E3802" s="2"/>
      <c r="G3802" s="23"/>
    </row>
    <row r="3803" spans="1:7" customFormat="1">
      <c r="A3803" s="4">
        <v>26441</v>
      </c>
      <c r="B3803">
        <v>4.25</v>
      </c>
      <c r="C3803">
        <f>IFERROR(((VLOOKUP(A3803,'Interest Rates-10yr'!$A$9:$C$15239,2,FALSE))-B3803),C3802)</f>
        <v>1.8200000000000003</v>
      </c>
      <c r="D3803" s="98">
        <f>AVERAGE(C$10:C3803)</f>
        <v>0.44547179757511979</v>
      </c>
      <c r="E3803" s="2"/>
      <c r="G3803" s="23"/>
    </row>
    <row r="3804" spans="1:7" customFormat="1">
      <c r="A3804" s="4">
        <v>26442</v>
      </c>
      <c r="B3804">
        <v>4.25</v>
      </c>
      <c r="C3804">
        <f>IFERROR(((VLOOKUP(A3804,'Interest Rates-10yr'!$A$9:$C$15239,2,FALSE))-B3804),C3803)</f>
        <v>1.7999999999999998</v>
      </c>
      <c r="D3804" s="98">
        <f>AVERAGE(C$10:C3804)</f>
        <v>0.44582872200263618</v>
      </c>
      <c r="E3804" s="2"/>
      <c r="G3804" s="23"/>
    </row>
    <row r="3805" spans="1:7" customFormat="1">
      <c r="A3805" s="4">
        <v>26443</v>
      </c>
      <c r="B3805">
        <v>4.13</v>
      </c>
      <c r="C3805">
        <f>IFERROR(((VLOOKUP(A3805,'Interest Rates-10yr'!$A$9:$C$15239,2,FALSE))-B3805),C3804)</f>
        <v>1.9299999999999997</v>
      </c>
      <c r="D3805" s="98">
        <f>AVERAGE(C$10:C3805)</f>
        <v>0.44621970495258284</v>
      </c>
      <c r="E3805" s="2"/>
      <c r="G3805" s="23"/>
    </row>
    <row r="3806" spans="1:7" customFormat="1">
      <c r="A3806" s="4">
        <v>26444</v>
      </c>
      <c r="B3806">
        <v>4.3099999999999996</v>
      </c>
      <c r="C3806">
        <f>IFERROR(((VLOOKUP(A3806,'Interest Rates-10yr'!$A$9:$C$15239,2,FALSE))-B3806),C3805)</f>
        <v>1.7300000000000004</v>
      </c>
      <c r="D3806" s="98">
        <f>AVERAGE(C$10:C3806)</f>
        <v>0.44655780879641943</v>
      </c>
      <c r="E3806" s="2"/>
      <c r="G3806" s="23"/>
    </row>
    <row r="3807" spans="1:7" customFormat="1">
      <c r="A3807" s="4">
        <v>26445</v>
      </c>
      <c r="B3807">
        <v>4.3099999999999996</v>
      </c>
      <c r="C3807">
        <f>IFERROR(((VLOOKUP(A3807,'Interest Rates-10yr'!$A$9:$C$15239,2,FALSE))-B3807),C3806)</f>
        <v>1.7300000000000004</v>
      </c>
      <c r="D3807" s="98">
        <f>AVERAGE(C$10:C3807)</f>
        <v>0.44689573459715759</v>
      </c>
      <c r="E3807" s="2"/>
      <c r="G3807" s="23"/>
    </row>
    <row r="3808" spans="1:7" customFormat="1">
      <c r="A3808" s="4">
        <v>26446</v>
      </c>
      <c r="B3808">
        <v>4.3099999999999996</v>
      </c>
      <c r="C3808">
        <f>IFERROR(((VLOOKUP(A3808,'Interest Rates-10yr'!$A$9:$C$15239,2,FALSE))-B3808),C3807)</f>
        <v>1.7300000000000004</v>
      </c>
      <c r="D3808" s="98">
        <f>AVERAGE(C$10:C3808)</f>
        <v>0.44723348249539469</v>
      </c>
      <c r="E3808" s="2"/>
      <c r="G3808" s="23"/>
    </row>
    <row r="3809" spans="1:7" customFormat="1">
      <c r="A3809" s="4">
        <v>26447</v>
      </c>
      <c r="B3809">
        <v>4.3099999999999996</v>
      </c>
      <c r="C3809">
        <f>IFERROR(((VLOOKUP(A3809,'Interest Rates-10yr'!$A$9:$C$15239,2,FALSE))-B3809),C3808)</f>
        <v>1.7300000000000004</v>
      </c>
      <c r="D3809" s="98">
        <f>AVERAGE(C$10:C3809)</f>
        <v>0.44757105263158015</v>
      </c>
      <c r="E3809" s="2"/>
      <c r="G3809" s="23"/>
    </row>
    <row r="3810" spans="1:7" customFormat="1">
      <c r="A3810" s="4">
        <v>26448</v>
      </c>
      <c r="B3810">
        <v>4.3099999999999996</v>
      </c>
      <c r="C3810">
        <f>IFERROR(((VLOOKUP(A3810,'Interest Rates-10yr'!$A$9:$C$15239,2,FALSE))-B3810),C3809)</f>
        <v>1.7300000000000004</v>
      </c>
      <c r="D3810" s="98">
        <f>AVERAGE(C$10:C3810)</f>
        <v>0.44790844514601541</v>
      </c>
      <c r="E3810" s="2"/>
      <c r="G3810" s="23"/>
    </row>
    <row r="3811" spans="1:7" customFormat="1">
      <c r="A3811" s="4">
        <v>26449</v>
      </c>
      <c r="B3811">
        <v>4.3099999999999996</v>
      </c>
      <c r="C3811">
        <f>IFERROR(((VLOOKUP(A3811,'Interest Rates-10yr'!$A$9:$C$15239,2,FALSE))-B3811),C3810)</f>
        <v>1.7400000000000002</v>
      </c>
      <c r="D3811" s="98">
        <f>AVERAGE(C$10:C3811)</f>
        <v>0.44824829037348884</v>
      </c>
      <c r="E3811" s="2"/>
      <c r="G3811" s="23"/>
    </row>
    <row r="3812" spans="1:7" customFormat="1">
      <c r="A3812" s="4">
        <v>26450</v>
      </c>
      <c r="B3812">
        <v>4.75</v>
      </c>
      <c r="C3812">
        <f>IFERROR(((VLOOKUP(A3812,'Interest Rates-10yr'!$A$9:$C$15239,2,FALSE))-B3812),C3811)</f>
        <v>1.2999999999999998</v>
      </c>
      <c r="D3812" s="98">
        <f>AVERAGE(C$10:C3812)</f>
        <v>0.44847225874309876</v>
      </c>
      <c r="E3812" s="2"/>
      <c r="G3812" s="23"/>
    </row>
    <row r="3813" spans="1:7" customFormat="1">
      <c r="A3813" s="4">
        <v>26451</v>
      </c>
      <c r="B3813">
        <v>4.4400000000000004</v>
      </c>
      <c r="C3813">
        <f>IFERROR(((VLOOKUP(A3813,'Interest Rates-10yr'!$A$9:$C$15239,2,FALSE))-B3813),C3812)</f>
        <v>1.63</v>
      </c>
      <c r="D3813" s="98">
        <f>AVERAGE(C$10:C3813)</f>
        <v>0.44878286014721469</v>
      </c>
      <c r="E3813" s="2"/>
      <c r="G3813" s="23"/>
    </row>
    <row r="3814" spans="1:7" customFormat="1">
      <c r="A3814" s="4">
        <v>26452</v>
      </c>
      <c r="B3814">
        <v>4.5</v>
      </c>
      <c r="C3814">
        <f>IFERROR(((VLOOKUP(A3814,'Interest Rates-10yr'!$A$9:$C$15239,2,FALSE))-B3814),C3813)</f>
        <v>1.5899999999999999</v>
      </c>
      <c r="D3814" s="98">
        <f>AVERAGE(C$10:C3814)</f>
        <v>0.44908278580814837</v>
      </c>
      <c r="E3814" s="2"/>
      <c r="G3814" s="23"/>
    </row>
    <row r="3815" spans="1:7" customFormat="1">
      <c r="A3815" s="4">
        <v>26453</v>
      </c>
      <c r="B3815">
        <v>4.5</v>
      </c>
      <c r="C3815">
        <f>IFERROR(((VLOOKUP(A3815,'Interest Rates-10yr'!$A$9:$C$15239,2,FALSE))-B3815),C3814)</f>
        <v>1.5899999999999999</v>
      </c>
      <c r="D3815" s="98">
        <f>AVERAGE(C$10:C3815)</f>
        <v>0.44938255386232384</v>
      </c>
      <c r="E3815" s="2"/>
      <c r="G3815" s="23"/>
    </row>
    <row r="3816" spans="1:7" customFormat="1">
      <c r="A3816" s="4">
        <v>26454</v>
      </c>
      <c r="B3816">
        <v>4.5</v>
      </c>
      <c r="C3816">
        <f>IFERROR(((VLOOKUP(A3816,'Interest Rates-10yr'!$A$9:$C$15239,2,FALSE))-B3816),C3815)</f>
        <v>1.5899999999999999</v>
      </c>
      <c r="D3816" s="98">
        <f>AVERAGE(C$10:C3816)</f>
        <v>0.44968216443393866</v>
      </c>
      <c r="E3816" s="2"/>
      <c r="G3816" s="23"/>
    </row>
    <row r="3817" spans="1:7" customFormat="1">
      <c r="A3817" s="4">
        <v>26455</v>
      </c>
      <c r="B3817">
        <v>4.4400000000000004</v>
      </c>
      <c r="C3817">
        <f>IFERROR(((VLOOKUP(A3817,'Interest Rates-10yr'!$A$9:$C$15239,2,FALSE))-B3817),C3816)</f>
        <v>1.6599999999999993</v>
      </c>
      <c r="D3817" s="98">
        <f>AVERAGE(C$10:C3817)</f>
        <v>0.45000000000000118</v>
      </c>
      <c r="E3817" s="2"/>
      <c r="G3817" s="23"/>
    </row>
    <row r="3818" spans="1:7" customFormat="1">
      <c r="A3818" s="4">
        <v>26456</v>
      </c>
      <c r="B3818">
        <v>4.5</v>
      </c>
      <c r="C3818">
        <f>IFERROR(((VLOOKUP(A3818,'Interest Rates-10yr'!$A$9:$C$15239,2,FALSE))-B3818),C3817)</f>
        <v>1.63</v>
      </c>
      <c r="D3818" s="98">
        <f>AVERAGE(C$10:C3818)</f>
        <v>0.45030979259648324</v>
      </c>
      <c r="E3818" s="2"/>
      <c r="G3818" s="23"/>
    </row>
    <row r="3819" spans="1:7" customFormat="1">
      <c r="A3819" s="4">
        <v>26457</v>
      </c>
      <c r="B3819">
        <v>4.5</v>
      </c>
      <c r="C3819">
        <f>IFERROR(((VLOOKUP(A3819,'Interest Rates-10yr'!$A$9:$C$15239,2,FALSE))-B3819),C3818)</f>
        <v>1.62</v>
      </c>
      <c r="D3819" s="98">
        <f>AVERAGE(C$10:C3819)</f>
        <v>0.45061679790026365</v>
      </c>
      <c r="E3819" s="2"/>
      <c r="G3819" s="23"/>
    </row>
    <row r="3820" spans="1:7" customFormat="1">
      <c r="A3820" s="4">
        <v>26458</v>
      </c>
      <c r="B3820">
        <v>4.5</v>
      </c>
      <c r="C3820">
        <f>IFERROR(((VLOOKUP(A3820,'Interest Rates-10yr'!$A$9:$C$15239,2,FALSE))-B3820),C3819)</f>
        <v>1.62</v>
      </c>
      <c r="D3820" s="98">
        <f>AVERAGE(C$10:C3820)</f>
        <v>0.45092364208869179</v>
      </c>
      <c r="E3820" s="2"/>
      <c r="G3820" s="23"/>
    </row>
    <row r="3821" spans="1:7" customFormat="1">
      <c r="A3821" s="4">
        <v>26459</v>
      </c>
      <c r="B3821">
        <v>4.5</v>
      </c>
      <c r="C3821">
        <f>IFERROR(((VLOOKUP(A3821,'Interest Rates-10yr'!$A$9:$C$15239,2,FALSE))-B3821),C3820)</f>
        <v>1.6100000000000003</v>
      </c>
      <c r="D3821" s="98">
        <f>AVERAGE(C$10:C3821)</f>
        <v>0.45122770199370521</v>
      </c>
      <c r="E3821" s="2"/>
      <c r="G3821" s="23"/>
    </row>
    <row r="3822" spans="1:7" customFormat="1">
      <c r="A3822" s="4">
        <v>26460</v>
      </c>
      <c r="B3822">
        <v>4.5</v>
      </c>
      <c r="C3822">
        <f>IFERROR(((VLOOKUP(A3822,'Interest Rates-10yr'!$A$9:$C$15239,2,FALSE))-B3822),C3821)</f>
        <v>1.6100000000000003</v>
      </c>
      <c r="D3822" s="98">
        <f>AVERAGE(C$10:C3822)</f>
        <v>0.45153160241279938</v>
      </c>
      <c r="E3822" s="2"/>
      <c r="G3822" s="23"/>
    </row>
    <row r="3823" spans="1:7" customFormat="1">
      <c r="A3823" s="4">
        <v>26461</v>
      </c>
      <c r="B3823">
        <v>4.5</v>
      </c>
      <c r="C3823">
        <f>IFERROR(((VLOOKUP(A3823,'Interest Rates-10yr'!$A$9:$C$15239,2,FALSE))-B3823),C3822)</f>
        <v>1.6100000000000003</v>
      </c>
      <c r="D3823" s="98">
        <f>AVERAGE(C$10:C3823)</f>
        <v>0.45183534347142212</v>
      </c>
      <c r="E3823" s="2"/>
      <c r="G3823" s="23"/>
    </row>
    <row r="3824" spans="1:7" customFormat="1">
      <c r="A3824" s="4">
        <v>26462</v>
      </c>
      <c r="B3824">
        <v>4.4400000000000004</v>
      </c>
      <c r="C3824">
        <f>IFERROR(((VLOOKUP(A3824,'Interest Rates-10yr'!$A$9:$C$15239,2,FALSE))-B3824),C3823)</f>
        <v>1.6599999999999993</v>
      </c>
      <c r="D3824" s="98">
        <f>AVERAGE(C$10:C3824)</f>
        <v>0.45215203145478483</v>
      </c>
      <c r="E3824" s="2"/>
      <c r="G3824" s="23"/>
    </row>
    <row r="3825" spans="1:7" customFormat="1">
      <c r="A3825" s="4">
        <v>26463</v>
      </c>
      <c r="B3825">
        <v>4.38</v>
      </c>
      <c r="C3825">
        <f>IFERROR(((VLOOKUP(A3825,'Interest Rates-10yr'!$A$9:$C$15239,2,FALSE))-B3825),C3824)</f>
        <v>1.7199999999999998</v>
      </c>
      <c r="D3825" s="98">
        <f>AVERAGE(C$10:C3825)</f>
        <v>0.45248427672956082</v>
      </c>
      <c r="E3825" s="2"/>
      <c r="G3825" s="23"/>
    </row>
    <row r="3826" spans="1:7" customFormat="1">
      <c r="A3826" s="4">
        <v>26464</v>
      </c>
      <c r="B3826">
        <v>4.38</v>
      </c>
      <c r="C3826">
        <f>IFERROR(((VLOOKUP(A3826,'Interest Rates-10yr'!$A$9:$C$15239,2,FALSE))-B3826),C3825)</f>
        <v>1.7199999999999998</v>
      </c>
      <c r="D3826" s="98">
        <f>AVERAGE(C$10:C3826)</f>
        <v>0.45281634791721359</v>
      </c>
      <c r="E3826" s="2"/>
      <c r="G3826" s="23"/>
    </row>
    <row r="3827" spans="1:7" customFormat="1">
      <c r="A3827" s="4">
        <v>26465</v>
      </c>
      <c r="B3827">
        <v>4.4400000000000004</v>
      </c>
      <c r="C3827">
        <f>IFERROR(((VLOOKUP(A3827,'Interest Rates-10yr'!$A$9:$C$15239,2,FALSE))-B3827),C3826)</f>
        <v>1.6599999999999993</v>
      </c>
      <c r="D3827" s="98">
        <f>AVERAGE(C$10:C3827)</f>
        <v>0.45313253012048305</v>
      </c>
      <c r="E3827" s="2"/>
      <c r="G3827" s="23"/>
    </row>
    <row r="3828" spans="1:7" customFormat="1">
      <c r="A3828" s="4">
        <v>26466</v>
      </c>
      <c r="B3828">
        <v>4.38</v>
      </c>
      <c r="C3828">
        <f>IFERROR(((VLOOKUP(A3828,'Interest Rates-10yr'!$A$9:$C$15239,2,FALSE))-B3828),C3827)</f>
        <v>1.7199999999999998</v>
      </c>
      <c r="D3828" s="98">
        <f>AVERAGE(C$10:C3828)</f>
        <v>0.45346425765907417</v>
      </c>
      <c r="E3828" s="2"/>
      <c r="G3828" s="23"/>
    </row>
    <row r="3829" spans="1:7" customFormat="1">
      <c r="A3829" s="4">
        <v>26467</v>
      </c>
      <c r="B3829">
        <v>4.38</v>
      </c>
      <c r="C3829">
        <f>IFERROR(((VLOOKUP(A3829,'Interest Rates-10yr'!$A$9:$C$15239,2,FALSE))-B3829),C3828)</f>
        <v>1.7199999999999998</v>
      </c>
      <c r="D3829" s="98">
        <f>AVERAGE(C$10:C3829)</f>
        <v>0.45379581151832576</v>
      </c>
      <c r="E3829" s="2"/>
      <c r="G3829" s="23"/>
    </row>
    <row r="3830" spans="1:7" customFormat="1">
      <c r="A3830" s="4">
        <v>26468</v>
      </c>
      <c r="B3830">
        <v>4.38</v>
      </c>
      <c r="C3830">
        <f>IFERROR(((VLOOKUP(A3830,'Interest Rates-10yr'!$A$9:$C$15239,2,FALSE))-B3830),C3829)</f>
        <v>1.7199999999999998</v>
      </c>
      <c r="D3830" s="98">
        <f>AVERAGE(C$10:C3830)</f>
        <v>0.45412719183459943</v>
      </c>
      <c r="E3830" s="2"/>
      <c r="G3830" s="23"/>
    </row>
    <row r="3831" spans="1:7" customFormat="1">
      <c r="A3831" s="4">
        <v>26469</v>
      </c>
      <c r="B3831">
        <v>4.4400000000000004</v>
      </c>
      <c r="C3831">
        <f>IFERROR(((VLOOKUP(A3831,'Interest Rates-10yr'!$A$9:$C$15239,2,FALSE))-B3831),C3830)</f>
        <v>1.6399999999999997</v>
      </c>
      <c r="D3831" s="98">
        <f>AVERAGE(C$10:C3831)</f>
        <v>0.45443746729461132</v>
      </c>
      <c r="E3831" s="2"/>
      <c r="G3831" s="23"/>
    </row>
    <row r="3832" spans="1:7" customFormat="1">
      <c r="A3832" s="4">
        <v>26470</v>
      </c>
      <c r="B3832">
        <v>4.38</v>
      </c>
      <c r="C3832">
        <f>IFERROR(((VLOOKUP(A3832,'Interest Rates-10yr'!$A$9:$C$15239,2,FALSE))-B3832),C3831)</f>
        <v>1.7000000000000002</v>
      </c>
      <c r="D3832" s="98">
        <f>AVERAGE(C$10:C3832)</f>
        <v>0.45476327491498941</v>
      </c>
      <c r="E3832" s="2"/>
      <c r="G3832" s="23"/>
    </row>
    <row r="3833" spans="1:7" customFormat="1">
      <c r="A3833" s="4">
        <v>26471</v>
      </c>
      <c r="B3833">
        <v>4.38</v>
      </c>
      <c r="C3833">
        <f>IFERROR(((VLOOKUP(A3833,'Interest Rates-10yr'!$A$9:$C$15239,2,FALSE))-B3833),C3832)</f>
        <v>1.71</v>
      </c>
      <c r="D3833" s="98">
        <f>AVERAGE(C$10:C3833)</f>
        <v>0.45509152719665391</v>
      </c>
      <c r="E3833" s="2"/>
      <c r="G3833" s="23"/>
    </row>
    <row r="3834" spans="1:7" customFormat="1">
      <c r="A3834" s="4">
        <v>26472</v>
      </c>
      <c r="B3834">
        <v>4.4400000000000004</v>
      </c>
      <c r="C3834">
        <f>IFERROR(((VLOOKUP(A3834,'Interest Rates-10yr'!$A$9:$C$15239,2,FALSE))-B3834),C3833)</f>
        <v>1.67</v>
      </c>
      <c r="D3834" s="98">
        <f>AVERAGE(C$10:C3834)</f>
        <v>0.45540915032679857</v>
      </c>
      <c r="E3834" s="2"/>
      <c r="G3834" s="23"/>
    </row>
    <row r="3835" spans="1:7" customFormat="1">
      <c r="A3835" s="4">
        <v>26473</v>
      </c>
      <c r="B3835">
        <v>4.4400000000000004</v>
      </c>
      <c r="C3835">
        <f>IFERROR(((VLOOKUP(A3835,'Interest Rates-10yr'!$A$9:$C$15239,2,FALSE))-B3835),C3834)</f>
        <v>1.6599999999999993</v>
      </c>
      <c r="D3835" s="98">
        <f>AVERAGE(C$10:C3835)</f>
        <v>0.4557239937271314</v>
      </c>
      <c r="E3835" s="2"/>
      <c r="G3835" s="23"/>
    </row>
    <row r="3836" spans="1:7" customFormat="1">
      <c r="A3836" s="4">
        <v>26474</v>
      </c>
      <c r="B3836">
        <v>4.4400000000000004</v>
      </c>
      <c r="C3836">
        <f>IFERROR(((VLOOKUP(A3836,'Interest Rates-10yr'!$A$9:$C$15239,2,FALSE))-B3836),C3835)</f>
        <v>1.6599999999999993</v>
      </c>
      <c r="D3836" s="98">
        <f>AVERAGE(C$10:C3836)</f>
        <v>0.45603867258949693</v>
      </c>
      <c r="E3836" s="2"/>
      <c r="G3836" s="23"/>
    </row>
    <row r="3837" spans="1:7" customFormat="1">
      <c r="A3837" s="4">
        <v>26475</v>
      </c>
      <c r="B3837">
        <v>4.4400000000000004</v>
      </c>
      <c r="C3837">
        <f>IFERROR(((VLOOKUP(A3837,'Interest Rates-10yr'!$A$9:$C$15239,2,FALSE))-B3837),C3836)</f>
        <v>1.6599999999999993</v>
      </c>
      <c r="D3837" s="98">
        <f>AVERAGE(C$10:C3837)</f>
        <v>0.4563531870428435</v>
      </c>
      <c r="E3837" s="2"/>
      <c r="G3837" s="23"/>
    </row>
    <row r="3838" spans="1:7" customFormat="1">
      <c r="A3838" s="4">
        <v>26476</v>
      </c>
      <c r="B3838">
        <v>4.5</v>
      </c>
      <c r="C3838">
        <f>IFERROR(((VLOOKUP(A3838,'Interest Rates-10yr'!$A$9:$C$15239,2,FALSE))-B3838),C3837)</f>
        <v>1.62</v>
      </c>
      <c r="D3838" s="98">
        <f>AVERAGE(C$10:C3838)</f>
        <v>0.45665709062418508</v>
      </c>
      <c r="E3838" s="2"/>
      <c r="G3838" s="23"/>
    </row>
    <row r="3839" spans="1:7" customFormat="1">
      <c r="A3839" s="4">
        <v>26477</v>
      </c>
      <c r="B3839">
        <v>4.5599999999999996</v>
      </c>
      <c r="C3839">
        <f>IFERROR(((VLOOKUP(A3839,'Interest Rates-10yr'!$A$9:$C$15239,2,FALSE))-B3839),C3838)</f>
        <v>1.5600000000000005</v>
      </c>
      <c r="D3839" s="98">
        <f>AVERAGE(C$10:C3839)</f>
        <v>0.45694516971279497</v>
      </c>
      <c r="E3839" s="2"/>
      <c r="G3839" s="23"/>
    </row>
    <row r="3840" spans="1:7" customFormat="1">
      <c r="A3840" s="4">
        <v>26478</v>
      </c>
      <c r="B3840">
        <v>4.63</v>
      </c>
      <c r="C3840">
        <f>IFERROR(((VLOOKUP(A3840,'Interest Rates-10yr'!$A$9:$C$15239,2,FALSE))-B3840),C3839)</f>
        <v>1.4900000000000002</v>
      </c>
      <c r="D3840" s="98">
        <f>AVERAGE(C$10:C3840)</f>
        <v>0.45721482641608058</v>
      </c>
      <c r="E3840" s="2"/>
      <c r="G3840" s="23"/>
    </row>
    <row r="3841" spans="1:7" customFormat="1">
      <c r="A3841" s="4">
        <v>26479</v>
      </c>
      <c r="B3841">
        <v>4.63</v>
      </c>
      <c r="C3841">
        <f>IFERROR(((VLOOKUP(A3841,'Interest Rates-10yr'!$A$9:$C$15239,2,FALSE))-B3841),C3840)</f>
        <v>1.5099999999999998</v>
      </c>
      <c r="D3841" s="98">
        <f>AVERAGE(C$10:C3841)</f>
        <v>0.45748956158664006</v>
      </c>
      <c r="E3841" s="2"/>
      <c r="G3841" s="23"/>
    </row>
    <row r="3842" spans="1:7" customFormat="1">
      <c r="A3842" s="4">
        <v>26480</v>
      </c>
      <c r="B3842">
        <v>4.5</v>
      </c>
      <c r="C3842">
        <f>IFERROR(((VLOOKUP(A3842,'Interest Rates-10yr'!$A$9:$C$15239,2,FALSE))-B3842),C3841)</f>
        <v>1.6500000000000004</v>
      </c>
      <c r="D3842" s="98">
        <f>AVERAGE(C$10:C3842)</f>
        <v>0.45780067831985516</v>
      </c>
      <c r="E3842" s="2"/>
      <c r="G3842" s="23"/>
    </row>
    <row r="3843" spans="1:7" customFormat="1">
      <c r="A3843" s="4">
        <v>26481</v>
      </c>
      <c r="B3843">
        <v>4.5</v>
      </c>
      <c r="C3843">
        <f>IFERROR(((VLOOKUP(A3843,'Interest Rates-10yr'!$A$9:$C$15239,2,FALSE))-B3843),C3842)</f>
        <v>1.6500000000000004</v>
      </c>
      <c r="D3843" s="98">
        <f>AVERAGE(C$10:C3843)</f>
        <v>0.45811163275952133</v>
      </c>
      <c r="E3843" s="2"/>
      <c r="G3843" s="23"/>
    </row>
    <row r="3844" spans="1:7" customFormat="1">
      <c r="A3844" s="4">
        <v>26482</v>
      </c>
      <c r="B3844">
        <v>4.5</v>
      </c>
      <c r="C3844">
        <f>IFERROR(((VLOOKUP(A3844,'Interest Rates-10yr'!$A$9:$C$15239,2,FALSE))-B3844),C3843)</f>
        <v>1.6500000000000004</v>
      </c>
      <c r="D3844" s="98">
        <f>AVERAGE(C$10:C3844)</f>
        <v>0.45842242503259584</v>
      </c>
      <c r="E3844" s="2"/>
      <c r="G3844" s="23"/>
    </row>
    <row r="3845" spans="1:7" customFormat="1">
      <c r="A3845" s="4">
        <v>26483</v>
      </c>
      <c r="B3845">
        <v>4.75</v>
      </c>
      <c r="C3845">
        <f>IFERROR(((VLOOKUP(A3845,'Interest Rates-10yr'!$A$9:$C$15239,2,FALSE))-B3845),C3844)</f>
        <v>1.3899999999999997</v>
      </c>
      <c r="D3845" s="98">
        <f>AVERAGE(C$10:C3845)</f>
        <v>0.45866527632951121</v>
      </c>
      <c r="E3845" s="2"/>
      <c r="G3845" s="23"/>
    </row>
    <row r="3846" spans="1:7" customFormat="1">
      <c r="A3846" s="4">
        <v>26484</v>
      </c>
      <c r="B3846">
        <v>4.75</v>
      </c>
      <c r="C3846">
        <f>IFERROR(((VLOOKUP(A3846,'Interest Rates-10yr'!$A$9:$C$15239,2,FALSE))-B3846),C3845)</f>
        <v>1.3899999999999997</v>
      </c>
      <c r="D3846" s="98">
        <f>AVERAGE(C$10:C3846)</f>
        <v>0.45890800104248247</v>
      </c>
      <c r="E3846" s="2"/>
      <c r="G3846" s="23"/>
    </row>
    <row r="3847" spans="1:7" customFormat="1">
      <c r="A3847" s="4">
        <v>26485</v>
      </c>
      <c r="B3847">
        <v>4.63</v>
      </c>
      <c r="C3847">
        <f>IFERROR(((VLOOKUP(A3847,'Interest Rates-10yr'!$A$9:$C$15239,2,FALSE))-B3847),C3846)</f>
        <v>1.5</v>
      </c>
      <c r="D3847" s="98">
        <f>AVERAGE(C$10:C3847)</f>
        <v>0.45917926003126763</v>
      </c>
      <c r="E3847" s="2"/>
      <c r="G3847" s="23"/>
    </row>
    <row r="3848" spans="1:7" customFormat="1">
      <c r="A3848" s="4">
        <v>26486</v>
      </c>
      <c r="B3848">
        <v>4.63</v>
      </c>
      <c r="C3848">
        <f>IFERROR(((VLOOKUP(A3848,'Interest Rates-10yr'!$A$9:$C$15239,2,FALSE))-B3848),C3847)</f>
        <v>1.5</v>
      </c>
      <c r="D3848" s="98">
        <f>AVERAGE(C$10:C3848)</f>
        <v>0.45945037770252806</v>
      </c>
      <c r="E3848" s="2"/>
      <c r="G3848" s="23"/>
    </row>
    <row r="3849" spans="1:7" customFormat="1">
      <c r="A3849" s="4">
        <v>26487</v>
      </c>
      <c r="B3849">
        <v>4.75</v>
      </c>
      <c r="C3849">
        <f>IFERROR(((VLOOKUP(A3849,'Interest Rates-10yr'!$A$9:$C$15239,2,FALSE))-B3849),C3848)</f>
        <v>1.38</v>
      </c>
      <c r="D3849" s="98">
        <f>AVERAGE(C$10:C3849)</f>
        <v>0.45969010416666806</v>
      </c>
      <c r="E3849" s="2"/>
      <c r="G3849" s="23"/>
    </row>
    <row r="3850" spans="1:7" customFormat="1">
      <c r="A3850" s="4">
        <v>26488</v>
      </c>
      <c r="B3850">
        <v>4.75</v>
      </c>
      <c r="C3850">
        <f>IFERROR(((VLOOKUP(A3850,'Interest Rates-10yr'!$A$9:$C$15239,2,FALSE))-B3850),C3849)</f>
        <v>1.38</v>
      </c>
      <c r="D3850" s="98">
        <f>AVERAGE(C$10:C3850)</f>
        <v>0.45992970580578113</v>
      </c>
      <c r="E3850" s="2"/>
      <c r="G3850" s="23"/>
    </row>
    <row r="3851" spans="1:7" customFormat="1">
      <c r="A3851" s="4">
        <v>26489</v>
      </c>
      <c r="B3851">
        <v>4.75</v>
      </c>
      <c r="C3851">
        <f>IFERROR(((VLOOKUP(A3851,'Interest Rates-10yr'!$A$9:$C$15239,2,FALSE))-B3851),C3850)</f>
        <v>1.38</v>
      </c>
      <c r="D3851" s="98">
        <f>AVERAGE(C$10:C3851)</f>
        <v>0.46016918271733614</v>
      </c>
      <c r="E3851" s="2"/>
      <c r="G3851" s="23"/>
    </row>
    <row r="3852" spans="1:7" customFormat="1">
      <c r="A3852" s="4">
        <v>26490</v>
      </c>
      <c r="B3852">
        <v>4.6900000000000004</v>
      </c>
      <c r="C3852">
        <f>IFERROR(((VLOOKUP(A3852,'Interest Rates-10yr'!$A$9:$C$15239,2,FALSE))-B3852),C3851)</f>
        <v>1.4399999999999995</v>
      </c>
      <c r="D3852" s="98">
        <f>AVERAGE(C$10:C3852)</f>
        <v>0.46042414780119845</v>
      </c>
      <c r="E3852" s="2"/>
      <c r="G3852" s="23"/>
    </row>
    <row r="3853" spans="1:7" customFormat="1">
      <c r="A3853" s="4">
        <v>26491</v>
      </c>
      <c r="B3853">
        <v>4.5</v>
      </c>
      <c r="C3853">
        <f>IFERROR(((VLOOKUP(A3853,'Interest Rates-10yr'!$A$9:$C$15239,2,FALSE))-B3853),C3852)</f>
        <v>1.63</v>
      </c>
      <c r="D3853" s="98">
        <f>AVERAGE(C$10:C3853)</f>
        <v>0.46072840790843017</v>
      </c>
      <c r="E3853" s="2"/>
      <c r="G3853" s="23"/>
    </row>
    <row r="3854" spans="1:7" customFormat="1">
      <c r="A3854" s="4">
        <v>26492</v>
      </c>
      <c r="B3854">
        <v>4.25</v>
      </c>
      <c r="C3854">
        <f>IFERROR(((VLOOKUP(A3854,'Interest Rates-10yr'!$A$9:$C$15239,2,FALSE))-B3854),C3853)</f>
        <v>1.87</v>
      </c>
      <c r="D3854" s="98">
        <f>AVERAGE(C$10:C3854)</f>
        <v>0.461094928478545</v>
      </c>
      <c r="E3854" s="2"/>
      <c r="G3854" s="23"/>
    </row>
    <row r="3855" spans="1:7" customFormat="1">
      <c r="A3855" s="4">
        <v>26493</v>
      </c>
      <c r="B3855">
        <v>4.63</v>
      </c>
      <c r="C3855">
        <f>IFERROR(((VLOOKUP(A3855,'Interest Rates-10yr'!$A$9:$C$15239,2,FALSE))-B3855),C3854)</f>
        <v>1.4800000000000004</v>
      </c>
      <c r="D3855" s="98">
        <f>AVERAGE(C$10:C3855)</f>
        <v>0.4613598543941772</v>
      </c>
      <c r="E3855" s="2"/>
      <c r="G3855" s="23"/>
    </row>
    <row r="3856" spans="1:7" customFormat="1">
      <c r="A3856" s="4">
        <v>26494</v>
      </c>
      <c r="B3856">
        <v>4.5599999999999996</v>
      </c>
      <c r="C3856">
        <f>IFERROR(((VLOOKUP(A3856,'Interest Rates-10yr'!$A$9:$C$15239,2,FALSE))-B3856),C3855)</f>
        <v>1.54</v>
      </c>
      <c r="D3856" s="98">
        <f>AVERAGE(C$10:C3856)</f>
        <v>0.461640239147389</v>
      </c>
      <c r="E3856" s="2"/>
      <c r="G3856" s="23"/>
    </row>
    <row r="3857" spans="1:7" customFormat="1">
      <c r="A3857" s="4">
        <v>26495</v>
      </c>
      <c r="B3857">
        <v>4.5599999999999996</v>
      </c>
      <c r="C3857">
        <f>IFERROR(((VLOOKUP(A3857,'Interest Rates-10yr'!$A$9:$C$15239,2,FALSE))-B3857),C3856)</f>
        <v>1.54</v>
      </c>
      <c r="D3857" s="98">
        <f>AVERAGE(C$10:C3857)</f>
        <v>0.4619204781704796</v>
      </c>
      <c r="E3857" s="2"/>
      <c r="G3857" s="23"/>
    </row>
    <row r="3858" spans="1:7" customFormat="1">
      <c r="A3858" s="4">
        <v>26496</v>
      </c>
      <c r="B3858">
        <v>4.5599999999999996</v>
      </c>
      <c r="C3858">
        <f>IFERROR(((VLOOKUP(A3858,'Interest Rates-10yr'!$A$9:$C$15239,2,FALSE))-B3858),C3857)</f>
        <v>1.54</v>
      </c>
      <c r="D3858" s="98">
        <f>AVERAGE(C$10:C3858)</f>
        <v>0.46220057157703442</v>
      </c>
      <c r="E3858" s="2"/>
      <c r="G3858" s="23"/>
    </row>
    <row r="3859" spans="1:7" customFormat="1">
      <c r="A3859" s="4">
        <v>26497</v>
      </c>
      <c r="B3859">
        <v>4.5599999999999996</v>
      </c>
      <c r="C3859">
        <f>IFERROR(((VLOOKUP(A3859,'Interest Rates-10yr'!$A$9:$C$15239,2,FALSE))-B3859),C3858)</f>
        <v>1.5500000000000007</v>
      </c>
      <c r="D3859" s="98">
        <f>AVERAGE(C$10:C3859)</f>
        <v>0.46248311688311827</v>
      </c>
      <c r="E3859" s="2"/>
      <c r="G3859" s="23"/>
    </row>
    <row r="3860" spans="1:7" customFormat="1">
      <c r="A3860" s="4">
        <v>26498</v>
      </c>
      <c r="B3860">
        <v>4.63</v>
      </c>
      <c r="C3860">
        <f>IFERROR(((VLOOKUP(A3860,'Interest Rates-10yr'!$A$9:$C$15239,2,FALSE))-B3860),C3859)</f>
        <v>1.4800000000000004</v>
      </c>
      <c r="D3860" s="98">
        <f>AVERAGE(C$10:C3860)</f>
        <v>0.46274733835367576</v>
      </c>
      <c r="E3860" s="2"/>
      <c r="G3860" s="23"/>
    </row>
    <row r="3861" spans="1:7" customFormat="1">
      <c r="A3861" s="4">
        <v>26499</v>
      </c>
      <c r="B3861">
        <v>3.75</v>
      </c>
      <c r="C3861">
        <f>IFERROR(((VLOOKUP(A3861,'Interest Rates-10yr'!$A$9:$C$15239,2,FALSE))-B3861),C3860)</f>
        <v>2.34</v>
      </c>
      <c r="D3861" s="98">
        <f>AVERAGE(C$10:C3861)</f>
        <v>0.46323468328141365</v>
      </c>
      <c r="E3861" s="2"/>
      <c r="G3861" s="23"/>
    </row>
    <row r="3862" spans="1:7" customFormat="1">
      <c r="A3862" s="4">
        <v>26500</v>
      </c>
      <c r="B3862">
        <v>4.5599999999999996</v>
      </c>
      <c r="C3862">
        <f>IFERROR(((VLOOKUP(A3862,'Interest Rates-10yr'!$A$9:$C$15239,2,FALSE))-B3862),C3861)</f>
        <v>1.5300000000000002</v>
      </c>
      <c r="D3862" s="98">
        <f>AVERAGE(C$10:C3862)</f>
        <v>0.46351154944199463</v>
      </c>
      <c r="E3862" s="2"/>
      <c r="G3862" s="23"/>
    </row>
    <row r="3863" spans="1:7" customFormat="1">
      <c r="A3863" s="4">
        <v>26501</v>
      </c>
      <c r="B3863">
        <v>4.63</v>
      </c>
      <c r="C3863">
        <f>IFERROR(((VLOOKUP(A3863,'Interest Rates-10yr'!$A$9:$C$15239,2,FALSE))-B3863),C3862)</f>
        <v>1.4699999999999998</v>
      </c>
      <c r="D3863" s="98">
        <f>AVERAGE(C$10:C3863)</f>
        <v>0.46377270368448503</v>
      </c>
      <c r="E3863" s="2"/>
      <c r="G3863" s="23"/>
    </row>
    <row r="3864" spans="1:7" customFormat="1">
      <c r="A3864" s="4">
        <v>26502</v>
      </c>
      <c r="B3864">
        <v>4.63</v>
      </c>
      <c r="C3864">
        <f>IFERROR(((VLOOKUP(A3864,'Interest Rates-10yr'!$A$9:$C$15239,2,FALSE))-B3864),C3863)</f>
        <v>1.4699999999999998</v>
      </c>
      <c r="D3864" s="98">
        <f>AVERAGE(C$10:C3864)</f>
        <v>0.46403372243839308</v>
      </c>
      <c r="E3864" s="2"/>
      <c r="G3864" s="23"/>
    </row>
    <row r="3865" spans="1:7" customFormat="1">
      <c r="A3865" s="4">
        <v>26503</v>
      </c>
      <c r="B3865">
        <v>4.63</v>
      </c>
      <c r="C3865">
        <f>IFERROR(((VLOOKUP(A3865,'Interest Rates-10yr'!$A$9:$C$15239,2,FALSE))-B3865),C3864)</f>
        <v>1.4699999999999998</v>
      </c>
      <c r="D3865" s="98">
        <f>AVERAGE(C$10:C3865)</f>
        <v>0.46429460580913001</v>
      </c>
      <c r="E3865" s="2"/>
      <c r="G3865" s="23"/>
    </row>
    <row r="3866" spans="1:7" customFormat="1">
      <c r="A3866" s="4">
        <v>26504</v>
      </c>
      <c r="B3866">
        <v>4.5599999999999996</v>
      </c>
      <c r="C3866">
        <f>IFERROR(((VLOOKUP(A3866,'Interest Rates-10yr'!$A$9:$C$15239,2,FALSE))-B3866),C3865)</f>
        <v>1.54</v>
      </c>
      <c r="D3866" s="98">
        <f>AVERAGE(C$10:C3866)</f>
        <v>0.46457350272232445</v>
      </c>
      <c r="E3866" s="2"/>
      <c r="G3866" s="23"/>
    </row>
    <row r="3867" spans="1:7" customFormat="1">
      <c r="A3867" s="4">
        <v>26505</v>
      </c>
      <c r="B3867">
        <v>4.5</v>
      </c>
      <c r="C3867">
        <f>IFERROR(((VLOOKUP(A3867,'Interest Rates-10yr'!$A$9:$C$15239,2,FALSE))-B3867),C3866)</f>
        <v>1.5899999999999999</v>
      </c>
      <c r="D3867" s="98">
        <f>AVERAGE(C$10:C3867)</f>
        <v>0.46486521513737827</v>
      </c>
      <c r="E3867" s="2"/>
      <c r="G3867" s="23"/>
    </row>
    <row r="3868" spans="1:7" customFormat="1">
      <c r="A3868" s="4">
        <v>26506</v>
      </c>
      <c r="B3868">
        <v>4.25</v>
      </c>
      <c r="C3868">
        <f>IFERROR(((VLOOKUP(A3868,'Interest Rates-10yr'!$A$9:$C$15239,2,FALSE))-B3868),C3867)</f>
        <v>1.83</v>
      </c>
      <c r="D3868" s="98">
        <f>AVERAGE(C$10:C3868)</f>
        <v>0.46521896864472795</v>
      </c>
      <c r="E3868" s="2"/>
      <c r="G3868" s="23"/>
    </row>
    <row r="3869" spans="1:7" customFormat="1">
      <c r="A3869" s="4">
        <v>26507</v>
      </c>
      <c r="B3869">
        <v>4.5599999999999996</v>
      </c>
      <c r="C3869">
        <f>IFERROR(((VLOOKUP(A3869,'Interest Rates-10yr'!$A$9:$C$15239,2,FALSE))-B3869),C3868)</f>
        <v>1.5700000000000003</v>
      </c>
      <c r="D3869" s="98">
        <f>AVERAGE(C$10:C3869)</f>
        <v>0.46550518134715158</v>
      </c>
      <c r="E3869" s="2"/>
      <c r="G3869" s="23"/>
    </row>
    <row r="3870" spans="1:7" customFormat="1">
      <c r="A3870" s="4">
        <v>26508</v>
      </c>
      <c r="B3870">
        <v>4.5</v>
      </c>
      <c r="C3870">
        <f>IFERROR(((VLOOKUP(A3870,'Interest Rates-10yr'!$A$9:$C$15239,2,FALSE))-B3870),C3869)</f>
        <v>1.62</v>
      </c>
      <c r="D3870" s="98">
        <f>AVERAGE(C$10:C3870)</f>
        <v>0.46580419580419713</v>
      </c>
      <c r="E3870" s="2"/>
      <c r="G3870" s="23"/>
    </row>
    <row r="3871" spans="1:7" customFormat="1">
      <c r="A3871" s="4">
        <v>26509</v>
      </c>
      <c r="B3871">
        <v>4.5</v>
      </c>
      <c r="C3871">
        <f>IFERROR(((VLOOKUP(A3871,'Interest Rates-10yr'!$A$9:$C$15239,2,FALSE))-B3871),C3870)</f>
        <v>1.62</v>
      </c>
      <c r="D3871" s="98">
        <f>AVERAGE(C$10:C3871)</f>
        <v>0.46610305541170505</v>
      </c>
      <c r="E3871" s="2"/>
      <c r="G3871" s="23"/>
    </row>
    <row r="3872" spans="1:7" customFormat="1">
      <c r="A3872" s="4">
        <v>26510</v>
      </c>
      <c r="B3872">
        <v>4.5</v>
      </c>
      <c r="C3872">
        <f>IFERROR(((VLOOKUP(A3872,'Interest Rates-10yr'!$A$9:$C$15239,2,FALSE))-B3872),C3871)</f>
        <v>1.62</v>
      </c>
      <c r="D3872" s="98">
        <f>AVERAGE(C$10:C3872)</f>
        <v>0.46640176028993136</v>
      </c>
      <c r="E3872" s="2"/>
      <c r="G3872" s="23"/>
    </row>
    <row r="3873" spans="1:7" customFormat="1">
      <c r="A3873" s="4">
        <v>26511</v>
      </c>
      <c r="B3873">
        <v>4.5</v>
      </c>
      <c r="C3873">
        <f>IFERROR(((VLOOKUP(A3873,'Interest Rates-10yr'!$A$9:$C$15239,2,FALSE))-B3873),C3872)</f>
        <v>1.62</v>
      </c>
      <c r="D3873" s="98">
        <f>AVERAGE(C$10:C3873)</f>
        <v>0.4667003105590074</v>
      </c>
      <c r="E3873" s="2"/>
      <c r="G3873" s="23"/>
    </row>
    <row r="3874" spans="1:7" customFormat="1">
      <c r="A3874" s="4">
        <v>26512</v>
      </c>
      <c r="B3874">
        <v>4.63</v>
      </c>
      <c r="C3874">
        <f>IFERROR(((VLOOKUP(A3874,'Interest Rates-10yr'!$A$9:$C$15239,2,FALSE))-B3874),C3873)</f>
        <v>1.5099999999999998</v>
      </c>
      <c r="D3874" s="98">
        <f>AVERAGE(C$10:C3874)</f>
        <v>0.46697024579560276</v>
      </c>
      <c r="E3874" s="2"/>
      <c r="G3874" s="23"/>
    </row>
    <row r="3875" spans="1:7" customFormat="1">
      <c r="A3875" s="4">
        <v>26513</v>
      </c>
      <c r="B3875">
        <v>4.75</v>
      </c>
      <c r="C3875">
        <f>IFERROR(((VLOOKUP(A3875,'Interest Rates-10yr'!$A$9:$C$15239,2,FALSE))-B3875),C3874)</f>
        <v>1.3899999999999997</v>
      </c>
      <c r="D3875" s="98">
        <f>AVERAGE(C$10:C3875)</f>
        <v>0.46720900155199296</v>
      </c>
      <c r="E3875" s="2"/>
      <c r="G3875" s="23"/>
    </row>
    <row r="3876" spans="1:7" customFormat="1">
      <c r="A3876" s="4">
        <v>26514</v>
      </c>
      <c r="B3876">
        <v>4.63</v>
      </c>
      <c r="C3876">
        <f>IFERROR(((VLOOKUP(A3876,'Interest Rates-10yr'!$A$9:$C$15239,2,FALSE))-B3876),C3875)</f>
        <v>1.5200000000000005</v>
      </c>
      <c r="D3876" s="98">
        <f>AVERAGE(C$10:C3876)</f>
        <v>0.46748125161624121</v>
      </c>
      <c r="E3876" s="2"/>
      <c r="G3876" s="23"/>
    </row>
    <row r="3877" spans="1:7" customFormat="1">
      <c r="A3877" s="4">
        <v>26515</v>
      </c>
      <c r="B3877">
        <v>4.63</v>
      </c>
      <c r="C3877">
        <f>IFERROR(((VLOOKUP(A3877,'Interest Rates-10yr'!$A$9:$C$15239,2,FALSE))-B3877),C3876)</f>
        <v>1.5300000000000002</v>
      </c>
      <c r="D3877" s="98">
        <f>AVERAGE(C$10:C3877)</f>
        <v>0.46775594622544076</v>
      </c>
      <c r="E3877" s="2"/>
      <c r="G3877" s="23"/>
    </row>
    <row r="3878" spans="1:7" customFormat="1">
      <c r="A3878" s="4">
        <v>26516</v>
      </c>
      <c r="B3878">
        <v>4.63</v>
      </c>
      <c r="C3878">
        <f>IFERROR(((VLOOKUP(A3878,'Interest Rates-10yr'!$A$9:$C$15239,2,FALSE))-B3878),C3877)</f>
        <v>1.5300000000000002</v>
      </c>
      <c r="D3878" s="98">
        <f>AVERAGE(C$10:C3878)</f>
        <v>0.46803049883691</v>
      </c>
      <c r="E3878" s="2"/>
      <c r="G3878" s="23"/>
    </row>
    <row r="3879" spans="1:7" customFormat="1">
      <c r="A3879" s="4">
        <v>26517</v>
      </c>
      <c r="B3879">
        <v>4.63</v>
      </c>
      <c r="C3879">
        <f>IFERROR(((VLOOKUP(A3879,'Interest Rates-10yr'!$A$9:$C$15239,2,FALSE))-B3879),C3878)</f>
        <v>1.5300000000000002</v>
      </c>
      <c r="D3879" s="98">
        <f>AVERAGE(C$10:C3879)</f>
        <v>0.46830490956072474</v>
      </c>
      <c r="E3879" s="2"/>
      <c r="G3879" s="23"/>
    </row>
    <row r="3880" spans="1:7" customFormat="1">
      <c r="A3880" s="4">
        <v>26518</v>
      </c>
      <c r="B3880">
        <v>4.6900000000000004</v>
      </c>
      <c r="C3880">
        <f>IFERROR(((VLOOKUP(A3880,'Interest Rates-10yr'!$A$9:$C$15239,2,FALSE))-B3880),C3879)</f>
        <v>1.4699999999999998</v>
      </c>
      <c r="D3880" s="98">
        <f>AVERAGE(C$10:C3880)</f>
        <v>0.46856367863601256</v>
      </c>
      <c r="E3880" s="2"/>
      <c r="G3880" s="23"/>
    </row>
    <row r="3881" spans="1:7" customFormat="1">
      <c r="A3881" s="4">
        <v>26519</v>
      </c>
      <c r="B3881">
        <v>4.75</v>
      </c>
      <c r="C3881">
        <f>IFERROR(((VLOOKUP(A3881,'Interest Rates-10yr'!$A$9:$C$15239,2,FALSE))-B3881),C3880)</f>
        <v>1.4000000000000004</v>
      </c>
      <c r="D3881" s="98">
        <f>AVERAGE(C$10:C3881)</f>
        <v>0.46880423553719131</v>
      </c>
      <c r="E3881" s="2"/>
      <c r="G3881" s="23"/>
    </row>
    <row r="3882" spans="1:7" customFormat="1">
      <c r="A3882" s="4">
        <v>26520</v>
      </c>
      <c r="B3882">
        <v>4.88</v>
      </c>
      <c r="C3882">
        <f>IFERROR(((VLOOKUP(A3882,'Interest Rates-10yr'!$A$9:$C$15239,2,FALSE))-B3882),C3881)</f>
        <v>1.2599999999999998</v>
      </c>
      <c r="D3882" s="98">
        <f>AVERAGE(C$10:C3882)</f>
        <v>0.4690085205267247</v>
      </c>
      <c r="E3882" s="2"/>
      <c r="G3882" s="23"/>
    </row>
    <row r="3883" spans="1:7" customFormat="1">
      <c r="A3883" s="4">
        <v>26521</v>
      </c>
      <c r="B3883">
        <v>4.75</v>
      </c>
      <c r="C3883">
        <f>IFERROR(((VLOOKUP(A3883,'Interest Rates-10yr'!$A$9:$C$15239,2,FALSE))-B3883),C3882)</f>
        <v>1.3899999999999997</v>
      </c>
      <c r="D3883" s="98">
        <f>AVERAGE(C$10:C3883)</f>
        <v>0.46924625709860734</v>
      </c>
      <c r="E3883" s="2"/>
      <c r="G3883" s="23"/>
    </row>
    <row r="3884" spans="1:7" customFormat="1">
      <c r="A3884" s="4">
        <v>26522</v>
      </c>
      <c r="B3884">
        <v>4.8099999999999996</v>
      </c>
      <c r="C3884">
        <f>IFERROR(((VLOOKUP(A3884,'Interest Rates-10yr'!$A$9:$C$15239,2,FALSE))-B3884),C3883)</f>
        <v>1.33</v>
      </c>
      <c r="D3884" s="98">
        <f>AVERAGE(C$10:C3884)</f>
        <v>0.46946838709677546</v>
      </c>
      <c r="E3884" s="2"/>
      <c r="G3884" s="23"/>
    </row>
    <row r="3885" spans="1:7" customFormat="1">
      <c r="A3885" s="4">
        <v>26523</v>
      </c>
      <c r="B3885">
        <v>4.8099999999999996</v>
      </c>
      <c r="C3885">
        <f>IFERROR(((VLOOKUP(A3885,'Interest Rates-10yr'!$A$9:$C$15239,2,FALSE))-B3885),C3884)</f>
        <v>1.33</v>
      </c>
      <c r="D3885" s="98">
        <f>AVERAGE(C$10:C3885)</f>
        <v>0.4696904024767814</v>
      </c>
      <c r="E3885" s="2"/>
      <c r="G3885" s="23"/>
    </row>
    <row r="3886" spans="1:7" customFormat="1">
      <c r="A3886" s="4">
        <v>26524</v>
      </c>
      <c r="B3886">
        <v>4.8099999999999996</v>
      </c>
      <c r="C3886">
        <f>IFERROR(((VLOOKUP(A3886,'Interest Rates-10yr'!$A$9:$C$15239,2,FALSE))-B3886),C3885)</f>
        <v>1.33</v>
      </c>
      <c r="D3886" s="98">
        <f>AVERAGE(C$10:C3886)</f>
        <v>0.46991230332731615</v>
      </c>
      <c r="E3886" s="2"/>
      <c r="G3886" s="23"/>
    </row>
    <row r="3887" spans="1:7" customFormat="1">
      <c r="A3887" s="4">
        <v>26525</v>
      </c>
      <c r="B3887">
        <v>4.8099999999999996</v>
      </c>
      <c r="C3887">
        <f>IFERROR(((VLOOKUP(A3887,'Interest Rates-10yr'!$A$9:$C$15239,2,FALSE))-B3887),C3886)</f>
        <v>1.3500000000000005</v>
      </c>
      <c r="D3887" s="98">
        <f>AVERAGE(C$10:C3887)</f>
        <v>0.47013924703455506</v>
      </c>
      <c r="E3887" s="2"/>
      <c r="G3887" s="23"/>
    </row>
    <row r="3888" spans="1:7" customFormat="1">
      <c r="A3888" s="4">
        <v>26526</v>
      </c>
      <c r="B3888">
        <v>4.8099999999999996</v>
      </c>
      <c r="C3888">
        <f>IFERROR(((VLOOKUP(A3888,'Interest Rates-10yr'!$A$9:$C$15239,2,FALSE))-B3888),C3887)</f>
        <v>1.3600000000000003</v>
      </c>
      <c r="D3888" s="98">
        <f>AVERAGE(C$10:C3888)</f>
        <v>0.47036865171436054</v>
      </c>
      <c r="E3888" s="2"/>
      <c r="G3888" s="23"/>
    </row>
    <row r="3889" spans="1:7" customFormat="1">
      <c r="A3889" s="4">
        <v>26527</v>
      </c>
      <c r="B3889">
        <v>5.25</v>
      </c>
      <c r="C3889">
        <f>IFERROR(((VLOOKUP(A3889,'Interest Rates-10yr'!$A$9:$C$15239,2,FALSE))-B3889),C3888)</f>
        <v>0.92999999999999972</v>
      </c>
      <c r="D3889" s="98">
        <f>AVERAGE(C$10:C3889)</f>
        <v>0.47048711340206301</v>
      </c>
      <c r="E3889" s="2"/>
      <c r="G3889" s="23"/>
    </row>
    <row r="3890" spans="1:7" customFormat="1">
      <c r="A3890" s="4">
        <v>26528</v>
      </c>
      <c r="B3890">
        <v>4.88</v>
      </c>
      <c r="C3890">
        <f>IFERROR(((VLOOKUP(A3890,'Interest Rates-10yr'!$A$9:$C$15239,2,FALSE))-B3890),C3889)</f>
        <v>1.3200000000000003</v>
      </c>
      <c r="D3890" s="98">
        <f>AVERAGE(C$10:C3890)</f>
        <v>0.47070600360731885</v>
      </c>
      <c r="E3890" s="2"/>
      <c r="G3890" s="23"/>
    </row>
    <row r="3891" spans="1:7" customFormat="1">
      <c r="A3891" s="4">
        <v>26529</v>
      </c>
      <c r="B3891">
        <v>4.8099999999999996</v>
      </c>
      <c r="C3891">
        <f>IFERROR(((VLOOKUP(A3891,'Interest Rates-10yr'!$A$9:$C$15239,2,FALSE))-B3891),C3890)</f>
        <v>1.4000000000000004</v>
      </c>
      <c r="D3891" s="98">
        <f>AVERAGE(C$10:C3891)</f>
        <v>0.47094538897475646</v>
      </c>
      <c r="E3891" s="2"/>
      <c r="G3891" s="23"/>
    </row>
    <row r="3892" spans="1:7" customFormat="1">
      <c r="A3892" s="4">
        <v>26530</v>
      </c>
      <c r="B3892">
        <v>4.8099999999999996</v>
      </c>
      <c r="C3892">
        <f>IFERROR(((VLOOKUP(A3892,'Interest Rates-10yr'!$A$9:$C$15239,2,FALSE))-B3892),C3891)</f>
        <v>1.4000000000000004</v>
      </c>
      <c r="D3892" s="98">
        <f>AVERAGE(C$10:C3892)</f>
        <v>0.47118465104300916</v>
      </c>
      <c r="E3892" s="2"/>
      <c r="G3892" s="23"/>
    </row>
    <row r="3893" spans="1:7" customFormat="1">
      <c r="A3893" s="4">
        <v>26531</v>
      </c>
      <c r="B3893">
        <v>4.8099999999999996</v>
      </c>
      <c r="C3893">
        <f>IFERROR(((VLOOKUP(A3893,'Interest Rates-10yr'!$A$9:$C$15239,2,FALSE))-B3893),C3892)</f>
        <v>1.4000000000000004</v>
      </c>
      <c r="D3893" s="98">
        <f>AVERAGE(C$10:C3893)</f>
        <v>0.47142378990731326</v>
      </c>
      <c r="E3893" s="2"/>
      <c r="G3893" s="23"/>
    </row>
    <row r="3894" spans="1:7" customFormat="1">
      <c r="A3894" s="4">
        <v>26532</v>
      </c>
      <c r="B3894">
        <v>4.6900000000000004</v>
      </c>
      <c r="C3894">
        <f>IFERROR(((VLOOKUP(A3894,'Interest Rates-10yr'!$A$9:$C$15239,2,FALSE))-B3894),C3893)</f>
        <v>1.5199999999999996</v>
      </c>
      <c r="D3894" s="98">
        <f>AVERAGE(C$10:C3894)</f>
        <v>0.4716936936936949</v>
      </c>
      <c r="E3894" s="2"/>
      <c r="G3894" s="23"/>
    </row>
    <row r="3895" spans="1:7" customFormat="1">
      <c r="A3895" s="4">
        <v>26533</v>
      </c>
      <c r="B3895">
        <v>4.5</v>
      </c>
      <c r="C3895">
        <f>IFERROR(((VLOOKUP(A3895,'Interest Rates-10yr'!$A$9:$C$15239,2,FALSE))-B3895),C3894)</f>
        <v>1.7000000000000002</v>
      </c>
      <c r="D3895" s="98">
        <f>AVERAGE(C$10:C3895)</f>
        <v>0.47200977869274441</v>
      </c>
      <c r="E3895" s="2"/>
      <c r="G3895" s="23"/>
    </row>
    <row r="3896" spans="1:7" customFormat="1">
      <c r="A3896" s="4">
        <v>26534</v>
      </c>
      <c r="B3896">
        <v>4.75</v>
      </c>
      <c r="C3896">
        <f>IFERROR(((VLOOKUP(A3896,'Interest Rates-10yr'!$A$9:$C$15239,2,FALSE))-B3896),C3895)</f>
        <v>1.4699999999999998</v>
      </c>
      <c r="D3896" s="98">
        <f>AVERAGE(C$10:C3896)</f>
        <v>0.47226652945716613</v>
      </c>
      <c r="E3896" s="2"/>
      <c r="G3896" s="23"/>
    </row>
    <row r="3897" spans="1:7" customFormat="1">
      <c r="A3897" s="4">
        <v>26535</v>
      </c>
      <c r="B3897">
        <v>4.75</v>
      </c>
      <c r="C3897">
        <f>IFERROR(((VLOOKUP(A3897,'Interest Rates-10yr'!$A$9:$C$15239,2,FALSE))-B3897),C3896)</f>
        <v>1.4800000000000004</v>
      </c>
      <c r="D3897" s="98">
        <f>AVERAGE(C$10:C3897)</f>
        <v>0.47252572016461031</v>
      </c>
      <c r="E3897" s="2"/>
      <c r="G3897" s="23"/>
    </row>
    <row r="3898" spans="1:7" customFormat="1">
      <c r="A3898" s="4">
        <v>26536</v>
      </c>
      <c r="B3898">
        <v>4.75</v>
      </c>
      <c r="C3898">
        <f>IFERROR(((VLOOKUP(A3898,'Interest Rates-10yr'!$A$9:$C$15239,2,FALSE))-B3898),C3897)</f>
        <v>1.5099999999999998</v>
      </c>
      <c r="D3898" s="98">
        <f>AVERAGE(C$10:C3898)</f>
        <v>0.47279249164309717</v>
      </c>
      <c r="E3898" s="2"/>
      <c r="G3898" s="23"/>
    </row>
    <row r="3899" spans="1:7" customFormat="1">
      <c r="A3899" s="4">
        <v>26537</v>
      </c>
      <c r="B3899">
        <v>4.75</v>
      </c>
      <c r="C3899">
        <f>IFERROR(((VLOOKUP(A3899,'Interest Rates-10yr'!$A$9:$C$15239,2,FALSE))-B3899),C3898)</f>
        <v>1.5099999999999998</v>
      </c>
      <c r="D3899" s="98">
        <f>AVERAGE(C$10:C3899)</f>
        <v>0.47305912596401151</v>
      </c>
      <c r="E3899" s="2"/>
      <c r="G3899" s="23"/>
    </row>
    <row r="3900" spans="1:7" customFormat="1">
      <c r="A3900" s="4">
        <v>26538</v>
      </c>
      <c r="B3900">
        <v>4.75</v>
      </c>
      <c r="C3900">
        <f>IFERROR(((VLOOKUP(A3900,'Interest Rates-10yr'!$A$9:$C$15239,2,FALSE))-B3900),C3899)</f>
        <v>1.5099999999999998</v>
      </c>
      <c r="D3900" s="98">
        <f>AVERAGE(C$10:C3900)</f>
        <v>0.47332562323310329</v>
      </c>
      <c r="E3900" s="2"/>
      <c r="G3900" s="23"/>
    </row>
    <row r="3901" spans="1:7" customFormat="1">
      <c r="A3901" s="4">
        <v>26539</v>
      </c>
      <c r="B3901">
        <v>4.8099999999999996</v>
      </c>
      <c r="C3901">
        <f>IFERROR(((VLOOKUP(A3901,'Interest Rates-10yr'!$A$9:$C$15239,2,FALSE))-B3901),C3900)</f>
        <v>1.4900000000000002</v>
      </c>
      <c r="D3901" s="98">
        <f>AVERAGE(C$10:C3901)</f>
        <v>0.47358684480986762</v>
      </c>
      <c r="E3901" s="2"/>
      <c r="G3901" s="23"/>
    </row>
    <row r="3902" spans="1:7" customFormat="1">
      <c r="A3902" s="4">
        <v>26540</v>
      </c>
      <c r="B3902">
        <v>5</v>
      </c>
      <c r="C3902">
        <f>IFERROR(((VLOOKUP(A3902,'Interest Rates-10yr'!$A$9:$C$15239,2,FALSE))-B3902),C3901)</f>
        <v>1.3399999999999999</v>
      </c>
      <c r="D3902" s="98">
        <f>AVERAGE(C$10:C3902)</f>
        <v>0.47380940148985479</v>
      </c>
      <c r="E3902" s="2"/>
      <c r="G3902" s="23"/>
    </row>
    <row r="3903" spans="1:7" customFormat="1">
      <c r="A3903" s="4">
        <v>26541</v>
      </c>
      <c r="B3903">
        <v>5.5</v>
      </c>
      <c r="C3903">
        <f>IFERROR(((VLOOKUP(A3903,'Interest Rates-10yr'!$A$9:$C$15239,2,FALSE))-B3903),C3902)</f>
        <v>0.91999999999999993</v>
      </c>
      <c r="D3903" s="98">
        <f>AVERAGE(C$10:C3903)</f>
        <v>0.47392398561890209</v>
      </c>
      <c r="E3903" s="2"/>
      <c r="G3903" s="23"/>
    </row>
    <row r="3904" spans="1:7" customFormat="1">
      <c r="A3904" s="4">
        <v>26542</v>
      </c>
      <c r="B3904">
        <v>5.13</v>
      </c>
      <c r="C3904">
        <f>IFERROR(((VLOOKUP(A3904,'Interest Rates-10yr'!$A$9:$C$15239,2,FALSE))-B3904),C3903)</f>
        <v>1.29</v>
      </c>
      <c r="D3904" s="98">
        <f>AVERAGE(C$10:C3904)</f>
        <v>0.47413350449294089</v>
      </c>
      <c r="E3904" s="2"/>
      <c r="G3904" s="23"/>
    </row>
    <row r="3905" spans="1:7" customFormat="1">
      <c r="A3905" s="4">
        <v>26543</v>
      </c>
      <c r="B3905">
        <v>5.19</v>
      </c>
      <c r="C3905">
        <f>IFERROR(((VLOOKUP(A3905,'Interest Rates-10yr'!$A$9:$C$15239,2,FALSE))-B3905),C3904)</f>
        <v>1.2399999999999993</v>
      </c>
      <c r="D3905" s="98">
        <f>AVERAGE(C$10:C3905)</f>
        <v>0.47433008213552486</v>
      </c>
      <c r="E3905" s="2"/>
      <c r="G3905" s="23"/>
    </row>
    <row r="3906" spans="1:7" customFormat="1">
      <c r="A3906" s="4">
        <v>26544</v>
      </c>
      <c r="B3906">
        <v>5.19</v>
      </c>
      <c r="C3906">
        <f>IFERROR(((VLOOKUP(A3906,'Interest Rates-10yr'!$A$9:$C$15239,2,FALSE))-B3906),C3905)</f>
        <v>1.2399999999999993</v>
      </c>
      <c r="D3906" s="98">
        <f>AVERAGE(C$10:C3906)</f>
        <v>0.47452655889145617</v>
      </c>
      <c r="E3906" s="2"/>
      <c r="G3906" s="23"/>
    </row>
    <row r="3907" spans="1:7" customFormat="1">
      <c r="A3907" s="4">
        <v>26545</v>
      </c>
      <c r="B3907">
        <v>5.19</v>
      </c>
      <c r="C3907">
        <f>IFERROR(((VLOOKUP(A3907,'Interest Rates-10yr'!$A$9:$C$15239,2,FALSE))-B3907),C3906)</f>
        <v>1.2399999999999993</v>
      </c>
      <c r="D3907" s="98">
        <f>AVERAGE(C$10:C3907)</f>
        <v>0.47472293483837991</v>
      </c>
      <c r="E3907" s="2"/>
      <c r="G3907" s="23"/>
    </row>
    <row r="3908" spans="1:7" customFormat="1">
      <c r="A3908" s="4">
        <v>26546</v>
      </c>
      <c r="B3908">
        <v>5.19</v>
      </c>
      <c r="C3908">
        <f>IFERROR(((VLOOKUP(A3908,'Interest Rates-10yr'!$A$9:$C$15239,2,FALSE))-B3908),C3907)</f>
        <v>1.2399999999999993</v>
      </c>
      <c r="D3908" s="98">
        <f>AVERAGE(C$10:C3908)</f>
        <v>0.47491921005386117</v>
      </c>
      <c r="E3908" s="2"/>
      <c r="G3908" s="23"/>
    </row>
    <row r="3909" spans="1:7" customFormat="1">
      <c r="A3909" s="4">
        <v>26547</v>
      </c>
      <c r="B3909">
        <v>4.63</v>
      </c>
      <c r="C3909">
        <f>IFERROR(((VLOOKUP(A3909,'Interest Rates-10yr'!$A$9:$C$15239,2,FALSE))-B3909),C3908)</f>
        <v>1.83</v>
      </c>
      <c r="D3909" s="98">
        <f>AVERAGE(C$10:C3909)</f>
        <v>0.47526666666666789</v>
      </c>
      <c r="E3909" s="2"/>
      <c r="G3909" s="23"/>
    </row>
    <row r="3910" spans="1:7" customFormat="1">
      <c r="A3910" s="4">
        <v>26548</v>
      </c>
      <c r="B3910">
        <v>3.75</v>
      </c>
      <c r="C3910">
        <f>IFERROR(((VLOOKUP(A3910,'Interest Rates-10yr'!$A$9:$C$15239,2,FALSE))-B3910),C3909)</f>
        <v>2.74</v>
      </c>
      <c r="D3910" s="98">
        <f>AVERAGE(C$10:C3910)</f>
        <v>0.47584721866188279</v>
      </c>
      <c r="E3910" s="2"/>
      <c r="G3910" s="23"/>
    </row>
    <row r="3911" spans="1:7" customFormat="1">
      <c r="A3911" s="4">
        <v>26549</v>
      </c>
      <c r="B3911">
        <v>4.75</v>
      </c>
      <c r="C3911">
        <f>IFERROR(((VLOOKUP(A3911,'Interest Rates-10yr'!$A$9:$C$15239,2,FALSE))-B3911),C3910)</f>
        <v>1.7699999999999996</v>
      </c>
      <c r="D3911" s="98">
        <f>AVERAGE(C$10:C3911)</f>
        <v>0.47617888262429642</v>
      </c>
      <c r="E3911" s="2"/>
      <c r="G3911" s="23"/>
    </row>
    <row r="3912" spans="1:7" customFormat="1">
      <c r="A3912" s="4">
        <v>26550</v>
      </c>
      <c r="B3912">
        <v>4.63</v>
      </c>
      <c r="C3912">
        <f>IFERROR(((VLOOKUP(A3912,'Interest Rates-10yr'!$A$9:$C$15239,2,FALSE))-B3912),C3911)</f>
        <v>1.9299999999999997</v>
      </c>
      <c r="D3912" s="98">
        <f>AVERAGE(C$10:C3912)</f>
        <v>0.47655137074045728</v>
      </c>
      <c r="E3912" s="2"/>
      <c r="G3912" s="23"/>
    </row>
    <row r="3913" spans="1:7" customFormat="1">
      <c r="A3913" s="4">
        <v>26551</v>
      </c>
      <c r="B3913">
        <v>4.63</v>
      </c>
      <c r="C3913">
        <f>IFERROR(((VLOOKUP(A3913,'Interest Rates-10yr'!$A$9:$C$15239,2,FALSE))-B3913),C3912)</f>
        <v>1.9299999999999997</v>
      </c>
      <c r="D3913" s="98">
        <f>AVERAGE(C$10:C3913)</f>
        <v>0.47692366803278813</v>
      </c>
      <c r="E3913" s="2"/>
      <c r="G3913" s="23"/>
    </row>
    <row r="3914" spans="1:7" customFormat="1">
      <c r="A3914" s="4">
        <v>26552</v>
      </c>
      <c r="B3914">
        <v>4.63</v>
      </c>
      <c r="C3914">
        <f>IFERROR(((VLOOKUP(A3914,'Interest Rates-10yr'!$A$9:$C$15239,2,FALSE))-B3914),C3913)</f>
        <v>1.9299999999999997</v>
      </c>
      <c r="D3914" s="98">
        <f>AVERAGE(C$10:C3914)</f>
        <v>0.47729577464788858</v>
      </c>
      <c r="E3914" s="2"/>
      <c r="G3914" s="23"/>
    </row>
    <row r="3915" spans="1:7" customFormat="1">
      <c r="A3915" s="4">
        <v>26553</v>
      </c>
      <c r="B3915">
        <v>4.63</v>
      </c>
      <c r="C3915">
        <f>IFERROR(((VLOOKUP(A3915,'Interest Rates-10yr'!$A$9:$C$15239,2,FALSE))-B3915),C3914)</f>
        <v>1.9100000000000001</v>
      </c>
      <c r="D3915" s="98">
        <f>AVERAGE(C$10:C3915)</f>
        <v>0.47766257040450716</v>
      </c>
      <c r="E3915" s="2"/>
      <c r="G3915" s="23"/>
    </row>
    <row r="3916" spans="1:7" customFormat="1">
      <c r="A3916" s="4">
        <v>26554</v>
      </c>
      <c r="B3916">
        <v>4.6900000000000004</v>
      </c>
      <c r="C3916">
        <f>IFERROR(((VLOOKUP(A3916,'Interest Rates-10yr'!$A$9:$C$15239,2,FALSE))-B3916),C3915)</f>
        <v>1.8499999999999996</v>
      </c>
      <c r="D3916" s="98">
        <f>AVERAGE(C$10:C3916)</f>
        <v>0.47801382134630277</v>
      </c>
      <c r="E3916" s="2"/>
      <c r="G3916" s="23"/>
    </row>
    <row r="3917" spans="1:7" customFormat="1">
      <c r="A3917" s="4">
        <v>26555</v>
      </c>
      <c r="B3917">
        <v>4.88</v>
      </c>
      <c r="C3917">
        <f>IFERROR(((VLOOKUP(A3917,'Interest Rates-10yr'!$A$9:$C$15239,2,FALSE))-B3917),C3916)</f>
        <v>1.6600000000000001</v>
      </c>
      <c r="D3917" s="98">
        <f>AVERAGE(C$10:C3917)</f>
        <v>0.47831627430911078</v>
      </c>
      <c r="E3917" s="2"/>
      <c r="G3917" s="23"/>
    </row>
    <row r="3918" spans="1:7" customFormat="1">
      <c r="A3918" s="4">
        <v>26556</v>
      </c>
      <c r="B3918">
        <v>4.6900000000000004</v>
      </c>
      <c r="C3918">
        <f>IFERROR(((VLOOKUP(A3918,'Interest Rates-10yr'!$A$9:$C$15239,2,FALSE))-B3918),C3917)</f>
        <v>1.88</v>
      </c>
      <c r="D3918" s="98">
        <f>AVERAGE(C$10:C3918)</f>
        <v>0.47867485290355721</v>
      </c>
      <c r="E3918" s="2"/>
      <c r="G3918" s="23"/>
    </row>
    <row r="3919" spans="1:7" customFormat="1">
      <c r="A3919" s="4">
        <v>26557</v>
      </c>
      <c r="B3919">
        <v>4.88</v>
      </c>
      <c r="C3919">
        <f>IFERROR(((VLOOKUP(A3919,'Interest Rates-10yr'!$A$9:$C$15239,2,FALSE))-B3919),C3918)</f>
        <v>1.6799999999999997</v>
      </c>
      <c r="D3919" s="98">
        <f>AVERAGE(C$10:C3919)</f>
        <v>0.47898209718670209</v>
      </c>
      <c r="E3919" s="2"/>
      <c r="G3919" s="23"/>
    </row>
    <row r="3920" spans="1:7" customFormat="1">
      <c r="A3920" s="4">
        <v>26558</v>
      </c>
      <c r="B3920">
        <v>4.88</v>
      </c>
      <c r="C3920">
        <f>IFERROR(((VLOOKUP(A3920,'Interest Rates-10yr'!$A$9:$C$15239,2,FALSE))-B3920),C3919)</f>
        <v>1.6799999999999997</v>
      </c>
      <c r="D3920" s="98">
        <f>AVERAGE(C$10:C3920)</f>
        <v>0.47928918435182949</v>
      </c>
      <c r="E3920" s="2"/>
      <c r="G3920" s="23"/>
    </row>
    <row r="3921" spans="1:7" customFormat="1">
      <c r="A3921" s="4">
        <v>26559</v>
      </c>
      <c r="B3921">
        <v>4.88</v>
      </c>
      <c r="C3921">
        <f>IFERROR(((VLOOKUP(A3921,'Interest Rates-10yr'!$A$9:$C$15239,2,FALSE))-B3921),C3920)</f>
        <v>1.6799999999999997</v>
      </c>
      <c r="D3921" s="98">
        <f>AVERAGE(C$10:C3921)</f>
        <v>0.47959611451942874</v>
      </c>
      <c r="E3921" s="2"/>
      <c r="G3921" s="23"/>
    </row>
    <row r="3922" spans="1:7" customFormat="1">
      <c r="A3922" s="4">
        <v>26560</v>
      </c>
      <c r="B3922">
        <v>4.9400000000000004</v>
      </c>
      <c r="C3922">
        <f>IFERROR(((VLOOKUP(A3922,'Interest Rates-10yr'!$A$9:$C$15239,2,FALSE))-B3922),C3921)</f>
        <v>1.6099999999999994</v>
      </c>
      <c r="D3922" s="98">
        <f>AVERAGE(C$10:C3922)</f>
        <v>0.47988499872220935</v>
      </c>
      <c r="E3922" s="2"/>
      <c r="G3922" s="23"/>
    </row>
    <row r="3923" spans="1:7" customFormat="1">
      <c r="A3923" s="4">
        <v>26561</v>
      </c>
      <c r="B3923">
        <v>5.13</v>
      </c>
      <c r="C3923">
        <f>IFERROR(((VLOOKUP(A3923,'Interest Rates-10yr'!$A$9:$C$15239,2,FALSE))-B3923),C3922)</f>
        <v>1.42</v>
      </c>
      <c r="D3923" s="98">
        <f>AVERAGE(C$10:C3923)</f>
        <v>0.48012519161982758</v>
      </c>
      <c r="E3923" s="2"/>
      <c r="G3923" s="23"/>
    </row>
    <row r="3924" spans="1:7" customFormat="1">
      <c r="A3924" s="4">
        <v>26562</v>
      </c>
      <c r="B3924">
        <v>5.13</v>
      </c>
      <c r="C3924">
        <f>IFERROR(((VLOOKUP(A3924,'Interest Rates-10yr'!$A$9:$C$15239,2,FALSE))-B3924),C3923)</f>
        <v>1.4299999999999997</v>
      </c>
      <c r="D3924" s="98">
        <f>AVERAGE(C$10:C3924)</f>
        <v>0.48036781609195539</v>
      </c>
      <c r="E3924" s="2"/>
      <c r="G3924" s="23"/>
    </row>
    <row r="3925" spans="1:7" customFormat="1">
      <c r="A3925" s="4">
        <v>26563</v>
      </c>
      <c r="B3925">
        <v>5.13</v>
      </c>
      <c r="C3925">
        <f>IFERROR(((VLOOKUP(A3925,'Interest Rates-10yr'!$A$9:$C$15239,2,FALSE))-B3925),C3924)</f>
        <v>1.46</v>
      </c>
      <c r="D3925" s="98">
        <f>AVERAGE(C$10:C3925)</f>
        <v>0.48061797752809127</v>
      </c>
      <c r="E3925" s="2"/>
      <c r="G3925" s="23"/>
    </row>
    <row r="3926" spans="1:7" customFormat="1">
      <c r="A3926" s="4">
        <v>26564</v>
      </c>
      <c r="B3926">
        <v>5.13</v>
      </c>
      <c r="C3926">
        <f>IFERROR(((VLOOKUP(A3926,'Interest Rates-10yr'!$A$9:$C$15239,2,FALSE))-B3926),C3925)</f>
        <v>1.4900000000000002</v>
      </c>
      <c r="D3926" s="98">
        <f>AVERAGE(C$10:C3926)</f>
        <v>0.48087567015573279</v>
      </c>
      <c r="E3926" s="2"/>
      <c r="G3926" s="23"/>
    </row>
    <row r="3927" spans="1:7" customFormat="1">
      <c r="A3927" s="4">
        <v>26565</v>
      </c>
      <c r="B3927">
        <v>5.13</v>
      </c>
      <c r="C3927">
        <f>IFERROR(((VLOOKUP(A3927,'Interest Rates-10yr'!$A$9:$C$15239,2,FALSE))-B3927),C3926)</f>
        <v>1.4900000000000002</v>
      </c>
      <c r="D3927" s="98">
        <f>AVERAGE(C$10:C3927)</f>
        <v>0.48113323124043017</v>
      </c>
      <c r="E3927" s="2"/>
      <c r="G3927" s="23"/>
    </row>
    <row r="3928" spans="1:7" customFormat="1">
      <c r="A3928" s="4">
        <v>26566</v>
      </c>
      <c r="B3928">
        <v>5.13</v>
      </c>
      <c r="C3928">
        <f>IFERROR(((VLOOKUP(A3928,'Interest Rates-10yr'!$A$9:$C$15239,2,FALSE))-B3928),C3927)</f>
        <v>1.4900000000000002</v>
      </c>
      <c r="D3928" s="98">
        <f>AVERAGE(C$10:C3928)</f>
        <v>0.48139066088287968</v>
      </c>
      <c r="E3928" s="2"/>
      <c r="G3928" s="23"/>
    </row>
    <row r="3929" spans="1:7" customFormat="1">
      <c r="A3929" s="4">
        <v>26567</v>
      </c>
      <c r="B3929">
        <v>4.9400000000000004</v>
      </c>
      <c r="C3929">
        <f>IFERROR(((VLOOKUP(A3929,'Interest Rates-10yr'!$A$9:$C$15239,2,FALSE))-B3929),C3928)</f>
        <v>1.6799999999999997</v>
      </c>
      <c r="D3929" s="98">
        <f>AVERAGE(C$10:C3929)</f>
        <v>0.48169642857142997</v>
      </c>
      <c r="E3929" s="2"/>
      <c r="G3929" s="23"/>
    </row>
    <row r="3930" spans="1:7" customFormat="1">
      <c r="A3930" s="4">
        <v>26568</v>
      </c>
      <c r="B3930">
        <v>4.75</v>
      </c>
      <c r="C3930">
        <f>IFERROR(((VLOOKUP(A3930,'Interest Rates-10yr'!$A$9:$C$15239,2,FALSE))-B3930),C3929)</f>
        <v>1.8499999999999996</v>
      </c>
      <c r="D3930" s="98">
        <f>AVERAGE(C$10:C3930)</f>
        <v>0.48204539658250584</v>
      </c>
      <c r="E3930" s="2"/>
      <c r="G3930" s="23"/>
    </row>
    <row r="3931" spans="1:7" customFormat="1">
      <c r="A3931" s="4">
        <v>26569</v>
      </c>
      <c r="B3931">
        <v>4.75</v>
      </c>
      <c r="C3931">
        <f>IFERROR(((VLOOKUP(A3931,'Interest Rates-10yr'!$A$9:$C$15239,2,FALSE))-B3931),C3930)</f>
        <v>1.8399999999999999</v>
      </c>
      <c r="D3931" s="98">
        <f>AVERAGE(C$10:C3931)</f>
        <v>0.48239163691994014</v>
      </c>
      <c r="E3931" s="2"/>
      <c r="G3931" s="23"/>
    </row>
    <row r="3932" spans="1:7" customFormat="1">
      <c r="A3932" s="4">
        <v>26570</v>
      </c>
      <c r="B3932">
        <v>5</v>
      </c>
      <c r="C3932">
        <f>IFERROR(((VLOOKUP(A3932,'Interest Rates-10yr'!$A$9:$C$15239,2,FALSE))-B3932),C3931)</f>
        <v>1.5599999999999996</v>
      </c>
      <c r="D3932" s="98">
        <f>AVERAGE(C$10:C3932)</f>
        <v>0.48266632679072274</v>
      </c>
      <c r="E3932" s="2"/>
      <c r="G3932" s="23"/>
    </row>
    <row r="3933" spans="1:7" customFormat="1">
      <c r="A3933" s="4">
        <v>26571</v>
      </c>
      <c r="B3933">
        <v>4.88</v>
      </c>
      <c r="C3933">
        <f>IFERROR(((VLOOKUP(A3933,'Interest Rates-10yr'!$A$9:$C$15239,2,FALSE))-B3933),C3932)</f>
        <v>1.6600000000000001</v>
      </c>
      <c r="D3933" s="98">
        <f>AVERAGE(C$10:C3933)</f>
        <v>0.48296636085627048</v>
      </c>
      <c r="E3933" s="2"/>
      <c r="G3933" s="23"/>
    </row>
    <row r="3934" spans="1:7" customFormat="1">
      <c r="A3934" s="4">
        <v>26572</v>
      </c>
      <c r="B3934">
        <v>4.88</v>
      </c>
      <c r="C3934">
        <f>IFERROR(((VLOOKUP(A3934,'Interest Rates-10yr'!$A$9:$C$15239,2,FALSE))-B3934),C3933)</f>
        <v>1.6600000000000001</v>
      </c>
      <c r="D3934" s="98">
        <f>AVERAGE(C$10:C3934)</f>
        <v>0.48326624203821794</v>
      </c>
      <c r="E3934" s="2"/>
      <c r="G3934" s="23"/>
    </row>
    <row r="3935" spans="1:7" customFormat="1">
      <c r="A3935" s="4">
        <v>26573</v>
      </c>
      <c r="B3935">
        <v>4.88</v>
      </c>
      <c r="C3935">
        <f>IFERROR(((VLOOKUP(A3935,'Interest Rates-10yr'!$A$9:$C$15239,2,FALSE))-B3935),C3934)</f>
        <v>1.6600000000000001</v>
      </c>
      <c r="D3935" s="98">
        <f>AVERAGE(C$10:C3935)</f>
        <v>0.48356597045338906</v>
      </c>
      <c r="E3935" s="2"/>
      <c r="G3935" s="23"/>
    </row>
    <row r="3936" spans="1:7" customFormat="1">
      <c r="A3936" s="4">
        <v>26574</v>
      </c>
      <c r="B3936">
        <v>5.19</v>
      </c>
      <c r="C3936">
        <f>IFERROR(((VLOOKUP(A3936,'Interest Rates-10yr'!$A$9:$C$15239,2,FALSE))-B3936),C3935)</f>
        <v>1.3499999999999996</v>
      </c>
      <c r="D3936" s="98">
        <f>AVERAGE(C$10:C3936)</f>
        <v>0.48378660555131281</v>
      </c>
      <c r="E3936" s="2"/>
      <c r="G3936" s="23"/>
    </row>
    <row r="3937" spans="1:7" customFormat="1">
      <c r="A3937" s="4">
        <v>26575</v>
      </c>
      <c r="B3937">
        <v>5.5</v>
      </c>
      <c r="C3937">
        <f>IFERROR(((VLOOKUP(A3937,'Interest Rates-10yr'!$A$9:$C$15239,2,FALSE))-B3937),C3936)</f>
        <v>1.04</v>
      </c>
      <c r="D3937" s="98">
        <f>AVERAGE(C$10:C3937)</f>
        <v>0.48392820773930889</v>
      </c>
      <c r="E3937" s="2"/>
      <c r="G3937" s="23"/>
    </row>
    <row r="3938" spans="1:7" customFormat="1">
      <c r="A3938" s="4">
        <v>26576</v>
      </c>
      <c r="B3938">
        <v>5.75</v>
      </c>
      <c r="C3938">
        <f>IFERROR(((VLOOKUP(A3938,'Interest Rates-10yr'!$A$9:$C$15239,2,FALSE))-B3938),C3937)</f>
        <v>0.78000000000000025</v>
      </c>
      <c r="D3938" s="98">
        <f>AVERAGE(C$10:C3938)</f>
        <v>0.48400356324764704</v>
      </c>
      <c r="E3938" s="2"/>
      <c r="G3938" s="23"/>
    </row>
    <row r="3939" spans="1:7" customFormat="1">
      <c r="A3939" s="4">
        <v>26577</v>
      </c>
      <c r="B3939">
        <v>5.25</v>
      </c>
      <c r="C3939">
        <f>IFERROR(((VLOOKUP(A3939,'Interest Rates-10yr'!$A$9:$C$15239,2,FALSE))-B3939),C3938)</f>
        <v>1.2800000000000002</v>
      </c>
      <c r="D3939" s="98">
        <f>AVERAGE(C$10:C3939)</f>
        <v>0.48420610687023036</v>
      </c>
      <c r="E3939" s="2"/>
      <c r="G3939" s="23"/>
    </row>
    <row r="3940" spans="1:7" customFormat="1">
      <c r="A3940" s="4">
        <v>26578</v>
      </c>
      <c r="B3940">
        <v>5.13</v>
      </c>
      <c r="C3940">
        <f>IFERROR(((VLOOKUP(A3940,'Interest Rates-10yr'!$A$9:$C$15239,2,FALSE))-B3940),C3939)</f>
        <v>1.3899999999999997</v>
      </c>
      <c r="D3940" s="98">
        <f>AVERAGE(C$10:C3940)</f>
        <v>0.48443653014500265</v>
      </c>
      <c r="E3940" s="2"/>
      <c r="G3940" s="23"/>
    </row>
    <row r="3941" spans="1:7" customFormat="1">
      <c r="A3941" s="4">
        <v>26579</v>
      </c>
      <c r="B3941">
        <v>5.13</v>
      </c>
      <c r="C3941">
        <f>IFERROR(((VLOOKUP(A3941,'Interest Rates-10yr'!$A$9:$C$15239,2,FALSE))-B3941),C3940)</f>
        <v>1.3899999999999997</v>
      </c>
      <c r="D3941" s="98">
        <f>AVERAGE(C$10:C3941)</f>
        <v>0.48466683621566775</v>
      </c>
      <c r="E3941" s="2"/>
      <c r="G3941" s="23"/>
    </row>
    <row r="3942" spans="1:7" customFormat="1">
      <c r="A3942" s="4">
        <v>26580</v>
      </c>
      <c r="B3942">
        <v>5.13</v>
      </c>
      <c r="C3942">
        <f>IFERROR(((VLOOKUP(A3942,'Interest Rates-10yr'!$A$9:$C$15239,2,FALSE))-B3942),C3941)</f>
        <v>1.3899999999999997</v>
      </c>
      <c r="D3942" s="98">
        <f>AVERAGE(C$10:C3942)</f>
        <v>0.48489702517162614</v>
      </c>
      <c r="E3942" s="2"/>
      <c r="G3942" s="23"/>
    </row>
    <row r="3943" spans="1:7" customFormat="1">
      <c r="A3943" s="4">
        <v>26581</v>
      </c>
      <c r="B3943">
        <v>5.13</v>
      </c>
      <c r="C3943">
        <f>IFERROR(((VLOOKUP(A3943,'Interest Rates-10yr'!$A$9:$C$15239,2,FALSE))-B3943),C3942)</f>
        <v>1.3899999999999997</v>
      </c>
      <c r="D3943" s="98">
        <f>AVERAGE(C$10:C3943)</f>
        <v>0.48512709710218754</v>
      </c>
      <c r="E3943" s="2"/>
      <c r="G3943" s="23"/>
    </row>
    <row r="3944" spans="1:7" customFormat="1">
      <c r="A3944" s="4">
        <v>26582</v>
      </c>
      <c r="B3944">
        <v>5</v>
      </c>
      <c r="C3944">
        <f>IFERROR(((VLOOKUP(A3944,'Interest Rates-10yr'!$A$9:$C$15239,2,FALSE))-B3944),C3943)</f>
        <v>1.4800000000000004</v>
      </c>
      <c r="D3944" s="98">
        <f>AVERAGE(C$10:C3944)</f>
        <v>0.4853799237611196</v>
      </c>
      <c r="E3944" s="2"/>
      <c r="G3944" s="23"/>
    </row>
    <row r="3945" spans="1:7" customFormat="1">
      <c r="A3945" s="4">
        <v>26583</v>
      </c>
      <c r="B3945">
        <v>4.88</v>
      </c>
      <c r="C3945">
        <f>IFERROR(((VLOOKUP(A3945,'Interest Rates-10yr'!$A$9:$C$15239,2,FALSE))-B3945),C3944)</f>
        <v>1.5899999999999999</v>
      </c>
      <c r="D3945" s="98">
        <f>AVERAGE(C$10:C3945)</f>
        <v>0.4856605691056925</v>
      </c>
      <c r="E3945" s="2"/>
      <c r="G3945" s="23"/>
    </row>
    <row r="3946" spans="1:7" customFormat="1">
      <c r="A3946" s="4">
        <v>26584</v>
      </c>
      <c r="B3946">
        <v>5</v>
      </c>
      <c r="C3946">
        <f>IFERROR(((VLOOKUP(A3946,'Interest Rates-10yr'!$A$9:$C$15239,2,FALSE))-B3946),C3945)</f>
        <v>1.5</v>
      </c>
      <c r="D3946" s="98">
        <f>AVERAGE(C$10:C3946)</f>
        <v>0.48591821183642508</v>
      </c>
      <c r="E3946" s="2"/>
      <c r="G3946" s="23"/>
    </row>
    <row r="3947" spans="1:7" customFormat="1">
      <c r="A3947" s="4">
        <v>26585</v>
      </c>
      <c r="B3947">
        <v>4.9400000000000004</v>
      </c>
      <c r="C3947">
        <f>IFERROR(((VLOOKUP(A3947,'Interest Rates-10yr'!$A$9:$C$15239,2,FALSE))-B3947),C3946)</f>
        <v>1.5599999999999996</v>
      </c>
      <c r="D3947" s="98">
        <f>AVERAGE(C$10:C3947)</f>
        <v>0.48619095987811212</v>
      </c>
      <c r="E3947" s="2"/>
      <c r="G3947" s="23"/>
    </row>
    <row r="3948" spans="1:7" customFormat="1">
      <c r="A3948" s="4">
        <v>26586</v>
      </c>
      <c r="B3948">
        <v>4.9400000000000004</v>
      </c>
      <c r="C3948">
        <f>IFERROR(((VLOOKUP(A3948,'Interest Rates-10yr'!$A$9:$C$15239,2,FALSE))-B3948),C3947)</f>
        <v>1.5599999999999996</v>
      </c>
      <c r="D3948" s="98">
        <f>AVERAGE(C$10:C3948)</f>
        <v>0.48646356943386787</v>
      </c>
      <c r="E3948" s="2"/>
      <c r="G3948" s="23"/>
    </row>
    <row r="3949" spans="1:7" customFormat="1">
      <c r="A3949" s="4">
        <v>26587</v>
      </c>
      <c r="B3949">
        <v>4.9400000000000004</v>
      </c>
      <c r="C3949">
        <f>IFERROR(((VLOOKUP(A3949,'Interest Rates-10yr'!$A$9:$C$15239,2,FALSE))-B3949),C3948)</f>
        <v>1.5599999999999996</v>
      </c>
      <c r="D3949" s="98">
        <f>AVERAGE(C$10:C3949)</f>
        <v>0.48673604060913844</v>
      </c>
      <c r="E3949" s="2"/>
      <c r="G3949" s="23"/>
    </row>
    <row r="3950" spans="1:7" customFormat="1">
      <c r="A3950" s="4">
        <v>26588</v>
      </c>
      <c r="B3950">
        <v>5.0599999999999996</v>
      </c>
      <c r="C3950">
        <f>IFERROR(((VLOOKUP(A3950,'Interest Rates-10yr'!$A$9:$C$15239,2,FALSE))-B3950),C3949)</f>
        <v>1.4300000000000006</v>
      </c>
      <c r="D3950" s="98">
        <f>AVERAGE(C$10:C3950)</f>
        <v>0.48697538695762638</v>
      </c>
      <c r="E3950" s="2"/>
      <c r="G3950" s="23"/>
    </row>
    <row r="3951" spans="1:7" customFormat="1">
      <c r="A3951" s="4">
        <v>26589</v>
      </c>
      <c r="B3951">
        <v>4.88</v>
      </c>
      <c r="C3951">
        <f>IFERROR(((VLOOKUP(A3951,'Interest Rates-10yr'!$A$9:$C$15239,2,FALSE))-B3951),C3950)</f>
        <v>1.6100000000000003</v>
      </c>
      <c r="D3951" s="98">
        <f>AVERAGE(C$10:C3951)</f>
        <v>0.48726027397260413</v>
      </c>
      <c r="E3951" s="2"/>
      <c r="G3951" s="23"/>
    </row>
    <row r="3952" spans="1:7" customFormat="1">
      <c r="A3952" s="4">
        <v>26590</v>
      </c>
      <c r="B3952">
        <v>4.63</v>
      </c>
      <c r="C3952">
        <f>IFERROR(((VLOOKUP(A3952,'Interest Rates-10yr'!$A$9:$C$15239,2,FALSE))-B3952),C3951)</f>
        <v>1.8600000000000003</v>
      </c>
      <c r="D3952" s="98">
        <f>AVERAGE(C$10:C3952)</f>
        <v>0.48760841998478449</v>
      </c>
      <c r="E3952" s="2"/>
      <c r="G3952" s="23"/>
    </row>
    <row r="3953" spans="1:7" customFormat="1">
      <c r="A3953" s="4">
        <v>26591</v>
      </c>
      <c r="B3953">
        <v>4.9400000000000004</v>
      </c>
      <c r="C3953">
        <f>IFERROR(((VLOOKUP(A3953,'Interest Rates-10yr'!$A$9:$C$15239,2,FALSE))-B3953),C3952)</f>
        <v>1.54</v>
      </c>
      <c r="D3953" s="98">
        <f>AVERAGE(C$10:C3953)</f>
        <v>0.48787525354969707</v>
      </c>
      <c r="E3953" s="2"/>
      <c r="G3953" s="23"/>
    </row>
    <row r="3954" spans="1:7" customFormat="1">
      <c r="A3954" s="4">
        <v>26592</v>
      </c>
      <c r="B3954">
        <v>4.88</v>
      </c>
      <c r="C3954">
        <f>IFERROR(((VLOOKUP(A3954,'Interest Rates-10yr'!$A$9:$C$15239,2,FALSE))-B3954),C3953)</f>
        <v>1.5899999999999999</v>
      </c>
      <c r="D3954" s="98">
        <f>AVERAGE(C$10:C3954)</f>
        <v>0.48815462610900007</v>
      </c>
      <c r="E3954" s="2"/>
      <c r="G3954" s="23"/>
    </row>
    <row r="3955" spans="1:7" customFormat="1">
      <c r="A3955" s="4">
        <v>26593</v>
      </c>
      <c r="B3955">
        <v>4.88</v>
      </c>
      <c r="C3955">
        <f>IFERROR(((VLOOKUP(A3955,'Interest Rates-10yr'!$A$9:$C$15239,2,FALSE))-B3955),C3954)</f>
        <v>1.5899999999999999</v>
      </c>
      <c r="D3955" s="98">
        <f>AVERAGE(C$10:C3955)</f>
        <v>0.48843385707045239</v>
      </c>
      <c r="E3955" s="2"/>
      <c r="G3955" s="23"/>
    </row>
    <row r="3956" spans="1:7" customFormat="1">
      <c r="A3956" s="4">
        <v>26594</v>
      </c>
      <c r="B3956">
        <v>4.88</v>
      </c>
      <c r="C3956">
        <f>IFERROR(((VLOOKUP(A3956,'Interest Rates-10yr'!$A$9:$C$15239,2,FALSE))-B3956),C3955)</f>
        <v>1.5899999999999999</v>
      </c>
      <c r="D3956" s="98">
        <f>AVERAGE(C$10:C3956)</f>
        <v>0.48871294654167852</v>
      </c>
      <c r="E3956" s="2"/>
      <c r="G3956" s="23"/>
    </row>
    <row r="3957" spans="1:7" customFormat="1">
      <c r="A3957" s="4">
        <v>26595</v>
      </c>
      <c r="B3957">
        <v>4.88</v>
      </c>
      <c r="C3957">
        <f>IFERROR(((VLOOKUP(A3957,'Interest Rates-10yr'!$A$9:$C$15239,2,FALSE))-B3957),C3956)</f>
        <v>1.5899999999999999</v>
      </c>
      <c r="D3957" s="98">
        <f>AVERAGE(C$10:C3957)</f>
        <v>0.48899189463019377</v>
      </c>
      <c r="E3957" s="2"/>
      <c r="G3957" s="23"/>
    </row>
    <row r="3958" spans="1:7" customFormat="1">
      <c r="A3958" s="4">
        <v>26596</v>
      </c>
      <c r="B3958">
        <v>5</v>
      </c>
      <c r="C3958">
        <f>IFERROR(((VLOOKUP(A3958,'Interest Rates-10yr'!$A$9:$C$15239,2,FALSE))-B3958),C3957)</f>
        <v>1.4500000000000002</v>
      </c>
      <c r="D3958" s="98">
        <f>AVERAGE(C$10:C3958)</f>
        <v>0.48923524943023677</v>
      </c>
      <c r="E3958" s="2"/>
      <c r="G3958" s="23"/>
    </row>
    <row r="3959" spans="1:7" customFormat="1">
      <c r="A3959" s="4">
        <v>26597</v>
      </c>
      <c r="B3959">
        <v>5.63</v>
      </c>
      <c r="C3959">
        <f>IFERROR(((VLOOKUP(A3959,'Interest Rates-10yr'!$A$9:$C$15239,2,FALSE))-B3959),C3958)</f>
        <v>0.8100000000000005</v>
      </c>
      <c r="D3959" s="98">
        <f>AVERAGE(C$10:C3959)</f>
        <v>0.4893164556962038</v>
      </c>
      <c r="E3959" s="2"/>
      <c r="G3959" s="23"/>
    </row>
    <row r="3960" spans="1:7" customFormat="1">
      <c r="A3960" s="4">
        <v>26598</v>
      </c>
      <c r="B3960">
        <v>5.13</v>
      </c>
      <c r="C3960">
        <f>IFERROR(((VLOOKUP(A3960,'Interest Rates-10yr'!$A$9:$C$15239,2,FALSE))-B3960),C3959)</f>
        <v>1.29</v>
      </c>
      <c r="D3960" s="98">
        <f>AVERAGE(C$10:C3960)</f>
        <v>0.48951910908630852</v>
      </c>
      <c r="E3960" s="2"/>
      <c r="G3960" s="23"/>
    </row>
    <row r="3961" spans="1:7" customFormat="1">
      <c r="A3961" s="4">
        <v>26599</v>
      </c>
      <c r="B3961">
        <v>5</v>
      </c>
      <c r="C3961">
        <f>IFERROR(((VLOOKUP(A3961,'Interest Rates-10yr'!$A$9:$C$15239,2,FALSE))-B3961),C3960)</f>
        <v>1.42</v>
      </c>
      <c r="D3961" s="98">
        <f>AVERAGE(C$10:C3961)</f>
        <v>0.4897545546558717</v>
      </c>
      <c r="E3961" s="2"/>
      <c r="G3961" s="23"/>
    </row>
    <row r="3962" spans="1:7" customFormat="1">
      <c r="A3962" s="4">
        <v>26600</v>
      </c>
      <c r="B3962">
        <v>5</v>
      </c>
      <c r="C3962">
        <f>IFERROR(((VLOOKUP(A3962,'Interest Rates-10yr'!$A$9:$C$15239,2,FALSE))-B3962),C3961)</f>
        <v>1.42</v>
      </c>
      <c r="D3962" s="98">
        <f>AVERAGE(C$10:C3962)</f>
        <v>0.48998988110296104</v>
      </c>
      <c r="E3962" s="2"/>
      <c r="G3962" s="23"/>
    </row>
    <row r="3963" spans="1:7" customFormat="1">
      <c r="A3963" s="4">
        <v>26601</v>
      </c>
      <c r="B3963">
        <v>5</v>
      </c>
      <c r="C3963">
        <f>IFERROR(((VLOOKUP(A3963,'Interest Rates-10yr'!$A$9:$C$15239,2,FALSE))-B3963),C3962)</f>
        <v>1.42</v>
      </c>
      <c r="D3963" s="98">
        <f>AVERAGE(C$10:C3963)</f>
        <v>0.49022508851795782</v>
      </c>
      <c r="E3963" s="2"/>
      <c r="G3963" s="23"/>
    </row>
    <row r="3964" spans="1:7" customFormat="1">
      <c r="A3964" s="4">
        <v>26602</v>
      </c>
      <c r="B3964">
        <v>4.9400000000000004</v>
      </c>
      <c r="C3964">
        <f>IFERROR(((VLOOKUP(A3964,'Interest Rates-10yr'!$A$9:$C$15239,2,FALSE))-B3964),C3963)</f>
        <v>1.4799999999999995</v>
      </c>
      <c r="D3964" s="98">
        <f>AVERAGE(C$10:C3964)</f>
        <v>0.49047534766118966</v>
      </c>
      <c r="E3964" s="2"/>
      <c r="G3964" s="23"/>
    </row>
    <row r="3965" spans="1:7" customFormat="1">
      <c r="A3965" s="4">
        <v>26603</v>
      </c>
      <c r="B3965">
        <v>4.88</v>
      </c>
      <c r="C3965">
        <f>IFERROR(((VLOOKUP(A3965,'Interest Rates-10yr'!$A$9:$C$15239,2,FALSE))-B3965),C3964)</f>
        <v>1.5300000000000002</v>
      </c>
      <c r="D3965" s="98">
        <f>AVERAGE(C$10:C3965)</f>
        <v>0.4907381193124381</v>
      </c>
      <c r="E3965" s="2"/>
      <c r="G3965" s="23"/>
    </row>
    <row r="3966" spans="1:7" customFormat="1">
      <c r="A3966" s="4">
        <v>26604</v>
      </c>
      <c r="B3966">
        <v>5.5</v>
      </c>
      <c r="C3966">
        <f>IFERROR(((VLOOKUP(A3966,'Interest Rates-10yr'!$A$9:$C$15239,2,FALSE))-B3966),C3965)</f>
        <v>0.88999999999999968</v>
      </c>
      <c r="D3966" s="98">
        <f>AVERAGE(C$10:C3966)</f>
        <v>0.49083901945918756</v>
      </c>
      <c r="E3966" s="2"/>
      <c r="G3966" s="23"/>
    </row>
    <row r="3967" spans="1:7" customFormat="1">
      <c r="A3967" s="4">
        <v>26605</v>
      </c>
      <c r="B3967">
        <v>5.0599999999999996</v>
      </c>
      <c r="C3967">
        <f>IFERROR(((VLOOKUP(A3967,'Interest Rates-10yr'!$A$9:$C$15239,2,FALSE))-B3967),C3966)</f>
        <v>1.2800000000000002</v>
      </c>
      <c r="D3967" s="98">
        <f>AVERAGE(C$10:C3967)</f>
        <v>0.49103840323395787</v>
      </c>
      <c r="E3967" s="2"/>
      <c r="G3967" s="23"/>
    </row>
    <row r="3968" spans="1:7" customFormat="1">
      <c r="A3968" s="4">
        <v>26606</v>
      </c>
      <c r="B3968">
        <v>5.0599999999999996</v>
      </c>
      <c r="C3968">
        <f>IFERROR(((VLOOKUP(A3968,'Interest Rates-10yr'!$A$9:$C$15239,2,FALSE))-B3968),C3967)</f>
        <v>1.2400000000000002</v>
      </c>
      <c r="D3968" s="98">
        <f>AVERAGE(C$10:C3968)</f>
        <v>0.49122758272291112</v>
      </c>
      <c r="E3968" s="2"/>
      <c r="G3968" s="23"/>
    </row>
    <row r="3969" spans="1:7" customFormat="1">
      <c r="A3969" s="4">
        <v>26607</v>
      </c>
      <c r="B3969">
        <v>5.0599999999999996</v>
      </c>
      <c r="C3969">
        <f>IFERROR(((VLOOKUP(A3969,'Interest Rates-10yr'!$A$9:$C$15239,2,FALSE))-B3969),C3968)</f>
        <v>1.2400000000000002</v>
      </c>
      <c r="D3969" s="98">
        <f>AVERAGE(C$10:C3969)</f>
        <v>0.491416666666668</v>
      </c>
      <c r="E3969" s="2"/>
      <c r="G3969" s="23"/>
    </row>
    <row r="3970" spans="1:7" customFormat="1">
      <c r="A3970" s="4">
        <v>26608</v>
      </c>
      <c r="B3970">
        <v>5.0599999999999996</v>
      </c>
      <c r="C3970">
        <f>IFERROR(((VLOOKUP(A3970,'Interest Rates-10yr'!$A$9:$C$15239,2,FALSE))-B3970),C3969)</f>
        <v>1.2400000000000002</v>
      </c>
      <c r="D3970" s="98">
        <f>AVERAGE(C$10:C3970)</f>
        <v>0.49160565513759286</v>
      </c>
      <c r="E3970" s="2"/>
      <c r="G3970" s="23"/>
    </row>
    <row r="3971" spans="1:7" customFormat="1">
      <c r="A3971" s="4">
        <v>26609</v>
      </c>
      <c r="B3971">
        <v>5.25</v>
      </c>
      <c r="C3971">
        <f>IFERROR(((VLOOKUP(A3971,'Interest Rates-10yr'!$A$9:$C$15239,2,FALSE))-B3971),C3970)</f>
        <v>1.0199999999999996</v>
      </c>
      <c r="D3971" s="98">
        <f>AVERAGE(C$10:C3971)</f>
        <v>0.49173902069661918</v>
      </c>
      <c r="E3971" s="2"/>
      <c r="G3971" s="23"/>
    </row>
    <row r="3972" spans="1:7" customFormat="1">
      <c r="A3972" s="4">
        <v>26610</v>
      </c>
      <c r="B3972">
        <v>5.25</v>
      </c>
      <c r="C3972">
        <f>IFERROR(((VLOOKUP(A3972,'Interest Rates-10yr'!$A$9:$C$15239,2,FALSE))-B3972),C3971)</f>
        <v>1.0199999999999996</v>
      </c>
      <c r="D3972" s="98">
        <f>AVERAGE(C$10:C3972)</f>
        <v>0.49187231895029149</v>
      </c>
      <c r="E3972" s="2"/>
      <c r="G3972" s="23"/>
    </row>
    <row r="3973" spans="1:7" customFormat="1">
      <c r="A3973" s="4">
        <v>26611</v>
      </c>
      <c r="B3973">
        <v>6</v>
      </c>
      <c r="C3973">
        <f>IFERROR(((VLOOKUP(A3973,'Interest Rates-10yr'!$A$9:$C$15239,2,FALSE))-B3973),C3972)</f>
        <v>0.29999999999999982</v>
      </c>
      <c r="D3973" s="98">
        <f>AVERAGE(C$10:C3973)</f>
        <v>0.49182391523713553</v>
      </c>
      <c r="E3973" s="2"/>
      <c r="G3973" s="23"/>
    </row>
    <row r="3974" spans="1:7" customFormat="1">
      <c r="A3974" s="4">
        <v>26612</v>
      </c>
      <c r="B3974">
        <v>5.13</v>
      </c>
      <c r="C3974">
        <f>IFERROR(((VLOOKUP(A3974,'Interest Rates-10yr'!$A$9:$C$15239,2,FALSE))-B3974),C3973)</f>
        <v>1.17</v>
      </c>
      <c r="D3974" s="98">
        <f>AVERAGE(C$10:C3974)</f>
        <v>0.49199495586380965</v>
      </c>
      <c r="E3974" s="2"/>
      <c r="G3974" s="23"/>
    </row>
    <row r="3975" spans="1:7" customFormat="1">
      <c r="A3975" s="4">
        <v>26613</v>
      </c>
      <c r="B3975">
        <v>5.25</v>
      </c>
      <c r="C3975">
        <f>IFERROR(((VLOOKUP(A3975,'Interest Rates-10yr'!$A$9:$C$15239,2,FALSE))-B3975),C3974)</f>
        <v>1.0499999999999998</v>
      </c>
      <c r="D3975" s="98">
        <f>AVERAGE(C$10:C3975)</f>
        <v>0.49213565305093421</v>
      </c>
      <c r="E3975" s="2"/>
      <c r="G3975" s="23"/>
    </row>
    <row r="3976" spans="1:7" customFormat="1">
      <c r="A3976" s="4">
        <v>26614</v>
      </c>
      <c r="B3976">
        <v>5.25</v>
      </c>
      <c r="C3976">
        <f>IFERROR(((VLOOKUP(A3976,'Interest Rates-10yr'!$A$9:$C$15239,2,FALSE))-B3976),C3975)</f>
        <v>1.0499999999999998</v>
      </c>
      <c r="D3976" s="98">
        <f>AVERAGE(C$10:C3976)</f>
        <v>0.49227627930426143</v>
      </c>
      <c r="E3976" s="2"/>
      <c r="G3976" s="23"/>
    </row>
    <row r="3977" spans="1:7" customFormat="1">
      <c r="A3977" s="4">
        <v>26615</v>
      </c>
      <c r="B3977">
        <v>5.25</v>
      </c>
      <c r="C3977">
        <f>IFERROR(((VLOOKUP(A3977,'Interest Rates-10yr'!$A$9:$C$15239,2,FALSE))-B3977),C3976)</f>
        <v>1.0499999999999998</v>
      </c>
      <c r="D3977" s="98">
        <f>AVERAGE(C$10:C3977)</f>
        <v>0.49241683467742065</v>
      </c>
      <c r="E3977" s="2"/>
      <c r="G3977" s="23"/>
    </row>
    <row r="3978" spans="1:7" customFormat="1">
      <c r="A3978" s="4">
        <v>26616</v>
      </c>
      <c r="B3978">
        <v>5.0599999999999996</v>
      </c>
      <c r="C3978">
        <f>IFERROR(((VLOOKUP(A3978,'Interest Rates-10yr'!$A$9:$C$15239,2,FALSE))-B3978),C3977)</f>
        <v>1.21</v>
      </c>
      <c r="D3978" s="98">
        <f>AVERAGE(C$10:C3978)</f>
        <v>0.492597631645252</v>
      </c>
      <c r="E3978" s="2"/>
      <c r="G3978" s="23"/>
    </row>
    <row r="3979" spans="1:7" customFormat="1">
      <c r="A3979" s="4">
        <v>26617</v>
      </c>
      <c r="B3979">
        <v>4.8099999999999996</v>
      </c>
      <c r="C3979">
        <f>IFERROR(((VLOOKUP(A3979,'Interest Rates-10yr'!$A$9:$C$15239,2,FALSE))-B3979),C3978)</f>
        <v>1.4500000000000002</v>
      </c>
      <c r="D3979" s="98">
        <f>AVERAGE(C$10:C3979)</f>
        <v>0.49283879093199123</v>
      </c>
      <c r="E3979" s="2"/>
      <c r="G3979" s="23"/>
    </row>
    <row r="3980" spans="1:7" customFormat="1">
      <c r="A3980" s="4">
        <v>26618</v>
      </c>
      <c r="B3980">
        <v>3.5</v>
      </c>
      <c r="C3980">
        <f>IFERROR(((VLOOKUP(A3980,'Interest Rates-10yr'!$A$9:$C$15239,2,FALSE))-B3980),C3979)</f>
        <v>2.7300000000000004</v>
      </c>
      <c r="D3980" s="98">
        <f>AVERAGE(C$10:C3980)</f>
        <v>0.49340216570133599</v>
      </c>
      <c r="E3980" s="2"/>
      <c r="G3980" s="23"/>
    </row>
    <row r="3981" spans="1:7" customFormat="1">
      <c r="A3981" s="4">
        <v>26619</v>
      </c>
      <c r="B3981">
        <v>4.88</v>
      </c>
      <c r="C3981">
        <f>IFERROR(((VLOOKUP(A3981,'Interest Rates-10yr'!$A$9:$C$15239,2,FALSE))-B3981),C3980)</f>
        <v>1.3600000000000003</v>
      </c>
      <c r="D3981" s="98">
        <f>AVERAGE(C$10:C3981)</f>
        <v>0.49362034239677871</v>
      </c>
      <c r="E3981" s="2"/>
      <c r="G3981" s="23"/>
    </row>
    <row r="3982" spans="1:7" customFormat="1">
      <c r="A3982" s="4">
        <v>26620</v>
      </c>
      <c r="B3982">
        <v>4.88</v>
      </c>
      <c r="C3982">
        <f>IFERROR(((VLOOKUP(A3982,'Interest Rates-10yr'!$A$9:$C$15239,2,FALSE))-B3982),C3981)</f>
        <v>1.3600000000000003</v>
      </c>
      <c r="D3982" s="98">
        <f>AVERAGE(C$10:C3982)</f>
        <v>0.49383840926252326</v>
      </c>
      <c r="E3982" s="2"/>
      <c r="G3982" s="23"/>
    </row>
    <row r="3983" spans="1:7" customFormat="1">
      <c r="A3983" s="4">
        <v>26621</v>
      </c>
      <c r="B3983">
        <v>4.88</v>
      </c>
      <c r="C3983">
        <f>IFERROR(((VLOOKUP(A3983,'Interest Rates-10yr'!$A$9:$C$15239,2,FALSE))-B3983),C3982)</f>
        <v>1.3600000000000003</v>
      </c>
      <c r="D3983" s="98">
        <f>AVERAGE(C$10:C3983)</f>
        <v>0.49405636638148087</v>
      </c>
      <c r="E3983" s="2"/>
      <c r="G3983" s="23"/>
    </row>
    <row r="3984" spans="1:7" customFormat="1">
      <c r="A3984" s="4">
        <v>26622</v>
      </c>
      <c r="B3984">
        <v>4.88</v>
      </c>
      <c r="C3984">
        <f>IFERROR(((VLOOKUP(A3984,'Interest Rates-10yr'!$A$9:$C$15239,2,FALSE))-B3984),C3983)</f>
        <v>1.3600000000000003</v>
      </c>
      <c r="D3984" s="98">
        <f>AVERAGE(C$10:C3984)</f>
        <v>0.49427421383647918</v>
      </c>
      <c r="E3984" s="2"/>
      <c r="G3984" s="23"/>
    </row>
    <row r="3985" spans="1:7" customFormat="1">
      <c r="A3985" s="4">
        <v>26623</v>
      </c>
      <c r="B3985">
        <v>5.0599999999999996</v>
      </c>
      <c r="C3985">
        <f>IFERROR(((VLOOKUP(A3985,'Interest Rates-10yr'!$A$9:$C$15239,2,FALSE))-B3985),C3984)</f>
        <v>1.1700000000000008</v>
      </c>
      <c r="D3985" s="98">
        <f>AVERAGE(C$10:C3985)</f>
        <v>0.49444416498994087</v>
      </c>
      <c r="E3985" s="2"/>
      <c r="G3985" s="23"/>
    </row>
    <row r="3986" spans="1:7" customFormat="1">
      <c r="A3986" s="4">
        <v>26624</v>
      </c>
      <c r="B3986">
        <v>5.25</v>
      </c>
      <c r="C3986">
        <f>IFERROR(((VLOOKUP(A3986,'Interest Rates-10yr'!$A$9:$C$15239,2,FALSE))-B3986),C3985)</f>
        <v>1.0099999999999998</v>
      </c>
      <c r="D3986" s="98">
        <f>AVERAGE(C$10:C3986)</f>
        <v>0.49457379934624213</v>
      </c>
      <c r="E3986" s="2"/>
      <c r="G3986" s="23"/>
    </row>
    <row r="3987" spans="1:7" customFormat="1">
      <c r="A3987" s="4">
        <v>26625</v>
      </c>
      <c r="B3987">
        <v>5</v>
      </c>
      <c r="C3987">
        <f>IFERROR(((VLOOKUP(A3987,'Interest Rates-10yr'!$A$9:$C$15239,2,FALSE))-B3987),C3986)</f>
        <v>1.2699999999999996</v>
      </c>
      <c r="D3987" s="98">
        <f>AVERAGE(C$10:C3987)</f>
        <v>0.49476872800402333</v>
      </c>
      <c r="E3987" s="2"/>
      <c r="G3987" s="23"/>
    </row>
    <row r="3988" spans="1:7" customFormat="1">
      <c r="A3988" s="4">
        <v>26626</v>
      </c>
      <c r="B3988">
        <v>5</v>
      </c>
      <c r="C3988">
        <f>IFERROR(((VLOOKUP(A3988,'Interest Rates-10yr'!$A$9:$C$15239,2,FALSE))-B3988),C3987)</f>
        <v>1.2699999999999996</v>
      </c>
      <c r="D3988" s="98">
        <f>AVERAGE(C$10:C3988)</f>
        <v>0.49496355868308739</v>
      </c>
      <c r="E3988" s="2"/>
      <c r="G3988" s="23"/>
    </row>
    <row r="3989" spans="1:7" customFormat="1">
      <c r="A3989" s="4">
        <v>26627</v>
      </c>
      <c r="B3989">
        <v>5.0599999999999996</v>
      </c>
      <c r="C3989">
        <f>IFERROR(((VLOOKUP(A3989,'Interest Rates-10yr'!$A$9:$C$15239,2,FALSE))-B3989),C3988)</f>
        <v>1.21</v>
      </c>
      <c r="D3989" s="98">
        <f>AVERAGE(C$10:C3989)</f>
        <v>0.49514321608040324</v>
      </c>
      <c r="E3989" s="2"/>
      <c r="G3989" s="23"/>
    </row>
    <row r="3990" spans="1:7" customFormat="1">
      <c r="A3990" s="4">
        <v>26628</v>
      </c>
      <c r="B3990">
        <v>5.0599999999999996</v>
      </c>
      <c r="C3990">
        <f>IFERROR(((VLOOKUP(A3990,'Interest Rates-10yr'!$A$9:$C$15239,2,FALSE))-B3990),C3989)</f>
        <v>1.21</v>
      </c>
      <c r="D3990" s="98">
        <f>AVERAGE(C$10:C3990)</f>
        <v>0.49532278322029766</v>
      </c>
      <c r="E3990" s="2"/>
      <c r="G3990" s="23"/>
    </row>
    <row r="3991" spans="1:7" customFormat="1">
      <c r="A3991" s="4">
        <v>26629</v>
      </c>
      <c r="B3991">
        <v>5.0599999999999996</v>
      </c>
      <c r="C3991">
        <f>IFERROR(((VLOOKUP(A3991,'Interest Rates-10yr'!$A$9:$C$15239,2,FALSE))-B3991),C3990)</f>
        <v>1.21</v>
      </c>
      <c r="D3991" s="98">
        <f>AVERAGE(C$10:C3991)</f>
        <v>0.4955022601707697</v>
      </c>
      <c r="E3991" s="2"/>
      <c r="G3991" s="23"/>
    </row>
    <row r="3992" spans="1:7" customFormat="1">
      <c r="A3992" s="4">
        <v>26630</v>
      </c>
      <c r="B3992">
        <v>5.0599999999999996</v>
      </c>
      <c r="C3992">
        <f>IFERROR(((VLOOKUP(A3992,'Interest Rates-10yr'!$A$9:$C$15239,2,FALSE))-B3992),C3991)</f>
        <v>1.2400000000000002</v>
      </c>
      <c r="D3992" s="98">
        <f>AVERAGE(C$10:C3992)</f>
        <v>0.49568917901079712</v>
      </c>
      <c r="E3992" s="2"/>
      <c r="G3992" s="23"/>
    </row>
    <row r="3993" spans="1:7" customFormat="1">
      <c r="A3993" s="4">
        <v>26631</v>
      </c>
      <c r="B3993">
        <v>5.19</v>
      </c>
      <c r="C3993">
        <f>IFERROR(((VLOOKUP(A3993,'Interest Rates-10yr'!$A$9:$C$15239,2,FALSE))-B3993),C3992)</f>
        <v>1.0999999999999996</v>
      </c>
      <c r="D3993" s="98">
        <f>AVERAGE(C$10:C3993)</f>
        <v>0.49584086345381645</v>
      </c>
      <c r="E3993" s="2"/>
      <c r="G3993" s="23"/>
    </row>
    <row r="3994" spans="1:7" customFormat="1">
      <c r="A3994" s="4">
        <v>26632</v>
      </c>
      <c r="B3994">
        <v>4.75</v>
      </c>
      <c r="C3994">
        <f>IFERROR(((VLOOKUP(A3994,'Interest Rates-10yr'!$A$9:$C$15239,2,FALSE))-B3994),C3993)</f>
        <v>1.5199999999999996</v>
      </c>
      <c r="D3994" s="98">
        <f>AVERAGE(C$10:C3994)</f>
        <v>0.49609786700125591</v>
      </c>
      <c r="E3994" s="2"/>
      <c r="G3994" s="23"/>
    </row>
    <row r="3995" spans="1:7" customFormat="1">
      <c r="A3995" s="4">
        <v>26633</v>
      </c>
      <c r="B3995">
        <v>5.19</v>
      </c>
      <c r="C3995">
        <f>IFERROR(((VLOOKUP(A3995,'Interest Rates-10yr'!$A$9:$C$15239,2,FALSE))-B3995),C3994)</f>
        <v>1.0899999999999999</v>
      </c>
      <c r="D3995" s="98">
        <f>AVERAGE(C$10:C3995)</f>
        <v>0.49624686402408547</v>
      </c>
      <c r="E3995" s="2"/>
      <c r="G3995" s="23"/>
    </row>
    <row r="3996" spans="1:7" customFormat="1">
      <c r="A3996" s="4">
        <v>26634</v>
      </c>
      <c r="B3996">
        <v>5.25</v>
      </c>
      <c r="C3996">
        <f>IFERROR(((VLOOKUP(A3996,'Interest Rates-10yr'!$A$9:$C$15239,2,FALSE))-B3996),C3995)</f>
        <v>1.04</v>
      </c>
      <c r="D3996" s="98">
        <f>AVERAGE(C$10:C3996)</f>
        <v>0.49638324554803226</v>
      </c>
      <c r="E3996" s="2"/>
      <c r="G3996" s="23"/>
    </row>
    <row r="3997" spans="1:7" customFormat="1">
      <c r="A3997" s="4">
        <v>26635</v>
      </c>
      <c r="B3997">
        <v>5.25</v>
      </c>
      <c r="C3997">
        <f>IFERROR(((VLOOKUP(A3997,'Interest Rates-10yr'!$A$9:$C$15239,2,FALSE))-B3997),C3996)</f>
        <v>1.04</v>
      </c>
      <c r="D3997" s="98">
        <f>AVERAGE(C$10:C3997)</f>
        <v>0.49651955867602926</v>
      </c>
      <c r="E3997" s="2"/>
      <c r="G3997" s="23"/>
    </row>
    <row r="3998" spans="1:7" customFormat="1">
      <c r="A3998" s="4">
        <v>26636</v>
      </c>
      <c r="B3998">
        <v>5.25</v>
      </c>
      <c r="C3998">
        <f>IFERROR(((VLOOKUP(A3998,'Interest Rates-10yr'!$A$9:$C$15239,2,FALSE))-B3998),C3997)</f>
        <v>1.04</v>
      </c>
      <c r="D3998" s="98">
        <f>AVERAGE(C$10:C3998)</f>
        <v>0.49665580345951482</v>
      </c>
      <c r="E3998" s="2"/>
      <c r="G3998" s="23"/>
    </row>
    <row r="3999" spans="1:7" customFormat="1">
      <c r="A3999" s="4">
        <v>26637</v>
      </c>
      <c r="B3999">
        <v>5.25</v>
      </c>
      <c r="C3999">
        <f>IFERROR(((VLOOKUP(A3999,'Interest Rates-10yr'!$A$9:$C$15239,2,FALSE))-B3999),C3998)</f>
        <v>1.0499999999999998</v>
      </c>
      <c r="D3999" s="98">
        <f>AVERAGE(C$10:C3999)</f>
        <v>0.49679448621554001</v>
      </c>
      <c r="E3999" s="2"/>
      <c r="G3999" s="23"/>
    </row>
    <row r="4000" spans="1:7" customFormat="1">
      <c r="A4000" s="4">
        <v>26638</v>
      </c>
      <c r="B4000">
        <v>5.25</v>
      </c>
      <c r="C4000">
        <f>IFERROR(((VLOOKUP(A4000,'Interest Rates-10yr'!$A$9:$C$15239,2,FALSE))-B4000),C3999)</f>
        <v>1.0599999999999996</v>
      </c>
      <c r="D4000" s="98">
        <f>AVERAGE(C$10:C4000)</f>
        <v>0.49693560511150203</v>
      </c>
      <c r="E4000" s="2"/>
      <c r="G4000" s="23"/>
    </row>
    <row r="4001" spans="1:7" customFormat="1">
      <c r="A4001" s="4">
        <v>26639</v>
      </c>
      <c r="B4001">
        <v>4.75</v>
      </c>
      <c r="C4001">
        <f>IFERROR(((VLOOKUP(A4001,'Interest Rates-10yr'!$A$9:$C$15239,2,FALSE))-B4001),C4000)</f>
        <v>1.5599999999999996</v>
      </c>
      <c r="D4001" s="98">
        <f>AVERAGE(C$10:C4001)</f>
        <v>0.49720190380761636</v>
      </c>
      <c r="E4001" s="2"/>
      <c r="G4001" s="23"/>
    </row>
    <row r="4002" spans="1:7" customFormat="1">
      <c r="A4002" s="4">
        <v>26640</v>
      </c>
      <c r="B4002">
        <v>5.19</v>
      </c>
      <c r="C4002">
        <f>IFERROR(((VLOOKUP(A4002,'Interest Rates-10yr'!$A$9:$C$15239,2,FALSE))-B4002),C4001)</f>
        <v>1.1199999999999992</v>
      </c>
      <c r="D4002" s="98">
        <f>AVERAGE(C$10:C4002)</f>
        <v>0.4973578762834972</v>
      </c>
      <c r="E4002" s="2"/>
      <c r="G4002" s="23"/>
    </row>
    <row r="4003" spans="1:7" customFormat="1">
      <c r="A4003" s="4">
        <v>26641</v>
      </c>
      <c r="B4003">
        <v>5.19</v>
      </c>
      <c r="C4003">
        <f>IFERROR(((VLOOKUP(A4003,'Interest Rates-10yr'!$A$9:$C$15239,2,FALSE))-B4003),C4002)</f>
        <v>1.1299999999999999</v>
      </c>
      <c r="D4003" s="98">
        <f>AVERAGE(C$10:C4003)</f>
        <v>0.49751627441161855</v>
      </c>
      <c r="E4003" s="2"/>
      <c r="G4003" s="23"/>
    </row>
    <row r="4004" spans="1:7" customFormat="1">
      <c r="A4004" s="4">
        <v>26642</v>
      </c>
      <c r="B4004">
        <v>5.19</v>
      </c>
      <c r="C4004">
        <f>IFERROR(((VLOOKUP(A4004,'Interest Rates-10yr'!$A$9:$C$15239,2,FALSE))-B4004),C4003)</f>
        <v>1.1299999999999999</v>
      </c>
      <c r="D4004" s="98">
        <f>AVERAGE(C$10:C4004)</f>
        <v>0.49767459324155311</v>
      </c>
      <c r="E4004" s="2"/>
      <c r="G4004" s="23"/>
    </row>
    <row r="4005" spans="1:7" customFormat="1">
      <c r="A4005" s="4">
        <v>26643</v>
      </c>
      <c r="B4005">
        <v>5.19</v>
      </c>
      <c r="C4005">
        <f>IFERROR(((VLOOKUP(A4005,'Interest Rates-10yr'!$A$9:$C$15239,2,FALSE))-B4005),C4004)</f>
        <v>1.1299999999999999</v>
      </c>
      <c r="D4005" s="98">
        <f>AVERAGE(C$10:C4005)</f>
        <v>0.49783283283283403</v>
      </c>
      <c r="E4005" s="2"/>
      <c r="G4005" s="23"/>
    </row>
    <row r="4006" spans="1:7" customFormat="1">
      <c r="A4006" s="4">
        <v>26644</v>
      </c>
      <c r="B4006">
        <v>5.25</v>
      </c>
      <c r="C4006">
        <f>IFERROR(((VLOOKUP(A4006,'Interest Rates-10yr'!$A$9:$C$15239,2,FALSE))-B4006),C4005)</f>
        <v>1.0899999999999999</v>
      </c>
      <c r="D4006" s="98">
        <f>AVERAGE(C$10:C4006)</f>
        <v>0.49798098573930566</v>
      </c>
      <c r="E4006" s="2"/>
      <c r="G4006" s="23"/>
    </row>
    <row r="4007" spans="1:7" customFormat="1">
      <c r="A4007" s="4">
        <v>26645</v>
      </c>
      <c r="B4007">
        <v>5.5</v>
      </c>
      <c r="C4007">
        <f>IFERROR(((VLOOKUP(A4007,'Interest Rates-10yr'!$A$9:$C$15239,2,FALSE))-B4007),C4006)</f>
        <v>0.84999999999999964</v>
      </c>
      <c r="D4007" s="98">
        <f>AVERAGE(C$10:C4007)</f>
        <v>0.49806903451725976</v>
      </c>
      <c r="E4007" s="2"/>
      <c r="G4007" s="23"/>
    </row>
    <row r="4008" spans="1:7" customFormat="1">
      <c r="A4008" s="4">
        <v>26646</v>
      </c>
      <c r="B4008">
        <v>5.5</v>
      </c>
      <c r="C4008">
        <f>IFERROR(((VLOOKUP(A4008,'Interest Rates-10yr'!$A$9:$C$15239,2,FALSE))-B4008),C4007)</f>
        <v>0.84999999999999964</v>
      </c>
      <c r="D4008" s="98">
        <f>AVERAGE(C$10:C4008)</f>
        <v>0.49815703925981608</v>
      </c>
      <c r="E4008" s="2"/>
      <c r="G4008" s="23"/>
    </row>
    <row r="4009" spans="1:7" customFormat="1">
      <c r="A4009" s="4">
        <v>26647</v>
      </c>
      <c r="B4009">
        <v>5.31</v>
      </c>
      <c r="C4009">
        <f>IFERROR(((VLOOKUP(A4009,'Interest Rates-10yr'!$A$9:$C$15239,2,FALSE))-B4009),C4008)</f>
        <v>1.04</v>
      </c>
      <c r="D4009" s="98">
        <f>AVERAGE(C$10:C4009)</f>
        <v>0.49829250000000108</v>
      </c>
      <c r="E4009" s="2"/>
      <c r="G4009" s="23"/>
    </row>
    <row r="4010" spans="1:7" customFormat="1">
      <c r="A4010" s="4">
        <v>26648</v>
      </c>
      <c r="B4010">
        <v>5.38</v>
      </c>
      <c r="C4010">
        <f>IFERROR(((VLOOKUP(A4010,'Interest Rates-10yr'!$A$9:$C$15239,2,FALSE))-B4010),C4009)</f>
        <v>0.96999999999999975</v>
      </c>
      <c r="D4010" s="98">
        <f>AVERAGE(C$10:C4010)</f>
        <v>0.49841039740065096</v>
      </c>
      <c r="E4010" s="2"/>
      <c r="G4010" s="23"/>
    </row>
    <row r="4011" spans="1:7" customFormat="1">
      <c r="A4011" s="4">
        <v>26649</v>
      </c>
      <c r="B4011">
        <v>5.38</v>
      </c>
      <c r="C4011">
        <f>IFERROR(((VLOOKUP(A4011,'Interest Rates-10yr'!$A$9:$C$15239,2,FALSE))-B4011),C4010)</f>
        <v>0.96999999999999975</v>
      </c>
      <c r="D4011" s="98">
        <f>AVERAGE(C$10:C4011)</f>
        <v>0.49852823588206008</v>
      </c>
      <c r="E4011" s="2"/>
      <c r="G4011" s="23"/>
    </row>
    <row r="4012" spans="1:7" customFormat="1">
      <c r="A4012" s="4">
        <v>26650</v>
      </c>
      <c r="B4012">
        <v>5.38</v>
      </c>
      <c r="C4012">
        <f>IFERROR(((VLOOKUP(A4012,'Interest Rates-10yr'!$A$9:$C$15239,2,FALSE))-B4012),C4011)</f>
        <v>0.96999999999999975</v>
      </c>
      <c r="D4012" s="98">
        <f>AVERAGE(C$10:C4012)</f>
        <v>0.49864601548838483</v>
      </c>
      <c r="E4012" s="2"/>
      <c r="G4012" s="23"/>
    </row>
    <row r="4013" spans="1:7" customFormat="1">
      <c r="A4013" s="4">
        <v>26651</v>
      </c>
      <c r="B4013">
        <v>5.56</v>
      </c>
      <c r="C4013">
        <f>IFERROR(((VLOOKUP(A4013,'Interest Rates-10yr'!$A$9:$C$15239,2,FALSE))-B4013),C4012)</f>
        <v>0.82000000000000028</v>
      </c>
      <c r="D4013" s="98">
        <f>AVERAGE(C$10:C4013)</f>
        <v>0.49872627372627482</v>
      </c>
      <c r="E4013" s="2"/>
      <c r="G4013" s="23"/>
    </row>
    <row r="4014" spans="1:7" customFormat="1">
      <c r="A4014" s="4">
        <v>26652</v>
      </c>
      <c r="B4014">
        <v>5.38</v>
      </c>
      <c r="C4014">
        <f>IFERROR(((VLOOKUP(A4014,'Interest Rates-10yr'!$A$9:$C$15239,2,FALSE))-B4014),C4013)</f>
        <v>1.0200000000000005</v>
      </c>
      <c r="D4014" s="98">
        <f>AVERAGE(C$10:C4014)</f>
        <v>0.49885642946317216</v>
      </c>
      <c r="E4014" s="2"/>
      <c r="G4014" s="23"/>
    </row>
    <row r="4015" spans="1:7" customFormat="1">
      <c r="A4015" s="4">
        <v>26653</v>
      </c>
      <c r="B4015">
        <v>5.25</v>
      </c>
      <c r="C4015">
        <f>IFERROR(((VLOOKUP(A4015,'Interest Rates-10yr'!$A$9:$C$15239,2,FALSE))-B4015),C4014)</f>
        <v>1.1500000000000004</v>
      </c>
      <c r="D4015" s="98">
        <f>AVERAGE(C$10:C4015)</f>
        <v>0.4990189715426871</v>
      </c>
      <c r="E4015" s="2"/>
      <c r="G4015" s="23"/>
    </row>
    <row r="4016" spans="1:7" customFormat="1">
      <c r="A4016" s="4">
        <v>26654</v>
      </c>
      <c r="B4016">
        <v>5.5</v>
      </c>
      <c r="C4016">
        <f>IFERROR(((VLOOKUP(A4016,'Interest Rates-10yr'!$A$9:$C$15239,2,FALSE))-B4016),C4015)</f>
        <v>0.90000000000000036</v>
      </c>
      <c r="D4016" s="98">
        <f>AVERAGE(C$10:C4016)</f>
        <v>0.49911904167706628</v>
      </c>
      <c r="E4016" s="2"/>
      <c r="G4016" s="23"/>
    </row>
    <row r="4017" spans="1:7" customFormat="1">
      <c r="A4017" s="4">
        <v>26655</v>
      </c>
      <c r="B4017">
        <v>5.38</v>
      </c>
      <c r="C4017">
        <f>IFERROR(((VLOOKUP(A4017,'Interest Rates-10yr'!$A$9:$C$15239,2,FALSE))-B4017),C4016)</f>
        <v>1.0200000000000005</v>
      </c>
      <c r="D4017" s="98">
        <f>AVERAGE(C$10:C4017)</f>
        <v>0.49924900199600913</v>
      </c>
      <c r="E4017" s="2"/>
      <c r="G4017" s="23"/>
    </row>
    <row r="4018" spans="1:7" customFormat="1">
      <c r="A4018" s="4">
        <v>26656</v>
      </c>
      <c r="B4018">
        <v>5.38</v>
      </c>
      <c r="C4018">
        <f>IFERROR(((VLOOKUP(A4018,'Interest Rates-10yr'!$A$9:$C$15239,2,FALSE))-B4018),C4017)</f>
        <v>1.0200000000000005</v>
      </c>
      <c r="D4018" s="98">
        <f>AVERAGE(C$10:C4018)</f>
        <v>0.4993788974806696</v>
      </c>
      <c r="E4018" s="2"/>
      <c r="G4018" s="23"/>
    </row>
    <row r="4019" spans="1:7" customFormat="1">
      <c r="A4019" s="4">
        <v>26657</v>
      </c>
      <c r="B4019">
        <v>5.38</v>
      </c>
      <c r="C4019">
        <f>IFERROR(((VLOOKUP(A4019,'Interest Rates-10yr'!$A$9:$C$15239,2,FALSE))-B4019),C4018)</f>
        <v>1.0200000000000005</v>
      </c>
      <c r="D4019" s="98">
        <f>AVERAGE(C$10:C4019)</f>
        <v>0.49950872817955227</v>
      </c>
      <c r="E4019" s="2"/>
      <c r="G4019" s="23"/>
    </row>
    <row r="4020" spans="1:7" customFormat="1">
      <c r="A4020" s="4">
        <v>26658</v>
      </c>
      <c r="B4020">
        <v>5.38</v>
      </c>
      <c r="C4020">
        <f>IFERROR(((VLOOKUP(A4020,'Interest Rates-10yr'!$A$9:$C$15239,2,FALSE))-B4020),C4019)</f>
        <v>1.0200000000000005</v>
      </c>
      <c r="D4020" s="98">
        <f>AVERAGE(C$10:C4020)</f>
        <v>0.49963849414111305</v>
      </c>
      <c r="E4020" s="2"/>
      <c r="G4020" s="23"/>
    </row>
    <row r="4021" spans="1:7" customFormat="1">
      <c r="A4021" s="4">
        <v>26659</v>
      </c>
      <c r="B4021">
        <v>5.25</v>
      </c>
      <c r="C4021">
        <f>IFERROR(((VLOOKUP(A4021,'Interest Rates-10yr'!$A$9:$C$15239,2,FALSE))-B4021),C4020)</f>
        <v>1.1399999999999997</v>
      </c>
      <c r="D4021" s="98">
        <f>AVERAGE(C$10:C4021)</f>
        <v>0.4997981056829523</v>
      </c>
      <c r="E4021" s="2"/>
      <c r="G4021" s="23"/>
    </row>
    <row r="4022" spans="1:7" customFormat="1">
      <c r="A4022" s="4">
        <v>26660</v>
      </c>
      <c r="B4022">
        <v>5.13</v>
      </c>
      <c r="C4022">
        <f>IFERROR(((VLOOKUP(A4022,'Interest Rates-10yr'!$A$9:$C$15239,2,FALSE))-B4022),C4021)</f>
        <v>1.2700000000000005</v>
      </c>
      <c r="D4022" s="98">
        <f>AVERAGE(C$10:C4022)</f>
        <v>0.49999003239471829</v>
      </c>
      <c r="E4022" s="2"/>
      <c r="G4022" s="23"/>
    </row>
    <row r="4023" spans="1:7" customFormat="1">
      <c r="A4023" s="4">
        <v>26661</v>
      </c>
      <c r="B4023">
        <v>5.75</v>
      </c>
      <c r="C4023">
        <f>IFERROR(((VLOOKUP(A4023,'Interest Rates-10yr'!$A$9:$C$15239,2,FALSE))-B4023),C4022)</f>
        <v>0.66000000000000014</v>
      </c>
      <c r="D4023" s="98">
        <f>AVERAGE(C$10:C4023)</f>
        <v>0.50002989536621945</v>
      </c>
      <c r="E4023" s="2"/>
      <c r="G4023" s="23"/>
    </row>
    <row r="4024" spans="1:7" customFormat="1">
      <c r="A4024" s="4">
        <v>26662</v>
      </c>
      <c r="B4024">
        <v>5.5</v>
      </c>
      <c r="C4024">
        <f>IFERROR(((VLOOKUP(A4024,'Interest Rates-10yr'!$A$9:$C$15239,2,FALSE))-B4024),C4023)</f>
        <v>0.91000000000000014</v>
      </c>
      <c r="D4024" s="98">
        <f>AVERAGE(C$10:C4024)</f>
        <v>0.50013200498132127</v>
      </c>
      <c r="E4024" s="2"/>
      <c r="G4024" s="23"/>
    </row>
    <row r="4025" spans="1:7" customFormat="1">
      <c r="A4025" s="4">
        <v>26663</v>
      </c>
      <c r="B4025">
        <v>5.5</v>
      </c>
      <c r="C4025">
        <f>IFERROR(((VLOOKUP(A4025,'Interest Rates-10yr'!$A$9:$C$15239,2,FALSE))-B4025),C4024)</f>
        <v>0.91000000000000014</v>
      </c>
      <c r="D4025" s="98">
        <f>AVERAGE(C$10:C4025)</f>
        <v>0.50023406374502111</v>
      </c>
      <c r="E4025" s="2"/>
      <c r="G4025" s="23"/>
    </row>
    <row r="4026" spans="1:7" customFormat="1">
      <c r="A4026" s="4">
        <v>26664</v>
      </c>
      <c r="B4026">
        <v>5.5</v>
      </c>
      <c r="C4026">
        <f>IFERROR(((VLOOKUP(A4026,'Interest Rates-10yr'!$A$9:$C$15239,2,FALSE))-B4026),C4025)</f>
        <v>0.91000000000000014</v>
      </c>
      <c r="D4026" s="98">
        <f>AVERAGE(C$10:C4026)</f>
        <v>0.50033607169529626</v>
      </c>
      <c r="E4026" s="2"/>
      <c r="G4026" s="23"/>
    </row>
    <row r="4027" spans="1:7" customFormat="1">
      <c r="A4027" s="4">
        <v>26665</v>
      </c>
      <c r="B4027">
        <v>5.5</v>
      </c>
      <c r="C4027">
        <f>IFERROR(((VLOOKUP(A4027,'Interest Rates-10yr'!$A$9:$C$15239,2,FALSE))-B4027),C4026)</f>
        <v>0.91000000000000014</v>
      </c>
      <c r="D4027" s="98">
        <f>AVERAGE(C$10:C4027)</f>
        <v>0.50043802887008582</v>
      </c>
      <c r="E4027" s="2"/>
      <c r="G4027" s="23"/>
    </row>
    <row r="4028" spans="1:7" customFormat="1">
      <c r="A4028" s="4">
        <v>26666</v>
      </c>
      <c r="B4028">
        <v>6</v>
      </c>
      <c r="C4028">
        <f>IFERROR(((VLOOKUP(A4028,'Interest Rates-10yr'!$A$9:$C$15239,2,FALSE))-B4028),C4027)</f>
        <v>0.42999999999999972</v>
      </c>
      <c r="D4028" s="98">
        <f>AVERAGE(C$10:C4028)</f>
        <v>0.50042050261259141</v>
      </c>
      <c r="E4028" s="2"/>
      <c r="G4028" s="23"/>
    </row>
    <row r="4029" spans="1:7" customFormat="1">
      <c r="A4029" s="4">
        <v>26667</v>
      </c>
      <c r="B4029">
        <v>5.5</v>
      </c>
      <c r="C4029">
        <f>IFERROR(((VLOOKUP(A4029,'Interest Rates-10yr'!$A$9:$C$15239,2,FALSE))-B4029),C4028)</f>
        <v>0.91999999999999993</v>
      </c>
      <c r="D4029" s="98">
        <f>AVERAGE(C$10:C4029)</f>
        <v>0.50052487562189185</v>
      </c>
      <c r="E4029" s="2"/>
      <c r="G4029" s="23"/>
    </row>
    <row r="4030" spans="1:7" customFormat="1">
      <c r="A4030" s="4">
        <v>26668</v>
      </c>
      <c r="B4030">
        <v>5.75</v>
      </c>
      <c r="C4030">
        <f>IFERROR(((VLOOKUP(A4030,'Interest Rates-10yr'!$A$9:$C$15239,2,FALSE))-B4030),C4029)</f>
        <v>0.65000000000000036</v>
      </c>
      <c r="D4030" s="98">
        <f>AVERAGE(C$10:C4030)</f>
        <v>0.50056204924148351</v>
      </c>
      <c r="E4030" s="2"/>
      <c r="G4030" s="23"/>
    </row>
    <row r="4031" spans="1:7" customFormat="1">
      <c r="A4031" s="4">
        <v>26669</v>
      </c>
      <c r="B4031">
        <v>5.75</v>
      </c>
      <c r="C4031">
        <f>IFERROR(((VLOOKUP(A4031,'Interest Rates-10yr'!$A$9:$C$15239,2,FALSE))-B4031),C4030)</f>
        <v>0.66999999999999993</v>
      </c>
      <c r="D4031" s="98">
        <f>AVERAGE(C$10:C4031)</f>
        <v>0.5006041770263564</v>
      </c>
      <c r="E4031" s="2"/>
      <c r="G4031" s="23"/>
    </row>
    <row r="4032" spans="1:7" customFormat="1">
      <c r="A4032" s="4">
        <v>26670</v>
      </c>
      <c r="B4032">
        <v>5.75</v>
      </c>
      <c r="C4032">
        <f>IFERROR(((VLOOKUP(A4032,'Interest Rates-10yr'!$A$9:$C$15239,2,FALSE))-B4032),C4031)</f>
        <v>0.66999999999999993</v>
      </c>
      <c r="D4032" s="98">
        <f>AVERAGE(C$10:C4032)</f>
        <v>0.50064628386776167</v>
      </c>
      <c r="E4032" s="2"/>
      <c r="G4032" s="23"/>
    </row>
    <row r="4033" spans="1:7" customFormat="1">
      <c r="A4033" s="4">
        <v>26671</v>
      </c>
      <c r="B4033">
        <v>5.75</v>
      </c>
      <c r="C4033">
        <f>IFERROR(((VLOOKUP(A4033,'Interest Rates-10yr'!$A$9:$C$15239,2,FALSE))-B4033),C4032)</f>
        <v>0.66999999999999993</v>
      </c>
      <c r="D4033" s="98">
        <f>AVERAGE(C$10:C4033)</f>
        <v>0.50068836978131348</v>
      </c>
      <c r="E4033" s="2"/>
      <c r="G4033" s="23"/>
    </row>
    <row r="4034" spans="1:7" customFormat="1">
      <c r="A4034" s="4">
        <v>26672</v>
      </c>
      <c r="B4034">
        <v>5.63</v>
      </c>
      <c r="C4034">
        <f>IFERROR(((VLOOKUP(A4034,'Interest Rates-10yr'!$A$9:$C$15239,2,FALSE))-B4034),C4033)</f>
        <v>0.79999999999999982</v>
      </c>
      <c r="D4034" s="98">
        <f>AVERAGE(C$10:C4034)</f>
        <v>0.50076273291925599</v>
      </c>
      <c r="E4034" s="2"/>
      <c r="G4034" s="23"/>
    </row>
    <row r="4035" spans="1:7" customFormat="1">
      <c r="A4035" s="4">
        <v>26673</v>
      </c>
      <c r="B4035">
        <v>5.5</v>
      </c>
      <c r="C4035">
        <f>IFERROR(((VLOOKUP(A4035,'Interest Rates-10yr'!$A$9:$C$15239,2,FALSE))-B4035),C4034)</f>
        <v>0.91999999999999993</v>
      </c>
      <c r="D4035" s="98">
        <f>AVERAGE(C$10:C4035)</f>
        <v>0.50086686537506342</v>
      </c>
      <c r="E4035" s="2"/>
      <c r="G4035" s="23"/>
    </row>
    <row r="4036" spans="1:7" customFormat="1">
      <c r="A4036" s="4">
        <v>26674</v>
      </c>
      <c r="B4036">
        <v>5.5</v>
      </c>
      <c r="C4036">
        <f>IFERROR(((VLOOKUP(A4036,'Interest Rates-10yr'!$A$9:$C$15239,2,FALSE))-B4036),C4035)</f>
        <v>0.92999999999999972</v>
      </c>
      <c r="D4036" s="98">
        <f>AVERAGE(C$10:C4036)</f>
        <v>0.50097342935187616</v>
      </c>
      <c r="E4036" s="2"/>
      <c r="G4036" s="23"/>
    </row>
    <row r="4037" spans="1:7" customFormat="1">
      <c r="A4037" s="4">
        <v>26675</v>
      </c>
      <c r="B4037">
        <v>5.75</v>
      </c>
      <c r="C4037">
        <f>IFERROR(((VLOOKUP(A4037,'Interest Rates-10yr'!$A$9:$C$15239,2,FALSE))-B4037),C4036)</f>
        <v>0.67999999999999972</v>
      </c>
      <c r="D4037" s="98">
        <f>AVERAGE(C$10:C4037)</f>
        <v>0.50101787487587035</v>
      </c>
      <c r="E4037" s="2"/>
      <c r="G4037" s="23"/>
    </row>
    <row r="4038" spans="1:7" customFormat="1">
      <c r="A4038" s="4">
        <v>26676</v>
      </c>
      <c r="B4038">
        <v>5.75</v>
      </c>
      <c r="C4038">
        <f>IFERROR(((VLOOKUP(A4038,'Interest Rates-10yr'!$A$9:$C$15239,2,FALSE))-B4038),C4037)</f>
        <v>0.69000000000000039</v>
      </c>
      <c r="D4038" s="98">
        <f>AVERAGE(C$10:C4038)</f>
        <v>0.50106478034251811</v>
      </c>
      <c r="E4038" s="2"/>
      <c r="G4038" s="23"/>
    </row>
    <row r="4039" spans="1:7" customFormat="1">
      <c r="A4039" s="4">
        <v>26677</v>
      </c>
      <c r="B4039">
        <v>5.75</v>
      </c>
      <c r="C4039">
        <f>IFERROR(((VLOOKUP(A4039,'Interest Rates-10yr'!$A$9:$C$15239,2,FALSE))-B4039),C4038)</f>
        <v>0.69000000000000039</v>
      </c>
      <c r="D4039" s="98">
        <f>AVERAGE(C$10:C4039)</f>
        <v>0.5011116625310188</v>
      </c>
      <c r="E4039" s="2"/>
      <c r="G4039" s="23"/>
    </row>
    <row r="4040" spans="1:7" customFormat="1">
      <c r="A4040" s="4">
        <v>26678</v>
      </c>
      <c r="B4040">
        <v>5.75</v>
      </c>
      <c r="C4040">
        <f>IFERROR(((VLOOKUP(A4040,'Interest Rates-10yr'!$A$9:$C$15239,2,FALSE))-B4040),C4039)</f>
        <v>0.69000000000000039</v>
      </c>
      <c r="D4040" s="98">
        <f>AVERAGE(C$10:C4040)</f>
        <v>0.50115852145869655</v>
      </c>
      <c r="E4040" s="2"/>
      <c r="G4040" s="23"/>
    </row>
    <row r="4041" spans="1:7" customFormat="1">
      <c r="A4041" s="4">
        <v>26679</v>
      </c>
      <c r="B4041">
        <v>5.88</v>
      </c>
      <c r="C4041">
        <f>IFERROR(((VLOOKUP(A4041,'Interest Rates-10yr'!$A$9:$C$15239,2,FALSE))-B4041),C4040)</f>
        <v>0.5600000000000005</v>
      </c>
      <c r="D4041" s="98">
        <f>AVERAGE(C$10:C4041)</f>
        <v>0.50117311507936646</v>
      </c>
      <c r="E4041" s="2"/>
      <c r="G4041" s="23"/>
    </row>
    <row r="4042" spans="1:7" customFormat="1">
      <c r="A4042" s="4">
        <v>26680</v>
      </c>
      <c r="B4042">
        <v>6.5</v>
      </c>
      <c r="C4042">
        <f>IFERROR(((VLOOKUP(A4042,'Interest Rates-10yr'!$A$9:$C$15239,2,FALSE))-B4042),C4041)</f>
        <v>-5.9999999999999609E-2</v>
      </c>
      <c r="D4042" s="98">
        <f>AVERAGE(C$10:C4042)</f>
        <v>0.50103396974956749</v>
      </c>
      <c r="E4042" s="2"/>
      <c r="G4042" s="23"/>
    </row>
    <row r="4043" spans="1:7" customFormat="1">
      <c r="A4043" s="4">
        <v>26681</v>
      </c>
      <c r="B4043">
        <v>5.63</v>
      </c>
      <c r="C4043">
        <f>IFERROR(((VLOOKUP(A4043,'Interest Rates-10yr'!$A$9:$C$15239,2,FALSE))-B4043),C4042)</f>
        <v>0.82000000000000028</v>
      </c>
      <c r="D4043" s="98">
        <f>AVERAGE(C$10:C4043)</f>
        <v>0.50111303916708128</v>
      </c>
      <c r="E4043" s="2"/>
      <c r="G4043" s="23"/>
    </row>
    <row r="4044" spans="1:7" customFormat="1">
      <c r="A4044" s="4">
        <v>26682</v>
      </c>
      <c r="B4044">
        <v>5.75</v>
      </c>
      <c r="C4044">
        <f>IFERROR(((VLOOKUP(A4044,'Interest Rates-10yr'!$A$9:$C$15239,2,FALSE))-B4044),C4043)</f>
        <v>0.71</v>
      </c>
      <c r="D4044" s="98">
        <f>AVERAGE(C$10:C4044)</f>
        <v>0.50116480793060858</v>
      </c>
      <c r="E4044" s="2"/>
      <c r="G4044" s="23"/>
    </row>
    <row r="4045" spans="1:7" customFormat="1">
      <c r="A4045" s="4">
        <v>26683</v>
      </c>
      <c r="B4045">
        <v>6</v>
      </c>
      <c r="C4045">
        <f>IFERROR(((VLOOKUP(A4045,'Interest Rates-10yr'!$A$9:$C$15239,2,FALSE))-B4045),C4044)</f>
        <v>0.49000000000000021</v>
      </c>
      <c r="D4045" s="98">
        <f>AVERAGE(C$10:C4045)</f>
        <v>0.50116204162537303</v>
      </c>
      <c r="E4045" s="2"/>
      <c r="G4045" s="23"/>
    </row>
    <row r="4046" spans="1:7" customFormat="1">
      <c r="A4046" s="4">
        <v>26684</v>
      </c>
      <c r="B4046">
        <v>6</v>
      </c>
      <c r="C4046">
        <f>IFERROR(((VLOOKUP(A4046,'Interest Rates-10yr'!$A$9:$C$15239,2,FALSE))-B4046),C4045)</f>
        <v>0.49000000000000021</v>
      </c>
      <c r="D4046" s="98">
        <f>AVERAGE(C$10:C4046)</f>
        <v>0.50115927669061322</v>
      </c>
      <c r="E4046" s="2"/>
      <c r="G4046" s="23"/>
    </row>
    <row r="4047" spans="1:7" customFormat="1">
      <c r="A4047" s="4">
        <v>26685</v>
      </c>
      <c r="B4047">
        <v>6</v>
      </c>
      <c r="C4047">
        <f>IFERROR(((VLOOKUP(A4047,'Interest Rates-10yr'!$A$9:$C$15239,2,FALSE))-B4047),C4046)</f>
        <v>0.49000000000000021</v>
      </c>
      <c r="D4047" s="98">
        <f>AVERAGE(C$10:C4047)</f>
        <v>0.50115651312531095</v>
      </c>
      <c r="E4047" s="2"/>
      <c r="G4047" s="23"/>
    </row>
    <row r="4048" spans="1:7" customFormat="1">
      <c r="A4048" s="4">
        <v>26686</v>
      </c>
      <c r="B4048">
        <v>6</v>
      </c>
      <c r="C4048">
        <f>IFERROR(((VLOOKUP(A4048,'Interest Rates-10yr'!$A$9:$C$15239,2,FALSE))-B4048),C4047)</f>
        <v>0.5</v>
      </c>
      <c r="D4048" s="98">
        <f>AVERAGE(C$10:C4048)</f>
        <v>0.50115622678881055</v>
      </c>
      <c r="E4048" s="2"/>
      <c r="G4048" s="23"/>
    </row>
    <row r="4049" spans="1:7" customFormat="1">
      <c r="A4049" s="4">
        <v>26687</v>
      </c>
      <c r="B4049">
        <v>6.25</v>
      </c>
      <c r="C4049">
        <f>IFERROR(((VLOOKUP(A4049,'Interest Rates-10yr'!$A$9:$C$15239,2,FALSE))-B4049),C4048)</f>
        <v>0.23000000000000043</v>
      </c>
      <c r="D4049" s="98">
        <f>AVERAGE(C$10:C4049)</f>
        <v>0.50108910891089253</v>
      </c>
      <c r="E4049" s="2"/>
      <c r="G4049" s="23"/>
    </row>
    <row r="4050" spans="1:7" customFormat="1">
      <c r="A4050" s="4">
        <v>26688</v>
      </c>
      <c r="B4050">
        <v>6.19</v>
      </c>
      <c r="C4050">
        <f>IFERROR(((VLOOKUP(A4050,'Interest Rates-10yr'!$A$9:$C$15239,2,FALSE))-B4050),C4049)</f>
        <v>0.29999999999999982</v>
      </c>
      <c r="D4050" s="98">
        <f>AVERAGE(C$10:C4050)</f>
        <v>0.50103934669636374</v>
      </c>
      <c r="E4050" s="2"/>
      <c r="G4050" s="23"/>
    </row>
    <row r="4051" spans="1:7" customFormat="1">
      <c r="A4051" s="4">
        <v>26689</v>
      </c>
      <c r="B4051">
        <v>6.31</v>
      </c>
      <c r="C4051">
        <f>IFERROR(((VLOOKUP(A4051,'Interest Rates-10yr'!$A$9:$C$15239,2,FALSE))-B4051),C4050)</f>
        <v>0.20000000000000018</v>
      </c>
      <c r="D4051" s="98">
        <f>AVERAGE(C$10:C4051)</f>
        <v>0.50096486887679514</v>
      </c>
      <c r="E4051" s="2"/>
      <c r="G4051" s="23"/>
    </row>
    <row r="4052" spans="1:7" customFormat="1">
      <c r="A4052" s="4">
        <v>26690</v>
      </c>
      <c r="B4052">
        <v>6.38</v>
      </c>
      <c r="C4052">
        <f>IFERROR(((VLOOKUP(A4052,'Interest Rates-10yr'!$A$9:$C$15239,2,FALSE))-B4052),C4051)</f>
        <v>0.15000000000000036</v>
      </c>
      <c r="D4052" s="98">
        <f>AVERAGE(C$10:C4052)</f>
        <v>0.50087806084590791</v>
      </c>
      <c r="E4052" s="2"/>
      <c r="G4052" s="23"/>
    </row>
    <row r="4053" spans="1:7" customFormat="1">
      <c r="A4053" s="4">
        <v>26691</v>
      </c>
      <c r="B4053">
        <v>6.38</v>
      </c>
      <c r="C4053">
        <f>IFERROR(((VLOOKUP(A4053,'Interest Rates-10yr'!$A$9:$C$15239,2,FALSE))-B4053),C4052)</f>
        <v>0.15000000000000036</v>
      </c>
      <c r="D4053" s="98">
        <f>AVERAGE(C$10:C4053)</f>
        <v>0.50079129574678682</v>
      </c>
      <c r="E4053" s="2"/>
      <c r="G4053" s="23"/>
    </row>
    <row r="4054" spans="1:7" customFormat="1">
      <c r="A4054" s="4">
        <v>26692</v>
      </c>
      <c r="B4054">
        <v>6.38</v>
      </c>
      <c r="C4054">
        <f>IFERROR(((VLOOKUP(A4054,'Interest Rates-10yr'!$A$9:$C$15239,2,FALSE))-B4054),C4053)</f>
        <v>0.15000000000000036</v>
      </c>
      <c r="D4054" s="98">
        <f>AVERAGE(C$10:C4054)</f>
        <v>0.50070457354759113</v>
      </c>
      <c r="E4054" s="2"/>
      <c r="G4054" s="23"/>
    </row>
    <row r="4055" spans="1:7" customFormat="1">
      <c r="A4055" s="4">
        <v>26693</v>
      </c>
      <c r="B4055">
        <v>6.25</v>
      </c>
      <c r="C4055">
        <f>IFERROR(((VLOOKUP(A4055,'Interest Rates-10yr'!$A$9:$C$15239,2,FALSE))-B4055),C4054)</f>
        <v>0.29999999999999982</v>
      </c>
      <c r="D4055" s="98">
        <f>AVERAGE(C$10:C4055)</f>
        <v>0.50065496786950225</v>
      </c>
      <c r="E4055" s="2"/>
      <c r="G4055" s="23"/>
    </row>
    <row r="4056" spans="1:7" customFormat="1">
      <c r="A4056" s="4">
        <v>26694</v>
      </c>
      <c r="B4056">
        <v>6.25</v>
      </c>
      <c r="C4056">
        <f>IFERROR(((VLOOKUP(A4056,'Interest Rates-10yr'!$A$9:$C$15239,2,FALSE))-B4056),C4055)</f>
        <v>0.26999999999999957</v>
      </c>
      <c r="D4056" s="98">
        <f>AVERAGE(C$10:C4056)</f>
        <v>0.50059797380776028</v>
      </c>
      <c r="E4056" s="2"/>
      <c r="G4056" s="23"/>
    </row>
    <row r="4057" spans="1:7" customFormat="1">
      <c r="A4057" s="4">
        <v>26695</v>
      </c>
      <c r="B4057">
        <v>6.5</v>
      </c>
      <c r="C4057">
        <f>IFERROR(((VLOOKUP(A4057,'Interest Rates-10yr'!$A$9:$C$15239,2,FALSE))-B4057),C4056)</f>
        <v>4.0000000000000036E-2</v>
      </c>
      <c r="D4057" s="98">
        <f>AVERAGE(C$10:C4057)</f>
        <v>0.50048418972332165</v>
      </c>
      <c r="E4057" s="2"/>
      <c r="G4057" s="23"/>
    </row>
    <row r="4058" spans="1:7" customFormat="1">
      <c r="A4058" s="4">
        <v>26696</v>
      </c>
      <c r="B4058">
        <v>6.44</v>
      </c>
      <c r="C4058">
        <f>IFERROR(((VLOOKUP(A4058,'Interest Rates-10yr'!$A$9:$C$15239,2,FALSE))-B4058),C4057)</f>
        <v>0.15999999999999925</v>
      </c>
      <c r="D4058" s="98">
        <f>AVERAGE(C$10:C4058)</f>
        <v>0.50040009878982616</v>
      </c>
      <c r="E4058" s="2"/>
      <c r="G4058" s="23"/>
    </row>
    <row r="4059" spans="1:7" customFormat="1">
      <c r="A4059" s="4">
        <v>26697</v>
      </c>
      <c r="B4059">
        <v>6.44</v>
      </c>
      <c r="C4059">
        <f>IFERROR(((VLOOKUP(A4059,'Interest Rates-10yr'!$A$9:$C$15239,2,FALSE))-B4059),C4058)</f>
        <v>0.19999999999999929</v>
      </c>
      <c r="D4059" s="98">
        <f>AVERAGE(C$10:C4059)</f>
        <v>0.50032592592592739</v>
      </c>
      <c r="E4059" s="2"/>
      <c r="G4059" s="23"/>
    </row>
    <row r="4060" spans="1:7" customFormat="1">
      <c r="A4060" s="4">
        <v>26698</v>
      </c>
      <c r="B4060">
        <v>6.44</v>
      </c>
      <c r="C4060">
        <f>IFERROR(((VLOOKUP(A4060,'Interest Rates-10yr'!$A$9:$C$15239,2,FALSE))-B4060),C4059)</f>
        <v>0.19999999999999929</v>
      </c>
      <c r="D4060" s="98">
        <f>AVERAGE(C$10:C4060)</f>
        <v>0.50025178968156159</v>
      </c>
      <c r="E4060" s="2"/>
      <c r="G4060" s="23"/>
    </row>
    <row r="4061" spans="1:7" customFormat="1">
      <c r="A4061" s="4">
        <v>26699</v>
      </c>
      <c r="B4061">
        <v>6.44</v>
      </c>
      <c r="C4061">
        <f>IFERROR(((VLOOKUP(A4061,'Interest Rates-10yr'!$A$9:$C$15239,2,FALSE))-B4061),C4060)</f>
        <v>0.19999999999999929</v>
      </c>
      <c r="D4061" s="98">
        <f>AVERAGE(C$10:C4061)</f>
        <v>0.50017769002961654</v>
      </c>
      <c r="E4061" s="2"/>
      <c r="G4061" s="23"/>
    </row>
    <row r="4062" spans="1:7" customFormat="1">
      <c r="A4062" s="4">
        <v>26700</v>
      </c>
      <c r="B4062">
        <v>6.25</v>
      </c>
      <c r="C4062">
        <f>IFERROR(((VLOOKUP(A4062,'Interest Rates-10yr'!$A$9:$C$15239,2,FALSE))-B4062),C4061)</f>
        <v>0.38999999999999968</v>
      </c>
      <c r="D4062" s="98">
        <f>AVERAGE(C$10:C4062)</f>
        <v>0.50015050579817577</v>
      </c>
      <c r="E4062" s="2"/>
      <c r="G4062" s="23"/>
    </row>
    <row r="4063" spans="1:7" customFormat="1">
      <c r="A4063" s="4">
        <v>26701</v>
      </c>
      <c r="B4063">
        <v>5.75</v>
      </c>
      <c r="C4063">
        <f>IFERROR(((VLOOKUP(A4063,'Interest Rates-10yr'!$A$9:$C$15239,2,FALSE))-B4063),C4062)</f>
        <v>0.88999999999999968</v>
      </c>
      <c r="D4063" s="98">
        <f>AVERAGE(C$10:C4063)</f>
        <v>0.50024666995560096</v>
      </c>
      <c r="E4063" s="2"/>
      <c r="G4063" s="23"/>
    </row>
    <row r="4064" spans="1:7" customFormat="1">
      <c r="A4064" s="4">
        <v>26702</v>
      </c>
      <c r="B4064">
        <v>5.75</v>
      </c>
      <c r="C4064">
        <f>IFERROR(((VLOOKUP(A4064,'Interest Rates-10yr'!$A$9:$C$15239,2,FALSE))-B4064),C4063)</f>
        <v>0.88999999999999968</v>
      </c>
      <c r="D4064" s="98">
        <f>AVERAGE(C$10:C4064)</f>
        <v>0.50034278668310883</v>
      </c>
      <c r="E4064" s="2"/>
      <c r="G4064" s="23"/>
    </row>
    <row r="4065" spans="1:7" customFormat="1">
      <c r="A4065" s="4">
        <v>26703</v>
      </c>
      <c r="B4065">
        <v>6.25</v>
      </c>
      <c r="C4065">
        <f>IFERROR(((VLOOKUP(A4065,'Interest Rates-10yr'!$A$9:$C$15239,2,FALSE))-B4065),C4064)</f>
        <v>0.41000000000000014</v>
      </c>
      <c r="D4065" s="98">
        <f>AVERAGE(C$10:C4065)</f>
        <v>0.50032051282051448</v>
      </c>
      <c r="E4065" s="2"/>
      <c r="G4065" s="23"/>
    </row>
    <row r="4066" spans="1:7" customFormat="1">
      <c r="A4066" s="4">
        <v>26704</v>
      </c>
      <c r="B4066">
        <v>6.38</v>
      </c>
      <c r="C4066">
        <f>IFERROR(((VLOOKUP(A4066,'Interest Rates-10yr'!$A$9:$C$15239,2,FALSE))-B4066),C4065)</f>
        <v>0.25</v>
      </c>
      <c r="D4066" s="98">
        <f>AVERAGE(C$10:C4066)</f>
        <v>0.5002588119299991</v>
      </c>
      <c r="E4066" s="2"/>
      <c r="G4066" s="23"/>
    </row>
    <row r="4067" spans="1:7" customFormat="1">
      <c r="A4067" s="4">
        <v>26705</v>
      </c>
      <c r="B4067">
        <v>6.38</v>
      </c>
      <c r="C4067">
        <f>IFERROR(((VLOOKUP(A4067,'Interest Rates-10yr'!$A$9:$C$15239,2,FALSE))-B4067),C4066)</f>
        <v>0.25</v>
      </c>
      <c r="D4067" s="98">
        <f>AVERAGE(C$10:C4067)</f>
        <v>0.5001971414489913</v>
      </c>
      <c r="E4067" s="2"/>
      <c r="G4067" s="23"/>
    </row>
    <row r="4068" spans="1:7" customFormat="1">
      <c r="A4068" s="4">
        <v>26706</v>
      </c>
      <c r="B4068">
        <v>6.38</v>
      </c>
      <c r="C4068">
        <f>IFERROR(((VLOOKUP(A4068,'Interest Rates-10yr'!$A$9:$C$15239,2,FALSE))-B4068),C4067)</f>
        <v>0.25</v>
      </c>
      <c r="D4068" s="98">
        <f>AVERAGE(C$10:C4068)</f>
        <v>0.50013550135501517</v>
      </c>
      <c r="E4068" s="2"/>
      <c r="G4068" s="23"/>
    </row>
    <row r="4069" spans="1:7" customFormat="1">
      <c r="A4069" s="4">
        <v>26707</v>
      </c>
      <c r="B4069">
        <v>6.44</v>
      </c>
      <c r="C4069">
        <f>IFERROR(((VLOOKUP(A4069,'Interest Rates-10yr'!$A$9:$C$15239,2,FALSE))-B4069),C4068)</f>
        <v>0.25</v>
      </c>
      <c r="D4069" s="98">
        <f>AVERAGE(C$10:C4069)</f>
        <v>0.50007389162561733</v>
      </c>
      <c r="E4069" s="2"/>
      <c r="G4069" s="23"/>
    </row>
    <row r="4070" spans="1:7" customFormat="1">
      <c r="A4070" s="4">
        <v>26708</v>
      </c>
      <c r="B4070">
        <v>6.75</v>
      </c>
      <c r="C4070">
        <f>IFERROR(((VLOOKUP(A4070,'Interest Rates-10yr'!$A$9:$C$15239,2,FALSE))-B4070),C4069)</f>
        <v>-0.13999999999999968</v>
      </c>
      <c r="D4070" s="98">
        <f>AVERAGE(C$10:C4070)</f>
        <v>0.49991627677912004</v>
      </c>
      <c r="E4070" s="2"/>
      <c r="G4070" s="23"/>
    </row>
    <row r="4071" spans="1:7" customFormat="1">
      <c r="A4071" s="4">
        <v>26709</v>
      </c>
      <c r="B4071">
        <v>7.5</v>
      </c>
      <c r="C4071">
        <f>IFERROR(((VLOOKUP(A4071,'Interest Rates-10yr'!$A$9:$C$15239,2,FALSE))-B4071),C4070)</f>
        <v>-0.87999999999999989</v>
      </c>
      <c r="D4071" s="98">
        <f>AVERAGE(C$10:C4071)</f>
        <v>0.49957656326932703</v>
      </c>
      <c r="E4071" s="2"/>
      <c r="G4071" s="23"/>
    </row>
    <row r="4072" spans="1:7" customFormat="1">
      <c r="A4072" s="4">
        <v>26710</v>
      </c>
      <c r="B4072">
        <v>7</v>
      </c>
      <c r="C4072">
        <f>IFERROR(((VLOOKUP(A4072,'Interest Rates-10yr'!$A$9:$C$15239,2,FALSE))-B4072),C4071)</f>
        <v>-0.37999999999999989</v>
      </c>
      <c r="D4072" s="98">
        <f>AVERAGE(C$10:C4072)</f>
        <v>0.49936007875953881</v>
      </c>
      <c r="E4072" s="2"/>
      <c r="G4072" s="23"/>
    </row>
    <row r="4073" spans="1:7" customFormat="1">
      <c r="A4073" s="4">
        <v>26711</v>
      </c>
      <c r="B4073">
        <v>7.25</v>
      </c>
      <c r="C4073">
        <f>IFERROR(((VLOOKUP(A4073,'Interest Rates-10yr'!$A$9:$C$15239,2,FALSE))-B4073),C4072)</f>
        <v>-0.62000000000000011</v>
      </c>
      <c r="D4073" s="98">
        <f>AVERAGE(C$10:C4073)</f>
        <v>0.49908464566929289</v>
      </c>
      <c r="E4073" s="2"/>
      <c r="G4073" s="23"/>
    </row>
    <row r="4074" spans="1:7" customFormat="1">
      <c r="A4074" s="4">
        <v>26712</v>
      </c>
      <c r="B4074">
        <v>7.25</v>
      </c>
      <c r="C4074">
        <f>IFERROR(((VLOOKUP(A4074,'Interest Rates-10yr'!$A$9:$C$15239,2,FALSE))-B4074),C4073)</f>
        <v>-0.62000000000000011</v>
      </c>
      <c r="D4074" s="98">
        <f>AVERAGE(C$10:C4074)</f>
        <v>0.49880934809348254</v>
      </c>
      <c r="E4074" s="2"/>
      <c r="G4074" s="23"/>
    </row>
    <row r="4075" spans="1:7" customFormat="1">
      <c r="A4075" s="4">
        <v>26713</v>
      </c>
      <c r="B4075">
        <v>7.25</v>
      </c>
      <c r="C4075">
        <f>IFERROR(((VLOOKUP(A4075,'Interest Rates-10yr'!$A$9:$C$15239,2,FALSE))-B4075),C4074)</f>
        <v>-0.62000000000000011</v>
      </c>
      <c r="D4075" s="98">
        <f>AVERAGE(C$10:C4075)</f>
        <v>0.49853418593212162</v>
      </c>
      <c r="E4075" s="2"/>
      <c r="G4075" s="23"/>
    </row>
    <row r="4076" spans="1:7" customFormat="1">
      <c r="A4076" s="4">
        <v>26714</v>
      </c>
      <c r="B4076">
        <v>7.25</v>
      </c>
      <c r="C4076">
        <f>IFERROR(((VLOOKUP(A4076,'Interest Rates-10yr'!$A$9:$C$15239,2,FALSE))-B4076),C4075)</f>
        <v>-0.62000000000000011</v>
      </c>
      <c r="D4076" s="98">
        <f>AVERAGE(C$10:C4076)</f>
        <v>0.49825915908532253</v>
      </c>
      <c r="E4076" s="2"/>
      <c r="G4076" s="23"/>
    </row>
    <row r="4077" spans="1:7" customFormat="1">
      <c r="A4077" s="4">
        <v>26715</v>
      </c>
      <c r="B4077">
        <v>6.25</v>
      </c>
      <c r="C4077">
        <f>IFERROR(((VLOOKUP(A4077,'Interest Rates-10yr'!$A$9:$C$15239,2,FALSE))-B4077),C4076)</f>
        <v>0.41000000000000014</v>
      </c>
      <c r="D4077" s="98">
        <f>AVERAGE(C$10:C4077)</f>
        <v>0.4982374631268453</v>
      </c>
      <c r="E4077" s="2"/>
      <c r="G4077" s="23"/>
    </row>
    <row r="4078" spans="1:7" customFormat="1">
      <c r="A4078" s="4">
        <v>26716</v>
      </c>
      <c r="B4078">
        <v>5.25</v>
      </c>
      <c r="C4078">
        <f>IFERROR(((VLOOKUP(A4078,'Interest Rates-10yr'!$A$9:$C$15239,2,FALSE))-B4078),C4077)</f>
        <v>1.4100000000000001</v>
      </c>
      <c r="D4078" s="98">
        <f>AVERAGE(C$10:C4078)</f>
        <v>0.49846153846154012</v>
      </c>
      <c r="E4078" s="2"/>
      <c r="G4078" s="23"/>
    </row>
    <row r="4079" spans="1:7" customFormat="1">
      <c r="A4079" s="4">
        <v>26717</v>
      </c>
      <c r="B4079">
        <v>6.38</v>
      </c>
      <c r="C4079">
        <f>IFERROR(((VLOOKUP(A4079,'Interest Rates-10yr'!$A$9:$C$15239,2,FALSE))-B4079),C4078)</f>
        <v>0.27000000000000046</v>
      </c>
      <c r="D4079" s="98">
        <f>AVERAGE(C$10:C4079)</f>
        <v>0.49840540540540706</v>
      </c>
      <c r="E4079" s="2"/>
      <c r="G4079" s="23"/>
    </row>
    <row r="4080" spans="1:7" customFormat="1">
      <c r="A4080" s="4">
        <v>26718</v>
      </c>
      <c r="B4080">
        <v>6.38</v>
      </c>
      <c r="C4080">
        <f>IFERROR(((VLOOKUP(A4080,'Interest Rates-10yr'!$A$9:$C$15239,2,FALSE))-B4080),C4079)</f>
        <v>0.23000000000000043</v>
      </c>
      <c r="D4080" s="98">
        <f>AVERAGE(C$10:C4080)</f>
        <v>0.49833947433063297</v>
      </c>
      <c r="E4080" s="2"/>
      <c r="G4080" s="23"/>
    </row>
    <row r="4081" spans="1:7" customFormat="1">
      <c r="A4081" s="4">
        <v>26719</v>
      </c>
      <c r="B4081">
        <v>6.38</v>
      </c>
      <c r="C4081">
        <f>IFERROR(((VLOOKUP(A4081,'Interest Rates-10yr'!$A$9:$C$15239,2,FALSE))-B4081),C4080)</f>
        <v>0.23000000000000043</v>
      </c>
      <c r="D4081" s="98">
        <f>AVERAGE(C$10:C4081)</f>
        <v>0.49827357563850855</v>
      </c>
      <c r="E4081" s="2"/>
      <c r="G4081" s="23"/>
    </row>
    <row r="4082" spans="1:7" customFormat="1">
      <c r="A4082" s="4">
        <v>26720</v>
      </c>
      <c r="B4082">
        <v>6.38</v>
      </c>
      <c r="C4082">
        <f>IFERROR(((VLOOKUP(A4082,'Interest Rates-10yr'!$A$9:$C$15239,2,FALSE))-B4082),C4081)</f>
        <v>0.23000000000000043</v>
      </c>
      <c r="D4082" s="98">
        <f>AVERAGE(C$10:C4082)</f>
        <v>0.49820770930518216</v>
      </c>
      <c r="E4082" s="2"/>
      <c r="G4082" s="23"/>
    </row>
    <row r="4083" spans="1:7" customFormat="1">
      <c r="A4083" s="4">
        <v>26721</v>
      </c>
      <c r="B4083">
        <v>6.75</v>
      </c>
      <c r="C4083">
        <f>IFERROR(((VLOOKUP(A4083,'Interest Rates-10yr'!$A$9:$C$15239,2,FALSE))-B4083),C4082)</f>
        <v>-9.9999999999999645E-2</v>
      </c>
      <c r="D4083" s="98">
        <f>AVERAGE(C$10:C4083)</f>
        <v>0.49806087383407144</v>
      </c>
      <c r="E4083" s="2"/>
      <c r="G4083" s="23"/>
    </row>
    <row r="4084" spans="1:7" customFormat="1">
      <c r="A4084" s="4">
        <v>26722</v>
      </c>
      <c r="B4084">
        <v>7.5</v>
      </c>
      <c r="C4084">
        <f>IFERROR(((VLOOKUP(A4084,'Interest Rates-10yr'!$A$9:$C$15239,2,FALSE))-B4084),C4083)</f>
        <v>-0.86000000000000032</v>
      </c>
      <c r="D4084" s="98">
        <f>AVERAGE(C$10:C4084)</f>
        <v>0.49772760736196492</v>
      </c>
      <c r="E4084" s="2"/>
      <c r="G4084" s="23"/>
    </row>
    <row r="4085" spans="1:7" customFormat="1">
      <c r="A4085" s="4">
        <v>26723</v>
      </c>
      <c r="B4085">
        <v>7.5</v>
      </c>
      <c r="C4085">
        <f>IFERROR(((VLOOKUP(A4085,'Interest Rates-10yr'!$A$9:$C$15239,2,FALSE))-B4085),C4084)</f>
        <v>-0.86000000000000032</v>
      </c>
      <c r="D4085" s="98">
        <f>AVERAGE(C$10:C4085)</f>
        <v>0.49739450441609595</v>
      </c>
      <c r="E4085" s="2"/>
      <c r="G4085" s="23"/>
    </row>
    <row r="4086" spans="1:7" customFormat="1">
      <c r="A4086" s="4">
        <v>26724</v>
      </c>
      <c r="B4086">
        <v>7</v>
      </c>
      <c r="C4086">
        <f>IFERROR(((VLOOKUP(A4086,'Interest Rates-10yr'!$A$9:$C$15239,2,FALSE))-B4086),C4085)</f>
        <v>-0.34999999999999964</v>
      </c>
      <c r="D4086" s="98">
        <f>AVERAGE(C$10:C4086)</f>
        <v>0.49718665685553282</v>
      </c>
      <c r="E4086" s="2"/>
      <c r="G4086" s="23"/>
    </row>
    <row r="4087" spans="1:7" customFormat="1">
      <c r="A4087" s="4">
        <v>26725</v>
      </c>
      <c r="B4087">
        <v>7.38</v>
      </c>
      <c r="C4087">
        <f>IFERROR(((VLOOKUP(A4087,'Interest Rates-10yr'!$A$9:$C$15239,2,FALSE))-B4087),C4086)</f>
        <v>-0.71</v>
      </c>
      <c r="D4087" s="98">
        <f>AVERAGE(C$10:C4087)</f>
        <v>0.49689063266307187</v>
      </c>
      <c r="E4087" s="2"/>
      <c r="G4087" s="23"/>
    </row>
    <row r="4088" spans="1:7" customFormat="1">
      <c r="A4088" s="4">
        <v>26726</v>
      </c>
      <c r="B4088">
        <v>7.38</v>
      </c>
      <c r="C4088">
        <f>IFERROR(((VLOOKUP(A4088,'Interest Rates-10yr'!$A$9:$C$15239,2,FALSE))-B4088),C4087)</f>
        <v>-0.71</v>
      </c>
      <c r="D4088" s="98">
        <f>AVERAGE(C$10:C4088)</f>
        <v>0.49659475361608413</v>
      </c>
      <c r="E4088" s="2"/>
      <c r="G4088" s="23"/>
    </row>
    <row r="4089" spans="1:7" customFormat="1">
      <c r="A4089" s="4">
        <v>26727</v>
      </c>
      <c r="B4089">
        <v>7.38</v>
      </c>
      <c r="C4089">
        <f>IFERROR(((VLOOKUP(A4089,'Interest Rates-10yr'!$A$9:$C$15239,2,FALSE))-B4089),C4088)</f>
        <v>-0.71</v>
      </c>
      <c r="D4089" s="98">
        <f>AVERAGE(C$10:C4089)</f>
        <v>0.49629901960784489</v>
      </c>
      <c r="E4089" s="2"/>
      <c r="G4089" s="23"/>
    </row>
    <row r="4090" spans="1:7" customFormat="1">
      <c r="A4090" s="4">
        <v>26728</v>
      </c>
      <c r="B4090">
        <v>7</v>
      </c>
      <c r="C4090">
        <f>IFERROR(((VLOOKUP(A4090,'Interest Rates-10yr'!$A$9:$C$15239,2,FALSE))-B4090),C4089)</f>
        <v>-0.32000000000000028</v>
      </c>
      <c r="D4090" s="98">
        <f>AVERAGE(C$10:C4090)</f>
        <v>0.49609899534428015</v>
      </c>
      <c r="E4090" s="2"/>
      <c r="G4090" s="23"/>
    </row>
    <row r="4091" spans="1:7" customFormat="1">
      <c r="A4091" s="4">
        <v>26729</v>
      </c>
      <c r="B4091">
        <v>6.75</v>
      </c>
      <c r="C4091">
        <f>IFERROR(((VLOOKUP(A4091,'Interest Rates-10yr'!$A$9:$C$15239,2,FALSE))-B4091),C4090)</f>
        <v>-7.0000000000000284E-2</v>
      </c>
      <c r="D4091" s="98">
        <f>AVERAGE(C$10:C4091)</f>
        <v>0.49596031357178033</v>
      </c>
      <c r="E4091" s="2"/>
      <c r="G4091" s="23"/>
    </row>
    <row r="4092" spans="1:7" customFormat="1">
      <c r="A4092" s="4">
        <v>26730</v>
      </c>
      <c r="B4092">
        <v>6.25</v>
      </c>
      <c r="C4092">
        <f>IFERROR(((VLOOKUP(A4092,'Interest Rates-10yr'!$A$9:$C$15239,2,FALSE))-B4092),C4091)</f>
        <v>0.41000000000000014</v>
      </c>
      <c r="D4092" s="98">
        <f>AVERAGE(C$10:C4092)</f>
        <v>0.49593926034778529</v>
      </c>
      <c r="E4092" s="2"/>
      <c r="G4092" s="23"/>
    </row>
    <row r="4093" spans="1:7" customFormat="1">
      <c r="A4093" s="4">
        <v>26731</v>
      </c>
      <c r="B4093">
        <v>7</v>
      </c>
      <c r="C4093">
        <f>IFERROR(((VLOOKUP(A4093,'Interest Rates-10yr'!$A$9:$C$15239,2,FALSE))-B4093),C4092)</f>
        <v>-0.33000000000000007</v>
      </c>
      <c r="D4093" s="98">
        <f>AVERAGE(C$10:C4093)</f>
        <v>0.49573702252693619</v>
      </c>
      <c r="E4093" s="2"/>
      <c r="G4093" s="23"/>
    </row>
    <row r="4094" spans="1:7" customFormat="1">
      <c r="A4094" s="4">
        <v>26732</v>
      </c>
      <c r="B4094">
        <v>7.13</v>
      </c>
      <c r="C4094">
        <f>IFERROR(((VLOOKUP(A4094,'Interest Rates-10yr'!$A$9:$C$15239,2,FALSE))-B4094),C4093)</f>
        <v>-0.45000000000000018</v>
      </c>
      <c r="D4094" s="98">
        <f>AVERAGE(C$10:C4094)</f>
        <v>0.49550550795593817</v>
      </c>
      <c r="E4094" s="2"/>
      <c r="G4094" s="23"/>
    </row>
    <row r="4095" spans="1:7" customFormat="1">
      <c r="A4095" s="4">
        <v>26733</v>
      </c>
      <c r="B4095">
        <v>7.13</v>
      </c>
      <c r="C4095">
        <f>IFERROR(((VLOOKUP(A4095,'Interest Rates-10yr'!$A$9:$C$15239,2,FALSE))-B4095),C4094)</f>
        <v>-0.45000000000000018</v>
      </c>
      <c r="D4095" s="98">
        <f>AVERAGE(C$10:C4095)</f>
        <v>0.49527410670582656</v>
      </c>
      <c r="E4095" s="2"/>
      <c r="G4095" s="23"/>
    </row>
    <row r="4096" spans="1:7" customFormat="1">
      <c r="A4096" s="4">
        <v>26734</v>
      </c>
      <c r="B4096">
        <v>7.13</v>
      </c>
      <c r="C4096">
        <f>IFERROR(((VLOOKUP(A4096,'Interest Rates-10yr'!$A$9:$C$15239,2,FALSE))-B4096),C4095)</f>
        <v>-0.45000000000000018</v>
      </c>
      <c r="D4096" s="98">
        <f>AVERAGE(C$10:C4096)</f>
        <v>0.49504281869341993</v>
      </c>
      <c r="E4096" s="2"/>
      <c r="G4096" s="23"/>
    </row>
    <row r="4097" spans="1:7" customFormat="1">
      <c r="A4097" s="4">
        <v>26735</v>
      </c>
      <c r="B4097">
        <v>7.25</v>
      </c>
      <c r="C4097">
        <f>IFERROR(((VLOOKUP(A4097,'Interest Rates-10yr'!$A$9:$C$15239,2,FALSE))-B4097),C4096)</f>
        <v>-0.57000000000000028</v>
      </c>
      <c r="D4097" s="98">
        <f>AVERAGE(C$10:C4097)</f>
        <v>0.49478228962818183</v>
      </c>
      <c r="E4097" s="2"/>
      <c r="G4097" s="23"/>
    </row>
    <row r="4098" spans="1:7" customFormat="1">
      <c r="A4098" s="4">
        <v>26736</v>
      </c>
      <c r="B4098">
        <v>7.5</v>
      </c>
      <c r="C4098">
        <f>IFERROR(((VLOOKUP(A4098,'Interest Rates-10yr'!$A$9:$C$15239,2,FALSE))-B4098),C4097)</f>
        <v>-0.79999999999999982</v>
      </c>
      <c r="D4098" s="98">
        <f>AVERAGE(C$10:C4098)</f>
        <v>0.49446563952066702</v>
      </c>
      <c r="E4098" s="2"/>
      <c r="G4098" s="23"/>
    </row>
    <row r="4099" spans="1:7" customFormat="1">
      <c r="A4099" s="4">
        <v>26737</v>
      </c>
      <c r="B4099">
        <v>6.75</v>
      </c>
      <c r="C4099">
        <f>IFERROR(((VLOOKUP(A4099,'Interest Rates-10yr'!$A$9:$C$15239,2,FALSE))-B4099),C4098)</f>
        <v>-4.0000000000000036E-2</v>
      </c>
      <c r="D4099" s="98">
        <f>AVERAGE(C$10:C4099)</f>
        <v>0.49433496332518517</v>
      </c>
      <c r="E4099" s="2"/>
      <c r="G4099" s="23"/>
    </row>
    <row r="4100" spans="1:7" customFormat="1">
      <c r="A4100" s="4">
        <v>26738</v>
      </c>
      <c r="B4100">
        <v>7.25</v>
      </c>
      <c r="C4100">
        <f>IFERROR(((VLOOKUP(A4100,'Interest Rates-10yr'!$A$9:$C$15239,2,FALSE))-B4100),C4099)</f>
        <v>-0.51999999999999957</v>
      </c>
      <c r="D4100" s="98">
        <f>AVERAGE(C$10:C4100)</f>
        <v>0.49408702028843987</v>
      </c>
      <c r="E4100" s="2"/>
      <c r="G4100" s="23"/>
    </row>
    <row r="4101" spans="1:7" customFormat="1">
      <c r="A4101" s="4">
        <v>26739</v>
      </c>
      <c r="B4101">
        <v>7.25</v>
      </c>
      <c r="C4101">
        <f>IFERROR(((VLOOKUP(A4101,'Interest Rates-10yr'!$A$9:$C$15239,2,FALSE))-B4101),C4100)</f>
        <v>-0.48000000000000043</v>
      </c>
      <c r="D4101" s="98">
        <f>AVERAGE(C$10:C4101)</f>
        <v>0.49384897360703994</v>
      </c>
      <c r="E4101" s="2"/>
      <c r="G4101" s="23"/>
    </row>
    <row r="4102" spans="1:7" customFormat="1">
      <c r="A4102" s="4">
        <v>26740</v>
      </c>
      <c r="B4102">
        <v>7.25</v>
      </c>
      <c r="C4102">
        <f>IFERROR(((VLOOKUP(A4102,'Interest Rates-10yr'!$A$9:$C$15239,2,FALSE))-B4102),C4101)</f>
        <v>-0.48000000000000043</v>
      </c>
      <c r="D4102" s="98">
        <f>AVERAGE(C$10:C4102)</f>
        <v>0.49361104324456573</v>
      </c>
      <c r="E4102" s="2"/>
      <c r="G4102" s="23"/>
    </row>
    <row r="4103" spans="1:7" customFormat="1">
      <c r="A4103" s="4">
        <v>26741</v>
      </c>
      <c r="B4103">
        <v>7.25</v>
      </c>
      <c r="C4103">
        <f>IFERROR(((VLOOKUP(A4103,'Interest Rates-10yr'!$A$9:$C$15239,2,FALSE))-B4103),C4102)</f>
        <v>-0.48000000000000043</v>
      </c>
      <c r="D4103" s="98">
        <f>AVERAGE(C$10:C4103)</f>
        <v>0.49337322911578102</v>
      </c>
      <c r="E4103" s="2"/>
      <c r="G4103" s="23"/>
    </row>
    <row r="4104" spans="1:7" customFormat="1">
      <c r="A4104" s="4">
        <v>26742</v>
      </c>
      <c r="B4104">
        <v>7</v>
      </c>
      <c r="C4104">
        <f>IFERROR(((VLOOKUP(A4104,'Interest Rates-10yr'!$A$9:$C$15239,2,FALSE))-B4104),C4103)</f>
        <v>-0.25</v>
      </c>
      <c r="D4104" s="98">
        <f>AVERAGE(C$10:C4104)</f>
        <v>0.49319169719169897</v>
      </c>
      <c r="E4104" s="2"/>
      <c r="G4104" s="23"/>
    </row>
    <row r="4105" spans="1:7" customFormat="1">
      <c r="A4105" s="4">
        <v>26743</v>
      </c>
      <c r="B4105">
        <v>6.75</v>
      </c>
      <c r="C4105">
        <f>IFERROR(((VLOOKUP(A4105,'Interest Rates-10yr'!$A$9:$C$15239,2,FALSE))-B4105),C4104)</f>
        <v>9.9999999999997868E-3</v>
      </c>
      <c r="D4105" s="98">
        <f>AVERAGE(C$10:C4105)</f>
        <v>0.4930737304687518</v>
      </c>
      <c r="E4105" s="2"/>
      <c r="G4105" s="23"/>
    </row>
    <row r="4106" spans="1:7" customFormat="1">
      <c r="A4106" s="4">
        <v>26744</v>
      </c>
      <c r="B4106">
        <v>6</v>
      </c>
      <c r="C4106">
        <f>IFERROR(((VLOOKUP(A4106,'Interest Rates-10yr'!$A$9:$C$15239,2,FALSE))-B4106),C4105)</f>
        <v>0.75999999999999979</v>
      </c>
      <c r="D4106" s="98">
        <f>AVERAGE(C$10:C4106)</f>
        <v>0.49313888210886192</v>
      </c>
      <c r="E4106" s="2"/>
      <c r="G4106" s="23"/>
    </row>
    <row r="4107" spans="1:7" customFormat="1">
      <c r="A4107" s="4">
        <v>26745</v>
      </c>
      <c r="B4107">
        <v>7.13</v>
      </c>
      <c r="C4107">
        <f>IFERROR(((VLOOKUP(A4107,'Interest Rates-10yr'!$A$9:$C$15239,2,FALSE))-B4107),C4106)</f>
        <v>-0.37000000000000011</v>
      </c>
      <c r="D4107" s="98">
        <f>AVERAGE(C$10:C4107)</f>
        <v>0.49292825768667825</v>
      </c>
      <c r="E4107" s="2"/>
      <c r="G4107" s="23"/>
    </row>
    <row r="4108" spans="1:7" customFormat="1">
      <c r="A4108" s="4">
        <v>26746</v>
      </c>
      <c r="B4108">
        <v>7</v>
      </c>
      <c r="C4108">
        <f>IFERROR(((VLOOKUP(A4108,'Interest Rates-10yr'!$A$9:$C$15239,2,FALSE))-B4108),C4107)</f>
        <v>-0.24000000000000021</v>
      </c>
      <c r="D4108" s="98">
        <f>AVERAGE(C$10:C4108)</f>
        <v>0.49274945108563245</v>
      </c>
      <c r="E4108" s="2"/>
      <c r="G4108" s="23"/>
    </row>
    <row r="4109" spans="1:7" customFormat="1">
      <c r="A4109" s="4">
        <v>26747</v>
      </c>
      <c r="B4109">
        <v>7</v>
      </c>
      <c r="C4109">
        <f>IFERROR(((VLOOKUP(A4109,'Interest Rates-10yr'!$A$9:$C$15239,2,FALSE))-B4109),C4108)</f>
        <v>-0.24000000000000021</v>
      </c>
      <c r="D4109" s="98">
        <f>AVERAGE(C$10:C4109)</f>
        <v>0.49257073170731891</v>
      </c>
      <c r="E4109" s="2"/>
      <c r="G4109" s="23"/>
    </row>
    <row r="4110" spans="1:7" customFormat="1">
      <c r="A4110" s="4">
        <v>26748</v>
      </c>
      <c r="B4110">
        <v>7</v>
      </c>
      <c r="C4110">
        <f>IFERROR(((VLOOKUP(A4110,'Interest Rates-10yr'!$A$9:$C$15239,2,FALSE))-B4110),C4109)</f>
        <v>-0.24000000000000021</v>
      </c>
      <c r="D4110" s="98">
        <f>AVERAGE(C$10:C4110)</f>
        <v>0.49239209948793161</v>
      </c>
      <c r="E4110" s="2"/>
      <c r="G4110" s="23"/>
    </row>
    <row r="4111" spans="1:7" customFormat="1">
      <c r="A4111" s="4">
        <v>26749</v>
      </c>
      <c r="B4111">
        <v>7.13</v>
      </c>
      <c r="C4111">
        <f>IFERROR(((VLOOKUP(A4111,'Interest Rates-10yr'!$A$9:$C$15239,2,FALSE))-B4111),C4110)</f>
        <v>-0.39999999999999947</v>
      </c>
      <c r="D4111" s="98">
        <f>AVERAGE(C$10:C4111)</f>
        <v>0.49217454900048935</v>
      </c>
      <c r="E4111" s="2"/>
      <c r="G4111" s="23"/>
    </row>
    <row r="4112" spans="1:7" customFormat="1">
      <c r="A4112" s="4">
        <v>26750</v>
      </c>
      <c r="B4112">
        <v>7.25</v>
      </c>
      <c r="C4112">
        <f>IFERROR(((VLOOKUP(A4112,'Interest Rates-10yr'!$A$9:$C$15239,2,FALSE))-B4112),C4111)</f>
        <v>-0.53000000000000025</v>
      </c>
      <c r="D4112" s="98">
        <f>AVERAGE(C$10:C4112)</f>
        <v>0.49192542042408172</v>
      </c>
      <c r="E4112" s="2"/>
      <c r="G4112" s="23"/>
    </row>
    <row r="4113" spans="1:7" customFormat="1">
      <c r="A4113" s="4">
        <v>26751</v>
      </c>
      <c r="B4113">
        <v>7.25</v>
      </c>
      <c r="C4113">
        <f>IFERROR(((VLOOKUP(A4113,'Interest Rates-10yr'!$A$9:$C$15239,2,FALSE))-B4113),C4112)</f>
        <v>-0.58000000000000007</v>
      </c>
      <c r="D4113" s="98">
        <f>AVERAGE(C$10:C4113)</f>
        <v>0.491664230019495</v>
      </c>
      <c r="E4113" s="2"/>
      <c r="G4113" s="23"/>
    </row>
    <row r="4114" spans="1:7" customFormat="1">
      <c r="A4114" s="4">
        <v>26752</v>
      </c>
      <c r="B4114">
        <v>7.5</v>
      </c>
      <c r="C4114">
        <f>IFERROR(((VLOOKUP(A4114,'Interest Rates-10yr'!$A$9:$C$15239,2,FALSE))-B4114),C4113)</f>
        <v>-0.82000000000000028</v>
      </c>
      <c r="D4114" s="98">
        <f>AVERAGE(C$10:C4114)</f>
        <v>0.49134470158343668</v>
      </c>
      <c r="E4114" s="2"/>
      <c r="G4114" s="23"/>
    </row>
    <row r="4115" spans="1:7" customFormat="1">
      <c r="A4115" s="4">
        <v>26753</v>
      </c>
      <c r="B4115">
        <v>7.38</v>
      </c>
      <c r="C4115">
        <f>IFERROR(((VLOOKUP(A4115,'Interest Rates-10yr'!$A$9:$C$15239,2,FALSE))-B4115),C4114)</f>
        <v>-0.64999999999999947</v>
      </c>
      <c r="D4115" s="98">
        <f>AVERAGE(C$10:C4115)</f>
        <v>0.49106673161227654</v>
      </c>
      <c r="E4115" s="2"/>
      <c r="G4115" s="23"/>
    </row>
    <row r="4116" spans="1:7" customFormat="1">
      <c r="A4116" s="4">
        <v>26754</v>
      </c>
      <c r="B4116">
        <v>7.38</v>
      </c>
      <c r="C4116">
        <f>IFERROR(((VLOOKUP(A4116,'Interest Rates-10yr'!$A$9:$C$15239,2,FALSE))-B4116),C4115)</f>
        <v>-0.64999999999999947</v>
      </c>
      <c r="D4116" s="98">
        <f>AVERAGE(C$10:C4116)</f>
        <v>0.49078889700511502</v>
      </c>
      <c r="E4116" s="2"/>
      <c r="G4116" s="23"/>
    </row>
    <row r="4117" spans="1:7" customFormat="1">
      <c r="A4117" s="4">
        <v>26755</v>
      </c>
      <c r="B4117">
        <v>7.38</v>
      </c>
      <c r="C4117">
        <f>IFERROR(((VLOOKUP(A4117,'Interest Rates-10yr'!$A$9:$C$15239,2,FALSE))-B4117),C4116)</f>
        <v>-0.64999999999999947</v>
      </c>
      <c r="D4117" s="98">
        <f>AVERAGE(C$10:C4117)</f>
        <v>0.49051119766309814</v>
      </c>
      <c r="E4117" s="2"/>
      <c r="G4117" s="23"/>
    </row>
    <row r="4118" spans="1:7" customFormat="1">
      <c r="A4118" s="4">
        <v>26756</v>
      </c>
      <c r="B4118">
        <v>7.38</v>
      </c>
      <c r="C4118">
        <f>IFERROR(((VLOOKUP(A4118,'Interest Rates-10yr'!$A$9:$C$15239,2,FALSE))-B4118),C4117)</f>
        <v>-0.63999999999999968</v>
      </c>
      <c r="D4118" s="98">
        <f>AVERAGE(C$10:C4118)</f>
        <v>0.49023606716962936</v>
      </c>
      <c r="E4118" s="2"/>
      <c r="G4118" s="23"/>
    </row>
    <row r="4119" spans="1:7" customFormat="1">
      <c r="A4119" s="4">
        <v>26757</v>
      </c>
      <c r="B4119">
        <v>6.88</v>
      </c>
      <c r="C4119">
        <f>IFERROR(((VLOOKUP(A4119,'Interest Rates-10yr'!$A$9:$C$15239,2,FALSE))-B4119),C4118)</f>
        <v>-0.14999999999999947</v>
      </c>
      <c r="D4119" s="98">
        <f>AVERAGE(C$10:C4119)</f>
        <v>0.49008029197080466</v>
      </c>
      <c r="E4119" s="2"/>
      <c r="G4119" s="23"/>
    </row>
    <row r="4120" spans="1:7" customFormat="1">
      <c r="A4120" s="4">
        <v>26758</v>
      </c>
      <c r="B4120">
        <v>6.38</v>
      </c>
      <c r="C4120">
        <f>IFERROR(((VLOOKUP(A4120,'Interest Rates-10yr'!$A$9:$C$15239,2,FALSE))-B4120),C4119)</f>
        <v>0.32000000000000028</v>
      </c>
      <c r="D4120" s="98">
        <f>AVERAGE(C$10:C4120)</f>
        <v>0.49003891997081173</v>
      </c>
      <c r="E4120" s="2"/>
      <c r="G4120" s="23"/>
    </row>
    <row r="4121" spans="1:7" customFormat="1">
      <c r="A4121" s="4">
        <v>26759</v>
      </c>
      <c r="B4121">
        <v>7.13</v>
      </c>
      <c r="C4121">
        <f>IFERROR(((VLOOKUP(A4121,'Interest Rates-10yr'!$A$9:$C$15239,2,FALSE))-B4121),C4120)</f>
        <v>-0.45000000000000018</v>
      </c>
      <c r="D4121" s="98">
        <f>AVERAGE(C$10:C4121)</f>
        <v>0.48981031128404839</v>
      </c>
      <c r="E4121" s="2"/>
      <c r="G4121" s="23"/>
    </row>
    <row r="4122" spans="1:7" customFormat="1">
      <c r="A4122" s="4">
        <v>26760</v>
      </c>
      <c r="B4122">
        <v>7.13</v>
      </c>
      <c r="C4122">
        <f>IFERROR(((VLOOKUP(A4122,'Interest Rates-10yr'!$A$9:$C$15239,2,FALSE))-B4122),C4121)</f>
        <v>-0.49000000000000021</v>
      </c>
      <c r="D4122" s="98">
        <f>AVERAGE(C$10:C4122)</f>
        <v>0.4895720884998801</v>
      </c>
      <c r="E4122" s="2"/>
      <c r="G4122" s="23"/>
    </row>
    <row r="4123" spans="1:7" customFormat="1">
      <c r="A4123" s="4">
        <v>26761</v>
      </c>
      <c r="B4123">
        <v>7.13</v>
      </c>
      <c r="C4123">
        <f>IFERROR(((VLOOKUP(A4123,'Interest Rates-10yr'!$A$9:$C$15239,2,FALSE))-B4123),C4122)</f>
        <v>-0.49000000000000021</v>
      </c>
      <c r="D4123" s="98">
        <f>AVERAGE(C$10:C4123)</f>
        <v>0.4893339815264966</v>
      </c>
      <c r="E4123" s="2"/>
      <c r="G4123" s="23"/>
    </row>
    <row r="4124" spans="1:7" customFormat="1">
      <c r="A4124" s="4">
        <v>26762</v>
      </c>
      <c r="B4124">
        <v>7.13</v>
      </c>
      <c r="C4124">
        <f>IFERROR(((VLOOKUP(A4124,'Interest Rates-10yr'!$A$9:$C$15239,2,FALSE))-B4124),C4123)</f>
        <v>-0.49000000000000021</v>
      </c>
      <c r="D4124" s="98">
        <f>AVERAGE(C$10:C4124)</f>
        <v>0.48909599027946704</v>
      </c>
      <c r="E4124" s="2"/>
      <c r="G4124" s="23"/>
    </row>
    <row r="4125" spans="1:7" customFormat="1">
      <c r="A4125" s="4">
        <v>26763</v>
      </c>
      <c r="B4125">
        <v>6.75</v>
      </c>
      <c r="C4125">
        <f>IFERROR(((VLOOKUP(A4125,'Interest Rates-10yr'!$A$9:$C$15239,2,FALSE))-B4125),C4124)</f>
        <v>-0.12999999999999989</v>
      </c>
      <c r="D4125" s="98">
        <f>AVERAGE(C$10:C4125)</f>
        <v>0.4889455782312942</v>
      </c>
      <c r="E4125" s="2"/>
      <c r="G4125" s="23"/>
    </row>
    <row r="4126" spans="1:7" customFormat="1">
      <c r="A4126" s="4">
        <v>26764</v>
      </c>
      <c r="B4126">
        <v>6.63</v>
      </c>
      <c r="C4126">
        <f>IFERROR(((VLOOKUP(A4126,'Interest Rates-10yr'!$A$9:$C$15239,2,FALSE))-B4126),C4125)</f>
        <v>9.9999999999997868E-3</v>
      </c>
      <c r="D4126" s="98">
        <f>AVERAGE(C$10:C4126)</f>
        <v>0.48882924459558097</v>
      </c>
      <c r="E4126" s="2"/>
      <c r="G4126" s="23"/>
    </row>
    <row r="4127" spans="1:7" customFormat="1">
      <c r="A4127" s="4">
        <v>26765</v>
      </c>
      <c r="B4127">
        <v>6</v>
      </c>
      <c r="C4127">
        <f>IFERROR(((VLOOKUP(A4127,'Interest Rates-10yr'!$A$9:$C$15239,2,FALSE))-B4127),C4126)</f>
        <v>0.65000000000000036</v>
      </c>
      <c r="D4127" s="98">
        <f>AVERAGE(C$10:C4127)</f>
        <v>0.48886838271005512</v>
      </c>
      <c r="E4127" s="2"/>
      <c r="G4127" s="23"/>
    </row>
    <row r="4128" spans="1:7" customFormat="1">
      <c r="A4128" s="4">
        <v>26766</v>
      </c>
      <c r="B4128">
        <v>6.88</v>
      </c>
      <c r="C4128">
        <f>IFERROR(((VLOOKUP(A4128,'Interest Rates-10yr'!$A$9:$C$15239,2,FALSE))-B4128),C4127)</f>
        <v>-0.21999999999999975</v>
      </c>
      <c r="D4128" s="98">
        <f>AVERAGE(C$10:C4128)</f>
        <v>0.48869628550619248</v>
      </c>
      <c r="E4128" s="2"/>
      <c r="G4128" s="23"/>
    </row>
    <row r="4129" spans="1:7" customFormat="1">
      <c r="A4129" s="4">
        <v>26767</v>
      </c>
      <c r="B4129">
        <v>6.88</v>
      </c>
      <c r="C4129">
        <f>IFERROR(((VLOOKUP(A4129,'Interest Rates-10yr'!$A$9:$C$15239,2,FALSE))-B4129),C4128)</f>
        <v>-0.25</v>
      </c>
      <c r="D4129" s="98">
        <f>AVERAGE(C$10:C4129)</f>
        <v>0.48851699029126383</v>
      </c>
      <c r="E4129" s="2"/>
      <c r="G4129" s="23"/>
    </row>
    <row r="4130" spans="1:7" customFormat="1">
      <c r="A4130" s="4">
        <v>26768</v>
      </c>
      <c r="B4130">
        <v>6.88</v>
      </c>
      <c r="C4130">
        <f>IFERROR(((VLOOKUP(A4130,'Interest Rates-10yr'!$A$9:$C$15239,2,FALSE))-B4130),C4129)</f>
        <v>-0.25</v>
      </c>
      <c r="D4130" s="98">
        <f>AVERAGE(C$10:C4130)</f>
        <v>0.48833778209172696</v>
      </c>
      <c r="E4130" s="2"/>
      <c r="G4130" s="23"/>
    </row>
    <row r="4131" spans="1:7" customFormat="1">
      <c r="A4131" s="4">
        <v>26769</v>
      </c>
      <c r="B4131">
        <v>6.88</v>
      </c>
      <c r="C4131">
        <f>IFERROR(((VLOOKUP(A4131,'Interest Rates-10yr'!$A$9:$C$15239,2,FALSE))-B4131),C4130)</f>
        <v>-0.25</v>
      </c>
      <c r="D4131" s="98">
        <f>AVERAGE(C$10:C4131)</f>
        <v>0.48815866084425202</v>
      </c>
      <c r="E4131" s="2"/>
      <c r="G4131" s="23"/>
    </row>
    <row r="4132" spans="1:7" customFormat="1">
      <c r="A4132" s="4">
        <v>26770</v>
      </c>
      <c r="B4132">
        <v>7.13</v>
      </c>
      <c r="C4132">
        <f>IFERROR(((VLOOKUP(A4132,'Interest Rates-10yr'!$A$9:$C$15239,2,FALSE))-B4132),C4131)</f>
        <v>-0.50999999999999979</v>
      </c>
      <c r="D4132" s="98">
        <f>AVERAGE(C$10:C4132)</f>
        <v>0.48791656560756896</v>
      </c>
      <c r="E4132" s="2"/>
      <c r="G4132" s="23"/>
    </row>
    <row r="4133" spans="1:7" customFormat="1">
      <c r="A4133" s="4">
        <v>26771</v>
      </c>
      <c r="B4133">
        <v>7.75</v>
      </c>
      <c r="C4133">
        <f>IFERROR(((VLOOKUP(A4133,'Interest Rates-10yr'!$A$9:$C$15239,2,FALSE))-B4133),C4132)</f>
        <v>-1.1100000000000003</v>
      </c>
      <c r="D4133" s="98">
        <f>AVERAGE(C$10:C4133)</f>
        <v>0.48752909796314425</v>
      </c>
      <c r="E4133" s="2"/>
      <c r="G4133" s="23"/>
    </row>
    <row r="4134" spans="1:7" customFormat="1">
      <c r="A4134" s="4">
        <v>26772</v>
      </c>
      <c r="B4134">
        <v>8.25</v>
      </c>
      <c r="C4134">
        <f>IFERROR(((VLOOKUP(A4134,'Interest Rates-10yr'!$A$9:$C$15239,2,FALSE))-B4134),C4133)</f>
        <v>-1.6100000000000003</v>
      </c>
      <c r="D4134" s="98">
        <f>AVERAGE(C$10:C4134)</f>
        <v>0.48702060606060776</v>
      </c>
      <c r="E4134" s="2"/>
      <c r="G4134" s="23"/>
    </row>
    <row r="4135" spans="1:7" customFormat="1">
      <c r="A4135" s="4">
        <v>26773</v>
      </c>
      <c r="B4135">
        <v>7.38</v>
      </c>
      <c r="C4135">
        <f>IFERROR(((VLOOKUP(A4135,'Interest Rates-10yr'!$A$9:$C$15239,2,FALSE))-B4135),C4134)</f>
        <v>-0.71999999999999975</v>
      </c>
      <c r="D4135" s="98">
        <f>AVERAGE(C$10:C4135)</f>
        <v>0.48672806592341422</v>
      </c>
      <c r="E4135" s="2"/>
      <c r="G4135" s="23"/>
    </row>
    <row r="4136" spans="1:7" customFormat="1">
      <c r="A4136" s="4">
        <v>26774</v>
      </c>
      <c r="B4136">
        <v>7</v>
      </c>
      <c r="C4136">
        <f>IFERROR(((VLOOKUP(A4136,'Interest Rates-10yr'!$A$9:$C$15239,2,FALSE))-B4136),C4135)</f>
        <v>-0.71999999999999975</v>
      </c>
      <c r="D4136" s="98">
        <f>AVERAGE(C$10:C4136)</f>
        <v>0.48643566755512652</v>
      </c>
      <c r="E4136" s="2"/>
      <c r="G4136" s="23"/>
    </row>
    <row r="4137" spans="1:7" customFormat="1">
      <c r="A4137" s="4">
        <v>26775</v>
      </c>
      <c r="B4137">
        <v>7</v>
      </c>
      <c r="C4137">
        <f>IFERROR(((VLOOKUP(A4137,'Interest Rates-10yr'!$A$9:$C$15239,2,FALSE))-B4137),C4136)</f>
        <v>-0.71999999999999975</v>
      </c>
      <c r="D4137" s="98">
        <f>AVERAGE(C$10:C4137)</f>
        <v>0.4861434108527149</v>
      </c>
      <c r="E4137" s="2"/>
      <c r="G4137" s="23"/>
    </row>
    <row r="4138" spans="1:7" customFormat="1">
      <c r="A4138" s="4">
        <v>26776</v>
      </c>
      <c r="B4138">
        <v>7</v>
      </c>
      <c r="C4138">
        <f>IFERROR(((VLOOKUP(A4138,'Interest Rates-10yr'!$A$9:$C$15239,2,FALSE))-B4138),C4137)</f>
        <v>-0.71999999999999975</v>
      </c>
      <c r="D4138" s="98">
        <f>AVERAGE(C$10:C4138)</f>
        <v>0.48585129571324948</v>
      </c>
      <c r="E4138" s="2"/>
      <c r="G4138" s="23"/>
    </row>
    <row r="4139" spans="1:7" customFormat="1">
      <c r="A4139" s="4">
        <v>26777</v>
      </c>
      <c r="B4139">
        <v>6.88</v>
      </c>
      <c r="C4139">
        <f>IFERROR(((VLOOKUP(A4139,'Interest Rates-10yr'!$A$9:$C$15239,2,FALSE))-B4139),C4138)</f>
        <v>-0.14999999999999947</v>
      </c>
      <c r="D4139" s="98">
        <f>AVERAGE(C$10:C4139)</f>
        <v>0.48569733656174502</v>
      </c>
      <c r="E4139" s="2"/>
      <c r="G4139" s="23"/>
    </row>
    <row r="4140" spans="1:7" customFormat="1">
      <c r="A4140" s="4">
        <v>26778</v>
      </c>
      <c r="B4140">
        <v>7.25</v>
      </c>
      <c r="C4140">
        <f>IFERROR(((VLOOKUP(A4140,'Interest Rates-10yr'!$A$9:$C$15239,2,FALSE))-B4140),C4139)</f>
        <v>-0.58999999999999986</v>
      </c>
      <c r="D4140" s="98">
        <f>AVERAGE(C$10:C4140)</f>
        <v>0.48543694020818373</v>
      </c>
      <c r="E4140" s="2"/>
      <c r="G4140" s="23"/>
    </row>
    <row r="4141" spans="1:7" customFormat="1">
      <c r="A4141" s="4">
        <v>26779</v>
      </c>
      <c r="B4141">
        <v>7.5</v>
      </c>
      <c r="C4141">
        <f>IFERROR(((VLOOKUP(A4141,'Interest Rates-10yr'!$A$9:$C$15239,2,FALSE))-B4141),C4140)</f>
        <v>-0.83999999999999986</v>
      </c>
      <c r="D4141" s="98">
        <f>AVERAGE(C$10:C4141)</f>
        <v>0.48511616650532602</v>
      </c>
      <c r="E4141" s="2"/>
      <c r="G4141" s="23"/>
    </row>
    <row r="4142" spans="1:7" customFormat="1">
      <c r="A4142" s="4">
        <v>26780</v>
      </c>
      <c r="B4142">
        <v>7.38</v>
      </c>
      <c r="C4142">
        <f>IFERROR(((VLOOKUP(A4142,'Interest Rates-10yr'!$A$9:$C$15239,2,FALSE))-B4142),C4141)</f>
        <v>-0.70000000000000018</v>
      </c>
      <c r="D4142" s="98">
        <f>AVERAGE(C$10:C4142)</f>
        <v>0.48482942172756038</v>
      </c>
      <c r="E4142" s="2"/>
      <c r="G4142" s="23"/>
    </row>
    <row r="4143" spans="1:7" customFormat="1">
      <c r="A4143" s="4">
        <v>26781</v>
      </c>
      <c r="B4143">
        <v>7.38</v>
      </c>
      <c r="C4143">
        <f>IFERROR(((VLOOKUP(A4143,'Interest Rates-10yr'!$A$9:$C$15239,2,FALSE))-B4143),C4142)</f>
        <v>-0.6899999999999995</v>
      </c>
      <c r="D4143" s="98">
        <f>AVERAGE(C$10:C4143)</f>
        <v>0.48454523463957594</v>
      </c>
      <c r="E4143" s="2"/>
      <c r="G4143" s="23"/>
    </row>
    <row r="4144" spans="1:7" customFormat="1">
      <c r="A4144" s="4">
        <v>26782</v>
      </c>
      <c r="B4144">
        <v>7.38</v>
      </c>
      <c r="C4144">
        <f>IFERROR(((VLOOKUP(A4144,'Interest Rates-10yr'!$A$9:$C$15239,2,FALSE))-B4144),C4143)</f>
        <v>-0.6899999999999995</v>
      </c>
      <c r="D4144" s="98">
        <f>AVERAGE(C$10:C4144)</f>
        <v>0.48426118500604759</v>
      </c>
      <c r="E4144" s="2"/>
      <c r="G4144" s="23"/>
    </row>
    <row r="4145" spans="1:7" customFormat="1">
      <c r="A4145" s="4">
        <v>26783</v>
      </c>
      <c r="B4145">
        <v>7.38</v>
      </c>
      <c r="C4145">
        <f>IFERROR(((VLOOKUP(A4145,'Interest Rates-10yr'!$A$9:$C$15239,2,FALSE))-B4145),C4144)</f>
        <v>-0.6899999999999995</v>
      </c>
      <c r="D4145" s="98">
        <f>AVERAGE(C$10:C4145)</f>
        <v>0.48397727272727437</v>
      </c>
      <c r="E4145" s="2"/>
      <c r="G4145" s="23"/>
    </row>
    <row r="4146" spans="1:7" customFormat="1">
      <c r="A4146" s="4">
        <v>26784</v>
      </c>
      <c r="B4146">
        <v>7.63</v>
      </c>
      <c r="C4146">
        <f>IFERROR(((VLOOKUP(A4146,'Interest Rates-10yr'!$A$9:$C$15239,2,FALSE))-B4146),C4145)</f>
        <v>-0.92999999999999972</v>
      </c>
      <c r="D4146" s="98">
        <f>AVERAGE(C$10:C4146)</f>
        <v>0.48363548465071471</v>
      </c>
      <c r="E4146" s="2"/>
      <c r="G4146" s="23"/>
    </row>
    <row r="4147" spans="1:7" customFormat="1">
      <c r="A4147" s="4">
        <v>26785</v>
      </c>
      <c r="B4147">
        <v>7.88</v>
      </c>
      <c r="C4147">
        <f>IFERROR(((VLOOKUP(A4147,'Interest Rates-10yr'!$A$9:$C$15239,2,FALSE))-B4147),C4146)</f>
        <v>-1.1600000000000001</v>
      </c>
      <c r="D4147" s="98">
        <f>AVERAGE(C$10:C4147)</f>
        <v>0.48323827936201225</v>
      </c>
      <c r="E4147" s="2"/>
      <c r="G4147" s="23"/>
    </row>
    <row r="4148" spans="1:7" customFormat="1">
      <c r="A4148" s="4">
        <v>26786</v>
      </c>
      <c r="B4148">
        <v>7</v>
      </c>
      <c r="C4148">
        <f>IFERROR(((VLOOKUP(A4148,'Interest Rates-10yr'!$A$9:$C$15239,2,FALSE))-B4148),C4147)</f>
        <v>-0.24000000000000021</v>
      </c>
      <c r="D4148" s="98">
        <f>AVERAGE(C$10:C4148)</f>
        <v>0.48306354191833939</v>
      </c>
      <c r="E4148" s="2"/>
      <c r="G4148" s="23"/>
    </row>
    <row r="4149" spans="1:7" customFormat="1">
      <c r="A4149" s="4">
        <v>26787</v>
      </c>
      <c r="B4149">
        <v>7.44</v>
      </c>
      <c r="C4149">
        <f>IFERROR(((VLOOKUP(A4149,'Interest Rates-10yr'!$A$9:$C$15239,2,FALSE))-B4149),C4148)</f>
        <v>-0.67000000000000082</v>
      </c>
      <c r="D4149" s="98">
        <f>AVERAGE(C$10:C4149)</f>
        <v>0.48278502415459096</v>
      </c>
      <c r="E4149" s="2"/>
      <c r="G4149" s="23"/>
    </row>
    <row r="4150" spans="1:7" customFormat="1">
      <c r="A4150" s="4">
        <v>26788</v>
      </c>
      <c r="B4150">
        <v>7.63</v>
      </c>
      <c r="C4150">
        <f>IFERROR(((VLOOKUP(A4150,'Interest Rates-10yr'!$A$9:$C$15239,2,FALSE))-B4150),C4149)</f>
        <v>-0.83999999999999986</v>
      </c>
      <c r="D4150" s="98">
        <f>AVERAGE(C$10:C4150)</f>
        <v>0.48246558802221845</v>
      </c>
      <c r="E4150" s="2"/>
      <c r="G4150" s="23"/>
    </row>
    <row r="4151" spans="1:7" customFormat="1">
      <c r="A4151" s="4">
        <v>26789</v>
      </c>
      <c r="B4151">
        <v>7.63</v>
      </c>
      <c r="C4151">
        <f>IFERROR(((VLOOKUP(A4151,'Interest Rates-10yr'!$A$9:$C$15239,2,FALSE))-B4151),C4150)</f>
        <v>-0.83999999999999986</v>
      </c>
      <c r="D4151" s="98">
        <f>AVERAGE(C$10:C4151)</f>
        <v>0.48214630613230486</v>
      </c>
      <c r="E4151" s="2"/>
      <c r="G4151" s="23"/>
    </row>
    <row r="4152" spans="1:7" customFormat="1">
      <c r="A4152" s="4">
        <v>26790</v>
      </c>
      <c r="B4152">
        <v>7.63</v>
      </c>
      <c r="C4152">
        <f>IFERROR(((VLOOKUP(A4152,'Interest Rates-10yr'!$A$9:$C$15239,2,FALSE))-B4152),C4151)</f>
        <v>-0.83999999999999986</v>
      </c>
      <c r="D4152" s="98">
        <f>AVERAGE(C$10:C4152)</f>
        <v>0.48182717837316119</v>
      </c>
      <c r="E4152" s="2"/>
      <c r="G4152" s="23"/>
    </row>
    <row r="4153" spans="1:7" customFormat="1">
      <c r="A4153" s="4">
        <v>26791</v>
      </c>
      <c r="B4153">
        <v>7.88</v>
      </c>
      <c r="C4153">
        <f>IFERROR(((VLOOKUP(A4153,'Interest Rates-10yr'!$A$9:$C$15239,2,FALSE))-B4153),C4152)</f>
        <v>-1.0700000000000003</v>
      </c>
      <c r="D4153" s="98">
        <f>AVERAGE(C$10:C4153)</f>
        <v>0.48145270270270435</v>
      </c>
      <c r="E4153" s="2"/>
      <c r="G4153" s="23"/>
    </row>
    <row r="4154" spans="1:7" customFormat="1">
      <c r="A4154" s="4">
        <v>26792</v>
      </c>
      <c r="B4154">
        <v>7.75</v>
      </c>
      <c r="C4154">
        <f>IFERROR(((VLOOKUP(A4154,'Interest Rates-10yr'!$A$9:$C$15239,2,FALSE))-B4154),C4153)</f>
        <v>-0.95000000000000018</v>
      </c>
      <c r="D4154" s="98">
        <f>AVERAGE(C$10:C4154)</f>
        <v>0.48110735826296908</v>
      </c>
      <c r="E4154" s="2"/>
      <c r="G4154" s="23"/>
    </row>
    <row r="4155" spans="1:7" customFormat="1">
      <c r="A4155" s="4">
        <v>26793</v>
      </c>
      <c r="B4155">
        <v>7.25</v>
      </c>
      <c r="C4155">
        <f>IFERROR(((VLOOKUP(A4155,'Interest Rates-10yr'!$A$9:$C$15239,2,FALSE))-B4155),C4154)</f>
        <v>-0.45000000000000018</v>
      </c>
      <c r="D4155" s="98">
        <f>AVERAGE(C$10:C4155)</f>
        <v>0.4808827785817672</v>
      </c>
      <c r="E4155" s="2"/>
      <c r="G4155" s="23"/>
    </row>
    <row r="4156" spans="1:7" customFormat="1">
      <c r="A4156" s="4">
        <v>26794</v>
      </c>
      <c r="B4156">
        <v>7.69</v>
      </c>
      <c r="C4156">
        <f>IFERROR(((VLOOKUP(A4156,'Interest Rates-10yr'!$A$9:$C$15239,2,FALSE))-B4156),C4155)</f>
        <v>-0.88000000000000078</v>
      </c>
      <c r="D4156" s="98">
        <f>AVERAGE(C$10:C4156)</f>
        <v>0.48055461779599873</v>
      </c>
      <c r="E4156" s="2"/>
      <c r="G4156" s="23"/>
    </row>
    <row r="4157" spans="1:7" customFormat="1">
      <c r="A4157" s="4">
        <v>26795</v>
      </c>
      <c r="B4157">
        <v>7.88</v>
      </c>
      <c r="C4157">
        <f>IFERROR(((VLOOKUP(A4157,'Interest Rates-10yr'!$A$9:$C$15239,2,FALSE))-B4157),C4156)</f>
        <v>-1.0599999999999996</v>
      </c>
      <c r="D4157" s="98">
        <f>AVERAGE(C$10:C4157)</f>
        <v>0.48018322082931697</v>
      </c>
      <c r="E4157" s="2"/>
      <c r="G4157" s="23"/>
    </row>
    <row r="4158" spans="1:7" customFormat="1">
      <c r="A4158" s="4">
        <v>26796</v>
      </c>
      <c r="B4158">
        <v>7.88</v>
      </c>
      <c r="C4158">
        <f>IFERROR(((VLOOKUP(A4158,'Interest Rates-10yr'!$A$9:$C$15239,2,FALSE))-B4158),C4157)</f>
        <v>-1.0599999999999996</v>
      </c>
      <c r="D4158" s="98">
        <f>AVERAGE(C$10:C4158)</f>
        <v>0.47981200289226483</v>
      </c>
      <c r="E4158" s="2"/>
      <c r="G4158" s="23"/>
    </row>
    <row r="4159" spans="1:7" customFormat="1">
      <c r="A4159" s="4">
        <v>26797</v>
      </c>
      <c r="B4159">
        <v>7.88</v>
      </c>
      <c r="C4159">
        <f>IFERROR(((VLOOKUP(A4159,'Interest Rates-10yr'!$A$9:$C$15239,2,FALSE))-B4159),C4158)</f>
        <v>-1.0599999999999996</v>
      </c>
      <c r="D4159" s="98">
        <f>AVERAGE(C$10:C4159)</f>
        <v>0.47944096385542334</v>
      </c>
      <c r="E4159" s="2"/>
      <c r="G4159" s="23"/>
    </row>
    <row r="4160" spans="1:7" customFormat="1">
      <c r="A4160" s="4">
        <v>26798</v>
      </c>
      <c r="B4160">
        <v>7.75</v>
      </c>
      <c r="C4160">
        <f>IFERROR(((VLOOKUP(A4160,'Interest Rates-10yr'!$A$9:$C$15239,2,FALSE))-B4160),C4159)</f>
        <v>-0.91999999999999993</v>
      </c>
      <c r="D4160" s="98">
        <f>AVERAGE(C$10:C4160)</f>
        <v>0.47910383040231436</v>
      </c>
      <c r="E4160" s="2"/>
      <c r="G4160" s="23"/>
    </row>
    <row r="4161" spans="1:7" customFormat="1">
      <c r="A4161" s="4">
        <v>26799</v>
      </c>
      <c r="B4161">
        <v>7.63</v>
      </c>
      <c r="C4161">
        <f>IFERROR(((VLOOKUP(A4161,'Interest Rates-10yr'!$A$9:$C$15239,2,FALSE))-B4161),C4160)</f>
        <v>-0.76999999999999957</v>
      </c>
      <c r="D4161" s="98">
        <f>AVERAGE(C$10:C4161)</f>
        <v>0.47880298651252573</v>
      </c>
      <c r="E4161" s="2"/>
      <c r="G4161" s="23"/>
    </row>
    <row r="4162" spans="1:7" customFormat="1">
      <c r="A4162" s="4">
        <v>26800</v>
      </c>
      <c r="B4162">
        <v>8</v>
      </c>
      <c r="C4162">
        <f>IFERROR(((VLOOKUP(A4162,'Interest Rates-10yr'!$A$9:$C$15239,2,FALSE))-B4162),C4161)</f>
        <v>-1.1600000000000001</v>
      </c>
      <c r="D4162" s="98">
        <f>AVERAGE(C$10:C4162)</f>
        <v>0.47840837948471149</v>
      </c>
      <c r="E4162" s="2"/>
      <c r="G4162" s="23"/>
    </row>
    <row r="4163" spans="1:7" customFormat="1">
      <c r="A4163" s="4">
        <v>26801</v>
      </c>
      <c r="B4163">
        <v>8.1300000000000008</v>
      </c>
      <c r="C4163">
        <f>IFERROR(((VLOOKUP(A4163,'Interest Rates-10yr'!$A$9:$C$15239,2,FALSE))-B4163),C4162)</f>
        <v>-1.2800000000000011</v>
      </c>
      <c r="D4163" s="98">
        <f>AVERAGE(C$10:C4163)</f>
        <v>0.47798507462686729</v>
      </c>
      <c r="E4163" s="2"/>
      <c r="G4163" s="23"/>
    </row>
    <row r="4164" spans="1:7" customFormat="1">
      <c r="A4164" s="4">
        <v>26802</v>
      </c>
      <c r="B4164">
        <v>8</v>
      </c>
      <c r="C4164">
        <f>IFERROR(((VLOOKUP(A4164,'Interest Rates-10yr'!$A$9:$C$15239,2,FALSE))-B4164),C4163)</f>
        <v>-1.1399999999999997</v>
      </c>
      <c r="D4164" s="98">
        <f>AVERAGE(C$10:C4164)</f>
        <v>0.47759566787003771</v>
      </c>
      <c r="E4164" s="2"/>
      <c r="G4164" s="23"/>
    </row>
    <row r="4165" spans="1:7" customFormat="1">
      <c r="A4165" s="4">
        <v>26803</v>
      </c>
      <c r="B4165">
        <v>8</v>
      </c>
      <c r="C4165">
        <f>IFERROR(((VLOOKUP(A4165,'Interest Rates-10yr'!$A$9:$C$15239,2,FALSE))-B4165),C4164)</f>
        <v>-1.1399999999999997</v>
      </c>
      <c r="D4165" s="98">
        <f>AVERAGE(C$10:C4165)</f>
        <v>0.4772064485081825</v>
      </c>
      <c r="E4165" s="2"/>
      <c r="G4165" s="23"/>
    </row>
    <row r="4166" spans="1:7" customFormat="1">
      <c r="A4166" s="4">
        <v>26804</v>
      </c>
      <c r="B4166">
        <v>8</v>
      </c>
      <c r="C4166">
        <f>IFERROR(((VLOOKUP(A4166,'Interest Rates-10yr'!$A$9:$C$15239,2,FALSE))-B4166),C4165)</f>
        <v>-1.1399999999999997</v>
      </c>
      <c r="D4166" s="98">
        <f>AVERAGE(C$10:C4166)</f>
        <v>0.47681741640606362</v>
      </c>
      <c r="E4166" s="2"/>
      <c r="G4166" s="23"/>
    </row>
    <row r="4167" spans="1:7" customFormat="1">
      <c r="A4167" s="4">
        <v>26805</v>
      </c>
      <c r="B4167">
        <v>7.88</v>
      </c>
      <c r="C4167">
        <f>IFERROR(((VLOOKUP(A4167,'Interest Rates-10yr'!$A$9:$C$15239,2,FALSE))-B4167),C4166)</f>
        <v>-0.99000000000000021</v>
      </c>
      <c r="D4167" s="98">
        <f>AVERAGE(C$10:C4167)</f>
        <v>0.47646464646464803</v>
      </c>
      <c r="E4167" s="2"/>
      <c r="G4167" s="23"/>
    </row>
    <row r="4168" spans="1:7" customFormat="1">
      <c r="A4168" s="4">
        <v>26806</v>
      </c>
      <c r="B4168">
        <v>8.19</v>
      </c>
      <c r="C4168">
        <f>IFERROR(((VLOOKUP(A4168,'Interest Rates-10yr'!$A$9:$C$15239,2,FALSE))-B4168),C4167)</f>
        <v>-1.2899999999999991</v>
      </c>
      <c r="D4168" s="98">
        <f>AVERAGE(C$10:C4168)</f>
        <v>0.47603991344073249</v>
      </c>
      <c r="E4168" s="2"/>
      <c r="G4168" s="23"/>
    </row>
    <row r="4169" spans="1:7" customFormat="1">
      <c r="A4169" s="4">
        <v>26807</v>
      </c>
      <c r="B4169">
        <v>8.25</v>
      </c>
      <c r="C4169">
        <f>IFERROR(((VLOOKUP(A4169,'Interest Rates-10yr'!$A$9:$C$15239,2,FALSE))-B4169),C4168)</f>
        <v>-1.33</v>
      </c>
      <c r="D4169" s="98">
        <f>AVERAGE(C$10:C4169)</f>
        <v>0.4756057692307708</v>
      </c>
      <c r="E4169" s="2"/>
      <c r="G4169" s="23"/>
    </row>
    <row r="4170" spans="1:7" customFormat="1">
      <c r="A4170" s="4">
        <v>26808</v>
      </c>
      <c r="B4170">
        <v>8.1300000000000008</v>
      </c>
      <c r="C4170">
        <f>IFERROR(((VLOOKUP(A4170,'Interest Rates-10yr'!$A$9:$C$15239,2,FALSE))-B4170),C4169)</f>
        <v>-1.2200000000000006</v>
      </c>
      <c r="D4170" s="98">
        <f>AVERAGE(C$10:C4170)</f>
        <v>0.47519826964672113</v>
      </c>
      <c r="E4170" s="2"/>
      <c r="G4170" s="23"/>
    </row>
    <row r="4171" spans="1:7" customFormat="1">
      <c r="A4171" s="4">
        <v>26809</v>
      </c>
      <c r="B4171">
        <v>8</v>
      </c>
      <c r="C4171">
        <f>IFERROR(((VLOOKUP(A4171,'Interest Rates-10yr'!$A$9:$C$15239,2,FALSE))-B4171),C4170)</f>
        <v>-1.0899999999999999</v>
      </c>
      <c r="D4171" s="98">
        <f>AVERAGE(C$10:C4171)</f>
        <v>0.47482220086497035</v>
      </c>
      <c r="E4171" s="2"/>
      <c r="G4171" s="23"/>
    </row>
    <row r="4172" spans="1:7" customFormat="1">
      <c r="A4172" s="4">
        <v>26810</v>
      </c>
      <c r="B4172">
        <v>8</v>
      </c>
      <c r="C4172">
        <f>IFERROR(((VLOOKUP(A4172,'Interest Rates-10yr'!$A$9:$C$15239,2,FALSE))-B4172),C4171)</f>
        <v>-1.0899999999999999</v>
      </c>
      <c r="D4172" s="98">
        <f>AVERAGE(C$10:C4172)</f>
        <v>0.4744463127552262</v>
      </c>
      <c r="E4172" s="2"/>
      <c r="G4172" s="23"/>
    </row>
    <row r="4173" spans="1:7" customFormat="1">
      <c r="A4173" s="4">
        <v>26811</v>
      </c>
      <c r="B4173">
        <v>8</v>
      </c>
      <c r="C4173">
        <f>IFERROR(((VLOOKUP(A4173,'Interest Rates-10yr'!$A$9:$C$15239,2,FALSE))-B4173),C4172)</f>
        <v>-1.0899999999999999</v>
      </c>
      <c r="D4173" s="98">
        <f>AVERAGE(C$10:C4173)</f>
        <v>0.47407060518732153</v>
      </c>
      <c r="E4173" s="2"/>
      <c r="G4173" s="23"/>
    </row>
    <row r="4174" spans="1:7" customFormat="1">
      <c r="A4174" s="4">
        <v>26812</v>
      </c>
      <c r="B4174">
        <v>8</v>
      </c>
      <c r="C4174">
        <f>IFERROR(((VLOOKUP(A4174,'Interest Rates-10yr'!$A$9:$C$15239,2,FALSE))-B4174),C4173)</f>
        <v>-1.0899999999999999</v>
      </c>
      <c r="D4174" s="98">
        <f>AVERAGE(C$10:C4174)</f>
        <v>0.47369507803121413</v>
      </c>
      <c r="E4174" s="2"/>
      <c r="G4174" s="23"/>
    </row>
    <row r="4175" spans="1:7" customFormat="1">
      <c r="A4175" s="4">
        <v>26813</v>
      </c>
      <c r="B4175">
        <v>7.88</v>
      </c>
      <c r="C4175">
        <f>IFERROR(((VLOOKUP(A4175,'Interest Rates-10yr'!$A$9:$C$15239,2,FALSE))-B4175),C4174)</f>
        <v>-0.95000000000000018</v>
      </c>
      <c r="D4175" s="98">
        <f>AVERAGE(C$10:C4175)</f>
        <v>0.47335333653384704</v>
      </c>
      <c r="E4175" s="2"/>
      <c r="G4175" s="23"/>
    </row>
    <row r="4176" spans="1:7" customFormat="1">
      <c r="A4176" s="4">
        <v>26814</v>
      </c>
      <c r="B4176">
        <v>7.63</v>
      </c>
      <c r="C4176">
        <f>IFERROR(((VLOOKUP(A4176,'Interest Rates-10yr'!$A$9:$C$15239,2,FALSE))-B4176),C4175)</f>
        <v>-0.70000000000000018</v>
      </c>
      <c r="D4176" s="98">
        <f>AVERAGE(C$10:C4176)</f>
        <v>0.47307175425966086</v>
      </c>
      <c r="E4176" s="2"/>
      <c r="G4176" s="23"/>
    </row>
    <row r="4177" spans="1:7" customFormat="1">
      <c r="A4177" s="4">
        <v>26815</v>
      </c>
      <c r="B4177">
        <v>8.1300000000000008</v>
      </c>
      <c r="C4177">
        <f>IFERROR(((VLOOKUP(A4177,'Interest Rates-10yr'!$A$9:$C$15239,2,FALSE))-B4177),C4176)</f>
        <v>-1.2000000000000011</v>
      </c>
      <c r="D4177" s="98">
        <f>AVERAGE(C$10:C4177)</f>
        <v>0.47267034548944498</v>
      </c>
      <c r="E4177" s="2"/>
      <c r="G4177" s="23"/>
    </row>
    <row r="4178" spans="1:7" customFormat="1">
      <c r="A4178" s="4">
        <v>26816</v>
      </c>
      <c r="B4178">
        <v>8.44</v>
      </c>
      <c r="C4178">
        <f>IFERROR(((VLOOKUP(A4178,'Interest Rates-10yr'!$A$9:$C$15239,2,FALSE))-B4178),C4177)</f>
        <v>-1.4799999999999995</v>
      </c>
      <c r="D4178" s="98">
        <f>AVERAGE(C$10:C4178)</f>
        <v>0.47220196689853844</v>
      </c>
      <c r="E4178" s="2"/>
      <c r="G4178" s="23"/>
    </row>
    <row r="4179" spans="1:7" customFormat="1">
      <c r="A4179" s="4">
        <v>26817</v>
      </c>
      <c r="B4179">
        <v>8.44</v>
      </c>
      <c r="C4179">
        <f>IFERROR(((VLOOKUP(A4179,'Interest Rates-10yr'!$A$9:$C$15239,2,FALSE))-B4179),C4178)</f>
        <v>-1.4799999999999995</v>
      </c>
      <c r="D4179" s="98">
        <f>AVERAGE(C$10:C4179)</f>
        <v>0.4717338129496419</v>
      </c>
      <c r="E4179" s="2"/>
      <c r="G4179" s="23"/>
    </row>
    <row r="4180" spans="1:7" customFormat="1">
      <c r="A4180" s="4">
        <v>26818</v>
      </c>
      <c r="B4180">
        <v>8.44</v>
      </c>
      <c r="C4180">
        <f>IFERROR(((VLOOKUP(A4180,'Interest Rates-10yr'!$A$9:$C$15239,2,FALSE))-B4180),C4179)</f>
        <v>-1.4799999999999995</v>
      </c>
      <c r="D4180" s="98">
        <f>AVERAGE(C$10:C4180)</f>
        <v>0.4712658834811812</v>
      </c>
      <c r="E4180" s="2"/>
      <c r="G4180" s="23"/>
    </row>
    <row r="4181" spans="1:7" customFormat="1">
      <c r="A4181" s="4">
        <v>26819</v>
      </c>
      <c r="B4181">
        <v>8.6300000000000008</v>
      </c>
      <c r="C4181">
        <f>IFERROR(((VLOOKUP(A4181,'Interest Rates-10yr'!$A$9:$C$15239,2,FALSE))-B4181),C4180)</f>
        <v>-1.6500000000000004</v>
      </c>
      <c r="D4181" s="98">
        <f>AVERAGE(C$10:C4181)</f>
        <v>0.47075743048897567</v>
      </c>
      <c r="E4181" s="2"/>
      <c r="G4181" s="23"/>
    </row>
    <row r="4182" spans="1:7" customFormat="1">
      <c r="A4182" s="4">
        <v>26820</v>
      </c>
      <c r="B4182">
        <v>8.69</v>
      </c>
      <c r="C4182">
        <f>IFERROR(((VLOOKUP(A4182,'Interest Rates-10yr'!$A$9:$C$15239,2,FALSE))-B4182),C4181)</f>
        <v>-1.7399999999999993</v>
      </c>
      <c r="D4182" s="98">
        <f>AVERAGE(C$10:C4182)</f>
        <v>0.47022765396597332</v>
      </c>
      <c r="E4182" s="2"/>
      <c r="G4182" s="23"/>
    </row>
    <row r="4183" spans="1:7" customFormat="1">
      <c r="A4183" s="4">
        <v>26821</v>
      </c>
      <c r="B4183">
        <v>8.25</v>
      </c>
      <c r="C4183">
        <f>IFERROR(((VLOOKUP(A4183,'Interest Rates-10yr'!$A$9:$C$15239,2,FALSE))-B4183),C4182)</f>
        <v>-1.3600000000000003</v>
      </c>
      <c r="D4183" s="98">
        <f>AVERAGE(C$10:C4183)</f>
        <v>0.46978917105893786</v>
      </c>
      <c r="E4183" s="2"/>
      <c r="G4183" s="23"/>
    </row>
    <row r="4184" spans="1:7" customFormat="1">
      <c r="A4184" s="4">
        <v>26822</v>
      </c>
      <c r="B4184">
        <v>8.5</v>
      </c>
      <c r="C4184">
        <f>IFERROR(((VLOOKUP(A4184,'Interest Rates-10yr'!$A$9:$C$15239,2,FALSE))-B4184),C4183)</f>
        <v>-1.6100000000000003</v>
      </c>
      <c r="D4184" s="98">
        <f>AVERAGE(C$10:C4184)</f>
        <v>0.46929101796407346</v>
      </c>
      <c r="E4184" s="2"/>
      <c r="G4184" s="23"/>
    </row>
    <row r="4185" spans="1:7" customFormat="1">
      <c r="A4185" s="4">
        <v>26823</v>
      </c>
      <c r="B4185">
        <v>8.25</v>
      </c>
      <c r="C4185">
        <f>IFERROR(((VLOOKUP(A4185,'Interest Rates-10yr'!$A$9:$C$15239,2,FALSE))-B4185),C4184)</f>
        <v>-1.38</v>
      </c>
      <c r="D4185" s="98">
        <f>AVERAGE(C$10:C4185)</f>
        <v>0.46884818007662993</v>
      </c>
      <c r="E4185" s="2"/>
      <c r="G4185" s="23"/>
    </row>
    <row r="4186" spans="1:7" customFormat="1">
      <c r="A4186" s="4">
        <v>26824</v>
      </c>
      <c r="B4186">
        <v>8.25</v>
      </c>
      <c r="C4186">
        <f>IFERROR(((VLOOKUP(A4186,'Interest Rates-10yr'!$A$9:$C$15239,2,FALSE))-B4186),C4185)</f>
        <v>-1.38</v>
      </c>
      <c r="D4186" s="98">
        <f>AVERAGE(C$10:C4186)</f>
        <v>0.46840555422552227</v>
      </c>
      <c r="E4186" s="2"/>
      <c r="G4186" s="23"/>
    </row>
    <row r="4187" spans="1:7" customFormat="1">
      <c r="A4187" s="4">
        <v>26825</v>
      </c>
      <c r="B4187">
        <v>8.25</v>
      </c>
      <c r="C4187">
        <f>IFERROR(((VLOOKUP(A4187,'Interest Rates-10yr'!$A$9:$C$15239,2,FALSE))-B4187),C4186)</f>
        <v>-1.38</v>
      </c>
      <c r="D4187" s="98">
        <f>AVERAGE(C$10:C4187)</f>
        <v>0.46796314025849844</v>
      </c>
      <c r="E4187" s="2"/>
      <c r="G4187" s="23"/>
    </row>
    <row r="4188" spans="1:7" customFormat="1">
      <c r="A4188" s="4">
        <v>26826</v>
      </c>
      <c r="B4188">
        <v>8.44</v>
      </c>
      <c r="C4188">
        <f>IFERROR(((VLOOKUP(A4188,'Interest Rates-10yr'!$A$9:$C$15239,2,FALSE))-B4188),C4187)</f>
        <v>-1.5699999999999994</v>
      </c>
      <c r="D4188" s="98">
        <f>AVERAGE(C$10:C4188)</f>
        <v>0.46747547260110228</v>
      </c>
      <c r="E4188" s="2"/>
      <c r="G4188" s="23"/>
    </row>
    <row r="4189" spans="1:7" customFormat="1">
      <c r="A4189" s="4">
        <v>26827</v>
      </c>
      <c r="B4189">
        <v>8.25</v>
      </c>
      <c r="C4189">
        <f>IFERROR(((VLOOKUP(A4189,'Interest Rates-10yr'!$A$9:$C$15239,2,FALSE))-B4189),C4188)</f>
        <v>-1.3899999999999997</v>
      </c>
      <c r="D4189" s="98">
        <f>AVERAGE(C$10:C4189)</f>
        <v>0.46703110047847046</v>
      </c>
      <c r="E4189" s="2"/>
      <c r="G4189" s="23"/>
    </row>
    <row r="4190" spans="1:7" customFormat="1">
      <c r="A4190" s="4">
        <v>26828</v>
      </c>
      <c r="B4190">
        <v>7.25</v>
      </c>
      <c r="C4190">
        <f>IFERROR(((VLOOKUP(A4190,'Interest Rates-10yr'!$A$9:$C$15239,2,FALSE))-B4190),C4189)</f>
        <v>-0.40000000000000036</v>
      </c>
      <c r="D4190" s="98">
        <f>AVERAGE(C$10:C4190)</f>
        <v>0.46682372638125003</v>
      </c>
      <c r="E4190" s="2"/>
      <c r="G4190" s="23"/>
    </row>
    <row r="4191" spans="1:7" customFormat="1">
      <c r="A4191" s="4">
        <v>26829</v>
      </c>
      <c r="B4191">
        <v>8.3800000000000008</v>
      </c>
      <c r="C4191">
        <f>IFERROR(((VLOOKUP(A4191,'Interest Rates-10yr'!$A$9:$C$15239,2,FALSE))-B4191),C4190)</f>
        <v>-1.5300000000000011</v>
      </c>
      <c r="D4191" s="98">
        <f>AVERAGE(C$10:C4191)</f>
        <v>0.46634624581540085</v>
      </c>
      <c r="E4191" s="2"/>
      <c r="G4191" s="23"/>
    </row>
    <row r="4192" spans="1:7" customFormat="1">
      <c r="A4192" s="4">
        <v>26830</v>
      </c>
      <c r="B4192">
        <v>8.5</v>
      </c>
      <c r="C4192">
        <f>IFERROR(((VLOOKUP(A4192,'Interest Rates-10yr'!$A$9:$C$15239,2,FALSE))-B4192),C4191)</f>
        <v>-1.6399999999999997</v>
      </c>
      <c r="D4192" s="98">
        <f>AVERAGE(C$10:C4192)</f>
        <v>0.46584269662921496</v>
      </c>
      <c r="E4192" s="2"/>
      <c r="G4192" s="23"/>
    </row>
    <row r="4193" spans="1:7" customFormat="1">
      <c r="A4193" s="4">
        <v>26831</v>
      </c>
      <c r="B4193">
        <v>8.5</v>
      </c>
      <c r="C4193">
        <f>IFERROR(((VLOOKUP(A4193,'Interest Rates-10yr'!$A$9:$C$15239,2,FALSE))-B4193),C4192)</f>
        <v>-1.6399999999999997</v>
      </c>
      <c r="D4193" s="98">
        <f>AVERAGE(C$10:C4193)</f>
        <v>0.46533938814531695</v>
      </c>
      <c r="E4193" s="2"/>
      <c r="G4193" s="23"/>
    </row>
    <row r="4194" spans="1:7" customFormat="1">
      <c r="A4194" s="4">
        <v>26832</v>
      </c>
      <c r="B4194">
        <v>8.5</v>
      </c>
      <c r="C4194">
        <f>IFERROR(((VLOOKUP(A4194,'Interest Rates-10yr'!$A$9:$C$15239,2,FALSE))-B4194),C4193)</f>
        <v>-1.6399999999999997</v>
      </c>
      <c r="D4194" s="98">
        <f>AVERAGE(C$10:C4194)</f>
        <v>0.46483632019116033</v>
      </c>
      <c r="E4194" s="2"/>
      <c r="G4194" s="23"/>
    </row>
    <row r="4195" spans="1:7" customFormat="1">
      <c r="A4195" s="4">
        <v>26833</v>
      </c>
      <c r="B4195">
        <v>8.69</v>
      </c>
      <c r="C4195">
        <f>IFERROR(((VLOOKUP(A4195,'Interest Rates-10yr'!$A$9:$C$15239,2,FALSE))-B4195),C4194)</f>
        <v>-1.8199999999999994</v>
      </c>
      <c r="D4195" s="98">
        <f>AVERAGE(C$10:C4195)</f>
        <v>0.46429049211658052</v>
      </c>
      <c r="E4195" s="2"/>
      <c r="G4195" s="23"/>
    </row>
    <row r="4196" spans="1:7" customFormat="1">
      <c r="A4196" s="4">
        <v>26834</v>
      </c>
      <c r="B4196">
        <v>8.69</v>
      </c>
      <c r="C4196">
        <f>IFERROR(((VLOOKUP(A4196,'Interest Rates-10yr'!$A$9:$C$15239,2,FALSE))-B4196),C4195)</f>
        <v>-1.8199999999999994</v>
      </c>
      <c r="D4196" s="98">
        <f>AVERAGE(C$10:C4196)</f>
        <v>0.46374492476713786</v>
      </c>
      <c r="E4196" s="2"/>
      <c r="G4196" s="23"/>
    </row>
    <row r="4197" spans="1:7" customFormat="1">
      <c r="A4197" s="4">
        <v>26835</v>
      </c>
      <c r="B4197">
        <v>8.6300000000000008</v>
      </c>
      <c r="C4197">
        <f>IFERROR(((VLOOKUP(A4197,'Interest Rates-10yr'!$A$9:$C$15239,2,FALSE))-B4197),C4196)</f>
        <v>-1.7400000000000011</v>
      </c>
      <c r="D4197" s="98">
        <f>AVERAGE(C$10:C4197)</f>
        <v>0.46321872015281906</v>
      </c>
      <c r="E4197" s="2"/>
      <c r="G4197" s="23"/>
    </row>
    <row r="4198" spans="1:7" customFormat="1">
      <c r="A4198" s="4">
        <v>26836</v>
      </c>
      <c r="B4198">
        <v>8.69</v>
      </c>
      <c r="C4198">
        <f>IFERROR(((VLOOKUP(A4198,'Interest Rates-10yr'!$A$9:$C$15239,2,FALSE))-B4198),C4197)</f>
        <v>-1.7999999999999998</v>
      </c>
      <c r="D4198" s="98">
        <f>AVERAGE(C$10:C4198)</f>
        <v>0.46267844354261306</v>
      </c>
      <c r="E4198" s="2"/>
      <c r="G4198" s="23"/>
    </row>
    <row r="4199" spans="1:7" customFormat="1">
      <c r="A4199" s="4">
        <v>26837</v>
      </c>
      <c r="B4199">
        <v>8.56</v>
      </c>
      <c r="C4199">
        <f>IFERROR(((VLOOKUP(A4199,'Interest Rates-10yr'!$A$9:$C$15239,2,FALSE))-B4199),C4198)</f>
        <v>-1.6500000000000004</v>
      </c>
      <c r="D4199" s="98">
        <f>AVERAGE(C$10:C4199)</f>
        <v>0.46217422434367689</v>
      </c>
      <c r="E4199" s="2"/>
      <c r="G4199" s="23"/>
    </row>
    <row r="4200" spans="1:7" customFormat="1">
      <c r="A4200" s="4">
        <v>26838</v>
      </c>
      <c r="B4200">
        <v>8.56</v>
      </c>
      <c r="C4200">
        <f>IFERROR(((VLOOKUP(A4200,'Interest Rates-10yr'!$A$9:$C$15239,2,FALSE))-B4200),C4199)</f>
        <v>-1.6500000000000004</v>
      </c>
      <c r="D4200" s="98">
        <f>AVERAGE(C$10:C4200)</f>
        <v>0.46167024576473542</v>
      </c>
      <c r="E4200" s="2"/>
      <c r="G4200" s="23"/>
    </row>
    <row r="4201" spans="1:7" customFormat="1">
      <c r="A4201" s="4">
        <v>26839</v>
      </c>
      <c r="B4201">
        <v>8.56</v>
      </c>
      <c r="C4201">
        <f>IFERROR(((VLOOKUP(A4201,'Interest Rates-10yr'!$A$9:$C$15239,2,FALSE))-B4201),C4200)</f>
        <v>-1.6500000000000004</v>
      </c>
      <c r="D4201" s="98">
        <f>AVERAGE(C$10:C4201)</f>
        <v>0.46116650763358918</v>
      </c>
      <c r="E4201" s="2"/>
      <c r="G4201" s="23"/>
    </row>
    <row r="4202" spans="1:7" customFormat="1">
      <c r="A4202" s="4">
        <v>26840</v>
      </c>
      <c r="B4202">
        <v>8.5</v>
      </c>
      <c r="C4202">
        <f>IFERROR(((VLOOKUP(A4202,'Interest Rates-10yr'!$A$9:$C$15239,2,FALSE))-B4202),C4201)</f>
        <v>-1.5700000000000003</v>
      </c>
      <c r="D4202" s="98">
        <f>AVERAGE(C$10:C4202)</f>
        <v>0.46068208919628095</v>
      </c>
      <c r="E4202" s="2"/>
      <c r="G4202" s="23"/>
    </row>
    <row r="4203" spans="1:7" customFormat="1">
      <c r="A4203" s="4">
        <v>26841</v>
      </c>
      <c r="B4203">
        <v>8.75</v>
      </c>
      <c r="C4203">
        <f>IFERROR(((VLOOKUP(A4203,'Interest Rates-10yr'!$A$9:$C$15239,2,FALSE))-B4203),C4202)</f>
        <v>-1.8200000000000003</v>
      </c>
      <c r="D4203" s="98">
        <f>AVERAGE(C$10:C4203)</f>
        <v>0.46013829279923846</v>
      </c>
      <c r="E4203" s="2"/>
      <c r="G4203" s="23"/>
    </row>
    <row r="4204" spans="1:7" customFormat="1">
      <c r="A4204" s="4">
        <v>26842</v>
      </c>
      <c r="B4204">
        <v>8.5</v>
      </c>
      <c r="C4204">
        <f>IFERROR(((VLOOKUP(A4204,'Interest Rates-10yr'!$A$9:$C$15239,2,FALSE))-B4204),C4203)</f>
        <v>-1.58</v>
      </c>
      <c r="D4204" s="98">
        <f>AVERAGE(C$10:C4204)</f>
        <v>0.4596519666269383</v>
      </c>
      <c r="E4204" s="2"/>
      <c r="G4204" s="23"/>
    </row>
    <row r="4205" spans="1:7" customFormat="1">
      <c r="A4205" s="4">
        <v>26843</v>
      </c>
      <c r="B4205">
        <v>8.8800000000000008</v>
      </c>
      <c r="C4205">
        <f>IFERROR(((VLOOKUP(A4205,'Interest Rates-10yr'!$A$9:$C$15239,2,FALSE))-B4205),C4204)</f>
        <v>-1.9600000000000009</v>
      </c>
      <c r="D4205" s="98">
        <f>AVERAGE(C$10:C4205)</f>
        <v>0.45907530981887656</v>
      </c>
      <c r="E4205" s="2"/>
      <c r="G4205" s="23"/>
    </row>
    <row r="4206" spans="1:7" customFormat="1">
      <c r="A4206" s="4">
        <v>26844</v>
      </c>
      <c r="B4206">
        <v>8.8800000000000008</v>
      </c>
      <c r="C4206">
        <f>IFERROR(((VLOOKUP(A4206,'Interest Rates-10yr'!$A$9:$C$15239,2,FALSE))-B4206),C4205)</f>
        <v>-1.9400000000000004</v>
      </c>
      <c r="D4206" s="98">
        <f>AVERAGE(C$10:C4206)</f>
        <v>0.45850369311413058</v>
      </c>
      <c r="E4206" s="2"/>
      <c r="G4206" s="23"/>
    </row>
    <row r="4207" spans="1:7" customFormat="1">
      <c r="A4207" s="4">
        <v>26845</v>
      </c>
      <c r="B4207">
        <v>8.8800000000000008</v>
      </c>
      <c r="C4207">
        <f>IFERROR(((VLOOKUP(A4207,'Interest Rates-10yr'!$A$9:$C$15239,2,FALSE))-B4207),C4206)</f>
        <v>-1.9400000000000004</v>
      </c>
      <c r="D4207" s="98">
        <f>AVERAGE(C$10:C4207)</f>
        <v>0.4579323487374955</v>
      </c>
      <c r="E4207" s="2"/>
      <c r="G4207" s="23"/>
    </row>
    <row r="4208" spans="1:7" customFormat="1">
      <c r="A4208" s="4">
        <v>26846</v>
      </c>
      <c r="B4208">
        <v>8.8800000000000008</v>
      </c>
      <c r="C4208">
        <f>IFERROR(((VLOOKUP(A4208,'Interest Rates-10yr'!$A$9:$C$15239,2,FALSE))-B4208),C4207)</f>
        <v>-1.9400000000000004</v>
      </c>
      <c r="D4208" s="98">
        <f>AVERAGE(C$10:C4208)</f>
        <v>0.45736127649440483</v>
      </c>
      <c r="E4208" s="2"/>
      <c r="G4208" s="23"/>
    </row>
    <row r="4209" spans="1:7" customFormat="1">
      <c r="A4209" s="4">
        <v>26847</v>
      </c>
      <c r="B4209">
        <v>10</v>
      </c>
      <c r="C4209">
        <f>IFERROR(((VLOOKUP(A4209,'Interest Rates-10yr'!$A$9:$C$15239,2,FALSE))-B4209),C4208)</f>
        <v>-2.99</v>
      </c>
      <c r="D4209" s="98">
        <f>AVERAGE(C$10:C4209)</f>
        <v>0.45654047619047761</v>
      </c>
      <c r="E4209" s="2"/>
      <c r="G4209" s="23"/>
    </row>
    <row r="4210" spans="1:7" customFormat="1">
      <c r="A4210" s="4">
        <v>26848</v>
      </c>
      <c r="B4210">
        <v>13</v>
      </c>
      <c r="C4210">
        <f>IFERROR(((VLOOKUP(A4210,'Interest Rates-10yr'!$A$9:$C$15239,2,FALSE))-B4210),C4209)</f>
        <v>-5.99</v>
      </c>
      <c r="D4210" s="98">
        <f>AVERAGE(C$10:C4210)</f>
        <v>0.4550059509640576</v>
      </c>
      <c r="E4210" s="2"/>
      <c r="G4210" s="23"/>
    </row>
    <row r="4211" spans="1:7" customFormat="1">
      <c r="A4211" s="4">
        <v>26849</v>
      </c>
      <c r="B4211">
        <v>13</v>
      </c>
      <c r="C4211">
        <f>IFERROR(((VLOOKUP(A4211,'Interest Rates-10yr'!$A$9:$C$15239,2,FALSE))-B4211),C4210)</f>
        <v>-5.99</v>
      </c>
      <c r="D4211" s="98">
        <f>AVERAGE(C$10:C4211)</f>
        <v>0.45347215611613656</v>
      </c>
      <c r="E4211" s="2"/>
      <c r="G4211" s="23"/>
    </row>
    <row r="4212" spans="1:7" customFormat="1">
      <c r="A4212" s="4">
        <v>26850</v>
      </c>
      <c r="B4212">
        <v>9.75</v>
      </c>
      <c r="C4212">
        <f>IFERROR(((VLOOKUP(A4212,'Interest Rates-10yr'!$A$9:$C$15239,2,FALSE))-B4212),C4211)</f>
        <v>-2.74</v>
      </c>
      <c r="D4212" s="98">
        <f>AVERAGE(C$10:C4212)</f>
        <v>0.45271234832262808</v>
      </c>
      <c r="E4212" s="2"/>
      <c r="G4212" s="23"/>
    </row>
    <row r="4213" spans="1:7" customFormat="1">
      <c r="A4213" s="4">
        <v>26851</v>
      </c>
      <c r="B4213">
        <v>9.6300000000000008</v>
      </c>
      <c r="C4213">
        <f>IFERROR(((VLOOKUP(A4213,'Interest Rates-10yr'!$A$9:$C$15239,2,FALSE))-B4213),C4212)</f>
        <v>-2.6000000000000005</v>
      </c>
      <c r="D4213" s="98">
        <f>AVERAGE(C$10:C4213)</f>
        <v>0.4519862036156056</v>
      </c>
      <c r="E4213" s="2"/>
      <c r="G4213" s="23"/>
    </row>
    <row r="4214" spans="1:7" customFormat="1">
      <c r="A4214" s="4">
        <v>26852</v>
      </c>
      <c r="B4214">
        <v>9.6300000000000008</v>
      </c>
      <c r="C4214">
        <f>IFERROR(((VLOOKUP(A4214,'Interest Rates-10yr'!$A$9:$C$15239,2,FALSE))-B4214),C4213)</f>
        <v>-2.6000000000000005</v>
      </c>
      <c r="D4214" s="98">
        <f>AVERAGE(C$10:C4214)</f>
        <v>0.45126040428061975</v>
      </c>
      <c r="E4214" s="2"/>
      <c r="G4214" s="23"/>
    </row>
    <row r="4215" spans="1:7" customFormat="1">
      <c r="A4215" s="4">
        <v>26853</v>
      </c>
      <c r="B4215">
        <v>9.6300000000000008</v>
      </c>
      <c r="C4215">
        <f>IFERROR(((VLOOKUP(A4215,'Interest Rates-10yr'!$A$9:$C$15239,2,FALSE))-B4215),C4214)</f>
        <v>-2.6000000000000005</v>
      </c>
      <c r="D4215" s="98">
        <f>AVERAGE(C$10:C4215)</f>
        <v>0.45053495007132816</v>
      </c>
      <c r="E4215" s="2"/>
      <c r="G4215" s="23"/>
    </row>
    <row r="4216" spans="1:7" customFormat="1">
      <c r="A4216" s="4">
        <v>26854</v>
      </c>
      <c r="B4216">
        <v>9.75</v>
      </c>
      <c r="C4216">
        <f>IFERROR(((VLOOKUP(A4216,'Interest Rates-10yr'!$A$9:$C$15239,2,FALSE))-B4216),C4215)</f>
        <v>-2.7</v>
      </c>
      <c r="D4216" s="98">
        <f>AVERAGE(C$10:C4216)</f>
        <v>0.4497860708343252</v>
      </c>
      <c r="E4216" s="2"/>
      <c r="G4216" s="23"/>
    </row>
    <row r="4217" spans="1:7" customFormat="1">
      <c r="A4217" s="4">
        <v>26855</v>
      </c>
      <c r="B4217">
        <v>9.5</v>
      </c>
      <c r="C4217">
        <f>IFERROR(((VLOOKUP(A4217,'Interest Rates-10yr'!$A$9:$C$15239,2,FALSE))-B4217),C4216)</f>
        <v>-2.4500000000000002</v>
      </c>
      <c r="D4217" s="98">
        <f>AVERAGE(C$10:C4217)</f>
        <v>0.44909695817490641</v>
      </c>
      <c r="E4217" s="2"/>
      <c r="G4217" s="23"/>
    </row>
    <row r="4218" spans="1:7" customFormat="1">
      <c r="A4218" s="4">
        <v>26856</v>
      </c>
      <c r="B4218">
        <v>8.75</v>
      </c>
      <c r="C4218">
        <f>IFERROR(((VLOOKUP(A4218,'Interest Rates-10yr'!$A$9:$C$15239,2,FALSE))-B4218),C4217)</f>
        <v>-1.7000000000000002</v>
      </c>
      <c r="D4218" s="98">
        <f>AVERAGE(C$10:C4218)</f>
        <v>0.44858636255642814</v>
      </c>
      <c r="E4218" s="2"/>
      <c r="G4218" s="23"/>
    </row>
    <row r="4219" spans="1:7" customFormat="1">
      <c r="A4219" s="4">
        <v>26857</v>
      </c>
      <c r="B4219">
        <v>9.75</v>
      </c>
      <c r="C4219">
        <f>IFERROR(((VLOOKUP(A4219,'Interest Rates-10yr'!$A$9:$C$15239,2,FALSE))-B4219),C4218)</f>
        <v>-2.71</v>
      </c>
      <c r="D4219" s="98">
        <f>AVERAGE(C$10:C4219)</f>
        <v>0.44783610451306555</v>
      </c>
      <c r="E4219" s="2"/>
      <c r="G4219" s="23"/>
    </row>
    <row r="4220" spans="1:7" customFormat="1">
      <c r="A4220" s="4">
        <v>26858</v>
      </c>
      <c r="B4220">
        <v>9.69</v>
      </c>
      <c r="C4220">
        <f>IFERROR(((VLOOKUP(A4220,'Interest Rates-10yr'!$A$9:$C$15239,2,FALSE))-B4220),C4219)</f>
        <v>-2.6399999999999997</v>
      </c>
      <c r="D4220" s="98">
        <f>AVERAGE(C$10:C4220)</f>
        <v>0.44710282593208406</v>
      </c>
      <c r="E4220" s="2"/>
      <c r="G4220" s="23"/>
    </row>
    <row r="4221" spans="1:7" customFormat="1">
      <c r="A4221" s="4">
        <v>26859</v>
      </c>
      <c r="B4221">
        <v>9.69</v>
      </c>
      <c r="C4221">
        <f>IFERROR(((VLOOKUP(A4221,'Interest Rates-10yr'!$A$9:$C$15239,2,FALSE))-B4221),C4220)</f>
        <v>-2.6399999999999997</v>
      </c>
      <c r="D4221" s="98">
        <f>AVERAGE(C$10:C4221)</f>
        <v>0.44636989553656359</v>
      </c>
      <c r="E4221" s="2"/>
      <c r="G4221" s="23"/>
    </row>
    <row r="4222" spans="1:7" customFormat="1">
      <c r="A4222" s="4">
        <v>26860</v>
      </c>
      <c r="B4222">
        <v>9.69</v>
      </c>
      <c r="C4222">
        <f>IFERROR(((VLOOKUP(A4222,'Interest Rates-10yr'!$A$9:$C$15239,2,FALSE))-B4222),C4221)</f>
        <v>-2.6399999999999997</v>
      </c>
      <c r="D4222" s="98">
        <f>AVERAGE(C$10:C4222)</f>
        <v>0.44563731307856769</v>
      </c>
      <c r="E4222" s="2"/>
      <c r="G4222" s="23"/>
    </row>
    <row r="4223" spans="1:7" customFormat="1">
      <c r="A4223" s="4">
        <v>26861</v>
      </c>
      <c r="B4223">
        <v>11</v>
      </c>
      <c r="C4223">
        <f>IFERROR(((VLOOKUP(A4223,'Interest Rates-10yr'!$A$9:$C$15239,2,FALSE))-B4223),C4222)</f>
        <v>-3.9400000000000004</v>
      </c>
      <c r="D4223" s="98">
        <f>AVERAGE(C$10:C4223)</f>
        <v>0.44459658281917552</v>
      </c>
      <c r="E4223" s="2"/>
      <c r="G4223" s="23"/>
    </row>
    <row r="4224" spans="1:7" customFormat="1">
      <c r="A4224" s="4">
        <v>26862</v>
      </c>
      <c r="B4224">
        <v>11.75</v>
      </c>
      <c r="C4224">
        <f>IFERROR(((VLOOKUP(A4224,'Interest Rates-10yr'!$A$9:$C$15239,2,FALSE))-B4224),C4223)</f>
        <v>-4.6900000000000004</v>
      </c>
      <c r="D4224" s="98">
        <f>AVERAGE(C$10:C4224)</f>
        <v>0.44337841043890996</v>
      </c>
      <c r="E4224" s="2"/>
      <c r="G4224" s="23"/>
    </row>
    <row r="4225" spans="1:7" customFormat="1">
      <c r="A4225" s="4">
        <v>26863</v>
      </c>
      <c r="B4225">
        <v>10</v>
      </c>
      <c r="C4225">
        <f>IFERROR(((VLOOKUP(A4225,'Interest Rates-10yr'!$A$9:$C$15239,2,FALSE))-B4225),C4224)</f>
        <v>-2.9299999999999997</v>
      </c>
      <c r="D4225" s="98">
        <f>AVERAGE(C$10:C4225)</f>
        <v>0.4425782732447831</v>
      </c>
      <c r="E4225" s="2"/>
      <c r="G4225" s="23"/>
    </row>
    <row r="4226" spans="1:7" customFormat="1">
      <c r="A4226" s="4">
        <v>26864</v>
      </c>
      <c r="B4226">
        <v>10.8</v>
      </c>
      <c r="C4226">
        <f>IFERROR(((VLOOKUP(A4226,'Interest Rates-10yr'!$A$9:$C$15239,2,FALSE))-B4226),C4225)</f>
        <v>-3.6900000000000004</v>
      </c>
      <c r="D4226" s="98">
        <f>AVERAGE(C$10:C4226)</f>
        <v>0.44159829262509021</v>
      </c>
      <c r="E4226" s="2"/>
      <c r="G4226" s="23"/>
    </row>
    <row r="4227" spans="1:7" customFormat="1">
      <c r="A4227" s="4">
        <v>26865</v>
      </c>
      <c r="B4227">
        <v>10.66</v>
      </c>
      <c r="C4227">
        <f>IFERROR(((VLOOKUP(A4227,'Interest Rates-10yr'!$A$9:$C$15239,2,FALSE))-B4227),C4226)</f>
        <v>-3.49</v>
      </c>
      <c r="D4227" s="98">
        <f>AVERAGE(C$10:C4227)</f>
        <v>0.44066619250829908</v>
      </c>
      <c r="E4227" s="2"/>
      <c r="G4227" s="23"/>
    </row>
    <row r="4228" spans="1:7" customFormat="1">
      <c r="A4228" s="4">
        <v>26866</v>
      </c>
      <c r="B4228">
        <v>10.66</v>
      </c>
      <c r="C4228">
        <f>IFERROR(((VLOOKUP(A4228,'Interest Rates-10yr'!$A$9:$C$15239,2,FALSE))-B4228),C4227)</f>
        <v>-3.49</v>
      </c>
      <c r="D4228" s="98">
        <f>AVERAGE(C$10:C4228)</f>
        <v>0.43973453424982351</v>
      </c>
      <c r="E4228" s="2"/>
      <c r="G4228" s="23"/>
    </row>
    <row r="4229" spans="1:7" customFormat="1">
      <c r="A4229" s="4">
        <v>26867</v>
      </c>
      <c r="B4229">
        <v>10.66</v>
      </c>
      <c r="C4229">
        <f>IFERROR(((VLOOKUP(A4229,'Interest Rates-10yr'!$A$9:$C$15239,2,FALSE))-B4229),C4228)</f>
        <v>-3.49</v>
      </c>
      <c r="D4229" s="98">
        <f>AVERAGE(C$10:C4229)</f>
        <v>0.4388033175355463</v>
      </c>
      <c r="E4229" s="2"/>
      <c r="G4229" s="23"/>
    </row>
    <row r="4230" spans="1:7" customFormat="1">
      <c r="A4230" s="4">
        <v>26868</v>
      </c>
      <c r="B4230">
        <v>10.81</v>
      </c>
      <c r="C4230">
        <f>IFERROR(((VLOOKUP(A4230,'Interest Rates-10yr'!$A$9:$C$15239,2,FALSE))-B4230),C4229)</f>
        <v>-3.6400000000000006</v>
      </c>
      <c r="D4230" s="98">
        <f>AVERAGE(C$10:C4230)</f>
        <v>0.43783700544894699</v>
      </c>
      <c r="E4230" s="2"/>
      <c r="G4230" s="23"/>
    </row>
    <row r="4231" spans="1:7" customFormat="1">
      <c r="A4231" s="4">
        <v>26869</v>
      </c>
      <c r="B4231">
        <v>10.69</v>
      </c>
      <c r="C4231">
        <f>IFERROR(((VLOOKUP(A4231,'Interest Rates-10yr'!$A$9:$C$15239,2,FALSE))-B4231),C4230)</f>
        <v>-3.4999999999999991</v>
      </c>
      <c r="D4231" s="98">
        <f>AVERAGE(C$10:C4231)</f>
        <v>0.4369043107531988</v>
      </c>
      <c r="E4231" s="2"/>
      <c r="G4231" s="23"/>
    </row>
    <row r="4232" spans="1:7" customFormat="1">
      <c r="A4232" s="4">
        <v>26870</v>
      </c>
      <c r="B4232">
        <v>9.8000000000000007</v>
      </c>
      <c r="C4232">
        <f>IFERROR(((VLOOKUP(A4232,'Interest Rates-10yr'!$A$9:$C$15239,2,FALSE))-B4232),C4231)</f>
        <v>-2.6100000000000003</v>
      </c>
      <c r="D4232" s="98">
        <f>AVERAGE(C$10:C4232)</f>
        <v>0.43618280843002732</v>
      </c>
      <c r="E4232" s="2"/>
      <c r="G4232" s="23"/>
    </row>
    <row r="4233" spans="1:7" customFormat="1">
      <c r="A4233" s="4">
        <v>26871</v>
      </c>
      <c r="B4233">
        <v>10.69</v>
      </c>
      <c r="C4233">
        <f>IFERROR(((VLOOKUP(A4233,'Interest Rates-10yr'!$A$9:$C$15239,2,FALSE))-B4233),C4232)</f>
        <v>-3.4099999999999993</v>
      </c>
      <c r="D4233" s="98">
        <f>AVERAGE(C$10:C4233)</f>
        <v>0.43527225378788004</v>
      </c>
      <c r="E4233" s="2"/>
      <c r="G4233" s="23"/>
    </row>
    <row r="4234" spans="1:7" customFormat="1">
      <c r="A4234" s="4">
        <v>26872</v>
      </c>
      <c r="B4234">
        <v>10.74</v>
      </c>
      <c r="C4234">
        <f>IFERROR(((VLOOKUP(A4234,'Interest Rates-10yr'!$A$9:$C$15239,2,FALSE))-B4234),C4233)</f>
        <v>-3.3900000000000006</v>
      </c>
      <c r="D4234" s="98">
        <f>AVERAGE(C$10:C4234)</f>
        <v>0.43436686390532669</v>
      </c>
      <c r="E4234" s="2"/>
      <c r="G4234" s="23"/>
    </row>
    <row r="4235" spans="1:7" customFormat="1">
      <c r="A4235" s="4">
        <v>26873</v>
      </c>
      <c r="B4235">
        <v>10.74</v>
      </c>
      <c r="C4235">
        <f>IFERROR(((VLOOKUP(A4235,'Interest Rates-10yr'!$A$9:$C$15239,2,FALSE))-B4235),C4234)</f>
        <v>-3.3900000000000006</v>
      </c>
      <c r="D4235" s="98">
        <f>AVERAGE(C$10:C4235)</f>
        <v>0.43346190250828331</v>
      </c>
      <c r="E4235" s="2"/>
      <c r="G4235" s="23"/>
    </row>
    <row r="4236" spans="1:7" customFormat="1">
      <c r="A4236" s="4">
        <v>26874</v>
      </c>
      <c r="B4236">
        <v>10.74</v>
      </c>
      <c r="C4236">
        <f>IFERROR(((VLOOKUP(A4236,'Interest Rates-10yr'!$A$9:$C$15239,2,FALSE))-B4236),C4235)</f>
        <v>-3.3900000000000006</v>
      </c>
      <c r="D4236" s="98">
        <f>AVERAGE(C$10:C4236)</f>
        <v>0.43255736929264371</v>
      </c>
      <c r="E4236" s="2"/>
      <c r="G4236" s="23"/>
    </row>
    <row r="4237" spans="1:7" customFormat="1">
      <c r="A4237" s="4">
        <v>26875</v>
      </c>
      <c r="B4237">
        <v>11.1</v>
      </c>
      <c r="C4237">
        <f>IFERROR(((VLOOKUP(A4237,'Interest Rates-10yr'!$A$9:$C$15239,2,FALSE))-B4237),C4236)</f>
        <v>-3.7299999999999995</v>
      </c>
      <c r="D4237" s="98">
        <f>AVERAGE(C$10:C4237)</f>
        <v>0.4315728476821204</v>
      </c>
      <c r="E4237" s="2"/>
      <c r="G4237" s="23"/>
    </row>
    <row r="4238" spans="1:7" customFormat="1">
      <c r="A4238" s="4">
        <v>26876</v>
      </c>
      <c r="B4238">
        <v>11.22</v>
      </c>
      <c r="C4238">
        <f>IFERROR(((VLOOKUP(A4238,'Interest Rates-10yr'!$A$9:$C$15239,2,FALSE))-B4238),C4237)</f>
        <v>-3.7900000000000009</v>
      </c>
      <c r="D4238" s="98">
        <f>AVERAGE(C$10:C4238)</f>
        <v>0.43057460392527902</v>
      </c>
      <c r="E4238" s="2"/>
      <c r="G4238" s="23"/>
    </row>
    <row r="4239" spans="1:7" customFormat="1">
      <c r="A4239" s="4">
        <v>26877</v>
      </c>
      <c r="B4239">
        <v>8.74</v>
      </c>
      <c r="C4239">
        <f>IFERROR(((VLOOKUP(A4239,'Interest Rates-10yr'!$A$9:$C$15239,2,FALSE))-B4239),C4238)</f>
        <v>-1.1900000000000004</v>
      </c>
      <c r="D4239" s="98">
        <f>AVERAGE(C$10:C4239)</f>
        <v>0.43019148936170332</v>
      </c>
      <c r="E4239" s="2"/>
      <c r="G4239" s="23"/>
    </row>
    <row r="4240" spans="1:7" customFormat="1">
      <c r="A4240" s="4">
        <v>26878</v>
      </c>
      <c r="B4240">
        <v>10.84</v>
      </c>
      <c r="C4240">
        <f>IFERROR(((VLOOKUP(A4240,'Interest Rates-10yr'!$A$9:$C$15239,2,FALSE))-B4240),C4239)</f>
        <v>-3.3200000000000003</v>
      </c>
      <c r="D4240" s="98">
        <f>AVERAGE(C$10:C4240)</f>
        <v>0.42930512881115696</v>
      </c>
      <c r="E4240" s="2"/>
      <c r="G4240" s="23"/>
    </row>
    <row r="4241" spans="1:7" customFormat="1">
      <c r="A4241" s="4">
        <v>26879</v>
      </c>
      <c r="B4241">
        <v>10.71</v>
      </c>
      <c r="C4241">
        <f>IFERROR(((VLOOKUP(A4241,'Interest Rates-10yr'!$A$9:$C$15239,2,FALSE))-B4241),C4240)</f>
        <v>-3.1800000000000006</v>
      </c>
      <c r="D4241" s="98">
        <f>AVERAGE(C$10:C4241)</f>
        <v>0.42845226843100309</v>
      </c>
      <c r="E4241" s="2"/>
      <c r="G4241" s="23"/>
    </row>
    <row r="4242" spans="1:7" customFormat="1">
      <c r="A4242" s="4">
        <v>26880</v>
      </c>
      <c r="B4242">
        <v>10.71</v>
      </c>
      <c r="C4242">
        <f>IFERROR(((VLOOKUP(A4242,'Interest Rates-10yr'!$A$9:$C$15239,2,FALSE))-B4242),C4241)</f>
        <v>-3.1800000000000006</v>
      </c>
      <c r="D4242" s="98">
        <f>AVERAGE(C$10:C4242)</f>
        <v>0.427599811008742</v>
      </c>
      <c r="E4242" s="2"/>
      <c r="G4242" s="23"/>
    </row>
    <row r="4243" spans="1:7" customFormat="1">
      <c r="A4243" s="4">
        <v>26881</v>
      </c>
      <c r="B4243">
        <v>10.71</v>
      </c>
      <c r="C4243">
        <f>IFERROR(((VLOOKUP(A4243,'Interest Rates-10yr'!$A$9:$C$15239,2,FALSE))-B4243),C4242)</f>
        <v>-3.1800000000000006</v>
      </c>
      <c r="D4243" s="98">
        <f>AVERAGE(C$10:C4243)</f>
        <v>0.42674775625885802</v>
      </c>
      <c r="E4243" s="2"/>
      <c r="G4243" s="23"/>
    </row>
    <row r="4244" spans="1:7" customFormat="1">
      <c r="A4244" s="4">
        <v>26882</v>
      </c>
      <c r="B4244">
        <v>10.56</v>
      </c>
      <c r="C4244">
        <f>IFERROR(((VLOOKUP(A4244,'Interest Rates-10yr'!$A$9:$C$15239,2,FALSE))-B4244),C4243)</f>
        <v>-3.0200000000000005</v>
      </c>
      <c r="D4244" s="98">
        <f>AVERAGE(C$10:C4244)</f>
        <v>0.42593388429752183</v>
      </c>
      <c r="E4244" s="2"/>
      <c r="G4244" s="23"/>
    </row>
    <row r="4245" spans="1:7" customFormat="1">
      <c r="A4245" s="4">
        <v>26883</v>
      </c>
      <c r="B4245">
        <v>10.130000000000001</v>
      </c>
      <c r="C4245">
        <f>IFERROR(((VLOOKUP(A4245,'Interest Rates-10yr'!$A$9:$C$15239,2,FALSE))-B4245),C4244)</f>
        <v>-2.5500000000000007</v>
      </c>
      <c r="D4245" s="98">
        <f>AVERAGE(C$10:C4245)</f>
        <v>0.42523135033050163</v>
      </c>
      <c r="E4245" s="2"/>
      <c r="G4245" s="23"/>
    </row>
    <row r="4246" spans="1:7" customFormat="1">
      <c r="A4246" s="4">
        <v>26884</v>
      </c>
      <c r="B4246">
        <v>9.0500000000000007</v>
      </c>
      <c r="C4246">
        <f>IFERROR(((VLOOKUP(A4246,'Interest Rates-10yr'!$A$9:$C$15239,2,FALSE))-B4246),C4245)</f>
        <v>-1.5300000000000011</v>
      </c>
      <c r="D4246" s="98">
        <f>AVERAGE(C$10:C4246)</f>
        <v>0.42476988435213714</v>
      </c>
      <c r="E4246" s="2"/>
      <c r="G4246" s="23"/>
    </row>
    <row r="4247" spans="1:7" customFormat="1">
      <c r="A4247" s="4">
        <v>26885</v>
      </c>
      <c r="B4247">
        <v>10.5</v>
      </c>
      <c r="C4247">
        <f>IFERROR(((VLOOKUP(A4247,'Interest Rates-10yr'!$A$9:$C$15239,2,FALSE))-B4247),C4246)</f>
        <v>-2.96</v>
      </c>
      <c r="D4247" s="98">
        <f>AVERAGE(C$10:C4247)</f>
        <v>0.42397121283624467</v>
      </c>
      <c r="E4247" s="2"/>
      <c r="G4247" s="23"/>
    </row>
    <row r="4248" spans="1:7" customFormat="1">
      <c r="A4248" s="4">
        <v>26886</v>
      </c>
      <c r="B4248">
        <v>10.52</v>
      </c>
      <c r="C4248">
        <f>IFERROR(((VLOOKUP(A4248,'Interest Rates-10yr'!$A$9:$C$15239,2,FALSE))-B4248),C4247)</f>
        <v>-3</v>
      </c>
      <c r="D4248" s="98">
        <f>AVERAGE(C$10:C4248)</f>
        <v>0.42316348195329206</v>
      </c>
      <c r="E4248" s="2"/>
      <c r="G4248" s="23"/>
    </row>
    <row r="4249" spans="1:7" customFormat="1">
      <c r="A4249" s="4">
        <v>26887</v>
      </c>
      <c r="B4249">
        <v>10.52</v>
      </c>
      <c r="C4249">
        <f>IFERROR(((VLOOKUP(A4249,'Interest Rates-10yr'!$A$9:$C$15239,2,FALSE))-B4249),C4248)</f>
        <v>-3</v>
      </c>
      <c r="D4249" s="98">
        <f>AVERAGE(C$10:C4249)</f>
        <v>0.42235613207547285</v>
      </c>
      <c r="E4249" s="2"/>
      <c r="G4249" s="23"/>
    </row>
    <row r="4250" spans="1:7" customFormat="1">
      <c r="A4250" s="4">
        <v>26888</v>
      </c>
      <c r="B4250">
        <v>10.52</v>
      </c>
      <c r="C4250">
        <f>IFERROR(((VLOOKUP(A4250,'Interest Rates-10yr'!$A$9:$C$15239,2,FALSE))-B4250),C4249)</f>
        <v>-3</v>
      </c>
      <c r="D4250" s="98">
        <f>AVERAGE(C$10:C4250)</f>
        <v>0.4215491629332716</v>
      </c>
      <c r="E4250" s="2"/>
      <c r="G4250" s="23"/>
    </row>
    <row r="4251" spans="1:7" customFormat="1">
      <c r="A4251" s="4">
        <v>26889</v>
      </c>
      <c r="B4251">
        <v>10.54</v>
      </c>
      <c r="C4251">
        <f>IFERROR(((VLOOKUP(A4251,'Interest Rates-10yr'!$A$9:$C$15239,2,FALSE))-B4251),C4250)</f>
        <v>-3.0699999999999994</v>
      </c>
      <c r="D4251" s="98">
        <f>AVERAGE(C$10:C4251)</f>
        <v>0.42072607260726191</v>
      </c>
      <c r="E4251" s="2"/>
      <c r="G4251" s="23"/>
    </row>
    <row r="4252" spans="1:7" customFormat="1">
      <c r="A4252" s="4">
        <v>26890</v>
      </c>
      <c r="B4252">
        <v>10.39</v>
      </c>
      <c r="C4252">
        <f>IFERROR(((VLOOKUP(A4252,'Interest Rates-10yr'!$A$9:$C$15239,2,FALSE))-B4252),C4251)</f>
        <v>-2.9300000000000006</v>
      </c>
      <c r="D4252" s="98">
        <f>AVERAGE(C$10:C4252)</f>
        <v>0.41993636577893118</v>
      </c>
      <c r="E4252" s="2"/>
      <c r="G4252" s="23"/>
    </row>
    <row r="4253" spans="1:7" customFormat="1">
      <c r="A4253" s="4">
        <v>26891</v>
      </c>
      <c r="B4253">
        <v>9.73</v>
      </c>
      <c r="C4253">
        <f>IFERROR(((VLOOKUP(A4253,'Interest Rates-10yr'!$A$9:$C$15239,2,FALSE))-B4253),C4252)</f>
        <v>-2.2800000000000002</v>
      </c>
      <c r="D4253" s="98">
        <f>AVERAGE(C$10:C4253)</f>
        <v>0.41930018850141493</v>
      </c>
      <c r="E4253" s="2"/>
      <c r="G4253" s="23"/>
    </row>
    <row r="4254" spans="1:7" customFormat="1">
      <c r="A4254" s="4">
        <v>26892</v>
      </c>
      <c r="B4254">
        <v>10.49</v>
      </c>
      <c r="C4254">
        <f>IFERROR(((VLOOKUP(A4254,'Interest Rates-10yr'!$A$9:$C$15239,2,FALSE))-B4254),C4253)</f>
        <v>-3.12</v>
      </c>
      <c r="D4254" s="98">
        <f>AVERAGE(C$10:C4254)</f>
        <v>0.41846643109540754</v>
      </c>
      <c r="E4254" s="2"/>
      <c r="G4254" s="23"/>
    </row>
    <row r="4255" spans="1:7" customFormat="1">
      <c r="A4255" s="4">
        <v>26893</v>
      </c>
      <c r="B4255">
        <v>10.44</v>
      </c>
      <c r="C4255">
        <f>IFERROR(((VLOOKUP(A4255,'Interest Rates-10yr'!$A$9:$C$15239,2,FALSE))-B4255),C4254)</f>
        <v>-3.1599999999999993</v>
      </c>
      <c r="D4255" s="98">
        <f>AVERAGE(C$10:C4255)</f>
        <v>0.41762364578426875</v>
      </c>
      <c r="E4255" s="2"/>
      <c r="G4255" s="23"/>
    </row>
    <row r="4256" spans="1:7" customFormat="1">
      <c r="A4256" s="4">
        <v>26894</v>
      </c>
      <c r="B4256">
        <v>10.44</v>
      </c>
      <c r="C4256">
        <f>IFERROR(((VLOOKUP(A4256,'Interest Rates-10yr'!$A$9:$C$15239,2,FALSE))-B4256),C4255)</f>
        <v>-3.1599999999999993</v>
      </c>
      <c r="D4256" s="98">
        <f>AVERAGE(C$10:C4256)</f>
        <v>0.41678125735813631</v>
      </c>
      <c r="E4256" s="2"/>
      <c r="G4256" s="23"/>
    </row>
    <row r="4257" spans="1:7" customFormat="1">
      <c r="A4257" s="4">
        <v>26895</v>
      </c>
      <c r="B4257">
        <v>10.44</v>
      </c>
      <c r="C4257">
        <f>IFERROR(((VLOOKUP(A4257,'Interest Rates-10yr'!$A$9:$C$15239,2,FALSE))-B4257),C4256)</f>
        <v>-3.1599999999999993</v>
      </c>
      <c r="D4257" s="98">
        <f>AVERAGE(C$10:C4257)</f>
        <v>0.41593926553672433</v>
      </c>
      <c r="E4257" s="2"/>
      <c r="G4257" s="23"/>
    </row>
    <row r="4258" spans="1:7" customFormat="1">
      <c r="A4258" s="4">
        <v>26896</v>
      </c>
      <c r="B4258">
        <v>10.58</v>
      </c>
      <c r="C4258">
        <f>IFERROR(((VLOOKUP(A4258,'Interest Rates-10yr'!$A$9:$C$15239,2,FALSE))-B4258),C4257)</f>
        <v>-3.2</v>
      </c>
      <c r="D4258" s="98">
        <f>AVERAGE(C$10:C4258)</f>
        <v>0.41508825606025063</v>
      </c>
      <c r="E4258" s="2"/>
      <c r="G4258" s="23"/>
    </row>
    <row r="4259" spans="1:7" customFormat="1">
      <c r="A4259" s="4">
        <v>26897</v>
      </c>
      <c r="B4259">
        <v>10.74</v>
      </c>
      <c r="C4259">
        <f>IFERROR(((VLOOKUP(A4259,'Interest Rates-10yr'!$A$9:$C$15239,2,FALSE))-B4259),C4258)</f>
        <v>-3.38</v>
      </c>
      <c r="D4259" s="98">
        <f>AVERAGE(C$10:C4259)</f>
        <v>0.41419529411764816</v>
      </c>
      <c r="E4259" s="2"/>
      <c r="G4259" s="23"/>
    </row>
    <row r="4260" spans="1:7" customFormat="1">
      <c r="A4260" s="4">
        <v>26898</v>
      </c>
      <c r="B4260">
        <v>10.48</v>
      </c>
      <c r="C4260">
        <f>IFERROR(((VLOOKUP(A4260,'Interest Rates-10yr'!$A$9:$C$15239,2,FALSE))-B4260),C4259)</f>
        <v>-3.0900000000000007</v>
      </c>
      <c r="D4260" s="98">
        <f>AVERAGE(C$10:C4260)</f>
        <v>0.4133709715361103</v>
      </c>
      <c r="E4260" s="2"/>
      <c r="G4260" s="23"/>
    </row>
    <row r="4261" spans="1:7" customFormat="1">
      <c r="A4261" s="4">
        <v>26899</v>
      </c>
      <c r="B4261">
        <v>10.79</v>
      </c>
      <c r="C4261">
        <f>IFERROR(((VLOOKUP(A4261,'Interest Rates-10yr'!$A$9:$C$15239,2,FALSE))-B4261),C4260)</f>
        <v>-3.4799999999999995</v>
      </c>
      <c r="D4261" s="98">
        <f>AVERAGE(C$10:C4261)</f>
        <v>0.41245531514581485</v>
      </c>
      <c r="E4261" s="2"/>
      <c r="G4261" s="23"/>
    </row>
    <row r="4262" spans="1:7" customFormat="1">
      <c r="A4262" s="4">
        <v>26900</v>
      </c>
      <c r="B4262">
        <v>10.84</v>
      </c>
      <c r="C4262">
        <f>IFERROR(((VLOOKUP(A4262,'Interest Rates-10yr'!$A$9:$C$15239,2,FALSE))-B4262),C4261)</f>
        <v>-3.6099999999999994</v>
      </c>
      <c r="D4262" s="98">
        <f>AVERAGE(C$10:C4262)</f>
        <v>0.41150952268986712</v>
      </c>
      <c r="E4262" s="2"/>
      <c r="G4262" s="23"/>
    </row>
    <row r="4263" spans="1:7" customFormat="1">
      <c r="A4263" s="4">
        <v>26901</v>
      </c>
      <c r="B4263">
        <v>10.84</v>
      </c>
      <c r="C4263">
        <f>IFERROR(((VLOOKUP(A4263,'Interest Rates-10yr'!$A$9:$C$15239,2,FALSE))-B4263),C4262)</f>
        <v>-3.6099999999999994</v>
      </c>
      <c r="D4263" s="98">
        <f>AVERAGE(C$10:C4263)</f>
        <v>0.41056417489421837</v>
      </c>
      <c r="E4263" s="2"/>
      <c r="G4263" s="23"/>
    </row>
    <row r="4264" spans="1:7" customFormat="1">
      <c r="A4264" s="4">
        <v>26902</v>
      </c>
      <c r="B4264">
        <v>10.84</v>
      </c>
      <c r="C4264">
        <f>IFERROR(((VLOOKUP(A4264,'Interest Rates-10yr'!$A$9:$C$15239,2,FALSE))-B4264),C4263)</f>
        <v>-3.6099999999999994</v>
      </c>
      <c r="D4264" s="98">
        <f>AVERAGE(C$10:C4264)</f>
        <v>0.40961927144535959</v>
      </c>
      <c r="E4264" s="2"/>
      <c r="G4264" s="23"/>
    </row>
    <row r="4265" spans="1:7" customFormat="1">
      <c r="A4265" s="4">
        <v>26903</v>
      </c>
      <c r="B4265">
        <v>10.77</v>
      </c>
      <c r="C4265">
        <f>IFERROR(((VLOOKUP(A4265,'Interest Rates-10yr'!$A$9:$C$15239,2,FALSE))-B4265),C4264)</f>
        <v>-3.51</v>
      </c>
      <c r="D4265" s="98">
        <f>AVERAGE(C$10:C4265)</f>
        <v>0.40869830827067788</v>
      </c>
      <c r="E4265" s="2"/>
      <c r="G4265" s="23"/>
    </row>
    <row r="4266" spans="1:7" customFormat="1">
      <c r="A4266" s="4">
        <v>26904</v>
      </c>
      <c r="B4266">
        <v>10.55</v>
      </c>
      <c r="C4266">
        <f>IFERROR(((VLOOKUP(A4266,'Interest Rates-10yr'!$A$9:$C$15239,2,FALSE))-B4266),C4265)</f>
        <v>-3.2600000000000007</v>
      </c>
      <c r="D4266" s="98">
        <f>AVERAGE(C$10:C4266)</f>
        <v>0.40783650458069182</v>
      </c>
      <c r="E4266" s="2"/>
      <c r="G4266" s="23"/>
    </row>
    <row r="4267" spans="1:7" customFormat="1">
      <c r="A4267" s="4">
        <v>26905</v>
      </c>
      <c r="B4267">
        <v>10.88</v>
      </c>
      <c r="C4267">
        <f>IFERROR(((VLOOKUP(A4267,'Interest Rates-10yr'!$A$9:$C$15239,2,FALSE))-B4267),C4266)</f>
        <v>-3.620000000000001</v>
      </c>
      <c r="D4267" s="98">
        <f>AVERAGE(C$10:C4267)</f>
        <v>0.40689055894786408</v>
      </c>
      <c r="E4267" s="2"/>
      <c r="G4267" s="23"/>
    </row>
    <row r="4268" spans="1:7" customFormat="1">
      <c r="A4268" s="4">
        <v>26906</v>
      </c>
      <c r="B4268">
        <v>10.86</v>
      </c>
      <c r="C4268">
        <f>IFERROR(((VLOOKUP(A4268,'Interest Rates-10yr'!$A$9:$C$15239,2,FALSE))-B4268),C4267)</f>
        <v>-3.6099999999999994</v>
      </c>
      <c r="D4268" s="98">
        <f>AVERAGE(C$10:C4268)</f>
        <v>0.40594740549424874</v>
      </c>
      <c r="E4268" s="2"/>
      <c r="G4268" s="23"/>
    </row>
    <row r="4269" spans="1:7" customFormat="1">
      <c r="A4269" s="4">
        <v>26907</v>
      </c>
      <c r="B4269">
        <v>11.22</v>
      </c>
      <c r="C4269">
        <f>IFERROR(((VLOOKUP(A4269,'Interest Rates-10yr'!$A$9:$C$15239,2,FALSE))-B4269),C4268)</f>
        <v>-3.9700000000000006</v>
      </c>
      <c r="D4269" s="98">
        <f>AVERAGE(C$10:C4269)</f>
        <v>0.40492018779342848</v>
      </c>
      <c r="E4269" s="2"/>
      <c r="G4269" s="23"/>
    </row>
    <row r="4270" spans="1:7" customFormat="1">
      <c r="A4270" s="4">
        <v>26908</v>
      </c>
      <c r="B4270">
        <v>11.22</v>
      </c>
      <c r="C4270">
        <f>IFERROR(((VLOOKUP(A4270,'Interest Rates-10yr'!$A$9:$C$15239,2,FALSE))-B4270),C4269)</f>
        <v>-3.9700000000000006</v>
      </c>
      <c r="D4270" s="98">
        <f>AVERAGE(C$10:C4270)</f>
        <v>0.40389345224125917</v>
      </c>
      <c r="E4270" s="2"/>
      <c r="G4270" s="23"/>
    </row>
    <row r="4271" spans="1:7" customFormat="1">
      <c r="A4271" s="4">
        <v>26909</v>
      </c>
      <c r="B4271">
        <v>11.22</v>
      </c>
      <c r="C4271">
        <f>IFERROR(((VLOOKUP(A4271,'Interest Rates-10yr'!$A$9:$C$15239,2,FALSE))-B4271),C4270)</f>
        <v>-3.9700000000000006</v>
      </c>
      <c r="D4271" s="98">
        <f>AVERAGE(C$10:C4271)</f>
        <v>0.40286719849835878</v>
      </c>
      <c r="E4271" s="2"/>
      <c r="G4271" s="23"/>
    </row>
    <row r="4272" spans="1:7" customFormat="1">
      <c r="A4272" s="4">
        <v>26910</v>
      </c>
      <c r="B4272">
        <v>11.22</v>
      </c>
      <c r="C4272">
        <f>IFERROR(((VLOOKUP(A4272,'Interest Rates-10yr'!$A$9:$C$15239,2,FALSE))-B4272),C4271)</f>
        <v>-3.9700000000000006</v>
      </c>
      <c r="D4272" s="98">
        <f>AVERAGE(C$10:C4272)</f>
        <v>0.40184142622566388</v>
      </c>
      <c r="E4272" s="2"/>
      <c r="G4272" s="23"/>
    </row>
    <row r="4273" spans="1:7" customFormat="1">
      <c r="A4273" s="4">
        <v>26911</v>
      </c>
      <c r="B4273">
        <v>10.85</v>
      </c>
      <c r="C4273">
        <f>IFERROR(((VLOOKUP(A4273,'Interest Rates-10yr'!$A$9:$C$15239,2,FALSE))-B4273),C4272)</f>
        <v>-3.6399999999999997</v>
      </c>
      <c r="D4273" s="98">
        <f>AVERAGE(C$10:C4273)</f>
        <v>0.400893527204504</v>
      </c>
      <c r="E4273" s="2"/>
      <c r="G4273" s="23"/>
    </row>
    <row r="4274" spans="1:7" customFormat="1">
      <c r="A4274" s="4">
        <v>26912</v>
      </c>
      <c r="B4274">
        <v>8.9600000000000009</v>
      </c>
      <c r="C4274">
        <f>IFERROR(((VLOOKUP(A4274,'Interest Rates-10yr'!$A$9:$C$15239,2,FALSE))-B4274),C4273)</f>
        <v>-1.8500000000000005</v>
      </c>
      <c r="D4274" s="98">
        <f>AVERAGE(C$10:C4274)</f>
        <v>0.40036576787807859</v>
      </c>
      <c r="E4274" s="2"/>
      <c r="G4274" s="23"/>
    </row>
    <row r="4275" spans="1:7" customFormat="1">
      <c r="A4275" s="4">
        <v>26913</v>
      </c>
      <c r="B4275">
        <v>10.73</v>
      </c>
      <c r="C4275">
        <f>IFERROR(((VLOOKUP(A4275,'Interest Rates-10yr'!$A$9:$C$15239,2,FALSE))-B4275),C4274)</f>
        <v>-3.6300000000000008</v>
      </c>
      <c r="D4275" s="98">
        <f>AVERAGE(C$10:C4275)</f>
        <v>0.39942100328176394</v>
      </c>
      <c r="E4275" s="2"/>
      <c r="G4275" s="23"/>
    </row>
    <row r="4276" spans="1:7" customFormat="1">
      <c r="A4276" s="4">
        <v>26914</v>
      </c>
      <c r="B4276">
        <v>10.79</v>
      </c>
      <c r="C4276">
        <f>IFERROR(((VLOOKUP(A4276,'Interest Rates-10yr'!$A$9:$C$15239,2,FALSE))-B4276),C4275)</f>
        <v>-3.6799999999999988</v>
      </c>
      <c r="D4276" s="98">
        <f>AVERAGE(C$10:C4276)</f>
        <v>0.39846496367471407</v>
      </c>
      <c r="E4276" s="2"/>
      <c r="G4276" s="23"/>
    </row>
    <row r="4277" spans="1:7" customFormat="1">
      <c r="A4277" s="4">
        <v>26915</v>
      </c>
      <c r="B4277">
        <v>10.79</v>
      </c>
      <c r="C4277">
        <f>IFERROR(((VLOOKUP(A4277,'Interest Rates-10yr'!$A$9:$C$15239,2,FALSE))-B4277),C4276)</f>
        <v>-3.6799999999999988</v>
      </c>
      <c r="D4277" s="98">
        <f>AVERAGE(C$10:C4277)</f>
        <v>0.39750937207122888</v>
      </c>
      <c r="E4277" s="2"/>
      <c r="G4277" s="23"/>
    </row>
    <row r="4278" spans="1:7" customFormat="1">
      <c r="A4278" s="4">
        <v>26916</v>
      </c>
      <c r="B4278">
        <v>10.79</v>
      </c>
      <c r="C4278">
        <f>IFERROR(((VLOOKUP(A4278,'Interest Rates-10yr'!$A$9:$C$15239,2,FALSE))-B4278),C4277)</f>
        <v>-3.6799999999999988</v>
      </c>
      <c r="D4278" s="98">
        <f>AVERAGE(C$10:C4278)</f>
        <v>0.39655422815647806</v>
      </c>
      <c r="E4278" s="2"/>
      <c r="G4278" s="23"/>
    </row>
    <row r="4279" spans="1:7" customFormat="1">
      <c r="A4279" s="4">
        <v>26917</v>
      </c>
      <c r="B4279">
        <v>11.15</v>
      </c>
      <c r="C4279">
        <f>IFERROR(((VLOOKUP(A4279,'Interest Rates-10yr'!$A$9:$C$15239,2,FALSE))-B4279),C4278)</f>
        <v>-3.99</v>
      </c>
      <c r="D4279" s="98">
        <f>AVERAGE(C$10:C4279)</f>
        <v>0.39552693208431028</v>
      </c>
      <c r="E4279" s="2"/>
      <c r="G4279" s="23"/>
    </row>
    <row r="4280" spans="1:7" customFormat="1">
      <c r="A4280" s="4">
        <v>26918</v>
      </c>
      <c r="B4280">
        <v>10.92</v>
      </c>
      <c r="C4280">
        <f>IFERROR(((VLOOKUP(A4280,'Interest Rates-10yr'!$A$9:$C$15239,2,FALSE))-B4280),C4279)</f>
        <v>-3.7299999999999995</v>
      </c>
      <c r="D4280" s="98">
        <f>AVERAGE(C$10:C4280)</f>
        <v>0.39456099274174777</v>
      </c>
      <c r="E4280" s="2"/>
      <c r="G4280" s="23"/>
    </row>
    <row r="4281" spans="1:7" customFormat="1">
      <c r="A4281" s="4">
        <v>26919</v>
      </c>
      <c r="B4281">
        <v>10.029999999999999</v>
      </c>
      <c r="C4281">
        <f>IFERROR(((VLOOKUP(A4281,'Interest Rates-10yr'!$A$9:$C$15239,2,FALSE))-B4281),C4280)</f>
        <v>-2.8299999999999992</v>
      </c>
      <c r="D4281" s="98">
        <f>AVERAGE(C$10:C4281)</f>
        <v>0.39380617977528204</v>
      </c>
      <c r="E4281" s="2"/>
      <c r="G4281" s="23"/>
    </row>
    <row r="4282" spans="1:7" customFormat="1">
      <c r="A4282" s="4">
        <v>26920</v>
      </c>
      <c r="B4282">
        <v>10.93</v>
      </c>
      <c r="C4282">
        <f>IFERROR(((VLOOKUP(A4282,'Interest Rates-10yr'!$A$9:$C$15239,2,FALSE))-B4282),C4281)</f>
        <v>-3.7199999999999998</v>
      </c>
      <c r="D4282" s="98">
        <f>AVERAGE(C$10:C4282)</f>
        <v>0.39284343552539314</v>
      </c>
      <c r="E4282" s="2"/>
      <c r="G4282" s="23"/>
    </row>
    <row r="4283" spans="1:7" customFormat="1">
      <c r="A4283" s="4">
        <v>26921</v>
      </c>
      <c r="B4283">
        <v>10.82</v>
      </c>
      <c r="C4283">
        <f>IFERROR(((VLOOKUP(A4283,'Interest Rates-10yr'!$A$9:$C$15239,2,FALSE))-B4283),C4282)</f>
        <v>-3.6100000000000003</v>
      </c>
      <c r="D4283" s="98">
        <f>AVERAGE(C$10:C4283)</f>
        <v>0.39190687880206015</v>
      </c>
      <c r="E4283" s="2"/>
      <c r="G4283" s="23"/>
    </row>
    <row r="4284" spans="1:7" customFormat="1">
      <c r="A4284" s="4">
        <v>26922</v>
      </c>
      <c r="B4284">
        <v>10.82</v>
      </c>
      <c r="C4284">
        <f>IFERROR(((VLOOKUP(A4284,'Interest Rates-10yr'!$A$9:$C$15239,2,FALSE))-B4284),C4283)</f>
        <v>-3.6100000000000003</v>
      </c>
      <c r="D4284" s="98">
        <f>AVERAGE(C$10:C4284)</f>
        <v>0.3909707602339193</v>
      </c>
      <c r="E4284" s="2"/>
      <c r="G4284" s="23"/>
    </row>
    <row r="4285" spans="1:7" customFormat="1">
      <c r="A4285" s="4">
        <v>26923</v>
      </c>
      <c r="B4285">
        <v>10.82</v>
      </c>
      <c r="C4285">
        <f>IFERROR(((VLOOKUP(A4285,'Interest Rates-10yr'!$A$9:$C$15239,2,FALSE))-B4285),C4284)</f>
        <v>-3.6100000000000003</v>
      </c>
      <c r="D4285" s="98">
        <f>AVERAGE(C$10:C4285)</f>
        <v>0.39003507951356531</v>
      </c>
      <c r="E4285" s="2"/>
      <c r="G4285" s="23"/>
    </row>
    <row r="4286" spans="1:7" customFormat="1">
      <c r="A4286" s="4">
        <v>26924</v>
      </c>
      <c r="B4286">
        <v>10.84</v>
      </c>
      <c r="C4286">
        <f>IFERROR(((VLOOKUP(A4286,'Interest Rates-10yr'!$A$9:$C$15239,2,FALSE))-B4286),C4285)</f>
        <v>-3.6799999999999997</v>
      </c>
      <c r="D4286" s="98">
        <f>AVERAGE(C$10:C4286)</f>
        <v>0.38908346972176877</v>
      </c>
      <c r="E4286" s="2"/>
      <c r="G4286" s="23"/>
    </row>
    <row r="4287" spans="1:7" customFormat="1">
      <c r="A4287" s="4">
        <v>26925</v>
      </c>
      <c r="B4287">
        <v>10.68</v>
      </c>
      <c r="C4287">
        <f>IFERROR(((VLOOKUP(A4287,'Interest Rates-10yr'!$A$9:$C$15239,2,FALSE))-B4287),C4286)</f>
        <v>-3.5999999999999996</v>
      </c>
      <c r="D4287" s="98">
        <f>AVERAGE(C$10:C4287)</f>
        <v>0.38815100514259121</v>
      </c>
      <c r="E4287" s="2"/>
      <c r="G4287" s="23"/>
    </row>
    <row r="4288" spans="1:7" customFormat="1">
      <c r="A4288" s="4">
        <v>26926</v>
      </c>
      <c r="B4288">
        <v>10.71</v>
      </c>
      <c r="C4288">
        <f>IFERROR(((VLOOKUP(A4288,'Interest Rates-10yr'!$A$9:$C$15239,2,FALSE))-B4288),C4287)</f>
        <v>-3.6100000000000012</v>
      </c>
      <c r="D4288" s="98">
        <f>AVERAGE(C$10:C4288)</f>
        <v>0.38721663940173062</v>
      </c>
      <c r="E4288" s="2"/>
      <c r="G4288" s="23"/>
    </row>
    <row r="4289" spans="1:7" customFormat="1">
      <c r="A4289" s="4">
        <v>26927</v>
      </c>
      <c r="B4289">
        <v>10.79</v>
      </c>
      <c r="C4289">
        <f>IFERROR(((VLOOKUP(A4289,'Interest Rates-10yr'!$A$9:$C$15239,2,FALSE))-B4289),C4288)</f>
        <v>-3.6999999999999993</v>
      </c>
      <c r="D4289" s="98">
        <f>AVERAGE(C$10:C4289)</f>
        <v>0.3862616822429919</v>
      </c>
      <c r="E4289" s="2"/>
      <c r="G4289" s="23"/>
    </row>
    <row r="4290" spans="1:7" customFormat="1">
      <c r="A4290" s="4">
        <v>26928</v>
      </c>
      <c r="B4290">
        <v>10.74</v>
      </c>
      <c r="C4290">
        <f>IFERROR(((VLOOKUP(A4290,'Interest Rates-10yr'!$A$9:$C$15239,2,FALSE))-B4290),C4289)</f>
        <v>-3.7200000000000006</v>
      </c>
      <c r="D4290" s="98">
        <f>AVERAGE(C$10:C4290)</f>
        <v>0.38530249941602551</v>
      </c>
      <c r="E4290" s="2"/>
      <c r="G4290" s="23"/>
    </row>
    <row r="4291" spans="1:7" customFormat="1">
      <c r="A4291" s="4">
        <v>26929</v>
      </c>
      <c r="B4291">
        <v>10.74</v>
      </c>
      <c r="C4291">
        <f>IFERROR(((VLOOKUP(A4291,'Interest Rates-10yr'!$A$9:$C$15239,2,FALSE))-B4291),C4290)</f>
        <v>-3.7200000000000006</v>
      </c>
      <c r="D4291" s="98">
        <f>AVERAGE(C$10:C4291)</f>
        <v>0.38434376459598441</v>
      </c>
      <c r="E4291" s="2"/>
      <c r="G4291" s="23"/>
    </row>
    <row r="4292" spans="1:7" customFormat="1">
      <c r="A4292" s="4">
        <v>26930</v>
      </c>
      <c r="B4292">
        <v>10.74</v>
      </c>
      <c r="C4292">
        <f>IFERROR(((VLOOKUP(A4292,'Interest Rates-10yr'!$A$9:$C$15239,2,FALSE))-B4292),C4291)</f>
        <v>-3.7200000000000006</v>
      </c>
      <c r="D4292" s="98">
        <f>AVERAGE(C$10:C4292)</f>
        <v>0.38338547746906493</v>
      </c>
      <c r="E4292" s="2"/>
      <c r="G4292" s="23"/>
    </row>
    <row r="4293" spans="1:7" customFormat="1">
      <c r="A4293" s="4">
        <v>26931</v>
      </c>
      <c r="B4293">
        <v>10.69</v>
      </c>
      <c r="C4293">
        <f>IFERROR(((VLOOKUP(A4293,'Interest Rates-10yr'!$A$9:$C$15239,2,FALSE))-B4293),C4292)</f>
        <v>-3.6899999999999995</v>
      </c>
      <c r="D4293" s="98">
        <f>AVERAGE(C$10:C4293)</f>
        <v>0.38243464052287701</v>
      </c>
      <c r="E4293" s="2"/>
      <c r="G4293" s="23"/>
    </row>
    <row r="4294" spans="1:7" customFormat="1">
      <c r="A4294" s="4">
        <v>26932</v>
      </c>
      <c r="B4294">
        <v>10.54</v>
      </c>
      <c r="C4294">
        <f>IFERROR(((VLOOKUP(A4294,'Interest Rates-10yr'!$A$9:$C$15239,2,FALSE))-B4294),C4293)</f>
        <v>-3.5799999999999992</v>
      </c>
      <c r="D4294" s="98">
        <f>AVERAGE(C$10:C4294)</f>
        <v>0.38150991831972114</v>
      </c>
      <c r="E4294" s="2"/>
      <c r="G4294" s="23"/>
    </row>
    <row r="4295" spans="1:7" customFormat="1">
      <c r="A4295" s="4">
        <v>26933</v>
      </c>
      <c r="B4295">
        <v>11.63</v>
      </c>
      <c r="C4295">
        <f>IFERROR(((VLOOKUP(A4295,'Interest Rates-10yr'!$A$9:$C$15239,2,FALSE))-B4295),C4294)</f>
        <v>-4.660000000000001</v>
      </c>
      <c r="D4295" s="98">
        <f>AVERAGE(C$10:C4295)</f>
        <v>0.38033364442370626</v>
      </c>
      <c r="E4295" s="2"/>
      <c r="G4295" s="23"/>
    </row>
    <row r="4296" spans="1:7" customFormat="1">
      <c r="A4296" s="4">
        <v>26934</v>
      </c>
      <c r="B4296">
        <v>10.92</v>
      </c>
      <c r="C4296">
        <f>IFERROR(((VLOOKUP(A4296,'Interest Rates-10yr'!$A$9:$C$15239,2,FALSE))-B4296),C4295)</f>
        <v>-3.9799999999999995</v>
      </c>
      <c r="D4296" s="98">
        <f>AVERAGE(C$10:C4296)</f>
        <v>0.379316538371823</v>
      </c>
      <c r="E4296" s="2"/>
      <c r="G4296" s="23"/>
    </row>
    <row r="4297" spans="1:7" customFormat="1">
      <c r="A4297" s="4">
        <v>26935</v>
      </c>
      <c r="B4297">
        <v>10.82</v>
      </c>
      <c r="C4297">
        <f>IFERROR(((VLOOKUP(A4297,'Interest Rates-10yr'!$A$9:$C$15239,2,FALSE))-B4297),C4296)</f>
        <v>-3.92</v>
      </c>
      <c r="D4297" s="98">
        <f>AVERAGE(C$10:C4297)</f>
        <v>0.37831389925373254</v>
      </c>
      <c r="E4297" s="2"/>
      <c r="G4297" s="23"/>
    </row>
    <row r="4298" spans="1:7" customFormat="1">
      <c r="A4298" s="4">
        <v>26936</v>
      </c>
      <c r="B4298">
        <v>10.82</v>
      </c>
      <c r="C4298">
        <f>IFERROR(((VLOOKUP(A4298,'Interest Rates-10yr'!$A$9:$C$15239,2,FALSE))-B4298),C4297)</f>
        <v>-3.92</v>
      </c>
      <c r="D4298" s="98">
        <f>AVERAGE(C$10:C4298)</f>
        <v>0.37731172767544996</v>
      </c>
      <c r="E4298" s="2"/>
      <c r="G4298" s="23"/>
    </row>
    <row r="4299" spans="1:7" customFormat="1">
      <c r="A4299" s="4">
        <v>26937</v>
      </c>
      <c r="B4299">
        <v>10.82</v>
      </c>
      <c r="C4299">
        <f>IFERROR(((VLOOKUP(A4299,'Interest Rates-10yr'!$A$9:$C$15239,2,FALSE))-B4299),C4298)</f>
        <v>-3.92</v>
      </c>
      <c r="D4299" s="98">
        <f>AVERAGE(C$10:C4299)</f>
        <v>0.37631002331002444</v>
      </c>
      <c r="E4299" s="2"/>
      <c r="G4299" s="23"/>
    </row>
    <row r="4300" spans="1:7" customFormat="1">
      <c r="A4300" s="4">
        <v>26938</v>
      </c>
      <c r="B4300">
        <v>10.9</v>
      </c>
      <c r="C4300">
        <f>IFERROR(((VLOOKUP(A4300,'Interest Rates-10yr'!$A$9:$C$15239,2,FALSE))-B4300),C4299)</f>
        <v>-3.99</v>
      </c>
      <c r="D4300" s="98">
        <f>AVERAGE(C$10:C4300)</f>
        <v>0.37529247261710669</v>
      </c>
      <c r="E4300" s="2"/>
      <c r="G4300" s="23"/>
    </row>
    <row r="4301" spans="1:7" customFormat="1">
      <c r="A4301" s="4">
        <v>26939</v>
      </c>
      <c r="B4301">
        <v>10.73</v>
      </c>
      <c r="C4301">
        <f>IFERROR(((VLOOKUP(A4301,'Interest Rates-10yr'!$A$9:$C$15239,2,FALSE))-B4301),C4300)</f>
        <v>-3.8400000000000007</v>
      </c>
      <c r="D4301" s="98">
        <f>AVERAGE(C$10:C4301)</f>
        <v>0.37431034482758735</v>
      </c>
      <c r="E4301" s="2"/>
      <c r="G4301" s="23"/>
    </row>
    <row r="4302" spans="1:7" customFormat="1">
      <c r="A4302" s="4">
        <v>26940</v>
      </c>
      <c r="B4302">
        <v>10.039999999999999</v>
      </c>
      <c r="C4302">
        <f>IFERROR(((VLOOKUP(A4302,'Interest Rates-10yr'!$A$9:$C$15239,2,FALSE))-B4302),C4301)</f>
        <v>-3.1399999999999988</v>
      </c>
      <c r="D4302" s="98">
        <f>AVERAGE(C$10:C4302)</f>
        <v>0.37349173072443625</v>
      </c>
      <c r="E4302" s="2"/>
      <c r="G4302" s="23"/>
    </row>
    <row r="4303" spans="1:7" customFormat="1">
      <c r="A4303" s="4">
        <v>26941</v>
      </c>
      <c r="B4303">
        <v>10.8</v>
      </c>
      <c r="C4303">
        <f>IFERROR(((VLOOKUP(A4303,'Interest Rates-10yr'!$A$9:$C$15239,2,FALSE))-B4303),C4302)</f>
        <v>-3.9200000000000008</v>
      </c>
      <c r="D4303" s="98">
        <f>AVERAGE(C$10:C4303)</f>
        <v>0.37249184909175703</v>
      </c>
      <c r="E4303" s="2"/>
      <c r="G4303" s="23"/>
    </row>
    <row r="4304" spans="1:7" customFormat="1">
      <c r="A4304" s="4">
        <v>26942</v>
      </c>
      <c r="B4304">
        <v>10.62</v>
      </c>
      <c r="C4304">
        <f>IFERROR(((VLOOKUP(A4304,'Interest Rates-10yr'!$A$9:$C$15239,2,FALSE))-B4304),C4303)</f>
        <v>-3.7599999999999989</v>
      </c>
      <c r="D4304" s="98">
        <f>AVERAGE(C$10:C4304)</f>
        <v>0.37152968568102557</v>
      </c>
      <c r="E4304" s="2"/>
      <c r="G4304" s="23"/>
    </row>
    <row r="4305" spans="1:7" customFormat="1">
      <c r="A4305" s="4">
        <v>26943</v>
      </c>
      <c r="B4305">
        <v>10.62</v>
      </c>
      <c r="C4305">
        <f>IFERROR(((VLOOKUP(A4305,'Interest Rates-10yr'!$A$9:$C$15239,2,FALSE))-B4305),C4304)</f>
        <v>-3.7599999999999989</v>
      </c>
      <c r="D4305" s="98">
        <f>AVERAGE(C$10:C4305)</f>
        <v>0.37056797020484283</v>
      </c>
      <c r="E4305" s="2"/>
      <c r="G4305" s="23"/>
    </row>
    <row r="4306" spans="1:7" customFormat="1">
      <c r="A4306" s="4">
        <v>26944</v>
      </c>
      <c r="B4306">
        <v>10.62</v>
      </c>
      <c r="C4306">
        <f>IFERROR(((VLOOKUP(A4306,'Interest Rates-10yr'!$A$9:$C$15239,2,FALSE))-B4306),C4305)</f>
        <v>-3.7599999999999989</v>
      </c>
      <c r="D4306" s="98">
        <f>AVERAGE(C$10:C4306)</f>
        <v>0.36960670235047821</v>
      </c>
      <c r="E4306" s="2"/>
      <c r="G4306" s="23"/>
    </row>
    <row r="4307" spans="1:7" customFormat="1">
      <c r="A4307" s="4">
        <v>26945</v>
      </c>
      <c r="B4307">
        <v>10.62</v>
      </c>
      <c r="C4307">
        <f>IFERROR(((VLOOKUP(A4307,'Interest Rates-10yr'!$A$9:$C$15239,2,FALSE))-B4307),C4306)</f>
        <v>-3.7599999999999989</v>
      </c>
      <c r="D4307" s="98">
        <f>AVERAGE(C$10:C4307)</f>
        <v>0.36864588180549207</v>
      </c>
      <c r="E4307" s="2"/>
      <c r="G4307" s="23"/>
    </row>
    <row r="4308" spans="1:7" customFormat="1">
      <c r="A4308" s="4">
        <v>26946</v>
      </c>
      <c r="B4308">
        <v>9.31</v>
      </c>
      <c r="C4308">
        <f>IFERROR(((VLOOKUP(A4308,'Interest Rates-10yr'!$A$9:$C$15239,2,FALSE))-B4308),C4307)</f>
        <v>-2.5300000000000002</v>
      </c>
      <c r="D4308" s="98">
        <f>AVERAGE(C$10:C4308)</f>
        <v>0.36797162130728189</v>
      </c>
      <c r="E4308" s="2"/>
      <c r="G4308" s="23"/>
    </row>
    <row r="4309" spans="1:7" customFormat="1">
      <c r="A4309" s="4">
        <v>26947</v>
      </c>
      <c r="B4309">
        <v>6.48</v>
      </c>
      <c r="C4309">
        <f>IFERROR(((VLOOKUP(A4309,'Interest Rates-10yr'!$A$9:$C$15239,2,FALSE))-B4309),C4308)</f>
        <v>0.28999999999999915</v>
      </c>
      <c r="D4309" s="98">
        <f>AVERAGE(C$10:C4309)</f>
        <v>0.36795348837209413</v>
      </c>
      <c r="E4309" s="2"/>
      <c r="G4309" s="23"/>
    </row>
    <row r="4310" spans="1:7" customFormat="1">
      <c r="A4310" s="4">
        <v>26948</v>
      </c>
      <c r="B4310">
        <v>10.08</v>
      </c>
      <c r="C4310">
        <f>IFERROR(((VLOOKUP(A4310,'Interest Rates-10yr'!$A$9:$C$15239,2,FALSE))-B4310),C4309)</f>
        <v>-3.3</v>
      </c>
      <c r="D4310" s="98">
        <f>AVERAGE(C$10:C4310)</f>
        <v>0.36710067426180071</v>
      </c>
      <c r="E4310" s="2"/>
      <c r="G4310" s="23"/>
    </row>
    <row r="4311" spans="1:7" customFormat="1">
      <c r="A4311" s="4">
        <v>26949</v>
      </c>
      <c r="B4311">
        <v>10.09</v>
      </c>
      <c r="C4311">
        <f>IFERROR(((VLOOKUP(A4311,'Interest Rates-10yr'!$A$9:$C$15239,2,FALSE))-B4311),C4310)</f>
        <v>-3.34</v>
      </c>
      <c r="D4311" s="98">
        <f>AVERAGE(C$10:C4311)</f>
        <v>0.36623895862389699</v>
      </c>
      <c r="E4311" s="2"/>
      <c r="G4311" s="23"/>
    </row>
    <row r="4312" spans="1:7" customFormat="1">
      <c r="A4312" s="4">
        <v>26950</v>
      </c>
      <c r="B4312">
        <v>10.09</v>
      </c>
      <c r="C4312">
        <f>IFERROR(((VLOOKUP(A4312,'Interest Rates-10yr'!$A$9:$C$15239,2,FALSE))-B4312),C4311)</f>
        <v>-3.34</v>
      </c>
      <c r="D4312" s="98">
        <f>AVERAGE(C$10:C4312)</f>
        <v>0.36537764350453289</v>
      </c>
      <c r="E4312" s="2"/>
      <c r="G4312" s="23"/>
    </row>
    <row r="4313" spans="1:7" customFormat="1">
      <c r="A4313" s="4">
        <v>26951</v>
      </c>
      <c r="B4313">
        <v>10.09</v>
      </c>
      <c r="C4313">
        <f>IFERROR(((VLOOKUP(A4313,'Interest Rates-10yr'!$A$9:$C$15239,2,FALSE))-B4313),C4312)</f>
        <v>-3.34</v>
      </c>
      <c r="D4313" s="98">
        <f>AVERAGE(C$10:C4313)</f>
        <v>0.36451672862453649</v>
      </c>
      <c r="E4313" s="2"/>
      <c r="G4313" s="23"/>
    </row>
    <row r="4314" spans="1:7" customFormat="1">
      <c r="A4314" s="4">
        <v>26952</v>
      </c>
      <c r="B4314">
        <v>10</v>
      </c>
      <c r="C4314">
        <f>IFERROR(((VLOOKUP(A4314,'Interest Rates-10yr'!$A$9:$C$15239,2,FALSE))-B4314),C4313)</f>
        <v>-3.2300000000000004</v>
      </c>
      <c r="D4314" s="98">
        <f>AVERAGE(C$10:C4314)</f>
        <v>0.36368176538908364</v>
      </c>
      <c r="E4314" s="2"/>
      <c r="G4314" s="23"/>
    </row>
    <row r="4315" spans="1:7" customFormat="1">
      <c r="A4315" s="4">
        <v>26953</v>
      </c>
      <c r="B4315">
        <v>10.1</v>
      </c>
      <c r="C4315">
        <f>IFERROR(((VLOOKUP(A4315,'Interest Rates-10yr'!$A$9:$C$15239,2,FALSE))-B4315),C4314)</f>
        <v>-3.29</v>
      </c>
      <c r="D4315" s="98">
        <f>AVERAGE(C$10:C4315)</f>
        <v>0.36283325592197052</v>
      </c>
      <c r="E4315" s="2"/>
      <c r="G4315" s="23"/>
    </row>
    <row r="4316" spans="1:7" customFormat="1">
      <c r="A4316" s="4">
        <v>26954</v>
      </c>
      <c r="B4316">
        <v>10.02</v>
      </c>
      <c r="C4316">
        <f>IFERROR(((VLOOKUP(A4316,'Interest Rates-10yr'!$A$9:$C$15239,2,FALSE))-B4316),C4315)</f>
        <v>-3.1999999999999993</v>
      </c>
      <c r="D4316" s="98">
        <f>AVERAGE(C$10:C4316)</f>
        <v>0.36200603668446835</v>
      </c>
      <c r="E4316" s="2"/>
      <c r="G4316" s="23"/>
    </row>
    <row r="4317" spans="1:7" customFormat="1">
      <c r="A4317" s="4">
        <v>26955</v>
      </c>
      <c r="B4317">
        <v>10.01</v>
      </c>
      <c r="C4317">
        <f>IFERROR(((VLOOKUP(A4317,'Interest Rates-10yr'!$A$9:$C$15239,2,FALSE))-B4317),C4316)</f>
        <v>-3.2</v>
      </c>
      <c r="D4317" s="98">
        <f>AVERAGE(C$10:C4317)</f>
        <v>0.36117920148560934</v>
      </c>
      <c r="E4317" s="2"/>
      <c r="G4317" s="23"/>
    </row>
    <row r="4318" spans="1:7" customFormat="1">
      <c r="A4318" s="4">
        <v>26956</v>
      </c>
      <c r="B4318">
        <v>9.85</v>
      </c>
      <c r="C4318">
        <f>IFERROR(((VLOOKUP(A4318,'Interest Rates-10yr'!$A$9:$C$15239,2,FALSE))-B4318),C4317)</f>
        <v>-3.05</v>
      </c>
      <c r="D4318" s="98">
        <f>AVERAGE(C$10:C4318)</f>
        <v>0.36038756091900792</v>
      </c>
      <c r="E4318" s="2"/>
      <c r="G4318" s="23"/>
    </row>
    <row r="4319" spans="1:7" customFormat="1">
      <c r="A4319" s="4">
        <v>26957</v>
      </c>
      <c r="B4319">
        <v>9.85</v>
      </c>
      <c r="C4319">
        <f>IFERROR(((VLOOKUP(A4319,'Interest Rates-10yr'!$A$9:$C$15239,2,FALSE))-B4319),C4318)</f>
        <v>-3.05</v>
      </c>
      <c r="D4319" s="98">
        <f>AVERAGE(C$10:C4319)</f>
        <v>0.35959628770301744</v>
      </c>
      <c r="E4319" s="2"/>
      <c r="G4319" s="23"/>
    </row>
    <row r="4320" spans="1:7" customFormat="1">
      <c r="A4320" s="4">
        <v>26958</v>
      </c>
      <c r="B4320">
        <v>9.85</v>
      </c>
      <c r="C4320">
        <f>IFERROR(((VLOOKUP(A4320,'Interest Rates-10yr'!$A$9:$C$15239,2,FALSE))-B4320),C4319)</f>
        <v>-3.05</v>
      </c>
      <c r="D4320" s="98">
        <f>AVERAGE(C$10:C4320)</f>
        <v>0.35880538158200076</v>
      </c>
      <c r="E4320" s="2"/>
      <c r="G4320" s="23"/>
    </row>
    <row r="4321" spans="1:7" customFormat="1">
      <c r="A4321" s="4">
        <v>26959</v>
      </c>
      <c r="B4321">
        <v>9.85</v>
      </c>
      <c r="C4321">
        <f>IFERROR(((VLOOKUP(A4321,'Interest Rates-10yr'!$A$9:$C$15239,2,FALSE))-B4321),C4320)</f>
        <v>-3.05</v>
      </c>
      <c r="D4321" s="98">
        <f>AVERAGE(C$10:C4321)</f>
        <v>0.3580148423005578</v>
      </c>
      <c r="E4321" s="2"/>
      <c r="G4321" s="23"/>
    </row>
    <row r="4322" spans="1:7" customFormat="1">
      <c r="A4322" s="4">
        <v>26960</v>
      </c>
      <c r="B4322">
        <v>9.86</v>
      </c>
      <c r="C4322">
        <f>IFERROR(((VLOOKUP(A4322,'Interest Rates-10yr'!$A$9:$C$15239,2,FALSE))-B4322),C4321)</f>
        <v>-3.0599999999999996</v>
      </c>
      <c r="D4322" s="98">
        <f>AVERAGE(C$10:C4322)</f>
        <v>0.35722235103176564</v>
      </c>
      <c r="E4322" s="2"/>
      <c r="G4322" s="23"/>
    </row>
    <row r="4323" spans="1:7" customFormat="1">
      <c r="A4323" s="4">
        <v>26961</v>
      </c>
      <c r="B4323">
        <v>10.56</v>
      </c>
      <c r="C4323">
        <f>IFERROR(((VLOOKUP(A4323,'Interest Rates-10yr'!$A$9:$C$15239,2,FALSE))-B4323),C4322)</f>
        <v>-3.8100000000000005</v>
      </c>
      <c r="D4323" s="98">
        <f>AVERAGE(C$10:C4323)</f>
        <v>0.35625637459434523</v>
      </c>
      <c r="E4323" s="2"/>
      <c r="G4323" s="23"/>
    </row>
    <row r="4324" spans="1:7" customFormat="1">
      <c r="A4324" s="4">
        <v>26962</v>
      </c>
      <c r="B4324">
        <v>9.81</v>
      </c>
      <c r="C4324">
        <f>IFERROR(((VLOOKUP(A4324,'Interest Rates-10yr'!$A$9:$C$15239,2,FALSE))-B4324),C4323)</f>
        <v>-3.08</v>
      </c>
      <c r="D4324" s="98">
        <f>AVERAGE(C$10:C4324)</f>
        <v>0.35546002317497227</v>
      </c>
      <c r="E4324" s="2"/>
      <c r="G4324" s="23"/>
    </row>
    <row r="4325" spans="1:7" customFormat="1">
      <c r="A4325" s="4">
        <v>26963</v>
      </c>
      <c r="B4325">
        <v>9.6999999999999993</v>
      </c>
      <c r="C4325">
        <f>IFERROR(((VLOOKUP(A4325,'Interest Rates-10yr'!$A$9:$C$15239,2,FALSE))-B4325),C4324)</f>
        <v>-2.9799999999999995</v>
      </c>
      <c r="D4325" s="98">
        <f>AVERAGE(C$10:C4325)</f>
        <v>0.35468721037998269</v>
      </c>
      <c r="E4325" s="2"/>
      <c r="G4325" s="23"/>
    </row>
    <row r="4326" spans="1:7" customFormat="1">
      <c r="A4326" s="4">
        <v>26964</v>
      </c>
      <c r="B4326">
        <v>9.6999999999999993</v>
      </c>
      <c r="C4326">
        <f>IFERROR(((VLOOKUP(A4326,'Interest Rates-10yr'!$A$9:$C$15239,2,FALSE))-B4326),C4325)</f>
        <v>-2.9799999999999995</v>
      </c>
      <c r="D4326" s="98">
        <f>AVERAGE(C$10:C4326)</f>
        <v>0.3539147556173281</v>
      </c>
      <c r="E4326" s="2"/>
      <c r="G4326" s="23"/>
    </row>
    <row r="4327" spans="1:7" customFormat="1">
      <c r="A4327" s="4">
        <v>26965</v>
      </c>
      <c r="B4327">
        <v>9.6999999999999993</v>
      </c>
      <c r="C4327">
        <f>IFERROR(((VLOOKUP(A4327,'Interest Rates-10yr'!$A$9:$C$15239,2,FALSE))-B4327),C4326)</f>
        <v>-2.9799999999999995</v>
      </c>
      <c r="D4327" s="98">
        <f>AVERAGE(C$10:C4327)</f>
        <v>0.35314265863825967</v>
      </c>
      <c r="E4327" s="2"/>
      <c r="G4327" s="23"/>
    </row>
    <row r="4328" spans="1:7" customFormat="1">
      <c r="A4328" s="4">
        <v>26966</v>
      </c>
      <c r="B4328">
        <v>9.8000000000000007</v>
      </c>
      <c r="C4328">
        <f>IFERROR(((VLOOKUP(A4328,'Interest Rates-10yr'!$A$9:$C$15239,2,FALSE))-B4328),C4327)</f>
        <v>-3.080000000000001</v>
      </c>
      <c r="D4328" s="98">
        <f>AVERAGE(C$10:C4328)</f>
        <v>0.35234776568650278</v>
      </c>
      <c r="E4328" s="2"/>
      <c r="G4328" s="23"/>
    </row>
    <row r="4329" spans="1:7" customFormat="1">
      <c r="A4329" s="4">
        <v>26967</v>
      </c>
      <c r="B4329">
        <v>9.9499999999999993</v>
      </c>
      <c r="C4329">
        <f>IFERROR(((VLOOKUP(A4329,'Interest Rates-10yr'!$A$9:$C$15239,2,FALSE))-B4329),C4328)</f>
        <v>-3.2299999999999995</v>
      </c>
      <c r="D4329" s="98">
        <f>AVERAGE(C$10:C4329)</f>
        <v>0.35151851851851978</v>
      </c>
      <c r="E4329" s="2"/>
      <c r="G4329" s="23"/>
    </row>
    <row r="4330" spans="1:7" customFormat="1">
      <c r="A4330" s="4">
        <v>26968</v>
      </c>
      <c r="B4330">
        <v>10.61</v>
      </c>
      <c r="C4330">
        <f>IFERROR(((VLOOKUP(A4330,'Interest Rates-10yr'!$A$9:$C$15239,2,FALSE))-B4330),C4329)</f>
        <v>-3.8999999999999995</v>
      </c>
      <c r="D4330" s="98">
        <f>AVERAGE(C$10:C4330)</f>
        <v>0.35053459847257701</v>
      </c>
      <c r="E4330" s="2"/>
      <c r="G4330" s="23"/>
    </row>
    <row r="4331" spans="1:7" customFormat="1">
      <c r="A4331" s="4">
        <v>26969</v>
      </c>
      <c r="B4331">
        <v>9.8800000000000008</v>
      </c>
      <c r="C4331">
        <f>IFERROR(((VLOOKUP(A4331,'Interest Rates-10yr'!$A$9:$C$15239,2,FALSE))-B4331),C4330)</f>
        <v>-3.1700000000000008</v>
      </c>
      <c r="D4331" s="98">
        <f>AVERAGE(C$10:C4331)</f>
        <v>0.3497200370198994</v>
      </c>
      <c r="E4331" s="2"/>
      <c r="G4331" s="23"/>
    </row>
    <row r="4332" spans="1:7" customFormat="1">
      <c r="A4332" s="4">
        <v>26970</v>
      </c>
      <c r="B4332">
        <v>9.7100000000000009</v>
      </c>
      <c r="C4332">
        <f>IFERROR(((VLOOKUP(A4332,'Interest Rates-10yr'!$A$9:$C$15239,2,FALSE))-B4332),C4331)</f>
        <v>-2.9900000000000011</v>
      </c>
      <c r="D4332" s="98">
        <f>AVERAGE(C$10:C4332)</f>
        <v>0.34894749016886545</v>
      </c>
      <c r="E4332" s="2"/>
      <c r="G4332" s="23"/>
    </row>
    <row r="4333" spans="1:7" customFormat="1">
      <c r="A4333" s="4">
        <v>26971</v>
      </c>
      <c r="B4333">
        <v>9.7100000000000009</v>
      </c>
      <c r="C4333">
        <f>IFERROR(((VLOOKUP(A4333,'Interest Rates-10yr'!$A$9:$C$15239,2,FALSE))-B4333),C4332)</f>
        <v>-2.9900000000000011</v>
      </c>
      <c r="D4333" s="98">
        <f>AVERAGE(C$10:C4333)</f>
        <v>0.34817530064754976</v>
      </c>
      <c r="E4333" s="2"/>
      <c r="G4333" s="23"/>
    </row>
    <row r="4334" spans="1:7" customFormat="1">
      <c r="A4334" s="4">
        <v>26972</v>
      </c>
      <c r="B4334">
        <v>9.7100000000000009</v>
      </c>
      <c r="C4334">
        <f>IFERROR(((VLOOKUP(A4334,'Interest Rates-10yr'!$A$9:$C$15239,2,FALSE))-B4334),C4333)</f>
        <v>-2.9900000000000011</v>
      </c>
      <c r="D4334" s="98">
        <f>AVERAGE(C$10:C4334)</f>
        <v>0.3474034682080937</v>
      </c>
      <c r="E4334" s="2"/>
      <c r="G4334" s="23"/>
    </row>
    <row r="4335" spans="1:7" customFormat="1">
      <c r="A4335" s="4">
        <v>26973</v>
      </c>
      <c r="B4335">
        <v>9.73</v>
      </c>
      <c r="C4335">
        <f>IFERROR(((VLOOKUP(A4335,'Interest Rates-10yr'!$A$9:$C$15239,2,FALSE))-B4335),C4334)</f>
        <v>-2.99</v>
      </c>
      <c r="D4335" s="98">
        <f>AVERAGE(C$10:C4335)</f>
        <v>0.34663199260286759</v>
      </c>
      <c r="E4335" s="2"/>
      <c r="G4335" s="23"/>
    </row>
    <row r="4336" spans="1:7" customFormat="1">
      <c r="A4336" s="4">
        <v>26974</v>
      </c>
      <c r="B4336">
        <v>9.76</v>
      </c>
      <c r="C4336">
        <f>IFERROR(((VLOOKUP(A4336,'Interest Rates-10yr'!$A$9:$C$15239,2,FALSE))-B4336),C4335)</f>
        <v>-2.99</v>
      </c>
      <c r="D4336" s="98">
        <f>AVERAGE(C$10:C4336)</f>
        <v>0.34586087358447082</v>
      </c>
      <c r="E4336" s="2"/>
      <c r="G4336" s="23"/>
    </row>
    <row r="4337" spans="1:7" customFormat="1">
      <c r="A4337" s="4">
        <v>26975</v>
      </c>
      <c r="B4337">
        <v>9.4499999999999993</v>
      </c>
      <c r="C4337">
        <f>IFERROR(((VLOOKUP(A4337,'Interest Rates-10yr'!$A$9:$C$15239,2,FALSE))-B4337),C4336)</f>
        <v>-2.6899999999999995</v>
      </c>
      <c r="D4337" s="98">
        <f>AVERAGE(C$10:C4337)</f>
        <v>0.3451594269870622</v>
      </c>
      <c r="E4337" s="2"/>
      <c r="G4337" s="23"/>
    </row>
    <row r="4338" spans="1:7" customFormat="1">
      <c r="A4338" s="4">
        <v>26976</v>
      </c>
      <c r="B4338">
        <v>9.77</v>
      </c>
      <c r="C4338">
        <f>IFERROR(((VLOOKUP(A4338,'Interest Rates-10yr'!$A$9:$C$15239,2,FALSE))-B4338),C4337)</f>
        <v>-3</v>
      </c>
      <c r="D4338" s="98">
        <f>AVERAGE(C$10:C4338)</f>
        <v>0.34438669438669556</v>
      </c>
      <c r="E4338" s="2"/>
      <c r="G4338" s="23"/>
    </row>
    <row r="4339" spans="1:7" customFormat="1">
      <c r="A4339" s="4">
        <v>26977</v>
      </c>
      <c r="B4339">
        <v>9.75</v>
      </c>
      <c r="C4339">
        <f>IFERROR(((VLOOKUP(A4339,'Interest Rates-10yr'!$A$9:$C$15239,2,FALSE))-B4339),C4338)</f>
        <v>-2.99</v>
      </c>
      <c r="D4339" s="98">
        <f>AVERAGE(C$10:C4339)</f>
        <v>0.3436166281755208</v>
      </c>
      <c r="E4339" s="2"/>
      <c r="G4339" s="23"/>
    </row>
    <row r="4340" spans="1:7" customFormat="1">
      <c r="A4340" s="4">
        <v>26978</v>
      </c>
      <c r="B4340">
        <v>9.75</v>
      </c>
      <c r="C4340">
        <f>IFERROR(((VLOOKUP(A4340,'Interest Rates-10yr'!$A$9:$C$15239,2,FALSE))-B4340),C4339)</f>
        <v>-2.99</v>
      </c>
      <c r="D4340" s="98">
        <f>AVERAGE(C$10:C4340)</f>
        <v>0.34284691757100094</v>
      </c>
      <c r="E4340" s="2"/>
      <c r="G4340" s="23"/>
    </row>
    <row r="4341" spans="1:7" customFormat="1">
      <c r="A4341" s="4">
        <v>26979</v>
      </c>
      <c r="B4341">
        <v>9.75</v>
      </c>
      <c r="C4341">
        <f>IFERROR(((VLOOKUP(A4341,'Interest Rates-10yr'!$A$9:$C$15239,2,FALSE))-B4341),C4340)</f>
        <v>-2.99</v>
      </c>
      <c r="D4341" s="98">
        <f>AVERAGE(C$10:C4341)</f>
        <v>0.34207756232687098</v>
      </c>
      <c r="E4341" s="2"/>
      <c r="G4341" s="23"/>
    </row>
    <row r="4342" spans="1:7" customFormat="1">
      <c r="A4342" s="4">
        <v>26980</v>
      </c>
      <c r="B4342">
        <v>9.7799999999999994</v>
      </c>
      <c r="C4342">
        <f>IFERROR(((VLOOKUP(A4342,'Interest Rates-10yr'!$A$9:$C$15239,2,FALSE))-B4342),C4341)</f>
        <v>-3.0199999999999996</v>
      </c>
      <c r="D4342" s="98">
        <f>AVERAGE(C$10:C4342)</f>
        <v>0.34130163858758483</v>
      </c>
      <c r="E4342" s="2"/>
      <c r="G4342" s="23"/>
    </row>
    <row r="4343" spans="1:7" customFormat="1">
      <c r="A4343" s="4">
        <v>26981</v>
      </c>
      <c r="B4343">
        <v>10.039999999999999</v>
      </c>
      <c r="C4343">
        <f>IFERROR(((VLOOKUP(A4343,'Interest Rates-10yr'!$A$9:$C$15239,2,FALSE))-B4343),C4342)</f>
        <v>-3.2799999999999994</v>
      </c>
      <c r="D4343" s="98">
        <f>AVERAGE(C$10:C4343)</f>
        <v>0.34046608214121021</v>
      </c>
      <c r="E4343" s="2"/>
      <c r="G4343" s="23"/>
    </row>
    <row r="4344" spans="1:7" customFormat="1">
      <c r="A4344" s="4">
        <v>26982</v>
      </c>
      <c r="B4344">
        <v>11.39</v>
      </c>
      <c r="C4344">
        <f>IFERROR(((VLOOKUP(A4344,'Interest Rates-10yr'!$A$9:$C$15239,2,FALSE))-B4344),C4343)</f>
        <v>-4.6000000000000005</v>
      </c>
      <c r="D4344" s="98">
        <f>AVERAGE(C$10:C4344)</f>
        <v>0.33932641291810961</v>
      </c>
      <c r="E4344" s="2"/>
      <c r="G4344" s="23"/>
    </row>
    <row r="4345" spans="1:7" customFormat="1">
      <c r="A4345" s="4">
        <v>26983</v>
      </c>
      <c r="B4345">
        <v>10</v>
      </c>
      <c r="C4345">
        <f>IFERROR(((VLOOKUP(A4345,'Interest Rates-10yr'!$A$9:$C$15239,2,FALSE))-B4345),C4344)</f>
        <v>-3.24</v>
      </c>
      <c r="D4345" s="98">
        <f>AVERAGE(C$10:C4345)</f>
        <v>0.33850092250922631</v>
      </c>
      <c r="E4345" s="2"/>
      <c r="G4345" s="23"/>
    </row>
    <row r="4346" spans="1:7" customFormat="1">
      <c r="A4346" s="4">
        <v>26984</v>
      </c>
      <c r="B4346">
        <v>10.19</v>
      </c>
      <c r="C4346">
        <f>IFERROR(((VLOOKUP(A4346,'Interest Rates-10yr'!$A$9:$C$15239,2,FALSE))-B4346),C4345)</f>
        <v>-3.4699999999999998</v>
      </c>
      <c r="D4346" s="98">
        <f>AVERAGE(C$10:C4346)</f>
        <v>0.33762278072400398</v>
      </c>
      <c r="E4346" s="2"/>
      <c r="G4346" s="23"/>
    </row>
    <row r="4347" spans="1:7" customFormat="1">
      <c r="A4347" s="4">
        <v>26985</v>
      </c>
      <c r="B4347">
        <v>10.19</v>
      </c>
      <c r="C4347">
        <f>IFERROR(((VLOOKUP(A4347,'Interest Rates-10yr'!$A$9:$C$15239,2,FALSE))-B4347),C4346)</f>
        <v>-3.4699999999999998</v>
      </c>
      <c r="D4347" s="98">
        <f>AVERAGE(C$10:C4347)</f>
        <v>0.3367450437989869</v>
      </c>
      <c r="E4347" s="2"/>
      <c r="G4347" s="23"/>
    </row>
    <row r="4348" spans="1:7" customFormat="1">
      <c r="A4348" s="4">
        <v>26986</v>
      </c>
      <c r="B4348">
        <v>10.19</v>
      </c>
      <c r="C4348">
        <f>IFERROR(((VLOOKUP(A4348,'Interest Rates-10yr'!$A$9:$C$15239,2,FALSE))-B4348),C4347)</f>
        <v>-3.4699999999999998</v>
      </c>
      <c r="D4348" s="98">
        <f>AVERAGE(C$10:C4348)</f>
        <v>0.33586771145425331</v>
      </c>
      <c r="E4348" s="2"/>
      <c r="G4348" s="23"/>
    </row>
    <row r="4349" spans="1:7" customFormat="1">
      <c r="A4349" s="4">
        <v>26987</v>
      </c>
      <c r="B4349">
        <v>10.84</v>
      </c>
      <c r="C4349">
        <f>IFERROR(((VLOOKUP(A4349,'Interest Rates-10yr'!$A$9:$C$15239,2,FALSE))-B4349),C4348)</f>
        <v>-4.13</v>
      </c>
      <c r="D4349" s="98">
        <f>AVERAGE(C$10:C4349)</f>
        <v>0.33483870967742052</v>
      </c>
      <c r="E4349" s="2"/>
      <c r="G4349" s="23"/>
    </row>
    <row r="4350" spans="1:7" customFormat="1">
      <c r="A4350" s="4">
        <v>26988</v>
      </c>
      <c r="B4350">
        <v>10.77</v>
      </c>
      <c r="C4350">
        <f>IFERROR(((VLOOKUP(A4350,'Interest Rates-10yr'!$A$9:$C$15239,2,FALSE))-B4350),C4349)</f>
        <v>-4.05</v>
      </c>
      <c r="D4350" s="98">
        <f>AVERAGE(C$10:C4350)</f>
        <v>0.33382861091914423</v>
      </c>
      <c r="E4350" s="2"/>
      <c r="G4350" s="23"/>
    </row>
    <row r="4351" spans="1:7" customFormat="1">
      <c r="A4351" s="4">
        <v>26989</v>
      </c>
      <c r="B4351">
        <v>9.44</v>
      </c>
      <c r="C4351">
        <f>IFERROR(((VLOOKUP(A4351,'Interest Rates-10yr'!$A$9:$C$15239,2,FALSE))-B4351),C4350)</f>
        <v>-2.7299999999999995</v>
      </c>
      <c r="D4351" s="98">
        <f>AVERAGE(C$10:C4351)</f>
        <v>0.33312298479963265</v>
      </c>
      <c r="E4351" s="2"/>
      <c r="G4351" s="23"/>
    </row>
    <row r="4352" spans="1:7" customFormat="1">
      <c r="A4352" s="4">
        <v>26990</v>
      </c>
      <c r="B4352">
        <v>9.44</v>
      </c>
      <c r="C4352">
        <f>IFERROR(((VLOOKUP(A4352,'Interest Rates-10yr'!$A$9:$C$15239,2,FALSE))-B4352),C4351)</f>
        <v>-2.7299999999999995</v>
      </c>
      <c r="D4352" s="98">
        <f>AVERAGE(C$10:C4352)</f>
        <v>0.33241768362882917</v>
      </c>
      <c r="E4352" s="2"/>
      <c r="G4352" s="23"/>
    </row>
    <row r="4353" spans="1:7" customFormat="1">
      <c r="A4353" s="4">
        <v>26991</v>
      </c>
      <c r="B4353">
        <v>10.17</v>
      </c>
      <c r="C4353">
        <f>IFERROR(((VLOOKUP(A4353,'Interest Rates-10yr'!$A$9:$C$15239,2,FALSE))-B4353),C4352)</f>
        <v>-3.4699999999999998</v>
      </c>
      <c r="D4353" s="98">
        <f>AVERAGE(C$10:C4353)</f>
        <v>0.33154235727440262</v>
      </c>
      <c r="E4353" s="2"/>
      <c r="G4353" s="23"/>
    </row>
    <row r="4354" spans="1:7" customFormat="1">
      <c r="A4354" s="4">
        <v>26992</v>
      </c>
      <c r="B4354">
        <v>10.17</v>
      </c>
      <c r="C4354">
        <f>IFERROR(((VLOOKUP(A4354,'Interest Rates-10yr'!$A$9:$C$15239,2,FALSE))-B4354),C4353)</f>
        <v>-3.4699999999999998</v>
      </c>
      <c r="D4354" s="98">
        <f>AVERAGE(C$10:C4354)</f>
        <v>0.33066743383199193</v>
      </c>
      <c r="E4354" s="2"/>
      <c r="G4354" s="23"/>
    </row>
    <row r="4355" spans="1:7" customFormat="1">
      <c r="A4355" s="4">
        <v>26993</v>
      </c>
      <c r="B4355">
        <v>10.17</v>
      </c>
      <c r="C4355">
        <f>IFERROR(((VLOOKUP(A4355,'Interest Rates-10yr'!$A$9:$C$15239,2,FALSE))-B4355),C4354)</f>
        <v>-3.4699999999999998</v>
      </c>
      <c r="D4355" s="98">
        <f>AVERAGE(C$10:C4355)</f>
        <v>0.32979291302347102</v>
      </c>
      <c r="E4355" s="2"/>
      <c r="G4355" s="23"/>
    </row>
    <row r="4356" spans="1:7" customFormat="1">
      <c r="A4356" s="4">
        <v>26994</v>
      </c>
      <c r="B4356">
        <v>10.15</v>
      </c>
      <c r="C4356">
        <f>IFERROR(((VLOOKUP(A4356,'Interest Rates-10yr'!$A$9:$C$15239,2,FALSE))-B4356),C4355)</f>
        <v>-3.46</v>
      </c>
      <c r="D4356" s="98">
        <f>AVERAGE(C$10:C4356)</f>
        <v>0.32892109500805267</v>
      </c>
      <c r="E4356" s="2"/>
      <c r="G4356" s="23"/>
    </row>
    <row r="4357" spans="1:7" customFormat="1">
      <c r="A4357" s="4">
        <v>26995</v>
      </c>
      <c r="B4357">
        <v>10.25</v>
      </c>
      <c r="C4357">
        <f>IFERROR(((VLOOKUP(A4357,'Interest Rates-10yr'!$A$9:$C$15239,2,FALSE))-B4357),C4356)</f>
        <v>-3.55</v>
      </c>
      <c r="D4357" s="98">
        <f>AVERAGE(C$10:C4357)</f>
        <v>0.32802897884084753</v>
      </c>
      <c r="E4357" s="2"/>
      <c r="G4357" s="23"/>
    </row>
    <row r="4358" spans="1:7" customFormat="1">
      <c r="A4358" s="4">
        <v>26996</v>
      </c>
      <c r="B4358">
        <v>10.26</v>
      </c>
      <c r="C4358">
        <f>IFERROR(((VLOOKUP(A4358,'Interest Rates-10yr'!$A$9:$C$15239,2,FALSE))-B4358),C4357)</f>
        <v>-3.5599999999999996</v>
      </c>
      <c r="D4358" s="98">
        <f>AVERAGE(C$10:C4358)</f>
        <v>0.32713497355714072</v>
      </c>
      <c r="E4358" s="2"/>
      <c r="G4358" s="23"/>
    </row>
    <row r="4359" spans="1:7" customFormat="1">
      <c r="A4359" s="4">
        <v>26997</v>
      </c>
      <c r="B4359">
        <v>10.26</v>
      </c>
      <c r="C4359">
        <f>IFERROR(((VLOOKUP(A4359,'Interest Rates-10yr'!$A$9:$C$15239,2,FALSE))-B4359),C4358)</f>
        <v>-3.5599999999999996</v>
      </c>
      <c r="D4359" s="98">
        <f>AVERAGE(C$10:C4359)</f>
        <v>0.32624137931034602</v>
      </c>
      <c r="E4359" s="2"/>
      <c r="G4359" s="23"/>
    </row>
    <row r="4360" spans="1:7" customFormat="1">
      <c r="A4360" s="4">
        <v>26998</v>
      </c>
      <c r="B4360">
        <v>10.34</v>
      </c>
      <c r="C4360">
        <f>IFERROR(((VLOOKUP(A4360,'Interest Rates-10yr'!$A$9:$C$15239,2,FALSE))-B4360),C4359)</f>
        <v>-3.6499999999999995</v>
      </c>
      <c r="D4360" s="98">
        <f>AVERAGE(C$10:C4360)</f>
        <v>0.32532751091703171</v>
      </c>
      <c r="E4360" s="2"/>
      <c r="G4360" s="23"/>
    </row>
    <row r="4361" spans="1:7" customFormat="1">
      <c r="A4361" s="4">
        <v>26999</v>
      </c>
      <c r="B4361">
        <v>10.34</v>
      </c>
      <c r="C4361">
        <f>IFERROR(((VLOOKUP(A4361,'Interest Rates-10yr'!$A$9:$C$15239,2,FALSE))-B4361),C4360)</f>
        <v>-3.6499999999999995</v>
      </c>
      <c r="D4361" s="98">
        <f>AVERAGE(C$10:C4361)</f>
        <v>0.32441406250000115</v>
      </c>
      <c r="E4361" s="2"/>
      <c r="G4361" s="23"/>
    </row>
    <row r="4362" spans="1:7" customFormat="1">
      <c r="A4362" s="4">
        <v>27000</v>
      </c>
      <c r="B4362">
        <v>10.34</v>
      </c>
      <c r="C4362">
        <f>IFERROR(((VLOOKUP(A4362,'Interest Rates-10yr'!$A$9:$C$15239,2,FALSE))-B4362),C4361)</f>
        <v>-3.6499999999999995</v>
      </c>
      <c r="D4362" s="98">
        <f>AVERAGE(C$10:C4362)</f>
        <v>0.32350103376981504</v>
      </c>
      <c r="E4362" s="2"/>
      <c r="G4362" s="23"/>
    </row>
    <row r="4363" spans="1:7" customFormat="1">
      <c r="A4363" s="4">
        <v>27001</v>
      </c>
      <c r="B4363">
        <v>10.45</v>
      </c>
      <c r="C4363">
        <f>IFERROR(((VLOOKUP(A4363,'Interest Rates-10yr'!$A$9:$C$15239,2,FALSE))-B4363),C4362)</f>
        <v>-3.7599999999999989</v>
      </c>
      <c r="D4363" s="98">
        <f>AVERAGE(C$10:C4363)</f>
        <v>0.32256316031235754</v>
      </c>
      <c r="E4363" s="2"/>
      <c r="G4363" s="23"/>
    </row>
    <row r="4364" spans="1:7" customFormat="1">
      <c r="A4364" s="4">
        <v>27002</v>
      </c>
      <c r="B4364">
        <v>10.4</v>
      </c>
      <c r="C4364">
        <f>IFERROR(((VLOOKUP(A4364,'Interest Rates-10yr'!$A$9:$C$15239,2,FALSE))-B4364),C4363)</f>
        <v>-3.71</v>
      </c>
      <c r="D4364" s="98">
        <f>AVERAGE(C$10:C4364)</f>
        <v>0.32163719862227436</v>
      </c>
      <c r="E4364" s="2"/>
      <c r="G4364" s="23"/>
    </row>
    <row r="4365" spans="1:7" customFormat="1">
      <c r="A4365" s="4">
        <v>27003</v>
      </c>
      <c r="B4365">
        <v>9.07</v>
      </c>
      <c r="C4365">
        <f>IFERROR(((VLOOKUP(A4365,'Interest Rates-10yr'!$A$9:$C$15239,2,FALSE))-B4365),C4364)</f>
        <v>-2.3500000000000005</v>
      </c>
      <c r="D4365" s="98">
        <f>AVERAGE(C$10:C4365)</f>
        <v>0.32102387511478531</v>
      </c>
      <c r="E4365" s="2"/>
      <c r="G4365" s="23"/>
    </row>
    <row r="4366" spans="1:7" customFormat="1">
      <c r="A4366" s="4">
        <v>27004</v>
      </c>
      <c r="B4366">
        <v>10.24</v>
      </c>
      <c r="C4366">
        <f>IFERROR(((VLOOKUP(A4366,'Interest Rates-10yr'!$A$9:$C$15239,2,FALSE))-B4366),C4365)</f>
        <v>-3.49</v>
      </c>
      <c r="D4366" s="98">
        <f>AVERAGE(C$10:C4366)</f>
        <v>0.32014918521918861</v>
      </c>
      <c r="E4366" s="2"/>
      <c r="G4366" s="23"/>
    </row>
    <row r="4367" spans="1:7" customFormat="1">
      <c r="A4367" s="4">
        <v>27005</v>
      </c>
      <c r="B4367">
        <v>10.27</v>
      </c>
      <c r="C4367">
        <f>IFERROR(((VLOOKUP(A4367,'Interest Rates-10yr'!$A$9:$C$15239,2,FALSE))-B4367),C4366)</f>
        <v>-3.5299999999999994</v>
      </c>
      <c r="D4367" s="98">
        <f>AVERAGE(C$10:C4367)</f>
        <v>0.31926571821936783</v>
      </c>
      <c r="E4367" s="2"/>
      <c r="G4367" s="23"/>
    </row>
    <row r="4368" spans="1:7" customFormat="1">
      <c r="A4368" s="4">
        <v>27006</v>
      </c>
      <c r="B4368">
        <v>10.27</v>
      </c>
      <c r="C4368">
        <f>IFERROR(((VLOOKUP(A4368,'Interest Rates-10yr'!$A$9:$C$15239,2,FALSE))-B4368),C4367)</f>
        <v>-3.5299999999999994</v>
      </c>
      <c r="D4368" s="98">
        <f>AVERAGE(C$10:C4368)</f>
        <v>0.3183826565726095</v>
      </c>
      <c r="E4368" s="2"/>
      <c r="G4368" s="23"/>
    </row>
    <row r="4369" spans="1:7" customFormat="1">
      <c r="A4369" s="4">
        <v>27007</v>
      </c>
      <c r="B4369">
        <v>10.27</v>
      </c>
      <c r="C4369">
        <f>IFERROR(((VLOOKUP(A4369,'Interest Rates-10yr'!$A$9:$C$15239,2,FALSE))-B4369),C4368)</f>
        <v>-3.5299999999999994</v>
      </c>
      <c r="D4369" s="98">
        <f>AVERAGE(C$10:C4369)</f>
        <v>0.31750000000000111</v>
      </c>
      <c r="E4369" s="2"/>
      <c r="G4369" s="23"/>
    </row>
    <row r="4370" spans="1:7" customFormat="1">
      <c r="A4370" s="4">
        <v>27008</v>
      </c>
      <c r="B4370">
        <v>10.26</v>
      </c>
      <c r="C4370">
        <f>IFERROR(((VLOOKUP(A4370,'Interest Rates-10yr'!$A$9:$C$15239,2,FALSE))-B4370),C4369)</f>
        <v>-3.55</v>
      </c>
      <c r="D4370" s="98">
        <f>AVERAGE(C$10:C4370)</f>
        <v>0.31661316211878127</v>
      </c>
      <c r="E4370" s="2"/>
      <c r="G4370" s="23"/>
    </row>
    <row r="4371" spans="1:7" customFormat="1">
      <c r="A4371" s="4">
        <v>27009</v>
      </c>
      <c r="B4371">
        <v>10.16</v>
      </c>
      <c r="C4371">
        <f>IFERROR(((VLOOKUP(A4371,'Interest Rates-10yr'!$A$9:$C$15239,2,FALSE))-B4371),C4370)</f>
        <v>-3.4699999999999998</v>
      </c>
      <c r="D4371" s="98">
        <f>AVERAGE(C$10:C4371)</f>
        <v>0.31574507106831845</v>
      </c>
      <c r="E4371" s="2"/>
      <c r="G4371" s="23"/>
    </row>
    <row r="4372" spans="1:7" customFormat="1">
      <c r="A4372" s="4">
        <v>27010</v>
      </c>
      <c r="B4372">
        <v>8.84</v>
      </c>
      <c r="C4372">
        <f>IFERROR(((VLOOKUP(A4372,'Interest Rates-10yr'!$A$9:$C$15239,2,FALSE))-B4372),C4371)</f>
        <v>-2.1499999999999995</v>
      </c>
      <c r="D4372" s="98">
        <f>AVERAGE(C$10:C4372)</f>
        <v>0.31517992207196993</v>
      </c>
      <c r="E4372" s="2"/>
      <c r="G4372" s="23"/>
    </row>
    <row r="4373" spans="1:7" customFormat="1">
      <c r="A4373" s="4">
        <v>27011</v>
      </c>
      <c r="B4373">
        <v>10</v>
      </c>
      <c r="C4373">
        <f>IFERROR(((VLOOKUP(A4373,'Interest Rates-10yr'!$A$9:$C$15239,2,FALSE))-B4373),C4372)</f>
        <v>-3.3200000000000003</v>
      </c>
      <c r="D4373" s="98">
        <f>AVERAGE(C$10:C4373)</f>
        <v>0.31434692942254927</v>
      </c>
      <c r="E4373" s="2"/>
      <c r="G4373" s="23"/>
    </row>
    <row r="4374" spans="1:7" customFormat="1">
      <c r="A4374" s="4">
        <v>27012</v>
      </c>
      <c r="B4374">
        <v>10.09</v>
      </c>
      <c r="C4374">
        <f>IFERROR(((VLOOKUP(A4374,'Interest Rates-10yr'!$A$9:$C$15239,2,FALSE))-B4374),C4373)</f>
        <v>-3.41</v>
      </c>
      <c r="D4374" s="98">
        <f>AVERAGE(C$10:C4374)</f>
        <v>0.31349369988545356</v>
      </c>
      <c r="E4374" s="2"/>
      <c r="G4374" s="23"/>
    </row>
    <row r="4375" spans="1:7" customFormat="1">
      <c r="A4375" s="4">
        <v>27013</v>
      </c>
      <c r="B4375">
        <v>10.09</v>
      </c>
      <c r="C4375">
        <f>IFERROR(((VLOOKUP(A4375,'Interest Rates-10yr'!$A$9:$C$15239,2,FALSE))-B4375),C4374)</f>
        <v>-3.41</v>
      </c>
      <c r="D4375" s="98">
        <f>AVERAGE(C$10:C4375)</f>
        <v>0.31264086120018431</v>
      </c>
      <c r="E4375" s="2"/>
      <c r="G4375" s="23"/>
    </row>
    <row r="4376" spans="1:7" customFormat="1">
      <c r="A4376" s="4">
        <v>27014</v>
      </c>
      <c r="B4376">
        <v>10.09</v>
      </c>
      <c r="C4376">
        <f>IFERROR(((VLOOKUP(A4376,'Interest Rates-10yr'!$A$9:$C$15239,2,FALSE))-B4376),C4375)</f>
        <v>-3.41</v>
      </c>
      <c r="D4376" s="98">
        <f>AVERAGE(C$10:C4376)</f>
        <v>0.31178841309823785</v>
      </c>
      <c r="E4376" s="2"/>
      <c r="G4376" s="23"/>
    </row>
    <row r="4377" spans="1:7" customFormat="1">
      <c r="A4377" s="4">
        <v>27015</v>
      </c>
      <c r="B4377">
        <v>10.44</v>
      </c>
      <c r="C4377">
        <f>IFERROR(((VLOOKUP(A4377,'Interest Rates-10yr'!$A$9:$C$15239,2,FALSE))-B4377),C4376)</f>
        <v>-3.7699999999999996</v>
      </c>
      <c r="D4377" s="98">
        <f>AVERAGE(C$10:C4377)</f>
        <v>0.31085393772893882</v>
      </c>
      <c r="E4377" s="2"/>
      <c r="G4377" s="23"/>
    </row>
    <row r="4378" spans="1:7" customFormat="1">
      <c r="A4378" s="4">
        <v>27016</v>
      </c>
      <c r="B4378">
        <v>10.32</v>
      </c>
      <c r="C4378">
        <f>IFERROR(((VLOOKUP(A4378,'Interest Rates-10yr'!$A$9:$C$15239,2,FALSE))-B4378),C4377)</f>
        <v>-3.6400000000000006</v>
      </c>
      <c r="D4378" s="98">
        <f>AVERAGE(C$10:C4378)</f>
        <v>0.30994964522774193</v>
      </c>
      <c r="E4378" s="2"/>
      <c r="G4378" s="23"/>
    </row>
    <row r="4379" spans="1:7" customFormat="1">
      <c r="A4379" s="4">
        <v>27017</v>
      </c>
      <c r="B4379">
        <v>10.220000000000001</v>
      </c>
      <c r="C4379">
        <f>IFERROR(((VLOOKUP(A4379,'Interest Rates-10yr'!$A$9:$C$15239,2,FALSE))-B4379),C4378)</f>
        <v>-3.5100000000000007</v>
      </c>
      <c r="D4379" s="98">
        <f>AVERAGE(C$10:C4379)</f>
        <v>0.30907551487414292</v>
      </c>
      <c r="E4379" s="2"/>
      <c r="G4379" s="23"/>
    </row>
    <row r="4380" spans="1:7" customFormat="1">
      <c r="A4380" s="4">
        <v>27018</v>
      </c>
      <c r="B4380">
        <v>10.130000000000001</v>
      </c>
      <c r="C4380">
        <f>IFERROR(((VLOOKUP(A4380,'Interest Rates-10yr'!$A$9:$C$15239,2,FALSE))-B4380),C4379)</f>
        <v>-3.4000000000000004</v>
      </c>
      <c r="D4380" s="98">
        <f>AVERAGE(C$10:C4380)</f>
        <v>0.30822695035461095</v>
      </c>
      <c r="E4380" s="2"/>
      <c r="G4380" s="23"/>
    </row>
    <row r="4381" spans="1:7" customFormat="1">
      <c r="A4381" s="4">
        <v>27019</v>
      </c>
      <c r="B4381">
        <v>10.01</v>
      </c>
      <c r="C4381">
        <f>IFERROR(((VLOOKUP(A4381,'Interest Rates-10yr'!$A$9:$C$15239,2,FALSE))-B4381),C4380)</f>
        <v>-3.2299999999999995</v>
      </c>
      <c r="D4381" s="98">
        <f>AVERAGE(C$10:C4381)</f>
        <v>0.30741765782250791</v>
      </c>
      <c r="E4381" s="2"/>
      <c r="G4381" s="23"/>
    </row>
    <row r="4382" spans="1:7" customFormat="1">
      <c r="A4382" s="4">
        <v>27020</v>
      </c>
      <c r="B4382">
        <v>10.01</v>
      </c>
      <c r="C4382">
        <f>IFERROR(((VLOOKUP(A4382,'Interest Rates-10yr'!$A$9:$C$15239,2,FALSE))-B4382),C4381)</f>
        <v>-3.2299999999999995</v>
      </c>
      <c r="D4382" s="98">
        <f>AVERAGE(C$10:C4382)</f>
        <v>0.3066087354219082</v>
      </c>
      <c r="E4382" s="2"/>
      <c r="G4382" s="23"/>
    </row>
    <row r="4383" spans="1:7" customFormat="1">
      <c r="A4383" s="4">
        <v>27021</v>
      </c>
      <c r="B4383">
        <v>10.01</v>
      </c>
      <c r="C4383">
        <f>IFERROR(((VLOOKUP(A4383,'Interest Rates-10yr'!$A$9:$C$15239,2,FALSE))-B4383),C4382)</f>
        <v>-3.2299999999999995</v>
      </c>
      <c r="D4383" s="98">
        <f>AVERAGE(C$10:C4383)</f>
        <v>0.30580018289894934</v>
      </c>
      <c r="E4383" s="2"/>
      <c r="G4383" s="23"/>
    </row>
    <row r="4384" spans="1:7" customFormat="1">
      <c r="A4384" s="4">
        <v>27022</v>
      </c>
      <c r="B4384">
        <v>9.66</v>
      </c>
      <c r="C4384">
        <f>IFERROR(((VLOOKUP(A4384,'Interest Rates-10yr'!$A$9:$C$15239,2,FALSE))-B4384),C4383)</f>
        <v>-3.2299999999999995</v>
      </c>
      <c r="D4384" s="98">
        <f>AVERAGE(C$10:C4384)</f>
        <v>0.30499200000000104</v>
      </c>
      <c r="E4384" s="2"/>
      <c r="G4384" s="23"/>
    </row>
    <row r="4385" spans="1:7" customFormat="1">
      <c r="A4385" s="4">
        <v>27023</v>
      </c>
      <c r="B4385">
        <v>9.66</v>
      </c>
      <c r="C4385">
        <f>IFERROR(((VLOOKUP(A4385,'Interest Rates-10yr'!$A$9:$C$15239,2,FALSE))-B4385),C4384)</f>
        <v>-3.2299999999999995</v>
      </c>
      <c r="D4385" s="98">
        <f>AVERAGE(C$10:C4385)</f>
        <v>0.30418418647166462</v>
      </c>
      <c r="E4385" s="2"/>
      <c r="G4385" s="23"/>
    </row>
    <row r="4386" spans="1:7" customFormat="1">
      <c r="A4386" s="4">
        <v>27024</v>
      </c>
      <c r="B4386">
        <v>7.19</v>
      </c>
      <c r="C4386">
        <f>IFERROR(((VLOOKUP(A4386,'Interest Rates-10yr'!$A$9:$C$15239,2,FALSE))-B4386),C4385)</f>
        <v>-0.36000000000000032</v>
      </c>
      <c r="D4386" s="98">
        <f>AVERAGE(C$10:C4386)</f>
        <v>0.30403244231208693</v>
      </c>
      <c r="E4386" s="2"/>
      <c r="G4386" s="23"/>
    </row>
    <row r="4387" spans="1:7" customFormat="1">
      <c r="A4387" s="4">
        <v>27025</v>
      </c>
      <c r="B4387">
        <v>9.8699999999999992</v>
      </c>
      <c r="C4387">
        <f>IFERROR(((VLOOKUP(A4387,'Interest Rates-10yr'!$A$9:$C$15239,2,FALSE))-B4387),C4386)</f>
        <v>-2.9899999999999993</v>
      </c>
      <c r="D4387" s="98">
        <f>AVERAGE(C$10:C4387)</f>
        <v>0.30328003654636926</v>
      </c>
      <c r="E4387" s="2"/>
      <c r="G4387" s="23"/>
    </row>
    <row r="4388" spans="1:7" customFormat="1">
      <c r="A4388" s="4">
        <v>27026</v>
      </c>
      <c r="B4388">
        <v>9.9499999999999993</v>
      </c>
      <c r="C4388">
        <f>IFERROR(((VLOOKUP(A4388,'Interest Rates-10yr'!$A$9:$C$15239,2,FALSE))-B4388),C4387)</f>
        <v>-3.0399999999999991</v>
      </c>
      <c r="D4388" s="98">
        <f>AVERAGE(C$10:C4388)</f>
        <v>0.30251655629139179</v>
      </c>
      <c r="E4388" s="2"/>
      <c r="G4388" s="23"/>
    </row>
    <row r="4389" spans="1:7" customFormat="1">
      <c r="A4389" s="4">
        <v>27027</v>
      </c>
      <c r="B4389">
        <v>9.9499999999999993</v>
      </c>
      <c r="C4389">
        <f>IFERROR(((VLOOKUP(A4389,'Interest Rates-10yr'!$A$9:$C$15239,2,FALSE))-B4389),C4388)</f>
        <v>-3.0399999999999991</v>
      </c>
      <c r="D4389" s="98">
        <f>AVERAGE(C$10:C4389)</f>
        <v>0.3017534246575353</v>
      </c>
      <c r="E4389" s="2"/>
      <c r="G4389" s="23"/>
    </row>
    <row r="4390" spans="1:7" customFormat="1">
      <c r="A4390" s="4">
        <v>27028</v>
      </c>
      <c r="B4390">
        <v>9.9499999999999993</v>
      </c>
      <c r="C4390">
        <f>IFERROR(((VLOOKUP(A4390,'Interest Rates-10yr'!$A$9:$C$15239,2,FALSE))-B4390),C4389)</f>
        <v>-3.0399999999999991</v>
      </c>
      <c r="D4390" s="98">
        <f>AVERAGE(C$10:C4390)</f>
        <v>0.30099064140607273</v>
      </c>
      <c r="E4390" s="2"/>
      <c r="G4390" s="23"/>
    </row>
    <row r="4391" spans="1:7" customFormat="1">
      <c r="A4391" s="4">
        <v>27029</v>
      </c>
      <c r="B4391">
        <v>9.83</v>
      </c>
      <c r="C4391">
        <f>IFERROR(((VLOOKUP(A4391,'Interest Rates-10yr'!$A$9:$C$15239,2,FALSE))-B4391),C4390)</f>
        <v>-2.9299999999999997</v>
      </c>
      <c r="D4391" s="98">
        <f>AVERAGE(C$10:C4391)</f>
        <v>0.30025330899132918</v>
      </c>
      <c r="E4391" s="2"/>
      <c r="G4391" s="23"/>
    </row>
    <row r="4392" spans="1:7" customFormat="1">
      <c r="A4392" s="4">
        <v>27030</v>
      </c>
      <c r="B4392">
        <v>9.83</v>
      </c>
      <c r="C4392">
        <f>IFERROR(((VLOOKUP(A4392,'Interest Rates-10yr'!$A$9:$C$15239,2,FALSE))-B4392),C4391)</f>
        <v>-2.9299999999999997</v>
      </c>
      <c r="D4392" s="98">
        <f>AVERAGE(C$10:C4392)</f>
        <v>0.29951631302760767</v>
      </c>
      <c r="E4392" s="2"/>
      <c r="G4392" s="23"/>
    </row>
    <row r="4393" spans="1:7" customFormat="1">
      <c r="A4393" s="4">
        <v>27031</v>
      </c>
      <c r="B4393">
        <v>9.7200000000000006</v>
      </c>
      <c r="C4393">
        <f>IFERROR(((VLOOKUP(A4393,'Interest Rates-10yr'!$A$9:$C$15239,2,FALSE))-B4393),C4392)</f>
        <v>-2.7800000000000002</v>
      </c>
      <c r="D4393" s="98">
        <f>AVERAGE(C$10:C4393)</f>
        <v>0.29881386861313974</v>
      </c>
      <c r="E4393" s="2"/>
      <c r="G4393" s="23"/>
    </row>
    <row r="4394" spans="1:7" customFormat="1">
      <c r="A4394" s="4">
        <v>27032</v>
      </c>
      <c r="B4394">
        <v>9.8000000000000007</v>
      </c>
      <c r="C4394">
        <f>IFERROR(((VLOOKUP(A4394,'Interest Rates-10yr'!$A$9:$C$15239,2,FALSE))-B4394),C4393)</f>
        <v>-2.8400000000000007</v>
      </c>
      <c r="D4394" s="98">
        <f>AVERAGE(C$10:C4394)</f>
        <v>0.29809806157354723</v>
      </c>
      <c r="E4394" s="2"/>
      <c r="G4394" s="23"/>
    </row>
    <row r="4395" spans="1:7" customFormat="1">
      <c r="A4395" s="4">
        <v>27033</v>
      </c>
      <c r="B4395">
        <v>9.84</v>
      </c>
      <c r="C4395">
        <f>IFERROR(((VLOOKUP(A4395,'Interest Rates-10yr'!$A$9:$C$15239,2,FALSE))-B4395),C4394)</f>
        <v>-2.8999999999999995</v>
      </c>
      <c r="D4395" s="98">
        <f>AVERAGE(C$10:C4395)</f>
        <v>0.29736890104879266</v>
      </c>
      <c r="E4395" s="2"/>
      <c r="G4395" s="23"/>
    </row>
    <row r="4396" spans="1:7" customFormat="1">
      <c r="A4396" s="4">
        <v>27034</v>
      </c>
      <c r="B4396">
        <v>9.84</v>
      </c>
      <c r="C4396">
        <f>IFERROR(((VLOOKUP(A4396,'Interest Rates-10yr'!$A$9:$C$15239,2,FALSE))-B4396),C4395)</f>
        <v>-2.8999999999999995</v>
      </c>
      <c r="D4396" s="98">
        <f>AVERAGE(C$10:C4396)</f>
        <v>0.29664007294278649</v>
      </c>
      <c r="E4396" s="2"/>
      <c r="G4396" s="23"/>
    </row>
    <row r="4397" spans="1:7" customFormat="1">
      <c r="A4397" s="4">
        <v>27035</v>
      </c>
      <c r="B4397">
        <v>9.84</v>
      </c>
      <c r="C4397">
        <f>IFERROR(((VLOOKUP(A4397,'Interest Rates-10yr'!$A$9:$C$15239,2,FALSE))-B4397),C4396)</f>
        <v>-2.8999999999999995</v>
      </c>
      <c r="D4397" s="98">
        <f>AVERAGE(C$10:C4397)</f>
        <v>0.29591157702825988</v>
      </c>
      <c r="E4397" s="2"/>
      <c r="G4397" s="23"/>
    </row>
    <row r="4398" spans="1:7" customFormat="1">
      <c r="A4398" s="4">
        <v>27036</v>
      </c>
      <c r="B4398">
        <v>9.76</v>
      </c>
      <c r="C4398">
        <f>IFERROR(((VLOOKUP(A4398,'Interest Rates-10yr'!$A$9:$C$15239,2,FALSE))-B4398),C4397)</f>
        <v>-2.8</v>
      </c>
      <c r="D4398" s="98">
        <f>AVERAGE(C$10:C4398)</f>
        <v>0.29520619731146147</v>
      </c>
      <c r="E4398" s="2"/>
      <c r="G4398" s="23"/>
    </row>
    <row r="4399" spans="1:7" customFormat="1">
      <c r="A4399" s="4">
        <v>27037</v>
      </c>
      <c r="B4399">
        <v>9.56</v>
      </c>
      <c r="C4399">
        <f>IFERROR(((VLOOKUP(A4399,'Interest Rates-10yr'!$A$9:$C$15239,2,FALSE))-B4399),C4398)</f>
        <v>-2.6000000000000005</v>
      </c>
      <c r="D4399" s="98">
        <f>AVERAGE(C$10:C4399)</f>
        <v>0.29454669703872538</v>
      </c>
      <c r="E4399" s="2"/>
      <c r="G4399" s="23"/>
    </row>
    <row r="4400" spans="1:7" customFormat="1">
      <c r="A4400" s="4">
        <v>27038</v>
      </c>
      <c r="B4400">
        <v>9.6999999999999993</v>
      </c>
      <c r="C4400">
        <f>IFERROR(((VLOOKUP(A4400,'Interest Rates-10yr'!$A$9:$C$15239,2,FALSE))-B4400),C4399)</f>
        <v>-2.7399999999999993</v>
      </c>
      <c r="D4400" s="98">
        <f>AVERAGE(C$10:C4400)</f>
        <v>0.29385561375540981</v>
      </c>
      <c r="E4400" s="2"/>
      <c r="G4400" s="23"/>
    </row>
    <row r="4401" spans="1:7" customFormat="1">
      <c r="A4401" s="4">
        <v>27039</v>
      </c>
      <c r="B4401">
        <v>9.69</v>
      </c>
      <c r="C4401">
        <f>IFERROR(((VLOOKUP(A4401,'Interest Rates-10yr'!$A$9:$C$15239,2,FALSE))-B4401),C4400)</f>
        <v>-2.6899999999999995</v>
      </c>
      <c r="D4401" s="98">
        <f>AVERAGE(C$10:C4401)</f>
        <v>0.29317622950819772</v>
      </c>
      <c r="E4401" s="2"/>
      <c r="G4401" s="23"/>
    </row>
    <row r="4402" spans="1:7" customFormat="1">
      <c r="A4402" s="4">
        <v>27040</v>
      </c>
      <c r="B4402">
        <v>9.75</v>
      </c>
      <c r="C4402">
        <f>IFERROR(((VLOOKUP(A4402,'Interest Rates-10yr'!$A$9:$C$15239,2,FALSE))-B4402),C4401)</f>
        <v>-2.74</v>
      </c>
      <c r="D4402" s="98">
        <f>AVERAGE(C$10:C4402)</f>
        <v>0.29248577282039712</v>
      </c>
      <c r="E4402" s="2"/>
      <c r="G4402" s="23"/>
    </row>
    <row r="4403" spans="1:7" customFormat="1">
      <c r="A4403" s="4">
        <v>27041</v>
      </c>
      <c r="B4403">
        <v>9.75</v>
      </c>
      <c r="C4403">
        <f>IFERROR(((VLOOKUP(A4403,'Interest Rates-10yr'!$A$9:$C$15239,2,FALSE))-B4403),C4402)</f>
        <v>-2.74</v>
      </c>
      <c r="D4403" s="98">
        <f>AVERAGE(C$10:C4403)</f>
        <v>0.29179563040509887</v>
      </c>
      <c r="E4403" s="2"/>
      <c r="G4403" s="23"/>
    </row>
    <row r="4404" spans="1:7" customFormat="1">
      <c r="A4404" s="4">
        <v>27042</v>
      </c>
      <c r="B4404">
        <v>9.75</v>
      </c>
      <c r="C4404">
        <f>IFERROR(((VLOOKUP(A4404,'Interest Rates-10yr'!$A$9:$C$15239,2,FALSE))-B4404),C4403)</f>
        <v>-2.74</v>
      </c>
      <c r="D4404" s="98">
        <f>AVERAGE(C$10:C4404)</f>
        <v>0.29110580204778258</v>
      </c>
      <c r="E4404" s="2"/>
      <c r="G4404" s="23"/>
    </row>
    <row r="4405" spans="1:7" customFormat="1">
      <c r="A4405" s="4">
        <v>27043</v>
      </c>
      <c r="B4405">
        <v>9.76</v>
      </c>
      <c r="C4405">
        <f>IFERROR(((VLOOKUP(A4405,'Interest Rates-10yr'!$A$9:$C$15239,2,FALSE))-B4405),C4404)</f>
        <v>-2.75</v>
      </c>
      <c r="D4405" s="98">
        <f>AVERAGE(C$10:C4405)</f>
        <v>0.29041401273885453</v>
      </c>
      <c r="E4405" s="2"/>
      <c r="G4405" s="23"/>
    </row>
    <row r="4406" spans="1:7" customFormat="1">
      <c r="A4406" s="4">
        <v>27044</v>
      </c>
      <c r="B4406">
        <v>9.82</v>
      </c>
      <c r="C4406">
        <f>IFERROR(((VLOOKUP(A4406,'Interest Rates-10yr'!$A$9:$C$15239,2,FALSE))-B4406),C4405)</f>
        <v>-2.83</v>
      </c>
      <c r="D4406" s="98">
        <f>AVERAGE(C$10:C4406)</f>
        <v>0.28970434387082206</v>
      </c>
      <c r="E4406" s="2"/>
      <c r="G4406" s="23"/>
    </row>
    <row r="4407" spans="1:7" customFormat="1">
      <c r="A4407" s="4">
        <v>27045</v>
      </c>
      <c r="B4407">
        <v>9.89</v>
      </c>
      <c r="C4407">
        <f>IFERROR(((VLOOKUP(A4407,'Interest Rates-10yr'!$A$9:$C$15239,2,FALSE))-B4407),C4406)</f>
        <v>-2.9000000000000004</v>
      </c>
      <c r="D4407" s="98">
        <f>AVERAGE(C$10:C4407)</f>
        <v>0.28897908140063766</v>
      </c>
      <c r="E4407" s="2"/>
      <c r="G4407" s="23"/>
    </row>
    <row r="4408" spans="1:7" customFormat="1">
      <c r="A4408" s="4">
        <v>27046</v>
      </c>
      <c r="B4408">
        <v>9.6999999999999993</v>
      </c>
      <c r="C4408">
        <f>IFERROR(((VLOOKUP(A4408,'Interest Rates-10yr'!$A$9:$C$15239,2,FALSE))-B4408),C4407)</f>
        <v>-2.7299999999999995</v>
      </c>
      <c r="D4408" s="98">
        <f>AVERAGE(C$10:C4408)</f>
        <v>0.28829279381677753</v>
      </c>
      <c r="E4408" s="2"/>
      <c r="G4408" s="23"/>
    </row>
    <row r="4409" spans="1:7" customFormat="1">
      <c r="A4409" s="4">
        <v>27047</v>
      </c>
      <c r="B4409">
        <v>9.6199999999999992</v>
      </c>
      <c r="C4409">
        <f>IFERROR(((VLOOKUP(A4409,'Interest Rates-10yr'!$A$9:$C$15239,2,FALSE))-B4409),C4408)</f>
        <v>-2.6399999999999988</v>
      </c>
      <c r="D4409" s="98">
        <f>AVERAGE(C$10:C4409)</f>
        <v>0.28762727272727368</v>
      </c>
      <c r="E4409" s="2"/>
      <c r="G4409" s="23"/>
    </row>
    <row r="4410" spans="1:7" customFormat="1">
      <c r="A4410" s="4">
        <v>27048</v>
      </c>
      <c r="B4410">
        <v>9.6199999999999992</v>
      </c>
      <c r="C4410">
        <f>IFERROR(((VLOOKUP(A4410,'Interest Rates-10yr'!$A$9:$C$15239,2,FALSE))-B4410),C4409)</f>
        <v>-2.6399999999999988</v>
      </c>
      <c r="D4410" s="98">
        <f>AVERAGE(C$10:C4410)</f>
        <v>0.28696205407861947</v>
      </c>
      <c r="E4410" s="2"/>
      <c r="G4410" s="23"/>
    </row>
    <row r="4411" spans="1:7" customFormat="1">
      <c r="A4411" s="4">
        <v>27049</v>
      </c>
      <c r="B4411">
        <v>9.6199999999999992</v>
      </c>
      <c r="C4411">
        <f>IFERROR(((VLOOKUP(A4411,'Interest Rates-10yr'!$A$9:$C$15239,2,FALSE))-B4411),C4410)</f>
        <v>-2.6399999999999988</v>
      </c>
      <c r="D4411" s="98">
        <f>AVERAGE(C$10:C4411)</f>
        <v>0.28629713766469878</v>
      </c>
      <c r="E4411" s="2"/>
      <c r="G4411" s="23"/>
    </row>
    <row r="4412" spans="1:7" customFormat="1">
      <c r="A4412" s="4">
        <v>27050</v>
      </c>
      <c r="B4412">
        <v>9.58</v>
      </c>
      <c r="C4412">
        <f>IFERROR(((VLOOKUP(A4412,'Interest Rates-10yr'!$A$9:$C$15239,2,FALSE))-B4412),C4411)</f>
        <v>-2.59</v>
      </c>
      <c r="D4412" s="98">
        <f>AVERAGE(C$10:C4412)</f>
        <v>0.28564387917329187</v>
      </c>
      <c r="E4412" s="2"/>
      <c r="G4412" s="23"/>
    </row>
    <row r="4413" spans="1:7" customFormat="1">
      <c r="A4413" s="4">
        <v>27051</v>
      </c>
      <c r="B4413">
        <v>9.4600000000000009</v>
      </c>
      <c r="C4413">
        <f>IFERROR(((VLOOKUP(A4413,'Interest Rates-10yr'!$A$9:$C$15239,2,FALSE))-B4413),C4412)</f>
        <v>-2.4600000000000009</v>
      </c>
      <c r="D4413" s="98">
        <f>AVERAGE(C$10:C4413)</f>
        <v>0.28502043596730336</v>
      </c>
      <c r="E4413" s="2"/>
      <c r="G4413" s="23"/>
    </row>
    <row r="4414" spans="1:7" customFormat="1">
      <c r="A4414" s="4">
        <v>27052</v>
      </c>
      <c r="B4414">
        <v>9.58</v>
      </c>
      <c r="C4414">
        <f>IFERROR(((VLOOKUP(A4414,'Interest Rates-10yr'!$A$9:$C$15239,2,FALSE))-B4414),C4413)</f>
        <v>-2.5700000000000003</v>
      </c>
      <c r="D4414" s="98">
        <f>AVERAGE(C$10:C4414)</f>
        <v>0.28437230419977394</v>
      </c>
      <c r="E4414" s="2"/>
      <c r="G4414" s="23"/>
    </row>
    <row r="4415" spans="1:7" customFormat="1">
      <c r="A4415" s="4">
        <v>27053</v>
      </c>
      <c r="B4415">
        <v>9.4700000000000006</v>
      </c>
      <c r="C4415">
        <f>IFERROR(((VLOOKUP(A4415,'Interest Rates-10yr'!$A$9:$C$15239,2,FALSE))-B4415),C4414)</f>
        <v>-2.4500000000000011</v>
      </c>
      <c r="D4415" s="98">
        <f>AVERAGE(C$10:C4415)</f>
        <v>0.28375170222424062</v>
      </c>
      <c r="E4415" s="2"/>
      <c r="G4415" s="23"/>
    </row>
    <row r="4416" spans="1:7" customFormat="1">
      <c r="A4416" s="4">
        <v>27054</v>
      </c>
      <c r="B4416">
        <v>9.5</v>
      </c>
      <c r="C4416">
        <f>IFERROR(((VLOOKUP(A4416,'Interest Rates-10yr'!$A$9:$C$15239,2,FALSE))-B4416),C4415)</f>
        <v>-2.4800000000000004</v>
      </c>
      <c r="D4416" s="98">
        <f>AVERAGE(C$10:C4416)</f>
        <v>0.28312457454050466</v>
      </c>
      <c r="E4416" s="2"/>
      <c r="G4416" s="23"/>
    </row>
    <row r="4417" spans="1:7" customFormat="1">
      <c r="A4417" s="4">
        <v>27055</v>
      </c>
      <c r="B4417">
        <v>9.5</v>
      </c>
      <c r="C4417">
        <f>IFERROR(((VLOOKUP(A4417,'Interest Rates-10yr'!$A$9:$C$15239,2,FALSE))-B4417),C4416)</f>
        <v>-2.4800000000000004</v>
      </c>
      <c r="D4417" s="98">
        <f>AVERAGE(C$10:C4417)</f>
        <v>0.28249773139746009</v>
      </c>
      <c r="E4417" s="2"/>
      <c r="G4417" s="23"/>
    </row>
    <row r="4418" spans="1:7" customFormat="1">
      <c r="A4418" s="4">
        <v>27056</v>
      </c>
      <c r="B4418">
        <v>9.5</v>
      </c>
      <c r="C4418">
        <f>IFERROR(((VLOOKUP(A4418,'Interest Rates-10yr'!$A$9:$C$15239,2,FALSE))-B4418),C4417)</f>
        <v>-2.4800000000000004</v>
      </c>
      <c r="D4418" s="98">
        <f>AVERAGE(C$10:C4418)</f>
        <v>0.28187117260149785</v>
      </c>
      <c r="E4418" s="2"/>
      <c r="G4418" s="23"/>
    </row>
    <row r="4419" spans="1:7" customFormat="1">
      <c r="A4419" s="4">
        <v>27057</v>
      </c>
      <c r="B4419">
        <v>9.48</v>
      </c>
      <c r="C4419">
        <f>IFERROR(((VLOOKUP(A4419,'Interest Rates-10yr'!$A$9:$C$15239,2,FALSE))-B4419),C4418)</f>
        <v>-2.4700000000000006</v>
      </c>
      <c r="D4419" s="98">
        <f>AVERAGE(C$10:C4419)</f>
        <v>0.28124716553288076</v>
      </c>
      <c r="E4419" s="2"/>
      <c r="G4419" s="23"/>
    </row>
    <row r="4420" spans="1:7" customFormat="1">
      <c r="A4420" s="4">
        <v>27058</v>
      </c>
      <c r="B4420">
        <v>9.2799999999999994</v>
      </c>
      <c r="C4420">
        <f>IFERROR(((VLOOKUP(A4420,'Interest Rates-10yr'!$A$9:$C$15239,2,FALSE))-B4420),C4419)</f>
        <v>-2.2599999999999998</v>
      </c>
      <c r="D4420" s="98">
        <f>AVERAGE(C$10:C4420)</f>
        <v>0.28067104964860667</v>
      </c>
      <c r="E4420" s="2"/>
      <c r="G4420" s="23"/>
    </row>
    <row r="4421" spans="1:7" customFormat="1">
      <c r="A4421" s="4">
        <v>27059</v>
      </c>
      <c r="B4421">
        <v>9.58</v>
      </c>
      <c r="C4421">
        <f>IFERROR(((VLOOKUP(A4421,'Interest Rates-10yr'!$A$9:$C$15239,2,FALSE))-B4421),C4420)</f>
        <v>-2.5700000000000003</v>
      </c>
      <c r="D4421" s="98">
        <f>AVERAGE(C$10:C4421)</f>
        <v>0.28002493200362738</v>
      </c>
      <c r="E4421" s="2"/>
      <c r="G4421" s="23"/>
    </row>
    <row r="4422" spans="1:7" customFormat="1">
      <c r="A4422" s="4">
        <v>27060</v>
      </c>
      <c r="B4422">
        <v>9.31</v>
      </c>
      <c r="C4422">
        <f>IFERROR(((VLOOKUP(A4422,'Interest Rates-10yr'!$A$9:$C$15239,2,FALSE))-B4422),C4421)</f>
        <v>-2.3100000000000005</v>
      </c>
      <c r="D4422" s="98">
        <f>AVERAGE(C$10:C4422)</f>
        <v>0.27943802401994206</v>
      </c>
      <c r="E4422" s="2"/>
      <c r="G4422" s="23"/>
    </row>
    <row r="4423" spans="1:7" customFormat="1">
      <c r="A4423" s="4">
        <v>27061</v>
      </c>
      <c r="B4423">
        <v>9.31</v>
      </c>
      <c r="C4423">
        <f>IFERROR(((VLOOKUP(A4423,'Interest Rates-10yr'!$A$9:$C$15239,2,FALSE))-B4423),C4422)</f>
        <v>-2.3100000000000005</v>
      </c>
      <c r="D4423" s="98">
        <f>AVERAGE(C$10:C4423)</f>
        <v>0.2788513819664713</v>
      </c>
      <c r="E4423" s="2"/>
      <c r="G4423" s="23"/>
    </row>
    <row r="4424" spans="1:7" customFormat="1">
      <c r="A4424" s="4">
        <v>27062</v>
      </c>
      <c r="B4424">
        <v>9.31</v>
      </c>
      <c r="C4424">
        <f>IFERROR(((VLOOKUP(A4424,'Interest Rates-10yr'!$A$9:$C$15239,2,FALSE))-B4424),C4423)</f>
        <v>-2.3100000000000005</v>
      </c>
      <c r="D4424" s="98">
        <f>AVERAGE(C$10:C4424)</f>
        <v>0.27826500566251511</v>
      </c>
      <c r="E4424" s="2"/>
      <c r="G4424" s="23"/>
    </row>
    <row r="4425" spans="1:7" customFormat="1">
      <c r="A4425" s="4">
        <v>27063</v>
      </c>
      <c r="B4425">
        <v>9.31</v>
      </c>
      <c r="C4425">
        <f>IFERROR(((VLOOKUP(A4425,'Interest Rates-10yr'!$A$9:$C$15239,2,FALSE))-B4425),C4424)</f>
        <v>-2.3100000000000005</v>
      </c>
      <c r="D4425" s="98">
        <f>AVERAGE(C$10:C4425)</f>
        <v>0.27767889492753722</v>
      </c>
      <c r="E4425" s="2"/>
      <c r="G4425" s="23"/>
    </row>
    <row r="4426" spans="1:7" customFormat="1">
      <c r="A4426" s="4">
        <v>27064</v>
      </c>
      <c r="B4426">
        <v>9.14</v>
      </c>
      <c r="C4426">
        <f>IFERROR(((VLOOKUP(A4426,'Interest Rates-10yr'!$A$9:$C$15239,2,FALSE))-B4426),C4425)</f>
        <v>-2.16</v>
      </c>
      <c r="D4426" s="98">
        <f>AVERAGE(C$10:C4426)</f>
        <v>0.27712700928231926</v>
      </c>
      <c r="E4426" s="2"/>
      <c r="G4426" s="23"/>
    </row>
    <row r="4427" spans="1:7" customFormat="1">
      <c r="A4427" s="4">
        <v>27065</v>
      </c>
      <c r="B4427">
        <v>8.8000000000000007</v>
      </c>
      <c r="C4427">
        <f>IFERROR(((VLOOKUP(A4427,'Interest Rates-10yr'!$A$9:$C$15239,2,FALSE))-B4427),C4426)</f>
        <v>-1.8500000000000005</v>
      </c>
      <c r="D4427" s="98">
        <f>AVERAGE(C$10:C4427)</f>
        <v>0.27664554096876515</v>
      </c>
      <c r="E4427" s="2"/>
      <c r="G4427" s="23"/>
    </row>
    <row r="4428" spans="1:7" customFormat="1">
      <c r="A4428" s="4">
        <v>27066</v>
      </c>
      <c r="B4428">
        <v>8.76</v>
      </c>
      <c r="C4428">
        <f>IFERROR(((VLOOKUP(A4428,'Interest Rates-10yr'!$A$9:$C$15239,2,FALSE))-B4428),C4427)</f>
        <v>-1.83</v>
      </c>
      <c r="D4428" s="98">
        <f>AVERAGE(C$10:C4428)</f>
        <v>0.27616881647431646</v>
      </c>
      <c r="E4428" s="2"/>
      <c r="G4428" s="23"/>
    </row>
    <row r="4429" spans="1:7" customFormat="1">
      <c r="A4429" s="4">
        <v>27067</v>
      </c>
      <c r="B4429">
        <v>8.8000000000000007</v>
      </c>
      <c r="C4429">
        <f>IFERROR(((VLOOKUP(A4429,'Interest Rates-10yr'!$A$9:$C$15239,2,FALSE))-B4429),C4428)</f>
        <v>-1.870000000000001</v>
      </c>
      <c r="D4429" s="98">
        <f>AVERAGE(C$10:C4429)</f>
        <v>0.27568325791855308</v>
      </c>
      <c r="E4429" s="2"/>
      <c r="G4429" s="23"/>
    </row>
    <row r="4430" spans="1:7" customFormat="1">
      <c r="A4430" s="4">
        <v>27068</v>
      </c>
      <c r="B4430">
        <v>8.81</v>
      </c>
      <c r="C4430">
        <f>IFERROR(((VLOOKUP(A4430,'Interest Rates-10yr'!$A$9:$C$15239,2,FALSE))-B4430),C4429)</f>
        <v>-1.8800000000000008</v>
      </c>
      <c r="D4430" s="98">
        <f>AVERAGE(C$10:C4430)</f>
        <v>0.27519565709115684</v>
      </c>
      <c r="E4430" s="2"/>
      <c r="G4430" s="23"/>
    </row>
    <row r="4431" spans="1:7" customFormat="1">
      <c r="A4431" s="4">
        <v>27069</v>
      </c>
      <c r="B4431">
        <v>8.81</v>
      </c>
      <c r="C4431">
        <f>IFERROR(((VLOOKUP(A4431,'Interest Rates-10yr'!$A$9:$C$15239,2,FALSE))-B4431),C4430)</f>
        <v>-1.8800000000000008</v>
      </c>
      <c r="D4431" s="98">
        <f>AVERAGE(C$10:C4431)</f>
        <v>0.27470827679783</v>
      </c>
      <c r="E4431" s="2"/>
      <c r="G4431" s="23"/>
    </row>
    <row r="4432" spans="1:7" customFormat="1">
      <c r="A4432" s="4">
        <v>27070</v>
      </c>
      <c r="B4432">
        <v>8.81</v>
      </c>
      <c r="C4432">
        <f>IFERROR(((VLOOKUP(A4432,'Interest Rates-10yr'!$A$9:$C$15239,2,FALSE))-B4432),C4431)</f>
        <v>-1.8800000000000008</v>
      </c>
      <c r="D4432" s="98">
        <f>AVERAGE(C$10:C4432)</f>
        <v>0.27422111688899031</v>
      </c>
      <c r="E4432" s="2"/>
      <c r="G4432" s="23"/>
    </row>
    <row r="4433" spans="1:7" customFormat="1">
      <c r="A4433" s="4">
        <v>27071</v>
      </c>
      <c r="B4433">
        <v>8.8800000000000008</v>
      </c>
      <c r="C4433">
        <f>IFERROR(((VLOOKUP(A4433,'Interest Rates-10yr'!$A$9:$C$15239,2,FALSE))-B4433),C4432)</f>
        <v>-1.9500000000000011</v>
      </c>
      <c r="D4433" s="98">
        <f>AVERAGE(C$10:C4433)</f>
        <v>0.27371835443038067</v>
      </c>
      <c r="E4433" s="2"/>
      <c r="G4433" s="23"/>
    </row>
    <row r="4434" spans="1:7" customFormat="1">
      <c r="A4434" s="4">
        <v>27072</v>
      </c>
      <c r="B4434">
        <v>9.02</v>
      </c>
      <c r="C4434">
        <f>IFERROR(((VLOOKUP(A4434,'Interest Rates-10yr'!$A$9:$C$15239,2,FALSE))-B4434),C4433)</f>
        <v>-1.9500000000000011</v>
      </c>
      <c r="D4434" s="98">
        <f>AVERAGE(C$10:C4434)</f>
        <v>0.27321581920904048</v>
      </c>
      <c r="E4434" s="2"/>
      <c r="G4434" s="23"/>
    </row>
    <row r="4435" spans="1:7" customFormat="1">
      <c r="A4435" s="4">
        <v>27073</v>
      </c>
      <c r="B4435">
        <v>9.3699999999999992</v>
      </c>
      <c r="C4435">
        <f>IFERROR(((VLOOKUP(A4435,'Interest Rates-10yr'!$A$9:$C$15239,2,FALSE))-B4435),C4434)</f>
        <v>-2.4399999999999995</v>
      </c>
      <c r="D4435" s="98">
        <f>AVERAGE(C$10:C4435)</f>
        <v>0.27260280162675193</v>
      </c>
      <c r="E4435" s="2"/>
      <c r="G4435" s="23"/>
    </row>
    <row r="4436" spans="1:7" customFormat="1">
      <c r="A4436" s="4">
        <v>27074</v>
      </c>
      <c r="B4436">
        <v>8.8699999999999992</v>
      </c>
      <c r="C4436">
        <f>IFERROR(((VLOOKUP(A4436,'Interest Rates-10yr'!$A$9:$C$15239,2,FALSE))-B4436),C4435)</f>
        <v>-1.9399999999999995</v>
      </c>
      <c r="D4436" s="98">
        <f>AVERAGE(C$10:C4436)</f>
        <v>0.27210300429184642</v>
      </c>
      <c r="E4436" s="2"/>
      <c r="G4436" s="23"/>
    </row>
    <row r="4437" spans="1:7" customFormat="1">
      <c r="A4437" s="4">
        <v>27075</v>
      </c>
      <c r="B4437">
        <v>8.99</v>
      </c>
      <c r="C4437">
        <f>IFERROR(((VLOOKUP(A4437,'Interest Rates-10yr'!$A$9:$C$15239,2,FALSE))-B4437),C4436)</f>
        <v>-2.0600000000000005</v>
      </c>
      <c r="D4437" s="98">
        <f>AVERAGE(C$10:C4437)</f>
        <v>0.27157633242999191</v>
      </c>
      <c r="E4437" s="2"/>
      <c r="G4437" s="23"/>
    </row>
    <row r="4438" spans="1:7" customFormat="1">
      <c r="A4438" s="4">
        <v>27076</v>
      </c>
      <c r="B4438">
        <v>8.99</v>
      </c>
      <c r="C4438">
        <f>IFERROR(((VLOOKUP(A4438,'Interest Rates-10yr'!$A$9:$C$15239,2,FALSE))-B4438),C4437)</f>
        <v>-2.0600000000000005</v>
      </c>
      <c r="D4438" s="98">
        <f>AVERAGE(C$10:C4438)</f>
        <v>0.27104989839693028</v>
      </c>
      <c r="E4438" s="2"/>
      <c r="G4438" s="23"/>
    </row>
    <row r="4439" spans="1:7" customFormat="1">
      <c r="A4439" s="4">
        <v>27077</v>
      </c>
      <c r="B4439">
        <v>8.99</v>
      </c>
      <c r="C4439">
        <f>IFERROR(((VLOOKUP(A4439,'Interest Rates-10yr'!$A$9:$C$15239,2,FALSE))-B4439),C4438)</f>
        <v>-2.0600000000000005</v>
      </c>
      <c r="D4439" s="98">
        <f>AVERAGE(C$10:C4439)</f>
        <v>0.27052370203160364</v>
      </c>
      <c r="E4439" s="2"/>
      <c r="G4439" s="23"/>
    </row>
    <row r="4440" spans="1:7" customFormat="1">
      <c r="A4440" s="4">
        <v>27078</v>
      </c>
      <c r="B4440">
        <v>8.99</v>
      </c>
      <c r="C4440">
        <f>IFERROR(((VLOOKUP(A4440,'Interest Rates-10yr'!$A$9:$C$15239,2,FALSE))-B4440),C4439)</f>
        <v>-2.0600000000000005</v>
      </c>
      <c r="D4440" s="98">
        <f>AVERAGE(C$10:C4440)</f>
        <v>0.2699977431730996</v>
      </c>
      <c r="E4440" s="2"/>
      <c r="G4440" s="23"/>
    </row>
    <row r="4441" spans="1:7" customFormat="1">
      <c r="A4441" s="4">
        <v>27079</v>
      </c>
      <c r="B4441">
        <v>9.16</v>
      </c>
      <c r="C4441">
        <f>IFERROR(((VLOOKUP(A4441,'Interest Rates-10yr'!$A$9:$C$15239,2,FALSE))-B4441),C4440)</f>
        <v>-2.2300000000000004</v>
      </c>
      <c r="D4441" s="98">
        <f>AVERAGE(C$10:C4441)</f>
        <v>0.26943366425992876</v>
      </c>
      <c r="E4441" s="2"/>
      <c r="G4441" s="23"/>
    </row>
    <row r="4442" spans="1:7" customFormat="1">
      <c r="A4442" s="4">
        <v>27080</v>
      </c>
      <c r="B4442">
        <v>9.52</v>
      </c>
      <c r="C4442">
        <f>IFERROR(((VLOOKUP(A4442,'Interest Rates-10yr'!$A$9:$C$15239,2,FALSE))-B4442),C4441)</f>
        <v>-2.5599999999999996</v>
      </c>
      <c r="D4442" s="98">
        <f>AVERAGE(C$10:C4442)</f>
        <v>0.26879539815023784</v>
      </c>
      <c r="E4442" s="2"/>
      <c r="G4442" s="23"/>
    </row>
    <row r="4443" spans="1:7" customFormat="1">
      <c r="A4443" s="4">
        <v>27081</v>
      </c>
      <c r="B4443">
        <v>8.91</v>
      </c>
      <c r="C4443">
        <f>IFERROR(((VLOOKUP(A4443,'Interest Rates-10yr'!$A$9:$C$15239,2,FALSE))-B4443),C4442)</f>
        <v>-1.9299999999999997</v>
      </c>
      <c r="D4443" s="98">
        <f>AVERAGE(C$10:C4443)</f>
        <v>0.26829950383401086</v>
      </c>
      <c r="E4443" s="2"/>
      <c r="G4443" s="23"/>
    </row>
    <row r="4444" spans="1:7" customFormat="1">
      <c r="A4444" s="4">
        <v>27082</v>
      </c>
      <c r="B4444">
        <v>8.85</v>
      </c>
      <c r="C4444">
        <f>IFERROR(((VLOOKUP(A4444,'Interest Rates-10yr'!$A$9:$C$15239,2,FALSE))-B4444),C4443)</f>
        <v>-1.88</v>
      </c>
      <c r="D4444" s="98">
        <f>AVERAGE(C$10:C4444)</f>
        <v>0.26781510710259393</v>
      </c>
      <c r="E4444" s="2"/>
      <c r="G4444" s="23"/>
    </row>
    <row r="4445" spans="1:7" customFormat="1">
      <c r="A4445" s="4">
        <v>27083</v>
      </c>
      <c r="B4445">
        <v>8.85</v>
      </c>
      <c r="C4445">
        <f>IFERROR(((VLOOKUP(A4445,'Interest Rates-10yr'!$A$9:$C$15239,2,FALSE))-B4445),C4444)</f>
        <v>-1.88</v>
      </c>
      <c r="D4445" s="98">
        <f>AVERAGE(C$10:C4445)</f>
        <v>0.26733092876465375</v>
      </c>
      <c r="E4445" s="2"/>
      <c r="G4445" s="23"/>
    </row>
    <row r="4446" spans="1:7" customFormat="1">
      <c r="A4446" s="4">
        <v>27084</v>
      </c>
      <c r="B4446">
        <v>8.85</v>
      </c>
      <c r="C4446">
        <f>IFERROR(((VLOOKUP(A4446,'Interest Rates-10yr'!$A$9:$C$15239,2,FALSE))-B4446),C4445)</f>
        <v>-1.88</v>
      </c>
      <c r="D4446" s="98">
        <f>AVERAGE(C$10:C4446)</f>
        <v>0.26684696867252733</v>
      </c>
      <c r="E4446" s="2"/>
      <c r="G4446" s="23"/>
    </row>
    <row r="4447" spans="1:7" customFormat="1">
      <c r="A4447" s="4">
        <v>27085</v>
      </c>
      <c r="B4447">
        <v>8.76</v>
      </c>
      <c r="C4447">
        <f>IFERROR(((VLOOKUP(A4447,'Interest Rates-10yr'!$A$9:$C$15239,2,FALSE))-B4447),C4446)</f>
        <v>-1.7999999999999998</v>
      </c>
      <c r="D4447" s="98">
        <f>AVERAGE(C$10:C4447)</f>
        <v>0.26638125281658492</v>
      </c>
      <c r="E4447" s="2"/>
      <c r="G4447" s="23"/>
    </row>
    <row r="4448" spans="1:7" customFormat="1">
      <c r="A4448" s="4">
        <v>27086</v>
      </c>
      <c r="B4448">
        <v>8.76</v>
      </c>
      <c r="C4448">
        <f>IFERROR(((VLOOKUP(A4448,'Interest Rates-10yr'!$A$9:$C$15239,2,FALSE))-B4448),C4447)</f>
        <v>-1.7799999999999994</v>
      </c>
      <c r="D4448" s="98">
        <f>AVERAGE(C$10:C4448)</f>
        <v>0.26592025230907951</v>
      </c>
      <c r="E4448" s="2"/>
      <c r="G4448" s="23"/>
    </row>
    <row r="4449" spans="1:7" customFormat="1">
      <c r="A4449" s="4">
        <v>27087</v>
      </c>
      <c r="B4449">
        <v>8.7200000000000006</v>
      </c>
      <c r="C4449">
        <f>IFERROR(((VLOOKUP(A4449,'Interest Rates-10yr'!$A$9:$C$15239,2,FALSE))-B4449),C4448)</f>
        <v>-1.7200000000000006</v>
      </c>
      <c r="D4449" s="98">
        <f>AVERAGE(C$10:C4449)</f>
        <v>0.26547297297297384</v>
      </c>
      <c r="E4449" s="2"/>
      <c r="G4449" s="23"/>
    </row>
    <row r="4450" spans="1:7" customFormat="1">
      <c r="A4450" s="4">
        <v>27088</v>
      </c>
      <c r="B4450">
        <v>8.8699999999999992</v>
      </c>
      <c r="C4450">
        <f>IFERROR(((VLOOKUP(A4450,'Interest Rates-10yr'!$A$9:$C$15239,2,FALSE))-B4450),C4449)</f>
        <v>-1.8599999999999994</v>
      </c>
      <c r="D4450" s="98">
        <f>AVERAGE(C$10:C4450)</f>
        <v>0.26499437063724479</v>
      </c>
      <c r="E4450" s="2"/>
      <c r="G4450" s="23"/>
    </row>
    <row r="4451" spans="1:7" customFormat="1">
      <c r="A4451" s="4">
        <v>27089</v>
      </c>
      <c r="B4451">
        <v>8.9700000000000006</v>
      </c>
      <c r="C4451">
        <f>IFERROR(((VLOOKUP(A4451,'Interest Rates-10yr'!$A$9:$C$15239,2,FALSE))-B4451),C4450)</f>
        <v>-1.8900000000000006</v>
      </c>
      <c r="D4451" s="98">
        <f>AVERAGE(C$10:C4451)</f>
        <v>0.26450923007654298</v>
      </c>
      <c r="E4451" s="2"/>
      <c r="G4451" s="23"/>
    </row>
    <row r="4452" spans="1:7" customFormat="1">
      <c r="A4452" s="4">
        <v>27090</v>
      </c>
      <c r="B4452">
        <v>8.9700000000000006</v>
      </c>
      <c r="C4452">
        <f>IFERROR(((VLOOKUP(A4452,'Interest Rates-10yr'!$A$9:$C$15239,2,FALSE))-B4452),C4451)</f>
        <v>-1.8900000000000006</v>
      </c>
      <c r="D4452" s="98">
        <f>AVERAGE(C$10:C4452)</f>
        <v>0.26402430790006837</v>
      </c>
      <c r="E4452" s="2"/>
      <c r="G4452" s="23"/>
    </row>
    <row r="4453" spans="1:7" customFormat="1">
      <c r="A4453" s="4">
        <v>27091</v>
      </c>
      <c r="B4453">
        <v>8.9700000000000006</v>
      </c>
      <c r="C4453">
        <f>IFERROR(((VLOOKUP(A4453,'Interest Rates-10yr'!$A$9:$C$15239,2,FALSE))-B4453),C4452)</f>
        <v>-1.8900000000000006</v>
      </c>
      <c r="D4453" s="98">
        <f>AVERAGE(C$10:C4453)</f>
        <v>0.26353960396039688</v>
      </c>
      <c r="E4453" s="2"/>
      <c r="G4453" s="23"/>
    </row>
    <row r="4454" spans="1:7" customFormat="1">
      <c r="A4454" s="4">
        <v>27092</v>
      </c>
      <c r="B4454">
        <v>9.07</v>
      </c>
      <c r="C4454">
        <f>IFERROR(((VLOOKUP(A4454,'Interest Rates-10yr'!$A$9:$C$15239,2,FALSE))-B4454),C4453)</f>
        <v>-1.9800000000000004</v>
      </c>
      <c r="D4454" s="98">
        <f>AVERAGE(C$10:C4454)</f>
        <v>0.2630348706411707</v>
      </c>
      <c r="E4454" s="2"/>
      <c r="G4454" s="23"/>
    </row>
    <row r="4455" spans="1:7" customFormat="1">
      <c r="A4455" s="4">
        <v>27093</v>
      </c>
      <c r="B4455">
        <v>9.14</v>
      </c>
      <c r="C4455">
        <f>IFERROR(((VLOOKUP(A4455,'Interest Rates-10yr'!$A$9:$C$15239,2,FALSE))-B4455),C4454)</f>
        <v>-2.0400000000000009</v>
      </c>
      <c r="D4455" s="98">
        <f>AVERAGE(C$10:C4455)</f>
        <v>0.26251686909581728</v>
      </c>
      <c r="E4455" s="2"/>
      <c r="G4455" s="23"/>
    </row>
    <row r="4456" spans="1:7" customFormat="1">
      <c r="A4456" s="4">
        <v>27094</v>
      </c>
      <c r="B4456">
        <v>8.8699999999999992</v>
      </c>
      <c r="C4456">
        <f>IFERROR(((VLOOKUP(A4456,'Interest Rates-10yr'!$A$9:$C$15239,2,FALSE))-B4456),C4455)</f>
        <v>-1.7799999999999994</v>
      </c>
      <c r="D4456" s="98">
        <f>AVERAGE(C$10:C4456)</f>
        <v>0.26205756689903392</v>
      </c>
      <c r="E4456" s="2"/>
      <c r="G4456" s="23"/>
    </row>
    <row r="4457" spans="1:7" customFormat="1">
      <c r="A4457" s="4">
        <v>27095</v>
      </c>
      <c r="B4457">
        <v>8.94</v>
      </c>
      <c r="C4457">
        <f>IFERROR(((VLOOKUP(A4457,'Interest Rates-10yr'!$A$9:$C$15239,2,FALSE))-B4457),C4456)</f>
        <v>-1.88</v>
      </c>
      <c r="D4457" s="98">
        <f>AVERAGE(C$10:C4457)</f>
        <v>0.2615759892086339</v>
      </c>
      <c r="E4457" s="2"/>
      <c r="G4457" s="23"/>
    </row>
    <row r="4458" spans="1:7" customFormat="1">
      <c r="A4458" s="4">
        <v>27096</v>
      </c>
      <c r="B4458">
        <v>8.92</v>
      </c>
      <c r="C4458">
        <f>IFERROR(((VLOOKUP(A4458,'Interest Rates-10yr'!$A$9:$C$15239,2,FALSE))-B4458),C4457)</f>
        <v>-1.8600000000000003</v>
      </c>
      <c r="D4458" s="98">
        <f>AVERAGE(C$10:C4458)</f>
        <v>0.26109912339851737</v>
      </c>
      <c r="E4458" s="2"/>
      <c r="G4458" s="23"/>
    </row>
    <row r="4459" spans="1:7" customFormat="1">
      <c r="A4459" s="4">
        <v>27097</v>
      </c>
      <c r="B4459">
        <v>8.92</v>
      </c>
      <c r="C4459">
        <f>IFERROR(((VLOOKUP(A4459,'Interest Rates-10yr'!$A$9:$C$15239,2,FALSE))-B4459),C4458)</f>
        <v>-1.8600000000000003</v>
      </c>
      <c r="D4459" s="98">
        <f>AVERAGE(C$10:C4459)</f>
        <v>0.26062247191011323</v>
      </c>
      <c r="E4459" s="2"/>
      <c r="G4459" s="23"/>
    </row>
    <row r="4460" spans="1:7" customFormat="1">
      <c r="A4460" s="4">
        <v>27098</v>
      </c>
      <c r="B4460">
        <v>8.92</v>
      </c>
      <c r="C4460">
        <f>IFERROR(((VLOOKUP(A4460,'Interest Rates-10yr'!$A$9:$C$15239,2,FALSE))-B4460),C4459)</f>
        <v>-1.8600000000000003</v>
      </c>
      <c r="D4460" s="98">
        <f>AVERAGE(C$10:C4460)</f>
        <v>0.2601460345989674</v>
      </c>
      <c r="E4460" s="2"/>
      <c r="G4460" s="23"/>
    </row>
    <row r="4461" spans="1:7" customFormat="1">
      <c r="A4461" s="4">
        <v>27099</v>
      </c>
      <c r="B4461">
        <v>8.9499999999999993</v>
      </c>
      <c r="C4461">
        <f>IFERROR(((VLOOKUP(A4461,'Interest Rates-10yr'!$A$9:$C$15239,2,FALSE))-B4461),C4460)</f>
        <v>-1.8699999999999992</v>
      </c>
      <c r="D4461" s="98">
        <f>AVERAGE(C$10:C4461)</f>
        <v>0.25966756513926414</v>
      </c>
      <c r="E4461" s="2"/>
      <c r="G4461" s="23"/>
    </row>
    <row r="4462" spans="1:7" customFormat="1">
      <c r="A4462" s="4">
        <v>27100</v>
      </c>
      <c r="B4462">
        <v>9.16</v>
      </c>
      <c r="C4462">
        <f>IFERROR(((VLOOKUP(A4462,'Interest Rates-10yr'!$A$9:$C$15239,2,FALSE))-B4462),C4461)</f>
        <v>-2.0700000000000003</v>
      </c>
      <c r="D4462" s="98">
        <f>AVERAGE(C$10:C4462)</f>
        <v>0.25914439703570719</v>
      </c>
      <c r="E4462" s="2"/>
      <c r="G4462" s="23"/>
    </row>
    <row r="4463" spans="1:7" customFormat="1">
      <c r="A4463" s="4">
        <v>27101</v>
      </c>
      <c r="B4463">
        <v>9.39</v>
      </c>
      <c r="C4463">
        <f>IFERROR(((VLOOKUP(A4463,'Interest Rates-10yr'!$A$9:$C$15239,2,FALSE))-B4463),C4462)</f>
        <v>-2.2600000000000007</v>
      </c>
      <c r="D4463" s="98">
        <f>AVERAGE(C$10:C4463)</f>
        <v>0.25857880556802965</v>
      </c>
      <c r="E4463" s="2"/>
      <c r="G4463" s="23"/>
    </row>
    <row r="4464" spans="1:7" customFormat="1">
      <c r="A4464" s="4">
        <v>27102</v>
      </c>
      <c r="B4464">
        <v>9.14</v>
      </c>
      <c r="C4464">
        <f>IFERROR(((VLOOKUP(A4464,'Interest Rates-10yr'!$A$9:$C$15239,2,FALSE))-B4464),C4463)</f>
        <v>-2.0100000000000007</v>
      </c>
      <c r="D4464" s="98">
        <f>AVERAGE(C$10:C4464)</f>
        <v>0.25806958473625236</v>
      </c>
      <c r="E4464" s="2"/>
      <c r="G4464" s="23"/>
    </row>
    <row r="4465" spans="1:7" customFormat="1">
      <c r="A4465" s="4">
        <v>27103</v>
      </c>
      <c r="B4465">
        <v>9.35</v>
      </c>
      <c r="C4465">
        <f>IFERROR(((VLOOKUP(A4465,'Interest Rates-10yr'!$A$9:$C$15239,2,FALSE))-B4465),C4464)</f>
        <v>-2.17</v>
      </c>
      <c r="D4465" s="98">
        <f>AVERAGE(C$10:C4465)</f>
        <v>0.25752468581687704</v>
      </c>
      <c r="E4465" s="2"/>
      <c r="G4465" s="23"/>
    </row>
    <row r="4466" spans="1:7" customFormat="1">
      <c r="A4466" s="4">
        <v>27104</v>
      </c>
      <c r="B4466">
        <v>9.35</v>
      </c>
      <c r="C4466">
        <f>IFERROR(((VLOOKUP(A4466,'Interest Rates-10yr'!$A$9:$C$15239,2,FALSE))-B4466),C4465)</f>
        <v>-2.17</v>
      </c>
      <c r="D4466" s="98">
        <f>AVERAGE(C$10:C4466)</f>
        <v>0.25698003141126408</v>
      </c>
      <c r="E4466" s="2"/>
      <c r="G4466" s="23"/>
    </row>
    <row r="4467" spans="1:7" customFormat="1">
      <c r="A4467" s="4">
        <v>27105</v>
      </c>
      <c r="B4467">
        <v>9.35</v>
      </c>
      <c r="C4467">
        <f>IFERROR(((VLOOKUP(A4467,'Interest Rates-10yr'!$A$9:$C$15239,2,FALSE))-B4467),C4466)</f>
        <v>-2.17</v>
      </c>
      <c r="D4467" s="98">
        <f>AVERAGE(C$10:C4467)</f>
        <v>0.25643562135486853</v>
      </c>
      <c r="E4467" s="2"/>
      <c r="G4467" s="23"/>
    </row>
    <row r="4468" spans="1:7" customFormat="1">
      <c r="A4468" s="4">
        <v>27106</v>
      </c>
      <c r="B4468">
        <v>9.52</v>
      </c>
      <c r="C4468">
        <f>IFERROR(((VLOOKUP(A4468,'Interest Rates-10yr'!$A$9:$C$15239,2,FALSE))-B4468),C4467)</f>
        <v>-2.2899999999999991</v>
      </c>
      <c r="D4468" s="98">
        <f>AVERAGE(C$10:C4468)</f>
        <v>0.25586454361964656</v>
      </c>
      <c r="E4468" s="2"/>
      <c r="G4468" s="23"/>
    </row>
    <row r="4469" spans="1:7" customFormat="1">
      <c r="A4469" s="4">
        <v>27107</v>
      </c>
      <c r="B4469">
        <v>9.31</v>
      </c>
      <c r="C4469">
        <f>IFERROR(((VLOOKUP(A4469,'Interest Rates-10yr'!$A$9:$C$15239,2,FALSE))-B4469),C4468)</f>
        <v>-2.0700000000000003</v>
      </c>
      <c r="D4469" s="98">
        <f>AVERAGE(C$10:C4469)</f>
        <v>0.25534304932735519</v>
      </c>
      <c r="E4469" s="2"/>
      <c r="G4469" s="23"/>
    </row>
    <row r="4470" spans="1:7" customFormat="1">
      <c r="A4470" s="4">
        <v>27108</v>
      </c>
      <c r="B4470">
        <v>9.2799999999999994</v>
      </c>
      <c r="C4470">
        <f>IFERROR(((VLOOKUP(A4470,'Interest Rates-10yr'!$A$9:$C$15239,2,FALSE))-B4470),C4469)</f>
        <v>-2.0099999999999998</v>
      </c>
      <c r="D4470" s="98">
        <f>AVERAGE(C$10:C4470)</f>
        <v>0.2548352387357104</v>
      </c>
      <c r="E4470" s="2"/>
      <c r="G4470" s="23"/>
    </row>
    <row r="4471" spans="1:7" customFormat="1">
      <c r="A4471" s="4">
        <v>27109</v>
      </c>
      <c r="B4471">
        <v>9.49</v>
      </c>
      <c r="C4471">
        <f>IFERROR(((VLOOKUP(A4471,'Interest Rates-10yr'!$A$9:$C$15239,2,FALSE))-B4471),C4470)</f>
        <v>-2.1900000000000004</v>
      </c>
      <c r="D4471" s="98">
        <f>AVERAGE(C$10:C4471)</f>
        <v>0.25428731510533481</v>
      </c>
      <c r="E4471" s="2"/>
      <c r="G4471" s="23"/>
    </row>
    <row r="4472" spans="1:7" customFormat="1">
      <c r="A4472" s="4">
        <v>27110</v>
      </c>
      <c r="B4472">
        <v>9.65</v>
      </c>
      <c r="C4472">
        <f>IFERROR(((VLOOKUP(A4472,'Interest Rates-10yr'!$A$9:$C$15239,2,FALSE))-B4472),C4471)</f>
        <v>-2.3000000000000007</v>
      </c>
      <c r="D4472" s="98">
        <f>AVERAGE(C$10:C4472)</f>
        <v>0.25371498991709701</v>
      </c>
      <c r="E4472" s="2"/>
      <c r="G4472" s="23"/>
    </row>
    <row r="4473" spans="1:7" customFormat="1">
      <c r="A4473" s="4">
        <v>27111</v>
      </c>
      <c r="B4473">
        <v>9.65</v>
      </c>
      <c r="C4473">
        <f>IFERROR(((VLOOKUP(A4473,'Interest Rates-10yr'!$A$9:$C$15239,2,FALSE))-B4473),C4472)</f>
        <v>-2.3000000000000007</v>
      </c>
      <c r="D4473" s="98">
        <f>AVERAGE(C$10:C4473)</f>
        <v>0.2531429211469543</v>
      </c>
      <c r="E4473" s="2"/>
      <c r="G4473" s="23"/>
    </row>
    <row r="4474" spans="1:7" customFormat="1">
      <c r="A4474" s="4">
        <v>27112</v>
      </c>
      <c r="B4474">
        <v>9.65</v>
      </c>
      <c r="C4474">
        <f>IFERROR(((VLOOKUP(A4474,'Interest Rates-10yr'!$A$9:$C$15239,2,FALSE))-B4474),C4473)</f>
        <v>-2.3000000000000007</v>
      </c>
      <c r="D4474" s="98">
        <f>AVERAGE(C$10:C4474)</f>
        <v>0.25257110862262128</v>
      </c>
      <c r="E4474" s="2"/>
      <c r="G4474" s="23"/>
    </row>
    <row r="4475" spans="1:7" customFormat="1">
      <c r="A4475" s="4">
        <v>27113</v>
      </c>
      <c r="B4475">
        <v>9.8699999999999992</v>
      </c>
      <c r="C4475">
        <f>IFERROR(((VLOOKUP(A4475,'Interest Rates-10yr'!$A$9:$C$15239,2,FALSE))-B4475),C4474)</f>
        <v>-2.4799999999999995</v>
      </c>
      <c r="D4475" s="98">
        <f>AVERAGE(C$10:C4475)</f>
        <v>0.25195924764890376</v>
      </c>
      <c r="E4475" s="2"/>
      <c r="G4475" s="23"/>
    </row>
    <row r="4476" spans="1:7" customFormat="1">
      <c r="A4476" s="4">
        <v>27114</v>
      </c>
      <c r="B4476">
        <v>9.51</v>
      </c>
      <c r="C4476">
        <f>IFERROR(((VLOOKUP(A4476,'Interest Rates-10yr'!$A$9:$C$15239,2,FALSE))-B4476),C4475)</f>
        <v>-2.13</v>
      </c>
      <c r="D4476" s="98">
        <f>AVERAGE(C$10:C4476)</f>
        <v>0.25142601298410655</v>
      </c>
      <c r="E4476" s="2"/>
      <c r="G4476" s="23"/>
    </row>
    <row r="4477" spans="1:7" customFormat="1">
      <c r="A4477" s="4">
        <v>27115</v>
      </c>
      <c r="B4477">
        <v>9.48</v>
      </c>
      <c r="C4477">
        <f>IFERROR(((VLOOKUP(A4477,'Interest Rates-10yr'!$A$9:$C$15239,2,FALSE))-B4477),C4476)</f>
        <v>-2.1300000000000008</v>
      </c>
      <c r="D4477" s="98">
        <f>AVERAGE(C$10:C4477)</f>
        <v>0.25089301700984867</v>
      </c>
      <c r="E4477" s="2"/>
      <c r="G4477" s="23"/>
    </row>
    <row r="4478" spans="1:7" customFormat="1">
      <c r="A4478" s="4">
        <v>27116</v>
      </c>
      <c r="B4478">
        <v>10.09</v>
      </c>
      <c r="C4478">
        <f>IFERROR(((VLOOKUP(A4478,'Interest Rates-10yr'!$A$9:$C$15239,2,FALSE))-B4478),C4477)</f>
        <v>-2.71</v>
      </c>
      <c r="D4478" s="98">
        <f>AVERAGE(C$10:C4478)</f>
        <v>0.25023047661669362</v>
      </c>
      <c r="E4478" s="2"/>
      <c r="G4478" s="23"/>
    </row>
    <row r="4479" spans="1:7" customFormat="1">
      <c r="A4479" s="4">
        <v>27117</v>
      </c>
      <c r="B4479">
        <v>9.9499999999999993</v>
      </c>
      <c r="C4479">
        <f>IFERROR(((VLOOKUP(A4479,'Interest Rates-10yr'!$A$9:$C$15239,2,FALSE))-B4479),C4478)</f>
        <v>-2.5399999999999991</v>
      </c>
      <c r="D4479" s="98">
        <f>AVERAGE(C$10:C4479)</f>
        <v>0.24960626398210378</v>
      </c>
      <c r="E4479" s="2"/>
      <c r="G4479" s="23"/>
    </row>
    <row r="4480" spans="1:7" customFormat="1">
      <c r="A4480" s="4">
        <v>27118</v>
      </c>
      <c r="B4480">
        <v>9.9499999999999993</v>
      </c>
      <c r="C4480">
        <f>IFERROR(((VLOOKUP(A4480,'Interest Rates-10yr'!$A$9:$C$15239,2,FALSE))-B4480),C4479)</f>
        <v>-2.5399999999999991</v>
      </c>
      <c r="D4480" s="98">
        <f>AVERAGE(C$10:C4480)</f>
        <v>0.24898233057481636</v>
      </c>
      <c r="E4480" s="2"/>
      <c r="G4480" s="23"/>
    </row>
    <row r="4481" spans="1:7" customFormat="1">
      <c r="A4481" s="4">
        <v>27119</v>
      </c>
      <c r="B4481">
        <v>9.9499999999999993</v>
      </c>
      <c r="C4481">
        <f>IFERROR(((VLOOKUP(A4481,'Interest Rates-10yr'!$A$9:$C$15239,2,FALSE))-B4481),C4480)</f>
        <v>-2.5399999999999991</v>
      </c>
      <c r="D4481" s="98">
        <f>AVERAGE(C$10:C4481)</f>
        <v>0.24835867620751431</v>
      </c>
      <c r="E4481" s="2"/>
      <c r="G4481" s="23"/>
    </row>
    <row r="4482" spans="1:7" customFormat="1">
      <c r="A4482" s="4">
        <v>27120</v>
      </c>
      <c r="B4482">
        <v>10.01</v>
      </c>
      <c r="C4482">
        <f>IFERROR(((VLOOKUP(A4482,'Interest Rates-10yr'!$A$9:$C$15239,2,FALSE))-B4482),C4481)</f>
        <v>-2.59</v>
      </c>
      <c r="D4482" s="98">
        <f>AVERAGE(C$10:C4482)</f>
        <v>0.2477241225128558</v>
      </c>
      <c r="E4482" s="2"/>
      <c r="G4482" s="23"/>
    </row>
    <row r="4483" spans="1:7" customFormat="1">
      <c r="A4483" s="4">
        <v>27121</v>
      </c>
      <c r="B4483">
        <v>9.84</v>
      </c>
      <c r="C4483">
        <f>IFERROR(((VLOOKUP(A4483,'Interest Rates-10yr'!$A$9:$C$15239,2,FALSE))-B4483),C4482)</f>
        <v>-2.41</v>
      </c>
      <c r="D4483" s="98">
        <f>AVERAGE(C$10:C4483)</f>
        <v>0.24713008493518193</v>
      </c>
      <c r="E4483" s="2"/>
      <c r="G4483" s="23"/>
    </row>
    <row r="4484" spans="1:7" customFormat="1">
      <c r="A4484" s="4">
        <v>27122</v>
      </c>
      <c r="B4484">
        <v>9.75</v>
      </c>
      <c r="C4484">
        <f>IFERROR(((VLOOKUP(A4484,'Interest Rates-10yr'!$A$9:$C$15239,2,FALSE))-B4484),C4483)</f>
        <v>-2.3200000000000003</v>
      </c>
      <c r="D4484" s="98">
        <f>AVERAGE(C$10:C4484)</f>
        <v>0.24655642458100649</v>
      </c>
      <c r="E4484" s="2"/>
      <c r="G4484" s="23"/>
    </row>
    <row r="4485" spans="1:7" customFormat="1">
      <c r="A4485" s="4">
        <v>27123</v>
      </c>
      <c r="B4485">
        <v>9.89</v>
      </c>
      <c r="C4485">
        <f>IFERROR(((VLOOKUP(A4485,'Interest Rates-10yr'!$A$9:$C$15239,2,FALSE))-B4485),C4484)</f>
        <v>-2.3800000000000008</v>
      </c>
      <c r="D4485" s="98">
        <f>AVERAGE(C$10:C4485)</f>
        <v>0.24596961572832973</v>
      </c>
      <c r="E4485" s="2"/>
      <c r="G4485" s="23"/>
    </row>
    <row r="4486" spans="1:7" customFormat="1">
      <c r="A4486" s="4">
        <v>27124</v>
      </c>
      <c r="B4486">
        <v>9.9499999999999993</v>
      </c>
      <c r="C4486">
        <f>IFERROR(((VLOOKUP(A4486,'Interest Rates-10yr'!$A$9:$C$15239,2,FALSE))-B4486),C4485)</f>
        <v>-2.4099999999999993</v>
      </c>
      <c r="D4486" s="98">
        <f>AVERAGE(C$10:C4486)</f>
        <v>0.24537636810364169</v>
      </c>
      <c r="E4486" s="2"/>
      <c r="G4486" s="23"/>
    </row>
    <row r="4487" spans="1:7" customFormat="1">
      <c r="A4487" s="4">
        <v>27125</v>
      </c>
      <c r="B4487">
        <v>9.9499999999999993</v>
      </c>
      <c r="C4487">
        <f>IFERROR(((VLOOKUP(A4487,'Interest Rates-10yr'!$A$9:$C$15239,2,FALSE))-B4487),C4486)</f>
        <v>-2.4099999999999993</v>
      </c>
      <c r="D4487" s="98">
        <f>AVERAGE(C$10:C4487)</f>
        <v>0.24478338543992936</v>
      </c>
      <c r="E4487" s="2"/>
      <c r="G4487" s="23"/>
    </row>
    <row r="4488" spans="1:7" customFormat="1">
      <c r="A4488" s="4">
        <v>27126</v>
      </c>
      <c r="B4488">
        <v>9.9499999999999993</v>
      </c>
      <c r="C4488">
        <f>IFERROR(((VLOOKUP(A4488,'Interest Rates-10yr'!$A$9:$C$15239,2,FALSE))-B4488),C4487)</f>
        <v>-2.4099999999999993</v>
      </c>
      <c r="D4488" s="98">
        <f>AVERAGE(C$10:C4488)</f>
        <v>0.24419066755972396</v>
      </c>
      <c r="E4488" s="2"/>
      <c r="G4488" s="23"/>
    </row>
    <row r="4489" spans="1:7" customFormat="1">
      <c r="A4489" s="4">
        <v>27127</v>
      </c>
      <c r="B4489">
        <v>10.19</v>
      </c>
      <c r="C4489">
        <f>IFERROR(((VLOOKUP(A4489,'Interest Rates-10yr'!$A$9:$C$15239,2,FALSE))-B4489),C4488)</f>
        <v>-2.6899999999999995</v>
      </c>
      <c r="D4489" s="98">
        <f>AVERAGE(C$10:C4489)</f>
        <v>0.24353571428571508</v>
      </c>
      <c r="E4489" s="2"/>
      <c r="G4489" s="23"/>
    </row>
    <row r="4490" spans="1:7" customFormat="1">
      <c r="A4490" s="4">
        <v>27128</v>
      </c>
      <c r="B4490">
        <v>10.14</v>
      </c>
      <c r="C4490">
        <f>IFERROR(((VLOOKUP(A4490,'Interest Rates-10yr'!$A$9:$C$15239,2,FALSE))-B4490),C4489)</f>
        <v>-2.6500000000000004</v>
      </c>
      <c r="D4490" s="98">
        <f>AVERAGE(C$10:C4490)</f>
        <v>0.24288997991519828</v>
      </c>
      <c r="E4490" s="2"/>
      <c r="G4490" s="23"/>
    </row>
    <row r="4491" spans="1:7" customFormat="1">
      <c r="A4491" s="4">
        <v>27129</v>
      </c>
      <c r="B4491">
        <v>10.09</v>
      </c>
      <c r="C4491">
        <f>IFERROR(((VLOOKUP(A4491,'Interest Rates-10yr'!$A$9:$C$15239,2,FALSE))-B4491),C4490)</f>
        <v>-2.63</v>
      </c>
      <c r="D4491" s="98">
        <f>AVERAGE(C$10:C4491)</f>
        <v>0.24224899598393651</v>
      </c>
      <c r="E4491" s="2"/>
      <c r="G4491" s="23"/>
    </row>
    <row r="4492" spans="1:7" customFormat="1">
      <c r="A4492" s="4">
        <v>27130</v>
      </c>
      <c r="B4492">
        <v>10.25</v>
      </c>
      <c r="C4492">
        <f>IFERROR(((VLOOKUP(A4492,'Interest Rates-10yr'!$A$9:$C$15239,2,FALSE))-B4492),C4491)</f>
        <v>-2.8</v>
      </c>
      <c r="D4492" s="98">
        <f>AVERAGE(C$10:C4492)</f>
        <v>0.24157037697970185</v>
      </c>
      <c r="E4492" s="2"/>
      <c r="G4492" s="23"/>
    </row>
    <row r="4493" spans="1:7" customFormat="1">
      <c r="A4493" s="4">
        <v>27131</v>
      </c>
      <c r="B4493">
        <v>10.27</v>
      </c>
      <c r="C4493">
        <f>IFERROR(((VLOOKUP(A4493,'Interest Rates-10yr'!$A$9:$C$15239,2,FALSE))-B4493),C4492)</f>
        <v>-2.8</v>
      </c>
      <c r="D4493" s="98">
        <f>AVERAGE(C$10:C4493)</f>
        <v>0.24089206066012567</v>
      </c>
      <c r="E4493" s="2"/>
      <c r="G4493" s="23"/>
    </row>
    <row r="4494" spans="1:7" customFormat="1">
      <c r="A4494" s="4">
        <v>27132</v>
      </c>
      <c r="B4494">
        <v>10.27</v>
      </c>
      <c r="C4494">
        <f>IFERROR(((VLOOKUP(A4494,'Interest Rates-10yr'!$A$9:$C$15239,2,FALSE))-B4494),C4493)</f>
        <v>-2.8</v>
      </c>
      <c r="D4494" s="98">
        <f>AVERAGE(C$10:C4494)</f>
        <v>0.24021404682274328</v>
      </c>
      <c r="E4494" s="2"/>
      <c r="G4494" s="23"/>
    </row>
    <row r="4495" spans="1:7" customFormat="1">
      <c r="A4495" s="4">
        <v>27133</v>
      </c>
      <c r="B4495">
        <v>10.27</v>
      </c>
      <c r="C4495">
        <f>IFERROR(((VLOOKUP(A4495,'Interest Rates-10yr'!$A$9:$C$15239,2,FALSE))-B4495),C4494)</f>
        <v>-2.8</v>
      </c>
      <c r="D4495" s="98">
        <f>AVERAGE(C$10:C4495)</f>
        <v>0.23953633526527052</v>
      </c>
      <c r="E4495" s="2"/>
      <c r="G4495" s="23"/>
    </row>
    <row r="4496" spans="1:7" customFormat="1">
      <c r="A4496" s="4">
        <v>27134</v>
      </c>
      <c r="B4496">
        <v>10.36</v>
      </c>
      <c r="C4496">
        <f>IFERROR(((VLOOKUP(A4496,'Interest Rates-10yr'!$A$9:$C$15239,2,FALSE))-B4496),C4495)</f>
        <v>-2.9399999999999995</v>
      </c>
      <c r="D4496" s="98">
        <f>AVERAGE(C$10:C4496)</f>
        <v>0.23882772453755372</v>
      </c>
      <c r="E4496" s="2"/>
      <c r="G4496" s="23"/>
    </row>
    <row r="4497" spans="1:7" customFormat="1">
      <c r="A4497" s="4">
        <v>27135</v>
      </c>
      <c r="B4497">
        <v>10.55</v>
      </c>
      <c r="C4497">
        <f>IFERROR(((VLOOKUP(A4497,'Interest Rates-10yr'!$A$9:$C$15239,2,FALSE))-B4497),C4496)</f>
        <v>-3.120000000000001</v>
      </c>
      <c r="D4497" s="98">
        <f>AVERAGE(C$10:C4497)</f>
        <v>0.23807932263814699</v>
      </c>
      <c r="E4497" s="2"/>
      <c r="G4497" s="23"/>
    </row>
    <row r="4498" spans="1:7" customFormat="1">
      <c r="A4498" s="4">
        <v>27136</v>
      </c>
      <c r="B4498">
        <v>10.55</v>
      </c>
      <c r="C4498">
        <f>IFERROR(((VLOOKUP(A4498,'Interest Rates-10yr'!$A$9:$C$15239,2,FALSE))-B4498),C4497)</f>
        <v>-3.1000000000000005</v>
      </c>
      <c r="D4498" s="98">
        <f>AVERAGE(C$10:C4498)</f>
        <v>0.23733570951214161</v>
      </c>
      <c r="E4498" s="2"/>
      <c r="G4498" s="23"/>
    </row>
    <row r="4499" spans="1:7" customFormat="1">
      <c r="A4499" s="4">
        <v>27137</v>
      </c>
      <c r="B4499">
        <v>10.68</v>
      </c>
      <c r="C4499">
        <f>IFERROR(((VLOOKUP(A4499,'Interest Rates-10yr'!$A$9:$C$15239,2,FALSE))-B4499),C4498)</f>
        <v>-3.1799999999999997</v>
      </c>
      <c r="D4499" s="98">
        <f>AVERAGE(C$10:C4499)</f>
        <v>0.23657461024498969</v>
      </c>
      <c r="E4499" s="2"/>
      <c r="G4499" s="23"/>
    </row>
    <row r="4500" spans="1:7" customFormat="1">
      <c r="A4500" s="4">
        <v>27138</v>
      </c>
      <c r="B4500">
        <v>10.81</v>
      </c>
      <c r="C4500">
        <f>IFERROR(((VLOOKUP(A4500,'Interest Rates-10yr'!$A$9:$C$15239,2,FALSE))-B4500),C4499)</f>
        <v>-3.3000000000000007</v>
      </c>
      <c r="D4500" s="98">
        <f>AVERAGE(C$10:C4500)</f>
        <v>0.23578712981518676</v>
      </c>
      <c r="E4500" s="2"/>
      <c r="G4500" s="23"/>
    </row>
    <row r="4501" spans="1:7" customFormat="1">
      <c r="A4501" s="4">
        <v>27139</v>
      </c>
      <c r="B4501">
        <v>10.81</v>
      </c>
      <c r="C4501">
        <f>IFERROR(((VLOOKUP(A4501,'Interest Rates-10yr'!$A$9:$C$15239,2,FALSE))-B4501),C4500)</f>
        <v>-3.3000000000000007</v>
      </c>
      <c r="D4501" s="98">
        <f>AVERAGE(C$10:C4501)</f>
        <v>0.23500000000000085</v>
      </c>
      <c r="E4501" s="2"/>
      <c r="G4501" s="23"/>
    </row>
    <row r="4502" spans="1:7" customFormat="1">
      <c r="A4502" s="4">
        <v>27140</v>
      </c>
      <c r="B4502">
        <v>10.81</v>
      </c>
      <c r="C4502">
        <f>IFERROR(((VLOOKUP(A4502,'Interest Rates-10yr'!$A$9:$C$15239,2,FALSE))-B4502),C4501)</f>
        <v>-3.3000000000000007</v>
      </c>
      <c r="D4502" s="98">
        <f>AVERAGE(C$10:C4502)</f>
        <v>0.23421322056532468</v>
      </c>
      <c r="E4502" s="2"/>
      <c r="G4502" s="23"/>
    </row>
    <row r="4503" spans="1:7" customFormat="1">
      <c r="A4503" s="4">
        <v>27141</v>
      </c>
      <c r="B4503">
        <v>11</v>
      </c>
      <c r="C4503">
        <f>IFERROR(((VLOOKUP(A4503,'Interest Rates-10yr'!$A$9:$C$15239,2,FALSE))-B4503),C4502)</f>
        <v>-3.4800000000000004</v>
      </c>
      <c r="D4503" s="98">
        <f>AVERAGE(C$10:C4503)</f>
        <v>0.23338673787272002</v>
      </c>
      <c r="E4503" s="2"/>
      <c r="G4503" s="23"/>
    </row>
    <row r="4504" spans="1:7" customFormat="1">
      <c r="A4504" s="4">
        <v>27142</v>
      </c>
      <c r="B4504">
        <v>11.08</v>
      </c>
      <c r="C4504">
        <f>IFERROR(((VLOOKUP(A4504,'Interest Rates-10yr'!$A$9:$C$15239,2,FALSE))-B4504),C4503)</f>
        <v>-3.54</v>
      </c>
      <c r="D4504" s="98">
        <f>AVERAGE(C$10:C4504)</f>
        <v>0.23254727474972275</v>
      </c>
      <c r="E4504" s="2"/>
      <c r="G4504" s="23"/>
    </row>
    <row r="4505" spans="1:7" customFormat="1">
      <c r="A4505" s="4">
        <v>27143</v>
      </c>
      <c r="B4505">
        <v>10.3</v>
      </c>
      <c r="C4505">
        <f>IFERROR(((VLOOKUP(A4505,'Interest Rates-10yr'!$A$9:$C$15239,2,FALSE))-B4505),C4504)</f>
        <v>-2.7200000000000006</v>
      </c>
      <c r="D4505" s="98">
        <f>AVERAGE(C$10:C4505)</f>
        <v>0.23189056939501865</v>
      </c>
      <c r="E4505" s="2"/>
      <c r="G4505" s="23"/>
    </row>
    <row r="4506" spans="1:7" customFormat="1">
      <c r="A4506" s="4">
        <v>27144</v>
      </c>
      <c r="B4506">
        <v>11.25</v>
      </c>
      <c r="C4506">
        <f>IFERROR(((VLOOKUP(A4506,'Interest Rates-10yr'!$A$9:$C$15239,2,FALSE))-B4506),C4505)</f>
        <v>-3.62</v>
      </c>
      <c r="D4506" s="98">
        <f>AVERAGE(C$10:C4506)</f>
        <v>0.23103402268178871</v>
      </c>
      <c r="E4506" s="2"/>
      <c r="G4506" s="23"/>
    </row>
    <row r="4507" spans="1:7" customFormat="1">
      <c r="A4507" s="4">
        <v>27145</v>
      </c>
      <c r="B4507">
        <v>11.36</v>
      </c>
      <c r="C4507">
        <f>IFERROR(((VLOOKUP(A4507,'Interest Rates-10yr'!$A$9:$C$15239,2,FALSE))-B4507),C4506)</f>
        <v>-3.7199999999999998</v>
      </c>
      <c r="D4507" s="98">
        <f>AVERAGE(C$10:C4507)</f>
        <v>0.23015562472209958</v>
      </c>
      <c r="E4507" s="2"/>
      <c r="G4507" s="23"/>
    </row>
    <row r="4508" spans="1:7" customFormat="1">
      <c r="A4508" s="4">
        <v>27146</v>
      </c>
      <c r="B4508">
        <v>11.36</v>
      </c>
      <c r="C4508">
        <f>IFERROR(((VLOOKUP(A4508,'Interest Rates-10yr'!$A$9:$C$15239,2,FALSE))-B4508),C4507)</f>
        <v>-3.7199999999999998</v>
      </c>
      <c r="D4508" s="98">
        <f>AVERAGE(C$10:C4508)</f>
        <v>0.22927761724827825</v>
      </c>
      <c r="E4508" s="2"/>
      <c r="G4508" s="23"/>
    </row>
    <row r="4509" spans="1:7" customFormat="1">
      <c r="A4509" s="4">
        <v>27147</v>
      </c>
      <c r="B4509">
        <v>11.36</v>
      </c>
      <c r="C4509">
        <f>IFERROR(((VLOOKUP(A4509,'Interest Rates-10yr'!$A$9:$C$15239,2,FALSE))-B4509),C4508)</f>
        <v>-3.7199999999999998</v>
      </c>
      <c r="D4509" s="98">
        <f>AVERAGE(C$10:C4509)</f>
        <v>0.22840000000000085</v>
      </c>
      <c r="E4509" s="2"/>
      <c r="G4509" s="23"/>
    </row>
    <row r="4510" spans="1:7" customFormat="1">
      <c r="A4510" s="4">
        <v>27148</v>
      </c>
      <c r="B4510">
        <v>11.29</v>
      </c>
      <c r="C4510">
        <f>IFERROR(((VLOOKUP(A4510,'Interest Rates-10yr'!$A$9:$C$15239,2,FALSE))-B4510),C4509)</f>
        <v>-3.6399999999999988</v>
      </c>
      <c r="D4510" s="98">
        <f>AVERAGE(C$10:C4510)</f>
        <v>0.227540546545213</v>
      </c>
      <c r="E4510" s="2"/>
      <c r="G4510" s="23"/>
    </row>
    <row r="4511" spans="1:7" customFormat="1">
      <c r="A4511" s="4">
        <v>27149</v>
      </c>
      <c r="B4511">
        <v>11</v>
      </c>
      <c r="C4511">
        <f>IFERROR(((VLOOKUP(A4511,'Interest Rates-10yr'!$A$9:$C$15239,2,FALSE))-B4511),C4510)</f>
        <v>-3.34</v>
      </c>
      <c r="D4511" s="98">
        <f>AVERAGE(C$10:C4511)</f>
        <v>0.22674811195024516</v>
      </c>
      <c r="E4511" s="2"/>
      <c r="G4511" s="23"/>
    </row>
    <row r="4512" spans="1:7" customFormat="1">
      <c r="A4512" s="4">
        <v>27150</v>
      </c>
      <c r="B4512">
        <v>10.57</v>
      </c>
      <c r="C4512">
        <f>IFERROR(((VLOOKUP(A4512,'Interest Rates-10yr'!$A$9:$C$15239,2,FALSE))-B4512),C4511)</f>
        <v>-2.95</v>
      </c>
      <c r="D4512" s="98">
        <f>AVERAGE(C$10:C4512)</f>
        <v>0.22604263824117335</v>
      </c>
      <c r="E4512" s="2"/>
      <c r="G4512" s="23"/>
    </row>
    <row r="4513" spans="1:7" customFormat="1">
      <c r="A4513" s="4">
        <v>27151</v>
      </c>
      <c r="B4513">
        <v>11.28</v>
      </c>
      <c r="C4513">
        <f>IFERROR(((VLOOKUP(A4513,'Interest Rates-10yr'!$A$9:$C$15239,2,FALSE))-B4513),C4512)</f>
        <v>-3.6999999999999993</v>
      </c>
      <c r="D4513" s="98">
        <f>AVERAGE(C$10:C4513)</f>
        <v>0.2251709591474253</v>
      </c>
      <c r="E4513" s="2"/>
      <c r="G4513" s="23"/>
    </row>
    <row r="4514" spans="1:7" customFormat="1">
      <c r="A4514" s="4">
        <v>27152</v>
      </c>
      <c r="B4514">
        <v>11.53</v>
      </c>
      <c r="C4514">
        <f>IFERROR(((VLOOKUP(A4514,'Interest Rates-10yr'!$A$9:$C$15239,2,FALSE))-B4514),C4513)</f>
        <v>-3.879999999999999</v>
      </c>
      <c r="D4514" s="98">
        <f>AVERAGE(C$10:C4514)</f>
        <v>0.22425971143174331</v>
      </c>
      <c r="E4514" s="2"/>
      <c r="G4514" s="23"/>
    </row>
    <row r="4515" spans="1:7" customFormat="1">
      <c r="A4515" s="4">
        <v>27153</v>
      </c>
      <c r="B4515">
        <v>11.53</v>
      </c>
      <c r="C4515">
        <f>IFERROR(((VLOOKUP(A4515,'Interest Rates-10yr'!$A$9:$C$15239,2,FALSE))-B4515),C4514)</f>
        <v>-3.879999999999999</v>
      </c>
      <c r="D4515" s="98">
        <f>AVERAGE(C$10:C4515)</f>
        <v>0.22334886817576644</v>
      </c>
      <c r="E4515" s="2"/>
      <c r="G4515" s="23"/>
    </row>
    <row r="4516" spans="1:7" customFormat="1">
      <c r="A4516" s="4">
        <v>27154</v>
      </c>
      <c r="B4516">
        <v>11.53</v>
      </c>
      <c r="C4516">
        <f>IFERROR(((VLOOKUP(A4516,'Interest Rates-10yr'!$A$9:$C$15239,2,FALSE))-B4516),C4515)</f>
        <v>-3.879999999999999</v>
      </c>
      <c r="D4516" s="98">
        <f>AVERAGE(C$10:C4516)</f>
        <v>0.2224384291102737</v>
      </c>
      <c r="E4516" s="2"/>
      <c r="G4516" s="23"/>
    </row>
    <row r="4517" spans="1:7" customFormat="1">
      <c r="A4517" s="4">
        <v>27155</v>
      </c>
      <c r="B4517">
        <v>11.47</v>
      </c>
      <c r="C4517">
        <f>IFERROR(((VLOOKUP(A4517,'Interest Rates-10yr'!$A$9:$C$15239,2,FALSE))-B4517),C4516)</f>
        <v>-3.8200000000000003</v>
      </c>
      <c r="D4517" s="98">
        <f>AVERAGE(C$10:C4517)</f>
        <v>0.22154170363797773</v>
      </c>
      <c r="E4517" s="2"/>
      <c r="G4517" s="23"/>
    </row>
    <row r="4518" spans="1:7" customFormat="1">
      <c r="A4518" s="4">
        <v>27156</v>
      </c>
      <c r="B4518">
        <v>11.28</v>
      </c>
      <c r="C4518">
        <f>IFERROR(((VLOOKUP(A4518,'Interest Rates-10yr'!$A$9:$C$15239,2,FALSE))-B4518),C4517)</f>
        <v>-3.629999999999999</v>
      </c>
      <c r="D4518" s="98">
        <f>AVERAGE(C$10:C4518)</f>
        <v>0.22068751386116733</v>
      </c>
      <c r="E4518" s="2"/>
      <c r="G4518" s="23"/>
    </row>
    <row r="4519" spans="1:7" customFormat="1">
      <c r="A4519" s="4">
        <v>27157</v>
      </c>
      <c r="B4519">
        <v>10.41</v>
      </c>
      <c r="C4519">
        <f>IFERROR(((VLOOKUP(A4519,'Interest Rates-10yr'!$A$9:$C$15239,2,FALSE))-B4519),C4518)</f>
        <v>-2.76</v>
      </c>
      <c r="D4519" s="98">
        <f>AVERAGE(C$10:C4519)</f>
        <v>0.22002660753880346</v>
      </c>
      <c r="E4519" s="2"/>
      <c r="G4519" s="23"/>
    </row>
    <row r="4520" spans="1:7" customFormat="1">
      <c r="A4520" s="4">
        <v>27158</v>
      </c>
      <c r="B4520">
        <v>11.51</v>
      </c>
      <c r="C4520">
        <f>IFERROR(((VLOOKUP(A4520,'Interest Rates-10yr'!$A$9:$C$15239,2,FALSE))-B4520),C4519)</f>
        <v>-3.8099999999999996</v>
      </c>
      <c r="D4520" s="98">
        <f>AVERAGE(C$10:C4520)</f>
        <v>0.21913322988251022</v>
      </c>
      <c r="E4520" s="2"/>
      <c r="G4520" s="23"/>
    </row>
    <row r="4521" spans="1:7" customFormat="1">
      <c r="A4521" s="4">
        <v>27159</v>
      </c>
      <c r="B4521">
        <v>11.47</v>
      </c>
      <c r="C4521">
        <f>IFERROR(((VLOOKUP(A4521,'Interest Rates-10yr'!$A$9:$C$15239,2,FALSE))-B4521),C4520)</f>
        <v>-3.8400000000000007</v>
      </c>
      <c r="D4521" s="98">
        <f>AVERAGE(C$10:C4521)</f>
        <v>0.21823359929078093</v>
      </c>
      <c r="E4521" s="2"/>
      <c r="G4521" s="23"/>
    </row>
    <row r="4522" spans="1:7" customFormat="1">
      <c r="A4522" s="4">
        <v>27160</v>
      </c>
      <c r="B4522">
        <v>11.47</v>
      </c>
      <c r="C4522">
        <f>IFERROR(((VLOOKUP(A4522,'Interest Rates-10yr'!$A$9:$C$15239,2,FALSE))-B4522),C4521)</f>
        <v>-3.8400000000000007</v>
      </c>
      <c r="D4522" s="98">
        <f>AVERAGE(C$10:C4522)</f>
        <v>0.21733436738311623</v>
      </c>
      <c r="E4522" s="2"/>
      <c r="G4522" s="23"/>
    </row>
    <row r="4523" spans="1:7" customFormat="1">
      <c r="A4523" s="4">
        <v>27161</v>
      </c>
      <c r="B4523">
        <v>11.47</v>
      </c>
      <c r="C4523">
        <f>IFERROR(((VLOOKUP(A4523,'Interest Rates-10yr'!$A$9:$C$15239,2,FALSE))-B4523),C4522)</f>
        <v>-3.8400000000000007</v>
      </c>
      <c r="D4523" s="98">
        <f>AVERAGE(C$10:C4523)</f>
        <v>0.21643553389455106</v>
      </c>
      <c r="E4523" s="2"/>
      <c r="G4523" s="23"/>
    </row>
    <row r="4524" spans="1:7" customFormat="1">
      <c r="A4524" s="4">
        <v>27162</v>
      </c>
      <c r="B4524">
        <v>11.55</v>
      </c>
      <c r="C4524">
        <f>IFERROR(((VLOOKUP(A4524,'Interest Rates-10yr'!$A$9:$C$15239,2,FALSE))-B4524),C4523)</f>
        <v>-4.0100000000000007</v>
      </c>
      <c r="D4524" s="98">
        <f>AVERAGE(C$10:C4524)</f>
        <v>0.21549944629014475</v>
      </c>
      <c r="E4524" s="2"/>
      <c r="G4524" s="23"/>
    </row>
    <row r="4525" spans="1:7" customFormat="1">
      <c r="A4525" s="4">
        <v>27163</v>
      </c>
      <c r="B4525">
        <v>11.4</v>
      </c>
      <c r="C4525">
        <f>IFERROR(((VLOOKUP(A4525,'Interest Rates-10yr'!$A$9:$C$15239,2,FALSE))-B4525),C4524)</f>
        <v>-3.83</v>
      </c>
      <c r="D4525" s="98">
        <f>AVERAGE(C$10:C4525)</f>
        <v>0.21460363153233028</v>
      </c>
      <c r="E4525" s="2"/>
      <c r="G4525" s="23"/>
    </row>
    <row r="4526" spans="1:7" customFormat="1">
      <c r="A4526" s="4">
        <v>27164</v>
      </c>
      <c r="B4526">
        <v>11.36</v>
      </c>
      <c r="C4526">
        <f>IFERROR(((VLOOKUP(A4526,'Interest Rates-10yr'!$A$9:$C$15239,2,FALSE))-B4526),C4525)</f>
        <v>-3.8099999999999996</v>
      </c>
      <c r="D4526" s="98">
        <f>AVERAGE(C$10:C4526)</f>
        <v>0.21371264113349647</v>
      </c>
      <c r="E4526" s="2"/>
      <c r="G4526" s="23"/>
    </row>
    <row r="4527" spans="1:7" customFormat="1">
      <c r="A4527" s="4">
        <v>27165</v>
      </c>
      <c r="B4527">
        <v>11.52</v>
      </c>
      <c r="C4527">
        <f>IFERROR(((VLOOKUP(A4527,'Interest Rates-10yr'!$A$9:$C$15239,2,FALSE))-B4527),C4526)</f>
        <v>-3.9799999999999995</v>
      </c>
      <c r="D4527" s="98">
        <f>AVERAGE(C$10:C4527)</f>
        <v>0.21278441788402025</v>
      </c>
      <c r="E4527" s="2"/>
      <c r="G4527" s="23"/>
    </row>
    <row r="4528" spans="1:7" customFormat="1">
      <c r="A4528" s="4">
        <v>27166</v>
      </c>
      <c r="B4528">
        <v>11.37</v>
      </c>
      <c r="C4528">
        <f>IFERROR(((VLOOKUP(A4528,'Interest Rates-10yr'!$A$9:$C$15239,2,FALSE))-B4528),C4527)</f>
        <v>-3.7999999999999989</v>
      </c>
      <c r="D4528" s="98">
        <f>AVERAGE(C$10:C4528)</f>
        <v>0.21189643726488241</v>
      </c>
      <c r="E4528" s="2"/>
      <c r="G4528" s="23"/>
    </row>
    <row r="4529" spans="1:7" customFormat="1">
      <c r="A4529" s="4">
        <v>27167</v>
      </c>
      <c r="B4529">
        <v>11.37</v>
      </c>
      <c r="C4529">
        <f>IFERROR(((VLOOKUP(A4529,'Interest Rates-10yr'!$A$9:$C$15239,2,FALSE))-B4529),C4528)</f>
        <v>-3.7999999999999989</v>
      </c>
      <c r="D4529" s="98">
        <f>AVERAGE(C$10:C4529)</f>
        <v>0.21100884955752292</v>
      </c>
      <c r="E4529" s="2"/>
      <c r="G4529" s="23"/>
    </row>
    <row r="4530" spans="1:7" customFormat="1">
      <c r="A4530" s="4">
        <v>27168</v>
      </c>
      <c r="B4530">
        <v>11.37</v>
      </c>
      <c r="C4530">
        <f>IFERROR(((VLOOKUP(A4530,'Interest Rates-10yr'!$A$9:$C$15239,2,FALSE))-B4530),C4529)</f>
        <v>-3.7999999999999989</v>
      </c>
      <c r="D4530" s="98">
        <f>AVERAGE(C$10:C4530)</f>
        <v>0.21012165450121736</v>
      </c>
      <c r="E4530" s="2"/>
      <c r="G4530" s="23"/>
    </row>
    <row r="4531" spans="1:7" customFormat="1">
      <c r="A4531" s="4">
        <v>27169</v>
      </c>
      <c r="B4531">
        <v>11.17</v>
      </c>
      <c r="C4531">
        <f>IFERROR(((VLOOKUP(A4531,'Interest Rates-10yr'!$A$9:$C$15239,2,FALSE))-B4531),C4530)</f>
        <v>-3.59</v>
      </c>
      <c r="D4531" s="98">
        <f>AVERAGE(C$10:C4531)</f>
        <v>0.2092812914639548</v>
      </c>
      <c r="E4531" s="2"/>
      <c r="G4531" s="23"/>
    </row>
    <row r="4532" spans="1:7" customFormat="1">
      <c r="A4532" s="4">
        <v>27170</v>
      </c>
      <c r="B4532">
        <v>10.050000000000001</v>
      </c>
      <c r="C4532">
        <f>IFERROR(((VLOOKUP(A4532,'Interest Rates-10yr'!$A$9:$C$15239,2,FALSE))-B4532),C4531)</f>
        <v>-2.4800000000000004</v>
      </c>
      <c r="D4532" s="98">
        <f>AVERAGE(C$10:C4532)</f>
        <v>0.20868671235905453</v>
      </c>
      <c r="E4532" s="2"/>
      <c r="G4532" s="23"/>
    </row>
    <row r="4533" spans="1:7" customFormat="1">
      <c r="A4533" s="4">
        <v>27171</v>
      </c>
      <c r="B4533">
        <v>9.83</v>
      </c>
      <c r="C4533">
        <f>IFERROR(((VLOOKUP(A4533,'Interest Rates-10yr'!$A$9:$C$15239,2,FALSE))-B4533),C4532)</f>
        <v>-2.2700000000000005</v>
      </c>
      <c r="D4533" s="98">
        <f>AVERAGE(C$10:C4533)</f>
        <v>0.20813881520778152</v>
      </c>
      <c r="E4533" s="2"/>
      <c r="G4533" s="23"/>
    </row>
    <row r="4534" spans="1:7" customFormat="1">
      <c r="A4534" s="4">
        <v>27172</v>
      </c>
      <c r="B4534">
        <v>11.21</v>
      </c>
      <c r="C4534">
        <f>IFERROR(((VLOOKUP(A4534,'Interest Rates-10yr'!$A$9:$C$15239,2,FALSE))-B4534),C4533)</f>
        <v>-3.6900000000000013</v>
      </c>
      <c r="D4534" s="98">
        <f>AVERAGE(C$10:C4534)</f>
        <v>0.20727734806629913</v>
      </c>
      <c r="E4534" s="2"/>
      <c r="G4534" s="23"/>
    </row>
    <row r="4535" spans="1:7" customFormat="1">
      <c r="A4535" s="4">
        <v>27173</v>
      </c>
      <c r="B4535">
        <v>11.31</v>
      </c>
      <c r="C4535">
        <f>IFERROR(((VLOOKUP(A4535,'Interest Rates-10yr'!$A$9:$C$15239,2,FALSE))-B4535),C4534)</f>
        <v>-3.8200000000000003</v>
      </c>
      <c r="D4535" s="98">
        <f>AVERAGE(C$10:C4535)</f>
        <v>0.20638753866548906</v>
      </c>
      <c r="E4535" s="2"/>
      <c r="G4535" s="23"/>
    </row>
    <row r="4536" spans="1:7" customFormat="1">
      <c r="A4536" s="4">
        <v>27174</v>
      </c>
      <c r="B4536">
        <v>11.31</v>
      </c>
      <c r="C4536">
        <f>IFERROR(((VLOOKUP(A4536,'Interest Rates-10yr'!$A$9:$C$15239,2,FALSE))-B4536),C4535)</f>
        <v>-3.8200000000000003</v>
      </c>
      <c r="D4536" s="98">
        <f>AVERAGE(C$10:C4536)</f>
        <v>0.20549812237685078</v>
      </c>
      <c r="E4536" s="2"/>
      <c r="G4536" s="23"/>
    </row>
    <row r="4537" spans="1:7" customFormat="1">
      <c r="A4537" s="4">
        <v>27175</v>
      </c>
      <c r="B4537">
        <v>11.31</v>
      </c>
      <c r="C4537">
        <f>IFERROR(((VLOOKUP(A4537,'Interest Rates-10yr'!$A$9:$C$15239,2,FALSE))-B4537),C4536)</f>
        <v>-3.8200000000000003</v>
      </c>
      <c r="D4537" s="98">
        <f>AVERAGE(C$10:C4537)</f>
        <v>0.2046090989399301</v>
      </c>
      <c r="E4537" s="2"/>
      <c r="G4537" s="23"/>
    </row>
    <row r="4538" spans="1:7" customFormat="1">
      <c r="A4538" s="4">
        <v>27176</v>
      </c>
      <c r="B4538">
        <v>11.31</v>
      </c>
      <c r="C4538">
        <f>IFERROR(((VLOOKUP(A4538,'Interest Rates-10yr'!$A$9:$C$15239,2,FALSE))-B4538),C4537)</f>
        <v>-3.8200000000000003</v>
      </c>
      <c r="D4538" s="98">
        <f>AVERAGE(C$10:C4538)</f>
        <v>0.20372046809450284</v>
      </c>
      <c r="E4538" s="2"/>
      <c r="G4538" s="23"/>
    </row>
    <row r="4539" spans="1:7" customFormat="1">
      <c r="A4539" s="4">
        <v>27177</v>
      </c>
      <c r="B4539">
        <v>11.73</v>
      </c>
      <c r="C4539">
        <f>IFERROR(((VLOOKUP(A4539,'Interest Rates-10yr'!$A$9:$C$15239,2,FALSE))-B4539),C4538)</f>
        <v>-4.2300000000000004</v>
      </c>
      <c r="D4539" s="98">
        <f>AVERAGE(C$10:C4539)</f>
        <v>0.20274172185430539</v>
      </c>
      <c r="E4539" s="2"/>
      <c r="G4539" s="23"/>
    </row>
    <row r="4540" spans="1:7" customFormat="1">
      <c r="A4540" s="4">
        <v>27178</v>
      </c>
      <c r="B4540">
        <v>12.61</v>
      </c>
      <c r="C4540">
        <f>IFERROR(((VLOOKUP(A4540,'Interest Rates-10yr'!$A$9:$C$15239,2,FALSE))-B4540),C4539)</f>
        <v>-5.09</v>
      </c>
      <c r="D4540" s="98">
        <f>AVERAGE(C$10:C4540)</f>
        <v>0.20157360406091443</v>
      </c>
      <c r="E4540" s="2"/>
      <c r="G4540" s="23"/>
    </row>
    <row r="4541" spans="1:7" customFormat="1">
      <c r="A4541" s="4">
        <v>27179</v>
      </c>
      <c r="B4541">
        <v>11.55</v>
      </c>
      <c r="C4541">
        <f>IFERROR(((VLOOKUP(A4541,'Interest Rates-10yr'!$A$9:$C$15239,2,FALSE))-B4541),C4540)</f>
        <v>-4.0400000000000009</v>
      </c>
      <c r="D4541" s="98">
        <f>AVERAGE(C$10:C4541)</f>
        <v>0.20063768755516403</v>
      </c>
      <c r="E4541" s="2"/>
      <c r="G4541" s="23"/>
    </row>
    <row r="4542" spans="1:7" customFormat="1">
      <c r="A4542" s="4">
        <v>27180</v>
      </c>
      <c r="B4542">
        <v>11.64</v>
      </c>
      <c r="C4542">
        <f>IFERROR(((VLOOKUP(A4542,'Interest Rates-10yr'!$A$9:$C$15239,2,FALSE))-B4542),C4541)</f>
        <v>-4.120000000000001</v>
      </c>
      <c r="D4542" s="98">
        <f>AVERAGE(C$10:C4542)</f>
        <v>0.19968453562762042</v>
      </c>
      <c r="E4542" s="2"/>
      <c r="G4542" s="23"/>
    </row>
    <row r="4543" spans="1:7" customFormat="1">
      <c r="A4543" s="4">
        <v>27181</v>
      </c>
      <c r="B4543">
        <v>11.64</v>
      </c>
      <c r="C4543">
        <f>IFERROR(((VLOOKUP(A4543,'Interest Rates-10yr'!$A$9:$C$15239,2,FALSE))-B4543),C4542)</f>
        <v>-4.120000000000001</v>
      </c>
      <c r="D4543" s="98">
        <f>AVERAGE(C$10:C4543)</f>
        <v>0.19873180414644978</v>
      </c>
      <c r="E4543" s="2"/>
      <c r="G4543" s="23"/>
    </row>
    <row r="4544" spans="1:7" customFormat="1">
      <c r="A4544" s="4">
        <v>27182</v>
      </c>
      <c r="B4544">
        <v>11.64</v>
      </c>
      <c r="C4544">
        <f>IFERROR(((VLOOKUP(A4544,'Interest Rates-10yr'!$A$9:$C$15239,2,FALSE))-B4544),C4543)</f>
        <v>-4.120000000000001</v>
      </c>
      <c r="D4544" s="98">
        <f>AVERAGE(C$10:C4544)</f>
        <v>0.19777949283351784</v>
      </c>
      <c r="E4544" s="2"/>
      <c r="G4544" s="23"/>
    </row>
    <row r="4545" spans="1:7" customFormat="1">
      <c r="A4545" s="4">
        <v>27183</v>
      </c>
      <c r="B4545">
        <v>11.58</v>
      </c>
      <c r="C4545">
        <f>IFERROR(((VLOOKUP(A4545,'Interest Rates-10yr'!$A$9:$C$15239,2,FALSE))-B4545),C4544)</f>
        <v>-4.05</v>
      </c>
      <c r="D4545" s="98">
        <f>AVERAGE(C$10:C4545)</f>
        <v>0.19684303350970092</v>
      </c>
      <c r="E4545" s="2"/>
      <c r="G4545" s="23"/>
    </row>
    <row r="4546" spans="1:7" customFormat="1">
      <c r="A4546" s="4">
        <v>27184</v>
      </c>
      <c r="B4546">
        <v>11.14</v>
      </c>
      <c r="C4546">
        <f>IFERROR(((VLOOKUP(A4546,'Interest Rates-10yr'!$A$9:$C$15239,2,FALSE))-B4546),C4545)</f>
        <v>-3.620000000000001</v>
      </c>
      <c r="D4546" s="98">
        <f>AVERAGE(C$10:C4546)</f>
        <v>0.19600176327970098</v>
      </c>
      <c r="E4546" s="2"/>
      <c r="G4546" s="23"/>
    </row>
    <row r="4547" spans="1:7" customFormat="1">
      <c r="A4547" s="4">
        <v>27185</v>
      </c>
      <c r="B4547">
        <v>10.94</v>
      </c>
      <c r="C4547">
        <f>IFERROR(((VLOOKUP(A4547,'Interest Rates-10yr'!$A$9:$C$15239,2,FALSE))-B4547),C4546)</f>
        <v>-3.42</v>
      </c>
      <c r="D4547" s="98">
        <f>AVERAGE(C$10:C4547)</f>
        <v>0.19520493609519687</v>
      </c>
      <c r="E4547" s="2"/>
      <c r="G4547" s="23"/>
    </row>
    <row r="4548" spans="1:7" customFormat="1">
      <c r="A4548" s="4">
        <v>27186</v>
      </c>
      <c r="B4548">
        <v>11.4</v>
      </c>
      <c r="C4548">
        <f>IFERROR(((VLOOKUP(A4548,'Interest Rates-10yr'!$A$9:$C$15239,2,FALSE))-B4548),C4547)</f>
        <v>-3.9000000000000004</v>
      </c>
      <c r="D4548" s="98">
        <f>AVERAGE(C$10:C4548)</f>
        <v>0.19430270984798489</v>
      </c>
      <c r="E4548" s="2"/>
      <c r="G4548" s="23"/>
    </row>
    <row r="4549" spans="1:7" customFormat="1">
      <c r="A4549" s="4">
        <v>27187</v>
      </c>
      <c r="B4549">
        <v>11.38</v>
      </c>
      <c r="C4549">
        <f>IFERROR(((VLOOKUP(A4549,'Interest Rates-10yr'!$A$9:$C$15239,2,FALSE))-B4549),C4548)</f>
        <v>-3.9200000000000008</v>
      </c>
      <c r="D4549" s="98">
        <f>AVERAGE(C$10:C4549)</f>
        <v>0.19339647577092589</v>
      </c>
      <c r="E4549" s="2"/>
      <c r="G4549" s="23"/>
    </row>
    <row r="4550" spans="1:7" customFormat="1">
      <c r="A4550" s="4">
        <v>27188</v>
      </c>
      <c r="B4550">
        <v>11.38</v>
      </c>
      <c r="C4550">
        <f>IFERROR(((VLOOKUP(A4550,'Interest Rates-10yr'!$A$9:$C$15239,2,FALSE))-B4550),C4549)</f>
        <v>-3.9200000000000008</v>
      </c>
      <c r="D4550" s="98">
        <f>AVERAGE(C$10:C4550)</f>
        <v>0.19249064082801223</v>
      </c>
      <c r="E4550" s="2"/>
      <c r="G4550" s="23"/>
    </row>
    <row r="4551" spans="1:7" customFormat="1">
      <c r="A4551" s="4">
        <v>27189</v>
      </c>
      <c r="B4551">
        <v>11.38</v>
      </c>
      <c r="C4551">
        <f>IFERROR(((VLOOKUP(A4551,'Interest Rates-10yr'!$A$9:$C$15239,2,FALSE))-B4551),C4550)</f>
        <v>-3.9200000000000008</v>
      </c>
      <c r="D4551" s="98">
        <f>AVERAGE(C$10:C4551)</f>
        <v>0.19158520475561505</v>
      </c>
      <c r="E4551" s="2"/>
      <c r="G4551" s="23"/>
    </row>
    <row r="4552" spans="1:7" customFormat="1">
      <c r="A4552" s="4">
        <v>27190</v>
      </c>
      <c r="B4552">
        <v>11.47</v>
      </c>
      <c r="C4552">
        <f>IFERROR(((VLOOKUP(A4552,'Interest Rates-10yr'!$A$9:$C$15239,2,FALSE))-B4552),C4551)</f>
        <v>-4.0000000000000009</v>
      </c>
      <c r="D4552" s="98">
        <f>AVERAGE(C$10:C4552)</f>
        <v>0.19066255778120264</v>
      </c>
      <c r="E4552" s="2"/>
      <c r="G4552" s="23"/>
    </row>
    <row r="4553" spans="1:7" customFormat="1">
      <c r="A4553" s="4">
        <v>27191</v>
      </c>
      <c r="B4553">
        <v>11.69</v>
      </c>
      <c r="C4553">
        <f>IFERROR(((VLOOKUP(A4553,'Interest Rates-10yr'!$A$9:$C$15239,2,FALSE))-B4553),C4552)</f>
        <v>-4.2099999999999991</v>
      </c>
      <c r="D4553" s="98">
        <f>AVERAGE(C$10:C4553)</f>
        <v>0.18969410211267684</v>
      </c>
      <c r="E4553" s="2"/>
      <c r="G4553" s="23"/>
    </row>
    <row r="4554" spans="1:7" customFormat="1">
      <c r="A4554" s="4">
        <v>27192</v>
      </c>
      <c r="B4554">
        <v>12.47</v>
      </c>
      <c r="C4554">
        <f>IFERROR(((VLOOKUP(A4554,'Interest Rates-10yr'!$A$9:$C$15239,2,FALSE))-B4554),C4553)</f>
        <v>-4.9700000000000006</v>
      </c>
      <c r="D4554" s="98">
        <f>AVERAGE(C$10:C4554)</f>
        <v>0.18855885588558932</v>
      </c>
      <c r="E4554" s="2"/>
      <c r="G4554" s="23"/>
    </row>
    <row r="4555" spans="1:7" customFormat="1">
      <c r="A4555" s="4">
        <v>27193</v>
      </c>
      <c r="B4555">
        <v>11.73</v>
      </c>
      <c r="C4555">
        <f>IFERROR(((VLOOKUP(A4555,'Interest Rates-10yr'!$A$9:$C$15239,2,FALSE))-B4555),C4554)</f>
        <v>-4.2300000000000004</v>
      </c>
      <c r="D4555" s="98">
        <f>AVERAGE(C$10:C4555)</f>
        <v>0.18758688957325198</v>
      </c>
      <c r="E4555" s="2"/>
      <c r="G4555" s="23"/>
    </row>
    <row r="4556" spans="1:7" customFormat="1">
      <c r="A4556" s="4">
        <v>27194</v>
      </c>
      <c r="B4556">
        <v>12.11</v>
      </c>
      <c r="C4556">
        <f>IFERROR(((VLOOKUP(A4556,'Interest Rates-10yr'!$A$9:$C$15239,2,FALSE))-B4556),C4555)</f>
        <v>-4.6099999999999994</v>
      </c>
      <c r="D4556" s="98">
        <f>AVERAGE(C$10:C4556)</f>
        <v>0.18653177919507444</v>
      </c>
      <c r="E4556" s="2"/>
      <c r="G4556" s="23"/>
    </row>
    <row r="4557" spans="1:7" customFormat="1">
      <c r="A4557" s="4">
        <v>27195</v>
      </c>
      <c r="B4557">
        <v>12.11</v>
      </c>
      <c r="C4557">
        <f>IFERROR(((VLOOKUP(A4557,'Interest Rates-10yr'!$A$9:$C$15239,2,FALSE))-B4557),C4556)</f>
        <v>-4.6099999999999994</v>
      </c>
      <c r="D4557" s="98">
        <f>AVERAGE(C$10:C4557)</f>
        <v>0.18547713280562961</v>
      </c>
      <c r="E4557" s="2"/>
      <c r="G4557" s="23"/>
    </row>
    <row r="4558" spans="1:7" customFormat="1">
      <c r="A4558" s="4">
        <v>27196</v>
      </c>
      <c r="B4558">
        <v>12.11</v>
      </c>
      <c r="C4558">
        <f>IFERROR(((VLOOKUP(A4558,'Interest Rates-10yr'!$A$9:$C$15239,2,FALSE))-B4558),C4557)</f>
        <v>-4.6099999999999994</v>
      </c>
      <c r="D4558" s="98">
        <f>AVERAGE(C$10:C4558)</f>
        <v>0.18442295009892359</v>
      </c>
      <c r="E4558" s="2"/>
      <c r="G4558" s="23"/>
    </row>
    <row r="4559" spans="1:7" customFormat="1">
      <c r="A4559" s="4">
        <v>27197</v>
      </c>
      <c r="B4559">
        <v>11.88</v>
      </c>
      <c r="C4559">
        <f>IFERROR(((VLOOKUP(A4559,'Interest Rates-10yr'!$A$9:$C$15239,2,FALSE))-B4559),C4558)</f>
        <v>-4.3900000000000006</v>
      </c>
      <c r="D4559" s="98">
        <f>AVERAGE(C$10:C4559)</f>
        <v>0.18341758241758319</v>
      </c>
      <c r="E4559" s="2"/>
      <c r="G4559" s="23"/>
    </row>
    <row r="4560" spans="1:7" customFormat="1">
      <c r="A4560" s="4">
        <v>27198</v>
      </c>
      <c r="B4560">
        <v>11.59</v>
      </c>
      <c r="C4560">
        <f>IFERROR(((VLOOKUP(A4560,'Interest Rates-10yr'!$A$9:$C$15239,2,FALSE))-B4560),C4559)</f>
        <v>-4.07</v>
      </c>
      <c r="D4560" s="98">
        <f>AVERAGE(C$10:C4560)</f>
        <v>0.18248297077565445</v>
      </c>
      <c r="E4560" s="2"/>
      <c r="G4560" s="23"/>
    </row>
    <row r="4561" spans="1:7" customFormat="1">
      <c r="A4561" s="4">
        <v>27199</v>
      </c>
      <c r="B4561">
        <v>11.41</v>
      </c>
      <c r="C4561">
        <f>IFERROR(((VLOOKUP(A4561,'Interest Rates-10yr'!$A$9:$C$15239,2,FALSE))-B4561),C4560)</f>
        <v>-3.8900000000000006</v>
      </c>
      <c r="D4561" s="98">
        <f>AVERAGE(C$10:C4561)</f>
        <v>0.18158831282952623</v>
      </c>
      <c r="E4561" s="2"/>
      <c r="G4561" s="23"/>
    </row>
    <row r="4562" spans="1:7" customFormat="1">
      <c r="A4562" s="4">
        <v>27200</v>
      </c>
      <c r="B4562">
        <v>11.88</v>
      </c>
      <c r="C4562">
        <f>IFERROR(((VLOOKUP(A4562,'Interest Rates-10yr'!$A$9:$C$15239,2,FALSE))-B4562),C4561)</f>
        <v>-4.330000000000001</v>
      </c>
      <c r="D4562" s="98">
        <f>AVERAGE(C$10:C4562)</f>
        <v>0.18059740830221907</v>
      </c>
      <c r="E4562" s="2"/>
      <c r="G4562" s="23"/>
    </row>
    <row r="4563" spans="1:7" customFormat="1">
      <c r="A4563" s="4">
        <v>27201</v>
      </c>
      <c r="B4563">
        <v>12</v>
      </c>
      <c r="C4563">
        <f>IFERROR(((VLOOKUP(A4563,'Interest Rates-10yr'!$A$9:$C$15239,2,FALSE))-B4563),C4562)</f>
        <v>-4.45</v>
      </c>
      <c r="D4563" s="98">
        <f>AVERAGE(C$10:C4563)</f>
        <v>0.1795805884936327</v>
      </c>
      <c r="E4563" s="2"/>
      <c r="G4563" s="23"/>
    </row>
    <row r="4564" spans="1:7" customFormat="1">
      <c r="A4564" s="4">
        <v>27202</v>
      </c>
      <c r="B4564">
        <v>12</v>
      </c>
      <c r="C4564">
        <f>IFERROR(((VLOOKUP(A4564,'Interest Rates-10yr'!$A$9:$C$15239,2,FALSE))-B4564),C4563)</f>
        <v>-4.45</v>
      </c>
      <c r="D4564" s="98">
        <f>AVERAGE(C$10:C4564)</f>
        <v>0.17856421514818954</v>
      </c>
      <c r="E4564" s="2"/>
      <c r="G4564" s="23"/>
    </row>
    <row r="4565" spans="1:7" customFormat="1">
      <c r="A4565" s="4">
        <v>27203</v>
      </c>
      <c r="B4565">
        <v>12</v>
      </c>
      <c r="C4565">
        <f>IFERROR(((VLOOKUP(A4565,'Interest Rates-10yr'!$A$9:$C$15239,2,FALSE))-B4565),C4564)</f>
        <v>-4.45</v>
      </c>
      <c r="D4565" s="98">
        <f>AVERAGE(C$10:C4565)</f>
        <v>0.17754828797190589</v>
      </c>
      <c r="E4565" s="2"/>
      <c r="G4565" s="23"/>
    </row>
    <row r="4566" spans="1:7" customFormat="1">
      <c r="A4566" s="4">
        <v>27204</v>
      </c>
      <c r="B4566">
        <v>11.89</v>
      </c>
      <c r="C4566">
        <f>IFERROR(((VLOOKUP(A4566,'Interest Rates-10yr'!$A$9:$C$15239,2,FALSE))-B4566),C4565)</f>
        <v>-4.3100000000000005</v>
      </c>
      <c r="D4566" s="98">
        <f>AVERAGE(C$10:C4566)</f>
        <v>0.17656352863726207</v>
      </c>
      <c r="E4566" s="2"/>
      <c r="G4566" s="23"/>
    </row>
    <row r="4567" spans="1:7" customFormat="1">
      <c r="A4567" s="4">
        <v>27205</v>
      </c>
      <c r="B4567">
        <v>12.01</v>
      </c>
      <c r="C4567">
        <f>IFERROR(((VLOOKUP(A4567,'Interest Rates-10yr'!$A$9:$C$15239,2,FALSE))-B4567),C4566)</f>
        <v>-4.3899999999999997</v>
      </c>
      <c r="D4567" s="98">
        <f>AVERAGE(C$10:C4567)</f>
        <v>0.17556164984642461</v>
      </c>
      <c r="E4567" s="2"/>
      <c r="G4567" s="23"/>
    </row>
    <row r="4568" spans="1:7" customFormat="1">
      <c r="A4568" s="4">
        <v>27206</v>
      </c>
      <c r="B4568">
        <v>11.98</v>
      </c>
      <c r="C4568">
        <f>IFERROR(((VLOOKUP(A4568,'Interest Rates-10yr'!$A$9:$C$15239,2,FALSE))-B4568),C4567)</f>
        <v>-4.3600000000000003</v>
      </c>
      <c r="D4568" s="98">
        <f>AVERAGE(C$10:C4568)</f>
        <v>0.17456679096293121</v>
      </c>
      <c r="E4568" s="2"/>
      <c r="G4568" s="23"/>
    </row>
    <row r="4569" spans="1:7" customFormat="1">
      <c r="A4569" s="4">
        <v>27207</v>
      </c>
      <c r="B4569">
        <v>13.25</v>
      </c>
      <c r="C4569">
        <f>IFERROR(((VLOOKUP(A4569,'Interest Rates-10yr'!$A$9:$C$15239,2,FALSE))-B4569),C4568)</f>
        <v>-5.61</v>
      </c>
      <c r="D4569" s="98">
        <f>AVERAGE(C$10:C4569)</f>
        <v>0.17329824561403581</v>
      </c>
      <c r="E4569" s="2"/>
      <c r="G4569" s="23"/>
    </row>
    <row r="4570" spans="1:7" customFormat="1">
      <c r="A4570" s="4">
        <v>27208</v>
      </c>
      <c r="B4570">
        <v>13.31</v>
      </c>
      <c r="C4570">
        <f>IFERROR(((VLOOKUP(A4570,'Interest Rates-10yr'!$A$9:$C$15239,2,FALSE))-B4570),C4569)</f>
        <v>-5.6700000000000008</v>
      </c>
      <c r="D4570" s="98">
        <f>AVERAGE(C$10:C4570)</f>
        <v>0.17201710151282687</v>
      </c>
      <c r="E4570" s="2"/>
      <c r="G4570" s="23"/>
    </row>
    <row r="4571" spans="1:7" customFormat="1">
      <c r="A4571" s="4">
        <v>27209</v>
      </c>
      <c r="B4571">
        <v>13.31</v>
      </c>
      <c r="C4571">
        <f>IFERROR(((VLOOKUP(A4571,'Interest Rates-10yr'!$A$9:$C$15239,2,FALSE))-B4571),C4570)</f>
        <v>-5.6700000000000008</v>
      </c>
      <c r="D4571" s="98">
        <f>AVERAGE(C$10:C4571)</f>
        <v>0.17073651907058382</v>
      </c>
      <c r="E4571" s="2"/>
      <c r="G4571" s="23"/>
    </row>
    <row r="4572" spans="1:7" customFormat="1">
      <c r="A4572" s="4">
        <v>27210</v>
      </c>
      <c r="B4572">
        <v>13.31</v>
      </c>
      <c r="C4572">
        <f>IFERROR(((VLOOKUP(A4572,'Interest Rates-10yr'!$A$9:$C$15239,2,FALSE))-B4572),C4571)</f>
        <v>-5.6700000000000008</v>
      </c>
      <c r="D4572" s="98">
        <f>AVERAGE(C$10:C4572)</f>
        <v>0.16945649791803713</v>
      </c>
      <c r="E4572" s="2"/>
      <c r="G4572" s="23"/>
    </row>
    <row r="4573" spans="1:7" customFormat="1">
      <c r="A4573" s="4">
        <v>27211</v>
      </c>
      <c r="B4573">
        <v>14.33</v>
      </c>
      <c r="C4573">
        <f>IFERROR(((VLOOKUP(A4573,'Interest Rates-10yr'!$A$9:$C$15239,2,FALSE))-B4573),C4572)</f>
        <v>-6.68</v>
      </c>
      <c r="D4573" s="98">
        <f>AVERAGE(C$10:C4573)</f>
        <v>0.16795574057844073</v>
      </c>
      <c r="E4573" s="2"/>
      <c r="G4573" s="23"/>
    </row>
    <row r="4574" spans="1:7" customFormat="1">
      <c r="A4574" s="4">
        <v>27212</v>
      </c>
      <c r="B4574">
        <v>13.86</v>
      </c>
      <c r="C4574">
        <f>IFERROR(((VLOOKUP(A4574,'Interest Rates-10yr'!$A$9:$C$15239,2,FALSE))-B4574),C4573)</f>
        <v>-6.2099999999999991</v>
      </c>
      <c r="D4574" s="98">
        <f>AVERAGE(C$10:C4574)</f>
        <v>0.16655859802847831</v>
      </c>
      <c r="E4574" s="2"/>
      <c r="G4574" s="23"/>
    </row>
    <row r="4575" spans="1:7" customFormat="1">
      <c r="A4575" s="4">
        <v>27213</v>
      </c>
      <c r="B4575">
        <v>13.5</v>
      </c>
      <c r="C4575">
        <f>IFERROR(((VLOOKUP(A4575,'Interest Rates-10yr'!$A$9:$C$15239,2,FALSE))-B4575),C4574)</f>
        <v>-5.8</v>
      </c>
      <c r="D4575" s="98">
        <f>AVERAGE(C$10:C4575)</f>
        <v>0.16525186158563371</v>
      </c>
      <c r="E4575" s="2"/>
      <c r="G4575" s="23"/>
    </row>
    <row r="4576" spans="1:7" customFormat="1">
      <c r="A4576" s="4">
        <v>27214</v>
      </c>
      <c r="B4576">
        <v>13.5</v>
      </c>
      <c r="C4576">
        <f>IFERROR(((VLOOKUP(A4576,'Interest Rates-10yr'!$A$9:$C$15239,2,FALSE))-B4576),C4575)</f>
        <v>-5.8</v>
      </c>
      <c r="D4576" s="98">
        <f>AVERAGE(C$10:C4576)</f>
        <v>0.16394569739435155</v>
      </c>
      <c r="E4576" s="2"/>
      <c r="G4576" s="23"/>
    </row>
    <row r="4577" spans="1:7" customFormat="1">
      <c r="A4577" s="4">
        <v>27215</v>
      </c>
      <c r="B4577">
        <v>13.3</v>
      </c>
      <c r="C4577">
        <f>IFERROR(((VLOOKUP(A4577,'Interest Rates-10yr'!$A$9:$C$15239,2,FALSE))-B4577),C4576)</f>
        <v>-5.5900000000000007</v>
      </c>
      <c r="D4577" s="98">
        <f>AVERAGE(C$10:C4577)</f>
        <v>0.16268607705779412</v>
      </c>
      <c r="E4577" s="2"/>
      <c r="G4577" s="23"/>
    </row>
    <row r="4578" spans="1:7" customFormat="1">
      <c r="A4578" s="4">
        <v>27216</v>
      </c>
      <c r="B4578">
        <v>13.3</v>
      </c>
      <c r="C4578">
        <f>IFERROR(((VLOOKUP(A4578,'Interest Rates-10yr'!$A$9:$C$15239,2,FALSE))-B4578),C4577)</f>
        <v>-5.5900000000000007</v>
      </c>
      <c r="D4578" s="98">
        <f>AVERAGE(C$10:C4578)</f>
        <v>0.16142700809805285</v>
      </c>
      <c r="E4578" s="2"/>
      <c r="G4578" s="23"/>
    </row>
    <row r="4579" spans="1:7" customFormat="1">
      <c r="A4579" s="4">
        <v>27217</v>
      </c>
      <c r="B4579">
        <v>13.3</v>
      </c>
      <c r="C4579">
        <f>IFERROR(((VLOOKUP(A4579,'Interest Rates-10yr'!$A$9:$C$15239,2,FALSE))-B4579),C4578)</f>
        <v>-5.5900000000000007</v>
      </c>
      <c r="D4579" s="98">
        <f>AVERAGE(C$10:C4579)</f>
        <v>0.16016849015317361</v>
      </c>
      <c r="E4579" s="2"/>
      <c r="G4579" s="23"/>
    </row>
    <row r="4580" spans="1:7" customFormat="1">
      <c r="A4580" s="4">
        <v>27218</v>
      </c>
      <c r="B4580">
        <v>13.93</v>
      </c>
      <c r="C4580">
        <f>IFERROR(((VLOOKUP(A4580,'Interest Rates-10yr'!$A$9:$C$15239,2,FALSE))-B4580),C4579)</f>
        <v>-6.16</v>
      </c>
      <c r="D4580" s="98">
        <f>AVERAGE(C$10:C4580)</f>
        <v>0.15878582367096991</v>
      </c>
      <c r="E4580" s="2"/>
      <c r="G4580" s="23"/>
    </row>
    <row r="4581" spans="1:7" customFormat="1">
      <c r="A4581" s="4">
        <v>27219</v>
      </c>
      <c r="B4581">
        <v>13.93</v>
      </c>
      <c r="C4581">
        <f>IFERROR(((VLOOKUP(A4581,'Interest Rates-10yr'!$A$9:$C$15239,2,FALSE))-B4581),C4580)</f>
        <v>-6.12</v>
      </c>
      <c r="D4581" s="98">
        <f>AVERAGE(C$10:C4581)</f>
        <v>0.15741251093613373</v>
      </c>
      <c r="E4581" s="2"/>
      <c r="G4581" s="23"/>
    </row>
    <row r="4582" spans="1:7" customFormat="1">
      <c r="A4582" s="4">
        <v>27220</v>
      </c>
      <c r="B4582">
        <v>12.15</v>
      </c>
      <c r="C4582">
        <f>IFERROR(((VLOOKUP(A4582,'Interest Rates-10yr'!$A$9:$C$15239,2,FALSE))-B4582),C4581)</f>
        <v>-4.33</v>
      </c>
      <c r="D4582" s="98">
        <f>AVERAGE(C$10:C4582)</f>
        <v>0.15643122676580001</v>
      </c>
      <c r="E4582" s="2"/>
      <c r="G4582" s="23"/>
    </row>
    <row r="4583" spans="1:7" customFormat="1">
      <c r="A4583" s="4">
        <v>27221</v>
      </c>
      <c r="B4583">
        <v>13.41</v>
      </c>
      <c r="C4583">
        <f>IFERROR(((VLOOKUP(A4583,'Interest Rates-10yr'!$A$9:$C$15239,2,FALSE))-B4583),C4582)</f>
        <v>-5.57</v>
      </c>
      <c r="D4583" s="98">
        <f>AVERAGE(C$10:C4583)</f>
        <v>0.1551792741582867</v>
      </c>
      <c r="E4583" s="2"/>
      <c r="G4583" s="23"/>
    </row>
    <row r="4584" spans="1:7" customFormat="1">
      <c r="A4584" s="4">
        <v>27222</v>
      </c>
      <c r="B4584">
        <v>13.6</v>
      </c>
      <c r="C4584">
        <f>IFERROR(((VLOOKUP(A4584,'Interest Rates-10yr'!$A$9:$C$15239,2,FALSE))-B4584),C4583)</f>
        <v>-5.75</v>
      </c>
      <c r="D4584" s="98">
        <f>AVERAGE(C$10:C4584)</f>
        <v>0.15388852459016467</v>
      </c>
      <c r="E4584" s="2"/>
      <c r="G4584" s="23"/>
    </row>
    <row r="4585" spans="1:7" customFormat="1">
      <c r="A4585" s="4">
        <v>27223</v>
      </c>
      <c r="B4585">
        <v>13.6</v>
      </c>
      <c r="C4585">
        <f>IFERROR(((VLOOKUP(A4585,'Interest Rates-10yr'!$A$9:$C$15239,2,FALSE))-B4585),C4584)</f>
        <v>-5.75</v>
      </c>
      <c r="D4585" s="98">
        <f>AVERAGE(C$10:C4585)</f>
        <v>0.1525983391608399</v>
      </c>
      <c r="E4585" s="2"/>
      <c r="G4585" s="23"/>
    </row>
    <row r="4586" spans="1:7" customFormat="1">
      <c r="A4586" s="4">
        <v>27224</v>
      </c>
      <c r="B4586">
        <v>13.6</v>
      </c>
      <c r="C4586">
        <f>IFERROR(((VLOOKUP(A4586,'Interest Rates-10yr'!$A$9:$C$15239,2,FALSE))-B4586),C4585)</f>
        <v>-5.75</v>
      </c>
      <c r="D4586" s="98">
        <f>AVERAGE(C$10:C4586)</f>
        <v>0.15130871750054695</v>
      </c>
      <c r="E4586" s="2"/>
      <c r="G4586" s="23"/>
    </row>
    <row r="4587" spans="1:7" customFormat="1">
      <c r="A4587" s="4">
        <v>27225</v>
      </c>
      <c r="B4587">
        <v>13.33</v>
      </c>
      <c r="C4587">
        <f>IFERROR(((VLOOKUP(A4587,'Interest Rates-10yr'!$A$9:$C$15239,2,FALSE))-B4587),C4586)</f>
        <v>-5.47</v>
      </c>
      <c r="D4587" s="98">
        <f>AVERAGE(C$10:C4587)</f>
        <v>0.15008082131935416</v>
      </c>
      <c r="E4587" s="2"/>
      <c r="G4587" s="23"/>
    </row>
    <row r="4588" spans="1:7" customFormat="1">
      <c r="A4588" s="4">
        <v>27226</v>
      </c>
      <c r="B4588">
        <v>12.24</v>
      </c>
      <c r="C4588">
        <f>IFERROR(((VLOOKUP(A4588,'Interest Rates-10yr'!$A$9:$C$15239,2,FALSE))-B4588),C4587)</f>
        <v>-4.3600000000000003</v>
      </c>
      <c r="D4588" s="98">
        <f>AVERAGE(C$10:C4588)</f>
        <v>0.14909587246123682</v>
      </c>
      <c r="E4588" s="2"/>
      <c r="G4588" s="23"/>
    </row>
    <row r="4589" spans="1:7" customFormat="1">
      <c r="A4589" s="4">
        <v>27227</v>
      </c>
      <c r="B4589">
        <v>11.52</v>
      </c>
      <c r="C4589">
        <f>IFERROR(((VLOOKUP(A4589,'Interest Rates-10yr'!$A$9:$C$15239,2,FALSE))-B4589),C4588)</f>
        <v>-3.6099999999999994</v>
      </c>
      <c r="D4589" s="98">
        <f>AVERAGE(C$10:C4589)</f>
        <v>0.1482751091703064</v>
      </c>
      <c r="E4589" s="2"/>
      <c r="G4589" s="23"/>
    </row>
    <row r="4590" spans="1:7" customFormat="1">
      <c r="A4590" s="4">
        <v>27228</v>
      </c>
      <c r="B4590">
        <v>12.26</v>
      </c>
      <c r="C4590">
        <f>IFERROR(((VLOOKUP(A4590,'Interest Rates-10yr'!$A$9:$C$15239,2,FALSE))-B4590),C4589)</f>
        <v>-4.3599999999999994</v>
      </c>
      <c r="D4590" s="98">
        <f>AVERAGE(C$10:C4590)</f>
        <v>0.14729098450120134</v>
      </c>
      <c r="E4590" s="2"/>
      <c r="G4590" s="23"/>
    </row>
    <row r="4591" spans="1:7" customFormat="1">
      <c r="A4591" s="4">
        <v>27229</v>
      </c>
      <c r="B4591">
        <v>12.38</v>
      </c>
      <c r="C4591">
        <f>IFERROR(((VLOOKUP(A4591,'Interest Rates-10yr'!$A$9:$C$15239,2,FALSE))-B4591),C4590)</f>
        <v>-4.5100000000000007</v>
      </c>
      <c r="D4591" s="98">
        <f>AVERAGE(C$10:C4591)</f>
        <v>0.14627455259711988</v>
      </c>
      <c r="E4591" s="2"/>
      <c r="G4591" s="23"/>
    </row>
    <row r="4592" spans="1:7" customFormat="1">
      <c r="A4592" s="4">
        <v>27230</v>
      </c>
      <c r="B4592">
        <v>12.38</v>
      </c>
      <c r="C4592">
        <f>IFERROR(((VLOOKUP(A4592,'Interest Rates-10yr'!$A$9:$C$15239,2,FALSE))-B4592),C4591)</f>
        <v>-4.5100000000000007</v>
      </c>
      <c r="D4592" s="98">
        <f>AVERAGE(C$10:C4592)</f>
        <v>0.14525856425921957</v>
      </c>
      <c r="E4592" s="2"/>
      <c r="G4592" s="23"/>
    </row>
    <row r="4593" spans="1:7" customFormat="1">
      <c r="A4593" s="4">
        <v>27231</v>
      </c>
      <c r="B4593">
        <v>12.38</v>
      </c>
      <c r="C4593">
        <f>IFERROR(((VLOOKUP(A4593,'Interest Rates-10yr'!$A$9:$C$15239,2,FALSE))-B4593),C4592)</f>
        <v>-4.5100000000000007</v>
      </c>
      <c r="D4593" s="98">
        <f>AVERAGE(C$10:C4593)</f>
        <v>0.14424301919720842</v>
      </c>
      <c r="E4593" s="2"/>
      <c r="G4593" s="23"/>
    </row>
    <row r="4594" spans="1:7" customFormat="1">
      <c r="A4594" s="4">
        <v>27232</v>
      </c>
      <c r="B4594">
        <v>12.28</v>
      </c>
      <c r="C4594">
        <f>IFERROR(((VLOOKUP(A4594,'Interest Rates-10yr'!$A$9:$C$15239,2,FALSE))-B4594),C4593)</f>
        <v>-4.51</v>
      </c>
      <c r="D4594" s="98">
        <f>AVERAGE(C$10:C4594)</f>
        <v>0.14322791712104763</v>
      </c>
      <c r="E4594" s="2"/>
      <c r="G4594" s="23"/>
    </row>
    <row r="4595" spans="1:7" customFormat="1">
      <c r="A4595" s="4">
        <v>27233</v>
      </c>
      <c r="B4595">
        <v>12.32</v>
      </c>
      <c r="C4595">
        <f>IFERROR(((VLOOKUP(A4595,'Interest Rates-10yr'!$A$9:$C$15239,2,FALSE))-B4595),C4594)</f>
        <v>-4.53</v>
      </c>
      <c r="D4595" s="98">
        <f>AVERAGE(C$10:C4595)</f>
        <v>0.14220889664195452</v>
      </c>
      <c r="E4595" s="2"/>
      <c r="G4595" s="23"/>
    </row>
    <row r="4596" spans="1:7" customFormat="1">
      <c r="A4596" s="4">
        <v>27234</v>
      </c>
      <c r="B4596">
        <v>14.19</v>
      </c>
      <c r="C4596">
        <f>IFERROR(((VLOOKUP(A4596,'Interest Rates-10yr'!$A$9:$C$15239,2,FALSE))-B4596),C4595)</f>
        <v>-6.43</v>
      </c>
      <c r="D4596" s="98">
        <f>AVERAGE(C$10:C4596)</f>
        <v>0.14077610638761792</v>
      </c>
      <c r="E4596" s="2"/>
      <c r="G4596" s="23"/>
    </row>
    <row r="4597" spans="1:7" customFormat="1">
      <c r="A4597" s="4">
        <v>27235</v>
      </c>
      <c r="B4597">
        <v>12.64</v>
      </c>
      <c r="C4597">
        <f>IFERROR(((VLOOKUP(A4597,'Interest Rates-10yr'!$A$9:$C$15239,2,FALSE))-B4597),C4596)</f>
        <v>-4.8900000000000006</v>
      </c>
      <c r="D4597" s="98">
        <f>AVERAGE(C$10:C4597)</f>
        <v>0.13967959895379325</v>
      </c>
      <c r="E4597" s="2"/>
      <c r="G4597" s="23"/>
    </row>
    <row r="4598" spans="1:7" customFormat="1">
      <c r="A4598" s="4">
        <v>27236</v>
      </c>
      <c r="B4598">
        <v>12.6</v>
      </c>
      <c r="C4598">
        <f>IFERROR(((VLOOKUP(A4598,'Interest Rates-10yr'!$A$9:$C$15239,2,FALSE))-B4598),C4597)</f>
        <v>-4.8099999999999996</v>
      </c>
      <c r="D4598" s="98">
        <f>AVERAGE(C$10:C4598)</f>
        <v>0.13860100239703715</v>
      </c>
      <c r="E4598" s="2"/>
      <c r="G4598" s="23"/>
    </row>
    <row r="4599" spans="1:7" customFormat="1">
      <c r="A4599" s="4">
        <v>27237</v>
      </c>
      <c r="B4599">
        <v>12.6</v>
      </c>
      <c r="C4599">
        <f>IFERROR(((VLOOKUP(A4599,'Interest Rates-10yr'!$A$9:$C$15239,2,FALSE))-B4599),C4598)</f>
        <v>-4.8099999999999996</v>
      </c>
      <c r="D4599" s="98">
        <f>AVERAGE(C$10:C4599)</f>
        <v>0.13752287581699424</v>
      </c>
      <c r="E4599" s="2"/>
      <c r="G4599" s="23"/>
    </row>
    <row r="4600" spans="1:7" customFormat="1">
      <c r="A4600" s="4">
        <v>27238</v>
      </c>
      <c r="B4600">
        <v>12.6</v>
      </c>
      <c r="C4600">
        <f>IFERROR(((VLOOKUP(A4600,'Interest Rates-10yr'!$A$9:$C$15239,2,FALSE))-B4600),C4599)</f>
        <v>-4.8099999999999996</v>
      </c>
      <c r="D4600" s="98">
        <f>AVERAGE(C$10:C4600)</f>
        <v>0.13644521890655709</v>
      </c>
      <c r="E4600" s="2"/>
      <c r="G4600" s="23"/>
    </row>
    <row r="4601" spans="1:7" customFormat="1">
      <c r="A4601" s="4">
        <v>27239</v>
      </c>
      <c r="B4601">
        <v>11.96</v>
      </c>
      <c r="C4601">
        <f>IFERROR(((VLOOKUP(A4601,'Interest Rates-10yr'!$A$9:$C$15239,2,FALSE))-B4601),C4600)</f>
        <v>-4.1100000000000012</v>
      </c>
      <c r="D4601" s="98">
        <f>AVERAGE(C$10:C4601)</f>
        <v>0.13552047038327605</v>
      </c>
      <c r="E4601" s="2"/>
      <c r="G4601" s="23"/>
    </row>
    <row r="4602" spans="1:7" customFormat="1">
      <c r="A4602" s="4">
        <v>27240</v>
      </c>
      <c r="B4602">
        <v>11.56</v>
      </c>
      <c r="C4602">
        <f>IFERROR(((VLOOKUP(A4602,'Interest Rates-10yr'!$A$9:$C$15239,2,FALSE))-B4602),C4601)</f>
        <v>-3.6700000000000008</v>
      </c>
      <c r="D4602" s="98">
        <f>AVERAGE(C$10:C4602)</f>
        <v>0.13469192249074757</v>
      </c>
      <c r="E4602" s="2"/>
      <c r="G4602" s="23"/>
    </row>
    <row r="4603" spans="1:7" customFormat="1">
      <c r="A4603" s="4">
        <v>27241</v>
      </c>
      <c r="B4603">
        <v>12.06</v>
      </c>
      <c r="C4603">
        <f>IFERROR(((VLOOKUP(A4603,'Interest Rates-10yr'!$A$9:$C$15239,2,FALSE))-B4603),C4602)</f>
        <v>-4.1700000000000008</v>
      </c>
      <c r="D4603" s="98">
        <f>AVERAGE(C$10:C4603)</f>
        <v>0.13375489769264337</v>
      </c>
      <c r="E4603" s="2"/>
      <c r="G4603" s="23"/>
    </row>
    <row r="4604" spans="1:7" customFormat="1">
      <c r="A4604" s="4">
        <v>27242</v>
      </c>
      <c r="B4604">
        <v>12.25</v>
      </c>
      <c r="C4604">
        <f>IFERROR(((VLOOKUP(A4604,'Interest Rates-10yr'!$A$9:$C$15239,2,FALSE))-B4604),C4603)</f>
        <v>-4.33</v>
      </c>
      <c r="D4604" s="98">
        <f>AVERAGE(C$10:C4604)</f>
        <v>0.13278346028291702</v>
      </c>
      <c r="E4604" s="2"/>
      <c r="G4604" s="23"/>
    </row>
    <row r="4605" spans="1:7" customFormat="1">
      <c r="A4605" s="4">
        <v>27243</v>
      </c>
      <c r="B4605">
        <v>12.17</v>
      </c>
      <c r="C4605">
        <f>IFERROR(((VLOOKUP(A4605,'Interest Rates-10yr'!$A$9:$C$15239,2,FALSE))-B4605),C4604)</f>
        <v>-4.21</v>
      </c>
      <c r="D4605" s="98">
        <f>AVERAGE(C$10:C4605)</f>
        <v>0.13183855526544899</v>
      </c>
      <c r="E4605" s="2"/>
      <c r="G4605" s="23"/>
    </row>
    <row r="4606" spans="1:7" customFormat="1">
      <c r="A4606" s="4">
        <v>27244</v>
      </c>
      <c r="B4606">
        <v>12.17</v>
      </c>
      <c r="C4606">
        <f>IFERROR(((VLOOKUP(A4606,'Interest Rates-10yr'!$A$9:$C$15239,2,FALSE))-B4606),C4605)</f>
        <v>-4.21</v>
      </c>
      <c r="D4606" s="98">
        <f>AVERAGE(C$10:C4606)</f>
        <v>0.1308940613443558</v>
      </c>
      <c r="E4606" s="2"/>
      <c r="G4606" s="23"/>
    </row>
    <row r="4607" spans="1:7" customFormat="1">
      <c r="A4607" s="4">
        <v>27245</v>
      </c>
      <c r="B4607">
        <v>12.17</v>
      </c>
      <c r="C4607">
        <f>IFERROR(((VLOOKUP(A4607,'Interest Rates-10yr'!$A$9:$C$15239,2,FALSE))-B4607),C4606)</f>
        <v>-4.21</v>
      </c>
      <c r="D4607" s="98">
        <f>AVERAGE(C$10:C4607)</f>
        <v>0.12994997825141441</v>
      </c>
      <c r="E4607" s="2"/>
      <c r="G4607" s="23"/>
    </row>
    <row r="4608" spans="1:7" customFormat="1">
      <c r="A4608" s="4">
        <v>27246</v>
      </c>
      <c r="B4608">
        <v>12.02</v>
      </c>
      <c r="C4608">
        <f>IFERROR(((VLOOKUP(A4608,'Interest Rates-10yr'!$A$9:$C$15239,2,FALSE))-B4608),C4607)</f>
        <v>-4.0299999999999994</v>
      </c>
      <c r="D4608" s="98">
        <f>AVERAGE(C$10:C4608)</f>
        <v>0.12904544466188378</v>
      </c>
      <c r="E4608" s="2"/>
      <c r="G4608" s="23"/>
    </row>
    <row r="4609" spans="1:7" customFormat="1">
      <c r="A4609" s="4">
        <v>27247</v>
      </c>
      <c r="B4609">
        <v>11.91</v>
      </c>
      <c r="C4609">
        <f>IFERROR(((VLOOKUP(A4609,'Interest Rates-10yr'!$A$9:$C$15239,2,FALSE))-B4609),C4608)</f>
        <v>-3.9400000000000004</v>
      </c>
      <c r="D4609" s="98">
        <f>AVERAGE(C$10:C4609)</f>
        <v>0.12816086956521816</v>
      </c>
      <c r="E4609" s="2"/>
      <c r="G4609" s="23"/>
    </row>
    <row r="4610" spans="1:7" customFormat="1">
      <c r="A4610" s="4">
        <v>27248</v>
      </c>
      <c r="B4610">
        <v>11.96</v>
      </c>
      <c r="C4610">
        <f>IFERROR(((VLOOKUP(A4610,'Interest Rates-10yr'!$A$9:$C$15239,2,FALSE))-B4610),C4609)</f>
        <v>-3.9900000000000011</v>
      </c>
      <c r="D4610" s="98">
        <f>AVERAGE(C$10:C4610)</f>
        <v>0.12726581178004856</v>
      </c>
      <c r="E4610" s="2"/>
      <c r="G4610" s="23"/>
    </row>
    <row r="4611" spans="1:7" customFormat="1">
      <c r="A4611" s="4">
        <v>27249</v>
      </c>
      <c r="B4611">
        <v>12.09</v>
      </c>
      <c r="C4611">
        <f>IFERROR(((VLOOKUP(A4611,'Interest Rates-10yr'!$A$9:$C$15239,2,FALSE))-B4611),C4610)</f>
        <v>-4.12</v>
      </c>
      <c r="D4611" s="98">
        <f>AVERAGE(C$10:C4611)</f>
        <v>0.12634289439374261</v>
      </c>
      <c r="E4611" s="2"/>
      <c r="G4611" s="23"/>
    </row>
    <row r="4612" spans="1:7" customFormat="1">
      <c r="A4612" s="4">
        <v>27250</v>
      </c>
      <c r="B4612">
        <v>12</v>
      </c>
      <c r="C4612">
        <f>IFERROR(((VLOOKUP(A4612,'Interest Rates-10yr'!$A$9:$C$15239,2,FALSE))-B4612),C4611)</f>
        <v>-3.9700000000000006</v>
      </c>
      <c r="D4612" s="98">
        <f>AVERAGE(C$10:C4612)</f>
        <v>0.12545296545731119</v>
      </c>
      <c r="E4612" s="2"/>
      <c r="G4612" s="23"/>
    </row>
    <row r="4613" spans="1:7" customFormat="1">
      <c r="A4613" s="4">
        <v>27251</v>
      </c>
      <c r="B4613">
        <v>12</v>
      </c>
      <c r="C4613">
        <f>IFERROR(((VLOOKUP(A4613,'Interest Rates-10yr'!$A$9:$C$15239,2,FALSE))-B4613),C4612)</f>
        <v>-3.9700000000000006</v>
      </c>
      <c r="D4613" s="98">
        <f>AVERAGE(C$10:C4613)</f>
        <v>0.12456342311033958</v>
      </c>
      <c r="E4613" s="2"/>
      <c r="G4613" s="23"/>
    </row>
    <row r="4614" spans="1:7" customFormat="1">
      <c r="A4614" s="4">
        <v>27252</v>
      </c>
      <c r="B4614">
        <v>12</v>
      </c>
      <c r="C4614">
        <f>IFERROR(((VLOOKUP(A4614,'Interest Rates-10yr'!$A$9:$C$15239,2,FALSE))-B4614),C4613)</f>
        <v>-3.9700000000000006</v>
      </c>
      <c r="D4614" s="98">
        <f>AVERAGE(C$10:C4614)</f>
        <v>0.12367426710097794</v>
      </c>
      <c r="E4614" s="2"/>
      <c r="G4614" s="23"/>
    </row>
    <row r="4615" spans="1:7" customFormat="1">
      <c r="A4615" s="4">
        <v>27253</v>
      </c>
      <c r="B4615">
        <v>12.02</v>
      </c>
      <c r="C4615">
        <f>IFERROR(((VLOOKUP(A4615,'Interest Rates-10yr'!$A$9:$C$15239,2,FALSE))-B4615),C4614)</f>
        <v>-3.9699999999999989</v>
      </c>
      <c r="D4615" s="98">
        <f>AVERAGE(C$10:C4615)</f>
        <v>0.12278549717759517</v>
      </c>
      <c r="E4615" s="2"/>
      <c r="G4615" s="23"/>
    </row>
    <row r="4616" spans="1:7" customFormat="1">
      <c r="A4616" s="4">
        <v>27254</v>
      </c>
      <c r="B4616">
        <v>12.09</v>
      </c>
      <c r="C4616">
        <f>IFERROR(((VLOOKUP(A4616,'Interest Rates-10yr'!$A$9:$C$15239,2,FALSE))-B4616),C4615)</f>
        <v>-4.0299999999999994</v>
      </c>
      <c r="D4616" s="98">
        <f>AVERAGE(C$10:C4616)</f>
        <v>0.12188408942913032</v>
      </c>
      <c r="E4616" s="2"/>
      <c r="G4616" s="23"/>
    </row>
    <row r="4617" spans="1:7" customFormat="1">
      <c r="A4617" s="4">
        <v>27255</v>
      </c>
      <c r="B4617">
        <v>11.93</v>
      </c>
      <c r="C4617">
        <f>IFERROR(((VLOOKUP(A4617,'Interest Rates-10yr'!$A$9:$C$15239,2,FALSE))-B4617),C4616)</f>
        <v>-3.879999999999999</v>
      </c>
      <c r="D4617" s="98">
        <f>AVERAGE(C$10:C4617)</f>
        <v>0.12101562500000074</v>
      </c>
      <c r="E4617" s="2"/>
      <c r="G4617" s="23"/>
    </row>
    <row r="4618" spans="1:7" customFormat="1">
      <c r="A4618" s="4">
        <v>27256</v>
      </c>
      <c r="B4618">
        <v>12.21</v>
      </c>
      <c r="C4618">
        <f>IFERROR(((VLOOKUP(A4618,'Interest Rates-10yr'!$A$9:$C$15239,2,FALSE))-B4618),C4617)</f>
        <v>-4.1900000000000013</v>
      </c>
      <c r="D4618" s="98">
        <f>AVERAGE(C$10:C4618)</f>
        <v>0.12008027771750994</v>
      </c>
      <c r="E4618" s="2"/>
      <c r="G4618" s="23"/>
    </row>
    <row r="4619" spans="1:7" customFormat="1">
      <c r="A4619" s="4">
        <v>27257</v>
      </c>
      <c r="B4619">
        <v>12.33</v>
      </c>
      <c r="C4619">
        <f>IFERROR(((VLOOKUP(A4619,'Interest Rates-10yr'!$A$9:$C$15239,2,FALSE))-B4619),C4618)</f>
        <v>-4.33</v>
      </c>
      <c r="D4619" s="98">
        <f>AVERAGE(C$10:C4619)</f>
        <v>0.11911496746203976</v>
      </c>
      <c r="E4619" s="2"/>
      <c r="G4619" s="23"/>
    </row>
    <row r="4620" spans="1:7" customFormat="1">
      <c r="A4620" s="4">
        <v>27258</v>
      </c>
      <c r="B4620">
        <v>12.33</v>
      </c>
      <c r="C4620">
        <f>IFERROR(((VLOOKUP(A4620,'Interest Rates-10yr'!$A$9:$C$15239,2,FALSE))-B4620),C4619)</f>
        <v>-4.33</v>
      </c>
      <c r="D4620" s="98">
        <f>AVERAGE(C$10:C4620)</f>
        <v>0.11815007590544421</v>
      </c>
      <c r="E4620" s="2"/>
      <c r="G4620" s="23"/>
    </row>
    <row r="4621" spans="1:7" customFormat="1">
      <c r="A4621" s="4">
        <v>27259</v>
      </c>
      <c r="B4621">
        <v>12.33</v>
      </c>
      <c r="C4621">
        <f>IFERROR(((VLOOKUP(A4621,'Interest Rates-10yr'!$A$9:$C$15239,2,FALSE))-B4621),C4620)</f>
        <v>-4.33</v>
      </c>
      <c r="D4621" s="98">
        <f>AVERAGE(C$10:C4621)</f>
        <v>0.1171856027753693</v>
      </c>
      <c r="E4621" s="2"/>
      <c r="G4621" s="23"/>
    </row>
    <row r="4622" spans="1:7" customFormat="1">
      <c r="A4622" s="4">
        <v>27260</v>
      </c>
      <c r="B4622">
        <v>12.35</v>
      </c>
      <c r="C4622">
        <f>IFERROR(((VLOOKUP(A4622,'Interest Rates-10yr'!$A$9:$C$15239,2,FALSE))-B4622),C4621)</f>
        <v>-4.3699999999999992</v>
      </c>
      <c r="D4622" s="98">
        <f>AVERAGE(C$10:C4622)</f>
        <v>0.11621287665293804</v>
      </c>
      <c r="E4622" s="2"/>
      <c r="G4622" s="23"/>
    </row>
    <row r="4623" spans="1:7" customFormat="1">
      <c r="A4623" s="4">
        <v>27261</v>
      </c>
      <c r="B4623">
        <v>12.3</v>
      </c>
      <c r="C4623">
        <f>IFERROR(((VLOOKUP(A4623,'Interest Rates-10yr'!$A$9:$C$15239,2,FALSE))-B4623),C4622)</f>
        <v>-4.3100000000000005</v>
      </c>
      <c r="D4623" s="98">
        <f>AVERAGE(C$10:C4623)</f>
        <v>0.11525357607282255</v>
      </c>
      <c r="E4623" s="2"/>
      <c r="G4623" s="23"/>
    </row>
    <row r="4624" spans="1:7" customFormat="1">
      <c r="A4624" s="4">
        <v>27262</v>
      </c>
      <c r="B4624">
        <v>11.79</v>
      </c>
      <c r="C4624">
        <f>IFERROR(((VLOOKUP(A4624,'Interest Rates-10yr'!$A$9:$C$15239,2,FALSE))-B4624),C4623)</f>
        <v>-3.7399999999999984</v>
      </c>
      <c r="D4624" s="98">
        <f>AVERAGE(C$10:C4624)</f>
        <v>0.11441820151679377</v>
      </c>
      <c r="E4624" s="2"/>
      <c r="G4624" s="23"/>
    </row>
    <row r="4625" spans="1:7" customFormat="1">
      <c r="A4625" s="4">
        <v>27263</v>
      </c>
      <c r="B4625">
        <v>12.13</v>
      </c>
      <c r="C4625">
        <f>IFERROR(((VLOOKUP(A4625,'Interest Rates-10yr'!$A$9:$C$15239,2,FALSE))-B4625),C4624)</f>
        <v>-4.0400000000000009</v>
      </c>
      <c r="D4625" s="98">
        <f>AVERAGE(C$10:C4625)</f>
        <v>0.11351819757365755</v>
      </c>
      <c r="E4625" s="2"/>
      <c r="G4625" s="23"/>
    </row>
    <row r="4626" spans="1:7" customFormat="1">
      <c r="A4626" s="4">
        <v>27264</v>
      </c>
      <c r="B4626">
        <v>12.07</v>
      </c>
      <c r="C4626">
        <f>IFERROR(((VLOOKUP(A4626,'Interest Rates-10yr'!$A$9:$C$15239,2,FALSE))-B4626),C4625)</f>
        <v>-3.92</v>
      </c>
      <c r="D4626" s="98">
        <f>AVERAGE(C$10:C4626)</f>
        <v>0.11264457439896108</v>
      </c>
      <c r="E4626" s="2"/>
      <c r="G4626" s="23"/>
    </row>
    <row r="4627" spans="1:7" customFormat="1">
      <c r="A4627" s="4">
        <v>27265</v>
      </c>
      <c r="B4627">
        <v>12.07</v>
      </c>
      <c r="C4627">
        <f>IFERROR(((VLOOKUP(A4627,'Interest Rates-10yr'!$A$9:$C$15239,2,FALSE))-B4627),C4626)</f>
        <v>-3.92</v>
      </c>
      <c r="D4627" s="98">
        <f>AVERAGE(C$10:C4627)</f>
        <v>0.11177132957990545</v>
      </c>
      <c r="E4627" s="2"/>
      <c r="G4627" s="23"/>
    </row>
    <row r="4628" spans="1:7" customFormat="1">
      <c r="A4628" s="4">
        <v>27266</v>
      </c>
      <c r="B4628">
        <v>12.07</v>
      </c>
      <c r="C4628">
        <f>IFERROR(((VLOOKUP(A4628,'Interest Rates-10yr'!$A$9:$C$15239,2,FALSE))-B4628),C4627)</f>
        <v>-3.92</v>
      </c>
      <c r="D4628" s="98">
        <f>AVERAGE(C$10:C4628)</f>
        <v>0.11089846287075199</v>
      </c>
      <c r="E4628" s="2"/>
      <c r="G4628" s="23"/>
    </row>
    <row r="4629" spans="1:7" customFormat="1">
      <c r="A4629" s="4">
        <v>27267</v>
      </c>
      <c r="B4629">
        <v>12.09</v>
      </c>
      <c r="C4629">
        <f>IFERROR(((VLOOKUP(A4629,'Interest Rates-10yr'!$A$9:$C$15239,2,FALSE))-B4629),C4628)</f>
        <v>-3.9299999999999997</v>
      </c>
      <c r="D4629" s="98">
        <f>AVERAGE(C$10:C4629)</f>
        <v>0.11002380952381026</v>
      </c>
      <c r="E4629" s="2"/>
      <c r="G4629" s="23"/>
    </row>
    <row r="4630" spans="1:7" customFormat="1">
      <c r="A4630" s="4">
        <v>27268</v>
      </c>
      <c r="B4630">
        <v>11.62</v>
      </c>
      <c r="C4630">
        <f>IFERROR(((VLOOKUP(A4630,'Interest Rates-10yr'!$A$9:$C$15239,2,FALSE))-B4630),C4629)</f>
        <v>-3.4699999999999989</v>
      </c>
      <c r="D4630" s="98">
        <f>AVERAGE(C$10:C4630)</f>
        <v>0.10924908028565321</v>
      </c>
      <c r="E4630" s="2"/>
      <c r="G4630" s="23"/>
    </row>
    <row r="4631" spans="1:7" customFormat="1">
      <c r="A4631" s="4">
        <v>27269</v>
      </c>
      <c r="B4631">
        <v>10.82</v>
      </c>
      <c r="C4631">
        <f>IFERROR(((VLOOKUP(A4631,'Interest Rates-10yr'!$A$9:$C$15239,2,FALSE))-B4631),C4630)</f>
        <v>-2.67</v>
      </c>
      <c r="D4631" s="98">
        <f>AVERAGE(C$10:C4631)</f>
        <v>0.10864777152747802</v>
      </c>
      <c r="E4631" s="2"/>
      <c r="G4631" s="23"/>
    </row>
    <row r="4632" spans="1:7" customFormat="1">
      <c r="A4632" s="4">
        <v>27270</v>
      </c>
      <c r="B4632">
        <v>11.67</v>
      </c>
      <c r="C4632">
        <f>IFERROR(((VLOOKUP(A4632,'Interest Rates-10yr'!$A$9:$C$15239,2,FALSE))-B4632),C4631)</f>
        <v>-3.5199999999999996</v>
      </c>
      <c r="D4632" s="98">
        <f>AVERAGE(C$10:C4632)</f>
        <v>0.10786285961496939</v>
      </c>
      <c r="E4632" s="2"/>
      <c r="G4632" s="23"/>
    </row>
    <row r="4633" spans="1:7" customFormat="1">
      <c r="A4633" s="4">
        <v>27271</v>
      </c>
      <c r="B4633">
        <v>11.6</v>
      </c>
      <c r="C4633">
        <f>IFERROR(((VLOOKUP(A4633,'Interest Rates-10yr'!$A$9:$C$15239,2,FALSE))-B4633),C4632)</f>
        <v>-3.49</v>
      </c>
      <c r="D4633" s="98">
        <f>AVERAGE(C$10:C4633)</f>
        <v>0.10708477508650593</v>
      </c>
      <c r="E4633" s="2"/>
      <c r="G4633" s="23"/>
    </row>
    <row r="4634" spans="1:7" customFormat="1">
      <c r="A4634" s="4">
        <v>27272</v>
      </c>
      <c r="B4634">
        <v>11.6</v>
      </c>
      <c r="C4634">
        <f>IFERROR(((VLOOKUP(A4634,'Interest Rates-10yr'!$A$9:$C$15239,2,FALSE))-B4634),C4633)</f>
        <v>-3.49</v>
      </c>
      <c r="D4634" s="98">
        <f>AVERAGE(C$10:C4634)</f>
        <v>0.10630702702702777</v>
      </c>
      <c r="E4634" s="2"/>
      <c r="G4634" s="23"/>
    </row>
    <row r="4635" spans="1:7" customFormat="1">
      <c r="A4635" s="4">
        <v>27273</v>
      </c>
      <c r="B4635">
        <v>11.6</v>
      </c>
      <c r="C4635">
        <f>IFERROR(((VLOOKUP(A4635,'Interest Rates-10yr'!$A$9:$C$15239,2,FALSE))-B4635),C4634)</f>
        <v>-3.49</v>
      </c>
      <c r="D4635" s="98">
        <f>AVERAGE(C$10:C4635)</f>
        <v>0.10552961521833192</v>
      </c>
      <c r="E4635" s="2"/>
      <c r="G4635" s="23"/>
    </row>
    <row r="4636" spans="1:7" customFormat="1">
      <c r="A4636" s="4">
        <v>27274</v>
      </c>
      <c r="B4636">
        <v>11.6</v>
      </c>
      <c r="C4636">
        <f>IFERROR(((VLOOKUP(A4636,'Interest Rates-10yr'!$A$9:$C$15239,2,FALSE))-B4636),C4635)</f>
        <v>-3.49</v>
      </c>
      <c r="D4636" s="98">
        <f>AVERAGE(C$10:C4636)</f>
        <v>0.10475253944240402</v>
      </c>
      <c r="E4636" s="2"/>
      <c r="G4636" s="23"/>
    </row>
    <row r="4637" spans="1:7" customFormat="1">
      <c r="A4637" s="4">
        <v>27275</v>
      </c>
      <c r="B4637">
        <v>11.92</v>
      </c>
      <c r="C4637">
        <f>IFERROR(((VLOOKUP(A4637,'Interest Rates-10yr'!$A$9:$C$15239,2,FALSE))-B4637),C4636)</f>
        <v>-3.8100000000000005</v>
      </c>
      <c r="D4637" s="98">
        <f>AVERAGE(C$10:C4637)</f>
        <v>0.10390665514261094</v>
      </c>
      <c r="E4637" s="2"/>
      <c r="G4637" s="23"/>
    </row>
    <row r="4638" spans="1:7" customFormat="1">
      <c r="A4638" s="4">
        <v>27276</v>
      </c>
      <c r="B4638">
        <v>11.46</v>
      </c>
      <c r="C4638">
        <f>IFERROR(((VLOOKUP(A4638,'Interest Rates-10yr'!$A$9:$C$15239,2,FALSE))-B4638),C4637)</f>
        <v>-3.3400000000000016</v>
      </c>
      <c r="D4638" s="98">
        <f>AVERAGE(C$10:C4638)</f>
        <v>0.10316267012313748</v>
      </c>
      <c r="E4638" s="2"/>
      <c r="G4638" s="23"/>
    </row>
    <row r="4639" spans="1:7" customFormat="1">
      <c r="A4639" s="4">
        <v>27277</v>
      </c>
      <c r="B4639">
        <v>11.62</v>
      </c>
      <c r="C4639">
        <f>IFERROR(((VLOOKUP(A4639,'Interest Rates-10yr'!$A$9:$C$15239,2,FALSE))-B4639),C4638)</f>
        <v>-3.5199999999999996</v>
      </c>
      <c r="D4639" s="98">
        <f>AVERAGE(C$10:C4639)</f>
        <v>0.10238012958963358</v>
      </c>
      <c r="E4639" s="2"/>
      <c r="G4639" s="23"/>
    </row>
    <row r="4640" spans="1:7" customFormat="1">
      <c r="A4640" s="4">
        <v>27278</v>
      </c>
      <c r="B4640">
        <v>11.54</v>
      </c>
      <c r="C4640">
        <f>IFERROR(((VLOOKUP(A4640,'Interest Rates-10yr'!$A$9:$C$15239,2,FALSE))-B4640),C4639)</f>
        <v>-3.4499999999999993</v>
      </c>
      <c r="D4640" s="98">
        <f>AVERAGE(C$10:C4640)</f>
        <v>0.10161304253940909</v>
      </c>
      <c r="E4640" s="2"/>
      <c r="G4640" s="23"/>
    </row>
    <row r="4641" spans="1:7" customFormat="1">
      <c r="A4641" s="4">
        <v>27279</v>
      </c>
      <c r="B4641">
        <v>11.54</v>
      </c>
      <c r="C4641">
        <f>IFERROR(((VLOOKUP(A4641,'Interest Rates-10yr'!$A$9:$C$15239,2,FALSE))-B4641),C4640)</f>
        <v>-3.4499999999999993</v>
      </c>
      <c r="D4641" s="98">
        <f>AVERAGE(C$10:C4641)</f>
        <v>0.10084628670120974</v>
      </c>
      <c r="E4641" s="2"/>
      <c r="G4641" s="23"/>
    </row>
    <row r="4642" spans="1:7" customFormat="1">
      <c r="A4642" s="4">
        <v>27280</v>
      </c>
      <c r="B4642">
        <v>11.54</v>
      </c>
      <c r="C4642">
        <f>IFERROR(((VLOOKUP(A4642,'Interest Rates-10yr'!$A$9:$C$15239,2,FALSE))-B4642),C4641)</f>
        <v>-3.4499999999999993</v>
      </c>
      <c r="D4642" s="98">
        <f>AVERAGE(C$10:C4642)</f>
        <v>0.10007986186056626</v>
      </c>
      <c r="E4642" s="2"/>
      <c r="G4642" s="23"/>
    </row>
    <row r="4643" spans="1:7" customFormat="1">
      <c r="A4643" s="4">
        <v>27281</v>
      </c>
      <c r="B4643">
        <v>11.86</v>
      </c>
      <c r="C4643">
        <f>IFERROR(((VLOOKUP(A4643,'Interest Rates-10yr'!$A$9:$C$15239,2,FALSE))-B4643),C4642)</f>
        <v>-3.84</v>
      </c>
      <c r="D4643" s="98">
        <f>AVERAGE(C$10:C4643)</f>
        <v>9.9229607250756038E-2</v>
      </c>
      <c r="E4643" s="2"/>
      <c r="G4643" s="23"/>
    </row>
    <row r="4644" spans="1:7" customFormat="1">
      <c r="A4644" s="4">
        <v>27282</v>
      </c>
      <c r="B4644">
        <v>11.76</v>
      </c>
      <c r="C4644">
        <f>IFERROR(((VLOOKUP(A4644,'Interest Rates-10yr'!$A$9:$C$15239,2,FALSE))-B4644),C4643)</f>
        <v>-3.7200000000000006</v>
      </c>
      <c r="D4644" s="98">
        <f>AVERAGE(C$10:C4644)</f>
        <v>9.8405609492988891E-2</v>
      </c>
      <c r="E4644" s="2"/>
      <c r="G4644" s="23"/>
    </row>
    <row r="4645" spans="1:7" customFormat="1">
      <c r="A4645" s="4">
        <v>27283</v>
      </c>
      <c r="B4645">
        <v>10.52</v>
      </c>
      <c r="C4645">
        <f>IFERROR(((VLOOKUP(A4645,'Interest Rates-10yr'!$A$9:$C$15239,2,FALSE))-B4645),C4644)</f>
        <v>-2.4699999999999989</v>
      </c>
      <c r="D4645" s="98">
        <f>AVERAGE(C$10:C4645)</f>
        <v>9.7851596203624575E-2</v>
      </c>
      <c r="E4645" s="2"/>
      <c r="G4645" s="23"/>
    </row>
    <row r="4646" spans="1:7" customFormat="1">
      <c r="A4646" s="4">
        <v>27284</v>
      </c>
      <c r="B4646">
        <v>11.58</v>
      </c>
      <c r="C4646">
        <f>IFERROR(((VLOOKUP(A4646,'Interest Rates-10yr'!$A$9:$C$15239,2,FALSE))-B4646),C4645)</f>
        <v>-3.4499999999999993</v>
      </c>
      <c r="D4646" s="98">
        <f>AVERAGE(C$10:C4646)</f>
        <v>9.7086478326504966E-2</v>
      </c>
      <c r="E4646" s="2"/>
      <c r="G4646" s="23"/>
    </row>
    <row r="4647" spans="1:7" customFormat="1">
      <c r="A4647" s="4">
        <v>27285</v>
      </c>
      <c r="B4647">
        <v>11.61</v>
      </c>
      <c r="C4647">
        <f>IFERROR(((VLOOKUP(A4647,'Interest Rates-10yr'!$A$9:$C$15239,2,FALSE))-B4647),C4646)</f>
        <v>-3.4799999999999986</v>
      </c>
      <c r="D4647" s="98">
        <f>AVERAGE(C$10:C4647)</f>
        <v>9.6315222078482865E-2</v>
      </c>
      <c r="E4647" s="2"/>
      <c r="G4647" s="23"/>
    </row>
    <row r="4648" spans="1:7" customFormat="1">
      <c r="A4648" s="4">
        <v>27286</v>
      </c>
      <c r="B4648">
        <v>11.61</v>
      </c>
      <c r="C4648">
        <f>IFERROR(((VLOOKUP(A4648,'Interest Rates-10yr'!$A$9:$C$15239,2,FALSE))-B4648),C4647)</f>
        <v>-3.4799999999999986</v>
      </c>
      <c r="D4648" s="98">
        <f>AVERAGE(C$10:C4648)</f>
        <v>9.5544298340160275E-2</v>
      </c>
      <c r="E4648" s="2"/>
      <c r="G4648" s="23"/>
    </row>
    <row r="4649" spans="1:7" customFormat="1">
      <c r="A4649" s="4">
        <v>27287</v>
      </c>
      <c r="B4649">
        <v>11.61</v>
      </c>
      <c r="C4649">
        <f>IFERROR(((VLOOKUP(A4649,'Interest Rates-10yr'!$A$9:$C$15239,2,FALSE))-B4649),C4648)</f>
        <v>-3.4799999999999986</v>
      </c>
      <c r="D4649" s="98">
        <f>AVERAGE(C$10:C4649)</f>
        <v>9.477370689655247E-2</v>
      </c>
      <c r="E4649" s="2"/>
      <c r="G4649" s="23"/>
    </row>
    <row r="4650" spans="1:7" customFormat="1">
      <c r="A4650" s="4">
        <v>27288</v>
      </c>
      <c r="B4650">
        <v>11.55</v>
      </c>
      <c r="C4650">
        <f>IFERROR(((VLOOKUP(A4650,'Interest Rates-10yr'!$A$9:$C$15239,2,FALSE))-B4650),C4649)</f>
        <v>-3.4500000000000011</v>
      </c>
      <c r="D4650" s="98">
        <f>AVERAGE(C$10:C4650)</f>
        <v>9.4009911656971229E-2</v>
      </c>
      <c r="E4650" s="2"/>
      <c r="G4650" s="23"/>
    </row>
    <row r="4651" spans="1:7" customFormat="1">
      <c r="A4651" s="4">
        <v>27289</v>
      </c>
      <c r="B4651">
        <v>11.21</v>
      </c>
      <c r="C4651">
        <f>IFERROR(((VLOOKUP(A4651,'Interest Rates-10yr'!$A$9:$C$15239,2,FALSE))-B4651),C4650)</f>
        <v>-3.120000000000001</v>
      </c>
      <c r="D4651" s="98">
        <f>AVERAGE(C$10:C4651)</f>
        <v>9.3317535545024449E-2</v>
      </c>
      <c r="E4651" s="2"/>
      <c r="G4651" s="23"/>
    </row>
    <row r="4652" spans="1:7" customFormat="1">
      <c r="A4652" s="4">
        <v>27290</v>
      </c>
      <c r="B4652">
        <v>10.69</v>
      </c>
      <c r="C4652">
        <f>IFERROR(((VLOOKUP(A4652,'Interest Rates-10yr'!$A$9:$C$15239,2,FALSE))-B4652),C4651)</f>
        <v>-2.6099999999999994</v>
      </c>
      <c r="D4652" s="98">
        <f>AVERAGE(C$10:C4652)</f>
        <v>9.2735300452294514E-2</v>
      </c>
      <c r="E4652" s="2"/>
      <c r="G4652" s="23"/>
    </row>
    <row r="4653" spans="1:7" customFormat="1">
      <c r="A4653" s="4">
        <v>27291</v>
      </c>
      <c r="B4653">
        <v>11.17</v>
      </c>
      <c r="C4653">
        <f>IFERROR(((VLOOKUP(A4653,'Interest Rates-10yr'!$A$9:$C$15239,2,FALSE))-B4653),C4652)</f>
        <v>-3.1300000000000008</v>
      </c>
      <c r="D4653" s="98">
        <f>AVERAGE(C$10:C4653)</f>
        <v>9.2041343669251388E-2</v>
      </c>
      <c r="E4653" s="2"/>
      <c r="G4653" s="23"/>
    </row>
    <row r="4654" spans="1:7" customFormat="1">
      <c r="A4654" s="4">
        <v>27292</v>
      </c>
      <c r="B4654">
        <v>11.17</v>
      </c>
      <c r="C4654">
        <f>IFERROR(((VLOOKUP(A4654,'Interest Rates-10yr'!$A$9:$C$15239,2,FALSE))-B4654),C4653)</f>
        <v>-3.1500000000000004</v>
      </c>
      <c r="D4654" s="98">
        <f>AVERAGE(C$10:C4654)</f>
        <v>9.1343379978472222E-2</v>
      </c>
      <c r="E4654" s="2"/>
      <c r="G4654" s="23"/>
    </row>
    <row r="4655" spans="1:7" customFormat="1">
      <c r="A4655" s="4">
        <v>27293</v>
      </c>
      <c r="B4655">
        <v>11.17</v>
      </c>
      <c r="C4655">
        <f>IFERROR(((VLOOKUP(A4655,'Interest Rates-10yr'!$A$9:$C$15239,2,FALSE))-B4655),C4654)</f>
        <v>-3.1500000000000004</v>
      </c>
      <c r="D4655" s="98">
        <f>AVERAGE(C$10:C4655)</f>
        <v>9.0645716745588356E-2</v>
      </c>
      <c r="E4655" s="2"/>
      <c r="G4655" s="23"/>
    </row>
    <row r="4656" spans="1:7" customFormat="1">
      <c r="A4656" s="4">
        <v>27294</v>
      </c>
      <c r="B4656">
        <v>11.17</v>
      </c>
      <c r="C4656">
        <f>IFERROR(((VLOOKUP(A4656,'Interest Rates-10yr'!$A$9:$C$15239,2,FALSE))-B4656),C4655)</f>
        <v>-3.1500000000000004</v>
      </c>
      <c r="D4656" s="98">
        <f>AVERAGE(C$10:C4656)</f>
        <v>8.9948353776630838E-2</v>
      </c>
      <c r="E4656" s="2"/>
      <c r="G4656" s="23"/>
    </row>
    <row r="4657" spans="1:7" customFormat="1">
      <c r="A4657" s="4">
        <v>27295</v>
      </c>
      <c r="B4657">
        <v>11.21</v>
      </c>
      <c r="C4657">
        <f>IFERROR(((VLOOKUP(A4657,'Interest Rates-10yr'!$A$9:$C$15239,2,FALSE))-B4657),C4656)</f>
        <v>-3.3000000000000007</v>
      </c>
      <c r="D4657" s="98">
        <f>AVERAGE(C$10:C4657)</f>
        <v>8.9219018932875108E-2</v>
      </c>
      <c r="E4657" s="2"/>
      <c r="G4657" s="23"/>
    </row>
    <row r="4658" spans="1:7" customFormat="1">
      <c r="A4658" s="4">
        <v>27296</v>
      </c>
      <c r="B4658">
        <v>10.96</v>
      </c>
      <c r="C4658">
        <f>IFERROR(((VLOOKUP(A4658,'Interest Rates-10yr'!$A$9:$C$15239,2,FALSE))-B4658),C4657)</f>
        <v>-3.0200000000000005</v>
      </c>
      <c r="D4658" s="98">
        <f>AVERAGE(C$10:C4658)</f>
        <v>8.855022585502334E-2</v>
      </c>
      <c r="E4658" s="2"/>
      <c r="G4658" s="23"/>
    </row>
    <row r="4659" spans="1:7" customFormat="1">
      <c r="A4659" s="4">
        <v>27297</v>
      </c>
      <c r="B4659">
        <v>10.98</v>
      </c>
      <c r="C4659">
        <f>IFERROR(((VLOOKUP(A4659,'Interest Rates-10yr'!$A$9:$C$15239,2,FALSE))-B4659),C4658)</f>
        <v>-3.04</v>
      </c>
      <c r="D4659" s="98">
        <f>AVERAGE(C$10:C4659)</f>
        <v>8.7877419354839462E-2</v>
      </c>
      <c r="E4659" s="2"/>
      <c r="G4659" s="23"/>
    </row>
    <row r="4660" spans="1:7" customFormat="1">
      <c r="A4660" s="4">
        <v>27298</v>
      </c>
      <c r="B4660">
        <v>11</v>
      </c>
      <c r="C4660">
        <f>IFERROR(((VLOOKUP(A4660,'Interest Rates-10yr'!$A$9:$C$15239,2,FALSE))-B4660),C4659)</f>
        <v>-3.04</v>
      </c>
      <c r="D4660" s="98">
        <f>AVERAGE(C$10:C4660)</f>
        <v>8.7204902171576754E-2</v>
      </c>
      <c r="E4660" s="2"/>
      <c r="G4660" s="23"/>
    </row>
    <row r="4661" spans="1:7" customFormat="1">
      <c r="A4661" s="4">
        <v>27299</v>
      </c>
      <c r="B4661">
        <v>11.18</v>
      </c>
      <c r="C4661">
        <f>IFERROR(((VLOOKUP(A4661,'Interest Rates-10yr'!$A$9:$C$15239,2,FALSE))-B4661),C4660)</f>
        <v>-3.2399999999999993</v>
      </c>
      <c r="D4661" s="98">
        <f>AVERAGE(C$10:C4661)</f>
        <v>8.6489681857266437E-2</v>
      </c>
      <c r="E4661" s="2"/>
      <c r="G4661" s="23"/>
    </row>
    <row r="4662" spans="1:7" customFormat="1">
      <c r="A4662" s="4">
        <v>27300</v>
      </c>
      <c r="B4662">
        <v>11.18</v>
      </c>
      <c r="C4662">
        <f>IFERROR(((VLOOKUP(A4662,'Interest Rates-10yr'!$A$9:$C$15239,2,FALSE))-B4662),C4661)</f>
        <v>-3.2399999999999993</v>
      </c>
      <c r="D4662" s="98">
        <f>AVERAGE(C$10:C4662)</f>
        <v>8.5774768966259074E-2</v>
      </c>
      <c r="E4662" s="2"/>
      <c r="G4662" s="23"/>
    </row>
    <row r="4663" spans="1:7" customFormat="1">
      <c r="A4663" s="4">
        <v>27301</v>
      </c>
      <c r="B4663">
        <v>11.18</v>
      </c>
      <c r="C4663">
        <f>IFERROR(((VLOOKUP(A4663,'Interest Rates-10yr'!$A$9:$C$15239,2,FALSE))-B4663),C4662)</f>
        <v>-3.2399999999999993</v>
      </c>
      <c r="D4663" s="98">
        <f>AVERAGE(C$10:C4663)</f>
        <v>8.5060163300387515E-2</v>
      </c>
      <c r="E4663" s="2"/>
      <c r="G4663" s="23"/>
    </row>
    <row r="4664" spans="1:7" customFormat="1">
      <c r="A4664" s="4">
        <v>27302</v>
      </c>
      <c r="B4664">
        <v>11.11</v>
      </c>
      <c r="C4664">
        <f>IFERROR(((VLOOKUP(A4664,'Interest Rates-10yr'!$A$9:$C$15239,2,FALSE))-B4664),C4663)</f>
        <v>-3.169999999999999</v>
      </c>
      <c r="D4664" s="98">
        <f>AVERAGE(C$10:C4664)</f>
        <v>8.4360902255639844E-2</v>
      </c>
      <c r="E4664" s="2"/>
      <c r="G4664" s="23"/>
    </row>
    <row r="4665" spans="1:7" customFormat="1">
      <c r="A4665" s="4">
        <v>27303</v>
      </c>
      <c r="B4665">
        <v>11.3</v>
      </c>
      <c r="C4665">
        <f>IFERROR(((VLOOKUP(A4665,'Interest Rates-10yr'!$A$9:$C$15239,2,FALSE))-B4665),C4664)</f>
        <v>-3.330000000000001</v>
      </c>
      <c r="D4665" s="98">
        <f>AVERAGE(C$10:C4665)</f>
        <v>8.3627577319588378E-2</v>
      </c>
      <c r="E4665" s="2"/>
      <c r="G4665" s="23"/>
    </row>
    <row r="4666" spans="1:7" customFormat="1">
      <c r="A4666" s="4">
        <v>27304</v>
      </c>
      <c r="B4666">
        <v>10.32</v>
      </c>
      <c r="C4666">
        <f>IFERROR(((VLOOKUP(A4666,'Interest Rates-10yr'!$A$9:$C$15239,2,FALSE))-B4666),C4665)</f>
        <v>-2.34</v>
      </c>
      <c r="D4666" s="98">
        <f>AVERAGE(C$10:C4666)</f>
        <v>8.3107150526090509E-2</v>
      </c>
      <c r="E4666" s="2"/>
      <c r="G4666" s="23"/>
    </row>
    <row r="4667" spans="1:7" customFormat="1">
      <c r="A4667" s="4">
        <v>27305</v>
      </c>
      <c r="B4667">
        <v>10.97</v>
      </c>
      <c r="C4667">
        <f>IFERROR(((VLOOKUP(A4667,'Interest Rates-10yr'!$A$9:$C$15239,2,FALSE))-B4667),C4666)</f>
        <v>-2.9300000000000015</v>
      </c>
      <c r="D4667" s="98">
        <f>AVERAGE(C$10:C4667)</f>
        <v>8.2460283383427119E-2</v>
      </c>
      <c r="E4667" s="2"/>
      <c r="G4667" s="23"/>
    </row>
    <row r="4668" spans="1:7" customFormat="1">
      <c r="A4668" s="4">
        <v>27306</v>
      </c>
      <c r="B4668">
        <v>10.78</v>
      </c>
      <c r="C4668">
        <f>IFERROR(((VLOOKUP(A4668,'Interest Rates-10yr'!$A$9:$C$15239,2,FALSE))-B4668),C4667)</f>
        <v>-2.76</v>
      </c>
      <c r="D4668" s="98">
        <f>AVERAGE(C$10:C4668)</f>
        <v>8.185018244258499E-2</v>
      </c>
      <c r="E4668" s="2"/>
      <c r="G4668" s="23"/>
    </row>
    <row r="4669" spans="1:7" customFormat="1">
      <c r="A4669" s="4">
        <v>27307</v>
      </c>
      <c r="B4669">
        <v>10.78</v>
      </c>
      <c r="C4669">
        <f>IFERROR(((VLOOKUP(A4669,'Interest Rates-10yr'!$A$9:$C$15239,2,FALSE))-B4669),C4668)</f>
        <v>-2.76</v>
      </c>
      <c r="D4669" s="98">
        <f>AVERAGE(C$10:C4669)</f>
        <v>8.1240343347640243E-2</v>
      </c>
      <c r="E4669" s="2"/>
      <c r="G4669" s="23"/>
    </row>
    <row r="4670" spans="1:7" customFormat="1">
      <c r="A4670" s="4">
        <v>27308</v>
      </c>
      <c r="B4670">
        <v>10.78</v>
      </c>
      <c r="C4670">
        <f>IFERROR(((VLOOKUP(A4670,'Interest Rates-10yr'!$A$9:$C$15239,2,FALSE))-B4670),C4669)</f>
        <v>-2.76</v>
      </c>
      <c r="D4670" s="98">
        <f>AVERAGE(C$10:C4670)</f>
        <v>8.0630765930058676E-2</v>
      </c>
      <c r="E4670" s="2"/>
      <c r="G4670" s="23"/>
    </row>
    <row r="4671" spans="1:7" customFormat="1">
      <c r="A4671" s="4">
        <v>27309</v>
      </c>
      <c r="B4671">
        <v>10.44</v>
      </c>
      <c r="C4671">
        <f>IFERROR(((VLOOKUP(A4671,'Interest Rates-10yr'!$A$9:$C$15239,2,FALSE))-B4671),C4670)</f>
        <v>-2.4299999999999997</v>
      </c>
      <c r="D4671" s="98">
        <f>AVERAGE(C$10:C4671)</f>
        <v>8.0092235092235842E-2</v>
      </c>
      <c r="E4671" s="2"/>
      <c r="G4671" s="23"/>
    </row>
    <row r="4672" spans="1:7" customFormat="1">
      <c r="A4672" s="4">
        <v>27310</v>
      </c>
      <c r="B4672">
        <v>10.029999999999999</v>
      </c>
      <c r="C4672">
        <f>IFERROR(((VLOOKUP(A4672,'Interest Rates-10yr'!$A$9:$C$15239,2,FALSE))-B4672),C4671)</f>
        <v>-2.0799999999999992</v>
      </c>
      <c r="D4672" s="98">
        <f>AVERAGE(C$10:C4672)</f>
        <v>7.9628994209736972E-2</v>
      </c>
      <c r="E4672" s="2"/>
      <c r="G4672" s="23"/>
    </row>
    <row r="4673" spans="1:7" customFormat="1">
      <c r="A4673" s="4">
        <v>27311</v>
      </c>
      <c r="B4673">
        <v>9.23</v>
      </c>
      <c r="C4673">
        <f>IFERROR(((VLOOKUP(A4673,'Interest Rates-10yr'!$A$9:$C$15239,2,FALSE))-B4673),C4672)</f>
        <v>-1.2800000000000002</v>
      </c>
      <c r="D4673" s="98">
        <f>AVERAGE(C$10:C4673)</f>
        <v>7.933747855917743E-2</v>
      </c>
      <c r="E4673" s="2"/>
      <c r="G4673" s="23"/>
    </row>
    <row r="4674" spans="1:7" customFormat="1">
      <c r="A4674" s="4">
        <v>27312</v>
      </c>
      <c r="B4674">
        <v>10.02</v>
      </c>
      <c r="C4674">
        <f>IFERROR(((VLOOKUP(A4674,'Interest Rates-10yr'!$A$9:$C$15239,2,FALSE))-B4674),C4673)</f>
        <v>-2.09</v>
      </c>
      <c r="D4674" s="98">
        <f>AVERAGE(C$10:C4674)</f>
        <v>7.8872454448017923E-2</v>
      </c>
      <c r="E4674" s="2"/>
      <c r="G4674" s="23"/>
    </row>
    <row r="4675" spans="1:7" customFormat="1">
      <c r="A4675" s="4">
        <v>27313</v>
      </c>
      <c r="B4675">
        <v>10.01</v>
      </c>
      <c r="C4675">
        <f>IFERROR(((VLOOKUP(A4675,'Interest Rates-10yr'!$A$9:$C$15239,2,FALSE))-B4675),C4674)</f>
        <v>-2.13</v>
      </c>
      <c r="D4675" s="98">
        <f>AVERAGE(C$10:C4675)</f>
        <v>7.8399057008144785E-2</v>
      </c>
      <c r="E4675" s="2"/>
      <c r="G4675" s="23"/>
    </row>
    <row r="4676" spans="1:7" customFormat="1">
      <c r="A4676" s="4">
        <v>27314</v>
      </c>
      <c r="B4676">
        <v>10.01</v>
      </c>
      <c r="C4676">
        <f>IFERROR(((VLOOKUP(A4676,'Interest Rates-10yr'!$A$9:$C$15239,2,FALSE))-B4676),C4675)</f>
        <v>-2.13</v>
      </c>
      <c r="D4676" s="98">
        <f>AVERAGE(C$10:C4676)</f>
        <v>7.7925862438398025E-2</v>
      </c>
      <c r="E4676" s="2"/>
      <c r="G4676" s="23"/>
    </row>
    <row r="4677" spans="1:7" customFormat="1">
      <c r="A4677" s="4">
        <v>27315</v>
      </c>
      <c r="B4677">
        <v>10.01</v>
      </c>
      <c r="C4677">
        <f>IFERROR(((VLOOKUP(A4677,'Interest Rates-10yr'!$A$9:$C$15239,2,FALSE))-B4677),C4676)</f>
        <v>-2.13</v>
      </c>
      <c r="D4677" s="98">
        <f>AVERAGE(C$10:C4677)</f>
        <v>7.7452870608398366E-2</v>
      </c>
      <c r="E4677" s="2"/>
      <c r="G4677" s="23"/>
    </row>
    <row r="4678" spans="1:7" customFormat="1">
      <c r="A4678" s="4">
        <v>27316</v>
      </c>
      <c r="B4678">
        <v>10.01</v>
      </c>
      <c r="C4678">
        <f>IFERROR(((VLOOKUP(A4678,'Interest Rates-10yr'!$A$9:$C$15239,2,FALSE))-B4678),C4677)</f>
        <v>-2.13</v>
      </c>
      <c r="D4678" s="98">
        <f>AVERAGE(C$10:C4678)</f>
        <v>7.6980081387878263E-2</v>
      </c>
      <c r="E4678" s="2"/>
      <c r="G4678" s="23"/>
    </row>
    <row r="4679" spans="1:7" customFormat="1">
      <c r="A4679" s="4">
        <v>27317</v>
      </c>
      <c r="B4679">
        <v>10.35</v>
      </c>
      <c r="C4679">
        <f>IFERROR(((VLOOKUP(A4679,'Interest Rates-10yr'!$A$9:$C$15239,2,FALSE))-B4679),C4678)</f>
        <v>-2.4799999999999995</v>
      </c>
      <c r="D4679" s="98">
        <f>AVERAGE(C$10:C4679)</f>
        <v>7.6432548179872287E-2</v>
      </c>
      <c r="E4679" s="2"/>
      <c r="G4679" s="23"/>
    </row>
    <row r="4680" spans="1:7" customFormat="1">
      <c r="A4680" s="4">
        <v>27318</v>
      </c>
      <c r="B4680">
        <v>10.38</v>
      </c>
      <c r="C4680">
        <f>IFERROR(((VLOOKUP(A4680,'Interest Rates-10yr'!$A$9:$C$15239,2,FALSE))-B4680),C4679)</f>
        <v>-2.5100000000000007</v>
      </c>
      <c r="D4680" s="98">
        <f>AVERAGE(C$10:C4680)</f>
        <v>7.5878826803683061E-2</v>
      </c>
      <c r="E4680" s="2"/>
      <c r="G4680" s="23"/>
    </row>
    <row r="4681" spans="1:7" customFormat="1">
      <c r="A4681" s="4">
        <v>27319</v>
      </c>
      <c r="B4681">
        <v>10.039999999999999</v>
      </c>
      <c r="C4681">
        <f>IFERROR(((VLOOKUP(A4681,'Interest Rates-10yr'!$A$9:$C$15239,2,FALSE))-B4681),C4680)</f>
        <v>-2.1599999999999993</v>
      </c>
      <c r="D4681" s="98">
        <f>AVERAGE(C$10:C4681)</f>
        <v>7.5400256849315825E-2</v>
      </c>
      <c r="E4681" s="2"/>
      <c r="G4681" s="23"/>
    </row>
    <row r="4682" spans="1:7" customFormat="1">
      <c r="A4682" s="4">
        <v>27320</v>
      </c>
      <c r="B4682">
        <v>9.76</v>
      </c>
      <c r="C4682">
        <f>IFERROR(((VLOOKUP(A4682,'Interest Rates-10yr'!$A$9:$C$15239,2,FALSE))-B4682),C4681)</f>
        <v>-1.8999999999999995</v>
      </c>
      <c r="D4682" s="98">
        <f>AVERAGE(C$10:C4682)</f>
        <v>7.4977530494329897E-2</v>
      </c>
      <c r="E4682" s="2"/>
      <c r="G4682" s="23"/>
    </row>
    <row r="4683" spans="1:7" customFormat="1">
      <c r="A4683" s="4">
        <v>27321</v>
      </c>
      <c r="B4683">
        <v>9.76</v>
      </c>
      <c r="C4683">
        <f>IFERROR(((VLOOKUP(A4683,'Interest Rates-10yr'!$A$9:$C$15239,2,FALSE))-B4683),C4682)</f>
        <v>-1.8999999999999995</v>
      </c>
      <c r="D4683" s="98">
        <f>AVERAGE(C$10:C4683)</f>
        <v>7.455498502353522E-2</v>
      </c>
      <c r="E4683" s="2"/>
      <c r="G4683" s="23"/>
    </row>
    <row r="4684" spans="1:7" customFormat="1">
      <c r="A4684" s="4">
        <v>27322</v>
      </c>
      <c r="B4684">
        <v>9.76</v>
      </c>
      <c r="C4684">
        <f>IFERROR(((VLOOKUP(A4684,'Interest Rates-10yr'!$A$9:$C$15239,2,FALSE))-B4684),C4683)</f>
        <v>-1.8999999999999995</v>
      </c>
      <c r="D4684" s="98">
        <f>AVERAGE(C$10:C4684)</f>
        <v>7.4132620320856393E-2</v>
      </c>
      <c r="E4684" s="2"/>
      <c r="G4684" s="23"/>
    </row>
    <row r="4685" spans="1:7" customFormat="1">
      <c r="A4685" s="4">
        <v>27323</v>
      </c>
      <c r="B4685">
        <v>9.6300000000000008</v>
      </c>
      <c r="C4685">
        <f>IFERROR(((VLOOKUP(A4685,'Interest Rates-10yr'!$A$9:$C$15239,2,FALSE))-B4685),C4684)</f>
        <v>-1.8200000000000012</v>
      </c>
      <c r="D4685" s="98">
        <f>AVERAGE(C$10:C4685)</f>
        <v>7.3727544910180423E-2</v>
      </c>
      <c r="E4685" s="2"/>
      <c r="G4685" s="23"/>
    </row>
    <row r="4686" spans="1:7" customFormat="1">
      <c r="A4686" s="4">
        <v>27324</v>
      </c>
      <c r="B4686">
        <v>9.67</v>
      </c>
      <c r="C4686">
        <f>IFERROR(((VLOOKUP(A4686,'Interest Rates-10yr'!$A$9:$C$15239,2,FALSE))-B4686),C4685)</f>
        <v>-1.8600000000000003</v>
      </c>
      <c r="D4686" s="98">
        <f>AVERAGE(C$10:C4686)</f>
        <v>7.331409022877991E-2</v>
      </c>
      <c r="E4686" s="2"/>
      <c r="G4686" s="23"/>
    </row>
    <row r="4687" spans="1:7" customFormat="1">
      <c r="A4687" s="4">
        <v>27325</v>
      </c>
      <c r="B4687">
        <v>10.039999999999999</v>
      </c>
      <c r="C4687">
        <f>IFERROR(((VLOOKUP(A4687,'Interest Rates-10yr'!$A$9:$C$15239,2,FALSE))-B4687),C4686)</f>
        <v>-2.1899999999999995</v>
      </c>
      <c r="D4687" s="98">
        <f>AVERAGE(C$10:C4687)</f>
        <v>7.2830269345875082E-2</v>
      </c>
      <c r="E4687" s="2"/>
      <c r="G4687" s="23"/>
    </row>
    <row r="4688" spans="1:7" customFormat="1">
      <c r="A4688" s="4">
        <v>27326</v>
      </c>
      <c r="B4688">
        <v>9.69</v>
      </c>
      <c r="C4688">
        <f>IFERROR(((VLOOKUP(A4688,'Interest Rates-10yr'!$A$9:$C$15239,2,FALSE))-B4688),C4687)</f>
        <v>-1.8199999999999994</v>
      </c>
      <c r="D4688" s="98">
        <f>AVERAGE(C$10:C4688)</f>
        <v>7.2425731994016598E-2</v>
      </c>
      <c r="E4688" s="2"/>
      <c r="G4688" s="23"/>
    </row>
    <row r="4689" spans="1:7" customFormat="1">
      <c r="A4689" s="4">
        <v>27327</v>
      </c>
      <c r="B4689">
        <v>9.7100000000000009</v>
      </c>
      <c r="C4689">
        <f>IFERROR(((VLOOKUP(A4689,'Interest Rates-10yr'!$A$9:$C$15239,2,FALSE))-B4689),C4688)</f>
        <v>-1.8500000000000005</v>
      </c>
      <c r="D4689" s="98">
        <f>AVERAGE(C$10:C4689)</f>
        <v>7.2014957264958032E-2</v>
      </c>
      <c r="E4689" s="2"/>
      <c r="G4689" s="23"/>
    </row>
    <row r="4690" spans="1:7" customFormat="1">
      <c r="A4690" s="4">
        <v>27328</v>
      </c>
      <c r="B4690">
        <v>9.7100000000000009</v>
      </c>
      <c r="C4690">
        <f>IFERROR(((VLOOKUP(A4690,'Interest Rates-10yr'!$A$9:$C$15239,2,FALSE))-B4690),C4689)</f>
        <v>-1.8500000000000005</v>
      </c>
      <c r="D4690" s="98">
        <f>AVERAGE(C$10:C4690)</f>
        <v>7.1604358043153946E-2</v>
      </c>
      <c r="E4690" s="2"/>
      <c r="G4690" s="23"/>
    </row>
    <row r="4691" spans="1:7" customFormat="1">
      <c r="A4691" s="4">
        <v>27329</v>
      </c>
      <c r="B4691">
        <v>9.7100000000000009</v>
      </c>
      <c r="C4691">
        <f>IFERROR(((VLOOKUP(A4691,'Interest Rates-10yr'!$A$9:$C$15239,2,FALSE))-B4691),C4690)</f>
        <v>-1.8500000000000005</v>
      </c>
      <c r="D4691" s="98">
        <f>AVERAGE(C$10:C4691)</f>
        <v>7.1193934216147711E-2</v>
      </c>
      <c r="E4691" s="2"/>
      <c r="G4691" s="23"/>
    </row>
    <row r="4692" spans="1:7" customFormat="1">
      <c r="A4692" s="4">
        <v>27330</v>
      </c>
      <c r="B4692">
        <v>9.74</v>
      </c>
      <c r="C4692">
        <f>IFERROR(((VLOOKUP(A4692,'Interest Rates-10yr'!$A$9:$C$15239,2,FALSE))-B4692),C4691)</f>
        <v>-1.8600000000000003</v>
      </c>
      <c r="D4692" s="98">
        <f>AVERAGE(C$10:C4692)</f>
        <v>7.0781550288277498E-2</v>
      </c>
      <c r="E4692" s="2"/>
      <c r="G4692" s="23"/>
    </row>
    <row r="4693" spans="1:7" customFormat="1">
      <c r="A4693" s="4">
        <v>27331</v>
      </c>
      <c r="B4693">
        <v>9.58</v>
      </c>
      <c r="C4693">
        <f>IFERROR(((VLOOKUP(A4693,'Interest Rates-10yr'!$A$9:$C$15239,2,FALSE))-B4693),C4692)</f>
        <v>-1.7400000000000002</v>
      </c>
      <c r="D4693" s="98">
        <f>AVERAGE(C$10:C4693)</f>
        <v>7.0394961571307327E-2</v>
      </c>
      <c r="E4693" s="2"/>
      <c r="G4693" s="23"/>
    </row>
    <row r="4694" spans="1:7" customFormat="1">
      <c r="A4694" s="4">
        <v>27332</v>
      </c>
      <c r="B4694">
        <v>9.91</v>
      </c>
      <c r="C4694">
        <f>IFERROR(((VLOOKUP(A4694,'Interest Rates-10yr'!$A$9:$C$15239,2,FALSE))-B4694),C4693)</f>
        <v>-2.1000000000000005</v>
      </c>
      <c r="D4694" s="98">
        <f>AVERAGE(C$10:C4694)</f>
        <v>6.9931696905016758E-2</v>
      </c>
      <c r="E4694" s="2"/>
      <c r="G4694" s="23"/>
    </row>
    <row r="4695" spans="1:7" customFormat="1">
      <c r="A4695" s="4">
        <v>27333</v>
      </c>
      <c r="B4695">
        <v>9.66</v>
      </c>
      <c r="C4695">
        <f>IFERROR(((VLOOKUP(A4695,'Interest Rates-10yr'!$A$9:$C$15239,2,FALSE))-B4695),C4694)</f>
        <v>-1.87</v>
      </c>
      <c r="D4695" s="98">
        <f>AVERAGE(C$10:C4695)</f>
        <v>6.9517712334614498E-2</v>
      </c>
      <c r="E4695" s="2"/>
      <c r="G4695" s="23"/>
    </row>
    <row r="4696" spans="1:7" customFormat="1">
      <c r="A4696" s="4">
        <v>27334</v>
      </c>
      <c r="B4696">
        <v>9.65</v>
      </c>
      <c r="C4696">
        <f>IFERROR(((VLOOKUP(A4696,'Interest Rates-10yr'!$A$9:$C$15239,2,FALSE))-B4696),C4695)</f>
        <v>-1.8500000000000005</v>
      </c>
      <c r="D4696" s="98">
        <f>AVERAGE(C$10:C4696)</f>
        <v>6.9108171538298166E-2</v>
      </c>
      <c r="E4696" s="2"/>
      <c r="G4696" s="23"/>
    </row>
    <row r="4697" spans="1:7" customFormat="1">
      <c r="A4697" s="4">
        <v>27335</v>
      </c>
      <c r="B4697">
        <v>9.65</v>
      </c>
      <c r="C4697">
        <f>IFERROR(((VLOOKUP(A4697,'Interest Rates-10yr'!$A$9:$C$15239,2,FALSE))-B4697),C4696)</f>
        <v>-1.8500000000000005</v>
      </c>
      <c r="D4697" s="98">
        <f>AVERAGE(C$10:C4697)</f>
        <v>6.8698805460751591E-2</v>
      </c>
      <c r="E4697" s="2"/>
      <c r="G4697" s="23"/>
    </row>
    <row r="4698" spans="1:7" customFormat="1">
      <c r="A4698" s="4">
        <v>27336</v>
      </c>
      <c r="B4698">
        <v>9.65</v>
      </c>
      <c r="C4698">
        <f>IFERROR(((VLOOKUP(A4698,'Interest Rates-10yr'!$A$9:$C$15239,2,FALSE))-B4698),C4697)</f>
        <v>-1.8500000000000005</v>
      </c>
      <c r="D4698" s="98">
        <f>AVERAGE(C$10:C4698)</f>
        <v>6.828961399019054E-2</v>
      </c>
      <c r="E4698" s="2"/>
      <c r="G4698" s="23"/>
    </row>
    <row r="4699" spans="1:7" customFormat="1">
      <c r="A4699" s="4">
        <v>27337</v>
      </c>
      <c r="B4699">
        <v>9.77</v>
      </c>
      <c r="C4699">
        <f>IFERROR(((VLOOKUP(A4699,'Interest Rates-10yr'!$A$9:$C$15239,2,FALSE))-B4699),C4698)</f>
        <v>-1.9699999999999998</v>
      </c>
      <c r="D4699" s="98">
        <f>AVERAGE(C$10:C4699)</f>
        <v>6.7855010660981541E-2</v>
      </c>
      <c r="E4699" s="2"/>
      <c r="G4699" s="23"/>
    </row>
    <row r="4700" spans="1:7" customFormat="1">
      <c r="A4700" s="4">
        <v>27338</v>
      </c>
      <c r="B4700">
        <v>9.89</v>
      </c>
      <c r="C4700">
        <f>IFERROR(((VLOOKUP(A4700,'Interest Rates-10yr'!$A$9:$C$15239,2,FALSE))-B4700),C4699)</f>
        <v>-1.9699999999999998</v>
      </c>
      <c r="D4700" s="98">
        <f>AVERAGE(C$10:C4700)</f>
        <v>6.7420592624174672E-2</v>
      </c>
      <c r="E4700" s="2"/>
      <c r="G4700" s="23"/>
    </row>
    <row r="4701" spans="1:7" customFormat="1">
      <c r="A4701" s="4">
        <v>27339</v>
      </c>
      <c r="B4701">
        <v>9.11</v>
      </c>
      <c r="C4701">
        <f>IFERROR(((VLOOKUP(A4701,'Interest Rates-10yr'!$A$9:$C$15239,2,FALSE))-B4701),C4700)</f>
        <v>-1.3499999999999996</v>
      </c>
      <c r="D4701" s="98">
        <f>AVERAGE(C$10:C4701)</f>
        <v>6.7118499573743259E-2</v>
      </c>
      <c r="E4701" s="2"/>
      <c r="G4701" s="23"/>
    </row>
    <row r="4702" spans="1:7" customFormat="1">
      <c r="A4702" s="4">
        <v>27340</v>
      </c>
      <c r="B4702">
        <v>9.61</v>
      </c>
      <c r="C4702">
        <f>IFERROR(((VLOOKUP(A4702,'Interest Rates-10yr'!$A$9:$C$15239,2,FALSE))-B4702),C4701)</f>
        <v>-1.8699999999999992</v>
      </c>
      <c r="D4702" s="98">
        <f>AVERAGE(C$10:C4702)</f>
        <v>6.6705731941189728E-2</v>
      </c>
      <c r="E4702" s="2"/>
      <c r="G4702" s="23"/>
    </row>
    <row r="4703" spans="1:7" customFormat="1">
      <c r="A4703" s="4">
        <v>27341</v>
      </c>
      <c r="B4703">
        <v>9.5500000000000007</v>
      </c>
      <c r="C4703">
        <f>IFERROR(((VLOOKUP(A4703,'Interest Rates-10yr'!$A$9:$C$15239,2,FALSE))-B4703),C4702)</f>
        <v>-1.830000000000001</v>
      </c>
      <c r="D4703" s="98">
        <f>AVERAGE(C$10:C4703)</f>
        <v>6.6301661695782568E-2</v>
      </c>
      <c r="E4703" s="2"/>
      <c r="G4703" s="23"/>
    </row>
    <row r="4704" spans="1:7" customFormat="1">
      <c r="A4704" s="4">
        <v>27342</v>
      </c>
      <c r="B4704">
        <v>9.5500000000000007</v>
      </c>
      <c r="C4704">
        <f>IFERROR(((VLOOKUP(A4704,'Interest Rates-10yr'!$A$9:$C$15239,2,FALSE))-B4704),C4703)</f>
        <v>-1.830000000000001</v>
      </c>
      <c r="D4704" s="98">
        <f>AVERAGE(C$10:C4704)</f>
        <v>6.5897763578275481E-2</v>
      </c>
      <c r="E4704" s="2"/>
      <c r="G4704" s="23"/>
    </row>
    <row r="4705" spans="1:7" customFormat="1">
      <c r="A4705" s="4">
        <v>27343</v>
      </c>
      <c r="B4705">
        <v>9.5500000000000007</v>
      </c>
      <c r="C4705">
        <f>IFERROR(((VLOOKUP(A4705,'Interest Rates-10yr'!$A$9:$C$15239,2,FALSE))-B4705),C4704)</f>
        <v>-1.830000000000001</v>
      </c>
      <c r="D4705" s="98">
        <f>AVERAGE(C$10:C4705)</f>
        <v>6.549403747870601E-2</v>
      </c>
      <c r="E4705" s="2"/>
      <c r="G4705" s="23"/>
    </row>
    <row r="4706" spans="1:7" customFormat="1">
      <c r="A4706" s="4">
        <v>27344</v>
      </c>
      <c r="B4706">
        <v>9.5500000000000007</v>
      </c>
      <c r="C4706">
        <f>IFERROR(((VLOOKUP(A4706,'Interest Rates-10yr'!$A$9:$C$15239,2,FALSE))-B4706),C4705)</f>
        <v>-1.830000000000001</v>
      </c>
      <c r="D4706" s="98">
        <f>AVERAGE(C$10:C4706)</f>
        <v>6.5090483287205333E-2</v>
      </c>
      <c r="E4706" s="2"/>
      <c r="G4706" s="23"/>
    </row>
    <row r="4707" spans="1:7" customFormat="1">
      <c r="A4707" s="4">
        <v>27345</v>
      </c>
      <c r="B4707">
        <v>9.4</v>
      </c>
      <c r="C4707">
        <f>IFERROR(((VLOOKUP(A4707,'Interest Rates-10yr'!$A$9:$C$15239,2,FALSE))-B4707),C4706)</f>
        <v>-1.62</v>
      </c>
      <c r="D4707" s="98">
        <f>AVERAGE(C$10:C4707)</f>
        <v>6.473180076628425E-2</v>
      </c>
      <c r="E4707" s="2"/>
      <c r="G4707" s="23"/>
    </row>
    <row r="4708" spans="1:7" customFormat="1">
      <c r="A4708" s="4">
        <v>27346</v>
      </c>
      <c r="B4708">
        <v>8.4</v>
      </c>
      <c r="C4708">
        <f>IFERROR(((VLOOKUP(A4708,'Interest Rates-10yr'!$A$9:$C$15239,2,FALSE))-B4708),C4707)</f>
        <v>-0.65000000000000036</v>
      </c>
      <c r="D4708" s="98">
        <f>AVERAGE(C$10:C4708)</f>
        <v>6.4579697808044997E-2</v>
      </c>
      <c r="E4708" s="2"/>
      <c r="G4708" s="23"/>
    </row>
    <row r="4709" spans="1:7" customFormat="1">
      <c r="A4709" s="4">
        <v>27347</v>
      </c>
      <c r="B4709">
        <v>9.32</v>
      </c>
      <c r="C4709">
        <f>IFERROR(((VLOOKUP(A4709,'Interest Rates-10yr'!$A$9:$C$15239,2,FALSE))-B4709),C4708)</f>
        <v>-1.6000000000000005</v>
      </c>
      <c r="D4709" s="98">
        <f>AVERAGE(C$10:C4709)</f>
        <v>6.4225531914894343E-2</v>
      </c>
      <c r="E4709" s="2"/>
      <c r="G4709" s="23"/>
    </row>
    <row r="4710" spans="1:7" customFormat="1">
      <c r="A4710" s="4">
        <v>27348</v>
      </c>
      <c r="B4710">
        <v>9.27</v>
      </c>
      <c r="C4710">
        <f>IFERROR(((VLOOKUP(A4710,'Interest Rates-10yr'!$A$9:$C$15239,2,FALSE))-B4710),C4709)</f>
        <v>-1.6599999999999993</v>
      </c>
      <c r="D4710" s="98">
        <f>AVERAGE(C$10:C4710)</f>
        <v>6.3858753456712061E-2</v>
      </c>
      <c r="E4710" s="2"/>
      <c r="G4710" s="23"/>
    </row>
    <row r="4711" spans="1:7" customFormat="1">
      <c r="A4711" s="4">
        <v>27349</v>
      </c>
      <c r="B4711">
        <v>9.27</v>
      </c>
      <c r="C4711">
        <f>IFERROR(((VLOOKUP(A4711,'Interest Rates-10yr'!$A$9:$C$15239,2,FALSE))-B4711),C4710)</f>
        <v>-1.6599999999999993</v>
      </c>
      <c r="D4711" s="98">
        <f>AVERAGE(C$10:C4711)</f>
        <v>6.3492131008082389E-2</v>
      </c>
      <c r="E4711" s="2"/>
      <c r="G4711" s="23"/>
    </row>
    <row r="4712" spans="1:7" customFormat="1">
      <c r="A4712" s="4">
        <v>27350</v>
      </c>
      <c r="B4712">
        <v>9.27</v>
      </c>
      <c r="C4712">
        <f>IFERROR(((VLOOKUP(A4712,'Interest Rates-10yr'!$A$9:$C$15239,2,FALSE))-B4712),C4711)</f>
        <v>-1.6599999999999993</v>
      </c>
      <c r="D4712" s="98">
        <f>AVERAGE(C$10:C4712)</f>
        <v>6.312566446948828E-2</v>
      </c>
      <c r="E4712" s="2"/>
      <c r="G4712" s="23"/>
    </row>
    <row r="4713" spans="1:7" customFormat="1">
      <c r="A4713" s="4">
        <v>27351</v>
      </c>
      <c r="B4713">
        <v>9.4700000000000006</v>
      </c>
      <c r="C4713">
        <f>IFERROR(((VLOOKUP(A4713,'Interest Rates-10yr'!$A$9:$C$15239,2,FALSE))-B4713),C4712)</f>
        <v>-1.8400000000000007</v>
      </c>
      <c r="D4713" s="98">
        <f>AVERAGE(C$10:C4713)</f>
        <v>6.2721088435374869E-2</v>
      </c>
      <c r="E4713" s="2"/>
      <c r="G4713" s="23"/>
    </row>
    <row r="4714" spans="1:7" customFormat="1">
      <c r="A4714" s="4">
        <v>27352</v>
      </c>
      <c r="B4714">
        <v>9.5</v>
      </c>
      <c r="C4714">
        <f>IFERROR(((VLOOKUP(A4714,'Interest Rates-10yr'!$A$9:$C$15239,2,FALSE))-B4714),C4713)</f>
        <v>-1.87</v>
      </c>
      <c r="D4714" s="98">
        <f>AVERAGE(C$10:C4714)</f>
        <v>6.231030818278499E-2</v>
      </c>
      <c r="E4714" s="2"/>
      <c r="G4714" s="23"/>
    </row>
    <row r="4715" spans="1:7" customFormat="1">
      <c r="A4715" s="4">
        <v>27353</v>
      </c>
      <c r="B4715">
        <v>9.2799999999999994</v>
      </c>
      <c r="C4715">
        <f>IFERROR(((VLOOKUP(A4715,'Interest Rates-10yr'!$A$9:$C$15239,2,FALSE))-B4715),C4714)</f>
        <v>-1.6899999999999995</v>
      </c>
      <c r="D4715" s="98">
        <f>AVERAGE(C$10:C4715)</f>
        <v>6.1937951551211935E-2</v>
      </c>
      <c r="E4715" s="2"/>
      <c r="G4715" s="23"/>
    </row>
    <row r="4716" spans="1:7" customFormat="1">
      <c r="A4716" s="4">
        <v>27354</v>
      </c>
      <c r="B4716">
        <v>9.4</v>
      </c>
      <c r="C4716">
        <f>IFERROR(((VLOOKUP(A4716,'Interest Rates-10yr'!$A$9:$C$15239,2,FALSE))-B4716),C4715)</f>
        <v>-1.8000000000000007</v>
      </c>
      <c r="D4716" s="98">
        <f>AVERAGE(C$10:C4716)</f>
        <v>6.1542383683875795E-2</v>
      </c>
      <c r="E4716" s="2"/>
      <c r="G4716" s="23"/>
    </row>
    <row r="4717" spans="1:7" customFormat="1">
      <c r="A4717" s="4">
        <v>27355</v>
      </c>
      <c r="B4717">
        <v>9.41</v>
      </c>
      <c r="C4717">
        <f>IFERROR(((VLOOKUP(A4717,'Interest Rates-10yr'!$A$9:$C$15239,2,FALSE))-B4717),C4716)</f>
        <v>-1.8100000000000005</v>
      </c>
      <c r="D4717" s="98">
        <f>AVERAGE(C$10:C4717)</f>
        <v>6.1144859813084824E-2</v>
      </c>
      <c r="E4717" s="2"/>
      <c r="G4717" s="23"/>
    </row>
    <row r="4718" spans="1:7" customFormat="1">
      <c r="A4718" s="4">
        <v>27356</v>
      </c>
      <c r="B4718">
        <v>9.41</v>
      </c>
      <c r="C4718">
        <f>IFERROR(((VLOOKUP(A4718,'Interest Rates-10yr'!$A$9:$C$15239,2,FALSE))-B4718),C4717)</f>
        <v>-1.8100000000000005</v>
      </c>
      <c r="D4718" s="98">
        <f>AVERAGE(C$10:C4718)</f>
        <v>6.0747504778085229E-2</v>
      </c>
      <c r="E4718" s="2"/>
      <c r="G4718" s="23"/>
    </row>
    <row r="4719" spans="1:7" customFormat="1">
      <c r="A4719" s="4">
        <v>27357</v>
      </c>
      <c r="B4719">
        <v>9.41</v>
      </c>
      <c r="C4719">
        <f>IFERROR(((VLOOKUP(A4719,'Interest Rates-10yr'!$A$9:$C$15239,2,FALSE))-B4719),C4718)</f>
        <v>-1.8100000000000005</v>
      </c>
      <c r="D4719" s="98">
        <f>AVERAGE(C$10:C4719)</f>
        <v>6.0350318471338295E-2</v>
      </c>
      <c r="E4719" s="2"/>
      <c r="G4719" s="23"/>
    </row>
    <row r="4720" spans="1:7" customFormat="1">
      <c r="A4720" s="4">
        <v>27358</v>
      </c>
      <c r="B4720">
        <v>9.5</v>
      </c>
      <c r="C4720">
        <f>IFERROR(((VLOOKUP(A4720,'Interest Rates-10yr'!$A$9:$C$15239,2,FALSE))-B4720),C4719)</f>
        <v>-1.88</v>
      </c>
      <c r="D4720" s="98">
        <f>AVERAGE(C$10:C4720)</f>
        <v>5.9938441944386196E-2</v>
      </c>
      <c r="E4720" s="2"/>
      <c r="G4720" s="23"/>
    </row>
    <row r="4721" spans="1:7" customFormat="1">
      <c r="A4721" s="4">
        <v>27359</v>
      </c>
      <c r="B4721">
        <v>9.5299999999999994</v>
      </c>
      <c r="C4721">
        <f>IFERROR(((VLOOKUP(A4721,'Interest Rates-10yr'!$A$9:$C$15239,2,FALSE))-B4721),C4720)</f>
        <v>-1.8999999999999995</v>
      </c>
      <c r="D4721" s="98">
        <f>AVERAGE(C$10:C4721)</f>
        <v>5.9522495755518545E-2</v>
      </c>
      <c r="E4721" s="2"/>
      <c r="G4721" s="23"/>
    </row>
    <row r="4722" spans="1:7" customFormat="1">
      <c r="A4722" s="4">
        <v>27360</v>
      </c>
      <c r="B4722">
        <v>9.56</v>
      </c>
      <c r="C4722">
        <f>IFERROR(((VLOOKUP(A4722,'Interest Rates-10yr'!$A$9:$C$15239,2,FALSE))-B4722),C4721)</f>
        <v>-1.9200000000000008</v>
      </c>
      <c r="D4722" s="98">
        <f>AVERAGE(C$10:C4722)</f>
        <v>5.9102482495226684E-2</v>
      </c>
      <c r="E4722" s="2"/>
      <c r="G4722" s="23"/>
    </row>
    <row r="4723" spans="1:7" customFormat="1">
      <c r="A4723" s="4">
        <v>27361</v>
      </c>
      <c r="B4723">
        <v>9.56</v>
      </c>
      <c r="C4723">
        <f>IFERROR(((VLOOKUP(A4723,'Interest Rates-10yr'!$A$9:$C$15239,2,FALSE))-B4723),C4722)</f>
        <v>-1.9200000000000008</v>
      </c>
      <c r="D4723" s="98">
        <f>AVERAGE(C$10:C4723)</f>
        <v>5.8682647433178477E-2</v>
      </c>
      <c r="E4723" s="2"/>
      <c r="G4723" s="23"/>
    </row>
    <row r="4724" spans="1:7" customFormat="1">
      <c r="A4724" s="4">
        <v>27362</v>
      </c>
      <c r="B4724">
        <v>9.4700000000000006</v>
      </c>
      <c r="C4724">
        <f>IFERROR(((VLOOKUP(A4724,'Interest Rates-10yr'!$A$9:$C$15239,2,FALSE))-B4724),C4723)</f>
        <v>-1.830000000000001</v>
      </c>
      <c r="D4724" s="98">
        <f>AVERAGE(C$10:C4724)</f>
        <v>5.8282078472959353E-2</v>
      </c>
      <c r="E4724" s="2"/>
      <c r="G4724" s="23"/>
    </row>
    <row r="4725" spans="1:7" customFormat="1">
      <c r="A4725" s="4">
        <v>27363</v>
      </c>
      <c r="B4725">
        <v>9.4700000000000006</v>
      </c>
      <c r="C4725">
        <f>IFERROR(((VLOOKUP(A4725,'Interest Rates-10yr'!$A$9:$C$15239,2,FALSE))-B4725),C4724)</f>
        <v>-1.830000000000001</v>
      </c>
      <c r="D4725" s="98">
        <f>AVERAGE(C$10:C4725)</f>
        <v>5.7881679389313691E-2</v>
      </c>
      <c r="E4725" s="2"/>
      <c r="G4725" s="23"/>
    </row>
    <row r="4726" spans="1:7" customFormat="1">
      <c r="A4726" s="4">
        <v>27364</v>
      </c>
      <c r="B4726">
        <v>9.4700000000000006</v>
      </c>
      <c r="C4726">
        <f>IFERROR(((VLOOKUP(A4726,'Interest Rates-10yr'!$A$9:$C$15239,2,FALSE))-B4726),C4725)</f>
        <v>-1.830000000000001</v>
      </c>
      <c r="D4726" s="98">
        <f>AVERAGE(C$10:C4726)</f>
        <v>5.748145007420042E-2</v>
      </c>
      <c r="E4726" s="2"/>
      <c r="G4726" s="23"/>
    </row>
    <row r="4727" spans="1:7" customFormat="1">
      <c r="A4727" s="4">
        <v>27365</v>
      </c>
      <c r="B4727">
        <v>9.41</v>
      </c>
      <c r="C4727">
        <f>IFERROR(((VLOOKUP(A4727,'Interest Rates-10yr'!$A$9:$C$15239,2,FALSE))-B4727),C4726)</f>
        <v>-1.7000000000000002</v>
      </c>
      <c r="D4727" s="98">
        <f>AVERAGE(C$10:C4727)</f>
        <v>5.7108944467995637E-2</v>
      </c>
      <c r="E4727" s="2"/>
      <c r="G4727" s="23"/>
    </row>
    <row r="4728" spans="1:7" customFormat="1">
      <c r="A4728" s="4">
        <v>27366</v>
      </c>
      <c r="B4728">
        <v>8.89</v>
      </c>
      <c r="C4728">
        <f>IFERROR(((VLOOKUP(A4728,'Interest Rates-10yr'!$A$9:$C$15239,2,FALSE))-B4728),C4727)</f>
        <v>-1.1500000000000004</v>
      </c>
      <c r="D4728" s="98">
        <f>AVERAGE(C$10:C4728)</f>
        <v>5.6853146853147581E-2</v>
      </c>
      <c r="E4728" s="2"/>
      <c r="G4728" s="23"/>
    </row>
    <row r="4729" spans="1:7" customFormat="1">
      <c r="A4729" s="4">
        <v>27367</v>
      </c>
      <c r="B4729">
        <v>6.88</v>
      </c>
      <c r="C4729">
        <f>IFERROR(((VLOOKUP(A4729,'Interest Rates-10yr'!$A$9:$C$15239,2,FALSE))-B4729),C4728)</f>
        <v>0.79999999999999982</v>
      </c>
      <c r="D4729" s="98">
        <f>AVERAGE(C$10:C4729)</f>
        <v>5.701059322033971E-2</v>
      </c>
      <c r="E4729" s="2"/>
      <c r="G4729" s="23"/>
    </row>
    <row r="4730" spans="1:7" customFormat="1">
      <c r="A4730" s="4">
        <v>27368</v>
      </c>
      <c r="B4730">
        <v>8.89</v>
      </c>
      <c r="C4730">
        <f>IFERROR(((VLOOKUP(A4730,'Interest Rates-10yr'!$A$9:$C$15239,2,FALSE))-B4730),C4729)</f>
        <v>-1.2500000000000009</v>
      </c>
      <c r="D4730" s="98">
        <f>AVERAGE(C$10:C4730)</f>
        <v>5.6733742851091597E-2</v>
      </c>
      <c r="E4730" s="2"/>
      <c r="G4730" s="23"/>
    </row>
    <row r="4731" spans="1:7" customFormat="1">
      <c r="A4731" s="4">
        <v>27369</v>
      </c>
      <c r="B4731">
        <v>8.8699999999999992</v>
      </c>
      <c r="C4731">
        <f>IFERROR(((VLOOKUP(A4731,'Interest Rates-10yr'!$A$9:$C$15239,2,FALSE))-B4731),C4730)</f>
        <v>-1.2799999999999994</v>
      </c>
      <c r="D4731" s="98">
        <f>AVERAGE(C$10:C4731)</f>
        <v>5.6450656501483155E-2</v>
      </c>
      <c r="E4731" s="2"/>
      <c r="G4731" s="23"/>
    </row>
    <row r="4732" spans="1:7" customFormat="1">
      <c r="A4732" s="4">
        <v>27370</v>
      </c>
      <c r="B4732">
        <v>8.8699999999999992</v>
      </c>
      <c r="C4732">
        <f>IFERROR(((VLOOKUP(A4732,'Interest Rates-10yr'!$A$9:$C$15239,2,FALSE))-B4732),C4731)</f>
        <v>-1.2799999999999994</v>
      </c>
      <c r="D4732" s="98">
        <f>AVERAGE(C$10:C4732)</f>
        <v>5.616769002752562E-2</v>
      </c>
      <c r="E4732" s="2"/>
      <c r="G4732" s="23"/>
    </row>
    <row r="4733" spans="1:7" customFormat="1">
      <c r="A4733" s="4">
        <v>27371</v>
      </c>
      <c r="B4733">
        <v>8.8699999999999992</v>
      </c>
      <c r="C4733">
        <f>IFERROR(((VLOOKUP(A4733,'Interest Rates-10yr'!$A$9:$C$15239,2,FALSE))-B4733),C4732)</f>
        <v>-1.2799999999999994</v>
      </c>
      <c r="D4733" s="98">
        <f>AVERAGE(C$10:C4733)</f>
        <v>5.5884843353091344E-2</v>
      </c>
      <c r="E4733" s="2"/>
      <c r="G4733" s="23"/>
    </row>
    <row r="4734" spans="1:7" customFormat="1">
      <c r="A4734" s="4">
        <v>27372</v>
      </c>
      <c r="B4734">
        <v>8.9</v>
      </c>
      <c r="C4734">
        <f>IFERROR(((VLOOKUP(A4734,'Interest Rates-10yr'!$A$9:$C$15239,2,FALSE))-B4734),C4733)</f>
        <v>-1.5</v>
      </c>
      <c r="D4734" s="98">
        <f>AVERAGE(C$10:C4734)</f>
        <v>5.5555555555556302E-2</v>
      </c>
      <c r="E4734" s="2"/>
      <c r="G4734" s="23"/>
    </row>
    <row r="4735" spans="1:7" customFormat="1">
      <c r="A4735" s="4">
        <v>27373</v>
      </c>
      <c r="B4735">
        <v>8.9499999999999993</v>
      </c>
      <c r="C4735">
        <f>IFERROR(((VLOOKUP(A4735,'Interest Rates-10yr'!$A$9:$C$15239,2,FALSE))-B4735),C4734)</f>
        <v>-1.5299999999999994</v>
      </c>
      <c r="D4735" s="98">
        <f>AVERAGE(C$10:C4735)</f>
        <v>5.5220059246721021E-2</v>
      </c>
      <c r="E4735" s="2"/>
      <c r="G4735" s="23"/>
    </row>
    <row r="4736" spans="1:7" customFormat="1">
      <c r="A4736" s="4">
        <v>27374</v>
      </c>
      <c r="B4736">
        <v>8.6999999999999993</v>
      </c>
      <c r="C4736">
        <f>IFERROR(((VLOOKUP(A4736,'Interest Rates-10yr'!$A$9:$C$15239,2,FALSE))-B4736),C4735)</f>
        <v>-1.3199999999999994</v>
      </c>
      <c r="D4736" s="98">
        <f>AVERAGE(C$10:C4736)</f>
        <v>5.4929130526761911E-2</v>
      </c>
      <c r="E4736" s="2"/>
      <c r="G4736" s="23"/>
    </row>
    <row r="4737" spans="1:7" customFormat="1">
      <c r="A4737" s="4">
        <v>27375</v>
      </c>
      <c r="B4737">
        <v>8.7200000000000006</v>
      </c>
      <c r="C4737">
        <f>IFERROR(((VLOOKUP(A4737,'Interest Rates-10yr'!$A$9:$C$15239,2,FALSE))-B4737),C4736)</f>
        <v>-1.330000000000001</v>
      </c>
      <c r="D4737" s="98">
        <f>AVERAGE(C$10:C4737)</f>
        <v>5.4636209813875541E-2</v>
      </c>
      <c r="E4737" s="2"/>
      <c r="G4737" s="23"/>
    </row>
    <row r="4738" spans="1:7" customFormat="1">
      <c r="A4738" s="4">
        <v>27376</v>
      </c>
      <c r="B4738">
        <v>8.75</v>
      </c>
      <c r="C4738">
        <f>IFERROR(((VLOOKUP(A4738,'Interest Rates-10yr'!$A$9:$C$15239,2,FALSE))-B4738),C4737)</f>
        <v>-1.37</v>
      </c>
      <c r="D4738" s="98">
        <f>AVERAGE(C$10:C4738)</f>
        <v>5.433495453584343E-2</v>
      </c>
      <c r="E4738" s="2"/>
      <c r="G4738" s="23"/>
    </row>
    <row r="4739" spans="1:7" customFormat="1">
      <c r="A4739" s="4">
        <v>27377</v>
      </c>
      <c r="B4739">
        <v>8.75</v>
      </c>
      <c r="C4739">
        <f>IFERROR(((VLOOKUP(A4739,'Interest Rates-10yr'!$A$9:$C$15239,2,FALSE))-B4739),C4738)</f>
        <v>-1.37</v>
      </c>
      <c r="D4739" s="98">
        <f>AVERAGE(C$10:C4739)</f>
        <v>5.4033826638478555E-2</v>
      </c>
      <c r="E4739" s="2"/>
      <c r="G4739" s="23"/>
    </row>
    <row r="4740" spans="1:7" customFormat="1">
      <c r="A4740" s="4">
        <v>27378</v>
      </c>
      <c r="B4740">
        <v>8.75</v>
      </c>
      <c r="C4740">
        <f>IFERROR(((VLOOKUP(A4740,'Interest Rates-10yr'!$A$9:$C$15239,2,FALSE))-B4740),C4739)</f>
        <v>-1.37</v>
      </c>
      <c r="D4740" s="98">
        <f>AVERAGE(C$10:C4740)</f>
        <v>5.3732826041006883E-2</v>
      </c>
      <c r="E4740" s="2"/>
      <c r="G4740" s="23"/>
    </row>
    <row r="4741" spans="1:7" customFormat="1">
      <c r="A4741" s="4">
        <v>27379</v>
      </c>
      <c r="B4741">
        <v>8.77</v>
      </c>
      <c r="C4741">
        <f>IFERROR(((VLOOKUP(A4741,'Interest Rates-10yr'!$A$9:$C$15239,2,FALSE))-B4741),C4740)</f>
        <v>-1.4299999999999997</v>
      </c>
      <c r="D4741" s="98">
        <f>AVERAGE(C$10:C4741)</f>
        <v>5.3419273034658404E-2</v>
      </c>
      <c r="E4741" s="2"/>
      <c r="G4741" s="23"/>
    </row>
    <row r="4742" spans="1:7" customFormat="1">
      <c r="A4742" s="4">
        <v>27380</v>
      </c>
      <c r="B4742">
        <v>8.5299999999999994</v>
      </c>
      <c r="C4742">
        <f>IFERROR(((VLOOKUP(A4742,'Interest Rates-10yr'!$A$9:$C$15239,2,FALSE))-B4742),C4741)</f>
        <v>-1.2499999999999991</v>
      </c>
      <c r="D4742" s="98">
        <f>AVERAGE(C$10:C4742)</f>
        <v>5.3143883372069205E-2</v>
      </c>
      <c r="E4742" s="2"/>
      <c r="G4742" s="23"/>
    </row>
    <row r="4743" spans="1:7" customFormat="1">
      <c r="A4743" s="4">
        <v>27381</v>
      </c>
      <c r="B4743">
        <v>8.7799999999999994</v>
      </c>
      <c r="C4743">
        <f>IFERROR(((VLOOKUP(A4743,'Interest Rates-10yr'!$A$9:$C$15239,2,FALSE))-B4743),C4742)</f>
        <v>-1.5299999999999994</v>
      </c>
      <c r="D4743" s="98">
        <f>AVERAGE(C$10:C4743)</f>
        <v>5.2809463455852038E-2</v>
      </c>
      <c r="E4743" s="2"/>
      <c r="G4743" s="23"/>
    </row>
    <row r="4744" spans="1:7" customFormat="1">
      <c r="A4744" s="4">
        <v>27382</v>
      </c>
      <c r="B4744">
        <v>8.57</v>
      </c>
      <c r="C4744">
        <f>IFERROR(((VLOOKUP(A4744,'Interest Rates-10yr'!$A$9:$C$15239,2,FALSE))-B4744),C4743)</f>
        <v>-1.3200000000000003</v>
      </c>
      <c r="D4744" s="98">
        <f>AVERAGE(C$10:C4744)</f>
        <v>5.2519535374868753E-2</v>
      </c>
      <c r="E4744" s="2"/>
      <c r="G4744" s="23"/>
    </row>
    <row r="4745" spans="1:7" customFormat="1">
      <c r="A4745" s="4">
        <v>27383</v>
      </c>
      <c r="B4745">
        <v>8.64</v>
      </c>
      <c r="C4745">
        <f>IFERROR(((VLOOKUP(A4745,'Interest Rates-10yr'!$A$9:$C$15239,2,FALSE))-B4745),C4744)</f>
        <v>-1.370000000000001</v>
      </c>
      <c r="D4745" s="98">
        <f>AVERAGE(C$10:C4745)</f>
        <v>5.2219172297298048E-2</v>
      </c>
      <c r="E4745" s="2"/>
      <c r="G4745" s="23"/>
    </row>
    <row r="4746" spans="1:7" customFormat="1">
      <c r="A4746" s="4">
        <v>27384</v>
      </c>
      <c r="B4746">
        <v>8.64</v>
      </c>
      <c r="C4746">
        <f>IFERROR(((VLOOKUP(A4746,'Interest Rates-10yr'!$A$9:$C$15239,2,FALSE))-B4746),C4745)</f>
        <v>-1.370000000000001</v>
      </c>
      <c r="D4746" s="98">
        <f>AVERAGE(C$10:C4746)</f>
        <v>5.1918936035466233E-2</v>
      </c>
      <c r="E4746" s="2"/>
      <c r="G4746" s="23"/>
    </row>
    <row r="4747" spans="1:7" customFormat="1">
      <c r="A4747" s="4">
        <v>27385</v>
      </c>
      <c r="B4747">
        <v>8.64</v>
      </c>
      <c r="C4747">
        <f>IFERROR(((VLOOKUP(A4747,'Interest Rates-10yr'!$A$9:$C$15239,2,FALSE))-B4747),C4746)</f>
        <v>-1.370000000000001</v>
      </c>
      <c r="D4747" s="98">
        <f>AVERAGE(C$10:C4747)</f>
        <v>5.1618826509076308E-2</v>
      </c>
      <c r="E4747" s="2"/>
      <c r="G4747" s="23"/>
    </row>
    <row r="4748" spans="1:7" customFormat="1">
      <c r="A4748" s="4">
        <v>27386</v>
      </c>
      <c r="B4748">
        <v>8.76</v>
      </c>
      <c r="C4748">
        <f>IFERROR(((VLOOKUP(A4748,'Interest Rates-10yr'!$A$9:$C$15239,2,FALSE))-B4748),C4747)</f>
        <v>-1.3499999999999996</v>
      </c>
      <c r="D4748" s="98">
        <f>AVERAGE(C$10:C4748)</f>
        <v>5.1323063937540311E-2</v>
      </c>
      <c r="E4748" s="2"/>
      <c r="G4748" s="23"/>
    </row>
    <row r="4749" spans="1:7" customFormat="1">
      <c r="A4749" s="4">
        <v>27387</v>
      </c>
      <c r="B4749">
        <v>7.94</v>
      </c>
      <c r="C4749">
        <f>IFERROR(((VLOOKUP(A4749,'Interest Rates-10yr'!$A$9:$C$15239,2,FALSE))-B4749),C4748)</f>
        <v>-0.51000000000000068</v>
      </c>
      <c r="D4749" s="98">
        <f>AVERAGE(C$10:C4749)</f>
        <v>5.1204641350211723E-2</v>
      </c>
      <c r="E4749" s="2"/>
      <c r="G4749" s="23"/>
    </row>
    <row r="4750" spans="1:7" customFormat="1">
      <c r="A4750" s="4">
        <v>27388</v>
      </c>
      <c r="B4750">
        <v>7.94</v>
      </c>
      <c r="C4750">
        <f>IFERROR(((VLOOKUP(A4750,'Interest Rates-10yr'!$A$9:$C$15239,2,FALSE))-B4750),C4749)</f>
        <v>-0.51000000000000068</v>
      </c>
      <c r="D4750" s="98">
        <f>AVERAGE(C$10:C4750)</f>
        <v>5.1086268719680146E-2</v>
      </c>
      <c r="E4750" s="2"/>
      <c r="G4750" s="23"/>
    </row>
    <row r="4751" spans="1:7" customFormat="1">
      <c r="A4751" s="4">
        <v>27389</v>
      </c>
      <c r="B4751">
        <v>8.77</v>
      </c>
      <c r="C4751">
        <f>IFERROR(((VLOOKUP(A4751,'Interest Rates-10yr'!$A$9:$C$15239,2,FALSE))-B4751),C4750)</f>
        <v>-1.3999999999999995</v>
      </c>
      <c r="D4751" s="98">
        <f>AVERAGE(C$10:C4751)</f>
        <v>5.0780261493041663E-2</v>
      </c>
      <c r="E4751" s="2"/>
      <c r="G4751" s="23"/>
    </row>
    <row r="4752" spans="1:7" customFormat="1">
      <c r="A4752" s="4">
        <v>27390</v>
      </c>
      <c r="B4752">
        <v>8.7899999999999991</v>
      </c>
      <c r="C4752">
        <f>IFERROR(((VLOOKUP(A4752,'Interest Rates-10yr'!$A$9:$C$15239,2,FALSE))-B4752),C4751)</f>
        <v>-1.3999999999999995</v>
      </c>
      <c r="D4752" s="98">
        <f>AVERAGE(C$10:C4752)</f>
        <v>5.0474383301708531E-2</v>
      </c>
      <c r="E4752" s="2"/>
      <c r="G4752" s="23"/>
    </row>
    <row r="4753" spans="1:7" customFormat="1">
      <c r="A4753" s="4">
        <v>27391</v>
      </c>
      <c r="B4753">
        <v>8.7899999999999991</v>
      </c>
      <c r="C4753">
        <f>IFERROR(((VLOOKUP(A4753,'Interest Rates-10yr'!$A$9:$C$15239,2,FALSE))-B4753),C4752)</f>
        <v>-1.3999999999999995</v>
      </c>
      <c r="D4753" s="98">
        <f>AVERAGE(C$10:C4753)</f>
        <v>5.0168634064081695E-2</v>
      </c>
      <c r="E4753" s="2"/>
      <c r="G4753" s="23"/>
    </row>
    <row r="4754" spans="1:7" customFormat="1">
      <c r="A4754" s="4">
        <v>27392</v>
      </c>
      <c r="B4754">
        <v>8.7899999999999991</v>
      </c>
      <c r="C4754">
        <f>IFERROR(((VLOOKUP(A4754,'Interest Rates-10yr'!$A$9:$C$15239,2,FALSE))-B4754),C4753)</f>
        <v>-1.3999999999999995</v>
      </c>
      <c r="D4754" s="98">
        <f>AVERAGE(C$10:C4754)</f>
        <v>4.9863013698630887E-2</v>
      </c>
      <c r="E4754" s="2"/>
      <c r="G4754" s="23"/>
    </row>
    <row r="4755" spans="1:7" customFormat="1">
      <c r="A4755" s="4">
        <v>27393</v>
      </c>
      <c r="B4755">
        <v>8.57</v>
      </c>
      <c r="C4755">
        <f>IFERROR(((VLOOKUP(A4755,'Interest Rates-10yr'!$A$9:$C$15239,2,FALSE))-B4755),C4754)</f>
        <v>-1.1800000000000006</v>
      </c>
      <c r="D4755" s="98">
        <f>AVERAGE(C$10:C4755)</f>
        <v>4.9603876949010438E-2</v>
      </c>
      <c r="E4755" s="2"/>
      <c r="G4755" s="23"/>
    </row>
    <row r="4756" spans="1:7" customFormat="1">
      <c r="A4756" s="4">
        <v>27394</v>
      </c>
      <c r="B4756">
        <v>3.87</v>
      </c>
      <c r="C4756">
        <f>IFERROR(((VLOOKUP(A4756,'Interest Rates-10yr'!$A$9:$C$15239,2,FALSE))-B4756),C4755)</f>
        <v>3.5300000000000002</v>
      </c>
      <c r="D4756" s="98">
        <f>AVERAGE(C$10:C4756)</f>
        <v>5.0337054982094703E-2</v>
      </c>
      <c r="E4756" s="2"/>
      <c r="G4756" s="23"/>
    </row>
    <row r="4757" spans="1:7" customFormat="1">
      <c r="A4757" s="4">
        <v>27395</v>
      </c>
      <c r="B4757">
        <v>3.87</v>
      </c>
      <c r="C4757">
        <f>IFERROR(((VLOOKUP(A4757,'Interest Rates-10yr'!$A$9:$C$15239,2,FALSE))-B4757),C4756)</f>
        <v>3.5300000000000002</v>
      </c>
      <c r="D4757" s="98">
        <f>AVERAGE(C$10:C4757)</f>
        <v>5.1069924178602261E-2</v>
      </c>
      <c r="E4757" s="2"/>
      <c r="G4757" s="23"/>
    </row>
    <row r="4758" spans="1:7" customFormat="1">
      <c r="A4758" s="4">
        <v>27396</v>
      </c>
      <c r="B4758">
        <v>8.5500000000000007</v>
      </c>
      <c r="C4758">
        <f>IFERROR(((VLOOKUP(A4758,'Interest Rates-10yr'!$A$9:$C$15239,2,FALSE))-B4758),C4757)</f>
        <v>-1.1300000000000008</v>
      </c>
      <c r="D4758" s="98">
        <f>AVERAGE(C$10:C4758)</f>
        <v>5.0821225521163096E-2</v>
      </c>
      <c r="E4758" s="2"/>
      <c r="G4758" s="23"/>
    </row>
    <row r="4759" spans="1:7" customFormat="1">
      <c r="A4759" s="4">
        <v>27397</v>
      </c>
      <c r="B4759">
        <v>8.3699999999999992</v>
      </c>
      <c r="C4759">
        <f>IFERROR(((VLOOKUP(A4759,'Interest Rates-10yr'!$A$9:$C$15239,2,FALSE))-B4759),C4758)</f>
        <v>-0.9399999999999995</v>
      </c>
      <c r="D4759" s="98">
        <f>AVERAGE(C$10:C4759)</f>
        <v>5.0612631578948117E-2</v>
      </c>
      <c r="E4759" s="2"/>
      <c r="G4759" s="23"/>
    </row>
    <row r="4760" spans="1:7" customFormat="1">
      <c r="A4760" s="4">
        <v>27398</v>
      </c>
      <c r="B4760">
        <v>8.3699999999999992</v>
      </c>
      <c r="C4760">
        <f>IFERROR(((VLOOKUP(A4760,'Interest Rates-10yr'!$A$9:$C$15239,2,FALSE))-B4760),C4759)</f>
        <v>-0.9399999999999995</v>
      </c>
      <c r="D4760" s="98">
        <f>AVERAGE(C$10:C4760)</f>
        <v>5.0404125447275003E-2</v>
      </c>
      <c r="E4760" s="2"/>
      <c r="G4760" s="23"/>
    </row>
    <row r="4761" spans="1:7" customFormat="1">
      <c r="A4761" s="4">
        <v>27399</v>
      </c>
      <c r="B4761">
        <v>8.3699999999999992</v>
      </c>
      <c r="C4761">
        <f>IFERROR(((VLOOKUP(A4761,'Interest Rates-10yr'!$A$9:$C$15239,2,FALSE))-B4761),C4760)</f>
        <v>-0.9399999999999995</v>
      </c>
      <c r="D4761" s="98">
        <f>AVERAGE(C$10:C4761)</f>
        <v>5.0195707070707821E-2</v>
      </c>
      <c r="E4761" s="2"/>
      <c r="G4761" s="23"/>
    </row>
    <row r="4762" spans="1:7" customFormat="1">
      <c r="A4762" s="4">
        <v>27400</v>
      </c>
      <c r="B4762">
        <v>7.85</v>
      </c>
      <c r="C4762">
        <f>IFERROR(((VLOOKUP(A4762,'Interest Rates-10yr'!$A$9:$C$15239,2,FALSE))-B4762),C4761)</f>
        <v>-0.45999999999999996</v>
      </c>
      <c r="D4762" s="98">
        <f>AVERAGE(C$10:C4762)</f>
        <v>5.0088365243005167E-2</v>
      </c>
      <c r="E4762" s="2"/>
      <c r="G4762" s="23"/>
    </row>
    <row r="4763" spans="1:7" customFormat="1">
      <c r="A4763" s="4">
        <v>27401</v>
      </c>
      <c r="B4763">
        <v>7.3</v>
      </c>
      <c r="C4763">
        <f>IFERROR(((VLOOKUP(A4763,'Interest Rates-10yr'!$A$9:$C$15239,2,FALSE))-B4763),C4762)</f>
        <v>8.0000000000000071E-2</v>
      </c>
      <c r="D4763" s="98">
        <f>AVERAGE(C$10:C4763)</f>
        <v>5.0094657130837938E-2</v>
      </c>
      <c r="E4763" s="2"/>
      <c r="G4763" s="23"/>
    </row>
    <row r="4764" spans="1:7" customFormat="1">
      <c r="A4764" s="4">
        <v>27402</v>
      </c>
      <c r="B4764">
        <v>5.12</v>
      </c>
      <c r="C4764">
        <f>IFERROR(((VLOOKUP(A4764,'Interest Rates-10yr'!$A$9:$C$15239,2,FALSE))-B4764),C4763)</f>
        <v>2.2699999999999996</v>
      </c>
      <c r="D4764" s="98">
        <f>AVERAGE(C$10:C4764)</f>
        <v>5.0561514195584349E-2</v>
      </c>
      <c r="E4764" s="2"/>
      <c r="G4764" s="23"/>
    </row>
    <row r="4765" spans="1:7" customFormat="1">
      <c r="A4765" s="4">
        <v>27403</v>
      </c>
      <c r="B4765">
        <v>7.27</v>
      </c>
      <c r="C4765">
        <f>IFERROR(((VLOOKUP(A4765,'Interest Rates-10yr'!$A$9:$C$15239,2,FALSE))-B4765),C4764)</f>
        <v>8.0000000000000071E-2</v>
      </c>
      <c r="D4765" s="98">
        <f>AVERAGE(C$10:C4765)</f>
        <v>5.0567703952902353E-2</v>
      </c>
      <c r="E4765" s="2"/>
      <c r="G4765" s="23"/>
    </row>
    <row r="4766" spans="1:7" customFormat="1">
      <c r="A4766" s="4">
        <v>27404</v>
      </c>
      <c r="B4766">
        <v>7.24</v>
      </c>
      <c r="C4766">
        <f>IFERROR(((VLOOKUP(A4766,'Interest Rates-10yr'!$A$9:$C$15239,2,FALSE))-B4766),C4765)</f>
        <v>0.12999999999999989</v>
      </c>
      <c r="D4766" s="98">
        <f>AVERAGE(C$10:C4766)</f>
        <v>5.0584401933992766E-2</v>
      </c>
      <c r="E4766" s="2"/>
      <c r="G4766" s="23"/>
    </row>
    <row r="4767" spans="1:7" customFormat="1">
      <c r="A4767" s="4">
        <v>27405</v>
      </c>
      <c r="B4767">
        <v>7.24</v>
      </c>
      <c r="C4767">
        <f>IFERROR(((VLOOKUP(A4767,'Interest Rates-10yr'!$A$9:$C$15239,2,FALSE))-B4767),C4766)</f>
        <v>0.12999999999999989</v>
      </c>
      <c r="D4767" s="98">
        <f>AVERAGE(C$10:C4767)</f>
        <v>5.0601092896175613E-2</v>
      </c>
      <c r="E4767" s="2"/>
      <c r="G4767" s="23"/>
    </row>
    <row r="4768" spans="1:7" customFormat="1">
      <c r="A4768" s="4">
        <v>27406</v>
      </c>
      <c r="B4768">
        <v>7.24</v>
      </c>
      <c r="C4768">
        <f>IFERROR(((VLOOKUP(A4768,'Interest Rates-10yr'!$A$9:$C$15239,2,FALSE))-B4768),C4767)</f>
        <v>0.12999999999999989</v>
      </c>
      <c r="D4768" s="98">
        <f>AVERAGE(C$10:C4768)</f>
        <v>5.0617776843875514E-2</v>
      </c>
      <c r="E4768" s="2"/>
      <c r="G4768" s="23"/>
    </row>
    <row r="4769" spans="1:7" customFormat="1">
      <c r="A4769" s="4">
        <v>27407</v>
      </c>
      <c r="B4769">
        <v>7.28</v>
      </c>
      <c r="C4769">
        <f>IFERROR(((VLOOKUP(A4769,'Interest Rates-10yr'!$A$9:$C$15239,2,FALSE))-B4769),C4768)</f>
        <v>0.17999999999999972</v>
      </c>
      <c r="D4769" s="98">
        <f>AVERAGE(C$10:C4769)</f>
        <v>5.0644957983194031E-2</v>
      </c>
      <c r="E4769" s="2"/>
      <c r="G4769" s="23"/>
    </row>
    <row r="4770" spans="1:7" customFormat="1">
      <c r="A4770" s="4">
        <v>27408</v>
      </c>
      <c r="B4770">
        <v>7.09</v>
      </c>
      <c r="C4770">
        <f>IFERROR(((VLOOKUP(A4770,'Interest Rates-10yr'!$A$9:$C$15239,2,FALSE))-B4770),C4769)</f>
        <v>0.40000000000000036</v>
      </c>
      <c r="D4770" s="98">
        <f>AVERAGE(C$10:C4770)</f>
        <v>5.0718336483932702E-2</v>
      </c>
      <c r="E4770" s="2"/>
      <c r="G4770" s="23"/>
    </row>
    <row r="4771" spans="1:7" customFormat="1">
      <c r="A4771" s="4">
        <v>27409</v>
      </c>
      <c r="B4771">
        <v>7.19</v>
      </c>
      <c r="C4771">
        <f>IFERROR(((VLOOKUP(A4771,'Interest Rates-10yr'!$A$9:$C$15239,2,FALSE))-B4771),C4770)</f>
        <v>0.34999999999999964</v>
      </c>
      <c r="D4771" s="98">
        <f>AVERAGE(C$10:C4771)</f>
        <v>5.0781184376313224E-2</v>
      </c>
      <c r="E4771" s="2"/>
      <c r="G4771" s="23"/>
    </row>
    <row r="4772" spans="1:7" customFormat="1">
      <c r="A4772" s="4">
        <v>27410</v>
      </c>
      <c r="B4772">
        <v>6.96</v>
      </c>
      <c r="C4772">
        <f>IFERROR(((VLOOKUP(A4772,'Interest Rates-10yr'!$A$9:$C$15239,2,FALSE))-B4772),C4771)</f>
        <v>0.58000000000000007</v>
      </c>
      <c r="D4772" s="98">
        <f>AVERAGE(C$10:C4772)</f>
        <v>5.0892294772203146E-2</v>
      </c>
      <c r="E4772" s="2"/>
      <c r="G4772" s="23"/>
    </row>
    <row r="4773" spans="1:7" customFormat="1">
      <c r="A4773" s="4">
        <v>27411</v>
      </c>
      <c r="B4773">
        <v>6.95</v>
      </c>
      <c r="C4773">
        <f>IFERROR(((VLOOKUP(A4773,'Interest Rates-10yr'!$A$9:$C$15239,2,FALSE))-B4773),C4772)</f>
        <v>0.58000000000000007</v>
      </c>
      <c r="D4773" s="98">
        <f>AVERAGE(C$10:C4773)</f>
        <v>5.1003358522250963E-2</v>
      </c>
      <c r="E4773" s="2"/>
      <c r="G4773" s="23"/>
    </row>
    <row r="4774" spans="1:7" customFormat="1">
      <c r="A4774" s="4">
        <v>27412</v>
      </c>
      <c r="B4774">
        <v>6.95</v>
      </c>
      <c r="C4774">
        <f>IFERROR(((VLOOKUP(A4774,'Interest Rates-10yr'!$A$9:$C$15239,2,FALSE))-B4774),C4773)</f>
        <v>0.58000000000000007</v>
      </c>
      <c r="D4774" s="98">
        <f>AVERAGE(C$10:C4774)</f>
        <v>5.1114375655824475E-2</v>
      </c>
      <c r="E4774" s="2"/>
      <c r="G4774" s="23"/>
    </row>
    <row r="4775" spans="1:7" customFormat="1">
      <c r="A4775" s="4">
        <v>27413</v>
      </c>
      <c r="B4775">
        <v>6.95</v>
      </c>
      <c r="C4775">
        <f>IFERROR(((VLOOKUP(A4775,'Interest Rates-10yr'!$A$9:$C$15239,2,FALSE))-B4775),C4774)</f>
        <v>0.58000000000000007</v>
      </c>
      <c r="D4775" s="98">
        <f>AVERAGE(C$10:C4775)</f>
        <v>5.1225346202266812E-2</v>
      </c>
      <c r="E4775" s="2"/>
      <c r="G4775" s="23"/>
    </row>
    <row r="4776" spans="1:7" customFormat="1">
      <c r="A4776" s="4">
        <v>27414</v>
      </c>
      <c r="B4776">
        <v>7.04</v>
      </c>
      <c r="C4776">
        <f>IFERROR(((VLOOKUP(A4776,'Interest Rates-10yr'!$A$9:$C$15239,2,FALSE))-B4776),C4775)</f>
        <v>0.54999999999999982</v>
      </c>
      <c r="D4776" s="98">
        <f>AVERAGE(C$10:C4776)</f>
        <v>5.1329976924691344E-2</v>
      </c>
      <c r="E4776" s="2"/>
      <c r="G4776" s="23"/>
    </row>
    <row r="4777" spans="1:7" customFormat="1">
      <c r="A4777" s="4">
        <v>27415</v>
      </c>
      <c r="B4777">
        <v>7.16</v>
      </c>
      <c r="C4777">
        <f>IFERROR(((VLOOKUP(A4777,'Interest Rates-10yr'!$A$9:$C$15239,2,FALSE))-B4777),C4776)</f>
        <v>0.38999999999999968</v>
      </c>
      <c r="D4777" s="98">
        <f>AVERAGE(C$10:C4777)</f>
        <v>5.1401006711410159E-2</v>
      </c>
      <c r="E4777" s="2"/>
      <c r="G4777" s="23"/>
    </row>
    <row r="4778" spans="1:7" customFormat="1">
      <c r="A4778" s="4">
        <v>27416</v>
      </c>
      <c r="B4778">
        <v>8.19</v>
      </c>
      <c r="C4778">
        <f>IFERROR(((VLOOKUP(A4778,'Interest Rates-10yr'!$A$9:$C$15239,2,FALSE))-B4778),C4777)</f>
        <v>-0.67999999999999972</v>
      </c>
      <c r="D4778" s="98">
        <f>AVERAGE(C$10:C4778)</f>
        <v>5.1247641014888573E-2</v>
      </c>
      <c r="E4778" s="2"/>
      <c r="G4778" s="23"/>
    </row>
    <row r="4779" spans="1:7" customFormat="1">
      <c r="A4779" s="4">
        <v>27417</v>
      </c>
      <c r="B4779">
        <v>7.06</v>
      </c>
      <c r="C4779">
        <f>IFERROR(((VLOOKUP(A4779,'Interest Rates-10yr'!$A$9:$C$15239,2,FALSE))-B4779),C4778)</f>
        <v>0.51000000000000068</v>
      </c>
      <c r="D4779" s="98">
        <f>AVERAGE(C$10:C4779)</f>
        <v>5.1343815513627593E-2</v>
      </c>
      <c r="E4779" s="2"/>
      <c r="G4779" s="23"/>
    </row>
    <row r="4780" spans="1:7" customFormat="1">
      <c r="A4780" s="4">
        <v>27418</v>
      </c>
      <c r="B4780">
        <v>7</v>
      </c>
      <c r="C4780">
        <f>IFERROR(((VLOOKUP(A4780,'Interest Rates-10yr'!$A$9:$C$15239,2,FALSE))-B4780),C4779)</f>
        <v>0.63999999999999968</v>
      </c>
      <c r="D4780" s="98">
        <f>AVERAGE(C$10:C4780)</f>
        <v>5.146719765248451E-2</v>
      </c>
      <c r="E4780" s="2"/>
      <c r="G4780" s="23"/>
    </row>
    <row r="4781" spans="1:7" customFormat="1">
      <c r="A4781" s="4">
        <v>27419</v>
      </c>
      <c r="B4781">
        <v>7</v>
      </c>
      <c r="C4781">
        <f>IFERROR(((VLOOKUP(A4781,'Interest Rates-10yr'!$A$9:$C$15239,2,FALSE))-B4781),C4780)</f>
        <v>0.63999999999999968</v>
      </c>
      <c r="D4781" s="98">
        <f>AVERAGE(C$10:C4781)</f>
        <v>5.1590528080470155E-2</v>
      </c>
      <c r="E4781" s="2"/>
      <c r="G4781" s="23"/>
    </row>
    <row r="4782" spans="1:7" customFormat="1">
      <c r="A4782" s="4">
        <v>27420</v>
      </c>
      <c r="B4782">
        <v>7</v>
      </c>
      <c r="C4782">
        <f>IFERROR(((VLOOKUP(A4782,'Interest Rates-10yr'!$A$9:$C$15239,2,FALSE))-B4782),C4781)</f>
        <v>0.63999999999999968</v>
      </c>
      <c r="D4782" s="98">
        <f>AVERAGE(C$10:C4782)</f>
        <v>5.1713806830086646E-2</v>
      </c>
      <c r="E4782" s="2"/>
      <c r="G4782" s="23"/>
    </row>
    <row r="4783" spans="1:7" customFormat="1">
      <c r="A4783" s="4">
        <v>27421</v>
      </c>
      <c r="B4783">
        <v>7.18</v>
      </c>
      <c r="C4783">
        <f>IFERROR(((VLOOKUP(A4783,'Interest Rates-10yr'!$A$9:$C$15239,2,FALSE))-B4783),C4782)</f>
        <v>0.4300000000000006</v>
      </c>
      <c r="D4783" s="98">
        <f>AVERAGE(C$10:C4783)</f>
        <v>5.1793045664014152E-2</v>
      </c>
      <c r="E4783" s="2"/>
      <c r="G4783" s="23"/>
    </row>
    <row r="4784" spans="1:7" customFormat="1">
      <c r="A4784" s="4">
        <v>27422</v>
      </c>
      <c r="B4784">
        <v>7.12</v>
      </c>
      <c r="C4784">
        <f>IFERROR(((VLOOKUP(A4784,'Interest Rates-10yr'!$A$9:$C$15239,2,FALSE))-B4784),C4783)</f>
        <v>0.49000000000000021</v>
      </c>
      <c r="D4784" s="98">
        <f>AVERAGE(C$10:C4784)</f>
        <v>5.1884816753927449E-2</v>
      </c>
      <c r="E4784" s="2"/>
      <c r="G4784" s="23"/>
    </row>
    <row r="4785" spans="1:7" customFormat="1">
      <c r="A4785" s="4">
        <v>27423</v>
      </c>
      <c r="B4785">
        <v>6.6</v>
      </c>
      <c r="C4785">
        <f>IFERROR(((VLOOKUP(A4785,'Interest Rates-10yr'!$A$9:$C$15239,2,FALSE))-B4785),C4784)</f>
        <v>0.99000000000000021</v>
      </c>
      <c r="D4785" s="98">
        <f>AVERAGE(C$10:C4785)</f>
        <v>5.2081239530989025E-2</v>
      </c>
      <c r="E4785" s="2"/>
      <c r="G4785" s="23"/>
    </row>
    <row r="4786" spans="1:7" customFormat="1">
      <c r="A4786" s="4">
        <v>27424</v>
      </c>
      <c r="B4786">
        <v>6.81</v>
      </c>
      <c r="C4786">
        <f>IFERROR(((VLOOKUP(A4786,'Interest Rates-10yr'!$A$9:$C$15239,2,FALSE))-B4786),C4785)</f>
        <v>0.73000000000000043</v>
      </c>
      <c r="D4786" s="98">
        <f>AVERAGE(C$10:C4786)</f>
        <v>5.2223152606238978E-2</v>
      </c>
      <c r="E4786" s="2"/>
      <c r="G4786" s="23"/>
    </row>
    <row r="4787" spans="1:7" customFormat="1">
      <c r="A4787" s="4">
        <v>27425</v>
      </c>
      <c r="B4787">
        <v>6.76</v>
      </c>
      <c r="C4787">
        <f>IFERROR(((VLOOKUP(A4787,'Interest Rates-10yr'!$A$9:$C$15239,2,FALSE))-B4787),C4786)</f>
        <v>0.77000000000000046</v>
      </c>
      <c r="D4787" s="98">
        <f>AVERAGE(C$10:C4787)</f>
        <v>5.2373377982420172E-2</v>
      </c>
      <c r="E4787" s="2"/>
      <c r="G4787" s="23"/>
    </row>
    <row r="4788" spans="1:7" customFormat="1">
      <c r="A4788" s="4">
        <v>27426</v>
      </c>
      <c r="B4788">
        <v>6.76</v>
      </c>
      <c r="C4788">
        <f>IFERROR(((VLOOKUP(A4788,'Interest Rates-10yr'!$A$9:$C$15239,2,FALSE))-B4788),C4787)</f>
        <v>0.77000000000000046</v>
      </c>
      <c r="D4788" s="98">
        <f>AVERAGE(C$10:C4788)</f>
        <v>5.2523540489642938E-2</v>
      </c>
      <c r="E4788" s="2"/>
      <c r="G4788" s="23"/>
    </row>
    <row r="4789" spans="1:7" customFormat="1">
      <c r="A4789" s="4">
        <v>27427</v>
      </c>
      <c r="B4789">
        <v>6.76</v>
      </c>
      <c r="C4789">
        <f>IFERROR(((VLOOKUP(A4789,'Interest Rates-10yr'!$A$9:$C$15239,2,FALSE))-B4789),C4788)</f>
        <v>0.77000000000000046</v>
      </c>
      <c r="D4789" s="98">
        <f>AVERAGE(C$10:C4789)</f>
        <v>5.2673640167364776E-2</v>
      </c>
      <c r="E4789" s="2"/>
      <c r="G4789" s="23"/>
    </row>
    <row r="4790" spans="1:7" customFormat="1">
      <c r="A4790" s="4">
        <v>27428</v>
      </c>
      <c r="B4790">
        <v>6.73</v>
      </c>
      <c r="C4790">
        <f>IFERROR(((VLOOKUP(A4790,'Interest Rates-10yr'!$A$9:$C$15239,2,FALSE))-B4790),C4789)</f>
        <v>0.75999999999999979</v>
      </c>
      <c r="D4790" s="98">
        <f>AVERAGE(C$10:C4790)</f>
        <v>5.2821585442376827E-2</v>
      </c>
      <c r="E4790" s="2"/>
      <c r="G4790" s="23"/>
    </row>
    <row r="4791" spans="1:7" customFormat="1">
      <c r="A4791" s="4">
        <v>27429</v>
      </c>
      <c r="B4791">
        <v>6.58</v>
      </c>
      <c r="C4791">
        <f>IFERROR(((VLOOKUP(A4791,'Interest Rates-10yr'!$A$9:$C$15239,2,FALSE))-B4791),C4790)</f>
        <v>0.88999999999999968</v>
      </c>
      <c r="D4791" s="98">
        <f>AVERAGE(C$10:C4791)</f>
        <v>5.2996654119615974E-2</v>
      </c>
      <c r="E4791" s="2"/>
      <c r="G4791" s="23"/>
    </row>
    <row r="4792" spans="1:7" customFormat="1">
      <c r="A4792" s="4">
        <v>27430</v>
      </c>
      <c r="B4792">
        <v>4.84</v>
      </c>
      <c r="C4792">
        <f>IFERROR(((VLOOKUP(A4792,'Interest Rates-10yr'!$A$9:$C$15239,2,FALSE))-B4792),C4791)</f>
        <v>2.5099999999999998</v>
      </c>
      <c r="D4792" s="98">
        <f>AVERAGE(C$10:C4792)</f>
        <v>5.3510349153251847E-2</v>
      </c>
      <c r="E4792" s="2"/>
      <c r="G4792" s="23"/>
    </row>
    <row r="4793" spans="1:7" customFormat="1">
      <c r="A4793" s="4">
        <v>27431</v>
      </c>
      <c r="B4793">
        <v>6.21</v>
      </c>
      <c r="C4793">
        <f>IFERROR(((VLOOKUP(A4793,'Interest Rates-10yr'!$A$9:$C$15239,2,FALSE))-B4793),C4792)</f>
        <v>1.2199999999999998</v>
      </c>
      <c r="D4793" s="98">
        <f>AVERAGE(C$10:C4793)</f>
        <v>5.3754180602007443E-2</v>
      </c>
      <c r="E4793" s="2"/>
      <c r="G4793" s="23"/>
    </row>
    <row r="4794" spans="1:7" customFormat="1">
      <c r="A4794" s="4">
        <v>27432</v>
      </c>
      <c r="B4794">
        <v>6.17</v>
      </c>
      <c r="C4794">
        <f>IFERROR(((VLOOKUP(A4794,'Interest Rates-10yr'!$A$9:$C$15239,2,FALSE))-B4794),C4793)</f>
        <v>1.21</v>
      </c>
      <c r="D4794" s="98">
        <f>AVERAGE(C$10:C4794)</f>
        <v>5.3995820271683093E-2</v>
      </c>
      <c r="E4794" s="2"/>
      <c r="G4794" s="23"/>
    </row>
    <row r="4795" spans="1:7" customFormat="1">
      <c r="A4795" s="4">
        <v>27433</v>
      </c>
      <c r="B4795">
        <v>6.17</v>
      </c>
      <c r="C4795">
        <f>IFERROR(((VLOOKUP(A4795,'Interest Rates-10yr'!$A$9:$C$15239,2,FALSE))-B4795),C4794)</f>
        <v>1.21</v>
      </c>
      <c r="D4795" s="98">
        <f>AVERAGE(C$10:C4795)</f>
        <v>5.4237358963644705E-2</v>
      </c>
      <c r="E4795" s="2"/>
      <c r="G4795" s="23"/>
    </row>
    <row r="4796" spans="1:7" customFormat="1">
      <c r="A4796" s="4">
        <v>27434</v>
      </c>
      <c r="B4796">
        <v>6.17</v>
      </c>
      <c r="C4796">
        <f>IFERROR(((VLOOKUP(A4796,'Interest Rates-10yr'!$A$9:$C$15239,2,FALSE))-B4796),C4795)</f>
        <v>1.21</v>
      </c>
      <c r="D4796" s="98">
        <f>AVERAGE(C$10:C4796)</f>
        <v>5.4478796741174756E-2</v>
      </c>
      <c r="E4796" s="2"/>
      <c r="G4796" s="23"/>
    </row>
    <row r="4797" spans="1:7" customFormat="1">
      <c r="A4797" s="4">
        <v>27435</v>
      </c>
      <c r="B4797">
        <v>6.38</v>
      </c>
      <c r="C4797">
        <f>IFERROR(((VLOOKUP(A4797,'Interest Rates-10yr'!$A$9:$C$15239,2,FALSE))-B4797),C4796)</f>
        <v>1.0700000000000003</v>
      </c>
      <c r="D4797" s="98">
        <f>AVERAGE(C$10:C4797)</f>
        <v>5.4690893901420956E-2</v>
      </c>
      <c r="E4797" s="2"/>
      <c r="G4797" s="23"/>
    </row>
    <row r="4798" spans="1:7" customFormat="1">
      <c r="A4798" s="4">
        <v>27436</v>
      </c>
      <c r="B4798">
        <v>6.48</v>
      </c>
      <c r="C4798">
        <f>IFERROR(((VLOOKUP(A4798,'Interest Rates-10yr'!$A$9:$C$15239,2,FALSE))-B4798),C4797)</f>
        <v>0.9399999999999995</v>
      </c>
      <c r="D4798" s="98">
        <f>AVERAGE(C$10:C4798)</f>
        <v>5.4875756942995103E-2</v>
      </c>
      <c r="E4798" s="2"/>
      <c r="G4798" s="23"/>
    </row>
    <row r="4799" spans="1:7" customFormat="1">
      <c r="A4799" s="4">
        <v>27437</v>
      </c>
      <c r="B4799">
        <v>6.36</v>
      </c>
      <c r="C4799">
        <f>IFERROR(((VLOOKUP(A4799,'Interest Rates-10yr'!$A$9:$C$15239,2,FALSE))-B4799),C4798)</f>
        <v>0.9399999999999995</v>
      </c>
      <c r="D4799" s="98">
        <f>AVERAGE(C$10:C4799)</f>
        <v>5.5060542797495518E-2</v>
      </c>
      <c r="E4799" s="2"/>
      <c r="G4799" s="23"/>
    </row>
    <row r="4800" spans="1:7" customFormat="1">
      <c r="A4800" s="4">
        <v>27438</v>
      </c>
      <c r="B4800">
        <v>6.33</v>
      </c>
      <c r="C4800">
        <f>IFERROR(((VLOOKUP(A4800,'Interest Rates-10yr'!$A$9:$C$15239,2,FALSE))-B4800),C4799)</f>
        <v>1.1100000000000003</v>
      </c>
      <c r="D4800" s="98">
        <f>AVERAGE(C$10:C4800)</f>
        <v>5.5280734710917039E-2</v>
      </c>
      <c r="E4800" s="2"/>
      <c r="G4800" s="23"/>
    </row>
    <row r="4801" spans="1:7" customFormat="1">
      <c r="A4801" s="4">
        <v>27439</v>
      </c>
      <c r="B4801">
        <v>6.29</v>
      </c>
      <c r="C4801">
        <f>IFERROR(((VLOOKUP(A4801,'Interest Rates-10yr'!$A$9:$C$15239,2,FALSE))-B4801),C4800)</f>
        <v>1.0599999999999996</v>
      </c>
      <c r="D4801" s="98">
        <f>AVERAGE(C$10:C4801)</f>
        <v>5.5490400667780375E-2</v>
      </c>
      <c r="E4801" s="2"/>
      <c r="G4801" s="23"/>
    </row>
    <row r="4802" spans="1:7" customFormat="1">
      <c r="A4802" s="4">
        <v>27440</v>
      </c>
      <c r="B4802">
        <v>6.29</v>
      </c>
      <c r="C4802">
        <f>IFERROR(((VLOOKUP(A4802,'Interest Rates-10yr'!$A$9:$C$15239,2,FALSE))-B4802),C4801)</f>
        <v>1.0599999999999996</v>
      </c>
      <c r="D4802" s="98">
        <f>AVERAGE(C$10:C4802)</f>
        <v>5.5699979136241091E-2</v>
      </c>
      <c r="E4802" s="2"/>
      <c r="G4802" s="23"/>
    </row>
    <row r="4803" spans="1:7" customFormat="1">
      <c r="A4803" s="4">
        <v>27441</v>
      </c>
      <c r="B4803">
        <v>6.29</v>
      </c>
      <c r="C4803">
        <f>IFERROR(((VLOOKUP(A4803,'Interest Rates-10yr'!$A$9:$C$15239,2,FALSE))-B4803),C4802)</f>
        <v>1.0599999999999996</v>
      </c>
      <c r="D4803" s="98">
        <f>AVERAGE(C$10:C4803)</f>
        <v>5.5909470171047887E-2</v>
      </c>
      <c r="E4803" s="2"/>
      <c r="G4803" s="23"/>
    </row>
    <row r="4804" spans="1:7" customFormat="1">
      <c r="A4804" s="4">
        <v>27442</v>
      </c>
      <c r="B4804">
        <v>6.29</v>
      </c>
      <c r="C4804">
        <f>IFERROR(((VLOOKUP(A4804,'Interest Rates-10yr'!$A$9:$C$15239,2,FALSE))-B4804),C4803)</f>
        <v>1.0599999999999996</v>
      </c>
      <c r="D4804" s="98">
        <f>AVERAGE(C$10:C4804)</f>
        <v>5.6118873826903767E-2</v>
      </c>
      <c r="E4804" s="2"/>
      <c r="G4804" s="23"/>
    </row>
    <row r="4805" spans="1:7" customFormat="1">
      <c r="A4805" s="4">
        <v>27443</v>
      </c>
      <c r="B4805">
        <v>6.22</v>
      </c>
      <c r="C4805">
        <f>IFERROR(((VLOOKUP(A4805,'Interest Rates-10yr'!$A$9:$C$15239,2,FALSE))-B4805),C4804)</f>
        <v>1.0600000000000005</v>
      </c>
      <c r="D4805" s="98">
        <f>AVERAGE(C$10:C4805)</f>
        <v>5.6328190158466129E-2</v>
      </c>
      <c r="E4805" s="2"/>
      <c r="G4805" s="23"/>
    </row>
    <row r="4806" spans="1:7" customFormat="1">
      <c r="A4806" s="4">
        <v>27444</v>
      </c>
      <c r="B4806">
        <v>6.31</v>
      </c>
      <c r="C4806">
        <f>IFERROR(((VLOOKUP(A4806,'Interest Rates-10yr'!$A$9:$C$15239,2,FALSE))-B4806),C4805)</f>
        <v>0.95000000000000018</v>
      </c>
      <c r="D4806" s="98">
        <f>AVERAGE(C$10:C4806)</f>
        <v>5.6514488221806033E-2</v>
      </c>
      <c r="E4806" s="2"/>
      <c r="G4806" s="23"/>
    </row>
    <row r="4807" spans="1:7" customFormat="1">
      <c r="A4807" s="4">
        <v>27445</v>
      </c>
      <c r="B4807">
        <v>6.17</v>
      </c>
      <c r="C4807">
        <f>IFERROR(((VLOOKUP(A4807,'Interest Rates-10yr'!$A$9:$C$15239,2,FALSE))-B4807),C4806)</f>
        <v>1.1299999999999999</v>
      </c>
      <c r="D4807" s="98">
        <f>AVERAGE(C$10:C4807)</f>
        <v>5.6738224260109119E-2</v>
      </c>
      <c r="E4807" s="2"/>
      <c r="G4807" s="23"/>
    </row>
    <row r="4808" spans="1:7" customFormat="1">
      <c r="A4808" s="4">
        <v>27446</v>
      </c>
      <c r="B4808">
        <v>6.14</v>
      </c>
      <c r="C4808">
        <f>IFERROR(((VLOOKUP(A4808,'Interest Rates-10yr'!$A$9:$C$15239,2,FALSE))-B4808),C4807)</f>
        <v>1.08</v>
      </c>
      <c r="D4808" s="98">
        <f>AVERAGE(C$10:C4808)</f>
        <v>5.6951448218379566E-2</v>
      </c>
      <c r="E4808" s="2"/>
      <c r="G4808" s="23"/>
    </row>
    <row r="4809" spans="1:7" customFormat="1">
      <c r="A4809" s="4">
        <v>27447</v>
      </c>
      <c r="B4809">
        <v>6.14</v>
      </c>
      <c r="C4809">
        <f>IFERROR(((VLOOKUP(A4809,'Interest Rates-10yr'!$A$9:$C$15239,2,FALSE))-B4809),C4808)</f>
        <v>1.08</v>
      </c>
      <c r="D4809" s="98">
        <f>AVERAGE(C$10:C4809)</f>
        <v>5.7164583333334067E-2</v>
      </c>
      <c r="E4809" s="2"/>
      <c r="G4809" s="23"/>
    </row>
    <row r="4810" spans="1:7" customFormat="1">
      <c r="A4810" s="4">
        <v>27448</v>
      </c>
      <c r="B4810">
        <v>6.14</v>
      </c>
      <c r="C4810">
        <f>IFERROR(((VLOOKUP(A4810,'Interest Rates-10yr'!$A$9:$C$15239,2,FALSE))-B4810),C4809)</f>
        <v>1.08</v>
      </c>
      <c r="D4810" s="98">
        <f>AVERAGE(C$10:C4810)</f>
        <v>5.7377629660488129E-2</v>
      </c>
      <c r="E4810" s="2"/>
      <c r="G4810" s="23"/>
    </row>
    <row r="4811" spans="1:7" customFormat="1">
      <c r="A4811" s="4">
        <v>27449</v>
      </c>
      <c r="B4811">
        <v>6</v>
      </c>
      <c r="C4811">
        <f>IFERROR(((VLOOKUP(A4811,'Interest Rates-10yr'!$A$9:$C$15239,2,FALSE))-B4811),C4810)</f>
        <v>1.3600000000000003</v>
      </c>
      <c r="D4811" s="98">
        <f>AVERAGE(C$10:C4811)</f>
        <v>5.764889629321189E-2</v>
      </c>
      <c r="E4811" s="2"/>
      <c r="G4811" s="23"/>
    </row>
    <row r="4812" spans="1:7" customFormat="1">
      <c r="A4812" s="4">
        <v>27450</v>
      </c>
      <c r="B4812">
        <v>5.96</v>
      </c>
      <c r="C4812">
        <f>IFERROR(((VLOOKUP(A4812,'Interest Rates-10yr'!$A$9:$C$15239,2,FALSE))-B4812),C4811)</f>
        <v>1.4699999999999998</v>
      </c>
      <c r="D4812" s="98">
        <f>AVERAGE(C$10:C4812)</f>
        <v>5.7942952321466484E-2</v>
      </c>
      <c r="E4812" s="2"/>
      <c r="G4812" s="23"/>
    </row>
    <row r="4813" spans="1:7" customFormat="1">
      <c r="A4813" s="4">
        <v>27451</v>
      </c>
      <c r="B4813">
        <v>6.48</v>
      </c>
      <c r="C4813">
        <f>IFERROR(((VLOOKUP(A4813,'Interest Rates-10yr'!$A$9:$C$15239,2,FALSE))-B4813),C4812)</f>
        <v>1.0199999999999996</v>
      </c>
      <c r="D4813" s="98">
        <f>AVERAGE(C$10:C4813)</f>
        <v>5.8143213988343781E-2</v>
      </c>
      <c r="E4813" s="2"/>
      <c r="G4813" s="23"/>
    </row>
    <row r="4814" spans="1:7" customFormat="1">
      <c r="A4814" s="4">
        <v>27452</v>
      </c>
      <c r="B4814">
        <v>6.01</v>
      </c>
      <c r="C4814">
        <f>IFERROR(((VLOOKUP(A4814,'Interest Rates-10yr'!$A$9:$C$15239,2,FALSE))-B4814),C4813)</f>
        <v>1.46</v>
      </c>
      <c r="D4814" s="98">
        <f>AVERAGE(C$10:C4814)</f>
        <v>5.8434963579605308E-2</v>
      </c>
      <c r="E4814" s="2"/>
      <c r="G4814" s="23"/>
    </row>
    <row r="4815" spans="1:7" customFormat="1">
      <c r="A4815" s="4">
        <v>27453</v>
      </c>
      <c r="B4815">
        <v>6.07</v>
      </c>
      <c r="C4815">
        <f>IFERROR(((VLOOKUP(A4815,'Interest Rates-10yr'!$A$9:$C$15239,2,FALSE))-B4815),C4814)</f>
        <v>1.3899999999999997</v>
      </c>
      <c r="D4815" s="98">
        <f>AVERAGE(C$10:C4815)</f>
        <v>5.8712026633375672E-2</v>
      </c>
      <c r="E4815" s="2"/>
      <c r="G4815" s="23"/>
    </row>
    <row r="4816" spans="1:7" customFormat="1">
      <c r="A4816" s="4">
        <v>27454</v>
      </c>
      <c r="B4816">
        <v>6.07</v>
      </c>
      <c r="C4816">
        <f>IFERROR(((VLOOKUP(A4816,'Interest Rates-10yr'!$A$9:$C$15239,2,FALSE))-B4816),C4815)</f>
        <v>1.3899999999999997</v>
      </c>
      <c r="D4816" s="98">
        <f>AVERAGE(C$10:C4816)</f>
        <v>5.8988974412316098E-2</v>
      </c>
      <c r="E4816" s="2"/>
      <c r="G4816" s="23"/>
    </row>
    <row r="4817" spans="1:7" customFormat="1">
      <c r="A4817" s="4">
        <v>27455</v>
      </c>
      <c r="B4817">
        <v>6.07</v>
      </c>
      <c r="C4817">
        <f>IFERROR(((VLOOKUP(A4817,'Interest Rates-10yr'!$A$9:$C$15239,2,FALSE))-B4817),C4816)</f>
        <v>1.3899999999999997</v>
      </c>
      <c r="D4817" s="98">
        <f>AVERAGE(C$10:C4817)</f>
        <v>5.9265806988353466E-2</v>
      </c>
      <c r="E4817" s="2"/>
      <c r="G4817" s="23"/>
    </row>
    <row r="4818" spans="1:7" customFormat="1">
      <c r="A4818" s="4">
        <v>27456</v>
      </c>
      <c r="B4818">
        <v>6.06</v>
      </c>
      <c r="C4818">
        <f>IFERROR(((VLOOKUP(A4818,'Interest Rates-10yr'!$A$9:$C$15239,2,FALSE))-B4818),C4817)</f>
        <v>1.4400000000000004</v>
      </c>
      <c r="D4818" s="98">
        <f>AVERAGE(C$10:C4818)</f>
        <v>5.955292160532407E-2</v>
      </c>
      <c r="E4818" s="2"/>
      <c r="G4818" s="23"/>
    </row>
    <row r="4819" spans="1:7" customFormat="1">
      <c r="A4819" s="4">
        <v>27457</v>
      </c>
      <c r="B4819">
        <v>5.91</v>
      </c>
      <c r="C4819">
        <f>IFERROR(((VLOOKUP(A4819,'Interest Rates-10yr'!$A$9:$C$15239,2,FALSE))-B4819),C4818)</f>
        <v>1.62</v>
      </c>
      <c r="D4819" s="98">
        <f>AVERAGE(C$10:C4819)</f>
        <v>5.9877338877339599E-2</v>
      </c>
      <c r="E4819" s="2"/>
      <c r="G4819" s="23"/>
    </row>
    <row r="4820" spans="1:7" customFormat="1">
      <c r="A4820" s="4">
        <v>27458</v>
      </c>
      <c r="B4820">
        <v>5</v>
      </c>
      <c r="C4820">
        <f>IFERROR(((VLOOKUP(A4820,'Interest Rates-10yr'!$A$9:$C$15239,2,FALSE))-B4820),C4819)</f>
        <v>2.4800000000000004</v>
      </c>
      <c r="D4820" s="98">
        <f>AVERAGE(C$10:C4820)</f>
        <v>6.038037829973051E-2</v>
      </c>
      <c r="E4820" s="2"/>
      <c r="G4820" s="23"/>
    </row>
    <row r="4821" spans="1:7" customFormat="1">
      <c r="A4821" s="4">
        <v>27459</v>
      </c>
      <c r="B4821">
        <v>5.7</v>
      </c>
      <c r="C4821">
        <f>IFERROR(((VLOOKUP(A4821,'Interest Rates-10yr'!$A$9:$C$15239,2,FALSE))-B4821),C4820)</f>
        <v>1.79</v>
      </c>
      <c r="D4821" s="98">
        <f>AVERAGE(C$10:C4821)</f>
        <v>6.0739817123857752E-2</v>
      </c>
      <c r="E4821" s="2"/>
      <c r="G4821" s="23"/>
    </row>
    <row r="4822" spans="1:7" customFormat="1">
      <c r="A4822" s="4">
        <v>27460</v>
      </c>
      <c r="B4822">
        <v>5.78</v>
      </c>
      <c r="C4822">
        <f>IFERROR(((VLOOKUP(A4822,'Interest Rates-10yr'!$A$9:$C$15239,2,FALSE))-B4822),C4821)</f>
        <v>1.7399999999999993</v>
      </c>
      <c r="D4822" s="98">
        <f>AVERAGE(C$10:C4822)</f>
        <v>6.1088718055267714E-2</v>
      </c>
      <c r="E4822" s="2"/>
      <c r="G4822" s="23"/>
    </row>
    <row r="4823" spans="1:7" customFormat="1">
      <c r="A4823" s="4">
        <v>27461</v>
      </c>
      <c r="B4823">
        <v>5.78</v>
      </c>
      <c r="C4823">
        <f>IFERROR(((VLOOKUP(A4823,'Interest Rates-10yr'!$A$9:$C$15239,2,FALSE))-B4823),C4822)</f>
        <v>1.7399999999999993</v>
      </c>
      <c r="D4823" s="98">
        <f>AVERAGE(C$10:C4823)</f>
        <v>6.1437474034068032E-2</v>
      </c>
      <c r="E4823" s="2"/>
      <c r="G4823" s="23"/>
    </row>
    <row r="4824" spans="1:7" customFormat="1">
      <c r="A4824" s="4">
        <v>27462</v>
      </c>
      <c r="B4824">
        <v>5.78</v>
      </c>
      <c r="C4824">
        <f>IFERROR(((VLOOKUP(A4824,'Interest Rates-10yr'!$A$9:$C$15239,2,FALSE))-B4824),C4823)</f>
        <v>1.7399999999999993</v>
      </c>
      <c r="D4824" s="98">
        <f>AVERAGE(C$10:C4824)</f>
        <v>6.1786085150571865E-2</v>
      </c>
      <c r="E4824" s="2"/>
      <c r="G4824" s="23"/>
    </row>
    <row r="4825" spans="1:7" customFormat="1">
      <c r="A4825" s="4">
        <v>27463</v>
      </c>
      <c r="B4825">
        <v>5.68</v>
      </c>
      <c r="C4825">
        <f>IFERROR(((VLOOKUP(A4825,'Interest Rates-10yr'!$A$9:$C$15239,2,FALSE))-B4825),C4824)</f>
        <v>1.88</v>
      </c>
      <c r="D4825" s="98">
        <f>AVERAGE(C$10:C4825)</f>
        <v>6.2163621262459202E-2</v>
      </c>
      <c r="E4825" s="2"/>
      <c r="G4825" s="23"/>
    </row>
    <row r="4826" spans="1:7" customFormat="1">
      <c r="A4826" s="4">
        <v>27464</v>
      </c>
      <c r="B4826">
        <v>5.41</v>
      </c>
      <c r="C4826">
        <f>IFERROR(((VLOOKUP(A4826,'Interest Rates-10yr'!$A$9:$C$15239,2,FALSE))-B4826),C4825)</f>
        <v>2.17</v>
      </c>
      <c r="D4826" s="98">
        <f>AVERAGE(C$10:C4826)</f>
        <v>6.2601204068923305E-2</v>
      </c>
      <c r="E4826" s="2"/>
      <c r="G4826" s="23"/>
    </row>
    <row r="4827" spans="1:7" customFormat="1">
      <c r="A4827" s="4">
        <v>27465</v>
      </c>
      <c r="B4827">
        <v>3.96</v>
      </c>
      <c r="C4827">
        <f>IFERROR(((VLOOKUP(A4827,'Interest Rates-10yr'!$A$9:$C$15239,2,FALSE))-B4827),C4826)</f>
        <v>3.62</v>
      </c>
      <c r="D4827" s="98">
        <f>AVERAGE(C$10:C4827)</f>
        <v>6.333955998339634E-2</v>
      </c>
      <c r="E4827" s="2"/>
      <c r="G4827" s="23"/>
    </row>
    <row r="4828" spans="1:7" customFormat="1">
      <c r="A4828" s="4">
        <v>27466</v>
      </c>
      <c r="B4828">
        <v>5.49</v>
      </c>
      <c r="C4828">
        <f>IFERROR(((VLOOKUP(A4828,'Interest Rates-10yr'!$A$9:$C$15239,2,FALSE))-B4828),C4827)</f>
        <v>2.0699999999999994</v>
      </c>
      <c r="D4828" s="98">
        <f>AVERAGE(C$10:C4828)</f>
        <v>6.3755965968043893E-2</v>
      </c>
      <c r="E4828" s="2"/>
      <c r="G4828" s="23"/>
    </row>
    <row r="4829" spans="1:7" customFormat="1">
      <c r="A4829" s="4">
        <v>27467</v>
      </c>
      <c r="B4829">
        <v>5.44</v>
      </c>
      <c r="C4829">
        <f>IFERROR(((VLOOKUP(A4829,'Interest Rates-10yr'!$A$9:$C$15239,2,FALSE))-B4829),C4828)</f>
        <v>2.1399999999999997</v>
      </c>
      <c r="D4829" s="98">
        <f>AVERAGE(C$10:C4829)</f>
        <v>6.4186721991701973E-2</v>
      </c>
      <c r="E4829" s="2"/>
      <c r="G4829" s="23"/>
    </row>
    <row r="4830" spans="1:7" customFormat="1">
      <c r="A4830" s="4">
        <v>27468</v>
      </c>
      <c r="B4830">
        <v>5.44</v>
      </c>
      <c r="C4830">
        <f>IFERROR(((VLOOKUP(A4830,'Interest Rates-10yr'!$A$9:$C$15239,2,FALSE))-B4830),C4829)</f>
        <v>2.1399999999999997</v>
      </c>
      <c r="D4830" s="98">
        <f>AVERAGE(C$10:C4830)</f>
        <v>6.4617299315495438E-2</v>
      </c>
      <c r="E4830" s="2"/>
      <c r="G4830" s="23"/>
    </row>
    <row r="4831" spans="1:7" customFormat="1">
      <c r="A4831" s="4">
        <v>27469</v>
      </c>
      <c r="B4831">
        <v>5.44</v>
      </c>
      <c r="C4831">
        <f>IFERROR(((VLOOKUP(A4831,'Interest Rates-10yr'!$A$9:$C$15239,2,FALSE))-B4831),C4830)</f>
        <v>2.1399999999999997</v>
      </c>
      <c r="D4831" s="98">
        <f>AVERAGE(C$10:C4831)</f>
        <v>6.5047698050602135E-2</v>
      </c>
      <c r="E4831" s="2"/>
      <c r="G4831" s="23"/>
    </row>
    <row r="4832" spans="1:7" customFormat="1">
      <c r="A4832" s="4">
        <v>27470</v>
      </c>
      <c r="B4832">
        <v>5.5</v>
      </c>
      <c r="C4832">
        <f>IFERROR(((VLOOKUP(A4832,'Interest Rates-10yr'!$A$9:$C$15239,2,FALSE))-B4832),C4831)</f>
        <v>2.2000000000000002</v>
      </c>
      <c r="D4832" s="98">
        <f>AVERAGE(C$10:C4832)</f>
        <v>6.5490358697906592E-2</v>
      </c>
      <c r="E4832" s="2"/>
      <c r="G4832" s="23"/>
    </row>
    <row r="4833" spans="1:7" customFormat="1">
      <c r="A4833" s="4">
        <v>27471</v>
      </c>
      <c r="B4833">
        <v>5.43</v>
      </c>
      <c r="C4833">
        <f>IFERROR(((VLOOKUP(A4833,'Interest Rates-10yr'!$A$9:$C$15239,2,FALSE))-B4833),C4832)</f>
        <v>2.2700000000000005</v>
      </c>
      <c r="D4833" s="98">
        <f>AVERAGE(C$10:C4833)</f>
        <v>6.5947346600332399E-2</v>
      </c>
      <c r="E4833" s="2"/>
      <c r="G4833" s="23"/>
    </row>
    <row r="4834" spans="1:7" customFormat="1">
      <c r="A4834" s="4">
        <v>27472</v>
      </c>
      <c r="B4834">
        <v>4.95</v>
      </c>
      <c r="C4834">
        <f>IFERROR(((VLOOKUP(A4834,'Interest Rates-10yr'!$A$9:$C$15239,2,FALSE))-B4834),C4833)</f>
        <v>2.8499999999999996</v>
      </c>
      <c r="D4834" s="98">
        <f>AVERAGE(C$10:C4834)</f>
        <v>6.6524352331606945E-2</v>
      </c>
      <c r="E4834" s="2"/>
      <c r="G4834" s="23"/>
    </row>
    <row r="4835" spans="1:7" customFormat="1">
      <c r="A4835" s="4">
        <v>27473</v>
      </c>
      <c r="B4835">
        <v>5.46</v>
      </c>
      <c r="C4835">
        <f>IFERROR(((VLOOKUP(A4835,'Interest Rates-10yr'!$A$9:$C$15239,2,FALSE))-B4835),C4834)</f>
        <v>2.4900000000000002</v>
      </c>
      <c r="D4835" s="98">
        <f>AVERAGE(C$10:C4835)</f>
        <v>6.7026523000415145E-2</v>
      </c>
      <c r="E4835" s="2"/>
      <c r="G4835" s="23"/>
    </row>
    <row r="4836" spans="1:7" customFormat="1">
      <c r="A4836" s="4">
        <v>27474</v>
      </c>
      <c r="B4836">
        <v>5.52</v>
      </c>
      <c r="C4836">
        <f>IFERROR(((VLOOKUP(A4836,'Interest Rates-10yr'!$A$9:$C$15239,2,FALSE))-B4836),C4835)</f>
        <v>2.3200000000000003</v>
      </c>
      <c r="D4836" s="98">
        <f>AVERAGE(C$10:C4836)</f>
        <v>6.7493267039569815E-2</v>
      </c>
      <c r="E4836" s="2"/>
      <c r="G4836" s="23"/>
    </row>
    <row r="4837" spans="1:7" customFormat="1">
      <c r="A4837" s="4">
        <v>27475</v>
      </c>
      <c r="B4837">
        <v>5.52</v>
      </c>
      <c r="C4837">
        <f>IFERROR(((VLOOKUP(A4837,'Interest Rates-10yr'!$A$9:$C$15239,2,FALSE))-B4837),C4836)</f>
        <v>2.3200000000000003</v>
      </c>
      <c r="D4837" s="98">
        <f>AVERAGE(C$10:C4837)</f>
        <v>6.7959817729909583E-2</v>
      </c>
      <c r="E4837" s="2"/>
      <c r="G4837" s="23"/>
    </row>
    <row r="4838" spans="1:7" customFormat="1">
      <c r="A4838" s="4">
        <v>27476</v>
      </c>
      <c r="B4838">
        <v>5.52</v>
      </c>
      <c r="C4838">
        <f>IFERROR(((VLOOKUP(A4838,'Interest Rates-10yr'!$A$9:$C$15239,2,FALSE))-B4838),C4837)</f>
        <v>2.3200000000000003</v>
      </c>
      <c r="D4838" s="98">
        <f>AVERAGE(C$10:C4838)</f>
        <v>6.8426175191551766E-2</v>
      </c>
      <c r="E4838" s="2"/>
      <c r="G4838" s="23"/>
    </row>
    <row r="4839" spans="1:7" customFormat="1">
      <c r="A4839" s="4">
        <v>27477</v>
      </c>
      <c r="B4839">
        <v>5.68</v>
      </c>
      <c r="C4839">
        <f>IFERROR(((VLOOKUP(A4839,'Interest Rates-10yr'!$A$9:$C$15239,2,FALSE))-B4839),C4838)</f>
        <v>2.370000000000001</v>
      </c>
      <c r="D4839" s="98">
        <f>AVERAGE(C$10:C4839)</f>
        <v>6.8902691511387879E-2</v>
      </c>
      <c r="E4839" s="2"/>
      <c r="G4839" s="23"/>
    </row>
    <row r="4840" spans="1:7" customFormat="1">
      <c r="A4840" s="4">
        <v>27478</v>
      </c>
      <c r="B4840">
        <v>5.38</v>
      </c>
      <c r="C4840">
        <f>IFERROR(((VLOOKUP(A4840,'Interest Rates-10yr'!$A$9:$C$15239,2,FALSE))-B4840),C4839)</f>
        <v>2.6499999999999995</v>
      </c>
      <c r="D4840" s="98">
        <f>AVERAGE(C$10:C4840)</f>
        <v>6.9436969571518001E-2</v>
      </c>
      <c r="E4840" s="2"/>
      <c r="G4840" s="23"/>
    </row>
    <row r="4841" spans="1:7" customFormat="1">
      <c r="A4841" s="4">
        <v>27479</v>
      </c>
      <c r="B4841">
        <v>5.6</v>
      </c>
      <c r="C4841">
        <f>IFERROR(((VLOOKUP(A4841,'Interest Rates-10yr'!$A$9:$C$15239,2,FALSE))-B4841),C4840)</f>
        <v>2.42</v>
      </c>
      <c r="D4841" s="98">
        <f>AVERAGE(C$10:C4841)</f>
        <v>6.9923427152318599E-2</v>
      </c>
      <c r="E4841" s="2"/>
      <c r="G4841" s="23"/>
    </row>
    <row r="4842" spans="1:7" customFormat="1">
      <c r="A4842" s="4">
        <v>27480</v>
      </c>
      <c r="B4842">
        <v>5.51</v>
      </c>
      <c r="C4842">
        <f>IFERROR(((VLOOKUP(A4842,'Interest Rates-10yr'!$A$9:$C$15239,2,FALSE))-B4842),C4841)</f>
        <v>2.5700000000000003</v>
      </c>
      <c r="D4842" s="98">
        <f>AVERAGE(C$10:C4842)</f>
        <v>7.0440720049659317E-2</v>
      </c>
      <c r="E4842" s="2"/>
      <c r="G4842" s="23"/>
    </row>
    <row r="4843" spans="1:7" customFormat="1">
      <c r="A4843" s="4">
        <v>27481</v>
      </c>
      <c r="B4843">
        <v>5.73</v>
      </c>
      <c r="C4843">
        <f>IFERROR(((VLOOKUP(A4843,'Interest Rates-10yr'!$A$9:$C$15239,2,FALSE))-B4843),C4842)</f>
        <v>2.5700000000000003</v>
      </c>
      <c r="D4843" s="98">
        <f>AVERAGE(C$10:C4843)</f>
        <v>7.0957798924287024E-2</v>
      </c>
      <c r="E4843" s="2"/>
      <c r="G4843" s="23"/>
    </row>
    <row r="4844" spans="1:7" customFormat="1">
      <c r="A4844" s="4">
        <v>27482</v>
      </c>
      <c r="B4844">
        <v>5.73</v>
      </c>
      <c r="C4844">
        <f>IFERROR(((VLOOKUP(A4844,'Interest Rates-10yr'!$A$9:$C$15239,2,FALSE))-B4844),C4843)</f>
        <v>2.5700000000000003</v>
      </c>
      <c r="D4844" s="98">
        <f>AVERAGE(C$10:C4844)</f>
        <v>7.1474663908997607E-2</v>
      </c>
      <c r="E4844" s="2"/>
      <c r="G4844" s="23"/>
    </row>
    <row r="4845" spans="1:7" customFormat="1">
      <c r="A4845" s="4">
        <v>27483</v>
      </c>
      <c r="B4845">
        <v>5.73</v>
      </c>
      <c r="C4845">
        <f>IFERROR(((VLOOKUP(A4845,'Interest Rates-10yr'!$A$9:$C$15239,2,FALSE))-B4845),C4844)</f>
        <v>2.5700000000000003</v>
      </c>
      <c r="D4845" s="98">
        <f>AVERAGE(C$10:C4845)</f>
        <v>7.1991315136477135E-2</v>
      </c>
      <c r="E4845" s="2"/>
      <c r="G4845" s="23"/>
    </row>
    <row r="4846" spans="1:7" customFormat="1">
      <c r="A4846" s="4">
        <v>27484</v>
      </c>
      <c r="B4846">
        <v>5.39</v>
      </c>
      <c r="C4846">
        <f>IFERROR(((VLOOKUP(A4846,'Interest Rates-10yr'!$A$9:$C$15239,2,FALSE))-B4846),C4845)</f>
        <v>2.62</v>
      </c>
      <c r="D4846" s="98">
        <f>AVERAGE(C$10:C4846)</f>
        <v>7.2518089725036899E-2</v>
      </c>
      <c r="E4846" s="2"/>
      <c r="G4846" s="23"/>
    </row>
    <row r="4847" spans="1:7" customFormat="1">
      <c r="A4847" s="4">
        <v>27485</v>
      </c>
      <c r="B4847">
        <v>5.48</v>
      </c>
      <c r="C4847">
        <f>IFERROR(((VLOOKUP(A4847,'Interest Rates-10yr'!$A$9:$C$15239,2,FALSE))-B4847),C4846)</f>
        <v>2.5999999999999996</v>
      </c>
      <c r="D4847" s="98">
        <f>AVERAGE(C$10:C4847)</f>
        <v>7.3040512608516628E-2</v>
      </c>
      <c r="E4847" s="2"/>
      <c r="G4847" s="23"/>
    </row>
    <row r="4848" spans="1:7" customFormat="1">
      <c r="A4848" s="4">
        <v>27486</v>
      </c>
      <c r="B4848">
        <v>5.55</v>
      </c>
      <c r="C4848">
        <f>IFERROR(((VLOOKUP(A4848,'Interest Rates-10yr'!$A$9:$C$15239,2,FALSE))-B4848),C4847)</f>
        <v>2.6700000000000008</v>
      </c>
      <c r="D4848" s="98">
        <f>AVERAGE(C$10:C4848)</f>
        <v>7.3577185368878584E-2</v>
      </c>
      <c r="E4848" s="2"/>
      <c r="G4848" s="23"/>
    </row>
    <row r="4849" spans="1:7" customFormat="1">
      <c r="A4849" s="4">
        <v>27487</v>
      </c>
      <c r="B4849">
        <v>5.41</v>
      </c>
      <c r="C4849">
        <f>IFERROR(((VLOOKUP(A4849,'Interest Rates-10yr'!$A$9:$C$15239,2,FALSE))-B4849),C4848)</f>
        <v>2.7200000000000006</v>
      </c>
      <c r="D4849" s="98">
        <f>AVERAGE(C$10:C4849)</f>
        <v>7.4123966942149483E-2</v>
      </c>
      <c r="E4849" s="2"/>
      <c r="G4849" s="23"/>
    </row>
    <row r="4850" spans="1:7" customFormat="1">
      <c r="A4850" s="4">
        <v>27488</v>
      </c>
      <c r="B4850">
        <v>5.25</v>
      </c>
      <c r="C4850">
        <f>IFERROR(((VLOOKUP(A4850,'Interest Rates-10yr'!$A$9:$C$15239,2,FALSE))-B4850),C4849)</f>
        <v>2.9000000000000004</v>
      </c>
      <c r="D4850" s="98">
        <f>AVERAGE(C$10:C4850)</f>
        <v>7.4707705019624759E-2</v>
      </c>
      <c r="E4850" s="2"/>
      <c r="G4850" s="23"/>
    </row>
    <row r="4851" spans="1:7" customFormat="1">
      <c r="A4851" s="4">
        <v>27489</v>
      </c>
      <c r="B4851">
        <v>5.25</v>
      </c>
      <c r="C4851">
        <f>IFERROR(((VLOOKUP(A4851,'Interest Rates-10yr'!$A$9:$C$15239,2,FALSE))-B4851),C4850)</f>
        <v>2.9000000000000004</v>
      </c>
      <c r="D4851" s="98">
        <f>AVERAGE(C$10:C4851)</f>
        <v>7.5291201982652517E-2</v>
      </c>
      <c r="E4851" s="2"/>
      <c r="G4851" s="23"/>
    </row>
    <row r="4852" spans="1:7" customFormat="1">
      <c r="A4852" s="4">
        <v>27490</v>
      </c>
      <c r="B4852">
        <v>5.25</v>
      </c>
      <c r="C4852">
        <f>IFERROR(((VLOOKUP(A4852,'Interest Rates-10yr'!$A$9:$C$15239,2,FALSE))-B4852),C4851)</f>
        <v>2.9000000000000004</v>
      </c>
      <c r="D4852" s="98">
        <f>AVERAGE(C$10:C4852)</f>
        <v>7.5874457980591253E-2</v>
      </c>
      <c r="E4852" s="2"/>
      <c r="G4852" s="23"/>
    </row>
    <row r="4853" spans="1:7" customFormat="1">
      <c r="A4853" s="4">
        <v>27491</v>
      </c>
      <c r="B4853">
        <v>5.37</v>
      </c>
      <c r="C4853">
        <f>IFERROR(((VLOOKUP(A4853,'Interest Rates-10yr'!$A$9:$C$15239,2,FALSE))-B4853),C4852)</f>
        <v>2.8899999999999997</v>
      </c>
      <c r="D4853" s="98">
        <f>AVERAGE(C$10:C4853)</f>
        <v>7.6455408753097323E-2</v>
      </c>
      <c r="E4853" s="2"/>
      <c r="G4853" s="23"/>
    </row>
    <row r="4854" spans="1:7" customFormat="1">
      <c r="A4854" s="4">
        <v>27492</v>
      </c>
      <c r="B4854">
        <v>5.22</v>
      </c>
      <c r="C4854">
        <f>IFERROR(((VLOOKUP(A4854,'Interest Rates-10yr'!$A$9:$C$15239,2,FALSE))-B4854),C4853)</f>
        <v>2.9900000000000011</v>
      </c>
      <c r="D4854" s="98">
        <f>AVERAGE(C$10:C4854)</f>
        <v>7.705675954592435E-2</v>
      </c>
      <c r="E4854" s="2"/>
      <c r="G4854" s="23"/>
    </row>
    <row r="4855" spans="1:7" customFormat="1">
      <c r="A4855" s="4">
        <v>27493</v>
      </c>
      <c r="B4855">
        <v>5.18</v>
      </c>
      <c r="C4855">
        <f>IFERROR(((VLOOKUP(A4855,'Interest Rates-10yr'!$A$9:$C$15239,2,FALSE))-B4855),C4854)</f>
        <v>2.99</v>
      </c>
      <c r="D4855" s="98">
        <f>AVERAGE(C$10:C4855)</f>
        <v>7.7657862154354815E-2</v>
      </c>
      <c r="E4855" s="2"/>
      <c r="G4855" s="23"/>
    </row>
    <row r="4856" spans="1:7" customFormat="1">
      <c r="A4856" s="4">
        <v>27494</v>
      </c>
      <c r="B4856">
        <v>5.31</v>
      </c>
      <c r="C4856">
        <f>IFERROR(((VLOOKUP(A4856,'Interest Rates-10yr'!$A$9:$C$15239,2,FALSE))-B4856),C4855)</f>
        <v>2.88</v>
      </c>
      <c r="D4856" s="98">
        <f>AVERAGE(C$10:C4856)</f>
        <v>7.8236022281824524E-2</v>
      </c>
      <c r="E4856" s="2"/>
      <c r="G4856" s="23"/>
    </row>
    <row r="4857" spans="1:7" customFormat="1">
      <c r="A4857" s="4">
        <v>27495</v>
      </c>
      <c r="B4857">
        <v>5.39</v>
      </c>
      <c r="C4857">
        <f>IFERROR(((VLOOKUP(A4857,'Interest Rates-10yr'!$A$9:$C$15239,2,FALSE))-B4857),C4856)</f>
        <v>2.830000000000001</v>
      </c>
      <c r="D4857" s="98">
        <f>AVERAGE(C$10:C4857)</f>
        <v>7.8803630363037017E-2</v>
      </c>
      <c r="E4857" s="2"/>
      <c r="G4857" s="23"/>
    </row>
    <row r="4858" spans="1:7" customFormat="1">
      <c r="A4858" s="4">
        <v>27496</v>
      </c>
      <c r="B4858">
        <v>5.39</v>
      </c>
      <c r="C4858">
        <f>IFERROR(((VLOOKUP(A4858,'Interest Rates-10yr'!$A$9:$C$15239,2,FALSE))-B4858),C4857)</f>
        <v>2.830000000000001</v>
      </c>
      <c r="D4858" s="98">
        <f>AVERAGE(C$10:C4858)</f>
        <v>7.9371004330790557E-2</v>
      </c>
      <c r="E4858" s="2"/>
      <c r="G4858" s="23"/>
    </row>
    <row r="4859" spans="1:7" customFormat="1">
      <c r="A4859" s="4">
        <v>27497</v>
      </c>
      <c r="B4859">
        <v>5.39</v>
      </c>
      <c r="C4859">
        <f>IFERROR(((VLOOKUP(A4859,'Interest Rates-10yr'!$A$9:$C$15239,2,FALSE))-B4859),C4858)</f>
        <v>2.830000000000001</v>
      </c>
      <c r="D4859" s="98">
        <f>AVERAGE(C$10:C4859)</f>
        <v>7.9938144329897612E-2</v>
      </c>
      <c r="E4859" s="2"/>
      <c r="G4859" s="23"/>
    </row>
    <row r="4860" spans="1:7" customFormat="1">
      <c r="A4860" s="4">
        <v>27498</v>
      </c>
      <c r="B4860">
        <v>5.46</v>
      </c>
      <c r="C4860">
        <f>IFERROR(((VLOOKUP(A4860,'Interest Rates-10yr'!$A$9:$C$15239,2,FALSE))-B4860),C4859)</f>
        <v>2.7</v>
      </c>
      <c r="D4860" s="98">
        <f>AVERAGE(C$10:C4860)</f>
        <v>8.0478251906824033E-2</v>
      </c>
      <c r="E4860" s="2"/>
      <c r="G4860" s="23"/>
    </row>
    <row r="4861" spans="1:7" customFormat="1">
      <c r="A4861" s="4">
        <v>27499</v>
      </c>
      <c r="B4861">
        <v>5.48</v>
      </c>
      <c r="C4861">
        <f>IFERROR(((VLOOKUP(A4861,'Interest Rates-10yr'!$A$9:$C$15239,2,FALSE))-B4861),C4860)</f>
        <v>2.6799999999999997</v>
      </c>
      <c r="D4861" s="98">
        <f>AVERAGE(C$10:C4861)</f>
        <v>8.1014014839242254E-2</v>
      </c>
      <c r="E4861" s="2"/>
      <c r="G4861" s="23"/>
    </row>
    <row r="4862" spans="1:7" customFormat="1">
      <c r="A4862" s="4">
        <v>27500</v>
      </c>
      <c r="B4862">
        <v>5.69</v>
      </c>
      <c r="C4862">
        <f>IFERROR(((VLOOKUP(A4862,'Interest Rates-10yr'!$A$9:$C$15239,2,FALSE))-B4862),C4861)</f>
        <v>2.46</v>
      </c>
      <c r="D4862" s="98">
        <f>AVERAGE(C$10:C4862)</f>
        <v>8.1504224191222621E-2</v>
      </c>
      <c r="E4862" s="2"/>
      <c r="G4862" s="23"/>
    </row>
    <row r="4863" spans="1:7" customFormat="1">
      <c r="A4863" s="4">
        <v>27501</v>
      </c>
      <c r="B4863">
        <v>5.59</v>
      </c>
      <c r="C4863">
        <f>IFERROR(((VLOOKUP(A4863,'Interest Rates-10yr'!$A$9:$C$15239,2,FALSE))-B4863),C4862)</f>
        <v>2.620000000000001</v>
      </c>
      <c r="D4863" s="98">
        <f>AVERAGE(C$10:C4863)</f>
        <v>8.202719406674977E-2</v>
      </c>
      <c r="E4863" s="2"/>
      <c r="G4863" s="23"/>
    </row>
    <row r="4864" spans="1:7" customFormat="1">
      <c r="A4864" s="4">
        <v>27502</v>
      </c>
      <c r="B4864">
        <v>5.57</v>
      </c>
      <c r="C4864">
        <f>IFERROR(((VLOOKUP(A4864,'Interest Rates-10yr'!$A$9:$C$15239,2,FALSE))-B4864),C4863)</f>
        <v>2.6999999999999993</v>
      </c>
      <c r="D4864" s="98">
        <f>AVERAGE(C$10:C4864)</f>
        <v>8.25664263645733E-2</v>
      </c>
      <c r="E4864" s="2"/>
      <c r="G4864" s="23"/>
    </row>
    <row r="4865" spans="1:7" customFormat="1">
      <c r="A4865" s="4">
        <v>27503</v>
      </c>
      <c r="B4865">
        <v>5.57</v>
      </c>
      <c r="C4865">
        <f>IFERROR(((VLOOKUP(A4865,'Interest Rates-10yr'!$A$9:$C$15239,2,FALSE))-B4865),C4864)</f>
        <v>2.6999999999999993</v>
      </c>
      <c r="D4865" s="98">
        <f>AVERAGE(C$10:C4865)</f>
        <v>8.3105436573312055E-2</v>
      </c>
      <c r="E4865" s="2"/>
      <c r="G4865" s="23"/>
    </row>
    <row r="4866" spans="1:7" customFormat="1">
      <c r="A4866" s="4">
        <v>27504</v>
      </c>
      <c r="B4866">
        <v>5.57</v>
      </c>
      <c r="C4866">
        <f>IFERROR(((VLOOKUP(A4866,'Interest Rates-10yr'!$A$9:$C$15239,2,FALSE))-B4866),C4865)</f>
        <v>2.6999999999999993</v>
      </c>
      <c r="D4866" s="98">
        <f>AVERAGE(C$10:C4866)</f>
        <v>8.3644224830142749E-2</v>
      </c>
      <c r="E4866" s="2"/>
      <c r="G4866" s="23"/>
    </row>
    <row r="4867" spans="1:7" customFormat="1">
      <c r="A4867" s="4">
        <v>27505</v>
      </c>
      <c r="B4867">
        <v>5.56</v>
      </c>
      <c r="C4867">
        <f>IFERROR(((VLOOKUP(A4867,'Interest Rates-10yr'!$A$9:$C$15239,2,FALSE))-B4867),C4866)</f>
        <v>2.7600000000000007</v>
      </c>
      <c r="D4867" s="98">
        <f>AVERAGE(C$10:C4867)</f>
        <v>8.419514203375944E-2</v>
      </c>
      <c r="E4867" s="2"/>
      <c r="G4867" s="23"/>
    </row>
    <row r="4868" spans="1:7" customFormat="1">
      <c r="A4868" s="4">
        <v>27506</v>
      </c>
      <c r="B4868">
        <v>5.34</v>
      </c>
      <c r="C4868">
        <f>IFERROR(((VLOOKUP(A4868,'Interest Rates-10yr'!$A$9:$C$15239,2,FALSE))-B4868),C4867)</f>
        <v>2.9800000000000004</v>
      </c>
      <c r="D4868" s="98">
        <f>AVERAGE(C$10:C4868)</f>
        <v>8.4791109281745908E-2</v>
      </c>
      <c r="E4868" s="2"/>
      <c r="G4868" s="23"/>
    </row>
    <row r="4869" spans="1:7" customFormat="1">
      <c r="A4869" s="4">
        <v>27507</v>
      </c>
      <c r="B4869">
        <v>5.57</v>
      </c>
      <c r="C4869">
        <f>IFERROR(((VLOOKUP(A4869,'Interest Rates-10yr'!$A$9:$C$15239,2,FALSE))-B4869),C4868)</f>
        <v>2.6999999999999993</v>
      </c>
      <c r="D4869" s="98">
        <f>AVERAGE(C$10:C4869)</f>
        <v>8.5329218106996577E-2</v>
      </c>
      <c r="E4869" s="2"/>
      <c r="G4869" s="23"/>
    </row>
    <row r="4870" spans="1:7" customFormat="1">
      <c r="A4870" s="4">
        <v>27508</v>
      </c>
      <c r="B4870">
        <v>5.54</v>
      </c>
      <c r="C4870">
        <f>IFERROR(((VLOOKUP(A4870,'Interest Rates-10yr'!$A$9:$C$15239,2,FALSE))-B4870),C4869)</f>
        <v>2.71</v>
      </c>
      <c r="D4870" s="98">
        <f>AVERAGE(C$10:C4870)</f>
        <v>8.5869162723720083E-2</v>
      </c>
      <c r="E4870" s="2"/>
      <c r="G4870" s="23"/>
    </row>
    <row r="4871" spans="1:7" customFormat="1">
      <c r="A4871" s="4">
        <v>27509</v>
      </c>
      <c r="B4871">
        <v>5.47</v>
      </c>
      <c r="C4871">
        <f>IFERROR(((VLOOKUP(A4871,'Interest Rates-10yr'!$A$9:$C$15239,2,FALSE))-B4871),C4870)</f>
        <v>2.7800000000000002</v>
      </c>
      <c r="D4871" s="98">
        <f>AVERAGE(C$10:C4871)</f>
        <v>8.6423282599753862E-2</v>
      </c>
      <c r="E4871" s="2"/>
      <c r="G4871" s="23"/>
    </row>
    <row r="4872" spans="1:7" customFormat="1">
      <c r="A4872" s="4">
        <v>27510</v>
      </c>
      <c r="B4872">
        <v>5.47</v>
      </c>
      <c r="C4872">
        <f>IFERROR(((VLOOKUP(A4872,'Interest Rates-10yr'!$A$9:$C$15239,2,FALSE))-B4872),C4871)</f>
        <v>2.7800000000000002</v>
      </c>
      <c r="D4872" s="98">
        <f>AVERAGE(C$10:C4872)</f>
        <v>8.6977174583591055E-2</v>
      </c>
      <c r="E4872" s="2"/>
      <c r="G4872" s="23"/>
    </row>
    <row r="4873" spans="1:7" customFormat="1">
      <c r="A4873" s="4">
        <v>27511</v>
      </c>
      <c r="B4873">
        <v>5.47</v>
      </c>
      <c r="C4873">
        <f>IFERROR(((VLOOKUP(A4873,'Interest Rates-10yr'!$A$9:$C$15239,2,FALSE))-B4873),C4872)</f>
        <v>2.7800000000000002</v>
      </c>
      <c r="D4873" s="98">
        <f>AVERAGE(C$10:C4873)</f>
        <v>8.7530838815790143E-2</v>
      </c>
      <c r="E4873" s="2"/>
      <c r="G4873" s="23"/>
    </row>
    <row r="4874" spans="1:7" customFormat="1">
      <c r="A4874" s="4">
        <v>27512</v>
      </c>
      <c r="B4874">
        <v>5.5</v>
      </c>
      <c r="C4874">
        <f>IFERROR(((VLOOKUP(A4874,'Interest Rates-10yr'!$A$9:$C$15239,2,FALSE))-B4874),C4873)</f>
        <v>2.8499999999999996</v>
      </c>
      <c r="D4874" s="98">
        <f>AVERAGE(C$10:C4874)</f>
        <v>8.8098663926002727E-2</v>
      </c>
      <c r="E4874" s="2"/>
      <c r="G4874" s="23"/>
    </row>
    <row r="4875" spans="1:7" customFormat="1">
      <c r="A4875" s="4">
        <v>27513</v>
      </c>
      <c r="B4875">
        <v>5.46</v>
      </c>
      <c r="C4875">
        <f>IFERROR(((VLOOKUP(A4875,'Interest Rates-10yr'!$A$9:$C$15239,2,FALSE))-B4875),C4874)</f>
        <v>2.88</v>
      </c>
      <c r="D4875" s="98">
        <f>AVERAGE(C$10:C4875)</f>
        <v>8.8672420879573208E-2</v>
      </c>
      <c r="E4875" s="2"/>
      <c r="G4875" s="23"/>
    </row>
    <row r="4876" spans="1:7" customFormat="1">
      <c r="A4876" s="4">
        <v>27514</v>
      </c>
      <c r="B4876">
        <v>7.03</v>
      </c>
      <c r="C4876">
        <f>IFERROR(((VLOOKUP(A4876,'Interest Rates-10yr'!$A$9:$C$15239,2,FALSE))-B4876),C4875)</f>
        <v>1.2800000000000002</v>
      </c>
      <c r="D4876" s="98">
        <f>AVERAGE(C$10:C4876)</f>
        <v>8.8917197452229965E-2</v>
      </c>
      <c r="E4876" s="2"/>
      <c r="G4876" s="23"/>
    </row>
    <row r="4877" spans="1:7" customFormat="1">
      <c r="A4877" s="4">
        <v>27515</v>
      </c>
      <c r="B4877">
        <v>5.55</v>
      </c>
      <c r="C4877">
        <f>IFERROR(((VLOOKUP(A4877,'Interest Rates-10yr'!$A$9:$C$15239,2,FALSE))-B4877),C4876)</f>
        <v>2.7600000000000007</v>
      </c>
      <c r="D4877" s="98">
        <f>AVERAGE(C$10:C4877)</f>
        <v>8.9465899753492853E-2</v>
      </c>
      <c r="E4877" s="2"/>
      <c r="G4877" s="23"/>
    </row>
    <row r="4878" spans="1:7" customFormat="1">
      <c r="A4878" s="4">
        <v>27516</v>
      </c>
      <c r="B4878">
        <v>5.49</v>
      </c>
      <c r="C4878">
        <f>IFERROR(((VLOOKUP(A4878,'Interest Rates-10yr'!$A$9:$C$15239,2,FALSE))-B4878),C4877)</f>
        <v>2.6199999999999992</v>
      </c>
      <c r="D4878" s="98">
        <f>AVERAGE(C$10:C4878)</f>
        <v>8.9985623331280185E-2</v>
      </c>
      <c r="E4878" s="2"/>
      <c r="G4878" s="23"/>
    </row>
    <row r="4879" spans="1:7" customFormat="1">
      <c r="A4879" s="4">
        <v>27517</v>
      </c>
      <c r="B4879">
        <v>5.49</v>
      </c>
      <c r="C4879">
        <f>IFERROR(((VLOOKUP(A4879,'Interest Rates-10yr'!$A$9:$C$15239,2,FALSE))-B4879),C4878)</f>
        <v>2.6199999999999992</v>
      </c>
      <c r="D4879" s="98">
        <f>AVERAGE(C$10:C4879)</f>
        <v>9.050513347022654E-2</v>
      </c>
      <c r="E4879" s="2"/>
      <c r="G4879" s="23"/>
    </row>
    <row r="4880" spans="1:7" customFormat="1">
      <c r="A4880" s="4">
        <v>27518</v>
      </c>
      <c r="B4880">
        <v>5.49</v>
      </c>
      <c r="C4880">
        <f>IFERROR(((VLOOKUP(A4880,'Interest Rates-10yr'!$A$9:$C$15239,2,FALSE))-B4880),C4879)</f>
        <v>2.6199999999999992</v>
      </c>
      <c r="D4880" s="98">
        <f>AVERAGE(C$10:C4880)</f>
        <v>9.1024430301786752E-2</v>
      </c>
      <c r="E4880" s="2"/>
      <c r="G4880" s="23"/>
    </row>
    <row r="4881" spans="1:7" customFormat="1">
      <c r="A4881" s="4">
        <v>27519</v>
      </c>
      <c r="B4881">
        <v>5.41</v>
      </c>
      <c r="C4881">
        <f>IFERROR(((VLOOKUP(A4881,'Interest Rates-10yr'!$A$9:$C$15239,2,FALSE))-B4881),C4880)</f>
        <v>2.67</v>
      </c>
      <c r="D4881" s="98">
        <f>AVERAGE(C$10:C4881)</f>
        <v>9.1553776683087701E-2</v>
      </c>
      <c r="E4881" s="2"/>
      <c r="G4881" s="23"/>
    </row>
    <row r="4882" spans="1:7" customFormat="1">
      <c r="A4882" s="4">
        <v>27520</v>
      </c>
      <c r="B4882">
        <v>5.35</v>
      </c>
      <c r="C4882">
        <f>IFERROR(((VLOOKUP(A4882,'Interest Rates-10yr'!$A$9:$C$15239,2,FALSE))-B4882),C4881)</f>
        <v>2.76</v>
      </c>
      <c r="D4882" s="98">
        <f>AVERAGE(C$10:C4882)</f>
        <v>9.2101374923046014E-2</v>
      </c>
      <c r="E4882" s="2"/>
      <c r="G4882" s="23"/>
    </row>
    <row r="4883" spans="1:7" customFormat="1">
      <c r="A4883" s="4">
        <v>27521</v>
      </c>
      <c r="B4883">
        <v>5.16</v>
      </c>
      <c r="C4883">
        <f>IFERROR(((VLOOKUP(A4883,'Interest Rates-10yr'!$A$9:$C$15239,2,FALSE))-B4883),C4882)</f>
        <v>2.91</v>
      </c>
      <c r="D4883" s="98">
        <f>AVERAGE(C$10:C4883)</f>
        <v>9.2679524004924754E-2</v>
      </c>
      <c r="E4883" s="2"/>
      <c r="G4883" s="23"/>
    </row>
    <row r="4884" spans="1:7" customFormat="1">
      <c r="A4884" s="4">
        <v>27522</v>
      </c>
      <c r="B4884">
        <v>5.37</v>
      </c>
      <c r="C4884">
        <f>IFERROR(((VLOOKUP(A4884,'Interest Rates-10yr'!$A$9:$C$15239,2,FALSE))-B4884),C4883)</f>
        <v>2.7199999999999998</v>
      </c>
      <c r="D4884" s="98">
        <f>AVERAGE(C$10:C4884)</f>
        <v>9.3218461538462208E-2</v>
      </c>
      <c r="E4884" s="2"/>
      <c r="G4884" s="23"/>
    </row>
    <row r="4885" spans="1:7" customFormat="1">
      <c r="A4885" s="4">
        <v>27523</v>
      </c>
      <c r="B4885">
        <v>5.24</v>
      </c>
      <c r="C4885">
        <f>IFERROR(((VLOOKUP(A4885,'Interest Rates-10yr'!$A$9:$C$15239,2,FALSE))-B4885),C4884)</f>
        <v>2.84</v>
      </c>
      <c r="D4885" s="98">
        <f>AVERAGE(C$10:C4885)</f>
        <v>9.3781788351108133E-2</v>
      </c>
      <c r="E4885" s="2"/>
      <c r="G4885" s="23"/>
    </row>
    <row r="4886" spans="1:7" customFormat="1">
      <c r="A4886" s="4">
        <v>27524</v>
      </c>
      <c r="B4886">
        <v>5.24</v>
      </c>
      <c r="C4886">
        <f>IFERROR(((VLOOKUP(A4886,'Interest Rates-10yr'!$A$9:$C$15239,2,FALSE))-B4886),C4885)</f>
        <v>2.84</v>
      </c>
      <c r="D4886" s="98">
        <f>AVERAGE(C$10:C4886)</f>
        <v>9.4344884150092942E-2</v>
      </c>
      <c r="E4886" s="2"/>
      <c r="G4886" s="23"/>
    </row>
    <row r="4887" spans="1:7" customFormat="1">
      <c r="A4887" s="4">
        <v>27525</v>
      </c>
      <c r="B4887">
        <v>5.24</v>
      </c>
      <c r="C4887">
        <f>IFERROR(((VLOOKUP(A4887,'Interest Rates-10yr'!$A$9:$C$15239,2,FALSE))-B4887),C4886)</f>
        <v>2.84</v>
      </c>
      <c r="D4887" s="98">
        <f>AVERAGE(C$10:C4887)</f>
        <v>9.490774907749143E-2</v>
      </c>
      <c r="E4887" s="2"/>
      <c r="G4887" s="23"/>
    </row>
    <row r="4888" spans="1:7" customFormat="1">
      <c r="A4888" s="4">
        <v>27526</v>
      </c>
      <c r="B4888">
        <v>5.25</v>
      </c>
      <c r="C4888">
        <f>IFERROR(((VLOOKUP(A4888,'Interest Rates-10yr'!$A$9:$C$15239,2,FALSE))-B4888),C4887)</f>
        <v>2.8200000000000003</v>
      </c>
      <c r="D4888" s="98">
        <f>AVERAGE(C$10:C4888)</f>
        <v>9.5466284074606111E-2</v>
      </c>
      <c r="E4888" s="2"/>
      <c r="G4888" s="23"/>
    </row>
    <row r="4889" spans="1:7" customFormat="1">
      <c r="A4889" s="4">
        <v>27527</v>
      </c>
      <c r="B4889">
        <v>5.12</v>
      </c>
      <c r="C4889">
        <f>IFERROR(((VLOOKUP(A4889,'Interest Rates-10yr'!$A$9:$C$15239,2,FALSE))-B4889),C4888)</f>
        <v>2.9400000000000004</v>
      </c>
      <c r="D4889" s="98">
        <f>AVERAGE(C$10:C4889)</f>
        <v>9.6049180327869507E-2</v>
      </c>
      <c r="E4889" s="2"/>
      <c r="G4889" s="23"/>
    </row>
    <row r="4890" spans="1:7" customFormat="1">
      <c r="A4890" s="4">
        <v>27528</v>
      </c>
      <c r="B4890">
        <v>4.95</v>
      </c>
      <c r="C4890">
        <f>IFERROR(((VLOOKUP(A4890,'Interest Rates-10yr'!$A$9:$C$15239,2,FALSE))-B4890),C4889)</f>
        <v>3.0699999999999994</v>
      </c>
      <c r="D4890" s="98">
        <f>AVERAGE(C$10:C4890)</f>
        <v>9.665847162466773E-2</v>
      </c>
      <c r="E4890" s="2"/>
      <c r="G4890" s="23"/>
    </row>
    <row r="4891" spans="1:7" customFormat="1">
      <c r="A4891" s="4">
        <v>27529</v>
      </c>
      <c r="B4891">
        <v>5.09</v>
      </c>
      <c r="C4891">
        <f>IFERROR(((VLOOKUP(A4891,'Interest Rates-10yr'!$A$9:$C$15239,2,FALSE))-B4891),C4890)</f>
        <v>2.9299999999999997</v>
      </c>
      <c r="D4891" s="98">
        <f>AVERAGE(C$10:C4891)</f>
        <v>9.7238836542401313E-2</v>
      </c>
      <c r="E4891" s="2"/>
      <c r="G4891" s="23"/>
    </row>
    <row r="4892" spans="1:7" customFormat="1">
      <c r="A4892" s="4">
        <v>27530</v>
      </c>
      <c r="B4892">
        <v>5.0999999999999996</v>
      </c>
      <c r="C4892">
        <f>IFERROR(((VLOOKUP(A4892,'Interest Rates-10yr'!$A$9:$C$15239,2,FALSE))-B4892),C4891)</f>
        <v>2.91</v>
      </c>
      <c r="D4892" s="98">
        <f>AVERAGE(C$10:C4892)</f>
        <v>9.7814867909072956E-2</v>
      </c>
      <c r="E4892" s="2"/>
      <c r="G4892" s="23"/>
    </row>
    <row r="4893" spans="1:7" customFormat="1">
      <c r="A4893" s="4">
        <v>27531</v>
      </c>
      <c r="B4893">
        <v>5.0999999999999996</v>
      </c>
      <c r="C4893">
        <f>IFERROR(((VLOOKUP(A4893,'Interest Rates-10yr'!$A$9:$C$15239,2,FALSE))-B4893),C4892)</f>
        <v>2.91</v>
      </c>
      <c r="D4893" s="98">
        <f>AVERAGE(C$10:C4893)</f>
        <v>9.839066339066406E-2</v>
      </c>
      <c r="E4893" s="2"/>
      <c r="G4893" s="23"/>
    </row>
    <row r="4894" spans="1:7" customFormat="1">
      <c r="A4894" s="4">
        <v>27532</v>
      </c>
      <c r="B4894">
        <v>5.0999999999999996</v>
      </c>
      <c r="C4894">
        <f>IFERROR(((VLOOKUP(A4894,'Interest Rates-10yr'!$A$9:$C$15239,2,FALSE))-B4894),C4893)</f>
        <v>2.91</v>
      </c>
      <c r="D4894" s="98">
        <f>AVERAGE(C$10:C4894)</f>
        <v>9.8966223132037526E-2</v>
      </c>
      <c r="E4894" s="2"/>
      <c r="G4894" s="23"/>
    </row>
    <row r="4895" spans="1:7" customFormat="1">
      <c r="A4895" s="4">
        <v>27533</v>
      </c>
      <c r="B4895">
        <v>5.13</v>
      </c>
      <c r="C4895">
        <f>IFERROR(((VLOOKUP(A4895,'Interest Rates-10yr'!$A$9:$C$15239,2,FALSE))-B4895),C4894)</f>
        <v>2.87</v>
      </c>
      <c r="D4895" s="98">
        <f>AVERAGE(C$10:C4895)</f>
        <v>9.9533360622186512E-2</v>
      </c>
      <c r="E4895" s="2"/>
      <c r="G4895" s="23"/>
    </row>
    <row r="4896" spans="1:7" customFormat="1">
      <c r="A4896" s="4">
        <v>27534</v>
      </c>
      <c r="B4896">
        <v>5.03</v>
      </c>
      <c r="C4896">
        <f>IFERROR(((VLOOKUP(A4896,'Interest Rates-10yr'!$A$9:$C$15239,2,FALSE))-B4896),C4895)</f>
        <v>2.95</v>
      </c>
      <c r="D4896" s="98">
        <f>AVERAGE(C$10:C4896)</f>
        <v>0.10011663597299024</v>
      </c>
      <c r="E4896" s="2"/>
      <c r="G4896" s="23"/>
    </row>
    <row r="4897" spans="1:7" customFormat="1">
      <c r="A4897" s="4">
        <v>27535</v>
      </c>
      <c r="B4897">
        <v>5.36</v>
      </c>
      <c r="C4897">
        <f>IFERROR(((VLOOKUP(A4897,'Interest Rates-10yr'!$A$9:$C$15239,2,FALSE))-B4897),C4896)</f>
        <v>2.62</v>
      </c>
      <c r="D4897" s="98">
        <f>AVERAGE(C$10:C4897)</f>
        <v>0.10063216039279936</v>
      </c>
      <c r="E4897" s="2"/>
      <c r="G4897" s="23"/>
    </row>
    <row r="4898" spans="1:7" customFormat="1">
      <c r="A4898" s="4">
        <v>27536</v>
      </c>
      <c r="B4898">
        <v>5.05</v>
      </c>
      <c r="C4898">
        <f>IFERROR(((VLOOKUP(A4898,'Interest Rates-10yr'!$A$9:$C$15239,2,FALSE))-B4898),C4897)</f>
        <v>2.9699999999999998</v>
      </c>
      <c r="D4898" s="98">
        <f>AVERAGE(C$10:C4898)</f>
        <v>0.10121906320310969</v>
      </c>
      <c r="E4898" s="2"/>
      <c r="G4898" s="23"/>
    </row>
    <row r="4899" spans="1:7" customFormat="1">
      <c r="A4899" s="4">
        <v>27537</v>
      </c>
      <c r="B4899">
        <v>5.07</v>
      </c>
      <c r="C4899">
        <f>IFERROR(((VLOOKUP(A4899,'Interest Rates-10yr'!$A$9:$C$15239,2,FALSE))-B4899),C4898)</f>
        <v>2.9499999999999993</v>
      </c>
      <c r="D4899" s="98">
        <f>AVERAGE(C$10:C4899)</f>
        <v>0.10180163599182071</v>
      </c>
      <c r="E4899" s="2"/>
      <c r="G4899" s="23"/>
    </row>
    <row r="4900" spans="1:7" customFormat="1">
      <c r="A4900" s="4">
        <v>27538</v>
      </c>
      <c r="B4900">
        <v>5.07</v>
      </c>
      <c r="C4900">
        <f>IFERROR(((VLOOKUP(A4900,'Interest Rates-10yr'!$A$9:$C$15239,2,FALSE))-B4900),C4899)</f>
        <v>2.9499999999999993</v>
      </c>
      <c r="D4900" s="98">
        <f>AVERAGE(C$10:C4900)</f>
        <v>0.10238397055816874</v>
      </c>
      <c r="E4900" s="2"/>
      <c r="G4900" s="23"/>
    </row>
    <row r="4901" spans="1:7" customFormat="1">
      <c r="A4901" s="4">
        <v>27539</v>
      </c>
      <c r="B4901">
        <v>5.07</v>
      </c>
      <c r="C4901">
        <f>IFERROR(((VLOOKUP(A4901,'Interest Rates-10yr'!$A$9:$C$15239,2,FALSE))-B4901),C4900)</f>
        <v>2.9499999999999993</v>
      </c>
      <c r="D4901" s="98">
        <f>AVERAGE(C$10:C4901)</f>
        <v>0.1029660670482427</v>
      </c>
      <c r="E4901" s="2"/>
      <c r="G4901" s="23"/>
    </row>
    <row r="4902" spans="1:7" customFormat="1">
      <c r="A4902" s="4">
        <v>27540</v>
      </c>
      <c r="B4902">
        <v>5.07</v>
      </c>
      <c r="C4902">
        <f>IFERROR(((VLOOKUP(A4902,'Interest Rates-10yr'!$A$9:$C$15239,2,FALSE))-B4902),C4901)</f>
        <v>2.9499999999999993</v>
      </c>
      <c r="D4902" s="98">
        <f>AVERAGE(C$10:C4902)</f>
        <v>0.10354792560801211</v>
      </c>
      <c r="E4902" s="2"/>
      <c r="G4902" s="23"/>
    </row>
    <row r="4903" spans="1:7" customFormat="1">
      <c r="A4903" s="4">
        <v>27541</v>
      </c>
      <c r="B4903">
        <v>5.1100000000000003</v>
      </c>
      <c r="C4903">
        <f>IFERROR(((VLOOKUP(A4903,'Interest Rates-10yr'!$A$9:$C$15239,2,FALSE))-B4903),C4902)</f>
        <v>2.87</v>
      </c>
      <c r="D4903" s="98">
        <f>AVERAGE(C$10:C4903)</f>
        <v>0.10411319983653521</v>
      </c>
      <c r="E4903" s="2"/>
      <c r="G4903" s="23"/>
    </row>
    <row r="4904" spans="1:7" customFormat="1">
      <c r="A4904" s="4">
        <v>27542</v>
      </c>
      <c r="B4904">
        <v>5.54</v>
      </c>
      <c r="C4904">
        <f>IFERROR(((VLOOKUP(A4904,'Interest Rates-10yr'!$A$9:$C$15239,2,FALSE))-B4904),C4903)</f>
        <v>2.4799999999999995</v>
      </c>
      <c r="D4904" s="98">
        <f>AVERAGE(C$10:C4904)</f>
        <v>0.10459856996935715</v>
      </c>
      <c r="E4904" s="2"/>
      <c r="G4904" s="23"/>
    </row>
    <row r="4905" spans="1:7" customFormat="1">
      <c r="A4905" s="4">
        <v>27543</v>
      </c>
      <c r="B4905">
        <v>5.16</v>
      </c>
      <c r="C4905">
        <f>IFERROR(((VLOOKUP(A4905,'Interest Rates-10yr'!$A$9:$C$15239,2,FALSE))-B4905),C4904)</f>
        <v>3.0199999999999996</v>
      </c>
      <c r="D4905" s="98">
        <f>AVERAGE(C$10:C4905)</f>
        <v>0.10519403594771308</v>
      </c>
      <c r="E4905" s="2"/>
      <c r="G4905" s="23"/>
    </row>
    <row r="4906" spans="1:7" customFormat="1">
      <c r="A4906" s="4">
        <v>27544</v>
      </c>
      <c r="B4906">
        <v>5.23</v>
      </c>
      <c r="C4906">
        <f>IFERROR(((VLOOKUP(A4906,'Interest Rates-10yr'!$A$9:$C$15239,2,FALSE))-B4906),C4905)</f>
        <v>2.8099999999999987</v>
      </c>
      <c r="D4906" s="98">
        <f>AVERAGE(C$10:C4906)</f>
        <v>0.10574637533183648</v>
      </c>
      <c r="E4906" s="2"/>
      <c r="G4906" s="23"/>
    </row>
    <row r="4907" spans="1:7" customFormat="1">
      <c r="A4907" s="4">
        <v>27545</v>
      </c>
      <c r="B4907">
        <v>5.23</v>
      </c>
      <c r="C4907">
        <f>IFERROR(((VLOOKUP(A4907,'Interest Rates-10yr'!$A$9:$C$15239,2,FALSE))-B4907),C4906)</f>
        <v>2.8099999999999987</v>
      </c>
      <c r="D4907" s="98">
        <f>AVERAGE(C$10:C4907)</f>
        <v>0.10629848917925748</v>
      </c>
      <c r="E4907" s="2"/>
      <c r="G4907" s="23"/>
    </row>
    <row r="4908" spans="1:7" customFormat="1">
      <c r="A4908" s="4">
        <v>27546</v>
      </c>
      <c r="B4908">
        <v>5.23</v>
      </c>
      <c r="C4908">
        <f>IFERROR(((VLOOKUP(A4908,'Interest Rates-10yr'!$A$9:$C$15239,2,FALSE))-B4908),C4907)</f>
        <v>2.8099999999999987</v>
      </c>
      <c r="D4908" s="98">
        <f>AVERAGE(C$10:C4908)</f>
        <v>0.10685037762808799</v>
      </c>
      <c r="E4908" s="2"/>
      <c r="G4908" s="23"/>
    </row>
    <row r="4909" spans="1:7" customFormat="1">
      <c r="A4909" s="4">
        <v>27547</v>
      </c>
      <c r="B4909">
        <v>5.37</v>
      </c>
      <c r="C4909">
        <f>IFERROR(((VLOOKUP(A4909,'Interest Rates-10yr'!$A$9:$C$15239,2,FALSE))-B4909),C4908)</f>
        <v>2.6499999999999995</v>
      </c>
      <c r="D4909" s="98">
        <f>AVERAGE(C$10:C4909)</f>
        <v>0.10736938775510267</v>
      </c>
      <c r="E4909" s="2"/>
      <c r="G4909" s="23"/>
    </row>
    <row r="4910" spans="1:7" customFormat="1">
      <c r="A4910" s="4">
        <v>27548</v>
      </c>
      <c r="B4910">
        <v>5.35</v>
      </c>
      <c r="C4910">
        <f>IFERROR(((VLOOKUP(A4910,'Interest Rates-10yr'!$A$9:$C$15239,2,FALSE))-B4910),C4909)</f>
        <v>2.6500000000000004</v>
      </c>
      <c r="D4910" s="98">
        <f>AVERAGE(C$10:C4910)</f>
        <v>0.10788818608447318</v>
      </c>
      <c r="E4910" s="2"/>
      <c r="G4910" s="23"/>
    </row>
    <row r="4911" spans="1:7" customFormat="1">
      <c r="A4911" s="4">
        <v>27549</v>
      </c>
      <c r="B4911">
        <v>5.12</v>
      </c>
      <c r="C4911">
        <f>IFERROR(((VLOOKUP(A4911,'Interest Rates-10yr'!$A$9:$C$15239,2,FALSE))-B4911),C4910)</f>
        <v>2.87</v>
      </c>
      <c r="D4911" s="98">
        <f>AVERAGE(C$10:C4911)</f>
        <v>0.10845165238678153</v>
      </c>
      <c r="E4911" s="2"/>
      <c r="G4911" s="23"/>
    </row>
    <row r="4912" spans="1:7" customFormat="1">
      <c r="A4912" s="4">
        <v>27550</v>
      </c>
      <c r="B4912">
        <v>5.17</v>
      </c>
      <c r="C4912">
        <f>IFERROR(((VLOOKUP(A4912,'Interest Rates-10yr'!$A$9:$C$15239,2,FALSE))-B4912),C4911)</f>
        <v>2.8</v>
      </c>
      <c r="D4912" s="98">
        <f>AVERAGE(C$10:C4912)</f>
        <v>0.10900061187028412</v>
      </c>
      <c r="E4912" s="2"/>
      <c r="G4912" s="23"/>
    </row>
    <row r="4913" spans="1:7" customFormat="1">
      <c r="A4913" s="4">
        <v>27551</v>
      </c>
      <c r="B4913">
        <v>5.2</v>
      </c>
      <c r="C4913">
        <f>IFERROR(((VLOOKUP(A4913,'Interest Rates-10yr'!$A$9:$C$15239,2,FALSE))-B4913),C4912)</f>
        <v>2.6799999999999997</v>
      </c>
      <c r="D4913" s="98">
        <f>AVERAGE(C$10:C4913)</f>
        <v>0.10952487765089783</v>
      </c>
      <c r="E4913" s="2"/>
      <c r="G4913" s="23"/>
    </row>
    <row r="4914" spans="1:7" customFormat="1">
      <c r="A4914" s="4">
        <v>27552</v>
      </c>
      <c r="B4914">
        <v>5.2</v>
      </c>
      <c r="C4914">
        <f>IFERROR(((VLOOKUP(A4914,'Interest Rates-10yr'!$A$9:$C$15239,2,FALSE))-B4914),C4913)</f>
        <v>2.6799999999999997</v>
      </c>
      <c r="D4914" s="98">
        <f>AVERAGE(C$10:C4914)</f>
        <v>0.11004892966360916</v>
      </c>
      <c r="E4914" s="2"/>
      <c r="G4914" s="23"/>
    </row>
    <row r="4915" spans="1:7" customFormat="1">
      <c r="A4915" s="4">
        <v>27553</v>
      </c>
      <c r="B4915">
        <v>5.2</v>
      </c>
      <c r="C4915">
        <f>IFERROR(((VLOOKUP(A4915,'Interest Rates-10yr'!$A$9:$C$15239,2,FALSE))-B4915),C4914)</f>
        <v>2.6799999999999997</v>
      </c>
      <c r="D4915" s="98">
        <f>AVERAGE(C$10:C4915)</f>
        <v>0.11057276803913633</v>
      </c>
      <c r="E4915" s="2"/>
      <c r="G4915" s="23"/>
    </row>
    <row r="4916" spans="1:7" customFormat="1">
      <c r="A4916" s="4">
        <v>27554</v>
      </c>
      <c r="B4916">
        <v>5.18</v>
      </c>
      <c r="C4916">
        <f>IFERROR(((VLOOKUP(A4916,'Interest Rates-10yr'!$A$9:$C$15239,2,FALSE))-B4916),C4915)</f>
        <v>2.6000000000000005</v>
      </c>
      <c r="D4916" s="98">
        <f>AVERAGE(C$10:C4916)</f>
        <v>0.11108008966782207</v>
      </c>
      <c r="E4916" s="2"/>
      <c r="G4916" s="23"/>
    </row>
    <row r="4917" spans="1:7" customFormat="1">
      <c r="A4917" s="4">
        <v>27555</v>
      </c>
      <c r="B4917">
        <v>5.0599999999999996</v>
      </c>
      <c r="C4917">
        <f>IFERROR(((VLOOKUP(A4917,'Interest Rates-10yr'!$A$9:$C$15239,2,FALSE))-B4917),C4916)</f>
        <v>2.71</v>
      </c>
      <c r="D4917" s="98">
        <f>AVERAGE(C$10:C4917)</f>
        <v>0.11160961695191583</v>
      </c>
      <c r="E4917" s="2"/>
      <c r="G4917" s="23"/>
    </row>
    <row r="4918" spans="1:7" customFormat="1">
      <c r="A4918" s="4">
        <v>27556</v>
      </c>
      <c r="B4918">
        <v>5.0599999999999996</v>
      </c>
      <c r="C4918">
        <f>IFERROR(((VLOOKUP(A4918,'Interest Rates-10yr'!$A$9:$C$15239,2,FALSE))-B4918),C4917)</f>
        <v>2.5900000000000007</v>
      </c>
      <c r="D4918" s="98">
        <f>AVERAGE(C$10:C4918)</f>
        <v>0.11211448360154878</v>
      </c>
      <c r="E4918" s="2"/>
      <c r="G4918" s="23"/>
    </row>
    <row r="4919" spans="1:7" customFormat="1">
      <c r="A4919" s="4">
        <v>27557</v>
      </c>
      <c r="B4919">
        <v>5.18</v>
      </c>
      <c r="C4919">
        <f>IFERROR(((VLOOKUP(A4919,'Interest Rates-10yr'!$A$9:$C$15239,2,FALSE))-B4919),C4918)</f>
        <v>2.4900000000000002</v>
      </c>
      <c r="D4919" s="98">
        <f>AVERAGE(C$10:C4919)</f>
        <v>0.11259877800407392</v>
      </c>
      <c r="E4919" s="2"/>
      <c r="G4919" s="23"/>
    </row>
    <row r="4920" spans="1:7" customFormat="1">
      <c r="A4920" s="4">
        <v>27558</v>
      </c>
      <c r="B4920">
        <v>5.2</v>
      </c>
      <c r="C4920">
        <f>IFERROR(((VLOOKUP(A4920,'Interest Rates-10yr'!$A$9:$C$15239,2,FALSE))-B4920),C4919)</f>
        <v>2.4900000000000002</v>
      </c>
      <c r="D4920" s="98">
        <f>AVERAGE(C$10:C4920)</f>
        <v>0.11308287517817206</v>
      </c>
      <c r="E4920" s="2"/>
      <c r="G4920" s="23"/>
    </row>
    <row r="4921" spans="1:7" customFormat="1">
      <c r="A4921" s="4">
        <v>27559</v>
      </c>
      <c r="B4921">
        <v>5.2</v>
      </c>
      <c r="C4921">
        <f>IFERROR(((VLOOKUP(A4921,'Interest Rates-10yr'!$A$9:$C$15239,2,FALSE))-B4921),C4920)</f>
        <v>2.4900000000000002</v>
      </c>
      <c r="D4921" s="98">
        <f>AVERAGE(C$10:C4921)</f>
        <v>0.11356677524430028</v>
      </c>
      <c r="E4921" s="2"/>
      <c r="G4921" s="23"/>
    </row>
    <row r="4922" spans="1:7" customFormat="1">
      <c r="A4922" s="4">
        <v>27560</v>
      </c>
      <c r="B4922">
        <v>5.2</v>
      </c>
      <c r="C4922">
        <f>IFERROR(((VLOOKUP(A4922,'Interest Rates-10yr'!$A$9:$C$15239,2,FALSE))-B4922),C4921)</f>
        <v>2.4900000000000002</v>
      </c>
      <c r="D4922" s="98">
        <f>AVERAGE(C$10:C4922)</f>
        <v>0.11405047832281763</v>
      </c>
      <c r="E4922" s="2"/>
      <c r="G4922" s="23"/>
    </row>
    <row r="4923" spans="1:7" customFormat="1">
      <c r="A4923" s="4">
        <v>27561</v>
      </c>
      <c r="B4923">
        <v>5.34</v>
      </c>
      <c r="C4923">
        <f>IFERROR(((VLOOKUP(A4923,'Interest Rates-10yr'!$A$9:$C$15239,2,FALSE))-B4923),C4922)</f>
        <v>2.3200000000000003</v>
      </c>
      <c r="D4923" s="98">
        <f>AVERAGE(C$10:C4923)</f>
        <v>0.11449938949939012</v>
      </c>
      <c r="E4923" s="2"/>
      <c r="G4923" s="23"/>
    </row>
    <row r="4924" spans="1:7" customFormat="1">
      <c r="A4924" s="4">
        <v>27562</v>
      </c>
      <c r="B4924">
        <v>5.43</v>
      </c>
      <c r="C4924">
        <f>IFERROR(((VLOOKUP(A4924,'Interest Rates-10yr'!$A$9:$C$15239,2,FALSE))-B4924),C4923)</f>
        <v>2.29</v>
      </c>
      <c r="D4924" s="98">
        <f>AVERAGE(C$10:C4924)</f>
        <v>0.11494201424211659</v>
      </c>
      <c r="E4924" s="2"/>
      <c r="G4924" s="23"/>
    </row>
    <row r="4925" spans="1:7" customFormat="1">
      <c r="A4925" s="4">
        <v>27563</v>
      </c>
      <c r="B4925">
        <v>5.59</v>
      </c>
      <c r="C4925">
        <f>IFERROR(((VLOOKUP(A4925,'Interest Rates-10yr'!$A$9:$C$15239,2,FALSE))-B4925),C4924)</f>
        <v>2.2400000000000002</v>
      </c>
      <c r="D4925" s="98">
        <f>AVERAGE(C$10:C4925)</f>
        <v>0.11537428803905676</v>
      </c>
      <c r="E4925" s="2"/>
      <c r="G4925" s="23"/>
    </row>
    <row r="4926" spans="1:7" customFormat="1">
      <c r="A4926" s="4">
        <v>27564</v>
      </c>
      <c r="B4926">
        <v>5.43</v>
      </c>
      <c r="C4926">
        <f>IFERROR(((VLOOKUP(A4926,'Interest Rates-10yr'!$A$9:$C$15239,2,FALSE))-B4926),C4925)</f>
        <v>2.37</v>
      </c>
      <c r="D4926" s="98">
        <f>AVERAGE(C$10:C4926)</f>
        <v>0.11583282489322819</v>
      </c>
      <c r="E4926" s="2"/>
      <c r="G4926" s="23"/>
    </row>
    <row r="4927" spans="1:7" customFormat="1">
      <c r="A4927" s="4">
        <v>27565</v>
      </c>
      <c r="B4927">
        <v>5.55</v>
      </c>
      <c r="C4927">
        <f>IFERROR(((VLOOKUP(A4927,'Interest Rates-10yr'!$A$9:$C$15239,2,FALSE))-B4927),C4926)</f>
        <v>2.3900000000000006</v>
      </c>
      <c r="D4927" s="98">
        <f>AVERAGE(C$10:C4927)</f>
        <v>0.11629524196828039</v>
      </c>
      <c r="E4927" s="2"/>
      <c r="G4927" s="23"/>
    </row>
    <row r="4928" spans="1:7" customFormat="1">
      <c r="A4928" s="4">
        <v>27566</v>
      </c>
      <c r="B4928">
        <v>5.55</v>
      </c>
      <c r="C4928">
        <f>IFERROR(((VLOOKUP(A4928,'Interest Rates-10yr'!$A$9:$C$15239,2,FALSE))-B4928),C4927)</f>
        <v>2.3900000000000006</v>
      </c>
      <c r="D4928" s="98">
        <f>AVERAGE(C$10:C4928)</f>
        <v>0.1167574710306979</v>
      </c>
      <c r="E4928" s="2"/>
      <c r="G4928" s="23"/>
    </row>
    <row r="4929" spans="1:7" customFormat="1">
      <c r="A4929" s="4">
        <v>27567</v>
      </c>
      <c r="B4929">
        <v>5.55</v>
      </c>
      <c r="C4929">
        <f>IFERROR(((VLOOKUP(A4929,'Interest Rates-10yr'!$A$9:$C$15239,2,FALSE))-B4929),C4928)</f>
        <v>2.3900000000000006</v>
      </c>
      <c r="D4929" s="98">
        <f>AVERAGE(C$10:C4929)</f>
        <v>0.11721951219512255</v>
      </c>
      <c r="E4929" s="2"/>
      <c r="G4929" s="23"/>
    </row>
    <row r="4930" spans="1:7" customFormat="1">
      <c r="A4930" s="4">
        <v>27568</v>
      </c>
      <c r="B4930">
        <v>5.89</v>
      </c>
      <c r="C4930">
        <f>IFERROR(((VLOOKUP(A4930,'Interest Rates-10yr'!$A$9:$C$15239,2,FALSE))-B4930),C4929)</f>
        <v>2.0100000000000007</v>
      </c>
      <c r="D4930" s="98">
        <f>AVERAGE(C$10:C4930)</f>
        <v>0.11760414549888294</v>
      </c>
      <c r="E4930" s="2"/>
      <c r="G4930" s="23"/>
    </row>
    <row r="4931" spans="1:7" customFormat="1">
      <c r="A4931" s="4">
        <v>27569</v>
      </c>
      <c r="B4931">
        <v>5.95</v>
      </c>
      <c r="C4931">
        <f>IFERROR(((VLOOKUP(A4931,'Interest Rates-10yr'!$A$9:$C$15239,2,FALSE))-B4931),C4930)</f>
        <v>1.9500000000000002</v>
      </c>
      <c r="D4931" s="98">
        <f>AVERAGE(C$10:C4931)</f>
        <v>0.11797643234457598</v>
      </c>
      <c r="E4931" s="2"/>
      <c r="G4931" s="23"/>
    </row>
    <row r="4932" spans="1:7" customFormat="1">
      <c r="A4932" s="4">
        <v>27570</v>
      </c>
      <c r="B4932">
        <v>6.13</v>
      </c>
      <c r="C4932">
        <f>IFERROR(((VLOOKUP(A4932,'Interest Rates-10yr'!$A$9:$C$15239,2,FALSE))-B4932),C4931)</f>
        <v>1.8899999999999997</v>
      </c>
      <c r="D4932" s="98">
        <f>AVERAGE(C$10:C4932)</f>
        <v>0.11833638025594211</v>
      </c>
      <c r="E4932" s="2"/>
      <c r="G4932" s="23"/>
    </row>
    <row r="4933" spans="1:7" customFormat="1">
      <c r="A4933" s="4">
        <v>27571</v>
      </c>
      <c r="B4933">
        <v>6.31</v>
      </c>
      <c r="C4933">
        <f>IFERROR(((VLOOKUP(A4933,'Interest Rates-10yr'!$A$9:$C$15239,2,FALSE))-B4933),C4932)</f>
        <v>1.6700000000000008</v>
      </c>
      <c r="D4933" s="98">
        <f>AVERAGE(C$10:C4933)</f>
        <v>0.1186515028432175</v>
      </c>
      <c r="E4933" s="2"/>
      <c r="G4933" s="23"/>
    </row>
    <row r="4934" spans="1:7" customFormat="1">
      <c r="A4934" s="4">
        <v>27572</v>
      </c>
      <c r="B4934">
        <v>6.61</v>
      </c>
      <c r="C4934">
        <f>IFERROR(((VLOOKUP(A4934,'Interest Rates-10yr'!$A$9:$C$15239,2,FALSE))-B4934),C4933)</f>
        <v>1.3399999999999999</v>
      </c>
      <c r="D4934" s="98">
        <f>AVERAGE(C$10:C4934)</f>
        <v>0.11889949238578741</v>
      </c>
      <c r="E4934" s="2"/>
      <c r="G4934" s="23"/>
    </row>
    <row r="4935" spans="1:7" customFormat="1">
      <c r="A4935" s="4">
        <v>27573</v>
      </c>
      <c r="B4935">
        <v>6.61</v>
      </c>
      <c r="C4935">
        <f>IFERROR(((VLOOKUP(A4935,'Interest Rates-10yr'!$A$9:$C$15239,2,FALSE))-B4935),C4934)</f>
        <v>1.3399999999999999</v>
      </c>
      <c r="D4935" s="98">
        <f>AVERAGE(C$10:C4935)</f>
        <v>0.11914738124238795</v>
      </c>
      <c r="E4935" s="2"/>
      <c r="G4935" s="23"/>
    </row>
    <row r="4936" spans="1:7" customFormat="1">
      <c r="A4936" s="4">
        <v>27574</v>
      </c>
      <c r="B4936">
        <v>6.61</v>
      </c>
      <c r="C4936">
        <f>IFERROR(((VLOOKUP(A4936,'Interest Rates-10yr'!$A$9:$C$15239,2,FALSE))-B4936),C4935)</f>
        <v>1.3399999999999999</v>
      </c>
      <c r="D4936" s="98">
        <f>AVERAGE(C$10:C4936)</f>
        <v>0.11939516947432577</v>
      </c>
      <c r="E4936" s="2"/>
      <c r="G4936" s="23"/>
    </row>
    <row r="4937" spans="1:7" customFormat="1">
      <c r="A4937" s="4">
        <v>27575</v>
      </c>
      <c r="B4937">
        <v>5.97</v>
      </c>
      <c r="C4937">
        <f>IFERROR(((VLOOKUP(A4937,'Interest Rates-10yr'!$A$9:$C$15239,2,FALSE))-B4937),C4936)</f>
        <v>1.9900000000000002</v>
      </c>
      <c r="D4937" s="98">
        <f>AVERAGE(C$10:C4937)</f>
        <v>0.11977475649350712</v>
      </c>
      <c r="E4937" s="2"/>
      <c r="G4937" s="23"/>
    </row>
    <row r="4938" spans="1:7" customFormat="1">
      <c r="A4938" s="4">
        <v>27576</v>
      </c>
      <c r="B4938">
        <v>6.12</v>
      </c>
      <c r="C4938">
        <f>IFERROR(((VLOOKUP(A4938,'Interest Rates-10yr'!$A$9:$C$15239,2,FALSE))-B4938),C4937)</f>
        <v>1.8499999999999996</v>
      </c>
      <c r="D4938" s="98">
        <f>AVERAGE(C$10:C4938)</f>
        <v>0.12012578616352264</v>
      </c>
      <c r="E4938" s="2"/>
      <c r="G4938" s="23"/>
    </row>
    <row r="4939" spans="1:7" customFormat="1">
      <c r="A4939" s="4">
        <v>27577</v>
      </c>
      <c r="B4939">
        <v>5.97</v>
      </c>
      <c r="C4939">
        <f>IFERROR(((VLOOKUP(A4939,'Interest Rates-10yr'!$A$9:$C$15239,2,FALSE))-B4939),C4938)</f>
        <v>2.080000000000001</v>
      </c>
      <c r="D4939" s="98">
        <f>AVERAGE(C$10:C4939)</f>
        <v>0.12052332657200875</v>
      </c>
      <c r="E4939" s="2"/>
      <c r="G4939" s="23"/>
    </row>
    <row r="4940" spans="1:7" customFormat="1">
      <c r="A4940" s="4">
        <v>27578</v>
      </c>
      <c r="B4940">
        <v>6.24</v>
      </c>
      <c r="C4940">
        <f>IFERROR(((VLOOKUP(A4940,'Interest Rates-10yr'!$A$9:$C$15239,2,FALSE))-B4940),C4939)</f>
        <v>1.8100000000000005</v>
      </c>
      <c r="D4940" s="98">
        <f>AVERAGE(C$10:C4940)</f>
        <v>0.12086595011153986</v>
      </c>
      <c r="E4940" s="2"/>
      <c r="G4940" s="23"/>
    </row>
    <row r="4941" spans="1:7" customFormat="1">
      <c r="A4941" s="4">
        <v>27579</v>
      </c>
      <c r="B4941">
        <v>6.24</v>
      </c>
      <c r="C4941">
        <f>IFERROR(((VLOOKUP(A4941,'Interest Rates-10yr'!$A$9:$C$15239,2,FALSE))-B4941),C4940)</f>
        <v>1.8100000000000005</v>
      </c>
      <c r="D4941" s="98">
        <f>AVERAGE(C$10:C4941)</f>
        <v>0.12120843471208496</v>
      </c>
      <c r="E4941" s="2"/>
      <c r="G4941" s="23"/>
    </row>
    <row r="4942" spans="1:7" customFormat="1">
      <c r="A4942" s="4">
        <v>27580</v>
      </c>
      <c r="B4942">
        <v>6.24</v>
      </c>
      <c r="C4942">
        <f>IFERROR(((VLOOKUP(A4942,'Interest Rates-10yr'!$A$9:$C$15239,2,FALSE))-B4942),C4941)</f>
        <v>1.8100000000000005</v>
      </c>
      <c r="D4942" s="98">
        <f>AVERAGE(C$10:C4942)</f>
        <v>0.12155078045813966</v>
      </c>
      <c r="E4942" s="2"/>
      <c r="G4942" s="23"/>
    </row>
    <row r="4943" spans="1:7" customFormat="1">
      <c r="A4943" s="4">
        <v>27581</v>
      </c>
      <c r="B4943">
        <v>6.24</v>
      </c>
      <c r="C4943">
        <f>IFERROR(((VLOOKUP(A4943,'Interest Rates-10yr'!$A$9:$C$15239,2,FALSE))-B4943),C4942)</f>
        <v>1.8100000000000005</v>
      </c>
      <c r="D4943" s="98">
        <f>AVERAGE(C$10:C4943)</f>
        <v>0.12189298743413111</v>
      </c>
      <c r="E4943" s="2"/>
      <c r="G4943" s="23"/>
    </row>
    <row r="4944" spans="1:7" customFormat="1">
      <c r="A4944" s="4">
        <v>27582</v>
      </c>
      <c r="B4944">
        <v>6.28</v>
      </c>
      <c r="C4944">
        <f>IFERROR(((VLOOKUP(A4944,'Interest Rates-10yr'!$A$9:$C$15239,2,FALSE))-B4944),C4943)</f>
        <v>1.7800000000000002</v>
      </c>
      <c r="D4944" s="98">
        <f>AVERAGE(C$10:C4944)</f>
        <v>0.12222897669706238</v>
      </c>
      <c r="E4944" s="2"/>
      <c r="G4944" s="23"/>
    </row>
    <row r="4945" spans="1:7" customFormat="1">
      <c r="A4945" s="4">
        <v>27583</v>
      </c>
      <c r="B4945">
        <v>5.76</v>
      </c>
      <c r="C4945">
        <f>IFERROR(((VLOOKUP(A4945,'Interest Rates-10yr'!$A$9:$C$15239,2,FALSE))-B4945),C4944)</f>
        <v>2.25</v>
      </c>
      <c r="D4945" s="98">
        <f>AVERAGE(C$10:C4945)</f>
        <v>0.12266004862236687</v>
      </c>
      <c r="E4945" s="2"/>
      <c r="G4945" s="23"/>
    </row>
    <row r="4946" spans="1:7" customFormat="1">
      <c r="A4946" s="4">
        <v>27584</v>
      </c>
      <c r="B4946">
        <v>5.4</v>
      </c>
      <c r="C4946">
        <f>IFERROR(((VLOOKUP(A4946,'Interest Rates-10yr'!$A$9:$C$15239,2,FALSE))-B4946),C4945)</f>
        <v>2.6199999999999992</v>
      </c>
      <c r="D4946" s="98">
        <f>AVERAGE(C$10:C4946)</f>
        <v>0.1231658902167314</v>
      </c>
      <c r="E4946" s="2"/>
      <c r="G4946" s="23"/>
    </row>
    <row r="4947" spans="1:7" customFormat="1">
      <c r="A4947" s="4">
        <v>27585</v>
      </c>
      <c r="B4947">
        <v>5.89</v>
      </c>
      <c r="C4947">
        <f>IFERROR(((VLOOKUP(A4947,'Interest Rates-10yr'!$A$9:$C$15239,2,FALSE))-B4947),C4946)</f>
        <v>2.13</v>
      </c>
      <c r="D4947" s="98">
        <f>AVERAGE(C$10:C4947)</f>
        <v>0.12357229647630678</v>
      </c>
      <c r="E4947" s="2"/>
      <c r="G4947" s="23"/>
    </row>
    <row r="4948" spans="1:7" customFormat="1">
      <c r="A4948" s="4">
        <v>27586</v>
      </c>
      <c r="B4948">
        <v>5.84</v>
      </c>
      <c r="C4948">
        <f>IFERROR(((VLOOKUP(A4948,'Interest Rates-10yr'!$A$9:$C$15239,2,FALSE))-B4948),C4947)</f>
        <v>2.1500000000000004</v>
      </c>
      <c r="D4948" s="98">
        <f>AVERAGE(C$10:C4948)</f>
        <v>0.12398258756833425</v>
      </c>
      <c r="E4948" s="2"/>
      <c r="G4948" s="23"/>
    </row>
    <row r="4949" spans="1:7" customFormat="1">
      <c r="A4949" s="4">
        <v>27587</v>
      </c>
      <c r="B4949">
        <v>5.84</v>
      </c>
      <c r="C4949">
        <f>IFERROR(((VLOOKUP(A4949,'Interest Rates-10yr'!$A$9:$C$15239,2,FALSE))-B4949),C4948)</f>
        <v>2.1500000000000004</v>
      </c>
      <c r="D4949" s="98">
        <f>AVERAGE(C$10:C4949)</f>
        <v>0.12439271255060787</v>
      </c>
      <c r="E4949" s="2"/>
      <c r="G4949" s="23"/>
    </row>
    <row r="4950" spans="1:7" customFormat="1">
      <c r="A4950" s="4">
        <v>27588</v>
      </c>
      <c r="B4950">
        <v>5.84</v>
      </c>
      <c r="C4950">
        <f>IFERROR(((VLOOKUP(A4950,'Interest Rates-10yr'!$A$9:$C$15239,2,FALSE))-B4950),C4949)</f>
        <v>2.1500000000000004</v>
      </c>
      <c r="D4950" s="98">
        <f>AVERAGE(C$10:C4950)</f>
        <v>0.12480267152398357</v>
      </c>
      <c r="E4950" s="2"/>
      <c r="G4950" s="23"/>
    </row>
    <row r="4951" spans="1:7" customFormat="1">
      <c r="A4951" s="4">
        <v>27589</v>
      </c>
      <c r="B4951">
        <v>5.92</v>
      </c>
      <c r="C4951">
        <f>IFERROR(((VLOOKUP(A4951,'Interest Rates-10yr'!$A$9:$C$15239,2,FALSE))-B4951),C4950)</f>
        <v>2.0700000000000003</v>
      </c>
      <c r="D4951" s="98">
        <f>AVERAGE(C$10:C4951)</f>
        <v>0.12519627681100828</v>
      </c>
      <c r="E4951" s="2"/>
      <c r="G4951" s="23"/>
    </row>
    <row r="4952" spans="1:7" customFormat="1">
      <c r="A4952" s="4">
        <v>27590</v>
      </c>
      <c r="B4952">
        <v>5.92</v>
      </c>
      <c r="C4952">
        <f>IFERROR(((VLOOKUP(A4952,'Interest Rates-10yr'!$A$9:$C$15239,2,FALSE))-B4952),C4951)</f>
        <v>2.0600000000000005</v>
      </c>
      <c r="D4952" s="98">
        <f>AVERAGE(C$10:C4952)</f>
        <v>0.12558769977746365</v>
      </c>
      <c r="E4952" s="2"/>
      <c r="G4952" s="23"/>
    </row>
    <row r="4953" spans="1:7" customFormat="1">
      <c r="A4953" s="4">
        <v>27591</v>
      </c>
      <c r="B4953">
        <v>6.27</v>
      </c>
      <c r="C4953">
        <f>IFERROR(((VLOOKUP(A4953,'Interest Rates-10yr'!$A$9:$C$15239,2,FALSE))-B4953),C4952)</f>
        <v>1.7599999999999998</v>
      </c>
      <c r="D4953" s="98">
        <f>AVERAGE(C$10:C4953)</f>
        <v>0.12591828478964459</v>
      </c>
      <c r="E4953" s="2"/>
      <c r="G4953" s="23"/>
    </row>
    <row r="4954" spans="1:7" customFormat="1">
      <c r="A4954" s="4">
        <v>27592</v>
      </c>
      <c r="B4954">
        <v>6.07</v>
      </c>
      <c r="C4954">
        <f>IFERROR(((VLOOKUP(A4954,'Interest Rates-10yr'!$A$9:$C$15239,2,FALSE))-B4954),C4953)</f>
        <v>1.9699999999999989</v>
      </c>
      <c r="D4954" s="98">
        <f>AVERAGE(C$10:C4954)</f>
        <v>0.12629120323559209</v>
      </c>
      <c r="E4954" s="2"/>
      <c r="G4954" s="23"/>
    </row>
    <row r="4955" spans="1:7" customFormat="1">
      <c r="A4955" s="4">
        <v>27593</v>
      </c>
      <c r="B4955">
        <v>6.07</v>
      </c>
      <c r="C4955">
        <f>IFERROR(((VLOOKUP(A4955,'Interest Rates-10yr'!$A$9:$C$15239,2,FALSE))-B4955),C4954)</f>
        <v>1.9900000000000002</v>
      </c>
      <c r="D4955" s="98">
        <f>AVERAGE(C$10:C4955)</f>
        <v>0.12666801455721852</v>
      </c>
      <c r="E4955" s="2"/>
      <c r="G4955" s="23"/>
    </row>
    <row r="4956" spans="1:7" customFormat="1">
      <c r="A4956" s="4">
        <v>27594</v>
      </c>
      <c r="B4956">
        <v>6.07</v>
      </c>
      <c r="C4956">
        <f>IFERROR(((VLOOKUP(A4956,'Interest Rates-10yr'!$A$9:$C$15239,2,FALSE))-B4956),C4955)</f>
        <v>1.9900000000000002</v>
      </c>
      <c r="D4956" s="98">
        <f>AVERAGE(C$10:C4956)</f>
        <v>0.12704467353951948</v>
      </c>
      <c r="E4956" s="2"/>
      <c r="G4956" s="23"/>
    </row>
    <row r="4957" spans="1:7" customFormat="1">
      <c r="A4957" s="4">
        <v>27595</v>
      </c>
      <c r="B4957">
        <v>6.07</v>
      </c>
      <c r="C4957">
        <f>IFERROR(((VLOOKUP(A4957,'Interest Rates-10yr'!$A$9:$C$15239,2,FALSE))-B4957),C4956)</f>
        <v>1.9900000000000002</v>
      </c>
      <c r="D4957" s="98">
        <f>AVERAGE(C$10:C4957)</f>
        <v>0.1274211802748591</v>
      </c>
      <c r="E4957" s="2"/>
      <c r="G4957" s="23"/>
    </row>
    <row r="4958" spans="1:7" customFormat="1">
      <c r="A4958" s="4">
        <v>27596</v>
      </c>
      <c r="B4958">
        <v>6.08</v>
      </c>
      <c r="C4958">
        <f>IFERROR(((VLOOKUP(A4958,'Interest Rates-10yr'!$A$9:$C$15239,2,FALSE))-B4958),C4957)</f>
        <v>1.9900000000000002</v>
      </c>
      <c r="D4958" s="98">
        <f>AVERAGE(C$10:C4958)</f>
        <v>0.12779753485552695</v>
      </c>
      <c r="E4958" s="2"/>
      <c r="G4958" s="23"/>
    </row>
    <row r="4959" spans="1:7" customFormat="1">
      <c r="A4959" s="4">
        <v>27597</v>
      </c>
      <c r="B4959">
        <v>6.1</v>
      </c>
      <c r="C4959">
        <f>IFERROR(((VLOOKUP(A4959,'Interest Rates-10yr'!$A$9:$C$15239,2,FALSE))-B4959),C4958)</f>
        <v>2</v>
      </c>
      <c r="D4959" s="98">
        <f>AVERAGE(C$10:C4959)</f>
        <v>0.12817575757575816</v>
      </c>
      <c r="E4959" s="2"/>
      <c r="G4959" s="23"/>
    </row>
    <row r="4960" spans="1:7" customFormat="1">
      <c r="A4960" s="4">
        <v>27598</v>
      </c>
      <c r="B4960">
        <v>6.5</v>
      </c>
      <c r="C4960">
        <f>IFERROR(((VLOOKUP(A4960,'Interest Rates-10yr'!$A$9:$C$15239,2,FALSE))-B4960),C4959)</f>
        <v>1.5899999999999999</v>
      </c>
      <c r="D4960" s="98">
        <f>AVERAGE(C$10:C4960)</f>
        <v>0.12847101595637303</v>
      </c>
      <c r="E4960" s="2"/>
      <c r="G4960" s="23"/>
    </row>
    <row r="4961" spans="1:7" customFormat="1">
      <c r="A4961" s="4">
        <v>27599</v>
      </c>
      <c r="B4961">
        <v>6.31</v>
      </c>
      <c r="C4961">
        <f>IFERROR(((VLOOKUP(A4961,'Interest Rates-10yr'!$A$9:$C$15239,2,FALSE))-B4961),C4960)</f>
        <v>1.7800000000000002</v>
      </c>
      <c r="D4961" s="98">
        <f>AVERAGE(C$10:C4961)</f>
        <v>0.12880452342487941</v>
      </c>
      <c r="E4961" s="2"/>
      <c r="G4961" s="23"/>
    </row>
    <row r="4962" spans="1:7" customFormat="1">
      <c r="A4962" s="4">
        <v>27600</v>
      </c>
      <c r="B4962">
        <v>6.31</v>
      </c>
      <c r="C4962">
        <f>IFERROR(((VLOOKUP(A4962,'Interest Rates-10yr'!$A$9:$C$15239,2,FALSE))-B4962),C4961)</f>
        <v>1.8099999999999996</v>
      </c>
      <c r="D4962" s="98">
        <f>AVERAGE(C$10:C4962)</f>
        <v>0.12914395315970176</v>
      </c>
      <c r="E4962" s="2"/>
      <c r="G4962" s="23"/>
    </row>
    <row r="4963" spans="1:7" customFormat="1">
      <c r="A4963" s="4">
        <v>27601</v>
      </c>
      <c r="B4963">
        <v>6.31</v>
      </c>
      <c r="C4963">
        <f>IFERROR(((VLOOKUP(A4963,'Interest Rates-10yr'!$A$9:$C$15239,2,FALSE))-B4963),C4962)</f>
        <v>1.8099999999999996</v>
      </c>
      <c r="D4963" s="98">
        <f>AVERAGE(C$10:C4963)</f>
        <v>0.1294832458619303</v>
      </c>
      <c r="E4963" s="2"/>
      <c r="G4963" s="23"/>
    </row>
    <row r="4964" spans="1:7" customFormat="1">
      <c r="A4964" s="4">
        <v>27602</v>
      </c>
      <c r="B4964">
        <v>6.31</v>
      </c>
      <c r="C4964">
        <f>IFERROR(((VLOOKUP(A4964,'Interest Rates-10yr'!$A$9:$C$15239,2,FALSE))-B4964),C4963)</f>
        <v>1.8099999999999996</v>
      </c>
      <c r="D4964" s="98">
        <f>AVERAGE(C$10:C4964)</f>
        <v>0.12982240161453132</v>
      </c>
      <c r="E4964" s="2"/>
      <c r="G4964" s="23"/>
    </row>
    <row r="4965" spans="1:7" customFormat="1">
      <c r="A4965" s="4">
        <v>27603</v>
      </c>
      <c r="B4965">
        <v>6.26</v>
      </c>
      <c r="C4965">
        <f>IFERROR(((VLOOKUP(A4965,'Interest Rates-10yr'!$A$9:$C$15239,2,FALSE))-B4965),C4964)</f>
        <v>1.8599999999999994</v>
      </c>
      <c r="D4965" s="98">
        <f>AVERAGE(C$10:C4965)</f>
        <v>0.13017150928167931</v>
      </c>
      <c r="E4965" s="2"/>
      <c r="G4965" s="23"/>
    </row>
    <row r="4966" spans="1:7" customFormat="1">
      <c r="A4966" s="4">
        <v>27604</v>
      </c>
      <c r="B4966">
        <v>6.16</v>
      </c>
      <c r="C4966">
        <f>IFERROR(((VLOOKUP(A4966,'Interest Rates-10yr'!$A$9:$C$15239,2,FALSE))-B4966),C4965)</f>
        <v>1.9700000000000006</v>
      </c>
      <c r="D4966" s="98">
        <f>AVERAGE(C$10:C4966)</f>
        <v>0.13054266693564712</v>
      </c>
      <c r="E4966" s="2"/>
      <c r="G4966" s="23"/>
    </row>
    <row r="4967" spans="1:7" customFormat="1">
      <c r="A4967" s="4">
        <v>27605</v>
      </c>
      <c r="B4967">
        <v>6.11</v>
      </c>
      <c r="C4967">
        <f>IFERROR(((VLOOKUP(A4967,'Interest Rates-10yr'!$A$9:$C$15239,2,FALSE))-B4967),C4966)</f>
        <v>2.0499999999999998</v>
      </c>
      <c r="D4967" s="98">
        <f>AVERAGE(C$10:C4967)</f>
        <v>0.13092981040742288</v>
      </c>
      <c r="E4967" s="2"/>
      <c r="G4967" s="23"/>
    </row>
    <row r="4968" spans="1:7" customFormat="1">
      <c r="A4968" s="4">
        <v>27606</v>
      </c>
      <c r="B4968">
        <v>6.23</v>
      </c>
      <c r="C4968">
        <f>IFERROR(((VLOOKUP(A4968,'Interest Rates-10yr'!$A$9:$C$15239,2,FALSE))-B4968),C4967)</f>
        <v>1.9699999999999989</v>
      </c>
      <c r="D4968" s="98">
        <f>AVERAGE(C$10:C4968)</f>
        <v>0.13130066545674587</v>
      </c>
      <c r="E4968" s="2"/>
      <c r="G4968" s="23"/>
    </row>
    <row r="4969" spans="1:7" customFormat="1">
      <c r="A4969" s="4">
        <v>27607</v>
      </c>
      <c r="B4969">
        <v>6.24</v>
      </c>
      <c r="C4969">
        <f>IFERROR(((VLOOKUP(A4969,'Interest Rates-10yr'!$A$9:$C$15239,2,FALSE))-B4969),C4968)</f>
        <v>2.0199999999999996</v>
      </c>
      <c r="D4969" s="98">
        <f>AVERAGE(C$10:C4969)</f>
        <v>0.13168145161290376</v>
      </c>
      <c r="E4969" s="2"/>
      <c r="G4969" s="23"/>
    </row>
    <row r="4970" spans="1:7" customFormat="1">
      <c r="A4970" s="4">
        <v>27608</v>
      </c>
      <c r="B4970">
        <v>6.24</v>
      </c>
      <c r="C4970">
        <f>IFERROR(((VLOOKUP(A4970,'Interest Rates-10yr'!$A$9:$C$15239,2,FALSE))-B4970),C4969)</f>
        <v>2.0199999999999996</v>
      </c>
      <c r="D4970" s="98">
        <f>AVERAGE(C$10:C4970)</f>
        <v>0.13206208425720675</v>
      </c>
      <c r="E4970" s="2"/>
      <c r="G4970" s="23"/>
    </row>
    <row r="4971" spans="1:7" customFormat="1">
      <c r="A4971" s="4">
        <v>27609</v>
      </c>
      <c r="B4971">
        <v>6.24</v>
      </c>
      <c r="C4971">
        <f>IFERROR(((VLOOKUP(A4971,'Interest Rates-10yr'!$A$9:$C$15239,2,FALSE))-B4971),C4970)</f>
        <v>2.0199999999999996</v>
      </c>
      <c r="D4971" s="98">
        <f>AVERAGE(C$10:C4971)</f>
        <v>0.13244256348246727</v>
      </c>
      <c r="E4971" s="2"/>
      <c r="G4971" s="23"/>
    </row>
    <row r="4972" spans="1:7" customFormat="1">
      <c r="A4972" s="4">
        <v>27610</v>
      </c>
      <c r="B4972">
        <v>6.26</v>
      </c>
      <c r="C4972">
        <f>IFERROR(((VLOOKUP(A4972,'Interest Rates-10yr'!$A$9:$C$15239,2,FALSE))-B4972),C4971)</f>
        <v>2.1099999999999994</v>
      </c>
      <c r="D4972" s="98">
        <f>AVERAGE(C$10:C4972)</f>
        <v>0.13284102357445149</v>
      </c>
      <c r="E4972" s="2"/>
      <c r="G4972" s="23"/>
    </row>
    <row r="4973" spans="1:7" customFormat="1">
      <c r="A4973" s="4">
        <v>27611</v>
      </c>
      <c r="B4973">
        <v>6.15</v>
      </c>
      <c r="C4973">
        <f>IFERROR(((VLOOKUP(A4973,'Interest Rates-10yr'!$A$9:$C$15239,2,FALSE))-B4973),C4972)</f>
        <v>2.2199999999999989</v>
      </c>
      <c r="D4973" s="98">
        <f>AVERAGE(C$10:C4973)</f>
        <v>0.13326148267526244</v>
      </c>
      <c r="E4973" s="2"/>
      <c r="G4973" s="23"/>
    </row>
    <row r="4974" spans="1:7" customFormat="1">
      <c r="A4974" s="4">
        <v>27612</v>
      </c>
      <c r="B4974">
        <v>5.3</v>
      </c>
      <c r="C4974">
        <f>IFERROR(((VLOOKUP(A4974,'Interest Rates-10yr'!$A$9:$C$15239,2,FALSE))-B4974),C4973)</f>
        <v>3.1000000000000005</v>
      </c>
      <c r="D4974" s="98">
        <f>AVERAGE(C$10:C4974)</f>
        <v>0.13385901309164205</v>
      </c>
      <c r="E4974" s="2"/>
      <c r="G4974" s="23"/>
    </row>
    <row r="4975" spans="1:7" customFormat="1">
      <c r="A4975" s="4">
        <v>27613</v>
      </c>
      <c r="B4975">
        <v>6.14</v>
      </c>
      <c r="C4975">
        <f>IFERROR(((VLOOKUP(A4975,'Interest Rates-10yr'!$A$9:$C$15239,2,FALSE))-B4975),C4974)</f>
        <v>2.3400000000000007</v>
      </c>
      <c r="D4975" s="98">
        <f>AVERAGE(C$10:C4975)</f>
        <v>0.13430326218284389</v>
      </c>
      <c r="E4975" s="2"/>
      <c r="G4975" s="23"/>
    </row>
    <row r="4976" spans="1:7" customFormat="1">
      <c r="A4976" s="4">
        <v>27614</v>
      </c>
      <c r="B4976">
        <v>6.04</v>
      </c>
      <c r="C4976">
        <f>IFERROR(((VLOOKUP(A4976,'Interest Rates-10yr'!$A$9:$C$15239,2,FALSE))-B4976),C4975)</f>
        <v>2.3600000000000003</v>
      </c>
      <c r="D4976" s="98">
        <f>AVERAGE(C$10:C4976)</f>
        <v>0.13475135896919727</v>
      </c>
      <c r="E4976" s="2"/>
      <c r="G4976" s="23"/>
    </row>
    <row r="4977" spans="1:7" customFormat="1">
      <c r="A4977" s="4">
        <v>27615</v>
      </c>
      <c r="B4977">
        <v>6.04</v>
      </c>
      <c r="C4977">
        <f>IFERROR(((VLOOKUP(A4977,'Interest Rates-10yr'!$A$9:$C$15239,2,FALSE))-B4977),C4976)</f>
        <v>2.3600000000000003</v>
      </c>
      <c r="D4977" s="98">
        <f>AVERAGE(C$10:C4977)</f>
        <v>0.1351992753623194</v>
      </c>
      <c r="E4977" s="2"/>
      <c r="G4977" s="23"/>
    </row>
    <row r="4978" spans="1:7" customFormat="1">
      <c r="A4978" s="4">
        <v>27616</v>
      </c>
      <c r="B4978">
        <v>6.04</v>
      </c>
      <c r="C4978">
        <f>IFERROR(((VLOOKUP(A4978,'Interest Rates-10yr'!$A$9:$C$15239,2,FALSE))-B4978),C4977)</f>
        <v>2.3600000000000003</v>
      </c>
      <c r="D4978" s="98">
        <f>AVERAGE(C$10:C4978)</f>
        <v>0.13564701147112151</v>
      </c>
      <c r="E4978" s="2"/>
      <c r="G4978" s="23"/>
    </row>
    <row r="4979" spans="1:7" customFormat="1">
      <c r="A4979" s="4">
        <v>27617</v>
      </c>
      <c r="B4979">
        <v>6.13</v>
      </c>
      <c r="C4979">
        <f>IFERROR(((VLOOKUP(A4979,'Interest Rates-10yr'!$A$9:$C$15239,2,FALSE))-B4979),C4978)</f>
        <v>2.2500000000000009</v>
      </c>
      <c r="D4979" s="98">
        <f>AVERAGE(C$10:C4979)</f>
        <v>0.13607243460764645</v>
      </c>
      <c r="E4979" s="2"/>
      <c r="G4979" s="23"/>
    </row>
    <row r="4980" spans="1:7" customFormat="1">
      <c r="A4980" s="4">
        <v>27618</v>
      </c>
      <c r="B4980">
        <v>6.11</v>
      </c>
      <c r="C4980">
        <f>IFERROR(((VLOOKUP(A4980,'Interest Rates-10yr'!$A$9:$C$15239,2,FALSE))-B4980),C4979)</f>
        <v>2.29</v>
      </c>
      <c r="D4980" s="98">
        <f>AVERAGE(C$10:C4980)</f>
        <v>0.13650573325286719</v>
      </c>
      <c r="E4980" s="2"/>
      <c r="G4980" s="23"/>
    </row>
    <row r="4981" spans="1:7" customFormat="1">
      <c r="A4981" s="4">
        <v>27619</v>
      </c>
      <c r="B4981">
        <v>6.09</v>
      </c>
      <c r="C4981">
        <f>IFERROR(((VLOOKUP(A4981,'Interest Rates-10yr'!$A$9:$C$15239,2,FALSE))-B4981),C4980)</f>
        <v>2.3000000000000007</v>
      </c>
      <c r="D4981" s="98">
        <f>AVERAGE(C$10:C4981)</f>
        <v>0.13694086886564819</v>
      </c>
      <c r="E4981" s="2"/>
      <c r="G4981" s="23"/>
    </row>
    <row r="4982" spans="1:7" customFormat="1">
      <c r="A4982" s="4">
        <v>27620</v>
      </c>
      <c r="B4982">
        <v>6.06</v>
      </c>
      <c r="C4982">
        <f>IFERROR(((VLOOKUP(A4982,'Interest Rates-10yr'!$A$9:$C$15239,2,FALSE))-B4982),C4981)</f>
        <v>2.3899999999999997</v>
      </c>
      <c r="D4982" s="98">
        <f>AVERAGE(C$10:C4982)</f>
        <v>0.1373939272069179</v>
      </c>
      <c r="E4982" s="2"/>
      <c r="G4982" s="23"/>
    </row>
    <row r="4983" spans="1:7" customFormat="1">
      <c r="A4983" s="4">
        <v>27621</v>
      </c>
      <c r="B4983">
        <v>6.05</v>
      </c>
      <c r="C4983">
        <f>IFERROR(((VLOOKUP(A4983,'Interest Rates-10yr'!$A$9:$C$15239,2,FALSE))-B4983),C4982)</f>
        <v>2.4300000000000006</v>
      </c>
      <c r="D4983" s="98">
        <f>AVERAGE(C$10:C4983)</f>
        <v>0.13785484519501462</v>
      </c>
      <c r="E4983" s="2"/>
      <c r="G4983" s="23"/>
    </row>
    <row r="4984" spans="1:7" customFormat="1">
      <c r="A4984" s="4">
        <v>27622</v>
      </c>
      <c r="B4984">
        <v>6.05</v>
      </c>
      <c r="C4984">
        <f>IFERROR(((VLOOKUP(A4984,'Interest Rates-10yr'!$A$9:$C$15239,2,FALSE))-B4984),C4983)</f>
        <v>2.4300000000000006</v>
      </c>
      <c r="D4984" s="98">
        <f>AVERAGE(C$10:C4984)</f>
        <v>0.13831557788944776</v>
      </c>
      <c r="E4984" s="2"/>
      <c r="G4984" s="23"/>
    </row>
    <row r="4985" spans="1:7" customFormat="1">
      <c r="A4985" s="4">
        <v>27623</v>
      </c>
      <c r="B4985">
        <v>6.05</v>
      </c>
      <c r="C4985">
        <f>IFERROR(((VLOOKUP(A4985,'Interest Rates-10yr'!$A$9:$C$15239,2,FALSE))-B4985),C4984)</f>
        <v>2.4300000000000006</v>
      </c>
      <c r="D4985" s="98">
        <f>AVERAGE(C$10:C4985)</f>
        <v>0.13877612540192977</v>
      </c>
      <c r="E4985" s="2"/>
      <c r="G4985" s="23"/>
    </row>
    <row r="4986" spans="1:7" customFormat="1">
      <c r="A4986" s="4">
        <v>27624</v>
      </c>
      <c r="B4986">
        <v>6.15</v>
      </c>
      <c r="C4986">
        <f>IFERROR(((VLOOKUP(A4986,'Interest Rates-10yr'!$A$9:$C$15239,2,FALSE))-B4986),C4985)</f>
        <v>2.3100000000000005</v>
      </c>
      <c r="D4986" s="98">
        <f>AVERAGE(C$10:C4986)</f>
        <v>0.13921237693389643</v>
      </c>
      <c r="E4986" s="2"/>
      <c r="G4986" s="23"/>
    </row>
    <row r="4987" spans="1:7" customFormat="1">
      <c r="A4987" s="4">
        <v>27625</v>
      </c>
      <c r="B4987">
        <v>6.24</v>
      </c>
      <c r="C4987">
        <f>IFERROR(((VLOOKUP(A4987,'Interest Rates-10yr'!$A$9:$C$15239,2,FALSE))-B4987),C4986)</f>
        <v>2.1799999999999997</v>
      </c>
      <c r="D4987" s="98">
        <f>AVERAGE(C$10:C4987)</f>
        <v>0.13962233828846976</v>
      </c>
      <c r="E4987" s="2"/>
      <c r="G4987" s="23"/>
    </row>
    <row r="4988" spans="1:7" customFormat="1">
      <c r="A4988" s="4">
        <v>27626</v>
      </c>
      <c r="B4988">
        <v>6.42</v>
      </c>
      <c r="C4988">
        <f>IFERROR(((VLOOKUP(A4988,'Interest Rates-10yr'!$A$9:$C$15239,2,FALSE))-B4988),C4987)</f>
        <v>2</v>
      </c>
      <c r="D4988" s="98">
        <f>AVERAGE(C$10:C4988)</f>
        <v>0.13999598312914288</v>
      </c>
      <c r="E4988" s="2"/>
      <c r="G4988" s="23"/>
    </row>
    <row r="4989" spans="1:7" customFormat="1">
      <c r="A4989" s="4">
        <v>27627</v>
      </c>
      <c r="B4989">
        <v>6.34</v>
      </c>
      <c r="C4989">
        <f>IFERROR(((VLOOKUP(A4989,'Interest Rates-10yr'!$A$9:$C$15239,2,FALSE))-B4989),C4988)</f>
        <v>2.1400000000000006</v>
      </c>
      <c r="D4989" s="98">
        <f>AVERAGE(C$10:C4989)</f>
        <v>0.14039759036144628</v>
      </c>
      <c r="E4989" s="2"/>
      <c r="G4989" s="23"/>
    </row>
    <row r="4990" spans="1:7" customFormat="1">
      <c r="A4990" s="4">
        <v>27628</v>
      </c>
      <c r="B4990">
        <v>6.32</v>
      </c>
      <c r="C4990">
        <f>IFERROR(((VLOOKUP(A4990,'Interest Rates-10yr'!$A$9:$C$15239,2,FALSE))-B4990),C4989)</f>
        <v>2.1400000000000006</v>
      </c>
      <c r="D4990" s="98">
        <f>AVERAGE(C$10:C4990)</f>
        <v>0.14079903633808522</v>
      </c>
      <c r="E4990" s="2"/>
      <c r="G4990" s="23"/>
    </row>
    <row r="4991" spans="1:7" customFormat="1">
      <c r="A4991" s="4">
        <v>27629</v>
      </c>
      <c r="B4991">
        <v>6.32</v>
      </c>
      <c r="C4991">
        <f>IFERROR(((VLOOKUP(A4991,'Interest Rates-10yr'!$A$9:$C$15239,2,FALSE))-B4991),C4990)</f>
        <v>2.1400000000000006</v>
      </c>
      <c r="D4991" s="98">
        <f>AVERAGE(C$10:C4991)</f>
        <v>0.14120032115616268</v>
      </c>
      <c r="E4991" s="2"/>
      <c r="G4991" s="23"/>
    </row>
    <row r="4992" spans="1:7" customFormat="1">
      <c r="A4992" s="4">
        <v>27630</v>
      </c>
      <c r="B4992">
        <v>6.32</v>
      </c>
      <c r="C4992">
        <f>IFERROR(((VLOOKUP(A4992,'Interest Rates-10yr'!$A$9:$C$15239,2,FALSE))-B4992),C4991)</f>
        <v>2.1400000000000006</v>
      </c>
      <c r="D4992" s="98">
        <f>AVERAGE(C$10:C4992)</f>
        <v>0.14160144491270368</v>
      </c>
      <c r="E4992" s="2"/>
      <c r="G4992" s="23"/>
    </row>
    <row r="4993" spans="1:7" customFormat="1">
      <c r="A4993" s="4">
        <v>27631</v>
      </c>
      <c r="B4993">
        <v>6.31</v>
      </c>
      <c r="C4993">
        <f>IFERROR(((VLOOKUP(A4993,'Interest Rates-10yr'!$A$9:$C$15239,2,FALSE))-B4993),C4992)</f>
        <v>2.1500000000000012</v>
      </c>
      <c r="D4993" s="98">
        <f>AVERAGE(C$10:C4993)</f>
        <v>0.14200441412520112</v>
      </c>
      <c r="E4993" s="2"/>
      <c r="G4993" s="23"/>
    </row>
    <row r="4994" spans="1:7" customFormat="1">
      <c r="A4994" s="4">
        <v>27632</v>
      </c>
      <c r="B4994">
        <v>6.18</v>
      </c>
      <c r="C4994">
        <f>IFERROR(((VLOOKUP(A4994,'Interest Rates-10yr'!$A$9:$C$15239,2,FALSE))-B4994),C4993)</f>
        <v>2.2200000000000006</v>
      </c>
      <c r="D4994" s="98">
        <f>AVERAGE(C$10:C4994)</f>
        <v>0.1424212637913746</v>
      </c>
      <c r="E4994" s="2"/>
      <c r="G4994" s="23"/>
    </row>
    <row r="4995" spans="1:7" customFormat="1">
      <c r="A4995" s="4">
        <v>27633</v>
      </c>
      <c r="B4995">
        <v>5.81</v>
      </c>
      <c r="C4995">
        <f>IFERROR(((VLOOKUP(A4995,'Interest Rates-10yr'!$A$9:$C$15239,2,FALSE))-B4995),C4994)</f>
        <v>2.5599999999999996</v>
      </c>
      <c r="D4995" s="98">
        <f>AVERAGE(C$10:C4995)</f>
        <v>0.14290613718411599</v>
      </c>
      <c r="E4995" s="2"/>
      <c r="G4995" s="23"/>
    </row>
    <row r="4996" spans="1:7" customFormat="1">
      <c r="A4996" s="4">
        <v>27634</v>
      </c>
      <c r="B4996">
        <v>6.17</v>
      </c>
      <c r="C4996">
        <f>IFERROR(((VLOOKUP(A4996,'Interest Rates-10yr'!$A$9:$C$15239,2,FALSE))-B4996),C4995)</f>
        <v>2.1099999999999994</v>
      </c>
      <c r="D4996" s="98">
        <f>AVERAGE(C$10:C4996)</f>
        <v>0.14330058151193151</v>
      </c>
      <c r="E4996" s="2"/>
      <c r="G4996" s="23"/>
    </row>
    <row r="4997" spans="1:7" customFormat="1">
      <c r="A4997" s="4">
        <v>27635</v>
      </c>
      <c r="B4997">
        <v>6.13</v>
      </c>
      <c r="C4997">
        <f>IFERROR(((VLOOKUP(A4997,'Interest Rates-10yr'!$A$9:$C$15239,2,FALSE))-B4997),C4996)</f>
        <v>2.0900000000000007</v>
      </c>
      <c r="D4997" s="98">
        <f>AVERAGE(C$10:C4997)</f>
        <v>0.1436908580593429</v>
      </c>
      <c r="E4997" s="2"/>
      <c r="G4997" s="23"/>
    </row>
    <row r="4998" spans="1:7" customFormat="1">
      <c r="A4998" s="4">
        <v>27636</v>
      </c>
      <c r="B4998">
        <v>6.13</v>
      </c>
      <c r="C4998">
        <f>IFERROR(((VLOOKUP(A4998,'Interest Rates-10yr'!$A$9:$C$15239,2,FALSE))-B4998),C4997)</f>
        <v>2.0900000000000007</v>
      </c>
      <c r="D4998" s="98">
        <f>AVERAGE(C$10:C4998)</f>
        <v>0.14408097815193474</v>
      </c>
      <c r="E4998" s="2"/>
      <c r="G4998" s="23"/>
    </row>
    <row r="4999" spans="1:7" customFormat="1">
      <c r="A4999" s="4">
        <v>27637</v>
      </c>
      <c r="B4999">
        <v>6.13</v>
      </c>
      <c r="C4999">
        <f>IFERROR(((VLOOKUP(A4999,'Interest Rates-10yr'!$A$9:$C$15239,2,FALSE))-B4999),C4998)</f>
        <v>2.0900000000000007</v>
      </c>
      <c r="D4999" s="98">
        <f>AVERAGE(C$10:C4999)</f>
        <v>0.14447094188376802</v>
      </c>
      <c r="E4999" s="2"/>
      <c r="G4999" s="23"/>
    </row>
    <row r="5000" spans="1:7" customFormat="1">
      <c r="A5000" s="4">
        <v>27638</v>
      </c>
      <c r="B5000">
        <v>6.13</v>
      </c>
      <c r="C5000">
        <f>IFERROR(((VLOOKUP(A5000,'Interest Rates-10yr'!$A$9:$C$15239,2,FALSE))-B5000),C4999)</f>
        <v>2.0900000000000007</v>
      </c>
      <c r="D5000" s="98">
        <f>AVERAGE(C$10:C5000)</f>
        <v>0.14486074934882839</v>
      </c>
      <c r="E5000" s="2"/>
      <c r="G5000" s="23"/>
    </row>
    <row r="5001" spans="1:7" customFormat="1">
      <c r="A5001" s="4">
        <v>27639</v>
      </c>
      <c r="B5001">
        <v>6.29</v>
      </c>
      <c r="C5001">
        <f>IFERROR(((VLOOKUP(A5001,'Interest Rates-10yr'!$A$9:$C$15239,2,FALSE))-B5001),C5000)</f>
        <v>1.9699999999999998</v>
      </c>
      <c r="D5001" s="98">
        <f>AVERAGE(C$10:C5001)</f>
        <v>0.14522636217948767</v>
      </c>
      <c r="E5001" s="2"/>
      <c r="G5001" s="23"/>
    </row>
    <row r="5002" spans="1:7" customFormat="1">
      <c r="A5002" s="4">
        <v>27640</v>
      </c>
      <c r="B5002">
        <v>5.47</v>
      </c>
      <c r="C5002">
        <f>IFERROR(((VLOOKUP(A5002,'Interest Rates-10yr'!$A$9:$C$15239,2,FALSE))-B5002),C5001)</f>
        <v>2.8199999999999994</v>
      </c>
      <c r="D5002" s="98">
        <f>AVERAGE(C$10:C5002)</f>
        <v>0.14576206689365162</v>
      </c>
      <c r="E5002" s="2"/>
      <c r="G5002" s="23"/>
    </row>
    <row r="5003" spans="1:7" customFormat="1">
      <c r="A5003" s="4">
        <v>27641</v>
      </c>
      <c r="B5003">
        <v>6.19</v>
      </c>
      <c r="C5003">
        <f>IFERROR(((VLOOKUP(A5003,'Interest Rates-10yr'!$A$9:$C$15239,2,FALSE))-B5003),C5002)</f>
        <v>2.0999999999999988</v>
      </c>
      <c r="D5003" s="98">
        <f>AVERAGE(C$10:C5003)</f>
        <v>0.14615338406087358</v>
      </c>
      <c r="E5003" s="2"/>
      <c r="G5003" s="23"/>
    </row>
    <row r="5004" spans="1:7" customFormat="1">
      <c r="A5004" s="4">
        <v>27642</v>
      </c>
      <c r="B5004">
        <v>6.2</v>
      </c>
      <c r="C5004">
        <f>IFERROR(((VLOOKUP(A5004,'Interest Rates-10yr'!$A$9:$C$15239,2,FALSE))-B5004),C5003)</f>
        <v>2.1499999999999995</v>
      </c>
      <c r="D5004" s="98">
        <f>AVERAGE(C$10:C5004)</f>
        <v>0.14655455455455507</v>
      </c>
      <c r="E5004" s="2"/>
      <c r="G5004" s="23"/>
    </row>
    <row r="5005" spans="1:7" customFormat="1">
      <c r="A5005" s="4">
        <v>27643</v>
      </c>
      <c r="B5005">
        <v>6.2</v>
      </c>
      <c r="C5005">
        <f>IFERROR(((VLOOKUP(A5005,'Interest Rates-10yr'!$A$9:$C$15239,2,FALSE))-B5005),C5004)</f>
        <v>2.1499999999999995</v>
      </c>
      <c r="D5005" s="98">
        <f>AVERAGE(C$10:C5005)</f>
        <v>0.14695556445156177</v>
      </c>
      <c r="E5005" s="2"/>
      <c r="G5005" s="23"/>
    </row>
    <row r="5006" spans="1:7" customFormat="1">
      <c r="A5006" s="4">
        <v>27644</v>
      </c>
      <c r="B5006">
        <v>6.2</v>
      </c>
      <c r="C5006">
        <f>IFERROR(((VLOOKUP(A5006,'Interest Rates-10yr'!$A$9:$C$15239,2,FALSE))-B5006),C5005)</f>
        <v>2.1499999999999995</v>
      </c>
      <c r="D5006" s="98">
        <f>AVERAGE(C$10:C5006)</f>
        <v>0.1473564138483095</v>
      </c>
      <c r="E5006" s="2"/>
      <c r="G5006" s="23"/>
    </row>
    <row r="5007" spans="1:7" customFormat="1">
      <c r="A5007" s="4">
        <v>27645</v>
      </c>
      <c r="B5007">
        <v>6.19</v>
      </c>
      <c r="C5007">
        <f>IFERROR(((VLOOKUP(A5007,'Interest Rates-10yr'!$A$9:$C$15239,2,FALSE))-B5007),C5006)</f>
        <v>2.169999999999999</v>
      </c>
      <c r="D5007" s="98">
        <f>AVERAGE(C$10:C5007)</f>
        <v>0.1477611044417772</v>
      </c>
      <c r="E5007" s="2"/>
      <c r="G5007" s="23"/>
    </row>
    <row r="5008" spans="1:7" customFormat="1">
      <c r="A5008" s="4">
        <v>27646</v>
      </c>
      <c r="B5008">
        <v>6.09</v>
      </c>
      <c r="C5008">
        <f>IFERROR(((VLOOKUP(A5008,'Interest Rates-10yr'!$A$9:$C$15239,2,FALSE))-B5008),C5007)</f>
        <v>2.3100000000000005</v>
      </c>
      <c r="D5008" s="98">
        <f>AVERAGE(C$10:C5008)</f>
        <v>0.14819363872774605</v>
      </c>
      <c r="E5008" s="2"/>
      <c r="G5008" s="23"/>
    </row>
    <row r="5009" spans="1:7" customFormat="1">
      <c r="A5009" s="4">
        <v>27647</v>
      </c>
      <c r="B5009">
        <v>5.98</v>
      </c>
      <c r="C5009">
        <f>IFERROR(((VLOOKUP(A5009,'Interest Rates-10yr'!$A$9:$C$15239,2,FALSE))-B5009),C5008)</f>
        <v>2.4800000000000004</v>
      </c>
      <c r="D5009" s="98">
        <f>AVERAGE(C$10:C5009)</f>
        <v>0.14866000000000049</v>
      </c>
      <c r="E5009" s="2"/>
      <c r="G5009" s="23"/>
    </row>
    <row r="5010" spans="1:7" customFormat="1">
      <c r="A5010" s="4">
        <v>27648</v>
      </c>
      <c r="B5010">
        <v>6.22</v>
      </c>
      <c r="C5010">
        <f>IFERROR(((VLOOKUP(A5010,'Interest Rates-10yr'!$A$9:$C$15239,2,FALSE))-B5010),C5009)</f>
        <v>2.330000000000001</v>
      </c>
      <c r="D5010" s="98">
        <f>AVERAGE(C$10:C5010)</f>
        <v>0.14909618076384773</v>
      </c>
      <c r="E5010" s="2"/>
      <c r="G5010" s="23"/>
    </row>
    <row r="5011" spans="1:7" customFormat="1">
      <c r="A5011" s="4">
        <v>27649</v>
      </c>
      <c r="B5011">
        <v>6.33</v>
      </c>
      <c r="C5011">
        <f>IFERROR(((VLOOKUP(A5011,'Interest Rates-10yr'!$A$9:$C$15239,2,FALSE))-B5011),C5010)</f>
        <v>2.2400000000000002</v>
      </c>
      <c r="D5011" s="98">
        <f>AVERAGE(C$10:C5011)</f>
        <v>0.14951419432227159</v>
      </c>
      <c r="E5011" s="2"/>
      <c r="G5011" s="23"/>
    </row>
    <row r="5012" spans="1:7" customFormat="1">
      <c r="A5012" s="4">
        <v>27650</v>
      </c>
      <c r="B5012">
        <v>6.33</v>
      </c>
      <c r="C5012">
        <f>IFERROR(((VLOOKUP(A5012,'Interest Rates-10yr'!$A$9:$C$15239,2,FALSE))-B5012),C5011)</f>
        <v>2.2400000000000002</v>
      </c>
      <c r="D5012" s="98">
        <f>AVERAGE(C$10:C5012)</f>
        <v>0.14993204077553518</v>
      </c>
      <c r="E5012" s="2"/>
      <c r="G5012" s="23"/>
    </row>
    <row r="5013" spans="1:7" customFormat="1">
      <c r="A5013" s="4">
        <v>27651</v>
      </c>
      <c r="B5013">
        <v>6.33</v>
      </c>
      <c r="C5013">
        <f>IFERROR(((VLOOKUP(A5013,'Interest Rates-10yr'!$A$9:$C$15239,2,FALSE))-B5013),C5012)</f>
        <v>2.2400000000000002</v>
      </c>
      <c r="D5013" s="98">
        <f>AVERAGE(C$10:C5013)</f>
        <v>0.15034972022382145</v>
      </c>
      <c r="E5013" s="2"/>
      <c r="G5013" s="23"/>
    </row>
    <row r="5014" spans="1:7" customFormat="1">
      <c r="A5014" s="4">
        <v>27652</v>
      </c>
      <c r="B5014">
        <v>6.41</v>
      </c>
      <c r="C5014">
        <f>IFERROR(((VLOOKUP(A5014,'Interest Rates-10yr'!$A$9:$C$15239,2,FALSE))-B5014),C5013)</f>
        <v>2.17</v>
      </c>
      <c r="D5014" s="98">
        <f>AVERAGE(C$10:C5014)</f>
        <v>0.15075324675324725</v>
      </c>
      <c r="E5014" s="2"/>
      <c r="G5014" s="23"/>
    </row>
    <row r="5015" spans="1:7" customFormat="1">
      <c r="A5015" s="4">
        <v>27653</v>
      </c>
      <c r="B5015">
        <v>6.28</v>
      </c>
      <c r="C5015">
        <f>IFERROR(((VLOOKUP(A5015,'Interest Rates-10yr'!$A$9:$C$15239,2,FALSE))-B5015),C5014)</f>
        <v>2.3099999999999996</v>
      </c>
      <c r="D5015" s="98">
        <f>AVERAGE(C$10:C5015)</f>
        <v>0.15118457850579353</v>
      </c>
      <c r="E5015" s="2"/>
      <c r="G5015" s="23"/>
    </row>
    <row r="5016" spans="1:7" customFormat="1">
      <c r="A5016" s="4">
        <v>27654</v>
      </c>
      <c r="B5016">
        <v>6.03</v>
      </c>
      <c r="C5016">
        <f>IFERROR(((VLOOKUP(A5016,'Interest Rates-10yr'!$A$9:$C$15239,2,FALSE))-B5016),C5015)</f>
        <v>2.4999999999999991</v>
      </c>
      <c r="D5016" s="98">
        <f>AVERAGE(C$10:C5016)</f>
        <v>0.15165368484122277</v>
      </c>
      <c r="E5016" s="2"/>
      <c r="G5016" s="23"/>
    </row>
    <row r="5017" spans="1:7" customFormat="1">
      <c r="A5017" s="4">
        <v>27655</v>
      </c>
      <c r="B5017">
        <v>6.31</v>
      </c>
      <c r="C5017">
        <f>IFERROR(((VLOOKUP(A5017,'Interest Rates-10yr'!$A$9:$C$15239,2,FALSE))-B5017),C5016)</f>
        <v>2.1900000000000004</v>
      </c>
      <c r="D5017" s="98">
        <f>AVERAGE(C$10:C5017)</f>
        <v>0.15206070287539986</v>
      </c>
      <c r="E5017" s="2"/>
      <c r="G5017" s="23"/>
    </row>
    <row r="5018" spans="1:7" customFormat="1">
      <c r="A5018" s="4">
        <v>27656</v>
      </c>
      <c r="B5018">
        <v>6.21</v>
      </c>
      <c r="C5018">
        <f>IFERROR(((VLOOKUP(A5018,'Interest Rates-10yr'!$A$9:$C$15239,2,FALSE))-B5018),C5017)</f>
        <v>2.21</v>
      </c>
      <c r="D5018" s="98">
        <f>AVERAGE(C$10:C5018)</f>
        <v>0.15247155120782641</v>
      </c>
      <c r="E5018" s="2"/>
      <c r="G5018" s="23"/>
    </row>
    <row r="5019" spans="1:7" customFormat="1">
      <c r="A5019" s="4">
        <v>27657</v>
      </c>
      <c r="B5019">
        <v>6.21</v>
      </c>
      <c r="C5019">
        <f>IFERROR(((VLOOKUP(A5019,'Interest Rates-10yr'!$A$9:$C$15239,2,FALSE))-B5019),C5018)</f>
        <v>2.21</v>
      </c>
      <c r="D5019" s="98">
        <f>AVERAGE(C$10:C5019)</f>
        <v>0.15288223552894262</v>
      </c>
      <c r="E5019" s="2"/>
      <c r="G5019" s="23"/>
    </row>
    <row r="5020" spans="1:7" customFormat="1">
      <c r="A5020" s="4">
        <v>27658</v>
      </c>
      <c r="B5020">
        <v>6.21</v>
      </c>
      <c r="C5020">
        <f>IFERROR(((VLOOKUP(A5020,'Interest Rates-10yr'!$A$9:$C$15239,2,FALSE))-B5020),C5019)</f>
        <v>2.21</v>
      </c>
      <c r="D5020" s="98">
        <f>AVERAGE(C$10:C5020)</f>
        <v>0.15329275593693925</v>
      </c>
      <c r="E5020" s="2"/>
      <c r="G5020" s="23"/>
    </row>
    <row r="5021" spans="1:7" customFormat="1">
      <c r="A5021" s="4">
        <v>27659</v>
      </c>
      <c r="B5021">
        <v>6.28</v>
      </c>
      <c r="C5021">
        <f>IFERROR(((VLOOKUP(A5021,'Interest Rates-10yr'!$A$9:$C$15239,2,FALSE))-B5021),C5020)</f>
        <v>2.1000000000000005</v>
      </c>
      <c r="D5021" s="98">
        <f>AVERAGE(C$10:C5021)</f>
        <v>0.1536811652035121</v>
      </c>
      <c r="E5021" s="2"/>
      <c r="G5021" s="23"/>
    </row>
    <row r="5022" spans="1:7" customFormat="1">
      <c r="A5022" s="4">
        <v>27660</v>
      </c>
      <c r="B5022">
        <v>6.26</v>
      </c>
      <c r="C5022">
        <f>IFERROR(((VLOOKUP(A5022,'Interest Rates-10yr'!$A$9:$C$15239,2,FALSE))-B5022),C5021)</f>
        <v>2.09</v>
      </c>
      <c r="D5022" s="98">
        <f>AVERAGE(C$10:C5022)</f>
        <v>0.15406742469579146</v>
      </c>
      <c r="E5022" s="2"/>
      <c r="G5022" s="23"/>
    </row>
    <row r="5023" spans="1:7" customFormat="1">
      <c r="A5023" s="4">
        <v>27661</v>
      </c>
      <c r="B5023">
        <v>6.54</v>
      </c>
      <c r="C5023">
        <f>IFERROR(((VLOOKUP(A5023,'Interest Rates-10yr'!$A$9:$C$15239,2,FALSE))-B5023),C5022)</f>
        <v>1.7700000000000005</v>
      </c>
      <c r="D5023" s="98">
        <f>AVERAGE(C$10:C5023)</f>
        <v>0.15438970881531763</v>
      </c>
      <c r="E5023" s="2"/>
      <c r="G5023" s="23"/>
    </row>
    <row r="5024" spans="1:7" customFormat="1">
      <c r="A5024" s="4">
        <v>27662</v>
      </c>
      <c r="B5024">
        <v>6.38</v>
      </c>
      <c r="C5024">
        <f>IFERROR(((VLOOKUP(A5024,'Interest Rates-10yr'!$A$9:$C$15239,2,FALSE))-B5024),C5023)</f>
        <v>2.0000000000000009</v>
      </c>
      <c r="D5024" s="98">
        <f>AVERAGE(C$10:C5024)</f>
        <v>0.15475772681954189</v>
      </c>
      <c r="E5024" s="2"/>
      <c r="G5024" s="23"/>
    </row>
    <row r="5025" spans="1:7" customFormat="1">
      <c r="A5025" s="4">
        <v>27663</v>
      </c>
      <c r="B5025">
        <v>6.42</v>
      </c>
      <c r="C5025">
        <f>IFERROR(((VLOOKUP(A5025,'Interest Rates-10yr'!$A$9:$C$15239,2,FALSE))-B5025),C5024)</f>
        <v>2.0299999999999994</v>
      </c>
      <c r="D5025" s="98">
        <f>AVERAGE(C$10:C5025)</f>
        <v>0.15513157894736895</v>
      </c>
      <c r="E5025" s="2"/>
      <c r="G5025" s="23"/>
    </row>
    <row r="5026" spans="1:7" customFormat="1">
      <c r="A5026" s="4">
        <v>27664</v>
      </c>
      <c r="B5026">
        <v>6.42</v>
      </c>
      <c r="C5026">
        <f>IFERROR(((VLOOKUP(A5026,'Interest Rates-10yr'!$A$9:$C$15239,2,FALSE))-B5026),C5025)</f>
        <v>2.0299999999999994</v>
      </c>
      <c r="D5026" s="98">
        <f>AVERAGE(C$10:C5026)</f>
        <v>0.1555052820410609</v>
      </c>
      <c r="E5026" s="2"/>
      <c r="G5026" s="23"/>
    </row>
    <row r="5027" spans="1:7" customFormat="1">
      <c r="A5027" s="4">
        <v>27665</v>
      </c>
      <c r="B5027">
        <v>6.42</v>
      </c>
      <c r="C5027">
        <f>IFERROR(((VLOOKUP(A5027,'Interest Rates-10yr'!$A$9:$C$15239,2,FALSE))-B5027),C5026)</f>
        <v>2.0299999999999994</v>
      </c>
      <c r="D5027" s="98">
        <f>AVERAGE(C$10:C5027)</f>
        <v>0.15587883618971754</v>
      </c>
      <c r="E5027" s="2"/>
      <c r="G5027" s="23"/>
    </row>
    <row r="5028" spans="1:7" customFormat="1">
      <c r="A5028" s="4">
        <v>27666</v>
      </c>
      <c r="B5028">
        <v>6.42</v>
      </c>
      <c r="C5028">
        <f>IFERROR(((VLOOKUP(A5028,'Interest Rates-10yr'!$A$9:$C$15239,2,FALSE))-B5028),C5027)</f>
        <v>2.0400000000000009</v>
      </c>
      <c r="D5028" s="98">
        <f>AVERAGE(C$10:C5028)</f>
        <v>0.15625423391113819</v>
      </c>
      <c r="E5028" s="2"/>
      <c r="G5028" s="23"/>
    </row>
    <row r="5029" spans="1:7" customFormat="1">
      <c r="A5029" s="4">
        <v>27667</v>
      </c>
      <c r="B5029">
        <v>6.22</v>
      </c>
      <c r="C5029">
        <f>IFERROR(((VLOOKUP(A5029,'Interest Rates-10yr'!$A$9:$C$15239,2,FALSE))-B5029),C5028)</f>
        <v>2.2600000000000007</v>
      </c>
      <c r="D5029" s="98">
        <f>AVERAGE(C$10:C5029)</f>
        <v>0.15667330677290886</v>
      </c>
      <c r="E5029" s="2"/>
      <c r="G5029" s="23"/>
    </row>
    <row r="5030" spans="1:7" customFormat="1">
      <c r="A5030" s="4">
        <v>27668</v>
      </c>
      <c r="B5030">
        <v>6.24</v>
      </c>
      <c r="C5030">
        <f>IFERROR(((VLOOKUP(A5030,'Interest Rates-10yr'!$A$9:$C$15239,2,FALSE))-B5030),C5029)</f>
        <v>2.2300000000000004</v>
      </c>
      <c r="D5030" s="98">
        <f>AVERAGE(C$10:C5030)</f>
        <v>0.15708623780123532</v>
      </c>
      <c r="E5030" s="2"/>
      <c r="G5030" s="23"/>
    </row>
    <row r="5031" spans="1:7" customFormat="1">
      <c r="A5031" s="4">
        <v>27669</v>
      </c>
      <c r="B5031">
        <v>6.3</v>
      </c>
      <c r="C5031">
        <f>IFERROR(((VLOOKUP(A5031,'Interest Rates-10yr'!$A$9:$C$15239,2,FALSE))-B5031),C5030)</f>
        <v>2.1399999999999997</v>
      </c>
      <c r="D5031" s="98">
        <f>AVERAGE(C$10:C5031)</f>
        <v>0.15748108323377191</v>
      </c>
      <c r="E5031" s="2"/>
      <c r="G5031" s="23"/>
    </row>
    <row r="5032" spans="1:7" customFormat="1">
      <c r="A5032" s="4">
        <v>27670</v>
      </c>
      <c r="B5032">
        <v>6.18</v>
      </c>
      <c r="C5032">
        <f>IFERROR(((VLOOKUP(A5032,'Interest Rates-10yr'!$A$9:$C$15239,2,FALSE))-B5032),C5031)</f>
        <v>2.1500000000000004</v>
      </c>
      <c r="D5032" s="98">
        <f>AVERAGE(C$10:C5032)</f>
        <v>0.15787776229345063</v>
      </c>
      <c r="E5032" s="2"/>
      <c r="G5032" s="23"/>
    </row>
    <row r="5033" spans="1:7" customFormat="1">
      <c r="A5033" s="4">
        <v>27671</v>
      </c>
      <c r="B5033">
        <v>6.18</v>
      </c>
      <c r="C5033">
        <f>IFERROR(((VLOOKUP(A5033,'Interest Rates-10yr'!$A$9:$C$15239,2,FALSE))-B5033),C5032)</f>
        <v>2.1500000000000004</v>
      </c>
      <c r="D5033" s="98">
        <f>AVERAGE(C$10:C5033)</f>
        <v>0.15827428343949093</v>
      </c>
      <c r="E5033" s="2"/>
      <c r="G5033" s="23"/>
    </row>
    <row r="5034" spans="1:7" customFormat="1">
      <c r="A5034" s="4">
        <v>27672</v>
      </c>
      <c r="B5034">
        <v>6.18</v>
      </c>
      <c r="C5034">
        <f>IFERROR(((VLOOKUP(A5034,'Interest Rates-10yr'!$A$9:$C$15239,2,FALSE))-B5034),C5033)</f>
        <v>2.1500000000000004</v>
      </c>
      <c r="D5034" s="98">
        <f>AVERAGE(C$10:C5034)</f>
        <v>0.15867064676616963</v>
      </c>
      <c r="E5034" s="2"/>
      <c r="G5034" s="23"/>
    </row>
    <row r="5035" spans="1:7" customFormat="1">
      <c r="A5035" s="4">
        <v>27673</v>
      </c>
      <c r="B5035">
        <v>6.03</v>
      </c>
      <c r="C5035">
        <f>IFERROR(((VLOOKUP(A5035,'Interest Rates-10yr'!$A$9:$C$15239,2,FALSE))-B5035),C5034)</f>
        <v>2.2700000000000005</v>
      </c>
      <c r="D5035" s="98">
        <f>AVERAGE(C$10:C5035)</f>
        <v>0.15909072821329137</v>
      </c>
      <c r="E5035" s="2"/>
      <c r="G5035" s="23"/>
    </row>
    <row r="5036" spans="1:7" customFormat="1">
      <c r="A5036" s="4">
        <v>27674</v>
      </c>
      <c r="B5036">
        <v>5.8</v>
      </c>
      <c r="C5036">
        <f>IFERROR(((VLOOKUP(A5036,'Interest Rates-10yr'!$A$9:$C$15239,2,FALSE))-B5036),C5035)</f>
        <v>2.5300000000000002</v>
      </c>
      <c r="D5036" s="98">
        <f>AVERAGE(C$10:C5036)</f>
        <v>0.1595623632385125</v>
      </c>
      <c r="E5036" s="2"/>
      <c r="G5036" s="23"/>
    </row>
    <row r="5037" spans="1:7" customFormat="1">
      <c r="A5037" s="4">
        <v>27675</v>
      </c>
      <c r="B5037">
        <v>5.73</v>
      </c>
      <c r="C5037">
        <f>IFERROR(((VLOOKUP(A5037,'Interest Rates-10yr'!$A$9:$C$15239,2,FALSE))-B5037),C5036)</f>
        <v>2.5700000000000003</v>
      </c>
      <c r="D5037" s="98">
        <f>AVERAGE(C$10:C5037)</f>
        <v>0.16004176610978568</v>
      </c>
      <c r="E5037" s="2"/>
      <c r="G5037" s="23"/>
    </row>
    <row r="5038" spans="1:7" customFormat="1">
      <c r="A5038" s="4">
        <v>27676</v>
      </c>
      <c r="B5038">
        <v>5.87</v>
      </c>
      <c r="C5038">
        <f>IFERROR(((VLOOKUP(A5038,'Interest Rates-10yr'!$A$9:$C$15239,2,FALSE))-B5038),C5037)</f>
        <v>2.3600000000000003</v>
      </c>
      <c r="D5038" s="98">
        <f>AVERAGE(C$10:C5038)</f>
        <v>0.16047922052097882</v>
      </c>
      <c r="E5038" s="2"/>
      <c r="G5038" s="23"/>
    </row>
    <row r="5039" spans="1:7" customFormat="1">
      <c r="A5039" s="4">
        <v>27677</v>
      </c>
      <c r="B5039">
        <v>5.79</v>
      </c>
      <c r="C5039">
        <f>IFERROR(((VLOOKUP(A5039,'Interest Rates-10yr'!$A$9:$C$15239,2,FALSE))-B5039),C5038)</f>
        <v>2.3600000000000003</v>
      </c>
      <c r="D5039" s="98">
        <f>AVERAGE(C$10:C5039)</f>
        <v>0.16091650099403629</v>
      </c>
      <c r="E5039" s="2"/>
      <c r="G5039" s="23"/>
    </row>
    <row r="5040" spans="1:7" customFormat="1">
      <c r="A5040" s="4">
        <v>27678</v>
      </c>
      <c r="B5040">
        <v>5.79</v>
      </c>
      <c r="C5040">
        <f>IFERROR(((VLOOKUP(A5040,'Interest Rates-10yr'!$A$9:$C$15239,2,FALSE))-B5040),C5039)</f>
        <v>2.3600000000000003</v>
      </c>
      <c r="D5040" s="98">
        <f>AVERAGE(C$10:C5040)</f>
        <v>0.16135360763267789</v>
      </c>
      <c r="E5040" s="2"/>
      <c r="G5040" s="23"/>
    </row>
    <row r="5041" spans="1:7" customFormat="1">
      <c r="A5041" s="4">
        <v>27679</v>
      </c>
      <c r="B5041">
        <v>5.79</v>
      </c>
      <c r="C5041">
        <f>IFERROR(((VLOOKUP(A5041,'Interest Rates-10yr'!$A$9:$C$15239,2,FALSE))-B5041),C5040)</f>
        <v>2.3600000000000003</v>
      </c>
      <c r="D5041" s="98">
        <f>AVERAGE(C$10:C5041)</f>
        <v>0.16179054054054104</v>
      </c>
      <c r="E5041" s="2"/>
      <c r="G5041" s="23"/>
    </row>
    <row r="5042" spans="1:7" customFormat="1">
      <c r="A5042" s="4">
        <v>27680</v>
      </c>
      <c r="B5042">
        <v>5.79</v>
      </c>
      <c r="C5042">
        <f>IFERROR(((VLOOKUP(A5042,'Interest Rates-10yr'!$A$9:$C$15239,2,FALSE))-B5042),C5041)</f>
        <v>2.3600000000000003</v>
      </c>
      <c r="D5042" s="98">
        <f>AVERAGE(C$10:C5042)</f>
        <v>0.1622272998211807</v>
      </c>
      <c r="E5042" s="2"/>
      <c r="G5042" s="23"/>
    </row>
    <row r="5043" spans="1:7" customFormat="1">
      <c r="A5043" s="4">
        <v>27681</v>
      </c>
      <c r="B5043">
        <v>5.76</v>
      </c>
      <c r="C5043">
        <f>IFERROR(((VLOOKUP(A5043,'Interest Rates-10yr'!$A$9:$C$15239,2,FALSE))-B5043),C5042)</f>
        <v>2.4299999999999997</v>
      </c>
      <c r="D5043" s="98">
        <f>AVERAGE(C$10:C5043)</f>
        <v>0.16267779102105731</v>
      </c>
      <c r="E5043" s="2"/>
      <c r="G5043" s="23"/>
    </row>
    <row r="5044" spans="1:7" customFormat="1">
      <c r="A5044" s="4">
        <v>27682</v>
      </c>
      <c r="B5044">
        <v>5.95</v>
      </c>
      <c r="C5044">
        <f>IFERROR(((VLOOKUP(A5044,'Interest Rates-10yr'!$A$9:$C$15239,2,FALSE))-B5044),C5043)</f>
        <v>2.2399999999999993</v>
      </c>
      <c r="D5044" s="98">
        <f>AVERAGE(C$10:C5044)</f>
        <v>0.16309036742800445</v>
      </c>
      <c r="E5044" s="2"/>
      <c r="G5044" s="23"/>
    </row>
    <row r="5045" spans="1:7" customFormat="1">
      <c r="A5045" s="4">
        <v>27683</v>
      </c>
      <c r="B5045">
        <v>5.78</v>
      </c>
      <c r="C5045">
        <f>IFERROR(((VLOOKUP(A5045,'Interest Rates-10yr'!$A$9:$C$15239,2,FALSE))-B5045),C5044)</f>
        <v>2.29</v>
      </c>
      <c r="D5045" s="98">
        <f>AVERAGE(C$10:C5045)</f>
        <v>0.16351270849880906</v>
      </c>
      <c r="E5045" s="2"/>
      <c r="G5045" s="23"/>
    </row>
    <row r="5046" spans="1:7" customFormat="1">
      <c r="A5046" s="4">
        <v>27684</v>
      </c>
      <c r="B5046">
        <v>5.68</v>
      </c>
      <c r="C5046">
        <f>IFERROR(((VLOOKUP(A5046,'Interest Rates-10yr'!$A$9:$C$15239,2,FALSE))-B5046),C5045)</f>
        <v>2.3900000000000006</v>
      </c>
      <c r="D5046" s="98">
        <f>AVERAGE(C$10:C5046)</f>
        <v>0.16395473496128696</v>
      </c>
      <c r="E5046" s="2"/>
      <c r="G5046" s="23"/>
    </row>
    <row r="5047" spans="1:7" customFormat="1">
      <c r="A5047" s="4">
        <v>27685</v>
      </c>
      <c r="B5047">
        <v>5.68</v>
      </c>
      <c r="C5047">
        <f>IFERROR(((VLOOKUP(A5047,'Interest Rates-10yr'!$A$9:$C$15239,2,FALSE))-B5047),C5046)</f>
        <v>2.3900000000000006</v>
      </c>
      <c r="D5047" s="98">
        <f>AVERAGE(C$10:C5047)</f>
        <v>0.16439658594680476</v>
      </c>
      <c r="E5047" s="2"/>
      <c r="G5047" s="23"/>
    </row>
    <row r="5048" spans="1:7" customFormat="1">
      <c r="A5048" s="4">
        <v>27686</v>
      </c>
      <c r="B5048">
        <v>5.68</v>
      </c>
      <c r="C5048">
        <f>IFERROR(((VLOOKUP(A5048,'Interest Rates-10yr'!$A$9:$C$15239,2,FALSE))-B5048),C5047)</f>
        <v>2.3900000000000006</v>
      </c>
      <c r="D5048" s="98">
        <f>AVERAGE(C$10:C5048)</f>
        <v>0.16483826155983378</v>
      </c>
      <c r="E5048" s="2"/>
      <c r="G5048" s="23"/>
    </row>
    <row r="5049" spans="1:7" customFormat="1">
      <c r="A5049" s="4">
        <v>27687</v>
      </c>
      <c r="B5049">
        <v>5.77</v>
      </c>
      <c r="C5049">
        <f>IFERROR(((VLOOKUP(A5049,'Interest Rates-10yr'!$A$9:$C$15239,2,FALSE))-B5049),C5048)</f>
        <v>2.3000000000000007</v>
      </c>
      <c r="D5049" s="98">
        <f>AVERAGE(C$10:C5049)</f>
        <v>0.16526190476190522</v>
      </c>
      <c r="E5049" s="2"/>
      <c r="G5049" s="23"/>
    </row>
    <row r="5050" spans="1:7" customFormat="1">
      <c r="A5050" s="4">
        <v>27688</v>
      </c>
      <c r="B5050">
        <v>5.72</v>
      </c>
      <c r="C5050">
        <f>IFERROR(((VLOOKUP(A5050,'Interest Rates-10yr'!$A$9:$C$15239,2,FALSE))-B5050),C5049)</f>
        <v>2.330000000000001</v>
      </c>
      <c r="D5050" s="98">
        <f>AVERAGE(C$10:C5050)</f>
        <v>0.16569133108510264</v>
      </c>
      <c r="E5050" s="2"/>
      <c r="G5050" s="23"/>
    </row>
    <row r="5051" spans="1:7" customFormat="1">
      <c r="A5051" s="4">
        <v>27689</v>
      </c>
      <c r="B5051">
        <v>5.77</v>
      </c>
      <c r="C5051">
        <f>IFERROR(((VLOOKUP(A5051,'Interest Rates-10yr'!$A$9:$C$15239,2,FALSE))-B5051),C5050)</f>
        <v>2.2800000000000011</v>
      </c>
      <c r="D5051" s="98">
        <f>AVERAGE(C$10:C5051)</f>
        <v>0.1661106703689017</v>
      </c>
      <c r="E5051" s="2"/>
      <c r="G5051" s="23"/>
    </row>
    <row r="5052" spans="1:7" customFormat="1">
      <c r="A5052" s="4">
        <v>27690</v>
      </c>
      <c r="B5052">
        <v>5.66</v>
      </c>
      <c r="C5052">
        <f>IFERROR(((VLOOKUP(A5052,'Interest Rates-10yr'!$A$9:$C$15239,2,FALSE))-B5052),C5051)</f>
        <v>2.33</v>
      </c>
      <c r="D5052" s="98">
        <f>AVERAGE(C$10:C5052)</f>
        <v>0.16653975808050811</v>
      </c>
      <c r="E5052" s="2"/>
      <c r="G5052" s="23"/>
    </row>
    <row r="5053" spans="1:7" customFormat="1">
      <c r="A5053" s="4">
        <v>27691</v>
      </c>
      <c r="B5053">
        <v>5.64</v>
      </c>
      <c r="C5053">
        <f>IFERROR(((VLOOKUP(A5053,'Interest Rates-10yr'!$A$9:$C$15239,2,FALSE))-B5053),C5052)</f>
        <v>2.3600000000000003</v>
      </c>
      <c r="D5053" s="98">
        <f>AVERAGE(C$10:C5053)</f>
        <v>0.16697462331482998</v>
      </c>
      <c r="E5053" s="2"/>
      <c r="G5053" s="23"/>
    </row>
    <row r="5054" spans="1:7" customFormat="1">
      <c r="A5054" s="4">
        <v>27692</v>
      </c>
      <c r="B5054">
        <v>5.64</v>
      </c>
      <c r="C5054">
        <f>IFERROR(((VLOOKUP(A5054,'Interest Rates-10yr'!$A$9:$C$15239,2,FALSE))-B5054),C5053)</f>
        <v>2.3600000000000003</v>
      </c>
      <c r="D5054" s="98">
        <f>AVERAGE(C$10:C5054)</f>
        <v>0.16740931615460899</v>
      </c>
      <c r="E5054" s="2"/>
      <c r="G5054" s="23"/>
    </row>
    <row r="5055" spans="1:7" customFormat="1">
      <c r="A5055" s="4">
        <v>27693</v>
      </c>
      <c r="B5055">
        <v>5.64</v>
      </c>
      <c r="C5055">
        <f>IFERROR(((VLOOKUP(A5055,'Interest Rates-10yr'!$A$9:$C$15239,2,FALSE))-B5055),C5054)</f>
        <v>2.3600000000000003</v>
      </c>
      <c r="D5055" s="98">
        <f>AVERAGE(C$10:C5055)</f>
        <v>0.16784383670233896</v>
      </c>
      <c r="E5055" s="2"/>
      <c r="G5055" s="23"/>
    </row>
    <row r="5056" spans="1:7" customFormat="1">
      <c r="A5056" s="4">
        <v>27694</v>
      </c>
      <c r="B5056">
        <v>5.67</v>
      </c>
      <c r="C5056">
        <f>IFERROR(((VLOOKUP(A5056,'Interest Rates-10yr'!$A$9:$C$15239,2,FALSE))-B5056),C5055)</f>
        <v>2.33</v>
      </c>
      <c r="D5056" s="98">
        <f>AVERAGE(C$10:C5056)</f>
        <v>0.16827224093520954</v>
      </c>
      <c r="E5056" s="2"/>
      <c r="G5056" s="23"/>
    </row>
    <row r="5057" spans="1:7" customFormat="1">
      <c r="A5057" s="4">
        <v>27695</v>
      </c>
      <c r="B5057">
        <v>5.63</v>
      </c>
      <c r="C5057">
        <f>IFERROR(((VLOOKUP(A5057,'Interest Rates-10yr'!$A$9:$C$15239,2,FALSE))-B5057),C5056)</f>
        <v>2.3600000000000003</v>
      </c>
      <c r="D5057" s="98">
        <f>AVERAGE(C$10:C5057)</f>
        <v>0.16870641838351871</v>
      </c>
      <c r="E5057" s="2"/>
      <c r="G5057" s="23"/>
    </row>
    <row r="5058" spans="1:7" customFormat="1">
      <c r="A5058" s="4">
        <v>27696</v>
      </c>
      <c r="B5058">
        <v>5.67</v>
      </c>
      <c r="C5058">
        <f>IFERROR(((VLOOKUP(A5058,'Interest Rates-10yr'!$A$9:$C$15239,2,FALSE))-B5058),C5057)</f>
        <v>2.3100000000000005</v>
      </c>
      <c r="D5058" s="98">
        <f>AVERAGE(C$10:C5058)</f>
        <v>0.16913052089522726</v>
      </c>
      <c r="E5058" s="2"/>
      <c r="G5058" s="23"/>
    </row>
    <row r="5059" spans="1:7" customFormat="1">
      <c r="A5059" s="4">
        <v>27697</v>
      </c>
      <c r="B5059">
        <v>5.64</v>
      </c>
      <c r="C5059">
        <f>IFERROR(((VLOOKUP(A5059,'Interest Rates-10yr'!$A$9:$C$15239,2,FALSE))-B5059),C5058)</f>
        <v>2.2800000000000002</v>
      </c>
      <c r="D5059" s="98">
        <f>AVERAGE(C$10:C5059)</f>
        <v>0.16954851485148562</v>
      </c>
      <c r="E5059" s="2"/>
      <c r="G5059" s="23"/>
    </row>
    <row r="5060" spans="1:7" customFormat="1">
      <c r="A5060" s="4">
        <v>27698</v>
      </c>
      <c r="B5060">
        <v>5.65</v>
      </c>
      <c r="C5060">
        <f>IFERROR(((VLOOKUP(A5060,'Interest Rates-10yr'!$A$9:$C$15239,2,FALSE))-B5060),C5059)</f>
        <v>2.2599999999999998</v>
      </c>
      <c r="D5060" s="98">
        <f>AVERAGE(C$10:C5060)</f>
        <v>0.16996238368639921</v>
      </c>
      <c r="E5060" s="2"/>
      <c r="G5060" s="23"/>
    </row>
    <row r="5061" spans="1:7" customFormat="1">
      <c r="A5061" s="4">
        <v>27699</v>
      </c>
      <c r="B5061">
        <v>5.65</v>
      </c>
      <c r="C5061">
        <f>IFERROR(((VLOOKUP(A5061,'Interest Rates-10yr'!$A$9:$C$15239,2,FALSE))-B5061),C5060)</f>
        <v>2.2599999999999998</v>
      </c>
      <c r="D5061" s="98">
        <f>AVERAGE(C$10:C5061)</f>
        <v>0.17037608867775186</v>
      </c>
      <c r="E5061" s="2"/>
      <c r="G5061" s="23"/>
    </row>
    <row r="5062" spans="1:7" customFormat="1">
      <c r="A5062" s="4">
        <v>27700</v>
      </c>
      <c r="B5062">
        <v>5.65</v>
      </c>
      <c r="C5062">
        <f>IFERROR(((VLOOKUP(A5062,'Interest Rates-10yr'!$A$9:$C$15239,2,FALSE))-B5062),C5061)</f>
        <v>2.2599999999999998</v>
      </c>
      <c r="D5062" s="98">
        <f>AVERAGE(C$10:C5062)</f>
        <v>0.1707896299228186</v>
      </c>
      <c r="E5062" s="2"/>
      <c r="G5062" s="23"/>
    </row>
    <row r="5063" spans="1:7" customFormat="1">
      <c r="A5063" s="4">
        <v>27701</v>
      </c>
      <c r="B5063">
        <v>5.65</v>
      </c>
      <c r="C5063">
        <f>IFERROR(((VLOOKUP(A5063,'Interest Rates-10yr'!$A$9:$C$15239,2,FALSE))-B5063),C5062)</f>
        <v>2.3199999999999994</v>
      </c>
      <c r="D5063" s="98">
        <f>AVERAGE(C$10:C5063)</f>
        <v>0.17121487930352244</v>
      </c>
      <c r="E5063" s="2"/>
      <c r="G5063" s="23"/>
    </row>
    <row r="5064" spans="1:7" customFormat="1">
      <c r="A5064" s="4">
        <v>27702</v>
      </c>
      <c r="B5064">
        <v>4.9400000000000004</v>
      </c>
      <c r="C5064">
        <f>IFERROR(((VLOOKUP(A5064,'Interest Rates-10yr'!$A$9:$C$15239,2,FALSE))-B5064),C5063)</f>
        <v>2.3199999999999994</v>
      </c>
      <c r="D5064" s="98">
        <f>AVERAGE(C$10:C5064)</f>
        <v>0.17163996043521315</v>
      </c>
      <c r="E5064" s="2"/>
      <c r="G5064" s="23"/>
    </row>
    <row r="5065" spans="1:7" customFormat="1">
      <c r="A5065" s="4">
        <v>27703</v>
      </c>
      <c r="B5065">
        <v>2.99</v>
      </c>
      <c r="C5065">
        <f>IFERROR(((VLOOKUP(A5065,'Interest Rates-10yr'!$A$9:$C$15239,2,FALSE))-B5065),C5064)</f>
        <v>4.92</v>
      </c>
      <c r="D5065" s="98">
        <f>AVERAGE(C$10:C5065)</f>
        <v>0.17257911392405112</v>
      </c>
      <c r="E5065" s="2"/>
      <c r="G5065" s="23"/>
    </row>
    <row r="5066" spans="1:7" customFormat="1">
      <c r="A5066" s="4">
        <v>27704</v>
      </c>
      <c r="B5066">
        <v>5.31</v>
      </c>
      <c r="C5066">
        <f>IFERROR(((VLOOKUP(A5066,'Interest Rates-10yr'!$A$9:$C$15239,2,FALSE))-B5066),C5065)</f>
        <v>2.6300000000000008</v>
      </c>
      <c r="D5066" s="98">
        <f>AVERAGE(C$10:C5066)</f>
        <v>0.1730650583349817</v>
      </c>
      <c r="E5066" s="2"/>
      <c r="G5066" s="23"/>
    </row>
    <row r="5067" spans="1:7" customFormat="1">
      <c r="A5067" s="4">
        <v>27705</v>
      </c>
      <c r="B5067">
        <v>5.22</v>
      </c>
      <c r="C5067">
        <f>IFERROR(((VLOOKUP(A5067,'Interest Rates-10yr'!$A$9:$C$15239,2,FALSE))-B5067),C5066)</f>
        <v>2.6900000000000004</v>
      </c>
      <c r="D5067" s="98">
        <f>AVERAGE(C$10:C5067)</f>
        <v>0.17356267299327846</v>
      </c>
      <c r="E5067" s="2"/>
      <c r="G5067" s="23"/>
    </row>
    <row r="5068" spans="1:7" customFormat="1">
      <c r="A5068" s="4">
        <v>27706</v>
      </c>
      <c r="B5068">
        <v>5.22</v>
      </c>
      <c r="C5068">
        <f>IFERROR(((VLOOKUP(A5068,'Interest Rates-10yr'!$A$9:$C$15239,2,FALSE))-B5068),C5067)</f>
        <v>2.6900000000000004</v>
      </c>
      <c r="D5068" s="98">
        <f>AVERAGE(C$10:C5068)</f>
        <v>0.17406009092706118</v>
      </c>
      <c r="E5068" s="2"/>
      <c r="G5068" s="23"/>
    </row>
    <row r="5069" spans="1:7" customFormat="1">
      <c r="A5069" s="4">
        <v>27707</v>
      </c>
      <c r="B5069">
        <v>5.22</v>
      </c>
      <c r="C5069">
        <f>IFERROR(((VLOOKUP(A5069,'Interest Rates-10yr'!$A$9:$C$15239,2,FALSE))-B5069),C5068)</f>
        <v>2.6900000000000004</v>
      </c>
      <c r="D5069" s="98">
        <f>AVERAGE(C$10:C5069)</f>
        <v>0.17455731225296495</v>
      </c>
      <c r="E5069" s="2"/>
      <c r="G5069" s="23"/>
    </row>
    <row r="5070" spans="1:7" customFormat="1">
      <c r="A5070" s="4">
        <v>27708</v>
      </c>
      <c r="B5070">
        <v>5.18</v>
      </c>
      <c r="C5070">
        <f>IFERROR(((VLOOKUP(A5070,'Interest Rates-10yr'!$A$9:$C$15239,2,FALSE))-B5070),C5069)</f>
        <v>2.7200000000000006</v>
      </c>
      <c r="D5070" s="98">
        <f>AVERAGE(C$10:C5070)</f>
        <v>0.17506026476980885</v>
      </c>
      <c r="E5070" s="2"/>
      <c r="G5070" s="23"/>
    </row>
    <row r="5071" spans="1:7" customFormat="1">
      <c r="A5071" s="4">
        <v>27709</v>
      </c>
      <c r="B5071">
        <v>5.18</v>
      </c>
      <c r="C5071">
        <f>IFERROR(((VLOOKUP(A5071,'Interest Rates-10yr'!$A$9:$C$15239,2,FALSE))-B5071),C5070)</f>
        <v>2.7200000000000006</v>
      </c>
      <c r="D5071" s="98">
        <f>AVERAGE(C$10:C5071)</f>
        <v>0.1755630185697358</v>
      </c>
      <c r="E5071" s="2"/>
      <c r="G5071" s="23"/>
    </row>
    <row r="5072" spans="1:7" customFormat="1">
      <c r="A5072" s="4">
        <v>27710</v>
      </c>
      <c r="B5072">
        <v>5.35</v>
      </c>
      <c r="C5072">
        <f>IFERROR(((VLOOKUP(A5072,'Interest Rates-10yr'!$A$9:$C$15239,2,FALSE))-B5072),C5071)</f>
        <v>2.6000000000000005</v>
      </c>
      <c r="D5072" s="98">
        <f>AVERAGE(C$10:C5072)</f>
        <v>0.17604187240766397</v>
      </c>
      <c r="E5072" s="2"/>
      <c r="G5072" s="23"/>
    </row>
    <row r="5073" spans="1:7" customFormat="1">
      <c r="A5073" s="4">
        <v>27711</v>
      </c>
      <c r="B5073">
        <v>5.23</v>
      </c>
      <c r="C5073">
        <f>IFERROR(((VLOOKUP(A5073,'Interest Rates-10yr'!$A$9:$C$15239,2,FALSE))-B5073),C5072)</f>
        <v>2.7399999999999993</v>
      </c>
      <c r="D5073" s="98">
        <f>AVERAGE(C$10:C5073)</f>
        <v>0.17654818325434493</v>
      </c>
      <c r="E5073" s="2"/>
      <c r="G5073" s="23"/>
    </row>
    <row r="5074" spans="1:7" customFormat="1">
      <c r="A5074" s="4">
        <v>27712</v>
      </c>
      <c r="B5074">
        <v>5.18</v>
      </c>
      <c r="C5074">
        <f>IFERROR(((VLOOKUP(A5074,'Interest Rates-10yr'!$A$9:$C$15239,2,FALSE))-B5074),C5073)</f>
        <v>2.8800000000000008</v>
      </c>
      <c r="D5074" s="98">
        <f>AVERAGE(C$10:C5074)</f>
        <v>0.17708193484698967</v>
      </c>
      <c r="E5074" s="2"/>
      <c r="G5074" s="23"/>
    </row>
    <row r="5075" spans="1:7" customFormat="1">
      <c r="A5075" s="4">
        <v>27713</v>
      </c>
      <c r="B5075">
        <v>5.18</v>
      </c>
      <c r="C5075">
        <f>IFERROR(((VLOOKUP(A5075,'Interest Rates-10yr'!$A$9:$C$15239,2,FALSE))-B5075),C5074)</f>
        <v>2.8800000000000008</v>
      </c>
      <c r="D5075" s="98">
        <f>AVERAGE(C$10:C5075)</f>
        <v>0.17761547572049008</v>
      </c>
      <c r="E5075" s="2"/>
      <c r="G5075" s="23"/>
    </row>
    <row r="5076" spans="1:7" customFormat="1">
      <c r="A5076" s="4">
        <v>27714</v>
      </c>
      <c r="B5076">
        <v>5.18</v>
      </c>
      <c r="C5076">
        <f>IFERROR(((VLOOKUP(A5076,'Interest Rates-10yr'!$A$9:$C$15239,2,FALSE))-B5076),C5075)</f>
        <v>2.8800000000000008</v>
      </c>
      <c r="D5076" s="98">
        <f>AVERAGE(C$10:C5076)</f>
        <v>0.17814880599960581</v>
      </c>
      <c r="E5076" s="2"/>
      <c r="G5076" s="23"/>
    </row>
    <row r="5077" spans="1:7" customFormat="1">
      <c r="A5077" s="4">
        <v>27715</v>
      </c>
      <c r="B5077">
        <v>5.31</v>
      </c>
      <c r="C5077">
        <f>IFERROR(((VLOOKUP(A5077,'Interest Rates-10yr'!$A$9:$C$15239,2,FALSE))-B5077),C5076)</f>
        <v>2.7700000000000005</v>
      </c>
      <c r="D5077" s="98">
        <f>AVERAGE(C$10:C5077)</f>
        <v>0.17866022099447565</v>
      </c>
      <c r="E5077" s="2"/>
      <c r="G5077" s="23"/>
    </row>
    <row r="5078" spans="1:7" customFormat="1">
      <c r="A5078" s="4">
        <v>27716</v>
      </c>
      <c r="B5078">
        <v>5.35</v>
      </c>
      <c r="C5078">
        <f>IFERROR(((VLOOKUP(A5078,'Interest Rates-10yr'!$A$9:$C$15239,2,FALSE))-B5078),C5077)</f>
        <v>2.7800000000000011</v>
      </c>
      <c r="D5078" s="98">
        <f>AVERAGE(C$10:C5078)</f>
        <v>0.17917340698362649</v>
      </c>
      <c r="E5078" s="2"/>
      <c r="G5078" s="23"/>
    </row>
    <row r="5079" spans="1:7" customFormat="1">
      <c r="A5079" s="4">
        <v>27717</v>
      </c>
      <c r="B5079">
        <v>5.28</v>
      </c>
      <c r="C5079">
        <f>IFERROR(((VLOOKUP(A5079,'Interest Rates-10yr'!$A$9:$C$15239,2,FALSE))-B5079),C5078)</f>
        <v>2.8600000000000003</v>
      </c>
      <c r="D5079" s="98">
        <f>AVERAGE(C$10:C5079)</f>
        <v>0.17970216962524707</v>
      </c>
      <c r="E5079" s="2"/>
      <c r="G5079" s="23"/>
    </row>
    <row r="5080" spans="1:7" customFormat="1">
      <c r="A5080" s="4">
        <v>27718</v>
      </c>
      <c r="B5080">
        <v>5.3</v>
      </c>
      <c r="C5080">
        <f>IFERROR(((VLOOKUP(A5080,'Interest Rates-10yr'!$A$9:$C$15239,2,FALSE))-B5080),C5079)</f>
        <v>2.8199999999999994</v>
      </c>
      <c r="D5080" s="98">
        <f>AVERAGE(C$10:C5080)</f>
        <v>0.18022283573259765</v>
      </c>
      <c r="E5080" s="2"/>
      <c r="G5080" s="23"/>
    </row>
    <row r="5081" spans="1:7" customFormat="1">
      <c r="A5081" s="4">
        <v>27719</v>
      </c>
      <c r="B5081">
        <v>5.26</v>
      </c>
      <c r="C5081">
        <f>IFERROR(((VLOOKUP(A5081,'Interest Rates-10yr'!$A$9:$C$15239,2,FALSE))-B5081),C5080)</f>
        <v>2.9500000000000011</v>
      </c>
      <c r="D5081" s="98">
        <f>AVERAGE(C$10:C5081)</f>
        <v>0.1807689274447955</v>
      </c>
      <c r="E5081" s="2"/>
      <c r="G5081" s="23"/>
    </row>
    <row r="5082" spans="1:7" customFormat="1">
      <c r="A5082" s="4">
        <v>27720</v>
      </c>
      <c r="B5082">
        <v>5.26</v>
      </c>
      <c r="C5082">
        <f>IFERROR(((VLOOKUP(A5082,'Interest Rates-10yr'!$A$9:$C$15239,2,FALSE))-B5082),C5081)</f>
        <v>2.9500000000000011</v>
      </c>
      <c r="D5082" s="98">
        <f>AVERAGE(C$10:C5082)</f>
        <v>0.18131480386359211</v>
      </c>
      <c r="E5082" s="2"/>
      <c r="G5082" s="23"/>
    </row>
    <row r="5083" spans="1:7" customFormat="1">
      <c r="A5083" s="4">
        <v>27721</v>
      </c>
      <c r="B5083">
        <v>5.26</v>
      </c>
      <c r="C5083">
        <f>IFERROR(((VLOOKUP(A5083,'Interest Rates-10yr'!$A$9:$C$15239,2,FALSE))-B5083),C5082)</f>
        <v>2.9500000000000011</v>
      </c>
      <c r="D5083" s="98">
        <f>AVERAGE(C$10:C5083)</f>
        <v>0.18186046511627962</v>
      </c>
      <c r="E5083" s="2"/>
      <c r="G5083" s="23"/>
    </row>
    <row r="5084" spans="1:7" customFormat="1">
      <c r="A5084" s="4">
        <v>27722</v>
      </c>
      <c r="B5084">
        <v>5.31</v>
      </c>
      <c r="C5084">
        <f>IFERROR(((VLOOKUP(A5084,'Interest Rates-10yr'!$A$9:$C$15239,2,FALSE))-B5084),C5083)</f>
        <v>2.8500000000000005</v>
      </c>
      <c r="D5084" s="98">
        <f>AVERAGE(C$10:C5084)</f>
        <v>0.1823862068965523</v>
      </c>
      <c r="E5084" s="2"/>
      <c r="G5084" s="23"/>
    </row>
    <row r="5085" spans="1:7" customFormat="1">
      <c r="A5085" s="4">
        <v>27723</v>
      </c>
      <c r="B5085">
        <v>5.26</v>
      </c>
      <c r="C5085">
        <f>IFERROR(((VLOOKUP(A5085,'Interest Rates-10yr'!$A$9:$C$15239,2,FALSE))-B5085),C5084)</f>
        <v>2.9000000000000004</v>
      </c>
      <c r="D5085" s="98">
        <f>AVERAGE(C$10:C5085)</f>
        <v>0.1829215918045711</v>
      </c>
      <c r="E5085" s="2"/>
      <c r="G5085" s="23"/>
    </row>
    <row r="5086" spans="1:7" customFormat="1">
      <c r="A5086" s="4">
        <v>27724</v>
      </c>
      <c r="B5086">
        <v>5.34</v>
      </c>
      <c r="C5086">
        <f>IFERROR(((VLOOKUP(A5086,'Interest Rates-10yr'!$A$9:$C$15239,2,FALSE))-B5086),C5085)</f>
        <v>2.8100000000000005</v>
      </c>
      <c r="D5086" s="98">
        <f>AVERAGE(C$10:C5086)</f>
        <v>0.18343903880244294</v>
      </c>
      <c r="E5086" s="2"/>
      <c r="G5086" s="23"/>
    </row>
    <row r="5087" spans="1:7" customFormat="1">
      <c r="A5087" s="4">
        <v>27725</v>
      </c>
      <c r="B5087">
        <v>5.34</v>
      </c>
      <c r="C5087">
        <f>IFERROR(((VLOOKUP(A5087,'Interest Rates-10yr'!$A$9:$C$15239,2,FALSE))-B5087),C5086)</f>
        <v>2.8100000000000005</v>
      </c>
      <c r="D5087" s="98">
        <f>AVERAGE(C$10:C5087)</f>
        <v>0.18395628200078826</v>
      </c>
      <c r="E5087" s="2"/>
      <c r="G5087" s="23"/>
    </row>
    <row r="5088" spans="1:7" customFormat="1">
      <c r="A5088" s="4">
        <v>27726</v>
      </c>
      <c r="B5088">
        <v>5.29</v>
      </c>
      <c r="C5088">
        <f>IFERROR(((VLOOKUP(A5088,'Interest Rates-10yr'!$A$9:$C$15239,2,FALSE))-B5088),C5087)</f>
        <v>2.8500000000000005</v>
      </c>
      <c r="D5088" s="98">
        <f>AVERAGE(C$10:C5088)</f>
        <v>0.1844811970860411</v>
      </c>
      <c r="E5088" s="2"/>
      <c r="G5088" s="23"/>
    </row>
    <row r="5089" spans="1:7" customFormat="1">
      <c r="A5089" s="4">
        <v>27727</v>
      </c>
      <c r="B5089">
        <v>5.29</v>
      </c>
      <c r="C5089">
        <f>IFERROR(((VLOOKUP(A5089,'Interest Rates-10yr'!$A$9:$C$15239,2,FALSE))-B5089),C5088)</f>
        <v>2.8500000000000005</v>
      </c>
      <c r="D5089" s="98">
        <f>AVERAGE(C$10:C5089)</f>
        <v>0.18500590551181156</v>
      </c>
      <c r="E5089" s="2"/>
      <c r="G5089" s="23"/>
    </row>
    <row r="5090" spans="1:7" customFormat="1">
      <c r="A5090" s="4">
        <v>27728</v>
      </c>
      <c r="B5090">
        <v>5.29</v>
      </c>
      <c r="C5090">
        <f>IFERROR(((VLOOKUP(A5090,'Interest Rates-10yr'!$A$9:$C$15239,2,FALSE))-B5090),C5089)</f>
        <v>2.8500000000000005</v>
      </c>
      <c r="D5090" s="98">
        <f>AVERAGE(C$10:C5090)</f>
        <v>0.18553040740011864</v>
      </c>
      <c r="E5090" s="2"/>
      <c r="G5090" s="23"/>
    </row>
    <row r="5091" spans="1:7" customFormat="1">
      <c r="A5091" s="4">
        <v>27729</v>
      </c>
      <c r="B5091">
        <v>5.31</v>
      </c>
      <c r="C5091">
        <f>IFERROR(((VLOOKUP(A5091,'Interest Rates-10yr'!$A$9:$C$15239,2,FALSE))-B5091),C5090)</f>
        <v>2.8099999999999996</v>
      </c>
      <c r="D5091" s="98">
        <f>AVERAGE(C$10:C5091)</f>
        <v>0.18604683195592339</v>
      </c>
      <c r="E5091" s="2"/>
      <c r="G5091" s="23"/>
    </row>
    <row r="5092" spans="1:7" customFormat="1">
      <c r="A5092" s="4">
        <v>27730</v>
      </c>
      <c r="B5092">
        <v>5.29</v>
      </c>
      <c r="C5092">
        <f>IFERROR(((VLOOKUP(A5092,'Interest Rates-10yr'!$A$9:$C$15239,2,FALSE))-B5092),C5091)</f>
        <v>2.8099999999999996</v>
      </c>
      <c r="D5092" s="98">
        <f>AVERAGE(C$10:C5092)</f>
        <v>0.186563053314972</v>
      </c>
      <c r="E5092" s="2"/>
      <c r="G5092" s="23"/>
    </row>
    <row r="5093" spans="1:7" customFormat="1">
      <c r="A5093" s="4">
        <v>27731</v>
      </c>
      <c r="B5093">
        <v>4.96</v>
      </c>
      <c r="C5093">
        <f>IFERROR(((VLOOKUP(A5093,'Interest Rates-10yr'!$A$9:$C$15239,2,FALSE))-B5093),C5092)</f>
        <v>3.1399999999999997</v>
      </c>
      <c r="D5093" s="98">
        <f>AVERAGE(C$10:C5093)</f>
        <v>0.18714398111723105</v>
      </c>
      <c r="E5093" s="2"/>
      <c r="G5093" s="23"/>
    </row>
    <row r="5094" spans="1:7" customFormat="1">
      <c r="A5094" s="4">
        <v>27732</v>
      </c>
      <c r="B5094">
        <v>5.24</v>
      </c>
      <c r="C5094">
        <f>IFERROR(((VLOOKUP(A5094,'Interest Rates-10yr'!$A$9:$C$15239,2,FALSE))-B5094),C5093)</f>
        <v>2.91</v>
      </c>
      <c r="D5094" s="98">
        <f>AVERAGE(C$10:C5094)</f>
        <v>0.18767944936086581</v>
      </c>
      <c r="E5094" s="2"/>
      <c r="G5094" s="23"/>
    </row>
    <row r="5095" spans="1:7" customFormat="1">
      <c r="A5095" s="4">
        <v>27733</v>
      </c>
      <c r="B5095">
        <v>5.31</v>
      </c>
      <c r="C5095">
        <f>IFERROR(((VLOOKUP(A5095,'Interest Rates-10yr'!$A$9:$C$15239,2,FALSE))-B5095),C5094)</f>
        <v>2.8200000000000012</v>
      </c>
      <c r="D5095" s="98">
        <f>AVERAGE(C$10:C5095)</f>
        <v>0.18819701140385425</v>
      </c>
      <c r="E5095" s="2"/>
      <c r="G5095" s="23"/>
    </row>
    <row r="5096" spans="1:7" customFormat="1">
      <c r="A5096" s="4">
        <v>27734</v>
      </c>
      <c r="B5096">
        <v>5.31</v>
      </c>
      <c r="C5096">
        <f>IFERROR(((VLOOKUP(A5096,'Interest Rates-10yr'!$A$9:$C$15239,2,FALSE))-B5096),C5095)</f>
        <v>2.8200000000000012</v>
      </c>
      <c r="D5096" s="98">
        <f>AVERAGE(C$10:C5096)</f>
        <v>0.18871436996265042</v>
      </c>
      <c r="E5096" s="2"/>
      <c r="G5096" s="23"/>
    </row>
    <row r="5097" spans="1:7" customFormat="1">
      <c r="A5097" s="4">
        <v>27735</v>
      </c>
      <c r="B5097">
        <v>5.31</v>
      </c>
      <c r="C5097">
        <f>IFERROR(((VLOOKUP(A5097,'Interest Rates-10yr'!$A$9:$C$15239,2,FALSE))-B5097),C5096)</f>
        <v>2.8200000000000012</v>
      </c>
      <c r="D5097" s="98">
        <f>AVERAGE(C$10:C5097)</f>
        <v>0.18923152515723327</v>
      </c>
      <c r="E5097" s="2"/>
      <c r="G5097" s="23"/>
    </row>
    <row r="5098" spans="1:7" customFormat="1">
      <c r="A5098" s="4">
        <v>27736</v>
      </c>
      <c r="B5098">
        <v>5.32</v>
      </c>
      <c r="C5098">
        <f>IFERROR(((VLOOKUP(A5098,'Interest Rates-10yr'!$A$9:$C$15239,2,FALSE))-B5098),C5097)</f>
        <v>2.8699999999999992</v>
      </c>
      <c r="D5098" s="98">
        <f>AVERAGE(C$10:C5098)</f>
        <v>0.18975830222047607</v>
      </c>
      <c r="E5098" s="2"/>
      <c r="G5098" s="23"/>
    </row>
    <row r="5099" spans="1:7" customFormat="1">
      <c r="A5099" s="4">
        <v>27737</v>
      </c>
      <c r="B5099">
        <v>5.23</v>
      </c>
      <c r="C5099">
        <f>IFERROR(((VLOOKUP(A5099,'Interest Rates-10yr'!$A$9:$C$15239,2,FALSE))-B5099),C5098)</f>
        <v>3</v>
      </c>
      <c r="D5099" s="98">
        <f>AVERAGE(C$10:C5099)</f>
        <v>0.19031041257367443</v>
      </c>
      <c r="E5099" s="2"/>
      <c r="G5099" s="23"/>
    </row>
    <row r="5100" spans="1:7" customFormat="1">
      <c r="A5100" s="4">
        <v>27738</v>
      </c>
      <c r="B5100">
        <v>5.09</v>
      </c>
      <c r="C5100">
        <f>IFERROR(((VLOOKUP(A5100,'Interest Rates-10yr'!$A$9:$C$15239,2,FALSE))-B5100),C5099)</f>
        <v>3.1400000000000006</v>
      </c>
      <c r="D5100" s="98">
        <f>AVERAGE(C$10:C5100)</f>
        <v>0.19088980553918736</v>
      </c>
      <c r="E5100" s="2"/>
      <c r="G5100" s="23"/>
    </row>
    <row r="5101" spans="1:7" customFormat="1">
      <c r="A5101" s="4">
        <v>27739</v>
      </c>
      <c r="B5101">
        <v>5.25</v>
      </c>
      <c r="C5101">
        <f>IFERROR(((VLOOKUP(A5101,'Interest Rates-10yr'!$A$9:$C$15239,2,FALSE))-B5101),C5100)</f>
        <v>2.91</v>
      </c>
      <c r="D5101" s="98">
        <f>AVERAGE(C$10:C5101)</f>
        <v>0.19142380204242002</v>
      </c>
      <c r="E5101" s="2"/>
      <c r="G5101" s="23"/>
    </row>
    <row r="5102" spans="1:7" customFormat="1">
      <c r="A5102" s="4">
        <v>27740</v>
      </c>
      <c r="B5102">
        <v>5.19</v>
      </c>
      <c r="C5102">
        <f>IFERROR(((VLOOKUP(A5102,'Interest Rates-10yr'!$A$9:$C$15239,2,FALSE))-B5102),C5101)</f>
        <v>2.9299999999999988</v>
      </c>
      <c r="D5102" s="98">
        <f>AVERAGE(C$10:C5102)</f>
        <v>0.19196151580600879</v>
      </c>
      <c r="E5102" s="2"/>
      <c r="G5102" s="23"/>
    </row>
    <row r="5103" spans="1:7" customFormat="1">
      <c r="A5103" s="4">
        <v>27741</v>
      </c>
      <c r="B5103">
        <v>5.19</v>
      </c>
      <c r="C5103">
        <f>IFERROR(((VLOOKUP(A5103,'Interest Rates-10yr'!$A$9:$C$15239,2,FALSE))-B5103),C5102)</f>
        <v>2.9299999999999988</v>
      </c>
      <c r="D5103" s="98">
        <f>AVERAGE(C$10:C5103)</f>
        <v>0.19249901845308257</v>
      </c>
      <c r="E5103" s="2"/>
      <c r="G5103" s="23"/>
    </row>
    <row r="5104" spans="1:7" customFormat="1">
      <c r="A5104" s="4">
        <v>27742</v>
      </c>
      <c r="B5104">
        <v>5.19</v>
      </c>
      <c r="C5104">
        <f>IFERROR(((VLOOKUP(A5104,'Interest Rates-10yr'!$A$9:$C$15239,2,FALSE))-B5104),C5103)</f>
        <v>2.9299999999999988</v>
      </c>
      <c r="D5104" s="98">
        <f>AVERAGE(C$10:C5104)</f>
        <v>0.19303631010794947</v>
      </c>
      <c r="E5104" s="2"/>
      <c r="G5104" s="23"/>
    </row>
    <row r="5105" spans="1:7" customFormat="1">
      <c r="A5105" s="4">
        <v>27743</v>
      </c>
      <c r="B5105">
        <v>5.23</v>
      </c>
      <c r="C5105">
        <f>IFERROR(((VLOOKUP(A5105,'Interest Rates-10yr'!$A$9:$C$15239,2,FALSE))-B5105),C5104)</f>
        <v>2.83</v>
      </c>
      <c r="D5105" s="98">
        <f>AVERAGE(C$10:C5105)</f>
        <v>0.19355376766091104</v>
      </c>
      <c r="E5105" s="2"/>
      <c r="G5105" s="23"/>
    </row>
    <row r="5106" spans="1:7" customFormat="1">
      <c r="A5106" s="4">
        <v>27744</v>
      </c>
      <c r="B5106">
        <v>5.18</v>
      </c>
      <c r="C5106">
        <f>IFERROR(((VLOOKUP(A5106,'Interest Rates-10yr'!$A$9:$C$15239,2,FALSE))-B5106),C5105)</f>
        <v>2.8200000000000003</v>
      </c>
      <c r="D5106" s="98">
        <f>AVERAGE(C$10:C5106)</f>
        <v>0.19406906023150927</v>
      </c>
      <c r="E5106" s="2"/>
      <c r="G5106" s="23"/>
    </row>
    <row r="5107" spans="1:7" customFormat="1">
      <c r="A5107" s="4">
        <v>27745</v>
      </c>
      <c r="B5107">
        <v>4.93</v>
      </c>
      <c r="C5107">
        <f>IFERROR(((VLOOKUP(A5107,'Interest Rates-10yr'!$A$9:$C$15239,2,FALSE))-B5107),C5106)</f>
        <v>3.0200000000000005</v>
      </c>
      <c r="D5107" s="98">
        <f>AVERAGE(C$10:C5107)</f>
        <v>0.19462338171832144</v>
      </c>
      <c r="E5107" s="2"/>
      <c r="G5107" s="23"/>
    </row>
    <row r="5108" spans="1:7" customFormat="1">
      <c r="A5108" s="4">
        <v>27746</v>
      </c>
      <c r="B5108">
        <v>5.22</v>
      </c>
      <c r="C5108">
        <f>IFERROR(((VLOOKUP(A5108,'Interest Rates-10yr'!$A$9:$C$15239,2,FALSE))-B5108),C5107)</f>
        <v>2.74</v>
      </c>
      <c r="D5108" s="98">
        <f>AVERAGE(C$10:C5108)</f>
        <v>0.19512257305354044</v>
      </c>
      <c r="E5108" s="2"/>
      <c r="G5108" s="23"/>
    </row>
    <row r="5109" spans="1:7" customFormat="1">
      <c r="A5109" s="4">
        <v>27747</v>
      </c>
      <c r="B5109">
        <v>5.21</v>
      </c>
      <c r="C5109">
        <f>IFERROR(((VLOOKUP(A5109,'Interest Rates-10yr'!$A$9:$C$15239,2,FALSE))-B5109),C5108)</f>
        <v>2.67</v>
      </c>
      <c r="D5109" s="98">
        <f>AVERAGE(C$10:C5109)</f>
        <v>0.19560784313725543</v>
      </c>
      <c r="E5109" s="2"/>
      <c r="G5109" s="23"/>
    </row>
    <row r="5110" spans="1:7" customFormat="1">
      <c r="A5110" s="4">
        <v>27748</v>
      </c>
      <c r="B5110">
        <v>5.21</v>
      </c>
      <c r="C5110">
        <f>IFERROR(((VLOOKUP(A5110,'Interest Rates-10yr'!$A$9:$C$15239,2,FALSE))-B5110),C5109)</f>
        <v>2.67</v>
      </c>
      <c r="D5110" s="98">
        <f>AVERAGE(C$10:C5110)</f>
        <v>0.19609292295628358</v>
      </c>
      <c r="E5110" s="2"/>
      <c r="G5110" s="23"/>
    </row>
    <row r="5111" spans="1:7" customFormat="1">
      <c r="A5111" s="4">
        <v>27749</v>
      </c>
      <c r="B5111">
        <v>5.21</v>
      </c>
      <c r="C5111">
        <f>IFERROR(((VLOOKUP(A5111,'Interest Rates-10yr'!$A$9:$C$15239,2,FALSE))-B5111),C5110)</f>
        <v>2.67</v>
      </c>
      <c r="D5111" s="98">
        <f>AVERAGE(C$10:C5111)</f>
        <v>0.19657781262250149</v>
      </c>
      <c r="E5111" s="2"/>
      <c r="G5111" s="23"/>
    </row>
    <row r="5112" spans="1:7" customFormat="1">
      <c r="A5112" s="4">
        <v>27750</v>
      </c>
      <c r="B5112">
        <v>5.24</v>
      </c>
      <c r="C5112">
        <f>IFERROR(((VLOOKUP(A5112,'Interest Rates-10yr'!$A$9:$C$15239,2,FALSE))-B5112),C5111)</f>
        <v>2.63</v>
      </c>
      <c r="D5112" s="98">
        <f>AVERAGE(C$10:C5112)</f>
        <v>0.19705467372134089</v>
      </c>
      <c r="E5112" s="2"/>
      <c r="G5112" s="23"/>
    </row>
    <row r="5113" spans="1:7" customFormat="1">
      <c r="A5113" s="4">
        <v>27751</v>
      </c>
      <c r="B5113">
        <v>5.18</v>
      </c>
      <c r="C5113">
        <f>IFERROR(((VLOOKUP(A5113,'Interest Rates-10yr'!$A$9:$C$15239,2,FALSE))-B5113),C5112)</f>
        <v>2.6900000000000004</v>
      </c>
      <c r="D5113" s="98">
        <f>AVERAGE(C$10:C5113)</f>
        <v>0.19754310344827639</v>
      </c>
      <c r="E5113" s="2"/>
      <c r="G5113" s="23"/>
    </row>
    <row r="5114" spans="1:7" customFormat="1">
      <c r="A5114" s="4">
        <v>27752</v>
      </c>
      <c r="B5114">
        <v>5.0199999999999996</v>
      </c>
      <c r="C5114">
        <f>IFERROR(((VLOOKUP(A5114,'Interest Rates-10yr'!$A$9:$C$15239,2,FALSE))-B5114),C5113)</f>
        <v>2.8000000000000007</v>
      </c>
      <c r="D5114" s="98">
        <f>AVERAGE(C$10:C5114)</f>
        <v>0.19805288932419246</v>
      </c>
      <c r="E5114" s="2"/>
      <c r="G5114" s="23"/>
    </row>
    <row r="5115" spans="1:7" customFormat="1">
      <c r="A5115" s="4">
        <v>27753</v>
      </c>
      <c r="B5115">
        <v>5.0199999999999996</v>
      </c>
      <c r="C5115">
        <f>IFERROR(((VLOOKUP(A5115,'Interest Rates-10yr'!$A$9:$C$15239,2,FALSE))-B5115),C5114)</f>
        <v>2.8000000000000007</v>
      </c>
      <c r="D5115" s="98">
        <f>AVERAGE(C$10:C5115)</f>
        <v>0.19856247551899775</v>
      </c>
      <c r="E5115" s="2"/>
      <c r="G5115" s="23"/>
    </row>
    <row r="5116" spans="1:7" customFormat="1">
      <c r="A5116" s="4">
        <v>27754</v>
      </c>
      <c r="B5116">
        <v>5.15</v>
      </c>
      <c r="C5116">
        <f>IFERROR(((VLOOKUP(A5116,'Interest Rates-10yr'!$A$9:$C$15239,2,FALSE))-B5116),C5115)</f>
        <v>2.5999999999999996</v>
      </c>
      <c r="D5116" s="98">
        <f>AVERAGE(C$10:C5116)</f>
        <v>0.19903270021539113</v>
      </c>
      <c r="E5116" s="2"/>
      <c r="G5116" s="23"/>
    </row>
    <row r="5117" spans="1:7" customFormat="1">
      <c r="A5117" s="4">
        <v>27755</v>
      </c>
      <c r="B5117">
        <v>5.15</v>
      </c>
      <c r="C5117">
        <f>IFERROR(((VLOOKUP(A5117,'Interest Rates-10yr'!$A$9:$C$15239,2,FALSE))-B5117),C5116)</f>
        <v>2.5999999999999996</v>
      </c>
      <c r="D5117" s="98">
        <f>AVERAGE(C$10:C5117)</f>
        <v>0.19950274079874755</v>
      </c>
      <c r="E5117" s="2"/>
      <c r="G5117" s="23"/>
    </row>
    <row r="5118" spans="1:7" customFormat="1">
      <c r="A5118" s="4">
        <v>27756</v>
      </c>
      <c r="B5118">
        <v>5.15</v>
      </c>
      <c r="C5118">
        <f>IFERROR(((VLOOKUP(A5118,'Interest Rates-10yr'!$A$9:$C$15239,2,FALSE))-B5118),C5117)</f>
        <v>2.5999999999999996</v>
      </c>
      <c r="D5118" s="98">
        <f>AVERAGE(C$10:C5118)</f>
        <v>0.19997259737717804</v>
      </c>
      <c r="E5118" s="2"/>
      <c r="G5118" s="23"/>
    </row>
    <row r="5119" spans="1:7" customFormat="1">
      <c r="A5119" s="4">
        <v>27757</v>
      </c>
      <c r="B5119">
        <v>5.0999999999999996</v>
      </c>
      <c r="C5119">
        <f>IFERROR(((VLOOKUP(A5119,'Interest Rates-10yr'!$A$9:$C$15239,2,FALSE))-B5119),C5118)</f>
        <v>2.6500000000000004</v>
      </c>
      <c r="D5119" s="98">
        <f>AVERAGE(C$10:C5119)</f>
        <v>0.20045205479452108</v>
      </c>
      <c r="E5119" s="2"/>
      <c r="G5119" s="23"/>
    </row>
    <row r="5120" spans="1:7" customFormat="1">
      <c r="A5120" s="4">
        <v>27758</v>
      </c>
      <c r="B5120">
        <v>5.3</v>
      </c>
      <c r="C5120">
        <f>IFERROR(((VLOOKUP(A5120,'Interest Rates-10yr'!$A$9:$C$15239,2,FALSE))-B5120),C5119)</f>
        <v>2.4300000000000006</v>
      </c>
      <c r="D5120" s="98">
        <f>AVERAGE(C$10:C5120)</f>
        <v>0.20088828018000446</v>
      </c>
      <c r="E5120" s="2"/>
      <c r="G5120" s="23"/>
    </row>
    <row r="5121" spans="1:7" customFormat="1">
      <c r="A5121" s="4">
        <v>27759</v>
      </c>
      <c r="B5121">
        <v>5.37</v>
      </c>
      <c r="C5121">
        <f>IFERROR(((VLOOKUP(A5121,'Interest Rates-10yr'!$A$9:$C$15239,2,FALSE))-B5121),C5120)</f>
        <v>2.3899999999999997</v>
      </c>
      <c r="D5121" s="98">
        <f>AVERAGE(C$10:C5121)</f>
        <v>0.20131651017214452</v>
      </c>
      <c r="E5121" s="2"/>
      <c r="G5121" s="23"/>
    </row>
    <row r="5122" spans="1:7" customFormat="1">
      <c r="A5122" s="4">
        <v>27760</v>
      </c>
      <c r="B5122">
        <v>5.37</v>
      </c>
      <c r="C5122">
        <f>IFERROR(((VLOOKUP(A5122,'Interest Rates-10yr'!$A$9:$C$15239,2,FALSE))-B5122),C5121)</f>
        <v>2.3899999999999997</v>
      </c>
      <c r="D5122" s="98">
        <f>AVERAGE(C$10:C5122)</f>
        <v>0.20174457265793133</v>
      </c>
      <c r="E5122" s="2"/>
      <c r="G5122" s="23"/>
    </row>
    <row r="5123" spans="1:7" customFormat="1">
      <c r="A5123" s="4">
        <v>27761</v>
      </c>
      <c r="B5123">
        <v>5.28</v>
      </c>
      <c r="C5123">
        <f>IFERROR(((VLOOKUP(A5123,'Interest Rates-10yr'!$A$9:$C$15239,2,FALSE))-B5123),C5122)</f>
        <v>2.4899999999999993</v>
      </c>
      <c r="D5123" s="98">
        <f>AVERAGE(C$10:C5123)</f>
        <v>0.20219202190066543</v>
      </c>
      <c r="E5123" s="2"/>
      <c r="G5123" s="23"/>
    </row>
    <row r="5124" spans="1:7" customFormat="1">
      <c r="A5124" s="4">
        <v>27762</v>
      </c>
      <c r="B5124">
        <v>5.28</v>
      </c>
      <c r="C5124">
        <f>IFERROR(((VLOOKUP(A5124,'Interest Rates-10yr'!$A$9:$C$15239,2,FALSE))-B5124),C5123)</f>
        <v>2.4899999999999993</v>
      </c>
      <c r="D5124" s="98">
        <f>AVERAGE(C$10:C5124)</f>
        <v>0.20263929618768386</v>
      </c>
      <c r="E5124" s="2"/>
      <c r="G5124" s="23"/>
    </row>
    <row r="5125" spans="1:7" customFormat="1">
      <c r="A5125" s="4">
        <v>27763</v>
      </c>
      <c r="B5125">
        <v>5.28</v>
      </c>
      <c r="C5125">
        <f>IFERROR(((VLOOKUP(A5125,'Interest Rates-10yr'!$A$9:$C$15239,2,FALSE))-B5125),C5124)</f>
        <v>2.4899999999999993</v>
      </c>
      <c r="D5125" s="98">
        <f>AVERAGE(C$10:C5125)</f>
        <v>0.20308639562157993</v>
      </c>
      <c r="E5125" s="2"/>
      <c r="G5125" s="23"/>
    </row>
    <row r="5126" spans="1:7" customFormat="1">
      <c r="A5126" s="4">
        <v>27764</v>
      </c>
      <c r="B5126">
        <v>5.29</v>
      </c>
      <c r="C5126">
        <f>IFERROR(((VLOOKUP(A5126,'Interest Rates-10yr'!$A$9:$C$15239,2,FALSE))-B5126),C5125)</f>
        <v>2.4500000000000002</v>
      </c>
      <c r="D5126" s="98">
        <f>AVERAGE(C$10:C5126)</f>
        <v>0.20352550322454621</v>
      </c>
      <c r="E5126" s="2"/>
      <c r="G5126" s="23"/>
    </row>
    <row r="5127" spans="1:7" customFormat="1">
      <c r="A5127" s="4">
        <v>27765</v>
      </c>
      <c r="B5127">
        <v>5.05</v>
      </c>
      <c r="C5127">
        <f>IFERROR(((VLOOKUP(A5127,'Interest Rates-10yr'!$A$9:$C$15239,2,FALSE))-B5127),C5126)</f>
        <v>2.59</v>
      </c>
      <c r="D5127" s="98">
        <f>AVERAGE(C$10:C5127)</f>
        <v>0.20399179366940268</v>
      </c>
      <c r="E5127" s="2"/>
      <c r="G5127" s="23"/>
    </row>
    <row r="5128" spans="1:7" customFormat="1">
      <c r="A5128" s="4">
        <v>27766</v>
      </c>
      <c r="B5128">
        <v>4.26</v>
      </c>
      <c r="C5128">
        <f>IFERROR(((VLOOKUP(A5128,'Interest Rates-10yr'!$A$9:$C$15239,2,FALSE))-B5128),C5127)</f>
        <v>3.4300000000000006</v>
      </c>
      <c r="D5128" s="98">
        <f>AVERAGE(C$10:C5128)</f>
        <v>0.20462199648368881</v>
      </c>
      <c r="E5128" s="2"/>
      <c r="G5128" s="23"/>
    </row>
    <row r="5129" spans="1:7" customFormat="1">
      <c r="A5129" s="4">
        <v>27767</v>
      </c>
      <c r="B5129">
        <v>4.84</v>
      </c>
      <c r="C5129">
        <f>IFERROR(((VLOOKUP(A5129,'Interest Rates-10yr'!$A$9:$C$15239,2,FALSE))-B5129),C5128)</f>
        <v>2.9000000000000004</v>
      </c>
      <c r="D5129" s="98">
        <f>AVERAGE(C$10:C5129)</f>
        <v>0.20514843750000061</v>
      </c>
      <c r="E5129" s="2"/>
      <c r="G5129" s="23"/>
    </row>
    <row r="5130" spans="1:7" customFormat="1">
      <c r="A5130" s="4">
        <v>27768</v>
      </c>
      <c r="B5130">
        <v>4.7300000000000004</v>
      </c>
      <c r="C5130">
        <f>IFERROR(((VLOOKUP(A5130,'Interest Rates-10yr'!$A$9:$C$15239,2,FALSE))-B5130),C5129)</f>
        <v>2.9099999999999993</v>
      </c>
      <c r="D5130" s="98">
        <f>AVERAGE(C$10:C5130)</f>
        <v>0.20567662565905159</v>
      </c>
      <c r="E5130" s="2"/>
      <c r="G5130" s="23"/>
    </row>
    <row r="5131" spans="1:7" customFormat="1">
      <c r="A5131" s="4">
        <v>27769</v>
      </c>
      <c r="B5131">
        <v>4.7300000000000004</v>
      </c>
      <c r="C5131">
        <f>IFERROR(((VLOOKUP(A5131,'Interest Rates-10yr'!$A$9:$C$15239,2,FALSE))-B5131),C5130)</f>
        <v>2.9099999999999993</v>
      </c>
      <c r="D5131" s="98">
        <f>AVERAGE(C$10:C5131)</f>
        <v>0.20620460757516659</v>
      </c>
      <c r="E5131" s="2"/>
      <c r="G5131" s="23"/>
    </row>
    <row r="5132" spans="1:7" customFormat="1">
      <c r="A5132" s="4">
        <v>27770</v>
      </c>
      <c r="B5132">
        <v>4.7300000000000004</v>
      </c>
      <c r="C5132">
        <f>IFERROR(((VLOOKUP(A5132,'Interest Rates-10yr'!$A$9:$C$15239,2,FALSE))-B5132),C5131)</f>
        <v>2.9099999999999993</v>
      </c>
      <c r="D5132" s="98">
        <f>AVERAGE(C$10:C5132)</f>
        <v>0.20673238336912031</v>
      </c>
      <c r="E5132" s="2"/>
      <c r="G5132" s="23"/>
    </row>
    <row r="5133" spans="1:7" customFormat="1">
      <c r="A5133" s="4">
        <v>27771</v>
      </c>
      <c r="B5133">
        <v>4.74</v>
      </c>
      <c r="C5133">
        <f>IFERROR(((VLOOKUP(A5133,'Interest Rates-10yr'!$A$9:$C$15239,2,FALSE))-B5133),C5132)</f>
        <v>2.8899999999999997</v>
      </c>
      <c r="D5133" s="98">
        <f>AVERAGE(C$10:C5133)</f>
        <v>0.20725604996096866</v>
      </c>
      <c r="E5133" s="2"/>
      <c r="G5133" s="23"/>
    </row>
    <row r="5134" spans="1:7" customFormat="1">
      <c r="A5134" s="4">
        <v>27772</v>
      </c>
      <c r="B5134">
        <v>4.78</v>
      </c>
      <c r="C5134">
        <f>IFERROR(((VLOOKUP(A5134,'Interest Rates-10yr'!$A$9:$C$15239,2,FALSE))-B5134),C5133)</f>
        <v>2.8599999999999994</v>
      </c>
      <c r="D5134" s="98">
        <f>AVERAGE(C$10:C5134)</f>
        <v>0.20777365853658603</v>
      </c>
      <c r="E5134" s="2"/>
      <c r="G5134" s="23"/>
    </row>
    <row r="5135" spans="1:7" customFormat="1">
      <c r="A5135" s="4">
        <v>27773</v>
      </c>
      <c r="B5135">
        <v>4.78</v>
      </c>
      <c r="C5135">
        <f>IFERROR(((VLOOKUP(A5135,'Interest Rates-10yr'!$A$9:$C$15239,2,FALSE))-B5135),C5134)</f>
        <v>2.9299999999999997</v>
      </c>
      <c r="D5135" s="98">
        <f>AVERAGE(C$10:C5135)</f>
        <v>0.20830472103004358</v>
      </c>
      <c r="E5135" s="2"/>
      <c r="G5135" s="23"/>
    </row>
    <row r="5136" spans="1:7" customFormat="1">
      <c r="A5136" s="4">
        <v>27774</v>
      </c>
      <c r="B5136">
        <v>4.8099999999999996</v>
      </c>
      <c r="C5136">
        <f>IFERROR(((VLOOKUP(A5136,'Interest Rates-10yr'!$A$9:$C$15239,2,FALSE))-B5136),C5135)</f>
        <v>2.9200000000000008</v>
      </c>
      <c r="D5136" s="98">
        <f>AVERAGE(C$10:C5136)</f>
        <v>0.20883362590208768</v>
      </c>
      <c r="E5136" s="2"/>
      <c r="G5136" s="23"/>
    </row>
    <row r="5137" spans="1:7" customFormat="1">
      <c r="A5137" s="4">
        <v>27775</v>
      </c>
      <c r="B5137">
        <v>4.82</v>
      </c>
      <c r="C5137">
        <f>IFERROR(((VLOOKUP(A5137,'Interest Rates-10yr'!$A$9:$C$15239,2,FALSE))-B5137),C5136)</f>
        <v>2.9699999999999998</v>
      </c>
      <c r="D5137" s="98">
        <f>AVERAGE(C$10:C5137)</f>
        <v>0.209372074882996</v>
      </c>
      <c r="E5137" s="2"/>
      <c r="G5137" s="23"/>
    </row>
    <row r="5138" spans="1:7" customFormat="1">
      <c r="A5138" s="4">
        <v>27776</v>
      </c>
      <c r="B5138">
        <v>4.82</v>
      </c>
      <c r="C5138">
        <f>IFERROR(((VLOOKUP(A5138,'Interest Rates-10yr'!$A$9:$C$15239,2,FALSE))-B5138),C5137)</f>
        <v>2.9699999999999998</v>
      </c>
      <c r="D5138" s="98">
        <f>AVERAGE(C$10:C5138)</f>
        <v>0.20991031390134599</v>
      </c>
      <c r="E5138" s="2"/>
      <c r="G5138" s="23"/>
    </row>
    <row r="5139" spans="1:7" customFormat="1">
      <c r="A5139" s="4">
        <v>27777</v>
      </c>
      <c r="B5139">
        <v>4.82</v>
      </c>
      <c r="C5139">
        <f>IFERROR(((VLOOKUP(A5139,'Interest Rates-10yr'!$A$9:$C$15239,2,FALSE))-B5139),C5138)</f>
        <v>2.9699999999999998</v>
      </c>
      <c r="D5139" s="98">
        <f>AVERAGE(C$10:C5139)</f>
        <v>0.21044834307992272</v>
      </c>
      <c r="E5139" s="2"/>
      <c r="G5139" s="23"/>
    </row>
    <row r="5140" spans="1:7" customFormat="1">
      <c r="A5140" s="4">
        <v>27778</v>
      </c>
      <c r="B5140">
        <v>4.79</v>
      </c>
      <c r="C5140">
        <f>IFERROR(((VLOOKUP(A5140,'Interest Rates-10yr'!$A$9:$C$15239,2,FALSE))-B5140),C5139)</f>
        <v>2.9699999999999998</v>
      </c>
      <c r="D5140" s="98">
        <f>AVERAGE(C$10:C5140)</f>
        <v>0.21098616254141561</v>
      </c>
      <c r="E5140" s="2"/>
      <c r="G5140" s="23"/>
    </row>
    <row r="5141" spans="1:7" customFormat="1">
      <c r="A5141" s="4">
        <v>27779</v>
      </c>
      <c r="B5141">
        <v>4.76</v>
      </c>
      <c r="C5141">
        <f>IFERROR(((VLOOKUP(A5141,'Interest Rates-10yr'!$A$9:$C$15239,2,FALSE))-B5141),C5140)</f>
        <v>2.95</v>
      </c>
      <c r="D5141" s="98">
        <f>AVERAGE(C$10:C5141)</f>
        <v>0.21151987529228441</v>
      </c>
      <c r="E5141" s="2"/>
      <c r="G5141" s="23"/>
    </row>
    <row r="5142" spans="1:7" customFormat="1">
      <c r="A5142" s="4">
        <v>27780</v>
      </c>
      <c r="B5142">
        <v>4.83</v>
      </c>
      <c r="C5142">
        <f>IFERROR(((VLOOKUP(A5142,'Interest Rates-10yr'!$A$9:$C$15239,2,FALSE))-B5142),C5141)</f>
        <v>2.95</v>
      </c>
      <c r="D5142" s="98">
        <f>AVERAGE(C$10:C5142)</f>
        <v>0.21205338008961691</v>
      </c>
      <c r="E5142" s="2"/>
      <c r="G5142" s="23"/>
    </row>
    <row r="5143" spans="1:7" customFormat="1">
      <c r="A5143" s="4">
        <v>27781</v>
      </c>
      <c r="B5143">
        <v>4.7699999999999996</v>
      </c>
      <c r="C5143">
        <f>IFERROR(((VLOOKUP(A5143,'Interest Rates-10yr'!$A$9:$C$15239,2,FALSE))-B5143),C5142)</f>
        <v>3.0300000000000002</v>
      </c>
      <c r="D5143" s="98">
        <f>AVERAGE(C$10:C5143)</f>
        <v>0.21260225944682579</v>
      </c>
      <c r="E5143" s="2"/>
      <c r="G5143" s="23"/>
    </row>
    <row r="5144" spans="1:7" customFormat="1">
      <c r="A5144" s="4">
        <v>27782</v>
      </c>
      <c r="B5144">
        <v>4.72</v>
      </c>
      <c r="C5144">
        <f>IFERROR(((VLOOKUP(A5144,'Interest Rates-10yr'!$A$9:$C$15239,2,FALSE))-B5144),C5143)</f>
        <v>3.0600000000000005</v>
      </c>
      <c r="D5144" s="98">
        <f>AVERAGE(C$10:C5144)</f>
        <v>0.21315676728335026</v>
      </c>
      <c r="E5144" s="2"/>
      <c r="G5144" s="23"/>
    </row>
    <row r="5145" spans="1:7" customFormat="1">
      <c r="A5145" s="4">
        <v>27783</v>
      </c>
      <c r="B5145">
        <v>4.72</v>
      </c>
      <c r="C5145">
        <f>IFERROR(((VLOOKUP(A5145,'Interest Rates-10yr'!$A$9:$C$15239,2,FALSE))-B5145),C5144)</f>
        <v>3.0600000000000005</v>
      </c>
      <c r="D5145" s="98">
        <f>AVERAGE(C$10:C5145)</f>
        <v>0.21371105919003183</v>
      </c>
      <c r="E5145" s="2"/>
      <c r="G5145" s="23"/>
    </row>
    <row r="5146" spans="1:7" customFormat="1">
      <c r="A5146" s="4">
        <v>27784</v>
      </c>
      <c r="B5146">
        <v>4.72</v>
      </c>
      <c r="C5146">
        <f>IFERROR(((VLOOKUP(A5146,'Interest Rates-10yr'!$A$9:$C$15239,2,FALSE))-B5146),C5145)</f>
        <v>3.0600000000000005</v>
      </c>
      <c r="D5146" s="98">
        <f>AVERAGE(C$10:C5146)</f>
        <v>0.21426513529297322</v>
      </c>
      <c r="E5146" s="2"/>
      <c r="G5146" s="23"/>
    </row>
    <row r="5147" spans="1:7" customFormat="1">
      <c r="A5147" s="4">
        <v>27785</v>
      </c>
      <c r="B5147">
        <v>4.7699999999999996</v>
      </c>
      <c r="C5147">
        <f>IFERROR(((VLOOKUP(A5147,'Interest Rates-10yr'!$A$9:$C$15239,2,FALSE))-B5147),C5146)</f>
        <v>3.0200000000000005</v>
      </c>
      <c r="D5147" s="98">
        <f>AVERAGE(C$10:C5147)</f>
        <v>0.21481121058777802</v>
      </c>
      <c r="E5147" s="2"/>
      <c r="G5147" s="23"/>
    </row>
    <row r="5148" spans="1:7" customFormat="1">
      <c r="A5148" s="4">
        <v>27786</v>
      </c>
      <c r="B5148">
        <v>4.79</v>
      </c>
      <c r="C5148">
        <f>IFERROR(((VLOOKUP(A5148,'Interest Rates-10yr'!$A$9:$C$15239,2,FALSE))-B5148),C5147)</f>
        <v>3.01</v>
      </c>
      <c r="D5148" s="98">
        <f>AVERAGE(C$10:C5148)</f>
        <v>0.21535512745670432</v>
      </c>
      <c r="E5148" s="2"/>
      <c r="G5148" s="23"/>
    </row>
    <row r="5149" spans="1:7" customFormat="1">
      <c r="A5149" s="4">
        <v>27787</v>
      </c>
      <c r="B5149">
        <v>5.12</v>
      </c>
      <c r="C5149">
        <f>IFERROR(((VLOOKUP(A5149,'Interest Rates-10yr'!$A$9:$C$15239,2,FALSE))-B5149),C5148)</f>
        <v>2.71</v>
      </c>
      <c r="D5149" s="98">
        <f>AVERAGE(C$10:C5149)</f>
        <v>0.21584046692607073</v>
      </c>
      <c r="E5149" s="2"/>
      <c r="G5149" s="23"/>
    </row>
    <row r="5150" spans="1:7" customFormat="1">
      <c r="A5150" s="4">
        <v>27788</v>
      </c>
      <c r="B5150">
        <v>4.82</v>
      </c>
      <c r="C5150">
        <f>IFERROR(((VLOOKUP(A5150,'Interest Rates-10yr'!$A$9:$C$15239,2,FALSE))-B5150),C5149)</f>
        <v>3</v>
      </c>
      <c r="D5150" s="98">
        <f>AVERAGE(C$10:C5150)</f>
        <v>0.21638202684302732</v>
      </c>
      <c r="E5150" s="2"/>
      <c r="G5150" s="23"/>
    </row>
    <row r="5151" spans="1:7" customFormat="1">
      <c r="A5151" s="4">
        <v>27789</v>
      </c>
      <c r="B5151">
        <v>4.84</v>
      </c>
      <c r="C5151">
        <f>IFERROR(((VLOOKUP(A5151,'Interest Rates-10yr'!$A$9:$C$15239,2,FALSE))-B5151),C5150)</f>
        <v>2.96</v>
      </c>
      <c r="D5151" s="98">
        <f>AVERAGE(C$10:C5151)</f>
        <v>0.21691559704395244</v>
      </c>
      <c r="E5151" s="2"/>
      <c r="G5151" s="23"/>
    </row>
    <row r="5152" spans="1:7" customFormat="1">
      <c r="A5152" s="4">
        <v>27790</v>
      </c>
      <c r="B5152">
        <v>4.84</v>
      </c>
      <c r="C5152">
        <f>IFERROR(((VLOOKUP(A5152,'Interest Rates-10yr'!$A$9:$C$15239,2,FALSE))-B5152),C5151)</f>
        <v>2.96</v>
      </c>
      <c r="D5152" s="98">
        <f>AVERAGE(C$10:C5152)</f>
        <v>0.21744895975111872</v>
      </c>
      <c r="E5152" s="2"/>
      <c r="G5152" s="23"/>
    </row>
    <row r="5153" spans="1:7" customFormat="1">
      <c r="A5153" s="4">
        <v>27791</v>
      </c>
      <c r="B5153">
        <v>4.84</v>
      </c>
      <c r="C5153">
        <f>IFERROR(((VLOOKUP(A5153,'Interest Rates-10yr'!$A$9:$C$15239,2,FALSE))-B5153),C5152)</f>
        <v>2.96</v>
      </c>
      <c r="D5153" s="98">
        <f>AVERAGE(C$10:C5153)</f>
        <v>0.21798211508553725</v>
      </c>
      <c r="E5153" s="2"/>
      <c r="G5153" s="23"/>
    </row>
    <row r="5154" spans="1:7" customFormat="1">
      <c r="A5154" s="4">
        <v>27792</v>
      </c>
      <c r="B5154">
        <v>4.87</v>
      </c>
      <c r="C5154">
        <f>IFERROR(((VLOOKUP(A5154,'Interest Rates-10yr'!$A$9:$C$15239,2,FALSE))-B5154),C5153)</f>
        <v>2.9299999999999997</v>
      </c>
      <c r="D5154" s="98">
        <f>AVERAGE(C$10:C5154)</f>
        <v>0.21850923226433502</v>
      </c>
      <c r="E5154" s="2"/>
      <c r="G5154" s="23"/>
    </row>
    <row r="5155" spans="1:7" customFormat="1">
      <c r="A5155" s="4">
        <v>27793</v>
      </c>
      <c r="B5155">
        <v>4.8099999999999996</v>
      </c>
      <c r="C5155">
        <f>IFERROR(((VLOOKUP(A5155,'Interest Rates-10yr'!$A$9:$C$15239,2,FALSE))-B5155),C5154)</f>
        <v>3.0100000000000007</v>
      </c>
      <c r="D5155" s="98">
        <f>AVERAGE(C$10:C5155)</f>
        <v>0.21905169063350247</v>
      </c>
      <c r="E5155" s="2"/>
      <c r="G5155" s="23"/>
    </row>
    <row r="5156" spans="1:7" customFormat="1">
      <c r="A5156" s="4">
        <v>27794</v>
      </c>
      <c r="B5156">
        <v>4.71</v>
      </c>
      <c r="C5156">
        <f>IFERROR(((VLOOKUP(A5156,'Interest Rates-10yr'!$A$9:$C$15239,2,FALSE))-B5156),C5155)</f>
        <v>3.1399999999999997</v>
      </c>
      <c r="D5156" s="98">
        <f>AVERAGE(C$10:C5156)</f>
        <v>0.21961919564795099</v>
      </c>
      <c r="E5156" s="2"/>
      <c r="G5156" s="23"/>
    </row>
    <row r="5157" spans="1:7" customFormat="1">
      <c r="A5157" s="4">
        <v>27795</v>
      </c>
      <c r="B5157">
        <v>4.7699999999999996</v>
      </c>
      <c r="C5157">
        <f>IFERROR(((VLOOKUP(A5157,'Interest Rates-10yr'!$A$9:$C$15239,2,FALSE))-B5157),C5156)</f>
        <v>3.0600000000000005</v>
      </c>
      <c r="D5157" s="98">
        <f>AVERAGE(C$10:C5157)</f>
        <v>0.22017094017094088</v>
      </c>
      <c r="E5157" s="2"/>
      <c r="G5157" s="23"/>
    </row>
    <row r="5158" spans="1:7" customFormat="1">
      <c r="A5158" s="4">
        <v>27796</v>
      </c>
      <c r="B5158">
        <v>4.76</v>
      </c>
      <c r="C5158">
        <f>IFERROR(((VLOOKUP(A5158,'Interest Rates-10yr'!$A$9:$C$15239,2,FALSE))-B5158),C5157)</f>
        <v>3.12</v>
      </c>
      <c r="D5158" s="98">
        <f>AVERAGE(C$10:C5158)</f>
        <v>0.2207341231307057</v>
      </c>
      <c r="E5158" s="2"/>
      <c r="G5158" s="23"/>
    </row>
    <row r="5159" spans="1:7" customFormat="1">
      <c r="A5159" s="4">
        <v>27797</v>
      </c>
      <c r="B5159">
        <v>4.76</v>
      </c>
      <c r="C5159">
        <f>IFERROR(((VLOOKUP(A5159,'Interest Rates-10yr'!$A$9:$C$15239,2,FALSE))-B5159),C5158)</f>
        <v>3.12</v>
      </c>
      <c r="D5159" s="98">
        <f>AVERAGE(C$10:C5159)</f>
        <v>0.22129708737864145</v>
      </c>
      <c r="E5159" s="2"/>
      <c r="G5159" s="23"/>
    </row>
    <row r="5160" spans="1:7" customFormat="1">
      <c r="A5160" s="4">
        <v>27798</v>
      </c>
      <c r="B5160">
        <v>4.76</v>
      </c>
      <c r="C5160">
        <f>IFERROR(((VLOOKUP(A5160,'Interest Rates-10yr'!$A$9:$C$15239,2,FALSE))-B5160),C5159)</f>
        <v>3.12</v>
      </c>
      <c r="D5160" s="98">
        <f>AVERAGE(C$10:C5160)</f>
        <v>0.22185983304212839</v>
      </c>
      <c r="E5160" s="2"/>
      <c r="G5160" s="23"/>
    </row>
    <row r="5161" spans="1:7" customFormat="1">
      <c r="A5161" s="4">
        <v>27799</v>
      </c>
      <c r="B5161">
        <v>4.7</v>
      </c>
      <c r="C5161">
        <f>IFERROR(((VLOOKUP(A5161,'Interest Rates-10yr'!$A$9:$C$15239,2,FALSE))-B5161),C5160)</f>
        <v>3.16</v>
      </c>
      <c r="D5161" s="98">
        <f>AVERAGE(C$10:C5161)</f>
        <v>0.22243012422360314</v>
      </c>
      <c r="E5161" s="2"/>
      <c r="G5161" s="23"/>
    </row>
    <row r="5162" spans="1:7" customFormat="1">
      <c r="A5162" s="4">
        <v>27800</v>
      </c>
      <c r="B5162">
        <v>4.63</v>
      </c>
      <c r="C5162">
        <f>IFERROR(((VLOOKUP(A5162,'Interest Rates-10yr'!$A$9:$C$15239,2,FALSE))-B5162),C5161)</f>
        <v>3.25</v>
      </c>
      <c r="D5162" s="98">
        <f>AVERAGE(C$10:C5162)</f>
        <v>0.22301765961575848</v>
      </c>
      <c r="E5162" s="2"/>
      <c r="G5162" s="23"/>
    </row>
    <row r="5163" spans="1:7" customFormat="1">
      <c r="A5163" s="4">
        <v>27801</v>
      </c>
      <c r="B5163">
        <v>4.75</v>
      </c>
      <c r="C5163">
        <f>IFERROR(((VLOOKUP(A5163,'Interest Rates-10yr'!$A$9:$C$15239,2,FALSE))-B5163),C5162)</f>
        <v>3.0999999999999996</v>
      </c>
      <c r="D5163" s="98">
        <f>AVERAGE(C$10:C5163)</f>
        <v>0.22357586340706312</v>
      </c>
      <c r="E5163" s="2"/>
      <c r="G5163" s="23"/>
    </row>
    <row r="5164" spans="1:7" customFormat="1">
      <c r="A5164" s="4">
        <v>27802</v>
      </c>
      <c r="B5164">
        <v>4.74</v>
      </c>
      <c r="C5164">
        <f>IFERROR(((VLOOKUP(A5164,'Interest Rates-10yr'!$A$9:$C$15239,2,FALSE))-B5164),C5163)</f>
        <v>3.0999999999999996</v>
      </c>
      <c r="D5164" s="98">
        <f>AVERAGE(C$10:C5164)</f>
        <v>0.22413385063045649</v>
      </c>
      <c r="E5164" s="2"/>
      <c r="G5164" s="23"/>
    </row>
    <row r="5165" spans="1:7" customFormat="1">
      <c r="A5165" s="4">
        <v>27803</v>
      </c>
      <c r="B5165">
        <v>4.8</v>
      </c>
      <c r="C5165">
        <f>IFERROR(((VLOOKUP(A5165,'Interest Rates-10yr'!$A$9:$C$15239,2,FALSE))-B5165),C5164)</f>
        <v>3.0200000000000005</v>
      </c>
      <c r="D5165" s="98">
        <f>AVERAGE(C$10:C5165)</f>
        <v>0.22467610550814648</v>
      </c>
      <c r="E5165" s="2"/>
      <c r="G5165" s="23"/>
    </row>
    <row r="5166" spans="1:7" customFormat="1">
      <c r="A5166" s="4">
        <v>27804</v>
      </c>
      <c r="B5166">
        <v>4.8</v>
      </c>
      <c r="C5166">
        <f>IFERROR(((VLOOKUP(A5166,'Interest Rates-10yr'!$A$9:$C$15239,2,FALSE))-B5166),C5165)</f>
        <v>3.0200000000000005</v>
      </c>
      <c r="D5166" s="98">
        <f>AVERAGE(C$10:C5166)</f>
        <v>0.22521815008726065</v>
      </c>
      <c r="E5166" s="2"/>
      <c r="G5166" s="23"/>
    </row>
    <row r="5167" spans="1:7" customFormat="1">
      <c r="A5167" s="4">
        <v>27805</v>
      </c>
      <c r="B5167">
        <v>4.8</v>
      </c>
      <c r="C5167">
        <f>IFERROR(((VLOOKUP(A5167,'Interest Rates-10yr'!$A$9:$C$15239,2,FALSE))-B5167),C5166)</f>
        <v>3.0200000000000005</v>
      </c>
      <c r="D5167" s="98">
        <f>AVERAGE(C$10:C5167)</f>
        <v>0.22575998449011306</v>
      </c>
      <c r="E5167" s="2"/>
      <c r="G5167" s="23"/>
    </row>
    <row r="5168" spans="1:7" customFormat="1">
      <c r="A5168" s="4">
        <v>27806</v>
      </c>
      <c r="B5168">
        <v>4.8</v>
      </c>
      <c r="C5168">
        <f>IFERROR(((VLOOKUP(A5168,'Interest Rates-10yr'!$A$9:$C$15239,2,FALSE))-B5168),C5167)</f>
        <v>3.0200000000000005</v>
      </c>
      <c r="D5168" s="98">
        <f>AVERAGE(C$10:C5168)</f>
        <v>0.22630160883892289</v>
      </c>
      <c r="E5168" s="2"/>
      <c r="G5168" s="23"/>
    </row>
    <row r="5169" spans="1:7" customFormat="1">
      <c r="A5169" s="4">
        <v>27807</v>
      </c>
      <c r="B5169">
        <v>4.84</v>
      </c>
      <c r="C5169">
        <f>IFERROR(((VLOOKUP(A5169,'Interest Rates-10yr'!$A$9:$C$15239,2,FALSE))-B5169),C5168)</f>
        <v>2.9400000000000004</v>
      </c>
      <c r="D5169" s="98">
        <f>AVERAGE(C$10:C5169)</f>
        <v>0.22682751937984558</v>
      </c>
      <c r="E5169" s="2"/>
      <c r="G5169" s="23"/>
    </row>
    <row r="5170" spans="1:7" customFormat="1">
      <c r="A5170" s="4">
        <v>27808</v>
      </c>
      <c r="B5170">
        <v>4.12</v>
      </c>
      <c r="C5170">
        <f>IFERROR(((VLOOKUP(A5170,'Interest Rates-10yr'!$A$9:$C$15239,2,FALSE))-B5170),C5169)</f>
        <v>3.67</v>
      </c>
      <c r="D5170" s="98">
        <f>AVERAGE(C$10:C5170)</f>
        <v>0.22749467157527675</v>
      </c>
      <c r="E5170" s="2"/>
      <c r="G5170" s="23"/>
    </row>
    <row r="5171" spans="1:7" customFormat="1">
      <c r="A5171" s="4">
        <v>27809</v>
      </c>
      <c r="B5171">
        <v>4.79</v>
      </c>
      <c r="C5171">
        <f>IFERROR(((VLOOKUP(A5171,'Interest Rates-10yr'!$A$9:$C$15239,2,FALSE))-B5171),C5170)</f>
        <v>3.01</v>
      </c>
      <c r="D5171" s="98">
        <f>AVERAGE(C$10:C5171)</f>
        <v>0.22803370786516919</v>
      </c>
      <c r="E5171" s="2"/>
      <c r="G5171" s="23"/>
    </row>
    <row r="5172" spans="1:7" customFormat="1">
      <c r="A5172" s="4">
        <v>27810</v>
      </c>
      <c r="B5172">
        <v>4.7300000000000004</v>
      </c>
      <c r="C5172">
        <f>IFERROR(((VLOOKUP(A5172,'Interest Rates-10yr'!$A$9:$C$15239,2,FALSE))-B5172),C5171)</f>
        <v>3.0399999999999991</v>
      </c>
      <c r="D5172" s="98">
        <f>AVERAGE(C$10:C5172)</f>
        <v>0.22857834592291368</v>
      </c>
      <c r="E5172" s="2"/>
      <c r="G5172" s="23"/>
    </row>
    <row r="5173" spans="1:7" customFormat="1">
      <c r="A5173" s="4">
        <v>27811</v>
      </c>
      <c r="B5173">
        <v>4.7300000000000004</v>
      </c>
      <c r="C5173">
        <f>IFERROR(((VLOOKUP(A5173,'Interest Rates-10yr'!$A$9:$C$15239,2,FALSE))-B5173),C5172)</f>
        <v>3.0399999999999991</v>
      </c>
      <c r="D5173" s="98">
        <f>AVERAGE(C$10:C5173)</f>
        <v>0.22912277304415243</v>
      </c>
      <c r="E5173" s="2"/>
      <c r="G5173" s="23"/>
    </row>
    <row r="5174" spans="1:7" customFormat="1">
      <c r="A5174" s="4">
        <v>27812</v>
      </c>
      <c r="B5174">
        <v>4.7300000000000004</v>
      </c>
      <c r="C5174">
        <f>IFERROR(((VLOOKUP(A5174,'Interest Rates-10yr'!$A$9:$C$15239,2,FALSE))-B5174),C5173)</f>
        <v>3.0399999999999991</v>
      </c>
      <c r="D5174" s="98">
        <f>AVERAGE(C$10:C5174)</f>
        <v>0.22966698935140431</v>
      </c>
      <c r="E5174" s="2"/>
      <c r="G5174" s="23"/>
    </row>
    <row r="5175" spans="1:7" customFormat="1">
      <c r="A5175" s="4">
        <v>27813</v>
      </c>
      <c r="B5175">
        <v>4.8</v>
      </c>
      <c r="C5175">
        <f>IFERROR(((VLOOKUP(A5175,'Interest Rates-10yr'!$A$9:$C$15239,2,FALSE))-B5175),C5174)</f>
        <v>2.92</v>
      </c>
      <c r="D5175" s="98">
        <f>AVERAGE(C$10:C5175)</f>
        <v>0.23018776616337655</v>
      </c>
      <c r="E5175" s="2"/>
      <c r="G5175" s="23"/>
    </row>
    <row r="5176" spans="1:7" customFormat="1">
      <c r="A5176" s="4">
        <v>27814</v>
      </c>
      <c r="B5176">
        <v>4.84</v>
      </c>
      <c r="C5176">
        <f>IFERROR(((VLOOKUP(A5176,'Interest Rates-10yr'!$A$9:$C$15239,2,FALSE))-B5176),C5175)</f>
        <v>2.8500000000000005</v>
      </c>
      <c r="D5176" s="98">
        <f>AVERAGE(C$10:C5176)</f>
        <v>0.23069479388426614</v>
      </c>
      <c r="E5176" s="2"/>
      <c r="G5176" s="23"/>
    </row>
    <row r="5177" spans="1:7" customFormat="1">
      <c r="A5177" s="4">
        <v>27815</v>
      </c>
      <c r="B5177">
        <v>4.97</v>
      </c>
      <c r="C5177">
        <f>IFERROR(((VLOOKUP(A5177,'Interest Rates-10yr'!$A$9:$C$15239,2,FALSE))-B5177),C5176)</f>
        <v>2.71</v>
      </c>
      <c r="D5177" s="98">
        <f>AVERAGE(C$10:C5177)</f>
        <v>0.23117453560371579</v>
      </c>
      <c r="E5177" s="2"/>
      <c r="G5177" s="23"/>
    </row>
    <row r="5178" spans="1:7" customFormat="1">
      <c r="A5178" s="4">
        <v>27816</v>
      </c>
      <c r="B5178">
        <v>4.83</v>
      </c>
      <c r="C5178">
        <f>IFERROR(((VLOOKUP(A5178,'Interest Rates-10yr'!$A$9:$C$15239,2,FALSE))-B5178),C5177)</f>
        <v>2.8499999999999996</v>
      </c>
      <c r="D5178" s="98">
        <f>AVERAGE(C$10:C5178)</f>
        <v>0.23168117624298765</v>
      </c>
      <c r="E5178" s="2"/>
      <c r="G5178" s="23"/>
    </row>
    <row r="5179" spans="1:7" customFormat="1">
      <c r="A5179" s="4">
        <v>27817</v>
      </c>
      <c r="B5179">
        <v>4.8899999999999997</v>
      </c>
      <c r="C5179">
        <f>IFERROR(((VLOOKUP(A5179,'Interest Rates-10yr'!$A$9:$C$15239,2,FALSE))-B5179),C5178)</f>
        <v>2.88</v>
      </c>
      <c r="D5179" s="98">
        <f>AVERAGE(C$10:C5179)</f>
        <v>0.23219342359767955</v>
      </c>
      <c r="E5179" s="2"/>
      <c r="G5179" s="23"/>
    </row>
    <row r="5180" spans="1:7" customFormat="1">
      <c r="A5180" s="4">
        <v>27818</v>
      </c>
      <c r="B5180">
        <v>4.8899999999999997</v>
      </c>
      <c r="C5180">
        <f>IFERROR(((VLOOKUP(A5180,'Interest Rates-10yr'!$A$9:$C$15239,2,FALSE))-B5180),C5179)</f>
        <v>2.88</v>
      </c>
      <c r="D5180" s="98">
        <f>AVERAGE(C$10:C5180)</f>
        <v>0.23270547282924064</v>
      </c>
      <c r="E5180" s="2"/>
      <c r="G5180" s="23"/>
    </row>
    <row r="5181" spans="1:7" customFormat="1">
      <c r="A5181" s="4">
        <v>27819</v>
      </c>
      <c r="B5181">
        <v>4.8899999999999997</v>
      </c>
      <c r="C5181">
        <f>IFERROR(((VLOOKUP(A5181,'Interest Rates-10yr'!$A$9:$C$15239,2,FALSE))-B5181),C5180)</f>
        <v>2.88</v>
      </c>
      <c r="D5181" s="98">
        <f>AVERAGE(C$10:C5181)</f>
        <v>0.23321732405259155</v>
      </c>
      <c r="E5181" s="2"/>
      <c r="G5181" s="23"/>
    </row>
    <row r="5182" spans="1:7" customFormat="1">
      <c r="A5182" s="4">
        <v>27820</v>
      </c>
      <c r="B5182">
        <v>5.21</v>
      </c>
      <c r="C5182">
        <f>IFERROR(((VLOOKUP(A5182,'Interest Rates-10yr'!$A$9:$C$15239,2,FALSE))-B5182),C5181)</f>
        <v>2.6500000000000004</v>
      </c>
      <c r="D5182" s="98">
        <f>AVERAGE(C$10:C5182)</f>
        <v>0.23368451575488181</v>
      </c>
      <c r="E5182" s="2"/>
      <c r="G5182" s="23"/>
    </row>
    <row r="5183" spans="1:7" customFormat="1">
      <c r="A5183" s="4">
        <v>27821</v>
      </c>
      <c r="B5183">
        <v>5.01</v>
      </c>
      <c r="C5183">
        <f>IFERROR(((VLOOKUP(A5183,'Interest Rates-10yr'!$A$9:$C$15239,2,FALSE))-B5183),C5182)</f>
        <v>2.8100000000000005</v>
      </c>
      <c r="D5183" s="98">
        <f>AVERAGE(C$10:C5183)</f>
        <v>0.2341824507151147</v>
      </c>
      <c r="E5183" s="2"/>
      <c r="G5183" s="23"/>
    </row>
    <row r="5184" spans="1:7" customFormat="1">
      <c r="A5184" s="4">
        <v>27822</v>
      </c>
      <c r="B5184">
        <v>4.95</v>
      </c>
      <c r="C5184">
        <f>IFERROR(((VLOOKUP(A5184,'Interest Rates-10yr'!$A$9:$C$15239,2,FALSE))-B5184),C5183)</f>
        <v>2.87</v>
      </c>
      <c r="D5184" s="98">
        <f>AVERAGE(C$10:C5184)</f>
        <v>0.23469178743961419</v>
      </c>
      <c r="E5184" s="2"/>
      <c r="G5184" s="23"/>
    </row>
    <row r="5185" spans="1:7" customFormat="1">
      <c r="A5185" s="4">
        <v>27823</v>
      </c>
      <c r="B5185">
        <v>4.95</v>
      </c>
      <c r="C5185">
        <f>IFERROR(((VLOOKUP(A5185,'Interest Rates-10yr'!$A$9:$C$15239,2,FALSE))-B5185),C5184)</f>
        <v>2.8999999999999995</v>
      </c>
      <c r="D5185" s="98">
        <f>AVERAGE(C$10:C5185)</f>
        <v>0.235206723338486</v>
      </c>
      <c r="E5185" s="2"/>
      <c r="G5185" s="23"/>
    </row>
    <row r="5186" spans="1:7" customFormat="1">
      <c r="A5186" s="4">
        <v>27824</v>
      </c>
      <c r="B5186">
        <v>4.97</v>
      </c>
      <c r="C5186">
        <f>IFERROR(((VLOOKUP(A5186,'Interest Rates-10yr'!$A$9:$C$15239,2,FALSE))-B5186),C5185)</f>
        <v>2.83</v>
      </c>
      <c r="D5186" s="98">
        <f>AVERAGE(C$10:C5186)</f>
        <v>0.23570793896078876</v>
      </c>
      <c r="E5186" s="2"/>
      <c r="G5186" s="23"/>
    </row>
    <row r="5187" spans="1:7" customFormat="1">
      <c r="A5187" s="4">
        <v>27825</v>
      </c>
      <c r="B5187">
        <v>4.97</v>
      </c>
      <c r="C5187">
        <f>IFERROR(((VLOOKUP(A5187,'Interest Rates-10yr'!$A$9:$C$15239,2,FALSE))-B5187),C5186)</f>
        <v>2.83</v>
      </c>
      <c r="D5187" s="98">
        <f>AVERAGE(C$10:C5187)</f>
        <v>0.2362089609887994</v>
      </c>
      <c r="E5187" s="2"/>
      <c r="G5187" s="23"/>
    </row>
    <row r="5188" spans="1:7" customFormat="1">
      <c r="A5188" s="4">
        <v>27826</v>
      </c>
      <c r="B5188">
        <v>4.97</v>
      </c>
      <c r="C5188">
        <f>IFERROR(((VLOOKUP(A5188,'Interest Rates-10yr'!$A$9:$C$15239,2,FALSE))-B5188),C5187)</f>
        <v>2.83</v>
      </c>
      <c r="D5188" s="98">
        <f>AVERAGE(C$10:C5188)</f>
        <v>0.23670978953465982</v>
      </c>
      <c r="E5188" s="2"/>
      <c r="G5188" s="23"/>
    </row>
    <row r="5189" spans="1:7" customFormat="1">
      <c r="A5189" s="4">
        <v>27827</v>
      </c>
      <c r="B5189">
        <v>4.8600000000000003</v>
      </c>
      <c r="C5189">
        <f>IFERROR(((VLOOKUP(A5189,'Interest Rates-10yr'!$A$9:$C$15239,2,FALSE))-B5189),C5188)</f>
        <v>2.8999999999999995</v>
      </c>
      <c r="D5189" s="98">
        <f>AVERAGE(C$10:C5189)</f>
        <v>0.23722393822393886</v>
      </c>
      <c r="E5189" s="2"/>
      <c r="G5189" s="23"/>
    </row>
    <row r="5190" spans="1:7" customFormat="1">
      <c r="A5190" s="4">
        <v>27828</v>
      </c>
      <c r="B5190">
        <v>4.78</v>
      </c>
      <c r="C5190">
        <f>IFERROR(((VLOOKUP(A5190,'Interest Rates-10yr'!$A$9:$C$15239,2,FALSE))-B5190),C5189)</f>
        <v>3</v>
      </c>
      <c r="D5190" s="98">
        <f>AVERAGE(C$10:C5190)</f>
        <v>0.23775718973171267</v>
      </c>
      <c r="E5190" s="2"/>
      <c r="G5190" s="23"/>
    </row>
    <row r="5191" spans="1:7" customFormat="1">
      <c r="A5191" s="4">
        <v>27829</v>
      </c>
      <c r="B5191">
        <v>4.49</v>
      </c>
      <c r="C5191">
        <f>IFERROR(((VLOOKUP(A5191,'Interest Rates-10yr'!$A$9:$C$15239,2,FALSE))-B5191),C5190)</f>
        <v>3.2699999999999996</v>
      </c>
      <c r="D5191" s="98">
        <f>AVERAGE(C$10:C5191)</f>
        <v>0.23834233886530362</v>
      </c>
      <c r="E5191" s="2"/>
      <c r="G5191" s="23"/>
    </row>
    <row r="5192" spans="1:7" customFormat="1">
      <c r="A5192" s="4">
        <v>27830</v>
      </c>
      <c r="B5192">
        <v>4.82</v>
      </c>
      <c r="C5192">
        <f>IFERROR(((VLOOKUP(A5192,'Interest Rates-10yr'!$A$9:$C$15239,2,FALSE))-B5192),C5191)</f>
        <v>2.9499999999999993</v>
      </c>
      <c r="D5192" s="98">
        <f>AVERAGE(C$10:C5192)</f>
        <v>0.23886552189851504</v>
      </c>
      <c r="E5192" s="2"/>
      <c r="G5192" s="23"/>
    </row>
    <row r="5193" spans="1:7" customFormat="1">
      <c r="A5193" s="4">
        <v>27831</v>
      </c>
      <c r="B5193">
        <v>4.8099999999999996</v>
      </c>
      <c r="C5193">
        <f>IFERROR(((VLOOKUP(A5193,'Interest Rates-10yr'!$A$9:$C$15239,2,FALSE))-B5193),C5192)</f>
        <v>2.9000000000000004</v>
      </c>
      <c r="D5193" s="98">
        <f>AVERAGE(C$10:C5193)</f>
        <v>0.23937885802469203</v>
      </c>
      <c r="E5193" s="2"/>
      <c r="G5193" s="23"/>
    </row>
    <row r="5194" spans="1:7" customFormat="1">
      <c r="A5194" s="4">
        <v>27832</v>
      </c>
      <c r="B5194">
        <v>4.8099999999999996</v>
      </c>
      <c r="C5194">
        <f>IFERROR(((VLOOKUP(A5194,'Interest Rates-10yr'!$A$9:$C$15239,2,FALSE))-B5194),C5193)</f>
        <v>2.9000000000000004</v>
      </c>
      <c r="D5194" s="98">
        <f>AVERAGE(C$10:C5194)</f>
        <v>0.23989199614272008</v>
      </c>
      <c r="E5194" s="2"/>
      <c r="G5194" s="23"/>
    </row>
    <row r="5195" spans="1:7" customFormat="1">
      <c r="A5195" s="4">
        <v>27833</v>
      </c>
      <c r="B5195">
        <v>4.8099999999999996</v>
      </c>
      <c r="C5195">
        <f>IFERROR(((VLOOKUP(A5195,'Interest Rates-10yr'!$A$9:$C$15239,2,FALSE))-B5195),C5194)</f>
        <v>2.9000000000000004</v>
      </c>
      <c r="D5195" s="98">
        <f>AVERAGE(C$10:C5195)</f>
        <v>0.240404936367143</v>
      </c>
      <c r="E5195" s="2"/>
      <c r="G5195" s="23"/>
    </row>
    <row r="5196" spans="1:7" customFormat="1">
      <c r="A5196" s="4">
        <v>27834</v>
      </c>
      <c r="B5196">
        <v>4.8099999999999996</v>
      </c>
      <c r="C5196">
        <f>IFERROR(((VLOOKUP(A5196,'Interest Rates-10yr'!$A$9:$C$15239,2,FALSE))-B5196),C5195)</f>
        <v>2.9300000000000006</v>
      </c>
      <c r="D5196" s="98">
        <f>AVERAGE(C$10:C5196)</f>
        <v>0.24092346250241059</v>
      </c>
      <c r="E5196" s="2"/>
      <c r="G5196" s="23"/>
    </row>
    <row r="5197" spans="1:7" customFormat="1">
      <c r="A5197" s="4">
        <v>27835</v>
      </c>
      <c r="B5197">
        <v>4.7699999999999996</v>
      </c>
      <c r="C5197">
        <f>IFERROR(((VLOOKUP(A5197,'Interest Rates-10yr'!$A$9:$C$15239,2,FALSE))-B5197),C5196)</f>
        <v>2.99</v>
      </c>
      <c r="D5197" s="98">
        <f>AVERAGE(C$10:C5197)</f>
        <v>0.24145335389360134</v>
      </c>
      <c r="E5197" s="2"/>
      <c r="G5197" s="23"/>
    </row>
    <row r="5198" spans="1:7" customFormat="1">
      <c r="A5198" s="4">
        <v>27836</v>
      </c>
      <c r="B5198">
        <v>4.5599999999999996</v>
      </c>
      <c r="C5198">
        <f>IFERROR(((VLOOKUP(A5198,'Interest Rates-10yr'!$A$9:$C$15239,2,FALSE))-B5198),C5197)</f>
        <v>3.2</v>
      </c>
      <c r="D5198" s="98">
        <f>AVERAGE(C$10:C5198)</f>
        <v>0.24202351127384925</v>
      </c>
      <c r="E5198" s="2"/>
      <c r="G5198" s="23"/>
    </row>
    <row r="5199" spans="1:7" customFormat="1">
      <c r="A5199" s="4">
        <v>27837</v>
      </c>
      <c r="B5199">
        <v>4.83</v>
      </c>
      <c r="C5199">
        <f>IFERROR(((VLOOKUP(A5199,'Interest Rates-10yr'!$A$9:$C$15239,2,FALSE))-B5199),C5198)</f>
        <v>2.9000000000000004</v>
      </c>
      <c r="D5199" s="98">
        <f>AVERAGE(C$10:C5199)</f>
        <v>0.24253564547206241</v>
      </c>
      <c r="E5199" s="2"/>
      <c r="G5199" s="23"/>
    </row>
    <row r="5200" spans="1:7" customFormat="1">
      <c r="A5200" s="4">
        <v>27838</v>
      </c>
      <c r="B5200">
        <v>4.8</v>
      </c>
      <c r="C5200">
        <f>IFERROR(((VLOOKUP(A5200,'Interest Rates-10yr'!$A$9:$C$15239,2,FALSE))-B5200),C5199)</f>
        <v>2.9400000000000004</v>
      </c>
      <c r="D5200" s="98">
        <f>AVERAGE(C$10:C5200)</f>
        <v>0.24305528799845963</v>
      </c>
      <c r="E5200" s="2"/>
      <c r="G5200" s="23"/>
    </row>
    <row r="5201" spans="1:7" customFormat="1">
      <c r="A5201" s="4">
        <v>27839</v>
      </c>
      <c r="B5201">
        <v>4.8</v>
      </c>
      <c r="C5201">
        <f>IFERROR(((VLOOKUP(A5201,'Interest Rates-10yr'!$A$9:$C$15239,2,FALSE))-B5201),C5200)</f>
        <v>2.9400000000000004</v>
      </c>
      <c r="D5201" s="98">
        <f>AVERAGE(C$10:C5201)</f>
        <v>0.24357473035439214</v>
      </c>
      <c r="E5201" s="2"/>
      <c r="G5201" s="23"/>
    </row>
    <row r="5202" spans="1:7" customFormat="1">
      <c r="A5202" s="4">
        <v>27840</v>
      </c>
      <c r="B5202">
        <v>4.8</v>
      </c>
      <c r="C5202">
        <f>IFERROR(((VLOOKUP(A5202,'Interest Rates-10yr'!$A$9:$C$15239,2,FALSE))-B5202),C5201)</f>
        <v>2.9400000000000004</v>
      </c>
      <c r="D5202" s="98">
        <f>AVERAGE(C$10:C5202)</f>
        <v>0.24409397265549856</v>
      </c>
      <c r="E5202" s="2"/>
      <c r="G5202" s="23"/>
    </row>
    <row r="5203" spans="1:7" customFormat="1">
      <c r="A5203" s="4">
        <v>27841</v>
      </c>
      <c r="B5203">
        <v>4.76</v>
      </c>
      <c r="C5203">
        <f>IFERROR(((VLOOKUP(A5203,'Interest Rates-10yr'!$A$9:$C$15239,2,FALSE))-B5203),C5202)</f>
        <v>2.92</v>
      </c>
      <c r="D5203" s="98">
        <f>AVERAGE(C$10:C5203)</f>
        <v>0.24460916442048597</v>
      </c>
      <c r="E5203" s="2"/>
      <c r="G5203" s="23"/>
    </row>
    <row r="5204" spans="1:7" customFormat="1">
      <c r="A5204" s="4">
        <v>27842</v>
      </c>
      <c r="B5204">
        <v>4.72</v>
      </c>
      <c r="C5204">
        <f>IFERROR(((VLOOKUP(A5204,'Interest Rates-10yr'!$A$9:$C$15239,2,FALSE))-B5204),C5203)</f>
        <v>2.95</v>
      </c>
      <c r="D5204" s="98">
        <f>AVERAGE(C$10:C5204)</f>
        <v>0.24512993262752727</v>
      </c>
      <c r="E5204" s="2"/>
      <c r="G5204" s="23"/>
    </row>
    <row r="5205" spans="1:7" customFormat="1">
      <c r="A5205" s="4">
        <v>27843</v>
      </c>
      <c r="B5205">
        <v>4.8499999999999996</v>
      </c>
      <c r="C5205">
        <f>IFERROR(((VLOOKUP(A5205,'Interest Rates-10yr'!$A$9:$C$15239,2,FALSE))-B5205),C5204)</f>
        <v>2.8000000000000007</v>
      </c>
      <c r="D5205" s="98">
        <f>AVERAGE(C$10:C5205)</f>
        <v>0.24562163202463513</v>
      </c>
      <c r="E5205" s="2"/>
      <c r="G5205" s="23"/>
    </row>
    <row r="5206" spans="1:7" customFormat="1">
      <c r="A5206" s="4">
        <v>27844</v>
      </c>
      <c r="B5206">
        <v>4.8099999999999996</v>
      </c>
      <c r="C5206">
        <f>IFERROR(((VLOOKUP(A5206,'Interest Rates-10yr'!$A$9:$C$15239,2,FALSE))-B5206),C5205)</f>
        <v>2.83</v>
      </c>
      <c r="D5206" s="98">
        <f>AVERAGE(C$10:C5206)</f>
        <v>0.2461189147585153</v>
      </c>
      <c r="E5206" s="2"/>
      <c r="G5206" s="23"/>
    </row>
    <row r="5207" spans="1:7" customFormat="1">
      <c r="A5207" s="4">
        <v>27845</v>
      </c>
      <c r="B5207">
        <v>4.76</v>
      </c>
      <c r="C5207">
        <f>IFERROR(((VLOOKUP(A5207,'Interest Rates-10yr'!$A$9:$C$15239,2,FALSE))-B5207),C5206)</f>
        <v>2.88</v>
      </c>
      <c r="D5207" s="98">
        <f>AVERAGE(C$10:C5207)</f>
        <v>0.2466256252404779</v>
      </c>
      <c r="E5207" s="2"/>
      <c r="G5207" s="23"/>
    </row>
    <row r="5208" spans="1:7" customFormat="1">
      <c r="A5208" s="4">
        <v>27846</v>
      </c>
      <c r="B5208">
        <v>4.76</v>
      </c>
      <c r="C5208">
        <f>IFERROR(((VLOOKUP(A5208,'Interest Rates-10yr'!$A$9:$C$15239,2,FALSE))-B5208),C5207)</f>
        <v>2.88</v>
      </c>
      <c r="D5208" s="98">
        <f>AVERAGE(C$10:C5208)</f>
        <v>0.2471321407963078</v>
      </c>
      <c r="E5208" s="2"/>
      <c r="G5208" s="23"/>
    </row>
    <row r="5209" spans="1:7" customFormat="1">
      <c r="A5209" s="4">
        <v>27847</v>
      </c>
      <c r="B5209">
        <v>4.76</v>
      </c>
      <c r="C5209">
        <f>IFERROR(((VLOOKUP(A5209,'Interest Rates-10yr'!$A$9:$C$15239,2,FALSE))-B5209),C5208)</f>
        <v>2.88</v>
      </c>
      <c r="D5209" s="98">
        <f>AVERAGE(C$10:C5209)</f>
        <v>0.24763846153846236</v>
      </c>
      <c r="E5209" s="2"/>
      <c r="G5209" s="23"/>
    </row>
    <row r="5210" spans="1:7" customFormat="1">
      <c r="A5210" s="4">
        <v>27848</v>
      </c>
      <c r="B5210">
        <v>4.8099999999999996</v>
      </c>
      <c r="C5210">
        <f>IFERROR(((VLOOKUP(A5210,'Interest Rates-10yr'!$A$9:$C$15239,2,FALSE))-B5210),C5209)</f>
        <v>2.83</v>
      </c>
      <c r="D5210" s="98">
        <f>AVERAGE(C$10:C5210)</f>
        <v>0.248134974043454</v>
      </c>
      <c r="E5210" s="2"/>
      <c r="G5210" s="23"/>
    </row>
    <row r="5211" spans="1:7" customFormat="1">
      <c r="A5211" s="4">
        <v>27849</v>
      </c>
      <c r="B5211">
        <v>4.88</v>
      </c>
      <c r="C5211">
        <f>IFERROR(((VLOOKUP(A5211,'Interest Rates-10yr'!$A$9:$C$15239,2,FALSE))-B5211),C5210)</f>
        <v>2.7700000000000005</v>
      </c>
      <c r="D5211" s="98">
        <f>AVERAGE(C$10:C5211)</f>
        <v>0.24861976163014307</v>
      </c>
      <c r="E5211" s="2"/>
      <c r="G5211" s="23"/>
    </row>
    <row r="5212" spans="1:7" customFormat="1">
      <c r="A5212" s="4">
        <v>27850</v>
      </c>
      <c r="B5212">
        <v>5.07</v>
      </c>
      <c r="C5212">
        <f>IFERROR(((VLOOKUP(A5212,'Interest Rates-10yr'!$A$9:$C$15239,2,FALSE))-B5212),C5211)</f>
        <v>2.59</v>
      </c>
      <c r="D5212" s="98">
        <f>AVERAGE(C$10:C5212)</f>
        <v>0.24906976744186127</v>
      </c>
      <c r="E5212" s="2"/>
      <c r="G5212" s="23"/>
    </row>
    <row r="5213" spans="1:7" customFormat="1">
      <c r="A5213" s="4">
        <v>27851</v>
      </c>
      <c r="B5213">
        <v>4.83</v>
      </c>
      <c r="C5213">
        <f>IFERROR(((VLOOKUP(A5213,'Interest Rates-10yr'!$A$9:$C$15239,2,FALSE))-B5213),C5212)</f>
        <v>2.8499999999999996</v>
      </c>
      <c r="D5213" s="98">
        <f>AVERAGE(C$10:C5213)</f>
        <v>0.24956956187548118</v>
      </c>
      <c r="E5213" s="2"/>
      <c r="G5213" s="23"/>
    </row>
    <row r="5214" spans="1:7" customFormat="1">
      <c r="A5214" s="4">
        <v>27852</v>
      </c>
      <c r="B5214">
        <v>4.79</v>
      </c>
      <c r="C5214">
        <f>IFERROR(((VLOOKUP(A5214,'Interest Rates-10yr'!$A$9:$C$15239,2,FALSE))-B5214),C5213)</f>
        <v>2.88</v>
      </c>
      <c r="D5214" s="98">
        <f>AVERAGE(C$10:C5214)</f>
        <v>0.2500749279538913</v>
      </c>
      <c r="E5214" s="2"/>
      <c r="G5214" s="23"/>
    </row>
    <row r="5215" spans="1:7" customFormat="1">
      <c r="A5215" s="4">
        <v>27853</v>
      </c>
      <c r="B5215">
        <v>4.79</v>
      </c>
      <c r="C5215">
        <f>IFERROR(((VLOOKUP(A5215,'Interest Rates-10yr'!$A$9:$C$15239,2,FALSE))-B5215),C5214)</f>
        <v>2.88</v>
      </c>
      <c r="D5215" s="98">
        <f>AVERAGE(C$10:C5215)</f>
        <v>0.25058009988474922</v>
      </c>
      <c r="E5215" s="2"/>
      <c r="G5215" s="23"/>
    </row>
    <row r="5216" spans="1:7" customFormat="1">
      <c r="A5216" s="4">
        <v>27854</v>
      </c>
      <c r="B5216">
        <v>4.79</v>
      </c>
      <c r="C5216">
        <f>IFERROR(((VLOOKUP(A5216,'Interest Rates-10yr'!$A$9:$C$15239,2,FALSE))-B5216),C5215)</f>
        <v>2.88</v>
      </c>
      <c r="D5216" s="98">
        <f>AVERAGE(C$10:C5216)</f>
        <v>0.25108507777991251</v>
      </c>
      <c r="E5216" s="2"/>
      <c r="G5216" s="23"/>
    </row>
    <row r="5217" spans="1:7" customFormat="1">
      <c r="A5217" s="4">
        <v>27855</v>
      </c>
      <c r="B5217">
        <v>4.74</v>
      </c>
      <c r="C5217">
        <f>IFERROR(((VLOOKUP(A5217,'Interest Rates-10yr'!$A$9:$C$15239,2,FALSE))-B5217),C5216)</f>
        <v>2.88</v>
      </c>
      <c r="D5217" s="98">
        <f>AVERAGE(C$10:C5217)</f>
        <v>0.25158986175115294</v>
      </c>
      <c r="E5217" s="2"/>
      <c r="G5217" s="23"/>
    </row>
    <row r="5218" spans="1:7" customFormat="1">
      <c r="A5218" s="4">
        <v>27856</v>
      </c>
      <c r="B5218">
        <v>4.72</v>
      </c>
      <c r="C5218">
        <f>IFERROR(((VLOOKUP(A5218,'Interest Rates-10yr'!$A$9:$C$15239,2,FALSE))-B5218),C5217)</f>
        <v>2.87</v>
      </c>
      <c r="D5218" s="98">
        <f>AVERAGE(C$10:C5218)</f>
        <v>0.2520925321558849</v>
      </c>
      <c r="E5218" s="2"/>
      <c r="G5218" s="23"/>
    </row>
    <row r="5219" spans="1:7" customFormat="1">
      <c r="A5219" s="4">
        <v>27857</v>
      </c>
      <c r="B5219">
        <v>4.43</v>
      </c>
      <c r="C5219">
        <f>IFERROR(((VLOOKUP(A5219,'Interest Rates-10yr'!$A$9:$C$15239,2,FALSE))-B5219),C5218)</f>
        <v>3.13</v>
      </c>
      <c r="D5219" s="98">
        <f>AVERAGE(C$10:C5219)</f>
        <v>0.25264491362764002</v>
      </c>
      <c r="E5219" s="2"/>
      <c r="G5219" s="23"/>
    </row>
    <row r="5220" spans="1:7" customFormat="1">
      <c r="A5220" s="4">
        <v>27858</v>
      </c>
      <c r="B5220">
        <v>4.75</v>
      </c>
      <c r="C5220">
        <f>IFERROR(((VLOOKUP(A5220,'Interest Rates-10yr'!$A$9:$C$15239,2,FALSE))-B5220),C5219)</f>
        <v>2.8</v>
      </c>
      <c r="D5220" s="98">
        <f>AVERAGE(C$10:C5220)</f>
        <v>0.25313375551717604</v>
      </c>
      <c r="E5220" s="2"/>
      <c r="G5220" s="23"/>
    </row>
    <row r="5221" spans="1:7" customFormat="1">
      <c r="A5221" s="4">
        <v>27859</v>
      </c>
      <c r="B5221">
        <v>4.7</v>
      </c>
      <c r="C5221">
        <f>IFERROR(((VLOOKUP(A5221,'Interest Rates-10yr'!$A$9:$C$15239,2,FALSE))-B5221),C5220)</f>
        <v>2.8199999999999994</v>
      </c>
      <c r="D5221" s="98">
        <f>AVERAGE(C$10:C5221)</f>
        <v>0.25362624712202692</v>
      </c>
      <c r="E5221" s="2"/>
      <c r="G5221" s="23"/>
    </row>
    <row r="5222" spans="1:7" customFormat="1">
      <c r="A5222" s="4">
        <v>27860</v>
      </c>
      <c r="B5222">
        <v>4.7</v>
      </c>
      <c r="C5222">
        <f>IFERROR(((VLOOKUP(A5222,'Interest Rates-10yr'!$A$9:$C$15239,2,FALSE))-B5222),C5221)</f>
        <v>2.8199999999999994</v>
      </c>
      <c r="D5222" s="98">
        <f>AVERAGE(C$10:C5222)</f>
        <v>0.25411854977939852</v>
      </c>
      <c r="E5222" s="2"/>
      <c r="G5222" s="23"/>
    </row>
    <row r="5223" spans="1:7" customFormat="1">
      <c r="A5223" s="4">
        <v>27861</v>
      </c>
      <c r="B5223">
        <v>4.7</v>
      </c>
      <c r="C5223">
        <f>IFERROR(((VLOOKUP(A5223,'Interest Rates-10yr'!$A$9:$C$15239,2,FALSE))-B5223),C5222)</f>
        <v>2.8199999999999994</v>
      </c>
      <c r="D5223" s="98">
        <f>AVERAGE(C$10:C5223)</f>
        <v>0.25461066359800621</v>
      </c>
      <c r="E5223" s="2"/>
      <c r="G5223" s="23"/>
    </row>
    <row r="5224" spans="1:7" customFormat="1">
      <c r="A5224" s="4">
        <v>27862</v>
      </c>
      <c r="B5224">
        <v>4.76</v>
      </c>
      <c r="C5224">
        <f>IFERROR(((VLOOKUP(A5224,'Interest Rates-10yr'!$A$9:$C$15239,2,FALSE))-B5224),C5223)</f>
        <v>2.76</v>
      </c>
      <c r="D5224" s="98">
        <f>AVERAGE(C$10:C5224)</f>
        <v>0.25509108341323189</v>
      </c>
      <c r="E5224" s="2"/>
      <c r="G5224" s="23"/>
    </row>
    <row r="5225" spans="1:7" customFormat="1">
      <c r="A5225" s="4">
        <v>27863</v>
      </c>
      <c r="B5225">
        <v>4.75</v>
      </c>
      <c r="C5225">
        <f>IFERROR(((VLOOKUP(A5225,'Interest Rates-10yr'!$A$9:$C$15239,2,FALSE))-B5225),C5224)</f>
        <v>2.75</v>
      </c>
      <c r="D5225" s="98">
        <f>AVERAGE(C$10:C5225)</f>
        <v>0.25556940184049159</v>
      </c>
      <c r="E5225" s="2"/>
      <c r="G5225" s="23"/>
    </row>
    <row r="5226" spans="1:7" customFormat="1">
      <c r="A5226" s="4">
        <v>27864</v>
      </c>
      <c r="B5226">
        <v>5</v>
      </c>
      <c r="C5226">
        <f>IFERROR(((VLOOKUP(A5226,'Interest Rates-10yr'!$A$9:$C$15239,2,FALSE))-B5226),C5225)</f>
        <v>2.4699999999999998</v>
      </c>
      <c r="D5226" s="98">
        <f>AVERAGE(C$10:C5226)</f>
        <v>0.255993866206633</v>
      </c>
      <c r="E5226" s="2"/>
      <c r="G5226" s="23"/>
    </row>
    <row r="5227" spans="1:7" customFormat="1">
      <c r="A5227" s="4">
        <v>27865</v>
      </c>
      <c r="B5227">
        <v>4.7699999999999996</v>
      </c>
      <c r="C5227">
        <f>IFERROR(((VLOOKUP(A5227,'Interest Rates-10yr'!$A$9:$C$15239,2,FALSE))-B5227),C5226)</f>
        <v>2.7</v>
      </c>
      <c r="D5227" s="98">
        <f>AVERAGE(C$10:C5227)</f>
        <v>0.25646224607129253</v>
      </c>
      <c r="E5227" s="2"/>
      <c r="G5227" s="23"/>
    </row>
    <row r="5228" spans="1:7" customFormat="1">
      <c r="A5228" s="4">
        <v>27866</v>
      </c>
      <c r="B5228">
        <v>4.68</v>
      </c>
      <c r="C5228">
        <f>IFERROR(((VLOOKUP(A5228,'Interest Rates-10yr'!$A$9:$C$15239,2,FALSE))-B5228),C5227)</f>
        <v>2.7</v>
      </c>
      <c r="D5228" s="98">
        <f>AVERAGE(C$10:C5228)</f>
        <v>0.25693044644568008</v>
      </c>
      <c r="E5228" s="2"/>
      <c r="G5228" s="23"/>
    </row>
    <row r="5229" spans="1:7" customFormat="1">
      <c r="A5229" s="4">
        <v>27867</v>
      </c>
      <c r="B5229">
        <v>4.68</v>
      </c>
      <c r="C5229">
        <f>IFERROR(((VLOOKUP(A5229,'Interest Rates-10yr'!$A$9:$C$15239,2,FALSE))-B5229),C5228)</f>
        <v>2.7</v>
      </c>
      <c r="D5229" s="98">
        <f>AVERAGE(C$10:C5229)</f>
        <v>0.25739846743295103</v>
      </c>
      <c r="E5229" s="2"/>
      <c r="G5229" s="23"/>
    </row>
    <row r="5230" spans="1:7" customFormat="1">
      <c r="A5230" s="4">
        <v>27868</v>
      </c>
      <c r="B5230">
        <v>4.68</v>
      </c>
      <c r="C5230">
        <f>IFERROR(((VLOOKUP(A5230,'Interest Rates-10yr'!$A$9:$C$15239,2,FALSE))-B5230),C5229)</f>
        <v>2.7</v>
      </c>
      <c r="D5230" s="98">
        <f>AVERAGE(C$10:C5230)</f>
        <v>0.25786630913618169</v>
      </c>
      <c r="E5230" s="2"/>
      <c r="G5230" s="23"/>
    </row>
    <row r="5231" spans="1:7" customFormat="1">
      <c r="A5231" s="4">
        <v>27869</v>
      </c>
      <c r="B5231">
        <v>4.74</v>
      </c>
      <c r="C5231">
        <f>IFERROR(((VLOOKUP(A5231,'Interest Rates-10yr'!$A$9:$C$15239,2,FALSE))-B5231),C5230)</f>
        <v>2.7699999999999996</v>
      </c>
      <c r="D5231" s="98">
        <f>AVERAGE(C$10:C5231)</f>
        <v>0.25834737648410655</v>
      </c>
      <c r="E5231" s="2"/>
      <c r="G5231" s="23"/>
    </row>
    <row r="5232" spans="1:7" customFormat="1">
      <c r="A5232" s="4">
        <v>27870</v>
      </c>
      <c r="B5232">
        <v>4.78</v>
      </c>
      <c r="C5232">
        <f>IFERROR(((VLOOKUP(A5232,'Interest Rates-10yr'!$A$9:$C$15239,2,FALSE))-B5232),C5231)</f>
        <v>2.7199999999999998</v>
      </c>
      <c r="D5232" s="98">
        <f>AVERAGE(C$10:C5232)</f>
        <v>0.25881868657859552</v>
      </c>
      <c r="E5232" s="2"/>
      <c r="G5232" s="23"/>
    </row>
    <row r="5233" spans="1:7" customFormat="1">
      <c r="A5233" s="4">
        <v>27871</v>
      </c>
      <c r="B5233">
        <v>5.0999999999999996</v>
      </c>
      <c r="C5233">
        <f>IFERROR(((VLOOKUP(A5233,'Interest Rates-10yr'!$A$9:$C$15239,2,FALSE))-B5233),C5232)</f>
        <v>2.37</v>
      </c>
      <c r="D5233" s="98">
        <f>AVERAGE(C$10:C5233)</f>
        <v>0.25922281776416622</v>
      </c>
      <c r="E5233" s="2"/>
      <c r="G5233" s="23"/>
    </row>
    <row r="5234" spans="1:7" customFormat="1">
      <c r="A5234" s="4">
        <v>27872</v>
      </c>
      <c r="B5234">
        <v>4.83</v>
      </c>
      <c r="C5234">
        <f>IFERROR(((VLOOKUP(A5234,'Interest Rates-10yr'!$A$9:$C$15239,2,FALSE))-B5234),C5233)</f>
        <v>2.6899999999999995</v>
      </c>
      <c r="D5234" s="98">
        <f>AVERAGE(C$10:C5234)</f>
        <v>0.2596880382775128</v>
      </c>
      <c r="E5234" s="2"/>
      <c r="G5234" s="23"/>
    </row>
    <row r="5235" spans="1:7" customFormat="1">
      <c r="A5235" s="4">
        <v>27873</v>
      </c>
      <c r="B5235">
        <v>4.8600000000000003</v>
      </c>
      <c r="C5235">
        <f>IFERROR(((VLOOKUP(A5235,'Interest Rates-10yr'!$A$9:$C$15239,2,FALSE))-B5235),C5234)</f>
        <v>2.7299999999999995</v>
      </c>
      <c r="D5235" s="98">
        <f>AVERAGE(C$10:C5235)</f>
        <v>0.26016073478760132</v>
      </c>
      <c r="E5235" s="2"/>
      <c r="G5235" s="23"/>
    </row>
    <row r="5236" spans="1:7" customFormat="1">
      <c r="A5236" s="4">
        <v>27874</v>
      </c>
      <c r="B5236">
        <v>4.8600000000000003</v>
      </c>
      <c r="C5236">
        <f>IFERROR(((VLOOKUP(A5236,'Interest Rates-10yr'!$A$9:$C$15239,2,FALSE))-B5236),C5235)</f>
        <v>2.7299999999999995</v>
      </c>
      <c r="D5236" s="98">
        <f>AVERAGE(C$10:C5236)</f>
        <v>0.2606332504304581</v>
      </c>
      <c r="E5236" s="2"/>
      <c r="G5236" s="23"/>
    </row>
    <row r="5237" spans="1:7" customFormat="1">
      <c r="A5237" s="4">
        <v>27875</v>
      </c>
      <c r="B5237">
        <v>4.8600000000000003</v>
      </c>
      <c r="C5237">
        <f>IFERROR(((VLOOKUP(A5237,'Interest Rates-10yr'!$A$9:$C$15239,2,FALSE))-B5237),C5236)</f>
        <v>2.7299999999999995</v>
      </c>
      <c r="D5237" s="98">
        <f>AVERAGE(C$10:C5237)</f>
        <v>0.26110558530987077</v>
      </c>
      <c r="E5237" s="2"/>
      <c r="G5237" s="23"/>
    </row>
    <row r="5238" spans="1:7" customFormat="1">
      <c r="A5238" s="4">
        <v>27876</v>
      </c>
      <c r="B5238">
        <v>4.9000000000000004</v>
      </c>
      <c r="C5238">
        <f>IFERROR(((VLOOKUP(A5238,'Interest Rates-10yr'!$A$9:$C$15239,2,FALSE))-B5238),C5237)</f>
        <v>2.71</v>
      </c>
      <c r="D5238" s="98">
        <f>AVERAGE(C$10:C5238)</f>
        <v>0.2615739147064457</v>
      </c>
      <c r="E5238" s="2"/>
      <c r="G5238" s="23"/>
    </row>
    <row r="5239" spans="1:7" customFormat="1">
      <c r="A5239" s="4">
        <v>27877</v>
      </c>
      <c r="B5239">
        <v>4.9400000000000004</v>
      </c>
      <c r="C5239">
        <f>IFERROR(((VLOOKUP(A5239,'Interest Rates-10yr'!$A$9:$C$15239,2,FALSE))-B5239),C5238)</f>
        <v>2.6799999999999997</v>
      </c>
      <c r="D5239" s="98">
        <f>AVERAGE(C$10:C5239)</f>
        <v>0.26203632887189382</v>
      </c>
      <c r="E5239" s="2"/>
      <c r="G5239" s="23"/>
    </row>
    <row r="5240" spans="1:7" customFormat="1">
      <c r="A5240" s="4">
        <v>27878</v>
      </c>
      <c r="B5240">
        <v>5.25</v>
      </c>
      <c r="C5240">
        <f>IFERROR(((VLOOKUP(A5240,'Interest Rates-10yr'!$A$9:$C$15239,2,FALSE))-B5240),C5239)</f>
        <v>2.3499999999999996</v>
      </c>
      <c r="D5240" s="98">
        <f>AVERAGE(C$10:C5240)</f>
        <v>0.2624354807876132</v>
      </c>
      <c r="E5240" s="2"/>
      <c r="G5240" s="23"/>
    </row>
    <row r="5241" spans="1:7" customFormat="1">
      <c r="A5241" s="4">
        <v>27879</v>
      </c>
      <c r="B5241">
        <v>5</v>
      </c>
      <c r="C5241">
        <f>IFERROR(((VLOOKUP(A5241,'Interest Rates-10yr'!$A$9:$C$15239,2,FALSE))-B5241),C5240)</f>
        <v>2.6100000000000003</v>
      </c>
      <c r="D5241" s="98">
        <f>AVERAGE(C$10:C5241)</f>
        <v>0.26288417431192745</v>
      </c>
      <c r="E5241" s="2"/>
      <c r="G5241" s="23"/>
    </row>
    <row r="5242" spans="1:7" customFormat="1">
      <c r="A5242" s="4">
        <v>27880</v>
      </c>
      <c r="B5242">
        <v>5.0999999999999996</v>
      </c>
      <c r="C5242">
        <f>IFERROR(((VLOOKUP(A5242,'Interest Rates-10yr'!$A$9:$C$15239,2,FALSE))-B5242),C5241)</f>
        <v>2.5700000000000003</v>
      </c>
      <c r="D5242" s="98">
        <f>AVERAGE(C$10:C5242)</f>
        <v>0.26332505255111871</v>
      </c>
      <c r="E5242" s="2"/>
      <c r="G5242" s="23"/>
    </row>
    <row r="5243" spans="1:7" customFormat="1">
      <c r="A5243" s="4">
        <v>27881</v>
      </c>
      <c r="B5243">
        <v>5.0999999999999996</v>
      </c>
      <c r="C5243">
        <f>IFERROR(((VLOOKUP(A5243,'Interest Rates-10yr'!$A$9:$C$15239,2,FALSE))-B5243),C5242)</f>
        <v>2.5700000000000003</v>
      </c>
      <c r="D5243" s="98">
        <f>AVERAGE(C$10:C5243)</f>
        <v>0.26376576232327176</v>
      </c>
      <c r="E5243" s="2"/>
      <c r="G5243" s="23"/>
    </row>
    <row r="5244" spans="1:7" customFormat="1">
      <c r="A5244" s="4">
        <v>27882</v>
      </c>
      <c r="B5244">
        <v>5.0999999999999996</v>
      </c>
      <c r="C5244">
        <f>IFERROR(((VLOOKUP(A5244,'Interest Rates-10yr'!$A$9:$C$15239,2,FALSE))-B5244),C5243)</f>
        <v>2.5700000000000003</v>
      </c>
      <c r="D5244" s="98">
        <f>AVERAGE(C$10:C5244)</f>
        <v>0.26420630372492915</v>
      </c>
      <c r="E5244" s="2"/>
      <c r="G5244" s="23"/>
    </row>
    <row r="5245" spans="1:7" customFormat="1">
      <c r="A5245" s="4">
        <v>27883</v>
      </c>
      <c r="B5245">
        <v>5.0599999999999996</v>
      </c>
      <c r="C5245">
        <f>IFERROR(((VLOOKUP(A5245,'Interest Rates-10yr'!$A$9:$C$15239,2,FALSE))-B5245),C5244)</f>
        <v>2.6300000000000008</v>
      </c>
      <c r="D5245" s="98">
        <f>AVERAGE(C$10:C5245)</f>
        <v>0.26465813598166621</v>
      </c>
      <c r="E5245" s="2"/>
      <c r="G5245" s="23"/>
    </row>
    <row r="5246" spans="1:7" customFormat="1">
      <c r="A5246" s="4">
        <v>27884</v>
      </c>
      <c r="B5246">
        <v>4.9800000000000004</v>
      </c>
      <c r="C5246">
        <f>IFERROR(((VLOOKUP(A5246,'Interest Rates-10yr'!$A$9:$C$15239,2,FALSE))-B5246),C5245)</f>
        <v>2.6799999999999997</v>
      </c>
      <c r="D5246" s="98">
        <f>AVERAGE(C$10:C5246)</f>
        <v>0.26511934313538371</v>
      </c>
      <c r="E5246" s="2"/>
      <c r="G5246" s="23"/>
    </row>
    <row r="5247" spans="1:7" customFormat="1">
      <c r="A5247" s="4">
        <v>27885</v>
      </c>
      <c r="B5247">
        <v>4.8600000000000003</v>
      </c>
      <c r="C5247">
        <f>IFERROR(((VLOOKUP(A5247,'Interest Rates-10yr'!$A$9:$C$15239,2,FALSE))-B5247),C5246)</f>
        <v>2.8199999999999994</v>
      </c>
      <c r="D5247" s="98">
        <f>AVERAGE(C$10:C5247)</f>
        <v>0.26560710194730897</v>
      </c>
      <c r="E5247" s="2"/>
      <c r="G5247" s="23"/>
    </row>
    <row r="5248" spans="1:7" customFormat="1">
      <c r="A5248" s="4">
        <v>27886</v>
      </c>
      <c r="B5248">
        <v>4.9400000000000004</v>
      </c>
      <c r="C5248">
        <f>IFERROR(((VLOOKUP(A5248,'Interest Rates-10yr'!$A$9:$C$15239,2,FALSE))-B5248),C5247)</f>
        <v>2.84</v>
      </c>
      <c r="D5248" s="98">
        <f>AVERAGE(C$10:C5248)</f>
        <v>0.26609849207864178</v>
      </c>
      <c r="E5248" s="2"/>
      <c r="G5248" s="23"/>
    </row>
    <row r="5249" spans="1:7" customFormat="1">
      <c r="A5249" s="4">
        <v>27887</v>
      </c>
      <c r="B5249">
        <v>4.97</v>
      </c>
      <c r="C5249">
        <f>IFERROR(((VLOOKUP(A5249,'Interest Rates-10yr'!$A$9:$C$15239,2,FALSE))-B5249),C5248)</f>
        <v>2.9000000000000004</v>
      </c>
      <c r="D5249" s="98">
        <f>AVERAGE(C$10:C5249)</f>
        <v>0.26660114503816879</v>
      </c>
      <c r="E5249" s="2"/>
      <c r="G5249" s="23"/>
    </row>
    <row r="5250" spans="1:7" customFormat="1">
      <c r="A5250" s="4">
        <v>27888</v>
      </c>
      <c r="B5250">
        <v>4.97</v>
      </c>
      <c r="C5250">
        <f>IFERROR(((VLOOKUP(A5250,'Interest Rates-10yr'!$A$9:$C$15239,2,FALSE))-B5250),C5249)</f>
        <v>2.9000000000000004</v>
      </c>
      <c r="D5250" s="98">
        <f>AVERAGE(C$10:C5250)</f>
        <v>0.26710360618202716</v>
      </c>
      <c r="E5250" s="2"/>
      <c r="G5250" s="23"/>
    </row>
    <row r="5251" spans="1:7" customFormat="1">
      <c r="A5251" s="4">
        <v>27889</v>
      </c>
      <c r="B5251">
        <v>4.97</v>
      </c>
      <c r="C5251">
        <f>IFERROR(((VLOOKUP(A5251,'Interest Rates-10yr'!$A$9:$C$15239,2,FALSE))-B5251),C5250)</f>
        <v>2.9000000000000004</v>
      </c>
      <c r="D5251" s="98">
        <f>AVERAGE(C$10:C5251)</f>
        <v>0.26760587561999322</v>
      </c>
      <c r="E5251" s="2"/>
      <c r="G5251" s="23"/>
    </row>
    <row r="5252" spans="1:7" customFormat="1">
      <c r="A5252" s="4">
        <v>27890</v>
      </c>
      <c r="B5252">
        <v>5.0599999999999996</v>
      </c>
      <c r="C5252">
        <f>IFERROR(((VLOOKUP(A5252,'Interest Rates-10yr'!$A$9:$C$15239,2,FALSE))-B5252),C5251)</f>
        <v>2.8600000000000003</v>
      </c>
      <c r="D5252" s="98">
        <f>AVERAGE(C$10:C5252)</f>
        <v>0.2681003242418471</v>
      </c>
      <c r="E5252" s="2"/>
      <c r="G5252" s="23"/>
    </row>
    <row r="5253" spans="1:7" customFormat="1">
      <c r="A5253" s="4">
        <v>27891</v>
      </c>
      <c r="B5253">
        <v>5.05</v>
      </c>
      <c r="C5253">
        <f>IFERROR(((VLOOKUP(A5253,'Interest Rates-10yr'!$A$9:$C$15239,2,FALSE))-B5253),C5252)</f>
        <v>2.87</v>
      </c>
      <c r="D5253" s="98">
        <f>AVERAGE(C$10:C5253)</f>
        <v>0.268596491228071</v>
      </c>
      <c r="E5253" s="2"/>
      <c r="G5253" s="23"/>
    </row>
    <row r="5254" spans="1:7" customFormat="1">
      <c r="A5254" s="4">
        <v>27892</v>
      </c>
      <c r="B5254">
        <v>5.17</v>
      </c>
      <c r="C5254">
        <f>IFERROR(((VLOOKUP(A5254,'Interest Rates-10yr'!$A$9:$C$15239,2,FALSE))-B5254),C5253)</f>
        <v>2.7700000000000005</v>
      </c>
      <c r="D5254" s="98">
        <f>AVERAGE(C$10:C5254)</f>
        <v>0.2690734032411829</v>
      </c>
      <c r="E5254" s="2"/>
      <c r="G5254" s="23"/>
    </row>
    <row r="5255" spans="1:7" customFormat="1">
      <c r="A5255" s="4">
        <v>27893</v>
      </c>
      <c r="B5255">
        <v>5.13</v>
      </c>
      <c r="C5255">
        <f>IFERROR(((VLOOKUP(A5255,'Interest Rates-10yr'!$A$9:$C$15239,2,FALSE))-B5255),C5254)</f>
        <v>2.79</v>
      </c>
      <c r="D5255" s="98">
        <f>AVERAGE(C$10:C5255)</f>
        <v>0.26955394586351589</v>
      </c>
      <c r="E5255" s="2"/>
      <c r="G5255" s="23"/>
    </row>
    <row r="5256" spans="1:7" customFormat="1">
      <c r="A5256" s="4">
        <v>27894</v>
      </c>
      <c r="B5256">
        <v>5.21</v>
      </c>
      <c r="C5256">
        <f>IFERROR(((VLOOKUP(A5256,'Interest Rates-10yr'!$A$9:$C$15239,2,FALSE))-B5256),C5255)</f>
        <v>2.7199999999999998</v>
      </c>
      <c r="D5256" s="98">
        <f>AVERAGE(C$10:C5256)</f>
        <v>0.27002096436058781</v>
      </c>
      <c r="E5256" s="2"/>
      <c r="G5256" s="23"/>
    </row>
    <row r="5257" spans="1:7" customFormat="1">
      <c r="A5257" s="4">
        <v>27895</v>
      </c>
      <c r="B5257">
        <v>5.21</v>
      </c>
      <c r="C5257">
        <f>IFERROR(((VLOOKUP(A5257,'Interest Rates-10yr'!$A$9:$C$15239,2,FALSE))-B5257),C5256)</f>
        <v>2.7199999999999998</v>
      </c>
      <c r="D5257" s="98">
        <f>AVERAGE(C$10:C5257)</f>
        <v>0.27048780487804958</v>
      </c>
      <c r="E5257" s="2"/>
      <c r="G5257" s="23"/>
    </row>
    <row r="5258" spans="1:7" customFormat="1">
      <c r="A5258" s="4">
        <v>27896</v>
      </c>
      <c r="B5258">
        <v>5.21</v>
      </c>
      <c r="C5258">
        <f>IFERROR(((VLOOKUP(A5258,'Interest Rates-10yr'!$A$9:$C$15239,2,FALSE))-B5258),C5257)</f>
        <v>2.7199999999999998</v>
      </c>
      <c r="D5258" s="98">
        <f>AVERAGE(C$10:C5258)</f>
        <v>0.27095446751762325</v>
      </c>
      <c r="E5258" s="2"/>
      <c r="G5258" s="23"/>
    </row>
    <row r="5259" spans="1:7" customFormat="1">
      <c r="A5259" s="4">
        <v>27897</v>
      </c>
      <c r="B5259">
        <v>5.36</v>
      </c>
      <c r="C5259">
        <f>IFERROR(((VLOOKUP(A5259,'Interest Rates-10yr'!$A$9:$C$15239,2,FALSE))-B5259),C5258)</f>
        <v>2.58</v>
      </c>
      <c r="D5259" s="98">
        <f>AVERAGE(C$10:C5259)</f>
        <v>0.27139428571428653</v>
      </c>
      <c r="E5259" s="2"/>
      <c r="G5259" s="23"/>
    </row>
    <row r="5260" spans="1:7" customFormat="1">
      <c r="A5260" s="4">
        <v>27898</v>
      </c>
      <c r="B5260">
        <v>5.39</v>
      </c>
      <c r="C5260">
        <f>IFERROR(((VLOOKUP(A5260,'Interest Rates-10yr'!$A$9:$C$15239,2,FALSE))-B5260),C5259)</f>
        <v>2.5500000000000007</v>
      </c>
      <c r="D5260" s="98">
        <f>AVERAGE(C$10:C5260)</f>
        <v>0.27182822319558259</v>
      </c>
      <c r="E5260" s="2"/>
      <c r="G5260" s="23"/>
    </row>
    <row r="5261" spans="1:7" customFormat="1">
      <c r="A5261" s="4">
        <v>27899</v>
      </c>
      <c r="B5261">
        <v>5.48</v>
      </c>
      <c r="C5261">
        <f>IFERROR(((VLOOKUP(A5261,'Interest Rates-10yr'!$A$9:$C$15239,2,FALSE))-B5261),C5260)</f>
        <v>2.46</v>
      </c>
      <c r="D5261" s="98">
        <f>AVERAGE(C$10:C5261)</f>
        <v>0.27224485910129553</v>
      </c>
      <c r="E5261" s="2"/>
      <c r="G5261" s="23"/>
    </row>
    <row r="5262" spans="1:7" customFormat="1">
      <c r="A5262" s="4">
        <v>27900</v>
      </c>
      <c r="B5262">
        <v>5.47</v>
      </c>
      <c r="C5262">
        <f>IFERROR(((VLOOKUP(A5262,'Interest Rates-10yr'!$A$9:$C$15239,2,FALSE))-B5262),C5261)</f>
        <v>2.4800000000000004</v>
      </c>
      <c r="D5262" s="98">
        <f>AVERAGE(C$10:C5262)</f>
        <v>0.2726651437273947</v>
      </c>
      <c r="E5262" s="2"/>
      <c r="G5262" s="23"/>
    </row>
    <row r="5263" spans="1:7" customFormat="1">
      <c r="A5263" s="4">
        <v>27901</v>
      </c>
      <c r="B5263">
        <v>5.51</v>
      </c>
      <c r="C5263">
        <f>IFERROR(((VLOOKUP(A5263,'Interest Rates-10yr'!$A$9:$C$15239,2,FALSE))-B5263),C5262)</f>
        <v>2.4900000000000002</v>
      </c>
      <c r="D5263" s="98">
        <f>AVERAGE(C$10:C5263)</f>
        <v>0.27308717167872176</v>
      </c>
      <c r="E5263" s="2"/>
      <c r="G5263" s="23"/>
    </row>
    <row r="5264" spans="1:7" customFormat="1">
      <c r="A5264" s="4">
        <v>27902</v>
      </c>
      <c r="B5264">
        <v>5.51</v>
      </c>
      <c r="C5264">
        <f>IFERROR(((VLOOKUP(A5264,'Interest Rates-10yr'!$A$9:$C$15239,2,FALSE))-B5264),C5263)</f>
        <v>2.4900000000000002</v>
      </c>
      <c r="D5264" s="98">
        <f>AVERAGE(C$10:C5264)</f>
        <v>0.27350903901046703</v>
      </c>
      <c r="E5264" s="2"/>
      <c r="G5264" s="23"/>
    </row>
    <row r="5265" spans="1:7" customFormat="1">
      <c r="A5265" s="4">
        <v>27903</v>
      </c>
      <c r="B5265">
        <v>5.51</v>
      </c>
      <c r="C5265">
        <f>IFERROR(((VLOOKUP(A5265,'Interest Rates-10yr'!$A$9:$C$15239,2,FALSE))-B5265),C5264)</f>
        <v>2.4900000000000002</v>
      </c>
      <c r="D5265" s="98">
        <f>AVERAGE(C$10:C5265)</f>
        <v>0.27393074581430826</v>
      </c>
      <c r="E5265" s="2"/>
      <c r="G5265" s="23"/>
    </row>
    <row r="5266" spans="1:7" customFormat="1">
      <c r="A5266" s="4">
        <v>27904</v>
      </c>
      <c r="B5266">
        <v>5.48</v>
      </c>
      <c r="C5266">
        <f>IFERROR(((VLOOKUP(A5266,'Interest Rates-10yr'!$A$9:$C$15239,2,FALSE))-B5266),C5265)</f>
        <v>2.5</v>
      </c>
      <c r="D5266" s="98">
        <f>AVERAGE(C$10:C5266)</f>
        <v>0.27435419440745756</v>
      </c>
      <c r="E5266" s="2"/>
      <c r="G5266" s="23"/>
    </row>
    <row r="5267" spans="1:7" customFormat="1">
      <c r="A5267" s="4">
        <v>27905</v>
      </c>
      <c r="B5267">
        <v>5.42</v>
      </c>
      <c r="C5267">
        <f>IFERROR(((VLOOKUP(A5267,'Interest Rates-10yr'!$A$9:$C$15239,2,FALSE))-B5267),C5266)</f>
        <v>2.5200000000000005</v>
      </c>
      <c r="D5267" s="98">
        <f>AVERAGE(C$10:C5267)</f>
        <v>0.27478128565994758</v>
      </c>
      <c r="E5267" s="2"/>
      <c r="G5267" s="23"/>
    </row>
    <row r="5268" spans="1:7" customFormat="1">
      <c r="A5268" s="4">
        <v>27906</v>
      </c>
      <c r="B5268">
        <v>5.6</v>
      </c>
      <c r="C5268">
        <f>IFERROR(((VLOOKUP(A5268,'Interest Rates-10yr'!$A$9:$C$15239,2,FALSE))-B5268),C5267)</f>
        <v>2.3500000000000005</v>
      </c>
      <c r="D5268" s="98">
        <f>AVERAGE(C$10:C5268)</f>
        <v>0.27517588895227307</v>
      </c>
      <c r="E5268" s="2"/>
      <c r="G5268" s="23"/>
    </row>
    <row r="5269" spans="1:7" customFormat="1">
      <c r="A5269" s="4">
        <v>27907</v>
      </c>
      <c r="B5269">
        <v>5.61</v>
      </c>
      <c r="C5269">
        <f>IFERROR(((VLOOKUP(A5269,'Interest Rates-10yr'!$A$9:$C$15239,2,FALSE))-B5269),C5268)</f>
        <v>2.38</v>
      </c>
      <c r="D5269" s="98">
        <f>AVERAGE(C$10:C5269)</f>
        <v>0.27557604562737725</v>
      </c>
      <c r="E5269" s="2"/>
      <c r="G5269" s="23"/>
    </row>
    <row r="5270" spans="1:7" customFormat="1">
      <c r="A5270" s="4">
        <v>27908</v>
      </c>
      <c r="B5270">
        <v>5.67</v>
      </c>
      <c r="C5270">
        <f>IFERROR(((VLOOKUP(A5270,'Interest Rates-10yr'!$A$9:$C$15239,2,FALSE))-B5270),C5269)</f>
        <v>2.29</v>
      </c>
      <c r="D5270" s="98">
        <f>AVERAGE(C$10:C5270)</f>
        <v>0.27595894316669917</v>
      </c>
      <c r="E5270" s="2"/>
      <c r="G5270" s="23"/>
    </row>
    <row r="5271" spans="1:7" customFormat="1">
      <c r="A5271" s="4">
        <v>27909</v>
      </c>
      <c r="B5271">
        <v>5.67</v>
      </c>
      <c r="C5271">
        <f>IFERROR(((VLOOKUP(A5271,'Interest Rates-10yr'!$A$9:$C$15239,2,FALSE))-B5271),C5270)</f>
        <v>2.29</v>
      </c>
      <c r="D5271" s="98">
        <f>AVERAGE(C$10:C5271)</f>
        <v>0.27634169517293883</v>
      </c>
      <c r="E5271" s="2"/>
      <c r="G5271" s="23"/>
    </row>
    <row r="5272" spans="1:7" customFormat="1">
      <c r="A5272" s="4">
        <v>27910</v>
      </c>
      <c r="B5272">
        <v>5.67</v>
      </c>
      <c r="C5272">
        <f>IFERROR(((VLOOKUP(A5272,'Interest Rates-10yr'!$A$9:$C$15239,2,FALSE))-B5272),C5271)</f>
        <v>2.29</v>
      </c>
      <c r="D5272" s="98">
        <f>AVERAGE(C$10:C5272)</f>
        <v>0.27672430172905266</v>
      </c>
      <c r="E5272" s="2"/>
      <c r="G5272" s="23"/>
    </row>
    <row r="5273" spans="1:7" customFormat="1">
      <c r="A5273" s="4">
        <v>27911</v>
      </c>
      <c r="B5273">
        <v>5.67</v>
      </c>
      <c r="C5273">
        <f>IFERROR(((VLOOKUP(A5273,'Interest Rates-10yr'!$A$9:$C$15239,2,FALSE))-B5273),C5272)</f>
        <v>2.29</v>
      </c>
      <c r="D5273" s="98">
        <f>AVERAGE(C$10:C5273)</f>
        <v>0.2771067629179339</v>
      </c>
      <c r="E5273" s="2"/>
      <c r="G5273" s="23"/>
    </row>
    <row r="5274" spans="1:7" customFormat="1">
      <c r="A5274" s="4">
        <v>27912</v>
      </c>
      <c r="B5274">
        <v>5.58</v>
      </c>
      <c r="C5274">
        <f>IFERROR(((VLOOKUP(A5274,'Interest Rates-10yr'!$A$9:$C$15239,2,FALSE))-B5274),C5273)</f>
        <v>2.3600000000000003</v>
      </c>
      <c r="D5274" s="98">
        <f>AVERAGE(C$10:C5274)</f>
        <v>0.27750237416904161</v>
      </c>
      <c r="E5274" s="2"/>
      <c r="G5274" s="23"/>
    </row>
    <row r="5275" spans="1:7" customFormat="1">
      <c r="A5275" s="4">
        <v>27913</v>
      </c>
      <c r="B5275">
        <v>4.9000000000000004</v>
      </c>
      <c r="C5275">
        <f>IFERROR(((VLOOKUP(A5275,'Interest Rates-10yr'!$A$9:$C$15239,2,FALSE))-B5275),C5274)</f>
        <v>3.04</v>
      </c>
      <c r="D5275" s="98">
        <f>AVERAGE(C$10:C5275)</f>
        <v>0.2780269654386639</v>
      </c>
      <c r="E5275" s="2"/>
      <c r="G5275" s="23"/>
    </row>
    <row r="5276" spans="1:7" customFormat="1">
      <c r="A5276" s="4">
        <v>27914</v>
      </c>
      <c r="B5276">
        <v>5.5</v>
      </c>
      <c r="C5276">
        <f>IFERROR(((VLOOKUP(A5276,'Interest Rates-10yr'!$A$9:$C$15239,2,FALSE))-B5276),C5275)</f>
        <v>2.42</v>
      </c>
      <c r="D5276" s="98">
        <f>AVERAGE(C$10:C5276)</f>
        <v>0.27843364344028937</v>
      </c>
      <c r="E5276" s="2"/>
      <c r="G5276" s="23"/>
    </row>
    <row r="5277" spans="1:7" customFormat="1">
      <c r="A5277" s="4">
        <v>27915</v>
      </c>
      <c r="B5277">
        <v>5.44</v>
      </c>
      <c r="C5277">
        <f>IFERROR(((VLOOKUP(A5277,'Interest Rates-10yr'!$A$9:$C$15239,2,FALSE))-B5277),C5276)</f>
        <v>2.4499999999999993</v>
      </c>
      <c r="D5277" s="98">
        <f>AVERAGE(C$10:C5277)</f>
        <v>0.27884586180713822</v>
      </c>
      <c r="E5277" s="2"/>
      <c r="G5277" s="23"/>
    </row>
    <row r="5278" spans="1:7" customFormat="1">
      <c r="A5278" s="4">
        <v>27916</v>
      </c>
      <c r="B5278">
        <v>5.44</v>
      </c>
      <c r="C5278">
        <f>IFERROR(((VLOOKUP(A5278,'Interest Rates-10yr'!$A$9:$C$15239,2,FALSE))-B5278),C5277)</f>
        <v>2.4499999999999993</v>
      </c>
      <c r="D5278" s="98">
        <f>AVERAGE(C$10:C5278)</f>
        <v>0.2792579237046886</v>
      </c>
      <c r="E5278" s="2"/>
      <c r="G5278" s="23"/>
    </row>
    <row r="5279" spans="1:7" customFormat="1">
      <c r="A5279" s="4">
        <v>27917</v>
      </c>
      <c r="B5279">
        <v>5.44</v>
      </c>
      <c r="C5279">
        <f>IFERROR(((VLOOKUP(A5279,'Interest Rates-10yr'!$A$9:$C$15239,2,FALSE))-B5279),C5278)</f>
        <v>2.4499999999999993</v>
      </c>
      <c r="D5279" s="98">
        <f>AVERAGE(C$10:C5279)</f>
        <v>0.27966982922201217</v>
      </c>
      <c r="E5279" s="2"/>
      <c r="G5279" s="23"/>
    </row>
    <row r="5280" spans="1:7" customFormat="1">
      <c r="A5280" s="4">
        <v>27918</v>
      </c>
      <c r="B5280">
        <v>5.45</v>
      </c>
      <c r="C5280">
        <f>IFERROR(((VLOOKUP(A5280,'Interest Rates-10yr'!$A$9:$C$15239,2,FALSE))-B5280),C5279)</f>
        <v>2.4299999999999997</v>
      </c>
      <c r="D5280" s="98">
        <f>AVERAGE(C$10:C5280)</f>
        <v>0.28007778410168932</v>
      </c>
      <c r="E5280" s="2"/>
      <c r="G5280" s="23"/>
    </row>
    <row r="5281" spans="1:7" customFormat="1">
      <c r="A5281" s="4">
        <v>27919</v>
      </c>
      <c r="B5281">
        <v>5.48</v>
      </c>
      <c r="C5281">
        <f>IFERROR(((VLOOKUP(A5281,'Interest Rates-10yr'!$A$9:$C$15239,2,FALSE))-B5281),C5280)</f>
        <v>2.42</v>
      </c>
      <c r="D5281" s="98">
        <f>AVERAGE(C$10:C5281)</f>
        <v>0.28048368740516016</v>
      </c>
      <c r="E5281" s="2"/>
      <c r="G5281" s="23"/>
    </row>
    <row r="5282" spans="1:7" customFormat="1">
      <c r="A5282" s="4">
        <v>27920</v>
      </c>
      <c r="B5282">
        <v>5.34</v>
      </c>
      <c r="C5282">
        <f>IFERROR(((VLOOKUP(A5282,'Interest Rates-10yr'!$A$9:$C$15239,2,FALSE))-B5282),C5281)</f>
        <v>2.5600000000000005</v>
      </c>
      <c r="D5282" s="98">
        <f>AVERAGE(C$10:C5282)</f>
        <v>0.28091598710411614</v>
      </c>
      <c r="E5282" s="2"/>
      <c r="G5282" s="23"/>
    </row>
    <row r="5283" spans="1:7" customFormat="1">
      <c r="A5283" s="4">
        <v>27921</v>
      </c>
      <c r="B5283">
        <v>5.47</v>
      </c>
      <c r="C5283">
        <f>IFERROR(((VLOOKUP(A5283,'Interest Rates-10yr'!$A$9:$C$15239,2,FALSE))-B5283),C5282)</f>
        <v>2.3900000000000006</v>
      </c>
      <c r="D5283" s="98">
        <f>AVERAGE(C$10:C5283)</f>
        <v>0.28131588926810852</v>
      </c>
      <c r="E5283" s="2"/>
      <c r="G5283" s="23"/>
    </row>
    <row r="5284" spans="1:7" customFormat="1">
      <c r="A5284" s="4">
        <v>27922</v>
      </c>
      <c r="B5284">
        <v>5.44</v>
      </c>
      <c r="C5284">
        <f>IFERROR(((VLOOKUP(A5284,'Interest Rates-10yr'!$A$9:$C$15239,2,FALSE))-B5284),C5283)</f>
        <v>2.42</v>
      </c>
      <c r="D5284" s="98">
        <f>AVERAGE(C$10:C5284)</f>
        <v>0.28172132701421887</v>
      </c>
      <c r="E5284" s="2"/>
      <c r="G5284" s="23"/>
    </row>
    <row r="5285" spans="1:7" customFormat="1">
      <c r="A5285" s="4">
        <v>27923</v>
      </c>
      <c r="B5285">
        <v>5.44</v>
      </c>
      <c r="C5285">
        <f>IFERROR(((VLOOKUP(A5285,'Interest Rates-10yr'!$A$9:$C$15239,2,FALSE))-B5285),C5284)</f>
        <v>2.42</v>
      </c>
      <c r="D5285" s="98">
        <f>AVERAGE(C$10:C5285)</f>
        <v>0.28212661106899251</v>
      </c>
      <c r="E5285" s="2"/>
      <c r="G5285" s="23"/>
    </row>
    <row r="5286" spans="1:7" customFormat="1">
      <c r="A5286" s="4">
        <v>27924</v>
      </c>
      <c r="B5286">
        <v>5.44</v>
      </c>
      <c r="C5286">
        <f>IFERROR(((VLOOKUP(A5286,'Interest Rates-10yr'!$A$9:$C$15239,2,FALSE))-B5286),C5285)</f>
        <v>2.42</v>
      </c>
      <c r="D5286" s="98">
        <f>AVERAGE(C$10:C5286)</f>
        <v>0.28253174151980381</v>
      </c>
      <c r="E5286" s="2"/>
      <c r="G5286" s="23"/>
    </row>
    <row r="5287" spans="1:7" customFormat="1">
      <c r="A5287" s="4">
        <v>27925</v>
      </c>
      <c r="B5287">
        <v>5.53</v>
      </c>
      <c r="C5287">
        <f>IFERROR(((VLOOKUP(A5287,'Interest Rates-10yr'!$A$9:$C$15239,2,FALSE))-B5287),C5286)</f>
        <v>2.3099999999999996</v>
      </c>
      <c r="D5287" s="98">
        <f>AVERAGE(C$10:C5287)</f>
        <v>0.28291587722622291</v>
      </c>
      <c r="E5287" s="2"/>
      <c r="G5287" s="23"/>
    </row>
    <row r="5288" spans="1:7" customFormat="1">
      <c r="A5288" s="4">
        <v>27926</v>
      </c>
      <c r="B5288">
        <v>5.58</v>
      </c>
      <c r="C5288">
        <f>IFERROR(((VLOOKUP(A5288,'Interest Rates-10yr'!$A$9:$C$15239,2,FALSE))-B5288),C5287)</f>
        <v>2.2699999999999996</v>
      </c>
      <c r="D5288" s="98">
        <f>AVERAGE(C$10:C5288)</f>
        <v>0.28329229020647934</v>
      </c>
      <c r="E5288" s="2"/>
      <c r="G5288" s="23"/>
    </row>
    <row r="5289" spans="1:7" customFormat="1">
      <c r="A5289" s="4">
        <v>27927</v>
      </c>
      <c r="B5289">
        <v>5.39</v>
      </c>
      <c r="C5289">
        <f>IFERROR(((VLOOKUP(A5289,'Interest Rates-10yr'!$A$9:$C$15239,2,FALSE))-B5289),C5288)</f>
        <v>2.4800000000000004</v>
      </c>
      <c r="D5289" s="98">
        <f>AVERAGE(C$10:C5289)</f>
        <v>0.28370833333333417</v>
      </c>
      <c r="E5289" s="2"/>
      <c r="G5289" s="23"/>
    </row>
    <row r="5290" spans="1:7" customFormat="1">
      <c r="A5290" s="4">
        <v>27928</v>
      </c>
      <c r="B5290">
        <v>5.56</v>
      </c>
      <c r="C5290">
        <f>IFERROR(((VLOOKUP(A5290,'Interest Rates-10yr'!$A$9:$C$15239,2,FALSE))-B5290),C5289)</f>
        <v>2.29</v>
      </c>
      <c r="D5290" s="98">
        <f>AVERAGE(C$10:C5290)</f>
        <v>0.28408824086347367</v>
      </c>
      <c r="E5290" s="2"/>
      <c r="G5290" s="23"/>
    </row>
    <row r="5291" spans="1:7" customFormat="1">
      <c r="A5291" s="4">
        <v>27929</v>
      </c>
      <c r="B5291">
        <v>5.49</v>
      </c>
      <c r="C5291">
        <f>IFERROR(((VLOOKUP(A5291,'Interest Rates-10yr'!$A$9:$C$15239,2,FALSE))-B5291),C5290)</f>
        <v>2.3199999999999994</v>
      </c>
      <c r="D5291" s="98">
        <f>AVERAGE(C$10:C5291)</f>
        <v>0.28447368421052716</v>
      </c>
      <c r="E5291" s="2"/>
      <c r="G5291" s="23"/>
    </row>
    <row r="5292" spans="1:7" customFormat="1">
      <c r="A5292" s="4">
        <v>27930</v>
      </c>
      <c r="B5292">
        <v>5.49</v>
      </c>
      <c r="C5292">
        <f>IFERROR(((VLOOKUP(A5292,'Interest Rates-10yr'!$A$9:$C$15239,2,FALSE))-B5292),C5291)</f>
        <v>2.3199999999999994</v>
      </c>
      <c r="D5292" s="98">
        <f>AVERAGE(C$10:C5292)</f>
        <v>0.28485898163922097</v>
      </c>
      <c r="E5292" s="2"/>
      <c r="G5292" s="23"/>
    </row>
    <row r="5293" spans="1:7" customFormat="1">
      <c r="A5293" s="4">
        <v>27931</v>
      </c>
      <c r="B5293">
        <v>5.49</v>
      </c>
      <c r="C5293">
        <f>IFERROR(((VLOOKUP(A5293,'Interest Rates-10yr'!$A$9:$C$15239,2,FALSE))-B5293),C5292)</f>
        <v>2.3199999999999994</v>
      </c>
      <c r="D5293" s="98">
        <f>AVERAGE(C$10:C5293)</f>
        <v>0.2852441332324005</v>
      </c>
      <c r="E5293" s="2"/>
      <c r="G5293" s="23"/>
    </row>
    <row r="5294" spans="1:7" customFormat="1">
      <c r="A5294" s="4">
        <v>27932</v>
      </c>
      <c r="B5294">
        <v>5.49</v>
      </c>
      <c r="C5294">
        <f>IFERROR(((VLOOKUP(A5294,'Interest Rates-10yr'!$A$9:$C$15239,2,FALSE))-B5294),C5293)</f>
        <v>2.3099999999999996</v>
      </c>
      <c r="D5294" s="98">
        <f>AVERAGE(C$10:C5294)</f>
        <v>0.28562724692526098</v>
      </c>
      <c r="E5294" s="2"/>
      <c r="G5294" s="23"/>
    </row>
    <row r="5295" spans="1:7" customFormat="1">
      <c r="A5295" s="4">
        <v>27933</v>
      </c>
      <c r="B5295">
        <v>5.43</v>
      </c>
      <c r="C5295">
        <f>IFERROR(((VLOOKUP(A5295,'Interest Rates-10yr'!$A$9:$C$15239,2,FALSE))-B5295),C5294)</f>
        <v>2.38</v>
      </c>
      <c r="D5295" s="98">
        <f>AVERAGE(C$10:C5295)</f>
        <v>0.28602345819144992</v>
      </c>
      <c r="E5295" s="2"/>
      <c r="G5295" s="23"/>
    </row>
    <row r="5296" spans="1:7" customFormat="1">
      <c r="A5296" s="4">
        <v>27934</v>
      </c>
      <c r="B5296">
        <v>5.44</v>
      </c>
      <c r="C5296">
        <f>IFERROR(((VLOOKUP(A5296,'Interest Rates-10yr'!$A$9:$C$15239,2,FALSE))-B5296),C5295)</f>
        <v>2.3699999999999992</v>
      </c>
      <c r="D5296" s="98">
        <f>AVERAGE(C$10:C5296)</f>
        <v>0.28641762814450622</v>
      </c>
      <c r="E5296" s="2"/>
      <c r="G5296" s="23"/>
    </row>
    <row r="5297" spans="1:7" customFormat="1">
      <c r="A5297" s="4">
        <v>27935</v>
      </c>
      <c r="B5297">
        <v>5.47</v>
      </c>
      <c r="C5297">
        <f>IFERROR(((VLOOKUP(A5297,'Interest Rates-10yr'!$A$9:$C$15239,2,FALSE))-B5297),C5296)</f>
        <v>2.34</v>
      </c>
      <c r="D5297" s="98">
        <f>AVERAGE(C$10:C5297)</f>
        <v>0.28680597579425193</v>
      </c>
      <c r="E5297" s="2"/>
      <c r="G5297" s="23"/>
    </row>
    <row r="5298" spans="1:7" customFormat="1">
      <c r="A5298" s="4">
        <v>27936</v>
      </c>
      <c r="B5298">
        <v>5.5</v>
      </c>
      <c r="C5298">
        <f>IFERROR(((VLOOKUP(A5298,'Interest Rates-10yr'!$A$9:$C$15239,2,FALSE))-B5298),C5297)</f>
        <v>2.33</v>
      </c>
      <c r="D5298" s="98">
        <f>AVERAGE(C$10:C5298)</f>
        <v>0.28719228587634793</v>
      </c>
      <c r="E5298" s="2"/>
      <c r="G5298" s="23"/>
    </row>
    <row r="5299" spans="1:7" customFormat="1">
      <c r="A5299" s="4">
        <v>27937</v>
      </c>
      <c r="B5299">
        <v>5.5</v>
      </c>
      <c r="C5299">
        <f>IFERROR(((VLOOKUP(A5299,'Interest Rates-10yr'!$A$9:$C$15239,2,FALSE))-B5299),C5298)</f>
        <v>2.33</v>
      </c>
      <c r="D5299" s="98">
        <f>AVERAGE(C$10:C5299)</f>
        <v>0.28757844990548281</v>
      </c>
      <c r="E5299" s="2"/>
      <c r="G5299" s="23"/>
    </row>
    <row r="5300" spans="1:7" customFormat="1">
      <c r="A5300" s="4">
        <v>27938</v>
      </c>
      <c r="B5300">
        <v>5.5</v>
      </c>
      <c r="C5300">
        <f>IFERROR(((VLOOKUP(A5300,'Interest Rates-10yr'!$A$9:$C$15239,2,FALSE))-B5300),C5299)</f>
        <v>2.33</v>
      </c>
      <c r="D5300" s="98">
        <f>AVERAGE(C$10:C5300)</f>
        <v>0.28796446796446873</v>
      </c>
      <c r="E5300" s="2"/>
      <c r="G5300" s="23"/>
    </row>
    <row r="5301" spans="1:7" customFormat="1">
      <c r="A5301" s="4">
        <v>27939</v>
      </c>
      <c r="B5301">
        <v>5.69</v>
      </c>
      <c r="C5301">
        <f>IFERROR(((VLOOKUP(A5301,'Interest Rates-10yr'!$A$9:$C$15239,2,FALSE))-B5301),C5300)</f>
        <v>2.17</v>
      </c>
      <c r="D5301" s="98">
        <f>AVERAGE(C$10:C5301)</f>
        <v>0.28832010582010659</v>
      </c>
      <c r="E5301" s="2"/>
      <c r="G5301" s="23"/>
    </row>
    <row r="5302" spans="1:7" customFormat="1">
      <c r="A5302" s="4">
        <v>27940</v>
      </c>
      <c r="B5302">
        <v>5.67</v>
      </c>
      <c r="C5302">
        <f>IFERROR(((VLOOKUP(A5302,'Interest Rates-10yr'!$A$9:$C$15239,2,FALSE))-B5302),C5301)</f>
        <v>2.1900000000000004</v>
      </c>
      <c r="D5302" s="98">
        <f>AVERAGE(C$10:C5302)</f>
        <v>0.28867938787077352</v>
      </c>
      <c r="E5302" s="2"/>
      <c r="G5302" s="23"/>
    </row>
    <row r="5303" spans="1:7" customFormat="1">
      <c r="A5303" s="4">
        <v>27941</v>
      </c>
      <c r="B5303">
        <v>5.71</v>
      </c>
      <c r="C5303">
        <f>IFERROR(((VLOOKUP(A5303,'Interest Rates-10yr'!$A$9:$C$15239,2,FALSE))-B5303),C5302)</f>
        <v>2.1500000000000004</v>
      </c>
      <c r="D5303" s="98">
        <f>AVERAGE(C$10:C5303)</f>
        <v>0.28903097846618891</v>
      </c>
      <c r="E5303" s="2"/>
      <c r="G5303" s="23"/>
    </row>
    <row r="5304" spans="1:7" customFormat="1">
      <c r="A5304" s="4">
        <v>27942</v>
      </c>
      <c r="B5304">
        <v>5.58</v>
      </c>
      <c r="C5304">
        <f>IFERROR(((VLOOKUP(A5304,'Interest Rates-10yr'!$A$9:$C$15239,2,FALSE))-B5304),C5303)</f>
        <v>2.2999999999999998</v>
      </c>
      <c r="D5304" s="98">
        <f>AVERAGE(C$10:C5304)</f>
        <v>0.28941076487252204</v>
      </c>
      <c r="E5304" s="2"/>
      <c r="G5304" s="23"/>
    </row>
    <row r="5305" spans="1:7" customFormat="1">
      <c r="A5305" s="4">
        <v>27943</v>
      </c>
      <c r="B5305">
        <v>5.45</v>
      </c>
      <c r="C5305">
        <f>IFERROR(((VLOOKUP(A5305,'Interest Rates-10yr'!$A$9:$C$15239,2,FALSE))-B5305),C5304)</f>
        <v>2.3899999999999997</v>
      </c>
      <c r="D5305" s="98">
        <f>AVERAGE(C$10:C5305)</f>
        <v>0.2898074018126896</v>
      </c>
      <c r="E5305" s="2"/>
      <c r="G5305" s="23"/>
    </row>
    <row r="5306" spans="1:7" customFormat="1">
      <c r="A5306" s="4">
        <v>27944</v>
      </c>
      <c r="B5306">
        <v>5.45</v>
      </c>
      <c r="C5306">
        <f>IFERROR(((VLOOKUP(A5306,'Interest Rates-10yr'!$A$9:$C$15239,2,FALSE))-B5306),C5305)</f>
        <v>2.3899999999999997</v>
      </c>
      <c r="D5306" s="98">
        <f>AVERAGE(C$10:C5306)</f>
        <v>0.29020388899377086</v>
      </c>
      <c r="E5306" s="2"/>
      <c r="G5306" s="23"/>
    </row>
    <row r="5307" spans="1:7" customFormat="1">
      <c r="A5307" s="4">
        <v>27945</v>
      </c>
      <c r="B5307">
        <v>5.45</v>
      </c>
      <c r="C5307">
        <f>IFERROR(((VLOOKUP(A5307,'Interest Rates-10yr'!$A$9:$C$15239,2,FALSE))-B5307),C5306)</f>
        <v>2.3899999999999997</v>
      </c>
      <c r="D5307" s="98">
        <f>AVERAGE(C$10:C5307)</f>
        <v>0.2906002265005671</v>
      </c>
      <c r="E5307" s="2"/>
      <c r="G5307" s="23"/>
    </row>
    <row r="5308" spans="1:7" customFormat="1">
      <c r="A5308" s="4">
        <v>27946</v>
      </c>
      <c r="B5308">
        <v>5.45</v>
      </c>
      <c r="C5308">
        <f>IFERROR(((VLOOKUP(A5308,'Interest Rates-10yr'!$A$9:$C$15239,2,FALSE))-B5308),C5307)</f>
        <v>2.3899999999999997</v>
      </c>
      <c r="D5308" s="98">
        <f>AVERAGE(C$10:C5308)</f>
        <v>0.29099641441781554</v>
      </c>
      <c r="E5308" s="2"/>
      <c r="G5308" s="23"/>
    </row>
    <row r="5309" spans="1:7" customFormat="1">
      <c r="A5309" s="4">
        <v>27947</v>
      </c>
      <c r="B5309">
        <v>5.39</v>
      </c>
      <c r="C5309">
        <f>IFERROR(((VLOOKUP(A5309,'Interest Rates-10yr'!$A$9:$C$15239,2,FALSE))-B5309),C5308)</f>
        <v>2.4300000000000006</v>
      </c>
      <c r="D5309" s="98">
        <f>AVERAGE(C$10:C5309)</f>
        <v>0.29140000000000088</v>
      </c>
      <c r="E5309" s="2"/>
      <c r="G5309" s="23"/>
    </row>
    <row r="5310" spans="1:7" customFormat="1">
      <c r="A5310" s="4">
        <v>27948</v>
      </c>
      <c r="B5310">
        <v>4.82</v>
      </c>
      <c r="C5310">
        <f>IFERROR(((VLOOKUP(A5310,'Interest Rates-10yr'!$A$9:$C$15239,2,FALSE))-B5310),C5309)</f>
        <v>3.0199999999999996</v>
      </c>
      <c r="D5310" s="98">
        <f>AVERAGE(C$10:C5310)</f>
        <v>0.2919147330692331</v>
      </c>
      <c r="E5310" s="2"/>
      <c r="G5310" s="23"/>
    </row>
    <row r="5311" spans="1:7" customFormat="1">
      <c r="A5311" s="4">
        <v>27949</v>
      </c>
      <c r="B5311">
        <v>5.39</v>
      </c>
      <c r="C5311">
        <f>IFERROR(((VLOOKUP(A5311,'Interest Rates-10yr'!$A$9:$C$15239,2,FALSE))-B5311),C5310)</f>
        <v>2.4300000000000006</v>
      </c>
      <c r="D5311" s="98">
        <f>AVERAGE(C$10:C5311)</f>
        <v>0.29231799321011026</v>
      </c>
      <c r="E5311" s="2"/>
      <c r="G5311" s="23"/>
    </row>
    <row r="5312" spans="1:7" customFormat="1">
      <c r="A5312" s="4">
        <v>27950</v>
      </c>
      <c r="B5312">
        <v>5.26</v>
      </c>
      <c r="C5312">
        <f>IFERROR(((VLOOKUP(A5312,'Interest Rates-10yr'!$A$9:$C$15239,2,FALSE))-B5312),C5311)</f>
        <v>2.5200000000000005</v>
      </c>
      <c r="D5312" s="98">
        <f>AVERAGE(C$10:C5312)</f>
        <v>0.29273807278898822</v>
      </c>
      <c r="E5312" s="2"/>
      <c r="G5312" s="23"/>
    </row>
    <row r="5313" spans="1:7" customFormat="1">
      <c r="A5313" s="4">
        <v>27951</v>
      </c>
      <c r="B5313">
        <v>5.26</v>
      </c>
      <c r="C5313">
        <f>IFERROR(((VLOOKUP(A5313,'Interest Rates-10yr'!$A$9:$C$15239,2,FALSE))-B5313),C5312)</f>
        <v>2.5200000000000005</v>
      </c>
      <c r="D5313" s="98">
        <f>AVERAGE(C$10:C5313)</f>
        <v>0.29315799396681835</v>
      </c>
      <c r="E5313" s="2"/>
      <c r="G5313" s="23"/>
    </row>
    <row r="5314" spans="1:7" customFormat="1">
      <c r="A5314" s="4">
        <v>27952</v>
      </c>
      <c r="B5314">
        <v>5.26</v>
      </c>
      <c r="C5314">
        <f>IFERROR(((VLOOKUP(A5314,'Interest Rates-10yr'!$A$9:$C$15239,2,FALSE))-B5314),C5313)</f>
        <v>2.5200000000000005</v>
      </c>
      <c r="D5314" s="98">
        <f>AVERAGE(C$10:C5314)</f>
        <v>0.29357775683317711</v>
      </c>
      <c r="E5314" s="2"/>
      <c r="G5314" s="23"/>
    </row>
    <row r="5315" spans="1:7" customFormat="1">
      <c r="A5315" s="4">
        <v>27953</v>
      </c>
      <c r="B5315">
        <v>5.26</v>
      </c>
      <c r="C5315">
        <f>IFERROR(((VLOOKUP(A5315,'Interest Rates-10yr'!$A$9:$C$15239,2,FALSE))-B5315),C5314)</f>
        <v>2.5</v>
      </c>
      <c r="D5315" s="98">
        <f>AVERAGE(C$10:C5315)</f>
        <v>0.29399359215981996</v>
      </c>
      <c r="E5315" s="2"/>
      <c r="G5315" s="23"/>
    </row>
    <row r="5316" spans="1:7" customFormat="1">
      <c r="A5316" s="4">
        <v>27954</v>
      </c>
      <c r="B5316">
        <v>5.21</v>
      </c>
      <c r="C5316">
        <f>IFERROR(((VLOOKUP(A5316,'Interest Rates-10yr'!$A$9:$C$15239,2,FALSE))-B5316),C5315)</f>
        <v>2.5599999999999996</v>
      </c>
      <c r="D5316" s="98">
        <f>AVERAGE(C$10:C5316)</f>
        <v>0.29442057659694831</v>
      </c>
      <c r="E5316" s="2"/>
      <c r="G5316" s="23"/>
    </row>
    <row r="5317" spans="1:7" customFormat="1">
      <c r="A5317" s="4">
        <v>27955</v>
      </c>
      <c r="B5317">
        <v>5.26</v>
      </c>
      <c r="C5317">
        <f>IFERROR(((VLOOKUP(A5317,'Interest Rates-10yr'!$A$9:$C$15239,2,FALSE))-B5317),C5316)</f>
        <v>2.5300000000000002</v>
      </c>
      <c r="D5317" s="98">
        <f>AVERAGE(C$10:C5317)</f>
        <v>0.29484174830444698</v>
      </c>
      <c r="E5317" s="2"/>
      <c r="G5317" s="23"/>
    </row>
    <row r="5318" spans="1:7" customFormat="1">
      <c r="A5318" s="4">
        <v>27956</v>
      </c>
      <c r="B5318">
        <v>5.25</v>
      </c>
      <c r="C5318">
        <f>IFERROR(((VLOOKUP(A5318,'Interest Rates-10yr'!$A$9:$C$15239,2,FALSE))-B5318),C5317)</f>
        <v>2.5199999999999996</v>
      </c>
      <c r="D5318" s="98">
        <f>AVERAGE(C$10:C5318)</f>
        <v>0.2952608777547569</v>
      </c>
      <c r="E5318" s="2"/>
      <c r="G5318" s="23"/>
    </row>
    <row r="5319" spans="1:7" customFormat="1">
      <c r="A5319" s="4">
        <v>27957</v>
      </c>
      <c r="B5319">
        <v>5.28</v>
      </c>
      <c r="C5319">
        <f>IFERROR(((VLOOKUP(A5319,'Interest Rates-10yr'!$A$9:$C$15239,2,FALSE))-B5319),C5318)</f>
        <v>2.5499999999999998</v>
      </c>
      <c r="D5319" s="98">
        <f>AVERAGE(C$10:C5319)</f>
        <v>0.29568549905838126</v>
      </c>
      <c r="E5319" s="2"/>
      <c r="G5319" s="23"/>
    </row>
    <row r="5320" spans="1:7" customFormat="1">
      <c r="A5320" s="4">
        <v>27958</v>
      </c>
      <c r="B5320">
        <v>5.28</v>
      </c>
      <c r="C5320">
        <f>IFERROR(((VLOOKUP(A5320,'Interest Rates-10yr'!$A$9:$C$15239,2,FALSE))-B5320),C5319)</f>
        <v>2.5499999999999998</v>
      </c>
      <c r="D5320" s="98">
        <f>AVERAGE(C$10:C5320)</f>
        <v>0.29610996045942467</v>
      </c>
      <c r="E5320" s="2"/>
      <c r="G5320" s="23"/>
    </row>
    <row r="5321" spans="1:7" customFormat="1">
      <c r="A5321" s="4">
        <v>27959</v>
      </c>
      <c r="B5321">
        <v>5.28</v>
      </c>
      <c r="C5321">
        <f>IFERROR(((VLOOKUP(A5321,'Interest Rates-10yr'!$A$9:$C$15239,2,FALSE))-B5321),C5320)</f>
        <v>2.5499999999999998</v>
      </c>
      <c r="D5321" s="98">
        <f>AVERAGE(C$10:C5321)</f>
        <v>0.29653426204819361</v>
      </c>
      <c r="E5321" s="2"/>
      <c r="G5321" s="23"/>
    </row>
    <row r="5322" spans="1:7" customFormat="1">
      <c r="A5322" s="4">
        <v>27960</v>
      </c>
      <c r="B5322">
        <v>5.39</v>
      </c>
      <c r="C5322">
        <f>IFERROR(((VLOOKUP(A5322,'Interest Rates-10yr'!$A$9:$C$15239,2,FALSE))-B5322),C5321)</f>
        <v>2.4700000000000006</v>
      </c>
      <c r="D5322" s="98">
        <f>AVERAGE(C$10:C5322)</f>
        <v>0.29694334650856474</v>
      </c>
      <c r="E5322" s="2"/>
      <c r="G5322" s="23"/>
    </row>
    <row r="5323" spans="1:7" customFormat="1">
      <c r="A5323" s="4">
        <v>27961</v>
      </c>
      <c r="B5323">
        <v>5.31</v>
      </c>
      <c r="C5323">
        <f>IFERROR(((VLOOKUP(A5323,'Interest Rates-10yr'!$A$9:$C$15239,2,FALSE))-B5323),C5322)</f>
        <v>2.5600000000000005</v>
      </c>
      <c r="D5323" s="98">
        <f>AVERAGE(C$10:C5323)</f>
        <v>0.29736921339857064</v>
      </c>
      <c r="E5323" s="2"/>
      <c r="G5323" s="23"/>
    </row>
    <row r="5324" spans="1:7" customFormat="1">
      <c r="A5324" s="4">
        <v>27962</v>
      </c>
      <c r="B5324">
        <v>5.33</v>
      </c>
      <c r="C5324">
        <f>IFERROR(((VLOOKUP(A5324,'Interest Rates-10yr'!$A$9:$C$15239,2,FALSE))-B5324),C5323)</f>
        <v>2.5300000000000002</v>
      </c>
      <c r="D5324" s="98">
        <f>AVERAGE(C$10:C5324)</f>
        <v>0.29778927563499613</v>
      </c>
      <c r="E5324" s="2"/>
      <c r="G5324" s="23"/>
    </row>
    <row r="5325" spans="1:7" customFormat="1">
      <c r="A5325" s="4">
        <v>27963</v>
      </c>
      <c r="B5325">
        <v>5.27</v>
      </c>
      <c r="C5325">
        <f>IFERROR(((VLOOKUP(A5325,'Interest Rates-10yr'!$A$9:$C$15239,2,FALSE))-B5325),C5324)</f>
        <v>2.5900000000000007</v>
      </c>
      <c r="D5325" s="98">
        <f>AVERAGE(C$10:C5325)</f>
        <v>0.2982204665161784</v>
      </c>
      <c r="E5325" s="2"/>
      <c r="G5325" s="23"/>
    </row>
    <row r="5326" spans="1:7" customFormat="1">
      <c r="A5326" s="4">
        <v>27964</v>
      </c>
      <c r="B5326">
        <v>5.24</v>
      </c>
      <c r="C5326">
        <f>IFERROR(((VLOOKUP(A5326,'Interest Rates-10yr'!$A$9:$C$15239,2,FALSE))-B5326),C5325)</f>
        <v>2.5999999999999996</v>
      </c>
      <c r="D5326" s="98">
        <f>AVERAGE(C$10:C5326)</f>
        <v>0.29865337596389019</v>
      </c>
      <c r="E5326" s="2"/>
      <c r="G5326" s="23"/>
    </row>
    <row r="5327" spans="1:7" customFormat="1">
      <c r="A5327" s="4">
        <v>27965</v>
      </c>
      <c r="B5327">
        <v>5.24</v>
      </c>
      <c r="C5327">
        <f>IFERROR(((VLOOKUP(A5327,'Interest Rates-10yr'!$A$9:$C$15239,2,FALSE))-B5327),C5326)</f>
        <v>2.5999999999999996</v>
      </c>
      <c r="D5327" s="98">
        <f>AVERAGE(C$10:C5327)</f>
        <v>0.29908612260248291</v>
      </c>
      <c r="E5327" s="2"/>
      <c r="G5327" s="23"/>
    </row>
    <row r="5328" spans="1:7" customFormat="1">
      <c r="A5328" s="4">
        <v>27966</v>
      </c>
      <c r="B5328">
        <v>5.24</v>
      </c>
      <c r="C5328">
        <f>IFERROR(((VLOOKUP(A5328,'Interest Rates-10yr'!$A$9:$C$15239,2,FALSE))-B5328),C5327)</f>
        <v>2.5999999999999996</v>
      </c>
      <c r="D5328" s="98">
        <f>AVERAGE(C$10:C5328)</f>
        <v>0.29951870652378343</v>
      </c>
      <c r="E5328" s="2"/>
      <c r="G5328" s="23"/>
    </row>
    <row r="5329" spans="1:7" customFormat="1">
      <c r="A5329" s="4">
        <v>27967</v>
      </c>
      <c r="B5329">
        <v>5.28</v>
      </c>
      <c r="C5329">
        <f>IFERROR(((VLOOKUP(A5329,'Interest Rates-10yr'!$A$9:$C$15239,2,FALSE))-B5329),C5328)</f>
        <v>2.59</v>
      </c>
      <c r="D5329" s="98">
        <f>AVERAGE(C$10:C5329)</f>
        <v>0.29994924812030149</v>
      </c>
      <c r="E5329" s="2"/>
      <c r="G5329" s="23"/>
    </row>
    <row r="5330" spans="1:7" customFormat="1">
      <c r="A5330" s="4">
        <v>27968</v>
      </c>
      <c r="B5330">
        <v>5.28</v>
      </c>
      <c r="C5330">
        <f>IFERROR(((VLOOKUP(A5330,'Interest Rates-10yr'!$A$9:$C$15239,2,FALSE))-B5330),C5329)</f>
        <v>2.5699999999999994</v>
      </c>
      <c r="D5330" s="98">
        <f>AVERAGE(C$10:C5330)</f>
        <v>0.30037586919751996</v>
      </c>
      <c r="E5330" s="2"/>
      <c r="G5330" s="23"/>
    </row>
    <row r="5331" spans="1:7" customFormat="1">
      <c r="A5331" s="4">
        <v>27969</v>
      </c>
      <c r="B5331">
        <v>5.41</v>
      </c>
      <c r="C5331">
        <f>IFERROR(((VLOOKUP(A5331,'Interest Rates-10yr'!$A$9:$C$15239,2,FALSE))-B5331),C5330)</f>
        <v>2.4399999999999995</v>
      </c>
      <c r="D5331" s="98">
        <f>AVERAGE(C$10:C5331)</f>
        <v>0.30077790304396917</v>
      </c>
      <c r="E5331" s="2"/>
      <c r="G5331" s="23"/>
    </row>
    <row r="5332" spans="1:7" customFormat="1">
      <c r="A5332" s="4">
        <v>27970</v>
      </c>
      <c r="B5332">
        <v>5.29</v>
      </c>
      <c r="C5332">
        <f>IFERROR(((VLOOKUP(A5332,'Interest Rates-10yr'!$A$9:$C$15239,2,FALSE))-B5332),C5331)</f>
        <v>2.5599999999999996</v>
      </c>
      <c r="D5332" s="98">
        <f>AVERAGE(C$10:C5332)</f>
        <v>0.30120232951343301</v>
      </c>
      <c r="E5332" s="2"/>
      <c r="G5332" s="23"/>
    </row>
    <row r="5333" spans="1:7" customFormat="1">
      <c r="A5333" s="4">
        <v>27971</v>
      </c>
      <c r="B5333">
        <v>5.32</v>
      </c>
      <c r="C5333">
        <f>IFERROR(((VLOOKUP(A5333,'Interest Rates-10yr'!$A$9:$C$15239,2,FALSE))-B5333),C5332)</f>
        <v>2.54</v>
      </c>
      <c r="D5333" s="98">
        <f>AVERAGE(C$10:C5333)</f>
        <v>0.3016228399699481</v>
      </c>
      <c r="E5333" s="2"/>
      <c r="G5333" s="23"/>
    </row>
    <row r="5334" spans="1:7" customFormat="1">
      <c r="A5334" s="4">
        <v>27972</v>
      </c>
      <c r="B5334">
        <v>5.32</v>
      </c>
      <c r="C5334">
        <f>IFERROR(((VLOOKUP(A5334,'Interest Rates-10yr'!$A$9:$C$15239,2,FALSE))-B5334),C5333)</f>
        <v>2.54</v>
      </c>
      <c r="D5334" s="98">
        <f>AVERAGE(C$10:C5334)</f>
        <v>0.30204319248826361</v>
      </c>
      <c r="E5334" s="2"/>
      <c r="G5334" s="23"/>
    </row>
    <row r="5335" spans="1:7" customFormat="1">
      <c r="A5335" s="4">
        <v>27973</v>
      </c>
      <c r="B5335">
        <v>5.32</v>
      </c>
      <c r="C5335">
        <f>IFERROR(((VLOOKUP(A5335,'Interest Rates-10yr'!$A$9:$C$15239,2,FALSE))-B5335),C5334)</f>
        <v>2.54</v>
      </c>
      <c r="D5335" s="98">
        <f>AVERAGE(C$10:C5335)</f>
        <v>0.30246338715734206</v>
      </c>
      <c r="E5335" s="2"/>
      <c r="G5335" s="23"/>
    </row>
    <row r="5336" spans="1:7" customFormat="1">
      <c r="A5336" s="4">
        <v>27974</v>
      </c>
      <c r="B5336">
        <v>5.37</v>
      </c>
      <c r="C5336">
        <f>IFERROR(((VLOOKUP(A5336,'Interest Rates-10yr'!$A$9:$C$15239,2,FALSE))-B5336),C5335)</f>
        <v>2.4799999999999995</v>
      </c>
      <c r="D5336" s="98">
        <f>AVERAGE(C$10:C5336)</f>
        <v>0.30287216069082107</v>
      </c>
      <c r="E5336" s="2"/>
      <c r="G5336" s="23"/>
    </row>
    <row r="5337" spans="1:7" customFormat="1">
      <c r="A5337" s="4">
        <v>27975</v>
      </c>
      <c r="B5337">
        <v>5.37</v>
      </c>
      <c r="C5337">
        <f>IFERROR(((VLOOKUP(A5337,'Interest Rates-10yr'!$A$9:$C$15239,2,FALSE))-B5337),C5336)</f>
        <v>2.4500000000000002</v>
      </c>
      <c r="D5337" s="98">
        <f>AVERAGE(C$10:C5337)</f>
        <v>0.30327515015015089</v>
      </c>
      <c r="E5337" s="2"/>
      <c r="G5337" s="23"/>
    </row>
    <row r="5338" spans="1:7" customFormat="1">
      <c r="A5338" s="4">
        <v>27976</v>
      </c>
      <c r="B5338">
        <v>5.52</v>
      </c>
      <c r="C5338">
        <f>IFERROR(((VLOOKUP(A5338,'Interest Rates-10yr'!$A$9:$C$15239,2,FALSE))-B5338),C5337)</f>
        <v>2.29</v>
      </c>
      <c r="D5338" s="98">
        <f>AVERAGE(C$10:C5338)</f>
        <v>0.30364796397072691</v>
      </c>
      <c r="E5338" s="2"/>
      <c r="G5338" s="23"/>
    </row>
    <row r="5339" spans="1:7" customFormat="1">
      <c r="A5339" s="4">
        <v>27977</v>
      </c>
      <c r="B5339">
        <v>5.33</v>
      </c>
      <c r="C5339">
        <f>IFERROR(((VLOOKUP(A5339,'Interest Rates-10yr'!$A$9:$C$15239,2,FALSE))-B5339),C5338)</f>
        <v>2.4900000000000002</v>
      </c>
      <c r="D5339" s="98">
        <f>AVERAGE(C$10:C5339)</f>
        <v>0.30405816135084496</v>
      </c>
      <c r="E5339" s="2"/>
      <c r="G5339" s="23"/>
    </row>
    <row r="5340" spans="1:7" customFormat="1">
      <c r="A5340" s="4">
        <v>27978</v>
      </c>
      <c r="B5340">
        <v>5.24</v>
      </c>
      <c r="C5340">
        <f>IFERROR(((VLOOKUP(A5340,'Interest Rates-10yr'!$A$9:$C$15239,2,FALSE))-B5340),C5339)</f>
        <v>2.5999999999999996</v>
      </c>
      <c r="D5340" s="98">
        <f>AVERAGE(C$10:C5340)</f>
        <v>0.30448883886700501</v>
      </c>
      <c r="E5340" s="2"/>
      <c r="G5340" s="23"/>
    </row>
    <row r="5341" spans="1:7" customFormat="1">
      <c r="A5341" s="4">
        <v>27979</v>
      </c>
      <c r="B5341">
        <v>5.24</v>
      </c>
      <c r="C5341">
        <f>IFERROR(((VLOOKUP(A5341,'Interest Rates-10yr'!$A$9:$C$15239,2,FALSE))-B5341),C5340)</f>
        <v>2.5999999999999996</v>
      </c>
      <c r="D5341" s="98">
        <f>AVERAGE(C$10:C5341)</f>
        <v>0.30491935483871035</v>
      </c>
      <c r="E5341" s="2"/>
      <c r="G5341" s="23"/>
    </row>
    <row r="5342" spans="1:7" customFormat="1">
      <c r="A5342" s="4">
        <v>27980</v>
      </c>
      <c r="B5342">
        <v>5.24</v>
      </c>
      <c r="C5342">
        <f>IFERROR(((VLOOKUP(A5342,'Interest Rates-10yr'!$A$9:$C$15239,2,FALSE))-B5342),C5341)</f>
        <v>2.5999999999999996</v>
      </c>
      <c r="D5342" s="98">
        <f>AVERAGE(C$10:C5342)</f>
        <v>0.30534970935683547</v>
      </c>
      <c r="E5342" s="2"/>
      <c r="G5342" s="23"/>
    </row>
    <row r="5343" spans="1:7" customFormat="1">
      <c r="A5343" s="4">
        <v>27981</v>
      </c>
      <c r="B5343">
        <v>5.27</v>
      </c>
      <c r="C5343">
        <f>IFERROR(((VLOOKUP(A5343,'Interest Rates-10yr'!$A$9:$C$15239,2,FALSE))-B5343),C5342)</f>
        <v>2.5700000000000003</v>
      </c>
      <c r="D5343" s="98">
        <f>AVERAGE(C$10:C5343)</f>
        <v>0.30577427821522374</v>
      </c>
      <c r="E5343" s="2"/>
      <c r="G5343" s="23"/>
    </row>
    <row r="5344" spans="1:7" customFormat="1">
      <c r="A5344" s="4">
        <v>27982</v>
      </c>
      <c r="B5344">
        <v>5.21</v>
      </c>
      <c r="C5344">
        <f>IFERROR(((VLOOKUP(A5344,'Interest Rates-10yr'!$A$9:$C$15239,2,FALSE))-B5344),C5343)</f>
        <v>2.63</v>
      </c>
      <c r="D5344" s="98">
        <f>AVERAGE(C$10:C5344)</f>
        <v>0.30620993439550209</v>
      </c>
      <c r="E5344" s="2"/>
      <c r="G5344" s="23"/>
    </row>
    <row r="5345" spans="1:7" customFormat="1">
      <c r="A5345" s="4">
        <v>27983</v>
      </c>
      <c r="B5345">
        <v>5.21</v>
      </c>
      <c r="C5345">
        <f>IFERROR(((VLOOKUP(A5345,'Interest Rates-10yr'!$A$9:$C$15239,2,FALSE))-B5345),C5344)</f>
        <v>2.6100000000000003</v>
      </c>
      <c r="D5345" s="98">
        <f>AVERAGE(C$10:C5345)</f>
        <v>0.30664167916042046</v>
      </c>
      <c r="E5345" s="2"/>
      <c r="G5345" s="23"/>
    </row>
    <row r="5346" spans="1:7" customFormat="1">
      <c r="A5346" s="4">
        <v>27984</v>
      </c>
      <c r="B5346">
        <v>5.25</v>
      </c>
      <c r="C5346">
        <f>IFERROR(((VLOOKUP(A5346,'Interest Rates-10yr'!$A$9:$C$15239,2,FALSE))-B5346),C5345)</f>
        <v>2.5599999999999996</v>
      </c>
      <c r="D5346" s="98">
        <f>AVERAGE(C$10:C5346)</f>
        <v>0.3070638935731691</v>
      </c>
      <c r="E5346" s="2"/>
      <c r="G5346" s="23"/>
    </row>
    <row r="5347" spans="1:7" customFormat="1">
      <c r="A5347" s="4">
        <v>27985</v>
      </c>
      <c r="B5347">
        <v>5.24</v>
      </c>
      <c r="C5347">
        <f>IFERROR(((VLOOKUP(A5347,'Interest Rates-10yr'!$A$9:$C$15239,2,FALSE))-B5347),C5346)</f>
        <v>2.54</v>
      </c>
      <c r="D5347" s="98">
        <f>AVERAGE(C$10:C5347)</f>
        <v>0.30748220307231233</v>
      </c>
      <c r="E5347" s="2"/>
      <c r="G5347" s="23"/>
    </row>
    <row r="5348" spans="1:7" customFormat="1">
      <c r="A5348" s="4">
        <v>27986</v>
      </c>
      <c r="B5348">
        <v>5.24</v>
      </c>
      <c r="C5348">
        <f>IFERROR(((VLOOKUP(A5348,'Interest Rates-10yr'!$A$9:$C$15239,2,FALSE))-B5348),C5347)</f>
        <v>2.54</v>
      </c>
      <c r="D5348" s="98">
        <f>AVERAGE(C$10:C5348)</f>
        <v>0.30790035587188674</v>
      </c>
      <c r="E5348" s="2"/>
      <c r="G5348" s="23"/>
    </row>
    <row r="5349" spans="1:7" customFormat="1">
      <c r="A5349" s="4">
        <v>27987</v>
      </c>
      <c r="B5349">
        <v>5.24</v>
      </c>
      <c r="C5349">
        <f>IFERROR(((VLOOKUP(A5349,'Interest Rates-10yr'!$A$9:$C$15239,2,FALSE))-B5349),C5348)</f>
        <v>2.54</v>
      </c>
      <c r="D5349" s="98">
        <f>AVERAGE(C$10:C5349)</f>
        <v>0.30831835205992569</v>
      </c>
      <c r="E5349" s="2"/>
      <c r="G5349" s="23"/>
    </row>
    <row r="5350" spans="1:7" customFormat="1">
      <c r="A5350" s="4">
        <v>27988</v>
      </c>
      <c r="B5350">
        <v>5.38</v>
      </c>
      <c r="C5350">
        <f>IFERROR(((VLOOKUP(A5350,'Interest Rates-10yr'!$A$9:$C$15239,2,FALSE))-B5350),C5349)</f>
        <v>2.3600000000000003</v>
      </c>
      <c r="D5350" s="98">
        <f>AVERAGE(C$10:C5350)</f>
        <v>0.30870249017038065</v>
      </c>
      <c r="E5350" s="2"/>
      <c r="G5350" s="23"/>
    </row>
    <row r="5351" spans="1:7" customFormat="1">
      <c r="A5351" s="4">
        <v>27989</v>
      </c>
      <c r="B5351">
        <v>5.31</v>
      </c>
      <c r="C5351">
        <f>IFERROR(((VLOOKUP(A5351,'Interest Rates-10yr'!$A$9:$C$15239,2,FALSE))-B5351),C5350)</f>
        <v>2.4400000000000004</v>
      </c>
      <c r="D5351" s="98">
        <f>AVERAGE(C$10:C5351)</f>
        <v>0.30910146012729373</v>
      </c>
      <c r="E5351" s="2"/>
      <c r="G5351" s="23"/>
    </row>
    <row r="5352" spans="1:7" customFormat="1">
      <c r="A5352" s="4">
        <v>27990</v>
      </c>
      <c r="B5352">
        <v>5.39</v>
      </c>
      <c r="C5352">
        <f>IFERROR(((VLOOKUP(A5352,'Interest Rates-10yr'!$A$9:$C$15239,2,FALSE))-B5352),C5351)</f>
        <v>2.37</v>
      </c>
      <c r="D5352" s="98">
        <f>AVERAGE(C$10:C5352)</f>
        <v>0.30948717948718008</v>
      </c>
      <c r="E5352" s="2"/>
      <c r="G5352" s="23"/>
    </row>
    <row r="5353" spans="1:7" customFormat="1">
      <c r="A5353" s="4">
        <v>27991</v>
      </c>
      <c r="B5353">
        <v>5.32</v>
      </c>
      <c r="C5353">
        <f>IFERROR(((VLOOKUP(A5353,'Interest Rates-10yr'!$A$9:$C$15239,2,FALSE))-B5353),C5352)</f>
        <v>2.4399999999999995</v>
      </c>
      <c r="D5353" s="98">
        <f>AVERAGE(C$10:C5353)</f>
        <v>0.30988585329341378</v>
      </c>
      <c r="E5353" s="2"/>
      <c r="G5353" s="23"/>
    </row>
    <row r="5354" spans="1:7" customFormat="1">
      <c r="A5354" s="4">
        <v>27992</v>
      </c>
      <c r="B5354">
        <v>5.31</v>
      </c>
      <c r="C5354">
        <f>IFERROR(((VLOOKUP(A5354,'Interest Rates-10yr'!$A$9:$C$15239,2,FALSE))-B5354),C5353)</f>
        <v>2.4500000000000002</v>
      </c>
      <c r="D5354" s="98">
        <f>AVERAGE(C$10:C5354)</f>
        <v>0.31028624883068345</v>
      </c>
      <c r="E5354" s="2"/>
      <c r="G5354" s="23"/>
    </row>
    <row r="5355" spans="1:7" customFormat="1">
      <c r="A5355" s="4">
        <v>27993</v>
      </c>
      <c r="B5355">
        <v>5.31</v>
      </c>
      <c r="C5355">
        <f>IFERROR(((VLOOKUP(A5355,'Interest Rates-10yr'!$A$9:$C$15239,2,FALSE))-B5355),C5354)</f>
        <v>2.4500000000000002</v>
      </c>
      <c r="D5355" s="98">
        <f>AVERAGE(C$10:C5355)</f>
        <v>0.31068649457538405</v>
      </c>
      <c r="E5355" s="2"/>
      <c r="G5355" s="23"/>
    </row>
    <row r="5356" spans="1:7" customFormat="1">
      <c r="A5356" s="4">
        <v>27994</v>
      </c>
      <c r="B5356">
        <v>5.31</v>
      </c>
      <c r="C5356">
        <f>IFERROR(((VLOOKUP(A5356,'Interest Rates-10yr'!$A$9:$C$15239,2,FALSE))-B5356),C5355)</f>
        <v>2.4500000000000002</v>
      </c>
      <c r="D5356" s="98">
        <f>AVERAGE(C$10:C5356)</f>
        <v>0.31108659061155852</v>
      </c>
      <c r="E5356" s="2"/>
      <c r="G5356" s="23"/>
    </row>
    <row r="5357" spans="1:7" customFormat="1">
      <c r="A5357" s="4">
        <v>27995</v>
      </c>
      <c r="B5357">
        <v>5.28</v>
      </c>
      <c r="C5357">
        <f>IFERROR(((VLOOKUP(A5357,'Interest Rates-10yr'!$A$9:$C$15239,2,FALSE))-B5357),C5356)</f>
        <v>2.4500000000000002</v>
      </c>
      <c r="D5357" s="98">
        <f>AVERAGE(C$10:C5357)</f>
        <v>0.31148653702318685</v>
      </c>
      <c r="E5357" s="2"/>
      <c r="G5357" s="23"/>
    </row>
    <row r="5358" spans="1:7" customFormat="1">
      <c r="A5358" s="4">
        <v>27996</v>
      </c>
      <c r="B5358">
        <v>5.2</v>
      </c>
      <c r="C5358">
        <f>IFERROR(((VLOOKUP(A5358,'Interest Rates-10yr'!$A$9:$C$15239,2,FALSE))-B5358),C5357)</f>
        <v>2.5199999999999996</v>
      </c>
      <c r="D5358" s="98">
        <f>AVERAGE(C$10:C5358)</f>
        <v>0.31189942045242164</v>
      </c>
      <c r="E5358" s="2"/>
      <c r="G5358" s="23"/>
    </row>
    <row r="5359" spans="1:7" customFormat="1">
      <c r="A5359" s="4">
        <v>27997</v>
      </c>
      <c r="B5359">
        <v>5.2</v>
      </c>
      <c r="C5359">
        <f>IFERROR(((VLOOKUP(A5359,'Interest Rates-10yr'!$A$9:$C$15239,2,FALSE))-B5359),C5358)</f>
        <v>2.4900000000000002</v>
      </c>
      <c r="D5359" s="98">
        <f>AVERAGE(C$10:C5359)</f>
        <v>0.31230654205607539</v>
      </c>
      <c r="E5359" s="2"/>
      <c r="G5359" s="23"/>
    </row>
    <row r="5360" spans="1:7" customFormat="1">
      <c r="A5360" s="4">
        <v>27998</v>
      </c>
      <c r="B5360">
        <v>5.27</v>
      </c>
      <c r="C5360">
        <f>IFERROR(((VLOOKUP(A5360,'Interest Rates-10yr'!$A$9:$C$15239,2,FALSE))-B5360),C5359)</f>
        <v>2.41</v>
      </c>
      <c r="D5360" s="98">
        <f>AVERAGE(C$10:C5360)</f>
        <v>0.31269856101663307</v>
      </c>
      <c r="E5360" s="2"/>
      <c r="G5360" s="23"/>
    </row>
    <row r="5361" spans="1:7" customFormat="1">
      <c r="A5361" s="4">
        <v>27999</v>
      </c>
      <c r="B5361">
        <v>5.28</v>
      </c>
      <c r="C5361">
        <f>IFERROR(((VLOOKUP(A5361,'Interest Rates-10yr'!$A$9:$C$15239,2,FALSE))-B5361),C5360)</f>
        <v>2.4399999999999995</v>
      </c>
      <c r="D5361" s="98">
        <f>AVERAGE(C$10:C5361)</f>
        <v>0.31309603886397674</v>
      </c>
      <c r="E5361" s="2"/>
      <c r="G5361" s="23"/>
    </row>
    <row r="5362" spans="1:7" customFormat="1">
      <c r="A5362" s="4">
        <v>28000</v>
      </c>
      <c r="B5362">
        <v>5.28</v>
      </c>
      <c r="C5362">
        <f>IFERROR(((VLOOKUP(A5362,'Interest Rates-10yr'!$A$9:$C$15239,2,FALSE))-B5362),C5361)</f>
        <v>2.4399999999999995</v>
      </c>
      <c r="D5362" s="98">
        <f>AVERAGE(C$10:C5362)</f>
        <v>0.31349336820474566</v>
      </c>
      <c r="E5362" s="2"/>
      <c r="G5362" s="23"/>
    </row>
    <row r="5363" spans="1:7" customFormat="1">
      <c r="A5363" s="4">
        <v>28001</v>
      </c>
      <c r="B5363">
        <v>5.28</v>
      </c>
      <c r="C5363">
        <f>IFERROR(((VLOOKUP(A5363,'Interest Rates-10yr'!$A$9:$C$15239,2,FALSE))-B5363),C5362)</f>
        <v>2.4399999999999995</v>
      </c>
      <c r="D5363" s="98">
        <f>AVERAGE(C$10:C5363)</f>
        <v>0.31389054912215231</v>
      </c>
      <c r="E5363" s="2"/>
      <c r="G5363" s="23"/>
    </row>
    <row r="5364" spans="1:7" customFormat="1">
      <c r="A5364" s="4">
        <v>28002</v>
      </c>
      <c r="B5364">
        <v>5.3</v>
      </c>
      <c r="C5364">
        <f>IFERROR(((VLOOKUP(A5364,'Interest Rates-10yr'!$A$9:$C$15239,2,FALSE))-B5364),C5363)</f>
        <v>2.41</v>
      </c>
      <c r="D5364" s="98">
        <f>AVERAGE(C$10:C5364)</f>
        <v>0.31428197945845071</v>
      </c>
      <c r="E5364" s="2"/>
      <c r="G5364" s="23"/>
    </row>
    <row r="5365" spans="1:7" customFormat="1">
      <c r="A5365" s="4">
        <v>28003</v>
      </c>
      <c r="B5365">
        <v>5.31</v>
      </c>
      <c r="C5365">
        <f>IFERROR(((VLOOKUP(A5365,'Interest Rates-10yr'!$A$9:$C$15239,2,FALSE))-B5365),C5364)</f>
        <v>2.3500000000000005</v>
      </c>
      <c r="D5365" s="98">
        <f>AVERAGE(C$10:C5365)</f>
        <v>0.31466206123973178</v>
      </c>
      <c r="E5365" s="2"/>
      <c r="G5365" s="23"/>
    </row>
    <row r="5366" spans="1:7" customFormat="1">
      <c r="A5366" s="4">
        <v>28004</v>
      </c>
      <c r="B5366">
        <v>5.25</v>
      </c>
      <c r="C5366">
        <f>IFERROR(((VLOOKUP(A5366,'Interest Rates-10yr'!$A$9:$C$15239,2,FALSE))-B5366),C5365)</f>
        <v>2.3899999999999997</v>
      </c>
      <c r="D5366" s="98">
        <f>AVERAGE(C$10:C5366)</f>
        <v>0.31504946798581362</v>
      </c>
      <c r="E5366" s="2"/>
      <c r="G5366" s="23"/>
    </row>
    <row r="5367" spans="1:7" customFormat="1">
      <c r="A5367" s="4">
        <v>28005</v>
      </c>
      <c r="B5367">
        <v>5.31</v>
      </c>
      <c r="C5367">
        <f>IFERROR(((VLOOKUP(A5367,'Interest Rates-10yr'!$A$9:$C$15239,2,FALSE))-B5367),C5366)</f>
        <v>2.3600000000000003</v>
      </c>
      <c r="D5367" s="98">
        <f>AVERAGE(C$10:C5367)</f>
        <v>0.31543113101903764</v>
      </c>
      <c r="E5367" s="2"/>
      <c r="G5367" s="23"/>
    </row>
    <row r="5368" spans="1:7" customFormat="1">
      <c r="A5368" s="4">
        <v>28006</v>
      </c>
      <c r="B5368">
        <v>5.3</v>
      </c>
      <c r="C5368">
        <f>IFERROR(((VLOOKUP(A5368,'Interest Rates-10yr'!$A$9:$C$15239,2,FALSE))-B5368),C5367)</f>
        <v>2.3500000000000005</v>
      </c>
      <c r="D5368" s="98">
        <f>AVERAGE(C$10:C5368)</f>
        <v>0.31581078559432796</v>
      </c>
      <c r="E5368" s="2"/>
      <c r="G5368" s="23"/>
    </row>
    <row r="5369" spans="1:7" customFormat="1">
      <c r="A5369" s="4">
        <v>28007</v>
      </c>
      <c r="B5369">
        <v>5.3</v>
      </c>
      <c r="C5369">
        <f>IFERROR(((VLOOKUP(A5369,'Interest Rates-10yr'!$A$9:$C$15239,2,FALSE))-B5369),C5368)</f>
        <v>2.3500000000000005</v>
      </c>
      <c r="D5369" s="98">
        <f>AVERAGE(C$10:C5369)</f>
        <v>0.31619029850746333</v>
      </c>
      <c r="E5369" s="2"/>
      <c r="G5369" s="23"/>
    </row>
    <row r="5370" spans="1:7" customFormat="1">
      <c r="A5370" s="4">
        <v>28008</v>
      </c>
      <c r="B5370">
        <v>5.3</v>
      </c>
      <c r="C5370">
        <f>IFERROR(((VLOOKUP(A5370,'Interest Rates-10yr'!$A$9:$C$15239,2,FALSE))-B5370),C5369)</f>
        <v>2.3500000000000005</v>
      </c>
      <c r="D5370" s="98">
        <f>AVERAGE(C$10:C5370)</f>
        <v>0.31656966983771745</v>
      </c>
      <c r="E5370" s="2"/>
      <c r="G5370" s="23"/>
    </row>
    <row r="5371" spans="1:7" customFormat="1">
      <c r="A5371" s="4">
        <v>28009</v>
      </c>
      <c r="B5371">
        <v>5.3</v>
      </c>
      <c r="C5371">
        <f>IFERROR(((VLOOKUP(A5371,'Interest Rates-10yr'!$A$9:$C$15239,2,FALSE))-B5371),C5370)</f>
        <v>2.3500000000000005</v>
      </c>
      <c r="D5371" s="98">
        <f>AVERAGE(C$10:C5371)</f>
        <v>0.31694889966430495</v>
      </c>
      <c r="E5371" s="2"/>
      <c r="G5371" s="23"/>
    </row>
    <row r="5372" spans="1:7" customFormat="1">
      <c r="A5372" s="4">
        <v>28010</v>
      </c>
      <c r="B5372">
        <v>5.34</v>
      </c>
      <c r="C5372">
        <f>IFERROR(((VLOOKUP(A5372,'Interest Rates-10yr'!$A$9:$C$15239,2,FALSE))-B5372),C5371)</f>
        <v>2.2999999999999998</v>
      </c>
      <c r="D5372" s="98">
        <f>AVERAGE(C$10:C5372)</f>
        <v>0.3173186649263478</v>
      </c>
      <c r="E5372" s="2"/>
      <c r="G5372" s="23"/>
    </row>
    <row r="5373" spans="1:7" customFormat="1">
      <c r="A5373" s="4">
        <v>28011</v>
      </c>
      <c r="B5373">
        <v>4.88</v>
      </c>
      <c r="C5373">
        <f>IFERROR(((VLOOKUP(A5373,'Interest Rates-10yr'!$A$9:$C$15239,2,FALSE))-B5373),C5372)</f>
        <v>2.76</v>
      </c>
      <c r="D5373" s="98">
        <f>AVERAGE(C$10:C5373)</f>
        <v>0.31777404921700281</v>
      </c>
      <c r="E5373" s="2"/>
      <c r="G5373" s="23"/>
    </row>
    <row r="5374" spans="1:7" customFormat="1">
      <c r="A5374" s="4">
        <v>28012</v>
      </c>
      <c r="B5374">
        <v>5.25</v>
      </c>
      <c r="C5374">
        <f>IFERROR(((VLOOKUP(A5374,'Interest Rates-10yr'!$A$9:$C$15239,2,FALSE))-B5374),C5373)</f>
        <v>2.41</v>
      </c>
      <c r="D5374" s="98">
        <f>AVERAGE(C$10:C5374)</f>
        <v>0.31816402609506117</v>
      </c>
      <c r="E5374" s="2"/>
      <c r="G5374" s="23"/>
    </row>
    <row r="5375" spans="1:7" customFormat="1">
      <c r="A5375" s="4">
        <v>28013</v>
      </c>
      <c r="B5375">
        <v>5.22</v>
      </c>
      <c r="C5375">
        <f>IFERROR(((VLOOKUP(A5375,'Interest Rates-10yr'!$A$9:$C$15239,2,FALSE))-B5375),C5374)</f>
        <v>2.42</v>
      </c>
      <c r="D5375" s="98">
        <f>AVERAGE(C$10:C5375)</f>
        <v>0.31855572120760406</v>
      </c>
      <c r="E5375" s="2"/>
      <c r="G5375" s="23"/>
    </row>
    <row r="5376" spans="1:7" customFormat="1">
      <c r="A5376" s="4">
        <v>28014</v>
      </c>
      <c r="B5376">
        <v>5.22</v>
      </c>
      <c r="C5376">
        <f>IFERROR(((VLOOKUP(A5376,'Interest Rates-10yr'!$A$9:$C$15239,2,FALSE))-B5376),C5375)</f>
        <v>2.42</v>
      </c>
      <c r="D5376" s="98">
        <f>AVERAGE(C$10:C5376)</f>
        <v>0.31894727035587916</v>
      </c>
      <c r="E5376" s="2"/>
      <c r="G5376" s="23"/>
    </row>
    <row r="5377" spans="1:7" customFormat="1">
      <c r="A5377" s="4">
        <v>28015</v>
      </c>
      <c r="B5377">
        <v>5.22</v>
      </c>
      <c r="C5377">
        <f>IFERROR(((VLOOKUP(A5377,'Interest Rates-10yr'!$A$9:$C$15239,2,FALSE))-B5377),C5376)</f>
        <v>2.42</v>
      </c>
      <c r="D5377" s="98">
        <f>AVERAGE(C$10:C5377)</f>
        <v>0.31933867362146112</v>
      </c>
      <c r="E5377" s="2"/>
      <c r="G5377" s="23"/>
    </row>
    <row r="5378" spans="1:7" customFormat="1">
      <c r="A5378" s="4">
        <v>28016</v>
      </c>
      <c r="B5378">
        <v>5.27</v>
      </c>
      <c r="C5378">
        <f>IFERROR(((VLOOKUP(A5378,'Interest Rates-10yr'!$A$9:$C$15239,2,FALSE))-B5378),C5377)</f>
        <v>2.37</v>
      </c>
      <c r="D5378" s="98">
        <f>AVERAGE(C$10:C5378)</f>
        <v>0.31972061836468679</v>
      </c>
      <c r="E5378" s="2"/>
      <c r="G5378" s="23"/>
    </row>
    <row r="5379" spans="1:7" customFormat="1">
      <c r="A5379" s="4">
        <v>28017</v>
      </c>
      <c r="B5379">
        <v>5.2</v>
      </c>
      <c r="C5379">
        <f>IFERROR(((VLOOKUP(A5379,'Interest Rates-10yr'!$A$9:$C$15239,2,FALSE))-B5379),C5378)</f>
        <v>2.4399999999999995</v>
      </c>
      <c r="D5379" s="98">
        <f>AVERAGE(C$10:C5379)</f>
        <v>0.32011545623836191</v>
      </c>
      <c r="E5379" s="2"/>
      <c r="G5379" s="23"/>
    </row>
    <row r="5380" spans="1:7" customFormat="1">
      <c r="A5380" s="4">
        <v>28018</v>
      </c>
      <c r="B5380">
        <v>5.15</v>
      </c>
      <c r="C5380">
        <f>IFERROR(((VLOOKUP(A5380,'Interest Rates-10yr'!$A$9:$C$15239,2,FALSE))-B5380),C5379)</f>
        <v>2.4699999999999998</v>
      </c>
      <c r="D5380" s="98">
        <f>AVERAGE(C$10:C5380)</f>
        <v>0.32051573263824307</v>
      </c>
      <c r="E5380" s="2"/>
      <c r="G5380" s="23"/>
    </row>
    <row r="5381" spans="1:7" customFormat="1">
      <c r="A5381" s="4">
        <v>28019</v>
      </c>
      <c r="B5381">
        <v>5.24</v>
      </c>
      <c r="C5381">
        <f>IFERROR(((VLOOKUP(A5381,'Interest Rates-10yr'!$A$9:$C$15239,2,FALSE))-B5381),C5380)</f>
        <v>2.3599999999999994</v>
      </c>
      <c r="D5381" s="98">
        <f>AVERAGE(C$10:C5381)</f>
        <v>0.32089538346984425</v>
      </c>
      <c r="E5381" s="2"/>
      <c r="G5381" s="23"/>
    </row>
    <row r="5382" spans="1:7" customFormat="1">
      <c r="A5382" s="4">
        <v>28020</v>
      </c>
      <c r="B5382">
        <v>5.17</v>
      </c>
      <c r="C5382">
        <f>IFERROR(((VLOOKUP(A5382,'Interest Rates-10yr'!$A$9:$C$15239,2,FALSE))-B5382),C5381)</f>
        <v>2.3200000000000003</v>
      </c>
      <c r="D5382" s="98">
        <f>AVERAGE(C$10:C5382)</f>
        <v>0.32126744835287607</v>
      </c>
      <c r="E5382" s="2"/>
      <c r="G5382" s="23"/>
    </row>
    <row r="5383" spans="1:7" customFormat="1">
      <c r="A5383" s="4">
        <v>28021</v>
      </c>
      <c r="B5383">
        <v>5.17</v>
      </c>
      <c r="C5383">
        <f>IFERROR(((VLOOKUP(A5383,'Interest Rates-10yr'!$A$9:$C$15239,2,FALSE))-B5383),C5382)</f>
        <v>2.3200000000000003</v>
      </c>
      <c r="D5383" s="98">
        <f>AVERAGE(C$10:C5383)</f>
        <v>0.32163937476739918</v>
      </c>
      <c r="E5383" s="2"/>
      <c r="G5383" s="23"/>
    </row>
    <row r="5384" spans="1:7" customFormat="1">
      <c r="A5384" s="4">
        <v>28022</v>
      </c>
      <c r="B5384">
        <v>5.17</v>
      </c>
      <c r="C5384">
        <f>IFERROR(((VLOOKUP(A5384,'Interest Rates-10yr'!$A$9:$C$15239,2,FALSE))-B5384),C5383)</f>
        <v>2.3200000000000003</v>
      </c>
      <c r="D5384" s="98">
        <f>AVERAGE(C$10:C5384)</f>
        <v>0.32201116279069825</v>
      </c>
      <c r="E5384" s="2"/>
      <c r="G5384" s="23"/>
    </row>
    <row r="5385" spans="1:7" customFormat="1">
      <c r="A5385" s="4">
        <v>28023</v>
      </c>
      <c r="B5385">
        <v>5.26</v>
      </c>
      <c r="C5385">
        <f>IFERROR(((VLOOKUP(A5385,'Interest Rates-10yr'!$A$9:$C$15239,2,FALSE))-B5385),C5384)</f>
        <v>2.2599999999999998</v>
      </c>
      <c r="D5385" s="98">
        <f>AVERAGE(C$10:C5385)</f>
        <v>0.32237165178571486</v>
      </c>
      <c r="E5385" s="2"/>
      <c r="G5385" s="23"/>
    </row>
    <row r="5386" spans="1:7" customFormat="1">
      <c r="A5386" s="4">
        <v>28024</v>
      </c>
      <c r="B5386">
        <v>5.22</v>
      </c>
      <c r="C5386">
        <f>IFERROR(((VLOOKUP(A5386,'Interest Rates-10yr'!$A$9:$C$15239,2,FALSE))-B5386),C5385)</f>
        <v>2.29</v>
      </c>
      <c r="D5386" s="98">
        <f>AVERAGE(C$10:C5386)</f>
        <v>0.32273758601450681</v>
      </c>
      <c r="E5386" s="2"/>
      <c r="G5386" s="23"/>
    </row>
    <row r="5387" spans="1:7" customFormat="1">
      <c r="A5387" s="4">
        <v>28025</v>
      </c>
      <c r="B5387">
        <v>5.25</v>
      </c>
      <c r="C5387">
        <f>IFERROR(((VLOOKUP(A5387,'Interest Rates-10yr'!$A$9:$C$15239,2,FALSE))-B5387),C5386)</f>
        <v>2.2800000000000002</v>
      </c>
      <c r="D5387" s="98">
        <f>AVERAGE(C$10:C5387)</f>
        <v>0.32310152473038362</v>
      </c>
      <c r="E5387" s="2"/>
      <c r="G5387" s="23"/>
    </row>
    <row r="5388" spans="1:7" customFormat="1">
      <c r="A5388" s="4">
        <v>28026</v>
      </c>
      <c r="B5388">
        <v>5.25</v>
      </c>
      <c r="C5388">
        <f>IFERROR(((VLOOKUP(A5388,'Interest Rates-10yr'!$A$9:$C$15239,2,FALSE))-B5388),C5387)</f>
        <v>2.29</v>
      </c>
      <c r="D5388" s="98">
        <f>AVERAGE(C$10:C5388)</f>
        <v>0.32346718720951906</v>
      </c>
      <c r="E5388" s="2"/>
      <c r="G5388" s="23"/>
    </row>
    <row r="5389" spans="1:7" customFormat="1">
      <c r="A5389" s="4">
        <v>28027</v>
      </c>
      <c r="B5389">
        <v>5.27</v>
      </c>
      <c r="C5389">
        <f>IFERROR(((VLOOKUP(A5389,'Interest Rates-10yr'!$A$9:$C$15239,2,FALSE))-B5389),C5388)</f>
        <v>2.3100000000000005</v>
      </c>
      <c r="D5389" s="98">
        <f>AVERAGE(C$10:C5389)</f>
        <v>0.32383643122676636</v>
      </c>
      <c r="E5389" s="2"/>
      <c r="G5389" s="23"/>
    </row>
    <row r="5390" spans="1:7" customFormat="1">
      <c r="A5390" s="4">
        <v>28028</v>
      </c>
      <c r="B5390">
        <v>5.27</v>
      </c>
      <c r="C5390">
        <f>IFERROR(((VLOOKUP(A5390,'Interest Rates-10yr'!$A$9:$C$15239,2,FALSE))-B5390),C5389)</f>
        <v>2.3100000000000005</v>
      </c>
      <c r="D5390" s="98">
        <f>AVERAGE(C$10:C5390)</f>
        <v>0.32420553800408902</v>
      </c>
      <c r="E5390" s="2"/>
      <c r="G5390" s="23"/>
    </row>
    <row r="5391" spans="1:7" customFormat="1">
      <c r="A5391" s="4">
        <v>28029</v>
      </c>
      <c r="B5391">
        <v>5.27</v>
      </c>
      <c r="C5391">
        <f>IFERROR(((VLOOKUP(A5391,'Interest Rates-10yr'!$A$9:$C$15239,2,FALSE))-B5391),C5390)</f>
        <v>2.3100000000000005</v>
      </c>
      <c r="D5391" s="98">
        <f>AVERAGE(C$10:C5391)</f>
        <v>0.3245745076179864</v>
      </c>
      <c r="E5391" s="2"/>
      <c r="G5391" s="23"/>
    </row>
    <row r="5392" spans="1:7" customFormat="1">
      <c r="A5392" s="4">
        <v>28030</v>
      </c>
      <c r="B5392">
        <v>5.37</v>
      </c>
      <c r="C5392">
        <f>IFERROR(((VLOOKUP(A5392,'Interest Rates-10yr'!$A$9:$C$15239,2,FALSE))-B5392),C5391)</f>
        <v>2.2299999999999995</v>
      </c>
      <c r="D5392" s="98">
        <f>AVERAGE(C$10:C5392)</f>
        <v>0.3249284785435636</v>
      </c>
      <c r="E5392" s="2"/>
      <c r="G5392" s="23"/>
    </row>
    <row r="5393" spans="1:7" customFormat="1">
      <c r="A5393" s="4">
        <v>28031</v>
      </c>
      <c r="B5393">
        <v>5.39</v>
      </c>
      <c r="C5393">
        <f>IFERROR(((VLOOKUP(A5393,'Interest Rates-10yr'!$A$9:$C$15239,2,FALSE))-B5393),C5392)</f>
        <v>2.17</v>
      </c>
      <c r="D5393" s="98">
        <f>AVERAGE(C$10:C5393)</f>
        <v>0.32527117384844034</v>
      </c>
      <c r="E5393" s="2"/>
      <c r="G5393" s="23"/>
    </row>
    <row r="5394" spans="1:7" customFormat="1">
      <c r="A5394" s="4">
        <v>28032</v>
      </c>
      <c r="B5394">
        <v>5.44</v>
      </c>
      <c r="C5394">
        <f>IFERROR(((VLOOKUP(A5394,'Interest Rates-10yr'!$A$9:$C$15239,2,FALSE))-B5394),C5393)</f>
        <v>2.1199999999999992</v>
      </c>
      <c r="D5394" s="98">
        <f>AVERAGE(C$10:C5394)</f>
        <v>0.32560445682451306</v>
      </c>
      <c r="E5394" s="2"/>
      <c r="G5394" s="23"/>
    </row>
    <row r="5395" spans="1:7" customFormat="1">
      <c r="A5395" s="4">
        <v>28033</v>
      </c>
      <c r="B5395">
        <v>5.31</v>
      </c>
      <c r="C5395">
        <f>IFERROR(((VLOOKUP(A5395,'Interest Rates-10yr'!$A$9:$C$15239,2,FALSE))-B5395),C5394)</f>
        <v>2.2400000000000002</v>
      </c>
      <c r="D5395" s="98">
        <f>AVERAGE(C$10:C5395)</f>
        <v>0.32595989602673653</v>
      </c>
      <c r="E5395" s="2"/>
      <c r="G5395" s="23"/>
    </row>
    <row r="5396" spans="1:7" customFormat="1">
      <c r="A5396" s="4">
        <v>28034</v>
      </c>
      <c r="B5396">
        <v>5.32</v>
      </c>
      <c r="C5396">
        <f>IFERROR(((VLOOKUP(A5396,'Interest Rates-10yr'!$A$9:$C$15239,2,FALSE))-B5396),C5395)</f>
        <v>2.17</v>
      </c>
      <c r="D5396" s="98">
        <f>AVERAGE(C$10:C5396)</f>
        <v>0.32630220902171947</v>
      </c>
      <c r="E5396" s="2"/>
      <c r="G5396" s="23"/>
    </row>
    <row r="5397" spans="1:7" customFormat="1">
      <c r="A5397" s="4">
        <v>28035</v>
      </c>
      <c r="B5397">
        <v>5.32</v>
      </c>
      <c r="C5397">
        <f>IFERROR(((VLOOKUP(A5397,'Interest Rates-10yr'!$A$9:$C$15239,2,FALSE))-B5397),C5396)</f>
        <v>2.17</v>
      </c>
      <c r="D5397" s="98">
        <f>AVERAGE(C$10:C5397)</f>
        <v>0.32664439495174519</v>
      </c>
      <c r="E5397" s="2"/>
      <c r="G5397" s="23"/>
    </row>
    <row r="5398" spans="1:7" customFormat="1">
      <c r="A5398" s="4">
        <v>28036</v>
      </c>
      <c r="B5398">
        <v>5.32</v>
      </c>
      <c r="C5398">
        <f>IFERROR(((VLOOKUP(A5398,'Interest Rates-10yr'!$A$9:$C$15239,2,FALSE))-B5398),C5397)</f>
        <v>2.17</v>
      </c>
      <c r="D5398" s="98">
        <f>AVERAGE(C$10:C5398)</f>
        <v>0.32698645388754927</v>
      </c>
      <c r="E5398" s="2"/>
      <c r="G5398" s="23"/>
    </row>
    <row r="5399" spans="1:7" customFormat="1">
      <c r="A5399" s="4">
        <v>28037</v>
      </c>
      <c r="B5399">
        <v>5.27</v>
      </c>
      <c r="C5399">
        <f>IFERROR(((VLOOKUP(A5399,'Interest Rates-10yr'!$A$9:$C$15239,2,FALSE))-B5399),C5398)</f>
        <v>2.1900000000000004</v>
      </c>
      <c r="D5399" s="98">
        <f>AVERAGE(C$10:C5399)</f>
        <v>0.3273320964749542</v>
      </c>
      <c r="E5399" s="2"/>
      <c r="G5399" s="23"/>
    </row>
    <row r="5400" spans="1:7" customFormat="1">
      <c r="A5400" s="4">
        <v>28038</v>
      </c>
      <c r="B5400">
        <v>5.15</v>
      </c>
      <c r="C5400">
        <f>IFERROR(((VLOOKUP(A5400,'Interest Rates-10yr'!$A$9:$C$15239,2,FALSE))-B5400),C5399)</f>
        <v>2.3199999999999994</v>
      </c>
      <c r="D5400" s="98">
        <f>AVERAGE(C$10:C5400)</f>
        <v>0.3277017250973851</v>
      </c>
      <c r="E5400" s="2"/>
      <c r="G5400" s="23"/>
    </row>
    <row r="5401" spans="1:7" customFormat="1">
      <c r="A5401" s="4">
        <v>28039</v>
      </c>
      <c r="B5401">
        <v>4.5</v>
      </c>
      <c r="C5401">
        <f>IFERROR(((VLOOKUP(A5401,'Interest Rates-10yr'!$A$9:$C$15239,2,FALSE))-B5401),C5400)</f>
        <v>2.9400000000000004</v>
      </c>
      <c r="D5401" s="98">
        <f>AVERAGE(C$10:C5401)</f>
        <v>0.32818620178041602</v>
      </c>
      <c r="E5401" s="2"/>
      <c r="G5401" s="23"/>
    </row>
    <row r="5402" spans="1:7" customFormat="1">
      <c r="A5402" s="4">
        <v>28040</v>
      </c>
      <c r="B5402">
        <v>5.12</v>
      </c>
      <c r="C5402">
        <f>IFERROR(((VLOOKUP(A5402,'Interest Rates-10yr'!$A$9:$C$15239,2,FALSE))-B5402),C5401)</f>
        <v>2.3099999999999996</v>
      </c>
      <c r="D5402" s="98">
        <f>AVERAGE(C$10:C5402)</f>
        <v>0.32855368069720065</v>
      </c>
      <c r="E5402" s="2"/>
      <c r="G5402" s="23"/>
    </row>
    <row r="5403" spans="1:7" customFormat="1">
      <c r="A5403" s="4">
        <v>28041</v>
      </c>
      <c r="B5403">
        <v>5</v>
      </c>
      <c r="C5403">
        <f>IFERROR(((VLOOKUP(A5403,'Interest Rates-10yr'!$A$9:$C$15239,2,FALSE))-B5403),C5402)</f>
        <v>2.38</v>
      </c>
      <c r="D5403" s="98">
        <f>AVERAGE(C$10:C5403)</f>
        <v>0.32893400074156531</v>
      </c>
      <c r="E5403" s="2"/>
      <c r="G5403" s="23"/>
    </row>
    <row r="5404" spans="1:7" customFormat="1">
      <c r="A5404" s="4">
        <v>28042</v>
      </c>
      <c r="B5404">
        <v>5</v>
      </c>
      <c r="C5404">
        <f>IFERROR(((VLOOKUP(A5404,'Interest Rates-10yr'!$A$9:$C$15239,2,FALSE))-B5404),C5403)</f>
        <v>2.38</v>
      </c>
      <c r="D5404" s="98">
        <f>AVERAGE(C$10:C5404)</f>
        <v>0.32931417979610811</v>
      </c>
      <c r="E5404" s="2"/>
      <c r="G5404" s="23"/>
    </row>
    <row r="5405" spans="1:7" customFormat="1">
      <c r="A5405" s="4">
        <v>28043</v>
      </c>
      <c r="B5405">
        <v>5</v>
      </c>
      <c r="C5405">
        <f>IFERROR(((VLOOKUP(A5405,'Interest Rates-10yr'!$A$9:$C$15239,2,FALSE))-B5405),C5404)</f>
        <v>2.38</v>
      </c>
      <c r="D5405" s="98">
        <f>AVERAGE(C$10:C5405)</f>
        <v>0.32969421793921488</v>
      </c>
      <c r="E5405" s="2"/>
      <c r="G5405" s="23"/>
    </row>
    <row r="5406" spans="1:7" customFormat="1">
      <c r="A5406" s="4">
        <v>28044</v>
      </c>
      <c r="B5406">
        <v>5</v>
      </c>
      <c r="C5406">
        <f>IFERROR(((VLOOKUP(A5406,'Interest Rates-10yr'!$A$9:$C$15239,2,FALSE))-B5406),C5405)</f>
        <v>2.38</v>
      </c>
      <c r="D5406" s="98">
        <f>AVERAGE(C$10:C5406)</f>
        <v>0.33007411524921315</v>
      </c>
      <c r="E5406" s="2"/>
      <c r="G5406" s="23"/>
    </row>
    <row r="5407" spans="1:7" customFormat="1">
      <c r="A5407" s="4">
        <v>28045</v>
      </c>
      <c r="B5407">
        <v>5.09</v>
      </c>
      <c r="C5407">
        <f>IFERROR(((VLOOKUP(A5407,'Interest Rates-10yr'!$A$9:$C$15239,2,FALSE))-B5407),C5406)</f>
        <v>2.2599999999999998</v>
      </c>
      <c r="D5407" s="98">
        <f>AVERAGE(C$10:C5407)</f>
        <v>0.33043164134864828</v>
      </c>
      <c r="E5407" s="2"/>
      <c r="G5407" s="23"/>
    </row>
    <row r="5408" spans="1:7" customFormat="1">
      <c r="A5408" s="4">
        <v>28046</v>
      </c>
      <c r="B5408">
        <v>4.9400000000000004</v>
      </c>
      <c r="C5408">
        <f>IFERROR(((VLOOKUP(A5408,'Interest Rates-10yr'!$A$9:$C$15239,2,FALSE))-B5408),C5407)</f>
        <v>2.4099999999999993</v>
      </c>
      <c r="D5408" s="98">
        <f>AVERAGE(C$10:C5408)</f>
        <v>0.33081681792924683</v>
      </c>
      <c r="E5408" s="2"/>
      <c r="G5408" s="23"/>
    </row>
    <row r="5409" spans="1:7" customFormat="1">
      <c r="A5409" s="4">
        <v>28047</v>
      </c>
      <c r="B5409">
        <v>4.99</v>
      </c>
      <c r="C5409">
        <f>IFERROR(((VLOOKUP(A5409,'Interest Rates-10yr'!$A$9:$C$15239,2,FALSE))-B5409),C5408)</f>
        <v>2.3499999999999996</v>
      </c>
      <c r="D5409" s="98">
        <f>AVERAGE(C$10:C5409)</f>
        <v>0.3311907407407414</v>
      </c>
      <c r="E5409" s="2"/>
      <c r="G5409" s="23"/>
    </row>
    <row r="5410" spans="1:7" customFormat="1">
      <c r="A5410" s="4">
        <v>28048</v>
      </c>
      <c r="B5410">
        <v>4.93</v>
      </c>
      <c r="C5410">
        <f>IFERROR(((VLOOKUP(A5410,'Interest Rates-10yr'!$A$9:$C$15239,2,FALSE))-B5410),C5409)</f>
        <v>2.38</v>
      </c>
      <c r="D5410" s="98">
        <f>AVERAGE(C$10:C5410)</f>
        <v>0.33157007961488677</v>
      </c>
      <c r="E5410" s="2"/>
      <c r="G5410" s="23"/>
    </row>
    <row r="5411" spans="1:7" customFormat="1">
      <c r="A5411" s="4">
        <v>28049</v>
      </c>
      <c r="B5411">
        <v>4.93</v>
      </c>
      <c r="C5411">
        <f>IFERROR(((VLOOKUP(A5411,'Interest Rates-10yr'!$A$9:$C$15239,2,FALSE))-B5411),C5410)</f>
        <v>2.38</v>
      </c>
      <c r="D5411" s="98">
        <f>AVERAGE(C$10:C5411)</f>
        <v>0.33194927804516916</v>
      </c>
      <c r="E5411" s="2"/>
      <c r="G5411" s="23"/>
    </row>
    <row r="5412" spans="1:7" customFormat="1">
      <c r="A5412" s="4">
        <v>28050</v>
      </c>
      <c r="B5412">
        <v>4.93</v>
      </c>
      <c r="C5412">
        <f>IFERROR(((VLOOKUP(A5412,'Interest Rates-10yr'!$A$9:$C$15239,2,FALSE))-B5412),C5411)</f>
        <v>2.38</v>
      </c>
      <c r="D5412" s="98">
        <f>AVERAGE(C$10:C5412)</f>
        <v>0.33232833610956947</v>
      </c>
      <c r="E5412" s="2"/>
      <c r="G5412" s="23"/>
    </row>
    <row r="5413" spans="1:7" customFormat="1">
      <c r="A5413" s="4">
        <v>28051</v>
      </c>
      <c r="B5413">
        <v>5.03</v>
      </c>
      <c r="C5413">
        <f>IFERROR(((VLOOKUP(A5413,'Interest Rates-10yr'!$A$9:$C$15239,2,FALSE))-B5413),C5412)</f>
        <v>2.2799999999999994</v>
      </c>
      <c r="D5413" s="98">
        <f>AVERAGE(C$10:C5413)</f>
        <v>0.33268874907476015</v>
      </c>
      <c r="E5413" s="2"/>
      <c r="G5413" s="23"/>
    </row>
    <row r="5414" spans="1:7" customFormat="1">
      <c r="A5414" s="4">
        <v>28052</v>
      </c>
      <c r="B5414">
        <v>4.97</v>
      </c>
      <c r="C5414">
        <f>IFERROR(((VLOOKUP(A5414,'Interest Rates-10yr'!$A$9:$C$15239,2,FALSE))-B5414),C5413)</f>
        <v>2.38</v>
      </c>
      <c r="D5414" s="98">
        <f>AVERAGE(C$10:C5414)</f>
        <v>0.33306753006475559</v>
      </c>
      <c r="E5414" s="2"/>
      <c r="G5414" s="23"/>
    </row>
    <row r="5415" spans="1:7" customFormat="1">
      <c r="A5415" s="4">
        <v>28053</v>
      </c>
      <c r="B5415">
        <v>4.9800000000000004</v>
      </c>
      <c r="C5415">
        <f>IFERROR(((VLOOKUP(A5415,'Interest Rates-10yr'!$A$9:$C$15239,2,FALSE))-B5415),C5414)</f>
        <v>2.3999999999999995</v>
      </c>
      <c r="D5415" s="98">
        <f>AVERAGE(C$10:C5415)</f>
        <v>0.33344987051424418</v>
      </c>
      <c r="E5415" s="2"/>
      <c r="G5415" s="23"/>
    </row>
    <row r="5416" spans="1:7" customFormat="1">
      <c r="A5416" s="4">
        <v>28054</v>
      </c>
      <c r="B5416">
        <v>4.9800000000000004</v>
      </c>
      <c r="C5416">
        <f>IFERROR(((VLOOKUP(A5416,'Interest Rates-10yr'!$A$9:$C$15239,2,FALSE))-B5416),C5415)</f>
        <v>2.4099999999999993</v>
      </c>
      <c r="D5416" s="98">
        <f>AVERAGE(C$10:C5416)</f>
        <v>0.33383391899389753</v>
      </c>
      <c r="E5416" s="2"/>
      <c r="G5416" s="23"/>
    </row>
    <row r="5417" spans="1:7" customFormat="1">
      <c r="A5417" s="4">
        <v>28055</v>
      </c>
      <c r="B5417">
        <v>5</v>
      </c>
      <c r="C5417">
        <f>IFERROR(((VLOOKUP(A5417,'Interest Rates-10yr'!$A$9:$C$15239,2,FALSE))-B5417),C5416)</f>
        <v>2.4800000000000004</v>
      </c>
      <c r="D5417" s="98">
        <f>AVERAGE(C$10:C5417)</f>
        <v>0.33423076923077</v>
      </c>
      <c r="E5417" s="2"/>
      <c r="G5417" s="23"/>
    </row>
    <row r="5418" spans="1:7" customFormat="1">
      <c r="A5418" s="4">
        <v>28056</v>
      </c>
      <c r="B5418">
        <v>5</v>
      </c>
      <c r="C5418">
        <f>IFERROR(((VLOOKUP(A5418,'Interest Rates-10yr'!$A$9:$C$15239,2,FALSE))-B5418),C5417)</f>
        <v>2.4800000000000004</v>
      </c>
      <c r="D5418" s="98">
        <f>AVERAGE(C$10:C5418)</f>
        <v>0.33462747273063487</v>
      </c>
      <c r="E5418" s="2"/>
      <c r="G5418" s="23"/>
    </row>
    <row r="5419" spans="1:7" customFormat="1">
      <c r="A5419" s="4">
        <v>28057</v>
      </c>
      <c r="B5419">
        <v>5</v>
      </c>
      <c r="C5419">
        <f>IFERROR(((VLOOKUP(A5419,'Interest Rates-10yr'!$A$9:$C$15239,2,FALSE))-B5419),C5418)</f>
        <v>2.4800000000000004</v>
      </c>
      <c r="D5419" s="98">
        <f>AVERAGE(C$10:C5419)</f>
        <v>0.3350240295748621</v>
      </c>
      <c r="E5419" s="2"/>
      <c r="G5419" s="23"/>
    </row>
    <row r="5420" spans="1:7" customFormat="1">
      <c r="A5420" s="4">
        <v>28058</v>
      </c>
      <c r="B5420">
        <v>5.01</v>
      </c>
      <c r="C5420">
        <f>IFERROR(((VLOOKUP(A5420,'Interest Rates-10yr'!$A$9:$C$15239,2,FALSE))-B5420),C5419)</f>
        <v>2.5200000000000005</v>
      </c>
      <c r="D5420" s="98">
        <f>AVERAGE(C$10:C5420)</f>
        <v>0.33542783219368028</v>
      </c>
      <c r="E5420" s="2"/>
      <c r="G5420" s="23"/>
    </row>
    <row r="5421" spans="1:7" customFormat="1">
      <c r="A5421" s="4">
        <v>28059</v>
      </c>
      <c r="B5421">
        <v>5</v>
      </c>
      <c r="C5421">
        <f>IFERROR(((VLOOKUP(A5421,'Interest Rates-10yr'!$A$9:$C$15239,2,FALSE))-B5421),C5420)</f>
        <v>2.4800000000000004</v>
      </c>
      <c r="D5421" s="98">
        <f>AVERAGE(C$10:C5421)</f>
        <v>0.33582409460458318</v>
      </c>
      <c r="E5421" s="2"/>
      <c r="G5421" s="23"/>
    </row>
    <row r="5422" spans="1:7" customFormat="1">
      <c r="A5422" s="4">
        <v>28060</v>
      </c>
      <c r="B5422">
        <v>4.95</v>
      </c>
      <c r="C5422">
        <f>IFERROR(((VLOOKUP(A5422,'Interest Rates-10yr'!$A$9:$C$15239,2,FALSE))-B5422),C5421)</f>
        <v>2.5</v>
      </c>
      <c r="D5422" s="98">
        <f>AVERAGE(C$10:C5422)</f>
        <v>0.33622390541289565</v>
      </c>
      <c r="E5422" s="2"/>
      <c r="G5422" s="23"/>
    </row>
    <row r="5423" spans="1:7" customFormat="1">
      <c r="A5423" s="4">
        <v>28061</v>
      </c>
      <c r="B5423">
        <v>4.9800000000000004</v>
      </c>
      <c r="C5423">
        <f>IFERROR(((VLOOKUP(A5423,'Interest Rates-10yr'!$A$9:$C$15239,2,FALSE))-B5423),C5422)</f>
        <v>2.4299999999999997</v>
      </c>
      <c r="D5423" s="98">
        <f>AVERAGE(C$10:C5423)</f>
        <v>0.33661063908385747</v>
      </c>
      <c r="E5423" s="2"/>
      <c r="G5423" s="23"/>
    </row>
    <row r="5424" spans="1:7" customFormat="1">
      <c r="A5424" s="4">
        <v>28062</v>
      </c>
      <c r="B5424">
        <v>5.0199999999999996</v>
      </c>
      <c r="C5424">
        <f>IFERROR(((VLOOKUP(A5424,'Interest Rates-10yr'!$A$9:$C$15239,2,FALSE))-B5424),C5423)</f>
        <v>2.4000000000000004</v>
      </c>
      <c r="D5424" s="98">
        <f>AVERAGE(C$10:C5424)</f>
        <v>0.33699168975069332</v>
      </c>
      <c r="E5424" s="2"/>
      <c r="G5424" s="23"/>
    </row>
    <row r="5425" spans="1:7" customFormat="1">
      <c r="A5425" s="4">
        <v>28063</v>
      </c>
      <c r="B5425">
        <v>5.0199999999999996</v>
      </c>
      <c r="C5425">
        <f>IFERROR(((VLOOKUP(A5425,'Interest Rates-10yr'!$A$9:$C$15239,2,FALSE))-B5425),C5424)</f>
        <v>2.4000000000000004</v>
      </c>
      <c r="D5425" s="98">
        <f>AVERAGE(C$10:C5425)</f>
        <v>0.33737259970457983</v>
      </c>
      <c r="E5425" s="2"/>
      <c r="G5425" s="23"/>
    </row>
    <row r="5426" spans="1:7" customFormat="1">
      <c r="A5426" s="4">
        <v>28064</v>
      </c>
      <c r="B5426">
        <v>5.0199999999999996</v>
      </c>
      <c r="C5426">
        <f>IFERROR(((VLOOKUP(A5426,'Interest Rates-10yr'!$A$9:$C$15239,2,FALSE))-B5426),C5425)</f>
        <v>2.4000000000000004</v>
      </c>
      <c r="D5426" s="98">
        <f>AVERAGE(C$10:C5426)</f>
        <v>0.33775336902344555</v>
      </c>
      <c r="E5426" s="2"/>
      <c r="G5426" s="23"/>
    </row>
    <row r="5427" spans="1:7" customFormat="1">
      <c r="A5427" s="4">
        <v>28065</v>
      </c>
      <c r="B5427">
        <v>5.04</v>
      </c>
      <c r="C5427">
        <f>IFERROR(((VLOOKUP(A5427,'Interest Rates-10yr'!$A$9:$C$15239,2,FALSE))-B5427),C5426)</f>
        <v>2.34</v>
      </c>
      <c r="D5427" s="98">
        <f>AVERAGE(C$10:C5427)</f>
        <v>0.33812292358804069</v>
      </c>
      <c r="E5427" s="2"/>
      <c r="G5427" s="23"/>
    </row>
    <row r="5428" spans="1:7" customFormat="1">
      <c r="A5428" s="4">
        <v>28066</v>
      </c>
      <c r="B5428">
        <v>5.04</v>
      </c>
      <c r="C5428">
        <f>IFERROR(((VLOOKUP(A5428,'Interest Rates-10yr'!$A$9:$C$15239,2,FALSE))-B5428),C5427)</f>
        <v>2.34</v>
      </c>
      <c r="D5428" s="98">
        <f>AVERAGE(C$10:C5428)</f>
        <v>0.33849234176047321</v>
      </c>
      <c r="E5428" s="2"/>
      <c r="G5428" s="23"/>
    </row>
    <row r="5429" spans="1:7" customFormat="1">
      <c r="A5429" s="4">
        <v>28067</v>
      </c>
      <c r="B5429">
        <v>5.31</v>
      </c>
      <c r="C5429">
        <f>IFERROR(((VLOOKUP(A5429,'Interest Rates-10yr'!$A$9:$C$15239,2,FALSE))-B5429),C5428)</f>
        <v>2.1300000000000008</v>
      </c>
      <c r="D5429" s="98">
        <f>AVERAGE(C$10:C5429)</f>
        <v>0.3388228782287831</v>
      </c>
      <c r="E5429" s="2"/>
      <c r="G5429" s="23"/>
    </row>
    <row r="5430" spans="1:7" customFormat="1">
      <c r="A5430" s="4">
        <v>28068</v>
      </c>
      <c r="B5430">
        <v>5.03</v>
      </c>
      <c r="C5430">
        <f>IFERROR(((VLOOKUP(A5430,'Interest Rates-10yr'!$A$9:$C$15239,2,FALSE))-B5430),C5429)</f>
        <v>2.3499999999999996</v>
      </c>
      <c r="D5430" s="98">
        <f>AVERAGE(C$10:C5430)</f>
        <v>0.33919387566869663</v>
      </c>
      <c r="E5430" s="2"/>
      <c r="G5430" s="23"/>
    </row>
    <row r="5431" spans="1:7" customFormat="1">
      <c r="A5431" s="4">
        <v>28069</v>
      </c>
      <c r="B5431">
        <v>4.96</v>
      </c>
      <c r="C5431">
        <f>IFERROR(((VLOOKUP(A5431,'Interest Rates-10yr'!$A$9:$C$15239,2,FALSE))-B5431),C5430)</f>
        <v>2.4500000000000002</v>
      </c>
      <c r="D5431" s="98">
        <f>AVERAGE(C$10:C5431)</f>
        <v>0.33958317963851059</v>
      </c>
      <c r="E5431" s="2"/>
      <c r="G5431" s="23"/>
    </row>
    <row r="5432" spans="1:7" customFormat="1">
      <c r="A5432" s="4">
        <v>28070</v>
      </c>
      <c r="B5432">
        <v>4.96</v>
      </c>
      <c r="C5432">
        <f>IFERROR(((VLOOKUP(A5432,'Interest Rates-10yr'!$A$9:$C$15239,2,FALSE))-B5432),C5431)</f>
        <v>2.4500000000000002</v>
      </c>
      <c r="D5432" s="98">
        <f>AVERAGE(C$10:C5432)</f>
        <v>0.33997234003319277</v>
      </c>
      <c r="E5432" s="2"/>
      <c r="G5432" s="23"/>
    </row>
    <row r="5433" spans="1:7" customFormat="1">
      <c r="A5433" s="4">
        <v>28071</v>
      </c>
      <c r="B5433">
        <v>4.96</v>
      </c>
      <c r="C5433">
        <f>IFERROR(((VLOOKUP(A5433,'Interest Rates-10yr'!$A$9:$C$15239,2,FALSE))-B5433),C5432)</f>
        <v>2.4500000000000002</v>
      </c>
      <c r="D5433" s="98">
        <f>AVERAGE(C$10:C5433)</f>
        <v>0.34036135693215419</v>
      </c>
      <c r="E5433" s="2"/>
      <c r="G5433" s="23"/>
    </row>
    <row r="5434" spans="1:7" customFormat="1">
      <c r="A5434" s="4">
        <v>28072</v>
      </c>
      <c r="B5434">
        <v>4.92</v>
      </c>
      <c r="C5434">
        <f>IFERROR(((VLOOKUP(A5434,'Interest Rates-10yr'!$A$9:$C$15239,2,FALSE))-B5434),C5433)</f>
        <v>2.54</v>
      </c>
      <c r="D5434" s="98">
        <f>AVERAGE(C$10:C5434)</f>
        <v>0.34076682027649852</v>
      </c>
      <c r="E5434" s="2"/>
      <c r="G5434" s="23"/>
    </row>
    <row r="5435" spans="1:7" customFormat="1">
      <c r="A5435" s="4">
        <v>28073</v>
      </c>
      <c r="B5435">
        <v>4.93</v>
      </c>
      <c r="C5435">
        <f>IFERROR(((VLOOKUP(A5435,'Interest Rates-10yr'!$A$9:$C$15239,2,FALSE))-B5435),C5434)</f>
        <v>2.5300000000000002</v>
      </c>
      <c r="D5435" s="98">
        <f>AVERAGE(C$10:C5435)</f>
        <v>0.34117029119056475</v>
      </c>
      <c r="E5435" s="2"/>
      <c r="G5435" s="23"/>
    </row>
    <row r="5436" spans="1:7" customFormat="1">
      <c r="A5436" s="4">
        <v>28074</v>
      </c>
      <c r="B5436">
        <v>5.07</v>
      </c>
      <c r="C5436">
        <f>IFERROR(((VLOOKUP(A5436,'Interest Rates-10yr'!$A$9:$C$15239,2,FALSE))-B5436),C5435)</f>
        <v>2.38</v>
      </c>
      <c r="D5436" s="98">
        <f>AVERAGE(C$10:C5436)</f>
        <v>0.34154597383453189</v>
      </c>
      <c r="E5436" s="2"/>
      <c r="G5436" s="23"/>
    </row>
    <row r="5437" spans="1:7" customFormat="1">
      <c r="A5437" s="4">
        <v>28075</v>
      </c>
      <c r="B5437">
        <v>5.07</v>
      </c>
      <c r="C5437">
        <f>IFERROR(((VLOOKUP(A5437,'Interest Rates-10yr'!$A$9:$C$15239,2,FALSE))-B5437),C5436)</f>
        <v>2.38</v>
      </c>
      <c r="D5437" s="98">
        <f>AVERAGE(C$10:C5437)</f>
        <v>0.34192151805453291</v>
      </c>
      <c r="E5437" s="2"/>
      <c r="G5437" s="23"/>
    </row>
    <row r="5438" spans="1:7" customFormat="1">
      <c r="A5438" s="4">
        <v>28076</v>
      </c>
      <c r="B5438">
        <v>5.05</v>
      </c>
      <c r="C5438">
        <f>IFERROR(((VLOOKUP(A5438,'Interest Rates-10yr'!$A$9:$C$15239,2,FALSE))-B5438),C5437)</f>
        <v>2.38</v>
      </c>
      <c r="D5438" s="98">
        <f>AVERAGE(C$10:C5438)</f>
        <v>0.34229692392705924</v>
      </c>
      <c r="E5438" s="2"/>
      <c r="G5438" s="23"/>
    </row>
    <row r="5439" spans="1:7" customFormat="1">
      <c r="A5439" s="4">
        <v>28077</v>
      </c>
      <c r="B5439">
        <v>5.05</v>
      </c>
      <c r="C5439">
        <f>IFERROR(((VLOOKUP(A5439,'Interest Rates-10yr'!$A$9:$C$15239,2,FALSE))-B5439),C5438)</f>
        <v>2.38</v>
      </c>
      <c r="D5439" s="98">
        <f>AVERAGE(C$10:C5439)</f>
        <v>0.342672191528546</v>
      </c>
      <c r="E5439" s="2"/>
      <c r="G5439" s="23"/>
    </row>
    <row r="5440" spans="1:7" customFormat="1">
      <c r="A5440" s="4">
        <v>28078</v>
      </c>
      <c r="B5440">
        <v>5.05</v>
      </c>
      <c r="C5440">
        <f>IFERROR(((VLOOKUP(A5440,'Interest Rates-10yr'!$A$9:$C$15239,2,FALSE))-B5440),C5439)</f>
        <v>2.38</v>
      </c>
      <c r="D5440" s="98">
        <f>AVERAGE(C$10:C5440)</f>
        <v>0.34304732093537194</v>
      </c>
      <c r="E5440" s="2"/>
      <c r="G5440" s="23"/>
    </row>
    <row r="5441" spans="1:7" customFormat="1">
      <c r="A5441" s="4">
        <v>28079</v>
      </c>
      <c r="B5441">
        <v>5.09</v>
      </c>
      <c r="C5441">
        <f>IFERROR(((VLOOKUP(A5441,'Interest Rates-10yr'!$A$9:$C$15239,2,FALSE))-B5441),C5440)</f>
        <v>2.3200000000000003</v>
      </c>
      <c r="D5441" s="98">
        <f>AVERAGE(C$10:C5441)</f>
        <v>0.34341126656848397</v>
      </c>
      <c r="E5441" s="2"/>
      <c r="G5441" s="23"/>
    </row>
    <row r="5442" spans="1:7" customFormat="1">
      <c r="A5442" s="4">
        <v>28080</v>
      </c>
      <c r="B5442">
        <v>4.99</v>
      </c>
      <c r="C5442">
        <f>IFERROR(((VLOOKUP(A5442,'Interest Rates-10yr'!$A$9:$C$15239,2,FALSE))-B5442),C5441)</f>
        <v>2.34</v>
      </c>
      <c r="D5442" s="98">
        <f>AVERAGE(C$10:C5442)</f>
        <v>0.34377875943309494</v>
      </c>
      <c r="E5442" s="2"/>
      <c r="G5442" s="23"/>
    </row>
    <row r="5443" spans="1:7" customFormat="1">
      <c r="A5443" s="4">
        <v>28081</v>
      </c>
      <c r="B5443">
        <v>4.87</v>
      </c>
      <c r="C5443">
        <f>IFERROR(((VLOOKUP(A5443,'Interest Rates-10yr'!$A$9:$C$15239,2,FALSE))-B5443),C5442)</f>
        <v>2.4500000000000002</v>
      </c>
      <c r="D5443" s="98">
        <f>AVERAGE(C$10:C5443)</f>
        <v>0.3441663599558345</v>
      </c>
      <c r="E5443" s="2"/>
      <c r="G5443" s="23"/>
    </row>
    <row r="5444" spans="1:7" customFormat="1">
      <c r="A5444" s="4">
        <v>28082</v>
      </c>
      <c r="B5444">
        <v>4.95</v>
      </c>
      <c r="C5444">
        <f>IFERROR(((VLOOKUP(A5444,'Interest Rates-10yr'!$A$9:$C$15239,2,FALSE))-B5444),C5443)</f>
        <v>2.38</v>
      </c>
      <c r="D5444" s="98">
        <f>AVERAGE(C$10:C5444)</f>
        <v>0.34454093836246641</v>
      </c>
      <c r="E5444" s="2"/>
      <c r="G5444" s="23"/>
    </row>
    <row r="5445" spans="1:7" customFormat="1">
      <c r="A5445" s="4">
        <v>28083</v>
      </c>
      <c r="B5445">
        <v>4.9000000000000004</v>
      </c>
      <c r="C5445">
        <f>IFERROR(((VLOOKUP(A5445,'Interest Rates-10yr'!$A$9:$C$15239,2,FALSE))-B5445),C5444)</f>
        <v>2.34</v>
      </c>
      <c r="D5445" s="98">
        <f>AVERAGE(C$10:C5445)</f>
        <v>0.34490802060338571</v>
      </c>
      <c r="E5445" s="2"/>
      <c r="G5445" s="23"/>
    </row>
    <row r="5446" spans="1:7" customFormat="1">
      <c r="A5446" s="4">
        <v>28084</v>
      </c>
      <c r="B5446">
        <v>4.9000000000000004</v>
      </c>
      <c r="C5446">
        <f>IFERROR(((VLOOKUP(A5446,'Interest Rates-10yr'!$A$9:$C$15239,2,FALSE))-B5446),C5445)</f>
        <v>2.34</v>
      </c>
      <c r="D5446" s="98">
        <f>AVERAGE(C$10:C5446)</f>
        <v>0.3452749678131331</v>
      </c>
      <c r="E5446" s="2"/>
      <c r="G5446" s="23"/>
    </row>
    <row r="5447" spans="1:7" customFormat="1">
      <c r="A5447" s="4">
        <v>28085</v>
      </c>
      <c r="B5447">
        <v>4.9000000000000004</v>
      </c>
      <c r="C5447">
        <f>IFERROR(((VLOOKUP(A5447,'Interest Rates-10yr'!$A$9:$C$15239,2,FALSE))-B5447),C5446)</f>
        <v>2.34</v>
      </c>
      <c r="D5447" s="98">
        <f>AVERAGE(C$10:C5447)</f>
        <v>0.34564178006620166</v>
      </c>
      <c r="E5447" s="2"/>
      <c r="G5447" s="23"/>
    </row>
    <row r="5448" spans="1:7" customFormat="1">
      <c r="A5448" s="4">
        <v>28086</v>
      </c>
      <c r="B5448">
        <v>4.84</v>
      </c>
      <c r="C5448">
        <f>IFERROR(((VLOOKUP(A5448,'Interest Rates-10yr'!$A$9:$C$15239,2,FALSE))-B5448),C5447)</f>
        <v>2.33</v>
      </c>
      <c r="D5448" s="98">
        <f>AVERAGE(C$10:C5448)</f>
        <v>0.34600661886376255</v>
      </c>
      <c r="E5448" s="2"/>
      <c r="G5448" s="23"/>
    </row>
    <row r="5449" spans="1:7" customFormat="1">
      <c r="A5449" s="4">
        <v>28087</v>
      </c>
      <c r="B5449">
        <v>4.8499999999999996</v>
      </c>
      <c r="C5449">
        <f>IFERROR(((VLOOKUP(A5449,'Interest Rates-10yr'!$A$9:$C$15239,2,FALSE))-B5449),C5448)</f>
        <v>2.3100000000000005</v>
      </c>
      <c r="D5449" s="98">
        <f>AVERAGE(C$10:C5449)</f>
        <v>0.34636764705882439</v>
      </c>
      <c r="E5449" s="2"/>
      <c r="G5449" s="23"/>
    </row>
    <row r="5450" spans="1:7" customFormat="1">
      <c r="A5450" s="4">
        <v>28088</v>
      </c>
      <c r="B5450">
        <v>4.97</v>
      </c>
      <c r="C5450">
        <f>IFERROR(((VLOOKUP(A5450,'Interest Rates-10yr'!$A$9:$C$15239,2,FALSE))-B5450),C5449)</f>
        <v>2.17</v>
      </c>
      <c r="D5450" s="98">
        <f>AVERAGE(C$10:C5450)</f>
        <v>0.34670281198309222</v>
      </c>
      <c r="E5450" s="2"/>
      <c r="G5450" s="23"/>
    </row>
    <row r="5451" spans="1:7" customFormat="1">
      <c r="A5451" s="4">
        <v>28089</v>
      </c>
      <c r="B5451">
        <v>4.97</v>
      </c>
      <c r="C5451">
        <f>IFERROR(((VLOOKUP(A5451,'Interest Rates-10yr'!$A$9:$C$15239,2,FALSE))-B5451),C5450)</f>
        <v>2.17</v>
      </c>
      <c r="D5451" s="98">
        <f>AVERAGE(C$10:C5451)</f>
        <v>0.34703785373024709</v>
      </c>
      <c r="E5451" s="2"/>
      <c r="G5451" s="23"/>
    </row>
    <row r="5452" spans="1:7" customFormat="1">
      <c r="A5452" s="4">
        <v>28090</v>
      </c>
      <c r="B5452">
        <v>4.8</v>
      </c>
      <c r="C5452">
        <f>IFERROR(((VLOOKUP(A5452,'Interest Rates-10yr'!$A$9:$C$15239,2,FALSE))-B5452),C5451)</f>
        <v>2.1900000000000004</v>
      </c>
      <c r="D5452" s="98">
        <f>AVERAGE(C$10:C5452)</f>
        <v>0.34737644681242047</v>
      </c>
      <c r="E5452" s="2"/>
      <c r="G5452" s="23"/>
    </row>
    <row r="5453" spans="1:7" customFormat="1">
      <c r="A5453" s="4">
        <v>28091</v>
      </c>
      <c r="B5453">
        <v>4.8</v>
      </c>
      <c r="C5453">
        <f>IFERROR(((VLOOKUP(A5453,'Interest Rates-10yr'!$A$9:$C$15239,2,FALSE))-B5453),C5452)</f>
        <v>2.1900000000000004</v>
      </c>
      <c r="D5453" s="98">
        <f>AVERAGE(C$10:C5453)</f>
        <v>0.3477149155033073</v>
      </c>
      <c r="E5453" s="2"/>
      <c r="G5453" s="23"/>
    </row>
    <row r="5454" spans="1:7" customFormat="1">
      <c r="A5454" s="4">
        <v>28092</v>
      </c>
      <c r="B5454">
        <v>4.8</v>
      </c>
      <c r="C5454">
        <f>IFERROR(((VLOOKUP(A5454,'Interest Rates-10yr'!$A$9:$C$15239,2,FALSE))-B5454),C5453)</f>
        <v>2.1900000000000004</v>
      </c>
      <c r="D5454" s="98">
        <f>AVERAGE(C$10:C5454)</f>
        <v>0.34805325987144259</v>
      </c>
      <c r="E5454" s="2"/>
      <c r="G5454" s="23"/>
    </row>
    <row r="5455" spans="1:7" customFormat="1">
      <c r="A5455" s="4">
        <v>28093</v>
      </c>
      <c r="B5455">
        <v>4.71</v>
      </c>
      <c r="C5455">
        <f>IFERROR(((VLOOKUP(A5455,'Interest Rates-10yr'!$A$9:$C$15239,2,FALSE))-B5455),C5454)</f>
        <v>2.3099999999999996</v>
      </c>
      <c r="D5455" s="98">
        <f>AVERAGE(C$10:C5455)</f>
        <v>0.3484135145060604</v>
      </c>
      <c r="E5455" s="2"/>
      <c r="G5455" s="23"/>
    </row>
    <row r="5456" spans="1:7" customFormat="1">
      <c r="A5456" s="4">
        <v>28094</v>
      </c>
      <c r="B5456">
        <v>4.6900000000000004</v>
      </c>
      <c r="C5456">
        <f>IFERROR(((VLOOKUP(A5456,'Interest Rates-10yr'!$A$9:$C$15239,2,FALSE))-B5456),C5455)</f>
        <v>2.3199999999999994</v>
      </c>
      <c r="D5456" s="98">
        <f>AVERAGE(C$10:C5456)</f>
        <v>0.34877547273728743</v>
      </c>
      <c r="E5456" s="2"/>
      <c r="G5456" s="23"/>
    </row>
    <row r="5457" spans="1:7" customFormat="1">
      <c r="A5457" s="4">
        <v>28095</v>
      </c>
      <c r="B5457">
        <v>4.67</v>
      </c>
      <c r="C5457">
        <f>IFERROR(((VLOOKUP(A5457,'Interest Rates-10yr'!$A$9:$C$15239,2,FALSE))-B5457),C5456)</f>
        <v>2.2999999999999998</v>
      </c>
      <c r="D5457" s="98">
        <f>AVERAGE(C$10:C5457)</f>
        <v>0.34913362701909045</v>
      </c>
      <c r="E5457" s="2"/>
      <c r="G5457" s="23"/>
    </row>
    <row r="5458" spans="1:7" customFormat="1">
      <c r="A5458" s="4">
        <v>28096</v>
      </c>
      <c r="B5458">
        <v>4.68</v>
      </c>
      <c r="C5458">
        <f>IFERROR(((VLOOKUP(A5458,'Interest Rates-10yr'!$A$9:$C$15239,2,FALSE))-B5458),C5457)</f>
        <v>2.2400000000000002</v>
      </c>
      <c r="D5458" s="98">
        <f>AVERAGE(C$10:C5458)</f>
        <v>0.3494806386492943</v>
      </c>
      <c r="E5458" s="2"/>
      <c r="G5458" s="23"/>
    </row>
    <row r="5459" spans="1:7" customFormat="1">
      <c r="A5459" s="4">
        <v>28097</v>
      </c>
      <c r="B5459">
        <v>4.63</v>
      </c>
      <c r="C5459">
        <f>IFERROR(((VLOOKUP(A5459,'Interest Rates-10yr'!$A$9:$C$15239,2,FALSE))-B5459),C5458)</f>
        <v>2.2300000000000004</v>
      </c>
      <c r="D5459" s="98">
        <f>AVERAGE(C$10:C5459)</f>
        <v>0.34982568807339537</v>
      </c>
      <c r="E5459" s="2"/>
      <c r="G5459" s="23"/>
    </row>
    <row r="5460" spans="1:7" customFormat="1">
      <c r="A5460" s="4">
        <v>28098</v>
      </c>
      <c r="B5460">
        <v>4.63</v>
      </c>
      <c r="C5460">
        <f>IFERROR(((VLOOKUP(A5460,'Interest Rates-10yr'!$A$9:$C$15239,2,FALSE))-B5460),C5459)</f>
        <v>2.2300000000000004</v>
      </c>
      <c r="D5460" s="98">
        <f>AVERAGE(C$10:C5460)</f>
        <v>0.35017061089708396</v>
      </c>
      <c r="E5460" s="2"/>
      <c r="G5460" s="23"/>
    </row>
    <row r="5461" spans="1:7" customFormat="1">
      <c r="A5461" s="4">
        <v>28099</v>
      </c>
      <c r="B5461">
        <v>4.63</v>
      </c>
      <c r="C5461">
        <f>IFERROR(((VLOOKUP(A5461,'Interest Rates-10yr'!$A$9:$C$15239,2,FALSE))-B5461),C5460)</f>
        <v>2.2300000000000004</v>
      </c>
      <c r="D5461" s="98">
        <f>AVERAGE(C$10:C5461)</f>
        <v>0.35051540719002289</v>
      </c>
      <c r="E5461" s="2"/>
      <c r="G5461" s="23"/>
    </row>
    <row r="5462" spans="1:7" customFormat="1">
      <c r="A5462" s="4">
        <v>28100</v>
      </c>
      <c r="B5462">
        <v>4.6900000000000004</v>
      </c>
      <c r="C5462">
        <f>IFERROR(((VLOOKUP(A5462,'Interest Rates-10yr'!$A$9:$C$15239,2,FALSE))-B5462),C5461)</f>
        <v>2.1799999999999997</v>
      </c>
      <c r="D5462" s="98">
        <f>AVERAGE(C$10:C5462)</f>
        <v>0.35085090775719874</v>
      </c>
      <c r="E5462" s="2"/>
      <c r="G5462" s="23"/>
    </row>
    <row r="5463" spans="1:7" customFormat="1">
      <c r="A5463" s="4">
        <v>28101</v>
      </c>
      <c r="B5463">
        <v>4.66</v>
      </c>
      <c r="C5463">
        <f>IFERROR(((VLOOKUP(A5463,'Interest Rates-10yr'!$A$9:$C$15239,2,FALSE))-B5463),C5462)</f>
        <v>2.2199999999999998</v>
      </c>
      <c r="D5463" s="98">
        <f>AVERAGE(C$10:C5463)</f>
        <v>0.3511936193619371</v>
      </c>
      <c r="E5463" s="2"/>
      <c r="G5463" s="23"/>
    </row>
    <row r="5464" spans="1:7" customFormat="1">
      <c r="A5464" s="4">
        <v>28102</v>
      </c>
      <c r="B5464">
        <v>4.74</v>
      </c>
      <c r="C5464">
        <f>IFERROR(((VLOOKUP(A5464,'Interest Rates-10yr'!$A$9:$C$15239,2,FALSE))-B5464),C5463)</f>
        <v>2.17</v>
      </c>
      <c r="D5464" s="98">
        <f>AVERAGE(C$10:C5464)</f>
        <v>0.35152703941338315</v>
      </c>
      <c r="E5464" s="2"/>
      <c r="G5464" s="23"/>
    </row>
    <row r="5465" spans="1:7" customFormat="1">
      <c r="A5465" s="4">
        <v>28103</v>
      </c>
      <c r="B5465">
        <v>4.6900000000000004</v>
      </c>
      <c r="C5465">
        <f>IFERROR(((VLOOKUP(A5465,'Interest Rates-10yr'!$A$9:$C$15239,2,FALSE))-B5465),C5464)</f>
        <v>2.2299999999999995</v>
      </c>
      <c r="D5465" s="98">
        <f>AVERAGE(C$10:C5465)</f>
        <v>0.35187133431085132</v>
      </c>
      <c r="E5465" s="2"/>
      <c r="G5465" s="23"/>
    </row>
    <row r="5466" spans="1:7" customFormat="1">
      <c r="A5466" s="4">
        <v>28104</v>
      </c>
      <c r="B5466">
        <v>4.6399999999999997</v>
      </c>
      <c r="C5466">
        <f>IFERROR(((VLOOKUP(A5466,'Interest Rates-10yr'!$A$9:$C$15239,2,FALSE))-B5466),C5465)</f>
        <v>2.1800000000000006</v>
      </c>
      <c r="D5466" s="98">
        <f>AVERAGE(C$10:C5466)</f>
        <v>0.35220634048011817</v>
      </c>
      <c r="E5466" s="2"/>
      <c r="G5466" s="23"/>
    </row>
    <row r="5467" spans="1:7" customFormat="1">
      <c r="A5467" s="4">
        <v>28105</v>
      </c>
      <c r="B5467">
        <v>4.6399999999999997</v>
      </c>
      <c r="C5467">
        <f>IFERROR(((VLOOKUP(A5467,'Interest Rates-10yr'!$A$9:$C$15239,2,FALSE))-B5467),C5466)</f>
        <v>2.1800000000000006</v>
      </c>
      <c r="D5467" s="98">
        <f>AVERAGE(C$10:C5467)</f>
        <v>0.3525412238915363</v>
      </c>
      <c r="E5467" s="2"/>
      <c r="G5467" s="23"/>
    </row>
    <row r="5468" spans="1:7" customFormat="1">
      <c r="A5468" s="4">
        <v>28106</v>
      </c>
      <c r="B5468">
        <v>4.6399999999999997</v>
      </c>
      <c r="C5468">
        <f>IFERROR(((VLOOKUP(A5468,'Interest Rates-10yr'!$A$9:$C$15239,2,FALSE))-B5468),C5467)</f>
        <v>2.1800000000000006</v>
      </c>
      <c r="D5468" s="98">
        <f>AVERAGE(C$10:C5468)</f>
        <v>0.35287598461256736</v>
      </c>
      <c r="E5468" s="2"/>
      <c r="G5468" s="23"/>
    </row>
    <row r="5469" spans="1:7" customFormat="1">
      <c r="A5469" s="4">
        <v>28107</v>
      </c>
      <c r="B5469">
        <v>4.7300000000000004</v>
      </c>
      <c r="C5469">
        <f>IFERROR(((VLOOKUP(A5469,'Interest Rates-10yr'!$A$9:$C$15239,2,FALSE))-B5469),C5468)</f>
        <v>2.17</v>
      </c>
      <c r="D5469" s="98">
        <f>AVERAGE(C$10:C5469)</f>
        <v>0.35320879120879217</v>
      </c>
      <c r="E5469" s="2"/>
      <c r="G5469" s="23"/>
    </row>
    <row r="5470" spans="1:7" customFormat="1">
      <c r="A5470" s="4">
        <v>28108</v>
      </c>
      <c r="B5470">
        <v>4.6900000000000004</v>
      </c>
      <c r="C5470">
        <f>IFERROR(((VLOOKUP(A5470,'Interest Rates-10yr'!$A$9:$C$15239,2,FALSE))-B5470),C5469)</f>
        <v>2.1999999999999993</v>
      </c>
      <c r="D5470" s="98">
        <f>AVERAGE(C$10:C5470)</f>
        <v>0.35354696941952118</v>
      </c>
      <c r="E5470" s="2"/>
      <c r="G5470" s="23"/>
    </row>
    <row r="5471" spans="1:7" customFormat="1">
      <c r="A5471" s="4">
        <v>28109</v>
      </c>
      <c r="B5471">
        <v>4.7300000000000004</v>
      </c>
      <c r="C5471">
        <f>IFERROR(((VLOOKUP(A5471,'Interest Rates-10yr'!$A$9:$C$15239,2,FALSE))-B5471),C5470)</f>
        <v>2.1499999999999995</v>
      </c>
      <c r="D5471" s="98">
        <f>AVERAGE(C$10:C5471)</f>
        <v>0.35387586964481971</v>
      </c>
      <c r="E5471" s="2"/>
      <c r="G5471" s="23"/>
    </row>
    <row r="5472" spans="1:7" customFormat="1">
      <c r="A5472" s="4">
        <v>28110</v>
      </c>
      <c r="B5472">
        <v>4.6500000000000004</v>
      </c>
      <c r="C5472">
        <f>IFERROR(((VLOOKUP(A5472,'Interest Rates-10yr'!$A$9:$C$15239,2,FALSE))-B5472),C5471)</f>
        <v>2.2299999999999995</v>
      </c>
      <c r="D5472" s="98">
        <f>AVERAGE(C$10:C5472)</f>
        <v>0.3542192934285201</v>
      </c>
      <c r="E5472" s="2"/>
      <c r="G5472" s="23"/>
    </row>
    <row r="5473" spans="1:7" customFormat="1">
      <c r="A5473" s="4">
        <v>28111</v>
      </c>
      <c r="B5473">
        <v>4.5599999999999996</v>
      </c>
      <c r="C5473">
        <f>IFERROR(((VLOOKUP(A5473,'Interest Rates-10yr'!$A$9:$C$15239,2,FALSE))-B5473),C5472)</f>
        <v>2.3200000000000003</v>
      </c>
      <c r="D5473" s="98">
        <f>AVERAGE(C$10:C5473)</f>
        <v>0.35457906295754121</v>
      </c>
      <c r="E5473" s="2"/>
      <c r="G5473" s="23"/>
    </row>
    <row r="5474" spans="1:7" customFormat="1">
      <c r="A5474" s="4">
        <v>28112</v>
      </c>
      <c r="B5474">
        <v>4.5599999999999996</v>
      </c>
      <c r="C5474">
        <f>IFERROR(((VLOOKUP(A5474,'Interest Rates-10yr'!$A$9:$C$15239,2,FALSE))-B5474),C5473)</f>
        <v>2.3200000000000003</v>
      </c>
      <c r="D5474" s="98">
        <f>AVERAGE(C$10:C5474)</f>
        <v>0.35493870082342271</v>
      </c>
      <c r="E5474" s="2"/>
      <c r="G5474" s="23"/>
    </row>
    <row r="5475" spans="1:7" customFormat="1">
      <c r="A5475" s="4">
        <v>28113</v>
      </c>
      <c r="B5475">
        <v>4.5599999999999996</v>
      </c>
      <c r="C5475">
        <f>IFERROR(((VLOOKUP(A5475,'Interest Rates-10yr'!$A$9:$C$15239,2,FALSE))-B5475),C5474)</f>
        <v>2.3200000000000003</v>
      </c>
      <c r="D5475" s="98">
        <f>AVERAGE(C$10:C5475)</f>
        <v>0.35529820709842758</v>
      </c>
      <c r="E5475" s="2"/>
      <c r="G5475" s="23"/>
    </row>
    <row r="5476" spans="1:7" customFormat="1">
      <c r="A5476" s="4">
        <v>28114</v>
      </c>
      <c r="B5476">
        <v>4.6500000000000004</v>
      </c>
      <c r="C5476">
        <f>IFERROR(((VLOOKUP(A5476,'Interest Rates-10yr'!$A$9:$C$15239,2,FALSE))-B5476),C5475)</f>
        <v>2.1899999999999995</v>
      </c>
      <c r="D5476" s="98">
        <f>AVERAGE(C$10:C5476)</f>
        <v>0.35563380281690238</v>
      </c>
      <c r="E5476" s="2"/>
      <c r="G5476" s="23"/>
    </row>
    <row r="5477" spans="1:7" customFormat="1">
      <c r="A5477" s="4">
        <v>28115</v>
      </c>
      <c r="B5477">
        <v>4.68</v>
      </c>
      <c r="C5477">
        <f>IFERROR(((VLOOKUP(A5477,'Interest Rates-10yr'!$A$9:$C$15239,2,FALSE))-B5477),C5476)</f>
        <v>2.17</v>
      </c>
      <c r="D5477" s="98">
        <f>AVERAGE(C$10:C5477)</f>
        <v>0.35596561814191757</v>
      </c>
      <c r="E5477" s="2"/>
      <c r="G5477" s="23"/>
    </row>
    <row r="5478" spans="1:7" customFormat="1">
      <c r="A5478" s="4">
        <v>28116</v>
      </c>
      <c r="B5478">
        <v>4.75</v>
      </c>
      <c r="C5478">
        <f>IFERROR(((VLOOKUP(A5478,'Interest Rates-10yr'!$A$9:$C$15239,2,FALSE))-B5478),C5477)</f>
        <v>2.1100000000000003</v>
      </c>
      <c r="D5478" s="98">
        <f>AVERAGE(C$10:C5478)</f>
        <v>0.35628634119583202</v>
      </c>
      <c r="E5478" s="2"/>
      <c r="G5478" s="23"/>
    </row>
    <row r="5479" spans="1:7" customFormat="1">
      <c r="A5479" s="4">
        <v>28117</v>
      </c>
      <c r="B5479">
        <v>4.5999999999999996</v>
      </c>
      <c r="C5479">
        <f>IFERROR(((VLOOKUP(A5479,'Interest Rates-10yr'!$A$9:$C$15239,2,FALSE))-B5479),C5478)</f>
        <v>2.2400000000000002</v>
      </c>
      <c r="D5479" s="98">
        <f>AVERAGE(C$10:C5479)</f>
        <v>0.35663071297989124</v>
      </c>
      <c r="E5479" s="2"/>
      <c r="G5479" s="23"/>
    </row>
    <row r="5480" spans="1:7" customFormat="1">
      <c r="A5480" s="4">
        <v>28118</v>
      </c>
      <c r="B5480">
        <v>4.54</v>
      </c>
      <c r="C5480">
        <f>IFERROR(((VLOOKUP(A5480,'Interest Rates-10yr'!$A$9:$C$15239,2,FALSE))-B5480),C5479)</f>
        <v>2.2400000000000002</v>
      </c>
      <c r="D5480" s="98">
        <f>AVERAGE(C$10:C5480)</f>
        <v>0.35697495887406422</v>
      </c>
      <c r="E5480" s="2"/>
      <c r="G5480" s="23"/>
    </row>
    <row r="5481" spans="1:7" customFormat="1">
      <c r="A5481" s="4">
        <v>28119</v>
      </c>
      <c r="B5481">
        <v>4.54</v>
      </c>
      <c r="C5481">
        <f>IFERROR(((VLOOKUP(A5481,'Interest Rates-10yr'!$A$9:$C$15239,2,FALSE))-B5481),C5480)</f>
        <v>2.2400000000000002</v>
      </c>
      <c r="D5481" s="98">
        <f>AVERAGE(C$10:C5481)</f>
        <v>0.35731907894736936</v>
      </c>
      <c r="E5481" s="2"/>
      <c r="G5481" s="23"/>
    </row>
    <row r="5482" spans="1:7" customFormat="1">
      <c r="A5482" s="4">
        <v>28120</v>
      </c>
      <c r="B5482">
        <v>4.54</v>
      </c>
      <c r="C5482">
        <f>IFERROR(((VLOOKUP(A5482,'Interest Rates-10yr'!$A$9:$C$15239,2,FALSE))-B5482),C5481)</f>
        <v>2.2400000000000002</v>
      </c>
      <c r="D5482" s="98">
        <f>AVERAGE(C$10:C5482)</f>
        <v>0.35766307326877494</v>
      </c>
      <c r="E5482" s="2"/>
      <c r="G5482" s="23"/>
    </row>
    <row r="5483" spans="1:7" customFormat="1">
      <c r="A5483" s="4">
        <v>28121</v>
      </c>
      <c r="B5483">
        <v>4.66</v>
      </c>
      <c r="C5483">
        <f>IFERROR(((VLOOKUP(A5483,'Interest Rates-10yr'!$A$9:$C$15239,2,FALSE))-B5483),C5482)</f>
        <v>2.1799999999999997</v>
      </c>
      <c r="D5483" s="98">
        <f>AVERAGE(C$10:C5483)</f>
        <v>0.35799598100109709</v>
      </c>
      <c r="E5483" s="2"/>
      <c r="G5483" s="23"/>
    </row>
    <row r="5484" spans="1:7" customFormat="1">
      <c r="A5484" s="4">
        <v>28122</v>
      </c>
      <c r="B5484">
        <v>4.7300000000000004</v>
      </c>
      <c r="C5484">
        <f>IFERROR(((VLOOKUP(A5484,'Interest Rates-10yr'!$A$9:$C$15239,2,FALSE))-B5484),C5483)</f>
        <v>2.13</v>
      </c>
      <c r="D5484" s="98">
        <f>AVERAGE(C$10:C5484)</f>
        <v>0.35831963470319733</v>
      </c>
      <c r="E5484" s="2"/>
      <c r="G5484" s="23"/>
    </row>
    <row r="5485" spans="1:7" customFormat="1">
      <c r="A5485" s="4">
        <v>28123</v>
      </c>
      <c r="B5485">
        <v>5.01</v>
      </c>
      <c r="C5485">
        <f>IFERROR(((VLOOKUP(A5485,'Interest Rates-10yr'!$A$9:$C$15239,2,FALSE))-B5485),C5484)</f>
        <v>1.83</v>
      </c>
      <c r="D5485" s="98">
        <f>AVERAGE(C$10:C5485)</f>
        <v>0.35858838568298124</v>
      </c>
      <c r="E5485" s="2"/>
      <c r="G5485" s="23"/>
    </row>
    <row r="5486" spans="1:7" customFormat="1">
      <c r="A5486" s="4">
        <v>28124</v>
      </c>
      <c r="B5486">
        <v>4.9000000000000004</v>
      </c>
      <c r="C5486">
        <f>IFERROR(((VLOOKUP(A5486,'Interest Rates-10yr'!$A$9:$C$15239,2,FALSE))-B5486),C5485)</f>
        <v>1.8999999999999995</v>
      </c>
      <c r="D5486" s="98">
        <f>AVERAGE(C$10:C5486)</f>
        <v>0.35886981924411271</v>
      </c>
      <c r="E5486" s="2"/>
      <c r="G5486" s="23"/>
    </row>
    <row r="5487" spans="1:7" customFormat="1">
      <c r="A5487" s="4">
        <v>28125</v>
      </c>
      <c r="B5487">
        <v>4.17</v>
      </c>
      <c r="C5487">
        <f>IFERROR(((VLOOKUP(A5487,'Interest Rates-10yr'!$A$9:$C$15239,2,FALSE))-B5487),C5486)</f>
        <v>2.6399999999999997</v>
      </c>
      <c r="D5487" s="98">
        <f>AVERAGE(C$10:C5487)</f>
        <v>0.35928623585250191</v>
      </c>
      <c r="E5487" s="2"/>
      <c r="G5487" s="23"/>
    </row>
    <row r="5488" spans="1:7" customFormat="1">
      <c r="A5488" s="4">
        <v>28126</v>
      </c>
      <c r="B5488">
        <v>4.17</v>
      </c>
      <c r="C5488">
        <f>IFERROR(((VLOOKUP(A5488,'Interest Rates-10yr'!$A$9:$C$15239,2,FALSE))-B5488),C5487)</f>
        <v>2.6399999999999997</v>
      </c>
      <c r="D5488" s="98">
        <f>AVERAGE(C$10:C5488)</f>
        <v>0.35970250045628865</v>
      </c>
      <c r="E5488" s="2"/>
      <c r="G5488" s="23"/>
    </row>
    <row r="5489" spans="1:7" customFormat="1">
      <c r="A5489" s="4">
        <v>28127</v>
      </c>
      <c r="B5489">
        <v>4.17</v>
      </c>
      <c r="C5489">
        <f>IFERROR(((VLOOKUP(A5489,'Interest Rates-10yr'!$A$9:$C$15239,2,FALSE))-B5489),C5488)</f>
        <v>2.6399999999999997</v>
      </c>
      <c r="D5489" s="98">
        <f>AVERAGE(C$10:C5489)</f>
        <v>0.3601186131386872</v>
      </c>
      <c r="E5489" s="2"/>
      <c r="G5489" s="23"/>
    </row>
    <row r="5490" spans="1:7" customFormat="1">
      <c r="A5490" s="4">
        <v>28128</v>
      </c>
      <c r="B5490">
        <v>4.8899999999999997</v>
      </c>
      <c r="C5490">
        <f>IFERROR(((VLOOKUP(A5490,'Interest Rates-10yr'!$A$9:$C$15239,2,FALSE))-B5490),C5489)</f>
        <v>1.9500000000000002</v>
      </c>
      <c r="D5490" s="98">
        <f>AVERAGE(C$10:C5490)</f>
        <v>0.36040868454661662</v>
      </c>
      <c r="E5490" s="2"/>
      <c r="G5490" s="23"/>
    </row>
    <row r="5491" spans="1:7" customFormat="1">
      <c r="A5491" s="4">
        <v>28129</v>
      </c>
      <c r="B5491">
        <v>4.71</v>
      </c>
      <c r="C5491">
        <f>IFERROR(((VLOOKUP(A5491,'Interest Rates-10yr'!$A$9:$C$15239,2,FALSE))-B5491),C5490)</f>
        <v>2.1900000000000004</v>
      </c>
      <c r="D5491" s="98">
        <f>AVERAGE(C$10:C5491)</f>
        <v>0.36074242977015791</v>
      </c>
      <c r="E5491" s="2"/>
      <c r="G5491" s="23"/>
    </row>
    <row r="5492" spans="1:7" customFormat="1">
      <c r="A5492" s="4">
        <v>28130</v>
      </c>
      <c r="B5492">
        <v>4.3</v>
      </c>
      <c r="C5492">
        <f>IFERROR(((VLOOKUP(A5492,'Interest Rates-10yr'!$A$9:$C$15239,2,FALSE))-B5492),C5491)</f>
        <v>2.58</v>
      </c>
      <c r="D5492" s="98">
        <f>AVERAGE(C$10:C5492)</f>
        <v>0.36114718219952685</v>
      </c>
      <c r="E5492" s="2"/>
      <c r="G5492" s="23"/>
    </row>
    <row r="5493" spans="1:7" customFormat="1">
      <c r="A5493" s="4">
        <v>28131</v>
      </c>
      <c r="B5493">
        <v>4.59</v>
      </c>
      <c r="C5493">
        <f>IFERROR(((VLOOKUP(A5493,'Interest Rates-10yr'!$A$9:$C$15239,2,FALSE))-B5493),C5492)</f>
        <v>2.34</v>
      </c>
      <c r="D5493" s="98">
        <f>AVERAGE(C$10:C5493)</f>
        <v>0.36150802334062832</v>
      </c>
      <c r="E5493" s="2"/>
      <c r="G5493" s="23"/>
    </row>
    <row r="5494" spans="1:7" customFormat="1">
      <c r="A5494" s="4">
        <v>28132</v>
      </c>
      <c r="B5494">
        <v>4.62</v>
      </c>
      <c r="C5494">
        <f>IFERROR(((VLOOKUP(A5494,'Interest Rates-10yr'!$A$9:$C$15239,2,FALSE))-B5494),C5493)</f>
        <v>2.4500000000000002</v>
      </c>
      <c r="D5494" s="98">
        <f>AVERAGE(C$10:C5494)</f>
        <v>0.36188878760255344</v>
      </c>
      <c r="E5494" s="2"/>
      <c r="G5494" s="23"/>
    </row>
    <row r="5495" spans="1:7" customFormat="1">
      <c r="A5495" s="4">
        <v>28133</v>
      </c>
      <c r="B5495">
        <v>4.62</v>
      </c>
      <c r="C5495">
        <f>IFERROR(((VLOOKUP(A5495,'Interest Rates-10yr'!$A$9:$C$15239,2,FALSE))-B5495),C5494)</f>
        <v>2.4500000000000002</v>
      </c>
      <c r="D5495" s="98">
        <f>AVERAGE(C$10:C5495)</f>
        <v>0.36226941305140464</v>
      </c>
      <c r="E5495" s="2"/>
      <c r="G5495" s="23"/>
    </row>
    <row r="5496" spans="1:7" customFormat="1">
      <c r="A5496" s="4">
        <v>28134</v>
      </c>
      <c r="B5496">
        <v>4.62</v>
      </c>
      <c r="C5496">
        <f>IFERROR(((VLOOKUP(A5496,'Interest Rates-10yr'!$A$9:$C$15239,2,FALSE))-B5496),C5495)</f>
        <v>2.4500000000000002</v>
      </c>
      <c r="D5496" s="98">
        <f>AVERAGE(C$10:C5496)</f>
        <v>0.36264989976307743</v>
      </c>
      <c r="E5496" s="2"/>
      <c r="G5496" s="23"/>
    </row>
    <row r="5497" spans="1:7" customFormat="1">
      <c r="A5497" s="4">
        <v>28135</v>
      </c>
      <c r="B5497">
        <v>4.66</v>
      </c>
      <c r="C5497">
        <f>IFERROR(((VLOOKUP(A5497,'Interest Rates-10yr'!$A$9:$C$15239,2,FALSE))-B5497),C5496)</f>
        <v>2.54</v>
      </c>
      <c r="D5497" s="98">
        <f>AVERAGE(C$10:C5497)</f>
        <v>0.36304664723032176</v>
      </c>
      <c r="E5497" s="2"/>
      <c r="G5497" s="23"/>
    </row>
    <row r="5498" spans="1:7" customFormat="1">
      <c r="A5498" s="4">
        <v>28136</v>
      </c>
      <c r="B5498">
        <v>4.7</v>
      </c>
      <c r="C5498">
        <f>IFERROR(((VLOOKUP(A5498,'Interest Rates-10yr'!$A$9:$C$15239,2,FALSE))-B5498),C5497)</f>
        <v>2.58</v>
      </c>
      <c r="D5498" s="98">
        <f>AVERAGE(C$10:C5498)</f>
        <v>0.36345053743851441</v>
      </c>
      <c r="E5498" s="2"/>
      <c r="G5498" s="23"/>
    </row>
    <row r="5499" spans="1:7" customFormat="1">
      <c r="A5499" s="4">
        <v>28137</v>
      </c>
      <c r="B5499">
        <v>4.07</v>
      </c>
      <c r="C5499">
        <f>IFERROR(((VLOOKUP(A5499,'Interest Rates-10yr'!$A$9:$C$15239,2,FALSE))-B5499),C5498)</f>
        <v>3.1899999999999995</v>
      </c>
      <c r="D5499" s="98">
        <f>AVERAGE(C$10:C5499)</f>
        <v>0.3639653916211304</v>
      </c>
      <c r="E5499" s="2"/>
      <c r="G5499" s="23"/>
    </row>
    <row r="5500" spans="1:7" customFormat="1">
      <c r="A5500" s="4">
        <v>28138</v>
      </c>
      <c r="B5500">
        <v>4.5999999999999996</v>
      </c>
      <c r="C5500">
        <f>IFERROR(((VLOOKUP(A5500,'Interest Rates-10yr'!$A$9:$C$15239,2,FALSE))-B5500),C5499)</f>
        <v>2.58</v>
      </c>
      <c r="D5500" s="98">
        <f>AVERAGE(C$10:C5500)</f>
        <v>0.364368967401203</v>
      </c>
      <c r="E5500" s="2"/>
      <c r="G5500" s="23"/>
    </row>
    <row r="5501" spans="1:7" customFormat="1">
      <c r="A5501" s="4">
        <v>28139</v>
      </c>
      <c r="B5501">
        <v>4.5999999999999996</v>
      </c>
      <c r="C5501">
        <f>IFERROR(((VLOOKUP(A5501,'Interest Rates-10yr'!$A$9:$C$15239,2,FALSE))-B5501),C5500)</f>
        <v>2.6800000000000006</v>
      </c>
      <c r="D5501" s="98">
        <f>AVERAGE(C$10:C5501)</f>
        <v>0.3647906045156602</v>
      </c>
      <c r="E5501" s="2"/>
      <c r="G5501" s="23"/>
    </row>
    <row r="5502" spans="1:7" customFormat="1">
      <c r="A5502" s="4">
        <v>28140</v>
      </c>
      <c r="B5502">
        <v>4.5999999999999996</v>
      </c>
      <c r="C5502">
        <f>IFERROR(((VLOOKUP(A5502,'Interest Rates-10yr'!$A$9:$C$15239,2,FALSE))-B5502),C5501)</f>
        <v>2.6800000000000006</v>
      </c>
      <c r="D5502" s="98">
        <f>AVERAGE(C$10:C5502)</f>
        <v>0.36521208811214378</v>
      </c>
      <c r="E5502" s="2"/>
      <c r="G5502" s="23"/>
    </row>
    <row r="5503" spans="1:7" customFormat="1">
      <c r="A5503" s="4">
        <v>28141</v>
      </c>
      <c r="B5503">
        <v>4.5999999999999996</v>
      </c>
      <c r="C5503">
        <f>IFERROR(((VLOOKUP(A5503,'Interest Rates-10yr'!$A$9:$C$15239,2,FALSE))-B5503),C5502)</f>
        <v>2.6800000000000006</v>
      </c>
      <c r="D5503" s="98">
        <f>AVERAGE(C$10:C5503)</f>
        <v>0.36563341827448231</v>
      </c>
      <c r="E5503" s="2"/>
      <c r="G5503" s="23"/>
    </row>
    <row r="5504" spans="1:7" customFormat="1">
      <c r="A5504" s="4">
        <v>28142</v>
      </c>
      <c r="B5504">
        <v>4.8</v>
      </c>
      <c r="C5504">
        <f>IFERROR(((VLOOKUP(A5504,'Interest Rates-10yr'!$A$9:$C$15239,2,FALSE))-B5504),C5503)</f>
        <v>2.4800000000000004</v>
      </c>
      <c r="D5504" s="98">
        <f>AVERAGE(C$10:C5504)</f>
        <v>0.36601819836214849</v>
      </c>
      <c r="E5504" s="2"/>
      <c r="G5504" s="23"/>
    </row>
    <row r="5505" spans="1:7" customFormat="1">
      <c r="A5505" s="4">
        <v>28143</v>
      </c>
      <c r="B5505">
        <v>4.71</v>
      </c>
      <c r="C5505">
        <f>IFERROR(((VLOOKUP(A5505,'Interest Rates-10yr'!$A$9:$C$15239,2,FALSE))-B5505),C5504)</f>
        <v>2.63</v>
      </c>
      <c r="D5505" s="98">
        <f>AVERAGE(C$10:C5505)</f>
        <v>0.36643013100436789</v>
      </c>
      <c r="E5505" s="2"/>
      <c r="G5505" s="23"/>
    </row>
    <row r="5506" spans="1:7" customFormat="1">
      <c r="A5506" s="4">
        <v>28144</v>
      </c>
      <c r="B5506">
        <v>4.6399999999999997</v>
      </c>
      <c r="C5506">
        <f>IFERROR(((VLOOKUP(A5506,'Interest Rates-10yr'!$A$9:$C$15239,2,FALSE))-B5506),C5505)</f>
        <v>2.6400000000000006</v>
      </c>
      <c r="D5506" s="98">
        <f>AVERAGE(C$10:C5506)</f>
        <v>0.36684373294524397</v>
      </c>
      <c r="E5506" s="2"/>
      <c r="G5506" s="23"/>
    </row>
    <row r="5507" spans="1:7" customFormat="1">
      <c r="A5507" s="4">
        <v>28145</v>
      </c>
      <c r="B5507">
        <v>4.6399999999999997</v>
      </c>
      <c r="C5507">
        <f>IFERROR(((VLOOKUP(A5507,'Interest Rates-10yr'!$A$9:$C$15239,2,FALSE))-B5507),C5506)</f>
        <v>2.62</v>
      </c>
      <c r="D5507" s="98">
        <f>AVERAGE(C$10:C5507)</f>
        <v>0.36725354674427174</v>
      </c>
      <c r="E5507" s="2"/>
      <c r="G5507" s="23"/>
    </row>
    <row r="5508" spans="1:7" customFormat="1">
      <c r="A5508" s="4">
        <v>28146</v>
      </c>
      <c r="B5508">
        <v>4.68</v>
      </c>
      <c r="C5508">
        <f>IFERROR(((VLOOKUP(A5508,'Interest Rates-10yr'!$A$9:$C$15239,2,FALSE))-B5508),C5507)</f>
        <v>2.6000000000000005</v>
      </c>
      <c r="D5508" s="98">
        <f>AVERAGE(C$10:C5508)</f>
        <v>0.36765957446808617</v>
      </c>
      <c r="E5508" s="2"/>
      <c r="G5508" s="23"/>
    </row>
    <row r="5509" spans="1:7" customFormat="1">
      <c r="A5509" s="4">
        <v>28147</v>
      </c>
      <c r="B5509">
        <v>4.68</v>
      </c>
      <c r="C5509">
        <f>IFERROR(((VLOOKUP(A5509,'Interest Rates-10yr'!$A$9:$C$15239,2,FALSE))-B5509),C5508)</f>
        <v>2.6000000000000005</v>
      </c>
      <c r="D5509" s="98">
        <f>AVERAGE(C$10:C5509)</f>
        <v>0.36806545454545558</v>
      </c>
      <c r="E5509" s="2"/>
      <c r="G5509" s="23"/>
    </row>
    <row r="5510" spans="1:7" customFormat="1">
      <c r="A5510" s="4">
        <v>28148</v>
      </c>
      <c r="B5510">
        <v>4.68</v>
      </c>
      <c r="C5510">
        <f>IFERROR(((VLOOKUP(A5510,'Interest Rates-10yr'!$A$9:$C$15239,2,FALSE))-B5510),C5509)</f>
        <v>2.6000000000000005</v>
      </c>
      <c r="D5510" s="98">
        <f>AVERAGE(C$10:C5510)</f>
        <v>0.3684711870568998</v>
      </c>
      <c r="E5510" s="2"/>
      <c r="G5510" s="23"/>
    </row>
    <row r="5511" spans="1:7" customFormat="1">
      <c r="A5511" s="4">
        <v>28149</v>
      </c>
      <c r="B5511">
        <v>4.79</v>
      </c>
      <c r="C5511">
        <f>IFERROR(((VLOOKUP(A5511,'Interest Rates-10yr'!$A$9:$C$15239,2,FALSE))-B5511),C5510)</f>
        <v>2.5499999999999998</v>
      </c>
      <c r="D5511" s="98">
        <f>AVERAGE(C$10:C5511)</f>
        <v>0.36886768447837254</v>
      </c>
      <c r="E5511" s="2"/>
      <c r="G5511" s="23"/>
    </row>
    <row r="5512" spans="1:7" customFormat="1">
      <c r="A5512" s="4">
        <v>28150</v>
      </c>
      <c r="B5512">
        <v>4.7</v>
      </c>
      <c r="C5512">
        <f>IFERROR(((VLOOKUP(A5512,'Interest Rates-10yr'!$A$9:$C$15239,2,FALSE))-B5512),C5511)</f>
        <v>2.62</v>
      </c>
      <c r="D5512" s="98">
        <f>AVERAGE(C$10:C5512)</f>
        <v>0.36927675813192906</v>
      </c>
      <c r="E5512" s="2"/>
      <c r="G5512" s="23"/>
    </row>
    <row r="5513" spans="1:7" customFormat="1">
      <c r="A5513" s="4">
        <v>28151</v>
      </c>
      <c r="B5513">
        <v>4.8899999999999997</v>
      </c>
      <c r="C5513">
        <f>IFERROR(((VLOOKUP(A5513,'Interest Rates-10yr'!$A$9:$C$15239,2,FALSE))-B5513),C5512)</f>
        <v>2.4400000000000004</v>
      </c>
      <c r="D5513" s="98">
        <f>AVERAGE(C$10:C5513)</f>
        <v>0.36965297965116384</v>
      </c>
      <c r="E5513" s="2"/>
      <c r="G5513" s="23"/>
    </row>
    <row r="5514" spans="1:7" customFormat="1">
      <c r="A5514" s="4">
        <v>28152</v>
      </c>
      <c r="B5514">
        <v>4.7</v>
      </c>
      <c r="C5514">
        <f>IFERROR(((VLOOKUP(A5514,'Interest Rates-10yr'!$A$9:$C$15239,2,FALSE))-B5514),C5513)</f>
        <v>2.7299999999999995</v>
      </c>
      <c r="D5514" s="98">
        <f>AVERAGE(C$10:C5514)</f>
        <v>0.37008174386921083</v>
      </c>
      <c r="E5514" s="2"/>
      <c r="G5514" s="23"/>
    </row>
    <row r="5515" spans="1:7" customFormat="1">
      <c r="A5515" s="4">
        <v>28153</v>
      </c>
      <c r="B5515">
        <v>4.62</v>
      </c>
      <c r="C5515">
        <f>IFERROR(((VLOOKUP(A5515,'Interest Rates-10yr'!$A$9:$C$15239,2,FALSE))-B5515),C5514)</f>
        <v>2.7800000000000002</v>
      </c>
      <c r="D5515" s="98">
        <f>AVERAGE(C$10:C5515)</f>
        <v>0.37051943334544235</v>
      </c>
      <c r="E5515" s="2"/>
      <c r="G5515" s="23"/>
    </row>
    <row r="5516" spans="1:7" customFormat="1">
      <c r="A5516" s="4">
        <v>28154</v>
      </c>
      <c r="B5516">
        <v>4.62</v>
      </c>
      <c r="C5516">
        <f>IFERROR(((VLOOKUP(A5516,'Interest Rates-10yr'!$A$9:$C$15239,2,FALSE))-B5516),C5515)</f>
        <v>2.7800000000000002</v>
      </c>
      <c r="D5516" s="98">
        <f>AVERAGE(C$10:C5516)</f>
        <v>0.37095696386417387</v>
      </c>
      <c r="E5516" s="2"/>
      <c r="G5516" s="23"/>
    </row>
    <row r="5517" spans="1:7" customFormat="1">
      <c r="A5517" s="4">
        <v>28155</v>
      </c>
      <c r="B5517">
        <v>4.62</v>
      </c>
      <c r="C5517">
        <f>IFERROR(((VLOOKUP(A5517,'Interest Rates-10yr'!$A$9:$C$15239,2,FALSE))-B5517),C5516)</f>
        <v>2.7800000000000002</v>
      </c>
      <c r="D5517" s="98">
        <f>AVERAGE(C$10:C5517)</f>
        <v>0.37139433551198359</v>
      </c>
      <c r="E5517" s="2"/>
      <c r="G5517" s="23"/>
    </row>
    <row r="5518" spans="1:7" customFormat="1">
      <c r="A5518" s="4">
        <v>28156</v>
      </c>
      <c r="B5518">
        <v>4.6500000000000004</v>
      </c>
      <c r="C5518">
        <f>IFERROR(((VLOOKUP(A5518,'Interest Rates-10yr'!$A$9:$C$15239,2,FALSE))-B5518),C5517)</f>
        <v>2.75</v>
      </c>
      <c r="D5518" s="98">
        <f>AVERAGE(C$10:C5518)</f>
        <v>0.37182610274097039</v>
      </c>
      <c r="E5518" s="2"/>
      <c r="G5518" s="23"/>
    </row>
    <row r="5519" spans="1:7" customFormat="1">
      <c r="A5519" s="4">
        <v>28157</v>
      </c>
      <c r="B5519">
        <v>4.58</v>
      </c>
      <c r="C5519">
        <f>IFERROR(((VLOOKUP(A5519,'Interest Rates-10yr'!$A$9:$C$15239,2,FALSE))-B5519),C5518)</f>
        <v>2.83</v>
      </c>
      <c r="D5519" s="98">
        <f>AVERAGE(C$10:C5519)</f>
        <v>0.3722722323049012</v>
      </c>
      <c r="E5519" s="2"/>
      <c r="G5519" s="23"/>
    </row>
    <row r="5520" spans="1:7" customFormat="1">
      <c r="A5520" s="4">
        <v>28158</v>
      </c>
      <c r="B5520">
        <v>4.41</v>
      </c>
      <c r="C5520">
        <f>IFERROR(((VLOOKUP(A5520,'Interest Rates-10yr'!$A$9:$C$15239,2,FALSE))-B5520),C5519)</f>
        <v>3.0599999999999996</v>
      </c>
      <c r="D5520" s="98">
        <f>AVERAGE(C$10:C5520)</f>
        <v>0.37275993467610335</v>
      </c>
      <c r="E5520" s="2"/>
      <c r="G5520" s="23"/>
    </row>
    <row r="5521" spans="1:7" customFormat="1">
      <c r="A5521" s="4">
        <v>28159</v>
      </c>
      <c r="B5521">
        <v>4.58</v>
      </c>
      <c r="C5521">
        <f>IFERROR(((VLOOKUP(A5521,'Interest Rates-10yr'!$A$9:$C$15239,2,FALSE))-B5521),C5520)</f>
        <v>2.88</v>
      </c>
      <c r="D5521" s="98">
        <f>AVERAGE(C$10:C5521)</f>
        <v>0.3732148040638617</v>
      </c>
      <c r="E5521" s="2"/>
      <c r="G5521" s="23"/>
    </row>
    <row r="5522" spans="1:7" customFormat="1">
      <c r="A5522" s="4">
        <v>28160</v>
      </c>
      <c r="B5522">
        <v>4.5999999999999996</v>
      </c>
      <c r="C5522">
        <f>IFERROR(((VLOOKUP(A5522,'Interest Rates-10yr'!$A$9:$C$15239,2,FALSE))-B5522),C5521)</f>
        <v>2.6800000000000006</v>
      </c>
      <c r="D5522" s="98">
        <f>AVERAGE(C$10:C5522)</f>
        <v>0.37363323054598324</v>
      </c>
      <c r="E5522" s="2"/>
      <c r="G5522" s="23"/>
    </row>
    <row r="5523" spans="1:7" customFormat="1">
      <c r="A5523" s="4">
        <v>28161</v>
      </c>
      <c r="B5523">
        <v>4.5999999999999996</v>
      </c>
      <c r="C5523">
        <f>IFERROR(((VLOOKUP(A5523,'Interest Rates-10yr'!$A$9:$C$15239,2,FALSE))-B5523),C5522)</f>
        <v>2.6800000000000006</v>
      </c>
      <c r="D5523" s="98">
        <f>AVERAGE(C$10:C5523)</f>
        <v>0.37405150525934083</v>
      </c>
      <c r="E5523" s="2"/>
      <c r="G5523" s="23"/>
    </row>
    <row r="5524" spans="1:7" customFormat="1">
      <c r="A5524" s="4">
        <v>28162</v>
      </c>
      <c r="B5524">
        <v>4.5999999999999996</v>
      </c>
      <c r="C5524">
        <f>IFERROR(((VLOOKUP(A5524,'Interest Rates-10yr'!$A$9:$C$15239,2,FALSE))-B5524),C5523)</f>
        <v>2.6800000000000006</v>
      </c>
      <c r="D5524" s="98">
        <f>AVERAGE(C$10:C5524)</f>
        <v>0.37446962828649233</v>
      </c>
      <c r="E5524" s="2"/>
      <c r="G5524" s="23"/>
    </row>
    <row r="5525" spans="1:7" customFormat="1">
      <c r="A5525" s="4">
        <v>28163</v>
      </c>
      <c r="B5525">
        <v>4.74</v>
      </c>
      <c r="C5525">
        <f>IFERROR(((VLOOKUP(A5525,'Interest Rates-10yr'!$A$9:$C$15239,2,FALSE))-B5525),C5524)</f>
        <v>2.5999999999999996</v>
      </c>
      <c r="D5525" s="98">
        <f>AVERAGE(C$10:C5525)</f>
        <v>0.37487309644670147</v>
      </c>
      <c r="E5525" s="2"/>
      <c r="G5525" s="23"/>
    </row>
    <row r="5526" spans="1:7" customFormat="1">
      <c r="A5526" s="4">
        <v>28164</v>
      </c>
      <c r="B5526">
        <v>4.67</v>
      </c>
      <c r="C5526">
        <f>IFERROR(((VLOOKUP(A5526,'Interest Rates-10yr'!$A$9:$C$15239,2,FALSE))-B5526),C5525)</f>
        <v>2.6799999999999997</v>
      </c>
      <c r="D5526" s="98">
        <f>AVERAGE(C$10:C5526)</f>
        <v>0.37529091897770617</v>
      </c>
      <c r="E5526" s="2"/>
      <c r="G5526" s="23"/>
    </row>
    <row r="5527" spans="1:7" customFormat="1">
      <c r="A5527" s="4">
        <v>28165</v>
      </c>
      <c r="B5527">
        <v>4.84</v>
      </c>
      <c r="C5527">
        <f>IFERROR(((VLOOKUP(A5527,'Interest Rates-10yr'!$A$9:$C$15239,2,FALSE))-B5527),C5526)</f>
        <v>2.5</v>
      </c>
      <c r="D5527" s="98">
        <f>AVERAGE(C$10:C5527)</f>
        <v>0.37567596955418719</v>
      </c>
      <c r="E5527" s="2"/>
      <c r="G5527" s="23"/>
    </row>
    <row r="5528" spans="1:7" customFormat="1">
      <c r="A5528" s="4">
        <v>28166</v>
      </c>
      <c r="B5528">
        <v>4.67</v>
      </c>
      <c r="C5528">
        <f>IFERROR(((VLOOKUP(A5528,'Interest Rates-10yr'!$A$9:$C$15239,2,FALSE))-B5528),C5527)</f>
        <v>2.67</v>
      </c>
      <c r="D5528" s="98">
        <f>AVERAGE(C$10:C5528)</f>
        <v>0.37609168327595671</v>
      </c>
      <c r="E5528" s="2"/>
      <c r="G5528" s="23"/>
    </row>
    <row r="5529" spans="1:7" customFormat="1">
      <c r="A5529" s="4">
        <v>28167</v>
      </c>
      <c r="B5529">
        <v>4.68</v>
      </c>
      <c r="C5529">
        <f>IFERROR(((VLOOKUP(A5529,'Interest Rates-10yr'!$A$9:$C$15239,2,FALSE))-B5529),C5528)</f>
        <v>2.6800000000000006</v>
      </c>
      <c r="D5529" s="98">
        <f>AVERAGE(C$10:C5529)</f>
        <v>0.37650905797101536</v>
      </c>
      <c r="E5529" s="2"/>
      <c r="G5529" s="23"/>
    </row>
    <row r="5530" spans="1:7" customFormat="1">
      <c r="A5530" s="4">
        <v>28168</v>
      </c>
      <c r="B5530">
        <v>4.68</v>
      </c>
      <c r="C5530">
        <f>IFERROR(((VLOOKUP(A5530,'Interest Rates-10yr'!$A$9:$C$15239,2,FALSE))-B5530),C5529)</f>
        <v>2.6800000000000006</v>
      </c>
      <c r="D5530" s="98">
        <f>AVERAGE(C$10:C5530)</f>
        <v>0.37692628147074891</v>
      </c>
      <c r="E5530" s="2"/>
      <c r="G5530" s="23"/>
    </row>
    <row r="5531" spans="1:7" customFormat="1">
      <c r="A5531" s="4">
        <v>28169</v>
      </c>
      <c r="B5531">
        <v>4.68</v>
      </c>
      <c r="C5531">
        <f>IFERROR(((VLOOKUP(A5531,'Interest Rates-10yr'!$A$9:$C$15239,2,FALSE))-B5531),C5530)</f>
        <v>2.6800000000000006</v>
      </c>
      <c r="D5531" s="98">
        <f>AVERAGE(C$10:C5531)</f>
        <v>0.37734335385729889</v>
      </c>
      <c r="E5531" s="2"/>
      <c r="G5531" s="23"/>
    </row>
    <row r="5532" spans="1:7" customFormat="1">
      <c r="A5532" s="4">
        <v>28170</v>
      </c>
      <c r="B5532">
        <v>4.7300000000000004</v>
      </c>
      <c r="C5532">
        <f>IFERROR(((VLOOKUP(A5532,'Interest Rates-10yr'!$A$9:$C$15239,2,FALSE))-B5532),C5531)</f>
        <v>2.6499999999999995</v>
      </c>
      <c r="D5532" s="98">
        <f>AVERAGE(C$10:C5532)</f>
        <v>0.37775484338222065</v>
      </c>
      <c r="E5532" s="2"/>
      <c r="G5532" s="23"/>
    </row>
    <row r="5533" spans="1:7" customFormat="1">
      <c r="A5533" s="4">
        <v>28171</v>
      </c>
      <c r="B5533">
        <v>4.68</v>
      </c>
      <c r="C5533">
        <f>IFERROR(((VLOOKUP(A5533,'Interest Rates-10yr'!$A$9:$C$15239,2,FALSE))-B5533),C5532)</f>
        <v>2.6800000000000006</v>
      </c>
      <c r="D5533" s="98">
        <f>AVERAGE(C$10:C5533)</f>
        <v>0.37817161477190525</v>
      </c>
      <c r="E5533" s="2"/>
      <c r="G5533" s="23"/>
    </row>
    <row r="5534" spans="1:7" customFormat="1">
      <c r="A5534" s="4">
        <v>28172</v>
      </c>
      <c r="B5534">
        <v>4.79</v>
      </c>
      <c r="C5534">
        <f>IFERROR(((VLOOKUP(A5534,'Interest Rates-10yr'!$A$9:$C$15239,2,FALSE))-B5534),C5533)</f>
        <v>2.5499999999999998</v>
      </c>
      <c r="D5534" s="98">
        <f>AVERAGE(C$10:C5534)</f>
        <v>0.3785647058823538</v>
      </c>
      <c r="E5534" s="2"/>
      <c r="G5534" s="23"/>
    </row>
    <row r="5535" spans="1:7" customFormat="1">
      <c r="A5535" s="4">
        <v>28173</v>
      </c>
      <c r="B5535">
        <v>4.6900000000000004</v>
      </c>
      <c r="C5535">
        <f>IFERROR(((VLOOKUP(A5535,'Interest Rates-10yr'!$A$9:$C$15239,2,FALSE))-B5535),C5534)</f>
        <v>2.5699999999999994</v>
      </c>
      <c r="D5535" s="98">
        <f>AVERAGE(C$10:C5535)</f>
        <v>0.37896127397756152</v>
      </c>
      <c r="E5535" s="2"/>
      <c r="G5535" s="23"/>
    </row>
    <row r="5536" spans="1:7" customFormat="1">
      <c r="A5536" s="4">
        <v>28174</v>
      </c>
      <c r="B5536">
        <v>4.72</v>
      </c>
      <c r="C5536">
        <f>IFERROR(((VLOOKUP(A5536,'Interest Rates-10yr'!$A$9:$C$15239,2,FALSE))-B5536),C5535)</f>
        <v>2.6900000000000004</v>
      </c>
      <c r="D5536" s="98">
        <f>AVERAGE(C$10:C5536)</f>
        <v>0.37937941016826576</v>
      </c>
      <c r="E5536" s="2"/>
      <c r="G5536" s="23"/>
    </row>
    <row r="5537" spans="1:7" customFormat="1">
      <c r="A5537" s="4">
        <v>28175</v>
      </c>
      <c r="B5537">
        <v>4.72</v>
      </c>
      <c r="C5537">
        <f>IFERROR(((VLOOKUP(A5537,'Interest Rates-10yr'!$A$9:$C$15239,2,FALSE))-B5537),C5536)</f>
        <v>2.6900000000000004</v>
      </c>
      <c r="D5537" s="98">
        <f>AVERAGE(C$10:C5537)</f>
        <v>0.3797973950795957</v>
      </c>
      <c r="E5537" s="2"/>
      <c r="G5537" s="23"/>
    </row>
    <row r="5538" spans="1:7" customFormat="1">
      <c r="A5538" s="4">
        <v>28176</v>
      </c>
      <c r="B5538">
        <v>4.72</v>
      </c>
      <c r="C5538">
        <f>IFERROR(((VLOOKUP(A5538,'Interest Rates-10yr'!$A$9:$C$15239,2,FALSE))-B5538),C5537)</f>
        <v>2.6900000000000004</v>
      </c>
      <c r="D5538" s="98">
        <f>AVERAGE(C$10:C5538)</f>
        <v>0.38021522879363445</v>
      </c>
      <c r="E5538" s="2"/>
      <c r="G5538" s="23"/>
    </row>
    <row r="5539" spans="1:7" customFormat="1">
      <c r="A5539" s="4">
        <v>28177</v>
      </c>
      <c r="B5539">
        <v>4.72</v>
      </c>
      <c r="C5539">
        <f>IFERROR(((VLOOKUP(A5539,'Interest Rates-10yr'!$A$9:$C$15239,2,FALSE))-B5539),C5538)</f>
        <v>2.6900000000000004</v>
      </c>
      <c r="D5539" s="98">
        <f>AVERAGE(C$10:C5539)</f>
        <v>0.38063291139240596</v>
      </c>
      <c r="E5539" s="2"/>
      <c r="G5539" s="23"/>
    </row>
    <row r="5540" spans="1:7" customFormat="1">
      <c r="A5540" s="4">
        <v>28178</v>
      </c>
      <c r="B5540">
        <v>4.76</v>
      </c>
      <c r="C5540">
        <f>IFERROR(((VLOOKUP(A5540,'Interest Rates-10yr'!$A$9:$C$15239,2,FALSE))-B5540),C5539)</f>
        <v>2.66</v>
      </c>
      <c r="D5540" s="98">
        <f>AVERAGE(C$10:C5540)</f>
        <v>0.38104501898390974</v>
      </c>
      <c r="E5540" s="2"/>
      <c r="G5540" s="23"/>
    </row>
    <row r="5541" spans="1:7" customFormat="1">
      <c r="A5541" s="4">
        <v>28179</v>
      </c>
      <c r="B5541">
        <v>4.84</v>
      </c>
      <c r="C5541">
        <f>IFERROR(((VLOOKUP(A5541,'Interest Rates-10yr'!$A$9:$C$15239,2,FALSE))-B5541),C5540)</f>
        <v>2.6400000000000006</v>
      </c>
      <c r="D5541" s="98">
        <f>AVERAGE(C$10:C5541)</f>
        <v>0.38145336225596616</v>
      </c>
      <c r="E5541" s="2"/>
      <c r="G5541" s="23"/>
    </row>
    <row r="5542" spans="1:7" customFormat="1">
      <c r="A5542" s="4">
        <v>28180</v>
      </c>
      <c r="B5542">
        <v>4.72</v>
      </c>
      <c r="C5542">
        <f>IFERROR(((VLOOKUP(A5542,'Interest Rates-10yr'!$A$9:$C$15239,2,FALSE))-B5542),C5541)</f>
        <v>2.7800000000000002</v>
      </c>
      <c r="D5542" s="98">
        <f>AVERAGE(C$10:C5542)</f>
        <v>0.3818868606542572</v>
      </c>
      <c r="E5542" s="2"/>
      <c r="G5542" s="23"/>
    </row>
    <row r="5543" spans="1:7" customFormat="1">
      <c r="A5543" s="4">
        <v>28181</v>
      </c>
      <c r="B5543">
        <v>4.66</v>
      </c>
      <c r="C5543">
        <f>IFERROR(((VLOOKUP(A5543,'Interest Rates-10yr'!$A$9:$C$15239,2,FALSE))-B5543),C5542)</f>
        <v>2.8200000000000003</v>
      </c>
      <c r="D5543" s="98">
        <f>AVERAGE(C$10:C5543)</f>
        <v>0.38232743043006961</v>
      </c>
      <c r="E5543" s="2"/>
      <c r="G5543" s="23"/>
    </row>
    <row r="5544" spans="1:7" customFormat="1">
      <c r="A5544" s="4">
        <v>28182</v>
      </c>
      <c r="B5544">
        <v>4.66</v>
      </c>
      <c r="C5544">
        <f>IFERROR(((VLOOKUP(A5544,'Interest Rates-10yr'!$A$9:$C$15239,2,FALSE))-B5544),C5543)</f>
        <v>2.8200000000000003</v>
      </c>
      <c r="D5544" s="98">
        <f>AVERAGE(C$10:C5544)</f>
        <v>0.38276784101174444</v>
      </c>
      <c r="E5544" s="2"/>
      <c r="G5544" s="23"/>
    </row>
    <row r="5545" spans="1:7" customFormat="1">
      <c r="A5545" s="4">
        <v>28183</v>
      </c>
      <c r="B5545">
        <v>4.66</v>
      </c>
      <c r="C5545">
        <f>IFERROR(((VLOOKUP(A5545,'Interest Rates-10yr'!$A$9:$C$15239,2,FALSE))-B5545),C5544)</f>
        <v>2.8200000000000003</v>
      </c>
      <c r="D5545" s="98">
        <f>AVERAGE(C$10:C5545)</f>
        <v>0.38320809248555016</v>
      </c>
      <c r="E5545" s="2"/>
      <c r="G5545" s="23"/>
    </row>
    <row r="5546" spans="1:7" customFormat="1">
      <c r="A5546" s="4">
        <v>28184</v>
      </c>
      <c r="B5546">
        <v>4.7300000000000004</v>
      </c>
      <c r="C5546">
        <f>IFERROR(((VLOOKUP(A5546,'Interest Rates-10yr'!$A$9:$C$15239,2,FALSE))-B5546),C5545)</f>
        <v>2.7199999999999998</v>
      </c>
      <c r="D5546" s="98">
        <f>AVERAGE(C$10:C5546)</f>
        <v>0.38363012461621915</v>
      </c>
      <c r="E5546" s="2"/>
      <c r="G5546" s="23"/>
    </row>
    <row r="5547" spans="1:7" customFormat="1">
      <c r="A5547" s="4">
        <v>28185</v>
      </c>
      <c r="B5547">
        <v>4.7</v>
      </c>
      <c r="C5547">
        <f>IFERROR(((VLOOKUP(A5547,'Interest Rates-10yr'!$A$9:$C$15239,2,FALSE))-B5547),C5546)</f>
        <v>2.79</v>
      </c>
      <c r="D5547" s="98">
        <f>AVERAGE(C$10:C5547)</f>
        <v>0.38406464427591286</v>
      </c>
      <c r="E5547" s="2"/>
      <c r="G5547" s="23"/>
    </row>
    <row r="5548" spans="1:7" customFormat="1">
      <c r="A5548" s="4">
        <v>28186</v>
      </c>
      <c r="B5548">
        <v>4.6500000000000004</v>
      </c>
      <c r="C5548">
        <f>IFERROR(((VLOOKUP(A5548,'Interest Rates-10yr'!$A$9:$C$15239,2,FALSE))-B5548),C5547)</f>
        <v>2.8</v>
      </c>
      <c r="D5548" s="98">
        <f>AVERAGE(C$10:C5548)</f>
        <v>0.38450081242101564</v>
      </c>
      <c r="E5548" s="2"/>
      <c r="G5548" s="23"/>
    </row>
    <row r="5549" spans="1:7" customFormat="1">
      <c r="A5549" s="4">
        <v>28187</v>
      </c>
      <c r="B5549">
        <v>4.68</v>
      </c>
      <c r="C5549">
        <f>IFERROR(((VLOOKUP(A5549,'Interest Rates-10yr'!$A$9:$C$15239,2,FALSE))-B5549),C5548)</f>
        <v>2.75</v>
      </c>
      <c r="D5549" s="98">
        <f>AVERAGE(C$10:C5549)</f>
        <v>0.38492779783393599</v>
      </c>
      <c r="E5549" s="2"/>
      <c r="G5549" s="23"/>
    </row>
    <row r="5550" spans="1:7" customFormat="1">
      <c r="A5550" s="4">
        <v>28188</v>
      </c>
      <c r="B5550">
        <v>4.66</v>
      </c>
      <c r="C5550">
        <f>IFERROR(((VLOOKUP(A5550,'Interest Rates-10yr'!$A$9:$C$15239,2,FALSE))-B5550),C5549)</f>
        <v>2.8200000000000003</v>
      </c>
      <c r="D5550" s="98">
        <f>AVERAGE(C$10:C5550)</f>
        <v>0.38536726222703582</v>
      </c>
      <c r="E5550" s="2"/>
      <c r="G5550" s="23"/>
    </row>
    <row r="5551" spans="1:7" customFormat="1">
      <c r="A5551" s="4">
        <v>28189</v>
      </c>
      <c r="B5551">
        <v>4.66</v>
      </c>
      <c r="C5551">
        <f>IFERROR(((VLOOKUP(A5551,'Interest Rates-10yr'!$A$9:$C$15239,2,FALSE))-B5551),C5550)</f>
        <v>2.8200000000000003</v>
      </c>
      <c r="D5551" s="98">
        <f>AVERAGE(C$10:C5551)</f>
        <v>0.38580656802598445</v>
      </c>
      <c r="E5551" s="2"/>
      <c r="G5551" s="23"/>
    </row>
    <row r="5552" spans="1:7" customFormat="1">
      <c r="A5552" s="4">
        <v>28190</v>
      </c>
      <c r="B5552">
        <v>4.66</v>
      </c>
      <c r="C5552">
        <f>IFERROR(((VLOOKUP(A5552,'Interest Rates-10yr'!$A$9:$C$15239,2,FALSE))-B5552),C5551)</f>
        <v>2.8200000000000003</v>
      </c>
      <c r="D5552" s="98">
        <f>AVERAGE(C$10:C5552)</f>
        <v>0.38624571531661661</v>
      </c>
      <c r="E5552" s="2"/>
      <c r="G5552" s="23"/>
    </row>
    <row r="5553" spans="1:7" customFormat="1">
      <c r="A5553" s="4">
        <v>28191</v>
      </c>
      <c r="B5553">
        <v>4.7</v>
      </c>
      <c r="C5553">
        <f>IFERROR(((VLOOKUP(A5553,'Interest Rates-10yr'!$A$9:$C$15239,2,FALSE))-B5553),C5552)</f>
        <v>2.8</v>
      </c>
      <c r="D5553" s="98">
        <f>AVERAGE(C$10:C5553)</f>
        <v>0.38668109668109779</v>
      </c>
      <c r="E5553" s="2"/>
      <c r="G5553" s="23"/>
    </row>
    <row r="5554" spans="1:7" customFormat="1">
      <c r="A5554" s="4">
        <v>28192</v>
      </c>
      <c r="B5554">
        <v>4.63</v>
      </c>
      <c r="C5554">
        <f>IFERROR(((VLOOKUP(A5554,'Interest Rates-10yr'!$A$9:$C$15239,2,FALSE))-B5554),C5553)</f>
        <v>2.8899999999999997</v>
      </c>
      <c r="D5554" s="98">
        <f>AVERAGE(C$10:C5554)</f>
        <v>0.38713255184851325</v>
      </c>
      <c r="E5554" s="2"/>
      <c r="G5554" s="23"/>
    </row>
    <row r="5555" spans="1:7" customFormat="1">
      <c r="A5555" s="4">
        <v>28193</v>
      </c>
      <c r="B5555">
        <v>4.41</v>
      </c>
      <c r="C5555">
        <f>IFERROR(((VLOOKUP(A5555,'Interest Rates-10yr'!$A$9:$C$15239,2,FALSE))-B5555),C5554)</f>
        <v>3.09</v>
      </c>
      <c r="D5555" s="98">
        <f>AVERAGE(C$10:C5555)</f>
        <v>0.38761990623873172</v>
      </c>
      <c r="E5555" s="2"/>
      <c r="G5555" s="23"/>
    </row>
    <row r="5556" spans="1:7" customFormat="1">
      <c r="A5556" s="4">
        <v>28194</v>
      </c>
      <c r="B5556">
        <v>4.6500000000000004</v>
      </c>
      <c r="C5556">
        <f>IFERROR(((VLOOKUP(A5556,'Interest Rates-10yr'!$A$9:$C$15239,2,FALSE))-B5556),C5555)</f>
        <v>2.84</v>
      </c>
      <c r="D5556" s="98">
        <f>AVERAGE(C$10:C5556)</f>
        <v>0.38806201550387709</v>
      </c>
      <c r="E5556" s="2"/>
      <c r="G5556" s="23"/>
    </row>
    <row r="5557" spans="1:7" customFormat="1">
      <c r="A5557" s="4">
        <v>28195</v>
      </c>
      <c r="B5557">
        <v>4.62</v>
      </c>
      <c r="C5557">
        <f>IFERROR(((VLOOKUP(A5557,'Interest Rates-10yr'!$A$9:$C$15239,2,FALSE))-B5557),C5556)</f>
        <v>2.8200000000000003</v>
      </c>
      <c r="D5557" s="98">
        <f>AVERAGE(C$10:C5557)</f>
        <v>0.38850036049026793</v>
      </c>
      <c r="E5557" s="2"/>
      <c r="G5557" s="23"/>
    </row>
    <row r="5558" spans="1:7" customFormat="1">
      <c r="A5558" s="4">
        <v>28196</v>
      </c>
      <c r="B5558">
        <v>4.62</v>
      </c>
      <c r="C5558">
        <f>IFERROR(((VLOOKUP(A5558,'Interest Rates-10yr'!$A$9:$C$15239,2,FALSE))-B5558),C5557)</f>
        <v>2.8200000000000003</v>
      </c>
      <c r="D5558" s="98">
        <f>AVERAGE(C$10:C5558)</f>
        <v>0.38893854748603474</v>
      </c>
      <c r="E5558" s="2"/>
      <c r="G5558" s="23"/>
    </row>
    <row r="5559" spans="1:7" customFormat="1">
      <c r="A5559" s="4">
        <v>28197</v>
      </c>
      <c r="B5559">
        <v>4.62</v>
      </c>
      <c r="C5559">
        <f>IFERROR(((VLOOKUP(A5559,'Interest Rates-10yr'!$A$9:$C$15239,2,FALSE))-B5559),C5558)</f>
        <v>2.8200000000000003</v>
      </c>
      <c r="D5559" s="98">
        <f>AVERAGE(C$10:C5559)</f>
        <v>0.38937657657657782</v>
      </c>
      <c r="E5559" s="2"/>
      <c r="G5559" s="23"/>
    </row>
    <row r="5560" spans="1:7" customFormat="1">
      <c r="A5560" s="4">
        <v>28198</v>
      </c>
      <c r="B5560">
        <v>4.67</v>
      </c>
      <c r="C5560">
        <f>IFERROR(((VLOOKUP(A5560,'Interest Rates-10yr'!$A$9:$C$15239,2,FALSE))-B5560),C5559)</f>
        <v>2.7800000000000002</v>
      </c>
      <c r="D5560" s="98">
        <f>AVERAGE(C$10:C5560)</f>
        <v>0.38980724193839073</v>
      </c>
      <c r="E5560" s="2"/>
      <c r="G5560" s="23"/>
    </row>
    <row r="5561" spans="1:7" customFormat="1">
      <c r="A5561" s="4">
        <v>28199</v>
      </c>
      <c r="B5561">
        <v>4.6100000000000003</v>
      </c>
      <c r="C5561">
        <f>IFERROR(((VLOOKUP(A5561,'Interest Rates-10yr'!$A$9:$C$15239,2,FALSE))-B5561),C5560)</f>
        <v>2.83</v>
      </c>
      <c r="D5561" s="98">
        <f>AVERAGE(C$10:C5561)</f>
        <v>0.3902467579250733</v>
      </c>
      <c r="E5561" s="2"/>
      <c r="G5561" s="23"/>
    </row>
    <row r="5562" spans="1:7" customFormat="1">
      <c r="A5562" s="4">
        <v>28200</v>
      </c>
      <c r="B5562">
        <v>4.57</v>
      </c>
      <c r="C5562">
        <f>IFERROR(((VLOOKUP(A5562,'Interest Rates-10yr'!$A$9:$C$15239,2,FALSE))-B5562),C5561)</f>
        <v>2.87</v>
      </c>
      <c r="D5562" s="98">
        <f>AVERAGE(C$10:C5562)</f>
        <v>0.3906933189267075</v>
      </c>
      <c r="E5562" s="2"/>
      <c r="G5562" s="23"/>
    </row>
    <row r="5563" spans="1:7" customFormat="1">
      <c r="A5563" s="4">
        <v>28201</v>
      </c>
      <c r="B5563">
        <v>4.67</v>
      </c>
      <c r="C5563">
        <f>IFERROR(((VLOOKUP(A5563,'Interest Rates-10yr'!$A$9:$C$15239,2,FALSE))-B5563),C5562)</f>
        <v>2.8</v>
      </c>
      <c r="D5563" s="98">
        <f>AVERAGE(C$10:C5563)</f>
        <v>0.39112711559236712</v>
      </c>
      <c r="E5563" s="2"/>
      <c r="G5563" s="23"/>
    </row>
    <row r="5564" spans="1:7" customFormat="1">
      <c r="A5564" s="4">
        <v>28202</v>
      </c>
      <c r="B5564">
        <v>4.66</v>
      </c>
      <c r="C5564">
        <f>IFERROR(((VLOOKUP(A5564,'Interest Rates-10yr'!$A$9:$C$15239,2,FALSE))-B5564),C5563)</f>
        <v>2.7800000000000002</v>
      </c>
      <c r="D5564" s="98">
        <f>AVERAGE(C$10:C5564)</f>
        <v>0.39155715571557287</v>
      </c>
      <c r="E5564" s="2"/>
      <c r="G5564" s="23"/>
    </row>
    <row r="5565" spans="1:7" customFormat="1">
      <c r="A5565" s="4">
        <v>28203</v>
      </c>
      <c r="B5565">
        <v>4.66</v>
      </c>
      <c r="C5565">
        <f>IFERROR(((VLOOKUP(A5565,'Interest Rates-10yr'!$A$9:$C$15239,2,FALSE))-B5565),C5564)</f>
        <v>2.7800000000000002</v>
      </c>
      <c r="D5565" s="98">
        <f>AVERAGE(C$10:C5565)</f>
        <v>0.39198704103671839</v>
      </c>
      <c r="E5565" s="2"/>
      <c r="G5565" s="23"/>
    </row>
    <row r="5566" spans="1:7" customFormat="1">
      <c r="A5566" s="4">
        <v>28204</v>
      </c>
      <c r="B5566">
        <v>4.66</v>
      </c>
      <c r="C5566">
        <f>IFERROR(((VLOOKUP(A5566,'Interest Rates-10yr'!$A$9:$C$15239,2,FALSE))-B5566),C5565)</f>
        <v>2.7800000000000002</v>
      </c>
      <c r="D5566" s="98">
        <f>AVERAGE(C$10:C5566)</f>
        <v>0.39241677163937511</v>
      </c>
      <c r="E5566" s="2"/>
      <c r="G5566" s="23"/>
    </row>
    <row r="5567" spans="1:7" customFormat="1">
      <c r="A5567" s="4">
        <v>28205</v>
      </c>
      <c r="B5567">
        <v>4.72</v>
      </c>
      <c r="C5567">
        <f>IFERROR(((VLOOKUP(A5567,'Interest Rates-10yr'!$A$9:$C$15239,2,FALSE))-B5567),C5566)</f>
        <v>2.71</v>
      </c>
      <c r="D5567" s="98">
        <f>AVERAGE(C$10:C5567)</f>
        <v>0.39283375314861596</v>
      </c>
      <c r="E5567" s="2"/>
      <c r="G5567" s="23"/>
    </row>
    <row r="5568" spans="1:7" customFormat="1">
      <c r="A5568" s="4">
        <v>28206</v>
      </c>
      <c r="B5568">
        <v>4.6900000000000004</v>
      </c>
      <c r="C5568">
        <f>IFERROR(((VLOOKUP(A5568,'Interest Rates-10yr'!$A$9:$C$15239,2,FALSE))-B5568),C5567)</f>
        <v>2.7399999999999993</v>
      </c>
      <c r="D5568" s="98">
        <f>AVERAGE(C$10:C5568)</f>
        <v>0.39325598129160055</v>
      </c>
      <c r="E5568" s="2"/>
      <c r="G5568" s="23"/>
    </row>
    <row r="5569" spans="1:7" customFormat="1">
      <c r="A5569" s="4">
        <v>28207</v>
      </c>
      <c r="B5569">
        <v>5.34</v>
      </c>
      <c r="C5569">
        <f>IFERROR(((VLOOKUP(A5569,'Interest Rates-10yr'!$A$9:$C$15239,2,FALSE))-B5569),C5568)</f>
        <v>2.1000000000000005</v>
      </c>
      <c r="D5569" s="98">
        <f>AVERAGE(C$10:C5569)</f>
        <v>0.39356294964028909</v>
      </c>
      <c r="E5569" s="2"/>
      <c r="G5569" s="23"/>
    </row>
    <row r="5570" spans="1:7" customFormat="1">
      <c r="A5570" s="4">
        <v>28208</v>
      </c>
      <c r="B5570">
        <v>4.76</v>
      </c>
      <c r="C5570">
        <f>IFERROR(((VLOOKUP(A5570,'Interest Rates-10yr'!$A$9:$C$15239,2,FALSE))-B5570),C5569)</f>
        <v>2.7</v>
      </c>
      <c r="D5570" s="98">
        <f>AVERAGE(C$10:C5570)</f>
        <v>0.39397770185218617</v>
      </c>
      <c r="E5570" s="2"/>
      <c r="G5570" s="23"/>
    </row>
    <row r="5571" spans="1:7" customFormat="1">
      <c r="A5571" s="4">
        <v>28209</v>
      </c>
      <c r="B5571">
        <v>4.75</v>
      </c>
      <c r="C5571">
        <f>IFERROR(((VLOOKUP(A5571,'Interest Rates-10yr'!$A$9:$C$15239,2,FALSE))-B5571),C5570)</f>
        <v>2.7300000000000004</v>
      </c>
      <c r="D5571" s="98">
        <f>AVERAGE(C$10:C5571)</f>
        <v>0.39439769866954461</v>
      </c>
      <c r="E5571" s="2"/>
      <c r="G5571" s="23"/>
    </row>
    <row r="5572" spans="1:7" customFormat="1">
      <c r="A5572" s="4">
        <v>28210</v>
      </c>
      <c r="B5572">
        <v>4.75</v>
      </c>
      <c r="C5572">
        <f>IFERROR(((VLOOKUP(A5572,'Interest Rates-10yr'!$A$9:$C$15239,2,FALSE))-B5572),C5571)</f>
        <v>2.7300000000000004</v>
      </c>
      <c r="D5572" s="98">
        <f>AVERAGE(C$10:C5572)</f>
        <v>0.3948175444903842</v>
      </c>
      <c r="E5572" s="2"/>
      <c r="G5572" s="23"/>
    </row>
    <row r="5573" spans="1:7" customFormat="1">
      <c r="A5573" s="4">
        <v>28211</v>
      </c>
      <c r="B5573">
        <v>4.75</v>
      </c>
      <c r="C5573">
        <f>IFERROR(((VLOOKUP(A5573,'Interest Rates-10yr'!$A$9:$C$15239,2,FALSE))-B5573),C5572)</f>
        <v>2.7300000000000004</v>
      </c>
      <c r="D5573" s="98">
        <f>AVERAGE(C$10:C5573)</f>
        <v>0.39523723939611921</v>
      </c>
      <c r="E5573" s="2"/>
      <c r="G5573" s="23"/>
    </row>
    <row r="5574" spans="1:7" customFormat="1">
      <c r="A5574" s="4">
        <v>28212</v>
      </c>
      <c r="B5574">
        <v>4.74</v>
      </c>
      <c r="C5574">
        <f>IFERROR(((VLOOKUP(A5574,'Interest Rates-10yr'!$A$9:$C$15239,2,FALSE))-B5574),C5573)</f>
        <v>2.7299999999999995</v>
      </c>
      <c r="D5574" s="98">
        <f>AVERAGE(C$10:C5574)</f>
        <v>0.39565678346810551</v>
      </c>
      <c r="E5574" s="2"/>
      <c r="G5574" s="23"/>
    </row>
    <row r="5575" spans="1:7" customFormat="1">
      <c r="A5575" s="4">
        <v>28213</v>
      </c>
      <c r="B5575">
        <v>4.67</v>
      </c>
      <c r="C5575">
        <f>IFERROR(((VLOOKUP(A5575,'Interest Rates-10yr'!$A$9:$C$15239,2,FALSE))-B5575),C5574)</f>
        <v>2.8</v>
      </c>
      <c r="D5575" s="98">
        <f>AVERAGE(C$10:C5575)</f>
        <v>0.39608875314409042</v>
      </c>
      <c r="E5575" s="2"/>
      <c r="G5575" s="23"/>
    </row>
    <row r="5576" spans="1:7" customFormat="1">
      <c r="A5576" s="4">
        <v>28214</v>
      </c>
      <c r="B5576">
        <v>4.74</v>
      </c>
      <c r="C5576">
        <f>IFERROR(((VLOOKUP(A5576,'Interest Rates-10yr'!$A$9:$C$15239,2,FALSE))-B5576),C5575)</f>
        <v>2.7</v>
      </c>
      <c r="D5576" s="98">
        <f>AVERAGE(C$10:C5576)</f>
        <v>0.3965026046344543</v>
      </c>
      <c r="E5576" s="2"/>
      <c r="G5576" s="23"/>
    </row>
    <row r="5577" spans="1:7" customFormat="1">
      <c r="A5577" s="4">
        <v>28215</v>
      </c>
      <c r="B5577">
        <v>4.72</v>
      </c>
      <c r="C5577">
        <f>IFERROR(((VLOOKUP(A5577,'Interest Rates-10yr'!$A$9:$C$15239,2,FALSE))-B5577),C5576)</f>
        <v>2.7</v>
      </c>
      <c r="D5577" s="98">
        <f>AVERAGE(C$10:C5577)</f>
        <v>0.39691630747126561</v>
      </c>
      <c r="E5577" s="2"/>
      <c r="G5577" s="23"/>
    </row>
    <row r="5578" spans="1:7" customFormat="1">
      <c r="A5578" s="4">
        <v>28216</v>
      </c>
      <c r="B5578">
        <v>4.72</v>
      </c>
      <c r="C5578">
        <f>IFERROR(((VLOOKUP(A5578,'Interest Rates-10yr'!$A$9:$C$15239,2,FALSE))-B5578),C5577)</f>
        <v>2.71</v>
      </c>
      <c r="D5578" s="98">
        <f>AVERAGE(C$10:C5578)</f>
        <v>0.39733165738911957</v>
      </c>
      <c r="E5578" s="2"/>
      <c r="G5578" s="23"/>
    </row>
    <row r="5579" spans="1:7" customFormat="1">
      <c r="A5579" s="4">
        <v>28217</v>
      </c>
      <c r="B5579">
        <v>4.72</v>
      </c>
      <c r="C5579">
        <f>IFERROR(((VLOOKUP(A5579,'Interest Rates-10yr'!$A$9:$C$15239,2,FALSE))-B5579),C5578)</f>
        <v>2.71</v>
      </c>
      <c r="D5579" s="98">
        <f>AVERAGE(C$10:C5579)</f>
        <v>0.39774685816876248</v>
      </c>
      <c r="E5579" s="2"/>
      <c r="G5579" s="23"/>
    </row>
    <row r="5580" spans="1:7" customFormat="1">
      <c r="A5580" s="4">
        <v>28218</v>
      </c>
      <c r="B5580">
        <v>4.72</v>
      </c>
      <c r="C5580">
        <f>IFERROR(((VLOOKUP(A5580,'Interest Rates-10yr'!$A$9:$C$15239,2,FALSE))-B5580),C5579)</f>
        <v>2.71</v>
      </c>
      <c r="D5580" s="98">
        <f>AVERAGE(C$10:C5580)</f>
        <v>0.39816190989050571</v>
      </c>
      <c r="E5580" s="2"/>
      <c r="G5580" s="23"/>
    </row>
    <row r="5581" spans="1:7" customFormat="1">
      <c r="A5581" s="4">
        <v>28219</v>
      </c>
      <c r="B5581">
        <v>4.7300000000000004</v>
      </c>
      <c r="C5581">
        <f>IFERROR(((VLOOKUP(A5581,'Interest Rates-10yr'!$A$9:$C$15239,2,FALSE))-B5581),C5580)</f>
        <v>2.71</v>
      </c>
      <c r="D5581" s="98">
        <f>AVERAGE(C$10:C5581)</f>
        <v>0.39857681263460287</v>
      </c>
      <c r="E5581" s="2"/>
      <c r="G5581" s="23"/>
    </row>
    <row r="5582" spans="1:7" customFormat="1">
      <c r="A5582" s="4">
        <v>28220</v>
      </c>
      <c r="B5582">
        <v>4.4800000000000004</v>
      </c>
      <c r="C5582">
        <f>IFERROR(((VLOOKUP(A5582,'Interest Rates-10yr'!$A$9:$C$15239,2,FALSE))-B5582),C5581)</f>
        <v>2.9899999999999993</v>
      </c>
      <c r="D5582" s="98">
        <f>AVERAGE(C$10:C5582)</f>
        <v>0.39904180872061851</v>
      </c>
      <c r="E5582" s="2"/>
      <c r="G5582" s="23"/>
    </row>
    <row r="5583" spans="1:7" customFormat="1">
      <c r="A5583" s="4">
        <v>28221</v>
      </c>
      <c r="B5583">
        <v>4.08</v>
      </c>
      <c r="C5583">
        <f>IFERROR(((VLOOKUP(A5583,'Interest Rates-10yr'!$A$9:$C$15239,2,FALSE))-B5583),C5582)</f>
        <v>3.38</v>
      </c>
      <c r="D5583" s="98">
        <f>AVERAGE(C$10:C5583)</f>
        <v>0.39957660566917957</v>
      </c>
      <c r="E5583" s="2"/>
      <c r="G5583" s="23"/>
    </row>
    <row r="5584" spans="1:7" customFormat="1">
      <c r="A5584" s="4">
        <v>28222</v>
      </c>
      <c r="B5584">
        <v>4.6500000000000004</v>
      </c>
      <c r="C5584">
        <f>IFERROR(((VLOOKUP(A5584,'Interest Rates-10yr'!$A$9:$C$15239,2,FALSE))-B5584),C5583)</f>
        <v>2.7799999999999994</v>
      </c>
      <c r="D5584" s="98">
        <f>AVERAGE(C$10:C5584)</f>
        <v>0.40000358744394748</v>
      </c>
      <c r="E5584" s="2"/>
      <c r="G5584" s="23"/>
    </row>
    <row r="5585" spans="1:7" customFormat="1">
      <c r="A5585" s="4">
        <v>28223</v>
      </c>
      <c r="B5585">
        <v>4.6100000000000003</v>
      </c>
      <c r="C5585">
        <f>IFERROR(((VLOOKUP(A5585,'Interest Rates-10yr'!$A$9:$C$15239,2,FALSE))-B5585),C5584)</f>
        <v>2.7799999999999994</v>
      </c>
      <c r="D5585" s="98">
        <f>AVERAGE(C$10:C5585)</f>
        <v>0.40043041606886792</v>
      </c>
      <c r="E5585" s="2"/>
      <c r="G5585" s="23"/>
    </row>
    <row r="5586" spans="1:7" customFormat="1">
      <c r="A5586" s="4">
        <v>28224</v>
      </c>
      <c r="B5586">
        <v>4.6100000000000003</v>
      </c>
      <c r="C5586">
        <f>IFERROR(((VLOOKUP(A5586,'Interest Rates-10yr'!$A$9:$C$15239,2,FALSE))-B5586),C5585)</f>
        <v>2.7799999999999994</v>
      </c>
      <c r="D5586" s="98">
        <f>AVERAGE(C$10:C5586)</f>
        <v>0.40085709162632377</v>
      </c>
      <c r="E5586" s="2"/>
      <c r="G5586" s="23"/>
    </row>
    <row r="5587" spans="1:7" customFormat="1">
      <c r="A5587" s="4">
        <v>28225</v>
      </c>
      <c r="B5587">
        <v>4.6100000000000003</v>
      </c>
      <c r="C5587">
        <f>IFERROR(((VLOOKUP(A5587,'Interest Rates-10yr'!$A$9:$C$15239,2,FALSE))-B5587),C5586)</f>
        <v>2.7799999999999994</v>
      </c>
      <c r="D5587" s="98">
        <f>AVERAGE(C$10:C5587)</f>
        <v>0.40128361419863889</v>
      </c>
      <c r="E5587" s="2"/>
      <c r="G5587" s="23"/>
    </row>
    <row r="5588" spans="1:7" customFormat="1">
      <c r="A5588" s="4">
        <v>28226</v>
      </c>
      <c r="B5588">
        <v>4.6500000000000004</v>
      </c>
      <c r="C5588">
        <f>IFERROR(((VLOOKUP(A5588,'Interest Rates-10yr'!$A$9:$C$15239,2,FALSE))-B5588),C5587)</f>
        <v>2.7399999999999993</v>
      </c>
      <c r="D5588" s="98">
        <f>AVERAGE(C$10:C5588)</f>
        <v>0.4017028141243964</v>
      </c>
      <c r="E5588" s="2"/>
      <c r="G5588" s="23"/>
    </row>
    <row r="5589" spans="1:7" customFormat="1">
      <c r="A5589" s="4">
        <v>28227</v>
      </c>
      <c r="B5589">
        <v>4.66</v>
      </c>
      <c r="C5589">
        <f>IFERROR(((VLOOKUP(A5589,'Interest Rates-10yr'!$A$9:$C$15239,2,FALSE))-B5589),C5588)</f>
        <v>2.7299999999999995</v>
      </c>
      <c r="D5589" s="98">
        <f>AVERAGE(C$10:C5589)</f>
        <v>0.40212007168458919</v>
      </c>
      <c r="E5589" s="2"/>
      <c r="G5589" s="23"/>
    </row>
    <row r="5590" spans="1:7" customFormat="1">
      <c r="A5590" s="4">
        <v>28228</v>
      </c>
      <c r="B5590">
        <v>4.75</v>
      </c>
      <c r="C5590">
        <f>IFERROR(((VLOOKUP(A5590,'Interest Rates-10yr'!$A$9:$C$15239,2,FALSE))-B5590),C5589)</f>
        <v>2.6100000000000003</v>
      </c>
      <c r="D5590" s="98">
        <f>AVERAGE(C$10:C5590)</f>
        <v>0.40251567819387346</v>
      </c>
      <c r="E5590" s="2"/>
      <c r="G5590" s="23"/>
    </row>
    <row r="5591" spans="1:7" customFormat="1">
      <c r="A5591" s="4">
        <v>28229</v>
      </c>
      <c r="B5591">
        <v>4.6399999999999997</v>
      </c>
      <c r="C5591">
        <f>IFERROR(((VLOOKUP(A5591,'Interest Rates-10yr'!$A$9:$C$15239,2,FALSE))-B5591),C5590)</f>
        <v>2.58</v>
      </c>
      <c r="D5591" s="98">
        <f>AVERAGE(C$10:C5591)</f>
        <v>0.4029057685417427</v>
      </c>
      <c r="E5591" s="2"/>
      <c r="G5591" s="23"/>
    </row>
    <row r="5592" spans="1:7" customFormat="1">
      <c r="A5592" s="4">
        <v>28230</v>
      </c>
      <c r="B5592">
        <v>4.7</v>
      </c>
      <c r="C5592">
        <f>IFERROR(((VLOOKUP(A5592,'Interest Rates-10yr'!$A$9:$C$15239,2,FALSE))-B5592),C5591)</f>
        <v>2.5499999999999998</v>
      </c>
      <c r="D5592" s="98">
        <f>AVERAGE(C$10:C5592)</f>
        <v>0.40329034569228156</v>
      </c>
      <c r="E5592" s="2"/>
      <c r="G5592" s="23"/>
    </row>
    <row r="5593" spans="1:7" customFormat="1">
      <c r="A5593" s="4">
        <v>28231</v>
      </c>
      <c r="B5593">
        <v>4.7</v>
      </c>
      <c r="C5593">
        <f>IFERROR(((VLOOKUP(A5593,'Interest Rates-10yr'!$A$9:$C$15239,2,FALSE))-B5593),C5592)</f>
        <v>2.5499999999999998</v>
      </c>
      <c r="D5593" s="98">
        <f>AVERAGE(C$10:C5593)</f>
        <v>0.40367478510028798</v>
      </c>
      <c r="E5593" s="2"/>
      <c r="G5593" s="23"/>
    </row>
    <row r="5594" spans="1:7" customFormat="1">
      <c r="A5594" s="4">
        <v>28232</v>
      </c>
      <c r="B5594">
        <v>4.7</v>
      </c>
      <c r="C5594">
        <f>IFERROR(((VLOOKUP(A5594,'Interest Rates-10yr'!$A$9:$C$15239,2,FALSE))-B5594),C5593)</f>
        <v>2.5499999999999998</v>
      </c>
      <c r="D5594" s="98">
        <f>AVERAGE(C$10:C5594)</f>
        <v>0.40405908683975078</v>
      </c>
      <c r="E5594" s="2"/>
      <c r="G5594" s="23"/>
    </row>
    <row r="5595" spans="1:7" customFormat="1">
      <c r="A5595" s="4">
        <v>28233</v>
      </c>
      <c r="B5595">
        <v>4.76</v>
      </c>
      <c r="C5595">
        <f>IFERROR(((VLOOKUP(A5595,'Interest Rates-10yr'!$A$9:$C$15239,2,FALSE))-B5595),C5594)</f>
        <v>2.4900000000000002</v>
      </c>
      <c r="D5595" s="98">
        <f>AVERAGE(C$10:C5595)</f>
        <v>0.40443250984604512</v>
      </c>
      <c r="E5595" s="2"/>
      <c r="G5595" s="23"/>
    </row>
    <row r="5596" spans="1:7" customFormat="1">
      <c r="A5596" s="4">
        <v>28234</v>
      </c>
      <c r="B5596">
        <v>4.67</v>
      </c>
      <c r="C5596">
        <f>IFERROR(((VLOOKUP(A5596,'Interest Rates-10yr'!$A$9:$C$15239,2,FALSE))-B5596),C5595)</f>
        <v>2.63</v>
      </c>
      <c r="D5596" s="98">
        <f>AVERAGE(C$10:C5596)</f>
        <v>0.40483085734741509</v>
      </c>
      <c r="E5596" s="2"/>
      <c r="G5596" s="23"/>
    </row>
    <row r="5597" spans="1:7" customFormat="1">
      <c r="A5597" s="4">
        <v>28235</v>
      </c>
      <c r="B5597">
        <v>4.78</v>
      </c>
      <c r="C5597">
        <f>IFERROR(((VLOOKUP(A5597,'Interest Rates-10yr'!$A$9:$C$15239,2,FALSE))-B5597),C5596)</f>
        <v>2.54</v>
      </c>
      <c r="D5597" s="98">
        <f>AVERAGE(C$10:C5597)</f>
        <v>0.40521295633500504</v>
      </c>
      <c r="E5597" s="2"/>
      <c r="G5597" s="23"/>
    </row>
    <row r="5598" spans="1:7" customFormat="1">
      <c r="A5598" s="4">
        <v>28236</v>
      </c>
      <c r="B5598">
        <v>4.71</v>
      </c>
      <c r="C5598">
        <f>IFERROR(((VLOOKUP(A5598,'Interest Rates-10yr'!$A$9:$C$15239,2,FALSE))-B5598),C5597)</f>
        <v>2.62</v>
      </c>
      <c r="D5598" s="98">
        <f>AVERAGE(C$10:C5598)</f>
        <v>0.40560923242082808</v>
      </c>
      <c r="E5598" s="2"/>
      <c r="G5598" s="23"/>
    </row>
    <row r="5599" spans="1:7" customFormat="1">
      <c r="A5599" s="4">
        <v>28237</v>
      </c>
      <c r="B5599">
        <v>4.7699999999999996</v>
      </c>
      <c r="C5599">
        <f>IFERROR(((VLOOKUP(A5599,'Interest Rates-10yr'!$A$9:$C$15239,2,FALSE))-B5599),C5598)</f>
        <v>2.5900000000000007</v>
      </c>
      <c r="D5599" s="98">
        <f>AVERAGE(C$10:C5599)</f>
        <v>0.40600000000000147</v>
      </c>
      <c r="E5599" s="2"/>
      <c r="G5599" s="23"/>
    </row>
    <row r="5600" spans="1:7" customFormat="1">
      <c r="A5600" s="4">
        <v>28238</v>
      </c>
      <c r="B5600">
        <v>4.7699999999999996</v>
      </c>
      <c r="C5600">
        <f>IFERROR(((VLOOKUP(A5600,'Interest Rates-10yr'!$A$9:$C$15239,2,FALSE))-B5600),C5599)</f>
        <v>2.5900000000000007</v>
      </c>
      <c r="D5600" s="98">
        <f>AVERAGE(C$10:C5600)</f>
        <v>0.4063906277946715</v>
      </c>
      <c r="E5600" s="2"/>
      <c r="G5600" s="23"/>
    </row>
    <row r="5601" spans="1:7" customFormat="1">
      <c r="A5601" s="4">
        <v>28239</v>
      </c>
      <c r="B5601">
        <v>4.7699999999999996</v>
      </c>
      <c r="C5601">
        <f>IFERROR(((VLOOKUP(A5601,'Interest Rates-10yr'!$A$9:$C$15239,2,FALSE))-B5601),C5600)</f>
        <v>2.5900000000000007</v>
      </c>
      <c r="D5601" s="98">
        <f>AVERAGE(C$10:C5601)</f>
        <v>0.40678111587982985</v>
      </c>
      <c r="E5601" s="2"/>
      <c r="G5601" s="23"/>
    </row>
    <row r="5602" spans="1:7" customFormat="1">
      <c r="A5602" s="4">
        <v>28240</v>
      </c>
      <c r="B5602">
        <v>4.8499999999999996</v>
      </c>
      <c r="C5602">
        <f>IFERROR(((VLOOKUP(A5602,'Interest Rates-10yr'!$A$9:$C$15239,2,FALSE))-B5602),C5601)</f>
        <v>2.5500000000000007</v>
      </c>
      <c r="D5602" s="98">
        <f>AVERAGE(C$10:C5602)</f>
        <v>0.40716431253352559</v>
      </c>
      <c r="E5602" s="2"/>
      <c r="G5602" s="23"/>
    </row>
    <row r="5603" spans="1:7" customFormat="1">
      <c r="A5603" s="4">
        <v>28241</v>
      </c>
      <c r="B5603">
        <v>4.91</v>
      </c>
      <c r="C5603">
        <f>IFERROR(((VLOOKUP(A5603,'Interest Rates-10yr'!$A$9:$C$15239,2,FALSE))-B5603),C5602)</f>
        <v>2.4699999999999998</v>
      </c>
      <c r="D5603" s="98">
        <f>AVERAGE(C$10:C5603)</f>
        <v>0.40753307114765969</v>
      </c>
      <c r="E5603" s="2"/>
      <c r="G5603" s="23"/>
    </row>
    <row r="5604" spans="1:7" customFormat="1">
      <c r="A5604" s="4">
        <v>28242</v>
      </c>
      <c r="B5604">
        <v>4.9400000000000004</v>
      </c>
      <c r="C5604">
        <f>IFERROR(((VLOOKUP(A5604,'Interest Rates-10yr'!$A$9:$C$15239,2,FALSE))-B5604),C5603)</f>
        <v>2.4399999999999995</v>
      </c>
      <c r="D5604" s="98">
        <f>AVERAGE(C$10:C5604)</f>
        <v>0.40789633601429998</v>
      </c>
      <c r="E5604" s="2"/>
      <c r="G5604" s="23"/>
    </row>
    <row r="5605" spans="1:7" customFormat="1">
      <c r="A5605" s="4">
        <v>28243</v>
      </c>
      <c r="B5605">
        <v>4.92</v>
      </c>
      <c r="C5605">
        <f>IFERROR(((VLOOKUP(A5605,'Interest Rates-10yr'!$A$9:$C$15239,2,FALSE))-B5605),C5604)</f>
        <v>2.4800000000000004</v>
      </c>
      <c r="D5605" s="98">
        <f>AVERAGE(C$10:C5605)</f>
        <v>0.40826661901358263</v>
      </c>
      <c r="E5605" s="2"/>
      <c r="G5605" s="23"/>
    </row>
    <row r="5606" spans="1:7" customFormat="1">
      <c r="A5606" s="4">
        <v>28244</v>
      </c>
      <c r="B5606">
        <v>5.12</v>
      </c>
      <c r="C5606">
        <f>IFERROR(((VLOOKUP(A5606,'Interest Rates-10yr'!$A$9:$C$15239,2,FALSE))-B5606),C5605)</f>
        <v>2.33</v>
      </c>
      <c r="D5606" s="98">
        <f>AVERAGE(C$10:C5606)</f>
        <v>0.40860996962658719</v>
      </c>
      <c r="E5606" s="2"/>
      <c r="G5606" s="23"/>
    </row>
    <row r="5607" spans="1:7" customFormat="1">
      <c r="A5607" s="4">
        <v>28245</v>
      </c>
      <c r="B5607">
        <v>5.12</v>
      </c>
      <c r="C5607">
        <f>IFERROR(((VLOOKUP(A5607,'Interest Rates-10yr'!$A$9:$C$15239,2,FALSE))-B5607),C5606)</f>
        <v>2.33</v>
      </c>
      <c r="D5607" s="98">
        <f>AVERAGE(C$10:C5607)</f>
        <v>0.40895319757056242</v>
      </c>
      <c r="E5607" s="2"/>
      <c r="G5607" s="23"/>
    </row>
    <row r="5608" spans="1:7" customFormat="1">
      <c r="A5608" s="4">
        <v>28246</v>
      </c>
      <c r="B5608">
        <v>5.12</v>
      </c>
      <c r="C5608">
        <f>IFERROR(((VLOOKUP(A5608,'Interest Rates-10yr'!$A$9:$C$15239,2,FALSE))-B5608),C5607)</f>
        <v>2.33</v>
      </c>
      <c r="D5608" s="98">
        <f>AVERAGE(C$10:C5608)</f>
        <v>0.40929630291123564</v>
      </c>
      <c r="E5608" s="2"/>
      <c r="G5608" s="23"/>
    </row>
    <row r="5609" spans="1:7" customFormat="1">
      <c r="A5609" s="4">
        <v>28247</v>
      </c>
      <c r="B5609">
        <v>5.34</v>
      </c>
      <c r="C5609">
        <f>IFERROR(((VLOOKUP(A5609,'Interest Rates-10yr'!$A$9:$C$15239,2,FALSE))-B5609),C5608)</f>
        <v>2.1100000000000003</v>
      </c>
      <c r="D5609" s="98">
        <f>AVERAGE(C$10:C5609)</f>
        <v>0.40960000000000152</v>
      </c>
      <c r="E5609" s="2"/>
      <c r="G5609" s="23"/>
    </row>
    <row r="5610" spans="1:7" customFormat="1">
      <c r="A5610" s="4">
        <v>28248</v>
      </c>
      <c r="B5610">
        <v>5.18</v>
      </c>
      <c r="C5610">
        <f>IFERROR(((VLOOKUP(A5610,'Interest Rates-10yr'!$A$9:$C$15239,2,FALSE))-B5610),C5609)</f>
        <v>2.2600000000000007</v>
      </c>
      <c r="D5610" s="98">
        <f>AVERAGE(C$10:C5610)</f>
        <v>0.4099303695768628</v>
      </c>
      <c r="E5610" s="2"/>
      <c r="G5610" s="23"/>
    </row>
    <row r="5611" spans="1:7" customFormat="1">
      <c r="A5611" s="4">
        <v>28249</v>
      </c>
      <c r="B5611">
        <v>5.26</v>
      </c>
      <c r="C5611">
        <f>IFERROR(((VLOOKUP(A5611,'Interest Rates-10yr'!$A$9:$C$15239,2,FALSE))-B5611),C5610)</f>
        <v>2.1900000000000004</v>
      </c>
      <c r="D5611" s="98">
        <f>AVERAGE(C$10:C5611)</f>
        <v>0.41024812566940533</v>
      </c>
      <c r="E5611" s="2"/>
      <c r="G5611" s="23"/>
    </row>
    <row r="5612" spans="1:7" customFormat="1">
      <c r="A5612" s="4">
        <v>28250</v>
      </c>
      <c r="B5612">
        <v>5.21</v>
      </c>
      <c r="C5612">
        <f>IFERROR(((VLOOKUP(A5612,'Interest Rates-10yr'!$A$9:$C$15239,2,FALSE))-B5612),C5611)</f>
        <v>2.2599999999999998</v>
      </c>
      <c r="D5612" s="98">
        <f>AVERAGE(C$10:C5612)</f>
        <v>0.41057826164554861</v>
      </c>
      <c r="E5612" s="2"/>
      <c r="G5612" s="23"/>
    </row>
    <row r="5613" spans="1:7" customFormat="1">
      <c r="A5613" s="4">
        <v>28251</v>
      </c>
      <c r="B5613">
        <v>5.36</v>
      </c>
      <c r="C5613">
        <f>IFERROR(((VLOOKUP(A5613,'Interest Rates-10yr'!$A$9:$C$15239,2,FALSE))-B5613),C5612)</f>
        <v>2.1399999999999997</v>
      </c>
      <c r="D5613" s="98">
        <f>AVERAGE(C$10:C5613)</f>
        <v>0.41088686652391304</v>
      </c>
      <c r="E5613" s="2"/>
      <c r="G5613" s="23"/>
    </row>
    <row r="5614" spans="1:7" customFormat="1">
      <c r="A5614" s="4">
        <v>28252</v>
      </c>
      <c r="B5614">
        <v>5.36</v>
      </c>
      <c r="C5614">
        <f>IFERROR(((VLOOKUP(A5614,'Interest Rates-10yr'!$A$9:$C$15239,2,FALSE))-B5614),C5613)</f>
        <v>2.1399999999999997</v>
      </c>
      <c r="D5614" s="98">
        <f>AVERAGE(C$10:C5614)</f>
        <v>0.41119536128456891</v>
      </c>
      <c r="E5614" s="2"/>
      <c r="G5614" s="23"/>
    </row>
    <row r="5615" spans="1:7" customFormat="1">
      <c r="A5615" s="4">
        <v>28253</v>
      </c>
      <c r="B5615">
        <v>5.36</v>
      </c>
      <c r="C5615">
        <f>IFERROR(((VLOOKUP(A5615,'Interest Rates-10yr'!$A$9:$C$15239,2,FALSE))-B5615),C5614)</f>
        <v>2.1399999999999997</v>
      </c>
      <c r="D5615" s="98">
        <f>AVERAGE(C$10:C5615)</f>
        <v>0.41150374598644462</v>
      </c>
      <c r="E5615" s="2"/>
      <c r="G5615" s="23"/>
    </row>
    <row r="5616" spans="1:7" customFormat="1">
      <c r="A5616" s="4">
        <v>28254</v>
      </c>
      <c r="B5616">
        <v>5.3</v>
      </c>
      <c r="C5616">
        <f>IFERROR(((VLOOKUP(A5616,'Interest Rates-10yr'!$A$9:$C$15239,2,FALSE))-B5616),C5615)</f>
        <v>2.2000000000000002</v>
      </c>
      <c r="D5616" s="98">
        <f>AVERAGE(C$10:C5616)</f>
        <v>0.41182272159800398</v>
      </c>
      <c r="E5616" s="2"/>
      <c r="G5616" s="23"/>
    </row>
    <row r="5617" spans="1:7" customFormat="1">
      <c r="A5617" s="4">
        <v>28255</v>
      </c>
      <c r="B5617">
        <v>5.21</v>
      </c>
      <c r="C5617">
        <f>IFERROR(((VLOOKUP(A5617,'Interest Rates-10yr'!$A$9:$C$15239,2,FALSE))-B5617),C5616)</f>
        <v>2.3099999999999996</v>
      </c>
      <c r="D5617" s="98">
        <f>AVERAGE(C$10:C5617)</f>
        <v>0.41216119828816122</v>
      </c>
      <c r="E5617" s="2"/>
      <c r="G5617" s="23"/>
    </row>
    <row r="5618" spans="1:7" customFormat="1">
      <c r="A5618" s="4">
        <v>28256</v>
      </c>
      <c r="B5618">
        <v>5.35</v>
      </c>
      <c r="C5618">
        <f>IFERROR(((VLOOKUP(A5618,'Interest Rates-10yr'!$A$9:$C$15239,2,FALSE))-B5618),C5617)</f>
        <v>2.17</v>
      </c>
      <c r="D5618" s="98">
        <f>AVERAGE(C$10:C5618)</f>
        <v>0.41247459440185563</v>
      </c>
      <c r="E5618" s="2"/>
      <c r="G5618" s="23"/>
    </row>
    <row r="5619" spans="1:7" customFormat="1">
      <c r="A5619" s="4">
        <v>28257</v>
      </c>
      <c r="B5619">
        <v>5.33</v>
      </c>
      <c r="C5619">
        <f>IFERROR(((VLOOKUP(A5619,'Interest Rates-10yr'!$A$9:$C$15239,2,FALSE))-B5619),C5618)</f>
        <v>2.17</v>
      </c>
      <c r="D5619" s="98">
        <f>AVERAGE(C$10:C5619)</f>
        <v>0.41278787878788031</v>
      </c>
      <c r="E5619" s="2"/>
      <c r="G5619" s="23"/>
    </row>
    <row r="5620" spans="1:7" customFormat="1">
      <c r="A5620" s="4">
        <v>28258</v>
      </c>
      <c r="B5620">
        <v>5.33</v>
      </c>
      <c r="C5620">
        <f>IFERROR(((VLOOKUP(A5620,'Interest Rates-10yr'!$A$9:$C$15239,2,FALSE))-B5620),C5619)</f>
        <v>2.1500000000000004</v>
      </c>
      <c r="D5620" s="98">
        <f>AVERAGE(C$10:C5620)</f>
        <v>0.41309748707895355</v>
      </c>
      <c r="E5620" s="2"/>
      <c r="G5620" s="23"/>
    </row>
    <row r="5621" spans="1:7" customFormat="1">
      <c r="A5621" s="4">
        <v>28259</v>
      </c>
      <c r="B5621">
        <v>5.33</v>
      </c>
      <c r="C5621">
        <f>IFERROR(((VLOOKUP(A5621,'Interest Rates-10yr'!$A$9:$C$15239,2,FALSE))-B5621),C5620)</f>
        <v>2.1500000000000004</v>
      </c>
      <c r="D5621" s="98">
        <f>AVERAGE(C$10:C5621)</f>
        <v>0.41340698503207568</v>
      </c>
      <c r="E5621" s="2"/>
      <c r="G5621" s="23"/>
    </row>
    <row r="5622" spans="1:7" customFormat="1">
      <c r="A5622" s="4">
        <v>28260</v>
      </c>
      <c r="B5622">
        <v>5.33</v>
      </c>
      <c r="C5622">
        <f>IFERROR(((VLOOKUP(A5622,'Interest Rates-10yr'!$A$9:$C$15239,2,FALSE))-B5622),C5621)</f>
        <v>2.1500000000000004</v>
      </c>
      <c r="D5622" s="98">
        <f>AVERAGE(C$10:C5622)</f>
        <v>0.41371637270621925</v>
      </c>
      <c r="E5622" s="2"/>
      <c r="G5622" s="23"/>
    </row>
    <row r="5623" spans="1:7" customFormat="1">
      <c r="A5623" s="4">
        <v>28261</v>
      </c>
      <c r="B5623">
        <v>5.38</v>
      </c>
      <c r="C5623">
        <f>IFERROR(((VLOOKUP(A5623,'Interest Rates-10yr'!$A$9:$C$15239,2,FALSE))-B5623),C5622)</f>
        <v>2.08</v>
      </c>
      <c r="D5623" s="98">
        <f>AVERAGE(C$10:C5623)</f>
        <v>0.41401318133238485</v>
      </c>
      <c r="E5623" s="2"/>
      <c r="G5623" s="23"/>
    </row>
    <row r="5624" spans="1:7" customFormat="1">
      <c r="A5624" s="4">
        <v>28262</v>
      </c>
      <c r="B5624">
        <v>5.36</v>
      </c>
      <c r="C5624">
        <f>IFERROR(((VLOOKUP(A5624,'Interest Rates-10yr'!$A$9:$C$15239,2,FALSE))-B5624),C5623)</f>
        <v>2.09</v>
      </c>
      <c r="D5624" s="98">
        <f>AVERAGE(C$10:C5624)</f>
        <v>0.41431166518254831</v>
      </c>
      <c r="E5624" s="2"/>
      <c r="G5624" s="23"/>
    </row>
    <row r="5625" spans="1:7" customFormat="1">
      <c r="A5625" s="4">
        <v>28263</v>
      </c>
      <c r="B5625">
        <v>5.29</v>
      </c>
      <c r="C5625">
        <f>IFERROR(((VLOOKUP(A5625,'Interest Rates-10yr'!$A$9:$C$15239,2,FALSE))-B5625),C5624)</f>
        <v>2.1399999999999997</v>
      </c>
      <c r="D5625" s="98">
        <f>AVERAGE(C$10:C5625)</f>
        <v>0.41461894586894743</v>
      </c>
      <c r="E5625" s="2"/>
      <c r="G5625" s="23"/>
    </row>
    <row r="5626" spans="1:7" customFormat="1">
      <c r="A5626" s="4">
        <v>28264</v>
      </c>
      <c r="B5626">
        <v>5.4</v>
      </c>
      <c r="C5626">
        <f>IFERROR(((VLOOKUP(A5626,'Interest Rates-10yr'!$A$9:$C$15239,2,FALSE))-B5626),C5625)</f>
        <v>2.09</v>
      </c>
      <c r="D5626" s="98">
        <f>AVERAGE(C$10:C5626)</f>
        <v>0.4149172155955152</v>
      </c>
      <c r="E5626" s="2"/>
      <c r="G5626" s="23"/>
    </row>
    <row r="5627" spans="1:7" customFormat="1">
      <c r="A5627" s="4">
        <v>28265</v>
      </c>
      <c r="B5627">
        <v>5.51</v>
      </c>
      <c r="C5627">
        <f>IFERROR(((VLOOKUP(A5627,'Interest Rates-10yr'!$A$9:$C$15239,2,FALSE))-B5627),C5626)</f>
        <v>1.9800000000000004</v>
      </c>
      <c r="D5627" s="98">
        <f>AVERAGE(C$10:C5627)</f>
        <v>0.41519579921680472</v>
      </c>
      <c r="E5627" s="2"/>
      <c r="G5627" s="23"/>
    </row>
    <row r="5628" spans="1:7" customFormat="1">
      <c r="A5628" s="4">
        <v>28266</v>
      </c>
      <c r="B5628">
        <v>5.51</v>
      </c>
      <c r="C5628">
        <f>IFERROR(((VLOOKUP(A5628,'Interest Rates-10yr'!$A$9:$C$15239,2,FALSE))-B5628),C5627)</f>
        <v>1.9800000000000004</v>
      </c>
      <c r="D5628" s="98">
        <f>AVERAGE(C$10:C5628)</f>
        <v>0.41547428368037176</v>
      </c>
      <c r="E5628" s="2"/>
      <c r="G5628" s="23"/>
    </row>
    <row r="5629" spans="1:7" customFormat="1">
      <c r="A5629" s="4">
        <v>28267</v>
      </c>
      <c r="B5629">
        <v>5.51</v>
      </c>
      <c r="C5629">
        <f>IFERROR(((VLOOKUP(A5629,'Interest Rates-10yr'!$A$9:$C$15239,2,FALSE))-B5629),C5628)</f>
        <v>1.9800000000000004</v>
      </c>
      <c r="D5629" s="98">
        <f>AVERAGE(C$10:C5629)</f>
        <v>0.41575266903914748</v>
      </c>
      <c r="E5629" s="2"/>
      <c r="G5629" s="23"/>
    </row>
    <row r="5630" spans="1:7" customFormat="1">
      <c r="A5630" s="4">
        <v>28268</v>
      </c>
      <c r="B5630">
        <v>5.51</v>
      </c>
      <c r="C5630">
        <f>IFERROR(((VLOOKUP(A5630,'Interest Rates-10yr'!$A$9:$C$15239,2,FALSE))-B5630),C5629)</f>
        <v>1.9500000000000002</v>
      </c>
      <c r="D5630" s="98">
        <f>AVERAGE(C$10:C5630)</f>
        <v>0.41602561821740058</v>
      </c>
      <c r="E5630" s="2"/>
      <c r="G5630" s="23"/>
    </row>
    <row r="5631" spans="1:7" customFormat="1">
      <c r="A5631" s="4">
        <v>28269</v>
      </c>
      <c r="B5631">
        <v>5.41</v>
      </c>
      <c r="C5631">
        <f>IFERROR(((VLOOKUP(A5631,'Interest Rates-10yr'!$A$9:$C$15239,2,FALSE))-B5631),C5630)</f>
        <v>2</v>
      </c>
      <c r="D5631" s="98">
        <f>AVERAGE(C$10:C5631)</f>
        <v>0.41630736392742951</v>
      </c>
      <c r="E5631" s="2"/>
      <c r="G5631" s="23"/>
    </row>
    <row r="5632" spans="1:7" customFormat="1">
      <c r="A5632" s="4">
        <v>28270</v>
      </c>
      <c r="B5632">
        <v>5.3</v>
      </c>
      <c r="C5632">
        <f>IFERROR(((VLOOKUP(A5632,'Interest Rates-10yr'!$A$9:$C$15239,2,FALSE))-B5632),C5631)</f>
        <v>2.09</v>
      </c>
      <c r="D5632" s="98">
        <f>AVERAGE(C$10:C5632)</f>
        <v>0.41660501511648745</v>
      </c>
      <c r="E5632" s="2"/>
      <c r="G5632" s="23"/>
    </row>
    <row r="5633" spans="1:7" customFormat="1">
      <c r="A5633" s="4">
        <v>28271</v>
      </c>
      <c r="B5633">
        <v>5.39</v>
      </c>
      <c r="C5633">
        <f>IFERROR(((VLOOKUP(A5633,'Interest Rates-10yr'!$A$9:$C$15239,2,FALSE))-B5633),C5632)</f>
        <v>2.0300000000000002</v>
      </c>
      <c r="D5633" s="98">
        <f>AVERAGE(C$10:C5633)</f>
        <v>0.41689189189189352</v>
      </c>
      <c r="E5633" s="2"/>
      <c r="G5633" s="23"/>
    </row>
    <row r="5634" spans="1:7" customFormat="1">
      <c r="A5634" s="4">
        <v>28272</v>
      </c>
      <c r="B5634">
        <v>5.36</v>
      </c>
      <c r="C5634">
        <f>IFERROR(((VLOOKUP(A5634,'Interest Rates-10yr'!$A$9:$C$15239,2,FALSE))-B5634),C5633)</f>
        <v>2.0199999999999996</v>
      </c>
      <c r="D5634" s="98">
        <f>AVERAGE(C$10:C5634)</f>
        <v>0.41717688888889048</v>
      </c>
      <c r="E5634" s="2"/>
      <c r="G5634" s="23"/>
    </row>
    <row r="5635" spans="1:7" customFormat="1">
      <c r="A5635" s="4">
        <v>28273</v>
      </c>
      <c r="B5635">
        <v>5.36</v>
      </c>
      <c r="C5635">
        <f>IFERROR(((VLOOKUP(A5635,'Interest Rates-10yr'!$A$9:$C$15239,2,FALSE))-B5635),C5634)</f>
        <v>2.0199999999999996</v>
      </c>
      <c r="D5635" s="98">
        <f>AVERAGE(C$10:C5635)</f>
        <v>0.4174617845716333</v>
      </c>
      <c r="E5635" s="2"/>
      <c r="G5635" s="23"/>
    </row>
    <row r="5636" spans="1:7" customFormat="1">
      <c r="A5636" s="4">
        <v>28274</v>
      </c>
      <c r="B5636">
        <v>5.36</v>
      </c>
      <c r="C5636">
        <f>IFERROR(((VLOOKUP(A5636,'Interest Rates-10yr'!$A$9:$C$15239,2,FALSE))-B5636),C5635)</f>
        <v>2.0199999999999996</v>
      </c>
      <c r="D5636" s="98">
        <f>AVERAGE(C$10:C5636)</f>
        <v>0.41774657899413703</v>
      </c>
      <c r="E5636" s="2"/>
      <c r="G5636" s="23"/>
    </row>
    <row r="5637" spans="1:7" customFormat="1">
      <c r="A5637" s="4">
        <v>28275</v>
      </c>
      <c r="B5637">
        <v>5.36</v>
      </c>
      <c r="C5637">
        <f>IFERROR(((VLOOKUP(A5637,'Interest Rates-10yr'!$A$9:$C$15239,2,FALSE))-B5637),C5636)</f>
        <v>2.0199999999999996</v>
      </c>
      <c r="D5637" s="98">
        <f>AVERAGE(C$10:C5637)</f>
        <v>0.41803127221037828</v>
      </c>
      <c r="E5637" s="2"/>
      <c r="G5637" s="23"/>
    </row>
    <row r="5638" spans="1:7" customFormat="1">
      <c r="A5638" s="4">
        <v>28276</v>
      </c>
      <c r="B5638">
        <v>5.47</v>
      </c>
      <c r="C5638">
        <f>IFERROR(((VLOOKUP(A5638,'Interest Rates-10yr'!$A$9:$C$15239,2,FALSE))-B5638),C5637)</f>
        <v>1.9100000000000001</v>
      </c>
      <c r="D5638" s="98">
        <f>AVERAGE(C$10:C5638)</f>
        <v>0.41829632261503086</v>
      </c>
      <c r="E5638" s="2"/>
      <c r="G5638" s="23"/>
    </row>
    <row r="5639" spans="1:7" customFormat="1">
      <c r="A5639" s="4">
        <v>28277</v>
      </c>
      <c r="B5639">
        <v>5.24</v>
      </c>
      <c r="C5639">
        <f>IFERROR(((VLOOKUP(A5639,'Interest Rates-10yr'!$A$9:$C$15239,2,FALSE))-B5639),C5638)</f>
        <v>2.1399999999999997</v>
      </c>
      <c r="D5639" s="98">
        <f>AVERAGE(C$10:C5639)</f>
        <v>0.41860213143872266</v>
      </c>
      <c r="E5639" s="2"/>
      <c r="G5639" s="23"/>
    </row>
    <row r="5640" spans="1:7" customFormat="1">
      <c r="A5640" s="4">
        <v>28278</v>
      </c>
      <c r="B5640">
        <v>5.37</v>
      </c>
      <c r="C5640">
        <f>IFERROR(((VLOOKUP(A5640,'Interest Rates-10yr'!$A$9:$C$15239,2,FALSE))-B5640),C5639)</f>
        <v>2.0199999999999996</v>
      </c>
      <c r="D5640" s="98">
        <f>AVERAGE(C$10:C5640)</f>
        <v>0.41888652104422103</v>
      </c>
      <c r="E5640" s="2"/>
      <c r="G5640" s="23"/>
    </row>
    <row r="5641" spans="1:7" customFormat="1">
      <c r="A5641" s="4">
        <v>28279</v>
      </c>
      <c r="B5641">
        <v>5.32</v>
      </c>
      <c r="C5641">
        <f>IFERROR(((VLOOKUP(A5641,'Interest Rates-10yr'!$A$9:$C$15239,2,FALSE))-B5641),C5640)</f>
        <v>2.04</v>
      </c>
      <c r="D5641" s="98">
        <f>AVERAGE(C$10:C5641)</f>
        <v>0.41917436079545606</v>
      </c>
      <c r="E5641" s="2"/>
      <c r="G5641" s="23"/>
    </row>
    <row r="5642" spans="1:7" customFormat="1">
      <c r="A5642" s="4">
        <v>28280</v>
      </c>
      <c r="B5642">
        <v>5.32</v>
      </c>
      <c r="C5642">
        <f>IFERROR(((VLOOKUP(A5642,'Interest Rates-10yr'!$A$9:$C$15239,2,FALSE))-B5642),C5641)</f>
        <v>2.04</v>
      </c>
      <c r="D5642" s="98">
        <f>AVERAGE(C$10:C5642)</f>
        <v>0.41946209834901627</v>
      </c>
      <c r="E5642" s="2"/>
      <c r="G5642" s="23"/>
    </row>
    <row r="5643" spans="1:7" customFormat="1">
      <c r="A5643" s="4">
        <v>28281</v>
      </c>
      <c r="B5643">
        <v>5.32</v>
      </c>
      <c r="C5643">
        <f>IFERROR(((VLOOKUP(A5643,'Interest Rates-10yr'!$A$9:$C$15239,2,FALSE))-B5643),C5642)</f>
        <v>2.04</v>
      </c>
      <c r="D5643" s="98">
        <f>AVERAGE(C$10:C5643)</f>
        <v>0.41974973375931995</v>
      </c>
      <c r="E5643" s="2"/>
      <c r="G5643" s="23"/>
    </row>
    <row r="5644" spans="1:7" customFormat="1">
      <c r="A5644" s="4">
        <v>28282</v>
      </c>
      <c r="B5644">
        <v>5.32</v>
      </c>
      <c r="C5644">
        <f>IFERROR(((VLOOKUP(A5644,'Interest Rates-10yr'!$A$9:$C$15239,2,FALSE))-B5644),C5643)</f>
        <v>2.0499999999999998</v>
      </c>
      <c r="D5644" s="98">
        <f>AVERAGE(C$10:C5644)</f>
        <v>0.42003904170363954</v>
      </c>
      <c r="E5644" s="2"/>
      <c r="G5644" s="23"/>
    </row>
    <row r="5645" spans="1:7" customFormat="1">
      <c r="A5645" s="4">
        <v>28283</v>
      </c>
      <c r="B5645">
        <v>5.23</v>
      </c>
      <c r="C5645">
        <f>IFERROR(((VLOOKUP(A5645,'Interest Rates-10yr'!$A$9:$C$15239,2,FALSE))-B5645),C5644)</f>
        <v>2.13</v>
      </c>
      <c r="D5645" s="98">
        <f>AVERAGE(C$10:C5645)</f>
        <v>0.42034244144783689</v>
      </c>
      <c r="E5645" s="2"/>
      <c r="G5645" s="23"/>
    </row>
    <row r="5646" spans="1:7" customFormat="1">
      <c r="A5646" s="4">
        <v>28284</v>
      </c>
      <c r="B5646">
        <v>5.3</v>
      </c>
      <c r="C5646">
        <f>IFERROR(((VLOOKUP(A5646,'Interest Rates-10yr'!$A$9:$C$15239,2,FALSE))-B5646),C5645)</f>
        <v>2.0600000000000005</v>
      </c>
      <c r="D5646" s="98">
        <f>AVERAGE(C$10:C5646)</f>
        <v>0.42063331559340228</v>
      </c>
      <c r="E5646" s="2"/>
      <c r="G5646" s="23"/>
    </row>
    <row r="5647" spans="1:7" customFormat="1">
      <c r="A5647" s="4">
        <v>28285</v>
      </c>
      <c r="B5647">
        <v>5.33</v>
      </c>
      <c r="C5647">
        <f>IFERROR(((VLOOKUP(A5647,'Interest Rates-10yr'!$A$9:$C$15239,2,FALSE))-B5647),C5646)</f>
        <v>2.0199999999999996</v>
      </c>
      <c r="D5647" s="98">
        <f>AVERAGE(C$10:C5647)</f>
        <v>0.42091699184107995</v>
      </c>
      <c r="E5647" s="2"/>
      <c r="G5647" s="23"/>
    </row>
    <row r="5648" spans="1:7" customFormat="1">
      <c r="A5648" s="4">
        <v>28286</v>
      </c>
      <c r="B5648">
        <v>5.34</v>
      </c>
      <c r="C5648">
        <f>IFERROR(((VLOOKUP(A5648,'Interest Rates-10yr'!$A$9:$C$15239,2,FALSE))-B5648),C5647)</f>
        <v>1.96</v>
      </c>
      <c r="D5648" s="98">
        <f>AVERAGE(C$10:C5648)</f>
        <v>0.42118992729207461</v>
      </c>
      <c r="E5648" s="2"/>
      <c r="G5648" s="23"/>
    </row>
    <row r="5649" spans="1:7" customFormat="1">
      <c r="A5649" s="4">
        <v>28287</v>
      </c>
      <c r="B5649">
        <v>5.34</v>
      </c>
      <c r="C5649">
        <f>IFERROR(((VLOOKUP(A5649,'Interest Rates-10yr'!$A$9:$C$15239,2,FALSE))-B5649),C5648)</f>
        <v>1.96</v>
      </c>
      <c r="D5649" s="98">
        <f>AVERAGE(C$10:C5649)</f>
        <v>0.42146276595744836</v>
      </c>
      <c r="E5649" s="2"/>
      <c r="G5649" s="23"/>
    </row>
    <row r="5650" spans="1:7" customFormat="1">
      <c r="A5650" s="4">
        <v>28288</v>
      </c>
      <c r="B5650">
        <v>5.34</v>
      </c>
      <c r="C5650">
        <f>IFERROR(((VLOOKUP(A5650,'Interest Rates-10yr'!$A$9:$C$15239,2,FALSE))-B5650),C5649)</f>
        <v>1.96</v>
      </c>
      <c r="D5650" s="98">
        <f>AVERAGE(C$10:C5650)</f>
        <v>0.42173550788867381</v>
      </c>
      <c r="E5650" s="2"/>
      <c r="G5650" s="23"/>
    </row>
    <row r="5651" spans="1:7" customFormat="1">
      <c r="A5651" s="4">
        <v>28289</v>
      </c>
      <c r="B5651">
        <v>5.37</v>
      </c>
      <c r="C5651">
        <f>IFERROR(((VLOOKUP(A5651,'Interest Rates-10yr'!$A$9:$C$15239,2,FALSE))-B5651),C5650)</f>
        <v>1.8999999999999995</v>
      </c>
      <c r="D5651" s="98">
        <f>AVERAGE(C$10:C5651)</f>
        <v>0.42199751861042345</v>
      </c>
      <c r="E5651" s="2"/>
      <c r="G5651" s="23"/>
    </row>
    <row r="5652" spans="1:7" customFormat="1">
      <c r="A5652" s="4">
        <v>28290</v>
      </c>
      <c r="B5652">
        <v>5.3</v>
      </c>
      <c r="C5652">
        <f>IFERROR(((VLOOKUP(A5652,'Interest Rates-10yr'!$A$9:$C$15239,2,FALSE))-B5652),C5651)</f>
        <v>1.92</v>
      </c>
      <c r="D5652" s="98">
        <f>AVERAGE(C$10:C5652)</f>
        <v>0.42226298068403489</v>
      </c>
      <c r="E5652" s="2"/>
      <c r="G5652" s="23"/>
    </row>
    <row r="5653" spans="1:7" customFormat="1">
      <c r="A5653" s="4">
        <v>28291</v>
      </c>
      <c r="B5653">
        <v>5.54</v>
      </c>
      <c r="C5653">
        <f>IFERROR(((VLOOKUP(A5653,'Interest Rates-10yr'!$A$9:$C$15239,2,FALSE))-B5653),C5652)</f>
        <v>1.6900000000000004</v>
      </c>
      <c r="D5653" s="98">
        <f>AVERAGE(C$10:C5653)</f>
        <v>0.42248759744861963</v>
      </c>
      <c r="E5653" s="2"/>
      <c r="G5653" s="23"/>
    </row>
    <row r="5654" spans="1:7" customFormat="1">
      <c r="A5654" s="4">
        <v>28292</v>
      </c>
      <c r="B5654">
        <v>5.38</v>
      </c>
      <c r="C5654">
        <f>IFERROR(((VLOOKUP(A5654,'Interest Rates-10yr'!$A$9:$C$15239,2,FALSE))-B5654),C5653)</f>
        <v>1.8600000000000003</v>
      </c>
      <c r="D5654" s="98">
        <f>AVERAGE(C$10:C5654)</f>
        <v>0.42274224977856673</v>
      </c>
      <c r="E5654" s="2"/>
      <c r="G5654" s="23"/>
    </row>
    <row r="5655" spans="1:7" customFormat="1">
      <c r="A5655" s="4">
        <v>28293</v>
      </c>
      <c r="B5655">
        <v>5.37</v>
      </c>
      <c r="C5655">
        <f>IFERROR(((VLOOKUP(A5655,'Interest Rates-10yr'!$A$9:$C$15239,2,FALSE))-B5655),C5654)</f>
        <v>1.87</v>
      </c>
      <c r="D5655" s="98">
        <f>AVERAGE(C$10:C5655)</f>
        <v>0.42299858306766014</v>
      </c>
      <c r="E5655" s="2"/>
      <c r="G5655" s="23"/>
    </row>
    <row r="5656" spans="1:7" customFormat="1">
      <c r="A5656" s="4">
        <v>28294</v>
      </c>
      <c r="B5656">
        <v>5.37</v>
      </c>
      <c r="C5656">
        <f>IFERROR(((VLOOKUP(A5656,'Interest Rates-10yr'!$A$9:$C$15239,2,FALSE))-B5656),C5655)</f>
        <v>1.87</v>
      </c>
      <c r="D5656" s="98">
        <f>AVERAGE(C$10:C5656)</f>
        <v>0.42325482557110128</v>
      </c>
      <c r="E5656" s="2"/>
      <c r="G5656" s="23"/>
    </row>
    <row r="5657" spans="1:7" customFormat="1">
      <c r="A5657" s="4">
        <v>28295</v>
      </c>
      <c r="B5657">
        <v>5.37</v>
      </c>
      <c r="C5657">
        <f>IFERROR(((VLOOKUP(A5657,'Interest Rates-10yr'!$A$9:$C$15239,2,FALSE))-B5657),C5656)</f>
        <v>1.87</v>
      </c>
      <c r="D5657" s="98">
        <f>AVERAGE(C$10:C5657)</f>
        <v>0.42351097733711207</v>
      </c>
      <c r="E5657" s="2"/>
      <c r="G5657" s="23"/>
    </row>
    <row r="5658" spans="1:7" customFormat="1">
      <c r="A5658" s="4">
        <v>28296</v>
      </c>
      <c r="B5658">
        <v>5.39</v>
      </c>
      <c r="C5658">
        <f>IFERROR(((VLOOKUP(A5658,'Interest Rates-10yr'!$A$9:$C$15239,2,FALSE))-B5658),C5657)</f>
        <v>1.88</v>
      </c>
      <c r="D5658" s="98">
        <f>AVERAGE(C$10:C5658)</f>
        <v>0.4237688086386987</v>
      </c>
      <c r="E5658" s="2"/>
      <c r="G5658" s="23"/>
    </row>
    <row r="5659" spans="1:7" customFormat="1">
      <c r="A5659" s="4">
        <v>28297</v>
      </c>
      <c r="B5659">
        <v>5.36</v>
      </c>
      <c r="C5659">
        <f>IFERROR(((VLOOKUP(A5659,'Interest Rates-10yr'!$A$9:$C$15239,2,FALSE))-B5659),C5658)</f>
        <v>1.8999999999999995</v>
      </c>
      <c r="D5659" s="98">
        <f>AVERAGE(C$10:C5659)</f>
        <v>0.42403008849557683</v>
      </c>
      <c r="E5659" s="2"/>
      <c r="G5659" s="23"/>
    </row>
    <row r="5660" spans="1:7" customFormat="1">
      <c r="A5660" s="4">
        <v>28298</v>
      </c>
      <c r="B5660">
        <v>5.77</v>
      </c>
      <c r="C5660">
        <f>IFERROR(((VLOOKUP(A5660,'Interest Rates-10yr'!$A$9:$C$15239,2,FALSE))-B5660),C5659)</f>
        <v>1.4800000000000004</v>
      </c>
      <c r="D5660" s="98">
        <f>AVERAGE(C$10:C5660)</f>
        <v>0.42421695275172699</v>
      </c>
      <c r="E5660" s="2"/>
      <c r="G5660" s="23"/>
    </row>
    <row r="5661" spans="1:7" customFormat="1">
      <c r="A5661" s="4">
        <v>28299</v>
      </c>
      <c r="B5661">
        <v>5.4</v>
      </c>
      <c r="C5661">
        <f>IFERROR(((VLOOKUP(A5661,'Interest Rates-10yr'!$A$9:$C$15239,2,FALSE))-B5661),C5660)</f>
        <v>1.8599999999999994</v>
      </c>
      <c r="D5661" s="98">
        <f>AVERAGE(C$10:C5661)</f>
        <v>0.42447098372257769</v>
      </c>
      <c r="E5661" s="2"/>
      <c r="G5661" s="23"/>
    </row>
    <row r="5662" spans="1:7" customFormat="1">
      <c r="A5662" s="4">
        <v>28300</v>
      </c>
      <c r="B5662">
        <v>5.43</v>
      </c>
      <c r="C5662">
        <f>IFERROR(((VLOOKUP(A5662,'Interest Rates-10yr'!$A$9:$C$15239,2,FALSE))-B5662),C5661)</f>
        <v>1.7700000000000005</v>
      </c>
      <c r="D5662" s="98">
        <f>AVERAGE(C$10:C5662)</f>
        <v>0.42470900406863776</v>
      </c>
      <c r="E5662" s="2"/>
      <c r="G5662" s="23"/>
    </row>
    <row r="5663" spans="1:7" customFormat="1">
      <c r="A5663" s="4">
        <v>28301</v>
      </c>
      <c r="B5663">
        <v>5.43</v>
      </c>
      <c r="C5663">
        <f>IFERROR(((VLOOKUP(A5663,'Interest Rates-10yr'!$A$9:$C$15239,2,FALSE))-B5663),C5662)</f>
        <v>1.7700000000000005</v>
      </c>
      <c r="D5663" s="98">
        <f>AVERAGE(C$10:C5663)</f>
        <v>0.42494694021931539</v>
      </c>
      <c r="E5663" s="2"/>
      <c r="G5663" s="23"/>
    </row>
    <row r="5664" spans="1:7" customFormat="1">
      <c r="A5664" s="4">
        <v>28302</v>
      </c>
      <c r="B5664">
        <v>5.43</v>
      </c>
      <c r="C5664">
        <f>IFERROR(((VLOOKUP(A5664,'Interest Rates-10yr'!$A$9:$C$15239,2,FALSE))-B5664),C5663)</f>
        <v>1.7700000000000005</v>
      </c>
      <c r="D5664" s="98">
        <f>AVERAGE(C$10:C5664)</f>
        <v>0.42518479221927657</v>
      </c>
      <c r="E5664" s="2"/>
      <c r="G5664" s="23"/>
    </row>
    <row r="5665" spans="1:7" customFormat="1">
      <c r="A5665" s="4">
        <v>28303</v>
      </c>
      <c r="B5665">
        <v>5.42</v>
      </c>
      <c r="C5665">
        <f>IFERROR(((VLOOKUP(A5665,'Interest Rates-10yr'!$A$9:$C$15239,2,FALSE))-B5665),C5664)</f>
        <v>1.7800000000000002</v>
      </c>
      <c r="D5665" s="98">
        <f>AVERAGE(C$10:C5665)</f>
        <v>0.42542432814710207</v>
      </c>
      <c r="E5665" s="2"/>
      <c r="G5665" s="23"/>
    </row>
    <row r="5666" spans="1:7" customFormat="1">
      <c r="A5666" s="4">
        <v>28304</v>
      </c>
      <c r="B5666">
        <v>5.29</v>
      </c>
      <c r="C5666">
        <f>IFERROR(((VLOOKUP(A5666,'Interest Rates-10yr'!$A$9:$C$15239,2,FALSE))-B5666),C5665)</f>
        <v>1.87</v>
      </c>
      <c r="D5666" s="98">
        <f>AVERAGE(C$10:C5666)</f>
        <v>0.42567968888103397</v>
      </c>
      <c r="E5666" s="2"/>
      <c r="G5666" s="23"/>
    </row>
    <row r="5667" spans="1:7" customFormat="1">
      <c r="A5667" s="4">
        <v>28305</v>
      </c>
      <c r="B5667">
        <v>5.63</v>
      </c>
      <c r="C5667">
        <f>IFERROR(((VLOOKUP(A5667,'Interest Rates-10yr'!$A$9:$C$15239,2,FALSE))-B5667),C5666)</f>
        <v>1.5600000000000005</v>
      </c>
      <c r="D5667" s="98">
        <f>AVERAGE(C$10:C5667)</f>
        <v>0.42588016967126358</v>
      </c>
      <c r="E5667" s="2"/>
      <c r="G5667" s="23"/>
    </row>
    <row r="5668" spans="1:7" customFormat="1">
      <c r="A5668" s="4">
        <v>28306</v>
      </c>
      <c r="B5668">
        <v>5.64</v>
      </c>
      <c r="C5668">
        <f>IFERROR(((VLOOKUP(A5668,'Interest Rates-10yr'!$A$9:$C$15239,2,FALSE))-B5668),C5667)</f>
        <v>1.5600000000000005</v>
      </c>
      <c r="D5668" s="98">
        <f>AVERAGE(C$10:C5668)</f>
        <v>0.42608057960770618</v>
      </c>
      <c r="E5668" s="2"/>
      <c r="G5668" s="23"/>
    </row>
    <row r="5669" spans="1:7" customFormat="1">
      <c r="A5669" s="4">
        <v>28307</v>
      </c>
      <c r="B5669">
        <v>5.36</v>
      </c>
      <c r="C5669">
        <f>IFERROR(((VLOOKUP(A5669,'Interest Rates-10yr'!$A$9:$C$15239,2,FALSE))-B5669),C5668)</f>
        <v>1.9799999999999995</v>
      </c>
      <c r="D5669" s="98">
        <f>AVERAGE(C$10:C5669)</f>
        <v>0.42635512367491329</v>
      </c>
      <c r="E5669" s="2"/>
      <c r="G5669" s="23"/>
    </row>
    <row r="5670" spans="1:7" customFormat="1">
      <c r="A5670" s="4">
        <v>28308</v>
      </c>
      <c r="B5670">
        <v>5.36</v>
      </c>
      <c r="C5670">
        <f>IFERROR(((VLOOKUP(A5670,'Interest Rates-10yr'!$A$9:$C$15239,2,FALSE))-B5670),C5669)</f>
        <v>1.9799999999999995</v>
      </c>
      <c r="D5670" s="98">
        <f>AVERAGE(C$10:C5670)</f>
        <v>0.42662957074721941</v>
      </c>
      <c r="E5670" s="2"/>
      <c r="G5670" s="23"/>
    </row>
    <row r="5671" spans="1:7" customFormat="1">
      <c r="A5671" s="4">
        <v>28309</v>
      </c>
      <c r="B5671">
        <v>5.36</v>
      </c>
      <c r="C5671">
        <f>IFERROR(((VLOOKUP(A5671,'Interest Rates-10yr'!$A$9:$C$15239,2,FALSE))-B5671),C5670)</f>
        <v>1.9799999999999995</v>
      </c>
      <c r="D5671" s="98">
        <f>AVERAGE(C$10:C5671)</f>
        <v>0.4269039208760172</v>
      </c>
      <c r="E5671" s="2"/>
      <c r="G5671" s="23"/>
    </row>
    <row r="5672" spans="1:7" customFormat="1">
      <c r="A5672" s="4">
        <v>28310</v>
      </c>
      <c r="B5672">
        <v>5.36</v>
      </c>
      <c r="C5672">
        <f>IFERROR(((VLOOKUP(A5672,'Interest Rates-10yr'!$A$9:$C$15239,2,FALSE))-B5672),C5671)</f>
        <v>1.9799999999999995</v>
      </c>
      <c r="D5672" s="98">
        <f>AVERAGE(C$10:C5672)</f>
        <v>0.42717817411266279</v>
      </c>
      <c r="E5672" s="2"/>
      <c r="G5672" s="23"/>
    </row>
    <row r="5673" spans="1:7" customFormat="1">
      <c r="A5673" s="4">
        <v>28311</v>
      </c>
      <c r="B5673">
        <v>5.34</v>
      </c>
      <c r="C5673">
        <f>IFERROR(((VLOOKUP(A5673,'Interest Rates-10yr'!$A$9:$C$15239,2,FALSE))-B5673),C5672)</f>
        <v>2.0099999999999998</v>
      </c>
      <c r="D5673" s="98">
        <f>AVERAGE(C$10:C5673)</f>
        <v>0.42745762711864571</v>
      </c>
      <c r="E5673" s="2"/>
      <c r="G5673" s="23"/>
    </row>
    <row r="5674" spans="1:7" customFormat="1">
      <c r="A5674" s="4">
        <v>28312</v>
      </c>
      <c r="B5674">
        <v>5.0599999999999996</v>
      </c>
      <c r="C5674">
        <f>IFERROR(((VLOOKUP(A5674,'Interest Rates-10yr'!$A$9:$C$15239,2,FALSE))-B5674),C5673)</f>
        <v>2.3100000000000005</v>
      </c>
      <c r="D5674" s="98">
        <f>AVERAGE(C$10:C5674)</f>
        <v>0.42778993821712435</v>
      </c>
      <c r="E5674" s="2"/>
      <c r="G5674" s="23"/>
    </row>
    <row r="5675" spans="1:7" customFormat="1">
      <c r="A5675" s="4">
        <v>28313</v>
      </c>
      <c r="B5675">
        <v>5.35</v>
      </c>
      <c r="C5675">
        <f>IFERROR(((VLOOKUP(A5675,'Interest Rates-10yr'!$A$9:$C$15239,2,FALSE))-B5675),C5674)</f>
        <v>1.9400000000000004</v>
      </c>
      <c r="D5675" s="98">
        <f>AVERAGE(C$10:C5675)</f>
        <v>0.42805683021532109</v>
      </c>
      <c r="E5675" s="2"/>
      <c r="G5675" s="23"/>
    </row>
    <row r="5676" spans="1:7" customFormat="1">
      <c r="A5676" s="4">
        <v>28314</v>
      </c>
      <c r="B5676">
        <v>5.35</v>
      </c>
      <c r="C5676">
        <f>IFERROR(((VLOOKUP(A5676,'Interest Rates-10yr'!$A$9:$C$15239,2,FALSE))-B5676),C5675)</f>
        <v>1.96</v>
      </c>
      <c r="D5676" s="98">
        <f>AVERAGE(C$10:C5676)</f>
        <v>0.42832715722604719</v>
      </c>
      <c r="E5676" s="2"/>
      <c r="G5676" s="23"/>
    </row>
    <row r="5677" spans="1:7" customFormat="1">
      <c r="A5677" s="4">
        <v>28315</v>
      </c>
      <c r="B5677">
        <v>5.35</v>
      </c>
      <c r="C5677">
        <f>IFERROR(((VLOOKUP(A5677,'Interest Rates-10yr'!$A$9:$C$15239,2,FALSE))-B5677),C5676)</f>
        <v>1.96</v>
      </c>
      <c r="D5677" s="98">
        <f>AVERAGE(C$10:C5677)</f>
        <v>0.42859738884968412</v>
      </c>
      <c r="E5677" s="2"/>
      <c r="G5677" s="23"/>
    </row>
    <row r="5678" spans="1:7" customFormat="1">
      <c r="A5678" s="4">
        <v>28316</v>
      </c>
      <c r="B5678">
        <v>5.35</v>
      </c>
      <c r="C5678">
        <f>IFERROR(((VLOOKUP(A5678,'Interest Rates-10yr'!$A$9:$C$15239,2,FALSE))-B5678),C5677)</f>
        <v>1.96</v>
      </c>
      <c r="D5678" s="98">
        <f>AVERAGE(C$10:C5678)</f>
        <v>0.42886752513671011</v>
      </c>
      <c r="E5678" s="2"/>
      <c r="G5678" s="23"/>
    </row>
    <row r="5679" spans="1:7" customFormat="1">
      <c r="A5679" s="4">
        <v>28317</v>
      </c>
      <c r="B5679">
        <v>5.33</v>
      </c>
      <c r="C5679">
        <f>IFERROR(((VLOOKUP(A5679,'Interest Rates-10yr'!$A$9:$C$15239,2,FALSE))-B5679),C5678)</f>
        <v>2</v>
      </c>
      <c r="D5679" s="98">
        <f>AVERAGE(C$10:C5679)</f>
        <v>0.42914462081128918</v>
      </c>
      <c r="E5679" s="2"/>
      <c r="G5679" s="23"/>
    </row>
    <row r="5680" spans="1:7" customFormat="1">
      <c r="A5680" s="4">
        <v>28318</v>
      </c>
      <c r="B5680">
        <v>5.33</v>
      </c>
      <c r="C5680">
        <f>IFERROR(((VLOOKUP(A5680,'Interest Rates-10yr'!$A$9:$C$15239,2,FALSE))-B5680),C5679)</f>
        <v>1.9900000000000002</v>
      </c>
      <c r="D5680" s="98">
        <f>AVERAGE(C$10:C5680)</f>
        <v>0.42941985540469219</v>
      </c>
      <c r="E5680" s="2"/>
      <c r="G5680" s="23"/>
    </row>
    <row r="5681" spans="1:7" customFormat="1">
      <c r="A5681" s="4">
        <v>28319</v>
      </c>
      <c r="B5681">
        <v>5.26</v>
      </c>
      <c r="C5681">
        <f>IFERROR(((VLOOKUP(A5681,'Interest Rates-10yr'!$A$9:$C$15239,2,FALSE))-B5681),C5680)</f>
        <v>2.0200000000000005</v>
      </c>
      <c r="D5681" s="98">
        <f>AVERAGE(C$10:C5681)</f>
        <v>0.42970028208744876</v>
      </c>
      <c r="E5681" s="2"/>
      <c r="G5681" s="23"/>
    </row>
    <row r="5682" spans="1:7" customFormat="1">
      <c r="A5682" s="4">
        <v>28320</v>
      </c>
      <c r="B5682">
        <v>5.26</v>
      </c>
      <c r="C5682">
        <f>IFERROR(((VLOOKUP(A5682,'Interest Rates-10yr'!$A$9:$C$15239,2,FALSE))-B5682),C5681)</f>
        <v>2.0200000000000005</v>
      </c>
      <c r="D5682" s="98">
        <f>AVERAGE(C$10:C5682)</f>
        <v>0.42998060990657666</v>
      </c>
      <c r="E5682" s="2"/>
      <c r="G5682" s="23"/>
    </row>
    <row r="5683" spans="1:7" customFormat="1">
      <c r="A5683" s="4">
        <v>28321</v>
      </c>
      <c r="B5683">
        <v>5.32</v>
      </c>
      <c r="C5683">
        <f>IFERROR(((VLOOKUP(A5683,'Interest Rates-10yr'!$A$9:$C$15239,2,FALSE))-B5683),C5682)</f>
        <v>1.9899999999999993</v>
      </c>
      <c r="D5683" s="98">
        <f>AVERAGE(C$10:C5683)</f>
        <v>0.43025555163905693</v>
      </c>
      <c r="E5683" s="2"/>
      <c r="G5683" s="23"/>
    </row>
    <row r="5684" spans="1:7" customFormat="1">
      <c r="A5684" s="4">
        <v>28322</v>
      </c>
      <c r="B5684">
        <v>5.32</v>
      </c>
      <c r="C5684">
        <f>IFERROR(((VLOOKUP(A5684,'Interest Rates-10yr'!$A$9:$C$15239,2,FALSE))-B5684),C5683)</f>
        <v>1.9899999999999993</v>
      </c>
      <c r="D5684" s="98">
        <f>AVERAGE(C$10:C5684)</f>
        <v>0.43053039647577246</v>
      </c>
      <c r="E5684" s="2"/>
      <c r="G5684" s="23"/>
    </row>
    <row r="5685" spans="1:7" customFormat="1">
      <c r="A5685" s="4">
        <v>28323</v>
      </c>
      <c r="B5685">
        <v>5.32</v>
      </c>
      <c r="C5685">
        <f>IFERROR(((VLOOKUP(A5685,'Interest Rates-10yr'!$A$9:$C$15239,2,FALSE))-B5685),C5684)</f>
        <v>1.9899999999999993</v>
      </c>
      <c r="D5685" s="98">
        <f>AVERAGE(C$10:C5685)</f>
        <v>0.43080514446793666</v>
      </c>
      <c r="E5685" s="2"/>
      <c r="G5685" s="23"/>
    </row>
    <row r="5686" spans="1:7" customFormat="1">
      <c r="A5686" s="4">
        <v>28324</v>
      </c>
      <c r="B5686">
        <v>5.41</v>
      </c>
      <c r="C5686">
        <f>IFERROR(((VLOOKUP(A5686,'Interest Rates-10yr'!$A$9:$C$15239,2,FALSE))-B5686),C5685)</f>
        <v>1.9299999999999997</v>
      </c>
      <c r="D5686" s="98">
        <f>AVERAGE(C$10:C5686)</f>
        <v>0.43106922670424669</v>
      </c>
      <c r="E5686" s="2"/>
      <c r="G5686" s="23"/>
    </row>
    <row r="5687" spans="1:7" customFormat="1">
      <c r="A5687" s="4">
        <v>28325</v>
      </c>
      <c r="B5687">
        <v>5.39</v>
      </c>
      <c r="C5687">
        <f>IFERROR(((VLOOKUP(A5687,'Interest Rates-10yr'!$A$9:$C$15239,2,FALSE))-B5687),C5686)</f>
        <v>1.9400000000000004</v>
      </c>
      <c r="D5687" s="98">
        <f>AVERAGE(C$10:C5687)</f>
        <v>0.43133497710461582</v>
      </c>
      <c r="E5687" s="2"/>
      <c r="G5687" s="23"/>
    </row>
    <row r="5688" spans="1:7" customFormat="1">
      <c r="A5688" s="4">
        <v>28326</v>
      </c>
      <c r="B5688">
        <v>5.43</v>
      </c>
      <c r="C5688">
        <f>IFERROR(((VLOOKUP(A5688,'Interest Rates-10yr'!$A$9:$C$15239,2,FALSE))-B5688),C5687)</f>
        <v>1.8900000000000006</v>
      </c>
      <c r="D5688" s="98">
        <f>AVERAGE(C$10:C5688)</f>
        <v>0.43159182954745701</v>
      </c>
      <c r="E5688" s="2"/>
      <c r="G5688" s="23"/>
    </row>
    <row r="5689" spans="1:7" customFormat="1">
      <c r="A5689" s="4">
        <v>28327</v>
      </c>
      <c r="B5689">
        <v>5.44</v>
      </c>
      <c r="C5689">
        <f>IFERROR(((VLOOKUP(A5689,'Interest Rates-10yr'!$A$9:$C$15239,2,FALSE))-B5689),C5688)</f>
        <v>1.88</v>
      </c>
      <c r="D5689" s="98">
        <f>AVERAGE(C$10:C5689)</f>
        <v>0.43184683098591697</v>
      </c>
      <c r="E5689" s="2"/>
      <c r="G5689" s="23"/>
    </row>
    <row r="5690" spans="1:7" customFormat="1">
      <c r="A5690" s="4">
        <v>28328</v>
      </c>
      <c r="B5690">
        <v>5.43</v>
      </c>
      <c r="C5690">
        <f>IFERROR(((VLOOKUP(A5690,'Interest Rates-10yr'!$A$9:$C$15239,2,FALSE))-B5690),C5689)</f>
        <v>1.88</v>
      </c>
      <c r="D5690" s="98">
        <f>AVERAGE(C$10:C5690)</f>
        <v>0.43210174265094325</v>
      </c>
      <c r="E5690" s="2"/>
      <c r="G5690" s="23"/>
    </row>
    <row r="5691" spans="1:7" customFormat="1">
      <c r="A5691" s="4">
        <v>28329</v>
      </c>
      <c r="B5691">
        <v>5.43</v>
      </c>
      <c r="C5691">
        <f>IFERROR(((VLOOKUP(A5691,'Interest Rates-10yr'!$A$9:$C$15239,2,FALSE))-B5691),C5690)</f>
        <v>1.88</v>
      </c>
      <c r="D5691" s="98">
        <f>AVERAGE(C$10:C5691)</f>
        <v>0.43235656458993466</v>
      </c>
      <c r="E5691" s="2"/>
      <c r="G5691" s="23"/>
    </row>
    <row r="5692" spans="1:7" customFormat="1">
      <c r="A5692" s="4">
        <v>28330</v>
      </c>
      <c r="B5692">
        <v>5.43</v>
      </c>
      <c r="C5692">
        <f>IFERROR(((VLOOKUP(A5692,'Interest Rates-10yr'!$A$9:$C$15239,2,FALSE))-B5692),C5691)</f>
        <v>1.88</v>
      </c>
      <c r="D5692" s="98">
        <f>AVERAGE(C$10:C5692)</f>
        <v>0.43261129685025668</v>
      </c>
      <c r="E5692" s="2"/>
      <c r="G5692" s="23"/>
    </row>
    <row r="5693" spans="1:7" customFormat="1">
      <c r="A5693" s="4">
        <v>28331</v>
      </c>
      <c r="B5693">
        <v>5.44</v>
      </c>
      <c r="C5693">
        <f>IFERROR(((VLOOKUP(A5693,'Interest Rates-10yr'!$A$9:$C$15239,2,FALSE))-B5693),C5692)</f>
        <v>1.8399999999999999</v>
      </c>
      <c r="D5693" s="98">
        <f>AVERAGE(C$10:C5693)</f>
        <v>0.43285890218156386</v>
      </c>
      <c r="E5693" s="2"/>
      <c r="G5693" s="23"/>
    </row>
    <row r="5694" spans="1:7" customFormat="1">
      <c r="A5694" s="4">
        <v>28332</v>
      </c>
      <c r="B5694">
        <v>5.41</v>
      </c>
      <c r="C5694">
        <f>IFERROR(((VLOOKUP(A5694,'Interest Rates-10yr'!$A$9:$C$15239,2,FALSE))-B5694),C5693)</f>
        <v>1.87</v>
      </c>
      <c r="D5694" s="98">
        <f>AVERAGE(C$10:C5694)</f>
        <v>0.4331116974494299</v>
      </c>
      <c r="E5694" s="2"/>
      <c r="G5694" s="23"/>
    </row>
    <row r="5695" spans="1:7" customFormat="1">
      <c r="A5695" s="4">
        <v>28333</v>
      </c>
      <c r="B5695">
        <v>5.56</v>
      </c>
      <c r="C5695">
        <f>IFERROR(((VLOOKUP(A5695,'Interest Rates-10yr'!$A$9:$C$15239,2,FALSE))-B5695),C5694)</f>
        <v>1.8000000000000007</v>
      </c>
      <c r="D5695" s="98">
        <f>AVERAGE(C$10:C5695)</f>
        <v>0.43335209285965687</v>
      </c>
      <c r="E5695" s="2"/>
      <c r="G5695" s="23"/>
    </row>
    <row r="5696" spans="1:7" customFormat="1">
      <c r="A5696" s="4">
        <v>28334</v>
      </c>
      <c r="B5696">
        <v>5.67</v>
      </c>
      <c r="C5696">
        <f>IFERROR(((VLOOKUP(A5696,'Interest Rates-10yr'!$A$9:$C$15239,2,FALSE))-B5696),C5695)</f>
        <v>1.7400000000000002</v>
      </c>
      <c r="D5696" s="98">
        <f>AVERAGE(C$10:C5696)</f>
        <v>0.43358185334974658</v>
      </c>
      <c r="E5696" s="2"/>
      <c r="G5696" s="23"/>
    </row>
    <row r="5697" spans="1:7" customFormat="1">
      <c r="A5697" s="4">
        <v>28335</v>
      </c>
      <c r="B5697">
        <v>5.86</v>
      </c>
      <c r="C5697">
        <f>IFERROR(((VLOOKUP(A5697,'Interest Rates-10yr'!$A$9:$C$15239,2,FALSE))-B5697),C5696)</f>
        <v>1.5599999999999996</v>
      </c>
      <c r="D5697" s="98">
        <f>AVERAGE(C$10:C5697)</f>
        <v>0.43377988748242069</v>
      </c>
      <c r="E5697" s="2"/>
      <c r="G5697" s="23"/>
    </row>
    <row r="5698" spans="1:7" customFormat="1">
      <c r="A5698" s="4">
        <v>28336</v>
      </c>
      <c r="B5698">
        <v>5.86</v>
      </c>
      <c r="C5698">
        <f>IFERROR(((VLOOKUP(A5698,'Interest Rates-10yr'!$A$9:$C$15239,2,FALSE))-B5698),C5697)</f>
        <v>1.5599999999999996</v>
      </c>
      <c r="D5698" s="98">
        <f>AVERAGE(C$10:C5698)</f>
        <v>0.43397785199507977</v>
      </c>
      <c r="E5698" s="2"/>
      <c r="G5698" s="23"/>
    </row>
    <row r="5699" spans="1:7" customFormat="1">
      <c r="A5699" s="4">
        <v>28337</v>
      </c>
      <c r="B5699">
        <v>5.86</v>
      </c>
      <c r="C5699">
        <f>IFERROR(((VLOOKUP(A5699,'Interest Rates-10yr'!$A$9:$C$15239,2,FALSE))-B5699),C5698)</f>
        <v>1.5599999999999996</v>
      </c>
      <c r="D5699" s="98">
        <f>AVERAGE(C$10:C5699)</f>
        <v>0.43417574692443034</v>
      </c>
      <c r="E5699" s="2"/>
      <c r="G5699" s="23"/>
    </row>
    <row r="5700" spans="1:7" customFormat="1">
      <c r="A5700" s="4">
        <v>28338</v>
      </c>
      <c r="B5700">
        <v>5.84</v>
      </c>
      <c r="C5700">
        <f>IFERROR(((VLOOKUP(A5700,'Interest Rates-10yr'!$A$9:$C$15239,2,FALSE))-B5700),C5699)</f>
        <v>1.5899999999999999</v>
      </c>
      <c r="D5700" s="98">
        <f>AVERAGE(C$10:C5700)</f>
        <v>0.43437884378843944</v>
      </c>
      <c r="E5700" s="2"/>
      <c r="G5700" s="23"/>
    </row>
    <row r="5701" spans="1:7" customFormat="1">
      <c r="A5701" s="4">
        <v>28339</v>
      </c>
      <c r="B5701">
        <v>5.81</v>
      </c>
      <c r="C5701">
        <f>IFERROR(((VLOOKUP(A5701,'Interest Rates-10yr'!$A$9:$C$15239,2,FALSE))-B5701),C5700)</f>
        <v>1.6300000000000008</v>
      </c>
      <c r="D5701" s="98">
        <f>AVERAGE(C$10:C5701)</f>
        <v>0.43458889669712031</v>
      </c>
      <c r="E5701" s="2"/>
      <c r="G5701" s="23"/>
    </row>
    <row r="5702" spans="1:7" customFormat="1">
      <c r="A5702" s="4">
        <v>28340</v>
      </c>
      <c r="B5702">
        <v>5.72</v>
      </c>
      <c r="C5702">
        <f>IFERROR(((VLOOKUP(A5702,'Interest Rates-10yr'!$A$9:$C$15239,2,FALSE))-B5702),C5701)</f>
        <v>1.7000000000000002</v>
      </c>
      <c r="D5702" s="98">
        <f>AVERAGE(C$10:C5702)</f>
        <v>0.43481117161426469</v>
      </c>
      <c r="E5702" s="2"/>
      <c r="G5702" s="23"/>
    </row>
    <row r="5703" spans="1:7" customFormat="1">
      <c r="A5703" s="4">
        <v>28341</v>
      </c>
      <c r="B5703">
        <v>5.76</v>
      </c>
      <c r="C5703">
        <f>IFERROR(((VLOOKUP(A5703,'Interest Rates-10yr'!$A$9:$C$15239,2,FALSE))-B5703),C5702)</f>
        <v>1.67</v>
      </c>
      <c r="D5703" s="98">
        <f>AVERAGE(C$10:C5703)</f>
        <v>0.43502809975412871</v>
      </c>
      <c r="E5703" s="2"/>
      <c r="G5703" s="23"/>
    </row>
    <row r="5704" spans="1:7" customFormat="1">
      <c r="A5704" s="4">
        <v>28342</v>
      </c>
      <c r="B5704">
        <v>5.73</v>
      </c>
      <c r="C5704">
        <f>IFERROR(((VLOOKUP(A5704,'Interest Rates-10yr'!$A$9:$C$15239,2,FALSE))-B5704),C5703)</f>
        <v>1.6899999999999995</v>
      </c>
      <c r="D5704" s="98">
        <f>AVERAGE(C$10:C5704)</f>
        <v>0.43524846356453184</v>
      </c>
      <c r="E5704" s="2"/>
      <c r="G5704" s="23"/>
    </row>
    <row r="5705" spans="1:7" customFormat="1">
      <c r="A5705" s="4">
        <v>28343</v>
      </c>
      <c r="B5705">
        <v>5.73</v>
      </c>
      <c r="C5705">
        <f>IFERROR(((VLOOKUP(A5705,'Interest Rates-10yr'!$A$9:$C$15239,2,FALSE))-B5705),C5704)</f>
        <v>1.6899999999999995</v>
      </c>
      <c r="D5705" s="98">
        <f>AVERAGE(C$10:C5705)</f>
        <v>0.43546875000000157</v>
      </c>
      <c r="E5705" s="2"/>
      <c r="G5705" s="23"/>
    </row>
    <row r="5706" spans="1:7" customFormat="1">
      <c r="A5706" s="4">
        <v>28344</v>
      </c>
      <c r="B5706">
        <v>5.73</v>
      </c>
      <c r="C5706">
        <f>IFERROR(((VLOOKUP(A5706,'Interest Rates-10yr'!$A$9:$C$15239,2,FALSE))-B5706),C5705)</f>
        <v>1.6899999999999995</v>
      </c>
      <c r="D5706" s="98">
        <f>AVERAGE(C$10:C5706)</f>
        <v>0.43568895910128297</v>
      </c>
      <c r="E5706" s="2"/>
      <c r="G5706" s="23"/>
    </row>
    <row r="5707" spans="1:7" customFormat="1">
      <c r="A5707" s="4">
        <v>28345</v>
      </c>
      <c r="B5707">
        <v>5.73</v>
      </c>
      <c r="C5707">
        <f>IFERROR(((VLOOKUP(A5707,'Interest Rates-10yr'!$A$9:$C$15239,2,FALSE))-B5707),C5706)</f>
        <v>1.6799999999999997</v>
      </c>
      <c r="D5707" s="98">
        <f>AVERAGE(C$10:C5707)</f>
        <v>0.43590733590733743</v>
      </c>
      <c r="E5707" s="2"/>
      <c r="G5707" s="23"/>
    </row>
    <row r="5708" spans="1:7" customFormat="1">
      <c r="A5708" s="4">
        <v>28346</v>
      </c>
      <c r="B5708">
        <v>5.69</v>
      </c>
      <c r="C5708">
        <f>IFERROR(((VLOOKUP(A5708,'Interest Rates-10yr'!$A$9:$C$15239,2,FALSE))-B5708),C5707)</f>
        <v>1.7599999999999998</v>
      </c>
      <c r="D5708" s="98">
        <f>AVERAGE(C$10:C5708)</f>
        <v>0.43613967362695366</v>
      </c>
      <c r="E5708" s="2"/>
      <c r="G5708" s="23"/>
    </row>
    <row r="5709" spans="1:7" customFormat="1">
      <c r="A5709" s="4">
        <v>28347</v>
      </c>
      <c r="B5709">
        <v>5.56</v>
      </c>
      <c r="C5709">
        <f>IFERROR(((VLOOKUP(A5709,'Interest Rates-10yr'!$A$9:$C$15239,2,FALSE))-B5709),C5708)</f>
        <v>1.9000000000000004</v>
      </c>
      <c r="D5709" s="98">
        <f>AVERAGE(C$10:C5709)</f>
        <v>0.43639649122807178</v>
      </c>
      <c r="E5709" s="2"/>
      <c r="G5709" s="23"/>
    </row>
    <row r="5710" spans="1:7" customFormat="1">
      <c r="A5710" s="4">
        <v>28348</v>
      </c>
      <c r="B5710">
        <v>5.84</v>
      </c>
      <c r="C5710">
        <f>IFERROR(((VLOOKUP(A5710,'Interest Rates-10yr'!$A$9:$C$15239,2,FALSE))-B5710),C5709)</f>
        <v>1.63</v>
      </c>
      <c r="D5710" s="98">
        <f>AVERAGE(C$10:C5710)</f>
        <v>0.43660585862129614</v>
      </c>
      <c r="E5710" s="2"/>
      <c r="G5710" s="23"/>
    </row>
    <row r="5711" spans="1:7" customFormat="1">
      <c r="A5711" s="4">
        <v>28349</v>
      </c>
      <c r="B5711">
        <v>5.92</v>
      </c>
      <c r="C5711">
        <f>IFERROR(((VLOOKUP(A5711,'Interest Rates-10yr'!$A$9:$C$15239,2,FALSE))-B5711),C5710)</f>
        <v>1.5600000000000005</v>
      </c>
      <c r="D5711" s="98">
        <f>AVERAGE(C$10:C5711)</f>
        <v>0.43680287618379676</v>
      </c>
      <c r="E5711" s="2"/>
      <c r="G5711" s="23"/>
    </row>
    <row r="5712" spans="1:7" customFormat="1">
      <c r="A5712" s="4">
        <v>28350</v>
      </c>
      <c r="B5712">
        <v>5.92</v>
      </c>
      <c r="C5712">
        <f>IFERROR(((VLOOKUP(A5712,'Interest Rates-10yr'!$A$9:$C$15239,2,FALSE))-B5712),C5711)</f>
        <v>1.5600000000000005</v>
      </c>
      <c r="D5712" s="98">
        <f>AVERAGE(C$10:C5712)</f>
        <v>0.43699982465369264</v>
      </c>
      <c r="E5712" s="2"/>
      <c r="G5712" s="23"/>
    </row>
    <row r="5713" spans="1:7" customFormat="1">
      <c r="A5713" s="4">
        <v>28351</v>
      </c>
      <c r="B5713">
        <v>5.92</v>
      </c>
      <c r="C5713">
        <f>IFERROR(((VLOOKUP(A5713,'Interest Rates-10yr'!$A$9:$C$15239,2,FALSE))-B5713),C5712)</f>
        <v>1.5600000000000005</v>
      </c>
      <c r="D5713" s="98">
        <f>AVERAGE(C$10:C5713)</f>
        <v>0.43719670406732275</v>
      </c>
      <c r="E5713" s="2"/>
      <c r="G5713" s="23"/>
    </row>
    <row r="5714" spans="1:7" customFormat="1">
      <c r="A5714" s="4">
        <v>28352</v>
      </c>
      <c r="B5714">
        <v>6.01</v>
      </c>
      <c r="C5714">
        <f>IFERROR(((VLOOKUP(A5714,'Interest Rates-10yr'!$A$9:$C$15239,2,FALSE))-B5714),C5713)</f>
        <v>1.4700000000000006</v>
      </c>
      <c r="D5714" s="98">
        <f>AVERAGE(C$10:C5714)</f>
        <v>0.43737773882559317</v>
      </c>
      <c r="E5714" s="2"/>
      <c r="G5714" s="23"/>
    </row>
    <row r="5715" spans="1:7" customFormat="1">
      <c r="A5715" s="4">
        <v>28353</v>
      </c>
      <c r="B5715">
        <v>6.06</v>
      </c>
      <c r="C5715">
        <f>IFERROR(((VLOOKUP(A5715,'Interest Rates-10yr'!$A$9:$C$15239,2,FALSE))-B5715),C5714)</f>
        <v>1.4200000000000008</v>
      </c>
      <c r="D5715" s="98">
        <f>AVERAGE(C$10:C5715)</f>
        <v>0.43754994742376602</v>
      </c>
      <c r="E5715" s="2"/>
      <c r="G5715" s="23"/>
    </row>
    <row r="5716" spans="1:7" customFormat="1">
      <c r="A5716" s="4">
        <v>28354</v>
      </c>
      <c r="B5716">
        <v>5.91</v>
      </c>
      <c r="C5716">
        <f>IFERROR(((VLOOKUP(A5716,'Interest Rates-10yr'!$A$9:$C$15239,2,FALSE))-B5716),C5715)</f>
        <v>1.5300000000000002</v>
      </c>
      <c r="D5716" s="98">
        <f>AVERAGE(C$10:C5716)</f>
        <v>0.43774137024706661</v>
      </c>
      <c r="E5716" s="2"/>
      <c r="G5716" s="23"/>
    </row>
    <row r="5717" spans="1:7" customFormat="1">
      <c r="A5717" s="4">
        <v>28355</v>
      </c>
      <c r="B5717">
        <v>6.06</v>
      </c>
      <c r="C5717">
        <f>IFERROR(((VLOOKUP(A5717,'Interest Rates-10yr'!$A$9:$C$15239,2,FALSE))-B5717),C5716)</f>
        <v>1.3600000000000003</v>
      </c>
      <c r="D5717" s="98">
        <f>AVERAGE(C$10:C5717)</f>
        <v>0.43790294323756296</v>
      </c>
      <c r="E5717" s="2"/>
      <c r="G5717" s="23"/>
    </row>
    <row r="5718" spans="1:7" customFormat="1">
      <c r="A5718" s="4">
        <v>28356</v>
      </c>
      <c r="B5718">
        <v>5.97</v>
      </c>
      <c r="C5718">
        <f>IFERROR(((VLOOKUP(A5718,'Interest Rates-10yr'!$A$9:$C$15239,2,FALSE))-B5718),C5717)</f>
        <v>1.4300000000000006</v>
      </c>
      <c r="D5718" s="98">
        <f>AVERAGE(C$10:C5718)</f>
        <v>0.43807672096689598</v>
      </c>
      <c r="E5718" s="2"/>
      <c r="G5718" s="23"/>
    </row>
    <row r="5719" spans="1:7" customFormat="1">
      <c r="A5719" s="4">
        <v>28357</v>
      </c>
      <c r="B5719">
        <v>5.97</v>
      </c>
      <c r="C5719">
        <f>IFERROR(((VLOOKUP(A5719,'Interest Rates-10yr'!$A$9:$C$15239,2,FALSE))-B5719),C5718)</f>
        <v>1.4300000000000006</v>
      </c>
      <c r="D5719" s="98">
        <f>AVERAGE(C$10:C5719)</f>
        <v>0.43825043782837286</v>
      </c>
      <c r="E5719" s="2"/>
      <c r="G5719" s="23"/>
    </row>
    <row r="5720" spans="1:7" customFormat="1">
      <c r="A5720" s="4">
        <v>28358</v>
      </c>
      <c r="B5720">
        <v>5.97</v>
      </c>
      <c r="C5720">
        <f>IFERROR(((VLOOKUP(A5720,'Interest Rates-10yr'!$A$9:$C$15239,2,FALSE))-B5720),C5719)</f>
        <v>1.4300000000000006</v>
      </c>
      <c r="D5720" s="98">
        <f>AVERAGE(C$10:C5720)</f>
        <v>0.43842409385396758</v>
      </c>
      <c r="E5720" s="2"/>
      <c r="G5720" s="23"/>
    </row>
    <row r="5721" spans="1:7" customFormat="1">
      <c r="A5721" s="4">
        <v>28359</v>
      </c>
      <c r="B5721">
        <v>6</v>
      </c>
      <c r="C5721">
        <f>IFERROR(((VLOOKUP(A5721,'Interest Rates-10yr'!$A$9:$C$15239,2,FALSE))-B5721),C5720)</f>
        <v>1.3899999999999997</v>
      </c>
      <c r="D5721" s="98">
        <f>AVERAGE(C$10:C5721)</f>
        <v>0.43859068627451131</v>
      </c>
      <c r="E5721" s="2"/>
      <c r="G5721" s="23"/>
    </row>
    <row r="5722" spans="1:7" customFormat="1">
      <c r="A5722" s="4">
        <v>28360</v>
      </c>
      <c r="B5722">
        <v>5.99</v>
      </c>
      <c r="C5722">
        <f>IFERROR(((VLOOKUP(A5722,'Interest Rates-10yr'!$A$9:$C$15239,2,FALSE))-B5722),C5721)</f>
        <v>1.37</v>
      </c>
      <c r="D5722" s="98">
        <f>AVERAGE(C$10:C5722)</f>
        <v>0.43875371958690856</v>
      </c>
      <c r="E5722" s="2"/>
      <c r="G5722" s="23"/>
    </row>
    <row r="5723" spans="1:7" customFormat="1">
      <c r="A5723" s="4">
        <v>28361</v>
      </c>
      <c r="B5723">
        <v>5.99</v>
      </c>
      <c r="C5723">
        <f>IFERROR(((VLOOKUP(A5723,'Interest Rates-10yr'!$A$9:$C$15239,2,FALSE))-B5723),C5722)</f>
        <v>1.3599999999999994</v>
      </c>
      <c r="D5723" s="98">
        <f>AVERAGE(C$10:C5723)</f>
        <v>0.4389149457472889</v>
      </c>
      <c r="E5723" s="2"/>
      <c r="G5723" s="23"/>
    </row>
    <row r="5724" spans="1:7" customFormat="1">
      <c r="A5724" s="4">
        <v>28362</v>
      </c>
      <c r="B5724">
        <v>6.01</v>
      </c>
      <c r="C5724">
        <f>IFERROR(((VLOOKUP(A5724,'Interest Rates-10yr'!$A$9:$C$15239,2,FALSE))-B5724),C5723)</f>
        <v>1.3100000000000005</v>
      </c>
      <c r="D5724" s="98">
        <f>AVERAGE(C$10:C5724)</f>
        <v>0.43906736657917911</v>
      </c>
      <c r="E5724" s="2"/>
      <c r="G5724" s="23"/>
    </row>
    <row r="5725" spans="1:7" customFormat="1">
      <c r="A5725" s="4">
        <v>28363</v>
      </c>
      <c r="B5725">
        <v>6</v>
      </c>
      <c r="C5725">
        <f>IFERROR(((VLOOKUP(A5725,'Interest Rates-10yr'!$A$9:$C$15239,2,FALSE))-B5725),C5724)</f>
        <v>1.2699999999999996</v>
      </c>
      <c r="D5725" s="98">
        <f>AVERAGE(C$10:C5725)</f>
        <v>0.43921273617914774</v>
      </c>
      <c r="E5725" s="2"/>
      <c r="G5725" s="23"/>
    </row>
    <row r="5726" spans="1:7" customFormat="1">
      <c r="A5726" s="4">
        <v>28364</v>
      </c>
      <c r="B5726">
        <v>6</v>
      </c>
      <c r="C5726">
        <f>IFERROR(((VLOOKUP(A5726,'Interest Rates-10yr'!$A$9:$C$15239,2,FALSE))-B5726),C5725)</f>
        <v>1.2699999999999996</v>
      </c>
      <c r="D5726" s="98">
        <f>AVERAGE(C$10:C5726)</f>
        <v>0.43935805492391267</v>
      </c>
      <c r="E5726" s="2"/>
      <c r="G5726" s="23"/>
    </row>
    <row r="5727" spans="1:7" customFormat="1">
      <c r="A5727" s="4">
        <v>28365</v>
      </c>
      <c r="B5727">
        <v>6</v>
      </c>
      <c r="C5727">
        <f>IFERROR(((VLOOKUP(A5727,'Interest Rates-10yr'!$A$9:$C$15239,2,FALSE))-B5727),C5726)</f>
        <v>1.2699999999999996</v>
      </c>
      <c r="D5727" s="98">
        <f>AVERAGE(C$10:C5727)</f>
        <v>0.43950332284015542</v>
      </c>
      <c r="E5727" s="2"/>
      <c r="G5727" s="23"/>
    </row>
    <row r="5728" spans="1:7" customFormat="1">
      <c r="A5728" s="4">
        <v>28366</v>
      </c>
      <c r="B5728">
        <v>6.05</v>
      </c>
      <c r="C5728">
        <f>IFERROR(((VLOOKUP(A5728,'Interest Rates-10yr'!$A$9:$C$15239,2,FALSE))-B5728),C5727)</f>
        <v>1.2000000000000002</v>
      </c>
      <c r="D5728" s="98">
        <f>AVERAGE(C$10:C5728)</f>
        <v>0.43963630005245818</v>
      </c>
      <c r="E5728" s="2"/>
      <c r="G5728" s="23"/>
    </row>
    <row r="5729" spans="1:7" customFormat="1">
      <c r="A5729" s="4">
        <v>28367</v>
      </c>
      <c r="B5729">
        <v>6.04</v>
      </c>
      <c r="C5729">
        <f>IFERROR(((VLOOKUP(A5729,'Interest Rates-10yr'!$A$9:$C$15239,2,FALSE))-B5729),C5728)</f>
        <v>1.2299999999999995</v>
      </c>
      <c r="D5729" s="98">
        <f>AVERAGE(C$10:C5729)</f>
        <v>0.43977447552447702</v>
      </c>
      <c r="E5729" s="2"/>
      <c r="G5729" s="23"/>
    </row>
    <row r="5730" spans="1:7" customFormat="1">
      <c r="A5730" s="4">
        <v>28368</v>
      </c>
      <c r="B5730">
        <v>6.03</v>
      </c>
      <c r="C5730">
        <f>IFERROR(((VLOOKUP(A5730,'Interest Rates-10yr'!$A$9:$C$15239,2,FALSE))-B5730),C5729)</f>
        <v>1.25</v>
      </c>
      <c r="D5730" s="98">
        <f>AVERAGE(C$10:C5730)</f>
        <v>0.43991609858416508</v>
      </c>
      <c r="E5730" s="2"/>
      <c r="G5730" s="23"/>
    </row>
    <row r="5731" spans="1:7" customFormat="1">
      <c r="A5731" s="4">
        <v>28369</v>
      </c>
      <c r="B5731">
        <v>6.06</v>
      </c>
      <c r="C5731">
        <f>IFERROR(((VLOOKUP(A5731,'Interest Rates-10yr'!$A$9:$C$15239,2,FALSE))-B5731),C5730)</f>
        <v>1.2400000000000002</v>
      </c>
      <c r="D5731" s="98">
        <f>AVERAGE(C$10:C5731)</f>
        <v>0.44005592450192382</v>
      </c>
      <c r="E5731" s="2"/>
      <c r="G5731" s="23"/>
    </row>
    <row r="5732" spans="1:7" customFormat="1">
      <c r="A5732" s="4">
        <v>28370</v>
      </c>
      <c r="B5732">
        <v>6.02</v>
      </c>
      <c r="C5732">
        <f>IFERROR(((VLOOKUP(A5732,'Interest Rates-10yr'!$A$9:$C$15239,2,FALSE))-B5732),C5731)</f>
        <v>1.2200000000000006</v>
      </c>
      <c r="D5732" s="98">
        <f>AVERAGE(C$10:C5732)</f>
        <v>0.44019220688450256</v>
      </c>
      <c r="E5732" s="2"/>
      <c r="G5732" s="23"/>
    </row>
    <row r="5733" spans="1:7" customFormat="1">
      <c r="A5733" s="4">
        <v>28371</v>
      </c>
      <c r="B5733">
        <v>6.02</v>
      </c>
      <c r="C5733">
        <f>IFERROR(((VLOOKUP(A5733,'Interest Rates-10yr'!$A$9:$C$15239,2,FALSE))-B5733),C5732)</f>
        <v>1.2200000000000006</v>
      </c>
      <c r="D5733" s="98">
        <f>AVERAGE(C$10:C5733)</f>
        <v>0.44032844164919771</v>
      </c>
      <c r="E5733" s="2"/>
      <c r="G5733" s="23"/>
    </row>
    <row r="5734" spans="1:7" customFormat="1">
      <c r="A5734" s="4">
        <v>28372</v>
      </c>
      <c r="B5734">
        <v>6.02</v>
      </c>
      <c r="C5734">
        <f>IFERROR(((VLOOKUP(A5734,'Interest Rates-10yr'!$A$9:$C$15239,2,FALSE))-B5734),C5733)</f>
        <v>1.2200000000000006</v>
      </c>
      <c r="D5734" s="98">
        <f>AVERAGE(C$10:C5734)</f>
        <v>0.44046462882096205</v>
      </c>
      <c r="E5734" s="2"/>
      <c r="G5734" s="23"/>
    </row>
    <row r="5735" spans="1:7" customFormat="1">
      <c r="A5735" s="4">
        <v>28373</v>
      </c>
      <c r="B5735">
        <v>6.02</v>
      </c>
      <c r="C5735">
        <f>IFERROR(((VLOOKUP(A5735,'Interest Rates-10yr'!$A$9:$C$15239,2,FALSE))-B5735),C5734)</f>
        <v>1.2200000000000006</v>
      </c>
      <c r="D5735" s="98">
        <f>AVERAGE(C$10:C5735)</f>
        <v>0.44060076842473062</v>
      </c>
      <c r="E5735" s="2"/>
      <c r="G5735" s="23"/>
    </row>
    <row r="5736" spans="1:7" customFormat="1">
      <c r="A5736" s="4">
        <v>28374</v>
      </c>
      <c r="B5736">
        <v>6</v>
      </c>
      <c r="C5736">
        <f>IFERROR(((VLOOKUP(A5736,'Interest Rates-10yr'!$A$9:$C$15239,2,FALSE))-B5736),C5735)</f>
        <v>1.2400000000000002</v>
      </c>
      <c r="D5736" s="98">
        <f>AVERAGE(C$10:C5736)</f>
        <v>0.44074035271520989</v>
      </c>
      <c r="E5736" s="2"/>
      <c r="G5736" s="23"/>
    </row>
    <row r="5737" spans="1:7" customFormat="1">
      <c r="A5737" s="4">
        <v>28375</v>
      </c>
      <c r="B5737">
        <v>5.62</v>
      </c>
      <c r="C5737">
        <f>IFERROR(((VLOOKUP(A5737,'Interest Rates-10yr'!$A$9:$C$15239,2,FALSE))-B5737),C5736)</f>
        <v>1.6399999999999997</v>
      </c>
      <c r="D5737" s="98">
        <f>AVERAGE(C$10:C5737)</f>
        <v>0.44094972067039229</v>
      </c>
      <c r="E5737" s="2"/>
      <c r="G5737" s="23"/>
    </row>
    <row r="5738" spans="1:7" customFormat="1">
      <c r="A5738" s="4">
        <v>28376</v>
      </c>
      <c r="B5738">
        <v>6.01</v>
      </c>
      <c r="C5738">
        <f>IFERROR(((VLOOKUP(A5738,'Interest Rates-10yr'!$A$9:$C$15239,2,FALSE))-B5738),C5737)</f>
        <v>1.2700000000000005</v>
      </c>
      <c r="D5738" s="98">
        <f>AVERAGE(C$10:C5738)</f>
        <v>0.44109443183801833</v>
      </c>
      <c r="E5738" s="2"/>
      <c r="G5738" s="23"/>
    </row>
    <row r="5739" spans="1:7" customFormat="1">
      <c r="A5739" s="4">
        <v>28377</v>
      </c>
      <c r="B5739">
        <v>6.02</v>
      </c>
      <c r="C5739">
        <f>IFERROR(((VLOOKUP(A5739,'Interest Rates-10yr'!$A$9:$C$15239,2,FALSE))-B5739),C5738)</f>
        <v>1.3400000000000007</v>
      </c>
      <c r="D5739" s="98">
        <f>AVERAGE(C$10:C5739)</f>
        <v>0.44125130890052483</v>
      </c>
      <c r="E5739" s="2"/>
      <c r="G5739" s="23"/>
    </row>
    <row r="5740" spans="1:7" customFormat="1">
      <c r="A5740" s="4">
        <v>28378</v>
      </c>
      <c r="B5740">
        <v>6.02</v>
      </c>
      <c r="C5740">
        <f>IFERROR(((VLOOKUP(A5740,'Interest Rates-10yr'!$A$9:$C$15239,2,FALSE))-B5740),C5739)</f>
        <v>1.3400000000000007</v>
      </c>
      <c r="D5740" s="98">
        <f>AVERAGE(C$10:C5740)</f>
        <v>0.44140813121619393</v>
      </c>
      <c r="E5740" s="2"/>
      <c r="G5740" s="23"/>
    </row>
    <row r="5741" spans="1:7" customFormat="1">
      <c r="A5741" s="4">
        <v>28379</v>
      </c>
      <c r="B5741">
        <v>6.02</v>
      </c>
      <c r="C5741">
        <f>IFERROR(((VLOOKUP(A5741,'Interest Rates-10yr'!$A$9:$C$15239,2,FALSE))-B5741),C5740)</f>
        <v>1.3400000000000007</v>
      </c>
      <c r="D5741" s="98">
        <f>AVERAGE(C$10:C5741)</f>
        <v>0.44156489881367889</v>
      </c>
      <c r="E5741" s="2"/>
      <c r="G5741" s="23"/>
    </row>
    <row r="5742" spans="1:7" customFormat="1">
      <c r="A5742" s="4">
        <v>28380</v>
      </c>
      <c r="B5742">
        <v>6.18</v>
      </c>
      <c r="C5742">
        <f>IFERROR(((VLOOKUP(A5742,'Interest Rates-10yr'!$A$9:$C$15239,2,FALSE))-B5742),C5741)</f>
        <v>1.2000000000000002</v>
      </c>
      <c r="D5742" s="98">
        <f>AVERAGE(C$10:C5742)</f>
        <v>0.44169719169719296</v>
      </c>
      <c r="E5742" s="2"/>
      <c r="G5742" s="23"/>
    </row>
    <row r="5743" spans="1:7" customFormat="1">
      <c r="A5743" s="4">
        <v>28381</v>
      </c>
      <c r="B5743">
        <v>6.19</v>
      </c>
      <c r="C5743">
        <f>IFERROR(((VLOOKUP(A5743,'Interest Rates-10yr'!$A$9:$C$15239,2,FALSE))-B5743),C5742)</f>
        <v>1.1799999999999997</v>
      </c>
      <c r="D5743" s="98">
        <f>AVERAGE(C$10:C5743)</f>
        <v>0.44182595047087669</v>
      </c>
      <c r="E5743" s="2"/>
      <c r="G5743" s="23"/>
    </row>
    <row r="5744" spans="1:7" customFormat="1">
      <c r="A5744" s="4">
        <v>28382</v>
      </c>
      <c r="B5744">
        <v>5.89</v>
      </c>
      <c r="C5744">
        <f>IFERROR(((VLOOKUP(A5744,'Interest Rates-10yr'!$A$9:$C$15239,2,FALSE))-B5744),C5743)</f>
        <v>1.4500000000000002</v>
      </c>
      <c r="D5744" s="98">
        <f>AVERAGE(C$10:C5744)</f>
        <v>0.44200174367916423</v>
      </c>
      <c r="E5744" s="2"/>
      <c r="G5744" s="23"/>
    </row>
    <row r="5745" spans="1:7" customFormat="1">
      <c r="A5745" s="4">
        <v>28383</v>
      </c>
      <c r="B5745">
        <v>6.13</v>
      </c>
      <c r="C5745">
        <f>IFERROR(((VLOOKUP(A5745,'Interest Rates-10yr'!$A$9:$C$15239,2,FALSE))-B5745),C5744)</f>
        <v>1.2000000000000002</v>
      </c>
      <c r="D5745" s="98">
        <f>AVERAGE(C$10:C5745)</f>
        <v>0.44213389121339031</v>
      </c>
      <c r="E5745" s="2"/>
      <c r="G5745" s="23"/>
    </row>
    <row r="5746" spans="1:7" customFormat="1">
      <c r="A5746" s="4">
        <v>28384</v>
      </c>
      <c r="B5746">
        <v>6.09</v>
      </c>
      <c r="C5746">
        <f>IFERROR(((VLOOKUP(A5746,'Interest Rates-10yr'!$A$9:$C$15239,2,FALSE))-B5746),C5745)</f>
        <v>1.2300000000000004</v>
      </c>
      <c r="D5746" s="98">
        <f>AVERAGE(C$10:C5746)</f>
        <v>0.44227122189297663</v>
      </c>
      <c r="E5746" s="2"/>
      <c r="G5746" s="23"/>
    </row>
    <row r="5747" spans="1:7" customFormat="1">
      <c r="A5747" s="4">
        <v>28385</v>
      </c>
      <c r="B5747">
        <v>6.09</v>
      </c>
      <c r="C5747">
        <f>IFERROR(((VLOOKUP(A5747,'Interest Rates-10yr'!$A$9:$C$15239,2,FALSE))-B5747),C5746)</f>
        <v>1.2300000000000004</v>
      </c>
      <c r="D5747" s="98">
        <f>AVERAGE(C$10:C5747)</f>
        <v>0.44240850470547349</v>
      </c>
      <c r="E5747" s="2"/>
      <c r="G5747" s="23"/>
    </row>
    <row r="5748" spans="1:7" customFormat="1">
      <c r="A5748" s="4">
        <v>28386</v>
      </c>
      <c r="B5748">
        <v>6.09</v>
      </c>
      <c r="C5748">
        <f>IFERROR(((VLOOKUP(A5748,'Interest Rates-10yr'!$A$9:$C$15239,2,FALSE))-B5748),C5747)</f>
        <v>1.2300000000000004</v>
      </c>
      <c r="D5748" s="98">
        <f>AVERAGE(C$10:C5748)</f>
        <v>0.44254573967590288</v>
      </c>
      <c r="E5748" s="2"/>
      <c r="G5748" s="23"/>
    </row>
    <row r="5749" spans="1:7" customFormat="1">
      <c r="A5749" s="4">
        <v>28387</v>
      </c>
      <c r="B5749">
        <v>6.08</v>
      </c>
      <c r="C5749">
        <f>IFERROR(((VLOOKUP(A5749,'Interest Rates-10yr'!$A$9:$C$15239,2,FALSE))-B5749),C5748)</f>
        <v>1.2400000000000002</v>
      </c>
      <c r="D5749" s="98">
        <f>AVERAGE(C$10:C5749)</f>
        <v>0.44268466898954817</v>
      </c>
      <c r="E5749" s="2"/>
      <c r="G5749" s="23"/>
    </row>
    <row r="5750" spans="1:7" customFormat="1">
      <c r="A5750" s="4">
        <v>28388</v>
      </c>
      <c r="B5750">
        <v>6.06</v>
      </c>
      <c r="C5750">
        <f>IFERROR(((VLOOKUP(A5750,'Interest Rates-10yr'!$A$9:$C$15239,2,FALSE))-B5750),C5749)</f>
        <v>1.3000000000000007</v>
      </c>
      <c r="D5750" s="98">
        <f>AVERAGE(C$10:C5750)</f>
        <v>0.44283400104511528</v>
      </c>
      <c r="E5750" s="2"/>
      <c r="G5750" s="23"/>
    </row>
    <row r="5751" spans="1:7" customFormat="1">
      <c r="A5751" s="4">
        <v>28389</v>
      </c>
      <c r="B5751">
        <v>6.14</v>
      </c>
      <c r="C5751">
        <f>IFERROR(((VLOOKUP(A5751,'Interest Rates-10yr'!$A$9:$C$15239,2,FALSE))-B5751),C5750)</f>
        <v>1.2200000000000006</v>
      </c>
      <c r="D5751" s="98">
        <f>AVERAGE(C$10:C5751)</f>
        <v>0.442969348659005</v>
      </c>
      <c r="E5751" s="2"/>
      <c r="G5751" s="23"/>
    </row>
    <row r="5752" spans="1:7" customFormat="1">
      <c r="A5752" s="4">
        <v>28390</v>
      </c>
      <c r="B5752">
        <v>6.21</v>
      </c>
      <c r="C5752">
        <f>IFERROR(((VLOOKUP(A5752,'Interest Rates-10yr'!$A$9:$C$15239,2,FALSE))-B5752),C5751)</f>
        <v>1.1799999999999997</v>
      </c>
      <c r="D5752" s="98">
        <f>AVERAGE(C$10:C5752)</f>
        <v>0.44309768413721162</v>
      </c>
      <c r="E5752" s="2"/>
      <c r="G5752" s="23"/>
    </row>
    <row r="5753" spans="1:7" customFormat="1">
      <c r="A5753" s="4">
        <v>28391</v>
      </c>
      <c r="B5753">
        <v>6.31</v>
      </c>
      <c r="C5753">
        <f>IFERROR(((VLOOKUP(A5753,'Interest Rates-10yr'!$A$9:$C$15239,2,FALSE))-B5753),C5752)</f>
        <v>1.08</v>
      </c>
      <c r="D5753" s="98">
        <f>AVERAGE(C$10:C5753)</f>
        <v>0.44320856545961113</v>
      </c>
      <c r="E5753" s="2"/>
      <c r="G5753" s="23"/>
    </row>
    <row r="5754" spans="1:7" customFormat="1">
      <c r="A5754" s="4">
        <v>28392</v>
      </c>
      <c r="B5754">
        <v>6.31</v>
      </c>
      <c r="C5754">
        <f>IFERROR(((VLOOKUP(A5754,'Interest Rates-10yr'!$A$9:$C$15239,2,FALSE))-B5754),C5753)</f>
        <v>1.08</v>
      </c>
      <c r="D5754" s="98">
        <f>AVERAGE(C$10:C5754)</f>
        <v>0.44331940818102805</v>
      </c>
      <c r="E5754" s="2"/>
      <c r="G5754" s="23"/>
    </row>
    <row r="5755" spans="1:7" customFormat="1">
      <c r="A5755" s="4">
        <v>28393</v>
      </c>
      <c r="B5755">
        <v>6.31</v>
      </c>
      <c r="C5755">
        <f>IFERROR(((VLOOKUP(A5755,'Interest Rates-10yr'!$A$9:$C$15239,2,FALSE))-B5755),C5754)</f>
        <v>1.08</v>
      </c>
      <c r="D5755" s="98">
        <f>AVERAGE(C$10:C5755)</f>
        <v>0.44343021232161611</v>
      </c>
      <c r="E5755" s="2"/>
      <c r="G5755" s="23"/>
    </row>
    <row r="5756" spans="1:7" customFormat="1">
      <c r="A5756" s="4">
        <v>28394</v>
      </c>
      <c r="B5756">
        <v>6.4</v>
      </c>
      <c r="C5756">
        <f>IFERROR(((VLOOKUP(A5756,'Interest Rates-10yr'!$A$9:$C$15239,2,FALSE))-B5756),C5755)</f>
        <v>1.0199999999999996</v>
      </c>
      <c r="D5756" s="98">
        <f>AVERAGE(C$10:C5756)</f>
        <v>0.44353053767182987</v>
      </c>
      <c r="E5756" s="2"/>
      <c r="G5756" s="23"/>
    </row>
    <row r="5757" spans="1:7" customFormat="1">
      <c r="A5757" s="4">
        <v>28395</v>
      </c>
      <c r="B5757">
        <v>6.37</v>
      </c>
      <c r="C5757">
        <f>IFERROR(((VLOOKUP(A5757,'Interest Rates-10yr'!$A$9:$C$15239,2,FALSE))-B5757),C5756)</f>
        <v>1.0099999999999998</v>
      </c>
      <c r="D5757" s="98">
        <f>AVERAGE(C$10:C5757)</f>
        <v>0.44362908837856757</v>
      </c>
      <c r="E5757" s="2"/>
      <c r="G5757" s="23"/>
    </row>
    <row r="5758" spans="1:7" customFormat="1">
      <c r="A5758" s="4">
        <v>28396</v>
      </c>
      <c r="B5758">
        <v>6.55</v>
      </c>
      <c r="C5758">
        <f>IFERROR(((VLOOKUP(A5758,'Interest Rates-10yr'!$A$9:$C$15239,2,FALSE))-B5758),C5757)</f>
        <v>0.83000000000000007</v>
      </c>
      <c r="D5758" s="98">
        <f>AVERAGE(C$10:C5758)</f>
        <v>0.44369629500782853</v>
      </c>
      <c r="E5758" s="2"/>
      <c r="G5758" s="23"/>
    </row>
    <row r="5759" spans="1:7" customFormat="1">
      <c r="A5759" s="4">
        <v>28397</v>
      </c>
      <c r="B5759">
        <v>6.46</v>
      </c>
      <c r="C5759">
        <f>IFERROR(((VLOOKUP(A5759,'Interest Rates-10yr'!$A$9:$C$15239,2,FALSE))-B5759),C5758)</f>
        <v>0.92999999999999972</v>
      </c>
      <c r="D5759" s="98">
        <f>AVERAGE(C$10:C5759)</f>
        <v>0.44378086956521845</v>
      </c>
      <c r="E5759" s="2"/>
      <c r="G5759" s="23"/>
    </row>
    <row r="5760" spans="1:7" customFormat="1">
      <c r="A5760" s="4">
        <v>28398</v>
      </c>
      <c r="B5760">
        <v>6.46</v>
      </c>
      <c r="C5760">
        <f>IFERROR(((VLOOKUP(A5760,'Interest Rates-10yr'!$A$9:$C$15239,2,FALSE))-B5760),C5759)</f>
        <v>0.95000000000000018</v>
      </c>
      <c r="D5760" s="98">
        <f>AVERAGE(C$10:C5760)</f>
        <v>0.44386889236654598</v>
      </c>
      <c r="E5760" s="2"/>
      <c r="G5760" s="23"/>
    </row>
    <row r="5761" spans="1:7" customFormat="1">
      <c r="A5761" s="4">
        <v>28399</v>
      </c>
      <c r="B5761">
        <v>6.46</v>
      </c>
      <c r="C5761">
        <f>IFERROR(((VLOOKUP(A5761,'Interest Rates-10yr'!$A$9:$C$15239,2,FALSE))-B5761),C5760)</f>
        <v>0.95000000000000018</v>
      </c>
      <c r="D5761" s="98">
        <f>AVERAGE(C$10:C5761)</f>
        <v>0.44395688456189253</v>
      </c>
      <c r="E5761" s="2"/>
      <c r="G5761" s="23"/>
    </row>
    <row r="5762" spans="1:7" customFormat="1">
      <c r="A5762" s="4">
        <v>28400</v>
      </c>
      <c r="B5762">
        <v>6.46</v>
      </c>
      <c r="C5762">
        <f>IFERROR(((VLOOKUP(A5762,'Interest Rates-10yr'!$A$9:$C$15239,2,FALSE))-B5762),C5761)</f>
        <v>0.95000000000000018</v>
      </c>
      <c r="D5762" s="98">
        <f>AVERAGE(C$10:C5762)</f>
        <v>0.44404484616721807</v>
      </c>
      <c r="E5762" s="2"/>
      <c r="G5762" s="23"/>
    </row>
    <row r="5763" spans="1:7" customFormat="1">
      <c r="A5763" s="4">
        <v>28401</v>
      </c>
      <c r="B5763">
        <v>6.6</v>
      </c>
      <c r="C5763">
        <f>IFERROR(((VLOOKUP(A5763,'Interest Rates-10yr'!$A$9:$C$15239,2,FALSE))-B5763),C5762)</f>
        <v>0.8100000000000005</v>
      </c>
      <c r="D5763" s="98">
        <f>AVERAGE(C$10:C5763)</f>
        <v>0.44410844629822827</v>
      </c>
      <c r="E5763" s="2"/>
      <c r="G5763" s="23"/>
    </row>
    <row r="5764" spans="1:7" customFormat="1">
      <c r="A5764" s="4">
        <v>28402</v>
      </c>
      <c r="B5764">
        <v>6.43</v>
      </c>
      <c r="C5764">
        <f>IFERROR(((VLOOKUP(A5764,'Interest Rates-10yr'!$A$9:$C$15239,2,FALSE))-B5764),C5763)</f>
        <v>0.97000000000000064</v>
      </c>
      <c r="D5764" s="98">
        <f>AVERAGE(C$10:C5764)</f>
        <v>0.44419982623805482</v>
      </c>
      <c r="E5764" s="2"/>
      <c r="G5764" s="23"/>
    </row>
    <row r="5765" spans="1:7" customFormat="1">
      <c r="A5765" s="4">
        <v>28403</v>
      </c>
      <c r="B5765">
        <v>6.03</v>
      </c>
      <c r="C5765">
        <f>IFERROR(((VLOOKUP(A5765,'Interest Rates-10yr'!$A$9:$C$15239,2,FALSE))-B5765),C5764)</f>
        <v>1.37</v>
      </c>
      <c r="D5765" s="98">
        <f>AVERAGE(C$10:C5765)</f>
        <v>0.44436066712995226</v>
      </c>
      <c r="E5765" s="2"/>
      <c r="G5765" s="23"/>
    </row>
    <row r="5766" spans="1:7" customFormat="1">
      <c r="A5766" s="4">
        <v>28404</v>
      </c>
      <c r="B5766">
        <v>6.41</v>
      </c>
      <c r="C5766">
        <f>IFERROR(((VLOOKUP(A5766,'Interest Rates-10yr'!$A$9:$C$15239,2,FALSE))-B5766),C5765)</f>
        <v>1.0300000000000002</v>
      </c>
      <c r="D5766" s="98">
        <f>AVERAGE(C$10:C5766)</f>
        <v>0.44446239360778278</v>
      </c>
      <c r="E5766" s="2"/>
      <c r="G5766" s="23"/>
    </row>
    <row r="5767" spans="1:7" customFormat="1">
      <c r="A5767" s="4">
        <v>28405</v>
      </c>
      <c r="B5767">
        <v>6.4</v>
      </c>
      <c r="C5767">
        <f>IFERROR(((VLOOKUP(A5767,'Interest Rates-10yr'!$A$9:$C$15239,2,FALSE))-B5767),C5766)</f>
        <v>1.08</v>
      </c>
      <c r="D5767" s="98">
        <f>AVERAGE(C$10:C5767)</f>
        <v>0.44457276832233505</v>
      </c>
      <c r="E5767" s="2"/>
      <c r="G5767" s="23"/>
    </row>
    <row r="5768" spans="1:7" customFormat="1">
      <c r="A5768" s="4">
        <v>28406</v>
      </c>
      <c r="B5768">
        <v>6.4</v>
      </c>
      <c r="C5768">
        <f>IFERROR(((VLOOKUP(A5768,'Interest Rates-10yr'!$A$9:$C$15239,2,FALSE))-B5768),C5767)</f>
        <v>1.08</v>
      </c>
      <c r="D5768" s="98">
        <f>AVERAGE(C$10:C5768)</f>
        <v>0.44468310470567901</v>
      </c>
      <c r="E5768" s="2"/>
      <c r="G5768" s="23"/>
    </row>
    <row r="5769" spans="1:7" customFormat="1">
      <c r="A5769" s="4">
        <v>28407</v>
      </c>
      <c r="B5769">
        <v>6.4</v>
      </c>
      <c r="C5769">
        <f>IFERROR(((VLOOKUP(A5769,'Interest Rates-10yr'!$A$9:$C$15239,2,FALSE))-B5769),C5768)</f>
        <v>1.08</v>
      </c>
      <c r="D5769" s="98">
        <f>AVERAGE(C$10:C5769)</f>
        <v>0.44479340277777868</v>
      </c>
      <c r="E5769" s="2"/>
      <c r="G5769" s="23"/>
    </row>
    <row r="5770" spans="1:7" customFormat="1">
      <c r="A5770" s="4">
        <v>28408</v>
      </c>
      <c r="B5770">
        <v>6.4</v>
      </c>
      <c r="C5770">
        <f>IFERROR(((VLOOKUP(A5770,'Interest Rates-10yr'!$A$9:$C$15239,2,FALSE))-B5770),C5769)</f>
        <v>1.08</v>
      </c>
      <c r="D5770" s="98">
        <f>AVERAGE(C$10:C5770)</f>
        <v>0.44490366255858449</v>
      </c>
      <c r="E5770" s="2"/>
      <c r="G5770" s="23"/>
    </row>
    <row r="5771" spans="1:7" customFormat="1">
      <c r="A5771" s="4">
        <v>28409</v>
      </c>
      <c r="B5771">
        <v>6.67</v>
      </c>
      <c r="C5771">
        <f>IFERROR(((VLOOKUP(A5771,'Interest Rates-10yr'!$A$9:$C$15239,2,FALSE))-B5771),C5770)</f>
        <v>0.87000000000000011</v>
      </c>
      <c r="D5771" s="98">
        <f>AVERAGE(C$10:C5771)</f>
        <v>0.44497743838944898</v>
      </c>
      <c r="E5771" s="2"/>
      <c r="G5771" s="23"/>
    </row>
    <row r="5772" spans="1:7" customFormat="1">
      <c r="A5772" s="4">
        <v>28410</v>
      </c>
      <c r="B5772">
        <v>6.2</v>
      </c>
      <c r="C5772">
        <f>IFERROR(((VLOOKUP(A5772,'Interest Rates-10yr'!$A$9:$C$15239,2,FALSE))-B5772),C5771)</f>
        <v>1.3399999999999999</v>
      </c>
      <c r="D5772" s="98">
        <f>AVERAGE(C$10:C5772)</f>
        <v>0.44513274336283276</v>
      </c>
      <c r="E5772" s="2"/>
      <c r="G5772" s="23"/>
    </row>
    <row r="5773" spans="1:7" customFormat="1">
      <c r="A5773" s="4">
        <v>28411</v>
      </c>
      <c r="B5773">
        <v>6.53</v>
      </c>
      <c r="C5773">
        <f>IFERROR(((VLOOKUP(A5773,'Interest Rates-10yr'!$A$9:$C$15239,2,FALSE))-B5773),C5772)</f>
        <v>1.0099999999999998</v>
      </c>
      <c r="D5773" s="98">
        <f>AVERAGE(C$10:C5773)</f>
        <v>0.4452307425399038</v>
      </c>
      <c r="E5773" s="2"/>
      <c r="G5773" s="23"/>
    </row>
    <row r="5774" spans="1:7" customFormat="1">
      <c r="A5774" s="4">
        <v>28412</v>
      </c>
      <c r="B5774">
        <v>6.48</v>
      </c>
      <c r="C5774">
        <f>IFERROR(((VLOOKUP(A5774,'Interest Rates-10yr'!$A$9:$C$15239,2,FALSE))-B5774),C5773)</f>
        <v>1.0599999999999996</v>
      </c>
      <c r="D5774" s="98">
        <f>AVERAGE(C$10:C5774)</f>
        <v>0.44533738074588125</v>
      </c>
      <c r="E5774" s="2"/>
      <c r="G5774" s="23"/>
    </row>
    <row r="5775" spans="1:7" customFormat="1">
      <c r="A5775" s="4">
        <v>28413</v>
      </c>
      <c r="B5775">
        <v>6.48</v>
      </c>
      <c r="C5775">
        <f>IFERROR(((VLOOKUP(A5775,'Interest Rates-10yr'!$A$9:$C$15239,2,FALSE))-B5775),C5774)</f>
        <v>1.0599999999999996</v>
      </c>
      <c r="D5775" s="98">
        <f>AVERAGE(C$10:C5775)</f>
        <v>0.44544398196323365</v>
      </c>
      <c r="E5775" s="2"/>
      <c r="G5775" s="23"/>
    </row>
    <row r="5776" spans="1:7" customFormat="1">
      <c r="A5776" s="4">
        <v>28414</v>
      </c>
      <c r="B5776">
        <v>6.48</v>
      </c>
      <c r="C5776">
        <f>IFERROR(((VLOOKUP(A5776,'Interest Rates-10yr'!$A$9:$C$15239,2,FALSE))-B5776),C5775)</f>
        <v>1.0599999999999996</v>
      </c>
      <c r="D5776" s="98">
        <f>AVERAGE(C$10:C5776)</f>
        <v>0.44555054621120255</v>
      </c>
      <c r="E5776" s="2"/>
      <c r="G5776" s="23"/>
    </row>
    <row r="5777" spans="1:7" customFormat="1">
      <c r="A5777" s="4">
        <v>28415</v>
      </c>
      <c r="B5777">
        <v>6.5</v>
      </c>
      <c r="C5777">
        <f>IFERROR(((VLOOKUP(A5777,'Interest Rates-10yr'!$A$9:$C$15239,2,FALSE))-B5777),C5776)</f>
        <v>1.0499999999999998</v>
      </c>
      <c r="D5777" s="98">
        <f>AVERAGE(C$10:C5777)</f>
        <v>0.44565533980582617</v>
      </c>
      <c r="E5777" s="2"/>
      <c r="G5777" s="23"/>
    </row>
    <row r="5778" spans="1:7" customFormat="1">
      <c r="A5778" s="4">
        <v>28416</v>
      </c>
      <c r="B5778">
        <v>6.46</v>
      </c>
      <c r="C5778">
        <f>IFERROR(((VLOOKUP(A5778,'Interest Rates-10yr'!$A$9:$C$15239,2,FALSE))-B5778),C5777)</f>
        <v>1.0899999999999999</v>
      </c>
      <c r="D5778" s="98">
        <f>AVERAGE(C$10:C5778)</f>
        <v>0.44576703068122819</v>
      </c>
      <c r="E5778" s="2"/>
      <c r="G5778" s="23"/>
    </row>
    <row r="5779" spans="1:7" customFormat="1">
      <c r="A5779" s="4">
        <v>28417</v>
      </c>
      <c r="B5779">
        <v>6.59</v>
      </c>
      <c r="C5779">
        <f>IFERROR(((VLOOKUP(A5779,'Interest Rates-10yr'!$A$9:$C$15239,2,FALSE))-B5779),C5778)</f>
        <v>0.95000000000000018</v>
      </c>
      <c r="D5779" s="98">
        <f>AVERAGE(C$10:C5779)</f>
        <v>0.44585441941074616</v>
      </c>
      <c r="E5779" s="2"/>
      <c r="G5779" s="23"/>
    </row>
    <row r="5780" spans="1:7" customFormat="1">
      <c r="A5780" s="4">
        <v>28418</v>
      </c>
      <c r="B5780">
        <v>6.51</v>
      </c>
      <c r="C5780">
        <f>IFERROR(((VLOOKUP(A5780,'Interest Rates-10yr'!$A$9:$C$15239,2,FALSE))-B5780),C5779)</f>
        <v>1.0300000000000002</v>
      </c>
      <c r="D5780" s="98">
        <f>AVERAGE(C$10:C5780)</f>
        <v>0.44595564027031809</v>
      </c>
      <c r="E5780" s="2"/>
      <c r="G5780" s="23"/>
    </row>
    <row r="5781" spans="1:7" customFormat="1">
      <c r="A5781" s="4">
        <v>28419</v>
      </c>
      <c r="B5781">
        <v>6.44</v>
      </c>
      <c r="C5781">
        <f>IFERROR(((VLOOKUP(A5781,'Interest Rates-10yr'!$A$9:$C$15239,2,FALSE))-B5781),C5780)</f>
        <v>1.1099999999999994</v>
      </c>
      <c r="D5781" s="98">
        <f>AVERAGE(C$10:C5781)</f>
        <v>0.44607068607068706</v>
      </c>
      <c r="E5781" s="2"/>
      <c r="G5781" s="23"/>
    </row>
    <row r="5782" spans="1:7" customFormat="1">
      <c r="A5782" s="4">
        <v>28420</v>
      </c>
      <c r="B5782">
        <v>6.44</v>
      </c>
      <c r="C5782">
        <f>IFERROR(((VLOOKUP(A5782,'Interest Rates-10yr'!$A$9:$C$15239,2,FALSE))-B5782),C5781)</f>
        <v>1.1099999999999994</v>
      </c>
      <c r="D5782" s="98">
        <f>AVERAGE(C$10:C5782)</f>
        <v>0.44618569201455149</v>
      </c>
      <c r="E5782" s="2"/>
      <c r="G5782" s="23"/>
    </row>
    <row r="5783" spans="1:7" customFormat="1">
      <c r="A5783" s="4">
        <v>28421</v>
      </c>
      <c r="B5783">
        <v>6.44</v>
      </c>
      <c r="C5783">
        <f>IFERROR(((VLOOKUP(A5783,'Interest Rates-10yr'!$A$9:$C$15239,2,FALSE))-B5783),C5782)</f>
        <v>1.1099999999999994</v>
      </c>
      <c r="D5783" s="98">
        <f>AVERAGE(C$10:C5783)</f>
        <v>0.44630065812261965</v>
      </c>
      <c r="E5783" s="2"/>
      <c r="G5783" s="23"/>
    </row>
    <row r="5784" spans="1:7" customFormat="1">
      <c r="A5784" s="4">
        <v>28422</v>
      </c>
      <c r="B5784">
        <v>6.47</v>
      </c>
      <c r="C5784">
        <f>IFERROR(((VLOOKUP(A5784,'Interest Rates-10yr'!$A$9:$C$15239,2,FALSE))-B5784),C5783)</f>
        <v>1.0899999999999999</v>
      </c>
      <c r="D5784" s="98">
        <f>AVERAGE(C$10:C5784)</f>
        <v>0.44641212121212226</v>
      </c>
      <c r="E5784" s="2"/>
      <c r="G5784" s="23"/>
    </row>
    <row r="5785" spans="1:7" customFormat="1">
      <c r="A5785" s="4">
        <v>28423</v>
      </c>
      <c r="B5785">
        <v>6.5</v>
      </c>
      <c r="C5785">
        <f>IFERROR(((VLOOKUP(A5785,'Interest Rates-10yr'!$A$9:$C$15239,2,FALSE))-B5785),C5784)</f>
        <v>1.08</v>
      </c>
      <c r="D5785" s="98">
        <f>AVERAGE(C$10:C5785)</f>
        <v>0.44652181440443317</v>
      </c>
      <c r="E5785" s="2"/>
      <c r="G5785" s="23"/>
    </row>
    <row r="5786" spans="1:7" customFormat="1">
      <c r="A5786" s="4">
        <v>28424</v>
      </c>
      <c r="B5786">
        <v>6.61</v>
      </c>
      <c r="C5786">
        <f>IFERROR(((VLOOKUP(A5786,'Interest Rates-10yr'!$A$9:$C$15239,2,FALSE))-B5786),C5785)</f>
        <v>0.96</v>
      </c>
      <c r="D5786" s="98">
        <f>AVERAGE(C$10:C5786)</f>
        <v>0.44661069759390792</v>
      </c>
      <c r="E5786" s="2"/>
      <c r="G5786" s="23"/>
    </row>
    <row r="5787" spans="1:7" customFormat="1">
      <c r="A5787" s="4">
        <v>28425</v>
      </c>
      <c r="B5787">
        <v>6.57</v>
      </c>
      <c r="C5787">
        <f>IFERROR(((VLOOKUP(A5787,'Interest Rates-10yr'!$A$9:$C$15239,2,FALSE))-B5787),C5786)</f>
        <v>0.98999999999999932</v>
      </c>
      <c r="D5787" s="98">
        <f>AVERAGE(C$10:C5787)</f>
        <v>0.44670474212530387</v>
      </c>
      <c r="E5787" s="2"/>
      <c r="G5787" s="23"/>
    </row>
    <row r="5788" spans="1:7" customFormat="1">
      <c r="A5788" s="4">
        <v>28426</v>
      </c>
      <c r="B5788">
        <v>6.49</v>
      </c>
      <c r="C5788">
        <f>IFERROR(((VLOOKUP(A5788,'Interest Rates-10yr'!$A$9:$C$15239,2,FALSE))-B5788),C5787)</f>
        <v>1.0699999999999994</v>
      </c>
      <c r="D5788" s="98">
        <f>AVERAGE(C$10:C5788)</f>
        <v>0.44681259733518014</v>
      </c>
      <c r="E5788" s="2"/>
      <c r="G5788" s="23"/>
    </row>
    <row r="5789" spans="1:7" customFormat="1">
      <c r="A5789" s="4">
        <v>28427</v>
      </c>
      <c r="B5789">
        <v>6.49</v>
      </c>
      <c r="C5789">
        <f>IFERROR(((VLOOKUP(A5789,'Interest Rates-10yr'!$A$9:$C$15239,2,FALSE))-B5789),C5788)</f>
        <v>1.0699999999999994</v>
      </c>
      <c r="D5789" s="98">
        <f>AVERAGE(C$10:C5789)</f>
        <v>0.44692041522491455</v>
      </c>
      <c r="E5789" s="2"/>
      <c r="G5789" s="23"/>
    </row>
    <row r="5790" spans="1:7" customFormat="1">
      <c r="A5790" s="4">
        <v>28428</v>
      </c>
      <c r="B5790">
        <v>6.49</v>
      </c>
      <c r="C5790">
        <f>IFERROR(((VLOOKUP(A5790,'Interest Rates-10yr'!$A$9:$C$15239,2,FALSE))-B5790),C5789)</f>
        <v>1.0699999999999994</v>
      </c>
      <c r="D5790" s="98">
        <f>AVERAGE(C$10:C5790)</f>
        <v>0.44702819581387415</v>
      </c>
      <c r="E5790" s="2"/>
      <c r="G5790" s="23"/>
    </row>
    <row r="5791" spans="1:7" customFormat="1">
      <c r="A5791" s="4">
        <v>28429</v>
      </c>
      <c r="B5791">
        <v>6.6</v>
      </c>
      <c r="C5791">
        <f>IFERROR(((VLOOKUP(A5791,'Interest Rates-10yr'!$A$9:$C$15239,2,FALSE))-B5791),C5790)</f>
        <v>1.0200000000000005</v>
      </c>
      <c r="D5791" s="98">
        <f>AVERAGE(C$10:C5791)</f>
        <v>0.44712729159460501</v>
      </c>
      <c r="E5791" s="2"/>
      <c r="G5791" s="23"/>
    </row>
    <row r="5792" spans="1:7" customFormat="1">
      <c r="A5792" s="4">
        <v>28430</v>
      </c>
      <c r="B5792">
        <v>6.65</v>
      </c>
      <c r="C5792">
        <f>IFERROR(((VLOOKUP(A5792,'Interest Rates-10yr'!$A$9:$C$15239,2,FALSE))-B5792),C5791)</f>
        <v>0.97999999999999954</v>
      </c>
      <c r="D5792" s="98">
        <f>AVERAGE(C$10:C5792)</f>
        <v>0.44721943627874916</v>
      </c>
      <c r="E5792" s="2"/>
      <c r="G5792" s="23"/>
    </row>
    <row r="5793" spans="1:7" customFormat="1">
      <c r="A5793" s="4">
        <v>28431</v>
      </c>
      <c r="B5793">
        <v>6.22</v>
      </c>
      <c r="C5793">
        <f>IFERROR(((VLOOKUP(A5793,'Interest Rates-10yr'!$A$9:$C$15239,2,FALSE))-B5793),C5792)</f>
        <v>1.4700000000000006</v>
      </c>
      <c r="D5793" s="98">
        <f>AVERAGE(C$10:C5793)</f>
        <v>0.44739626556016704</v>
      </c>
      <c r="E5793" s="2"/>
      <c r="G5793" s="23"/>
    </row>
    <row r="5794" spans="1:7" customFormat="1">
      <c r="A5794" s="4">
        <v>28432</v>
      </c>
      <c r="B5794">
        <v>6.62</v>
      </c>
      <c r="C5794">
        <f>IFERROR(((VLOOKUP(A5794,'Interest Rates-10yr'!$A$9:$C$15239,2,FALSE))-B5794),C5793)</f>
        <v>1.0599999999999996</v>
      </c>
      <c r="D5794" s="98">
        <f>AVERAGE(C$10:C5794)</f>
        <v>0.4475021607605888</v>
      </c>
      <c r="E5794" s="2"/>
      <c r="G5794" s="23"/>
    </row>
    <row r="5795" spans="1:7" customFormat="1">
      <c r="A5795" s="4">
        <v>28433</v>
      </c>
      <c r="B5795">
        <v>6.58</v>
      </c>
      <c r="C5795">
        <f>IFERROR(((VLOOKUP(A5795,'Interest Rates-10yr'!$A$9:$C$15239,2,FALSE))-B5795),C5794)</f>
        <v>1.0599999999999996</v>
      </c>
      <c r="D5795" s="98">
        <f>AVERAGE(C$10:C5795)</f>
        <v>0.44760801935706984</v>
      </c>
      <c r="E5795" s="2"/>
      <c r="G5795" s="23"/>
    </row>
    <row r="5796" spans="1:7" customFormat="1">
      <c r="A5796" s="4">
        <v>28434</v>
      </c>
      <c r="B5796">
        <v>6.58</v>
      </c>
      <c r="C5796">
        <f>IFERROR(((VLOOKUP(A5796,'Interest Rates-10yr'!$A$9:$C$15239,2,FALSE))-B5796),C5795)</f>
        <v>1.0599999999999996</v>
      </c>
      <c r="D5796" s="98">
        <f>AVERAGE(C$10:C5796)</f>
        <v>0.44771384136858577</v>
      </c>
      <c r="E5796" s="2"/>
      <c r="G5796" s="23"/>
    </row>
    <row r="5797" spans="1:7" customFormat="1">
      <c r="A5797" s="4">
        <v>28435</v>
      </c>
      <c r="B5797">
        <v>6.58</v>
      </c>
      <c r="C5797">
        <f>IFERROR(((VLOOKUP(A5797,'Interest Rates-10yr'!$A$9:$C$15239,2,FALSE))-B5797),C5796)</f>
        <v>1.0599999999999996</v>
      </c>
      <c r="D5797" s="98">
        <f>AVERAGE(C$10:C5797)</f>
        <v>0.44781962681409915</v>
      </c>
      <c r="E5797" s="2"/>
      <c r="G5797" s="23"/>
    </row>
    <row r="5798" spans="1:7" customFormat="1">
      <c r="A5798" s="4">
        <v>28436</v>
      </c>
      <c r="B5798">
        <v>6.62</v>
      </c>
      <c r="C5798">
        <f>IFERROR(((VLOOKUP(A5798,'Interest Rates-10yr'!$A$9:$C$15239,2,FALSE))-B5798),C5797)</f>
        <v>1</v>
      </c>
      <c r="D5798" s="98">
        <f>AVERAGE(C$10:C5798)</f>
        <v>0.44791501122819244</v>
      </c>
      <c r="E5798" s="2"/>
      <c r="G5798" s="23"/>
    </row>
    <row r="5799" spans="1:7" customFormat="1">
      <c r="A5799" s="4">
        <v>28437</v>
      </c>
      <c r="B5799">
        <v>6.58</v>
      </c>
      <c r="C5799">
        <f>IFERROR(((VLOOKUP(A5799,'Interest Rates-10yr'!$A$9:$C$15239,2,FALSE))-B5799),C5798)</f>
        <v>1</v>
      </c>
      <c r="D5799" s="98">
        <f>AVERAGE(C$10:C5799)</f>
        <v>0.44801036269430156</v>
      </c>
      <c r="E5799" s="2"/>
      <c r="G5799" s="23"/>
    </row>
    <row r="5800" spans="1:7" customFormat="1">
      <c r="A5800" s="4">
        <v>28438</v>
      </c>
      <c r="B5800">
        <v>6.47</v>
      </c>
      <c r="C5800">
        <f>IFERROR(((VLOOKUP(A5800,'Interest Rates-10yr'!$A$9:$C$15239,2,FALSE))-B5800),C5799)</f>
        <v>1.1299999999999999</v>
      </c>
      <c r="D5800" s="98">
        <f>AVERAGE(C$10:C5800)</f>
        <v>0.44812812985667522</v>
      </c>
      <c r="E5800" s="2"/>
      <c r="G5800" s="23"/>
    </row>
    <row r="5801" spans="1:7" customFormat="1">
      <c r="A5801" s="4">
        <v>28439</v>
      </c>
      <c r="B5801">
        <v>6.53</v>
      </c>
      <c r="C5801">
        <f>IFERROR(((VLOOKUP(A5801,'Interest Rates-10yr'!$A$9:$C$15239,2,FALSE))-B5801),C5800)</f>
        <v>1.0599999999999996</v>
      </c>
      <c r="D5801" s="98">
        <f>AVERAGE(C$10:C5801)</f>
        <v>0.44823377071823306</v>
      </c>
      <c r="E5801" s="2"/>
      <c r="G5801" s="23"/>
    </row>
    <row r="5802" spans="1:7" customFormat="1">
      <c r="A5802" s="4">
        <v>28440</v>
      </c>
      <c r="B5802">
        <v>6.53</v>
      </c>
      <c r="C5802">
        <f>IFERROR(((VLOOKUP(A5802,'Interest Rates-10yr'!$A$9:$C$15239,2,FALSE))-B5802),C5801)</f>
        <v>1.0599999999999996</v>
      </c>
      <c r="D5802" s="98">
        <f>AVERAGE(C$10:C5802)</f>
        <v>0.44833937510788985</v>
      </c>
      <c r="E5802" s="2"/>
      <c r="G5802" s="23"/>
    </row>
    <row r="5803" spans="1:7" customFormat="1">
      <c r="A5803" s="4">
        <v>28441</v>
      </c>
      <c r="B5803">
        <v>6.53</v>
      </c>
      <c r="C5803">
        <f>IFERROR(((VLOOKUP(A5803,'Interest Rates-10yr'!$A$9:$C$15239,2,FALSE))-B5803),C5802)</f>
        <v>1.0599999999999996</v>
      </c>
      <c r="D5803" s="98">
        <f>AVERAGE(C$10:C5803)</f>
        <v>0.44844494304452986</v>
      </c>
      <c r="E5803" s="2"/>
      <c r="G5803" s="23"/>
    </row>
    <row r="5804" spans="1:7" customFormat="1">
      <c r="A5804" s="4">
        <v>28442</v>
      </c>
      <c r="B5804">
        <v>6.53</v>
      </c>
      <c r="C5804">
        <f>IFERROR(((VLOOKUP(A5804,'Interest Rates-10yr'!$A$9:$C$15239,2,FALSE))-B5804),C5803)</f>
        <v>1.0599999999999996</v>
      </c>
      <c r="D5804" s="98">
        <f>AVERAGE(C$10:C5804)</f>
        <v>0.44855047454702429</v>
      </c>
      <c r="E5804" s="2"/>
      <c r="G5804" s="23"/>
    </row>
    <row r="5805" spans="1:7" customFormat="1">
      <c r="A5805" s="4">
        <v>28443</v>
      </c>
      <c r="B5805">
        <v>6.54</v>
      </c>
      <c r="C5805">
        <f>IFERROR(((VLOOKUP(A5805,'Interest Rates-10yr'!$A$9:$C$15239,2,FALSE))-B5805),C5804)</f>
        <v>1.0199999999999996</v>
      </c>
      <c r="D5805" s="98">
        <f>AVERAGE(C$10:C5805)</f>
        <v>0.44864906832298235</v>
      </c>
      <c r="E5805" s="2"/>
      <c r="G5805" s="23"/>
    </row>
    <row r="5806" spans="1:7" customFormat="1">
      <c r="A5806" s="4">
        <v>28444</v>
      </c>
      <c r="B5806">
        <v>6.52</v>
      </c>
      <c r="C5806">
        <f>IFERROR(((VLOOKUP(A5806,'Interest Rates-10yr'!$A$9:$C$15239,2,FALSE))-B5806),C5805)</f>
        <v>1.04</v>
      </c>
      <c r="D5806" s="98">
        <f>AVERAGE(C$10:C5806)</f>
        <v>0.4487510781438685</v>
      </c>
      <c r="E5806" s="2"/>
      <c r="G5806" s="23"/>
    </row>
    <row r="5807" spans="1:7" customFormat="1">
      <c r="A5807" s="4">
        <v>28445</v>
      </c>
      <c r="B5807">
        <v>5.73</v>
      </c>
      <c r="C5807">
        <f>IFERROR(((VLOOKUP(A5807,'Interest Rates-10yr'!$A$9:$C$15239,2,FALSE))-B5807),C5806)</f>
        <v>1.8199999999999994</v>
      </c>
      <c r="D5807" s="98">
        <f>AVERAGE(C$10:C5807)</f>
        <v>0.4489875819248027</v>
      </c>
      <c r="E5807" s="2"/>
      <c r="G5807" s="23"/>
    </row>
    <row r="5808" spans="1:7" customFormat="1">
      <c r="A5808" s="4">
        <v>28446</v>
      </c>
      <c r="B5808">
        <v>6.44</v>
      </c>
      <c r="C5808">
        <f>IFERROR(((VLOOKUP(A5808,'Interest Rates-10yr'!$A$9:$C$15239,2,FALSE))-B5808),C5807)</f>
        <v>1.0999999999999996</v>
      </c>
      <c r="D5808" s="98">
        <f>AVERAGE(C$10:C5808)</f>
        <v>0.44909984480082876</v>
      </c>
      <c r="E5808" s="2"/>
      <c r="G5808" s="23"/>
    </row>
    <row r="5809" spans="1:7" customFormat="1">
      <c r="A5809" s="4">
        <v>28447</v>
      </c>
      <c r="B5809">
        <v>6.44</v>
      </c>
      <c r="C5809">
        <f>IFERROR(((VLOOKUP(A5809,'Interest Rates-10yr'!$A$9:$C$15239,2,FALSE))-B5809),C5808)</f>
        <v>1.0999999999999996</v>
      </c>
      <c r="D5809" s="98">
        <f>AVERAGE(C$10:C5809)</f>
        <v>0.44921206896551824</v>
      </c>
      <c r="E5809" s="2"/>
      <c r="G5809" s="23"/>
    </row>
    <row r="5810" spans="1:7" customFormat="1">
      <c r="A5810" s="4">
        <v>28448</v>
      </c>
      <c r="B5810">
        <v>6.44</v>
      </c>
      <c r="C5810">
        <f>IFERROR(((VLOOKUP(A5810,'Interest Rates-10yr'!$A$9:$C$15239,2,FALSE))-B5810),C5809)</f>
        <v>1.0999999999999996</v>
      </c>
      <c r="D5810" s="98">
        <f>AVERAGE(C$10:C5810)</f>
        <v>0.44932425443889085</v>
      </c>
      <c r="E5810" s="2"/>
      <c r="G5810" s="23"/>
    </row>
    <row r="5811" spans="1:7" customFormat="1">
      <c r="A5811" s="4">
        <v>28449</v>
      </c>
      <c r="B5811">
        <v>6.44</v>
      </c>
      <c r="C5811">
        <f>IFERROR(((VLOOKUP(A5811,'Interest Rates-10yr'!$A$9:$C$15239,2,FALSE))-B5811),C5810)</f>
        <v>1.0999999999999996</v>
      </c>
      <c r="D5811" s="98">
        <f>AVERAGE(C$10:C5811)</f>
        <v>0.44943640124095235</v>
      </c>
      <c r="E5811" s="2"/>
      <c r="G5811" s="23"/>
    </row>
    <row r="5812" spans="1:7" customFormat="1">
      <c r="A5812" s="4">
        <v>28450</v>
      </c>
      <c r="B5812">
        <v>6.54</v>
      </c>
      <c r="C5812">
        <f>IFERROR(((VLOOKUP(A5812,'Interest Rates-10yr'!$A$9:$C$15239,2,FALSE))-B5812),C5811)</f>
        <v>1.0199999999999996</v>
      </c>
      <c r="D5812" s="98">
        <f>AVERAGE(C$10:C5812)</f>
        <v>0.4495347234189222</v>
      </c>
      <c r="E5812" s="2"/>
      <c r="G5812" s="23"/>
    </row>
    <row r="5813" spans="1:7" customFormat="1">
      <c r="A5813" s="4">
        <v>28451</v>
      </c>
      <c r="B5813">
        <v>6.49</v>
      </c>
      <c r="C5813">
        <f>IFERROR(((VLOOKUP(A5813,'Interest Rates-10yr'!$A$9:$C$15239,2,FALSE))-B5813),C5812)</f>
        <v>1.0499999999999998</v>
      </c>
      <c r="D5813" s="98">
        <f>AVERAGE(C$10:C5813)</f>
        <v>0.4496381805651285</v>
      </c>
      <c r="E5813" s="2"/>
      <c r="G5813" s="23"/>
    </row>
    <row r="5814" spans="1:7" customFormat="1">
      <c r="A5814" s="4">
        <v>28452</v>
      </c>
      <c r="B5814">
        <v>6.81</v>
      </c>
      <c r="C5814">
        <f>IFERROR(((VLOOKUP(A5814,'Interest Rates-10yr'!$A$9:$C$15239,2,FALSE))-B5814),C5813)</f>
        <v>0.71</v>
      </c>
      <c r="D5814" s="98">
        <f>AVERAGE(C$10:C5814)</f>
        <v>0.44968303186907937</v>
      </c>
      <c r="E5814" s="2"/>
      <c r="G5814" s="23"/>
    </row>
    <row r="5815" spans="1:7" customFormat="1">
      <c r="A5815" s="4">
        <v>28453</v>
      </c>
      <c r="B5815">
        <v>6.81</v>
      </c>
      <c r="C5815">
        <f>IFERROR(((VLOOKUP(A5815,'Interest Rates-10yr'!$A$9:$C$15239,2,FALSE))-B5815),C5814)</f>
        <v>0.71</v>
      </c>
      <c r="D5815" s="98">
        <f>AVERAGE(C$10:C5815)</f>
        <v>0.44972786772304613</v>
      </c>
      <c r="E5815" s="2"/>
      <c r="G5815" s="23"/>
    </row>
    <row r="5816" spans="1:7" customFormat="1">
      <c r="A5816" s="4">
        <v>28454</v>
      </c>
      <c r="B5816">
        <v>6.48</v>
      </c>
      <c r="C5816">
        <f>IFERROR(((VLOOKUP(A5816,'Interest Rates-10yr'!$A$9:$C$15239,2,FALSE))-B5816),C5815)</f>
        <v>1.0399999999999991</v>
      </c>
      <c r="D5816" s="98">
        <f>AVERAGE(C$10:C5816)</f>
        <v>0.4498295161012581</v>
      </c>
      <c r="E5816" s="2"/>
      <c r="G5816" s="23"/>
    </row>
    <row r="5817" spans="1:7" customFormat="1">
      <c r="A5817" s="4">
        <v>28455</v>
      </c>
      <c r="B5817">
        <v>6.48</v>
      </c>
      <c r="C5817">
        <f>IFERROR(((VLOOKUP(A5817,'Interest Rates-10yr'!$A$9:$C$15239,2,FALSE))-B5817),C5816)</f>
        <v>1.0399999999999991</v>
      </c>
      <c r="D5817" s="98">
        <f>AVERAGE(C$10:C5817)</f>
        <v>0.44993112947658503</v>
      </c>
      <c r="E5817" s="2"/>
      <c r="G5817" s="23"/>
    </row>
    <row r="5818" spans="1:7" customFormat="1">
      <c r="A5818" s="4">
        <v>28456</v>
      </c>
      <c r="B5818">
        <v>6.48</v>
      </c>
      <c r="C5818">
        <f>IFERROR(((VLOOKUP(A5818,'Interest Rates-10yr'!$A$9:$C$15239,2,FALSE))-B5818),C5817)</f>
        <v>1.0399999999999991</v>
      </c>
      <c r="D5818" s="98">
        <f>AVERAGE(C$10:C5818)</f>
        <v>0.45003270786710375</v>
      </c>
      <c r="E5818" s="2"/>
      <c r="G5818" s="23"/>
    </row>
    <row r="5819" spans="1:7" customFormat="1">
      <c r="A5819" s="4">
        <v>28457</v>
      </c>
      <c r="B5819">
        <v>6.51</v>
      </c>
      <c r="C5819">
        <f>IFERROR(((VLOOKUP(A5819,'Interest Rates-10yr'!$A$9:$C$15239,2,FALSE))-B5819),C5818)</f>
        <v>1.0200000000000005</v>
      </c>
      <c r="D5819" s="98">
        <f>AVERAGE(C$10:C5819)</f>
        <v>0.45013080895008706</v>
      </c>
      <c r="E5819" s="2"/>
      <c r="G5819" s="23"/>
    </row>
    <row r="5820" spans="1:7" customFormat="1">
      <c r="A5820" s="4">
        <v>28458</v>
      </c>
      <c r="B5820">
        <v>6.5</v>
      </c>
      <c r="C5820">
        <f>IFERROR(((VLOOKUP(A5820,'Interest Rates-10yr'!$A$9:$C$15239,2,FALSE))-B5820),C5819)</f>
        <v>1.0499999999999998</v>
      </c>
      <c r="D5820" s="98">
        <f>AVERAGE(C$10:C5820)</f>
        <v>0.450234038891758</v>
      </c>
      <c r="E5820" s="2"/>
      <c r="G5820" s="23"/>
    </row>
    <row r="5821" spans="1:7" customFormat="1">
      <c r="A5821" s="4">
        <v>28459</v>
      </c>
      <c r="B5821">
        <v>6.56</v>
      </c>
      <c r="C5821">
        <f>IFERROR(((VLOOKUP(A5821,'Interest Rates-10yr'!$A$9:$C$15239,2,FALSE))-B5821),C5820)</f>
        <v>0.99000000000000021</v>
      </c>
      <c r="D5821" s="98">
        <f>AVERAGE(C$10:C5821)</f>
        <v>0.45032690984170776</v>
      </c>
      <c r="E5821" s="2"/>
      <c r="G5821" s="23"/>
    </row>
    <row r="5822" spans="1:7" customFormat="1">
      <c r="A5822" s="4">
        <v>28460</v>
      </c>
      <c r="B5822">
        <v>6.52</v>
      </c>
      <c r="C5822">
        <f>IFERROR(((VLOOKUP(A5822,'Interest Rates-10yr'!$A$9:$C$15239,2,FALSE))-B5822),C5821)</f>
        <v>1.0600000000000005</v>
      </c>
      <c r="D5822" s="98">
        <f>AVERAGE(C$10:C5822)</f>
        <v>0.45043179081369439</v>
      </c>
      <c r="E5822" s="2"/>
      <c r="G5822" s="23"/>
    </row>
    <row r="5823" spans="1:7" customFormat="1">
      <c r="A5823" s="4">
        <v>28461</v>
      </c>
      <c r="B5823">
        <v>6.53</v>
      </c>
      <c r="C5823">
        <f>IFERROR(((VLOOKUP(A5823,'Interest Rates-10yr'!$A$9:$C$15239,2,FALSE))-B5823),C5822)</f>
        <v>1.0599999999999996</v>
      </c>
      <c r="D5823" s="98">
        <f>AVERAGE(C$10:C5823)</f>
        <v>0.45053663570691532</v>
      </c>
      <c r="E5823" s="2"/>
      <c r="G5823" s="23"/>
    </row>
    <row r="5824" spans="1:7" customFormat="1">
      <c r="A5824" s="4">
        <v>28462</v>
      </c>
      <c r="B5824">
        <v>6.53</v>
      </c>
      <c r="C5824">
        <f>IFERROR(((VLOOKUP(A5824,'Interest Rates-10yr'!$A$9:$C$15239,2,FALSE))-B5824),C5823)</f>
        <v>1.0599999999999996</v>
      </c>
      <c r="D5824" s="98">
        <f>AVERAGE(C$10:C5824)</f>
        <v>0.45064144453998373</v>
      </c>
      <c r="E5824" s="2"/>
      <c r="G5824" s="23"/>
    </row>
    <row r="5825" spans="1:7" customFormat="1">
      <c r="A5825" s="4">
        <v>28463</v>
      </c>
      <c r="B5825">
        <v>6.53</v>
      </c>
      <c r="C5825">
        <f>IFERROR(((VLOOKUP(A5825,'Interest Rates-10yr'!$A$9:$C$15239,2,FALSE))-B5825),C5824)</f>
        <v>1.0599999999999996</v>
      </c>
      <c r="D5825" s="98">
        <f>AVERAGE(C$10:C5825)</f>
        <v>0.45074621733150022</v>
      </c>
      <c r="E5825" s="2"/>
      <c r="G5825" s="23"/>
    </row>
    <row r="5826" spans="1:7" customFormat="1">
      <c r="A5826" s="4">
        <v>28464</v>
      </c>
      <c r="B5826">
        <v>6.59</v>
      </c>
      <c r="C5826">
        <f>IFERROR(((VLOOKUP(A5826,'Interest Rates-10yr'!$A$9:$C$15239,2,FALSE))-B5826),C5825)</f>
        <v>1.0099999999999998</v>
      </c>
      <c r="D5826" s="98">
        <f>AVERAGE(C$10:C5826)</f>
        <v>0.45084235860409244</v>
      </c>
      <c r="E5826" s="2"/>
      <c r="G5826" s="23"/>
    </row>
    <row r="5827" spans="1:7" customFormat="1">
      <c r="A5827" s="4">
        <v>28465</v>
      </c>
      <c r="B5827">
        <v>6.56</v>
      </c>
      <c r="C5827">
        <f>IFERROR(((VLOOKUP(A5827,'Interest Rates-10yr'!$A$9:$C$15239,2,FALSE))-B5827),C5826)</f>
        <v>1.0700000000000003</v>
      </c>
      <c r="D5827" s="98">
        <f>AVERAGE(C$10:C5827)</f>
        <v>0.45094877964936503</v>
      </c>
      <c r="E5827" s="2"/>
      <c r="G5827" s="23"/>
    </row>
    <row r="5828" spans="1:7" customFormat="1">
      <c r="A5828" s="4">
        <v>28466</v>
      </c>
      <c r="B5828">
        <v>6.28</v>
      </c>
      <c r="C5828">
        <f>IFERROR(((VLOOKUP(A5828,'Interest Rates-10yr'!$A$9:$C$15239,2,FALSE))-B5828),C5827)</f>
        <v>1.3499999999999996</v>
      </c>
      <c r="D5828" s="98">
        <f>AVERAGE(C$10:C5828)</f>
        <v>0.4511032823509204</v>
      </c>
      <c r="E5828" s="2"/>
      <c r="G5828" s="23"/>
    </row>
    <row r="5829" spans="1:7" customFormat="1">
      <c r="A5829" s="4">
        <v>28467</v>
      </c>
      <c r="B5829">
        <v>6.5</v>
      </c>
      <c r="C5829">
        <f>IFERROR(((VLOOKUP(A5829,'Interest Rates-10yr'!$A$9:$C$15239,2,FALSE))-B5829),C5828)</f>
        <v>1.1399999999999997</v>
      </c>
      <c r="D5829" s="98">
        <f>AVERAGE(C$10:C5829)</f>
        <v>0.45122164948453702</v>
      </c>
      <c r="E5829" s="2"/>
      <c r="G5829" s="23"/>
    </row>
    <row r="5830" spans="1:7" customFormat="1">
      <c r="A5830" s="4">
        <v>28468</v>
      </c>
      <c r="B5830">
        <v>6.5</v>
      </c>
      <c r="C5830">
        <f>IFERROR(((VLOOKUP(A5830,'Interest Rates-10yr'!$A$9:$C$15239,2,FALSE))-B5830),C5829)</f>
        <v>1.1299999999999999</v>
      </c>
      <c r="D5830" s="98">
        <f>AVERAGE(C$10:C5830)</f>
        <v>0.45133825803126709</v>
      </c>
      <c r="E5830" s="2"/>
      <c r="G5830" s="23"/>
    </row>
    <row r="5831" spans="1:7" customFormat="1">
      <c r="A5831" s="4">
        <v>28469</v>
      </c>
      <c r="B5831">
        <v>6.5</v>
      </c>
      <c r="C5831">
        <f>IFERROR(((VLOOKUP(A5831,'Interest Rates-10yr'!$A$9:$C$15239,2,FALSE))-B5831),C5830)</f>
        <v>1.1299999999999999</v>
      </c>
      <c r="D5831" s="98">
        <f>AVERAGE(C$10:C5831)</f>
        <v>0.45145482652009716</v>
      </c>
      <c r="E5831" s="2"/>
      <c r="G5831" s="23"/>
    </row>
    <row r="5832" spans="1:7" customFormat="1">
      <c r="A5832" s="4">
        <v>28470</v>
      </c>
      <c r="B5832">
        <v>6.5</v>
      </c>
      <c r="C5832">
        <f>IFERROR(((VLOOKUP(A5832,'Interest Rates-10yr'!$A$9:$C$15239,2,FALSE))-B5832),C5831)</f>
        <v>1.1299999999999999</v>
      </c>
      <c r="D5832" s="98">
        <f>AVERAGE(C$10:C5832)</f>
        <v>0.45157135497166512</v>
      </c>
      <c r="E5832" s="2"/>
      <c r="G5832" s="23"/>
    </row>
    <row r="5833" spans="1:7" customFormat="1">
      <c r="A5833" s="4">
        <v>28471</v>
      </c>
      <c r="B5833">
        <v>6.52</v>
      </c>
      <c r="C5833">
        <f>IFERROR(((VLOOKUP(A5833,'Interest Rates-10yr'!$A$9:$C$15239,2,FALSE))-B5833),C5832)</f>
        <v>1.1200000000000001</v>
      </c>
      <c r="D5833" s="98">
        <f>AVERAGE(C$10:C5833)</f>
        <v>0.45168612637362737</v>
      </c>
      <c r="E5833" s="2"/>
      <c r="G5833" s="23"/>
    </row>
    <row r="5834" spans="1:7" customFormat="1">
      <c r="A5834" s="4">
        <v>28472</v>
      </c>
      <c r="B5834">
        <v>6.48</v>
      </c>
      <c r="C5834">
        <f>IFERROR(((VLOOKUP(A5834,'Interest Rates-10yr'!$A$9:$C$15239,2,FALSE))-B5834),C5833)</f>
        <v>1.17</v>
      </c>
      <c r="D5834" s="98">
        <f>AVERAGE(C$10:C5834)</f>
        <v>0.45180944206008683</v>
      </c>
      <c r="E5834" s="2"/>
      <c r="G5834" s="23"/>
    </row>
    <row r="5835" spans="1:7" customFormat="1">
      <c r="A5835" s="4">
        <v>28473</v>
      </c>
      <c r="B5835">
        <v>6.44</v>
      </c>
      <c r="C5835">
        <f>IFERROR(((VLOOKUP(A5835,'Interest Rates-10yr'!$A$9:$C$15239,2,FALSE))-B5835),C5834)</f>
        <v>1.2199999999999998</v>
      </c>
      <c r="D5835" s="98">
        <f>AVERAGE(C$10:C5835)</f>
        <v>0.45194129763130891</v>
      </c>
      <c r="E5835" s="2"/>
      <c r="G5835" s="23"/>
    </row>
    <row r="5836" spans="1:7" customFormat="1">
      <c r="A5836" s="4">
        <v>28474</v>
      </c>
      <c r="B5836">
        <v>6.52</v>
      </c>
      <c r="C5836">
        <f>IFERROR(((VLOOKUP(A5836,'Interest Rates-10yr'!$A$9:$C$15239,2,FALSE))-B5836),C5835)</f>
        <v>1.1500000000000004</v>
      </c>
      <c r="D5836" s="98">
        <f>AVERAGE(C$10:C5836)</f>
        <v>0.45206109490303859</v>
      </c>
      <c r="E5836" s="2"/>
      <c r="G5836" s="23"/>
    </row>
    <row r="5837" spans="1:7" customFormat="1">
      <c r="A5837" s="4">
        <v>28475</v>
      </c>
      <c r="B5837">
        <v>6.55</v>
      </c>
      <c r="C5837">
        <f>IFERROR(((VLOOKUP(A5837,'Interest Rates-10yr'!$A$9:$C$15239,2,FALSE))-B5837),C5836)</f>
        <v>1.1200000000000001</v>
      </c>
      <c r="D5837" s="98">
        <f>AVERAGE(C$10:C5837)</f>
        <v>0.45217570350034414</v>
      </c>
      <c r="E5837" s="2"/>
      <c r="G5837" s="23"/>
    </row>
    <row r="5838" spans="1:7" customFormat="1">
      <c r="A5838" s="4">
        <v>28476</v>
      </c>
      <c r="B5838">
        <v>6.55</v>
      </c>
      <c r="C5838">
        <f>IFERROR(((VLOOKUP(A5838,'Interest Rates-10yr'!$A$9:$C$15239,2,FALSE))-B5838),C5837)</f>
        <v>1.1200000000000001</v>
      </c>
      <c r="D5838" s="98">
        <f>AVERAGE(C$10:C5838)</f>
        <v>0.4522902727740617</v>
      </c>
      <c r="E5838" s="2"/>
      <c r="G5838" s="23"/>
    </row>
    <row r="5839" spans="1:7" customFormat="1">
      <c r="A5839" s="4">
        <v>28477</v>
      </c>
      <c r="B5839">
        <v>6.55</v>
      </c>
      <c r="C5839">
        <f>IFERROR(((VLOOKUP(A5839,'Interest Rates-10yr'!$A$9:$C$15239,2,FALSE))-B5839),C5838)</f>
        <v>1.1200000000000001</v>
      </c>
      <c r="D5839" s="98">
        <f>AVERAGE(C$10:C5839)</f>
        <v>0.45240480274442629</v>
      </c>
      <c r="E5839" s="2"/>
      <c r="G5839" s="23"/>
    </row>
    <row r="5840" spans="1:7" customFormat="1">
      <c r="A5840" s="4">
        <v>28478</v>
      </c>
      <c r="B5840">
        <v>6.56</v>
      </c>
      <c r="C5840">
        <f>IFERROR(((VLOOKUP(A5840,'Interest Rates-10yr'!$A$9:$C$15239,2,FALSE))-B5840),C5839)</f>
        <v>1.1300000000000008</v>
      </c>
      <c r="D5840" s="98">
        <f>AVERAGE(C$10:C5840)</f>
        <v>0.45252100840336229</v>
      </c>
      <c r="E5840" s="2"/>
      <c r="G5840" s="23"/>
    </row>
    <row r="5841" spans="1:7" customFormat="1">
      <c r="A5841" s="4">
        <v>28479</v>
      </c>
      <c r="B5841">
        <v>6.51</v>
      </c>
      <c r="C5841">
        <f>IFERROR(((VLOOKUP(A5841,'Interest Rates-10yr'!$A$9:$C$15239,2,FALSE))-B5841),C5840)</f>
        <v>1.2300000000000004</v>
      </c>
      <c r="D5841" s="98">
        <f>AVERAGE(C$10:C5841)</f>
        <v>0.45265432098765529</v>
      </c>
      <c r="E5841" s="2"/>
      <c r="G5841" s="23"/>
    </row>
    <row r="5842" spans="1:7" customFormat="1">
      <c r="A5842" s="4">
        <v>28480</v>
      </c>
      <c r="B5842">
        <v>6.57</v>
      </c>
      <c r="C5842">
        <f>IFERROR(((VLOOKUP(A5842,'Interest Rates-10yr'!$A$9:$C$15239,2,FALSE))-B5842),C5841)</f>
        <v>1.1499999999999995</v>
      </c>
      <c r="D5842" s="98">
        <f>AVERAGE(C$10:C5842)</f>
        <v>0.45277387279273196</v>
      </c>
      <c r="E5842" s="2"/>
      <c r="G5842" s="23"/>
    </row>
    <row r="5843" spans="1:7" customFormat="1">
      <c r="A5843" s="4">
        <v>28481</v>
      </c>
      <c r="B5843">
        <v>6.57</v>
      </c>
      <c r="C5843">
        <f>IFERROR(((VLOOKUP(A5843,'Interest Rates-10yr'!$A$9:$C$15239,2,FALSE))-B5843),C5842)</f>
        <v>1.1799999999999997</v>
      </c>
      <c r="D5843" s="98">
        <f>AVERAGE(C$10:C5843)</f>
        <v>0.4528985258827572</v>
      </c>
      <c r="E5843" s="2"/>
      <c r="G5843" s="23"/>
    </row>
    <row r="5844" spans="1:7" customFormat="1">
      <c r="A5844" s="4">
        <v>28482</v>
      </c>
      <c r="B5844">
        <v>6.54</v>
      </c>
      <c r="C5844">
        <f>IFERROR(((VLOOKUP(A5844,'Interest Rates-10yr'!$A$9:$C$15239,2,FALSE))-B5844),C5843)</f>
        <v>1.21</v>
      </c>
      <c r="D5844" s="98">
        <f>AVERAGE(C$10:C5844)</f>
        <v>0.4530282776349624</v>
      </c>
      <c r="E5844" s="2"/>
      <c r="G5844" s="23"/>
    </row>
    <row r="5845" spans="1:7" customFormat="1">
      <c r="A5845" s="4">
        <v>28483</v>
      </c>
      <c r="B5845">
        <v>6.54</v>
      </c>
      <c r="C5845">
        <f>IFERROR(((VLOOKUP(A5845,'Interest Rates-10yr'!$A$9:$C$15239,2,FALSE))-B5845),C5844)</f>
        <v>1.21</v>
      </c>
      <c r="D5845" s="98">
        <f>AVERAGE(C$10:C5845)</f>
        <v>0.45315798492117987</v>
      </c>
      <c r="E5845" s="2"/>
      <c r="G5845" s="23"/>
    </row>
    <row r="5846" spans="1:7" customFormat="1">
      <c r="A5846" s="4">
        <v>28484</v>
      </c>
      <c r="B5846">
        <v>6.54</v>
      </c>
      <c r="C5846">
        <f>IFERROR(((VLOOKUP(A5846,'Interest Rates-10yr'!$A$9:$C$15239,2,FALSE))-B5846),C5845)</f>
        <v>1.21</v>
      </c>
      <c r="D5846" s="98">
        <f>AVERAGE(C$10:C5846)</f>
        <v>0.45328764776426345</v>
      </c>
      <c r="E5846" s="2"/>
      <c r="G5846" s="23"/>
    </row>
    <row r="5847" spans="1:7" customFormat="1">
      <c r="A5847" s="4">
        <v>28485</v>
      </c>
      <c r="B5847">
        <v>6.54</v>
      </c>
      <c r="C5847">
        <f>IFERROR(((VLOOKUP(A5847,'Interest Rates-10yr'!$A$9:$C$15239,2,FALSE))-B5847),C5846)</f>
        <v>1.21</v>
      </c>
      <c r="D5847" s="98">
        <f>AVERAGE(C$10:C5847)</f>
        <v>0.4534172661870513</v>
      </c>
      <c r="E5847" s="2"/>
      <c r="G5847" s="23"/>
    </row>
    <row r="5848" spans="1:7" customFormat="1">
      <c r="A5848" s="4">
        <v>28486</v>
      </c>
      <c r="B5848">
        <v>6.69</v>
      </c>
      <c r="C5848">
        <f>IFERROR(((VLOOKUP(A5848,'Interest Rates-10yr'!$A$9:$C$15239,2,FALSE))-B5848),C5847)</f>
        <v>1.0799999999999992</v>
      </c>
      <c r="D5848" s="98">
        <f>AVERAGE(C$10:C5848)</f>
        <v>0.45352457612604996</v>
      </c>
      <c r="E5848" s="2"/>
      <c r="G5848" s="23"/>
    </row>
    <row r="5849" spans="1:7" customFormat="1">
      <c r="A5849" s="4">
        <v>28487</v>
      </c>
      <c r="B5849">
        <v>7.1</v>
      </c>
      <c r="C5849">
        <f>IFERROR(((VLOOKUP(A5849,'Interest Rates-10yr'!$A$9:$C$15239,2,FALSE))-B5849),C5848)</f>
        <v>0.6800000000000006</v>
      </c>
      <c r="D5849" s="98">
        <f>AVERAGE(C$10:C5849)</f>
        <v>0.45356335616438448</v>
      </c>
      <c r="E5849" s="2"/>
      <c r="G5849" s="23"/>
    </row>
    <row r="5850" spans="1:7" customFormat="1">
      <c r="A5850" s="4">
        <v>28488</v>
      </c>
      <c r="B5850">
        <v>7.01</v>
      </c>
      <c r="C5850">
        <f>IFERROR(((VLOOKUP(A5850,'Interest Rates-10yr'!$A$9:$C$15239,2,FALSE))-B5850),C5849)</f>
        <v>0.8100000000000005</v>
      </c>
      <c r="D5850" s="98">
        <f>AVERAGE(C$10:C5850)</f>
        <v>0.45362437938709216</v>
      </c>
      <c r="E5850" s="2"/>
      <c r="G5850" s="23"/>
    </row>
    <row r="5851" spans="1:7" customFormat="1">
      <c r="A5851" s="4">
        <v>28489</v>
      </c>
      <c r="B5851">
        <v>6.53</v>
      </c>
      <c r="C5851">
        <f>IFERROR(((VLOOKUP(A5851,'Interest Rates-10yr'!$A$9:$C$15239,2,FALSE))-B5851),C5850)</f>
        <v>1.25</v>
      </c>
      <c r="D5851" s="98">
        <f>AVERAGE(C$10:C5851)</f>
        <v>0.45376069839096289</v>
      </c>
      <c r="E5851" s="2"/>
      <c r="G5851" s="23"/>
    </row>
    <row r="5852" spans="1:7" customFormat="1">
      <c r="A5852" s="4">
        <v>28490</v>
      </c>
      <c r="B5852">
        <v>6.53</v>
      </c>
      <c r="C5852">
        <f>IFERROR(((VLOOKUP(A5852,'Interest Rates-10yr'!$A$9:$C$15239,2,FALSE))-B5852),C5851)</f>
        <v>1.25</v>
      </c>
      <c r="D5852" s="98">
        <f>AVERAGE(C$10:C5852)</f>
        <v>0.45389697073421281</v>
      </c>
      <c r="E5852" s="2"/>
      <c r="G5852" s="23"/>
    </row>
    <row r="5853" spans="1:7" customFormat="1">
      <c r="A5853" s="4">
        <v>28491</v>
      </c>
      <c r="B5853">
        <v>6.53</v>
      </c>
      <c r="C5853">
        <f>IFERROR(((VLOOKUP(A5853,'Interest Rates-10yr'!$A$9:$C$15239,2,FALSE))-B5853),C5852)</f>
        <v>1.25</v>
      </c>
      <c r="D5853" s="98">
        <f>AVERAGE(C$10:C5853)</f>
        <v>0.45403319644079487</v>
      </c>
      <c r="E5853" s="2"/>
      <c r="G5853" s="23"/>
    </row>
    <row r="5854" spans="1:7" customFormat="1">
      <c r="A5854" s="4">
        <v>28492</v>
      </c>
      <c r="B5854">
        <v>6.53</v>
      </c>
      <c r="C5854">
        <f>IFERROR(((VLOOKUP(A5854,'Interest Rates-10yr'!$A$9:$C$15239,2,FALSE))-B5854),C5853)</f>
        <v>1.25</v>
      </c>
      <c r="D5854" s="98">
        <f>AVERAGE(C$10:C5854)</f>
        <v>0.45416937553464592</v>
      </c>
      <c r="E5854" s="2"/>
      <c r="G5854" s="23"/>
    </row>
    <row r="5855" spans="1:7" customFormat="1">
      <c r="A5855" s="4">
        <v>28493</v>
      </c>
      <c r="B5855">
        <v>7.05</v>
      </c>
      <c r="C5855">
        <f>IFERROR(((VLOOKUP(A5855,'Interest Rates-10yr'!$A$9:$C$15239,2,FALSE))-B5855),C5854)</f>
        <v>0.78000000000000025</v>
      </c>
      <c r="D5855" s="98">
        <f>AVERAGE(C$10:C5855)</f>
        <v>0.45422511118713743</v>
      </c>
      <c r="E5855" s="2"/>
      <c r="G5855" s="23"/>
    </row>
    <row r="5856" spans="1:7" customFormat="1">
      <c r="A5856" s="4">
        <v>28494</v>
      </c>
      <c r="B5856">
        <v>6.68</v>
      </c>
      <c r="C5856">
        <f>IFERROR(((VLOOKUP(A5856,'Interest Rates-10yr'!$A$9:$C$15239,2,FALSE))-B5856),C5855)</f>
        <v>1.1400000000000006</v>
      </c>
      <c r="D5856" s="98">
        <f>AVERAGE(C$10:C5856)</f>
        <v>0.45434239781084407</v>
      </c>
      <c r="E5856" s="2"/>
      <c r="G5856" s="23"/>
    </row>
    <row r="5857" spans="1:7" customFormat="1">
      <c r="A5857" s="4">
        <v>28495</v>
      </c>
      <c r="B5857">
        <v>6.56</v>
      </c>
      <c r="C5857">
        <f>IFERROR(((VLOOKUP(A5857,'Interest Rates-10yr'!$A$9:$C$15239,2,FALSE))-B5857),C5856)</f>
        <v>1.2700000000000005</v>
      </c>
      <c r="D5857" s="98">
        <f>AVERAGE(C$10:C5857)</f>
        <v>0.45448187414500779</v>
      </c>
      <c r="E5857" s="2"/>
      <c r="G5857" s="23"/>
    </row>
    <row r="5858" spans="1:7" customFormat="1">
      <c r="A5858" s="4">
        <v>28496</v>
      </c>
      <c r="B5858">
        <v>6.5</v>
      </c>
      <c r="C5858">
        <f>IFERROR(((VLOOKUP(A5858,'Interest Rates-10yr'!$A$9:$C$15239,2,FALSE))-B5858),C5857)</f>
        <v>1.3499999999999996</v>
      </c>
      <c r="D5858" s="98">
        <f>AVERAGE(C$10:C5858)</f>
        <v>0.45463498033852029</v>
      </c>
      <c r="E5858" s="2"/>
      <c r="G5858" s="23"/>
    </row>
    <row r="5859" spans="1:7" customFormat="1">
      <c r="A5859" s="4">
        <v>28497</v>
      </c>
      <c r="B5859">
        <v>6.5</v>
      </c>
      <c r="C5859">
        <f>IFERROR(((VLOOKUP(A5859,'Interest Rates-10yr'!$A$9:$C$15239,2,FALSE))-B5859),C5858)</f>
        <v>1.3499999999999996</v>
      </c>
      <c r="D5859" s="98">
        <f>AVERAGE(C$10:C5859)</f>
        <v>0.4547880341880351</v>
      </c>
      <c r="E5859" s="2"/>
      <c r="G5859" s="23"/>
    </row>
    <row r="5860" spans="1:7" customFormat="1">
      <c r="A5860" s="4">
        <v>28498</v>
      </c>
      <c r="B5860">
        <v>6.5</v>
      </c>
      <c r="C5860">
        <f>IFERROR(((VLOOKUP(A5860,'Interest Rates-10yr'!$A$9:$C$15239,2,FALSE))-B5860),C5859)</f>
        <v>1.3499999999999996</v>
      </c>
      <c r="D5860" s="98">
        <f>AVERAGE(C$10:C5860)</f>
        <v>0.45494103572039057</v>
      </c>
      <c r="E5860" s="2"/>
      <c r="G5860" s="23"/>
    </row>
    <row r="5861" spans="1:7" customFormat="1">
      <c r="A5861" s="4">
        <v>28499</v>
      </c>
      <c r="B5861">
        <v>6.67</v>
      </c>
      <c r="C5861">
        <f>IFERROR(((VLOOKUP(A5861,'Interest Rates-10yr'!$A$9:$C$15239,2,FALSE))-B5861),C5860)</f>
        <v>1.3399999999999999</v>
      </c>
      <c r="D5861" s="98">
        <f>AVERAGE(C$10:C5861)</f>
        <v>0.4550922761449086</v>
      </c>
      <c r="E5861" s="2"/>
      <c r="G5861" s="23"/>
    </row>
    <row r="5862" spans="1:7" customFormat="1">
      <c r="A5862" s="4">
        <v>28500</v>
      </c>
      <c r="B5862">
        <v>6.65</v>
      </c>
      <c r="C5862">
        <f>IFERROR(((VLOOKUP(A5862,'Interest Rates-10yr'!$A$9:$C$15239,2,FALSE))-B5862),C5861)</f>
        <v>1.3699999999999992</v>
      </c>
      <c r="D5862" s="98">
        <f>AVERAGE(C$10:C5862)</f>
        <v>0.45524859046642835</v>
      </c>
      <c r="E5862" s="2"/>
      <c r="G5862" s="23"/>
    </row>
    <row r="5863" spans="1:7" customFormat="1">
      <c r="A5863" s="4">
        <v>28501</v>
      </c>
      <c r="B5863">
        <v>6.69</v>
      </c>
      <c r="C5863">
        <f>IFERROR(((VLOOKUP(A5863,'Interest Rates-10yr'!$A$9:$C$15239,2,FALSE))-B5863),C5862)</f>
        <v>1.339999999999999</v>
      </c>
      <c r="D5863" s="98">
        <f>AVERAGE(C$10:C5863)</f>
        <v>0.45539972668261108</v>
      </c>
      <c r="E5863" s="2"/>
      <c r="G5863" s="23"/>
    </row>
    <row r="5864" spans="1:7" customFormat="1">
      <c r="A5864" s="4">
        <v>28502</v>
      </c>
      <c r="B5864">
        <v>6.76</v>
      </c>
      <c r="C5864">
        <f>IFERROR(((VLOOKUP(A5864,'Interest Rates-10yr'!$A$9:$C$15239,2,FALSE))-B5864),C5863)</f>
        <v>1.2599999999999998</v>
      </c>
      <c r="D5864" s="98">
        <f>AVERAGE(C$10:C5864)</f>
        <v>0.4555371477369779</v>
      </c>
      <c r="E5864" s="2"/>
      <c r="G5864" s="23"/>
    </row>
    <row r="5865" spans="1:7" customFormat="1">
      <c r="A5865" s="4">
        <v>28503</v>
      </c>
      <c r="B5865">
        <v>6.78</v>
      </c>
      <c r="C5865">
        <f>IFERROR(((VLOOKUP(A5865,'Interest Rates-10yr'!$A$9:$C$15239,2,FALSE))-B5865),C5864)</f>
        <v>1.2000000000000002</v>
      </c>
      <c r="D5865" s="98">
        <f>AVERAGE(C$10:C5865)</f>
        <v>0.45566427595628506</v>
      </c>
      <c r="E5865" s="2"/>
      <c r="G5865" s="23"/>
    </row>
    <row r="5866" spans="1:7" customFormat="1">
      <c r="A5866" s="4">
        <v>28504</v>
      </c>
      <c r="B5866">
        <v>6.78</v>
      </c>
      <c r="C5866">
        <f>IFERROR(((VLOOKUP(A5866,'Interest Rates-10yr'!$A$9:$C$15239,2,FALSE))-B5866),C5865)</f>
        <v>1.2000000000000002</v>
      </c>
      <c r="D5866" s="98">
        <f>AVERAGE(C$10:C5866)</f>
        <v>0.45579136076489757</v>
      </c>
      <c r="E5866" s="2"/>
      <c r="G5866" s="23"/>
    </row>
    <row r="5867" spans="1:7" customFormat="1">
      <c r="A5867" s="4">
        <v>28505</v>
      </c>
      <c r="B5867">
        <v>6.78</v>
      </c>
      <c r="C5867">
        <f>IFERROR(((VLOOKUP(A5867,'Interest Rates-10yr'!$A$9:$C$15239,2,FALSE))-B5867),C5866)</f>
        <v>1.2000000000000002</v>
      </c>
      <c r="D5867" s="98">
        <f>AVERAGE(C$10:C5867)</f>
        <v>0.45591840218504692</v>
      </c>
      <c r="E5867" s="2"/>
      <c r="G5867" s="23"/>
    </row>
    <row r="5868" spans="1:7" customFormat="1">
      <c r="A5868" s="4">
        <v>28506</v>
      </c>
      <c r="B5868">
        <v>6.93</v>
      </c>
      <c r="C5868">
        <f>IFERROR(((VLOOKUP(A5868,'Interest Rates-10yr'!$A$9:$C$15239,2,FALSE))-B5868),C5867)</f>
        <v>1.0500000000000007</v>
      </c>
      <c r="D5868" s="98">
        <f>AVERAGE(C$10:C5868)</f>
        <v>0.45601979860044467</v>
      </c>
      <c r="E5868" s="2"/>
      <c r="G5868" s="23"/>
    </row>
    <row r="5869" spans="1:7" customFormat="1">
      <c r="A5869" s="4">
        <v>28507</v>
      </c>
      <c r="B5869">
        <v>6.77</v>
      </c>
      <c r="C5869">
        <f>IFERROR(((VLOOKUP(A5869,'Interest Rates-10yr'!$A$9:$C$15239,2,FALSE))-B5869),C5868)</f>
        <v>1.2100000000000009</v>
      </c>
      <c r="D5869" s="98">
        <f>AVERAGE(C$10:C5869)</f>
        <v>0.45614846416382343</v>
      </c>
      <c r="E5869" s="2"/>
      <c r="G5869" s="23"/>
    </row>
    <row r="5870" spans="1:7" customFormat="1">
      <c r="A5870" s="4">
        <v>28508</v>
      </c>
      <c r="B5870">
        <v>6.68</v>
      </c>
      <c r="C5870">
        <f>IFERROR(((VLOOKUP(A5870,'Interest Rates-10yr'!$A$9:$C$15239,2,FALSE))-B5870),C5869)</f>
        <v>1.3000000000000007</v>
      </c>
      <c r="D5870" s="98">
        <f>AVERAGE(C$10:C5870)</f>
        <v>0.45629244156287413</v>
      </c>
      <c r="E5870" s="2"/>
      <c r="G5870" s="23"/>
    </row>
    <row r="5871" spans="1:7" customFormat="1">
      <c r="A5871" s="4">
        <v>28509</v>
      </c>
      <c r="B5871">
        <v>6.76</v>
      </c>
      <c r="C5871">
        <f>IFERROR(((VLOOKUP(A5871,'Interest Rates-10yr'!$A$9:$C$15239,2,FALSE))-B5871),C5870)</f>
        <v>1.21</v>
      </c>
      <c r="D5871" s="98">
        <f>AVERAGE(C$10:C5871)</f>
        <v>0.45642101671784469</v>
      </c>
      <c r="E5871" s="2"/>
      <c r="G5871" s="23"/>
    </row>
    <row r="5872" spans="1:7" customFormat="1">
      <c r="A5872" s="4">
        <v>28510</v>
      </c>
      <c r="B5872">
        <v>6.64</v>
      </c>
      <c r="C5872">
        <f>IFERROR(((VLOOKUP(A5872,'Interest Rates-10yr'!$A$9:$C$15239,2,FALSE))-B5872),C5871)</f>
        <v>1.33</v>
      </c>
      <c r="D5872" s="98">
        <f>AVERAGE(C$10:C5872)</f>
        <v>0.45657001535050407</v>
      </c>
      <c r="E5872" s="2"/>
      <c r="G5872" s="23"/>
    </row>
    <row r="5873" spans="1:7" customFormat="1">
      <c r="A5873" s="4">
        <v>28511</v>
      </c>
      <c r="B5873">
        <v>6.64</v>
      </c>
      <c r="C5873">
        <f>IFERROR(((VLOOKUP(A5873,'Interest Rates-10yr'!$A$9:$C$15239,2,FALSE))-B5873),C5872)</f>
        <v>1.33</v>
      </c>
      <c r="D5873" s="98">
        <f>AVERAGE(C$10:C5873)</f>
        <v>0.45671896316507593</v>
      </c>
      <c r="E5873" s="2"/>
      <c r="G5873" s="23"/>
    </row>
    <row r="5874" spans="1:7" customFormat="1">
      <c r="A5874" s="4">
        <v>28512</v>
      </c>
      <c r="B5874">
        <v>6.64</v>
      </c>
      <c r="C5874">
        <f>IFERROR(((VLOOKUP(A5874,'Interest Rates-10yr'!$A$9:$C$15239,2,FALSE))-B5874),C5873)</f>
        <v>1.33</v>
      </c>
      <c r="D5874" s="98">
        <f>AVERAGE(C$10:C5874)</f>
        <v>0.45686786018755415</v>
      </c>
      <c r="E5874" s="2"/>
      <c r="G5874" s="23"/>
    </row>
    <row r="5875" spans="1:7" customFormat="1">
      <c r="A5875" s="4">
        <v>28513</v>
      </c>
      <c r="B5875">
        <v>6.76</v>
      </c>
      <c r="C5875">
        <f>IFERROR(((VLOOKUP(A5875,'Interest Rates-10yr'!$A$9:$C$15239,2,FALSE))-B5875),C5874)</f>
        <v>1.21</v>
      </c>
      <c r="D5875" s="98">
        <f>AVERAGE(C$10:C5875)</f>
        <v>0.45699624957381613</v>
      </c>
      <c r="E5875" s="2"/>
      <c r="G5875" s="23"/>
    </row>
    <row r="5876" spans="1:7" customFormat="1">
      <c r="A5876" s="4">
        <v>28514</v>
      </c>
      <c r="B5876">
        <v>6.75</v>
      </c>
      <c r="C5876">
        <f>IFERROR(((VLOOKUP(A5876,'Interest Rates-10yr'!$A$9:$C$15239,2,FALSE))-B5876),C5875)</f>
        <v>1.2400000000000002</v>
      </c>
      <c r="D5876" s="98">
        <f>AVERAGE(C$10:C5876)</f>
        <v>0.45712970853928842</v>
      </c>
      <c r="E5876" s="2"/>
      <c r="G5876" s="23"/>
    </row>
    <row r="5877" spans="1:7" customFormat="1">
      <c r="A5877" s="4">
        <v>28515</v>
      </c>
      <c r="B5877">
        <v>6.87</v>
      </c>
      <c r="C5877">
        <f>IFERROR(((VLOOKUP(A5877,'Interest Rates-10yr'!$A$9:$C$15239,2,FALSE))-B5877),C5876)</f>
        <v>1.1299999999999999</v>
      </c>
      <c r="D5877" s="98">
        <f>AVERAGE(C$10:C5877)</f>
        <v>0.45724437627811948</v>
      </c>
      <c r="E5877" s="2"/>
      <c r="G5877" s="23"/>
    </row>
    <row r="5878" spans="1:7" customFormat="1">
      <c r="A5878" s="4">
        <v>28516</v>
      </c>
      <c r="B5878">
        <v>6.83</v>
      </c>
      <c r="C5878">
        <f>IFERROR(((VLOOKUP(A5878,'Interest Rates-10yr'!$A$9:$C$15239,2,FALSE))-B5878),C5877)</f>
        <v>1.1500000000000004</v>
      </c>
      <c r="D5878" s="98">
        <f>AVERAGE(C$10:C5878)</f>
        <v>0.45736241267677719</v>
      </c>
      <c r="E5878" s="2"/>
      <c r="G5878" s="23"/>
    </row>
    <row r="5879" spans="1:7" customFormat="1">
      <c r="A5879" s="4">
        <v>28517</v>
      </c>
      <c r="B5879">
        <v>6.69</v>
      </c>
      <c r="C5879">
        <f>IFERROR(((VLOOKUP(A5879,'Interest Rates-10yr'!$A$9:$C$15239,2,FALSE))-B5879),C5878)</f>
        <v>1.2799999999999994</v>
      </c>
      <c r="D5879" s="98">
        <f>AVERAGE(C$10:C5879)</f>
        <v>0.4575025553662701</v>
      </c>
      <c r="E5879" s="2"/>
      <c r="G5879" s="23"/>
    </row>
    <row r="5880" spans="1:7" customFormat="1">
      <c r="A5880" s="4">
        <v>28518</v>
      </c>
      <c r="B5880">
        <v>6.69</v>
      </c>
      <c r="C5880">
        <f>IFERROR(((VLOOKUP(A5880,'Interest Rates-10yr'!$A$9:$C$15239,2,FALSE))-B5880),C5879)</f>
        <v>1.2799999999999994</v>
      </c>
      <c r="D5880" s="98">
        <f>AVERAGE(C$10:C5880)</f>
        <v>0.45764265031510909</v>
      </c>
      <c r="E5880" s="2"/>
      <c r="G5880" s="23"/>
    </row>
    <row r="5881" spans="1:7" customFormat="1">
      <c r="A5881" s="4">
        <v>28519</v>
      </c>
      <c r="B5881">
        <v>6.69</v>
      </c>
      <c r="C5881">
        <f>IFERROR(((VLOOKUP(A5881,'Interest Rates-10yr'!$A$9:$C$15239,2,FALSE))-B5881),C5880)</f>
        <v>1.2799999999999994</v>
      </c>
      <c r="D5881" s="98">
        <f>AVERAGE(C$10:C5881)</f>
        <v>0.45778269754768491</v>
      </c>
      <c r="E5881" s="2"/>
      <c r="G5881" s="23"/>
    </row>
    <row r="5882" spans="1:7" customFormat="1">
      <c r="A5882" s="4">
        <v>28520</v>
      </c>
      <c r="B5882">
        <v>6.72</v>
      </c>
      <c r="C5882">
        <f>IFERROR(((VLOOKUP(A5882,'Interest Rates-10yr'!$A$9:$C$15239,2,FALSE))-B5882),C5881)</f>
        <v>1.2400000000000002</v>
      </c>
      <c r="D5882" s="98">
        <f>AVERAGE(C$10:C5882)</f>
        <v>0.45791588625915303</v>
      </c>
      <c r="E5882" s="2"/>
      <c r="G5882" s="23"/>
    </row>
    <row r="5883" spans="1:7" customFormat="1">
      <c r="A5883" s="4">
        <v>28521</v>
      </c>
      <c r="B5883">
        <v>6.79</v>
      </c>
      <c r="C5883">
        <f>IFERROR(((VLOOKUP(A5883,'Interest Rates-10yr'!$A$9:$C$15239,2,FALSE))-B5883),C5882)</f>
        <v>1.1500000000000004</v>
      </c>
      <c r="D5883" s="98">
        <f>AVERAGE(C$10:C5883)</f>
        <v>0.4580337078651695</v>
      </c>
      <c r="E5883" s="2"/>
      <c r="G5883" s="23"/>
    </row>
    <row r="5884" spans="1:7" customFormat="1">
      <c r="A5884" s="4">
        <v>28522</v>
      </c>
      <c r="B5884">
        <v>7.18</v>
      </c>
      <c r="C5884">
        <f>IFERROR(((VLOOKUP(A5884,'Interest Rates-10yr'!$A$9:$C$15239,2,FALSE))-B5884),C5883)</f>
        <v>0.78000000000000025</v>
      </c>
      <c r="D5884" s="98">
        <f>AVERAGE(C$10:C5884)</f>
        <v>0.45808851063829886</v>
      </c>
      <c r="E5884" s="2"/>
      <c r="G5884" s="23"/>
    </row>
    <row r="5885" spans="1:7" customFormat="1">
      <c r="A5885" s="4">
        <v>28523</v>
      </c>
      <c r="B5885">
        <v>6.79</v>
      </c>
      <c r="C5885">
        <f>IFERROR(((VLOOKUP(A5885,'Interest Rates-10yr'!$A$9:$C$15239,2,FALSE))-B5885),C5884)</f>
        <v>1.17</v>
      </c>
      <c r="D5885" s="98">
        <f>AVERAGE(C$10:C5885)</f>
        <v>0.45820966643975597</v>
      </c>
      <c r="E5885" s="2"/>
      <c r="G5885" s="23"/>
    </row>
    <row r="5886" spans="1:7" customFormat="1">
      <c r="A5886" s="4">
        <v>28524</v>
      </c>
      <c r="B5886">
        <v>6.78</v>
      </c>
      <c r="C5886">
        <f>IFERROR(((VLOOKUP(A5886,'Interest Rates-10yr'!$A$9:$C$15239,2,FALSE))-B5886),C5885)</f>
        <v>1.1899999999999995</v>
      </c>
      <c r="D5886" s="98">
        <f>AVERAGE(C$10:C5886)</f>
        <v>0.4583341841075389</v>
      </c>
      <c r="E5886" s="2"/>
      <c r="G5886" s="23"/>
    </row>
    <row r="5887" spans="1:7" customFormat="1">
      <c r="A5887" s="4">
        <v>28525</v>
      </c>
      <c r="B5887">
        <v>6.78</v>
      </c>
      <c r="C5887">
        <f>IFERROR(((VLOOKUP(A5887,'Interest Rates-10yr'!$A$9:$C$15239,2,FALSE))-B5887),C5886)</f>
        <v>1.1899999999999995</v>
      </c>
      <c r="D5887" s="98">
        <f>AVERAGE(C$10:C5887)</f>
        <v>0.45845865940796293</v>
      </c>
      <c r="E5887" s="2"/>
      <c r="G5887" s="23"/>
    </row>
    <row r="5888" spans="1:7" customFormat="1">
      <c r="A5888" s="4">
        <v>28526</v>
      </c>
      <c r="B5888">
        <v>6.78</v>
      </c>
      <c r="C5888">
        <f>IFERROR(((VLOOKUP(A5888,'Interest Rates-10yr'!$A$9:$C$15239,2,FALSE))-B5888),C5887)</f>
        <v>1.1899999999999995</v>
      </c>
      <c r="D5888" s="98">
        <f>AVERAGE(C$10:C5888)</f>
        <v>0.45858309236264777</v>
      </c>
      <c r="E5888" s="2"/>
      <c r="G5888" s="23"/>
    </row>
    <row r="5889" spans="1:7" customFormat="1">
      <c r="A5889" s="4">
        <v>28527</v>
      </c>
      <c r="B5889">
        <v>6.78</v>
      </c>
      <c r="C5889">
        <f>IFERROR(((VLOOKUP(A5889,'Interest Rates-10yr'!$A$9:$C$15239,2,FALSE))-B5889),C5888)</f>
        <v>1.21</v>
      </c>
      <c r="D5889" s="98">
        <f>AVERAGE(C$10:C5889)</f>
        <v>0.45871088435374252</v>
      </c>
      <c r="E5889" s="2"/>
      <c r="G5889" s="23"/>
    </row>
    <row r="5890" spans="1:7" customFormat="1">
      <c r="A5890" s="4">
        <v>28528</v>
      </c>
      <c r="B5890">
        <v>6.75</v>
      </c>
      <c r="C5890">
        <f>IFERROR(((VLOOKUP(A5890,'Interest Rates-10yr'!$A$9:$C$15239,2,FALSE))-B5890),C5889)</f>
        <v>1.2400000000000002</v>
      </c>
      <c r="D5890" s="98">
        <f>AVERAGE(C$10:C5890)</f>
        <v>0.45884373405883455</v>
      </c>
      <c r="E5890" s="2"/>
      <c r="G5890" s="23"/>
    </row>
    <row r="5891" spans="1:7" customFormat="1">
      <c r="A5891" s="4">
        <v>28529</v>
      </c>
      <c r="B5891">
        <v>6.59</v>
      </c>
      <c r="C5891">
        <f>IFERROR(((VLOOKUP(A5891,'Interest Rates-10yr'!$A$9:$C$15239,2,FALSE))-B5891),C5890)</f>
        <v>1.4100000000000001</v>
      </c>
      <c r="D5891" s="98">
        <f>AVERAGE(C$10:C5891)</f>
        <v>0.45900544032642054</v>
      </c>
      <c r="E5891" s="2"/>
      <c r="G5891" s="23"/>
    </row>
    <row r="5892" spans="1:7" customFormat="1">
      <c r="A5892" s="4">
        <v>28530</v>
      </c>
      <c r="B5892">
        <v>6.74</v>
      </c>
      <c r="C5892">
        <f>IFERROR(((VLOOKUP(A5892,'Interest Rates-10yr'!$A$9:$C$15239,2,FALSE))-B5892),C5891)</f>
        <v>1.2699999999999996</v>
      </c>
      <c r="D5892" s="98">
        <f>AVERAGE(C$10:C5892)</f>
        <v>0.45914329423763484</v>
      </c>
      <c r="E5892" s="2"/>
      <c r="G5892" s="23"/>
    </row>
    <row r="5893" spans="1:7" customFormat="1">
      <c r="A5893" s="4">
        <v>28531</v>
      </c>
      <c r="B5893">
        <v>6.71</v>
      </c>
      <c r="C5893">
        <f>IFERROR(((VLOOKUP(A5893,'Interest Rates-10yr'!$A$9:$C$15239,2,FALSE))-B5893),C5892)</f>
        <v>1.3099999999999996</v>
      </c>
      <c r="D5893" s="98">
        <f>AVERAGE(C$10:C5893)</f>
        <v>0.45928789938817227</v>
      </c>
      <c r="E5893" s="2"/>
      <c r="G5893" s="23"/>
    </row>
    <row r="5894" spans="1:7" customFormat="1">
      <c r="A5894" s="4">
        <v>28532</v>
      </c>
      <c r="B5894">
        <v>6.71</v>
      </c>
      <c r="C5894">
        <f>IFERROR(((VLOOKUP(A5894,'Interest Rates-10yr'!$A$9:$C$15239,2,FALSE))-B5894),C5893)</f>
        <v>1.3099999999999996</v>
      </c>
      <c r="D5894" s="98">
        <f>AVERAGE(C$10:C5894)</f>
        <v>0.45943245539507316</v>
      </c>
      <c r="E5894" s="2"/>
      <c r="G5894" s="23"/>
    </row>
    <row r="5895" spans="1:7" customFormat="1">
      <c r="A5895" s="4">
        <v>28533</v>
      </c>
      <c r="B5895">
        <v>6.71</v>
      </c>
      <c r="C5895">
        <f>IFERROR(((VLOOKUP(A5895,'Interest Rates-10yr'!$A$9:$C$15239,2,FALSE))-B5895),C5894)</f>
        <v>1.3099999999999996</v>
      </c>
      <c r="D5895" s="98">
        <f>AVERAGE(C$10:C5895)</f>
        <v>0.45957696228338524</v>
      </c>
      <c r="E5895" s="2"/>
      <c r="G5895" s="23"/>
    </row>
    <row r="5896" spans="1:7" customFormat="1">
      <c r="A5896" s="4">
        <v>28534</v>
      </c>
      <c r="B5896">
        <v>6.7</v>
      </c>
      <c r="C5896">
        <f>IFERROR(((VLOOKUP(A5896,'Interest Rates-10yr'!$A$9:$C$15239,2,FALSE))-B5896),C5895)</f>
        <v>1.3099999999999996</v>
      </c>
      <c r="D5896" s="98">
        <f>AVERAGE(C$10:C5896)</f>
        <v>0.45972142007813921</v>
      </c>
      <c r="E5896" s="2"/>
      <c r="G5896" s="23"/>
    </row>
    <row r="5897" spans="1:7" customFormat="1">
      <c r="A5897" s="4">
        <v>28535</v>
      </c>
      <c r="B5897">
        <v>6.83</v>
      </c>
      <c r="C5897">
        <f>IFERROR(((VLOOKUP(A5897,'Interest Rates-10yr'!$A$9:$C$15239,2,FALSE))-B5897),C5896)</f>
        <v>1.2200000000000006</v>
      </c>
      <c r="D5897" s="98">
        <f>AVERAGE(C$10:C5897)</f>
        <v>0.45985054347826176</v>
      </c>
      <c r="E5897" s="2"/>
      <c r="G5897" s="23"/>
    </row>
    <row r="5898" spans="1:7" customFormat="1">
      <c r="A5898" s="4">
        <v>28536</v>
      </c>
      <c r="B5898">
        <v>6.92</v>
      </c>
      <c r="C5898">
        <f>IFERROR(((VLOOKUP(A5898,'Interest Rates-10yr'!$A$9:$C$15239,2,FALSE))-B5898),C5897)</f>
        <v>1.1600000000000001</v>
      </c>
      <c r="D5898" s="98">
        <f>AVERAGE(C$10:C5898)</f>
        <v>0.45996943453897182</v>
      </c>
      <c r="E5898" s="2"/>
      <c r="G5898" s="23"/>
    </row>
    <row r="5899" spans="1:7" customFormat="1">
      <c r="A5899" s="4">
        <v>28537</v>
      </c>
      <c r="B5899">
        <v>6.83</v>
      </c>
      <c r="C5899">
        <f>IFERROR(((VLOOKUP(A5899,'Interest Rates-10yr'!$A$9:$C$15239,2,FALSE))-B5899),C5898)</f>
        <v>1.2699999999999996</v>
      </c>
      <c r="D5899" s="98">
        <f>AVERAGE(C$10:C5899)</f>
        <v>0.46010696095076487</v>
      </c>
      <c r="E5899" s="2"/>
      <c r="G5899" s="23"/>
    </row>
    <row r="5900" spans="1:7" customFormat="1">
      <c r="A5900" s="4">
        <v>28538</v>
      </c>
      <c r="B5900">
        <v>6.75</v>
      </c>
      <c r="C5900">
        <f>IFERROR(((VLOOKUP(A5900,'Interest Rates-10yr'!$A$9:$C$15239,2,FALSE))-B5900),C5899)</f>
        <v>1.3399999999999999</v>
      </c>
      <c r="D5900" s="98">
        <f>AVERAGE(C$10:C5900)</f>
        <v>0.46025632320488974</v>
      </c>
      <c r="E5900" s="2"/>
      <c r="G5900" s="23"/>
    </row>
    <row r="5901" spans="1:7" customFormat="1">
      <c r="A5901" s="4">
        <v>28539</v>
      </c>
      <c r="B5901">
        <v>6.75</v>
      </c>
      <c r="C5901">
        <f>IFERROR(((VLOOKUP(A5901,'Interest Rates-10yr'!$A$9:$C$15239,2,FALSE))-B5901),C5900)</f>
        <v>1.3399999999999999</v>
      </c>
      <c r="D5901" s="98">
        <f>AVERAGE(C$10:C5901)</f>
        <v>0.46040563475899621</v>
      </c>
      <c r="E5901" s="2"/>
      <c r="G5901" s="23"/>
    </row>
    <row r="5902" spans="1:7" customFormat="1">
      <c r="A5902" s="4">
        <v>28540</v>
      </c>
      <c r="B5902">
        <v>6.75</v>
      </c>
      <c r="C5902">
        <f>IFERROR(((VLOOKUP(A5902,'Interest Rates-10yr'!$A$9:$C$15239,2,FALSE))-B5902),C5901)</f>
        <v>1.3399999999999999</v>
      </c>
      <c r="D5902" s="98">
        <f>AVERAGE(C$10:C5902)</f>
        <v>0.46055489563889457</v>
      </c>
      <c r="E5902" s="2"/>
      <c r="G5902" s="23"/>
    </row>
    <row r="5903" spans="1:7" customFormat="1">
      <c r="A5903" s="4">
        <v>28541</v>
      </c>
      <c r="B5903">
        <v>6.75</v>
      </c>
      <c r="C5903">
        <f>IFERROR(((VLOOKUP(A5903,'Interest Rates-10yr'!$A$9:$C$15239,2,FALSE))-B5903),C5902)</f>
        <v>1.3399999999999999</v>
      </c>
      <c r="D5903" s="98">
        <f>AVERAGE(C$10:C5903)</f>
        <v>0.46070410587037763</v>
      </c>
      <c r="E5903" s="2"/>
      <c r="G5903" s="23"/>
    </row>
    <row r="5904" spans="1:7" customFormat="1">
      <c r="A5904" s="4">
        <v>28542</v>
      </c>
      <c r="B5904">
        <v>7.01</v>
      </c>
      <c r="C5904">
        <f>IFERROR(((VLOOKUP(A5904,'Interest Rates-10yr'!$A$9:$C$15239,2,FALSE))-B5904),C5903)</f>
        <v>1.0899999999999999</v>
      </c>
      <c r="D5904" s="98">
        <f>AVERAGE(C$10:C5904)</f>
        <v>0.46081085665818589</v>
      </c>
      <c r="E5904" s="2"/>
      <c r="G5904" s="23"/>
    </row>
    <row r="5905" spans="1:7" customFormat="1">
      <c r="A5905" s="4">
        <v>28543</v>
      </c>
      <c r="B5905">
        <v>6.62</v>
      </c>
      <c r="C5905">
        <f>IFERROR(((VLOOKUP(A5905,'Interest Rates-10yr'!$A$9:$C$15239,2,FALSE))-B5905),C5904)</f>
        <v>1.4799999999999995</v>
      </c>
      <c r="D5905" s="98">
        <f>AVERAGE(C$10:C5905)</f>
        <v>0.46098371777476355</v>
      </c>
      <c r="E5905" s="2"/>
      <c r="G5905" s="23"/>
    </row>
    <row r="5906" spans="1:7" customFormat="1">
      <c r="A5906" s="4">
        <v>28544</v>
      </c>
      <c r="B5906">
        <v>6.76</v>
      </c>
      <c r="C5906">
        <f>IFERROR(((VLOOKUP(A5906,'Interest Rates-10yr'!$A$9:$C$15239,2,FALSE))-B5906),C5905)</f>
        <v>1.3200000000000003</v>
      </c>
      <c r="D5906" s="98">
        <f>AVERAGE(C$10:C5906)</f>
        <v>0.4611293878243185</v>
      </c>
      <c r="E5906" s="2"/>
      <c r="G5906" s="23"/>
    </row>
    <row r="5907" spans="1:7" customFormat="1">
      <c r="A5907" s="4">
        <v>28545</v>
      </c>
      <c r="B5907">
        <v>6.76</v>
      </c>
      <c r="C5907">
        <f>IFERROR(((VLOOKUP(A5907,'Interest Rates-10yr'!$A$9:$C$15239,2,FALSE))-B5907),C5906)</f>
        <v>1.2799999999999994</v>
      </c>
      <c r="D5907" s="98">
        <f>AVERAGE(C$10:C5907)</f>
        <v>0.46126822651746463</v>
      </c>
      <c r="E5907" s="2"/>
      <c r="G5907" s="23"/>
    </row>
    <row r="5908" spans="1:7" customFormat="1">
      <c r="A5908" s="4">
        <v>28546</v>
      </c>
      <c r="B5908">
        <v>6.76</v>
      </c>
      <c r="C5908">
        <f>IFERROR(((VLOOKUP(A5908,'Interest Rates-10yr'!$A$9:$C$15239,2,FALSE))-B5908),C5907)</f>
        <v>1.2799999999999994</v>
      </c>
      <c r="D5908" s="98">
        <f>AVERAGE(C$10:C5908)</f>
        <v>0.46140701813866869</v>
      </c>
      <c r="E5908" s="2"/>
      <c r="G5908" s="23"/>
    </row>
    <row r="5909" spans="1:7" customFormat="1">
      <c r="A5909" s="4">
        <v>28547</v>
      </c>
      <c r="B5909">
        <v>6.76</v>
      </c>
      <c r="C5909">
        <f>IFERROR(((VLOOKUP(A5909,'Interest Rates-10yr'!$A$9:$C$15239,2,FALSE))-B5909),C5908)</f>
        <v>1.2799999999999994</v>
      </c>
      <c r="D5909" s="98">
        <f>AVERAGE(C$10:C5909)</f>
        <v>0.46154576271186554</v>
      </c>
      <c r="E5909" s="2"/>
      <c r="G5909" s="23"/>
    </row>
    <row r="5910" spans="1:7" customFormat="1">
      <c r="A5910" s="4">
        <v>28548</v>
      </c>
      <c r="B5910">
        <v>6.88</v>
      </c>
      <c r="C5910">
        <f>IFERROR(((VLOOKUP(A5910,'Interest Rates-10yr'!$A$9:$C$15239,2,FALSE))-B5910),C5909)</f>
        <v>1.1399999999999997</v>
      </c>
      <c r="D5910" s="98">
        <f>AVERAGE(C$10:C5910)</f>
        <v>0.46166073546856579</v>
      </c>
      <c r="E5910" s="2"/>
      <c r="G5910" s="23"/>
    </row>
    <row r="5911" spans="1:7" customFormat="1">
      <c r="A5911" s="4">
        <v>28549</v>
      </c>
      <c r="B5911">
        <v>6.83</v>
      </c>
      <c r="C5911">
        <f>IFERROR(((VLOOKUP(A5911,'Interest Rates-10yr'!$A$9:$C$15239,2,FALSE))-B5911),C5910)</f>
        <v>1.2099999999999991</v>
      </c>
      <c r="D5911" s="98">
        <f>AVERAGE(C$10:C5911)</f>
        <v>0.46178752965096692</v>
      </c>
      <c r="E5911" s="2"/>
      <c r="G5911" s="23"/>
    </row>
    <row r="5912" spans="1:7" customFormat="1">
      <c r="A5912" s="4">
        <v>28550</v>
      </c>
      <c r="B5912">
        <v>6.86</v>
      </c>
      <c r="C5912">
        <f>IFERROR(((VLOOKUP(A5912,'Interest Rates-10yr'!$A$9:$C$15239,2,FALSE))-B5912),C5911)</f>
        <v>1.1900000000000004</v>
      </c>
      <c r="D5912" s="98">
        <f>AVERAGE(C$10:C5912)</f>
        <v>0.46191089276639108</v>
      </c>
      <c r="E5912" s="2"/>
      <c r="G5912" s="23"/>
    </row>
    <row r="5913" spans="1:7" customFormat="1">
      <c r="A5913" s="4">
        <v>28551</v>
      </c>
      <c r="B5913">
        <v>6.78</v>
      </c>
      <c r="C5913">
        <f>IFERROR(((VLOOKUP(A5913,'Interest Rates-10yr'!$A$9:$C$15239,2,FALSE))-B5913),C5912)</f>
        <v>1.2599999999999989</v>
      </c>
      <c r="D5913" s="98">
        <f>AVERAGE(C$10:C5913)</f>
        <v>0.46204607046070578</v>
      </c>
      <c r="E5913" s="2"/>
      <c r="G5913" s="23"/>
    </row>
    <row r="5914" spans="1:7" customFormat="1">
      <c r="A5914" s="4">
        <v>28552</v>
      </c>
      <c r="B5914">
        <v>6.77</v>
      </c>
      <c r="C5914">
        <f>IFERROR(((VLOOKUP(A5914,'Interest Rates-10yr'!$A$9:$C$15239,2,FALSE))-B5914),C5913)</f>
        <v>1.2699999999999996</v>
      </c>
      <c r="D5914" s="98">
        <f>AVERAGE(C$10:C5914)</f>
        <v>0.46218289585097494</v>
      </c>
      <c r="E5914" s="2"/>
      <c r="G5914" s="23"/>
    </row>
    <row r="5915" spans="1:7" customFormat="1">
      <c r="A5915" s="4">
        <v>28553</v>
      </c>
      <c r="B5915">
        <v>6.77</v>
      </c>
      <c r="C5915">
        <f>IFERROR(((VLOOKUP(A5915,'Interest Rates-10yr'!$A$9:$C$15239,2,FALSE))-B5915),C5914)</f>
        <v>1.2699999999999996</v>
      </c>
      <c r="D5915" s="98">
        <f>AVERAGE(C$10:C5915)</f>
        <v>0.46231967490687553</v>
      </c>
      <c r="E5915" s="2"/>
      <c r="G5915" s="23"/>
    </row>
    <row r="5916" spans="1:7" customFormat="1">
      <c r="A5916" s="4">
        <v>28554</v>
      </c>
      <c r="B5916">
        <v>6.77</v>
      </c>
      <c r="C5916">
        <f>IFERROR(((VLOOKUP(A5916,'Interest Rates-10yr'!$A$9:$C$15239,2,FALSE))-B5916),C5915)</f>
        <v>1.2699999999999996</v>
      </c>
      <c r="D5916" s="98">
        <f>AVERAGE(C$10:C5916)</f>
        <v>0.46245640765193952</v>
      </c>
      <c r="E5916" s="2"/>
      <c r="G5916" s="23"/>
    </row>
    <row r="5917" spans="1:7" customFormat="1">
      <c r="A5917" s="4">
        <v>28555</v>
      </c>
      <c r="B5917">
        <v>6.81</v>
      </c>
      <c r="C5917">
        <f>IFERROR(((VLOOKUP(A5917,'Interest Rates-10yr'!$A$9:$C$15239,2,FALSE))-B5917),C5916)</f>
        <v>1.2400000000000011</v>
      </c>
      <c r="D5917" s="98">
        <f>AVERAGE(C$10:C5917)</f>
        <v>0.4625880162491548</v>
      </c>
      <c r="E5917" s="2"/>
      <c r="G5917" s="23"/>
    </row>
    <row r="5918" spans="1:7" customFormat="1">
      <c r="A5918" s="4">
        <v>28556</v>
      </c>
      <c r="B5918">
        <v>6.72</v>
      </c>
      <c r="C5918">
        <f>IFERROR(((VLOOKUP(A5918,'Interest Rates-10yr'!$A$9:$C$15239,2,FALSE))-B5918),C5917)</f>
        <v>1.3099999999999996</v>
      </c>
      <c r="D5918" s="98">
        <f>AVERAGE(C$10:C5918)</f>
        <v>0.46273142663733402</v>
      </c>
      <c r="E5918" s="2"/>
      <c r="G5918" s="23"/>
    </row>
    <row r="5919" spans="1:7" customFormat="1">
      <c r="A5919" s="4">
        <v>28557</v>
      </c>
      <c r="B5919">
        <v>6.72</v>
      </c>
      <c r="C5919">
        <f>IFERROR(((VLOOKUP(A5919,'Interest Rates-10yr'!$A$9:$C$15239,2,FALSE))-B5919),C5918)</f>
        <v>1.3099999999999996</v>
      </c>
      <c r="D5919" s="98">
        <f>AVERAGE(C$10:C5919)</f>
        <v>0.46287478849407893</v>
      </c>
      <c r="E5919" s="2"/>
      <c r="G5919" s="23"/>
    </row>
    <row r="5920" spans="1:7" customFormat="1">
      <c r="A5920" s="4">
        <v>28558</v>
      </c>
      <c r="B5920">
        <v>6.76</v>
      </c>
      <c r="C5920">
        <f>IFERROR(((VLOOKUP(A5920,'Interest Rates-10yr'!$A$9:$C$15239,2,FALSE))-B5920),C5919)</f>
        <v>1.2599999999999998</v>
      </c>
      <c r="D5920" s="98">
        <f>AVERAGE(C$10:C5920)</f>
        <v>0.46300964303840414</v>
      </c>
      <c r="E5920" s="2"/>
      <c r="G5920" s="23"/>
    </row>
    <row r="5921" spans="1:7" customFormat="1">
      <c r="A5921" s="4">
        <v>28559</v>
      </c>
      <c r="B5921">
        <v>6.77</v>
      </c>
      <c r="C5921">
        <f>IFERROR(((VLOOKUP(A5921,'Interest Rates-10yr'!$A$9:$C$15239,2,FALSE))-B5921),C5920)</f>
        <v>1.2300000000000004</v>
      </c>
      <c r="D5921" s="98">
        <f>AVERAGE(C$10:C5921)</f>
        <v>0.46313937753721357</v>
      </c>
      <c r="E5921" s="2"/>
      <c r="G5921" s="23"/>
    </row>
    <row r="5922" spans="1:7" customFormat="1">
      <c r="A5922" s="4">
        <v>28560</v>
      </c>
      <c r="B5922">
        <v>6.77</v>
      </c>
      <c r="C5922">
        <f>IFERROR(((VLOOKUP(A5922,'Interest Rates-10yr'!$A$9:$C$15239,2,FALSE))-B5922),C5921)</f>
        <v>1.2300000000000004</v>
      </c>
      <c r="D5922" s="98">
        <f>AVERAGE(C$10:C5922)</f>
        <v>0.46326906815491403</v>
      </c>
      <c r="E5922" s="2"/>
      <c r="G5922" s="23"/>
    </row>
    <row r="5923" spans="1:7" customFormat="1">
      <c r="A5923" s="4">
        <v>28561</v>
      </c>
      <c r="B5923">
        <v>6.77</v>
      </c>
      <c r="C5923">
        <f>IFERROR(((VLOOKUP(A5923,'Interest Rates-10yr'!$A$9:$C$15239,2,FALSE))-B5923),C5922)</f>
        <v>1.2300000000000004</v>
      </c>
      <c r="D5923" s="98">
        <f>AVERAGE(C$10:C5923)</f>
        <v>0.46339871491376511</v>
      </c>
      <c r="E5923" s="2"/>
      <c r="G5923" s="23"/>
    </row>
    <row r="5924" spans="1:7" customFormat="1">
      <c r="A5924" s="4">
        <v>28562</v>
      </c>
      <c r="B5924">
        <v>6.81</v>
      </c>
      <c r="C5924">
        <f>IFERROR(((VLOOKUP(A5924,'Interest Rates-10yr'!$A$9:$C$15239,2,FALSE))-B5924),C5923)</f>
        <v>1.1800000000000006</v>
      </c>
      <c r="D5924" s="98">
        <f>AVERAGE(C$10:C5924)</f>
        <v>0.46351986475063511</v>
      </c>
      <c r="E5924" s="2"/>
      <c r="G5924" s="23"/>
    </row>
    <row r="5925" spans="1:7" customFormat="1">
      <c r="A5925" s="4">
        <v>28563</v>
      </c>
      <c r="B5925">
        <v>6.75</v>
      </c>
      <c r="C5925">
        <f>IFERROR(((VLOOKUP(A5925,'Interest Rates-10yr'!$A$9:$C$15239,2,FALSE))-B5925),C5924)</f>
        <v>1.2400000000000002</v>
      </c>
      <c r="D5925" s="98">
        <f>AVERAGE(C$10:C5925)</f>
        <v>0.46365111561866235</v>
      </c>
      <c r="E5925" s="2"/>
      <c r="G5925" s="23"/>
    </row>
    <row r="5926" spans="1:7" customFormat="1">
      <c r="A5926" s="4">
        <v>28564</v>
      </c>
      <c r="B5926">
        <v>6.77</v>
      </c>
      <c r="C5926">
        <f>IFERROR(((VLOOKUP(A5926,'Interest Rates-10yr'!$A$9:$C$15239,2,FALSE))-B5926),C5925)</f>
        <v>1.2300000000000004</v>
      </c>
      <c r="D5926" s="98">
        <f>AVERAGE(C$10:C5926)</f>
        <v>0.46378063207706716</v>
      </c>
      <c r="E5926" s="2"/>
      <c r="G5926" s="23"/>
    </row>
    <row r="5927" spans="1:7" customFormat="1">
      <c r="A5927" s="4">
        <v>28565</v>
      </c>
      <c r="B5927">
        <v>6.76</v>
      </c>
      <c r="C5927">
        <f>IFERROR(((VLOOKUP(A5927,'Interest Rates-10yr'!$A$9:$C$15239,2,FALSE))-B5927),C5926)</f>
        <v>1.2400000000000002</v>
      </c>
      <c r="D5927" s="98">
        <f>AVERAGE(C$10:C5927)</f>
        <v>0.4639117945251785</v>
      </c>
      <c r="E5927" s="2"/>
      <c r="G5927" s="23"/>
    </row>
    <row r="5928" spans="1:7" customFormat="1">
      <c r="A5928" s="4">
        <v>28566</v>
      </c>
      <c r="B5928">
        <v>6.75</v>
      </c>
      <c r="C5928">
        <f>IFERROR(((VLOOKUP(A5928,'Interest Rates-10yr'!$A$9:$C$15239,2,FALSE))-B5928),C5927)</f>
        <v>1.25</v>
      </c>
      <c r="D5928" s="98">
        <f>AVERAGE(C$10:C5928)</f>
        <v>0.46404460212873899</v>
      </c>
      <c r="E5928" s="2"/>
      <c r="G5928" s="23"/>
    </row>
    <row r="5929" spans="1:7" customFormat="1">
      <c r="A5929" s="4">
        <v>28567</v>
      </c>
      <c r="B5929">
        <v>6.75</v>
      </c>
      <c r="C5929">
        <f>IFERROR(((VLOOKUP(A5929,'Interest Rates-10yr'!$A$9:$C$15239,2,FALSE))-B5929),C5928)</f>
        <v>1.25</v>
      </c>
      <c r="D5929" s="98">
        <f>AVERAGE(C$10:C5929)</f>
        <v>0.46417736486486594</v>
      </c>
      <c r="E5929" s="2"/>
      <c r="G5929" s="23"/>
    </row>
    <row r="5930" spans="1:7" customFormat="1">
      <c r="A5930" s="4">
        <v>28568</v>
      </c>
      <c r="B5930">
        <v>6.75</v>
      </c>
      <c r="C5930">
        <f>IFERROR(((VLOOKUP(A5930,'Interest Rates-10yr'!$A$9:$C$15239,2,FALSE))-B5930),C5929)</f>
        <v>1.25</v>
      </c>
      <c r="D5930" s="98">
        <f>AVERAGE(C$10:C5930)</f>
        <v>0.46431008275629221</v>
      </c>
      <c r="E5930" s="2"/>
      <c r="G5930" s="23"/>
    </row>
    <row r="5931" spans="1:7" customFormat="1">
      <c r="A5931" s="4">
        <v>28569</v>
      </c>
      <c r="B5931">
        <v>6.84</v>
      </c>
      <c r="C5931">
        <f>IFERROR(((VLOOKUP(A5931,'Interest Rates-10yr'!$A$9:$C$15239,2,FALSE))-B5931),C5930)</f>
        <v>1.1299999999999999</v>
      </c>
      <c r="D5931" s="98">
        <f>AVERAGE(C$10:C5931)</f>
        <v>0.46442249240121686</v>
      </c>
      <c r="E5931" s="2"/>
      <c r="G5931" s="23"/>
    </row>
    <row r="5932" spans="1:7" customFormat="1">
      <c r="A5932" s="4">
        <v>28570</v>
      </c>
      <c r="B5932">
        <v>6.76</v>
      </c>
      <c r="C5932">
        <f>IFERROR(((VLOOKUP(A5932,'Interest Rates-10yr'!$A$9:$C$15239,2,FALSE))-B5932),C5931)</f>
        <v>1.21</v>
      </c>
      <c r="D5932" s="98">
        <f>AVERAGE(C$10:C5932)</f>
        <v>0.46454837075806288</v>
      </c>
      <c r="E5932" s="2"/>
      <c r="G5932" s="23"/>
    </row>
    <row r="5933" spans="1:7" customFormat="1">
      <c r="A5933" s="4">
        <v>28571</v>
      </c>
      <c r="B5933">
        <v>6.78</v>
      </c>
      <c r="C5933">
        <f>IFERROR(((VLOOKUP(A5933,'Interest Rates-10yr'!$A$9:$C$15239,2,FALSE))-B5933),C5932)</f>
        <v>1.2000000000000002</v>
      </c>
      <c r="D5933" s="98">
        <f>AVERAGE(C$10:C5933)</f>
        <v>0.46467251856853581</v>
      </c>
      <c r="E5933" s="2"/>
      <c r="G5933" s="23"/>
    </row>
    <row r="5934" spans="1:7" customFormat="1">
      <c r="A5934" s="4">
        <v>28572</v>
      </c>
      <c r="B5934">
        <v>6.77</v>
      </c>
      <c r="C5934">
        <f>IFERROR(((VLOOKUP(A5934,'Interest Rates-10yr'!$A$9:$C$15239,2,FALSE))-B5934),C5933)</f>
        <v>1.2400000000000002</v>
      </c>
      <c r="D5934" s="98">
        <f>AVERAGE(C$10:C5934)</f>
        <v>0.46480337552742718</v>
      </c>
      <c r="E5934" s="2"/>
      <c r="G5934" s="23"/>
    </row>
    <row r="5935" spans="1:7" customFormat="1">
      <c r="A5935" s="4">
        <v>28573</v>
      </c>
      <c r="B5935">
        <v>6.78</v>
      </c>
      <c r="C5935">
        <f>IFERROR(((VLOOKUP(A5935,'Interest Rates-10yr'!$A$9:$C$15239,2,FALSE))-B5935),C5934)</f>
        <v>1.2400000000000002</v>
      </c>
      <c r="D5935" s="98">
        <f>AVERAGE(C$10:C5935)</f>
        <v>0.46493418832264694</v>
      </c>
      <c r="E5935" s="2"/>
      <c r="G5935" s="23"/>
    </row>
    <row r="5936" spans="1:7" customFormat="1">
      <c r="A5936" s="4">
        <v>28574</v>
      </c>
      <c r="B5936">
        <v>6.78</v>
      </c>
      <c r="C5936">
        <f>IFERROR(((VLOOKUP(A5936,'Interest Rates-10yr'!$A$9:$C$15239,2,FALSE))-B5936),C5935)</f>
        <v>1.2400000000000002</v>
      </c>
      <c r="D5936" s="98">
        <f>AVERAGE(C$10:C5936)</f>
        <v>0.46506495697654893</v>
      </c>
      <c r="E5936" s="2"/>
      <c r="G5936" s="23"/>
    </row>
    <row r="5937" spans="1:7" customFormat="1">
      <c r="A5937" s="4">
        <v>28575</v>
      </c>
      <c r="B5937">
        <v>6.78</v>
      </c>
      <c r="C5937">
        <f>IFERROR(((VLOOKUP(A5937,'Interest Rates-10yr'!$A$9:$C$15239,2,FALSE))-B5937),C5936)</f>
        <v>1.2400000000000002</v>
      </c>
      <c r="D5937" s="98">
        <f>AVERAGE(C$10:C5937)</f>
        <v>0.46519568151147189</v>
      </c>
      <c r="E5937" s="2"/>
      <c r="G5937" s="23"/>
    </row>
    <row r="5938" spans="1:7" customFormat="1">
      <c r="A5938" s="4">
        <v>28576</v>
      </c>
      <c r="B5938">
        <v>6.89</v>
      </c>
      <c r="C5938">
        <f>IFERROR(((VLOOKUP(A5938,'Interest Rates-10yr'!$A$9:$C$15239,2,FALSE))-B5938),C5937)</f>
        <v>1.2299999999999995</v>
      </c>
      <c r="D5938" s="98">
        <f>AVERAGE(C$10:C5938)</f>
        <v>0.4653246753246762</v>
      </c>
      <c r="E5938" s="2"/>
      <c r="G5938" s="23"/>
    </row>
    <row r="5939" spans="1:7" customFormat="1">
      <c r="A5939" s="4">
        <v>28577</v>
      </c>
      <c r="B5939">
        <v>6.84</v>
      </c>
      <c r="C5939">
        <f>IFERROR(((VLOOKUP(A5939,'Interest Rates-10yr'!$A$9:$C$15239,2,FALSE))-B5939),C5938)</f>
        <v>1.2799999999999994</v>
      </c>
      <c r="D5939" s="98">
        <f>AVERAGE(C$10:C5939)</f>
        <v>0.46546205733558271</v>
      </c>
      <c r="E5939" s="2"/>
      <c r="G5939" s="23"/>
    </row>
    <row r="5940" spans="1:7" customFormat="1">
      <c r="A5940" s="4">
        <v>28578</v>
      </c>
      <c r="B5940">
        <v>6.88</v>
      </c>
      <c r="C5940">
        <f>IFERROR(((VLOOKUP(A5940,'Interest Rates-10yr'!$A$9:$C$15239,2,FALSE))-B5940),C5939)</f>
        <v>1.2299999999999995</v>
      </c>
      <c r="D5940" s="98">
        <f>AVERAGE(C$10:C5940)</f>
        <v>0.46559096273815637</v>
      </c>
      <c r="E5940" s="2"/>
      <c r="G5940" s="23"/>
    </row>
    <row r="5941" spans="1:7" customFormat="1">
      <c r="A5941" s="4">
        <v>28579</v>
      </c>
      <c r="B5941">
        <v>6.91</v>
      </c>
      <c r="C5941">
        <f>IFERROR(((VLOOKUP(A5941,'Interest Rates-10yr'!$A$9:$C$15239,2,FALSE))-B5941),C5940)</f>
        <v>1.2099999999999991</v>
      </c>
      <c r="D5941" s="98">
        <f>AVERAGE(C$10:C5941)</f>
        <v>0.465716453135537</v>
      </c>
      <c r="E5941" s="2"/>
      <c r="G5941" s="23"/>
    </row>
    <row r="5942" spans="1:7" customFormat="1">
      <c r="A5942" s="4">
        <v>28580</v>
      </c>
      <c r="B5942">
        <v>6.97</v>
      </c>
      <c r="C5942">
        <f>IFERROR(((VLOOKUP(A5942,'Interest Rates-10yr'!$A$9:$C$15239,2,FALSE))-B5942),C5941)</f>
        <v>1.1800000000000006</v>
      </c>
      <c r="D5942" s="98">
        <f>AVERAGE(C$10:C5942)</f>
        <v>0.46583684476656084</v>
      </c>
      <c r="E5942" s="2"/>
      <c r="G5942" s="23"/>
    </row>
    <row r="5943" spans="1:7" customFormat="1">
      <c r="A5943" s="4">
        <v>28581</v>
      </c>
      <c r="B5943">
        <v>6.97</v>
      </c>
      <c r="C5943">
        <f>IFERROR(((VLOOKUP(A5943,'Interest Rates-10yr'!$A$9:$C$15239,2,FALSE))-B5943),C5942)</f>
        <v>1.1800000000000006</v>
      </c>
      <c r="D5943" s="98">
        <f>AVERAGE(C$10:C5943)</f>
        <v>0.46595719582069517</v>
      </c>
      <c r="E5943" s="2"/>
      <c r="G5943" s="23"/>
    </row>
    <row r="5944" spans="1:7" customFormat="1">
      <c r="A5944" s="4">
        <v>28582</v>
      </c>
      <c r="B5944">
        <v>6.97</v>
      </c>
      <c r="C5944">
        <f>IFERROR(((VLOOKUP(A5944,'Interest Rates-10yr'!$A$9:$C$15239,2,FALSE))-B5944),C5943)</f>
        <v>1.1800000000000006</v>
      </c>
      <c r="D5944" s="98">
        <f>AVERAGE(C$10:C5944)</f>
        <v>0.46607750631845074</v>
      </c>
      <c r="E5944" s="2"/>
      <c r="G5944" s="23"/>
    </row>
    <row r="5945" spans="1:7" customFormat="1">
      <c r="A5945" s="4">
        <v>28583</v>
      </c>
      <c r="B5945">
        <v>6.95</v>
      </c>
      <c r="C5945">
        <f>IFERROR(((VLOOKUP(A5945,'Interest Rates-10yr'!$A$9:$C$15239,2,FALSE))-B5945),C5944)</f>
        <v>1.1800000000000006</v>
      </c>
      <c r="D5945" s="98">
        <f>AVERAGE(C$10:C5945)</f>
        <v>0.46619777628032427</v>
      </c>
      <c r="E5945" s="2"/>
      <c r="G5945" s="23"/>
    </row>
    <row r="5946" spans="1:7" customFormat="1">
      <c r="A5946" s="4">
        <v>28584</v>
      </c>
      <c r="B5946">
        <v>6.72</v>
      </c>
      <c r="C5946">
        <f>IFERROR(((VLOOKUP(A5946,'Interest Rates-10yr'!$A$9:$C$15239,2,FALSE))-B5946),C5945)</f>
        <v>1.3999999999999995</v>
      </c>
      <c r="D5946" s="98">
        <f>AVERAGE(C$10:C5946)</f>
        <v>0.46635506147886224</v>
      </c>
      <c r="E5946" s="2"/>
      <c r="G5946" s="23"/>
    </row>
    <row r="5947" spans="1:7" customFormat="1">
      <c r="A5947" s="4">
        <v>28585</v>
      </c>
      <c r="B5947">
        <v>6.51</v>
      </c>
      <c r="C5947">
        <f>IFERROR(((VLOOKUP(A5947,'Interest Rates-10yr'!$A$9:$C$15239,2,FALSE))-B5947),C5946)</f>
        <v>1.6300000000000008</v>
      </c>
      <c r="D5947" s="98">
        <f>AVERAGE(C$10:C5947)</f>
        <v>0.46655102728191394</v>
      </c>
      <c r="E5947" s="2"/>
      <c r="G5947" s="23"/>
    </row>
    <row r="5948" spans="1:7" customFormat="1">
      <c r="A5948" s="4">
        <v>28586</v>
      </c>
      <c r="B5948">
        <v>6.75</v>
      </c>
      <c r="C5948">
        <f>IFERROR(((VLOOKUP(A5948,'Interest Rates-10yr'!$A$9:$C$15239,2,FALSE))-B5948),C5947)</f>
        <v>1.4100000000000001</v>
      </c>
      <c r="D5948" s="98">
        <f>AVERAGE(C$10:C5948)</f>
        <v>0.46670988381882555</v>
      </c>
      <c r="E5948" s="2"/>
      <c r="G5948" s="23"/>
    </row>
    <row r="5949" spans="1:7" customFormat="1">
      <c r="A5949" s="4">
        <v>28587</v>
      </c>
      <c r="B5949">
        <v>6.74</v>
      </c>
      <c r="C5949">
        <f>IFERROR(((VLOOKUP(A5949,'Interest Rates-10yr'!$A$9:$C$15239,2,FALSE))-B5949),C5948)</f>
        <v>1.4000000000000004</v>
      </c>
      <c r="D5949" s="98">
        <f>AVERAGE(C$10:C5949)</f>
        <v>0.46686700336700421</v>
      </c>
      <c r="E5949" s="2"/>
      <c r="G5949" s="23"/>
    </row>
    <row r="5950" spans="1:7" customFormat="1">
      <c r="A5950" s="4">
        <v>28588</v>
      </c>
      <c r="B5950">
        <v>6.74</v>
      </c>
      <c r="C5950">
        <f>IFERROR(((VLOOKUP(A5950,'Interest Rates-10yr'!$A$9:$C$15239,2,FALSE))-B5950),C5949)</f>
        <v>1.4000000000000004</v>
      </c>
      <c r="D5950" s="98">
        <f>AVERAGE(C$10:C5950)</f>
        <v>0.46702407002188273</v>
      </c>
      <c r="E5950" s="2"/>
      <c r="G5950" s="23"/>
    </row>
    <row r="5951" spans="1:7" customFormat="1">
      <c r="A5951" s="4">
        <v>28589</v>
      </c>
      <c r="B5951">
        <v>6.74</v>
      </c>
      <c r="C5951">
        <f>IFERROR(((VLOOKUP(A5951,'Interest Rates-10yr'!$A$9:$C$15239,2,FALSE))-B5951),C5950)</f>
        <v>1.4000000000000004</v>
      </c>
      <c r="D5951" s="98">
        <f>AVERAGE(C$10:C5951)</f>
        <v>0.46718108381016582</v>
      </c>
      <c r="E5951" s="2"/>
      <c r="G5951" s="23"/>
    </row>
    <row r="5952" spans="1:7" customFormat="1">
      <c r="A5952" s="4">
        <v>28590</v>
      </c>
      <c r="B5952">
        <v>6.79</v>
      </c>
      <c r="C5952">
        <f>IFERROR(((VLOOKUP(A5952,'Interest Rates-10yr'!$A$9:$C$15239,2,FALSE))-B5952),C5951)</f>
        <v>1.3600000000000003</v>
      </c>
      <c r="D5952" s="98">
        <f>AVERAGE(C$10:C5952)</f>
        <v>0.46733131415110302</v>
      </c>
      <c r="E5952" s="2"/>
      <c r="G5952" s="23"/>
    </row>
    <row r="5953" spans="1:7" customFormat="1">
      <c r="A5953" s="4">
        <v>28591</v>
      </c>
      <c r="B5953">
        <v>6.73</v>
      </c>
      <c r="C5953">
        <f>IFERROR(((VLOOKUP(A5953,'Interest Rates-10yr'!$A$9:$C$15239,2,FALSE))-B5953),C5952)</f>
        <v>1.4299999999999997</v>
      </c>
      <c r="D5953" s="98">
        <f>AVERAGE(C$10:C5953)</f>
        <v>0.46749327052489992</v>
      </c>
      <c r="E5953" s="2"/>
      <c r="G5953" s="23"/>
    </row>
    <row r="5954" spans="1:7" customFormat="1">
      <c r="A5954" s="4">
        <v>28592</v>
      </c>
      <c r="B5954">
        <v>6.7</v>
      </c>
      <c r="C5954">
        <f>IFERROR(((VLOOKUP(A5954,'Interest Rates-10yr'!$A$9:$C$15239,2,FALSE))-B5954),C5953)</f>
        <v>1.46</v>
      </c>
      <c r="D5954" s="98">
        <f>AVERAGE(C$10:C5954)</f>
        <v>0.46766021867115309</v>
      </c>
      <c r="E5954" s="2"/>
      <c r="G5954" s="23"/>
    </row>
    <row r="5955" spans="1:7" customFormat="1">
      <c r="A5955" s="4">
        <v>28593</v>
      </c>
      <c r="B5955">
        <v>6.77</v>
      </c>
      <c r="C5955">
        <f>IFERROR(((VLOOKUP(A5955,'Interest Rates-10yr'!$A$9:$C$15239,2,FALSE))-B5955),C5954)</f>
        <v>1.3800000000000008</v>
      </c>
      <c r="D5955" s="98">
        <f>AVERAGE(C$10:C5955)</f>
        <v>0.46781365623948962</v>
      </c>
      <c r="E5955" s="2"/>
      <c r="G5955" s="23"/>
    </row>
    <row r="5956" spans="1:7" customFormat="1">
      <c r="A5956" s="4">
        <v>28594</v>
      </c>
      <c r="B5956">
        <v>6.76</v>
      </c>
      <c r="C5956">
        <f>IFERROR(((VLOOKUP(A5956,'Interest Rates-10yr'!$A$9:$C$15239,2,FALSE))-B5956),C5955)</f>
        <v>1.3599999999999994</v>
      </c>
      <c r="D5956" s="98">
        <f>AVERAGE(C$10:C5956)</f>
        <v>0.46796367916596693</v>
      </c>
      <c r="E5956" s="2"/>
      <c r="G5956" s="23"/>
    </row>
    <row r="5957" spans="1:7" customFormat="1">
      <c r="A5957" s="4">
        <v>28595</v>
      </c>
      <c r="B5957">
        <v>6.76</v>
      </c>
      <c r="C5957">
        <f>IFERROR(((VLOOKUP(A5957,'Interest Rates-10yr'!$A$9:$C$15239,2,FALSE))-B5957),C5956)</f>
        <v>1.3599999999999994</v>
      </c>
      <c r="D5957" s="98">
        <f>AVERAGE(C$10:C5957)</f>
        <v>0.46811365164761359</v>
      </c>
      <c r="E5957" s="2"/>
      <c r="G5957" s="23"/>
    </row>
    <row r="5958" spans="1:7" customFormat="1">
      <c r="A5958" s="4">
        <v>28596</v>
      </c>
      <c r="B5958">
        <v>6.76</v>
      </c>
      <c r="C5958">
        <f>IFERROR(((VLOOKUP(A5958,'Interest Rates-10yr'!$A$9:$C$15239,2,FALSE))-B5958),C5957)</f>
        <v>1.3599999999999994</v>
      </c>
      <c r="D5958" s="98">
        <f>AVERAGE(C$10:C5958)</f>
        <v>0.46826357370986815</v>
      </c>
      <c r="E5958" s="2"/>
      <c r="G5958" s="23"/>
    </row>
    <row r="5959" spans="1:7" customFormat="1">
      <c r="A5959" s="4">
        <v>28597</v>
      </c>
      <c r="B5959">
        <v>6.85</v>
      </c>
      <c r="C5959">
        <f>IFERROR(((VLOOKUP(A5959,'Interest Rates-10yr'!$A$9:$C$15239,2,FALSE))-B5959),C5958)</f>
        <v>1.2300000000000004</v>
      </c>
      <c r="D5959" s="98">
        <f>AVERAGE(C$10:C5959)</f>
        <v>0.46839159663865643</v>
      </c>
      <c r="E5959" s="2"/>
      <c r="G5959" s="23"/>
    </row>
    <row r="5960" spans="1:7" customFormat="1">
      <c r="A5960" s="4">
        <v>28598</v>
      </c>
      <c r="B5960">
        <v>6.76</v>
      </c>
      <c r="C5960">
        <f>IFERROR(((VLOOKUP(A5960,'Interest Rates-10yr'!$A$9:$C$15239,2,FALSE))-B5960),C5959)</f>
        <v>1.3200000000000003</v>
      </c>
      <c r="D5960" s="98">
        <f>AVERAGE(C$10:C5960)</f>
        <v>0.4685347000504127</v>
      </c>
      <c r="E5960" s="2"/>
      <c r="G5960" s="23"/>
    </row>
    <row r="5961" spans="1:7" customFormat="1">
      <c r="A5961" s="4">
        <v>28599</v>
      </c>
      <c r="B5961">
        <v>6.78</v>
      </c>
      <c r="C5961">
        <f>IFERROR(((VLOOKUP(A5961,'Interest Rates-10yr'!$A$9:$C$15239,2,FALSE))-B5961),C5960)</f>
        <v>1.3500000000000005</v>
      </c>
      <c r="D5961" s="98">
        <f>AVERAGE(C$10:C5961)</f>
        <v>0.46868279569892574</v>
      </c>
      <c r="E5961" s="2"/>
      <c r="G5961" s="23"/>
    </row>
    <row r="5962" spans="1:7" customFormat="1">
      <c r="A5962" s="4">
        <v>28600</v>
      </c>
      <c r="B5962">
        <v>6.93</v>
      </c>
      <c r="C5962">
        <f>IFERROR(((VLOOKUP(A5962,'Interest Rates-10yr'!$A$9:$C$15239,2,FALSE))-B5962),C5961)</f>
        <v>1.2100000000000009</v>
      </c>
      <c r="D5962" s="98">
        <f>AVERAGE(C$10:C5962)</f>
        <v>0.468807324038301</v>
      </c>
      <c r="E5962" s="2"/>
      <c r="G5962" s="23"/>
    </row>
    <row r="5963" spans="1:7" customFormat="1">
      <c r="A5963" s="4">
        <v>28601</v>
      </c>
      <c r="B5963">
        <v>6.97</v>
      </c>
      <c r="C5963">
        <f>IFERROR(((VLOOKUP(A5963,'Interest Rates-10yr'!$A$9:$C$15239,2,FALSE))-B5963),C5962)</f>
        <v>1.1900000000000004</v>
      </c>
      <c r="D5963" s="98">
        <f>AVERAGE(C$10:C5963)</f>
        <v>0.46892845146120354</v>
      </c>
      <c r="E5963" s="2"/>
      <c r="G5963" s="23"/>
    </row>
    <row r="5964" spans="1:7" customFormat="1">
      <c r="A5964" s="4">
        <v>28602</v>
      </c>
      <c r="B5964">
        <v>6.97</v>
      </c>
      <c r="C5964">
        <f>IFERROR(((VLOOKUP(A5964,'Interest Rates-10yr'!$A$9:$C$15239,2,FALSE))-B5964),C5963)</f>
        <v>1.1900000000000004</v>
      </c>
      <c r="D5964" s="98">
        <f>AVERAGE(C$10:C5964)</f>
        <v>0.46904953820319162</v>
      </c>
      <c r="E5964" s="2"/>
      <c r="G5964" s="23"/>
    </row>
    <row r="5965" spans="1:7" customFormat="1">
      <c r="A5965" s="4">
        <v>28603</v>
      </c>
      <c r="B5965">
        <v>6.97</v>
      </c>
      <c r="C5965">
        <f>IFERROR(((VLOOKUP(A5965,'Interest Rates-10yr'!$A$9:$C$15239,2,FALSE))-B5965),C5964)</f>
        <v>1.1900000000000004</v>
      </c>
      <c r="D5965" s="98">
        <f>AVERAGE(C$10:C5965)</f>
        <v>0.46917058428475589</v>
      </c>
      <c r="E5965" s="2"/>
      <c r="G5965" s="23"/>
    </row>
    <row r="5966" spans="1:7" customFormat="1">
      <c r="A5966" s="4">
        <v>28604</v>
      </c>
      <c r="B5966">
        <v>7</v>
      </c>
      <c r="C5966">
        <f>IFERROR(((VLOOKUP(A5966,'Interest Rates-10yr'!$A$9:$C$15239,2,FALSE))-B5966),C5965)</f>
        <v>1.1799999999999997</v>
      </c>
      <c r="D5966" s="98">
        <f>AVERAGE(C$10:C5966)</f>
        <v>0.46928991102904244</v>
      </c>
      <c r="E5966" s="2"/>
      <c r="G5966" s="23"/>
    </row>
    <row r="5967" spans="1:7" customFormat="1">
      <c r="A5967" s="4">
        <v>28605</v>
      </c>
      <c r="B5967">
        <v>6.96</v>
      </c>
      <c r="C5967">
        <f>IFERROR(((VLOOKUP(A5967,'Interest Rates-10yr'!$A$9:$C$15239,2,FALSE))-B5967),C5966)</f>
        <v>1.2199999999999998</v>
      </c>
      <c r="D5967" s="98">
        <f>AVERAGE(C$10:C5967)</f>
        <v>0.46941591137965855</v>
      </c>
      <c r="E5967" s="2"/>
      <c r="G5967" s="23"/>
    </row>
    <row r="5968" spans="1:7" customFormat="1">
      <c r="A5968" s="4">
        <v>28606</v>
      </c>
      <c r="B5968">
        <v>7.18</v>
      </c>
      <c r="C5968">
        <f>IFERROR(((VLOOKUP(A5968,'Interest Rates-10yr'!$A$9:$C$15239,2,FALSE))-B5968),C5967)</f>
        <v>1.0400000000000009</v>
      </c>
      <c r="D5968" s="98">
        <f>AVERAGE(C$10:C5968)</f>
        <v>0.46951166303071079</v>
      </c>
      <c r="E5968" s="2"/>
      <c r="G5968" s="23"/>
    </row>
    <row r="5969" spans="1:7" customFormat="1">
      <c r="A5969" s="4">
        <v>28607</v>
      </c>
      <c r="B5969">
        <v>7.18</v>
      </c>
      <c r="C5969">
        <f>IFERROR(((VLOOKUP(A5969,'Interest Rates-10yr'!$A$9:$C$15239,2,FALSE))-B5969),C5968)</f>
        <v>1.0600000000000005</v>
      </c>
      <c r="D5969" s="98">
        <f>AVERAGE(C$10:C5969)</f>
        <v>0.46961073825503447</v>
      </c>
      <c r="E5969" s="2"/>
      <c r="G5969" s="23"/>
    </row>
    <row r="5970" spans="1:7" customFormat="1">
      <c r="A5970" s="4">
        <v>28608</v>
      </c>
      <c r="B5970">
        <v>7.25</v>
      </c>
      <c r="C5970">
        <f>IFERROR(((VLOOKUP(A5970,'Interest Rates-10yr'!$A$9:$C$15239,2,FALSE))-B5970),C5969)</f>
        <v>0.99000000000000021</v>
      </c>
      <c r="D5970" s="98">
        <f>AVERAGE(C$10:C5970)</f>
        <v>0.46969803724207437</v>
      </c>
      <c r="E5970" s="2"/>
      <c r="G5970" s="23"/>
    </row>
    <row r="5971" spans="1:7" customFormat="1">
      <c r="A5971" s="4">
        <v>28609</v>
      </c>
      <c r="B5971">
        <v>7.25</v>
      </c>
      <c r="C5971">
        <f>IFERROR(((VLOOKUP(A5971,'Interest Rates-10yr'!$A$9:$C$15239,2,FALSE))-B5971),C5970)</f>
        <v>0.99000000000000021</v>
      </c>
      <c r="D5971" s="98">
        <f>AVERAGE(C$10:C5971)</f>
        <v>0.46978530694397941</v>
      </c>
      <c r="E5971" s="2"/>
      <c r="G5971" s="23"/>
    </row>
    <row r="5972" spans="1:7" customFormat="1">
      <c r="A5972" s="4">
        <v>28610</v>
      </c>
      <c r="B5972">
        <v>7.25</v>
      </c>
      <c r="C5972">
        <f>IFERROR(((VLOOKUP(A5972,'Interest Rates-10yr'!$A$9:$C$15239,2,FALSE))-B5972),C5971)</f>
        <v>0.99000000000000021</v>
      </c>
      <c r="D5972" s="98">
        <f>AVERAGE(C$10:C5972)</f>
        <v>0.46987254737548295</v>
      </c>
      <c r="E5972" s="2"/>
      <c r="G5972" s="23"/>
    </row>
    <row r="5973" spans="1:7" customFormat="1">
      <c r="A5973" s="4">
        <v>28611</v>
      </c>
      <c r="B5973">
        <v>7.27</v>
      </c>
      <c r="C5973">
        <f>IFERROR(((VLOOKUP(A5973,'Interest Rates-10yr'!$A$9:$C$15239,2,FALSE))-B5973),C5972)</f>
        <v>0.97000000000000064</v>
      </c>
      <c r="D5973" s="98">
        <f>AVERAGE(C$10:C5973)</f>
        <v>0.46995640509725095</v>
      </c>
      <c r="E5973" s="2"/>
      <c r="G5973" s="23"/>
    </row>
    <row r="5974" spans="1:7" customFormat="1">
      <c r="A5974" s="4">
        <v>28612</v>
      </c>
      <c r="B5974">
        <v>7.26</v>
      </c>
      <c r="C5974">
        <f>IFERROR(((VLOOKUP(A5974,'Interest Rates-10yr'!$A$9:$C$15239,2,FALSE))-B5974),C5973)</f>
        <v>0.99000000000000021</v>
      </c>
      <c r="D5974" s="98">
        <f>AVERAGE(C$10:C5974)</f>
        <v>0.47004358759430082</v>
      </c>
      <c r="E5974" s="2"/>
      <c r="G5974" s="23"/>
    </row>
    <row r="5975" spans="1:7" customFormat="1">
      <c r="A5975" s="4">
        <v>28613</v>
      </c>
      <c r="B5975">
        <v>7.46</v>
      </c>
      <c r="C5975">
        <f>IFERROR(((VLOOKUP(A5975,'Interest Rates-10yr'!$A$9:$C$15239,2,FALSE))-B5975),C5974)</f>
        <v>0.8199999999999994</v>
      </c>
      <c r="D5975" s="98">
        <f>AVERAGE(C$10:C5975)</f>
        <v>0.4701022460610132</v>
      </c>
      <c r="E5975" s="2"/>
      <c r="G5975" s="23"/>
    </row>
    <row r="5976" spans="1:7" customFormat="1">
      <c r="A5976" s="4">
        <v>28614</v>
      </c>
      <c r="B5976">
        <v>7.27</v>
      </c>
      <c r="C5976">
        <f>IFERROR(((VLOOKUP(A5976,'Interest Rates-10yr'!$A$9:$C$15239,2,FALSE))-B5976),C5975)</f>
        <v>1</v>
      </c>
      <c r="D5976" s="98">
        <f>AVERAGE(C$10:C5976)</f>
        <v>0.47019105077928686</v>
      </c>
      <c r="E5976" s="2"/>
      <c r="G5976" s="23"/>
    </row>
    <row r="5977" spans="1:7" customFormat="1">
      <c r="A5977" s="4">
        <v>28615</v>
      </c>
      <c r="B5977">
        <v>7.29</v>
      </c>
      <c r="C5977">
        <f>IFERROR(((VLOOKUP(A5977,'Interest Rates-10yr'!$A$9:$C$15239,2,FALSE))-B5977),C5976)</f>
        <v>1.0499999999999998</v>
      </c>
      <c r="D5977" s="98">
        <f>AVERAGE(C$10:C5977)</f>
        <v>0.47028820375335201</v>
      </c>
      <c r="E5977" s="2"/>
      <c r="G5977" s="23"/>
    </row>
    <row r="5978" spans="1:7" customFormat="1">
      <c r="A5978" s="4">
        <v>28616</v>
      </c>
      <c r="B5978">
        <v>7.29</v>
      </c>
      <c r="C5978">
        <f>IFERROR(((VLOOKUP(A5978,'Interest Rates-10yr'!$A$9:$C$15239,2,FALSE))-B5978),C5977)</f>
        <v>1.0499999999999998</v>
      </c>
      <c r="D5978" s="98">
        <f>AVERAGE(C$10:C5978)</f>
        <v>0.47038532417490453</v>
      </c>
      <c r="E5978" s="2"/>
      <c r="G5978" s="23"/>
    </row>
    <row r="5979" spans="1:7" customFormat="1">
      <c r="A5979" s="4">
        <v>28617</v>
      </c>
      <c r="B5979">
        <v>7.29</v>
      </c>
      <c r="C5979">
        <f>IFERROR(((VLOOKUP(A5979,'Interest Rates-10yr'!$A$9:$C$15239,2,FALSE))-B5979),C5978)</f>
        <v>1.0499999999999998</v>
      </c>
      <c r="D5979" s="98">
        <f>AVERAGE(C$10:C5979)</f>
        <v>0.47048241206030239</v>
      </c>
      <c r="E5979" s="2"/>
      <c r="G5979" s="23"/>
    </row>
    <row r="5980" spans="1:7" customFormat="1">
      <c r="A5980" s="4">
        <v>28618</v>
      </c>
      <c r="B5980">
        <v>7.38</v>
      </c>
      <c r="C5980">
        <f>IFERROR(((VLOOKUP(A5980,'Interest Rates-10yr'!$A$9:$C$15239,2,FALSE))-B5980),C5979)</f>
        <v>0.96999999999999975</v>
      </c>
      <c r="D5980" s="98">
        <f>AVERAGE(C$10:C5980)</f>
        <v>0.47056606933512057</v>
      </c>
      <c r="E5980" s="2"/>
      <c r="G5980" s="23"/>
    </row>
    <row r="5981" spans="1:7" customFormat="1">
      <c r="A5981" s="4">
        <v>28619</v>
      </c>
      <c r="B5981">
        <v>7.41</v>
      </c>
      <c r="C5981">
        <f>IFERROR(((VLOOKUP(A5981,'Interest Rates-10yr'!$A$9:$C$15239,2,FALSE))-B5981),C5980)</f>
        <v>0.92999999999999972</v>
      </c>
      <c r="D5981" s="98">
        <f>AVERAGE(C$10:C5981)</f>
        <v>0.4706430006697932</v>
      </c>
      <c r="E5981" s="2"/>
      <c r="G5981" s="23"/>
    </row>
    <row r="5982" spans="1:7" customFormat="1">
      <c r="A5982" s="4">
        <v>28620</v>
      </c>
      <c r="B5982">
        <v>7.33</v>
      </c>
      <c r="C5982">
        <f>IFERROR(((VLOOKUP(A5982,'Interest Rates-10yr'!$A$9:$C$15239,2,FALSE))-B5982),C5981)</f>
        <v>1.0099999999999998</v>
      </c>
      <c r="D5982" s="98">
        <f>AVERAGE(C$10:C5982)</f>
        <v>0.47073329984932277</v>
      </c>
      <c r="E5982" s="2"/>
      <c r="G5982" s="23"/>
    </row>
    <row r="5983" spans="1:7" customFormat="1">
      <c r="A5983" s="4">
        <v>28621</v>
      </c>
      <c r="B5983">
        <v>7.37</v>
      </c>
      <c r="C5983">
        <f>IFERROR(((VLOOKUP(A5983,'Interest Rates-10yr'!$A$9:$C$15239,2,FALSE))-B5983),C5982)</f>
        <v>0.96999999999999975</v>
      </c>
      <c r="D5983" s="98">
        <f>AVERAGE(C$10:C5983)</f>
        <v>0.47081687311684045</v>
      </c>
      <c r="E5983" s="2"/>
      <c r="G5983" s="23"/>
    </row>
    <row r="5984" spans="1:7" customFormat="1">
      <c r="A5984" s="4">
        <v>28622</v>
      </c>
      <c r="B5984">
        <v>7.37</v>
      </c>
      <c r="C5984">
        <f>IFERROR(((VLOOKUP(A5984,'Interest Rates-10yr'!$A$9:$C$15239,2,FALSE))-B5984),C5983)</f>
        <v>0.98999999999999932</v>
      </c>
      <c r="D5984" s="98">
        <f>AVERAGE(C$10:C5984)</f>
        <v>0.47090376569037734</v>
      </c>
      <c r="E5984" s="2"/>
      <c r="G5984" s="23"/>
    </row>
    <row r="5985" spans="1:7" customFormat="1">
      <c r="A5985" s="4">
        <v>28623</v>
      </c>
      <c r="B5985">
        <v>7.37</v>
      </c>
      <c r="C5985">
        <f>IFERROR(((VLOOKUP(A5985,'Interest Rates-10yr'!$A$9:$C$15239,2,FALSE))-B5985),C5984)</f>
        <v>0.98999999999999932</v>
      </c>
      <c r="D5985" s="98">
        <f>AVERAGE(C$10:C5985)</f>
        <v>0.47099062918340101</v>
      </c>
      <c r="E5985" s="2"/>
      <c r="G5985" s="23"/>
    </row>
    <row r="5986" spans="1:7" customFormat="1">
      <c r="A5986" s="4">
        <v>28624</v>
      </c>
      <c r="B5986">
        <v>7.37</v>
      </c>
      <c r="C5986">
        <f>IFERROR(((VLOOKUP(A5986,'Interest Rates-10yr'!$A$9:$C$15239,2,FALSE))-B5986),C5985)</f>
        <v>0.98999999999999932</v>
      </c>
      <c r="D5986" s="98">
        <f>AVERAGE(C$10:C5986)</f>
        <v>0.47107746361050767</v>
      </c>
      <c r="E5986" s="2"/>
      <c r="G5986" s="23"/>
    </row>
    <row r="5987" spans="1:7" customFormat="1">
      <c r="A5987" s="4">
        <v>28625</v>
      </c>
      <c r="B5987">
        <v>7.41</v>
      </c>
      <c r="C5987">
        <f>IFERROR(((VLOOKUP(A5987,'Interest Rates-10yr'!$A$9:$C$15239,2,FALSE))-B5987),C5986)</f>
        <v>0.9399999999999995</v>
      </c>
      <c r="D5987" s="98">
        <f>AVERAGE(C$10:C5987)</f>
        <v>0.47115590498494553</v>
      </c>
      <c r="E5987" s="2"/>
      <c r="G5987" s="23"/>
    </row>
    <row r="5988" spans="1:7" customFormat="1">
      <c r="A5988" s="4">
        <v>28626</v>
      </c>
      <c r="B5988">
        <v>7.25</v>
      </c>
      <c r="C5988">
        <f>IFERROR(((VLOOKUP(A5988,'Interest Rates-10yr'!$A$9:$C$15239,2,FALSE))-B5988),C5987)</f>
        <v>1.0899999999999999</v>
      </c>
      <c r="D5988" s="98">
        <f>AVERAGE(C$10:C5988)</f>
        <v>0.47125940792774784</v>
      </c>
      <c r="E5988" s="2"/>
      <c r="G5988" s="23"/>
    </row>
    <row r="5989" spans="1:7" customFormat="1">
      <c r="A5989" s="4">
        <v>28627</v>
      </c>
      <c r="B5989">
        <v>7.27</v>
      </c>
      <c r="C5989">
        <f>IFERROR(((VLOOKUP(A5989,'Interest Rates-10yr'!$A$9:$C$15239,2,FALSE))-B5989),C5988)</f>
        <v>1.0600000000000005</v>
      </c>
      <c r="D5989" s="98">
        <f>AVERAGE(C$10:C5989)</f>
        <v>0.47135785953177328</v>
      </c>
      <c r="E5989" s="2"/>
      <c r="G5989" s="23"/>
    </row>
    <row r="5990" spans="1:7" customFormat="1">
      <c r="A5990" s="4">
        <v>28628</v>
      </c>
      <c r="B5990">
        <v>7.32</v>
      </c>
      <c r="C5990">
        <f>IFERROR(((VLOOKUP(A5990,'Interest Rates-10yr'!$A$9:$C$15239,2,FALSE))-B5990),C5989)</f>
        <v>1.0499999999999989</v>
      </c>
      <c r="D5990" s="98">
        <f>AVERAGE(C$10:C5990)</f>
        <v>0.47145460625313568</v>
      </c>
      <c r="E5990" s="2"/>
      <c r="G5990" s="23"/>
    </row>
    <row r="5991" spans="1:7" customFormat="1">
      <c r="A5991" s="4">
        <v>28629</v>
      </c>
      <c r="B5991">
        <v>7.44</v>
      </c>
      <c r="C5991">
        <f>IFERROR(((VLOOKUP(A5991,'Interest Rates-10yr'!$A$9:$C$15239,2,FALSE))-B5991),C5990)</f>
        <v>0.94000000000000039</v>
      </c>
      <c r="D5991" s="98">
        <f>AVERAGE(C$10:C5991)</f>
        <v>0.47153293212972325</v>
      </c>
      <c r="E5991" s="2"/>
      <c r="G5991" s="23"/>
    </row>
    <row r="5992" spans="1:7" customFormat="1">
      <c r="A5992" s="4">
        <v>28630</v>
      </c>
      <c r="B5992">
        <v>7.44</v>
      </c>
      <c r="C5992">
        <f>IFERROR(((VLOOKUP(A5992,'Interest Rates-10yr'!$A$9:$C$15239,2,FALSE))-B5992),C5991)</f>
        <v>0.94000000000000039</v>
      </c>
      <c r="D5992" s="98">
        <f>AVERAGE(C$10:C5992)</f>
        <v>0.47161123182350068</v>
      </c>
      <c r="E5992" s="2"/>
      <c r="G5992" s="23"/>
    </row>
    <row r="5993" spans="1:7" customFormat="1">
      <c r="A5993" s="4">
        <v>28631</v>
      </c>
      <c r="B5993">
        <v>7.44</v>
      </c>
      <c r="C5993">
        <f>IFERROR(((VLOOKUP(A5993,'Interest Rates-10yr'!$A$9:$C$15239,2,FALSE))-B5993),C5992)</f>
        <v>0.94000000000000039</v>
      </c>
      <c r="D5993" s="98">
        <f>AVERAGE(C$10:C5993)</f>
        <v>0.47168950534759435</v>
      </c>
      <c r="E5993" s="2"/>
      <c r="G5993" s="23"/>
    </row>
    <row r="5994" spans="1:7" customFormat="1">
      <c r="A5994" s="4">
        <v>28632</v>
      </c>
      <c r="B5994">
        <v>7.51</v>
      </c>
      <c r="C5994">
        <f>IFERROR(((VLOOKUP(A5994,'Interest Rates-10yr'!$A$9:$C$15239,2,FALSE))-B5994),C5993)</f>
        <v>0.87000000000000099</v>
      </c>
      <c r="D5994" s="98">
        <f>AVERAGE(C$10:C5994)</f>
        <v>0.47175605680868915</v>
      </c>
      <c r="E5994" s="2"/>
      <c r="G5994" s="23"/>
    </row>
    <row r="5995" spans="1:7" customFormat="1">
      <c r="A5995" s="4">
        <v>28633</v>
      </c>
      <c r="B5995">
        <v>7.49</v>
      </c>
      <c r="C5995">
        <f>IFERROR(((VLOOKUP(A5995,'Interest Rates-10yr'!$A$9:$C$15239,2,FALSE))-B5995),C5994)</f>
        <v>0.87999999999999901</v>
      </c>
      <c r="D5995" s="98">
        <f>AVERAGE(C$10:C5995)</f>
        <v>0.47182425659873117</v>
      </c>
      <c r="E5995" s="2"/>
      <c r="G5995" s="23"/>
    </row>
    <row r="5996" spans="1:7" customFormat="1">
      <c r="A5996" s="4">
        <v>28634</v>
      </c>
      <c r="B5996">
        <v>7.36</v>
      </c>
      <c r="C5996">
        <f>IFERROR(((VLOOKUP(A5996,'Interest Rates-10yr'!$A$9:$C$15239,2,FALSE))-B5996),C5995)</f>
        <v>1.0300000000000002</v>
      </c>
      <c r="D5996" s="98">
        <f>AVERAGE(C$10:C5996)</f>
        <v>0.47191748789043009</v>
      </c>
      <c r="E5996" s="2"/>
      <c r="G5996" s="23"/>
    </row>
    <row r="5997" spans="1:7" customFormat="1">
      <c r="A5997" s="4">
        <v>28635</v>
      </c>
      <c r="B5997">
        <v>7.47</v>
      </c>
      <c r="C5997">
        <f>IFERROR(((VLOOKUP(A5997,'Interest Rates-10yr'!$A$9:$C$15239,2,FALSE))-B5997),C5996)</f>
        <v>0.9300000000000006</v>
      </c>
      <c r="D5997" s="98">
        <f>AVERAGE(C$10:C5997)</f>
        <v>0.47199398797595271</v>
      </c>
      <c r="E5997" s="2"/>
      <c r="G5997" s="23"/>
    </row>
    <row r="5998" spans="1:7" customFormat="1">
      <c r="A5998" s="4">
        <v>28636</v>
      </c>
      <c r="B5998">
        <v>7.25</v>
      </c>
      <c r="C5998">
        <f>IFERROR(((VLOOKUP(A5998,'Interest Rates-10yr'!$A$9:$C$15239,2,FALSE))-B5998),C5997)</f>
        <v>1.17</v>
      </c>
      <c r="D5998" s="98">
        <f>AVERAGE(C$10:C5998)</f>
        <v>0.47211053598263564</v>
      </c>
      <c r="E5998" s="2"/>
      <c r="G5998" s="23"/>
    </row>
    <row r="5999" spans="1:7" customFormat="1">
      <c r="A5999" s="4">
        <v>28637</v>
      </c>
      <c r="B5999">
        <v>7.25</v>
      </c>
      <c r="C5999">
        <f>IFERROR(((VLOOKUP(A5999,'Interest Rates-10yr'!$A$9:$C$15239,2,FALSE))-B5999),C5998)</f>
        <v>1.17</v>
      </c>
      <c r="D5999" s="98">
        <f>AVERAGE(C$10:C5999)</f>
        <v>0.47222704507512603</v>
      </c>
      <c r="E5999" s="2"/>
      <c r="G5999" s="23"/>
    </row>
    <row r="6000" spans="1:7" customFormat="1">
      <c r="A6000" s="4">
        <v>28638</v>
      </c>
      <c r="B6000">
        <v>7.25</v>
      </c>
      <c r="C6000">
        <f>IFERROR(((VLOOKUP(A6000,'Interest Rates-10yr'!$A$9:$C$15239,2,FALSE))-B6000),C5999)</f>
        <v>1.17</v>
      </c>
      <c r="D6000" s="98">
        <f>AVERAGE(C$10:C6000)</f>
        <v>0.47234351527291019</v>
      </c>
      <c r="E6000" s="2"/>
      <c r="G6000" s="23"/>
    </row>
    <row r="6001" spans="1:7" customFormat="1">
      <c r="A6001" s="4">
        <v>28639</v>
      </c>
      <c r="B6001">
        <v>7.44</v>
      </c>
      <c r="C6001">
        <f>IFERROR(((VLOOKUP(A6001,'Interest Rates-10yr'!$A$9:$C$15239,2,FALSE))-B6001),C6000)</f>
        <v>1.17</v>
      </c>
      <c r="D6001" s="98">
        <f>AVERAGE(C$10:C6001)</f>
        <v>0.47245994659546148</v>
      </c>
      <c r="E6001" s="2"/>
      <c r="G6001" s="23"/>
    </row>
    <row r="6002" spans="1:7" customFormat="1">
      <c r="A6002" s="4">
        <v>28640</v>
      </c>
      <c r="B6002">
        <v>7.41</v>
      </c>
      <c r="C6002">
        <f>IFERROR(((VLOOKUP(A6002,'Interest Rates-10yr'!$A$9:$C$15239,2,FALSE))-B6002),C6001)</f>
        <v>1.17</v>
      </c>
      <c r="D6002" s="98">
        <f>AVERAGE(C$10:C6002)</f>
        <v>0.47257633906224011</v>
      </c>
      <c r="E6002" s="2"/>
      <c r="G6002" s="23"/>
    </row>
    <row r="6003" spans="1:7" customFormat="1">
      <c r="A6003" s="4">
        <v>28641</v>
      </c>
      <c r="B6003">
        <v>7.43</v>
      </c>
      <c r="C6003">
        <f>IFERROR(((VLOOKUP(A6003,'Interest Rates-10yr'!$A$9:$C$15239,2,FALSE))-B6003),C6002)</f>
        <v>0.99000000000000021</v>
      </c>
      <c r="D6003" s="98">
        <f>AVERAGE(C$10:C6003)</f>
        <v>0.47266266266266349</v>
      </c>
      <c r="E6003" s="2"/>
      <c r="G6003" s="23"/>
    </row>
    <row r="6004" spans="1:7" customFormat="1">
      <c r="A6004" s="4">
        <v>28642</v>
      </c>
      <c r="B6004">
        <v>7.48</v>
      </c>
      <c r="C6004">
        <f>IFERROR(((VLOOKUP(A6004,'Interest Rates-10yr'!$A$9:$C$15239,2,FALSE))-B6004),C6003)</f>
        <v>0.92999999999999972</v>
      </c>
      <c r="D6004" s="98">
        <f>AVERAGE(C$10:C6004)</f>
        <v>0.472738949124271</v>
      </c>
      <c r="E6004" s="2"/>
      <c r="G6004" s="23"/>
    </row>
    <row r="6005" spans="1:7" customFormat="1">
      <c r="A6005" s="4">
        <v>28643</v>
      </c>
      <c r="B6005">
        <v>7.48</v>
      </c>
      <c r="C6005">
        <f>IFERROR(((VLOOKUP(A6005,'Interest Rates-10yr'!$A$9:$C$15239,2,FALSE))-B6005),C6004)</f>
        <v>0.91000000000000014</v>
      </c>
      <c r="D6005" s="98">
        <f>AVERAGE(C$10:C6005)</f>
        <v>0.47281187458305612</v>
      </c>
      <c r="E6005" s="2"/>
      <c r="G6005" s="23"/>
    </row>
    <row r="6006" spans="1:7" customFormat="1">
      <c r="A6006" s="4">
        <v>28644</v>
      </c>
      <c r="B6006">
        <v>7.48</v>
      </c>
      <c r="C6006">
        <f>IFERROR(((VLOOKUP(A6006,'Interest Rates-10yr'!$A$9:$C$15239,2,FALSE))-B6006),C6005)</f>
        <v>0.91000000000000014</v>
      </c>
      <c r="D6006" s="98">
        <f>AVERAGE(C$10:C6006)</f>
        <v>0.47288477572119469</v>
      </c>
      <c r="E6006" s="2"/>
      <c r="G6006" s="23"/>
    </row>
    <row r="6007" spans="1:7" customFormat="1">
      <c r="A6007" s="4">
        <v>28645</v>
      </c>
      <c r="B6007">
        <v>7.48</v>
      </c>
      <c r="C6007">
        <f>IFERROR(((VLOOKUP(A6007,'Interest Rates-10yr'!$A$9:$C$15239,2,FALSE))-B6007),C6006)</f>
        <v>0.91000000000000014</v>
      </c>
      <c r="D6007" s="98">
        <f>AVERAGE(C$10:C6007)</f>
        <v>0.47295765255085098</v>
      </c>
      <c r="E6007" s="2"/>
      <c r="G6007" s="23"/>
    </row>
    <row r="6008" spans="1:7" customFormat="1">
      <c r="A6008" s="4">
        <v>28646</v>
      </c>
      <c r="B6008">
        <v>7.52</v>
      </c>
      <c r="C6008">
        <f>IFERROR(((VLOOKUP(A6008,'Interest Rates-10yr'!$A$9:$C$15239,2,FALSE))-B6008),C6007)</f>
        <v>0.86000000000000121</v>
      </c>
      <c r="D6008" s="98">
        <f>AVERAGE(C$10:C6008)</f>
        <v>0.47302217036172767</v>
      </c>
      <c r="E6008" s="2"/>
      <c r="G6008" s="23"/>
    </row>
    <row r="6009" spans="1:7" customFormat="1">
      <c r="A6009" s="4">
        <v>28647</v>
      </c>
      <c r="B6009">
        <v>7.47</v>
      </c>
      <c r="C6009">
        <f>IFERROR(((VLOOKUP(A6009,'Interest Rates-10yr'!$A$9:$C$15239,2,FALSE))-B6009),C6008)</f>
        <v>0.89999999999999947</v>
      </c>
      <c r="D6009" s="98">
        <f>AVERAGE(C$10:C6009)</f>
        <v>0.47309333333333409</v>
      </c>
      <c r="E6009" s="2"/>
      <c r="G6009" s="23"/>
    </row>
    <row r="6010" spans="1:7" customFormat="1">
      <c r="A6010" s="4">
        <v>28648</v>
      </c>
      <c r="B6010">
        <v>7.37</v>
      </c>
      <c r="C6010">
        <f>IFERROR(((VLOOKUP(A6010,'Interest Rates-10yr'!$A$9:$C$15239,2,FALSE))-B6010),C6009)</f>
        <v>0.99999999999999911</v>
      </c>
      <c r="D6010" s="98">
        <f>AVERAGE(C$10:C6010)</f>
        <v>0.47318113647725452</v>
      </c>
      <c r="E6010" s="2"/>
      <c r="G6010" s="23"/>
    </row>
    <row r="6011" spans="1:7" customFormat="1">
      <c r="A6011" s="4">
        <v>28649</v>
      </c>
      <c r="B6011">
        <v>7.5</v>
      </c>
      <c r="C6011">
        <f>IFERROR(((VLOOKUP(A6011,'Interest Rates-10yr'!$A$9:$C$15239,2,FALSE))-B6011),C6010)</f>
        <v>0.88000000000000078</v>
      </c>
      <c r="D6011" s="98">
        <f>AVERAGE(C$10:C6011)</f>
        <v>0.4732489170276582</v>
      </c>
      <c r="E6011" s="2"/>
      <c r="G6011" s="23"/>
    </row>
    <row r="6012" spans="1:7" customFormat="1">
      <c r="A6012" s="4">
        <v>28650</v>
      </c>
      <c r="B6012">
        <v>7.49</v>
      </c>
      <c r="C6012">
        <f>IFERROR(((VLOOKUP(A6012,'Interest Rates-10yr'!$A$9:$C$15239,2,FALSE))-B6012),C6011)</f>
        <v>0.91999999999999993</v>
      </c>
      <c r="D6012" s="98">
        <f>AVERAGE(C$10:C6012)</f>
        <v>0.47332333833083534</v>
      </c>
      <c r="E6012" s="2"/>
      <c r="G6012" s="23"/>
    </row>
    <row r="6013" spans="1:7" customFormat="1">
      <c r="A6013" s="4">
        <v>28651</v>
      </c>
      <c r="B6013">
        <v>7.49</v>
      </c>
      <c r="C6013">
        <f>IFERROR(((VLOOKUP(A6013,'Interest Rates-10yr'!$A$9:$C$15239,2,FALSE))-B6013),C6012)</f>
        <v>0.91999999999999993</v>
      </c>
      <c r="D6013" s="98">
        <f>AVERAGE(C$10:C6013)</f>
        <v>0.4733977348434385</v>
      </c>
      <c r="E6013" s="2"/>
      <c r="G6013" s="23"/>
    </row>
    <row r="6014" spans="1:7" customFormat="1">
      <c r="A6014" s="4">
        <v>28652</v>
      </c>
      <c r="B6014">
        <v>7.49</v>
      </c>
      <c r="C6014">
        <f>IFERROR(((VLOOKUP(A6014,'Interest Rates-10yr'!$A$9:$C$15239,2,FALSE))-B6014),C6013)</f>
        <v>0.91999999999999993</v>
      </c>
      <c r="D6014" s="98">
        <f>AVERAGE(C$10:C6014)</f>
        <v>0.4734721065778526</v>
      </c>
      <c r="E6014" s="2"/>
      <c r="G6014" s="23"/>
    </row>
    <row r="6015" spans="1:7" customFormat="1">
      <c r="A6015" s="4">
        <v>28653</v>
      </c>
      <c r="B6015">
        <v>7.5</v>
      </c>
      <c r="C6015">
        <f>IFERROR(((VLOOKUP(A6015,'Interest Rates-10yr'!$A$9:$C$15239,2,FALSE))-B6015),C6014)</f>
        <v>0.90000000000000036</v>
      </c>
      <c r="D6015" s="98">
        <f>AVERAGE(C$10:C6015)</f>
        <v>0.47354312354312433</v>
      </c>
      <c r="E6015" s="2"/>
      <c r="G6015" s="23"/>
    </row>
    <row r="6016" spans="1:7" customFormat="1">
      <c r="A6016" s="4">
        <v>28654</v>
      </c>
      <c r="B6016">
        <v>7.43</v>
      </c>
      <c r="C6016">
        <f>IFERROR(((VLOOKUP(A6016,'Interest Rates-10yr'!$A$9:$C$15239,2,FALSE))-B6016),C6015)</f>
        <v>0.98000000000000043</v>
      </c>
      <c r="D6016" s="98">
        <f>AVERAGE(C$10:C6016)</f>
        <v>0.47362743465956464</v>
      </c>
      <c r="E6016" s="2"/>
      <c r="G6016" s="23"/>
    </row>
    <row r="6017" spans="1:7" customFormat="1">
      <c r="A6017" s="4">
        <v>28655</v>
      </c>
      <c r="B6017">
        <v>7.51</v>
      </c>
      <c r="C6017">
        <f>IFERROR(((VLOOKUP(A6017,'Interest Rates-10yr'!$A$9:$C$15239,2,FALSE))-B6017),C6016)</f>
        <v>0.90000000000000036</v>
      </c>
      <c r="D6017" s="98">
        <f>AVERAGE(C$10:C6017)</f>
        <v>0.47369840213049352</v>
      </c>
      <c r="E6017" s="2"/>
      <c r="G6017" s="23"/>
    </row>
    <row r="6018" spans="1:7" customFormat="1">
      <c r="A6018" s="4">
        <v>28656</v>
      </c>
      <c r="B6018">
        <v>7.51</v>
      </c>
      <c r="C6018">
        <f>IFERROR(((VLOOKUP(A6018,'Interest Rates-10yr'!$A$9:$C$15239,2,FALSE))-B6018),C6017)</f>
        <v>0.90000000000000036</v>
      </c>
      <c r="D6018" s="98">
        <f>AVERAGE(C$10:C6018)</f>
        <v>0.47376934598102932</v>
      </c>
      <c r="E6018" s="2"/>
      <c r="G6018" s="23"/>
    </row>
    <row r="6019" spans="1:7" customFormat="1">
      <c r="A6019" s="4">
        <v>28657</v>
      </c>
      <c r="B6019">
        <v>7.49</v>
      </c>
      <c r="C6019">
        <f>IFERROR(((VLOOKUP(A6019,'Interest Rates-10yr'!$A$9:$C$15239,2,FALSE))-B6019),C6018)</f>
        <v>0.9399999999999995</v>
      </c>
      <c r="D6019" s="98">
        <f>AVERAGE(C$10:C6019)</f>
        <v>0.47384692179700583</v>
      </c>
      <c r="E6019" s="2"/>
      <c r="G6019" s="23"/>
    </row>
    <row r="6020" spans="1:7" customFormat="1">
      <c r="A6020" s="4">
        <v>28658</v>
      </c>
      <c r="B6020">
        <v>7.49</v>
      </c>
      <c r="C6020">
        <f>IFERROR(((VLOOKUP(A6020,'Interest Rates-10yr'!$A$9:$C$15239,2,FALSE))-B6020),C6019)</f>
        <v>0.9399999999999995</v>
      </c>
      <c r="D6020" s="98">
        <f>AVERAGE(C$10:C6020)</f>
        <v>0.47392447180169778</v>
      </c>
      <c r="E6020" s="2"/>
      <c r="G6020" s="23"/>
    </row>
    <row r="6021" spans="1:7" customFormat="1">
      <c r="A6021" s="4">
        <v>28659</v>
      </c>
      <c r="B6021">
        <v>7.49</v>
      </c>
      <c r="C6021">
        <f>IFERROR(((VLOOKUP(A6021,'Interest Rates-10yr'!$A$9:$C$15239,2,FALSE))-B6021),C6020)</f>
        <v>0.9399999999999995</v>
      </c>
      <c r="D6021" s="98">
        <f>AVERAGE(C$10:C6021)</f>
        <v>0.47400199600798493</v>
      </c>
      <c r="E6021" s="2"/>
      <c r="G6021" s="23"/>
    </row>
    <row r="6022" spans="1:7" customFormat="1">
      <c r="A6022" s="4">
        <v>28660</v>
      </c>
      <c r="B6022">
        <v>7.5</v>
      </c>
      <c r="C6022">
        <f>IFERROR(((VLOOKUP(A6022,'Interest Rates-10yr'!$A$9:$C$15239,2,FALSE))-B6022),C6021)</f>
        <v>0.94999999999999929</v>
      </c>
      <c r="D6022" s="98">
        <f>AVERAGE(C$10:C6022)</f>
        <v>0.47408115749210128</v>
      </c>
      <c r="E6022" s="2"/>
      <c r="G6022" s="23"/>
    </row>
    <row r="6023" spans="1:7" customFormat="1">
      <c r="A6023" s="4">
        <v>28661</v>
      </c>
      <c r="B6023">
        <v>7.51</v>
      </c>
      <c r="C6023">
        <f>IFERROR(((VLOOKUP(A6023,'Interest Rates-10yr'!$A$9:$C$15239,2,FALSE))-B6023),C6022)</f>
        <v>0.96000000000000085</v>
      </c>
      <c r="D6023" s="98">
        <f>AVERAGE(C$10:C6023)</f>
        <v>0.47416195543731376</v>
      </c>
      <c r="E6023" s="2"/>
      <c r="G6023" s="23"/>
    </row>
    <row r="6024" spans="1:7" customFormat="1">
      <c r="A6024" s="4">
        <v>28662</v>
      </c>
      <c r="B6024">
        <v>7.75</v>
      </c>
      <c r="C6024">
        <f>IFERROR(((VLOOKUP(A6024,'Interest Rates-10yr'!$A$9:$C$15239,2,FALSE))-B6024),C6023)</f>
        <v>0.75</v>
      </c>
      <c r="D6024" s="98">
        <f>AVERAGE(C$10:C6024)</f>
        <v>0.47420781379883709</v>
      </c>
      <c r="E6024" s="2"/>
      <c r="G6024" s="23"/>
    </row>
    <row r="6025" spans="1:7" customFormat="1">
      <c r="A6025" s="4">
        <v>28663</v>
      </c>
      <c r="B6025">
        <v>7.73</v>
      </c>
      <c r="C6025">
        <f>IFERROR(((VLOOKUP(A6025,'Interest Rates-10yr'!$A$9:$C$15239,2,FALSE))-B6025),C6024)</f>
        <v>0.76999999999999957</v>
      </c>
      <c r="D6025" s="98">
        <f>AVERAGE(C$10:C6025)</f>
        <v>0.47425698138297956</v>
      </c>
      <c r="E6025" s="2"/>
      <c r="G6025" s="23"/>
    </row>
    <row r="6026" spans="1:7" customFormat="1">
      <c r="A6026" s="4">
        <v>28664</v>
      </c>
      <c r="B6026">
        <v>7.69</v>
      </c>
      <c r="C6026">
        <f>IFERROR(((VLOOKUP(A6026,'Interest Rates-10yr'!$A$9:$C$15239,2,FALSE))-B6026),C6025)</f>
        <v>0.86000000000000032</v>
      </c>
      <c r="D6026" s="98">
        <f>AVERAGE(C$10:C6026)</f>
        <v>0.47432109024430869</v>
      </c>
      <c r="E6026" s="2"/>
      <c r="G6026" s="23"/>
    </row>
    <row r="6027" spans="1:7" customFormat="1">
      <c r="A6027" s="4">
        <v>28665</v>
      </c>
      <c r="B6027">
        <v>7.69</v>
      </c>
      <c r="C6027">
        <f>IFERROR(((VLOOKUP(A6027,'Interest Rates-10yr'!$A$9:$C$15239,2,FALSE))-B6027),C6026)</f>
        <v>0.86000000000000032</v>
      </c>
      <c r="D6027" s="98">
        <f>AVERAGE(C$10:C6027)</f>
        <v>0.47438517779993444</v>
      </c>
      <c r="E6027" s="2"/>
      <c r="G6027" s="23"/>
    </row>
    <row r="6028" spans="1:7" customFormat="1">
      <c r="A6028" s="4">
        <v>28666</v>
      </c>
      <c r="B6028">
        <v>7.69</v>
      </c>
      <c r="C6028">
        <f>IFERROR(((VLOOKUP(A6028,'Interest Rates-10yr'!$A$9:$C$15239,2,FALSE))-B6028),C6027)</f>
        <v>0.86000000000000032</v>
      </c>
      <c r="D6028" s="98">
        <f>AVERAGE(C$10:C6028)</f>
        <v>0.47444924406047606</v>
      </c>
      <c r="E6028" s="2"/>
      <c r="G6028" s="23"/>
    </row>
    <row r="6029" spans="1:7" customFormat="1">
      <c r="A6029" s="4">
        <v>28667</v>
      </c>
      <c r="B6029">
        <v>7.78</v>
      </c>
      <c r="C6029">
        <f>IFERROR(((VLOOKUP(A6029,'Interest Rates-10yr'!$A$9:$C$15239,2,FALSE))-B6029),C6028)</f>
        <v>0.80999999999999961</v>
      </c>
      <c r="D6029" s="98">
        <f>AVERAGE(C$10:C6029)</f>
        <v>0.47450498338870523</v>
      </c>
      <c r="E6029" s="2"/>
      <c r="G6029" s="23"/>
    </row>
    <row r="6030" spans="1:7" customFormat="1">
      <c r="A6030" s="4">
        <v>28668</v>
      </c>
      <c r="B6030">
        <v>7.78</v>
      </c>
      <c r="C6030">
        <f>IFERROR(((VLOOKUP(A6030,'Interest Rates-10yr'!$A$9:$C$15239,2,FALSE))-B6030),C6029)</f>
        <v>0.79999999999999982</v>
      </c>
      <c r="D6030" s="98">
        <f>AVERAGE(C$10:C6030)</f>
        <v>0.47455904334828197</v>
      </c>
      <c r="E6030" s="2"/>
      <c r="G6030" s="23"/>
    </row>
    <row r="6031" spans="1:7" customFormat="1">
      <c r="A6031" s="4">
        <v>28669</v>
      </c>
      <c r="B6031">
        <v>8.07</v>
      </c>
      <c r="C6031">
        <f>IFERROR(((VLOOKUP(A6031,'Interest Rates-10yr'!$A$9:$C$15239,2,FALSE))-B6031),C6030)</f>
        <v>0.5</v>
      </c>
      <c r="D6031" s="98">
        <f>AVERAGE(C$10:C6031)</f>
        <v>0.47456326801727094</v>
      </c>
      <c r="E6031" s="2"/>
      <c r="G6031" s="23"/>
    </row>
    <row r="6032" spans="1:7" customFormat="1">
      <c r="A6032" s="4">
        <v>28670</v>
      </c>
      <c r="B6032">
        <v>8.0299999999999994</v>
      </c>
      <c r="C6032">
        <f>IFERROR(((VLOOKUP(A6032,'Interest Rates-10yr'!$A$9:$C$15239,2,FALSE))-B6032),C6031)</f>
        <v>0.54000000000000092</v>
      </c>
      <c r="D6032" s="98">
        <f>AVERAGE(C$10:C6032)</f>
        <v>0.4745741324921145</v>
      </c>
      <c r="E6032" s="2"/>
      <c r="G6032" s="23"/>
    </row>
    <row r="6033" spans="1:7" customFormat="1">
      <c r="A6033" s="4">
        <v>28671</v>
      </c>
      <c r="B6033">
        <v>8.01</v>
      </c>
      <c r="C6033">
        <f>IFERROR(((VLOOKUP(A6033,'Interest Rates-10yr'!$A$9:$C$15239,2,FALSE))-B6033),C6032)</f>
        <v>0.60999999999999943</v>
      </c>
      <c r="D6033" s="98">
        <f>AVERAGE(C$10:C6033)</f>
        <v>0.47459661354581767</v>
      </c>
      <c r="E6033" s="2"/>
      <c r="G6033" s="23"/>
    </row>
    <row r="6034" spans="1:7" customFormat="1">
      <c r="A6034" s="4">
        <v>28672</v>
      </c>
      <c r="B6034">
        <v>8.01</v>
      </c>
      <c r="C6034">
        <f>IFERROR(((VLOOKUP(A6034,'Interest Rates-10yr'!$A$9:$C$15239,2,FALSE))-B6034),C6033)</f>
        <v>0.60999999999999943</v>
      </c>
      <c r="D6034" s="98">
        <f>AVERAGE(C$10:C6034)</f>
        <v>0.47461908713693041</v>
      </c>
      <c r="E6034" s="2"/>
      <c r="G6034" s="23"/>
    </row>
    <row r="6035" spans="1:7" customFormat="1">
      <c r="A6035" s="4">
        <v>28673</v>
      </c>
      <c r="B6035">
        <v>8.01</v>
      </c>
      <c r="C6035">
        <f>IFERROR(((VLOOKUP(A6035,'Interest Rates-10yr'!$A$9:$C$15239,2,FALSE))-B6035),C6034)</f>
        <v>0.60999999999999943</v>
      </c>
      <c r="D6035" s="98">
        <f>AVERAGE(C$10:C6035)</f>
        <v>0.47464155326916796</v>
      </c>
      <c r="E6035" s="2"/>
      <c r="G6035" s="23"/>
    </row>
    <row r="6036" spans="1:7" customFormat="1">
      <c r="A6036" s="4">
        <v>28674</v>
      </c>
      <c r="B6036">
        <v>7.64</v>
      </c>
      <c r="C6036">
        <f>IFERROR(((VLOOKUP(A6036,'Interest Rates-10yr'!$A$9:$C$15239,2,FALSE))-B6036),C6035)</f>
        <v>0.95000000000000018</v>
      </c>
      <c r="D6036" s="98">
        <f>AVERAGE(C$10:C6036)</f>
        <v>0.47472042475526893</v>
      </c>
      <c r="E6036" s="2"/>
      <c r="G6036" s="23"/>
    </row>
    <row r="6037" spans="1:7" customFormat="1">
      <c r="A6037" s="4">
        <v>28675</v>
      </c>
      <c r="B6037">
        <v>7.64</v>
      </c>
      <c r="C6037">
        <f>IFERROR(((VLOOKUP(A6037,'Interest Rates-10yr'!$A$9:$C$15239,2,FALSE))-B6037),C6036)</f>
        <v>0.95000000000000018</v>
      </c>
      <c r="D6037" s="98">
        <f>AVERAGE(C$10:C6037)</f>
        <v>0.47479927007299361</v>
      </c>
      <c r="E6037" s="2"/>
      <c r="G6037" s="23"/>
    </row>
    <row r="6038" spans="1:7" customFormat="1">
      <c r="A6038" s="4">
        <v>28676</v>
      </c>
      <c r="B6038">
        <v>6.7</v>
      </c>
      <c r="C6038">
        <f>IFERROR(((VLOOKUP(A6038,'Interest Rates-10yr'!$A$9:$C$15239,2,FALSE))-B6038),C6037)</f>
        <v>1.919999999999999</v>
      </c>
      <c r="D6038" s="98">
        <f>AVERAGE(C$10:C6038)</f>
        <v>0.47503897827168778</v>
      </c>
      <c r="E6038" s="2"/>
      <c r="G6038" s="23"/>
    </row>
    <row r="6039" spans="1:7" customFormat="1">
      <c r="A6039" s="4">
        <v>28677</v>
      </c>
      <c r="B6039">
        <v>7.72</v>
      </c>
      <c r="C6039">
        <f>IFERROR(((VLOOKUP(A6039,'Interest Rates-10yr'!$A$9:$C$15239,2,FALSE))-B6039),C6038)</f>
        <v>0.89999999999999947</v>
      </c>
      <c r="D6039" s="98">
        <f>AVERAGE(C$10:C6039)</f>
        <v>0.47510945273631938</v>
      </c>
      <c r="E6039" s="2"/>
      <c r="G6039" s="23"/>
    </row>
    <row r="6040" spans="1:7" customFormat="1">
      <c r="A6040" s="4">
        <v>28678</v>
      </c>
      <c r="B6040">
        <v>7.7</v>
      </c>
      <c r="C6040">
        <f>IFERROR(((VLOOKUP(A6040,'Interest Rates-10yr'!$A$9:$C$15239,2,FALSE))-B6040),C6039)</f>
        <v>0.96</v>
      </c>
      <c r="D6040" s="98">
        <f>AVERAGE(C$10:C6040)</f>
        <v>0.47518985242911721</v>
      </c>
      <c r="E6040" s="2"/>
      <c r="G6040" s="23"/>
    </row>
    <row r="6041" spans="1:7" customFormat="1">
      <c r="A6041" s="4">
        <v>28679</v>
      </c>
      <c r="B6041">
        <v>7.7</v>
      </c>
      <c r="C6041">
        <f>IFERROR(((VLOOKUP(A6041,'Interest Rates-10yr'!$A$9:$C$15239,2,FALSE))-B6041),C6040)</f>
        <v>0.96</v>
      </c>
      <c r="D6041" s="98">
        <f>AVERAGE(C$10:C6041)</f>
        <v>0.47527022546419195</v>
      </c>
      <c r="E6041" s="2"/>
      <c r="G6041" s="23"/>
    </row>
    <row r="6042" spans="1:7" customFormat="1">
      <c r="A6042" s="4">
        <v>28680</v>
      </c>
      <c r="B6042">
        <v>7.7</v>
      </c>
      <c r="C6042">
        <f>IFERROR(((VLOOKUP(A6042,'Interest Rates-10yr'!$A$9:$C$15239,2,FALSE))-B6042),C6041)</f>
        <v>0.96</v>
      </c>
      <c r="D6042" s="98">
        <f>AVERAGE(C$10:C6042)</f>
        <v>0.47535057185479956</v>
      </c>
      <c r="E6042" s="2"/>
      <c r="G6042" s="23"/>
    </row>
    <row r="6043" spans="1:7" customFormat="1">
      <c r="A6043" s="4">
        <v>28681</v>
      </c>
      <c r="B6043">
        <v>7.78</v>
      </c>
      <c r="C6043">
        <f>IFERROR(((VLOOKUP(A6043,'Interest Rates-10yr'!$A$9:$C$15239,2,FALSE))-B6043),C6042)</f>
        <v>0.89999999999999947</v>
      </c>
      <c r="D6043" s="98">
        <f>AVERAGE(C$10:C6043)</f>
        <v>0.47542094796155221</v>
      </c>
      <c r="E6043" s="2"/>
      <c r="G6043" s="23"/>
    </row>
    <row r="6044" spans="1:7" customFormat="1">
      <c r="A6044" s="4">
        <v>28682</v>
      </c>
      <c r="B6044">
        <v>7.74</v>
      </c>
      <c r="C6044">
        <f>IFERROR(((VLOOKUP(A6044,'Interest Rates-10yr'!$A$9:$C$15239,2,FALSE))-B6044),C6043)</f>
        <v>0.9399999999999995</v>
      </c>
      <c r="D6044" s="98">
        <f>AVERAGE(C$10:C6044)</f>
        <v>0.47549792874896535</v>
      </c>
      <c r="E6044" s="2"/>
      <c r="G6044" s="23"/>
    </row>
    <row r="6045" spans="1:7" customFormat="1">
      <c r="A6045" s="4">
        <v>28683</v>
      </c>
      <c r="B6045">
        <v>7.71</v>
      </c>
      <c r="C6045">
        <f>IFERROR(((VLOOKUP(A6045,'Interest Rates-10yr'!$A$9:$C$15239,2,FALSE))-B6045),C6044)</f>
        <v>0.96</v>
      </c>
      <c r="D6045" s="98">
        <f>AVERAGE(C$10:C6045)</f>
        <v>0.47557819748177699</v>
      </c>
      <c r="E6045" s="2"/>
      <c r="G6045" s="23"/>
    </row>
    <row r="6046" spans="1:7" customFormat="1">
      <c r="A6046" s="4">
        <v>28684</v>
      </c>
      <c r="B6046">
        <v>7.75</v>
      </c>
      <c r="C6046">
        <f>IFERROR(((VLOOKUP(A6046,'Interest Rates-10yr'!$A$9:$C$15239,2,FALSE))-B6046),C6045)</f>
        <v>0.92999999999999972</v>
      </c>
      <c r="D6046" s="98">
        <f>AVERAGE(C$10:C6046)</f>
        <v>0.47565347026668975</v>
      </c>
      <c r="E6046" s="2"/>
      <c r="G6046" s="23"/>
    </row>
    <row r="6047" spans="1:7" customFormat="1">
      <c r="A6047" s="4">
        <v>28685</v>
      </c>
      <c r="B6047">
        <v>7.77</v>
      </c>
      <c r="C6047">
        <f>IFERROR(((VLOOKUP(A6047,'Interest Rates-10yr'!$A$9:$C$15239,2,FALSE))-B6047),C6046)</f>
        <v>0.91000000000000014</v>
      </c>
      <c r="D6047" s="98">
        <f>AVERAGE(C$10:C6047)</f>
        <v>0.47572540576349881</v>
      </c>
      <c r="E6047" s="2"/>
      <c r="G6047" s="23"/>
    </row>
    <row r="6048" spans="1:7" customFormat="1">
      <c r="A6048" s="4">
        <v>28686</v>
      </c>
      <c r="B6048">
        <v>7.77</v>
      </c>
      <c r="C6048">
        <f>IFERROR(((VLOOKUP(A6048,'Interest Rates-10yr'!$A$9:$C$15239,2,FALSE))-B6048),C6047)</f>
        <v>0.91000000000000014</v>
      </c>
      <c r="D6048" s="98">
        <f>AVERAGE(C$10:C6048)</f>
        <v>0.47579731743666265</v>
      </c>
      <c r="E6048" s="2"/>
      <c r="G6048" s="23"/>
    </row>
    <row r="6049" spans="1:7" customFormat="1">
      <c r="A6049" s="4">
        <v>28687</v>
      </c>
      <c r="B6049">
        <v>7.77</v>
      </c>
      <c r="C6049">
        <f>IFERROR(((VLOOKUP(A6049,'Interest Rates-10yr'!$A$9:$C$15239,2,FALSE))-B6049),C6048)</f>
        <v>0.91000000000000014</v>
      </c>
      <c r="D6049" s="98">
        <f>AVERAGE(C$10:C6049)</f>
        <v>0.47586920529801413</v>
      </c>
      <c r="E6049" s="2"/>
      <c r="G6049" s="23"/>
    </row>
    <row r="6050" spans="1:7" customFormat="1">
      <c r="A6050" s="4">
        <v>28688</v>
      </c>
      <c r="B6050">
        <v>7.91</v>
      </c>
      <c r="C6050">
        <f>IFERROR(((VLOOKUP(A6050,'Interest Rates-10yr'!$A$9:$C$15239,2,FALSE))-B6050),C6049)</f>
        <v>0.74000000000000021</v>
      </c>
      <c r="D6050" s="98">
        <f>AVERAGE(C$10:C6050)</f>
        <v>0.47591292832312621</v>
      </c>
      <c r="E6050" s="2"/>
      <c r="G6050" s="23"/>
    </row>
    <row r="6051" spans="1:7" customFormat="1">
      <c r="A6051" s="4">
        <v>28689</v>
      </c>
      <c r="B6051">
        <v>7.99</v>
      </c>
      <c r="C6051">
        <f>IFERROR(((VLOOKUP(A6051,'Interest Rates-10yr'!$A$9:$C$15239,2,FALSE))-B6051),C6050)</f>
        <v>0.64000000000000057</v>
      </c>
      <c r="D6051" s="98">
        <f>AVERAGE(C$10:C6051)</f>
        <v>0.475940086064218</v>
      </c>
      <c r="E6051" s="2"/>
      <c r="G6051" s="23"/>
    </row>
    <row r="6052" spans="1:7" customFormat="1">
      <c r="A6052" s="4">
        <v>28690</v>
      </c>
      <c r="B6052">
        <v>8.6300000000000008</v>
      </c>
      <c r="C6052">
        <f>IFERROR(((VLOOKUP(A6052,'Interest Rates-10yr'!$A$9:$C$15239,2,FALSE))-B6052),C6051)</f>
        <v>-1.0000000000001563E-2</v>
      </c>
      <c r="D6052" s="98">
        <f>AVERAGE(C$10:C6052)</f>
        <v>0.47585967234817222</v>
      </c>
      <c r="E6052" s="2"/>
      <c r="G6052" s="23"/>
    </row>
    <row r="6053" spans="1:7" customFormat="1">
      <c r="A6053" s="4">
        <v>28691</v>
      </c>
      <c r="B6053">
        <v>7.96</v>
      </c>
      <c r="C6053">
        <f>IFERROR(((VLOOKUP(A6053,'Interest Rates-10yr'!$A$9:$C$15239,2,FALSE))-B6053),C6052)</f>
        <v>0.70000000000000018</v>
      </c>
      <c r="D6053" s="98">
        <f>AVERAGE(C$10:C6053)</f>
        <v>0.47589675711449447</v>
      </c>
      <c r="E6053" s="2"/>
      <c r="G6053" s="23"/>
    </row>
    <row r="6054" spans="1:7" customFormat="1">
      <c r="A6054" s="4">
        <v>28692</v>
      </c>
      <c r="B6054">
        <v>7.95</v>
      </c>
      <c r="C6054">
        <f>IFERROR(((VLOOKUP(A6054,'Interest Rates-10yr'!$A$9:$C$15239,2,FALSE))-B6054),C6053)</f>
        <v>0.71999999999999975</v>
      </c>
      <c r="D6054" s="98">
        <f>AVERAGE(C$10:C6054)</f>
        <v>0.47593713813068728</v>
      </c>
      <c r="E6054" s="2"/>
      <c r="G6054" s="23"/>
    </row>
    <row r="6055" spans="1:7" customFormat="1">
      <c r="A6055" s="4">
        <v>28693</v>
      </c>
      <c r="B6055">
        <v>7.95</v>
      </c>
      <c r="C6055">
        <f>IFERROR(((VLOOKUP(A6055,'Interest Rates-10yr'!$A$9:$C$15239,2,FALSE))-B6055),C6054)</f>
        <v>0.71999999999999975</v>
      </c>
      <c r="D6055" s="98">
        <f>AVERAGE(C$10:C6055)</f>
        <v>0.47597750578895209</v>
      </c>
      <c r="E6055" s="2"/>
      <c r="G6055" s="23"/>
    </row>
    <row r="6056" spans="1:7" customFormat="1">
      <c r="A6056" s="4">
        <v>28694</v>
      </c>
      <c r="B6056">
        <v>7.95</v>
      </c>
      <c r="C6056">
        <f>IFERROR(((VLOOKUP(A6056,'Interest Rates-10yr'!$A$9:$C$15239,2,FALSE))-B6056),C6055)</f>
        <v>0.71999999999999975</v>
      </c>
      <c r="D6056" s="98">
        <f>AVERAGE(C$10:C6056)</f>
        <v>0.47601786009591601</v>
      </c>
      <c r="E6056" s="2"/>
      <c r="G6056" s="23"/>
    </row>
    <row r="6057" spans="1:7" customFormat="1">
      <c r="A6057" s="4">
        <v>28695</v>
      </c>
      <c r="B6057">
        <v>7.89</v>
      </c>
      <c r="C6057">
        <f>IFERROR(((VLOOKUP(A6057,'Interest Rates-10yr'!$A$9:$C$15239,2,FALSE))-B6057),C6056)</f>
        <v>0.78000000000000025</v>
      </c>
      <c r="D6057" s="98">
        <f>AVERAGE(C$10:C6057)</f>
        <v>0.4760681216931224</v>
      </c>
      <c r="E6057" s="2"/>
      <c r="G6057" s="23"/>
    </row>
    <row r="6058" spans="1:7" customFormat="1">
      <c r="A6058" s="4">
        <v>28696</v>
      </c>
      <c r="B6058">
        <v>7.81</v>
      </c>
      <c r="C6058">
        <f>IFERROR(((VLOOKUP(A6058,'Interest Rates-10yr'!$A$9:$C$15239,2,FALSE))-B6058),C6057)</f>
        <v>0.86000000000000032</v>
      </c>
      <c r="D6058" s="98">
        <f>AVERAGE(C$10:C6058)</f>
        <v>0.47613159199867822</v>
      </c>
      <c r="E6058" s="2"/>
      <c r="G6058" s="23"/>
    </row>
    <row r="6059" spans="1:7" customFormat="1">
      <c r="A6059" s="4">
        <v>28697</v>
      </c>
      <c r="B6059">
        <v>7.65</v>
      </c>
      <c r="C6059">
        <f>IFERROR(((VLOOKUP(A6059,'Interest Rates-10yr'!$A$9:$C$15239,2,FALSE))-B6059),C6058)</f>
        <v>1.0099999999999998</v>
      </c>
      <c r="D6059" s="98">
        <f>AVERAGE(C$10:C6059)</f>
        <v>0.47621983471074458</v>
      </c>
      <c r="E6059" s="2"/>
      <c r="G6059" s="23"/>
    </row>
    <row r="6060" spans="1:7" customFormat="1">
      <c r="A6060" s="4">
        <v>28698</v>
      </c>
      <c r="B6060">
        <v>7.84</v>
      </c>
      <c r="C6060">
        <f>IFERROR(((VLOOKUP(A6060,'Interest Rates-10yr'!$A$9:$C$15239,2,FALSE))-B6060),C6059)</f>
        <v>0.74000000000000021</v>
      </c>
      <c r="D6060" s="98">
        <f>AVERAGE(C$10:C6060)</f>
        <v>0.47626342753263995</v>
      </c>
      <c r="E6060" s="2"/>
      <c r="G6060" s="23"/>
    </row>
    <row r="6061" spans="1:7" customFormat="1">
      <c r="A6061" s="4">
        <v>28699</v>
      </c>
      <c r="B6061">
        <v>7.83</v>
      </c>
      <c r="C6061">
        <f>IFERROR(((VLOOKUP(A6061,'Interest Rates-10yr'!$A$9:$C$15239,2,FALSE))-B6061),C6060)</f>
        <v>0.72000000000000064</v>
      </c>
      <c r="D6061" s="98">
        <f>AVERAGE(C$10:C6061)</f>
        <v>0.47630370125578392</v>
      </c>
      <c r="E6061" s="2"/>
      <c r="G6061" s="23"/>
    </row>
    <row r="6062" spans="1:7" customFormat="1">
      <c r="A6062" s="4">
        <v>28700</v>
      </c>
      <c r="B6062">
        <v>7.83</v>
      </c>
      <c r="C6062">
        <f>IFERROR(((VLOOKUP(A6062,'Interest Rates-10yr'!$A$9:$C$15239,2,FALSE))-B6062),C6061)</f>
        <v>0.72000000000000064</v>
      </c>
      <c r="D6062" s="98">
        <f>AVERAGE(C$10:C6062)</f>
        <v>0.47634396167189891</v>
      </c>
      <c r="E6062" s="2"/>
      <c r="G6062" s="23"/>
    </row>
    <row r="6063" spans="1:7" customFormat="1">
      <c r="A6063" s="4">
        <v>28701</v>
      </c>
      <c r="B6063">
        <v>7.83</v>
      </c>
      <c r="C6063">
        <f>IFERROR(((VLOOKUP(A6063,'Interest Rates-10yr'!$A$9:$C$15239,2,FALSE))-B6063),C6062)</f>
        <v>0.72000000000000064</v>
      </c>
      <c r="D6063" s="98">
        <f>AVERAGE(C$10:C6063)</f>
        <v>0.47638420878757909</v>
      </c>
      <c r="E6063" s="2"/>
      <c r="G6063" s="23"/>
    </row>
    <row r="6064" spans="1:7" customFormat="1">
      <c r="A6064" s="4">
        <v>28702</v>
      </c>
      <c r="B6064">
        <v>8</v>
      </c>
      <c r="C6064">
        <f>IFERROR(((VLOOKUP(A6064,'Interest Rates-10yr'!$A$9:$C$15239,2,FALSE))-B6064),C6063)</f>
        <v>0.5600000000000005</v>
      </c>
      <c r="D6064" s="98">
        <f>AVERAGE(C$10:C6064)</f>
        <v>0.47639801816680494</v>
      </c>
      <c r="E6064" s="2"/>
      <c r="G6064" s="23"/>
    </row>
    <row r="6065" spans="1:7" customFormat="1">
      <c r="A6065" s="4">
        <v>28703</v>
      </c>
      <c r="B6065">
        <v>7.97</v>
      </c>
      <c r="C6065">
        <f>IFERROR(((VLOOKUP(A6065,'Interest Rates-10yr'!$A$9:$C$15239,2,FALSE))-B6065),C6064)</f>
        <v>0.5699999999999994</v>
      </c>
      <c r="D6065" s="98">
        <f>AVERAGE(C$10:C6065)</f>
        <v>0.47641347424042335</v>
      </c>
      <c r="E6065" s="2"/>
      <c r="G6065" s="23"/>
    </row>
    <row r="6066" spans="1:7" customFormat="1">
      <c r="A6066" s="4">
        <v>28704</v>
      </c>
      <c r="B6066">
        <v>7.9</v>
      </c>
      <c r="C6066">
        <f>IFERROR(((VLOOKUP(A6066,'Interest Rates-10yr'!$A$9:$C$15239,2,FALSE))-B6066),C6065)</f>
        <v>0.53999999999999915</v>
      </c>
      <c r="D6066" s="98">
        <f>AVERAGE(C$10:C6066)</f>
        <v>0.47642397226349742</v>
      </c>
      <c r="E6066" s="2"/>
      <c r="G6066" s="23"/>
    </row>
    <row r="6067" spans="1:7" customFormat="1">
      <c r="A6067" s="4">
        <v>28705</v>
      </c>
      <c r="B6067">
        <v>7.85</v>
      </c>
      <c r="C6067">
        <f>IFERROR(((VLOOKUP(A6067,'Interest Rates-10yr'!$A$9:$C$15239,2,FALSE))-B6067),C6066)</f>
        <v>0.54000000000000092</v>
      </c>
      <c r="D6067" s="98">
        <f>AVERAGE(C$10:C6067)</f>
        <v>0.47643446682073354</v>
      </c>
      <c r="E6067" s="2"/>
      <c r="G6067" s="23"/>
    </row>
    <row r="6068" spans="1:7" customFormat="1">
      <c r="A6068" s="4">
        <v>28706</v>
      </c>
      <c r="B6068">
        <v>7.81</v>
      </c>
      <c r="C6068">
        <f>IFERROR(((VLOOKUP(A6068,'Interest Rates-10yr'!$A$9:$C$15239,2,FALSE))-B6068),C6067)</f>
        <v>0.57000000000000117</v>
      </c>
      <c r="D6068" s="98">
        <f>AVERAGE(C$10:C6068)</f>
        <v>0.47644990922594554</v>
      </c>
      <c r="E6068" s="2"/>
      <c r="G6068" s="23"/>
    </row>
    <row r="6069" spans="1:7" customFormat="1">
      <c r="A6069" s="4">
        <v>28707</v>
      </c>
      <c r="B6069">
        <v>7.81</v>
      </c>
      <c r="C6069">
        <f>IFERROR(((VLOOKUP(A6069,'Interest Rates-10yr'!$A$9:$C$15239,2,FALSE))-B6069),C6068)</f>
        <v>0.57000000000000117</v>
      </c>
      <c r="D6069" s="98">
        <f>AVERAGE(C$10:C6069)</f>
        <v>0.47646534653465417</v>
      </c>
      <c r="E6069" s="2"/>
      <c r="G6069" s="23"/>
    </row>
    <row r="6070" spans="1:7" customFormat="1">
      <c r="A6070" s="4">
        <v>28708</v>
      </c>
      <c r="B6070">
        <v>7.81</v>
      </c>
      <c r="C6070">
        <f>IFERROR(((VLOOKUP(A6070,'Interest Rates-10yr'!$A$9:$C$15239,2,FALSE))-B6070),C6069)</f>
        <v>0.57000000000000117</v>
      </c>
      <c r="D6070" s="98">
        <f>AVERAGE(C$10:C6070)</f>
        <v>0.47648077874938199</v>
      </c>
      <c r="E6070" s="2"/>
      <c r="G6070" s="23"/>
    </row>
    <row r="6071" spans="1:7" customFormat="1">
      <c r="A6071" s="4">
        <v>28709</v>
      </c>
      <c r="B6071">
        <v>7.84</v>
      </c>
      <c r="C6071">
        <f>IFERROR(((VLOOKUP(A6071,'Interest Rates-10yr'!$A$9:$C$15239,2,FALSE))-B6071),C6070)</f>
        <v>0.51999999999999957</v>
      </c>
      <c r="D6071" s="98">
        <f>AVERAGE(C$10:C6071)</f>
        <v>0.4764879577697137</v>
      </c>
      <c r="E6071" s="2"/>
      <c r="G6071" s="23"/>
    </row>
    <row r="6072" spans="1:7" customFormat="1">
      <c r="A6072" s="4">
        <v>28710</v>
      </c>
      <c r="B6072">
        <v>7.82</v>
      </c>
      <c r="C6072">
        <f>IFERROR(((VLOOKUP(A6072,'Interest Rates-10yr'!$A$9:$C$15239,2,FALSE))-B6072),C6071)</f>
        <v>0.52999999999999936</v>
      </c>
      <c r="D6072" s="98">
        <f>AVERAGE(C$10:C6072)</f>
        <v>0.47649678377041144</v>
      </c>
      <c r="E6072" s="2"/>
      <c r="G6072" s="23"/>
    </row>
    <row r="6073" spans="1:7" customFormat="1">
      <c r="A6073" s="4">
        <v>28711</v>
      </c>
      <c r="B6073">
        <v>7.9</v>
      </c>
      <c r="C6073">
        <f>IFERROR(((VLOOKUP(A6073,'Interest Rates-10yr'!$A$9:$C$15239,2,FALSE))-B6073),C6072)</f>
        <v>0.4399999999999995</v>
      </c>
      <c r="D6073" s="98">
        <f>AVERAGE(C$10:C6073)</f>
        <v>0.47649076517150474</v>
      </c>
      <c r="E6073" s="2"/>
      <c r="G6073" s="23"/>
    </row>
    <row r="6074" spans="1:7" customFormat="1">
      <c r="A6074" s="4">
        <v>28712</v>
      </c>
      <c r="B6074">
        <v>7.83</v>
      </c>
      <c r="C6074">
        <f>IFERROR(((VLOOKUP(A6074,'Interest Rates-10yr'!$A$9:$C$15239,2,FALSE))-B6074),C6073)</f>
        <v>0.61999999999999922</v>
      </c>
      <c r="D6074" s="98">
        <f>AVERAGE(C$10:C6074)</f>
        <v>0.47651442704039643</v>
      </c>
      <c r="E6074" s="2"/>
      <c r="G6074" s="23"/>
    </row>
    <row r="6075" spans="1:7" customFormat="1">
      <c r="A6075" s="4">
        <v>28713</v>
      </c>
      <c r="B6075">
        <v>7.84</v>
      </c>
      <c r="C6075">
        <f>IFERROR(((VLOOKUP(A6075,'Interest Rates-10yr'!$A$9:$C$15239,2,FALSE))-B6075),C6074)</f>
        <v>0.59999999999999964</v>
      </c>
      <c r="D6075" s="98">
        <f>AVERAGE(C$10:C6075)</f>
        <v>0.47653478404220317</v>
      </c>
      <c r="E6075" s="2"/>
      <c r="G6075" s="23"/>
    </row>
    <row r="6076" spans="1:7" customFormat="1">
      <c r="A6076" s="4">
        <v>28714</v>
      </c>
      <c r="B6076">
        <v>7.84</v>
      </c>
      <c r="C6076">
        <f>IFERROR(((VLOOKUP(A6076,'Interest Rates-10yr'!$A$9:$C$15239,2,FALSE))-B6076),C6075)</f>
        <v>0.59999999999999964</v>
      </c>
      <c r="D6076" s="98">
        <f>AVERAGE(C$10:C6076)</f>
        <v>0.47655513433327912</v>
      </c>
      <c r="E6076" s="2"/>
      <c r="G6076" s="23"/>
    </row>
    <row r="6077" spans="1:7" customFormat="1">
      <c r="A6077" s="4">
        <v>28715</v>
      </c>
      <c r="B6077">
        <v>7.84</v>
      </c>
      <c r="C6077">
        <f>IFERROR(((VLOOKUP(A6077,'Interest Rates-10yr'!$A$9:$C$15239,2,FALSE))-B6077),C6076)</f>
        <v>0.59999999999999964</v>
      </c>
      <c r="D6077" s="98">
        <f>AVERAGE(C$10:C6077)</f>
        <v>0.47657547791694205</v>
      </c>
      <c r="E6077" s="2"/>
      <c r="G6077" s="23"/>
    </row>
    <row r="6078" spans="1:7" customFormat="1">
      <c r="A6078" s="4">
        <v>28716</v>
      </c>
      <c r="B6078">
        <v>7.92</v>
      </c>
      <c r="C6078">
        <f>IFERROR(((VLOOKUP(A6078,'Interest Rates-10yr'!$A$9:$C$15239,2,FALSE))-B6078),C6077)</f>
        <v>0.52999999999999936</v>
      </c>
      <c r="D6078" s="98">
        <f>AVERAGE(C$10:C6078)</f>
        <v>0.47658428077113268</v>
      </c>
      <c r="E6078" s="2"/>
      <c r="G6078" s="23"/>
    </row>
    <row r="6079" spans="1:7" customFormat="1">
      <c r="A6079" s="4">
        <v>28717</v>
      </c>
      <c r="B6079">
        <v>7.9</v>
      </c>
      <c r="C6079">
        <f>IFERROR(((VLOOKUP(A6079,'Interest Rates-10yr'!$A$9:$C$15239,2,FALSE))-B6079),C6078)</f>
        <v>0.5600000000000005</v>
      </c>
      <c r="D6079" s="98">
        <f>AVERAGE(C$10:C6079)</f>
        <v>0.47659802306425114</v>
      </c>
      <c r="E6079" s="2"/>
      <c r="G6079" s="23"/>
    </row>
    <row r="6080" spans="1:7" customFormat="1">
      <c r="A6080" s="4">
        <v>28718</v>
      </c>
      <c r="B6080">
        <v>7.93</v>
      </c>
      <c r="C6080">
        <f>IFERROR(((VLOOKUP(A6080,'Interest Rates-10yr'!$A$9:$C$15239,2,FALSE))-B6080),C6079)</f>
        <v>0.62000000000000099</v>
      </c>
      <c r="D6080" s="98">
        <f>AVERAGE(C$10:C6080)</f>
        <v>0.47662164388074524</v>
      </c>
      <c r="E6080" s="2"/>
      <c r="G6080" s="23"/>
    </row>
    <row r="6081" spans="1:7" customFormat="1">
      <c r="A6081" s="4">
        <v>28719</v>
      </c>
      <c r="B6081">
        <v>7.99</v>
      </c>
      <c r="C6081">
        <f>IFERROR(((VLOOKUP(A6081,'Interest Rates-10yr'!$A$9:$C$15239,2,FALSE))-B6081),C6080)</f>
        <v>0.49000000000000021</v>
      </c>
      <c r="D6081" s="98">
        <f>AVERAGE(C$10:C6081)</f>
        <v>0.47662384716732609</v>
      </c>
      <c r="E6081" s="2"/>
      <c r="G6081" s="23"/>
    </row>
    <row r="6082" spans="1:7" customFormat="1">
      <c r="A6082" s="4">
        <v>28720</v>
      </c>
      <c r="B6082">
        <v>8.0399999999999991</v>
      </c>
      <c r="C6082">
        <f>IFERROR(((VLOOKUP(A6082,'Interest Rates-10yr'!$A$9:$C$15239,2,FALSE))-B6082),C6081)</f>
        <v>0.42000000000000171</v>
      </c>
      <c r="D6082" s="98">
        <f>AVERAGE(C$10:C6082)</f>
        <v>0.47661452329985249</v>
      </c>
      <c r="E6082" s="2"/>
      <c r="G6082" s="23"/>
    </row>
    <row r="6083" spans="1:7" customFormat="1">
      <c r="A6083" s="4">
        <v>28721</v>
      </c>
      <c r="B6083">
        <v>8.0399999999999991</v>
      </c>
      <c r="C6083">
        <f>IFERROR(((VLOOKUP(A6083,'Interest Rates-10yr'!$A$9:$C$15239,2,FALSE))-B6083),C6082)</f>
        <v>0.42000000000000171</v>
      </c>
      <c r="D6083" s="98">
        <f>AVERAGE(C$10:C6083)</f>
        <v>0.47660520250247024</v>
      </c>
      <c r="E6083" s="2"/>
      <c r="G6083" s="23"/>
    </row>
    <row r="6084" spans="1:7" customFormat="1">
      <c r="A6084" s="4">
        <v>28722</v>
      </c>
      <c r="B6084">
        <v>8.0399999999999991</v>
      </c>
      <c r="C6084">
        <f>IFERROR(((VLOOKUP(A6084,'Interest Rates-10yr'!$A$9:$C$15239,2,FALSE))-B6084),C6083)</f>
        <v>0.42000000000000171</v>
      </c>
      <c r="D6084" s="98">
        <f>AVERAGE(C$10:C6084)</f>
        <v>0.47659588477366327</v>
      </c>
      <c r="E6084" s="2"/>
      <c r="G6084" s="23"/>
    </row>
    <row r="6085" spans="1:7" customFormat="1">
      <c r="A6085" s="4">
        <v>28723</v>
      </c>
      <c r="B6085">
        <v>8.24</v>
      </c>
      <c r="C6085">
        <f>IFERROR(((VLOOKUP(A6085,'Interest Rates-10yr'!$A$9:$C$15239,2,FALSE))-B6085),C6084)</f>
        <v>0.16999999999999993</v>
      </c>
      <c r="D6085" s="98">
        <f>AVERAGE(C$10:C6085)</f>
        <v>0.47654542462146221</v>
      </c>
      <c r="E6085" s="2"/>
      <c r="G6085" s="23"/>
    </row>
    <row r="6086" spans="1:7" customFormat="1">
      <c r="A6086" s="4">
        <v>28724</v>
      </c>
      <c r="B6086">
        <v>8.24</v>
      </c>
      <c r="C6086">
        <f>IFERROR(((VLOOKUP(A6086,'Interest Rates-10yr'!$A$9:$C$15239,2,FALSE))-B6086),C6085)</f>
        <v>0.16999999999999993</v>
      </c>
      <c r="D6086" s="98">
        <f>AVERAGE(C$10:C6086)</f>
        <v>0.47649498107618965</v>
      </c>
      <c r="E6086" s="2"/>
      <c r="G6086" s="23"/>
    </row>
    <row r="6087" spans="1:7" customFormat="1">
      <c r="A6087" s="4">
        <v>28725</v>
      </c>
      <c r="B6087">
        <v>8.3800000000000008</v>
      </c>
      <c r="C6087">
        <f>IFERROR(((VLOOKUP(A6087,'Interest Rates-10yr'!$A$9:$C$15239,2,FALSE))-B6087),C6086)</f>
        <v>-6.0000000000000497E-2</v>
      </c>
      <c r="D6087" s="98">
        <f>AVERAGE(C$10:C6087)</f>
        <v>0.47640671273445284</v>
      </c>
      <c r="E6087" s="2"/>
      <c r="G6087" s="23"/>
    </row>
    <row r="6088" spans="1:7" customFormat="1">
      <c r="A6088" s="4">
        <v>28726</v>
      </c>
      <c r="B6088">
        <v>8.1999999999999993</v>
      </c>
      <c r="C6088">
        <f>IFERROR(((VLOOKUP(A6088,'Interest Rates-10yr'!$A$9:$C$15239,2,FALSE))-B6088),C6087)</f>
        <v>0.15000000000000036</v>
      </c>
      <c r="D6088" s="98">
        <f>AVERAGE(C$10:C6088)</f>
        <v>0.47635301858858442</v>
      </c>
      <c r="E6088" s="2"/>
      <c r="G6088" s="23"/>
    </row>
    <row r="6089" spans="1:7" customFormat="1">
      <c r="A6089" s="4">
        <v>28727</v>
      </c>
      <c r="B6089">
        <v>8.1999999999999993</v>
      </c>
      <c r="C6089">
        <f>IFERROR(((VLOOKUP(A6089,'Interest Rates-10yr'!$A$9:$C$15239,2,FALSE))-B6089),C6088)</f>
        <v>0.14000000000000057</v>
      </c>
      <c r="D6089" s="98">
        <f>AVERAGE(C$10:C6089)</f>
        <v>0.47629769736842176</v>
      </c>
      <c r="E6089" s="2"/>
      <c r="G6089" s="23"/>
    </row>
    <row r="6090" spans="1:7" customFormat="1">
      <c r="A6090" s="4">
        <v>28728</v>
      </c>
      <c r="B6090">
        <v>8.1999999999999993</v>
      </c>
      <c r="C6090">
        <f>IFERROR(((VLOOKUP(A6090,'Interest Rates-10yr'!$A$9:$C$15239,2,FALSE))-B6090),C6089)</f>
        <v>0.14000000000000057</v>
      </c>
      <c r="D6090" s="98">
        <f>AVERAGE(C$10:C6090)</f>
        <v>0.47624239434303639</v>
      </c>
      <c r="E6090" s="2"/>
      <c r="G6090" s="23"/>
    </row>
    <row r="6091" spans="1:7" customFormat="1">
      <c r="A6091" s="4">
        <v>28729</v>
      </c>
      <c r="B6091">
        <v>8.1999999999999993</v>
      </c>
      <c r="C6091">
        <f>IFERROR(((VLOOKUP(A6091,'Interest Rates-10yr'!$A$9:$C$15239,2,FALSE))-B6091),C6090)</f>
        <v>0.14000000000000057</v>
      </c>
      <c r="D6091" s="98">
        <f>AVERAGE(C$10:C6091)</f>
        <v>0.4761871095034535</v>
      </c>
      <c r="E6091" s="2"/>
      <c r="G6091" s="23"/>
    </row>
    <row r="6092" spans="1:7" customFormat="1">
      <c r="A6092" s="4">
        <v>28730</v>
      </c>
      <c r="B6092">
        <v>8.31</v>
      </c>
      <c r="C6092">
        <f>IFERROR(((VLOOKUP(A6092,'Interest Rates-10yr'!$A$9:$C$15239,2,FALSE))-B6092),C6091)</f>
        <v>3.9999999999999147E-2</v>
      </c>
      <c r="D6092" s="98">
        <f>AVERAGE(C$10:C6092)</f>
        <v>0.4761154035837587</v>
      </c>
      <c r="E6092" s="2"/>
      <c r="G6092" s="23"/>
    </row>
    <row r="6093" spans="1:7" customFormat="1">
      <c r="A6093" s="4">
        <v>28731</v>
      </c>
      <c r="B6093">
        <v>8.3699999999999992</v>
      </c>
      <c r="C6093">
        <f>IFERROR(((VLOOKUP(A6093,'Interest Rates-10yr'!$A$9:$C$15239,2,FALSE))-B6093),C6092)</f>
        <v>0</v>
      </c>
      <c r="D6093" s="98">
        <f>AVERAGE(C$10:C6093)</f>
        <v>0.47603714661407037</v>
      </c>
      <c r="E6093" s="2"/>
      <c r="G6093" s="23"/>
    </row>
    <row r="6094" spans="1:7" customFormat="1">
      <c r="A6094" s="4">
        <v>28732</v>
      </c>
      <c r="B6094">
        <v>8.4499999999999993</v>
      </c>
      <c r="C6094">
        <f>IFERROR(((VLOOKUP(A6094,'Interest Rates-10yr'!$A$9:$C$15239,2,FALSE))-B6094),C6093)</f>
        <v>-2.9999999999999361E-2</v>
      </c>
      <c r="D6094" s="98">
        <f>AVERAGE(C$10:C6094)</f>
        <v>0.4759539852095323</v>
      </c>
      <c r="E6094" s="2"/>
      <c r="G6094" s="23"/>
    </row>
    <row r="6095" spans="1:7" customFormat="1">
      <c r="A6095" s="4">
        <v>28733</v>
      </c>
      <c r="B6095">
        <v>8.4</v>
      </c>
      <c r="C6095">
        <f>IFERROR(((VLOOKUP(A6095,'Interest Rates-10yr'!$A$9:$C$15239,2,FALSE))-B6095),C6094)</f>
        <v>-9.9999999999997868E-3</v>
      </c>
      <c r="D6095" s="98">
        <f>AVERAGE(C$10:C6095)</f>
        <v>0.47587413736444362</v>
      </c>
      <c r="E6095" s="2"/>
      <c r="G6095" s="23"/>
    </row>
    <row r="6096" spans="1:7" customFormat="1">
      <c r="A6096" s="4">
        <v>28734</v>
      </c>
      <c r="B6096">
        <v>8.33</v>
      </c>
      <c r="C6096">
        <f>IFERROR(((VLOOKUP(A6096,'Interest Rates-10yr'!$A$9:$C$15239,2,FALSE))-B6096),C6095)</f>
        <v>5.0000000000000711E-2</v>
      </c>
      <c r="D6096" s="98">
        <f>AVERAGE(C$10:C6096)</f>
        <v>0.47580417282733761</v>
      </c>
      <c r="E6096" s="2"/>
      <c r="G6096" s="23"/>
    </row>
    <row r="6097" spans="1:7" customFormat="1">
      <c r="A6097" s="4">
        <v>28735</v>
      </c>
      <c r="B6097">
        <v>8.33</v>
      </c>
      <c r="C6097">
        <f>IFERROR(((VLOOKUP(A6097,'Interest Rates-10yr'!$A$9:$C$15239,2,FALSE))-B6097),C6096)</f>
        <v>5.0000000000000711E-2</v>
      </c>
      <c r="D6097" s="98">
        <f>AVERAGE(C$10:C6097)</f>
        <v>0.47573423127463932</v>
      </c>
      <c r="E6097" s="2"/>
      <c r="G6097" s="23"/>
    </row>
    <row r="6098" spans="1:7" customFormat="1">
      <c r="A6098" s="4">
        <v>28736</v>
      </c>
      <c r="B6098">
        <v>8.33</v>
      </c>
      <c r="C6098">
        <f>IFERROR(((VLOOKUP(A6098,'Interest Rates-10yr'!$A$9:$C$15239,2,FALSE))-B6098),C6097)</f>
        <v>5.0000000000000711E-2</v>
      </c>
      <c r="D6098" s="98">
        <f>AVERAGE(C$10:C6098)</f>
        <v>0.47566431269502452</v>
      </c>
      <c r="E6098" s="2"/>
      <c r="G6098" s="23"/>
    </row>
    <row r="6099" spans="1:7" customFormat="1">
      <c r="A6099" s="4">
        <v>28737</v>
      </c>
      <c r="B6099">
        <v>8.33</v>
      </c>
      <c r="C6099">
        <f>IFERROR(((VLOOKUP(A6099,'Interest Rates-10yr'!$A$9:$C$15239,2,FALSE))-B6099),C6098)</f>
        <v>5.0000000000000711E-2</v>
      </c>
      <c r="D6099" s="98">
        <f>AVERAGE(C$10:C6099)</f>
        <v>0.47559441707717642</v>
      </c>
      <c r="E6099" s="2"/>
      <c r="G6099" s="23"/>
    </row>
    <row r="6100" spans="1:7" customFormat="1">
      <c r="A6100" s="4">
        <v>28738</v>
      </c>
      <c r="B6100">
        <v>8.3699999999999992</v>
      </c>
      <c r="C6100">
        <f>IFERROR(((VLOOKUP(A6100,'Interest Rates-10yr'!$A$9:$C$15239,2,FALSE))-B6100),C6099)</f>
        <v>-2.9999999999999361E-2</v>
      </c>
      <c r="D6100" s="98">
        <f>AVERAGE(C$10:C6100)</f>
        <v>0.47551141027745925</v>
      </c>
      <c r="E6100" s="2"/>
      <c r="G6100" s="23"/>
    </row>
    <row r="6101" spans="1:7" customFormat="1">
      <c r="A6101" s="4">
        <v>28739</v>
      </c>
      <c r="B6101">
        <v>8</v>
      </c>
      <c r="C6101">
        <f>IFERROR(((VLOOKUP(A6101,'Interest Rates-10yr'!$A$9:$C$15239,2,FALSE))-B6101),C6100)</f>
        <v>0.34999999999999964</v>
      </c>
      <c r="D6101" s="98">
        <f>AVERAGE(C$10:C6101)</f>
        <v>0.475490807616547</v>
      </c>
      <c r="E6101" s="2"/>
      <c r="G6101" s="23"/>
    </row>
    <row r="6102" spans="1:7" customFormat="1">
      <c r="A6102" s="4">
        <v>28740</v>
      </c>
      <c r="B6102">
        <v>8.27</v>
      </c>
      <c r="C6102">
        <f>IFERROR(((VLOOKUP(A6102,'Interest Rates-10yr'!$A$9:$C$15239,2,FALSE))-B6102),C6101)</f>
        <v>7.0000000000000284E-2</v>
      </c>
      <c r="D6102" s="98">
        <f>AVERAGE(C$10:C6102)</f>
        <v>0.47542425734449439</v>
      </c>
      <c r="E6102" s="2"/>
      <c r="G6102" s="23"/>
    </row>
    <row r="6103" spans="1:7" customFormat="1">
      <c r="A6103" s="4">
        <v>28741</v>
      </c>
      <c r="B6103">
        <v>8.31</v>
      </c>
      <c r="C6103">
        <f>IFERROR(((VLOOKUP(A6103,'Interest Rates-10yr'!$A$9:$C$15239,2,FALSE))-B6103),C6102)</f>
        <v>2.9999999999999361E-2</v>
      </c>
      <c r="D6103" s="98">
        <f>AVERAGE(C$10:C6103)</f>
        <v>0.4753511650804077</v>
      </c>
      <c r="E6103" s="2"/>
      <c r="G6103" s="23"/>
    </row>
    <row r="6104" spans="1:7" customFormat="1">
      <c r="A6104" s="4">
        <v>28742</v>
      </c>
      <c r="B6104">
        <v>8.31</v>
      </c>
      <c r="C6104">
        <f>IFERROR(((VLOOKUP(A6104,'Interest Rates-10yr'!$A$9:$C$15239,2,FALSE))-B6104),C6103)</f>
        <v>2.9999999999999361E-2</v>
      </c>
      <c r="D6104" s="98">
        <f>AVERAGE(C$10:C6104)</f>
        <v>0.47527809680065702</v>
      </c>
      <c r="E6104" s="2"/>
      <c r="G6104" s="23"/>
    </row>
    <row r="6105" spans="1:7" customFormat="1">
      <c r="A6105" s="4">
        <v>28743</v>
      </c>
      <c r="B6105">
        <v>8.31</v>
      </c>
      <c r="C6105">
        <f>IFERROR(((VLOOKUP(A6105,'Interest Rates-10yr'!$A$9:$C$15239,2,FALSE))-B6105),C6104)</f>
        <v>2.9999999999999361E-2</v>
      </c>
      <c r="D6105" s="98">
        <f>AVERAGE(C$10:C6105)</f>
        <v>0.47520505249343914</v>
      </c>
      <c r="E6105" s="2"/>
      <c r="G6105" s="23"/>
    </row>
    <row r="6106" spans="1:7" customFormat="1">
      <c r="A6106" s="4">
        <v>28744</v>
      </c>
      <c r="B6106">
        <v>8.44</v>
      </c>
      <c r="C6106">
        <f>IFERROR(((VLOOKUP(A6106,'Interest Rates-10yr'!$A$9:$C$15239,2,FALSE))-B6106),C6105)</f>
        <v>-0.12999999999999901</v>
      </c>
      <c r="D6106" s="98">
        <f>AVERAGE(C$10:C6106)</f>
        <v>0.47510578973265621</v>
      </c>
      <c r="E6106" s="2"/>
      <c r="G6106" s="23"/>
    </row>
    <row r="6107" spans="1:7" customFormat="1">
      <c r="A6107" s="4">
        <v>28745</v>
      </c>
      <c r="B6107">
        <v>8.3800000000000008</v>
      </c>
      <c r="C6107">
        <f>IFERROR(((VLOOKUP(A6107,'Interest Rates-10yr'!$A$9:$C$15239,2,FALSE))-B6107),C6106)</f>
        <v>-9.0000000000001634E-2</v>
      </c>
      <c r="D6107" s="98">
        <f>AVERAGE(C$10:C6107)</f>
        <v>0.47501311905542876</v>
      </c>
      <c r="E6107" s="2"/>
      <c r="G6107" s="23"/>
    </row>
    <row r="6108" spans="1:7" customFormat="1">
      <c r="A6108" s="4">
        <v>28746</v>
      </c>
      <c r="B6108">
        <v>8.31</v>
      </c>
      <c r="C6108">
        <f>IFERROR(((VLOOKUP(A6108,'Interest Rates-10yr'!$A$9:$C$15239,2,FALSE))-B6108),C6107)</f>
        <v>-9.9999999999997868E-3</v>
      </c>
      <c r="D6108" s="98">
        <f>AVERAGE(C$10:C6108)</f>
        <v>0.47493359567142229</v>
      </c>
      <c r="E6108" s="2"/>
      <c r="G6108" s="23"/>
    </row>
    <row r="6109" spans="1:7" customFormat="1">
      <c r="A6109" s="4">
        <v>28747</v>
      </c>
      <c r="B6109">
        <v>8.3699999999999992</v>
      </c>
      <c r="C6109">
        <f>IFERROR(((VLOOKUP(A6109,'Interest Rates-10yr'!$A$9:$C$15239,2,FALSE))-B6109),C6108)</f>
        <v>-4.9999999999998934E-2</v>
      </c>
      <c r="D6109" s="98">
        <f>AVERAGE(C$10:C6109)</f>
        <v>0.47484754098360726</v>
      </c>
      <c r="E6109" s="2"/>
      <c r="G6109" s="23"/>
    </row>
    <row r="6110" spans="1:7" customFormat="1">
      <c r="A6110" s="4">
        <v>28748</v>
      </c>
      <c r="B6110">
        <v>8.35</v>
      </c>
      <c r="C6110">
        <f>IFERROR(((VLOOKUP(A6110,'Interest Rates-10yr'!$A$9:$C$15239,2,FALSE))-B6110),C6109)</f>
        <v>0</v>
      </c>
      <c r="D6110" s="98">
        <f>AVERAGE(C$10:C6110)</f>
        <v>0.47476970988362632</v>
      </c>
      <c r="E6110" s="2"/>
      <c r="G6110" s="23"/>
    </row>
    <row r="6111" spans="1:7" customFormat="1">
      <c r="A6111" s="4">
        <v>28749</v>
      </c>
      <c r="B6111">
        <v>8.35</v>
      </c>
      <c r="C6111">
        <f>IFERROR(((VLOOKUP(A6111,'Interest Rates-10yr'!$A$9:$C$15239,2,FALSE))-B6111),C6110)</f>
        <v>0</v>
      </c>
      <c r="D6111" s="98">
        <f>AVERAGE(C$10:C6111)</f>
        <v>0.47469190429367492</v>
      </c>
      <c r="E6111" s="2"/>
      <c r="G6111" s="23"/>
    </row>
    <row r="6112" spans="1:7" customFormat="1">
      <c r="A6112" s="4">
        <v>28750</v>
      </c>
      <c r="B6112">
        <v>8.35</v>
      </c>
      <c r="C6112">
        <f>IFERROR(((VLOOKUP(A6112,'Interest Rates-10yr'!$A$9:$C$15239,2,FALSE))-B6112),C6111)</f>
        <v>0</v>
      </c>
      <c r="D6112" s="98">
        <f>AVERAGE(C$10:C6112)</f>
        <v>0.47461412420121324</v>
      </c>
      <c r="E6112" s="2"/>
      <c r="G6112" s="23"/>
    </row>
    <row r="6113" spans="1:7" customFormat="1">
      <c r="A6113" s="4">
        <v>28751</v>
      </c>
      <c r="B6113">
        <v>8.39</v>
      </c>
      <c r="C6113">
        <f>IFERROR(((VLOOKUP(A6113,'Interest Rates-10yr'!$A$9:$C$15239,2,FALSE))-B6113),C6112)</f>
        <v>-2.000000000000135E-2</v>
      </c>
      <c r="D6113" s="98">
        <f>AVERAGE(C$10:C6113)</f>
        <v>0.47453309305373598</v>
      </c>
      <c r="E6113" s="2"/>
      <c r="G6113" s="23"/>
    </row>
    <row r="6114" spans="1:7" customFormat="1">
      <c r="A6114" s="4">
        <v>28752</v>
      </c>
      <c r="B6114">
        <v>8.34</v>
      </c>
      <c r="C6114">
        <f>IFERROR(((VLOOKUP(A6114,'Interest Rates-10yr'!$A$9:$C$15239,2,FALSE))-B6114),C6113)</f>
        <v>4.0000000000000924E-2</v>
      </c>
      <c r="D6114" s="98">
        <f>AVERAGE(C$10:C6114)</f>
        <v>0.47446191646191715</v>
      </c>
      <c r="E6114" s="2"/>
      <c r="G6114" s="23"/>
    </row>
    <row r="6115" spans="1:7" customFormat="1">
      <c r="A6115" s="4">
        <v>28753</v>
      </c>
      <c r="B6115">
        <v>8.3800000000000008</v>
      </c>
      <c r="C6115">
        <f>IFERROR(((VLOOKUP(A6115,'Interest Rates-10yr'!$A$9:$C$15239,2,FALSE))-B6115),C6114)</f>
        <v>8.0000000000000071E-2</v>
      </c>
      <c r="D6115" s="98">
        <f>AVERAGE(C$10:C6115)</f>
        <v>0.47439731411726238</v>
      </c>
      <c r="E6115" s="2"/>
      <c r="G6115" s="23"/>
    </row>
    <row r="6116" spans="1:7" customFormat="1">
      <c r="A6116" s="4">
        <v>28754</v>
      </c>
      <c r="B6116">
        <v>8.49</v>
      </c>
      <c r="C6116">
        <f>IFERROR(((VLOOKUP(A6116,'Interest Rates-10yr'!$A$9:$C$15239,2,FALSE))-B6116),C6115)</f>
        <v>1.9999999999999574E-2</v>
      </c>
      <c r="D6116" s="98">
        <f>AVERAGE(C$10:C6116)</f>
        <v>0.47432290813820271</v>
      </c>
      <c r="E6116" s="2"/>
      <c r="G6116" s="23"/>
    </row>
    <row r="6117" spans="1:7" customFormat="1">
      <c r="A6117" s="4">
        <v>28755</v>
      </c>
      <c r="B6117">
        <v>8.5</v>
      </c>
      <c r="C6117">
        <f>IFERROR(((VLOOKUP(A6117,'Interest Rates-10yr'!$A$9:$C$15239,2,FALSE))-B6117),C6116)</f>
        <v>6.0000000000000497E-2</v>
      </c>
      <c r="D6117" s="98">
        <f>AVERAGE(C$10:C6117)</f>
        <v>0.47425507531106814</v>
      </c>
      <c r="E6117" s="2"/>
      <c r="G6117" s="23"/>
    </row>
    <row r="6118" spans="1:7" customFormat="1">
      <c r="A6118" s="4">
        <v>28756</v>
      </c>
      <c r="B6118">
        <v>8.5</v>
      </c>
      <c r="C6118">
        <f>IFERROR(((VLOOKUP(A6118,'Interest Rates-10yr'!$A$9:$C$15239,2,FALSE))-B6118),C6117)</f>
        <v>6.0000000000000497E-2</v>
      </c>
      <c r="D6118" s="98">
        <f>AVERAGE(C$10:C6118)</f>
        <v>0.47418726469143951</v>
      </c>
      <c r="E6118" s="2"/>
      <c r="G6118" s="23"/>
    </row>
    <row r="6119" spans="1:7" customFormat="1">
      <c r="A6119" s="4">
        <v>28757</v>
      </c>
      <c r="B6119">
        <v>8.5</v>
      </c>
      <c r="C6119">
        <f>IFERROR(((VLOOKUP(A6119,'Interest Rates-10yr'!$A$9:$C$15239,2,FALSE))-B6119),C6118)</f>
        <v>6.0000000000000497E-2</v>
      </c>
      <c r="D6119" s="98">
        <f>AVERAGE(C$10:C6119)</f>
        <v>0.47411947626841311</v>
      </c>
      <c r="E6119" s="2"/>
      <c r="G6119" s="23"/>
    </row>
    <row r="6120" spans="1:7" customFormat="1">
      <c r="A6120" s="4">
        <v>28758</v>
      </c>
      <c r="B6120">
        <v>8.73</v>
      </c>
      <c r="C6120">
        <f>IFERROR(((VLOOKUP(A6120,'Interest Rates-10yr'!$A$9:$C$15239,2,FALSE))-B6120),C6119)</f>
        <v>-0.16999999999999993</v>
      </c>
      <c r="D6120" s="98">
        <f>AVERAGE(C$10:C6120)</f>
        <v>0.4740140729831458</v>
      </c>
      <c r="E6120" s="2"/>
      <c r="G6120" s="23"/>
    </row>
    <row r="6121" spans="1:7" customFormat="1">
      <c r="A6121" s="4">
        <v>28759</v>
      </c>
      <c r="B6121">
        <v>8.92</v>
      </c>
      <c r="C6121">
        <f>IFERROR(((VLOOKUP(A6121,'Interest Rates-10yr'!$A$9:$C$15239,2,FALSE))-B6121),C6120)</f>
        <v>-0.39000000000000057</v>
      </c>
      <c r="D6121" s="98">
        <f>AVERAGE(C$10:C6121)</f>
        <v>0.47387270942408444</v>
      </c>
      <c r="E6121" s="2"/>
      <c r="G6121" s="23"/>
    </row>
    <row r="6122" spans="1:7" customFormat="1">
      <c r="A6122" s="4">
        <v>28760</v>
      </c>
      <c r="B6122">
        <v>8.68</v>
      </c>
      <c r="C6122">
        <f>IFERROR(((VLOOKUP(A6122,'Interest Rates-10yr'!$A$9:$C$15239,2,FALSE))-B6122),C6121)</f>
        <v>-0.14000000000000057</v>
      </c>
      <c r="D6122" s="98">
        <f>AVERAGE(C$10:C6122)</f>
        <v>0.47377228856535319</v>
      </c>
      <c r="E6122" s="2"/>
      <c r="G6122" s="23"/>
    </row>
    <row r="6123" spans="1:7" customFormat="1">
      <c r="A6123" s="4">
        <v>28761</v>
      </c>
      <c r="B6123">
        <v>8.81</v>
      </c>
      <c r="C6123">
        <f>IFERROR(((VLOOKUP(A6123,'Interest Rates-10yr'!$A$9:$C$15239,2,FALSE))-B6123),C6122)</f>
        <v>-0.27000000000000135</v>
      </c>
      <c r="D6123" s="98">
        <f>AVERAGE(C$10:C6123)</f>
        <v>0.47365063788027545</v>
      </c>
      <c r="E6123" s="2"/>
      <c r="G6123" s="23"/>
    </row>
    <row r="6124" spans="1:7" customFormat="1">
      <c r="A6124" s="4">
        <v>28762</v>
      </c>
      <c r="B6124">
        <v>8.9</v>
      </c>
      <c r="C6124">
        <f>IFERROR(((VLOOKUP(A6124,'Interest Rates-10yr'!$A$9:$C$15239,2,FALSE))-B6124),C6123)</f>
        <v>-0.33999999999999986</v>
      </c>
      <c r="D6124" s="98">
        <f>AVERAGE(C$10:C6124)</f>
        <v>0.47351757972199576</v>
      </c>
      <c r="E6124" s="2"/>
      <c r="G6124" s="23"/>
    </row>
    <row r="6125" spans="1:7" customFormat="1">
      <c r="A6125" s="4">
        <v>28763</v>
      </c>
      <c r="B6125">
        <v>8.9</v>
      </c>
      <c r="C6125">
        <f>IFERROR(((VLOOKUP(A6125,'Interest Rates-10yr'!$A$9:$C$15239,2,FALSE))-B6125),C6124)</f>
        <v>-0.33999999999999986</v>
      </c>
      <c r="D6125" s="98">
        <f>AVERAGE(C$10:C6125)</f>
        <v>0.4733845650752132</v>
      </c>
      <c r="E6125" s="2"/>
      <c r="G6125" s="23"/>
    </row>
    <row r="6126" spans="1:7" customFormat="1">
      <c r="A6126" s="4">
        <v>28764</v>
      </c>
      <c r="B6126">
        <v>8.9</v>
      </c>
      <c r="C6126">
        <f>IFERROR(((VLOOKUP(A6126,'Interest Rates-10yr'!$A$9:$C$15239,2,FALSE))-B6126),C6125)</f>
        <v>-0.33999999999999986</v>
      </c>
      <c r="D6126" s="98">
        <f>AVERAGE(C$10:C6126)</f>
        <v>0.47325159391858818</v>
      </c>
      <c r="E6126" s="2"/>
      <c r="G6126" s="23"/>
    </row>
    <row r="6127" spans="1:7" customFormat="1">
      <c r="A6127" s="4">
        <v>28765</v>
      </c>
      <c r="B6127">
        <v>8.9600000000000009</v>
      </c>
      <c r="C6127">
        <f>IFERROR(((VLOOKUP(A6127,'Interest Rates-10yr'!$A$9:$C$15239,2,FALSE))-B6127),C6126)</f>
        <v>-0.38000000000000078</v>
      </c>
      <c r="D6127" s="98">
        <f>AVERAGE(C$10:C6127)</f>
        <v>0.4731121281464537</v>
      </c>
      <c r="E6127" s="2"/>
      <c r="G6127" s="23"/>
    </row>
    <row r="6128" spans="1:7" customFormat="1">
      <c r="A6128" s="4">
        <v>28766</v>
      </c>
      <c r="B6128">
        <v>8.83</v>
      </c>
      <c r="C6128">
        <f>IFERROR(((VLOOKUP(A6128,'Interest Rates-10yr'!$A$9:$C$15239,2,FALSE))-B6128),C6127)</f>
        <v>-0.25999999999999979</v>
      </c>
      <c r="D6128" s="98">
        <f>AVERAGE(C$10:C6128)</f>
        <v>0.47299231900637417</v>
      </c>
      <c r="E6128" s="2"/>
      <c r="G6128" s="23"/>
    </row>
    <row r="6129" spans="1:7" customFormat="1">
      <c r="A6129" s="4">
        <v>28767</v>
      </c>
      <c r="B6129">
        <v>8.68</v>
      </c>
      <c r="C6129">
        <f>IFERROR(((VLOOKUP(A6129,'Interest Rates-10yr'!$A$9:$C$15239,2,FALSE))-B6129),C6128)</f>
        <v>-8.9999999999999858E-2</v>
      </c>
      <c r="D6129" s="98">
        <f>AVERAGE(C$10:C6129)</f>
        <v>0.47290032679738614</v>
      </c>
      <c r="E6129" s="2"/>
      <c r="G6129" s="23"/>
    </row>
    <row r="6130" spans="1:7" customFormat="1">
      <c r="A6130" s="4">
        <v>28768</v>
      </c>
      <c r="B6130">
        <v>8.75</v>
      </c>
      <c r="C6130">
        <f>IFERROR(((VLOOKUP(A6130,'Interest Rates-10yr'!$A$9:$C$15239,2,FALSE))-B6130),C6129)</f>
        <v>-0.15000000000000036</v>
      </c>
      <c r="D6130" s="98">
        <f>AVERAGE(C$10:C6130)</f>
        <v>0.47279856232641776</v>
      </c>
      <c r="E6130" s="2"/>
      <c r="G6130" s="23"/>
    </row>
    <row r="6131" spans="1:7" customFormat="1">
      <c r="A6131" s="4">
        <v>28769</v>
      </c>
      <c r="B6131">
        <v>8.7100000000000009</v>
      </c>
      <c r="C6131">
        <f>IFERROR(((VLOOKUP(A6131,'Interest Rates-10yr'!$A$9:$C$15239,2,FALSE))-B6131),C6130)</f>
        <v>-0.13000000000000078</v>
      </c>
      <c r="D6131" s="98">
        <f>AVERAGE(C$10:C6131)</f>
        <v>0.47270009800718771</v>
      </c>
      <c r="E6131" s="2"/>
      <c r="G6131" s="23"/>
    </row>
    <row r="6132" spans="1:7" customFormat="1">
      <c r="A6132" s="4">
        <v>28770</v>
      </c>
      <c r="B6132">
        <v>8.7100000000000009</v>
      </c>
      <c r="C6132">
        <f>IFERROR(((VLOOKUP(A6132,'Interest Rates-10yr'!$A$9:$C$15239,2,FALSE))-B6132),C6131)</f>
        <v>-0.13000000000000078</v>
      </c>
      <c r="D6132" s="98">
        <f>AVERAGE(C$10:C6132)</f>
        <v>0.47260166585007396</v>
      </c>
      <c r="E6132" s="2"/>
      <c r="G6132" s="23"/>
    </row>
    <row r="6133" spans="1:7" customFormat="1">
      <c r="A6133" s="4">
        <v>28771</v>
      </c>
      <c r="B6133">
        <v>8.7100000000000009</v>
      </c>
      <c r="C6133">
        <f>IFERROR(((VLOOKUP(A6133,'Interest Rates-10yr'!$A$9:$C$15239,2,FALSE))-B6133),C6132)</f>
        <v>-0.13000000000000078</v>
      </c>
      <c r="D6133" s="98">
        <f>AVERAGE(C$10:C6133)</f>
        <v>0.47250326583932117</v>
      </c>
      <c r="E6133" s="2"/>
      <c r="G6133" s="23"/>
    </row>
    <row r="6134" spans="1:7" customFormat="1">
      <c r="A6134" s="4">
        <v>28772</v>
      </c>
      <c r="B6134">
        <v>8.7100000000000009</v>
      </c>
      <c r="C6134">
        <f>IFERROR(((VLOOKUP(A6134,'Interest Rates-10yr'!$A$9:$C$15239,2,FALSE))-B6134),C6133)</f>
        <v>-0.13000000000000078</v>
      </c>
      <c r="D6134" s="98">
        <f>AVERAGE(C$10:C6134)</f>
        <v>0.47240489795918411</v>
      </c>
      <c r="E6134" s="2"/>
      <c r="G6134" s="23"/>
    </row>
    <row r="6135" spans="1:7" customFormat="1">
      <c r="A6135" s="4">
        <v>28773</v>
      </c>
      <c r="B6135">
        <v>9.06</v>
      </c>
      <c r="C6135">
        <f>IFERROR(((VLOOKUP(A6135,'Interest Rates-10yr'!$A$9:$C$15239,2,FALSE))-B6135),C6134)</f>
        <v>-0.48000000000000043</v>
      </c>
      <c r="D6135" s="98">
        <f>AVERAGE(C$10:C6135)</f>
        <v>0.47224942866470826</v>
      </c>
      <c r="E6135" s="2"/>
      <c r="G6135" s="23"/>
    </row>
    <row r="6136" spans="1:7" customFormat="1">
      <c r="A6136" s="4">
        <v>28774</v>
      </c>
      <c r="B6136">
        <v>8.3000000000000007</v>
      </c>
      <c r="C6136">
        <f>IFERROR(((VLOOKUP(A6136,'Interest Rates-10yr'!$A$9:$C$15239,2,FALSE))-B6136),C6135)</f>
        <v>0.25999999999999979</v>
      </c>
      <c r="D6136" s="98">
        <f>AVERAGE(C$10:C6136)</f>
        <v>0.47221478700832431</v>
      </c>
      <c r="E6136" s="2"/>
      <c r="G6136" s="23"/>
    </row>
    <row r="6137" spans="1:7" customFormat="1">
      <c r="A6137" s="4">
        <v>28775</v>
      </c>
      <c r="B6137">
        <v>8.81</v>
      </c>
      <c r="C6137">
        <f>IFERROR(((VLOOKUP(A6137,'Interest Rates-10yr'!$A$9:$C$15239,2,FALSE))-B6137),C6136)</f>
        <v>-0.30000000000000071</v>
      </c>
      <c r="D6137" s="98">
        <f>AVERAGE(C$10:C6137)</f>
        <v>0.47208877284595346</v>
      </c>
      <c r="E6137" s="2"/>
      <c r="G6137" s="23"/>
    </row>
    <row r="6138" spans="1:7" customFormat="1">
      <c r="A6138" s="4">
        <v>28776</v>
      </c>
      <c r="B6138">
        <v>8.73</v>
      </c>
      <c r="C6138">
        <f>IFERROR(((VLOOKUP(A6138,'Interest Rates-10yr'!$A$9:$C$15239,2,FALSE))-B6138),C6137)</f>
        <v>-0.21000000000000085</v>
      </c>
      <c r="D6138" s="98">
        <f>AVERAGE(C$10:C6138)</f>
        <v>0.471977484092022</v>
      </c>
      <c r="E6138" s="2"/>
      <c r="G6138" s="23"/>
    </row>
    <row r="6139" spans="1:7" customFormat="1">
      <c r="A6139" s="4">
        <v>28777</v>
      </c>
      <c r="B6139">
        <v>8.73</v>
      </c>
      <c r="C6139">
        <f>IFERROR(((VLOOKUP(A6139,'Interest Rates-10yr'!$A$9:$C$15239,2,FALSE))-B6139),C6138)</f>
        <v>-0.21000000000000085</v>
      </c>
      <c r="D6139" s="98">
        <f>AVERAGE(C$10:C6139)</f>
        <v>0.47186623164763503</v>
      </c>
      <c r="E6139" s="2"/>
      <c r="G6139" s="23"/>
    </row>
    <row r="6140" spans="1:7" customFormat="1">
      <c r="A6140" s="4">
        <v>28778</v>
      </c>
      <c r="B6140">
        <v>8.73</v>
      </c>
      <c r="C6140">
        <f>IFERROR(((VLOOKUP(A6140,'Interest Rates-10yr'!$A$9:$C$15239,2,FALSE))-B6140),C6139)</f>
        <v>-0.21000000000000085</v>
      </c>
      <c r="D6140" s="98">
        <f>AVERAGE(C$10:C6140)</f>
        <v>0.47175501549502569</v>
      </c>
      <c r="E6140" s="2"/>
      <c r="G6140" s="23"/>
    </row>
    <row r="6141" spans="1:7" customFormat="1">
      <c r="A6141" s="4">
        <v>28779</v>
      </c>
      <c r="B6141">
        <v>8.84</v>
      </c>
      <c r="C6141">
        <f>IFERROR(((VLOOKUP(A6141,'Interest Rates-10yr'!$A$9:$C$15239,2,FALSE))-B6141),C6140)</f>
        <v>-0.25</v>
      </c>
      <c r="D6141" s="98">
        <f>AVERAGE(C$10:C6141)</f>
        <v>0.47163731245923068</v>
      </c>
      <c r="E6141" s="2"/>
      <c r="G6141" s="23"/>
    </row>
    <row r="6142" spans="1:7" customFormat="1">
      <c r="A6142" s="4">
        <v>28780</v>
      </c>
      <c r="B6142">
        <v>8.76</v>
      </c>
      <c r="C6142">
        <f>IFERROR(((VLOOKUP(A6142,'Interest Rates-10yr'!$A$9:$C$15239,2,FALSE))-B6142),C6141)</f>
        <v>-0.16000000000000014</v>
      </c>
      <c r="D6142" s="98">
        <f>AVERAGE(C$10:C6142)</f>
        <v>0.47153432251752858</v>
      </c>
      <c r="E6142" s="2"/>
      <c r="G6142" s="23"/>
    </row>
    <row r="6143" spans="1:7" customFormat="1">
      <c r="A6143" s="4">
        <v>28781</v>
      </c>
      <c r="B6143">
        <v>8.86</v>
      </c>
      <c r="C6143">
        <f>IFERROR(((VLOOKUP(A6143,'Interest Rates-10yr'!$A$9:$C$15239,2,FALSE))-B6143),C6142)</f>
        <v>-0.24000000000000021</v>
      </c>
      <c r="D6143" s="98">
        <f>AVERAGE(C$10:C6143)</f>
        <v>0.47141832409520751</v>
      </c>
      <c r="E6143" s="2"/>
      <c r="G6143" s="23"/>
    </row>
    <row r="6144" spans="1:7" customFormat="1">
      <c r="A6144" s="4">
        <v>28782</v>
      </c>
      <c r="B6144">
        <v>8.9499999999999993</v>
      </c>
      <c r="C6144">
        <f>IFERROR(((VLOOKUP(A6144,'Interest Rates-10yr'!$A$9:$C$15239,2,FALSE))-B6144),C6143)</f>
        <v>-0.30999999999999872</v>
      </c>
      <c r="D6144" s="98">
        <f>AVERAGE(C$10:C6144)</f>
        <v>0.47129095354523276</v>
      </c>
      <c r="E6144" s="2"/>
      <c r="G6144" s="23"/>
    </row>
    <row r="6145" spans="1:7" customFormat="1">
      <c r="A6145" s="4">
        <v>28783</v>
      </c>
      <c r="B6145">
        <v>9.07</v>
      </c>
      <c r="C6145">
        <f>IFERROR(((VLOOKUP(A6145,'Interest Rates-10yr'!$A$9:$C$15239,2,FALSE))-B6145),C6144)</f>
        <v>-0.41000000000000014</v>
      </c>
      <c r="D6145" s="98">
        <f>AVERAGE(C$10:C6145)</f>
        <v>0.4711473272490227</v>
      </c>
      <c r="E6145" s="2"/>
      <c r="G6145" s="23"/>
    </row>
    <row r="6146" spans="1:7" customFormat="1">
      <c r="A6146" s="4">
        <v>28784</v>
      </c>
      <c r="B6146">
        <v>9.07</v>
      </c>
      <c r="C6146">
        <f>IFERROR(((VLOOKUP(A6146,'Interest Rates-10yr'!$A$9:$C$15239,2,FALSE))-B6146),C6145)</f>
        <v>-0.41000000000000014</v>
      </c>
      <c r="D6146" s="98">
        <f>AVERAGE(C$10:C6146)</f>
        <v>0.47100374775949216</v>
      </c>
      <c r="E6146" s="2"/>
      <c r="G6146" s="23"/>
    </row>
    <row r="6147" spans="1:7" customFormat="1">
      <c r="A6147" s="4">
        <v>28785</v>
      </c>
      <c r="B6147">
        <v>9.07</v>
      </c>
      <c r="C6147">
        <f>IFERROR(((VLOOKUP(A6147,'Interest Rates-10yr'!$A$9:$C$15239,2,FALSE))-B6147),C6146)</f>
        <v>-0.41000000000000014</v>
      </c>
      <c r="D6147" s="98">
        <f>AVERAGE(C$10:C6147)</f>
        <v>0.47086021505376402</v>
      </c>
      <c r="E6147" s="2"/>
      <c r="G6147" s="23"/>
    </row>
    <row r="6148" spans="1:7" customFormat="1">
      <c r="A6148" s="4">
        <v>28786</v>
      </c>
      <c r="B6148">
        <v>9.3000000000000007</v>
      </c>
      <c r="C6148">
        <f>IFERROR(((VLOOKUP(A6148,'Interest Rates-10yr'!$A$9:$C$15239,2,FALSE))-B6148),C6147)</f>
        <v>-0.64000000000000057</v>
      </c>
      <c r="D6148" s="98">
        <f>AVERAGE(C$10:C6148)</f>
        <v>0.47067926372373409</v>
      </c>
      <c r="E6148" s="2"/>
      <c r="G6148" s="23"/>
    </row>
    <row r="6149" spans="1:7" customFormat="1">
      <c r="A6149" s="4">
        <v>28787</v>
      </c>
      <c r="B6149">
        <v>9.65</v>
      </c>
      <c r="C6149">
        <f>IFERROR(((VLOOKUP(A6149,'Interest Rates-10yr'!$A$9:$C$15239,2,FALSE))-B6149),C6148)</f>
        <v>-1.0099999999999998</v>
      </c>
      <c r="D6149" s="98">
        <f>AVERAGE(C$10:C6149)</f>
        <v>0.47043811074918623</v>
      </c>
      <c r="E6149" s="2"/>
      <c r="G6149" s="23"/>
    </row>
    <row r="6150" spans="1:7" customFormat="1">
      <c r="A6150" s="4">
        <v>28788</v>
      </c>
      <c r="B6150">
        <v>9.5500000000000007</v>
      </c>
      <c r="C6150">
        <f>IFERROR(((VLOOKUP(A6150,'Interest Rates-10yr'!$A$9:$C$15239,2,FALSE))-B6150),C6149)</f>
        <v>-0.90000000000000036</v>
      </c>
      <c r="D6150" s="98">
        <f>AVERAGE(C$10:C6150)</f>
        <v>0.47021494870542313</v>
      </c>
      <c r="E6150" s="2"/>
      <c r="G6150" s="23"/>
    </row>
    <row r="6151" spans="1:7" customFormat="1">
      <c r="A6151" s="4">
        <v>28789</v>
      </c>
      <c r="B6151">
        <v>9.15</v>
      </c>
      <c r="C6151">
        <f>IFERROR(((VLOOKUP(A6151,'Interest Rates-10yr'!$A$9:$C$15239,2,FALSE))-B6151),C6150)</f>
        <v>-0.42999999999999972</v>
      </c>
      <c r="D6151" s="98">
        <f>AVERAGE(C$10:C6151)</f>
        <v>0.47006838163464726</v>
      </c>
      <c r="E6151" s="2"/>
      <c r="G6151" s="23"/>
    </row>
    <row r="6152" spans="1:7" customFormat="1">
      <c r="A6152" s="4">
        <v>28790</v>
      </c>
      <c r="B6152">
        <v>9.15</v>
      </c>
      <c r="C6152">
        <f>IFERROR(((VLOOKUP(A6152,'Interest Rates-10yr'!$A$9:$C$15239,2,FALSE))-B6152),C6151)</f>
        <v>-0.37000000000000099</v>
      </c>
      <c r="D6152" s="98">
        <f>AVERAGE(C$10:C6152)</f>
        <v>0.46993162949698902</v>
      </c>
      <c r="E6152" s="2"/>
      <c r="G6152" s="23"/>
    </row>
    <row r="6153" spans="1:7" customFormat="1">
      <c r="A6153" s="4">
        <v>28791</v>
      </c>
      <c r="B6153">
        <v>9.15</v>
      </c>
      <c r="C6153">
        <f>IFERROR(((VLOOKUP(A6153,'Interest Rates-10yr'!$A$9:$C$15239,2,FALSE))-B6153),C6152)</f>
        <v>-0.37000000000000099</v>
      </c>
      <c r="D6153" s="98">
        <f>AVERAGE(C$10:C6153)</f>
        <v>0.4697949218750006</v>
      </c>
      <c r="E6153" s="2"/>
      <c r="G6153" s="23"/>
    </row>
    <row r="6154" spans="1:7" customFormat="1">
      <c r="A6154" s="4">
        <v>28792</v>
      </c>
      <c r="B6154">
        <v>9.15</v>
      </c>
      <c r="C6154">
        <f>IFERROR(((VLOOKUP(A6154,'Interest Rates-10yr'!$A$9:$C$15239,2,FALSE))-B6154),C6153)</f>
        <v>-0.37000000000000099</v>
      </c>
      <c r="D6154" s="98">
        <f>AVERAGE(C$10:C6154)</f>
        <v>0.46965825874694939</v>
      </c>
      <c r="E6154" s="2"/>
      <c r="G6154" s="23"/>
    </row>
    <row r="6155" spans="1:7" customFormat="1">
      <c r="A6155" s="4">
        <v>28793</v>
      </c>
      <c r="B6155">
        <v>9.23</v>
      </c>
      <c r="C6155">
        <f>IFERROR(((VLOOKUP(A6155,'Interest Rates-10yr'!$A$9:$C$15239,2,FALSE))-B6155),C6154)</f>
        <v>-0.34999999999999964</v>
      </c>
      <c r="D6155" s="98">
        <f>AVERAGE(C$10:C6155)</f>
        <v>0.46952489424015681</v>
      </c>
      <c r="E6155" s="2"/>
      <c r="G6155" s="23"/>
    </row>
    <row r="6156" spans="1:7" customFormat="1">
      <c r="A6156" s="4">
        <v>28794</v>
      </c>
      <c r="B6156">
        <v>9.35</v>
      </c>
      <c r="C6156">
        <f>IFERROR(((VLOOKUP(A6156,'Interest Rates-10yr'!$A$9:$C$15239,2,FALSE))-B6156),C6155)</f>
        <v>-0.38999999999999879</v>
      </c>
      <c r="D6156" s="98">
        <f>AVERAGE(C$10:C6156)</f>
        <v>0.46938506588579859</v>
      </c>
      <c r="E6156" s="2"/>
      <c r="G6156" s="23"/>
    </row>
    <row r="6157" spans="1:7" customFormat="1">
      <c r="A6157" s="4">
        <v>28795</v>
      </c>
      <c r="B6157">
        <v>9.8699999999999992</v>
      </c>
      <c r="C6157">
        <f>IFERROR(((VLOOKUP(A6157,'Interest Rates-10yr'!$A$9:$C$15239,2,FALSE))-B6157),C6156)</f>
        <v>-1.2099999999999991</v>
      </c>
      <c r="D6157" s="98">
        <f>AVERAGE(C$10:C6157)</f>
        <v>0.46911190631099609</v>
      </c>
      <c r="E6157" s="2"/>
      <c r="G6157" s="23"/>
    </row>
    <row r="6158" spans="1:7" customFormat="1">
      <c r="A6158" s="4">
        <v>28796</v>
      </c>
      <c r="B6158">
        <v>9.89</v>
      </c>
      <c r="C6158">
        <f>IFERROR(((VLOOKUP(A6158,'Interest Rates-10yr'!$A$9:$C$15239,2,FALSE))-B6158),C6157)</f>
        <v>-1.1600000000000001</v>
      </c>
      <c r="D6158" s="98">
        <f>AVERAGE(C$10:C6158)</f>
        <v>0.46884696698650252</v>
      </c>
      <c r="E6158" s="2"/>
      <c r="G6158" s="23"/>
    </row>
    <row r="6159" spans="1:7" customFormat="1">
      <c r="A6159" s="4">
        <v>28797</v>
      </c>
      <c r="B6159">
        <v>9.94</v>
      </c>
      <c r="C6159">
        <f>IFERROR(((VLOOKUP(A6159,'Interest Rates-10yr'!$A$9:$C$15239,2,FALSE))-B6159),C6158)</f>
        <v>-1.08</v>
      </c>
      <c r="D6159" s="98">
        <f>AVERAGE(C$10:C6159)</f>
        <v>0.46859512195122022</v>
      </c>
      <c r="E6159" s="2"/>
      <c r="G6159" s="23"/>
    </row>
    <row r="6160" spans="1:7" customFormat="1">
      <c r="A6160" s="4">
        <v>28798</v>
      </c>
      <c r="B6160">
        <v>9.94</v>
      </c>
      <c r="C6160">
        <f>IFERROR(((VLOOKUP(A6160,'Interest Rates-10yr'!$A$9:$C$15239,2,FALSE))-B6160),C6159)</f>
        <v>-1.08</v>
      </c>
      <c r="D6160" s="98">
        <f>AVERAGE(C$10:C6160)</f>
        <v>0.4683433588034473</v>
      </c>
      <c r="E6160" s="2"/>
      <c r="G6160" s="23"/>
    </row>
    <row r="6161" spans="1:7" customFormat="1">
      <c r="A6161" s="4">
        <v>28799</v>
      </c>
      <c r="B6161">
        <v>9.94</v>
      </c>
      <c r="C6161">
        <f>IFERROR(((VLOOKUP(A6161,'Interest Rates-10yr'!$A$9:$C$15239,2,FALSE))-B6161),C6160)</f>
        <v>-1.08</v>
      </c>
      <c r="D6161" s="98">
        <f>AVERAGE(C$10:C6161)</f>
        <v>0.4680916775032517</v>
      </c>
      <c r="E6161" s="2"/>
      <c r="G6161" s="23"/>
    </row>
    <row r="6162" spans="1:7" customFormat="1">
      <c r="A6162" s="4">
        <v>28800</v>
      </c>
      <c r="B6162">
        <v>9.8800000000000008</v>
      </c>
      <c r="C6162">
        <f>IFERROR(((VLOOKUP(A6162,'Interest Rates-10yr'!$A$9:$C$15239,2,FALSE))-B6162),C6161)</f>
        <v>-1.0300000000000011</v>
      </c>
      <c r="D6162" s="98">
        <f>AVERAGE(C$10:C6162)</f>
        <v>0.46784820412806827</v>
      </c>
      <c r="E6162" s="2"/>
      <c r="G6162" s="23"/>
    </row>
    <row r="6163" spans="1:7" customFormat="1">
      <c r="A6163" s="4">
        <v>28801</v>
      </c>
      <c r="B6163">
        <v>9.34</v>
      </c>
      <c r="C6163">
        <f>IFERROR(((VLOOKUP(A6163,'Interest Rates-10yr'!$A$9:$C$15239,2,FALSE))-B6163),C6162)</f>
        <v>-1.0300000000000011</v>
      </c>
      <c r="D6163" s="98">
        <f>AVERAGE(C$10:C6163)</f>
        <v>0.46760480987975367</v>
      </c>
      <c r="E6163" s="2"/>
      <c r="G6163" s="23"/>
    </row>
    <row r="6164" spans="1:7" customFormat="1">
      <c r="A6164" s="4">
        <v>28802</v>
      </c>
      <c r="B6164">
        <v>9.43</v>
      </c>
      <c r="C6164">
        <f>IFERROR(((VLOOKUP(A6164,'Interest Rates-10yr'!$A$9:$C$15239,2,FALSE))-B6164),C6163)</f>
        <v>-0.57000000000000028</v>
      </c>
      <c r="D6164" s="98">
        <f>AVERAGE(C$10:C6164)</f>
        <v>0.46743623070674312</v>
      </c>
      <c r="E6164" s="2"/>
      <c r="G6164" s="23"/>
    </row>
    <row r="6165" spans="1:7" customFormat="1">
      <c r="A6165" s="4">
        <v>28803</v>
      </c>
      <c r="B6165">
        <v>9.75</v>
      </c>
      <c r="C6165">
        <f>IFERROR(((VLOOKUP(A6165,'Interest Rates-10yr'!$A$9:$C$15239,2,FALSE))-B6165),C6164)</f>
        <v>-0.88000000000000078</v>
      </c>
      <c r="D6165" s="98">
        <f>AVERAGE(C$10:C6165)</f>
        <v>0.46721734892787586</v>
      </c>
      <c r="E6165" s="2"/>
      <c r="G6165" s="23"/>
    </row>
    <row r="6166" spans="1:7" customFormat="1">
      <c r="A6166" s="4">
        <v>28804</v>
      </c>
      <c r="B6166">
        <v>9.67</v>
      </c>
      <c r="C6166">
        <f>IFERROR(((VLOOKUP(A6166,'Interest Rates-10yr'!$A$9:$C$15239,2,FALSE))-B6166),C6165)</f>
        <v>-0.8100000000000005</v>
      </c>
      <c r="D6166" s="98">
        <f>AVERAGE(C$10:C6166)</f>
        <v>0.46700990742244658</v>
      </c>
      <c r="E6166" s="2"/>
      <c r="G6166" s="23"/>
    </row>
    <row r="6167" spans="1:7" customFormat="1">
      <c r="A6167" s="4">
        <v>28805</v>
      </c>
      <c r="B6167">
        <v>9.67</v>
      </c>
      <c r="C6167">
        <f>IFERROR(((VLOOKUP(A6167,'Interest Rates-10yr'!$A$9:$C$15239,2,FALSE))-B6167),C6166)</f>
        <v>-0.8100000000000005</v>
      </c>
      <c r="D6167" s="98">
        <f>AVERAGE(C$10:C6167)</f>
        <v>0.46680253329002985</v>
      </c>
      <c r="E6167" s="2"/>
      <c r="G6167" s="23"/>
    </row>
    <row r="6168" spans="1:7" customFormat="1">
      <c r="A6168" s="4">
        <v>28806</v>
      </c>
      <c r="B6168">
        <v>9.67</v>
      </c>
      <c r="C6168">
        <f>IFERROR(((VLOOKUP(A6168,'Interest Rates-10yr'!$A$9:$C$15239,2,FALSE))-B6168),C6167)</f>
        <v>-0.8100000000000005</v>
      </c>
      <c r="D6168" s="98">
        <f>AVERAGE(C$10:C6168)</f>
        <v>0.46659522649780871</v>
      </c>
      <c r="E6168" s="2"/>
      <c r="G6168" s="23"/>
    </row>
    <row r="6169" spans="1:7" customFormat="1">
      <c r="A6169" s="4">
        <v>28807</v>
      </c>
      <c r="B6169">
        <v>9.8000000000000007</v>
      </c>
      <c r="C6169">
        <f>IFERROR(((VLOOKUP(A6169,'Interest Rates-10yr'!$A$9:$C$15239,2,FALSE))-B6169),C6168)</f>
        <v>-0.97000000000000064</v>
      </c>
      <c r="D6169" s="98">
        <f>AVERAGE(C$10:C6169)</f>
        <v>0.46636201298701363</v>
      </c>
      <c r="E6169" s="2"/>
      <c r="G6169" s="23"/>
    </row>
    <row r="6170" spans="1:7" customFormat="1">
      <c r="A6170" s="4">
        <v>28808</v>
      </c>
      <c r="B6170">
        <v>9.76</v>
      </c>
      <c r="C6170">
        <f>IFERROR(((VLOOKUP(A6170,'Interest Rates-10yr'!$A$9:$C$15239,2,FALSE))-B6170),C6169)</f>
        <v>-0.9399999999999995</v>
      </c>
      <c r="D6170" s="98">
        <f>AVERAGE(C$10:C6170)</f>
        <v>0.46613374452199385</v>
      </c>
      <c r="E6170" s="2"/>
      <c r="G6170" s="23"/>
    </row>
    <row r="6171" spans="1:7" customFormat="1">
      <c r="A6171" s="4">
        <v>28809</v>
      </c>
      <c r="B6171">
        <v>9.4600000000000009</v>
      </c>
      <c r="C6171">
        <f>IFERROR(((VLOOKUP(A6171,'Interest Rates-10yr'!$A$9:$C$15239,2,FALSE))-B6171),C6170)</f>
        <v>-0.70000000000000107</v>
      </c>
      <c r="D6171" s="98">
        <f>AVERAGE(C$10:C6171)</f>
        <v>0.46594449853943593</v>
      </c>
      <c r="E6171" s="2"/>
      <c r="G6171" s="23"/>
    </row>
    <row r="6172" spans="1:7" customFormat="1">
      <c r="A6172" s="4">
        <v>28810</v>
      </c>
      <c r="B6172">
        <v>9.7200000000000006</v>
      </c>
      <c r="C6172">
        <f>IFERROR(((VLOOKUP(A6172,'Interest Rates-10yr'!$A$9:$C$15239,2,FALSE))-B6172),C6171)</f>
        <v>-1</v>
      </c>
      <c r="D6172" s="98">
        <f>AVERAGE(C$10:C6172)</f>
        <v>0.46570663637838783</v>
      </c>
      <c r="E6172" s="2"/>
      <c r="G6172" s="23"/>
    </row>
    <row r="6173" spans="1:7" customFormat="1">
      <c r="A6173" s="4">
        <v>28811</v>
      </c>
      <c r="B6173">
        <v>9.64</v>
      </c>
      <c r="C6173">
        <f>IFERROR(((VLOOKUP(A6173,'Interest Rates-10yr'!$A$9:$C$15239,2,FALSE))-B6173),C6172)</f>
        <v>-0.91999999999999993</v>
      </c>
      <c r="D6173" s="98">
        <f>AVERAGE(C$10:C6173)</f>
        <v>0.46548182998053278</v>
      </c>
      <c r="E6173" s="2"/>
      <c r="G6173" s="23"/>
    </row>
    <row r="6174" spans="1:7" customFormat="1">
      <c r="A6174" s="4">
        <v>28812</v>
      </c>
      <c r="B6174">
        <v>9.64</v>
      </c>
      <c r="C6174">
        <f>IFERROR(((VLOOKUP(A6174,'Interest Rates-10yr'!$A$9:$C$15239,2,FALSE))-B6174),C6173)</f>
        <v>-0.91999999999999993</v>
      </c>
      <c r="D6174" s="98">
        <f>AVERAGE(C$10:C6174)</f>
        <v>0.46525709651257163</v>
      </c>
      <c r="E6174" s="2"/>
      <c r="G6174" s="23"/>
    </row>
    <row r="6175" spans="1:7" customFormat="1">
      <c r="A6175" s="4">
        <v>28813</v>
      </c>
      <c r="B6175">
        <v>9.64</v>
      </c>
      <c r="C6175">
        <f>IFERROR(((VLOOKUP(A6175,'Interest Rates-10yr'!$A$9:$C$15239,2,FALSE))-B6175),C6174)</f>
        <v>-0.91999999999999993</v>
      </c>
      <c r="D6175" s="98">
        <f>AVERAGE(C$10:C6175)</f>
        <v>0.4650324359390211</v>
      </c>
      <c r="E6175" s="2"/>
      <c r="G6175" s="23"/>
    </row>
    <row r="6176" spans="1:7" customFormat="1">
      <c r="A6176" s="4">
        <v>28814</v>
      </c>
      <c r="B6176">
        <v>9.6999999999999993</v>
      </c>
      <c r="C6176">
        <f>IFERROR(((VLOOKUP(A6176,'Interest Rates-10yr'!$A$9:$C$15239,2,FALSE))-B6176),C6175)</f>
        <v>-0.97999999999999865</v>
      </c>
      <c r="D6176" s="98">
        <f>AVERAGE(C$10:C6176)</f>
        <v>0.46479811902059415</v>
      </c>
      <c r="E6176" s="2"/>
      <c r="G6176" s="23"/>
    </row>
    <row r="6177" spans="1:7" customFormat="1">
      <c r="A6177" s="4">
        <v>28815</v>
      </c>
      <c r="B6177">
        <v>9.64</v>
      </c>
      <c r="C6177">
        <f>IFERROR(((VLOOKUP(A6177,'Interest Rates-10yr'!$A$9:$C$15239,2,FALSE))-B6177),C6176)</f>
        <v>-0.87000000000000099</v>
      </c>
      <c r="D6177" s="98">
        <f>AVERAGE(C$10:C6177)</f>
        <v>0.46458171206225746</v>
      </c>
      <c r="E6177" s="2"/>
      <c r="G6177" s="23"/>
    </row>
    <row r="6178" spans="1:7" customFormat="1">
      <c r="A6178" s="4">
        <v>28816</v>
      </c>
      <c r="B6178">
        <v>9.7799999999999994</v>
      </c>
      <c r="C6178">
        <f>IFERROR(((VLOOKUP(A6178,'Interest Rates-10yr'!$A$9:$C$15239,2,FALSE))-B6178),C6177)</f>
        <v>-1.0099999999999998</v>
      </c>
      <c r="D6178" s="98">
        <f>AVERAGE(C$10:C6178)</f>
        <v>0.46434268114767446</v>
      </c>
      <c r="E6178" s="2"/>
      <c r="G6178" s="23"/>
    </row>
    <row r="6179" spans="1:7" customFormat="1">
      <c r="A6179" s="4">
        <v>28817</v>
      </c>
      <c r="B6179">
        <v>9.7799999999999994</v>
      </c>
      <c r="C6179">
        <f>IFERROR(((VLOOKUP(A6179,'Interest Rates-10yr'!$A$9:$C$15239,2,FALSE))-B6179),C6178)</f>
        <v>-1.0099999999999998</v>
      </c>
      <c r="D6179" s="98">
        <f>AVERAGE(C$10:C6179)</f>
        <v>0.46410372771474939</v>
      </c>
      <c r="E6179" s="2"/>
      <c r="G6179" s="23"/>
    </row>
    <row r="6180" spans="1:7" customFormat="1">
      <c r="A6180" s="4">
        <v>28818</v>
      </c>
      <c r="B6180">
        <v>9.77</v>
      </c>
      <c r="C6180">
        <f>IFERROR(((VLOOKUP(A6180,'Interest Rates-10yr'!$A$9:$C$15239,2,FALSE))-B6180),C6179)</f>
        <v>-0.91000000000000014</v>
      </c>
      <c r="D6180" s="98">
        <f>AVERAGE(C$10:C6180)</f>
        <v>0.46388105655485395</v>
      </c>
      <c r="E6180" s="2"/>
      <c r="G6180" s="23"/>
    </row>
    <row r="6181" spans="1:7" customFormat="1">
      <c r="A6181" s="4">
        <v>28819</v>
      </c>
      <c r="B6181">
        <v>9.77</v>
      </c>
      <c r="C6181">
        <f>IFERROR(((VLOOKUP(A6181,'Interest Rates-10yr'!$A$9:$C$15239,2,FALSE))-B6181),C6180)</f>
        <v>-0.91000000000000014</v>
      </c>
      <c r="D6181" s="98">
        <f>AVERAGE(C$10:C6181)</f>
        <v>0.46365845755022744</v>
      </c>
      <c r="E6181" s="2"/>
      <c r="G6181" s="23"/>
    </row>
    <row r="6182" spans="1:7" customFormat="1">
      <c r="A6182" s="4">
        <v>28820</v>
      </c>
      <c r="B6182">
        <v>9.77</v>
      </c>
      <c r="C6182">
        <f>IFERROR(((VLOOKUP(A6182,'Interest Rates-10yr'!$A$9:$C$15239,2,FALSE))-B6182),C6181)</f>
        <v>-0.91000000000000014</v>
      </c>
      <c r="D6182" s="98">
        <f>AVERAGE(C$10:C6182)</f>
        <v>0.46343593066580335</v>
      </c>
      <c r="E6182" s="2"/>
      <c r="G6182" s="23"/>
    </row>
    <row r="6183" spans="1:7" customFormat="1">
      <c r="A6183" s="4">
        <v>28821</v>
      </c>
      <c r="B6183">
        <v>9.91</v>
      </c>
      <c r="C6183">
        <f>IFERROR(((VLOOKUP(A6183,'Interest Rates-10yr'!$A$9:$C$15239,2,FALSE))-B6183),C6182)</f>
        <v>-1.0500000000000007</v>
      </c>
      <c r="D6183" s="98">
        <f>AVERAGE(C$10:C6183)</f>
        <v>0.46319080012957625</v>
      </c>
      <c r="E6183" s="2"/>
      <c r="G6183" s="23"/>
    </row>
    <row r="6184" spans="1:7" customFormat="1">
      <c r="A6184" s="4">
        <v>28822</v>
      </c>
      <c r="B6184">
        <v>9.94</v>
      </c>
      <c r="C6184">
        <f>IFERROR(((VLOOKUP(A6184,'Interest Rates-10yr'!$A$9:$C$15239,2,FALSE))-B6184),C6183)</f>
        <v>-1.08</v>
      </c>
      <c r="D6184" s="98">
        <f>AVERAGE(C$10:C6184)</f>
        <v>0.46294089068825972</v>
      </c>
      <c r="E6184" s="2"/>
      <c r="G6184" s="23"/>
    </row>
    <row r="6185" spans="1:7" customFormat="1">
      <c r="A6185" s="4">
        <v>28823</v>
      </c>
      <c r="B6185">
        <v>10</v>
      </c>
      <c r="C6185">
        <f>IFERROR(((VLOOKUP(A6185,'Interest Rates-10yr'!$A$9:$C$15239,2,FALSE))-B6185),C6184)</f>
        <v>-1.1400000000000006</v>
      </c>
      <c r="D6185" s="98">
        <f>AVERAGE(C$10:C6185)</f>
        <v>0.46268134715025971</v>
      </c>
      <c r="E6185" s="2"/>
      <c r="G6185" s="23"/>
    </row>
    <row r="6186" spans="1:7" customFormat="1">
      <c r="A6186" s="4">
        <v>28824</v>
      </c>
      <c r="B6186">
        <v>9.94</v>
      </c>
      <c r="C6186">
        <f>IFERROR(((VLOOKUP(A6186,'Interest Rates-10yr'!$A$9:$C$15239,2,FALSE))-B6186),C6185)</f>
        <v>-1.08</v>
      </c>
      <c r="D6186" s="98">
        <f>AVERAGE(C$10:C6186)</f>
        <v>0.46243160110085868</v>
      </c>
      <c r="E6186" s="2"/>
      <c r="G6186" s="23"/>
    </row>
    <row r="6187" spans="1:7" customFormat="1">
      <c r="A6187" s="4">
        <v>28825</v>
      </c>
      <c r="B6187">
        <v>9.9499999999999993</v>
      </c>
      <c r="C6187">
        <f>IFERROR(((VLOOKUP(A6187,'Interest Rates-10yr'!$A$9:$C$15239,2,FALSE))-B6187),C6186)</f>
        <v>-1.1499999999999986</v>
      </c>
      <c r="D6187" s="98">
        <f>AVERAGE(C$10:C6187)</f>
        <v>0.46217060537390808</v>
      </c>
      <c r="E6187" s="2"/>
      <c r="G6187" s="23"/>
    </row>
    <row r="6188" spans="1:7" customFormat="1">
      <c r="A6188" s="4">
        <v>28826</v>
      </c>
      <c r="B6188">
        <v>9.9499999999999993</v>
      </c>
      <c r="C6188">
        <f>IFERROR(((VLOOKUP(A6188,'Interest Rates-10yr'!$A$9:$C$15239,2,FALSE))-B6188),C6187)</f>
        <v>-1.1499999999999986</v>
      </c>
      <c r="D6188" s="98">
        <f>AVERAGE(C$10:C6188)</f>
        <v>0.46190969412526361</v>
      </c>
      <c r="E6188" s="2"/>
      <c r="G6188" s="23"/>
    </row>
    <row r="6189" spans="1:7" customFormat="1">
      <c r="A6189" s="4">
        <v>28827</v>
      </c>
      <c r="B6189">
        <v>9.9499999999999993</v>
      </c>
      <c r="C6189">
        <f>IFERROR(((VLOOKUP(A6189,'Interest Rates-10yr'!$A$9:$C$15239,2,FALSE))-B6189),C6188)</f>
        <v>-1.1499999999999986</v>
      </c>
      <c r="D6189" s="98">
        <f>AVERAGE(C$10:C6189)</f>
        <v>0.46164886731391647</v>
      </c>
      <c r="E6189" s="2"/>
      <c r="G6189" s="23"/>
    </row>
    <row r="6190" spans="1:7" customFormat="1">
      <c r="A6190" s="4">
        <v>28828</v>
      </c>
      <c r="B6190">
        <v>9.8800000000000008</v>
      </c>
      <c r="C6190">
        <f>IFERROR(((VLOOKUP(A6190,'Interest Rates-10yr'!$A$9:$C$15239,2,FALSE))-B6190),C6189)</f>
        <v>-1.0600000000000005</v>
      </c>
      <c r="D6190" s="98">
        <f>AVERAGE(C$10:C6190)</f>
        <v>0.46140268564957188</v>
      </c>
      <c r="E6190" s="2"/>
      <c r="G6190" s="23"/>
    </row>
    <row r="6191" spans="1:7" customFormat="1">
      <c r="A6191" s="4">
        <v>28829</v>
      </c>
      <c r="B6191">
        <v>9.7799999999999994</v>
      </c>
      <c r="C6191">
        <f>IFERROR(((VLOOKUP(A6191,'Interest Rates-10yr'!$A$9:$C$15239,2,FALSE))-B6191),C6190)</f>
        <v>-0.92999999999999972</v>
      </c>
      <c r="D6191" s="98">
        <f>AVERAGE(C$10:C6191)</f>
        <v>0.46117761242316468</v>
      </c>
      <c r="E6191" s="2"/>
      <c r="G6191" s="23"/>
    </row>
    <row r="6192" spans="1:7" customFormat="1">
      <c r="A6192" s="4">
        <v>28830</v>
      </c>
      <c r="B6192">
        <v>9.66</v>
      </c>
      <c r="C6192">
        <f>IFERROR(((VLOOKUP(A6192,'Interest Rates-10yr'!$A$9:$C$15239,2,FALSE))-B6192),C6191)</f>
        <v>-0.8100000000000005</v>
      </c>
      <c r="D6192" s="98">
        <f>AVERAGE(C$10:C6192)</f>
        <v>0.46097202005499016</v>
      </c>
      <c r="E6192" s="2"/>
      <c r="G6192" s="23"/>
    </row>
    <row r="6193" spans="1:7" customFormat="1">
      <c r="A6193" s="4">
        <v>28831</v>
      </c>
      <c r="B6193">
        <v>9.8000000000000007</v>
      </c>
      <c r="C6193">
        <f>IFERROR(((VLOOKUP(A6193,'Interest Rates-10yr'!$A$9:$C$15239,2,FALSE))-B6193),C6192)</f>
        <v>-0.91000000000000014</v>
      </c>
      <c r="D6193" s="98">
        <f>AVERAGE(C$10:C6193)</f>
        <v>0.46075032341526589</v>
      </c>
      <c r="E6193" s="2"/>
      <c r="G6193" s="23"/>
    </row>
    <row r="6194" spans="1:7" customFormat="1">
      <c r="A6194" s="4">
        <v>28832</v>
      </c>
      <c r="B6194">
        <v>9.82</v>
      </c>
      <c r="C6194">
        <f>IFERROR(((VLOOKUP(A6194,'Interest Rates-10yr'!$A$9:$C$15239,2,FALSE))-B6194),C6193)</f>
        <v>-0.91999999999999993</v>
      </c>
      <c r="D6194" s="98">
        <f>AVERAGE(C$10:C6194)</f>
        <v>0.46052708164915185</v>
      </c>
      <c r="E6194" s="2"/>
      <c r="G6194" s="23"/>
    </row>
    <row r="6195" spans="1:7" customFormat="1">
      <c r="A6195" s="4">
        <v>28833</v>
      </c>
      <c r="B6195">
        <v>9.82</v>
      </c>
      <c r="C6195">
        <f>IFERROR(((VLOOKUP(A6195,'Interest Rates-10yr'!$A$9:$C$15239,2,FALSE))-B6195),C6194)</f>
        <v>-0.91999999999999993</v>
      </c>
      <c r="D6195" s="98">
        <f>AVERAGE(C$10:C6195)</f>
        <v>0.46030391205948984</v>
      </c>
      <c r="E6195" s="2"/>
      <c r="G6195" s="23"/>
    </row>
    <row r="6196" spans="1:7" customFormat="1">
      <c r="A6196" s="4">
        <v>28834</v>
      </c>
      <c r="B6196">
        <v>9.82</v>
      </c>
      <c r="C6196">
        <f>IFERROR(((VLOOKUP(A6196,'Interest Rates-10yr'!$A$9:$C$15239,2,FALSE))-B6196),C6195)</f>
        <v>-0.91999999999999993</v>
      </c>
      <c r="D6196" s="98">
        <f>AVERAGE(C$10:C6196)</f>
        <v>0.46008081461128236</v>
      </c>
      <c r="E6196" s="2"/>
      <c r="G6196" s="23"/>
    </row>
    <row r="6197" spans="1:7" customFormat="1">
      <c r="A6197" s="4">
        <v>28835</v>
      </c>
      <c r="B6197">
        <v>9.94</v>
      </c>
      <c r="C6197">
        <f>IFERROR(((VLOOKUP(A6197,'Interest Rates-10yr'!$A$9:$C$15239,2,FALSE))-B6197),C6196)</f>
        <v>-1.0399999999999991</v>
      </c>
      <c r="D6197" s="98">
        <f>AVERAGE(C$10:C6197)</f>
        <v>0.45983839689722111</v>
      </c>
      <c r="E6197" s="2"/>
      <c r="G6197" s="23"/>
    </row>
    <row r="6198" spans="1:7" customFormat="1">
      <c r="A6198" s="4">
        <v>28836</v>
      </c>
      <c r="B6198">
        <v>9.94</v>
      </c>
      <c r="C6198">
        <f>IFERROR(((VLOOKUP(A6198,'Interest Rates-10yr'!$A$9:$C$15239,2,FALSE))-B6198),C6197)</f>
        <v>-1.0199999999999996</v>
      </c>
      <c r="D6198" s="98">
        <f>AVERAGE(C$10:C6198)</f>
        <v>0.45959928906123837</v>
      </c>
      <c r="E6198" s="2"/>
      <c r="G6198" s="23"/>
    </row>
    <row r="6199" spans="1:7" customFormat="1">
      <c r="A6199" s="4">
        <v>28837</v>
      </c>
      <c r="B6199">
        <v>9.39</v>
      </c>
      <c r="C6199">
        <f>IFERROR(((VLOOKUP(A6199,'Interest Rates-10yr'!$A$9:$C$15239,2,FALSE))-B6199),C6198)</f>
        <v>-0.41000000000000014</v>
      </c>
      <c r="D6199" s="98">
        <f>AVERAGE(C$10:C6199)</f>
        <v>0.45945880452342558</v>
      </c>
      <c r="E6199" s="2"/>
      <c r="G6199" s="23"/>
    </row>
    <row r="6200" spans="1:7" customFormat="1">
      <c r="A6200" s="4">
        <v>28838</v>
      </c>
      <c r="B6200">
        <v>9.84</v>
      </c>
      <c r="C6200">
        <f>IFERROR(((VLOOKUP(A6200,'Interest Rates-10yr'!$A$9:$C$15239,2,FALSE))-B6200),C6199)</f>
        <v>-0.87999999999999901</v>
      </c>
      <c r="D6200" s="98">
        <f>AVERAGE(C$10:C6200)</f>
        <v>0.45924244871587855</v>
      </c>
      <c r="E6200" s="2"/>
      <c r="G6200" s="23"/>
    </row>
    <row r="6201" spans="1:7" customFormat="1">
      <c r="A6201" s="4">
        <v>28839</v>
      </c>
      <c r="B6201">
        <v>9.83</v>
      </c>
      <c r="C6201">
        <f>IFERROR(((VLOOKUP(A6201,'Interest Rates-10yr'!$A$9:$C$15239,2,FALSE))-B6201),C6200)</f>
        <v>-0.83000000000000007</v>
      </c>
      <c r="D6201" s="98">
        <f>AVERAGE(C$10:C6201)</f>
        <v>0.45903423772609886</v>
      </c>
      <c r="E6201" s="2"/>
      <c r="G6201" s="23"/>
    </row>
    <row r="6202" spans="1:7" customFormat="1">
      <c r="A6202" s="4">
        <v>28840</v>
      </c>
      <c r="B6202">
        <v>9.83</v>
      </c>
      <c r="C6202">
        <f>IFERROR(((VLOOKUP(A6202,'Interest Rates-10yr'!$A$9:$C$15239,2,FALSE))-B6202),C6201)</f>
        <v>-0.83000000000000007</v>
      </c>
      <c r="D6202" s="98">
        <f>AVERAGE(C$10:C6202)</f>
        <v>0.45882609397707158</v>
      </c>
      <c r="E6202" s="2"/>
      <c r="G6202" s="23"/>
    </row>
    <row r="6203" spans="1:7" customFormat="1">
      <c r="A6203" s="4">
        <v>28841</v>
      </c>
      <c r="B6203">
        <v>9.83</v>
      </c>
      <c r="C6203">
        <f>IFERROR(((VLOOKUP(A6203,'Interest Rates-10yr'!$A$9:$C$15239,2,FALSE))-B6203),C6202)</f>
        <v>-0.83000000000000007</v>
      </c>
      <c r="D6203" s="98">
        <f>AVERAGE(C$10:C6203)</f>
        <v>0.45861801743622932</v>
      </c>
      <c r="E6203" s="2"/>
      <c r="G6203" s="23"/>
    </row>
    <row r="6204" spans="1:7" customFormat="1">
      <c r="A6204" s="4">
        <v>28842</v>
      </c>
      <c r="B6204">
        <v>9.9700000000000006</v>
      </c>
      <c r="C6204">
        <f>IFERROR(((VLOOKUP(A6204,'Interest Rates-10yr'!$A$9:$C$15239,2,FALSE))-B6204),C6203)</f>
        <v>-0.83999999999999986</v>
      </c>
      <c r="D6204" s="98">
        <f>AVERAGE(C$10:C6204)</f>
        <v>0.45840839386602167</v>
      </c>
      <c r="E6204" s="2"/>
      <c r="G6204" s="23"/>
    </row>
    <row r="6205" spans="1:7" customFormat="1">
      <c r="A6205" s="4">
        <v>28843</v>
      </c>
      <c r="B6205">
        <v>9.94</v>
      </c>
      <c r="C6205">
        <f>IFERROR(((VLOOKUP(A6205,'Interest Rates-10yr'!$A$9:$C$15239,2,FALSE))-B6205),C6204)</f>
        <v>-0.79999999999999893</v>
      </c>
      <c r="D6205" s="98">
        <f>AVERAGE(C$10:C6205)</f>
        <v>0.45820529373789609</v>
      </c>
      <c r="E6205" s="2"/>
      <c r="G6205" s="23"/>
    </row>
    <row r="6206" spans="1:7" customFormat="1">
      <c r="A6206" s="4">
        <v>28844</v>
      </c>
      <c r="B6206">
        <v>8.98</v>
      </c>
      <c r="C6206">
        <f>IFERROR(((VLOOKUP(A6206,'Interest Rates-10yr'!$A$9:$C$15239,2,FALSE))-B6206),C6205)</f>
        <v>0.17999999999999972</v>
      </c>
      <c r="D6206" s="98">
        <f>AVERAGE(C$10:C6206)</f>
        <v>0.45816040019364274</v>
      </c>
      <c r="E6206" s="2"/>
      <c r="G6206" s="23"/>
    </row>
    <row r="6207" spans="1:7" customFormat="1">
      <c r="A6207" s="4">
        <v>28845</v>
      </c>
      <c r="B6207">
        <v>9.99</v>
      </c>
      <c r="C6207">
        <f>IFERROR(((VLOOKUP(A6207,'Interest Rates-10yr'!$A$9:$C$15239,2,FALSE))-B6207),C6206)</f>
        <v>-0.83000000000000007</v>
      </c>
      <c r="D6207" s="98">
        <f>AVERAGE(C$10:C6207)</f>
        <v>0.45795256534365991</v>
      </c>
      <c r="E6207" s="2"/>
      <c r="G6207" s="23"/>
    </row>
    <row r="6208" spans="1:7" customFormat="1">
      <c r="A6208" s="4">
        <v>28846</v>
      </c>
      <c r="B6208">
        <v>10.01</v>
      </c>
      <c r="C6208">
        <f>IFERROR(((VLOOKUP(A6208,'Interest Rates-10yr'!$A$9:$C$15239,2,FALSE))-B6208),C6207)</f>
        <v>-0.90000000000000036</v>
      </c>
      <c r="D6208" s="98">
        <f>AVERAGE(C$10:C6208)</f>
        <v>0.45773350540409807</v>
      </c>
      <c r="E6208" s="2"/>
      <c r="G6208" s="23"/>
    </row>
    <row r="6209" spans="1:7" customFormat="1">
      <c r="A6209" s="4">
        <v>28847</v>
      </c>
      <c r="B6209">
        <v>10.01</v>
      </c>
      <c r="C6209">
        <f>IFERROR(((VLOOKUP(A6209,'Interest Rates-10yr'!$A$9:$C$15239,2,FALSE))-B6209),C6208)</f>
        <v>-0.90000000000000036</v>
      </c>
      <c r="D6209" s="98">
        <f>AVERAGE(C$10:C6209)</f>
        <v>0.45751451612903288</v>
      </c>
      <c r="E6209" s="2"/>
      <c r="G6209" s="23"/>
    </row>
    <row r="6210" spans="1:7" customFormat="1">
      <c r="A6210" s="4">
        <v>28848</v>
      </c>
      <c r="B6210">
        <v>10.01</v>
      </c>
      <c r="C6210">
        <f>IFERROR(((VLOOKUP(A6210,'Interest Rates-10yr'!$A$9:$C$15239,2,FALSE))-B6210),C6209)</f>
        <v>-0.90000000000000036</v>
      </c>
      <c r="D6210" s="98">
        <f>AVERAGE(C$10:C6210)</f>
        <v>0.45729559748427734</v>
      </c>
      <c r="E6210" s="2"/>
      <c r="G6210" s="23"/>
    </row>
    <row r="6211" spans="1:7" customFormat="1">
      <c r="A6211" s="4">
        <v>28849</v>
      </c>
      <c r="B6211">
        <v>10.01</v>
      </c>
      <c r="C6211">
        <f>IFERROR(((VLOOKUP(A6211,'Interest Rates-10yr'!$A$9:$C$15239,2,FALSE))-B6211),C6210)</f>
        <v>-0.90000000000000036</v>
      </c>
      <c r="D6211" s="98">
        <f>AVERAGE(C$10:C6211)</f>
        <v>0.45707674943566651</v>
      </c>
      <c r="E6211" s="2"/>
      <c r="G6211" s="23"/>
    </row>
    <row r="6212" spans="1:7" customFormat="1">
      <c r="A6212" s="4">
        <v>28850</v>
      </c>
      <c r="B6212">
        <v>10.89</v>
      </c>
      <c r="C6212">
        <f>IFERROR(((VLOOKUP(A6212,'Interest Rates-10yr'!$A$9:$C$15239,2,FALSE))-B6212),C6211)</f>
        <v>-1.7599999999999998</v>
      </c>
      <c r="D6212" s="98">
        <f>AVERAGE(C$10:C6212)</f>
        <v>0.4567193293567634</v>
      </c>
      <c r="E6212" s="2"/>
      <c r="G6212" s="23"/>
    </row>
    <row r="6213" spans="1:7" customFormat="1">
      <c r="A6213" s="4">
        <v>28851</v>
      </c>
      <c r="B6213">
        <v>10.82</v>
      </c>
      <c r="C6213">
        <f>IFERROR(((VLOOKUP(A6213,'Interest Rates-10yr'!$A$9:$C$15239,2,FALSE))-B6213),C6212)</f>
        <v>-1.7000000000000011</v>
      </c>
      <c r="D6213" s="98">
        <f>AVERAGE(C$10:C6213)</f>
        <v>0.45637169568020691</v>
      </c>
      <c r="E6213" s="2"/>
      <c r="G6213" s="23"/>
    </row>
    <row r="6214" spans="1:7" customFormat="1">
      <c r="A6214" s="4">
        <v>28852</v>
      </c>
      <c r="B6214">
        <v>10.71</v>
      </c>
      <c r="C6214">
        <f>IFERROR(((VLOOKUP(A6214,'Interest Rates-10yr'!$A$9:$C$15239,2,FALSE))-B6214),C6213)</f>
        <v>-1.5500000000000007</v>
      </c>
      <c r="D6214" s="98">
        <f>AVERAGE(C$10:C6214)</f>
        <v>0.45604834810636635</v>
      </c>
      <c r="E6214" s="2"/>
      <c r="G6214" s="23"/>
    </row>
    <row r="6215" spans="1:7" customFormat="1">
      <c r="A6215" s="4">
        <v>28853</v>
      </c>
      <c r="B6215">
        <v>10.84</v>
      </c>
      <c r="C6215">
        <f>IFERROR(((VLOOKUP(A6215,'Interest Rates-10yr'!$A$9:$C$15239,2,FALSE))-B6215),C6214)</f>
        <v>-1.6899999999999995</v>
      </c>
      <c r="D6215" s="98">
        <f>AVERAGE(C$10:C6215)</f>
        <v>0.45570254592330056</v>
      </c>
      <c r="E6215" s="2"/>
      <c r="G6215" s="23"/>
    </row>
    <row r="6216" spans="1:7" customFormat="1">
      <c r="A6216" s="4">
        <v>28854</v>
      </c>
      <c r="B6216">
        <v>10.84</v>
      </c>
      <c r="C6216">
        <f>IFERROR(((VLOOKUP(A6216,'Interest Rates-10yr'!$A$9:$C$15239,2,FALSE))-B6216),C6215)</f>
        <v>-1.6899999999999995</v>
      </c>
      <c r="D6216" s="98">
        <f>AVERAGE(C$10:C6216)</f>
        <v>0.45535685516352559</v>
      </c>
      <c r="E6216" s="2"/>
      <c r="G6216" s="23"/>
    </row>
    <row r="6217" spans="1:7" customFormat="1">
      <c r="A6217" s="4">
        <v>28855</v>
      </c>
      <c r="B6217">
        <v>10.84</v>
      </c>
      <c r="C6217">
        <f>IFERROR(((VLOOKUP(A6217,'Interest Rates-10yr'!$A$9:$C$15239,2,FALSE))-B6217),C6216)</f>
        <v>-1.6899999999999995</v>
      </c>
      <c r="D6217" s="98">
        <f>AVERAGE(C$10:C6217)</f>
        <v>0.45501127577319639</v>
      </c>
      <c r="E6217" s="2"/>
      <c r="G6217" s="23"/>
    </row>
    <row r="6218" spans="1:7" customFormat="1">
      <c r="A6218" s="4">
        <v>28856</v>
      </c>
      <c r="B6218">
        <v>10.84</v>
      </c>
      <c r="C6218">
        <f>IFERROR(((VLOOKUP(A6218,'Interest Rates-10yr'!$A$9:$C$15239,2,FALSE))-B6218),C6217)</f>
        <v>-1.6899999999999995</v>
      </c>
      <c r="D6218" s="98">
        <f>AVERAGE(C$10:C6218)</f>
        <v>0.45466580769850268</v>
      </c>
      <c r="E6218" s="2"/>
      <c r="G6218" s="23"/>
    </row>
    <row r="6219" spans="1:7" customFormat="1">
      <c r="A6219" s="4">
        <v>28857</v>
      </c>
      <c r="B6219">
        <v>11.72</v>
      </c>
      <c r="C6219">
        <f>IFERROR(((VLOOKUP(A6219,'Interest Rates-10yr'!$A$9:$C$15239,2,FALSE))-B6219),C6218)</f>
        <v>-2.5400000000000009</v>
      </c>
      <c r="D6219" s="98">
        <f>AVERAGE(C$10:C6219)</f>
        <v>0.45418357487922756</v>
      </c>
      <c r="E6219" s="2"/>
      <c r="G6219" s="23"/>
    </row>
    <row r="6220" spans="1:7" customFormat="1">
      <c r="A6220" s="4">
        <v>28858</v>
      </c>
      <c r="B6220">
        <v>8.34</v>
      </c>
      <c r="C6220">
        <f>IFERROR(((VLOOKUP(A6220,'Interest Rates-10yr'!$A$9:$C$15239,2,FALSE))-B6220),C6219)</f>
        <v>0.82000000000000028</v>
      </c>
      <c r="D6220" s="98">
        <f>AVERAGE(C$10:C6220)</f>
        <v>0.45424247303171844</v>
      </c>
      <c r="E6220" s="2"/>
      <c r="G6220" s="23"/>
    </row>
    <row r="6221" spans="1:7" customFormat="1">
      <c r="A6221" s="4">
        <v>28859</v>
      </c>
      <c r="B6221">
        <v>10.029999999999999</v>
      </c>
      <c r="C6221">
        <f>IFERROR(((VLOOKUP(A6221,'Interest Rates-10yr'!$A$9:$C$15239,2,FALSE))-B6221),C6220)</f>
        <v>-0.91999999999999993</v>
      </c>
      <c r="D6221" s="98">
        <f>AVERAGE(C$10:C6221)</f>
        <v>0.45402124919510678</v>
      </c>
      <c r="E6221" s="2"/>
      <c r="G6221" s="23"/>
    </row>
    <row r="6222" spans="1:7" customFormat="1">
      <c r="A6222" s="4">
        <v>28860</v>
      </c>
      <c r="B6222">
        <v>9.94</v>
      </c>
      <c r="C6222">
        <f>IFERROR(((VLOOKUP(A6222,'Interest Rates-10yr'!$A$9:$C$15239,2,FALSE))-B6222),C6221)</f>
        <v>-0.83999999999999986</v>
      </c>
      <c r="D6222" s="98">
        <f>AVERAGE(C$10:C6222)</f>
        <v>0.45381297279897043</v>
      </c>
      <c r="E6222" s="2"/>
      <c r="G6222" s="23"/>
    </row>
    <row r="6223" spans="1:7" customFormat="1">
      <c r="A6223" s="4">
        <v>28861</v>
      </c>
      <c r="B6223">
        <v>9.94</v>
      </c>
      <c r="C6223">
        <f>IFERROR(((VLOOKUP(A6223,'Interest Rates-10yr'!$A$9:$C$15239,2,FALSE))-B6223),C6222)</f>
        <v>-0.83999999999999986</v>
      </c>
      <c r="D6223" s="98">
        <f>AVERAGE(C$10:C6223)</f>
        <v>0.45360476343739992</v>
      </c>
      <c r="E6223" s="2"/>
      <c r="G6223" s="23"/>
    </row>
    <row r="6224" spans="1:7" customFormat="1">
      <c r="A6224" s="4">
        <v>28862</v>
      </c>
      <c r="B6224">
        <v>9.94</v>
      </c>
      <c r="C6224">
        <f>IFERROR(((VLOOKUP(A6224,'Interest Rates-10yr'!$A$9:$C$15239,2,FALSE))-B6224),C6223)</f>
        <v>-0.83999999999999986</v>
      </c>
      <c r="D6224" s="98">
        <f>AVERAGE(C$10:C6224)</f>
        <v>0.45339662107803747</v>
      </c>
      <c r="E6224" s="2"/>
      <c r="G6224" s="23"/>
    </row>
    <row r="6225" spans="1:7" customFormat="1">
      <c r="A6225" s="4">
        <v>28863</v>
      </c>
      <c r="B6225">
        <v>10.01</v>
      </c>
      <c r="C6225">
        <f>IFERROR(((VLOOKUP(A6225,'Interest Rates-10yr'!$A$9:$C$15239,2,FALSE))-B6225),C6224)</f>
        <v>-0.86999999999999922</v>
      </c>
      <c r="D6225" s="98">
        <f>AVERAGE(C$10:C6225)</f>
        <v>0.45318371943371993</v>
      </c>
      <c r="E6225" s="2"/>
      <c r="G6225" s="23"/>
    </row>
    <row r="6226" spans="1:7" customFormat="1">
      <c r="A6226" s="4">
        <v>28864</v>
      </c>
      <c r="B6226">
        <v>10.01</v>
      </c>
      <c r="C6226">
        <f>IFERROR(((VLOOKUP(A6226,'Interest Rates-10yr'!$A$9:$C$15239,2,FALSE))-B6226),C6225)</f>
        <v>-0.84999999999999964</v>
      </c>
      <c r="D6226" s="98">
        <f>AVERAGE(C$10:C6226)</f>
        <v>0.45297410326524096</v>
      </c>
      <c r="E6226" s="2"/>
      <c r="G6226" s="23"/>
    </row>
    <row r="6227" spans="1:7" customFormat="1">
      <c r="A6227" s="4">
        <v>28865</v>
      </c>
      <c r="B6227">
        <v>9.91</v>
      </c>
      <c r="C6227">
        <f>IFERROR(((VLOOKUP(A6227,'Interest Rates-10yr'!$A$9:$C$15239,2,FALSE))-B6227),C6226)</f>
        <v>-0.75</v>
      </c>
      <c r="D6227" s="98">
        <f>AVERAGE(C$10:C6227)</f>
        <v>0.45278063686072739</v>
      </c>
      <c r="E6227" s="2"/>
      <c r="G6227" s="23"/>
    </row>
    <row r="6228" spans="1:7" customFormat="1">
      <c r="A6228" s="4">
        <v>28866</v>
      </c>
      <c r="B6228">
        <v>10</v>
      </c>
      <c r="C6228">
        <f>IFERROR(((VLOOKUP(A6228,'Interest Rates-10yr'!$A$9:$C$15239,2,FALSE))-B6228),C6227)</f>
        <v>-0.84999999999999964</v>
      </c>
      <c r="D6228" s="98">
        <f>AVERAGE(C$10:C6228)</f>
        <v>0.45257115291847616</v>
      </c>
      <c r="E6228" s="2"/>
      <c r="G6228" s="23"/>
    </row>
    <row r="6229" spans="1:7" customFormat="1">
      <c r="A6229" s="4">
        <v>28867</v>
      </c>
      <c r="B6229">
        <v>10.01</v>
      </c>
      <c r="C6229">
        <f>IFERROR(((VLOOKUP(A6229,'Interest Rates-10yr'!$A$9:$C$15239,2,FALSE))-B6229),C6228)</f>
        <v>-0.86999999999999922</v>
      </c>
      <c r="D6229" s="98">
        <f>AVERAGE(C$10:C6229)</f>
        <v>0.45235852090032208</v>
      </c>
      <c r="E6229" s="2"/>
      <c r="G6229" s="23"/>
    </row>
    <row r="6230" spans="1:7" customFormat="1">
      <c r="A6230" s="4">
        <v>28868</v>
      </c>
      <c r="B6230">
        <v>10.01</v>
      </c>
      <c r="C6230">
        <f>IFERROR(((VLOOKUP(A6230,'Interest Rates-10yr'!$A$9:$C$15239,2,FALSE))-B6230),C6229)</f>
        <v>-0.86999999999999922</v>
      </c>
      <c r="D6230" s="98">
        <f>AVERAGE(C$10:C6230)</f>
        <v>0.45214595724160156</v>
      </c>
      <c r="E6230" s="2"/>
      <c r="G6230" s="23"/>
    </row>
    <row r="6231" spans="1:7" customFormat="1">
      <c r="A6231" s="4">
        <v>28869</v>
      </c>
      <c r="B6231">
        <v>10.01</v>
      </c>
      <c r="C6231">
        <f>IFERROR(((VLOOKUP(A6231,'Interest Rates-10yr'!$A$9:$C$15239,2,FALSE))-B6231),C6230)</f>
        <v>-0.86999999999999922</v>
      </c>
      <c r="D6231" s="98">
        <f>AVERAGE(C$10:C6231)</f>
        <v>0.45193346190935446</v>
      </c>
      <c r="E6231" s="2"/>
      <c r="G6231" s="23"/>
    </row>
    <row r="6232" spans="1:7" customFormat="1">
      <c r="A6232" s="4">
        <v>28870</v>
      </c>
      <c r="B6232">
        <v>10.17</v>
      </c>
      <c r="C6232">
        <f>IFERROR(((VLOOKUP(A6232,'Interest Rates-10yr'!$A$9:$C$15239,2,FALSE))-B6232),C6231)</f>
        <v>-1.0199999999999996</v>
      </c>
      <c r="D6232" s="98">
        <f>AVERAGE(C$10:C6232)</f>
        <v>0.45169693074080081</v>
      </c>
      <c r="E6232" s="2"/>
      <c r="G6232" s="23"/>
    </row>
    <row r="6233" spans="1:7" customFormat="1">
      <c r="A6233" s="4">
        <v>28871</v>
      </c>
      <c r="B6233">
        <v>10.1</v>
      </c>
      <c r="C6233">
        <f>IFERROR(((VLOOKUP(A6233,'Interest Rates-10yr'!$A$9:$C$15239,2,FALSE))-B6233),C6232)</f>
        <v>-0.9399999999999995</v>
      </c>
      <c r="D6233" s="98">
        <f>AVERAGE(C$10:C6233)</f>
        <v>0.45147332904884374</v>
      </c>
      <c r="E6233" s="2"/>
      <c r="G6233" s="23"/>
    </row>
    <row r="6234" spans="1:7" customFormat="1">
      <c r="A6234" s="4">
        <v>28872</v>
      </c>
      <c r="B6234">
        <v>10.050000000000001</v>
      </c>
      <c r="C6234">
        <f>IFERROR(((VLOOKUP(A6234,'Interest Rates-10yr'!$A$9:$C$15239,2,FALSE))-B6234),C6233)</f>
        <v>-0.87000000000000099</v>
      </c>
      <c r="D6234" s="98">
        <f>AVERAGE(C$10:C6234)</f>
        <v>0.45126104417670737</v>
      </c>
      <c r="E6234" s="2"/>
      <c r="G6234" s="23"/>
    </row>
    <row r="6235" spans="1:7" customFormat="1">
      <c r="A6235" s="4">
        <v>28873</v>
      </c>
      <c r="B6235">
        <v>10</v>
      </c>
      <c r="C6235">
        <f>IFERROR(((VLOOKUP(A6235,'Interest Rates-10yr'!$A$9:$C$15239,2,FALSE))-B6235),C6234)</f>
        <v>-0.82000000000000028</v>
      </c>
      <c r="D6235" s="98">
        <f>AVERAGE(C$10:C6235)</f>
        <v>0.45105685833601084</v>
      </c>
      <c r="E6235" s="2"/>
      <c r="G6235" s="23"/>
    </row>
    <row r="6236" spans="1:7" customFormat="1">
      <c r="A6236" s="4">
        <v>28874</v>
      </c>
      <c r="B6236">
        <v>10.029999999999999</v>
      </c>
      <c r="C6236">
        <f>IFERROR(((VLOOKUP(A6236,'Interest Rates-10yr'!$A$9:$C$15239,2,FALSE))-B6236),C6235)</f>
        <v>-0.87999999999999901</v>
      </c>
      <c r="D6236" s="98">
        <f>AVERAGE(C$10:C6236)</f>
        <v>0.45084310261763344</v>
      </c>
      <c r="E6236" s="2"/>
      <c r="G6236" s="23"/>
    </row>
    <row r="6237" spans="1:7" customFormat="1">
      <c r="A6237" s="4">
        <v>28875</v>
      </c>
      <c r="B6237">
        <v>10.029999999999999</v>
      </c>
      <c r="C6237">
        <f>IFERROR(((VLOOKUP(A6237,'Interest Rates-10yr'!$A$9:$C$15239,2,FALSE))-B6237),C6236)</f>
        <v>-0.87999999999999901</v>
      </c>
      <c r="D6237" s="98">
        <f>AVERAGE(C$10:C6237)</f>
        <v>0.45062941554271085</v>
      </c>
      <c r="E6237" s="2"/>
      <c r="G6237" s="23"/>
    </row>
    <row r="6238" spans="1:7" customFormat="1">
      <c r="A6238" s="4">
        <v>28876</v>
      </c>
      <c r="B6238">
        <v>10.029999999999999</v>
      </c>
      <c r="C6238">
        <f>IFERROR(((VLOOKUP(A6238,'Interest Rates-10yr'!$A$9:$C$15239,2,FALSE))-B6238),C6237)</f>
        <v>-0.87999999999999901</v>
      </c>
      <c r="D6238" s="98">
        <f>AVERAGE(C$10:C6238)</f>
        <v>0.45041579707818319</v>
      </c>
      <c r="E6238" s="2"/>
      <c r="G6238" s="23"/>
    </row>
    <row r="6239" spans="1:7" customFormat="1">
      <c r="A6239" s="4">
        <v>28877</v>
      </c>
      <c r="B6239">
        <v>10.15</v>
      </c>
      <c r="C6239">
        <f>IFERROR(((VLOOKUP(A6239,'Interest Rates-10yr'!$A$9:$C$15239,2,FALSE))-B6239),C6238)</f>
        <v>-1.0300000000000011</v>
      </c>
      <c r="D6239" s="98">
        <f>AVERAGE(C$10:C6239)</f>
        <v>0.45017817014446276</v>
      </c>
      <c r="E6239" s="2"/>
      <c r="G6239" s="23"/>
    </row>
    <row r="6240" spans="1:7" customFormat="1">
      <c r="A6240" s="4">
        <v>28878</v>
      </c>
      <c r="B6240">
        <v>10.06</v>
      </c>
      <c r="C6240">
        <f>IFERROR(((VLOOKUP(A6240,'Interest Rates-10yr'!$A$9:$C$15239,2,FALSE))-B6240),C6239)</f>
        <v>-0.96000000000000085</v>
      </c>
      <c r="D6240" s="98">
        <f>AVERAGE(C$10:C6240)</f>
        <v>0.44995185363505102</v>
      </c>
      <c r="E6240" s="2"/>
      <c r="G6240" s="23"/>
    </row>
    <row r="6241" spans="1:7" customFormat="1">
      <c r="A6241" s="4">
        <v>28879</v>
      </c>
      <c r="B6241">
        <v>10.02</v>
      </c>
      <c r="C6241">
        <f>IFERROR(((VLOOKUP(A6241,'Interest Rates-10yr'!$A$9:$C$15239,2,FALSE))-B6241),C6240)</f>
        <v>-0.9399999999999995</v>
      </c>
      <c r="D6241" s="98">
        <f>AVERAGE(C$10:C6241)</f>
        <v>0.44972881899871675</v>
      </c>
      <c r="E6241" s="2"/>
      <c r="G6241" s="23"/>
    </row>
    <row r="6242" spans="1:7" customFormat="1">
      <c r="A6242" s="4">
        <v>28880</v>
      </c>
      <c r="B6242">
        <v>10.02</v>
      </c>
      <c r="C6242">
        <f>IFERROR(((VLOOKUP(A6242,'Interest Rates-10yr'!$A$9:$C$15239,2,FALSE))-B6242),C6241)</f>
        <v>-1.0399999999999991</v>
      </c>
      <c r="D6242" s="98">
        <f>AVERAGE(C$10:C6242)</f>
        <v>0.44948981228942769</v>
      </c>
      <c r="E6242" s="2"/>
      <c r="G6242" s="23"/>
    </row>
    <row r="6243" spans="1:7" customFormat="1">
      <c r="A6243" s="4">
        <v>28881</v>
      </c>
      <c r="B6243">
        <v>10.050000000000001</v>
      </c>
      <c r="C6243">
        <f>IFERROR(((VLOOKUP(A6243,'Interest Rates-10yr'!$A$9:$C$15239,2,FALSE))-B6243),C6242)</f>
        <v>-1.120000000000001</v>
      </c>
      <c r="D6243" s="98">
        <f>AVERAGE(C$10:C6243)</f>
        <v>0.44923804940648104</v>
      </c>
      <c r="E6243" s="2"/>
      <c r="G6243" s="23"/>
    </row>
    <row r="6244" spans="1:7" customFormat="1">
      <c r="A6244" s="4">
        <v>28882</v>
      </c>
      <c r="B6244">
        <v>10.050000000000001</v>
      </c>
      <c r="C6244">
        <f>IFERROR(((VLOOKUP(A6244,'Interest Rates-10yr'!$A$9:$C$15239,2,FALSE))-B6244),C6243)</f>
        <v>-1.120000000000001</v>
      </c>
      <c r="D6244" s="98">
        <f>AVERAGE(C$10:C6244)</f>
        <v>0.44898636728147601</v>
      </c>
      <c r="E6244" s="2"/>
      <c r="G6244" s="23"/>
    </row>
    <row r="6245" spans="1:7" customFormat="1">
      <c r="A6245" s="4">
        <v>28883</v>
      </c>
      <c r="B6245">
        <v>10.050000000000001</v>
      </c>
      <c r="C6245">
        <f>IFERROR(((VLOOKUP(A6245,'Interest Rates-10yr'!$A$9:$C$15239,2,FALSE))-B6245),C6244)</f>
        <v>-1.120000000000001</v>
      </c>
      <c r="D6245" s="98">
        <f>AVERAGE(C$10:C6245)</f>
        <v>0.44873476587556177</v>
      </c>
      <c r="E6245" s="2"/>
      <c r="G6245" s="23"/>
    </row>
    <row r="6246" spans="1:7" customFormat="1">
      <c r="A6246" s="4">
        <v>28884</v>
      </c>
      <c r="B6246">
        <v>10.1</v>
      </c>
      <c r="C6246">
        <f>IFERROR(((VLOOKUP(A6246,'Interest Rates-10yr'!$A$9:$C$15239,2,FALSE))-B6246),C6245)</f>
        <v>-1.1399999999999988</v>
      </c>
      <c r="D6246" s="98">
        <f>AVERAGE(C$10:C6246)</f>
        <v>0.44848003848003898</v>
      </c>
      <c r="E6246" s="2"/>
      <c r="G6246" s="23"/>
    </row>
    <row r="6247" spans="1:7" customFormat="1">
      <c r="A6247" s="4">
        <v>28885</v>
      </c>
      <c r="B6247">
        <v>10.01</v>
      </c>
      <c r="C6247">
        <f>IFERROR(((VLOOKUP(A6247,'Interest Rates-10yr'!$A$9:$C$15239,2,FALSE))-B6247),C6246)</f>
        <v>-1.0600000000000005</v>
      </c>
      <c r="D6247" s="98">
        <f>AVERAGE(C$10:C6247)</f>
        <v>0.44823821737736508</v>
      </c>
      <c r="E6247" s="2"/>
      <c r="G6247" s="23"/>
    </row>
    <row r="6248" spans="1:7" customFormat="1">
      <c r="A6248" s="4">
        <v>28886</v>
      </c>
      <c r="B6248">
        <v>10.57</v>
      </c>
      <c r="C6248">
        <f>IFERROR(((VLOOKUP(A6248,'Interest Rates-10yr'!$A$9:$C$15239,2,FALSE))-B6248),C6247)</f>
        <v>-1.620000000000001</v>
      </c>
      <c r="D6248" s="98">
        <f>AVERAGE(C$10:C6248)</f>
        <v>0.44790671581984348</v>
      </c>
      <c r="E6248" s="2"/>
      <c r="G6248" s="23"/>
    </row>
    <row r="6249" spans="1:7" customFormat="1">
      <c r="A6249" s="4">
        <v>28887</v>
      </c>
      <c r="B6249">
        <v>10.050000000000001</v>
      </c>
      <c r="C6249">
        <f>IFERROR(((VLOOKUP(A6249,'Interest Rates-10yr'!$A$9:$C$15239,2,FALSE))-B6249),C6248)</f>
        <v>-1.1100000000000012</v>
      </c>
      <c r="D6249" s="98">
        <f>AVERAGE(C$10:C6249)</f>
        <v>0.4476570512820518</v>
      </c>
      <c r="E6249" s="2"/>
      <c r="G6249" s="23"/>
    </row>
    <row r="6250" spans="1:7" customFormat="1">
      <c r="A6250" s="4">
        <v>28888</v>
      </c>
      <c r="B6250">
        <v>10.11</v>
      </c>
      <c r="C6250">
        <f>IFERROR(((VLOOKUP(A6250,'Interest Rates-10yr'!$A$9:$C$15239,2,FALSE))-B6250),C6249)</f>
        <v>-1.2199999999999989</v>
      </c>
      <c r="D6250" s="98">
        <f>AVERAGE(C$10:C6250)</f>
        <v>0.44738984137157561</v>
      </c>
      <c r="E6250" s="2"/>
      <c r="G6250" s="23"/>
    </row>
    <row r="6251" spans="1:7" customFormat="1">
      <c r="A6251" s="4">
        <v>28889</v>
      </c>
      <c r="B6251">
        <v>10.11</v>
      </c>
      <c r="C6251">
        <f>IFERROR(((VLOOKUP(A6251,'Interest Rates-10yr'!$A$9:$C$15239,2,FALSE))-B6251),C6250)</f>
        <v>-1.2199999999999989</v>
      </c>
      <c r="D6251" s="98">
        <f>AVERAGE(C$10:C6251)</f>
        <v>0.44712271707786028</v>
      </c>
      <c r="E6251" s="2"/>
      <c r="G6251" s="23"/>
    </row>
    <row r="6252" spans="1:7" customFormat="1">
      <c r="A6252" s="4">
        <v>28890</v>
      </c>
      <c r="B6252">
        <v>10.11</v>
      </c>
      <c r="C6252">
        <f>IFERROR(((VLOOKUP(A6252,'Interest Rates-10yr'!$A$9:$C$15239,2,FALSE))-B6252),C6251)</f>
        <v>-1.2199999999999989</v>
      </c>
      <c r="D6252" s="98">
        <f>AVERAGE(C$10:C6252)</f>
        <v>0.44685567835976353</v>
      </c>
      <c r="E6252" s="2"/>
      <c r="G6252" s="23"/>
    </row>
    <row r="6253" spans="1:7" customFormat="1">
      <c r="A6253" s="4">
        <v>28891</v>
      </c>
      <c r="B6253">
        <v>10.26</v>
      </c>
      <c r="C6253">
        <f>IFERROR(((VLOOKUP(A6253,'Interest Rates-10yr'!$A$9:$C$15239,2,FALSE))-B6253),C6252)</f>
        <v>-1.3100000000000005</v>
      </c>
      <c r="D6253" s="98">
        <f>AVERAGE(C$10:C6253)</f>
        <v>0.44657431133888598</v>
      </c>
      <c r="E6253" s="2"/>
      <c r="G6253" s="23"/>
    </row>
    <row r="6254" spans="1:7" customFormat="1">
      <c r="A6254" s="4">
        <v>28892</v>
      </c>
      <c r="B6254">
        <v>10.27</v>
      </c>
      <c r="C6254">
        <f>IFERROR(((VLOOKUP(A6254,'Interest Rates-10yr'!$A$9:$C$15239,2,FALSE))-B6254),C6253)</f>
        <v>-1.2699999999999996</v>
      </c>
      <c r="D6254" s="98">
        <f>AVERAGE(C$10:C6254)</f>
        <v>0.44629943955164197</v>
      </c>
      <c r="E6254" s="2"/>
      <c r="G6254" s="23"/>
    </row>
    <row r="6255" spans="1:7" customFormat="1">
      <c r="A6255" s="4">
        <v>28893</v>
      </c>
      <c r="B6255">
        <v>9.48</v>
      </c>
      <c r="C6255">
        <f>IFERROR(((VLOOKUP(A6255,'Interest Rates-10yr'!$A$9:$C$15239,2,FALSE))-B6255),C6254)</f>
        <v>-0.39000000000000057</v>
      </c>
      <c r="D6255" s="98">
        <f>AVERAGE(C$10:C6255)</f>
        <v>0.44616554594940827</v>
      </c>
      <c r="E6255" s="2"/>
      <c r="G6255" s="23"/>
    </row>
    <row r="6256" spans="1:7" customFormat="1">
      <c r="A6256" s="4">
        <v>28894</v>
      </c>
      <c r="B6256">
        <v>10.050000000000001</v>
      </c>
      <c r="C6256">
        <f>IFERROR(((VLOOKUP(A6256,'Interest Rates-10yr'!$A$9:$C$15239,2,FALSE))-B6256),C6255)</f>
        <v>-0.96000000000000085</v>
      </c>
      <c r="D6256" s="98">
        <f>AVERAGE(C$10:C6256)</f>
        <v>0.44594045141668065</v>
      </c>
      <c r="E6256" s="2"/>
      <c r="G6256" s="23"/>
    </row>
    <row r="6257" spans="1:7" customFormat="1">
      <c r="A6257" s="4">
        <v>28895</v>
      </c>
      <c r="B6257">
        <v>10</v>
      </c>
      <c r="C6257">
        <f>IFERROR(((VLOOKUP(A6257,'Interest Rates-10yr'!$A$9:$C$15239,2,FALSE))-B6257),C6256)</f>
        <v>-0.89000000000000057</v>
      </c>
      <c r="D6257" s="98">
        <f>AVERAGE(C$10:C6257)</f>
        <v>0.44572663252240785</v>
      </c>
      <c r="E6257" s="2"/>
      <c r="G6257" s="23"/>
    </row>
    <row r="6258" spans="1:7" customFormat="1">
      <c r="A6258" s="4">
        <v>28896</v>
      </c>
      <c r="B6258">
        <v>10</v>
      </c>
      <c r="C6258">
        <f>IFERROR(((VLOOKUP(A6258,'Interest Rates-10yr'!$A$9:$C$15239,2,FALSE))-B6258),C6257)</f>
        <v>-0.89000000000000057</v>
      </c>
      <c r="D6258" s="98">
        <f>AVERAGE(C$10:C6258)</f>
        <v>0.44551288206113049</v>
      </c>
      <c r="E6258" s="2"/>
      <c r="G6258" s="23"/>
    </row>
    <row r="6259" spans="1:7" customFormat="1">
      <c r="A6259" s="4">
        <v>28897</v>
      </c>
      <c r="B6259">
        <v>10</v>
      </c>
      <c r="C6259">
        <f>IFERROR(((VLOOKUP(A6259,'Interest Rates-10yr'!$A$9:$C$15239,2,FALSE))-B6259),C6258)</f>
        <v>-0.89000000000000057</v>
      </c>
      <c r="D6259" s="98">
        <f>AVERAGE(C$10:C6259)</f>
        <v>0.44529920000000073</v>
      </c>
      <c r="E6259" s="2"/>
      <c r="G6259" s="23"/>
    </row>
    <row r="6260" spans="1:7" customFormat="1">
      <c r="A6260" s="4">
        <v>28898</v>
      </c>
      <c r="B6260">
        <v>9.9700000000000006</v>
      </c>
      <c r="C6260">
        <f>IFERROR(((VLOOKUP(A6260,'Interest Rates-10yr'!$A$9:$C$15239,2,FALSE))-B6260),C6259)</f>
        <v>-0.89000000000000057</v>
      </c>
      <c r="D6260" s="98">
        <f>AVERAGE(C$10:C6260)</f>
        <v>0.44508558630619172</v>
      </c>
      <c r="E6260" s="2"/>
      <c r="G6260" s="23"/>
    </row>
    <row r="6261" spans="1:7" customFormat="1">
      <c r="A6261" s="4">
        <v>28899</v>
      </c>
      <c r="B6261">
        <v>10.55</v>
      </c>
      <c r="C6261">
        <f>IFERROR(((VLOOKUP(A6261,'Interest Rates-10yr'!$A$9:$C$15239,2,FALSE))-B6261),C6260)</f>
        <v>-1.4400000000000013</v>
      </c>
      <c r="D6261" s="98">
        <f>AVERAGE(C$10:C6261)</f>
        <v>0.44478406909788942</v>
      </c>
      <c r="E6261" s="2"/>
      <c r="G6261" s="23"/>
    </row>
    <row r="6262" spans="1:7" customFormat="1">
      <c r="A6262" s="4">
        <v>28900</v>
      </c>
      <c r="B6262">
        <v>10.49</v>
      </c>
      <c r="C6262">
        <f>IFERROR(((VLOOKUP(A6262,'Interest Rates-10yr'!$A$9:$C$15239,2,FALSE))-B6262),C6261)</f>
        <v>-1.370000000000001</v>
      </c>
      <c r="D6262" s="98">
        <f>AVERAGE(C$10:C6262)</f>
        <v>0.44449384295538213</v>
      </c>
      <c r="E6262" s="2"/>
      <c r="G6262" s="23"/>
    </row>
    <row r="6263" spans="1:7" customFormat="1">
      <c r="A6263" s="4">
        <v>28901</v>
      </c>
      <c r="B6263">
        <v>10.07</v>
      </c>
      <c r="C6263">
        <f>IFERROR(((VLOOKUP(A6263,'Interest Rates-10yr'!$A$9:$C$15239,2,FALSE))-B6263),C6262)</f>
        <v>-0.95000000000000107</v>
      </c>
      <c r="D6263" s="98">
        <f>AVERAGE(C$10:C6263)</f>
        <v>0.44427086664534776</v>
      </c>
      <c r="E6263" s="2"/>
      <c r="G6263" s="23"/>
    </row>
    <row r="6264" spans="1:7" customFormat="1">
      <c r="A6264" s="4">
        <v>28902</v>
      </c>
      <c r="B6264">
        <v>9.98</v>
      </c>
      <c r="C6264">
        <f>IFERROR(((VLOOKUP(A6264,'Interest Rates-10yr'!$A$9:$C$15239,2,FALSE))-B6264),C6263)</f>
        <v>-0.87000000000000099</v>
      </c>
      <c r="D6264" s="98">
        <f>AVERAGE(C$10:C6264)</f>
        <v>0.44406075139888168</v>
      </c>
      <c r="E6264" s="2"/>
      <c r="G6264" s="23"/>
    </row>
    <row r="6265" spans="1:7" customFormat="1">
      <c r="A6265" s="4">
        <v>28903</v>
      </c>
      <c r="B6265">
        <v>9.98</v>
      </c>
      <c r="C6265">
        <f>IFERROR(((VLOOKUP(A6265,'Interest Rates-10yr'!$A$9:$C$15239,2,FALSE))-B6265),C6264)</f>
        <v>-0.87000000000000099</v>
      </c>
      <c r="D6265" s="98">
        <f>AVERAGE(C$10:C6265)</f>
        <v>0.44385070332480897</v>
      </c>
      <c r="E6265" s="2"/>
      <c r="G6265" s="23"/>
    </row>
    <row r="6266" spans="1:7" customFormat="1">
      <c r="A6266" s="4">
        <v>28904</v>
      </c>
      <c r="B6266">
        <v>9.98</v>
      </c>
      <c r="C6266">
        <f>IFERROR(((VLOOKUP(A6266,'Interest Rates-10yr'!$A$9:$C$15239,2,FALSE))-B6266),C6265)</f>
        <v>-0.87000000000000099</v>
      </c>
      <c r="D6266" s="98">
        <f>AVERAGE(C$10:C6266)</f>
        <v>0.443640722390923</v>
      </c>
      <c r="E6266" s="2"/>
      <c r="G6266" s="23"/>
    </row>
    <row r="6267" spans="1:7" customFormat="1">
      <c r="A6267" s="4">
        <v>28905</v>
      </c>
      <c r="B6267">
        <v>9.98</v>
      </c>
      <c r="C6267">
        <f>IFERROR(((VLOOKUP(A6267,'Interest Rates-10yr'!$A$9:$C$15239,2,FALSE))-B6267),C6266)</f>
        <v>-0.87000000000000099</v>
      </c>
      <c r="D6267" s="98">
        <f>AVERAGE(C$10:C6267)</f>
        <v>0.44343080856503758</v>
      </c>
      <c r="E6267" s="2"/>
      <c r="G6267" s="23"/>
    </row>
    <row r="6268" spans="1:7" customFormat="1">
      <c r="A6268" s="4">
        <v>28906</v>
      </c>
      <c r="B6268">
        <v>10.050000000000001</v>
      </c>
      <c r="C6268">
        <f>IFERROR(((VLOOKUP(A6268,'Interest Rates-10yr'!$A$9:$C$15239,2,FALSE))-B6268),C6267)</f>
        <v>-0.93000000000000149</v>
      </c>
      <c r="D6268" s="98">
        <f>AVERAGE(C$10:C6268)</f>
        <v>0.44321137561910934</v>
      </c>
      <c r="E6268" s="2"/>
      <c r="G6268" s="23"/>
    </row>
    <row r="6269" spans="1:7" customFormat="1">
      <c r="A6269" s="4">
        <v>28907</v>
      </c>
      <c r="B6269">
        <v>9.76</v>
      </c>
      <c r="C6269">
        <f>IFERROR(((VLOOKUP(A6269,'Interest Rates-10yr'!$A$9:$C$15239,2,FALSE))-B6269),C6268)</f>
        <v>-0.60999999999999943</v>
      </c>
      <c r="D6269" s="98">
        <f>AVERAGE(C$10:C6269)</f>
        <v>0.4430431309904162</v>
      </c>
      <c r="E6269" s="2"/>
      <c r="G6269" s="23"/>
    </row>
    <row r="6270" spans="1:7" customFormat="1">
      <c r="A6270" s="4">
        <v>28908</v>
      </c>
      <c r="B6270">
        <v>9.99</v>
      </c>
      <c r="C6270">
        <f>IFERROR(((VLOOKUP(A6270,'Interest Rates-10yr'!$A$9:$C$15239,2,FALSE))-B6270),C6269)</f>
        <v>-0.79000000000000092</v>
      </c>
      <c r="D6270" s="98">
        <f>AVERAGE(C$10:C6270)</f>
        <v>0.44284619070436115</v>
      </c>
      <c r="E6270" s="2"/>
      <c r="G6270" s="23"/>
    </row>
    <row r="6271" spans="1:7" customFormat="1">
      <c r="A6271" s="4">
        <v>28909</v>
      </c>
      <c r="B6271">
        <v>10.02</v>
      </c>
      <c r="C6271">
        <f>IFERROR(((VLOOKUP(A6271,'Interest Rates-10yr'!$A$9:$C$15239,2,FALSE))-B6271),C6270)</f>
        <v>-0.80999999999999872</v>
      </c>
      <c r="D6271" s="98">
        <f>AVERAGE(C$10:C6271)</f>
        <v>0.44264611945065557</v>
      </c>
      <c r="E6271" s="2"/>
      <c r="G6271" s="23"/>
    </row>
    <row r="6272" spans="1:7" customFormat="1">
      <c r="A6272" s="4">
        <v>28910</v>
      </c>
      <c r="B6272">
        <v>10.02</v>
      </c>
      <c r="C6272">
        <f>IFERROR(((VLOOKUP(A6272,'Interest Rates-10yr'!$A$9:$C$15239,2,FALSE))-B6272),C6271)</f>
        <v>-0.80999999999999872</v>
      </c>
      <c r="D6272" s="98">
        <f>AVERAGE(C$10:C6272)</f>
        <v>0.44244611208686019</v>
      </c>
      <c r="E6272" s="2"/>
      <c r="G6272" s="23"/>
    </row>
    <row r="6273" spans="1:7" customFormat="1">
      <c r="A6273" s="4">
        <v>28911</v>
      </c>
      <c r="B6273">
        <v>10.02</v>
      </c>
      <c r="C6273">
        <f>IFERROR(((VLOOKUP(A6273,'Interest Rates-10yr'!$A$9:$C$15239,2,FALSE))-B6273),C6272)</f>
        <v>-0.80999999999999872</v>
      </c>
      <c r="D6273" s="98">
        <f>AVERAGE(C$10:C6273)</f>
        <v>0.44224616858237636</v>
      </c>
      <c r="E6273" s="2"/>
      <c r="G6273" s="23"/>
    </row>
    <row r="6274" spans="1:7" customFormat="1">
      <c r="A6274" s="4">
        <v>28912</v>
      </c>
      <c r="B6274">
        <v>10.09</v>
      </c>
      <c r="C6274">
        <f>IFERROR(((VLOOKUP(A6274,'Interest Rates-10yr'!$A$9:$C$15239,2,FALSE))-B6274),C6273)</f>
        <v>-0.89000000000000057</v>
      </c>
      <c r="D6274" s="98">
        <f>AVERAGE(C$10:C6274)</f>
        <v>0.44203351955307352</v>
      </c>
      <c r="E6274" s="2"/>
      <c r="G6274" s="23"/>
    </row>
    <row r="6275" spans="1:7" customFormat="1">
      <c r="A6275" s="4">
        <v>28913</v>
      </c>
      <c r="B6275">
        <v>10.01</v>
      </c>
      <c r="C6275">
        <f>IFERROR(((VLOOKUP(A6275,'Interest Rates-10yr'!$A$9:$C$15239,2,FALSE))-B6275),C6274)</f>
        <v>-0.82000000000000028</v>
      </c>
      <c r="D6275" s="98">
        <f>AVERAGE(C$10:C6275)</f>
        <v>0.44183210979891563</v>
      </c>
      <c r="E6275" s="2"/>
      <c r="G6275" s="23"/>
    </row>
    <row r="6276" spans="1:7" customFormat="1">
      <c r="A6276" s="4">
        <v>28914</v>
      </c>
      <c r="B6276">
        <v>10.24</v>
      </c>
      <c r="C6276">
        <f>IFERROR(((VLOOKUP(A6276,'Interest Rates-10yr'!$A$9:$C$15239,2,FALSE))-B6276),C6275)</f>
        <v>-1.0700000000000003</v>
      </c>
      <c r="D6276" s="98">
        <f>AVERAGE(C$10:C6276)</f>
        <v>0.44159087282591436</v>
      </c>
      <c r="E6276" s="2"/>
      <c r="G6276" s="23"/>
    </row>
    <row r="6277" spans="1:7" customFormat="1">
      <c r="A6277" s="4">
        <v>28915</v>
      </c>
      <c r="B6277">
        <v>10.050000000000001</v>
      </c>
      <c r="C6277">
        <f>IFERROR(((VLOOKUP(A6277,'Interest Rates-10yr'!$A$9:$C$15239,2,FALSE))-B6277),C6276)</f>
        <v>-0.88000000000000078</v>
      </c>
      <c r="D6277" s="98">
        <f>AVERAGE(C$10:C6277)</f>
        <v>0.44138002552648453</v>
      </c>
      <c r="E6277" s="2"/>
      <c r="G6277" s="23"/>
    </row>
    <row r="6278" spans="1:7" customFormat="1">
      <c r="A6278" s="4">
        <v>28916</v>
      </c>
      <c r="B6278">
        <v>10.11</v>
      </c>
      <c r="C6278">
        <f>IFERROR(((VLOOKUP(A6278,'Interest Rates-10yr'!$A$9:$C$15239,2,FALSE))-B6278),C6277)</f>
        <v>-0.94999999999999929</v>
      </c>
      <c r="D6278" s="98">
        <f>AVERAGE(C$10:C6278)</f>
        <v>0.44115807943850777</v>
      </c>
      <c r="E6278" s="2"/>
      <c r="G6278" s="23"/>
    </row>
    <row r="6279" spans="1:7" customFormat="1">
      <c r="A6279" s="4">
        <v>28917</v>
      </c>
      <c r="B6279">
        <v>10.11</v>
      </c>
      <c r="C6279">
        <f>IFERROR(((VLOOKUP(A6279,'Interest Rates-10yr'!$A$9:$C$15239,2,FALSE))-B6279),C6278)</f>
        <v>-0.94999999999999929</v>
      </c>
      <c r="D6279" s="98">
        <f>AVERAGE(C$10:C6279)</f>
        <v>0.44093620414673135</v>
      </c>
      <c r="E6279" s="2"/>
      <c r="G6279" s="23"/>
    </row>
    <row r="6280" spans="1:7" customFormat="1">
      <c r="A6280" s="4">
        <v>28918</v>
      </c>
      <c r="B6280">
        <v>10.11</v>
      </c>
      <c r="C6280">
        <f>IFERROR(((VLOOKUP(A6280,'Interest Rates-10yr'!$A$9:$C$15239,2,FALSE))-B6280),C6279)</f>
        <v>-0.94999999999999929</v>
      </c>
      <c r="D6280" s="98">
        <f>AVERAGE(C$10:C6280)</f>
        <v>0.44071439961728681</v>
      </c>
      <c r="E6280" s="2"/>
      <c r="G6280" s="23"/>
    </row>
    <row r="6281" spans="1:7" customFormat="1">
      <c r="A6281" s="4">
        <v>28919</v>
      </c>
      <c r="B6281">
        <v>10.15</v>
      </c>
      <c r="C6281">
        <f>IFERROR(((VLOOKUP(A6281,'Interest Rates-10yr'!$A$9:$C$15239,2,FALSE))-B6281),C6280)</f>
        <v>-1.0400000000000009</v>
      </c>
      <c r="D6281" s="98">
        <f>AVERAGE(C$10:C6281)</f>
        <v>0.4404783163265315</v>
      </c>
      <c r="E6281" s="2"/>
      <c r="G6281" s="23"/>
    </row>
    <row r="6282" spans="1:7" customFormat="1">
      <c r="A6282" s="4">
        <v>28920</v>
      </c>
      <c r="B6282">
        <v>9.9499999999999993</v>
      </c>
      <c r="C6282">
        <f>IFERROR(((VLOOKUP(A6282,'Interest Rates-10yr'!$A$9:$C$15239,2,FALSE))-B6282),C6281)</f>
        <v>-0.80999999999999872</v>
      </c>
      <c r="D6282" s="98">
        <f>AVERAGE(C$10:C6282)</f>
        <v>0.44027897337797001</v>
      </c>
      <c r="E6282" s="2"/>
      <c r="G6282" s="23"/>
    </row>
    <row r="6283" spans="1:7" customFormat="1">
      <c r="A6283" s="4">
        <v>28921</v>
      </c>
      <c r="B6283">
        <v>10.039999999999999</v>
      </c>
      <c r="C6283">
        <f>IFERROR(((VLOOKUP(A6283,'Interest Rates-10yr'!$A$9:$C$15239,2,FALSE))-B6283),C6282)</f>
        <v>-0.9399999999999995</v>
      </c>
      <c r="D6283" s="98">
        <f>AVERAGE(C$10:C6283)</f>
        <v>0.44005897354160117</v>
      </c>
      <c r="E6283" s="2"/>
      <c r="G6283" s="23"/>
    </row>
    <row r="6284" spans="1:7" customFormat="1">
      <c r="A6284" s="4">
        <v>28922</v>
      </c>
      <c r="B6284">
        <v>10.02</v>
      </c>
      <c r="C6284">
        <f>IFERROR(((VLOOKUP(A6284,'Interest Rates-10yr'!$A$9:$C$15239,2,FALSE))-B6284),C6283)</f>
        <v>-0.91999999999999993</v>
      </c>
      <c r="D6284" s="98">
        <f>AVERAGE(C$10:C6284)</f>
        <v>0.43984223107569814</v>
      </c>
      <c r="E6284" s="2"/>
      <c r="G6284" s="23"/>
    </row>
    <row r="6285" spans="1:7" customFormat="1">
      <c r="A6285" s="4">
        <v>28923</v>
      </c>
      <c r="B6285">
        <v>10.17</v>
      </c>
      <c r="C6285">
        <f>IFERROR(((VLOOKUP(A6285,'Interest Rates-10yr'!$A$9:$C$15239,2,FALSE))-B6285),C6284)</f>
        <v>-1.0600000000000005</v>
      </c>
      <c r="D6285" s="98">
        <f>AVERAGE(C$10:C6285)</f>
        <v>0.43960325047801241</v>
      </c>
      <c r="E6285" s="2"/>
      <c r="G6285" s="23"/>
    </row>
    <row r="6286" spans="1:7" customFormat="1">
      <c r="A6286" s="4">
        <v>28924</v>
      </c>
      <c r="B6286">
        <v>10.17</v>
      </c>
      <c r="C6286">
        <f>IFERROR(((VLOOKUP(A6286,'Interest Rates-10yr'!$A$9:$C$15239,2,FALSE))-B6286),C6285)</f>
        <v>-1.0600000000000005</v>
      </c>
      <c r="D6286" s="98">
        <f>AVERAGE(C$10:C6286)</f>
        <v>0.43936434602517216</v>
      </c>
      <c r="E6286" s="2"/>
      <c r="G6286" s="23"/>
    </row>
    <row r="6287" spans="1:7" customFormat="1">
      <c r="A6287" s="4">
        <v>28925</v>
      </c>
      <c r="B6287">
        <v>10.17</v>
      </c>
      <c r="C6287">
        <f>IFERROR(((VLOOKUP(A6287,'Interest Rates-10yr'!$A$9:$C$15239,2,FALSE))-B6287),C6286)</f>
        <v>-1.0600000000000005</v>
      </c>
      <c r="D6287" s="98">
        <f>AVERAGE(C$10:C6287)</f>
        <v>0.439125517680791</v>
      </c>
      <c r="E6287" s="2"/>
      <c r="G6287" s="23"/>
    </row>
    <row r="6288" spans="1:7" customFormat="1">
      <c r="A6288" s="4">
        <v>28926</v>
      </c>
      <c r="B6288">
        <v>10.3</v>
      </c>
      <c r="C6288">
        <f>IFERROR(((VLOOKUP(A6288,'Interest Rates-10yr'!$A$9:$C$15239,2,FALSE))-B6288),C6287)</f>
        <v>-1.1900000000000013</v>
      </c>
      <c r="D6288" s="98">
        <f>AVERAGE(C$10:C6288)</f>
        <v>0.43886606147475804</v>
      </c>
      <c r="E6288" s="2"/>
      <c r="G6288" s="23"/>
    </row>
    <row r="6289" spans="1:7" customFormat="1">
      <c r="A6289" s="4">
        <v>28927</v>
      </c>
      <c r="B6289">
        <v>10.220000000000001</v>
      </c>
      <c r="C6289">
        <f>IFERROR(((VLOOKUP(A6289,'Interest Rates-10yr'!$A$9:$C$15239,2,FALSE))-B6289),C6288)</f>
        <v>-1.1100000000000012</v>
      </c>
      <c r="D6289" s="98">
        <f>AVERAGE(C$10:C6289)</f>
        <v>0.43861942675159327</v>
      </c>
      <c r="E6289" s="2"/>
      <c r="G6289" s="23"/>
    </row>
    <row r="6290" spans="1:7" customFormat="1">
      <c r="A6290" s="4">
        <v>28928</v>
      </c>
      <c r="B6290">
        <v>10.39</v>
      </c>
      <c r="C6290">
        <f>IFERROR(((VLOOKUP(A6290,'Interest Rates-10yr'!$A$9:$C$15239,2,FALSE))-B6290),C6289)</f>
        <v>-1.2700000000000014</v>
      </c>
      <c r="D6290" s="98">
        <f>AVERAGE(C$10:C6290)</f>
        <v>0.43834739691132074</v>
      </c>
      <c r="E6290" s="2"/>
      <c r="G6290" s="23"/>
    </row>
    <row r="6291" spans="1:7" customFormat="1">
      <c r="A6291" s="4">
        <v>28929</v>
      </c>
      <c r="B6291">
        <v>10.14</v>
      </c>
      <c r="C6291">
        <f>IFERROR(((VLOOKUP(A6291,'Interest Rates-10yr'!$A$9:$C$15239,2,FALSE))-B6291),C6290)</f>
        <v>-1</v>
      </c>
      <c r="D6291" s="98">
        <f>AVERAGE(C$10:C6291)</f>
        <v>0.43811843361986719</v>
      </c>
      <c r="E6291" s="2"/>
      <c r="G6291" s="23"/>
    </row>
    <row r="6292" spans="1:7" customFormat="1">
      <c r="A6292" s="4">
        <v>28930</v>
      </c>
      <c r="B6292">
        <v>10.19</v>
      </c>
      <c r="C6292">
        <f>IFERROR(((VLOOKUP(A6292,'Interest Rates-10yr'!$A$9:$C$15239,2,FALSE))-B6292),C6291)</f>
        <v>-1.0700000000000003</v>
      </c>
      <c r="D6292" s="98">
        <f>AVERAGE(C$10:C6292)</f>
        <v>0.43787840203724421</v>
      </c>
      <c r="E6292" s="2"/>
      <c r="G6292" s="23"/>
    </row>
    <row r="6293" spans="1:7" customFormat="1">
      <c r="A6293" s="4">
        <v>28931</v>
      </c>
      <c r="B6293">
        <v>10.19</v>
      </c>
      <c r="C6293">
        <f>IFERROR(((VLOOKUP(A6293,'Interest Rates-10yr'!$A$9:$C$15239,2,FALSE))-B6293),C6292)</f>
        <v>-1.0700000000000003</v>
      </c>
      <c r="D6293" s="98">
        <f>AVERAGE(C$10:C6293)</f>
        <v>0.43763844684914155</v>
      </c>
      <c r="E6293" s="2"/>
      <c r="G6293" s="23"/>
    </row>
    <row r="6294" spans="1:7" customFormat="1">
      <c r="A6294" s="4">
        <v>28932</v>
      </c>
      <c r="B6294">
        <v>10.19</v>
      </c>
      <c r="C6294">
        <f>IFERROR(((VLOOKUP(A6294,'Interest Rates-10yr'!$A$9:$C$15239,2,FALSE))-B6294),C6293)</f>
        <v>-1.0700000000000003</v>
      </c>
      <c r="D6294" s="98">
        <f>AVERAGE(C$10:C6294)</f>
        <v>0.43739856801909388</v>
      </c>
      <c r="E6294" s="2"/>
      <c r="G6294" s="23"/>
    </row>
    <row r="6295" spans="1:7" customFormat="1">
      <c r="A6295" s="4">
        <v>28933</v>
      </c>
      <c r="B6295">
        <v>10.11</v>
      </c>
      <c r="C6295">
        <f>IFERROR(((VLOOKUP(A6295,'Interest Rates-10yr'!$A$9:$C$15239,2,FALSE))-B6295),C6294)</f>
        <v>-0.99000000000000021</v>
      </c>
      <c r="D6295" s="98">
        <f>AVERAGE(C$10:C6295)</f>
        <v>0.43717149220490065</v>
      </c>
      <c r="E6295" s="2"/>
      <c r="G6295" s="23"/>
    </row>
    <row r="6296" spans="1:7" customFormat="1">
      <c r="A6296" s="4">
        <v>28934</v>
      </c>
      <c r="B6296">
        <v>9.93</v>
      </c>
      <c r="C6296">
        <f>IFERROR(((VLOOKUP(A6296,'Interest Rates-10yr'!$A$9:$C$15239,2,FALSE))-B6296),C6295)</f>
        <v>-0.79999999999999893</v>
      </c>
      <c r="D6296" s="98">
        <f>AVERAGE(C$10:C6296)</f>
        <v>0.43697470971846752</v>
      </c>
      <c r="E6296" s="2"/>
      <c r="G6296" s="23"/>
    </row>
    <row r="6297" spans="1:7" customFormat="1">
      <c r="A6297" s="4">
        <v>28935</v>
      </c>
      <c r="B6297">
        <v>9.91</v>
      </c>
      <c r="C6297">
        <f>IFERROR(((VLOOKUP(A6297,'Interest Rates-10yr'!$A$9:$C$15239,2,FALSE))-B6297),C6296)</f>
        <v>-0.77999999999999936</v>
      </c>
      <c r="D6297" s="98">
        <f>AVERAGE(C$10:C6297)</f>
        <v>0.43678117048346138</v>
      </c>
      <c r="E6297" s="2"/>
      <c r="G6297" s="23"/>
    </row>
    <row r="6298" spans="1:7" customFormat="1">
      <c r="A6298" s="4">
        <v>28936</v>
      </c>
      <c r="B6298">
        <v>10.01</v>
      </c>
      <c r="C6298">
        <f>IFERROR(((VLOOKUP(A6298,'Interest Rates-10yr'!$A$9:$C$15239,2,FALSE))-B6298),C6297)</f>
        <v>-0.89000000000000057</v>
      </c>
      <c r="D6298" s="98">
        <f>AVERAGE(C$10:C6298)</f>
        <v>0.43657020193989587</v>
      </c>
      <c r="E6298" s="2"/>
      <c r="G6298" s="23"/>
    </row>
    <row r="6299" spans="1:7" customFormat="1">
      <c r="A6299" s="4">
        <v>28937</v>
      </c>
      <c r="B6299">
        <v>10.01</v>
      </c>
      <c r="C6299">
        <f>IFERROR(((VLOOKUP(A6299,'Interest Rates-10yr'!$A$9:$C$15239,2,FALSE))-B6299),C6298)</f>
        <v>-0.89000000000000057</v>
      </c>
      <c r="D6299" s="98">
        <f>AVERAGE(C$10:C6299)</f>
        <v>0.43635930047694838</v>
      </c>
      <c r="E6299" s="2"/>
      <c r="G6299" s="23"/>
    </row>
    <row r="6300" spans="1:7" customFormat="1">
      <c r="A6300" s="4">
        <v>28938</v>
      </c>
      <c r="B6300">
        <v>10.01</v>
      </c>
      <c r="C6300">
        <f>IFERROR(((VLOOKUP(A6300,'Interest Rates-10yr'!$A$9:$C$15239,2,FALSE))-B6300),C6299)</f>
        <v>-0.89000000000000057</v>
      </c>
      <c r="D6300" s="98">
        <f>AVERAGE(C$10:C6300)</f>
        <v>0.43614846606263002</v>
      </c>
      <c r="E6300" s="2"/>
      <c r="G6300" s="23"/>
    </row>
    <row r="6301" spans="1:7" customFormat="1">
      <c r="A6301" s="4">
        <v>28939</v>
      </c>
      <c r="B6301">
        <v>10.01</v>
      </c>
      <c r="C6301">
        <f>IFERROR(((VLOOKUP(A6301,'Interest Rates-10yr'!$A$9:$C$15239,2,FALSE))-B6301),C6300)</f>
        <v>-0.89000000000000057</v>
      </c>
      <c r="D6301" s="98">
        <f>AVERAGE(C$10:C6301)</f>
        <v>0.43593769866497228</v>
      </c>
      <c r="E6301" s="2"/>
      <c r="G6301" s="23"/>
    </row>
    <row r="6302" spans="1:7" customFormat="1">
      <c r="A6302" s="4">
        <v>28940</v>
      </c>
      <c r="B6302">
        <v>10.08</v>
      </c>
      <c r="C6302">
        <f>IFERROR(((VLOOKUP(A6302,'Interest Rates-10yr'!$A$9:$C$15239,2,FALSE))-B6302),C6301)</f>
        <v>-0.96000000000000085</v>
      </c>
      <c r="D6302" s="98">
        <f>AVERAGE(C$10:C6302)</f>
        <v>0.43571587478150414</v>
      </c>
      <c r="E6302" s="2"/>
      <c r="G6302" s="23"/>
    </row>
    <row r="6303" spans="1:7" customFormat="1">
      <c r="A6303" s="4">
        <v>28941</v>
      </c>
      <c r="B6303">
        <v>10.029999999999999</v>
      </c>
      <c r="C6303">
        <f>IFERROR(((VLOOKUP(A6303,'Interest Rates-10yr'!$A$9:$C$15239,2,FALSE))-B6303),C6302)</f>
        <v>-0.91999999999999993</v>
      </c>
      <c r="D6303" s="98">
        <f>AVERAGE(C$10:C6303)</f>
        <v>0.43550047664442409</v>
      </c>
      <c r="E6303" s="2"/>
      <c r="G6303" s="23"/>
    </row>
    <row r="6304" spans="1:7" customFormat="1">
      <c r="A6304" s="4">
        <v>28942</v>
      </c>
      <c r="B6304">
        <v>9.83</v>
      </c>
      <c r="C6304">
        <f>IFERROR(((VLOOKUP(A6304,'Interest Rates-10yr'!$A$9:$C$15239,2,FALSE))-B6304),C6303)</f>
        <v>-0.75999999999999979</v>
      </c>
      <c r="D6304" s="98">
        <f>AVERAGE(C$10:C6304)</f>
        <v>0.43531056393963546</v>
      </c>
      <c r="E6304" s="2"/>
      <c r="G6304" s="23"/>
    </row>
    <row r="6305" spans="1:7" customFormat="1">
      <c r="A6305" s="4">
        <v>28943</v>
      </c>
      <c r="B6305">
        <v>10.01</v>
      </c>
      <c r="C6305">
        <f>IFERROR(((VLOOKUP(A6305,'Interest Rates-10yr'!$A$9:$C$15239,2,FALSE))-B6305),C6304)</f>
        <v>-0.94999999999999929</v>
      </c>
      <c r="D6305" s="98">
        <f>AVERAGE(C$10:C6305)</f>
        <v>0.43509053367217365</v>
      </c>
      <c r="E6305" s="2"/>
      <c r="G6305" s="23"/>
    </row>
    <row r="6306" spans="1:7" customFormat="1">
      <c r="A6306" s="4">
        <v>28944</v>
      </c>
      <c r="B6306">
        <v>10.07</v>
      </c>
      <c r="C6306">
        <f>IFERROR(((VLOOKUP(A6306,'Interest Rates-10yr'!$A$9:$C$15239,2,FALSE))-B6306),C6305)</f>
        <v>-0.96000000000000085</v>
      </c>
      <c r="D6306" s="98">
        <f>AVERAGE(C$10:C6306)</f>
        <v>0.43486898523106327</v>
      </c>
      <c r="E6306" s="2"/>
      <c r="G6306" s="23"/>
    </row>
    <row r="6307" spans="1:7" customFormat="1">
      <c r="A6307" s="4">
        <v>28945</v>
      </c>
      <c r="B6307">
        <v>10.07</v>
      </c>
      <c r="C6307">
        <f>IFERROR(((VLOOKUP(A6307,'Interest Rates-10yr'!$A$9:$C$15239,2,FALSE))-B6307),C6306)</f>
        <v>-0.96000000000000085</v>
      </c>
      <c r="D6307" s="98">
        <f>AVERAGE(C$10:C6307)</f>
        <v>0.43464750714512629</v>
      </c>
      <c r="E6307" s="2"/>
      <c r="G6307" s="23"/>
    </row>
    <row r="6308" spans="1:7" customFormat="1">
      <c r="A6308" s="4">
        <v>28946</v>
      </c>
      <c r="B6308">
        <v>10.07</v>
      </c>
      <c r="C6308">
        <f>IFERROR(((VLOOKUP(A6308,'Interest Rates-10yr'!$A$9:$C$15239,2,FALSE))-B6308),C6307)</f>
        <v>-0.96000000000000085</v>
      </c>
      <c r="D6308" s="98">
        <f>AVERAGE(C$10:C6308)</f>
        <v>0.43442609938085497</v>
      </c>
      <c r="E6308" s="2"/>
      <c r="G6308" s="23"/>
    </row>
    <row r="6309" spans="1:7" customFormat="1">
      <c r="A6309" s="4">
        <v>28947</v>
      </c>
      <c r="B6309">
        <v>10.029999999999999</v>
      </c>
      <c r="C6309">
        <f>IFERROR(((VLOOKUP(A6309,'Interest Rates-10yr'!$A$9:$C$15239,2,FALSE))-B6309),C6308)</f>
        <v>-0.91999999999999993</v>
      </c>
      <c r="D6309" s="98">
        <f>AVERAGE(C$10:C6309)</f>
        <v>0.43421111111111194</v>
      </c>
      <c r="E6309" s="2"/>
      <c r="G6309" s="23"/>
    </row>
    <row r="6310" spans="1:7" customFormat="1">
      <c r="A6310" s="4">
        <v>28948</v>
      </c>
      <c r="B6310">
        <v>9.75</v>
      </c>
      <c r="C6310">
        <f>IFERROR(((VLOOKUP(A6310,'Interest Rates-10yr'!$A$9:$C$15239,2,FALSE))-B6310),C6309)</f>
        <v>-0.65000000000000036</v>
      </c>
      <c r="D6310" s="98">
        <f>AVERAGE(C$10:C6310)</f>
        <v>0.43403904142199734</v>
      </c>
      <c r="E6310" s="2"/>
      <c r="G6310" s="23"/>
    </row>
    <row r="6311" spans="1:7" customFormat="1">
      <c r="A6311" s="4">
        <v>28949</v>
      </c>
      <c r="B6311">
        <v>9.6199999999999992</v>
      </c>
      <c r="C6311">
        <f>IFERROR(((VLOOKUP(A6311,'Interest Rates-10yr'!$A$9:$C$15239,2,FALSE))-B6311),C6310)</f>
        <v>-0.52999999999999936</v>
      </c>
      <c r="D6311" s="98">
        <f>AVERAGE(C$10:C6311)</f>
        <v>0.43388606791494844</v>
      </c>
      <c r="E6311" s="2"/>
      <c r="G6311" s="23"/>
    </row>
    <row r="6312" spans="1:7" customFormat="1">
      <c r="A6312" s="4">
        <v>28950</v>
      </c>
      <c r="B6312">
        <v>10</v>
      </c>
      <c r="C6312">
        <f>IFERROR(((VLOOKUP(A6312,'Interest Rates-10yr'!$A$9:$C$15239,2,FALSE))-B6312),C6311)</f>
        <v>-0.92999999999999972</v>
      </c>
      <c r="D6312" s="98">
        <f>AVERAGE(C$10:C6312)</f>
        <v>0.43366968110423687</v>
      </c>
      <c r="E6312" s="2"/>
      <c r="G6312" s="23"/>
    </row>
    <row r="6313" spans="1:7" customFormat="1">
      <c r="A6313" s="4">
        <v>28951</v>
      </c>
      <c r="B6313">
        <v>10.029999999999999</v>
      </c>
      <c r="C6313">
        <f>IFERROR(((VLOOKUP(A6313,'Interest Rates-10yr'!$A$9:$C$15239,2,FALSE))-B6313),C6312)</f>
        <v>-0.92999999999999972</v>
      </c>
      <c r="D6313" s="98">
        <f>AVERAGE(C$10:C6313)</f>
        <v>0.43345336294416326</v>
      </c>
      <c r="E6313" s="2"/>
      <c r="G6313" s="23"/>
    </row>
    <row r="6314" spans="1:7" customFormat="1">
      <c r="A6314" s="4">
        <v>28952</v>
      </c>
      <c r="B6314">
        <v>10.029999999999999</v>
      </c>
      <c r="C6314">
        <f>IFERROR(((VLOOKUP(A6314,'Interest Rates-10yr'!$A$9:$C$15239,2,FALSE))-B6314),C6313)</f>
        <v>-0.92999999999999972</v>
      </c>
      <c r="D6314" s="98">
        <f>AVERAGE(C$10:C6314)</f>
        <v>0.43323711340206272</v>
      </c>
      <c r="E6314" s="2"/>
      <c r="G6314" s="23"/>
    </row>
    <row r="6315" spans="1:7" customFormat="1">
      <c r="A6315" s="4">
        <v>28953</v>
      </c>
      <c r="B6315">
        <v>10.029999999999999</v>
      </c>
      <c r="C6315">
        <f>IFERROR(((VLOOKUP(A6315,'Interest Rates-10yr'!$A$9:$C$15239,2,FALSE))-B6315),C6314)</f>
        <v>-0.92999999999999972</v>
      </c>
      <c r="D6315" s="98">
        <f>AVERAGE(C$10:C6315)</f>
        <v>0.43302093244529111</v>
      </c>
      <c r="E6315" s="2"/>
      <c r="G6315" s="23"/>
    </row>
    <row r="6316" spans="1:7" customFormat="1">
      <c r="A6316" s="4">
        <v>28954</v>
      </c>
      <c r="B6316">
        <v>10.02</v>
      </c>
      <c r="C6316">
        <f>IFERROR(((VLOOKUP(A6316,'Interest Rates-10yr'!$A$9:$C$15239,2,FALSE))-B6316),C6315)</f>
        <v>-0.87999999999999901</v>
      </c>
      <c r="D6316" s="98">
        <f>AVERAGE(C$10:C6316)</f>
        <v>0.43281274774060652</v>
      </c>
      <c r="E6316" s="2"/>
      <c r="G6316" s="23"/>
    </row>
    <row r="6317" spans="1:7" customFormat="1">
      <c r="A6317" s="4">
        <v>28955</v>
      </c>
      <c r="B6317">
        <v>10.029999999999999</v>
      </c>
      <c r="C6317">
        <f>IFERROR(((VLOOKUP(A6317,'Interest Rates-10yr'!$A$9:$C$15239,2,FALSE))-B6317),C6316)</f>
        <v>-0.85999999999999943</v>
      </c>
      <c r="D6317" s="98">
        <f>AVERAGE(C$10:C6317)</f>
        <v>0.43260779961953161</v>
      </c>
      <c r="E6317" s="2"/>
      <c r="G6317" s="23"/>
    </row>
    <row r="6318" spans="1:7" customFormat="1">
      <c r="A6318" s="4">
        <v>28956</v>
      </c>
      <c r="B6318">
        <v>9.3800000000000008</v>
      </c>
      <c r="C6318">
        <f>IFERROR(((VLOOKUP(A6318,'Interest Rates-10yr'!$A$9:$C$15239,2,FALSE))-B6318),C6317)</f>
        <v>-0.18000000000000149</v>
      </c>
      <c r="D6318" s="98">
        <f>AVERAGE(C$10:C6318)</f>
        <v>0.43251069900142741</v>
      </c>
      <c r="E6318" s="2"/>
      <c r="G6318" s="23"/>
    </row>
    <row r="6319" spans="1:7" customFormat="1">
      <c r="A6319" s="4">
        <v>28957</v>
      </c>
      <c r="B6319">
        <v>10.02</v>
      </c>
      <c r="C6319">
        <f>IFERROR(((VLOOKUP(A6319,'Interest Rates-10yr'!$A$9:$C$15239,2,FALSE))-B6319),C6318)</f>
        <v>-0.82000000000000028</v>
      </c>
      <c r="D6319" s="98">
        <f>AVERAGE(C$10:C6319)</f>
        <v>0.43231220285261573</v>
      </c>
      <c r="E6319" s="2"/>
      <c r="G6319" s="23"/>
    </row>
    <row r="6320" spans="1:7" customFormat="1">
      <c r="A6320" s="4">
        <v>28958</v>
      </c>
      <c r="B6320">
        <v>9.83</v>
      </c>
      <c r="C6320">
        <f>IFERROR(((VLOOKUP(A6320,'Interest Rates-10yr'!$A$9:$C$15239,2,FALSE))-B6320),C6319)</f>
        <v>-0.82000000000000028</v>
      </c>
      <c r="D6320" s="98">
        <f>AVERAGE(C$10:C6320)</f>
        <v>0.43211376960862069</v>
      </c>
      <c r="E6320" s="2"/>
      <c r="G6320" s="23"/>
    </row>
    <row r="6321" spans="1:7" customFormat="1">
      <c r="A6321" s="4">
        <v>28959</v>
      </c>
      <c r="B6321">
        <v>9.83</v>
      </c>
      <c r="C6321">
        <f>IFERROR(((VLOOKUP(A6321,'Interest Rates-10yr'!$A$9:$C$15239,2,FALSE))-B6321),C6320)</f>
        <v>-0.82000000000000028</v>
      </c>
      <c r="D6321" s="98">
        <f>AVERAGE(C$10:C6321)</f>
        <v>0.43191539923954453</v>
      </c>
      <c r="E6321" s="2"/>
      <c r="G6321" s="23"/>
    </row>
    <row r="6322" spans="1:7" customFormat="1">
      <c r="A6322" s="4">
        <v>28960</v>
      </c>
      <c r="B6322">
        <v>9.83</v>
      </c>
      <c r="C6322">
        <f>IFERROR(((VLOOKUP(A6322,'Interest Rates-10yr'!$A$9:$C$15239,2,FALSE))-B6322),C6321)</f>
        <v>-0.82000000000000028</v>
      </c>
      <c r="D6322" s="98">
        <f>AVERAGE(C$10:C6322)</f>
        <v>0.43171709171550843</v>
      </c>
      <c r="E6322" s="2"/>
      <c r="G6322" s="23"/>
    </row>
    <row r="6323" spans="1:7" customFormat="1">
      <c r="A6323" s="4">
        <v>28961</v>
      </c>
      <c r="B6323">
        <v>10.029999999999999</v>
      </c>
      <c r="C6323">
        <f>IFERROR(((VLOOKUP(A6323,'Interest Rates-10yr'!$A$9:$C$15239,2,FALSE))-B6323),C6322)</f>
        <v>-0.83999999999999986</v>
      </c>
      <c r="D6323" s="98">
        <f>AVERAGE(C$10:C6323)</f>
        <v>0.43151567944250946</v>
      </c>
      <c r="E6323" s="2"/>
      <c r="G6323" s="23"/>
    </row>
    <row r="6324" spans="1:7" customFormat="1">
      <c r="A6324" s="4">
        <v>28962</v>
      </c>
      <c r="B6324">
        <v>9.98</v>
      </c>
      <c r="C6324">
        <f>IFERROR(((VLOOKUP(A6324,'Interest Rates-10yr'!$A$9:$C$15239,2,FALSE))-B6324),C6323)</f>
        <v>-0.82000000000000028</v>
      </c>
      <c r="D6324" s="98">
        <f>AVERAGE(C$10:C6324)</f>
        <v>0.43131749802058661</v>
      </c>
      <c r="E6324" s="2"/>
      <c r="G6324" s="23"/>
    </row>
    <row r="6325" spans="1:7" customFormat="1">
      <c r="A6325" s="4">
        <v>28963</v>
      </c>
      <c r="B6325">
        <v>10.18</v>
      </c>
      <c r="C6325">
        <f>IFERROR(((VLOOKUP(A6325,'Interest Rates-10yr'!$A$9:$C$15239,2,FALSE))-B6325),C6324)</f>
        <v>-1.0299999999999994</v>
      </c>
      <c r="D6325" s="98">
        <f>AVERAGE(C$10:C6325)</f>
        <v>0.43108613046231858</v>
      </c>
      <c r="E6325" s="2"/>
      <c r="G6325" s="23"/>
    </row>
    <row r="6326" spans="1:7" customFormat="1">
      <c r="A6326" s="4">
        <v>28964</v>
      </c>
      <c r="B6326">
        <v>10.02</v>
      </c>
      <c r="C6326">
        <f>IFERROR(((VLOOKUP(A6326,'Interest Rates-10yr'!$A$9:$C$15239,2,FALSE))-B6326),C6325)</f>
        <v>-0.86999999999999922</v>
      </c>
      <c r="D6326" s="98">
        <f>AVERAGE(C$10:C6326)</f>
        <v>0.43088016463511231</v>
      </c>
      <c r="E6326" s="2"/>
      <c r="G6326" s="23"/>
    </row>
    <row r="6327" spans="1:7" customFormat="1">
      <c r="A6327" s="4">
        <v>28965</v>
      </c>
      <c r="B6327">
        <v>10.07</v>
      </c>
      <c r="C6327">
        <f>IFERROR(((VLOOKUP(A6327,'Interest Rates-10yr'!$A$9:$C$15239,2,FALSE))-B6327),C6326)</f>
        <v>-0.88000000000000078</v>
      </c>
      <c r="D6327" s="98">
        <f>AVERAGE(C$10:C6327)</f>
        <v>0.43067268122823749</v>
      </c>
      <c r="E6327" s="2"/>
      <c r="G6327" s="23"/>
    </row>
    <row r="6328" spans="1:7" customFormat="1">
      <c r="A6328" s="4">
        <v>28966</v>
      </c>
      <c r="B6328">
        <v>10.07</v>
      </c>
      <c r="C6328">
        <f>IFERROR(((VLOOKUP(A6328,'Interest Rates-10yr'!$A$9:$C$15239,2,FALSE))-B6328),C6327)</f>
        <v>-0.88000000000000078</v>
      </c>
      <c r="D6328" s="98">
        <f>AVERAGE(C$10:C6328)</f>
        <v>0.4304652634910594</v>
      </c>
      <c r="E6328" s="2"/>
      <c r="G6328" s="23"/>
    </row>
    <row r="6329" spans="1:7" customFormat="1">
      <c r="A6329" s="4">
        <v>28967</v>
      </c>
      <c r="B6329">
        <v>10.07</v>
      </c>
      <c r="C6329">
        <f>IFERROR(((VLOOKUP(A6329,'Interest Rates-10yr'!$A$9:$C$15239,2,FALSE))-B6329),C6328)</f>
        <v>-0.88000000000000078</v>
      </c>
      <c r="D6329" s="98">
        <f>AVERAGE(C$10:C6329)</f>
        <v>0.43025791139240571</v>
      </c>
      <c r="E6329" s="2"/>
      <c r="G6329" s="23"/>
    </row>
    <row r="6330" spans="1:7" customFormat="1">
      <c r="A6330" s="4">
        <v>28968</v>
      </c>
      <c r="B6330">
        <v>10.220000000000001</v>
      </c>
      <c r="C6330">
        <f>IFERROR(((VLOOKUP(A6330,'Interest Rates-10yr'!$A$9:$C$15239,2,FALSE))-B6330),C6329)</f>
        <v>-1.0099999999999998</v>
      </c>
      <c r="D6330" s="98">
        <f>AVERAGE(C$10:C6330)</f>
        <v>0.43003005853504256</v>
      </c>
      <c r="E6330" s="2"/>
      <c r="G6330" s="23"/>
    </row>
    <row r="6331" spans="1:7" customFormat="1">
      <c r="A6331" s="4">
        <v>28969</v>
      </c>
      <c r="B6331">
        <v>10.25</v>
      </c>
      <c r="C6331">
        <f>IFERROR(((VLOOKUP(A6331,'Interest Rates-10yr'!$A$9:$C$15239,2,FALSE))-B6331),C6330)</f>
        <v>-1.0099999999999998</v>
      </c>
      <c r="D6331" s="98">
        <f>AVERAGE(C$10:C6331)</f>
        <v>0.42980227776020302</v>
      </c>
      <c r="E6331" s="2"/>
      <c r="G6331" s="23"/>
    </row>
    <row r="6332" spans="1:7" customFormat="1">
      <c r="A6332" s="4">
        <v>28970</v>
      </c>
      <c r="B6332">
        <v>9.9600000000000009</v>
      </c>
      <c r="C6332">
        <f>IFERROR(((VLOOKUP(A6332,'Interest Rates-10yr'!$A$9:$C$15239,2,FALSE))-B6332),C6331)</f>
        <v>-0.73000000000000043</v>
      </c>
      <c r="D6332" s="98">
        <f>AVERAGE(C$10:C6332)</f>
        <v>0.42961885181084986</v>
      </c>
      <c r="E6332" s="2"/>
      <c r="G6332" s="23"/>
    </row>
    <row r="6333" spans="1:7" customFormat="1">
      <c r="A6333" s="4">
        <v>28971</v>
      </c>
      <c r="B6333">
        <v>10.050000000000001</v>
      </c>
      <c r="C6333">
        <f>IFERROR(((VLOOKUP(A6333,'Interest Rates-10yr'!$A$9:$C$15239,2,FALSE))-B6333),C6332)</f>
        <v>-0.78000000000000114</v>
      </c>
      <c r="D6333" s="98">
        <f>AVERAGE(C$10:C6333)</f>
        <v>0.42942757748260652</v>
      </c>
      <c r="E6333" s="2"/>
      <c r="G6333" s="23"/>
    </row>
    <row r="6334" spans="1:7" customFormat="1">
      <c r="A6334" s="4">
        <v>28972</v>
      </c>
      <c r="B6334">
        <v>10.16</v>
      </c>
      <c r="C6334">
        <f>IFERROR(((VLOOKUP(A6334,'Interest Rates-10yr'!$A$9:$C$15239,2,FALSE))-B6334),C6333)</f>
        <v>-0.83999999999999986</v>
      </c>
      <c r="D6334" s="98">
        <f>AVERAGE(C$10:C6334)</f>
        <v>0.42922687747035626</v>
      </c>
      <c r="E6334" s="2"/>
      <c r="G6334" s="23"/>
    </row>
    <row r="6335" spans="1:7" customFormat="1">
      <c r="A6335" s="4">
        <v>28973</v>
      </c>
      <c r="B6335">
        <v>10.16</v>
      </c>
      <c r="C6335">
        <f>IFERROR(((VLOOKUP(A6335,'Interest Rates-10yr'!$A$9:$C$15239,2,FALSE))-B6335),C6334)</f>
        <v>-0.83999999999999986</v>
      </c>
      <c r="D6335" s="98">
        <f>AVERAGE(C$10:C6335)</f>
        <v>0.42902624091052849</v>
      </c>
      <c r="E6335" s="2"/>
      <c r="G6335" s="23"/>
    </row>
    <row r="6336" spans="1:7" customFormat="1">
      <c r="A6336" s="4">
        <v>28974</v>
      </c>
      <c r="B6336">
        <v>10.16</v>
      </c>
      <c r="C6336">
        <f>IFERROR(((VLOOKUP(A6336,'Interest Rates-10yr'!$A$9:$C$15239,2,FALSE))-B6336),C6335)</f>
        <v>-0.83999999999999986</v>
      </c>
      <c r="D6336" s="98">
        <f>AVERAGE(C$10:C6336)</f>
        <v>0.42882566777303666</v>
      </c>
      <c r="E6336" s="2"/>
      <c r="G6336" s="23"/>
    </row>
    <row r="6337" spans="1:7" customFormat="1">
      <c r="A6337" s="4">
        <v>28975</v>
      </c>
      <c r="B6337">
        <v>10.43</v>
      </c>
      <c r="C6337">
        <f>IFERROR(((VLOOKUP(A6337,'Interest Rates-10yr'!$A$9:$C$15239,2,FALSE))-B6337),C6336)</f>
        <v>-1.08</v>
      </c>
      <c r="D6337" s="98">
        <f>AVERAGE(C$10:C6337)</f>
        <v>0.42858723135271859</v>
      </c>
      <c r="E6337" s="2"/>
      <c r="G6337" s="23"/>
    </row>
    <row r="6338" spans="1:7" customFormat="1">
      <c r="A6338" s="4">
        <v>28976</v>
      </c>
      <c r="B6338">
        <v>10.38</v>
      </c>
      <c r="C6338">
        <f>IFERROR(((VLOOKUP(A6338,'Interest Rates-10yr'!$A$9:$C$15239,2,FALSE))-B6338),C6337)</f>
        <v>-1.0200000000000014</v>
      </c>
      <c r="D6338" s="98">
        <f>AVERAGE(C$10:C6338)</f>
        <v>0.42835835045030862</v>
      </c>
      <c r="E6338" s="2"/>
      <c r="G6338" s="23"/>
    </row>
    <row r="6339" spans="1:7" customFormat="1">
      <c r="A6339" s="4">
        <v>28977</v>
      </c>
      <c r="B6339">
        <v>10.199999999999999</v>
      </c>
      <c r="C6339">
        <f>IFERROR(((VLOOKUP(A6339,'Interest Rates-10yr'!$A$9:$C$15239,2,FALSE))-B6339),C6338)</f>
        <v>-0.85999999999999943</v>
      </c>
      <c r="D6339" s="98">
        <f>AVERAGE(C$10:C6339)</f>
        <v>0.42815481832543489</v>
      </c>
      <c r="E6339" s="2"/>
      <c r="G6339" s="23"/>
    </row>
    <row r="6340" spans="1:7" customFormat="1">
      <c r="A6340" s="4">
        <v>28978</v>
      </c>
      <c r="B6340">
        <v>10.24</v>
      </c>
      <c r="C6340">
        <f>IFERROR(((VLOOKUP(A6340,'Interest Rates-10yr'!$A$9:$C$15239,2,FALSE))-B6340),C6339)</f>
        <v>-0.85999999999999943</v>
      </c>
      <c r="D6340" s="98">
        <f>AVERAGE(C$10:C6340)</f>
        <v>0.42795135049755217</v>
      </c>
      <c r="E6340" s="2"/>
      <c r="G6340" s="23"/>
    </row>
    <row r="6341" spans="1:7" customFormat="1">
      <c r="A6341" s="4">
        <v>28979</v>
      </c>
      <c r="B6341">
        <v>10.25</v>
      </c>
      <c r="C6341">
        <f>IFERROR(((VLOOKUP(A6341,'Interest Rates-10yr'!$A$9:$C$15239,2,FALSE))-B6341),C6340)</f>
        <v>-0.85999999999999943</v>
      </c>
      <c r="D6341" s="98">
        <f>AVERAGE(C$10:C6341)</f>
        <v>0.4277479469361975</v>
      </c>
      <c r="E6341" s="2"/>
      <c r="G6341" s="23"/>
    </row>
    <row r="6342" spans="1:7" customFormat="1">
      <c r="A6342" s="4">
        <v>28980</v>
      </c>
      <c r="B6342">
        <v>10.25</v>
      </c>
      <c r="C6342">
        <f>IFERROR(((VLOOKUP(A6342,'Interest Rates-10yr'!$A$9:$C$15239,2,FALSE))-B6342),C6341)</f>
        <v>-0.85999999999999943</v>
      </c>
      <c r="D6342" s="98">
        <f>AVERAGE(C$10:C6342)</f>
        <v>0.42754460761092727</v>
      </c>
      <c r="E6342" s="2"/>
      <c r="G6342" s="23"/>
    </row>
    <row r="6343" spans="1:7" customFormat="1">
      <c r="A6343" s="4">
        <v>28981</v>
      </c>
      <c r="B6343">
        <v>10.25</v>
      </c>
      <c r="C6343">
        <f>IFERROR(((VLOOKUP(A6343,'Interest Rates-10yr'!$A$9:$C$15239,2,FALSE))-B6343),C6342)</f>
        <v>-0.85999999999999943</v>
      </c>
      <c r="D6343" s="98">
        <f>AVERAGE(C$10:C6343)</f>
        <v>0.42734133249131712</v>
      </c>
      <c r="E6343" s="2"/>
      <c r="G6343" s="23"/>
    </row>
    <row r="6344" spans="1:7" customFormat="1">
      <c r="A6344" s="4">
        <v>28982</v>
      </c>
      <c r="B6344">
        <v>10.29</v>
      </c>
      <c r="C6344">
        <f>IFERROR(((VLOOKUP(A6344,'Interest Rates-10yr'!$A$9:$C$15239,2,FALSE))-B6344),C6343)</f>
        <v>-0.89999999999999858</v>
      </c>
      <c r="D6344" s="98">
        <f>AVERAGE(C$10:C6344)</f>
        <v>0.42713180741910062</v>
      </c>
      <c r="E6344" s="2"/>
      <c r="G6344" s="23"/>
    </row>
    <row r="6345" spans="1:7" customFormat="1">
      <c r="A6345" s="4">
        <v>28983</v>
      </c>
      <c r="B6345">
        <v>10.210000000000001</v>
      </c>
      <c r="C6345">
        <f>IFERROR(((VLOOKUP(A6345,'Interest Rates-10yr'!$A$9:$C$15239,2,FALSE))-B6345),C6344)</f>
        <v>-0.83000000000000007</v>
      </c>
      <c r="D6345" s="98">
        <f>AVERAGE(C$10:C6345)</f>
        <v>0.42693339646464684</v>
      </c>
      <c r="E6345" s="2"/>
      <c r="G6345" s="23"/>
    </row>
    <row r="6346" spans="1:7" customFormat="1">
      <c r="A6346" s="4">
        <v>28984</v>
      </c>
      <c r="B6346">
        <v>10.25</v>
      </c>
      <c r="C6346">
        <f>IFERROR(((VLOOKUP(A6346,'Interest Rates-10yr'!$A$9:$C$15239,2,FALSE))-B6346),C6345)</f>
        <v>-0.89000000000000057</v>
      </c>
      <c r="D6346" s="98">
        <f>AVERAGE(C$10:C6346)</f>
        <v>0.42672557992741084</v>
      </c>
      <c r="E6346" s="2"/>
      <c r="G6346" s="23"/>
    </row>
    <row r="6347" spans="1:7" customFormat="1">
      <c r="A6347" s="4">
        <v>28985</v>
      </c>
      <c r="B6347">
        <v>10.23</v>
      </c>
      <c r="C6347">
        <f>IFERROR(((VLOOKUP(A6347,'Interest Rates-10yr'!$A$9:$C$15239,2,FALSE))-B6347),C6346)</f>
        <v>-0.87000000000000099</v>
      </c>
      <c r="D6347" s="98">
        <f>AVERAGE(C$10:C6347)</f>
        <v>0.42652098453770948</v>
      </c>
      <c r="E6347" s="2"/>
      <c r="G6347" s="23"/>
    </row>
    <row r="6348" spans="1:7" customFormat="1">
      <c r="A6348" s="4">
        <v>28986</v>
      </c>
      <c r="B6348">
        <v>10.26</v>
      </c>
      <c r="C6348">
        <f>IFERROR(((VLOOKUP(A6348,'Interest Rates-10yr'!$A$9:$C$15239,2,FALSE))-B6348),C6347)</f>
        <v>-0.91999999999999993</v>
      </c>
      <c r="D6348" s="98">
        <f>AVERAGE(C$10:C6348)</f>
        <v>0.42630856601987738</v>
      </c>
      <c r="E6348" s="2"/>
      <c r="G6348" s="23"/>
    </row>
    <row r="6349" spans="1:7" customFormat="1">
      <c r="A6349" s="4">
        <v>28987</v>
      </c>
      <c r="B6349">
        <v>10.26</v>
      </c>
      <c r="C6349">
        <f>IFERROR(((VLOOKUP(A6349,'Interest Rates-10yr'!$A$9:$C$15239,2,FALSE))-B6349),C6348)</f>
        <v>-0.91999999999999993</v>
      </c>
      <c r="D6349" s="98">
        <f>AVERAGE(C$10:C6349)</f>
        <v>0.4260962145110414</v>
      </c>
      <c r="E6349" s="2"/>
      <c r="G6349" s="23"/>
    </row>
    <row r="6350" spans="1:7" customFormat="1">
      <c r="A6350" s="4">
        <v>28988</v>
      </c>
      <c r="B6350">
        <v>10.26</v>
      </c>
      <c r="C6350">
        <f>IFERROR(((VLOOKUP(A6350,'Interest Rates-10yr'!$A$9:$C$15239,2,FALSE))-B6350),C6349)</f>
        <v>-0.91999999999999993</v>
      </c>
      <c r="D6350" s="98">
        <f>AVERAGE(C$10:C6350)</f>
        <v>0.42588392997949887</v>
      </c>
      <c r="E6350" s="2"/>
      <c r="G6350" s="23"/>
    </row>
    <row r="6351" spans="1:7" customFormat="1">
      <c r="A6351" s="4">
        <v>28989</v>
      </c>
      <c r="B6351">
        <v>10.33</v>
      </c>
      <c r="C6351">
        <f>IFERROR(((VLOOKUP(A6351,'Interest Rates-10yr'!$A$9:$C$15239,2,FALSE))-B6351),C6350)</f>
        <v>-1.0299999999999994</v>
      </c>
      <c r="D6351" s="98">
        <f>AVERAGE(C$10:C6351)</f>
        <v>0.42565436770734821</v>
      </c>
      <c r="E6351" s="2"/>
      <c r="G6351" s="23"/>
    </row>
    <row r="6352" spans="1:7" customFormat="1">
      <c r="A6352" s="4">
        <v>28990</v>
      </c>
      <c r="B6352">
        <v>10.28</v>
      </c>
      <c r="C6352">
        <f>IFERROR(((VLOOKUP(A6352,'Interest Rates-10yr'!$A$9:$C$15239,2,FALSE))-B6352),C6351)</f>
        <v>-0.95999999999999908</v>
      </c>
      <c r="D6352" s="98">
        <f>AVERAGE(C$10:C6352)</f>
        <v>0.42543591360554978</v>
      </c>
      <c r="E6352" s="2"/>
      <c r="G6352" s="23"/>
    </row>
    <row r="6353" spans="1:7" customFormat="1">
      <c r="A6353" s="4">
        <v>28991</v>
      </c>
      <c r="B6353">
        <v>10.130000000000001</v>
      </c>
      <c r="C6353">
        <f>IFERROR(((VLOOKUP(A6353,'Interest Rates-10yr'!$A$9:$C$15239,2,FALSE))-B6353),C6352)</f>
        <v>-0.82000000000000028</v>
      </c>
      <c r="D6353" s="98">
        <f>AVERAGE(C$10:C6353)</f>
        <v>0.42523959646910497</v>
      </c>
      <c r="E6353" s="2"/>
      <c r="G6353" s="23"/>
    </row>
    <row r="6354" spans="1:7" customFormat="1">
      <c r="A6354" s="4">
        <v>28992</v>
      </c>
      <c r="B6354">
        <v>10.24</v>
      </c>
      <c r="C6354">
        <f>IFERROR(((VLOOKUP(A6354,'Interest Rates-10yr'!$A$9:$C$15239,2,FALSE))-B6354),C6353)</f>
        <v>-1</v>
      </c>
      <c r="D6354" s="98">
        <f>AVERAGE(C$10:C6354)</f>
        <v>0.42501497241922809</v>
      </c>
      <c r="E6354" s="2"/>
      <c r="G6354" s="23"/>
    </row>
    <row r="6355" spans="1:7" customFormat="1">
      <c r="A6355" s="4">
        <v>28993</v>
      </c>
      <c r="B6355">
        <v>10.25</v>
      </c>
      <c r="C6355">
        <f>IFERROR(((VLOOKUP(A6355,'Interest Rates-10yr'!$A$9:$C$15239,2,FALSE))-B6355),C6354)</f>
        <v>-1.0199999999999996</v>
      </c>
      <c r="D6355" s="98">
        <f>AVERAGE(C$10:C6355)</f>
        <v>0.42478726757012325</v>
      </c>
      <c r="E6355" s="2"/>
      <c r="G6355" s="23"/>
    </row>
    <row r="6356" spans="1:7" customFormat="1">
      <c r="A6356" s="4">
        <v>28994</v>
      </c>
      <c r="B6356">
        <v>10.25</v>
      </c>
      <c r="C6356">
        <f>IFERROR(((VLOOKUP(A6356,'Interest Rates-10yr'!$A$9:$C$15239,2,FALSE))-B6356),C6355)</f>
        <v>-1.0199999999999996</v>
      </c>
      <c r="D6356" s="98">
        <f>AVERAGE(C$10:C6356)</f>
        <v>0.42455963447297967</v>
      </c>
      <c r="E6356" s="2"/>
      <c r="G6356" s="23"/>
    </row>
    <row r="6357" spans="1:7" customFormat="1">
      <c r="A6357" s="4">
        <v>28995</v>
      </c>
      <c r="B6357">
        <v>10.25</v>
      </c>
      <c r="C6357">
        <f>IFERROR(((VLOOKUP(A6357,'Interest Rates-10yr'!$A$9:$C$15239,2,FALSE))-B6357),C6356)</f>
        <v>-1.0199999999999996</v>
      </c>
      <c r="D6357" s="98">
        <f>AVERAGE(C$10:C6357)</f>
        <v>0.42433207309388815</v>
      </c>
      <c r="E6357" s="2"/>
      <c r="G6357" s="23"/>
    </row>
    <row r="6358" spans="1:7" customFormat="1">
      <c r="A6358" s="4">
        <v>28996</v>
      </c>
      <c r="B6358">
        <v>10.34</v>
      </c>
      <c r="C6358">
        <f>IFERROR(((VLOOKUP(A6358,'Interest Rates-10yr'!$A$9:$C$15239,2,FALSE))-B6358),C6357)</f>
        <v>-1.0999999999999996</v>
      </c>
      <c r="D6358" s="98">
        <f>AVERAGE(C$10:C6358)</f>
        <v>0.4240919829894475</v>
      </c>
      <c r="E6358" s="2"/>
      <c r="G6358" s="23"/>
    </row>
    <row r="6359" spans="1:7" customFormat="1">
      <c r="A6359" s="4">
        <v>28997</v>
      </c>
      <c r="B6359">
        <v>10.18</v>
      </c>
      <c r="C6359">
        <f>IFERROR(((VLOOKUP(A6359,'Interest Rates-10yr'!$A$9:$C$15239,2,FALSE))-B6359),C6358)</f>
        <v>-1.0299999999999994</v>
      </c>
      <c r="D6359" s="98">
        <f>AVERAGE(C$10:C6359)</f>
        <v>0.42386299212598455</v>
      </c>
      <c r="E6359" s="2"/>
      <c r="G6359" s="23"/>
    </row>
    <row r="6360" spans="1:7" customFormat="1">
      <c r="A6360" s="4">
        <v>28998</v>
      </c>
      <c r="B6360">
        <v>9.66</v>
      </c>
      <c r="C6360">
        <f>IFERROR(((VLOOKUP(A6360,'Interest Rates-10yr'!$A$9:$C$15239,2,FALSE))-B6360),C6359)</f>
        <v>-0.58999999999999986</v>
      </c>
      <c r="D6360" s="98">
        <f>AVERAGE(C$10:C6360)</f>
        <v>0.42370335380255109</v>
      </c>
      <c r="E6360" s="2"/>
      <c r="G6360" s="23"/>
    </row>
    <row r="6361" spans="1:7" customFormat="1">
      <c r="A6361" s="4">
        <v>28999</v>
      </c>
      <c r="B6361">
        <v>10.18</v>
      </c>
      <c r="C6361">
        <f>IFERROR(((VLOOKUP(A6361,'Interest Rates-10yr'!$A$9:$C$15239,2,FALSE))-B6361),C6360)</f>
        <v>-1.1199999999999992</v>
      </c>
      <c r="D6361" s="98">
        <f>AVERAGE(C$10:C6361)</f>
        <v>0.42346032745591972</v>
      </c>
      <c r="E6361" s="2"/>
      <c r="G6361" s="23"/>
    </row>
    <row r="6362" spans="1:7" customFormat="1">
      <c r="A6362" s="4">
        <v>29000</v>
      </c>
      <c r="B6362">
        <v>10.050000000000001</v>
      </c>
      <c r="C6362">
        <f>IFERROR(((VLOOKUP(A6362,'Interest Rates-10yr'!$A$9:$C$15239,2,FALSE))-B6362),C6361)</f>
        <v>-1.0400000000000009</v>
      </c>
      <c r="D6362" s="98">
        <f>AVERAGE(C$10:C6362)</f>
        <v>0.42322997009286983</v>
      </c>
      <c r="E6362" s="2"/>
      <c r="G6362" s="23"/>
    </row>
    <row r="6363" spans="1:7" customFormat="1">
      <c r="A6363" s="4">
        <v>29001</v>
      </c>
      <c r="B6363">
        <v>10.050000000000001</v>
      </c>
      <c r="C6363">
        <f>IFERROR(((VLOOKUP(A6363,'Interest Rates-10yr'!$A$9:$C$15239,2,FALSE))-B6363),C6362)</f>
        <v>-1.0400000000000009</v>
      </c>
      <c r="D6363" s="98">
        <f>AVERAGE(C$10:C6363)</f>
        <v>0.42299968523764592</v>
      </c>
      <c r="E6363" s="2"/>
      <c r="G6363" s="23"/>
    </row>
    <row r="6364" spans="1:7" customFormat="1">
      <c r="A6364" s="4">
        <v>29002</v>
      </c>
      <c r="B6364">
        <v>10.050000000000001</v>
      </c>
      <c r="C6364">
        <f>IFERROR(((VLOOKUP(A6364,'Interest Rates-10yr'!$A$9:$C$15239,2,FALSE))-B6364),C6363)</f>
        <v>-1.0400000000000009</v>
      </c>
      <c r="D6364" s="98">
        <f>AVERAGE(C$10:C6364)</f>
        <v>0.42276947285601923</v>
      </c>
      <c r="E6364" s="2"/>
      <c r="G6364" s="23"/>
    </row>
    <row r="6365" spans="1:7" customFormat="1">
      <c r="A6365" s="4">
        <v>29003</v>
      </c>
      <c r="B6365">
        <v>10.49</v>
      </c>
      <c r="C6365">
        <f>IFERROR(((VLOOKUP(A6365,'Interest Rates-10yr'!$A$9:$C$15239,2,FALSE))-B6365),C6364)</f>
        <v>-1.0400000000000009</v>
      </c>
      <c r="D6365" s="98">
        <f>AVERAGE(C$10:C6365)</f>
        <v>0.42253933291378259</v>
      </c>
      <c r="E6365" s="2"/>
      <c r="G6365" s="23"/>
    </row>
    <row r="6366" spans="1:7" customFormat="1">
      <c r="A6366" s="4">
        <v>29004</v>
      </c>
      <c r="B6366">
        <v>10.48</v>
      </c>
      <c r="C6366">
        <f>IFERROR(((VLOOKUP(A6366,'Interest Rates-10yr'!$A$9:$C$15239,2,FALSE))-B6366),C6365)</f>
        <v>-1.4700000000000006</v>
      </c>
      <c r="D6366" s="98">
        <f>AVERAGE(C$10:C6366)</f>
        <v>0.42224162340726795</v>
      </c>
      <c r="E6366" s="2"/>
      <c r="G6366" s="23"/>
    </row>
    <row r="6367" spans="1:7" customFormat="1">
      <c r="A6367" s="4">
        <v>29005</v>
      </c>
      <c r="B6367">
        <v>10.65</v>
      </c>
      <c r="C6367">
        <f>IFERROR(((VLOOKUP(A6367,'Interest Rates-10yr'!$A$9:$C$15239,2,FALSE))-B6367),C6366)</f>
        <v>-1.4700000000000006</v>
      </c>
      <c r="D6367" s="98">
        <f>AVERAGE(C$10:C6367)</f>
        <v>0.42194400754954425</v>
      </c>
      <c r="E6367" s="2"/>
      <c r="G6367" s="23"/>
    </row>
    <row r="6368" spans="1:7" customFormat="1">
      <c r="A6368" s="4">
        <v>29006</v>
      </c>
      <c r="B6368">
        <v>10.31</v>
      </c>
      <c r="C6368">
        <f>IFERROR(((VLOOKUP(A6368,'Interest Rates-10yr'!$A$9:$C$15239,2,FALSE))-B6368),C6367)</f>
        <v>-1.25</v>
      </c>
      <c r="D6368" s="98">
        <f>AVERAGE(C$10:C6368)</f>
        <v>0.42168108193112164</v>
      </c>
      <c r="E6368" s="2"/>
      <c r="G6368" s="23"/>
    </row>
    <row r="6369" spans="1:7" customFormat="1">
      <c r="A6369" s="4">
        <v>29007</v>
      </c>
      <c r="B6369">
        <v>10.24</v>
      </c>
      <c r="C6369">
        <f>IFERROR(((VLOOKUP(A6369,'Interest Rates-10yr'!$A$9:$C$15239,2,FALSE))-B6369),C6368)</f>
        <v>-1.1899999999999995</v>
      </c>
      <c r="D6369" s="98">
        <f>AVERAGE(C$10:C6369)</f>
        <v>0.42142767295597522</v>
      </c>
      <c r="E6369" s="2"/>
      <c r="G6369" s="23"/>
    </row>
    <row r="6370" spans="1:7" customFormat="1">
      <c r="A6370" s="4">
        <v>29008</v>
      </c>
      <c r="B6370">
        <v>10.24</v>
      </c>
      <c r="C6370">
        <f>IFERROR(((VLOOKUP(A6370,'Interest Rates-10yr'!$A$9:$C$15239,2,FALSE))-B6370),C6369)</f>
        <v>-1.1899999999999995</v>
      </c>
      <c r="D6370" s="98">
        <f>AVERAGE(C$10:C6370)</f>
        <v>0.42117434365665812</v>
      </c>
      <c r="E6370" s="2"/>
      <c r="G6370" s="23"/>
    </row>
    <row r="6371" spans="1:7" customFormat="1">
      <c r="A6371" s="4">
        <v>29009</v>
      </c>
      <c r="B6371">
        <v>10.24</v>
      </c>
      <c r="C6371">
        <f>IFERROR(((VLOOKUP(A6371,'Interest Rates-10yr'!$A$9:$C$15239,2,FALSE))-B6371),C6370)</f>
        <v>-1.1899999999999995</v>
      </c>
      <c r="D6371" s="98">
        <f>AVERAGE(C$10:C6371)</f>
        <v>0.42092109399559924</v>
      </c>
      <c r="E6371" s="2"/>
      <c r="G6371" s="23"/>
    </row>
    <row r="6372" spans="1:7" customFormat="1">
      <c r="A6372" s="4">
        <v>29010</v>
      </c>
      <c r="B6372">
        <v>10.23</v>
      </c>
      <c r="C6372">
        <f>IFERROR(((VLOOKUP(A6372,'Interest Rates-10yr'!$A$9:$C$15239,2,FALSE))-B6372),C6371)</f>
        <v>-1.17</v>
      </c>
      <c r="D6372" s="98">
        <f>AVERAGE(C$10:C6372)</f>
        <v>0.42067106710671104</v>
      </c>
      <c r="E6372" s="2"/>
      <c r="G6372" s="23"/>
    </row>
    <row r="6373" spans="1:7" customFormat="1">
      <c r="A6373" s="4">
        <v>29011</v>
      </c>
      <c r="B6373">
        <v>10.19</v>
      </c>
      <c r="C6373">
        <f>IFERROR(((VLOOKUP(A6373,'Interest Rates-10yr'!$A$9:$C$15239,2,FALSE))-B6373),C6372)</f>
        <v>-1.17</v>
      </c>
      <c r="D6373" s="98">
        <f>AVERAGE(C$10:C6373)</f>
        <v>0.42042111879321215</v>
      </c>
      <c r="E6373" s="2"/>
      <c r="G6373" s="23"/>
    </row>
    <row r="6374" spans="1:7" customFormat="1">
      <c r="A6374" s="4">
        <v>29012</v>
      </c>
      <c r="B6374">
        <v>10.17</v>
      </c>
      <c r="C6374">
        <f>IFERROR(((VLOOKUP(A6374,'Interest Rates-10yr'!$A$9:$C$15239,2,FALSE))-B6374),C6373)</f>
        <v>-1.1999999999999993</v>
      </c>
      <c r="D6374" s="98">
        <f>AVERAGE(C$10:C6374)</f>
        <v>0.42016653574234131</v>
      </c>
      <c r="E6374" s="2"/>
      <c r="G6374" s="23"/>
    </row>
    <row r="6375" spans="1:7" customFormat="1">
      <c r="A6375" s="4">
        <v>29013</v>
      </c>
      <c r="B6375">
        <v>10.26</v>
      </c>
      <c r="C6375">
        <f>IFERROR(((VLOOKUP(A6375,'Interest Rates-10yr'!$A$9:$C$15239,2,FALSE))-B6375),C6374)</f>
        <v>-1.3699999999999992</v>
      </c>
      <c r="D6375" s="98">
        <f>AVERAGE(C$10:C6375)</f>
        <v>0.41988532830662934</v>
      </c>
      <c r="E6375" s="2"/>
      <c r="G6375" s="23"/>
    </row>
    <row r="6376" spans="1:7" customFormat="1">
      <c r="A6376" s="4">
        <v>29014</v>
      </c>
      <c r="B6376">
        <v>10.26</v>
      </c>
      <c r="C6376">
        <f>IFERROR(((VLOOKUP(A6376,'Interest Rates-10yr'!$A$9:$C$15239,2,FALSE))-B6376),C6375)</f>
        <v>-1.3599999999999994</v>
      </c>
      <c r="D6376" s="98">
        <f>AVERAGE(C$10:C6376)</f>
        <v>0.41960577980210495</v>
      </c>
      <c r="E6376" s="2"/>
      <c r="G6376" s="23"/>
    </row>
    <row r="6377" spans="1:7" customFormat="1">
      <c r="A6377" s="4">
        <v>29015</v>
      </c>
      <c r="B6377">
        <v>10.26</v>
      </c>
      <c r="C6377">
        <f>IFERROR(((VLOOKUP(A6377,'Interest Rates-10yr'!$A$9:$C$15239,2,FALSE))-B6377),C6376)</f>
        <v>-1.3599999999999994</v>
      </c>
      <c r="D6377" s="98">
        <f>AVERAGE(C$10:C6377)</f>
        <v>0.41932631909547774</v>
      </c>
      <c r="E6377" s="2"/>
      <c r="G6377" s="23"/>
    </row>
    <row r="6378" spans="1:7" customFormat="1">
      <c r="A6378" s="4">
        <v>29016</v>
      </c>
      <c r="B6378">
        <v>10.26</v>
      </c>
      <c r="C6378">
        <f>IFERROR(((VLOOKUP(A6378,'Interest Rates-10yr'!$A$9:$C$15239,2,FALSE))-B6378),C6377)</f>
        <v>-1.3599999999999994</v>
      </c>
      <c r="D6378" s="98">
        <f>AVERAGE(C$10:C6378)</f>
        <v>0.41904694614539206</v>
      </c>
      <c r="E6378" s="2"/>
      <c r="G6378" s="23"/>
    </row>
    <row r="6379" spans="1:7" customFormat="1">
      <c r="A6379" s="4">
        <v>29017</v>
      </c>
      <c r="B6379">
        <v>10.31</v>
      </c>
      <c r="C6379">
        <f>IFERROR(((VLOOKUP(A6379,'Interest Rates-10yr'!$A$9:$C$15239,2,FALSE))-B6379),C6378)</f>
        <v>-1.370000000000001</v>
      </c>
      <c r="D6379" s="98">
        <f>AVERAGE(C$10:C6379)</f>
        <v>0.41876609105180568</v>
      </c>
      <c r="E6379" s="2"/>
      <c r="G6379" s="23"/>
    </row>
    <row r="6380" spans="1:7" customFormat="1">
      <c r="A6380" s="4">
        <v>29018</v>
      </c>
      <c r="B6380">
        <v>10.24</v>
      </c>
      <c r="C6380">
        <f>IFERROR(((VLOOKUP(A6380,'Interest Rates-10yr'!$A$9:$C$15239,2,FALSE))-B6380),C6379)</f>
        <v>-1.4500000000000011</v>
      </c>
      <c r="D6380" s="98">
        <f>AVERAGE(C$10:C6380)</f>
        <v>0.41847276722649546</v>
      </c>
      <c r="E6380" s="2"/>
      <c r="G6380" s="23"/>
    </row>
    <row r="6381" spans="1:7" customFormat="1">
      <c r="A6381" s="4">
        <v>29019</v>
      </c>
      <c r="B6381">
        <v>10.01</v>
      </c>
      <c r="C6381">
        <f>IFERROR(((VLOOKUP(A6381,'Interest Rates-10yr'!$A$9:$C$15239,2,FALSE))-B6381),C6380)</f>
        <v>-1.1799999999999997</v>
      </c>
      <c r="D6381" s="98">
        <f>AVERAGE(C$10:C6381)</f>
        <v>0.41822190834902739</v>
      </c>
      <c r="E6381" s="2"/>
      <c r="G6381" s="23"/>
    </row>
    <row r="6382" spans="1:7" customFormat="1">
      <c r="A6382" s="4">
        <v>29020</v>
      </c>
      <c r="B6382">
        <v>10.29</v>
      </c>
      <c r="C6382">
        <f>IFERROR(((VLOOKUP(A6382,'Interest Rates-10yr'!$A$9:$C$15239,2,FALSE))-B6382),C6381)</f>
        <v>-1.42</v>
      </c>
      <c r="D6382" s="98">
        <f>AVERAGE(C$10:C6382)</f>
        <v>0.41793346932370978</v>
      </c>
      <c r="E6382" s="2"/>
      <c r="G6382" s="23"/>
    </row>
    <row r="6383" spans="1:7" customFormat="1">
      <c r="A6383" s="4">
        <v>29021</v>
      </c>
      <c r="B6383">
        <v>10.31</v>
      </c>
      <c r="C6383">
        <f>IFERROR(((VLOOKUP(A6383,'Interest Rates-10yr'!$A$9:$C$15239,2,FALSE))-B6383),C6382)</f>
        <v>-1.3499999999999996</v>
      </c>
      <c r="D6383" s="98">
        <f>AVERAGE(C$10:C6383)</f>
        <v>0.41765610291810523</v>
      </c>
      <c r="E6383" s="2"/>
      <c r="G6383" s="23"/>
    </row>
    <row r="6384" spans="1:7" customFormat="1">
      <c r="A6384" s="4">
        <v>29022</v>
      </c>
      <c r="B6384">
        <v>10.31</v>
      </c>
      <c r="C6384">
        <f>IFERROR(((VLOOKUP(A6384,'Interest Rates-10yr'!$A$9:$C$15239,2,FALSE))-B6384),C6383)</f>
        <v>-1.3499999999999996</v>
      </c>
      <c r="D6384" s="98">
        <f>AVERAGE(C$10:C6384)</f>
        <v>0.41737882352941219</v>
      </c>
      <c r="E6384" s="2"/>
      <c r="G6384" s="23"/>
    </row>
    <row r="6385" spans="1:7" customFormat="1">
      <c r="A6385" s="4">
        <v>29023</v>
      </c>
      <c r="B6385">
        <v>10.31</v>
      </c>
      <c r="C6385">
        <f>IFERROR(((VLOOKUP(A6385,'Interest Rates-10yr'!$A$9:$C$15239,2,FALSE))-B6385),C6384)</f>
        <v>-1.3499999999999996</v>
      </c>
      <c r="D6385" s="98">
        <f>AVERAGE(C$10:C6385)</f>
        <v>0.41710163111668802</v>
      </c>
      <c r="E6385" s="2"/>
      <c r="G6385" s="23"/>
    </row>
    <row r="6386" spans="1:7" customFormat="1">
      <c r="A6386" s="4">
        <v>29024</v>
      </c>
      <c r="B6386">
        <v>10.4</v>
      </c>
      <c r="C6386">
        <f>IFERROR(((VLOOKUP(A6386,'Interest Rates-10yr'!$A$9:$C$15239,2,FALSE))-B6386),C6385)</f>
        <v>-1.4500000000000011</v>
      </c>
      <c r="D6386" s="98">
        <f>AVERAGE(C$10:C6386)</f>
        <v>0.41680884428414661</v>
      </c>
      <c r="E6386" s="2"/>
      <c r="G6386" s="23"/>
    </row>
    <row r="6387" spans="1:7" customFormat="1">
      <c r="A6387" s="4">
        <v>29025</v>
      </c>
      <c r="B6387">
        <v>10.24</v>
      </c>
      <c r="C6387">
        <f>IFERROR(((VLOOKUP(A6387,'Interest Rates-10yr'!$A$9:$C$15239,2,FALSE))-B6387),C6386)</f>
        <v>-1.2900000000000009</v>
      </c>
      <c r="D6387" s="98">
        <f>AVERAGE(C$10:C6387)</f>
        <v>0.41654123549702149</v>
      </c>
      <c r="E6387" s="2"/>
      <c r="G6387" s="23"/>
    </row>
    <row r="6388" spans="1:7" customFormat="1">
      <c r="A6388" s="4">
        <v>29026</v>
      </c>
      <c r="B6388">
        <v>10.130000000000001</v>
      </c>
      <c r="C6388">
        <f>IFERROR(((VLOOKUP(A6388,'Interest Rates-10yr'!$A$9:$C$15239,2,FALSE))-B6388),C6387)</f>
        <v>-1.1900000000000013</v>
      </c>
      <c r="D6388" s="98">
        <f>AVERAGE(C$10:C6388)</f>
        <v>0.41628938705126239</v>
      </c>
      <c r="E6388" s="2"/>
      <c r="G6388" s="23"/>
    </row>
    <row r="6389" spans="1:7" customFormat="1">
      <c r="A6389" s="4">
        <v>29027</v>
      </c>
      <c r="B6389">
        <v>10.220000000000001</v>
      </c>
      <c r="C6389">
        <f>IFERROR(((VLOOKUP(A6389,'Interest Rates-10yr'!$A$9:$C$15239,2,FALSE))-B6389),C6388)</f>
        <v>-1.2900000000000009</v>
      </c>
      <c r="D6389" s="98">
        <f>AVERAGE(C$10:C6389)</f>
        <v>0.41602194357366817</v>
      </c>
      <c r="E6389" s="2"/>
      <c r="G6389" s="23"/>
    </row>
    <row r="6390" spans="1:7" customFormat="1">
      <c r="A6390" s="4">
        <v>29028</v>
      </c>
      <c r="B6390">
        <v>10.26</v>
      </c>
      <c r="C6390">
        <f>IFERROR(((VLOOKUP(A6390,'Interest Rates-10yr'!$A$9:$C$15239,2,FALSE))-B6390),C6389)</f>
        <v>-1.2799999999999994</v>
      </c>
      <c r="D6390" s="98">
        <f>AVERAGE(C$10:C6390)</f>
        <v>0.41575615107349989</v>
      </c>
      <c r="E6390" s="2"/>
      <c r="G6390" s="23"/>
    </row>
    <row r="6391" spans="1:7" customFormat="1">
      <c r="A6391" s="4">
        <v>29029</v>
      </c>
      <c r="B6391">
        <v>10.26</v>
      </c>
      <c r="C6391">
        <f>IFERROR(((VLOOKUP(A6391,'Interest Rates-10yr'!$A$9:$C$15239,2,FALSE))-B6391),C6390)</f>
        <v>-1.2799999999999994</v>
      </c>
      <c r="D6391" s="98">
        <f>AVERAGE(C$10:C6391)</f>
        <v>0.41549044186775347</v>
      </c>
      <c r="E6391" s="2"/>
      <c r="G6391" s="23"/>
    </row>
    <row r="6392" spans="1:7" customFormat="1">
      <c r="A6392" s="4">
        <v>29030</v>
      </c>
      <c r="B6392">
        <v>10.26</v>
      </c>
      <c r="C6392">
        <f>IFERROR(((VLOOKUP(A6392,'Interest Rates-10yr'!$A$9:$C$15239,2,FALSE))-B6392),C6391)</f>
        <v>-1.2799999999999994</v>
      </c>
      <c r="D6392" s="98">
        <f>AVERAGE(C$10:C6392)</f>
        <v>0.41522481591728067</v>
      </c>
      <c r="E6392" s="2"/>
      <c r="G6392" s="23"/>
    </row>
    <row r="6393" spans="1:7" customFormat="1">
      <c r="A6393" s="4">
        <v>29031</v>
      </c>
      <c r="B6393">
        <v>10.43</v>
      </c>
      <c r="C6393">
        <f>IFERROR(((VLOOKUP(A6393,'Interest Rates-10yr'!$A$9:$C$15239,2,FALSE))-B6393),C6392)</f>
        <v>-1.5</v>
      </c>
      <c r="D6393" s="98">
        <f>AVERAGE(C$10:C6393)</f>
        <v>0.41492481203007558</v>
      </c>
      <c r="E6393" s="2"/>
      <c r="G6393" s="23"/>
    </row>
    <row r="6394" spans="1:7" customFormat="1">
      <c r="A6394" s="4">
        <v>29032</v>
      </c>
      <c r="B6394">
        <v>10.3</v>
      </c>
      <c r="C6394">
        <f>IFERROR(((VLOOKUP(A6394,'Interest Rates-10yr'!$A$9:$C$15239,2,FALSE))-B6394),C6393)</f>
        <v>-1.4800000000000004</v>
      </c>
      <c r="D6394" s="98">
        <f>AVERAGE(C$10:C6394)</f>
        <v>0.41462803445575602</v>
      </c>
      <c r="E6394" s="2"/>
      <c r="G6394" s="23"/>
    </row>
    <row r="6395" spans="1:7" customFormat="1">
      <c r="A6395" s="4">
        <v>29033</v>
      </c>
      <c r="B6395">
        <v>10.5</v>
      </c>
      <c r="C6395">
        <f>IFERROR(((VLOOKUP(A6395,'Interest Rates-10yr'!$A$9:$C$15239,2,FALSE))-B6395),C6394)</f>
        <v>-1.6999999999999993</v>
      </c>
      <c r="D6395" s="98">
        <f>AVERAGE(C$10:C6395)</f>
        <v>0.41429689946758574</v>
      </c>
      <c r="E6395" s="2"/>
      <c r="G6395" s="23"/>
    </row>
    <row r="6396" spans="1:7" customFormat="1">
      <c r="A6396" s="4">
        <v>29034</v>
      </c>
      <c r="B6396">
        <v>10.54</v>
      </c>
      <c r="C6396">
        <f>IFERROR(((VLOOKUP(A6396,'Interest Rates-10yr'!$A$9:$C$15239,2,FALSE))-B6396),C6395)</f>
        <v>-1.7399999999999984</v>
      </c>
      <c r="D6396" s="98">
        <f>AVERAGE(C$10:C6396)</f>
        <v>0.41395960544856786</v>
      </c>
      <c r="E6396" s="2"/>
      <c r="G6396" s="23"/>
    </row>
    <row r="6397" spans="1:7" customFormat="1">
      <c r="A6397" s="4">
        <v>29035</v>
      </c>
      <c r="B6397">
        <v>10.54</v>
      </c>
      <c r="C6397">
        <f>IFERROR(((VLOOKUP(A6397,'Interest Rates-10yr'!$A$9:$C$15239,2,FALSE))-B6397),C6396)</f>
        <v>-1.7299999999999986</v>
      </c>
      <c r="D6397" s="98">
        <f>AVERAGE(C$10:C6397)</f>
        <v>0.41362398246712628</v>
      </c>
      <c r="E6397" s="2"/>
      <c r="G6397" s="23"/>
    </row>
    <row r="6398" spans="1:7" customFormat="1">
      <c r="A6398" s="4">
        <v>29036</v>
      </c>
      <c r="B6398">
        <v>10.54</v>
      </c>
      <c r="C6398">
        <f>IFERROR(((VLOOKUP(A6398,'Interest Rates-10yr'!$A$9:$C$15239,2,FALSE))-B6398),C6397)</f>
        <v>-1.7299999999999986</v>
      </c>
      <c r="D6398" s="98">
        <f>AVERAGE(C$10:C6398)</f>
        <v>0.41328846454844304</v>
      </c>
      <c r="E6398" s="2"/>
      <c r="G6398" s="23"/>
    </row>
    <row r="6399" spans="1:7" customFormat="1">
      <c r="A6399" s="4">
        <v>29037</v>
      </c>
      <c r="B6399">
        <v>10.54</v>
      </c>
      <c r="C6399">
        <f>IFERROR(((VLOOKUP(A6399,'Interest Rates-10yr'!$A$9:$C$15239,2,FALSE))-B6399),C6398)</f>
        <v>-1.7299999999999986</v>
      </c>
      <c r="D6399" s="98">
        <f>AVERAGE(C$10:C6399)</f>
        <v>0.4129530516431929</v>
      </c>
      <c r="E6399" s="2"/>
      <c r="G6399" s="23"/>
    </row>
    <row r="6400" spans="1:7" customFormat="1">
      <c r="A6400" s="4">
        <v>29038</v>
      </c>
      <c r="B6400">
        <v>10.66</v>
      </c>
      <c r="C6400">
        <f>IFERROR(((VLOOKUP(A6400,'Interest Rates-10yr'!$A$9:$C$15239,2,FALSE))-B6400),C6399)</f>
        <v>-1.9000000000000004</v>
      </c>
      <c r="D6400" s="98">
        <f>AVERAGE(C$10:C6400)</f>
        <v>0.41259114379596346</v>
      </c>
      <c r="E6400" s="2"/>
      <c r="G6400" s="23"/>
    </row>
    <row r="6401" spans="1:7" customFormat="1">
      <c r="A6401" s="4">
        <v>29039</v>
      </c>
      <c r="B6401">
        <v>10.050000000000001</v>
      </c>
      <c r="C6401">
        <f>IFERROR(((VLOOKUP(A6401,'Interest Rates-10yr'!$A$9:$C$15239,2,FALSE))-B6401),C6400)</f>
        <v>-1.2800000000000011</v>
      </c>
      <c r="D6401" s="98">
        <f>AVERAGE(C$10:C6401)</f>
        <v>0.41232634543179014</v>
      </c>
      <c r="E6401" s="2"/>
      <c r="G6401" s="23"/>
    </row>
    <row r="6402" spans="1:7" customFormat="1">
      <c r="A6402" s="4">
        <v>29040</v>
      </c>
      <c r="B6402">
        <v>10.050000000000001</v>
      </c>
      <c r="C6402">
        <f>IFERROR(((VLOOKUP(A6402,'Interest Rates-10yr'!$A$9:$C$15239,2,FALSE))-B6402),C6401)</f>
        <v>-1.2800000000000011</v>
      </c>
      <c r="D6402" s="98">
        <f>AVERAGE(C$10:C6402)</f>
        <v>0.41206162990771189</v>
      </c>
      <c r="E6402" s="2"/>
      <c r="G6402" s="23"/>
    </row>
    <row r="6403" spans="1:7" customFormat="1">
      <c r="A6403" s="4">
        <v>29041</v>
      </c>
      <c r="B6403">
        <v>10.33</v>
      </c>
      <c r="C6403">
        <f>IFERROR(((VLOOKUP(A6403,'Interest Rates-10yr'!$A$9:$C$15239,2,FALSE))-B6403),C6402)</f>
        <v>-1.5299999999999994</v>
      </c>
      <c r="D6403" s="98">
        <f>AVERAGE(C$10:C6403)</f>
        <v>0.41175789802940288</v>
      </c>
      <c r="E6403" s="2"/>
      <c r="G6403" s="23"/>
    </row>
    <row r="6404" spans="1:7" customFormat="1">
      <c r="A6404" s="4">
        <v>29042</v>
      </c>
      <c r="B6404">
        <v>10.29</v>
      </c>
      <c r="C6404">
        <f>IFERROR(((VLOOKUP(A6404,'Interest Rates-10yr'!$A$9:$C$15239,2,FALSE))-B6404),C6403)</f>
        <v>-1.4699999999999989</v>
      </c>
      <c r="D6404" s="98">
        <f>AVERAGE(C$10:C6404)</f>
        <v>0.41146364347146241</v>
      </c>
      <c r="E6404" s="2"/>
      <c r="G6404" s="23"/>
    </row>
    <row r="6405" spans="1:7" customFormat="1">
      <c r="A6405" s="4">
        <v>29043</v>
      </c>
      <c r="B6405">
        <v>10.29</v>
      </c>
      <c r="C6405">
        <f>IFERROR(((VLOOKUP(A6405,'Interest Rates-10yr'!$A$9:$C$15239,2,FALSE))-B6405),C6404)</f>
        <v>-1.4699999999999989</v>
      </c>
      <c r="D6405" s="98">
        <f>AVERAGE(C$10:C6405)</f>
        <v>0.41116948092557887</v>
      </c>
      <c r="E6405" s="2"/>
      <c r="G6405" s="23"/>
    </row>
    <row r="6406" spans="1:7" customFormat="1">
      <c r="A6406" s="4">
        <v>29044</v>
      </c>
      <c r="B6406">
        <v>10.29</v>
      </c>
      <c r="C6406">
        <f>IFERROR(((VLOOKUP(A6406,'Interest Rates-10yr'!$A$9:$C$15239,2,FALSE))-B6406),C6405)</f>
        <v>-1.4699999999999989</v>
      </c>
      <c r="D6406" s="98">
        <f>AVERAGE(C$10:C6406)</f>
        <v>0.41087541034860131</v>
      </c>
      <c r="E6406" s="2"/>
      <c r="G6406" s="23"/>
    </row>
    <row r="6407" spans="1:7" customFormat="1">
      <c r="A6407" s="4">
        <v>29045</v>
      </c>
      <c r="B6407">
        <v>10.31</v>
      </c>
      <c r="C6407">
        <f>IFERROR(((VLOOKUP(A6407,'Interest Rates-10yr'!$A$9:$C$15239,2,FALSE))-B6407),C6406)</f>
        <v>-1.4500000000000011</v>
      </c>
      <c r="D6407" s="98">
        <f>AVERAGE(C$10:C6407)</f>
        <v>0.41058455767427365</v>
      </c>
      <c r="E6407" s="2"/>
      <c r="G6407" s="23"/>
    </row>
    <row r="6408" spans="1:7" customFormat="1">
      <c r="A6408" s="4">
        <v>29046</v>
      </c>
      <c r="B6408">
        <v>10.24</v>
      </c>
      <c r="C6408">
        <f>IFERROR(((VLOOKUP(A6408,'Interest Rates-10yr'!$A$9:$C$15239,2,FALSE))-B6408),C6407)</f>
        <v>-1.3200000000000003</v>
      </c>
      <c r="D6408" s="98">
        <f>AVERAGE(C$10:C6408)</f>
        <v>0.4103141115799348</v>
      </c>
      <c r="E6408" s="2"/>
      <c r="G6408" s="23"/>
    </row>
    <row r="6409" spans="1:7" customFormat="1">
      <c r="A6409" s="4">
        <v>29047</v>
      </c>
      <c r="B6409">
        <v>10.24</v>
      </c>
      <c r="C6409">
        <f>IFERROR(((VLOOKUP(A6409,'Interest Rates-10yr'!$A$9:$C$15239,2,FALSE))-B6409),C6408)</f>
        <v>-1.2699999999999996</v>
      </c>
      <c r="D6409" s="98">
        <f>AVERAGE(C$10:C6409)</f>
        <v>0.41005156250000041</v>
      </c>
      <c r="E6409" s="2"/>
      <c r="G6409" s="23"/>
    </row>
    <row r="6410" spans="1:7" customFormat="1">
      <c r="A6410" s="4">
        <v>29048</v>
      </c>
      <c r="B6410">
        <v>10.31</v>
      </c>
      <c r="C6410">
        <f>IFERROR(((VLOOKUP(A6410,'Interest Rates-10yr'!$A$9:$C$15239,2,FALSE))-B6410),C6409)</f>
        <v>-1.3600000000000012</v>
      </c>
      <c r="D6410" s="98">
        <f>AVERAGE(C$10:C6410)</f>
        <v>0.40977503515075808</v>
      </c>
      <c r="E6410" s="2"/>
      <c r="G6410" s="23"/>
    </row>
    <row r="6411" spans="1:7" customFormat="1">
      <c r="A6411" s="4">
        <v>29049</v>
      </c>
      <c r="B6411">
        <v>10.32</v>
      </c>
      <c r="C6411">
        <f>IFERROR(((VLOOKUP(A6411,'Interest Rates-10yr'!$A$9:$C$15239,2,FALSE))-B6411),C6410)</f>
        <v>-1.3800000000000008</v>
      </c>
      <c r="D6411" s="98">
        <f>AVERAGE(C$10:C6411)</f>
        <v>0.40949547016557364</v>
      </c>
      <c r="E6411" s="2"/>
      <c r="G6411" s="23"/>
    </row>
    <row r="6412" spans="1:7" customFormat="1">
      <c r="A6412" s="4">
        <v>29050</v>
      </c>
      <c r="B6412">
        <v>10.32</v>
      </c>
      <c r="C6412">
        <f>IFERROR(((VLOOKUP(A6412,'Interest Rates-10yr'!$A$9:$C$15239,2,FALSE))-B6412),C6411)</f>
        <v>-1.3800000000000008</v>
      </c>
      <c r="D6412" s="98">
        <f>AVERAGE(C$10:C6412)</f>
        <v>0.40921599250351431</v>
      </c>
      <c r="E6412" s="2"/>
      <c r="G6412" s="23"/>
    </row>
    <row r="6413" spans="1:7" customFormat="1">
      <c r="A6413" s="4">
        <v>29051</v>
      </c>
      <c r="B6413">
        <v>10.32</v>
      </c>
      <c r="C6413">
        <f>IFERROR(((VLOOKUP(A6413,'Interest Rates-10yr'!$A$9:$C$15239,2,FALSE))-B6413),C6412)</f>
        <v>-1.3800000000000008</v>
      </c>
      <c r="D6413" s="98">
        <f>AVERAGE(C$10:C6413)</f>
        <v>0.40893660212367305</v>
      </c>
      <c r="E6413" s="2"/>
      <c r="G6413" s="23"/>
    </row>
    <row r="6414" spans="1:7" customFormat="1">
      <c r="A6414" s="4">
        <v>29052</v>
      </c>
      <c r="B6414">
        <v>10.44</v>
      </c>
      <c r="C6414">
        <f>IFERROR(((VLOOKUP(A6414,'Interest Rates-10yr'!$A$9:$C$15239,2,FALSE))-B6414),C6413)</f>
        <v>-1.4499999999999993</v>
      </c>
      <c r="D6414" s="98">
        <f>AVERAGE(C$10:C6414)</f>
        <v>0.40864637002341958</v>
      </c>
      <c r="E6414" s="2"/>
      <c r="G6414" s="23"/>
    </row>
    <row r="6415" spans="1:7" customFormat="1">
      <c r="A6415" s="4">
        <v>29053</v>
      </c>
      <c r="B6415">
        <v>10.36</v>
      </c>
      <c r="C6415">
        <f>IFERROR(((VLOOKUP(A6415,'Interest Rates-10yr'!$A$9:$C$15239,2,FALSE))-B6415),C6414)</f>
        <v>-1.3499999999999996</v>
      </c>
      <c r="D6415" s="98">
        <f>AVERAGE(C$10:C6415)</f>
        <v>0.40837183890103068</v>
      </c>
      <c r="E6415" s="2"/>
      <c r="G6415" s="23"/>
    </row>
    <row r="6416" spans="1:7" customFormat="1">
      <c r="A6416" s="4">
        <v>29054</v>
      </c>
      <c r="B6416">
        <v>10.37</v>
      </c>
      <c r="C6416">
        <f>IFERROR(((VLOOKUP(A6416,'Interest Rates-10yr'!$A$9:$C$15239,2,FALSE))-B6416),C6415)</f>
        <v>-1.3399999999999999</v>
      </c>
      <c r="D6416" s="98">
        <f>AVERAGE(C$10:C6416)</f>
        <v>0.40809895426876891</v>
      </c>
      <c r="E6416" s="2"/>
      <c r="G6416" s="23"/>
    </row>
    <row r="6417" spans="1:7" customFormat="1">
      <c r="A6417" s="4">
        <v>29055</v>
      </c>
      <c r="B6417">
        <v>10.41</v>
      </c>
      <c r="C6417">
        <f>IFERROR(((VLOOKUP(A6417,'Interest Rates-10yr'!$A$9:$C$15239,2,FALSE))-B6417),C6416)</f>
        <v>-1.370000000000001</v>
      </c>
      <c r="D6417" s="98">
        <f>AVERAGE(C$10:C6417)</f>
        <v>0.40782147315855222</v>
      </c>
      <c r="E6417" s="2"/>
      <c r="G6417" s="23"/>
    </row>
    <row r="6418" spans="1:7" customFormat="1">
      <c r="A6418" s="4">
        <v>29056</v>
      </c>
      <c r="B6418">
        <v>10.61</v>
      </c>
      <c r="C6418">
        <f>IFERROR(((VLOOKUP(A6418,'Interest Rates-10yr'!$A$9:$C$15239,2,FALSE))-B6418),C6417)</f>
        <v>-1.629999999999999</v>
      </c>
      <c r="D6418" s="98">
        <f>AVERAGE(C$10:C6418)</f>
        <v>0.40750351068809521</v>
      </c>
      <c r="E6418" s="2"/>
      <c r="G6418" s="23"/>
    </row>
    <row r="6419" spans="1:7" customFormat="1">
      <c r="A6419" s="4">
        <v>29057</v>
      </c>
      <c r="B6419">
        <v>10.61</v>
      </c>
      <c r="C6419">
        <f>IFERROR(((VLOOKUP(A6419,'Interest Rates-10yr'!$A$9:$C$15239,2,FALSE))-B6419),C6418)</f>
        <v>-1.629999999999999</v>
      </c>
      <c r="D6419" s="98">
        <f>AVERAGE(C$10:C6419)</f>
        <v>0.40718564742589736</v>
      </c>
      <c r="E6419" s="2"/>
      <c r="G6419" s="23"/>
    </row>
    <row r="6420" spans="1:7" customFormat="1">
      <c r="A6420" s="4">
        <v>29058</v>
      </c>
      <c r="B6420">
        <v>10.61</v>
      </c>
      <c r="C6420">
        <f>IFERROR(((VLOOKUP(A6420,'Interest Rates-10yr'!$A$9:$C$15239,2,FALSE))-B6420),C6419)</f>
        <v>-1.629999999999999</v>
      </c>
      <c r="D6420" s="98">
        <f>AVERAGE(C$10:C6420)</f>
        <v>0.40686788332553459</v>
      </c>
      <c r="E6420" s="2"/>
      <c r="G6420" s="23"/>
    </row>
    <row r="6421" spans="1:7" customFormat="1">
      <c r="A6421" s="4">
        <v>29059</v>
      </c>
      <c r="B6421">
        <v>10.97</v>
      </c>
      <c r="C6421">
        <f>IFERROR(((VLOOKUP(A6421,'Interest Rates-10yr'!$A$9:$C$15239,2,FALSE))-B6421),C6420)</f>
        <v>-1.9400000000000013</v>
      </c>
      <c r="D6421" s="98">
        <f>AVERAGE(C$10:C6421)</f>
        <v>0.40650187149095479</v>
      </c>
      <c r="E6421" s="2"/>
      <c r="G6421" s="23"/>
    </row>
    <row r="6422" spans="1:7" customFormat="1">
      <c r="A6422" s="4">
        <v>29060</v>
      </c>
      <c r="B6422">
        <v>10.76</v>
      </c>
      <c r="C6422">
        <f>IFERROR(((VLOOKUP(A6422,'Interest Rates-10yr'!$A$9:$C$15239,2,FALSE))-B6422),C6421)</f>
        <v>-1.6999999999999993</v>
      </c>
      <c r="D6422" s="98">
        <f>AVERAGE(C$10:C6422)</f>
        <v>0.40617339778574807</v>
      </c>
      <c r="E6422" s="2"/>
      <c r="G6422" s="23"/>
    </row>
    <row r="6423" spans="1:7" customFormat="1">
      <c r="A6423" s="4">
        <v>29061</v>
      </c>
      <c r="B6423">
        <v>10.45</v>
      </c>
      <c r="C6423">
        <f>IFERROR(((VLOOKUP(A6423,'Interest Rates-10yr'!$A$9:$C$15239,2,FALSE))-B6423),C6422)</f>
        <v>-1.4599999999999991</v>
      </c>
      <c r="D6423" s="98">
        <f>AVERAGE(C$10:C6423)</f>
        <v>0.40588244465232337</v>
      </c>
      <c r="E6423" s="2"/>
      <c r="G6423" s="23"/>
    </row>
    <row r="6424" spans="1:7" customFormat="1">
      <c r="A6424" s="4">
        <v>29062</v>
      </c>
      <c r="B6424">
        <v>10.6</v>
      </c>
      <c r="C6424">
        <f>IFERROR(((VLOOKUP(A6424,'Interest Rates-10yr'!$A$9:$C$15239,2,FALSE))-B6424),C6423)</f>
        <v>-1.629999999999999</v>
      </c>
      <c r="D6424" s="98">
        <f>AVERAGE(C$10:C6424)</f>
        <v>0.40556508183943912</v>
      </c>
      <c r="E6424" s="2"/>
      <c r="G6424" s="23"/>
    </row>
    <row r="6425" spans="1:7" customFormat="1">
      <c r="A6425" s="4">
        <v>29063</v>
      </c>
      <c r="B6425">
        <v>10.7</v>
      </c>
      <c r="C6425">
        <f>IFERROR(((VLOOKUP(A6425,'Interest Rates-10yr'!$A$9:$C$15239,2,FALSE))-B6425),C6424)</f>
        <v>-1.6799999999999997</v>
      </c>
      <c r="D6425" s="98">
        <f>AVERAGE(C$10:C6425)</f>
        <v>0.40524002493765621</v>
      </c>
      <c r="E6425" s="2"/>
      <c r="G6425" s="23"/>
    </row>
    <row r="6426" spans="1:7" customFormat="1">
      <c r="A6426" s="4">
        <v>29064</v>
      </c>
      <c r="B6426">
        <v>10.7</v>
      </c>
      <c r="C6426">
        <f>IFERROR(((VLOOKUP(A6426,'Interest Rates-10yr'!$A$9:$C$15239,2,FALSE))-B6426),C6425)</f>
        <v>-1.6799999999999997</v>
      </c>
      <c r="D6426" s="98">
        <f>AVERAGE(C$10:C6426)</f>
        <v>0.4049150693470473</v>
      </c>
      <c r="E6426" s="2"/>
      <c r="G6426" s="23"/>
    </row>
    <row r="6427" spans="1:7" customFormat="1">
      <c r="A6427" s="4">
        <v>29065</v>
      </c>
      <c r="B6427">
        <v>10.7</v>
      </c>
      <c r="C6427">
        <f>IFERROR(((VLOOKUP(A6427,'Interest Rates-10yr'!$A$9:$C$15239,2,FALSE))-B6427),C6426)</f>
        <v>-1.6799999999999997</v>
      </c>
      <c r="D6427" s="98">
        <f>AVERAGE(C$10:C6427)</f>
        <v>0.40459021502025594</v>
      </c>
      <c r="E6427" s="2"/>
      <c r="G6427" s="23"/>
    </row>
    <row r="6428" spans="1:7" customFormat="1">
      <c r="A6428" s="4">
        <v>29066</v>
      </c>
      <c r="B6428">
        <v>10.96</v>
      </c>
      <c r="C6428">
        <f>IFERROR(((VLOOKUP(A6428,'Interest Rates-10yr'!$A$9:$C$15239,2,FALSE))-B6428),C6427)</f>
        <v>-1.9300000000000015</v>
      </c>
      <c r="D6428" s="98">
        <f>AVERAGE(C$10:C6428)</f>
        <v>0.40422651503349472</v>
      </c>
      <c r="E6428" s="2"/>
      <c r="G6428" s="23"/>
    </row>
    <row r="6429" spans="1:7" customFormat="1">
      <c r="A6429" s="4">
        <v>29067</v>
      </c>
      <c r="B6429">
        <v>10.81</v>
      </c>
      <c r="C6429">
        <f>IFERROR(((VLOOKUP(A6429,'Interest Rates-10yr'!$A$9:$C$15239,2,FALSE))-B6429),C6428)</f>
        <v>-1.8000000000000007</v>
      </c>
      <c r="D6429" s="98">
        <f>AVERAGE(C$10:C6429)</f>
        <v>0.40388317757009384</v>
      </c>
      <c r="E6429" s="2"/>
      <c r="G6429" s="23"/>
    </row>
    <row r="6430" spans="1:7" customFormat="1">
      <c r="A6430" s="4">
        <v>29068</v>
      </c>
      <c r="B6430">
        <v>10.75</v>
      </c>
      <c r="C6430">
        <f>IFERROR(((VLOOKUP(A6430,'Interest Rates-10yr'!$A$9:$C$15239,2,FALSE))-B6430),C6429)</f>
        <v>-1.7599999999999998</v>
      </c>
      <c r="D6430" s="98">
        <f>AVERAGE(C$10:C6430)</f>
        <v>0.40354617660800535</v>
      </c>
      <c r="E6430" s="2"/>
      <c r="G6430" s="23"/>
    </row>
    <row r="6431" spans="1:7" customFormat="1">
      <c r="A6431" s="4">
        <v>29069</v>
      </c>
      <c r="B6431">
        <v>10.7</v>
      </c>
      <c r="C6431">
        <f>IFERROR(((VLOOKUP(A6431,'Interest Rates-10yr'!$A$9:$C$15239,2,FALSE))-B6431),C6430)</f>
        <v>-1.7899999999999991</v>
      </c>
      <c r="D6431" s="98">
        <f>AVERAGE(C$10:C6431)</f>
        <v>0.40320460915602652</v>
      </c>
      <c r="E6431" s="2"/>
      <c r="G6431" s="23"/>
    </row>
    <row r="6432" spans="1:7" customFormat="1">
      <c r="A6432" s="4">
        <v>29070</v>
      </c>
      <c r="B6432">
        <v>10.69</v>
      </c>
      <c r="C6432">
        <f>IFERROR(((VLOOKUP(A6432,'Interest Rates-10yr'!$A$9:$C$15239,2,FALSE))-B6432),C6431)</f>
        <v>-1.7699999999999996</v>
      </c>
      <c r="D6432" s="98">
        <f>AVERAGE(C$10:C6432)</f>
        <v>0.40286626187140001</v>
      </c>
      <c r="E6432" s="2"/>
      <c r="G6432" s="23"/>
    </row>
    <row r="6433" spans="1:7" customFormat="1">
      <c r="A6433" s="4">
        <v>29071</v>
      </c>
      <c r="B6433">
        <v>10.69</v>
      </c>
      <c r="C6433">
        <f>IFERROR(((VLOOKUP(A6433,'Interest Rates-10yr'!$A$9:$C$15239,2,FALSE))-B6433),C6432)</f>
        <v>-1.7699999999999996</v>
      </c>
      <c r="D6433" s="98">
        <f>AVERAGE(C$10:C6433)</f>
        <v>0.40252801992528059</v>
      </c>
      <c r="E6433" s="2"/>
      <c r="G6433" s="23"/>
    </row>
    <row r="6434" spans="1:7" customFormat="1">
      <c r="A6434" s="4">
        <v>29072</v>
      </c>
      <c r="B6434">
        <v>10.69</v>
      </c>
      <c r="C6434">
        <f>IFERROR(((VLOOKUP(A6434,'Interest Rates-10yr'!$A$9:$C$15239,2,FALSE))-B6434),C6433)</f>
        <v>-1.7699999999999996</v>
      </c>
      <c r="D6434" s="98">
        <f>AVERAGE(C$10:C6434)</f>
        <v>0.40218988326848287</v>
      </c>
      <c r="E6434" s="2"/>
      <c r="G6434" s="23"/>
    </row>
    <row r="6435" spans="1:7" customFormat="1">
      <c r="A6435" s="4">
        <v>29073</v>
      </c>
      <c r="B6435">
        <v>10.72</v>
      </c>
      <c r="C6435">
        <f>IFERROR(((VLOOKUP(A6435,'Interest Rates-10yr'!$A$9:$C$15239,2,FALSE))-B6435),C6434)</f>
        <v>-1.8100000000000005</v>
      </c>
      <c r="D6435" s="98">
        <f>AVERAGE(C$10:C6435)</f>
        <v>0.4018456271397452</v>
      </c>
      <c r="E6435" s="2"/>
      <c r="G6435" s="23"/>
    </row>
    <row r="6436" spans="1:7" customFormat="1">
      <c r="A6436" s="4">
        <v>29074</v>
      </c>
      <c r="B6436">
        <v>10.57</v>
      </c>
      <c r="C6436">
        <f>IFERROR(((VLOOKUP(A6436,'Interest Rates-10yr'!$A$9:$C$15239,2,FALSE))-B6436),C6435)</f>
        <v>-1.6600000000000001</v>
      </c>
      <c r="D6436" s="98">
        <f>AVERAGE(C$10:C6436)</f>
        <v>0.40152481717753269</v>
      </c>
      <c r="E6436" s="2"/>
      <c r="G6436" s="23"/>
    </row>
    <row r="6437" spans="1:7" customFormat="1">
      <c r="A6437" s="4">
        <v>29075</v>
      </c>
      <c r="B6437">
        <v>10.61</v>
      </c>
      <c r="C6437">
        <f>IFERROR(((VLOOKUP(A6437,'Interest Rates-10yr'!$A$9:$C$15239,2,FALSE))-B6437),C6436)</f>
        <v>-1.6799999999999997</v>
      </c>
      <c r="D6437" s="98">
        <f>AVERAGE(C$10:C6437)</f>
        <v>0.4012009956440577</v>
      </c>
      <c r="E6437" s="2"/>
      <c r="G6437" s="23"/>
    </row>
    <row r="6438" spans="1:7" customFormat="1">
      <c r="A6438" s="4">
        <v>29076</v>
      </c>
      <c r="B6438">
        <v>10.68</v>
      </c>
      <c r="C6438">
        <f>IFERROR(((VLOOKUP(A6438,'Interest Rates-10yr'!$A$9:$C$15239,2,FALSE))-B6438),C6437)</f>
        <v>-1.7099999999999991</v>
      </c>
      <c r="D6438" s="98">
        <f>AVERAGE(C$10:C6438)</f>
        <v>0.40087260849276757</v>
      </c>
      <c r="E6438" s="2"/>
      <c r="G6438" s="23"/>
    </row>
    <row r="6439" spans="1:7" customFormat="1">
      <c r="A6439" s="4">
        <v>29077</v>
      </c>
      <c r="B6439">
        <v>10.74</v>
      </c>
      <c r="C6439">
        <f>IFERROR(((VLOOKUP(A6439,'Interest Rates-10yr'!$A$9:$C$15239,2,FALSE))-B6439),C6438)</f>
        <v>-1.7400000000000002</v>
      </c>
      <c r="D6439" s="98">
        <f>AVERAGE(C$10:C6439)</f>
        <v>0.40053965785381074</v>
      </c>
      <c r="E6439" s="2"/>
      <c r="G6439" s="23"/>
    </row>
    <row r="6440" spans="1:7" customFormat="1">
      <c r="A6440" s="4">
        <v>29078</v>
      </c>
      <c r="B6440">
        <v>10.74</v>
      </c>
      <c r="C6440">
        <f>IFERROR(((VLOOKUP(A6440,'Interest Rates-10yr'!$A$9:$C$15239,2,FALSE))-B6440),C6439)</f>
        <v>-1.7400000000000002</v>
      </c>
      <c r="D6440" s="98">
        <f>AVERAGE(C$10:C6440)</f>
        <v>0.40020681076037989</v>
      </c>
      <c r="E6440" s="2"/>
      <c r="G6440" s="23"/>
    </row>
    <row r="6441" spans="1:7" customFormat="1">
      <c r="A6441" s="4">
        <v>29079</v>
      </c>
      <c r="B6441">
        <v>10.74</v>
      </c>
      <c r="C6441">
        <f>IFERROR(((VLOOKUP(A6441,'Interest Rates-10yr'!$A$9:$C$15239,2,FALSE))-B6441),C6440)</f>
        <v>-1.7400000000000002</v>
      </c>
      <c r="D6441" s="98">
        <f>AVERAGE(C$10:C6441)</f>
        <v>0.39987406716417961</v>
      </c>
      <c r="E6441" s="2"/>
      <c r="G6441" s="23"/>
    </row>
    <row r="6442" spans="1:7" customFormat="1">
      <c r="A6442" s="4">
        <v>29080</v>
      </c>
      <c r="B6442">
        <v>10.93</v>
      </c>
      <c r="C6442">
        <f>IFERROR(((VLOOKUP(A6442,'Interest Rates-10yr'!$A$9:$C$15239,2,FALSE))-B6442),C6441)</f>
        <v>-1.9299999999999997</v>
      </c>
      <c r="D6442" s="98">
        <f>AVERAGE(C$10:C6442)</f>
        <v>0.39951189180786623</v>
      </c>
      <c r="E6442" s="2"/>
      <c r="G6442" s="23"/>
    </row>
    <row r="6443" spans="1:7" customFormat="1">
      <c r="A6443" s="4">
        <v>29081</v>
      </c>
      <c r="B6443">
        <v>10.8</v>
      </c>
      <c r="C6443">
        <f>IFERROR(((VLOOKUP(A6443,'Interest Rates-10yr'!$A$9:$C$15239,2,FALSE))-B6443),C6442)</f>
        <v>-1.8200000000000003</v>
      </c>
      <c r="D6443" s="98">
        <f>AVERAGE(C$10:C6443)</f>
        <v>0.39916692570718115</v>
      </c>
      <c r="E6443" s="2"/>
      <c r="G6443" s="23"/>
    </row>
    <row r="6444" spans="1:7" customFormat="1">
      <c r="A6444" s="4">
        <v>29082</v>
      </c>
      <c r="B6444">
        <v>10.97</v>
      </c>
      <c r="C6444">
        <f>IFERROR(((VLOOKUP(A6444,'Interest Rates-10yr'!$A$9:$C$15239,2,FALSE))-B6444),C6443)</f>
        <v>-1.9700000000000006</v>
      </c>
      <c r="D6444" s="98">
        <f>AVERAGE(C$10:C6444)</f>
        <v>0.39879875679875737</v>
      </c>
      <c r="E6444" s="2"/>
      <c r="G6444" s="23"/>
    </row>
    <row r="6445" spans="1:7" customFormat="1">
      <c r="A6445" s="4">
        <v>29083</v>
      </c>
      <c r="B6445">
        <v>11.08</v>
      </c>
      <c r="C6445">
        <f>IFERROR(((VLOOKUP(A6445,'Interest Rates-10yr'!$A$9:$C$15239,2,FALSE))-B6445),C6444)</f>
        <v>-2.08</v>
      </c>
      <c r="D6445" s="98">
        <f>AVERAGE(C$10:C6445)</f>
        <v>0.39841361093847166</v>
      </c>
      <c r="E6445" s="2"/>
      <c r="G6445" s="23"/>
    </row>
    <row r="6446" spans="1:7" customFormat="1">
      <c r="A6446" s="4">
        <v>29084</v>
      </c>
      <c r="B6446">
        <v>11.05</v>
      </c>
      <c r="C6446">
        <f>IFERROR(((VLOOKUP(A6446,'Interest Rates-10yr'!$A$9:$C$15239,2,FALSE))-B6446),C6445)</f>
        <v>-2.0400000000000009</v>
      </c>
      <c r="D6446" s="98">
        <f>AVERAGE(C$10:C6446)</f>
        <v>0.39803479881932635</v>
      </c>
      <c r="E6446" s="2"/>
      <c r="G6446" s="23"/>
    </row>
    <row r="6447" spans="1:7" customFormat="1">
      <c r="A6447" s="4">
        <v>29085</v>
      </c>
      <c r="B6447">
        <v>11.05</v>
      </c>
      <c r="C6447">
        <f>IFERROR(((VLOOKUP(A6447,'Interest Rates-10yr'!$A$9:$C$15239,2,FALSE))-B6447),C6446)</f>
        <v>-2.0400000000000009</v>
      </c>
      <c r="D6447" s="98">
        <f>AVERAGE(C$10:C6447)</f>
        <v>0.3976561043802429</v>
      </c>
      <c r="E6447" s="2"/>
      <c r="G6447" s="23"/>
    </row>
    <row r="6448" spans="1:7" customFormat="1">
      <c r="A6448" s="4">
        <v>29086</v>
      </c>
      <c r="B6448">
        <v>11.05</v>
      </c>
      <c r="C6448">
        <f>IFERROR(((VLOOKUP(A6448,'Interest Rates-10yr'!$A$9:$C$15239,2,FALSE))-B6448),C6447)</f>
        <v>-2.0400000000000009</v>
      </c>
      <c r="D6448" s="98">
        <f>AVERAGE(C$10:C6448)</f>
        <v>0.3972775275663929</v>
      </c>
      <c r="E6448" s="2"/>
      <c r="G6448" s="23"/>
    </row>
    <row r="6449" spans="1:7" customFormat="1">
      <c r="A6449" s="4">
        <v>29087</v>
      </c>
      <c r="B6449">
        <v>11.12</v>
      </c>
      <c r="C6449">
        <f>IFERROR(((VLOOKUP(A6449,'Interest Rates-10yr'!$A$9:$C$15239,2,FALSE))-B6449),C6448)</f>
        <v>-2.0999999999999996</v>
      </c>
      <c r="D6449" s="98">
        <f>AVERAGE(C$10:C6449)</f>
        <v>0.39688975155279566</v>
      </c>
      <c r="E6449" s="2"/>
      <c r="G6449" s="23"/>
    </row>
    <row r="6450" spans="1:7" customFormat="1">
      <c r="A6450" s="4">
        <v>29088</v>
      </c>
      <c r="B6450">
        <v>10.99</v>
      </c>
      <c r="C6450">
        <f>IFERROR(((VLOOKUP(A6450,'Interest Rates-10yr'!$A$9:$C$15239,2,FALSE))-B6450),C6449)</f>
        <v>-1.9500000000000011</v>
      </c>
      <c r="D6450" s="98">
        <f>AVERAGE(C$10:C6450)</f>
        <v>0.39652538425710354</v>
      </c>
      <c r="E6450" s="2"/>
      <c r="G6450" s="23"/>
    </row>
    <row r="6451" spans="1:7" customFormat="1">
      <c r="A6451" s="4">
        <v>29089</v>
      </c>
      <c r="B6451">
        <v>10.91</v>
      </c>
      <c r="C6451">
        <f>IFERROR(((VLOOKUP(A6451,'Interest Rates-10yr'!$A$9:$C$15239,2,FALSE))-B6451),C6450)</f>
        <v>-1.870000000000001</v>
      </c>
      <c r="D6451" s="98">
        <f>AVERAGE(C$10:C6451)</f>
        <v>0.39617354858739584</v>
      </c>
      <c r="E6451" s="2"/>
      <c r="G6451" s="23"/>
    </row>
    <row r="6452" spans="1:7" customFormat="1">
      <c r="A6452" s="4">
        <v>29090</v>
      </c>
      <c r="B6452">
        <v>11.01</v>
      </c>
      <c r="C6452">
        <f>IFERROR(((VLOOKUP(A6452,'Interest Rates-10yr'!$A$9:$C$15239,2,FALSE))-B6452),C6451)</f>
        <v>-1.9599999999999991</v>
      </c>
      <c r="D6452" s="98">
        <f>AVERAGE(C$10:C6452)</f>
        <v>0.39580785348440234</v>
      </c>
      <c r="E6452" s="2"/>
      <c r="G6452" s="23"/>
    </row>
    <row r="6453" spans="1:7" customFormat="1">
      <c r="A6453" s="4">
        <v>29091</v>
      </c>
      <c r="B6453">
        <v>11.19</v>
      </c>
      <c r="C6453">
        <f>IFERROR(((VLOOKUP(A6453,'Interest Rates-10yr'!$A$9:$C$15239,2,FALSE))-B6453),C6452)</f>
        <v>-2.0499999999999989</v>
      </c>
      <c r="D6453" s="98">
        <f>AVERAGE(C$10:C6453)</f>
        <v>0.39542830540037305</v>
      </c>
      <c r="E6453" s="2"/>
      <c r="G6453" s="23"/>
    </row>
    <row r="6454" spans="1:7" customFormat="1">
      <c r="A6454" s="4">
        <v>29092</v>
      </c>
      <c r="B6454">
        <v>11.19</v>
      </c>
      <c r="C6454">
        <f>IFERROR(((VLOOKUP(A6454,'Interest Rates-10yr'!$A$9:$C$15239,2,FALSE))-B6454),C6453)</f>
        <v>-2.0499999999999989</v>
      </c>
      <c r="D6454" s="98">
        <f>AVERAGE(C$10:C6454)</f>
        <v>0.39504887509697501</v>
      </c>
      <c r="E6454" s="2"/>
      <c r="G6454" s="23"/>
    </row>
    <row r="6455" spans="1:7" customFormat="1">
      <c r="A6455" s="4">
        <v>29093</v>
      </c>
      <c r="B6455">
        <v>11.19</v>
      </c>
      <c r="C6455">
        <f>IFERROR(((VLOOKUP(A6455,'Interest Rates-10yr'!$A$9:$C$15239,2,FALSE))-B6455),C6454)</f>
        <v>-2.0499999999999989</v>
      </c>
      <c r="D6455" s="98">
        <f>AVERAGE(C$10:C6455)</f>
        <v>0.39466956251939245</v>
      </c>
      <c r="E6455" s="2"/>
      <c r="G6455" s="23"/>
    </row>
    <row r="6456" spans="1:7" customFormat="1">
      <c r="A6456" s="4">
        <v>29094</v>
      </c>
      <c r="B6456">
        <v>11.47</v>
      </c>
      <c r="C6456">
        <f>IFERROR(((VLOOKUP(A6456,'Interest Rates-10yr'!$A$9:$C$15239,2,FALSE))-B6456),C6455)</f>
        <v>-2.3500000000000014</v>
      </c>
      <c r="D6456" s="98">
        <f>AVERAGE(C$10:C6456)</f>
        <v>0.3942438343415548</v>
      </c>
      <c r="E6456" s="2"/>
      <c r="G6456" s="23"/>
    </row>
    <row r="6457" spans="1:7" customFormat="1">
      <c r="A6457" s="4">
        <v>29095</v>
      </c>
      <c r="B6457">
        <v>11.43</v>
      </c>
      <c r="C6457">
        <f>IFERROR(((VLOOKUP(A6457,'Interest Rates-10yr'!$A$9:$C$15239,2,FALSE))-B6457),C6456)</f>
        <v>-2.2799999999999994</v>
      </c>
      <c r="D6457" s="98">
        <f>AVERAGE(C$10:C6457)</f>
        <v>0.39382909429280449</v>
      </c>
      <c r="E6457" s="2"/>
      <c r="G6457" s="23"/>
    </row>
    <row r="6458" spans="1:7" customFormat="1">
      <c r="A6458" s="4">
        <v>29096</v>
      </c>
      <c r="B6458">
        <v>10.66</v>
      </c>
      <c r="C6458">
        <f>IFERROR(((VLOOKUP(A6458,'Interest Rates-10yr'!$A$9:$C$15239,2,FALSE))-B6458),C6457)</f>
        <v>-1.5199999999999996</v>
      </c>
      <c r="D6458" s="98">
        <f>AVERAGE(C$10:C6458)</f>
        <v>0.39353233059389109</v>
      </c>
      <c r="E6458" s="2"/>
      <c r="G6458" s="23"/>
    </row>
    <row r="6459" spans="1:7" customFormat="1">
      <c r="A6459" s="4">
        <v>29097</v>
      </c>
      <c r="B6459">
        <v>11.32</v>
      </c>
      <c r="C6459">
        <f>IFERROR(((VLOOKUP(A6459,'Interest Rates-10yr'!$A$9:$C$15239,2,FALSE))-B6459),C6458)</f>
        <v>-2.1099999999999994</v>
      </c>
      <c r="D6459" s="98">
        <f>AVERAGE(C$10:C6459)</f>
        <v>0.39314418604651213</v>
      </c>
      <c r="E6459" s="2"/>
      <c r="G6459" s="23"/>
    </row>
    <row r="6460" spans="1:7" customFormat="1">
      <c r="A6460" s="4">
        <v>29098</v>
      </c>
      <c r="B6460">
        <v>11.29</v>
      </c>
      <c r="C6460">
        <f>IFERROR(((VLOOKUP(A6460,'Interest Rates-10yr'!$A$9:$C$15239,2,FALSE))-B6460),C6459)</f>
        <v>-2.0499999999999989</v>
      </c>
      <c r="D6460" s="98">
        <f>AVERAGE(C$10:C6460)</f>
        <v>0.39276546271895879</v>
      </c>
      <c r="E6460" s="2"/>
      <c r="G6460" s="23"/>
    </row>
    <row r="6461" spans="1:7" customFormat="1">
      <c r="A6461" s="4">
        <v>29099</v>
      </c>
      <c r="B6461">
        <v>11.29</v>
      </c>
      <c r="C6461">
        <f>IFERROR(((VLOOKUP(A6461,'Interest Rates-10yr'!$A$9:$C$15239,2,FALSE))-B6461),C6460)</f>
        <v>-2.0499999999999989</v>
      </c>
      <c r="D6461" s="98">
        <f>AVERAGE(C$10:C6461)</f>
        <v>0.39238685678859314</v>
      </c>
      <c r="E6461" s="2"/>
      <c r="G6461" s="23"/>
    </row>
    <row r="6462" spans="1:7" customFormat="1">
      <c r="A6462" s="4">
        <v>29100</v>
      </c>
      <c r="B6462">
        <v>11.29</v>
      </c>
      <c r="C6462">
        <f>IFERROR(((VLOOKUP(A6462,'Interest Rates-10yr'!$A$9:$C$15239,2,FALSE))-B6462),C6461)</f>
        <v>-2.0499999999999989</v>
      </c>
      <c r="D6462" s="98">
        <f>AVERAGE(C$10:C6462)</f>
        <v>0.39200836820083729</v>
      </c>
      <c r="E6462" s="2"/>
      <c r="G6462" s="23"/>
    </row>
    <row r="6463" spans="1:7" customFormat="1">
      <c r="A6463" s="4">
        <v>29101</v>
      </c>
      <c r="B6463">
        <v>11.29</v>
      </c>
      <c r="C6463">
        <f>IFERROR(((VLOOKUP(A6463,'Interest Rates-10yr'!$A$9:$C$15239,2,FALSE))-B6463),C6462)</f>
        <v>-2.0499999999999989</v>
      </c>
      <c r="D6463" s="98">
        <f>AVERAGE(C$10:C6463)</f>
        <v>0.39162999690114697</v>
      </c>
      <c r="E6463" s="2"/>
      <c r="G6463" s="23"/>
    </row>
    <row r="6464" spans="1:7" customFormat="1">
      <c r="A6464" s="4">
        <v>29102</v>
      </c>
      <c r="B6464">
        <v>11.31</v>
      </c>
      <c r="C6464">
        <f>IFERROR(((VLOOKUP(A6464,'Interest Rates-10yr'!$A$9:$C$15239,2,FALSE))-B6464),C6463)</f>
        <v>-1.9900000000000002</v>
      </c>
      <c r="D6464" s="98">
        <f>AVERAGE(C$10:C6464)</f>
        <v>0.39126103795507405</v>
      </c>
      <c r="E6464" s="2"/>
      <c r="G6464" s="23"/>
    </row>
    <row r="6465" spans="1:7" customFormat="1">
      <c r="A6465" s="4">
        <v>29103</v>
      </c>
      <c r="B6465">
        <v>9.3800000000000008</v>
      </c>
      <c r="C6465">
        <f>IFERROR(((VLOOKUP(A6465,'Interest Rates-10yr'!$A$9:$C$15239,2,FALSE))-B6465),C6464)</f>
        <v>-6.0000000000000497E-2</v>
      </c>
      <c r="D6465" s="98">
        <f>AVERAGE(C$10:C6465)</f>
        <v>0.39119114002478361</v>
      </c>
      <c r="E6465" s="2"/>
      <c r="G6465" s="23"/>
    </row>
    <row r="6466" spans="1:7" customFormat="1">
      <c r="A6466" s="4">
        <v>29104</v>
      </c>
      <c r="B6466">
        <v>11.31</v>
      </c>
      <c r="C6466">
        <f>IFERROR(((VLOOKUP(A6466,'Interest Rates-10yr'!$A$9:$C$15239,2,FALSE))-B6466),C6465)</f>
        <v>-1.9600000000000009</v>
      </c>
      <c r="D6466" s="98">
        <f>AVERAGE(C$10:C6466)</f>
        <v>0.39082700944711213</v>
      </c>
      <c r="E6466" s="2"/>
      <c r="G6466" s="23"/>
    </row>
    <row r="6467" spans="1:7" customFormat="1">
      <c r="A6467" s="4">
        <v>29105</v>
      </c>
      <c r="B6467">
        <v>11.27</v>
      </c>
      <c r="C6467">
        <f>IFERROR(((VLOOKUP(A6467,'Interest Rates-10yr'!$A$9:$C$15239,2,FALSE))-B6467),C6466)</f>
        <v>-1.9299999999999997</v>
      </c>
      <c r="D6467" s="98">
        <f>AVERAGE(C$10:C6467)</f>
        <v>0.39046763703933152</v>
      </c>
      <c r="E6467" s="2"/>
      <c r="G6467" s="23"/>
    </row>
    <row r="6468" spans="1:7" customFormat="1">
      <c r="A6468" s="4">
        <v>29106</v>
      </c>
      <c r="B6468">
        <v>11.27</v>
      </c>
      <c r="C6468">
        <f>IFERROR(((VLOOKUP(A6468,'Interest Rates-10yr'!$A$9:$C$15239,2,FALSE))-B6468),C6467)</f>
        <v>-1.9299999999999997</v>
      </c>
      <c r="D6468" s="98">
        <f>AVERAGE(C$10:C6468)</f>
        <v>0.39010837590958403</v>
      </c>
      <c r="E6468" s="2"/>
      <c r="G6468" s="23"/>
    </row>
    <row r="6469" spans="1:7" customFormat="1">
      <c r="A6469" s="4">
        <v>29107</v>
      </c>
      <c r="B6469">
        <v>11.27</v>
      </c>
      <c r="C6469">
        <f>IFERROR(((VLOOKUP(A6469,'Interest Rates-10yr'!$A$9:$C$15239,2,FALSE))-B6469),C6468)</f>
        <v>-1.9299999999999997</v>
      </c>
      <c r="D6469" s="98">
        <f>AVERAGE(C$10:C6469)</f>
        <v>0.3897492260061925</v>
      </c>
      <c r="E6469" s="2"/>
      <c r="G6469" s="23"/>
    </row>
    <row r="6470" spans="1:7" customFormat="1">
      <c r="A6470" s="4">
        <v>29108</v>
      </c>
      <c r="B6470">
        <v>11.33</v>
      </c>
      <c r="C6470">
        <f>IFERROR(((VLOOKUP(A6470,'Interest Rates-10yr'!$A$9:$C$15239,2,FALSE))-B6470),C6469)</f>
        <v>-1.9700000000000006</v>
      </c>
      <c r="D6470" s="98">
        <f>AVERAGE(C$10:C6470)</f>
        <v>0.38938399628540526</v>
      </c>
      <c r="E6470" s="2"/>
      <c r="G6470" s="23"/>
    </row>
    <row r="6471" spans="1:7" customFormat="1">
      <c r="A6471" s="4">
        <v>29109</v>
      </c>
      <c r="B6471">
        <v>11.31</v>
      </c>
      <c r="C6471">
        <f>IFERROR(((VLOOKUP(A6471,'Interest Rates-10yr'!$A$9:$C$15239,2,FALSE))-B6471),C6470)</f>
        <v>-2.0600000000000005</v>
      </c>
      <c r="D6471" s="98">
        <f>AVERAGE(C$10:C6471)</f>
        <v>0.38900495202723673</v>
      </c>
      <c r="E6471" s="2"/>
      <c r="G6471" s="23"/>
    </row>
    <row r="6472" spans="1:7" customFormat="1">
      <c r="A6472" s="4">
        <v>29110</v>
      </c>
      <c r="B6472">
        <v>11.35</v>
      </c>
      <c r="C6472">
        <f>IFERROR(((VLOOKUP(A6472,'Interest Rates-10yr'!$A$9:$C$15239,2,FALSE))-B6472),C6471)</f>
        <v>-2.0499999999999989</v>
      </c>
      <c r="D6472" s="98">
        <f>AVERAGE(C$10:C6472)</f>
        <v>0.38862757233482959</v>
      </c>
      <c r="E6472" s="2"/>
      <c r="G6472" s="23"/>
    </row>
    <row r="6473" spans="1:7" customFormat="1">
      <c r="A6473" s="4">
        <v>29111</v>
      </c>
      <c r="B6473">
        <v>11.37</v>
      </c>
      <c r="C6473">
        <f>IFERROR(((VLOOKUP(A6473,'Interest Rates-10yr'!$A$9:$C$15239,2,FALSE))-B6473),C6472)</f>
        <v>-2.0299999999999994</v>
      </c>
      <c r="D6473" s="98">
        <f>AVERAGE(C$10:C6473)</f>
        <v>0.38825340346534704</v>
      </c>
      <c r="E6473" s="2"/>
      <c r="G6473" s="23"/>
    </row>
    <row r="6474" spans="1:7" customFormat="1">
      <c r="A6474" s="4">
        <v>29112</v>
      </c>
      <c r="B6474">
        <v>11.36</v>
      </c>
      <c r="C6474">
        <f>IFERROR(((VLOOKUP(A6474,'Interest Rates-10yr'!$A$9:$C$15239,2,FALSE))-B6474),C6473)</f>
        <v>-2.0700000000000003</v>
      </c>
      <c r="D6474" s="98">
        <f>AVERAGE(C$10:C6474)</f>
        <v>0.3878731631863887</v>
      </c>
      <c r="E6474" s="2"/>
      <c r="G6474" s="23"/>
    </row>
    <row r="6475" spans="1:7" customFormat="1">
      <c r="A6475" s="4">
        <v>29113</v>
      </c>
      <c r="B6475">
        <v>11.36</v>
      </c>
      <c r="C6475">
        <f>IFERROR(((VLOOKUP(A6475,'Interest Rates-10yr'!$A$9:$C$15239,2,FALSE))-B6475),C6474)</f>
        <v>-2.0700000000000003</v>
      </c>
      <c r="D6475" s="98">
        <f>AVERAGE(C$10:C6475)</f>
        <v>0.38749304051964167</v>
      </c>
      <c r="E6475" s="2"/>
      <c r="G6475" s="23"/>
    </row>
    <row r="6476" spans="1:7" customFormat="1">
      <c r="A6476" s="4">
        <v>29114</v>
      </c>
      <c r="B6476">
        <v>11.36</v>
      </c>
      <c r="C6476">
        <f>IFERROR(((VLOOKUP(A6476,'Interest Rates-10yr'!$A$9:$C$15239,2,FALSE))-B6476),C6475)</f>
        <v>-2.0700000000000003</v>
      </c>
      <c r="D6476" s="98">
        <f>AVERAGE(C$10:C6476)</f>
        <v>0.38711303541054626</v>
      </c>
      <c r="E6476" s="2"/>
      <c r="G6476" s="23"/>
    </row>
    <row r="6477" spans="1:7" customFormat="1">
      <c r="A6477" s="4">
        <v>29115</v>
      </c>
      <c r="B6477">
        <v>11.51</v>
      </c>
      <c r="C6477">
        <f>IFERROR(((VLOOKUP(A6477,'Interest Rates-10yr'!$A$9:$C$15239,2,FALSE))-B6477),C6476)</f>
        <v>-2.1400000000000006</v>
      </c>
      <c r="D6477" s="98">
        <f>AVERAGE(C$10:C6477)</f>
        <v>0.38672232529375433</v>
      </c>
      <c r="E6477" s="2"/>
      <c r="G6477" s="23"/>
    </row>
    <row r="6478" spans="1:7" customFormat="1">
      <c r="A6478" s="4">
        <v>29116</v>
      </c>
      <c r="B6478">
        <v>11.53</v>
      </c>
      <c r="C6478">
        <f>IFERROR(((VLOOKUP(A6478,'Interest Rates-10yr'!$A$9:$C$15239,2,FALSE))-B6478),C6477)</f>
        <v>-2.17</v>
      </c>
      <c r="D6478" s="98">
        <f>AVERAGE(C$10:C6478)</f>
        <v>0.38632709846962482</v>
      </c>
      <c r="E6478" s="2"/>
      <c r="G6478" s="23"/>
    </row>
    <row r="6479" spans="1:7" customFormat="1">
      <c r="A6479" s="4">
        <v>29117</v>
      </c>
      <c r="B6479">
        <v>11.11</v>
      </c>
      <c r="C6479">
        <f>IFERROR(((VLOOKUP(A6479,'Interest Rates-10yr'!$A$9:$C$15239,2,FALSE))-B6479),C6478)</f>
        <v>-1.7999999999999989</v>
      </c>
      <c r="D6479" s="98">
        <f>AVERAGE(C$10:C6479)</f>
        <v>0.38598918083462175</v>
      </c>
      <c r="E6479" s="2"/>
      <c r="G6479" s="23"/>
    </row>
    <row r="6480" spans="1:7" customFormat="1">
      <c r="A6480" s="4">
        <v>29118</v>
      </c>
      <c r="B6480">
        <v>11.54</v>
      </c>
      <c r="C6480">
        <f>IFERROR(((VLOOKUP(A6480,'Interest Rates-10yr'!$A$9:$C$15239,2,FALSE))-B6480),C6479)</f>
        <v>-2.25</v>
      </c>
      <c r="D6480" s="98">
        <f>AVERAGE(C$10:C6480)</f>
        <v>0.38558182661103424</v>
      </c>
      <c r="E6480" s="2"/>
      <c r="G6480" s="23"/>
    </row>
    <row r="6481" spans="1:7" customFormat="1">
      <c r="A6481" s="4">
        <v>29119</v>
      </c>
      <c r="B6481">
        <v>11.6</v>
      </c>
      <c r="C6481">
        <f>IFERROR(((VLOOKUP(A6481,'Interest Rates-10yr'!$A$9:$C$15239,2,FALSE))-B6481),C6480)</f>
        <v>-2.34</v>
      </c>
      <c r="D6481" s="98">
        <f>AVERAGE(C$10:C6481)</f>
        <v>0.38516069221260857</v>
      </c>
      <c r="E6481" s="2"/>
      <c r="G6481" s="23"/>
    </row>
    <row r="6482" spans="1:7" customFormat="1">
      <c r="A6482" s="4">
        <v>29120</v>
      </c>
      <c r="B6482">
        <v>11.6</v>
      </c>
      <c r="C6482">
        <f>IFERROR(((VLOOKUP(A6482,'Interest Rates-10yr'!$A$9:$C$15239,2,FALSE))-B6482),C6481)</f>
        <v>-2.34</v>
      </c>
      <c r="D6482" s="98">
        <f>AVERAGE(C$10:C6482)</f>
        <v>0.38473968793449753</v>
      </c>
      <c r="E6482" s="2"/>
      <c r="G6482" s="23"/>
    </row>
    <row r="6483" spans="1:7" customFormat="1">
      <c r="A6483" s="4">
        <v>29121</v>
      </c>
      <c r="B6483">
        <v>11.6</v>
      </c>
      <c r="C6483">
        <f>IFERROR(((VLOOKUP(A6483,'Interest Rates-10yr'!$A$9:$C$15239,2,FALSE))-B6483),C6482)</f>
        <v>-2.34</v>
      </c>
      <c r="D6483" s="98">
        <f>AVERAGE(C$10:C6483)</f>
        <v>0.38431881371640442</v>
      </c>
      <c r="E6483" s="2"/>
      <c r="G6483" s="23"/>
    </row>
    <row r="6484" spans="1:7" customFormat="1">
      <c r="A6484" s="4">
        <v>29122</v>
      </c>
      <c r="B6484">
        <v>11.74</v>
      </c>
      <c r="C6484">
        <f>IFERROR(((VLOOKUP(A6484,'Interest Rates-10yr'!$A$9:$C$15239,2,FALSE))-B6484),C6483)</f>
        <v>-2.4000000000000004</v>
      </c>
      <c r="D6484" s="98">
        <f>AVERAGE(C$10:C6484)</f>
        <v>0.38388880308880341</v>
      </c>
      <c r="E6484" s="2"/>
      <c r="G6484" s="23"/>
    </row>
    <row r="6485" spans="1:7" customFormat="1">
      <c r="A6485" s="4">
        <v>29123</v>
      </c>
      <c r="B6485">
        <v>11.59</v>
      </c>
      <c r="C6485">
        <f>IFERROR(((VLOOKUP(A6485,'Interest Rates-10yr'!$A$9:$C$15239,2,FALSE))-B6485),C6484)</f>
        <v>-2.2699999999999996</v>
      </c>
      <c r="D6485" s="98">
        <f>AVERAGE(C$10:C6485)</f>
        <v>0.3834789993823351</v>
      </c>
      <c r="E6485" s="2"/>
      <c r="G6485" s="23"/>
    </row>
    <row r="6486" spans="1:7" customFormat="1">
      <c r="A6486" s="4">
        <v>29124</v>
      </c>
      <c r="B6486">
        <v>11.63</v>
      </c>
      <c r="C6486">
        <f>IFERROR(((VLOOKUP(A6486,'Interest Rates-10yr'!$A$9:$C$15239,2,FALSE))-B6486),C6485)</f>
        <v>-2.2700000000000014</v>
      </c>
      <c r="D6486" s="98">
        <f>AVERAGE(C$10:C6486)</f>
        <v>0.38306932221707612</v>
      </c>
      <c r="E6486" s="2"/>
      <c r="G6486" s="23"/>
    </row>
    <row r="6487" spans="1:7" customFormat="1">
      <c r="A6487" s="4">
        <v>29125</v>
      </c>
      <c r="B6487">
        <v>11.8</v>
      </c>
      <c r="C6487">
        <f>IFERROR(((VLOOKUP(A6487,'Interest Rates-10yr'!$A$9:$C$15239,2,FALSE))-B6487),C6486)</f>
        <v>-2.3600000000000012</v>
      </c>
      <c r="D6487" s="98">
        <f>AVERAGE(C$10:C6487)</f>
        <v>0.38264587835751807</v>
      </c>
      <c r="E6487" s="2"/>
      <c r="G6487" s="23"/>
    </row>
    <row r="6488" spans="1:7" customFormat="1">
      <c r="A6488" s="4">
        <v>29126</v>
      </c>
      <c r="B6488">
        <v>12.16</v>
      </c>
      <c r="C6488">
        <f>IFERROR(((VLOOKUP(A6488,'Interest Rates-10yr'!$A$9:$C$15239,2,FALSE))-B6488),C6487)</f>
        <v>-2.7200000000000006</v>
      </c>
      <c r="D6488" s="98">
        <f>AVERAGE(C$10:C6488)</f>
        <v>0.38216700108041396</v>
      </c>
      <c r="E6488" s="2"/>
      <c r="G6488" s="23"/>
    </row>
    <row r="6489" spans="1:7" customFormat="1">
      <c r="A6489" s="4">
        <v>29127</v>
      </c>
      <c r="B6489">
        <v>12.16</v>
      </c>
      <c r="C6489">
        <f>IFERROR(((VLOOKUP(A6489,'Interest Rates-10yr'!$A$9:$C$15239,2,FALSE))-B6489),C6488)</f>
        <v>-2.7200000000000006</v>
      </c>
      <c r="D6489" s="98">
        <f>AVERAGE(C$10:C6489)</f>
        <v>0.38168827160493862</v>
      </c>
      <c r="E6489" s="2"/>
      <c r="G6489" s="23"/>
    </row>
    <row r="6490" spans="1:7" customFormat="1">
      <c r="A6490" s="4">
        <v>29128</v>
      </c>
      <c r="B6490">
        <v>12.16</v>
      </c>
      <c r="C6490">
        <f>IFERROR(((VLOOKUP(A6490,'Interest Rates-10yr'!$A$9:$C$15239,2,FALSE))-B6490),C6489)</f>
        <v>-2.7200000000000006</v>
      </c>
      <c r="D6490" s="98">
        <f>AVERAGE(C$10:C6490)</f>
        <v>0.38120968986267589</v>
      </c>
      <c r="E6490" s="2"/>
      <c r="G6490" s="23"/>
    </row>
    <row r="6491" spans="1:7" customFormat="1">
      <c r="A6491" s="4">
        <v>29129</v>
      </c>
      <c r="B6491">
        <v>12.06</v>
      </c>
      <c r="C6491">
        <f>IFERROR(((VLOOKUP(A6491,'Interest Rates-10yr'!$A$9:$C$15239,2,FALSE))-B6491),C6490)</f>
        <v>-2.5500000000000007</v>
      </c>
      <c r="D6491" s="98">
        <f>AVERAGE(C$10:C6491)</f>
        <v>0.38075748225856254</v>
      </c>
      <c r="E6491" s="2"/>
      <c r="G6491" s="23"/>
    </row>
    <row r="6492" spans="1:7" customFormat="1">
      <c r="A6492" s="4">
        <v>29130</v>
      </c>
      <c r="B6492">
        <v>11.8</v>
      </c>
      <c r="C6492">
        <f>IFERROR(((VLOOKUP(A6492,'Interest Rates-10yr'!$A$9:$C$15239,2,FALSE))-B6492),C6491)</f>
        <v>-2.33</v>
      </c>
      <c r="D6492" s="98">
        <f>AVERAGE(C$10:C6492)</f>
        <v>0.38033934906679046</v>
      </c>
      <c r="E6492" s="2"/>
      <c r="G6492" s="23"/>
    </row>
    <row r="6493" spans="1:7" customFormat="1">
      <c r="A6493" s="4">
        <v>29131</v>
      </c>
      <c r="B6493">
        <v>11.22</v>
      </c>
      <c r="C6493">
        <f>IFERROR(((VLOOKUP(A6493,'Interest Rates-10yr'!$A$9:$C$15239,2,FALSE))-B6493),C6492)</f>
        <v>-1.7200000000000006</v>
      </c>
      <c r="D6493" s="98">
        <f>AVERAGE(C$10:C6493)</f>
        <v>0.38001542257865556</v>
      </c>
      <c r="E6493" s="2"/>
      <c r="G6493" s="23"/>
    </row>
    <row r="6494" spans="1:7" customFormat="1">
      <c r="A6494" s="4">
        <v>29132</v>
      </c>
      <c r="B6494">
        <v>11.67</v>
      </c>
      <c r="C6494">
        <f>IFERROR(((VLOOKUP(A6494,'Interest Rates-10yr'!$A$9:$C$15239,2,FALSE))-B6494),C6493)</f>
        <v>-2.09</v>
      </c>
      <c r="D6494" s="98">
        <f>AVERAGE(C$10:C6494)</f>
        <v>0.37963454124903662</v>
      </c>
      <c r="E6494" s="2"/>
      <c r="G6494" s="23"/>
    </row>
    <row r="6495" spans="1:7" customFormat="1">
      <c r="A6495" s="4">
        <v>29133</v>
      </c>
      <c r="B6495">
        <v>11.61</v>
      </c>
      <c r="C6495">
        <f>IFERROR(((VLOOKUP(A6495,'Interest Rates-10yr'!$A$9:$C$15239,2,FALSE))-B6495),C6494)</f>
        <v>-2.0099999999999998</v>
      </c>
      <c r="D6495" s="98">
        <f>AVERAGE(C$10:C6495)</f>
        <v>0.37926611162503893</v>
      </c>
      <c r="E6495" s="2"/>
      <c r="G6495" s="23"/>
    </row>
    <row r="6496" spans="1:7" customFormat="1">
      <c r="A6496" s="4">
        <v>29134</v>
      </c>
      <c r="B6496">
        <v>11.61</v>
      </c>
      <c r="C6496">
        <f>IFERROR(((VLOOKUP(A6496,'Interest Rates-10yr'!$A$9:$C$15239,2,FALSE))-B6496),C6495)</f>
        <v>-2.0099999999999998</v>
      </c>
      <c r="D6496" s="98">
        <f>AVERAGE(C$10:C6496)</f>
        <v>0.3788977955911827</v>
      </c>
      <c r="E6496" s="2"/>
      <c r="G6496" s="23"/>
    </row>
    <row r="6497" spans="1:7" customFormat="1">
      <c r="A6497" s="4">
        <v>29135</v>
      </c>
      <c r="B6497">
        <v>11.61</v>
      </c>
      <c r="C6497">
        <f>IFERROR(((VLOOKUP(A6497,'Interest Rates-10yr'!$A$9:$C$15239,2,FALSE))-B6497),C6496)</f>
        <v>-2.0099999999999998</v>
      </c>
      <c r="D6497" s="98">
        <f>AVERAGE(C$10:C6497)</f>
        <v>0.37852959309494483</v>
      </c>
      <c r="E6497" s="2"/>
      <c r="G6497" s="23"/>
    </row>
    <row r="6498" spans="1:7" customFormat="1">
      <c r="A6498" s="4">
        <v>29136</v>
      </c>
      <c r="B6498">
        <v>11.61</v>
      </c>
      <c r="C6498">
        <f>IFERROR(((VLOOKUP(A6498,'Interest Rates-10yr'!$A$9:$C$15239,2,FALSE))-B6498),C6497)</f>
        <v>-2.0099999999999998</v>
      </c>
      <c r="D6498" s="98">
        <f>AVERAGE(C$10:C6498)</f>
        <v>0.37816150408383442</v>
      </c>
      <c r="E6498" s="2"/>
      <c r="G6498" s="23"/>
    </row>
    <row r="6499" spans="1:7" customFormat="1">
      <c r="A6499" s="4">
        <v>29137</v>
      </c>
      <c r="B6499">
        <v>13.86</v>
      </c>
      <c r="C6499">
        <f>IFERROR(((VLOOKUP(A6499,'Interest Rates-10yr'!$A$9:$C$15239,2,FALSE))-B6499),C6498)</f>
        <v>-3.9299999999999997</v>
      </c>
      <c r="D6499" s="98">
        <f>AVERAGE(C$10:C6499)</f>
        <v>0.37749768875192635</v>
      </c>
      <c r="E6499" s="2"/>
      <c r="G6499" s="23"/>
    </row>
    <row r="6500" spans="1:7" customFormat="1">
      <c r="A6500" s="4">
        <v>29138</v>
      </c>
      <c r="B6500">
        <v>12.04</v>
      </c>
      <c r="C6500">
        <f>IFERROR(((VLOOKUP(A6500,'Interest Rates-10yr'!$A$9:$C$15239,2,FALSE))-B6500),C6499)</f>
        <v>-1.9499999999999993</v>
      </c>
      <c r="D6500" s="98">
        <f>AVERAGE(C$10:C6500)</f>
        <v>0.37713911569865999</v>
      </c>
      <c r="E6500" s="2"/>
      <c r="G6500" s="23"/>
    </row>
    <row r="6501" spans="1:7" customFormat="1">
      <c r="A6501" s="4">
        <v>29139</v>
      </c>
      <c r="B6501">
        <v>13.2</v>
      </c>
      <c r="C6501">
        <f>IFERROR(((VLOOKUP(A6501,'Interest Rates-10yr'!$A$9:$C$15239,2,FALSE))-B6501),C6500)</f>
        <v>-3.0299999999999994</v>
      </c>
      <c r="D6501" s="98">
        <f>AVERAGE(C$10:C6501)</f>
        <v>0.37661429451632805</v>
      </c>
      <c r="E6501" s="2"/>
      <c r="G6501" s="23"/>
    </row>
    <row r="6502" spans="1:7" customFormat="1">
      <c r="A6502" s="4">
        <v>29140</v>
      </c>
      <c r="B6502">
        <v>12.97</v>
      </c>
      <c r="C6502">
        <f>IFERROR(((VLOOKUP(A6502,'Interest Rates-10yr'!$A$9:$C$15239,2,FALSE))-B6502),C6501)</f>
        <v>-2.8200000000000003</v>
      </c>
      <c r="D6502" s="98">
        <f>AVERAGE(C$10:C6502)</f>
        <v>0.37612197751424636</v>
      </c>
      <c r="E6502" s="2"/>
      <c r="G6502" s="23"/>
    </row>
    <row r="6503" spans="1:7" customFormat="1">
      <c r="A6503" s="4">
        <v>29141</v>
      </c>
      <c r="B6503">
        <v>12.97</v>
      </c>
      <c r="C6503">
        <f>IFERROR(((VLOOKUP(A6503,'Interest Rates-10yr'!$A$9:$C$15239,2,FALSE))-B6503),C6502)</f>
        <v>-2.8200000000000003</v>
      </c>
      <c r="D6503" s="98">
        <f>AVERAGE(C$10:C6503)</f>
        <v>0.37562981213427804</v>
      </c>
      <c r="E6503" s="2"/>
      <c r="G6503" s="23"/>
    </row>
    <row r="6504" spans="1:7" customFormat="1">
      <c r="A6504" s="4">
        <v>29142</v>
      </c>
      <c r="B6504">
        <v>12.97</v>
      </c>
      <c r="C6504">
        <f>IFERROR(((VLOOKUP(A6504,'Interest Rates-10yr'!$A$9:$C$15239,2,FALSE))-B6504),C6503)</f>
        <v>-2.8200000000000003</v>
      </c>
      <c r="D6504" s="98">
        <f>AVERAGE(C$10:C6504)</f>
        <v>0.37513779830638971</v>
      </c>
      <c r="E6504" s="2"/>
      <c r="G6504" s="23"/>
    </row>
    <row r="6505" spans="1:7" customFormat="1">
      <c r="A6505" s="4">
        <v>29143</v>
      </c>
      <c r="B6505">
        <v>13.65</v>
      </c>
      <c r="C6505">
        <f>IFERROR(((VLOOKUP(A6505,'Interest Rates-10yr'!$A$9:$C$15239,2,FALSE))-B6505),C6504)</f>
        <v>-3.34</v>
      </c>
      <c r="D6505" s="98">
        <f>AVERAGE(C$10:C6505)</f>
        <v>0.37456588669950758</v>
      </c>
      <c r="E6505" s="2"/>
      <c r="G6505" s="23"/>
    </row>
    <row r="6506" spans="1:7" customFormat="1">
      <c r="A6506" s="4">
        <v>29144</v>
      </c>
      <c r="B6506">
        <v>13.31</v>
      </c>
      <c r="C6506">
        <f>IFERROR(((VLOOKUP(A6506,'Interest Rates-10yr'!$A$9:$C$15239,2,FALSE))-B6506),C6505)</f>
        <v>-3.0400000000000009</v>
      </c>
      <c r="D6506" s="98">
        <f>AVERAGE(C$10:C6506)</f>
        <v>0.37404032630444839</v>
      </c>
      <c r="E6506" s="2"/>
      <c r="G6506" s="23"/>
    </row>
    <row r="6507" spans="1:7" customFormat="1">
      <c r="A6507" s="4">
        <v>29145</v>
      </c>
      <c r="B6507">
        <v>13.44</v>
      </c>
      <c r="C6507">
        <f>IFERROR(((VLOOKUP(A6507,'Interest Rates-10yr'!$A$9:$C$15239,2,FALSE))-B6507),C6506)</f>
        <v>-3.24</v>
      </c>
      <c r="D6507" s="98">
        <f>AVERAGE(C$10:C6507)</f>
        <v>0.37348414896891374</v>
      </c>
      <c r="E6507" s="2"/>
      <c r="G6507" s="23"/>
    </row>
    <row r="6508" spans="1:7" customFormat="1">
      <c r="A6508" s="4">
        <v>29146</v>
      </c>
      <c r="B6508">
        <v>13.64</v>
      </c>
      <c r="C6508">
        <f>IFERROR(((VLOOKUP(A6508,'Interest Rates-10yr'!$A$9:$C$15239,2,FALSE))-B6508),C6507)</f>
        <v>-3.2300000000000004</v>
      </c>
      <c r="D6508" s="98">
        <f>AVERAGE(C$10:C6508)</f>
        <v>0.37292968148946015</v>
      </c>
      <c r="E6508" s="2"/>
      <c r="G6508" s="23"/>
    </row>
    <row r="6509" spans="1:7" customFormat="1">
      <c r="A6509" s="4">
        <v>29147</v>
      </c>
      <c r="B6509">
        <v>15.07</v>
      </c>
      <c r="C6509">
        <f>IFERROR(((VLOOKUP(A6509,'Interest Rates-10yr'!$A$9:$C$15239,2,FALSE))-B6509),C6508)</f>
        <v>-4.3900000000000006</v>
      </c>
      <c r="D6509" s="98">
        <f>AVERAGE(C$10:C6509)</f>
        <v>0.37219692307692331</v>
      </c>
      <c r="E6509" s="2"/>
      <c r="G6509" s="23"/>
    </row>
    <row r="6510" spans="1:7" customFormat="1">
      <c r="A6510" s="4">
        <v>29148</v>
      </c>
      <c r="B6510">
        <v>15.07</v>
      </c>
      <c r="C6510">
        <f>IFERROR(((VLOOKUP(A6510,'Interest Rates-10yr'!$A$9:$C$15239,2,FALSE))-B6510),C6509)</f>
        <v>-4.3900000000000006</v>
      </c>
      <c r="D6510" s="98">
        <f>AVERAGE(C$10:C6510)</f>
        <v>0.37146439009383198</v>
      </c>
      <c r="E6510" s="2"/>
      <c r="G6510" s="23"/>
    </row>
    <row r="6511" spans="1:7" customFormat="1">
      <c r="A6511" s="4">
        <v>29149</v>
      </c>
      <c r="B6511">
        <v>15.07</v>
      </c>
      <c r="C6511">
        <f>IFERROR(((VLOOKUP(A6511,'Interest Rates-10yr'!$A$9:$C$15239,2,FALSE))-B6511),C6510)</f>
        <v>-4.3900000000000006</v>
      </c>
      <c r="D6511" s="98">
        <f>AVERAGE(C$10:C6511)</f>
        <v>0.37073208243617378</v>
      </c>
      <c r="E6511" s="2"/>
      <c r="G6511" s="23"/>
    </row>
    <row r="6512" spans="1:7" customFormat="1">
      <c r="A6512" s="4">
        <v>29150</v>
      </c>
      <c r="B6512">
        <v>17.600000000000001</v>
      </c>
      <c r="C6512">
        <f>IFERROR(((VLOOKUP(A6512,'Interest Rates-10yr'!$A$9:$C$15239,2,FALSE))-B6512),C6511)</f>
        <v>-6.6400000000000006</v>
      </c>
      <c r="D6512" s="98">
        <f>AVERAGE(C$10:C6512)</f>
        <v>0.36965400584345715</v>
      </c>
      <c r="E6512" s="2"/>
      <c r="G6512" s="23"/>
    </row>
    <row r="6513" spans="1:7" customFormat="1">
      <c r="A6513" s="4">
        <v>29151</v>
      </c>
      <c r="B6513">
        <v>15.65</v>
      </c>
      <c r="C6513">
        <f>IFERROR(((VLOOKUP(A6513,'Interest Rates-10yr'!$A$9:$C$15239,2,FALSE))-B6513),C6512)</f>
        <v>-4.6300000000000008</v>
      </c>
      <c r="D6513" s="98">
        <f>AVERAGE(C$10:C6513)</f>
        <v>0.36888530135301384</v>
      </c>
      <c r="E6513" s="2"/>
      <c r="G6513" s="23"/>
    </row>
    <row r="6514" spans="1:7" customFormat="1">
      <c r="A6514" s="4">
        <v>29152</v>
      </c>
      <c r="B6514">
        <v>13.88</v>
      </c>
      <c r="C6514">
        <f>IFERROR(((VLOOKUP(A6514,'Interest Rates-10yr'!$A$9:$C$15239,2,FALSE))-B6514),C6513)</f>
        <v>-3.0500000000000007</v>
      </c>
      <c r="D6514" s="98">
        <f>AVERAGE(C$10:C6514)</f>
        <v>0.36835972328977734</v>
      </c>
      <c r="E6514" s="2"/>
      <c r="G6514" s="23"/>
    </row>
    <row r="6515" spans="1:7" customFormat="1">
      <c r="A6515" s="4">
        <v>29153</v>
      </c>
      <c r="B6515">
        <v>15.22</v>
      </c>
      <c r="C6515">
        <f>IFERROR(((VLOOKUP(A6515,'Interest Rates-10yr'!$A$9:$C$15239,2,FALSE))-B6515),C6514)</f>
        <v>-4.24</v>
      </c>
      <c r="D6515" s="98">
        <f>AVERAGE(C$10:C6515)</f>
        <v>0.36765139870888441</v>
      </c>
      <c r="E6515" s="2"/>
      <c r="G6515" s="23"/>
    </row>
    <row r="6516" spans="1:7" customFormat="1">
      <c r="A6516" s="4">
        <v>29154</v>
      </c>
      <c r="B6516">
        <v>16.010000000000002</v>
      </c>
      <c r="C6516">
        <f>IFERROR(((VLOOKUP(A6516,'Interest Rates-10yr'!$A$9:$C$15239,2,FALSE))-B6516),C6515)</f>
        <v>-5.3400000000000016</v>
      </c>
      <c r="D6516" s="98">
        <f>AVERAGE(C$10:C6516)</f>
        <v>0.36677424312279111</v>
      </c>
      <c r="E6516" s="2"/>
      <c r="G6516" s="23"/>
    </row>
    <row r="6517" spans="1:7" customFormat="1">
      <c r="A6517" s="4">
        <v>29155</v>
      </c>
      <c r="B6517">
        <v>16.010000000000002</v>
      </c>
      <c r="C6517">
        <f>IFERROR(((VLOOKUP(A6517,'Interest Rates-10yr'!$A$9:$C$15239,2,FALSE))-B6517),C6516)</f>
        <v>-5.3400000000000016</v>
      </c>
      <c r="D6517" s="98">
        <f>AVERAGE(C$10:C6517)</f>
        <v>0.36589735709895538</v>
      </c>
      <c r="E6517" s="2"/>
      <c r="G6517" s="23"/>
    </row>
    <row r="6518" spans="1:7" customFormat="1">
      <c r="A6518" s="4">
        <v>29156</v>
      </c>
      <c r="B6518">
        <v>16.010000000000002</v>
      </c>
      <c r="C6518">
        <f>IFERROR(((VLOOKUP(A6518,'Interest Rates-10yr'!$A$9:$C$15239,2,FALSE))-B6518),C6517)</f>
        <v>-5.3400000000000016</v>
      </c>
      <c r="D6518" s="98">
        <f>AVERAGE(C$10:C6518)</f>
        <v>0.36502074051313588</v>
      </c>
      <c r="E6518" s="2"/>
      <c r="G6518" s="23"/>
    </row>
    <row r="6519" spans="1:7" customFormat="1">
      <c r="A6519" s="4">
        <v>29157</v>
      </c>
      <c r="B6519">
        <v>16.16</v>
      </c>
      <c r="C6519">
        <f>IFERROR(((VLOOKUP(A6519,'Interest Rates-10yr'!$A$9:$C$15239,2,FALSE))-B6519),C6518)</f>
        <v>-5.3800000000000008</v>
      </c>
      <c r="D6519" s="98">
        <f>AVERAGE(C$10:C6519)</f>
        <v>0.36413824884792645</v>
      </c>
      <c r="E6519" s="2"/>
      <c r="G6519" s="23"/>
    </row>
    <row r="6520" spans="1:7" customFormat="1">
      <c r="A6520" s="4">
        <v>29158</v>
      </c>
      <c r="B6520">
        <v>15.02</v>
      </c>
      <c r="C6520">
        <f>IFERROR(((VLOOKUP(A6520,'Interest Rates-10yr'!$A$9:$C$15239,2,FALSE))-B6520),C6519)</f>
        <v>-4.2699999999999996</v>
      </c>
      <c r="D6520" s="98">
        <f>AVERAGE(C$10:C6520)</f>
        <v>0.36342650898479517</v>
      </c>
      <c r="E6520" s="2"/>
      <c r="G6520" s="23"/>
    </row>
    <row r="6521" spans="1:7" customFormat="1">
      <c r="A6521" s="4">
        <v>29159</v>
      </c>
      <c r="B6521">
        <v>14.82</v>
      </c>
      <c r="C6521">
        <f>IFERROR(((VLOOKUP(A6521,'Interest Rates-10yr'!$A$9:$C$15239,2,FALSE))-B6521),C6520)</f>
        <v>-4.0999999999999996</v>
      </c>
      <c r="D6521" s="98">
        <f>AVERAGE(C$10:C6521)</f>
        <v>0.36274109336609361</v>
      </c>
      <c r="E6521" s="2"/>
      <c r="G6521" s="23"/>
    </row>
    <row r="6522" spans="1:7" customFormat="1">
      <c r="A6522" s="4">
        <v>29160</v>
      </c>
      <c r="B6522">
        <v>15.26</v>
      </c>
      <c r="C6522">
        <f>IFERROR(((VLOOKUP(A6522,'Interest Rates-10yr'!$A$9:$C$15239,2,FALSE))-B6522),C6521)</f>
        <v>-4.4700000000000006</v>
      </c>
      <c r="D6522" s="98">
        <f>AVERAGE(C$10:C6522)</f>
        <v>0.3619990787655461</v>
      </c>
      <c r="E6522" s="2"/>
      <c r="G6522" s="23"/>
    </row>
    <row r="6523" spans="1:7" customFormat="1">
      <c r="A6523" s="4">
        <v>29161</v>
      </c>
      <c r="B6523">
        <v>14.66</v>
      </c>
      <c r="C6523">
        <f>IFERROR(((VLOOKUP(A6523,'Interest Rates-10yr'!$A$9:$C$15239,2,FALSE))-B6523),C6522)</f>
        <v>-3.8200000000000003</v>
      </c>
      <c r="D6523" s="98">
        <f>AVERAGE(C$10:C6523)</f>
        <v>0.36135707706478376</v>
      </c>
      <c r="E6523" s="2"/>
      <c r="G6523" s="23"/>
    </row>
    <row r="6524" spans="1:7" customFormat="1">
      <c r="A6524" s="4">
        <v>29162</v>
      </c>
      <c r="B6524">
        <v>14.66</v>
      </c>
      <c r="C6524">
        <f>IFERROR(((VLOOKUP(A6524,'Interest Rates-10yr'!$A$9:$C$15239,2,FALSE))-B6524),C6523)</f>
        <v>-3.8200000000000003</v>
      </c>
      <c r="D6524" s="98">
        <f>AVERAGE(C$10:C6524)</f>
        <v>0.36071527244819668</v>
      </c>
      <c r="E6524" s="2"/>
      <c r="G6524" s="23"/>
    </row>
    <row r="6525" spans="1:7" customFormat="1">
      <c r="A6525" s="4">
        <v>29163</v>
      </c>
      <c r="B6525">
        <v>14.66</v>
      </c>
      <c r="C6525">
        <f>IFERROR(((VLOOKUP(A6525,'Interest Rates-10yr'!$A$9:$C$15239,2,FALSE))-B6525),C6524)</f>
        <v>-3.8200000000000003</v>
      </c>
      <c r="D6525" s="98">
        <f>AVERAGE(C$10:C6525)</f>
        <v>0.36007366482504621</v>
      </c>
      <c r="E6525" s="2"/>
      <c r="G6525" s="23"/>
    </row>
    <row r="6526" spans="1:7" customFormat="1">
      <c r="A6526" s="4">
        <v>29164</v>
      </c>
      <c r="B6526">
        <v>13.56</v>
      </c>
      <c r="C6526">
        <f>IFERROR(((VLOOKUP(A6526,'Interest Rates-10yr'!$A$9:$C$15239,2,FALSE))-B6526),C6525)</f>
        <v>-2.7100000000000009</v>
      </c>
      <c r="D6526" s="98">
        <f>AVERAGE(C$10:C6526)</f>
        <v>0.35960257787325473</v>
      </c>
      <c r="E6526" s="2"/>
      <c r="G6526" s="23"/>
    </row>
    <row r="6527" spans="1:7" customFormat="1">
      <c r="A6527" s="4">
        <v>29165</v>
      </c>
      <c r="B6527">
        <v>12.71</v>
      </c>
      <c r="C6527">
        <f>IFERROR(((VLOOKUP(A6527,'Interest Rates-10yr'!$A$9:$C$15239,2,FALSE))-B6527),C6526)</f>
        <v>-2.7100000000000009</v>
      </c>
      <c r="D6527" s="98">
        <f>AVERAGE(C$10:C6527)</f>
        <v>0.35913163547100352</v>
      </c>
      <c r="E6527" s="2"/>
      <c r="G6527" s="23"/>
    </row>
    <row r="6528" spans="1:7" customFormat="1">
      <c r="A6528" s="4">
        <v>29166</v>
      </c>
      <c r="B6528">
        <v>10.9</v>
      </c>
      <c r="C6528">
        <f>IFERROR(((VLOOKUP(A6528,'Interest Rates-10yr'!$A$9:$C$15239,2,FALSE))-B6528),C6527)</f>
        <v>9.9999999999999645E-2</v>
      </c>
      <c r="D6528" s="98">
        <f>AVERAGE(C$10:C6528)</f>
        <v>0.35909188525847535</v>
      </c>
      <c r="E6528" s="2"/>
      <c r="G6528" s="23"/>
    </row>
    <row r="6529" spans="1:7" customFormat="1">
      <c r="A6529" s="4">
        <v>29167</v>
      </c>
      <c r="B6529">
        <v>13.52</v>
      </c>
      <c r="C6529">
        <f>IFERROR(((VLOOKUP(A6529,'Interest Rates-10yr'!$A$9:$C$15239,2,FALSE))-B6529),C6528)</f>
        <v>-2.5599999999999987</v>
      </c>
      <c r="D6529" s="98">
        <f>AVERAGE(C$10:C6529)</f>
        <v>0.35864417177914126</v>
      </c>
      <c r="E6529" s="2"/>
      <c r="G6529" s="23"/>
    </row>
    <row r="6530" spans="1:7" customFormat="1">
      <c r="A6530" s="4">
        <v>29168</v>
      </c>
      <c r="B6530">
        <v>13.42</v>
      </c>
      <c r="C6530">
        <f>IFERROR(((VLOOKUP(A6530,'Interest Rates-10yr'!$A$9:$C$15239,2,FALSE))-B6530),C6529)</f>
        <v>-2.74</v>
      </c>
      <c r="D6530" s="98">
        <f>AVERAGE(C$10:C6530)</f>
        <v>0.35816899248581524</v>
      </c>
      <c r="E6530" s="2"/>
      <c r="G6530" s="23"/>
    </row>
    <row r="6531" spans="1:7" customFormat="1">
      <c r="A6531" s="4">
        <v>29169</v>
      </c>
      <c r="B6531">
        <v>13.42</v>
      </c>
      <c r="C6531">
        <f>IFERROR(((VLOOKUP(A6531,'Interest Rates-10yr'!$A$9:$C$15239,2,FALSE))-B6531),C6530)</f>
        <v>-2.74</v>
      </c>
      <c r="D6531" s="98">
        <f>AVERAGE(C$10:C6531)</f>
        <v>0.35769395890831057</v>
      </c>
      <c r="E6531" s="2"/>
      <c r="G6531" s="23"/>
    </row>
    <row r="6532" spans="1:7" customFormat="1">
      <c r="A6532" s="4">
        <v>29170</v>
      </c>
      <c r="B6532">
        <v>13.42</v>
      </c>
      <c r="C6532">
        <f>IFERROR(((VLOOKUP(A6532,'Interest Rates-10yr'!$A$9:$C$15239,2,FALSE))-B6532),C6531)</f>
        <v>-2.74</v>
      </c>
      <c r="D6532" s="98">
        <f>AVERAGE(C$10:C6532)</f>
        <v>0.35721907097961086</v>
      </c>
      <c r="E6532" s="2"/>
      <c r="G6532" s="23"/>
    </row>
    <row r="6533" spans="1:7" customFormat="1">
      <c r="A6533" s="4">
        <v>29171</v>
      </c>
      <c r="B6533">
        <v>13.42</v>
      </c>
      <c r="C6533">
        <f>IFERROR(((VLOOKUP(A6533,'Interest Rates-10yr'!$A$9:$C$15239,2,FALSE))-B6533),C6532)</f>
        <v>-2.74</v>
      </c>
      <c r="D6533" s="98">
        <f>AVERAGE(C$10:C6533)</f>
        <v>0.35674432863274097</v>
      </c>
      <c r="E6533" s="2"/>
      <c r="G6533" s="23"/>
    </row>
    <row r="6534" spans="1:7" customFormat="1">
      <c r="A6534" s="4">
        <v>29172</v>
      </c>
      <c r="B6534">
        <v>13.54</v>
      </c>
      <c r="C6534">
        <f>IFERROR(((VLOOKUP(A6534,'Interest Rates-10yr'!$A$9:$C$15239,2,FALSE))-B6534),C6533)</f>
        <v>-2.9099999999999984</v>
      </c>
      <c r="D6534" s="98">
        <f>AVERAGE(C$10:C6534)</f>
        <v>0.35624367816091984</v>
      </c>
      <c r="E6534" s="2"/>
      <c r="G6534" s="23"/>
    </row>
    <row r="6535" spans="1:7" customFormat="1">
      <c r="A6535" s="4">
        <v>29173</v>
      </c>
      <c r="B6535">
        <v>12.36</v>
      </c>
      <c r="C6535">
        <f>IFERROR(((VLOOKUP(A6535,'Interest Rates-10yr'!$A$9:$C$15239,2,FALSE))-B6535),C6534)</f>
        <v>-1.6099999999999994</v>
      </c>
      <c r="D6535" s="98">
        <f>AVERAGE(C$10:C6535)</f>
        <v>0.35594238430891845</v>
      </c>
      <c r="E6535" s="2"/>
      <c r="G6535" s="23"/>
    </row>
    <row r="6536" spans="1:7" customFormat="1">
      <c r="A6536" s="4">
        <v>29174</v>
      </c>
      <c r="B6536">
        <v>13.43</v>
      </c>
      <c r="C6536">
        <f>IFERROR(((VLOOKUP(A6536,'Interest Rates-10yr'!$A$9:$C$15239,2,FALSE))-B6536),C6535)</f>
        <v>-2.8100000000000005</v>
      </c>
      <c r="D6536" s="98">
        <f>AVERAGE(C$10:C6536)</f>
        <v>0.35545733108625738</v>
      </c>
      <c r="E6536" s="2"/>
      <c r="G6536" s="23"/>
    </row>
    <row r="6537" spans="1:7" customFormat="1">
      <c r="A6537" s="4">
        <v>29175</v>
      </c>
      <c r="B6537">
        <v>13.23</v>
      </c>
      <c r="C6537">
        <f>IFERROR(((VLOOKUP(A6537,'Interest Rates-10yr'!$A$9:$C$15239,2,FALSE))-B6537),C6536)</f>
        <v>-2.4600000000000009</v>
      </c>
      <c r="D6537" s="98">
        <f>AVERAGE(C$10:C6537)</f>
        <v>0.35502604166666696</v>
      </c>
      <c r="E6537" s="2"/>
      <c r="G6537" s="23"/>
    </row>
    <row r="6538" spans="1:7" customFormat="1">
      <c r="A6538" s="4">
        <v>29176</v>
      </c>
      <c r="B6538">
        <v>13.23</v>
      </c>
      <c r="C6538">
        <f>IFERROR(((VLOOKUP(A6538,'Interest Rates-10yr'!$A$9:$C$15239,2,FALSE))-B6538),C6537)</f>
        <v>-2.4600000000000009</v>
      </c>
      <c r="D6538" s="98">
        <f>AVERAGE(C$10:C6538)</f>
        <v>0.3545948843620772</v>
      </c>
      <c r="E6538" s="2"/>
      <c r="G6538" s="23"/>
    </row>
    <row r="6539" spans="1:7" customFormat="1">
      <c r="A6539" s="4">
        <v>29177</v>
      </c>
      <c r="B6539">
        <v>13.23</v>
      </c>
      <c r="C6539">
        <f>IFERROR(((VLOOKUP(A6539,'Interest Rates-10yr'!$A$9:$C$15239,2,FALSE))-B6539),C6538)</f>
        <v>-2.4600000000000009</v>
      </c>
      <c r="D6539" s="98">
        <f>AVERAGE(C$10:C6539)</f>
        <v>0.35416385911179199</v>
      </c>
      <c r="E6539" s="2"/>
      <c r="G6539" s="23"/>
    </row>
    <row r="6540" spans="1:7" customFormat="1">
      <c r="A6540" s="4">
        <v>29178</v>
      </c>
      <c r="B6540">
        <v>13.21</v>
      </c>
      <c r="C6540">
        <f>IFERROR(((VLOOKUP(A6540,'Interest Rates-10yr'!$A$9:$C$15239,2,FALSE))-B6540),C6539)</f>
        <v>-2.41</v>
      </c>
      <c r="D6540" s="98">
        <f>AVERAGE(C$10:C6540)</f>
        <v>0.35374062165058978</v>
      </c>
      <c r="E6540" s="2"/>
      <c r="G6540" s="23"/>
    </row>
    <row r="6541" spans="1:7" customFormat="1">
      <c r="A6541" s="4">
        <v>29179</v>
      </c>
      <c r="B6541">
        <v>12.98</v>
      </c>
      <c r="C6541">
        <f>IFERROR(((VLOOKUP(A6541,'Interest Rates-10yr'!$A$9:$C$15239,2,FALSE))-B6541),C6540)</f>
        <v>-2.2000000000000011</v>
      </c>
      <c r="D6541" s="98">
        <f>AVERAGE(C$10:C6541)</f>
        <v>0.35334966319657107</v>
      </c>
      <c r="E6541" s="2"/>
      <c r="G6541" s="23"/>
    </row>
    <row r="6542" spans="1:7" customFormat="1">
      <c r="A6542" s="4">
        <v>29180</v>
      </c>
      <c r="B6542">
        <v>12.4</v>
      </c>
      <c r="C6542">
        <f>IFERROR(((VLOOKUP(A6542,'Interest Rates-10yr'!$A$9:$C$15239,2,FALSE))-B6542),C6541)</f>
        <v>-1.67</v>
      </c>
      <c r="D6542" s="98">
        <f>AVERAGE(C$10:C6542)</f>
        <v>0.35303995101790941</v>
      </c>
      <c r="E6542" s="2"/>
      <c r="G6542" s="23"/>
    </row>
    <row r="6543" spans="1:7" customFormat="1">
      <c r="A6543" s="4">
        <v>29181</v>
      </c>
      <c r="B6543">
        <v>12.4</v>
      </c>
      <c r="C6543">
        <f>IFERROR(((VLOOKUP(A6543,'Interest Rates-10yr'!$A$9:$C$15239,2,FALSE))-B6543),C6542)</f>
        <v>-1.67</v>
      </c>
      <c r="D6543" s="98">
        <f>AVERAGE(C$10:C6543)</f>
        <v>0.35273033363942485</v>
      </c>
      <c r="E6543" s="2"/>
      <c r="G6543" s="23"/>
    </row>
    <row r="6544" spans="1:7" customFormat="1">
      <c r="A6544" s="4">
        <v>29182</v>
      </c>
      <c r="B6544">
        <v>12.31</v>
      </c>
      <c r="C6544">
        <f>IFERROR(((VLOOKUP(A6544,'Interest Rates-10yr'!$A$9:$C$15239,2,FALSE))-B6544),C6543)</f>
        <v>-1.8000000000000007</v>
      </c>
      <c r="D6544" s="98">
        <f>AVERAGE(C$10:C6544)</f>
        <v>0.35240091813312957</v>
      </c>
      <c r="E6544" s="2"/>
      <c r="G6544" s="23"/>
    </row>
    <row r="6545" spans="1:7" customFormat="1">
      <c r="A6545" s="4">
        <v>29183</v>
      </c>
      <c r="B6545">
        <v>12.31</v>
      </c>
      <c r="C6545">
        <f>IFERROR(((VLOOKUP(A6545,'Interest Rates-10yr'!$A$9:$C$15239,2,FALSE))-B6545),C6544)</f>
        <v>-1.8000000000000007</v>
      </c>
      <c r="D6545" s="98">
        <f>AVERAGE(C$10:C6545)</f>
        <v>0.35207160342717286</v>
      </c>
      <c r="E6545" s="2"/>
      <c r="G6545" s="23"/>
    </row>
    <row r="6546" spans="1:7" customFormat="1">
      <c r="A6546" s="4">
        <v>29184</v>
      </c>
      <c r="B6546">
        <v>12.31</v>
      </c>
      <c r="C6546">
        <f>IFERROR(((VLOOKUP(A6546,'Interest Rates-10yr'!$A$9:$C$15239,2,FALSE))-B6546),C6545)</f>
        <v>-1.8000000000000007</v>
      </c>
      <c r="D6546" s="98">
        <f>AVERAGE(C$10:C6546)</f>
        <v>0.35174238947529468</v>
      </c>
      <c r="E6546" s="2"/>
      <c r="G6546" s="23"/>
    </row>
    <row r="6547" spans="1:7" customFormat="1">
      <c r="A6547" s="4">
        <v>29185</v>
      </c>
      <c r="B6547">
        <v>12.35</v>
      </c>
      <c r="C6547">
        <f>IFERROR(((VLOOKUP(A6547,'Interest Rates-10yr'!$A$9:$C$15239,2,FALSE))-B6547),C6546)</f>
        <v>-1.9800000000000004</v>
      </c>
      <c r="D6547" s="98">
        <f>AVERAGE(C$10:C6547)</f>
        <v>0.35138574487610913</v>
      </c>
      <c r="E6547" s="2"/>
      <c r="G6547" s="23"/>
    </row>
    <row r="6548" spans="1:7" customFormat="1">
      <c r="A6548" s="4">
        <v>29186</v>
      </c>
      <c r="B6548">
        <v>12.53</v>
      </c>
      <c r="C6548">
        <f>IFERROR(((VLOOKUP(A6548,'Interest Rates-10yr'!$A$9:$C$15239,2,FALSE))-B6548),C6547)</f>
        <v>-2.2899999999999991</v>
      </c>
      <c r="D6548" s="98">
        <f>AVERAGE(C$10:C6548)</f>
        <v>0.35098180149870034</v>
      </c>
      <c r="E6548" s="2"/>
      <c r="G6548" s="23"/>
    </row>
    <row r="6549" spans="1:7" customFormat="1">
      <c r="A6549" s="4">
        <v>29187</v>
      </c>
      <c r="B6549">
        <v>12.98</v>
      </c>
      <c r="C6549">
        <f>IFERROR(((VLOOKUP(A6549,'Interest Rates-10yr'!$A$9:$C$15239,2,FALSE))-B6549),C6548)</f>
        <v>-2.6100000000000012</v>
      </c>
      <c r="D6549" s="98">
        <f>AVERAGE(C$10:C6549)</f>
        <v>0.35052905198776779</v>
      </c>
      <c r="E6549" s="2"/>
      <c r="G6549" s="23"/>
    </row>
    <row r="6550" spans="1:7" customFormat="1">
      <c r="A6550" s="4">
        <v>29188</v>
      </c>
      <c r="B6550">
        <v>13.04</v>
      </c>
      <c r="C6550">
        <f>IFERROR(((VLOOKUP(A6550,'Interest Rates-10yr'!$A$9:$C$15239,2,FALSE))-B6550),C6549)</f>
        <v>-2.6999999999999993</v>
      </c>
      <c r="D6550" s="98">
        <f>AVERAGE(C$10:C6550)</f>
        <v>0.3500626815471643</v>
      </c>
      <c r="E6550" s="2"/>
      <c r="G6550" s="23"/>
    </row>
    <row r="6551" spans="1:7" customFormat="1">
      <c r="A6551" s="4">
        <v>29189</v>
      </c>
      <c r="B6551">
        <v>13.96</v>
      </c>
      <c r="C6551">
        <f>IFERROR(((VLOOKUP(A6551,'Interest Rates-10yr'!$A$9:$C$15239,2,FALSE))-B6551),C6550)</f>
        <v>-3.58</v>
      </c>
      <c r="D6551" s="98">
        <f>AVERAGE(C$10:C6551)</f>
        <v>0.34946193824518523</v>
      </c>
      <c r="E6551" s="2"/>
      <c r="G6551" s="23"/>
    </row>
    <row r="6552" spans="1:7" customFormat="1">
      <c r="A6552" s="4">
        <v>29190</v>
      </c>
      <c r="B6552">
        <v>13.96</v>
      </c>
      <c r="C6552">
        <f>IFERROR(((VLOOKUP(A6552,'Interest Rates-10yr'!$A$9:$C$15239,2,FALSE))-B6552),C6551)</f>
        <v>-3.58</v>
      </c>
      <c r="D6552" s="98">
        <f>AVERAGE(C$10:C6552)</f>
        <v>0.34886137857252053</v>
      </c>
      <c r="E6552" s="2"/>
      <c r="G6552" s="23"/>
    </row>
    <row r="6553" spans="1:7" customFormat="1">
      <c r="A6553" s="4">
        <v>29191</v>
      </c>
      <c r="B6553">
        <v>13.96</v>
      </c>
      <c r="C6553">
        <f>IFERROR(((VLOOKUP(A6553,'Interest Rates-10yr'!$A$9:$C$15239,2,FALSE))-B6553),C6552)</f>
        <v>-3.58</v>
      </c>
      <c r="D6553" s="98">
        <f>AVERAGE(C$10:C6553)</f>
        <v>0.34826100244498803</v>
      </c>
      <c r="E6553" s="2"/>
      <c r="G6553" s="23"/>
    </row>
    <row r="6554" spans="1:7" customFormat="1">
      <c r="A6554" s="4">
        <v>29192</v>
      </c>
      <c r="B6554">
        <v>14.48</v>
      </c>
      <c r="C6554">
        <f>IFERROR(((VLOOKUP(A6554,'Interest Rates-10yr'!$A$9:$C$15239,2,FALSE))-B6554),C6553)</f>
        <v>-4.0400000000000009</v>
      </c>
      <c r="D6554" s="98">
        <f>AVERAGE(C$10:C6554)</f>
        <v>0.34759052711993915</v>
      </c>
      <c r="E6554" s="2"/>
      <c r="G6554" s="23"/>
    </row>
    <row r="6555" spans="1:7" customFormat="1">
      <c r="A6555" s="4">
        <v>29193</v>
      </c>
      <c r="B6555">
        <v>13.78</v>
      </c>
      <c r="C6555">
        <f>IFERROR(((VLOOKUP(A6555,'Interest Rates-10yr'!$A$9:$C$15239,2,FALSE))-B6555),C6554)</f>
        <v>-3.4599999999999991</v>
      </c>
      <c r="D6555" s="98">
        <f>AVERAGE(C$10:C6555)</f>
        <v>0.34700886037274697</v>
      </c>
      <c r="E6555" s="2"/>
      <c r="G6555" s="23"/>
    </row>
    <row r="6556" spans="1:7" customFormat="1">
      <c r="A6556" s="4">
        <v>29194</v>
      </c>
      <c r="B6556">
        <v>13.18</v>
      </c>
      <c r="C6556">
        <f>IFERROR(((VLOOKUP(A6556,'Interest Rates-10yr'!$A$9:$C$15239,2,FALSE))-B6556),C6555)</f>
        <v>-2.91</v>
      </c>
      <c r="D6556" s="98">
        <f>AVERAGE(C$10:C6556)</f>
        <v>0.34651137925767556</v>
      </c>
      <c r="E6556" s="2"/>
      <c r="G6556" s="23"/>
    </row>
    <row r="6557" spans="1:7" customFormat="1">
      <c r="A6557" s="4">
        <v>29195</v>
      </c>
      <c r="B6557">
        <v>13.34</v>
      </c>
      <c r="C6557">
        <f>IFERROR(((VLOOKUP(A6557,'Interest Rates-10yr'!$A$9:$C$15239,2,FALSE))-B6557),C6556)</f>
        <v>-3.2099999999999991</v>
      </c>
      <c r="D6557" s="98">
        <f>AVERAGE(C$10:C6557)</f>
        <v>0.34596823457544318</v>
      </c>
      <c r="E6557" s="2"/>
      <c r="G6557" s="23"/>
    </row>
    <row r="6558" spans="1:7" customFormat="1">
      <c r="A6558" s="4">
        <v>29196</v>
      </c>
      <c r="B6558">
        <v>13.71</v>
      </c>
      <c r="C6558">
        <f>IFERROR(((VLOOKUP(A6558,'Interest Rates-10yr'!$A$9:$C$15239,2,FALSE))-B6558),C6557)</f>
        <v>-3.41</v>
      </c>
      <c r="D6558" s="98">
        <f>AVERAGE(C$10:C6558)</f>
        <v>0.34539471675064926</v>
      </c>
      <c r="E6558" s="2"/>
      <c r="G6558" s="23"/>
    </row>
    <row r="6559" spans="1:7" customFormat="1">
      <c r="A6559" s="4">
        <v>29197</v>
      </c>
      <c r="B6559">
        <v>13.71</v>
      </c>
      <c r="C6559">
        <f>IFERROR(((VLOOKUP(A6559,'Interest Rates-10yr'!$A$9:$C$15239,2,FALSE))-B6559),C6558)</f>
        <v>-3.41</v>
      </c>
      <c r="D6559" s="98">
        <f>AVERAGE(C$10:C6559)</f>
        <v>0.34482137404580188</v>
      </c>
      <c r="E6559" s="2"/>
      <c r="G6559" s="23"/>
    </row>
    <row r="6560" spans="1:7" customFormat="1">
      <c r="A6560" s="4">
        <v>29198</v>
      </c>
      <c r="B6560">
        <v>13.71</v>
      </c>
      <c r="C6560">
        <f>IFERROR(((VLOOKUP(A6560,'Interest Rates-10yr'!$A$9:$C$15239,2,FALSE))-B6560),C6559)</f>
        <v>-3.41</v>
      </c>
      <c r="D6560" s="98">
        <f>AVERAGE(C$10:C6560)</f>
        <v>0.34424820638070558</v>
      </c>
      <c r="E6560" s="2"/>
      <c r="G6560" s="23"/>
    </row>
    <row r="6561" spans="1:7" customFormat="1">
      <c r="A6561" s="4">
        <v>29199</v>
      </c>
      <c r="B6561">
        <v>14.17</v>
      </c>
      <c r="C6561">
        <f>IFERROR(((VLOOKUP(A6561,'Interest Rates-10yr'!$A$9:$C$15239,2,FALSE))-B6561),C6560)</f>
        <v>-3.9000000000000004</v>
      </c>
      <c r="D6561" s="98">
        <f>AVERAGE(C$10:C6561)</f>
        <v>0.34360042735042767</v>
      </c>
      <c r="E6561" s="2"/>
      <c r="G6561" s="23"/>
    </row>
    <row r="6562" spans="1:7" customFormat="1">
      <c r="A6562" s="4">
        <v>29200</v>
      </c>
      <c r="B6562">
        <v>14.11</v>
      </c>
      <c r="C6562">
        <f>IFERROR(((VLOOKUP(A6562,'Interest Rates-10yr'!$A$9:$C$15239,2,FALSE))-B6562),C6561)</f>
        <v>-3.6499999999999986</v>
      </c>
      <c r="D6562" s="98">
        <f>AVERAGE(C$10:C6562)</f>
        <v>0.34299099649015752</v>
      </c>
      <c r="E6562" s="2"/>
      <c r="G6562" s="23"/>
    </row>
    <row r="6563" spans="1:7" customFormat="1">
      <c r="A6563" s="4">
        <v>29201</v>
      </c>
      <c r="B6563">
        <v>13.77</v>
      </c>
      <c r="C6563">
        <f>IFERROR(((VLOOKUP(A6563,'Interest Rates-10yr'!$A$9:$C$15239,2,FALSE))-B6563),C6562)</f>
        <v>-3.1899999999999995</v>
      </c>
      <c r="D6563" s="98">
        <f>AVERAGE(C$10:C6563)</f>
        <v>0.34245193774794053</v>
      </c>
      <c r="E6563" s="2"/>
      <c r="G6563" s="23"/>
    </row>
    <row r="6564" spans="1:7" customFormat="1">
      <c r="A6564" s="4">
        <v>29202</v>
      </c>
      <c r="B6564">
        <v>14.64</v>
      </c>
      <c r="C6564">
        <f>IFERROR(((VLOOKUP(A6564,'Interest Rates-10yr'!$A$9:$C$15239,2,FALSE))-B6564),C6563)</f>
        <v>-4.1300000000000008</v>
      </c>
      <c r="D6564" s="98">
        <f>AVERAGE(C$10:C6564)</f>
        <v>0.34176964149504224</v>
      </c>
      <c r="E6564" s="2"/>
      <c r="G6564" s="23"/>
    </row>
    <row r="6565" spans="1:7" customFormat="1">
      <c r="A6565" s="4">
        <v>29203</v>
      </c>
      <c r="B6565">
        <v>13.96</v>
      </c>
      <c r="C6565">
        <f>IFERROR(((VLOOKUP(A6565,'Interest Rates-10yr'!$A$9:$C$15239,2,FALSE))-B6565),C6564)</f>
        <v>-3.5100000000000016</v>
      </c>
      <c r="D6565" s="98">
        <f>AVERAGE(C$10:C6565)</f>
        <v>0.34118212324588193</v>
      </c>
      <c r="E6565" s="2"/>
      <c r="G6565" s="23"/>
    </row>
    <row r="6566" spans="1:7" customFormat="1">
      <c r="A6566" s="4">
        <v>29204</v>
      </c>
      <c r="B6566">
        <v>13.96</v>
      </c>
      <c r="C6566">
        <f>IFERROR(((VLOOKUP(A6566,'Interest Rates-10yr'!$A$9:$C$15239,2,FALSE))-B6566),C6565)</f>
        <v>-3.5100000000000016</v>
      </c>
      <c r="D6566" s="98">
        <f>AVERAGE(C$10:C6566)</f>
        <v>0.34059478420009176</v>
      </c>
      <c r="E6566" s="2"/>
      <c r="G6566" s="23"/>
    </row>
    <row r="6567" spans="1:7" customFormat="1">
      <c r="A6567" s="4">
        <v>29205</v>
      </c>
      <c r="B6567">
        <v>13.96</v>
      </c>
      <c r="C6567">
        <f>IFERROR(((VLOOKUP(A6567,'Interest Rates-10yr'!$A$9:$C$15239,2,FALSE))-B6567),C6566)</f>
        <v>-3.5100000000000016</v>
      </c>
      <c r="D6567" s="98">
        <f>AVERAGE(C$10:C6567)</f>
        <v>0.34000762427569403</v>
      </c>
      <c r="E6567" s="2"/>
      <c r="G6567" s="23"/>
    </row>
    <row r="6568" spans="1:7" customFormat="1">
      <c r="A6568" s="4">
        <v>29206</v>
      </c>
      <c r="B6568">
        <v>14.26</v>
      </c>
      <c r="C6568">
        <f>IFERROR(((VLOOKUP(A6568,'Interest Rates-10yr'!$A$9:$C$15239,2,FALSE))-B6568),C6567)</f>
        <v>-3.84</v>
      </c>
      <c r="D6568" s="98">
        <f>AVERAGE(C$10:C6568)</f>
        <v>0.33937033084311652</v>
      </c>
      <c r="E6568" s="2"/>
      <c r="G6568" s="23"/>
    </row>
    <row r="6569" spans="1:7" customFormat="1">
      <c r="A6569" s="4">
        <v>29207</v>
      </c>
      <c r="B6569">
        <v>13.59</v>
      </c>
      <c r="C6569">
        <f>IFERROR(((VLOOKUP(A6569,'Interest Rates-10yr'!$A$9:$C$15239,2,FALSE))-B6569),C6568)</f>
        <v>-3.25</v>
      </c>
      <c r="D6569" s="98">
        <f>AVERAGE(C$10:C6569)</f>
        <v>0.33882317073170748</v>
      </c>
      <c r="E6569" s="2"/>
      <c r="G6569" s="23"/>
    </row>
    <row r="6570" spans="1:7" customFormat="1">
      <c r="A6570" s="4">
        <v>29208</v>
      </c>
      <c r="B6570">
        <v>12.96</v>
      </c>
      <c r="C6570">
        <f>IFERROR(((VLOOKUP(A6570,'Interest Rates-10yr'!$A$9:$C$15239,2,FALSE))-B6570),C6569)</f>
        <v>-2.6300000000000008</v>
      </c>
      <c r="D6570" s="98">
        <f>AVERAGE(C$10:C6570)</f>
        <v>0.33837067520195108</v>
      </c>
      <c r="E6570" s="2"/>
      <c r="G6570" s="23"/>
    </row>
    <row r="6571" spans="1:7" customFormat="1">
      <c r="A6571" s="4">
        <v>29209</v>
      </c>
      <c r="B6571">
        <v>13.69</v>
      </c>
      <c r="C6571">
        <f>IFERROR(((VLOOKUP(A6571,'Interest Rates-10yr'!$A$9:$C$15239,2,FALSE))-B6571),C6570)</f>
        <v>-3.3099999999999987</v>
      </c>
      <c r="D6571" s="98">
        <f>AVERAGE(C$10:C6571)</f>
        <v>0.33781469064309677</v>
      </c>
      <c r="E6571" s="2"/>
      <c r="G6571" s="23"/>
    </row>
    <row r="6572" spans="1:7" customFormat="1">
      <c r="A6572" s="4">
        <v>29210</v>
      </c>
      <c r="B6572">
        <v>14.04</v>
      </c>
      <c r="C6572">
        <f>IFERROR(((VLOOKUP(A6572,'Interest Rates-10yr'!$A$9:$C$15239,2,FALSE))-B6572),C6571)</f>
        <v>-3.6499999999999986</v>
      </c>
      <c r="D6572" s="98">
        <f>AVERAGE(C$10:C6572)</f>
        <v>0.33720706993752875</v>
      </c>
      <c r="E6572" s="2"/>
      <c r="G6572" s="23"/>
    </row>
    <row r="6573" spans="1:7" customFormat="1">
      <c r="A6573" s="4">
        <v>29211</v>
      </c>
      <c r="B6573">
        <v>14.04</v>
      </c>
      <c r="C6573">
        <f>IFERROR(((VLOOKUP(A6573,'Interest Rates-10yr'!$A$9:$C$15239,2,FALSE))-B6573),C6572)</f>
        <v>-3.6499999999999986</v>
      </c>
      <c r="D6573" s="98">
        <f>AVERAGE(C$10:C6573)</f>
        <v>0.33659963436928719</v>
      </c>
      <c r="E6573" s="2"/>
      <c r="G6573" s="23"/>
    </row>
    <row r="6574" spans="1:7" customFormat="1">
      <c r="A6574" s="4">
        <v>29212</v>
      </c>
      <c r="B6574">
        <v>14.04</v>
      </c>
      <c r="C6574">
        <f>IFERROR(((VLOOKUP(A6574,'Interest Rates-10yr'!$A$9:$C$15239,2,FALSE))-B6574),C6573)</f>
        <v>-3.6499999999999986</v>
      </c>
      <c r="D6574" s="98">
        <f>AVERAGE(C$10:C6574)</f>
        <v>0.33599238385377012</v>
      </c>
      <c r="E6574" s="2"/>
      <c r="G6574" s="23"/>
    </row>
    <row r="6575" spans="1:7" customFormat="1">
      <c r="A6575" s="4">
        <v>29213</v>
      </c>
      <c r="B6575">
        <v>13.16</v>
      </c>
      <c r="C6575">
        <f>IFERROR(((VLOOKUP(A6575,'Interest Rates-10yr'!$A$9:$C$15239,2,FALSE))-B6575),C6574)</f>
        <v>-2.7100000000000009</v>
      </c>
      <c r="D6575" s="98">
        <f>AVERAGE(C$10:C6575)</f>
        <v>0.33552848004873603</v>
      </c>
      <c r="E6575" s="2"/>
      <c r="G6575" s="23"/>
    </row>
    <row r="6576" spans="1:7" customFormat="1">
      <c r="A6576" s="4">
        <v>29214</v>
      </c>
      <c r="B6576">
        <v>13.16</v>
      </c>
      <c r="C6576">
        <f>IFERROR(((VLOOKUP(A6576,'Interest Rates-10yr'!$A$9:$C$15239,2,FALSE))-B6576),C6575)</f>
        <v>-2.7100000000000009</v>
      </c>
      <c r="D6576" s="98">
        <f>AVERAGE(C$10:C6576)</f>
        <v>0.33506471752702921</v>
      </c>
      <c r="E6576" s="2"/>
      <c r="G6576" s="23"/>
    </row>
    <row r="6577" spans="1:7" customFormat="1">
      <c r="A6577" s="4">
        <v>29215</v>
      </c>
      <c r="B6577">
        <v>12.27</v>
      </c>
      <c r="C6577">
        <f>IFERROR(((VLOOKUP(A6577,'Interest Rates-10yr'!$A$9:$C$15239,2,FALSE))-B6577),C6576)</f>
        <v>-1.7899999999999991</v>
      </c>
      <c r="D6577" s="98">
        <f>AVERAGE(C$10:C6577)</f>
        <v>0.33474116930572484</v>
      </c>
      <c r="E6577" s="2"/>
      <c r="G6577" s="23"/>
    </row>
    <row r="6578" spans="1:7" customFormat="1">
      <c r="A6578" s="4">
        <v>29216</v>
      </c>
      <c r="B6578">
        <v>13.87</v>
      </c>
      <c r="C6578">
        <f>IFERROR(((VLOOKUP(A6578,'Interest Rates-10yr'!$A$9:$C$15239,2,FALSE))-B6578),C6577)</f>
        <v>-3.4099999999999984</v>
      </c>
      <c r="D6578" s="98">
        <f>AVERAGE(C$10:C6578)</f>
        <v>0.33417110671335076</v>
      </c>
      <c r="E6578" s="2"/>
      <c r="G6578" s="23"/>
    </row>
    <row r="6579" spans="1:7" customFormat="1">
      <c r="A6579" s="4">
        <v>29217</v>
      </c>
      <c r="B6579">
        <v>13.63</v>
      </c>
      <c r="C6579">
        <f>IFERROR(((VLOOKUP(A6579,'Interest Rates-10yr'!$A$9:$C$15239,2,FALSE))-B6579),C6578)</f>
        <v>-3.2200000000000006</v>
      </c>
      <c r="D6579" s="98">
        <f>AVERAGE(C$10:C6579)</f>
        <v>0.33363013698630156</v>
      </c>
      <c r="E6579" s="2"/>
      <c r="G6579" s="23"/>
    </row>
    <row r="6580" spans="1:7" customFormat="1">
      <c r="A6580" s="4">
        <v>29218</v>
      </c>
      <c r="B6580">
        <v>13.63</v>
      </c>
      <c r="C6580">
        <f>IFERROR(((VLOOKUP(A6580,'Interest Rates-10yr'!$A$9:$C$15239,2,FALSE))-B6580),C6579)</f>
        <v>-3.2200000000000006</v>
      </c>
      <c r="D6580" s="98">
        <f>AVERAGE(C$10:C6580)</f>
        <v>0.33308933191295104</v>
      </c>
      <c r="E6580" s="2"/>
      <c r="G6580" s="23"/>
    </row>
    <row r="6581" spans="1:7" customFormat="1">
      <c r="A6581" s="4">
        <v>29219</v>
      </c>
      <c r="B6581">
        <v>13.63</v>
      </c>
      <c r="C6581">
        <f>IFERROR(((VLOOKUP(A6581,'Interest Rates-10yr'!$A$9:$C$15239,2,FALSE))-B6581),C6580)</f>
        <v>-3.2200000000000006</v>
      </c>
      <c r="D6581" s="98">
        <f>AVERAGE(C$10:C6581)</f>
        <v>0.33254869141813781</v>
      </c>
      <c r="E6581" s="2"/>
      <c r="G6581" s="23"/>
    </row>
    <row r="6582" spans="1:7" customFormat="1">
      <c r="A6582" s="4">
        <v>29220</v>
      </c>
      <c r="B6582">
        <v>14.77</v>
      </c>
      <c r="C6582">
        <f>IFERROR(((VLOOKUP(A6582,'Interest Rates-10yr'!$A$9:$C$15239,2,FALSE))-B6582),C6581)</f>
        <v>-4.4399999999999995</v>
      </c>
      <c r="D6582" s="98">
        <f>AVERAGE(C$10:C6582)</f>
        <v>0.33182260763730437</v>
      </c>
      <c r="E6582" s="2"/>
      <c r="G6582" s="23"/>
    </row>
    <row r="6583" spans="1:7" customFormat="1">
      <c r="A6583" s="4">
        <v>29221</v>
      </c>
      <c r="B6583">
        <v>14.77</v>
      </c>
      <c r="C6583">
        <f>IFERROR(((VLOOKUP(A6583,'Interest Rates-10yr'!$A$9:$C$15239,2,FALSE))-B6583),C6582)</f>
        <v>-4.4399999999999995</v>
      </c>
      <c r="D6583" s="98">
        <f>AVERAGE(C$10:C6583)</f>
        <v>0.33109674475205375</v>
      </c>
      <c r="E6583" s="2"/>
      <c r="G6583" s="23"/>
    </row>
    <row r="6584" spans="1:7" customFormat="1">
      <c r="A6584" s="4">
        <v>29222</v>
      </c>
      <c r="B6584">
        <v>14</v>
      </c>
      <c r="C6584">
        <f>IFERROR(((VLOOKUP(A6584,'Interest Rates-10yr'!$A$9:$C$15239,2,FALSE))-B6584),C6583)</f>
        <v>-3.5</v>
      </c>
      <c r="D6584" s="98">
        <f>AVERAGE(C$10:C6584)</f>
        <v>0.33051406844106485</v>
      </c>
      <c r="E6584" s="2"/>
      <c r="G6584" s="23"/>
    </row>
    <row r="6585" spans="1:7" customFormat="1">
      <c r="A6585" s="4">
        <v>29223</v>
      </c>
      <c r="B6585">
        <v>13.89</v>
      </c>
      <c r="C6585">
        <f>IFERROR(((VLOOKUP(A6585,'Interest Rates-10yr'!$A$9:$C$15239,2,FALSE))-B6585),C6584)</f>
        <v>-3.2900000000000009</v>
      </c>
      <c r="D6585" s="98">
        <f>AVERAGE(C$10:C6585)</f>
        <v>0.32996350364963528</v>
      </c>
      <c r="E6585" s="2"/>
      <c r="G6585" s="23"/>
    </row>
    <row r="6586" spans="1:7" customFormat="1">
      <c r="A6586" s="4">
        <v>29224</v>
      </c>
      <c r="B6586">
        <v>14</v>
      </c>
      <c r="C6586">
        <f>IFERROR(((VLOOKUP(A6586,'Interest Rates-10yr'!$A$9:$C$15239,2,FALSE))-B6586),C6585)</f>
        <v>-3.34</v>
      </c>
      <c r="D6586" s="98">
        <f>AVERAGE(C$10:C6586)</f>
        <v>0.32940550402919283</v>
      </c>
      <c r="E6586" s="2"/>
      <c r="G6586" s="23"/>
    </row>
    <row r="6587" spans="1:7" customFormat="1">
      <c r="A6587" s="4">
        <v>29225</v>
      </c>
      <c r="B6587">
        <v>14</v>
      </c>
      <c r="C6587">
        <f>IFERROR(((VLOOKUP(A6587,'Interest Rates-10yr'!$A$9:$C$15239,2,FALSE))-B6587),C6586)</f>
        <v>-3.34</v>
      </c>
      <c r="D6587" s="98">
        <f>AVERAGE(C$10:C6587)</f>
        <v>0.32884767406506554</v>
      </c>
      <c r="E6587" s="2"/>
      <c r="G6587" s="23"/>
    </row>
    <row r="6588" spans="1:7" customFormat="1">
      <c r="A6588" s="4">
        <v>29226</v>
      </c>
      <c r="B6588">
        <v>14</v>
      </c>
      <c r="C6588">
        <f>IFERROR(((VLOOKUP(A6588,'Interest Rates-10yr'!$A$9:$C$15239,2,FALSE))-B6588),C6587)</f>
        <v>-3.34</v>
      </c>
      <c r="D6588" s="98">
        <f>AVERAGE(C$10:C6588)</f>
        <v>0.32829001367989075</v>
      </c>
      <c r="E6588" s="2"/>
      <c r="G6588" s="23"/>
    </row>
    <row r="6589" spans="1:7" customFormat="1">
      <c r="A6589" s="4">
        <v>29227</v>
      </c>
      <c r="B6589">
        <v>14</v>
      </c>
      <c r="C6589">
        <f>IFERROR(((VLOOKUP(A6589,'Interest Rates-10yr'!$A$9:$C$15239,2,FALSE))-B6589),C6588)</f>
        <v>-3.3699999999999992</v>
      </c>
      <c r="D6589" s="98">
        <f>AVERAGE(C$10:C6589)</f>
        <v>0.32772796352583605</v>
      </c>
      <c r="E6589" s="2"/>
      <c r="G6589" s="23"/>
    </row>
    <row r="6590" spans="1:7" customFormat="1">
      <c r="A6590" s="4">
        <v>29228</v>
      </c>
      <c r="B6590">
        <v>13.86</v>
      </c>
      <c r="C6590">
        <f>IFERROR(((VLOOKUP(A6590,'Interest Rates-10yr'!$A$9:$C$15239,2,FALSE))-B6590),C6589)</f>
        <v>-3.2899999999999991</v>
      </c>
      <c r="D6590" s="98">
        <f>AVERAGE(C$10:C6590)</f>
        <v>0.32717824038899884</v>
      </c>
      <c r="E6590" s="2"/>
      <c r="G6590" s="23"/>
    </row>
    <row r="6591" spans="1:7" customFormat="1">
      <c r="A6591" s="4">
        <v>29229</v>
      </c>
      <c r="B6591">
        <v>13.86</v>
      </c>
      <c r="C6591">
        <f>IFERROR(((VLOOKUP(A6591,'Interest Rates-10yr'!$A$9:$C$15239,2,FALSE))-B6591),C6590)</f>
        <v>-3.2799999999999994</v>
      </c>
      <c r="D6591" s="98">
        <f>AVERAGE(C$10:C6591)</f>
        <v>0.32663020358553646</v>
      </c>
      <c r="E6591" s="2"/>
      <c r="G6591" s="23"/>
    </row>
    <row r="6592" spans="1:7" customFormat="1">
      <c r="A6592" s="4">
        <v>29230</v>
      </c>
      <c r="B6592">
        <v>14.07</v>
      </c>
      <c r="C6592">
        <f>IFERROR(((VLOOKUP(A6592,'Interest Rates-10yr'!$A$9:$C$15239,2,FALSE))-B6592),C6591)</f>
        <v>-3.5600000000000005</v>
      </c>
      <c r="D6592" s="98">
        <f>AVERAGE(C$10:C6592)</f>
        <v>0.3260397994835183</v>
      </c>
      <c r="E6592" s="2"/>
      <c r="G6592" s="23"/>
    </row>
    <row r="6593" spans="1:7" customFormat="1">
      <c r="A6593" s="4">
        <v>29231</v>
      </c>
      <c r="B6593">
        <v>14.13</v>
      </c>
      <c r="C6593">
        <f>IFERROR(((VLOOKUP(A6593,'Interest Rates-10yr'!$A$9:$C$15239,2,FALSE))-B6593),C6592)</f>
        <v>-3.4500000000000011</v>
      </c>
      <c r="D6593" s="98">
        <f>AVERAGE(C$10:C6593)</f>
        <v>0.32546628189550442</v>
      </c>
      <c r="E6593" s="2"/>
      <c r="G6593" s="23"/>
    </row>
    <row r="6594" spans="1:7" customFormat="1">
      <c r="A6594" s="4">
        <v>29232</v>
      </c>
      <c r="B6594">
        <v>14.13</v>
      </c>
      <c r="C6594">
        <f>IFERROR(((VLOOKUP(A6594,'Interest Rates-10yr'!$A$9:$C$15239,2,FALSE))-B6594),C6593)</f>
        <v>-3.4500000000000011</v>
      </c>
      <c r="D6594" s="98">
        <f>AVERAGE(C$10:C6594)</f>
        <v>0.32489293849658335</v>
      </c>
      <c r="E6594" s="2"/>
      <c r="G6594" s="23"/>
    </row>
    <row r="6595" spans="1:7" customFormat="1">
      <c r="A6595" s="4">
        <v>29233</v>
      </c>
      <c r="B6595">
        <v>14.13</v>
      </c>
      <c r="C6595">
        <f>IFERROR(((VLOOKUP(A6595,'Interest Rates-10yr'!$A$9:$C$15239,2,FALSE))-B6595),C6594)</f>
        <v>-3.4500000000000011</v>
      </c>
      <c r="D6595" s="98">
        <f>AVERAGE(C$10:C6595)</f>
        <v>0.3243197692074099</v>
      </c>
      <c r="E6595" s="2"/>
      <c r="G6595" s="23"/>
    </row>
    <row r="6596" spans="1:7" customFormat="1">
      <c r="A6596" s="4">
        <v>29234</v>
      </c>
      <c r="B6596">
        <v>14.07</v>
      </c>
      <c r="C6596">
        <f>IFERROR(((VLOOKUP(A6596,'Interest Rates-10yr'!$A$9:$C$15239,2,FALSE))-B6596),C6595)</f>
        <v>-3.370000000000001</v>
      </c>
      <c r="D6596" s="98">
        <f>AVERAGE(C$10:C6596)</f>
        <v>0.32375891908304261</v>
      </c>
      <c r="E6596" s="2"/>
      <c r="G6596" s="23"/>
    </row>
    <row r="6597" spans="1:7" customFormat="1">
      <c r="A6597" s="4">
        <v>29235</v>
      </c>
      <c r="B6597">
        <v>13.55</v>
      </c>
      <c r="C6597">
        <f>IFERROR(((VLOOKUP(A6597,'Interest Rates-10yr'!$A$9:$C$15239,2,FALSE))-B6597),C6596)</f>
        <v>-2.9000000000000004</v>
      </c>
      <c r="D6597" s="98">
        <f>AVERAGE(C$10:C6597)</f>
        <v>0.32326958105646653</v>
      </c>
      <c r="E6597" s="2"/>
      <c r="G6597" s="23"/>
    </row>
    <row r="6598" spans="1:7" customFormat="1">
      <c r="A6598" s="4">
        <v>29236</v>
      </c>
      <c r="B6598">
        <v>13.28</v>
      </c>
      <c r="C6598">
        <f>IFERROR(((VLOOKUP(A6598,'Interest Rates-10yr'!$A$9:$C$15239,2,FALSE))-B6598),C6597)</f>
        <v>-2.629999999999999</v>
      </c>
      <c r="D6598" s="98">
        <f>AVERAGE(C$10:C6598)</f>
        <v>0.32282136894824731</v>
      </c>
      <c r="E6598" s="2"/>
      <c r="G6598" s="23"/>
    </row>
    <row r="6599" spans="1:7" customFormat="1">
      <c r="A6599" s="4">
        <v>29237</v>
      </c>
      <c r="B6599">
        <v>13.57</v>
      </c>
      <c r="C6599">
        <f>IFERROR(((VLOOKUP(A6599,'Interest Rates-10yr'!$A$9:$C$15239,2,FALSE))-B6599),C6598)</f>
        <v>-2.8599999999999994</v>
      </c>
      <c r="D6599" s="98">
        <f>AVERAGE(C$10:C6599)</f>
        <v>0.32233839150227639</v>
      </c>
      <c r="E6599" s="2"/>
      <c r="G6599" s="23"/>
    </row>
    <row r="6600" spans="1:7" customFormat="1">
      <c r="A6600" s="4">
        <v>29238</v>
      </c>
      <c r="B6600">
        <v>13.74</v>
      </c>
      <c r="C6600">
        <f>IFERROR(((VLOOKUP(A6600,'Interest Rates-10yr'!$A$9:$C$15239,2,FALSE))-B6600),C6599)</f>
        <v>-2.92</v>
      </c>
      <c r="D6600" s="98">
        <f>AVERAGE(C$10:C6600)</f>
        <v>0.32184645729024447</v>
      </c>
      <c r="E6600" s="2"/>
      <c r="G6600" s="23"/>
    </row>
    <row r="6601" spans="1:7" customFormat="1">
      <c r="A6601" s="4">
        <v>29239</v>
      </c>
      <c r="B6601">
        <v>13.74</v>
      </c>
      <c r="C6601">
        <f>IFERROR(((VLOOKUP(A6601,'Interest Rates-10yr'!$A$9:$C$15239,2,FALSE))-B6601),C6600)</f>
        <v>-2.92</v>
      </c>
      <c r="D6601" s="98">
        <f>AVERAGE(C$10:C6601)</f>
        <v>0.32135467233009729</v>
      </c>
      <c r="E6601" s="2"/>
      <c r="G6601" s="23"/>
    </row>
    <row r="6602" spans="1:7" customFormat="1">
      <c r="A6602" s="4">
        <v>29240</v>
      </c>
      <c r="B6602">
        <v>13.74</v>
      </c>
      <c r="C6602">
        <f>IFERROR(((VLOOKUP(A6602,'Interest Rates-10yr'!$A$9:$C$15239,2,FALSE))-B6602),C6601)</f>
        <v>-2.92</v>
      </c>
      <c r="D6602" s="98">
        <f>AVERAGE(C$10:C6602)</f>
        <v>0.32086303655392101</v>
      </c>
      <c r="E6602" s="2"/>
      <c r="G6602" s="23"/>
    </row>
    <row r="6603" spans="1:7" customFormat="1">
      <c r="A6603" s="4">
        <v>29241</v>
      </c>
      <c r="B6603">
        <v>14.06</v>
      </c>
      <c r="C6603">
        <f>IFERROR(((VLOOKUP(A6603,'Interest Rates-10yr'!$A$9:$C$15239,2,FALSE))-B6603),C6602)</f>
        <v>-3.0999999999999996</v>
      </c>
      <c r="D6603" s="98">
        <f>AVERAGE(C$10:C6603)</f>
        <v>0.32034425235062197</v>
      </c>
      <c r="E6603" s="2"/>
      <c r="G6603" s="23"/>
    </row>
    <row r="6604" spans="1:7" customFormat="1">
      <c r="A6604" s="4">
        <v>29242</v>
      </c>
      <c r="B6604">
        <v>13.97</v>
      </c>
      <c r="C6604">
        <f>IFERROR(((VLOOKUP(A6604,'Interest Rates-10yr'!$A$9:$C$15239,2,FALSE))-B6604),C6603)</f>
        <v>-3.120000000000001</v>
      </c>
      <c r="D6604" s="98">
        <f>AVERAGE(C$10:C6604)</f>
        <v>0.31982259287338916</v>
      </c>
      <c r="E6604" s="2"/>
      <c r="G6604" s="23"/>
    </row>
    <row r="6605" spans="1:7" customFormat="1">
      <c r="A6605" s="4">
        <v>29243</v>
      </c>
      <c r="B6605">
        <v>13.59</v>
      </c>
      <c r="C6605">
        <f>IFERROR(((VLOOKUP(A6605,'Interest Rates-10yr'!$A$9:$C$15239,2,FALSE))-B6605),C6604)</f>
        <v>-2.7699999999999996</v>
      </c>
      <c r="D6605" s="98">
        <f>AVERAGE(C$10:C6605)</f>
        <v>0.31935415403274731</v>
      </c>
      <c r="E6605" s="2"/>
      <c r="G6605" s="23"/>
    </row>
    <row r="6606" spans="1:7" customFormat="1">
      <c r="A6606" s="4">
        <v>29244</v>
      </c>
      <c r="B6606">
        <v>13.89</v>
      </c>
      <c r="C6606">
        <f>IFERROR(((VLOOKUP(A6606,'Interest Rates-10yr'!$A$9:$C$15239,2,FALSE))-B6606),C6605)</f>
        <v>-2.8800000000000008</v>
      </c>
      <c r="D6606" s="98">
        <f>AVERAGE(C$10:C6606)</f>
        <v>0.3188691829619526</v>
      </c>
      <c r="E6606" s="2"/>
      <c r="G6606" s="23"/>
    </row>
    <row r="6607" spans="1:7" customFormat="1">
      <c r="A6607" s="4">
        <v>29245</v>
      </c>
      <c r="B6607">
        <v>14</v>
      </c>
      <c r="C6607">
        <f>IFERROR(((VLOOKUP(A6607,'Interest Rates-10yr'!$A$9:$C$15239,2,FALSE))-B6607),C6606)</f>
        <v>-2.9000000000000004</v>
      </c>
      <c r="D6607" s="98">
        <f>AVERAGE(C$10:C6607)</f>
        <v>0.31838132767505323</v>
      </c>
      <c r="E6607" s="2"/>
      <c r="G6607" s="23"/>
    </row>
    <row r="6608" spans="1:7" customFormat="1">
      <c r="A6608" s="4">
        <v>29246</v>
      </c>
      <c r="B6608">
        <v>14</v>
      </c>
      <c r="C6608">
        <f>IFERROR(((VLOOKUP(A6608,'Interest Rates-10yr'!$A$9:$C$15239,2,FALSE))-B6608),C6607)</f>
        <v>-2.9000000000000004</v>
      </c>
      <c r="D6608" s="98">
        <f>AVERAGE(C$10:C6608)</f>
        <v>0.31789362024549189</v>
      </c>
      <c r="E6608" s="2"/>
      <c r="G6608" s="23"/>
    </row>
    <row r="6609" spans="1:7" customFormat="1">
      <c r="A6609" s="4">
        <v>29247</v>
      </c>
      <c r="B6609">
        <v>14</v>
      </c>
      <c r="C6609">
        <f>IFERROR(((VLOOKUP(A6609,'Interest Rates-10yr'!$A$9:$C$15239,2,FALSE))-B6609),C6608)</f>
        <v>-2.9000000000000004</v>
      </c>
      <c r="D6609" s="98">
        <f>AVERAGE(C$10:C6609)</f>
        <v>0.31740606060606075</v>
      </c>
      <c r="E6609" s="2"/>
      <c r="G6609" s="23"/>
    </row>
    <row r="6610" spans="1:7" customFormat="1">
      <c r="A6610" s="4">
        <v>29248</v>
      </c>
      <c r="B6610">
        <v>13.86</v>
      </c>
      <c r="C6610">
        <f>IFERROR(((VLOOKUP(A6610,'Interest Rates-10yr'!$A$9:$C$15239,2,FALSE))-B6610),C6609)</f>
        <v>-2.7099999999999991</v>
      </c>
      <c r="D6610" s="98">
        <f>AVERAGE(C$10:C6610)</f>
        <v>0.31694743220724148</v>
      </c>
      <c r="E6610" s="2"/>
      <c r="G6610" s="23"/>
    </row>
    <row r="6611" spans="1:7" customFormat="1">
      <c r="A6611" s="4">
        <v>29249</v>
      </c>
      <c r="B6611">
        <v>13.46</v>
      </c>
      <c r="C6611">
        <f>IFERROR(((VLOOKUP(A6611,'Interest Rates-10yr'!$A$9:$C$15239,2,FALSE))-B6611),C6610)</f>
        <v>-2.25</v>
      </c>
      <c r="D6611" s="98">
        <f>AVERAGE(C$10:C6611)</f>
        <v>0.31655861860042428</v>
      </c>
      <c r="E6611" s="2"/>
      <c r="G6611" s="23"/>
    </row>
    <row r="6612" spans="1:7" customFormat="1">
      <c r="A6612" s="4">
        <v>29250</v>
      </c>
      <c r="B6612">
        <v>11.56</v>
      </c>
      <c r="C6612">
        <f>IFERROR(((VLOOKUP(A6612,'Interest Rates-10yr'!$A$9:$C$15239,2,FALSE))-B6612),C6611)</f>
        <v>-0.40000000000000036</v>
      </c>
      <c r="D6612" s="98">
        <f>AVERAGE(C$10:C6612)</f>
        <v>0.31645009844010313</v>
      </c>
      <c r="E6612" s="2"/>
      <c r="G6612" s="23"/>
    </row>
    <row r="6613" spans="1:7" customFormat="1">
      <c r="A6613" s="4">
        <v>29251</v>
      </c>
      <c r="B6613">
        <v>13.4</v>
      </c>
      <c r="C6613">
        <f>IFERROR(((VLOOKUP(A6613,'Interest Rates-10yr'!$A$9:$C$15239,2,FALSE))-B6613),C6612)</f>
        <v>-2.2699999999999996</v>
      </c>
      <c r="D6613" s="98">
        <f>AVERAGE(C$10:C6613)</f>
        <v>0.31605844942459127</v>
      </c>
      <c r="E6613" s="2"/>
      <c r="G6613" s="23"/>
    </row>
    <row r="6614" spans="1:7" customFormat="1">
      <c r="A6614" s="4">
        <v>29252</v>
      </c>
      <c r="B6614">
        <v>13.44</v>
      </c>
      <c r="C6614">
        <f>IFERROR(((VLOOKUP(A6614,'Interest Rates-10yr'!$A$9:$C$15239,2,FALSE))-B6614),C6613)</f>
        <v>-2.1500000000000004</v>
      </c>
      <c r="D6614" s="98">
        <f>AVERAGE(C$10:C6614)</f>
        <v>0.31568508705526127</v>
      </c>
      <c r="E6614" s="2"/>
      <c r="G6614" s="23"/>
    </row>
    <row r="6615" spans="1:7" customFormat="1">
      <c r="A6615" s="4">
        <v>29253</v>
      </c>
      <c r="B6615">
        <v>13.44</v>
      </c>
      <c r="C6615">
        <f>IFERROR(((VLOOKUP(A6615,'Interest Rates-10yr'!$A$9:$C$15239,2,FALSE))-B6615),C6614)</f>
        <v>-2.1500000000000004</v>
      </c>
      <c r="D6615" s="98">
        <f>AVERAGE(C$10:C6615)</f>
        <v>0.31531183772328197</v>
      </c>
      <c r="E6615" s="2"/>
      <c r="G6615" s="23"/>
    </row>
    <row r="6616" spans="1:7" customFormat="1">
      <c r="A6616" s="4">
        <v>29254</v>
      </c>
      <c r="B6616">
        <v>13.44</v>
      </c>
      <c r="C6616">
        <f>IFERROR(((VLOOKUP(A6616,'Interest Rates-10yr'!$A$9:$C$15239,2,FALSE))-B6616),C6615)</f>
        <v>-2.1500000000000004</v>
      </c>
      <c r="D6616" s="98">
        <f>AVERAGE(C$10:C6616)</f>
        <v>0.31493870137732716</v>
      </c>
      <c r="E6616" s="2"/>
      <c r="G6616" s="23"/>
    </row>
    <row r="6617" spans="1:7" customFormat="1">
      <c r="A6617" s="4">
        <v>29255</v>
      </c>
      <c r="B6617">
        <v>13.5</v>
      </c>
      <c r="C6617">
        <f>IFERROR(((VLOOKUP(A6617,'Interest Rates-10yr'!$A$9:$C$15239,2,FALSE))-B6617),C6616)</f>
        <v>-2.0999999999999996</v>
      </c>
      <c r="D6617" s="98">
        <f>AVERAGE(C$10:C6617)</f>
        <v>0.31457324455205821</v>
      </c>
      <c r="E6617" s="2"/>
      <c r="G6617" s="23"/>
    </row>
    <row r="6618" spans="1:7" customFormat="1">
      <c r="A6618" s="4">
        <v>29256</v>
      </c>
      <c r="B6618">
        <v>12.63</v>
      </c>
      <c r="C6618">
        <f>IFERROR(((VLOOKUP(A6618,'Interest Rates-10yr'!$A$9:$C$15239,2,FALSE))-B6618),C6617)</f>
        <v>-0.90000000000000036</v>
      </c>
      <c r="D6618" s="98">
        <f>AVERAGE(C$10:C6618)</f>
        <v>0.31438946890603731</v>
      </c>
      <c r="E6618" s="2"/>
      <c r="G6618" s="23"/>
    </row>
    <row r="6619" spans="1:7" customFormat="1">
      <c r="A6619" s="4">
        <v>29257</v>
      </c>
      <c r="B6619">
        <v>9.76</v>
      </c>
      <c r="C6619">
        <f>IFERROR(((VLOOKUP(A6619,'Interest Rates-10yr'!$A$9:$C$15239,2,FALSE))-B6619),C6618)</f>
        <v>2.16</v>
      </c>
      <c r="D6619" s="98">
        <f>AVERAGE(C$10:C6619)</f>
        <v>0.31466868381240554</v>
      </c>
      <c r="E6619" s="2"/>
      <c r="G6619" s="23"/>
    </row>
    <row r="6620" spans="1:7" customFormat="1">
      <c r="A6620" s="4">
        <v>29258</v>
      </c>
      <c r="B6620">
        <v>12.93</v>
      </c>
      <c r="C6620">
        <f>IFERROR(((VLOOKUP(A6620,'Interest Rates-10yr'!$A$9:$C$15239,2,FALSE))-B6620),C6619)</f>
        <v>-1.2199999999999989</v>
      </c>
      <c r="D6620" s="98">
        <f>AVERAGE(C$10:C6620)</f>
        <v>0.31443654515201946</v>
      </c>
      <c r="E6620" s="2"/>
      <c r="G6620" s="23"/>
    </row>
    <row r="6621" spans="1:7" customFormat="1">
      <c r="A6621" s="4">
        <v>29259</v>
      </c>
      <c r="B6621">
        <v>13.33</v>
      </c>
      <c r="C6621">
        <f>IFERROR(((VLOOKUP(A6621,'Interest Rates-10yr'!$A$9:$C$15239,2,FALSE))-B6621),C6620)</f>
        <v>-1.5299999999999994</v>
      </c>
      <c r="D6621" s="98">
        <f>AVERAGE(C$10:C6621)</f>
        <v>0.31415759225650342</v>
      </c>
      <c r="E6621" s="2"/>
      <c r="G6621" s="23"/>
    </row>
    <row r="6622" spans="1:7" customFormat="1">
      <c r="A6622" s="4">
        <v>29260</v>
      </c>
      <c r="B6622">
        <v>13.33</v>
      </c>
      <c r="C6622">
        <f>IFERROR(((VLOOKUP(A6622,'Interest Rates-10yr'!$A$9:$C$15239,2,FALSE))-B6622),C6621)</f>
        <v>-1.5299999999999994</v>
      </c>
      <c r="D6622" s="98">
        <f>AVERAGE(C$10:C6622)</f>
        <v>0.31387872372599429</v>
      </c>
      <c r="E6622" s="2"/>
      <c r="G6622" s="23"/>
    </row>
    <row r="6623" spans="1:7" customFormat="1">
      <c r="A6623" s="4">
        <v>29261</v>
      </c>
      <c r="B6623">
        <v>13.33</v>
      </c>
      <c r="C6623">
        <f>IFERROR(((VLOOKUP(A6623,'Interest Rates-10yr'!$A$9:$C$15239,2,FALSE))-B6623),C6622)</f>
        <v>-1.5299999999999994</v>
      </c>
      <c r="D6623" s="98">
        <f>AVERAGE(C$10:C6623)</f>
        <v>0.31359993952222559</v>
      </c>
      <c r="E6623" s="2"/>
      <c r="G6623" s="23"/>
    </row>
    <row r="6624" spans="1:7" customFormat="1">
      <c r="A6624" s="4">
        <v>29262</v>
      </c>
      <c r="B6624">
        <v>13.97</v>
      </c>
      <c r="C6624">
        <f>IFERROR(((VLOOKUP(A6624,'Interest Rates-10yr'!$A$9:$C$15239,2,FALSE))-B6624),C6623)</f>
        <v>-1.9600000000000009</v>
      </c>
      <c r="D6624" s="98">
        <f>AVERAGE(C$10:C6624)</f>
        <v>0.31325623582766443</v>
      </c>
      <c r="E6624" s="2"/>
      <c r="G6624" s="23"/>
    </row>
    <row r="6625" spans="1:7" customFormat="1">
      <c r="A6625" s="4">
        <v>29263</v>
      </c>
      <c r="B6625">
        <v>14.02</v>
      </c>
      <c r="C6625">
        <f>IFERROR(((VLOOKUP(A6625,'Interest Rates-10yr'!$A$9:$C$15239,2,FALSE))-B6625),C6624)</f>
        <v>-1.9600000000000009</v>
      </c>
      <c r="D6625" s="98">
        <f>AVERAGE(C$10:C6625)</f>
        <v>0.31291263603385733</v>
      </c>
      <c r="E6625" s="2"/>
      <c r="G6625" s="23"/>
    </row>
    <row r="6626" spans="1:7" customFormat="1">
      <c r="A6626" s="4">
        <v>29264</v>
      </c>
      <c r="B6626">
        <v>14.58</v>
      </c>
      <c r="C6626">
        <f>IFERROR(((VLOOKUP(A6626,'Interest Rates-10yr'!$A$9:$C$15239,2,FALSE))-B6626),C6625)</f>
        <v>-2.7200000000000006</v>
      </c>
      <c r="D6626" s="98">
        <f>AVERAGE(C$10:C6626)</f>
        <v>0.31245428441892098</v>
      </c>
      <c r="E6626" s="2"/>
      <c r="G6626" s="23"/>
    </row>
    <row r="6627" spans="1:7" customFormat="1">
      <c r="A6627" s="4">
        <v>29265</v>
      </c>
      <c r="B6627">
        <v>14.3</v>
      </c>
      <c r="C6627">
        <f>IFERROR(((VLOOKUP(A6627,'Interest Rates-10yr'!$A$9:$C$15239,2,FALSE))-B6627),C6626)</f>
        <v>-2.33</v>
      </c>
      <c r="D6627" s="98">
        <f>AVERAGE(C$10:C6627)</f>
        <v>0.31205500151103055</v>
      </c>
      <c r="E6627" s="2"/>
      <c r="G6627" s="23"/>
    </row>
    <row r="6628" spans="1:7" customFormat="1">
      <c r="A6628" s="4">
        <v>29266</v>
      </c>
      <c r="B6628">
        <v>14.67</v>
      </c>
      <c r="C6628">
        <f>IFERROR(((VLOOKUP(A6628,'Interest Rates-10yr'!$A$9:$C$15239,2,FALSE))-B6628),C6627)</f>
        <v>-2.4700000000000006</v>
      </c>
      <c r="D6628" s="98">
        <f>AVERAGE(C$10:C6628)</f>
        <v>0.31163468801933836</v>
      </c>
      <c r="E6628" s="2"/>
      <c r="G6628" s="23"/>
    </row>
    <row r="6629" spans="1:7" customFormat="1">
      <c r="A6629" s="4">
        <v>29267</v>
      </c>
      <c r="B6629">
        <v>14.67</v>
      </c>
      <c r="C6629">
        <f>IFERROR(((VLOOKUP(A6629,'Interest Rates-10yr'!$A$9:$C$15239,2,FALSE))-B6629),C6628)</f>
        <v>-2.4700000000000006</v>
      </c>
      <c r="D6629" s="98">
        <f>AVERAGE(C$10:C6629)</f>
        <v>0.31121450151057412</v>
      </c>
      <c r="E6629" s="2"/>
      <c r="G6629" s="23"/>
    </row>
    <row r="6630" spans="1:7" customFormat="1">
      <c r="A6630" s="4">
        <v>29268</v>
      </c>
      <c r="B6630">
        <v>14.67</v>
      </c>
      <c r="C6630">
        <f>IFERROR(((VLOOKUP(A6630,'Interest Rates-10yr'!$A$9:$C$15239,2,FALSE))-B6630),C6629)</f>
        <v>-2.4700000000000006</v>
      </c>
      <c r="D6630" s="98">
        <f>AVERAGE(C$10:C6630)</f>
        <v>0.31079444192720146</v>
      </c>
      <c r="E6630" s="2"/>
      <c r="G6630" s="23"/>
    </row>
    <row r="6631" spans="1:7" customFormat="1">
      <c r="A6631" s="4">
        <v>29269</v>
      </c>
      <c r="B6631">
        <v>14.67</v>
      </c>
      <c r="C6631">
        <f>IFERROR(((VLOOKUP(A6631,'Interest Rates-10yr'!$A$9:$C$15239,2,FALSE))-B6631),C6630)</f>
        <v>-2.4700000000000006</v>
      </c>
      <c r="D6631" s="98">
        <f>AVERAGE(C$10:C6631)</f>
        <v>0.31037450921171866</v>
      </c>
      <c r="E6631" s="2"/>
      <c r="G6631" s="23"/>
    </row>
    <row r="6632" spans="1:7" customFormat="1">
      <c r="A6632" s="4">
        <v>29270</v>
      </c>
      <c r="B6632">
        <v>16.690000000000001</v>
      </c>
      <c r="C6632">
        <f>IFERROR(((VLOOKUP(A6632,'Interest Rates-10yr'!$A$9:$C$15239,2,FALSE))-B6632),C6631)</f>
        <v>-3.8400000000000016</v>
      </c>
      <c r="D6632" s="98">
        <f>AVERAGE(C$10:C6632)</f>
        <v>0.30974784840706643</v>
      </c>
      <c r="E6632" s="2"/>
      <c r="G6632" s="23"/>
    </row>
    <row r="6633" spans="1:7" customFormat="1">
      <c r="A6633" s="4">
        <v>29271</v>
      </c>
      <c r="B6633">
        <v>14.44</v>
      </c>
      <c r="C6633">
        <f>IFERROR(((VLOOKUP(A6633,'Interest Rates-10yr'!$A$9:$C$15239,2,FALSE))-B6633),C6632)</f>
        <v>-1.5999999999999996</v>
      </c>
      <c r="D6633" s="98">
        <f>AVERAGE(C$10:C6633)</f>
        <v>0.3094595410628021</v>
      </c>
      <c r="E6633" s="2"/>
      <c r="G6633" s="23"/>
    </row>
    <row r="6634" spans="1:7" customFormat="1">
      <c r="A6634" s="4">
        <v>29272</v>
      </c>
      <c r="B6634">
        <v>15.01</v>
      </c>
      <c r="C6634">
        <f>IFERROR(((VLOOKUP(A6634,'Interest Rates-10yr'!$A$9:$C$15239,2,FALSE))-B6634),C6633)</f>
        <v>-1.7899999999999991</v>
      </c>
      <c r="D6634" s="98">
        <f>AVERAGE(C$10:C6634)</f>
        <v>0.3091426415094341</v>
      </c>
      <c r="E6634" s="2"/>
      <c r="G6634" s="23"/>
    </row>
    <row r="6635" spans="1:7" customFormat="1">
      <c r="A6635" s="4">
        <v>29273</v>
      </c>
      <c r="B6635">
        <v>14.46</v>
      </c>
      <c r="C6635">
        <f>IFERROR(((VLOOKUP(A6635,'Interest Rates-10yr'!$A$9:$C$15239,2,FALSE))-B6635),C6634)</f>
        <v>-1.4000000000000004</v>
      </c>
      <c r="D6635" s="98">
        <f>AVERAGE(C$10:C6635)</f>
        <v>0.30888469664956247</v>
      </c>
      <c r="E6635" s="2"/>
      <c r="G6635" s="23"/>
    </row>
    <row r="6636" spans="1:7" customFormat="1">
      <c r="A6636" s="4">
        <v>29274</v>
      </c>
      <c r="B6636">
        <v>14.46</v>
      </c>
      <c r="C6636">
        <f>IFERROR(((VLOOKUP(A6636,'Interest Rates-10yr'!$A$9:$C$15239,2,FALSE))-B6636),C6635)</f>
        <v>-1.4000000000000004</v>
      </c>
      <c r="D6636" s="98">
        <f>AVERAGE(C$10:C6636)</f>
        <v>0.30862682963633631</v>
      </c>
      <c r="E6636" s="2"/>
      <c r="G6636" s="23"/>
    </row>
    <row r="6637" spans="1:7" customFormat="1">
      <c r="A6637" s="4">
        <v>29275</v>
      </c>
      <c r="B6637">
        <v>14.46</v>
      </c>
      <c r="C6637">
        <f>IFERROR(((VLOOKUP(A6637,'Interest Rates-10yr'!$A$9:$C$15239,2,FALSE))-B6637),C6636)</f>
        <v>-1.4000000000000004</v>
      </c>
      <c r="D6637" s="98">
        <f>AVERAGE(C$10:C6637)</f>
        <v>0.30836904043452035</v>
      </c>
      <c r="E6637" s="2"/>
      <c r="G6637" s="23"/>
    </row>
    <row r="6638" spans="1:7" customFormat="1">
      <c r="A6638" s="4">
        <v>29276</v>
      </c>
      <c r="B6638">
        <v>14.03</v>
      </c>
      <c r="C6638">
        <f>IFERROR(((VLOOKUP(A6638,'Interest Rates-10yr'!$A$9:$C$15239,2,FALSE))-B6638),C6637)</f>
        <v>-0.75999999999999979</v>
      </c>
      <c r="D6638" s="98">
        <f>AVERAGE(C$10:C6638)</f>
        <v>0.30820787449087356</v>
      </c>
      <c r="E6638" s="2"/>
      <c r="G6638" s="23"/>
    </row>
    <row r="6639" spans="1:7" customFormat="1">
      <c r="A6639" s="4">
        <v>29277</v>
      </c>
      <c r="B6639">
        <v>14.16</v>
      </c>
      <c r="C6639">
        <f>IFERROR(((VLOOKUP(A6639,'Interest Rates-10yr'!$A$9:$C$15239,2,FALSE))-B6639),C6638)</f>
        <v>-0.50999999999999979</v>
      </c>
      <c r="D6639" s="98">
        <f>AVERAGE(C$10:C6639)</f>
        <v>0.30808446455505289</v>
      </c>
      <c r="E6639" s="2"/>
      <c r="G6639" s="23"/>
    </row>
    <row r="6640" spans="1:7" customFormat="1">
      <c r="A6640" s="4">
        <v>29278</v>
      </c>
      <c r="B6640">
        <v>15.76</v>
      </c>
      <c r="C6640">
        <f>IFERROR(((VLOOKUP(A6640,'Interest Rates-10yr'!$A$9:$C$15239,2,FALSE))-B6640),C6639)</f>
        <v>-2.2999999999999989</v>
      </c>
      <c r="D6640" s="98">
        <f>AVERAGE(C$10:C6640)</f>
        <v>0.30769114763987343</v>
      </c>
      <c r="E6640" s="2"/>
      <c r="G6640" s="23"/>
    </row>
    <row r="6641" spans="1:7" customFormat="1">
      <c r="A6641" s="4">
        <v>29279</v>
      </c>
      <c r="B6641">
        <v>15.18</v>
      </c>
      <c r="C6641">
        <f>IFERROR(((VLOOKUP(A6641,'Interest Rates-10yr'!$A$9:$C$15239,2,FALSE))-B6641),C6640)</f>
        <v>-2.2599999999999998</v>
      </c>
      <c r="D6641" s="98">
        <f>AVERAGE(C$10:C6641)</f>
        <v>0.30730398069963827</v>
      </c>
      <c r="E6641" s="2"/>
      <c r="G6641" s="23"/>
    </row>
    <row r="6642" spans="1:7" customFormat="1">
      <c r="A6642" s="4">
        <v>29280</v>
      </c>
      <c r="B6642">
        <v>16.329999999999998</v>
      </c>
      <c r="C6642">
        <f>IFERROR(((VLOOKUP(A6642,'Interest Rates-10yr'!$A$9:$C$15239,2,FALSE))-B6642),C6641)</f>
        <v>-3.6099999999999977</v>
      </c>
      <c r="D6642" s="98">
        <f>AVERAGE(C$10:C6642)</f>
        <v>0.30671340268355207</v>
      </c>
      <c r="E6642" s="2"/>
      <c r="G6642" s="23"/>
    </row>
    <row r="6643" spans="1:7" customFormat="1">
      <c r="A6643" s="4">
        <v>29281</v>
      </c>
      <c r="B6643">
        <v>16.329999999999998</v>
      </c>
      <c r="C6643">
        <f>IFERROR(((VLOOKUP(A6643,'Interest Rates-10yr'!$A$9:$C$15239,2,FALSE))-B6643),C6642)</f>
        <v>-3.6099999999999977</v>
      </c>
      <c r="D6643" s="98">
        <f>AVERAGE(C$10:C6643)</f>
        <v>0.30612300271329529</v>
      </c>
      <c r="E6643" s="2"/>
      <c r="G6643" s="23"/>
    </row>
    <row r="6644" spans="1:7" customFormat="1">
      <c r="A6644" s="4">
        <v>29282</v>
      </c>
      <c r="B6644">
        <v>16.329999999999998</v>
      </c>
      <c r="C6644">
        <f>IFERROR(((VLOOKUP(A6644,'Interest Rates-10yr'!$A$9:$C$15239,2,FALSE))-B6644),C6643)</f>
        <v>-3.6099999999999977</v>
      </c>
      <c r="D6644" s="98">
        <f>AVERAGE(C$10:C6644)</f>
        <v>0.30553278070836493</v>
      </c>
      <c r="E6644" s="2"/>
      <c r="G6644" s="23"/>
    </row>
    <row r="6645" spans="1:7" customFormat="1">
      <c r="A6645" s="4">
        <v>29283</v>
      </c>
      <c r="B6645">
        <v>17.14</v>
      </c>
      <c r="C6645">
        <f>IFERROR(((VLOOKUP(A6645,'Interest Rates-10yr'!$A$9:$C$15239,2,FALSE))-B6645),C6644)</f>
        <v>-4.3500000000000014</v>
      </c>
      <c r="D6645" s="98">
        <f>AVERAGE(C$10:C6645)</f>
        <v>0.30483122362869219</v>
      </c>
      <c r="E6645" s="2"/>
      <c r="G6645" s="23"/>
    </row>
    <row r="6646" spans="1:7" customFormat="1">
      <c r="A6646" s="4">
        <v>29284</v>
      </c>
      <c r="B6646">
        <v>16.149999999999999</v>
      </c>
      <c r="C6646">
        <f>IFERROR(((VLOOKUP(A6646,'Interest Rates-10yr'!$A$9:$C$15239,2,FALSE))-B6646),C6645)</f>
        <v>-3.2399999999999984</v>
      </c>
      <c r="D6646" s="98">
        <f>AVERAGE(C$10:C6646)</f>
        <v>0.30429712219376243</v>
      </c>
      <c r="E6646" s="2"/>
      <c r="G6646" s="23"/>
    </row>
    <row r="6647" spans="1:7" customFormat="1">
      <c r="A6647" s="4">
        <v>29285</v>
      </c>
      <c r="B6647">
        <v>15.75</v>
      </c>
      <c r="C6647">
        <f>IFERROR(((VLOOKUP(A6647,'Interest Rates-10yr'!$A$9:$C$15239,2,FALSE))-B6647),C6646)</f>
        <v>-2.7200000000000006</v>
      </c>
      <c r="D6647" s="98">
        <f>AVERAGE(C$10:C6647)</f>
        <v>0.30384151852967778</v>
      </c>
      <c r="E6647" s="2"/>
      <c r="G6647" s="23"/>
    </row>
    <row r="6648" spans="1:7" customFormat="1">
      <c r="A6648" s="4">
        <v>29286</v>
      </c>
      <c r="B6648">
        <v>17.05</v>
      </c>
      <c r="C6648">
        <f>IFERROR(((VLOOKUP(A6648,'Interest Rates-10yr'!$A$9:$C$15239,2,FALSE))-B6648),C6647)</f>
        <v>-3.92</v>
      </c>
      <c r="D6648" s="98">
        <f>AVERAGE(C$10:C6648)</f>
        <v>0.30320530200331391</v>
      </c>
      <c r="E6648" s="2"/>
      <c r="G6648" s="23"/>
    </row>
    <row r="6649" spans="1:7" customFormat="1">
      <c r="A6649" s="4">
        <v>29287</v>
      </c>
      <c r="B6649">
        <v>16.89</v>
      </c>
      <c r="C6649">
        <f>IFERROR(((VLOOKUP(A6649,'Interest Rates-10yr'!$A$9:$C$15239,2,FALSE))-B6649),C6648)</f>
        <v>-4.0300000000000011</v>
      </c>
      <c r="D6649" s="98">
        <f>AVERAGE(C$10:C6649)</f>
        <v>0.30255271084337365</v>
      </c>
      <c r="E6649" s="2"/>
      <c r="G6649" s="23"/>
    </row>
    <row r="6650" spans="1:7" customFormat="1">
      <c r="A6650" s="4">
        <v>29288</v>
      </c>
      <c r="B6650">
        <v>16.89</v>
      </c>
      <c r="C6650">
        <f>IFERROR(((VLOOKUP(A6650,'Interest Rates-10yr'!$A$9:$C$15239,2,FALSE))-B6650),C6649)</f>
        <v>-4.0300000000000011</v>
      </c>
      <c r="D6650" s="98">
        <f>AVERAGE(C$10:C6650)</f>
        <v>0.30190031621743729</v>
      </c>
      <c r="E6650" s="2"/>
      <c r="G6650" s="23"/>
    </row>
    <row r="6651" spans="1:7" customFormat="1">
      <c r="A6651" s="4">
        <v>29289</v>
      </c>
      <c r="B6651">
        <v>16.89</v>
      </c>
      <c r="C6651">
        <f>IFERROR(((VLOOKUP(A6651,'Interest Rates-10yr'!$A$9:$C$15239,2,FALSE))-B6651),C6650)</f>
        <v>-4.0300000000000011</v>
      </c>
      <c r="D6651" s="98">
        <f>AVERAGE(C$10:C6651)</f>
        <v>0.30124811803673612</v>
      </c>
      <c r="E6651" s="2"/>
      <c r="G6651" s="23"/>
    </row>
    <row r="6652" spans="1:7" customFormat="1">
      <c r="A6652" s="4">
        <v>29290</v>
      </c>
      <c r="B6652">
        <v>16.28</v>
      </c>
      <c r="C6652">
        <f>IFERROR(((VLOOKUP(A6652,'Interest Rates-10yr'!$A$9:$C$15239,2,FALSE))-B6652),C6651)</f>
        <v>-3.6500000000000004</v>
      </c>
      <c r="D6652" s="98">
        <f>AVERAGE(C$10:C6652)</f>
        <v>0.30065331928345645</v>
      </c>
      <c r="E6652" s="2"/>
      <c r="G6652" s="23"/>
    </row>
    <row r="6653" spans="1:7" customFormat="1">
      <c r="A6653" s="4">
        <v>29291</v>
      </c>
      <c r="B6653">
        <v>15.65</v>
      </c>
      <c r="C6653">
        <f>IFERROR(((VLOOKUP(A6653,'Interest Rates-10yr'!$A$9:$C$15239,2,FALSE))-B6653),C6652)</f>
        <v>-3.24</v>
      </c>
      <c r="D6653" s="98">
        <f>AVERAGE(C$10:C6653)</f>
        <v>0.30012040939193274</v>
      </c>
      <c r="E6653" s="2"/>
      <c r="G6653" s="23"/>
    </row>
    <row r="6654" spans="1:7" customFormat="1">
      <c r="A6654" s="4">
        <v>29292</v>
      </c>
      <c r="B6654">
        <v>15.47</v>
      </c>
      <c r="C6654">
        <f>IFERROR(((VLOOKUP(A6654,'Interest Rates-10yr'!$A$9:$C$15239,2,FALSE))-B6654),C6653)</f>
        <v>-2.8500000000000014</v>
      </c>
      <c r="D6654" s="98">
        <f>AVERAGE(C$10:C6654)</f>
        <v>0.29964635063957884</v>
      </c>
      <c r="E6654" s="2"/>
      <c r="G6654" s="23"/>
    </row>
    <row r="6655" spans="1:7" customFormat="1">
      <c r="A6655" s="4">
        <v>29293</v>
      </c>
      <c r="B6655">
        <v>16.71</v>
      </c>
      <c r="C6655">
        <f>IFERROR(((VLOOKUP(A6655,'Interest Rates-10yr'!$A$9:$C$15239,2,FALSE))-B6655),C6654)</f>
        <v>-4.2100000000000009</v>
      </c>
      <c r="D6655" s="98">
        <f>AVERAGE(C$10:C6655)</f>
        <v>0.29896780018055991</v>
      </c>
      <c r="E6655" s="2"/>
      <c r="G6655" s="23"/>
    </row>
    <row r="6656" spans="1:7" customFormat="1">
      <c r="A6656" s="4">
        <v>29294</v>
      </c>
      <c r="B6656">
        <v>16.29</v>
      </c>
      <c r="C6656">
        <f>IFERROR(((VLOOKUP(A6656,'Interest Rates-10yr'!$A$9:$C$15239,2,FALSE))-B6656),C6655)</f>
        <v>-3.7699999999999996</v>
      </c>
      <c r="D6656" s="98">
        <f>AVERAGE(C$10:C6656)</f>
        <v>0.29835564916503704</v>
      </c>
      <c r="E6656" s="2"/>
      <c r="G6656" s="23"/>
    </row>
    <row r="6657" spans="1:7" customFormat="1">
      <c r="A6657" s="4">
        <v>29295</v>
      </c>
      <c r="B6657">
        <v>16.29</v>
      </c>
      <c r="C6657">
        <f>IFERROR(((VLOOKUP(A6657,'Interest Rates-10yr'!$A$9:$C$15239,2,FALSE))-B6657),C6656)</f>
        <v>-3.7699999999999996</v>
      </c>
      <c r="D6657" s="98">
        <f>AVERAGE(C$10:C6657)</f>
        <v>0.29774368231046949</v>
      </c>
      <c r="E6657" s="2"/>
      <c r="G6657" s="23"/>
    </row>
    <row r="6658" spans="1:7" customFormat="1">
      <c r="A6658" s="4">
        <v>29296</v>
      </c>
      <c r="B6658">
        <v>16.29</v>
      </c>
      <c r="C6658">
        <f>IFERROR(((VLOOKUP(A6658,'Interest Rates-10yr'!$A$9:$C$15239,2,FALSE))-B6658),C6657)</f>
        <v>-3.7699999999999996</v>
      </c>
      <c r="D6658" s="98">
        <f>AVERAGE(C$10:C6658)</f>
        <v>0.29713189953376468</v>
      </c>
      <c r="E6658" s="2"/>
      <c r="G6658" s="23"/>
    </row>
    <row r="6659" spans="1:7" customFormat="1">
      <c r="A6659" s="4">
        <v>29297</v>
      </c>
      <c r="B6659">
        <v>16.75</v>
      </c>
      <c r="C6659">
        <f>IFERROR(((VLOOKUP(A6659,'Interest Rates-10yr'!$A$9:$C$15239,2,FALSE))-B6659),C6658)</f>
        <v>-4.17</v>
      </c>
      <c r="D6659" s="98">
        <f>AVERAGE(C$10:C6659)</f>
        <v>0.29646015037594003</v>
      </c>
      <c r="E6659" s="2"/>
      <c r="G6659" s="23"/>
    </row>
    <row r="6660" spans="1:7" customFormat="1">
      <c r="A6660" s="4">
        <v>29298</v>
      </c>
      <c r="B6660">
        <v>15.73</v>
      </c>
      <c r="C6660">
        <f>IFERROR(((VLOOKUP(A6660,'Interest Rates-10yr'!$A$9:$C$15239,2,FALSE))-B6660),C6659)</f>
        <v>-3.33</v>
      </c>
      <c r="D6660" s="98">
        <f>AVERAGE(C$10:C6660)</f>
        <v>0.29591490001503551</v>
      </c>
      <c r="E6660" s="2"/>
      <c r="G6660" s="23"/>
    </row>
    <row r="6661" spans="1:7" customFormat="1">
      <c r="A6661" s="4">
        <v>29299</v>
      </c>
      <c r="B6661">
        <v>15.59</v>
      </c>
      <c r="C6661">
        <f>IFERROR(((VLOOKUP(A6661,'Interest Rates-10yr'!$A$9:$C$15239,2,FALSE))-B6661),C6660)</f>
        <v>-3.24</v>
      </c>
      <c r="D6661" s="98">
        <f>AVERAGE(C$10:C6661)</f>
        <v>0.29538334335538202</v>
      </c>
      <c r="E6661" s="2"/>
      <c r="G6661" s="23"/>
    </row>
    <row r="6662" spans="1:7" customFormat="1">
      <c r="A6662" s="4">
        <v>29300</v>
      </c>
      <c r="B6662">
        <v>16.829999999999998</v>
      </c>
      <c r="C6662">
        <f>IFERROR(((VLOOKUP(A6662,'Interest Rates-10yr'!$A$9:$C$15239,2,FALSE))-B6662),C6661)</f>
        <v>-4.2099999999999991</v>
      </c>
      <c r="D6662" s="98">
        <f>AVERAGE(C$10:C6662)</f>
        <v>0.29470614760258546</v>
      </c>
      <c r="E6662" s="2"/>
      <c r="G6662" s="23"/>
    </row>
    <row r="6663" spans="1:7" customFormat="1">
      <c r="A6663" s="4">
        <v>29301</v>
      </c>
      <c r="B6663">
        <v>17.68</v>
      </c>
      <c r="C6663">
        <f>IFERROR(((VLOOKUP(A6663,'Interest Rates-10yr'!$A$9:$C$15239,2,FALSE))-B6663),C6662)</f>
        <v>-4.93</v>
      </c>
      <c r="D6663" s="98">
        <f>AVERAGE(C$10:C6663)</f>
        <v>0.29392094980462896</v>
      </c>
      <c r="E6663" s="2"/>
      <c r="G6663" s="23"/>
    </row>
    <row r="6664" spans="1:7" customFormat="1">
      <c r="A6664" s="4">
        <v>29302</v>
      </c>
      <c r="B6664">
        <v>17.68</v>
      </c>
      <c r="C6664">
        <f>IFERROR(((VLOOKUP(A6664,'Interest Rates-10yr'!$A$9:$C$15239,2,FALSE))-B6664),C6663)</f>
        <v>-4.93</v>
      </c>
      <c r="D6664" s="98">
        <f>AVERAGE(C$10:C6664)</f>
        <v>0.29313598797896334</v>
      </c>
      <c r="E6664" s="2"/>
      <c r="G6664" s="23"/>
    </row>
    <row r="6665" spans="1:7" customFormat="1">
      <c r="A6665" s="4">
        <v>29303</v>
      </c>
      <c r="B6665">
        <v>17.68</v>
      </c>
      <c r="C6665">
        <f>IFERROR(((VLOOKUP(A6665,'Interest Rates-10yr'!$A$9:$C$15239,2,FALSE))-B6665),C6664)</f>
        <v>-4.93</v>
      </c>
      <c r="D6665" s="98">
        <f>AVERAGE(C$10:C6665)</f>
        <v>0.2923512620192309</v>
      </c>
      <c r="E6665" s="2"/>
      <c r="G6665" s="23"/>
    </row>
    <row r="6666" spans="1:7" customFormat="1">
      <c r="A6666" s="4">
        <v>29304</v>
      </c>
      <c r="B6666">
        <v>17.920000000000002</v>
      </c>
      <c r="C6666">
        <f>IFERROR(((VLOOKUP(A6666,'Interest Rates-10yr'!$A$9:$C$15239,2,FALSE))-B6666),C6665)</f>
        <v>-4.7500000000000018</v>
      </c>
      <c r="D6666" s="98">
        <f>AVERAGE(C$10:C6666)</f>
        <v>0.29159381102598786</v>
      </c>
      <c r="E6666" s="2"/>
      <c r="G6666" s="23"/>
    </row>
    <row r="6667" spans="1:7" customFormat="1">
      <c r="A6667" s="4">
        <v>29305</v>
      </c>
      <c r="B6667">
        <v>17.72</v>
      </c>
      <c r="C6667">
        <f>IFERROR(((VLOOKUP(A6667,'Interest Rates-10yr'!$A$9:$C$15239,2,FALSE))-B6667),C6666)</f>
        <v>-4.6199999999999992</v>
      </c>
      <c r="D6667" s="98">
        <f>AVERAGE(C$10:C6667)</f>
        <v>0.29085611294683106</v>
      </c>
      <c r="E6667" s="2"/>
      <c r="G6667" s="23"/>
    </row>
    <row r="6668" spans="1:7" customFormat="1">
      <c r="A6668" s="4">
        <v>29306</v>
      </c>
      <c r="B6668">
        <v>18.96</v>
      </c>
      <c r="C6668">
        <f>IFERROR(((VLOOKUP(A6668,'Interest Rates-10yr'!$A$9:$C$15239,2,FALSE))-B6668),C6667)</f>
        <v>-5.9300000000000015</v>
      </c>
      <c r="D6668" s="98">
        <f>AVERAGE(C$10:C6668)</f>
        <v>0.28992191019672642</v>
      </c>
      <c r="E6668" s="2"/>
      <c r="G6668" s="23"/>
    </row>
    <row r="6669" spans="1:7" customFormat="1">
      <c r="A6669" s="4">
        <v>29307</v>
      </c>
      <c r="B6669">
        <v>19.04</v>
      </c>
      <c r="C6669">
        <f>IFERROR(((VLOOKUP(A6669,'Interest Rates-10yr'!$A$9:$C$15239,2,FALSE))-B6669),C6668)</f>
        <v>-6.0699999999999985</v>
      </c>
      <c r="D6669" s="98">
        <f>AVERAGE(C$10:C6669)</f>
        <v>0.28896696696696711</v>
      </c>
      <c r="E6669" s="2"/>
      <c r="G6669" s="23"/>
    </row>
    <row r="6670" spans="1:7" customFormat="1">
      <c r="A6670" s="4">
        <v>29308</v>
      </c>
      <c r="B6670">
        <v>19.71</v>
      </c>
      <c r="C6670">
        <f>IFERROR(((VLOOKUP(A6670,'Interest Rates-10yr'!$A$9:$C$15239,2,FALSE))-B6670),C6669)</f>
        <v>-6.99</v>
      </c>
      <c r="D6670" s="98">
        <f>AVERAGE(C$10:C6670)</f>
        <v>0.28787419306410467</v>
      </c>
      <c r="E6670" s="2"/>
      <c r="G6670" s="23"/>
    </row>
    <row r="6671" spans="1:7" customFormat="1">
      <c r="A6671" s="4">
        <v>29309</v>
      </c>
      <c r="B6671">
        <v>19.71</v>
      </c>
      <c r="C6671">
        <f>IFERROR(((VLOOKUP(A6671,'Interest Rates-10yr'!$A$9:$C$15239,2,FALSE))-B6671),C6670)</f>
        <v>-6.99</v>
      </c>
      <c r="D6671" s="98">
        <f>AVERAGE(C$10:C6671)</f>
        <v>0.28678174722305633</v>
      </c>
      <c r="E6671" s="2"/>
      <c r="G6671" s="23"/>
    </row>
    <row r="6672" spans="1:7" customFormat="1">
      <c r="A6672" s="4">
        <v>29310</v>
      </c>
      <c r="B6672">
        <v>19.71</v>
      </c>
      <c r="C6672">
        <f>IFERROR(((VLOOKUP(A6672,'Interest Rates-10yr'!$A$9:$C$15239,2,FALSE))-B6672),C6671)</f>
        <v>-6.99</v>
      </c>
      <c r="D6672" s="98">
        <f>AVERAGE(C$10:C6672)</f>
        <v>0.28568962929611302</v>
      </c>
      <c r="E6672" s="2"/>
      <c r="G6672" s="23"/>
    </row>
    <row r="6673" spans="1:7" customFormat="1">
      <c r="A6673" s="4">
        <v>29311</v>
      </c>
      <c r="B6673">
        <v>19.850000000000001</v>
      </c>
      <c r="C6673">
        <f>IFERROR(((VLOOKUP(A6673,'Interest Rates-10yr'!$A$9:$C$15239,2,FALSE))-B6673),C6672)</f>
        <v>-7.2100000000000009</v>
      </c>
      <c r="D6673" s="98">
        <f>AVERAGE(C$10:C6673)</f>
        <v>0.2845648259303723</v>
      </c>
      <c r="E6673" s="2"/>
      <c r="G6673" s="23"/>
    </row>
    <row r="6674" spans="1:7" customFormat="1">
      <c r="A6674" s="4">
        <v>29312</v>
      </c>
      <c r="B6674">
        <v>19.79</v>
      </c>
      <c r="C6674">
        <f>IFERROR(((VLOOKUP(A6674,'Interest Rates-10yr'!$A$9:$C$15239,2,FALSE))-B6674),C6673)</f>
        <v>-7.1</v>
      </c>
      <c r="D6674" s="98">
        <f>AVERAGE(C$10:C6674)</f>
        <v>0.28345686421605421</v>
      </c>
      <c r="E6674" s="2"/>
      <c r="G6674" s="23"/>
    </row>
    <row r="6675" spans="1:7" customFormat="1">
      <c r="A6675" s="4">
        <v>29313</v>
      </c>
      <c r="B6675">
        <v>17.899999999999999</v>
      </c>
      <c r="C6675">
        <f>IFERROR(((VLOOKUP(A6675,'Interest Rates-10yr'!$A$9:$C$15239,2,FALSE))-B6675),C6674)</f>
        <v>-5.2699999999999978</v>
      </c>
      <c r="D6675" s="98">
        <f>AVERAGE(C$10:C6675)</f>
        <v>0.28262376237623782</v>
      </c>
      <c r="E6675" s="2"/>
      <c r="G6675" s="23"/>
    </row>
    <row r="6676" spans="1:7" customFormat="1">
      <c r="A6676" s="4">
        <v>29314</v>
      </c>
      <c r="B6676">
        <v>19.96</v>
      </c>
      <c r="C6676">
        <f>IFERROR(((VLOOKUP(A6676,'Interest Rates-10yr'!$A$9:$C$15239,2,FALSE))-B6676),C6675)</f>
        <v>-7.4400000000000013</v>
      </c>
      <c r="D6676" s="98">
        <f>AVERAGE(C$10:C6676)</f>
        <v>0.28146542672866376</v>
      </c>
      <c r="E6676" s="2"/>
      <c r="G6676" s="23"/>
    </row>
    <row r="6677" spans="1:7" customFormat="1">
      <c r="A6677" s="4">
        <v>29315</v>
      </c>
      <c r="B6677">
        <v>19.850000000000001</v>
      </c>
      <c r="C6677">
        <f>IFERROR(((VLOOKUP(A6677,'Interest Rates-10yr'!$A$9:$C$15239,2,FALSE))-B6677),C6676)</f>
        <v>-7.4400000000000013</v>
      </c>
      <c r="D6677" s="98">
        <f>AVERAGE(C$10:C6677)</f>
        <v>0.28030743851229772</v>
      </c>
      <c r="E6677" s="2"/>
      <c r="G6677" s="23"/>
    </row>
    <row r="6678" spans="1:7" customFormat="1">
      <c r="A6678" s="4">
        <v>29316</v>
      </c>
      <c r="B6678">
        <v>19.850000000000001</v>
      </c>
      <c r="C6678">
        <f>IFERROR(((VLOOKUP(A6678,'Interest Rates-10yr'!$A$9:$C$15239,2,FALSE))-B6678),C6677)</f>
        <v>-7.4400000000000013</v>
      </c>
      <c r="D6678" s="98">
        <f>AVERAGE(C$10:C6678)</f>
        <v>0.27914979757085034</v>
      </c>
      <c r="E6678" s="2"/>
      <c r="G6678" s="23"/>
    </row>
    <row r="6679" spans="1:7" customFormat="1">
      <c r="A6679" s="4">
        <v>29317</v>
      </c>
      <c r="B6679">
        <v>19.850000000000001</v>
      </c>
      <c r="C6679">
        <f>IFERROR(((VLOOKUP(A6679,'Interest Rates-10yr'!$A$9:$C$15239,2,FALSE))-B6679),C6678)</f>
        <v>-7.4400000000000013</v>
      </c>
      <c r="D6679" s="98">
        <f>AVERAGE(C$10:C6679)</f>
        <v>0.27799250374812606</v>
      </c>
      <c r="E6679" s="2"/>
      <c r="G6679" s="23"/>
    </row>
    <row r="6680" spans="1:7" customFormat="1">
      <c r="A6680" s="4">
        <v>29318</v>
      </c>
      <c r="B6680">
        <v>19.78</v>
      </c>
      <c r="C6680">
        <f>IFERROR(((VLOOKUP(A6680,'Interest Rates-10yr'!$A$9:$C$15239,2,FALSE))-B6680),C6679)</f>
        <v>-7.65</v>
      </c>
      <c r="D6680" s="98">
        <f>AVERAGE(C$10:C6680)</f>
        <v>0.27680407734972279</v>
      </c>
      <c r="E6680" s="2"/>
      <c r="G6680" s="23"/>
    </row>
    <row r="6681" spans="1:7" customFormat="1">
      <c r="A6681" s="4">
        <v>29319</v>
      </c>
      <c r="B6681">
        <v>18.37</v>
      </c>
      <c r="C6681">
        <f>IFERROR(((VLOOKUP(A6681,'Interest Rates-10yr'!$A$9:$C$15239,2,FALSE))-B6681),C6680)</f>
        <v>-6.16</v>
      </c>
      <c r="D6681" s="98">
        <f>AVERAGE(C$10:C6681)</f>
        <v>0.27583932853717036</v>
      </c>
      <c r="E6681" s="2"/>
      <c r="G6681" s="23"/>
    </row>
    <row r="6682" spans="1:7" customFormat="1">
      <c r="A6682" s="4">
        <v>29320</v>
      </c>
      <c r="B6682">
        <v>15.65</v>
      </c>
      <c r="C6682">
        <f>IFERROR(((VLOOKUP(A6682,'Interest Rates-10yr'!$A$9:$C$15239,2,FALSE))-B6682),C6681)</f>
        <v>-3.59</v>
      </c>
      <c r="D6682" s="98">
        <f>AVERAGE(C$10:C6682)</f>
        <v>0.27526000299715281</v>
      </c>
      <c r="E6682" s="2"/>
      <c r="G6682" s="23"/>
    </row>
    <row r="6683" spans="1:7" customFormat="1">
      <c r="A6683" s="4">
        <v>29321</v>
      </c>
      <c r="B6683">
        <v>19.53</v>
      </c>
      <c r="C6683">
        <f>IFERROR(((VLOOKUP(A6683,'Interest Rates-10yr'!$A$9:$C$15239,2,FALSE))-B6683),C6682)</f>
        <v>-7.4700000000000006</v>
      </c>
      <c r="D6683" s="98">
        <f>AVERAGE(C$10:C6683)</f>
        <v>0.27409949056038369</v>
      </c>
      <c r="E6683" s="2"/>
      <c r="G6683" s="23"/>
    </row>
    <row r="6684" spans="1:7" customFormat="1">
      <c r="A6684" s="4">
        <v>29322</v>
      </c>
      <c r="B6684">
        <v>18.73</v>
      </c>
      <c r="C6684">
        <f>IFERROR(((VLOOKUP(A6684,'Interest Rates-10yr'!$A$9:$C$15239,2,FALSE))-B6684),C6683)</f>
        <v>-6.9400000000000013</v>
      </c>
      <c r="D6684" s="98">
        <f>AVERAGE(C$10:C6684)</f>
        <v>0.27301872659176041</v>
      </c>
      <c r="E6684" s="2"/>
      <c r="G6684" s="23"/>
    </row>
    <row r="6685" spans="1:7" customFormat="1">
      <c r="A6685" s="4">
        <v>29323</v>
      </c>
      <c r="B6685">
        <v>18.73</v>
      </c>
      <c r="C6685">
        <f>IFERROR(((VLOOKUP(A6685,'Interest Rates-10yr'!$A$9:$C$15239,2,FALSE))-B6685),C6684)</f>
        <v>-6.9400000000000013</v>
      </c>
      <c r="D6685" s="98">
        <f>AVERAGE(C$10:C6685)</f>
        <v>0.27193828639904144</v>
      </c>
      <c r="E6685" s="2"/>
      <c r="G6685" s="23"/>
    </row>
    <row r="6686" spans="1:7" customFormat="1">
      <c r="A6686" s="4">
        <v>29324</v>
      </c>
      <c r="B6686">
        <v>18.73</v>
      </c>
      <c r="C6686">
        <f>IFERROR(((VLOOKUP(A6686,'Interest Rates-10yr'!$A$9:$C$15239,2,FALSE))-B6686),C6685)</f>
        <v>-6.9400000000000013</v>
      </c>
      <c r="D6686" s="98">
        <f>AVERAGE(C$10:C6686)</f>
        <v>0.27085816983675315</v>
      </c>
      <c r="E6686" s="2"/>
      <c r="G6686" s="23"/>
    </row>
    <row r="6687" spans="1:7" customFormat="1">
      <c r="A6687" s="4">
        <v>29325</v>
      </c>
      <c r="B6687">
        <v>18.34</v>
      </c>
      <c r="C6687">
        <f>IFERROR(((VLOOKUP(A6687,'Interest Rates-10yr'!$A$9:$C$15239,2,FALSE))-B6687),C6686)</f>
        <v>-6.7200000000000006</v>
      </c>
      <c r="D6687" s="98">
        <f>AVERAGE(C$10:C6687)</f>
        <v>0.26981132075471709</v>
      </c>
      <c r="E6687" s="2"/>
      <c r="G6687" s="23"/>
    </row>
    <row r="6688" spans="1:7" customFormat="1">
      <c r="A6688" s="4">
        <v>29326</v>
      </c>
      <c r="B6688">
        <v>18.350000000000001</v>
      </c>
      <c r="C6688">
        <f>IFERROR(((VLOOKUP(A6688,'Interest Rates-10yr'!$A$9:$C$15239,2,FALSE))-B6688),C6687)</f>
        <v>-6.7800000000000011</v>
      </c>
      <c r="D6688" s="98">
        <f>AVERAGE(C$10:C6688)</f>
        <v>0.26875580176673164</v>
      </c>
      <c r="E6688" s="2"/>
      <c r="G6688" s="23"/>
    </row>
    <row r="6689" spans="1:7" customFormat="1">
      <c r="A6689" s="4">
        <v>29327</v>
      </c>
      <c r="B6689">
        <v>16.059999999999999</v>
      </c>
      <c r="C6689">
        <f>IFERROR(((VLOOKUP(A6689,'Interest Rates-10yr'!$A$9:$C$15239,2,FALSE))-B6689),C6688)</f>
        <v>-5.1599999999999984</v>
      </c>
      <c r="D6689" s="98">
        <f>AVERAGE(C$10:C6689)</f>
        <v>0.26794311377245517</v>
      </c>
      <c r="E6689" s="2"/>
      <c r="G6689" s="23"/>
    </row>
    <row r="6690" spans="1:7" customFormat="1">
      <c r="A6690" s="4">
        <v>29328</v>
      </c>
      <c r="B6690">
        <v>18.329999999999998</v>
      </c>
      <c r="C6690">
        <f>IFERROR(((VLOOKUP(A6690,'Interest Rates-10yr'!$A$9:$C$15239,2,FALSE))-B6690),C6689)</f>
        <v>-7.1999999999999975</v>
      </c>
      <c r="D6690" s="98">
        <f>AVERAGE(C$10:C6690)</f>
        <v>0.26682532555006744</v>
      </c>
      <c r="E6690" s="2"/>
      <c r="G6690" s="23"/>
    </row>
    <row r="6691" spans="1:7" customFormat="1">
      <c r="A6691" s="4">
        <v>29329</v>
      </c>
      <c r="B6691">
        <v>18.309999999999999</v>
      </c>
      <c r="C6691">
        <f>IFERROR(((VLOOKUP(A6691,'Interest Rates-10yr'!$A$9:$C$15239,2,FALSE))-B6691),C6690)</f>
        <v>-7.259999999999998</v>
      </c>
      <c r="D6691" s="98">
        <f>AVERAGE(C$10:C6691)</f>
        <v>0.26569889254714163</v>
      </c>
      <c r="E6691" s="2"/>
      <c r="G6691" s="23"/>
    </row>
    <row r="6692" spans="1:7" customFormat="1">
      <c r="A6692" s="4">
        <v>29330</v>
      </c>
      <c r="B6692">
        <v>18.309999999999999</v>
      </c>
      <c r="C6692">
        <f>IFERROR(((VLOOKUP(A6692,'Interest Rates-10yr'!$A$9:$C$15239,2,FALSE))-B6692),C6691)</f>
        <v>-7.259999999999998</v>
      </c>
      <c r="D6692" s="98">
        <f>AVERAGE(C$10:C6692)</f>
        <v>0.26457279664821198</v>
      </c>
      <c r="E6692" s="2"/>
      <c r="G6692" s="23"/>
    </row>
    <row r="6693" spans="1:7" customFormat="1">
      <c r="A6693" s="4">
        <v>29331</v>
      </c>
      <c r="B6693">
        <v>18.309999999999999</v>
      </c>
      <c r="C6693">
        <f>IFERROR(((VLOOKUP(A6693,'Interest Rates-10yr'!$A$9:$C$15239,2,FALSE))-B6693),C6692)</f>
        <v>-7.259999999999998</v>
      </c>
      <c r="D6693" s="98">
        <f>AVERAGE(C$10:C6693)</f>
        <v>0.26344703770197497</v>
      </c>
      <c r="E6693" s="2"/>
      <c r="G6693" s="23"/>
    </row>
    <row r="6694" spans="1:7" customFormat="1">
      <c r="A6694" s="4">
        <v>29332</v>
      </c>
      <c r="B6694">
        <v>17.649999999999999</v>
      </c>
      <c r="C6694">
        <f>IFERROR(((VLOOKUP(A6694,'Interest Rates-10yr'!$A$9:$C$15239,2,FALSE))-B6694),C6693)</f>
        <v>-6.7499999999999982</v>
      </c>
      <c r="D6694" s="98">
        <f>AVERAGE(C$10:C6694)</f>
        <v>0.26239790575916239</v>
      </c>
      <c r="E6694" s="2"/>
      <c r="G6694" s="23"/>
    </row>
    <row r="6695" spans="1:7" customFormat="1">
      <c r="A6695" s="4">
        <v>29333</v>
      </c>
      <c r="B6695">
        <v>16.649999999999999</v>
      </c>
      <c r="C6695">
        <f>IFERROR(((VLOOKUP(A6695,'Interest Rates-10yr'!$A$9:$C$15239,2,FALSE))-B6695),C6694)</f>
        <v>-5.8299999999999983</v>
      </c>
      <c r="D6695" s="98">
        <f>AVERAGE(C$10:C6695)</f>
        <v>0.26148668860305124</v>
      </c>
      <c r="E6695" s="2"/>
      <c r="G6695" s="23"/>
    </row>
    <row r="6696" spans="1:7" customFormat="1">
      <c r="A6696" s="4">
        <v>29334</v>
      </c>
      <c r="B6696">
        <v>15.38</v>
      </c>
      <c r="C6696">
        <f>IFERROR(((VLOOKUP(A6696,'Interest Rates-10yr'!$A$9:$C$15239,2,FALSE))-B6696),C6695)</f>
        <v>-4.49</v>
      </c>
      <c r="D6696" s="98">
        <f>AVERAGE(C$10:C6696)</f>
        <v>0.26077613279497541</v>
      </c>
      <c r="E6696" s="2"/>
      <c r="G6696" s="23"/>
    </row>
    <row r="6697" spans="1:7" customFormat="1">
      <c r="A6697" s="4">
        <v>29335</v>
      </c>
      <c r="B6697">
        <v>16.18</v>
      </c>
      <c r="C6697">
        <f>IFERROR(((VLOOKUP(A6697,'Interest Rates-10yr'!$A$9:$C$15239,2,FALSE))-B6697),C6696)</f>
        <v>-5.2199999999999989</v>
      </c>
      <c r="D6697" s="98">
        <f>AVERAGE(C$10:C6697)</f>
        <v>0.25995663875598096</v>
      </c>
      <c r="E6697" s="2"/>
      <c r="G6697" s="23"/>
    </row>
    <row r="6698" spans="1:7" customFormat="1">
      <c r="A6698" s="4">
        <v>29336</v>
      </c>
      <c r="B6698">
        <v>15.45</v>
      </c>
      <c r="C6698">
        <f>IFERROR(((VLOOKUP(A6698,'Interest Rates-10yr'!$A$9:$C$15239,2,FALSE))-B6698),C6697)</f>
        <v>-4.5</v>
      </c>
      <c r="D6698" s="98">
        <f>AVERAGE(C$10:C6698)</f>
        <v>0.25924502915233977</v>
      </c>
      <c r="E6698" s="2"/>
      <c r="G6698" s="23"/>
    </row>
    <row r="6699" spans="1:7" customFormat="1">
      <c r="A6699" s="4">
        <v>29337</v>
      </c>
      <c r="B6699">
        <v>15.45</v>
      </c>
      <c r="C6699">
        <f>IFERROR(((VLOOKUP(A6699,'Interest Rates-10yr'!$A$9:$C$15239,2,FALSE))-B6699),C6698)</f>
        <v>-4.5</v>
      </c>
      <c r="D6699" s="98">
        <f>AVERAGE(C$10:C6699)</f>
        <v>0.25853363228699561</v>
      </c>
      <c r="E6699" s="2"/>
      <c r="G6699" s="23"/>
    </row>
    <row r="6700" spans="1:7" customFormat="1">
      <c r="A6700" s="4">
        <v>29338</v>
      </c>
      <c r="B6700">
        <v>15.45</v>
      </c>
      <c r="C6700">
        <f>IFERROR(((VLOOKUP(A6700,'Interest Rates-10yr'!$A$9:$C$15239,2,FALSE))-B6700),C6699)</f>
        <v>-4.5</v>
      </c>
      <c r="D6700" s="98">
        <f>AVERAGE(C$10:C6700)</f>
        <v>0.25782244806456445</v>
      </c>
      <c r="E6700" s="2"/>
      <c r="G6700" s="23"/>
    </row>
    <row r="6701" spans="1:7" customFormat="1">
      <c r="A6701" s="4">
        <v>29339</v>
      </c>
      <c r="B6701">
        <v>14.67</v>
      </c>
      <c r="C6701">
        <f>IFERROR(((VLOOKUP(A6701,'Interest Rates-10yr'!$A$9:$C$15239,2,FALSE))-B6701),C6700)</f>
        <v>-4.0399999999999991</v>
      </c>
      <c r="D6701" s="98">
        <f>AVERAGE(C$10:C6701)</f>
        <v>0.25718021518230733</v>
      </c>
      <c r="E6701" s="2"/>
      <c r="G6701" s="23"/>
    </row>
    <row r="6702" spans="1:7" customFormat="1">
      <c r="A6702" s="4">
        <v>29340</v>
      </c>
      <c r="B6702">
        <v>13.98</v>
      </c>
      <c r="C6702">
        <f>IFERROR(((VLOOKUP(A6702,'Interest Rates-10yr'!$A$9:$C$15239,2,FALSE))-B6702),C6701)</f>
        <v>-3.3100000000000005</v>
      </c>
      <c r="D6702" s="98">
        <f>AVERAGE(C$10:C6702)</f>
        <v>0.25664724338861505</v>
      </c>
      <c r="E6702" s="2"/>
      <c r="G6702" s="23"/>
    </row>
    <row r="6703" spans="1:7" customFormat="1">
      <c r="A6703" s="4">
        <v>29341</v>
      </c>
      <c r="B6703">
        <v>14.64</v>
      </c>
      <c r="C6703">
        <f>IFERROR(((VLOOKUP(A6703,'Interest Rates-10yr'!$A$9:$C$15239,2,FALSE))-B6703),C6702)</f>
        <v>-3.8800000000000008</v>
      </c>
      <c r="D6703" s="98">
        <f>AVERAGE(C$10:C6703)</f>
        <v>0.2560292799521961</v>
      </c>
      <c r="E6703" s="2"/>
      <c r="G6703" s="23"/>
    </row>
    <row r="6704" spans="1:7" customFormat="1">
      <c r="A6704" s="4">
        <v>29342</v>
      </c>
      <c r="B6704">
        <v>14.07</v>
      </c>
      <c r="C6704">
        <f>IFERROR(((VLOOKUP(A6704,'Interest Rates-10yr'!$A$9:$C$15239,2,FALSE))-B6704),C6703)</f>
        <v>-3.5</v>
      </c>
      <c r="D6704" s="98">
        <f>AVERAGE(C$10:C6704)</f>
        <v>0.25546825989544447</v>
      </c>
      <c r="E6704" s="2"/>
      <c r="G6704" s="23"/>
    </row>
    <row r="6705" spans="1:7" customFormat="1">
      <c r="A6705" s="4">
        <v>29343</v>
      </c>
      <c r="B6705">
        <v>14.3</v>
      </c>
      <c r="C6705">
        <f>IFERROR(((VLOOKUP(A6705,'Interest Rates-10yr'!$A$9:$C$15239,2,FALSE))-B6705),C6704)</f>
        <v>-4.0600000000000005</v>
      </c>
      <c r="D6705" s="98">
        <f>AVERAGE(C$10:C6705)</f>
        <v>0.2548237753882916</v>
      </c>
      <c r="E6705" s="2"/>
      <c r="G6705" s="23"/>
    </row>
    <row r="6706" spans="1:7" customFormat="1">
      <c r="A6706" s="4">
        <v>29344</v>
      </c>
      <c r="B6706">
        <v>14.3</v>
      </c>
      <c r="C6706">
        <f>IFERROR(((VLOOKUP(A6706,'Interest Rates-10yr'!$A$9:$C$15239,2,FALSE))-B6706),C6705)</f>
        <v>-4.0600000000000005</v>
      </c>
      <c r="D6706" s="98">
        <f>AVERAGE(C$10:C6706)</f>
        <v>0.25417948335075419</v>
      </c>
      <c r="E6706" s="2"/>
      <c r="G6706" s="23"/>
    </row>
    <row r="6707" spans="1:7" customFormat="1">
      <c r="A6707" s="4">
        <v>29345</v>
      </c>
      <c r="B6707">
        <v>14.3</v>
      </c>
      <c r="C6707">
        <f>IFERROR(((VLOOKUP(A6707,'Interest Rates-10yr'!$A$9:$C$15239,2,FALSE))-B6707),C6706)</f>
        <v>-4.0600000000000005</v>
      </c>
      <c r="D6707" s="98">
        <f>AVERAGE(C$10:C6707)</f>
        <v>0.25353538369662598</v>
      </c>
      <c r="E6707" s="2"/>
      <c r="G6707" s="23"/>
    </row>
    <row r="6708" spans="1:7" customFormat="1">
      <c r="A6708" s="4">
        <v>29346</v>
      </c>
      <c r="B6708">
        <v>12.28</v>
      </c>
      <c r="C6708">
        <f>IFERROR(((VLOOKUP(A6708,'Interest Rates-10yr'!$A$9:$C$15239,2,FALSE))-B6708),C6707)</f>
        <v>-2.0999999999999996</v>
      </c>
      <c r="D6708" s="98">
        <f>AVERAGE(C$10:C6708)</f>
        <v>0.25318405732198845</v>
      </c>
      <c r="E6708" s="2"/>
      <c r="G6708" s="23"/>
    </row>
    <row r="6709" spans="1:7" customFormat="1">
      <c r="A6709" s="4">
        <v>29347</v>
      </c>
      <c r="B6709">
        <v>11.57</v>
      </c>
      <c r="C6709">
        <f>IFERROR(((VLOOKUP(A6709,'Interest Rates-10yr'!$A$9:$C$15239,2,FALSE))-B6709),C6708)</f>
        <v>-1.7699999999999996</v>
      </c>
      <c r="D6709" s="98">
        <f>AVERAGE(C$10:C6709)</f>
        <v>0.25288208955223895</v>
      </c>
      <c r="E6709" s="2"/>
      <c r="G6709" s="23"/>
    </row>
    <row r="6710" spans="1:7" customFormat="1">
      <c r="A6710" s="4">
        <v>29348</v>
      </c>
      <c r="B6710">
        <v>9.89</v>
      </c>
      <c r="C6710">
        <f>IFERROR(((VLOOKUP(A6710,'Interest Rates-10yr'!$A$9:$C$15239,2,FALSE))-B6710),C6709)</f>
        <v>7.0000000000000284E-2</v>
      </c>
      <c r="D6710" s="98">
        <f>AVERAGE(C$10:C6710)</f>
        <v>0.25285479779137454</v>
      </c>
      <c r="E6710" s="2"/>
      <c r="G6710" s="23"/>
    </row>
    <row r="6711" spans="1:7" customFormat="1">
      <c r="A6711" s="4">
        <v>29349</v>
      </c>
      <c r="B6711">
        <v>10.57</v>
      </c>
      <c r="C6711">
        <f>IFERROR(((VLOOKUP(A6711,'Interest Rates-10yr'!$A$9:$C$15239,2,FALSE))-B6711),C6710)</f>
        <v>-0.39000000000000057</v>
      </c>
      <c r="D6711" s="98">
        <f>AVERAGE(C$10:C6711)</f>
        <v>0.25275887794688162</v>
      </c>
      <c r="E6711" s="2"/>
      <c r="G6711" s="23"/>
    </row>
    <row r="6712" spans="1:7" customFormat="1">
      <c r="A6712" s="4">
        <v>29350</v>
      </c>
      <c r="B6712">
        <v>10.8</v>
      </c>
      <c r="C6712">
        <f>IFERROR(((VLOOKUP(A6712,'Interest Rates-10yr'!$A$9:$C$15239,2,FALSE))-B6712),C6711)</f>
        <v>-0.5</v>
      </c>
      <c r="D6712" s="98">
        <f>AVERAGE(C$10:C6712)</f>
        <v>0.25264657615992847</v>
      </c>
      <c r="E6712" s="2"/>
      <c r="G6712" s="23"/>
    </row>
    <row r="6713" spans="1:7" customFormat="1">
      <c r="A6713" s="4">
        <v>29351</v>
      </c>
      <c r="B6713">
        <v>10.8</v>
      </c>
      <c r="C6713">
        <f>IFERROR(((VLOOKUP(A6713,'Interest Rates-10yr'!$A$9:$C$15239,2,FALSE))-B6713),C6712)</f>
        <v>-0.5</v>
      </c>
      <c r="D6713" s="98">
        <f>AVERAGE(C$10:C6713)</f>
        <v>0.25253430787589509</v>
      </c>
      <c r="E6713" s="2"/>
      <c r="G6713" s="23"/>
    </row>
    <row r="6714" spans="1:7" customFormat="1">
      <c r="A6714" s="4">
        <v>29352</v>
      </c>
      <c r="B6714">
        <v>10.8</v>
      </c>
      <c r="C6714">
        <f>IFERROR(((VLOOKUP(A6714,'Interest Rates-10yr'!$A$9:$C$15239,2,FALSE))-B6714),C6713)</f>
        <v>-0.5</v>
      </c>
      <c r="D6714" s="98">
        <f>AVERAGE(C$10:C6714)</f>
        <v>0.25242207307979131</v>
      </c>
      <c r="E6714" s="2"/>
      <c r="G6714" s="23"/>
    </row>
    <row r="6715" spans="1:7" customFormat="1">
      <c r="A6715" s="4">
        <v>29353</v>
      </c>
      <c r="B6715">
        <v>10.79</v>
      </c>
      <c r="C6715">
        <f>IFERROR(((VLOOKUP(A6715,'Interest Rates-10yr'!$A$9:$C$15239,2,FALSE))-B6715),C6714)</f>
        <v>-0.48999999999999844</v>
      </c>
      <c r="D6715" s="98">
        <f>AVERAGE(C$10:C6715)</f>
        <v>0.25231136295854467</v>
      </c>
      <c r="E6715" s="2"/>
      <c r="G6715" s="23"/>
    </row>
    <row r="6716" spans="1:7" customFormat="1">
      <c r="A6716" s="4">
        <v>29354</v>
      </c>
      <c r="B6716">
        <v>10.92</v>
      </c>
      <c r="C6716">
        <f>IFERROR(((VLOOKUP(A6716,'Interest Rates-10yr'!$A$9:$C$15239,2,FALSE))-B6716),C6715)</f>
        <v>-0.78999999999999915</v>
      </c>
      <c r="D6716" s="98">
        <f>AVERAGE(C$10:C6716)</f>
        <v>0.25215595646339656</v>
      </c>
      <c r="E6716" s="2"/>
      <c r="G6716" s="23"/>
    </row>
    <row r="6717" spans="1:7" customFormat="1">
      <c r="A6717" s="4">
        <v>29355</v>
      </c>
      <c r="B6717">
        <v>11.3</v>
      </c>
      <c r="C6717">
        <f>IFERROR(((VLOOKUP(A6717,'Interest Rates-10yr'!$A$9:$C$15239,2,FALSE))-B6717),C6716)</f>
        <v>-1.1600000000000001</v>
      </c>
      <c r="D6717" s="98">
        <f>AVERAGE(C$10:C6717)</f>
        <v>0.2519454382826477</v>
      </c>
      <c r="E6717" s="2"/>
      <c r="G6717" s="23"/>
    </row>
    <row r="6718" spans="1:7" customFormat="1">
      <c r="A6718" s="4">
        <v>29356</v>
      </c>
      <c r="B6718">
        <v>11.15</v>
      </c>
      <c r="C6718">
        <f>IFERROR(((VLOOKUP(A6718,'Interest Rates-10yr'!$A$9:$C$15239,2,FALSE))-B6718),C6717)</f>
        <v>-0.83999999999999986</v>
      </c>
      <c r="D6718" s="98">
        <f>AVERAGE(C$10:C6718)</f>
        <v>0.25178267998211368</v>
      </c>
      <c r="E6718" s="2"/>
      <c r="G6718" s="23"/>
    </row>
    <row r="6719" spans="1:7" customFormat="1">
      <c r="A6719" s="4">
        <v>29357</v>
      </c>
      <c r="B6719">
        <v>11.42</v>
      </c>
      <c r="C6719">
        <f>IFERROR(((VLOOKUP(A6719,'Interest Rates-10yr'!$A$9:$C$15239,2,FALSE))-B6719),C6718)</f>
        <v>-1.0500000000000007</v>
      </c>
      <c r="D6719" s="98">
        <f>AVERAGE(C$10:C6719)</f>
        <v>0.25158867362146065</v>
      </c>
      <c r="E6719" s="2"/>
      <c r="G6719" s="23"/>
    </row>
    <row r="6720" spans="1:7" customFormat="1">
      <c r="A6720" s="4">
        <v>29358</v>
      </c>
      <c r="B6720">
        <v>11.42</v>
      </c>
      <c r="C6720">
        <f>IFERROR(((VLOOKUP(A6720,'Interest Rates-10yr'!$A$9:$C$15239,2,FALSE))-B6720),C6719)</f>
        <v>-1.0500000000000007</v>
      </c>
      <c r="D6720" s="98">
        <f>AVERAGE(C$10:C6720)</f>
        <v>0.25139472507822991</v>
      </c>
      <c r="E6720" s="2"/>
      <c r="G6720" s="23"/>
    </row>
    <row r="6721" spans="1:7" customFormat="1">
      <c r="A6721" s="4">
        <v>29359</v>
      </c>
      <c r="B6721">
        <v>11.42</v>
      </c>
      <c r="C6721">
        <f>IFERROR(((VLOOKUP(A6721,'Interest Rates-10yr'!$A$9:$C$15239,2,FALSE))-B6721),C6720)</f>
        <v>-1.0500000000000007</v>
      </c>
      <c r="D6721" s="98">
        <f>AVERAGE(C$10:C6721)</f>
        <v>0.25120083432657941</v>
      </c>
      <c r="E6721" s="2"/>
      <c r="G6721" s="23"/>
    </row>
    <row r="6722" spans="1:7" customFormat="1">
      <c r="A6722" s="4">
        <v>29360</v>
      </c>
      <c r="B6722">
        <v>10.92</v>
      </c>
      <c r="C6722">
        <f>IFERROR(((VLOOKUP(A6722,'Interest Rates-10yr'!$A$9:$C$15239,2,FALSE))-B6722),C6721)</f>
        <v>-0.39000000000000057</v>
      </c>
      <c r="D6722" s="98">
        <f>AVERAGE(C$10:C6722)</f>
        <v>0.25110531803962471</v>
      </c>
      <c r="E6722" s="2"/>
      <c r="G6722" s="23"/>
    </row>
    <row r="6723" spans="1:7" customFormat="1">
      <c r="A6723" s="4">
        <v>29361</v>
      </c>
      <c r="B6723">
        <v>10.199999999999999</v>
      </c>
      <c r="C6723">
        <f>IFERROR(((VLOOKUP(A6723,'Interest Rates-10yr'!$A$9:$C$15239,2,FALSE))-B6723),C6722)</f>
        <v>2.000000000000135E-2</v>
      </c>
      <c r="D6723" s="98">
        <f>AVERAGE(C$10:C6723)</f>
        <v>0.25107089663389942</v>
      </c>
      <c r="E6723" s="2"/>
      <c r="G6723" s="23"/>
    </row>
    <row r="6724" spans="1:7" customFormat="1">
      <c r="A6724" s="4">
        <v>29362</v>
      </c>
      <c r="B6724">
        <v>8.44</v>
      </c>
      <c r="C6724">
        <f>IFERROR(((VLOOKUP(A6724,'Interest Rates-10yr'!$A$9:$C$15239,2,FALSE))-B6724),C6723)</f>
        <v>1.6400000000000006</v>
      </c>
      <c r="D6724" s="98">
        <f>AVERAGE(C$10:C6724)</f>
        <v>0.25127773641102025</v>
      </c>
      <c r="E6724" s="2"/>
      <c r="G6724" s="23"/>
    </row>
    <row r="6725" spans="1:7" customFormat="1">
      <c r="A6725" s="4">
        <v>29363</v>
      </c>
      <c r="B6725">
        <v>9.51</v>
      </c>
      <c r="C6725">
        <f>IFERROR(((VLOOKUP(A6725,'Interest Rates-10yr'!$A$9:$C$15239,2,FALSE))-B6725),C6724)</f>
        <v>0.58999999999999986</v>
      </c>
      <c r="D6725" s="98">
        <f>AVERAGE(C$10:C6725)</f>
        <v>0.25132817153067311</v>
      </c>
      <c r="E6725" s="2"/>
      <c r="G6725" s="23"/>
    </row>
    <row r="6726" spans="1:7" customFormat="1">
      <c r="A6726" s="4">
        <v>29364</v>
      </c>
      <c r="B6726">
        <v>8.73</v>
      </c>
      <c r="C6726">
        <f>IFERROR(((VLOOKUP(A6726,'Interest Rates-10yr'!$A$9:$C$15239,2,FALSE))-B6726),C6725)</f>
        <v>1.1199999999999992</v>
      </c>
      <c r="D6726" s="98">
        <f>AVERAGE(C$10:C6726)</f>
        <v>0.25145749590591049</v>
      </c>
      <c r="E6726" s="2"/>
      <c r="G6726" s="23"/>
    </row>
    <row r="6727" spans="1:7" customFormat="1">
      <c r="A6727" s="4">
        <v>29365</v>
      </c>
      <c r="B6727">
        <v>8.73</v>
      </c>
      <c r="C6727">
        <f>IFERROR(((VLOOKUP(A6727,'Interest Rates-10yr'!$A$9:$C$15239,2,FALSE))-B6727),C6726)</f>
        <v>1.1199999999999992</v>
      </c>
      <c r="D6727" s="98">
        <f>AVERAGE(C$10:C6727)</f>
        <v>0.25158678178029181</v>
      </c>
      <c r="E6727" s="2"/>
      <c r="G6727" s="23"/>
    </row>
    <row r="6728" spans="1:7" customFormat="1">
      <c r="A6728" s="4">
        <v>29366</v>
      </c>
      <c r="B6728">
        <v>8.73</v>
      </c>
      <c r="C6728">
        <f>IFERROR(((VLOOKUP(A6728,'Interest Rates-10yr'!$A$9:$C$15239,2,FALSE))-B6728),C6727)</f>
        <v>1.1199999999999992</v>
      </c>
      <c r="D6728" s="98">
        <f>AVERAGE(C$10:C6728)</f>
        <v>0.25171602917100766</v>
      </c>
      <c r="E6728" s="2"/>
      <c r="G6728" s="23"/>
    </row>
    <row r="6729" spans="1:7" customFormat="1">
      <c r="A6729" s="4">
        <v>29367</v>
      </c>
      <c r="B6729">
        <v>8.73</v>
      </c>
      <c r="C6729">
        <f>IFERROR(((VLOOKUP(A6729,'Interest Rates-10yr'!$A$9:$C$15239,2,FALSE))-B6729),C6728)</f>
        <v>1.1199999999999992</v>
      </c>
      <c r="D6729" s="98">
        <f>AVERAGE(C$10:C6729)</f>
        <v>0.25184523809523812</v>
      </c>
      <c r="E6729" s="2"/>
      <c r="G6729" s="23"/>
    </row>
    <row r="6730" spans="1:7" customFormat="1">
      <c r="A6730" s="4">
        <v>29368</v>
      </c>
      <c r="B6730">
        <v>9.5500000000000007</v>
      </c>
      <c r="C6730">
        <f>IFERROR(((VLOOKUP(A6730,'Interest Rates-10yr'!$A$9:$C$15239,2,FALSE))-B6730),C6729)</f>
        <v>0.41000000000000014</v>
      </c>
      <c r="D6730" s="98">
        <f>AVERAGE(C$10:C6730)</f>
        <v>0.25186876952834408</v>
      </c>
      <c r="E6730" s="2"/>
      <c r="G6730" s="23"/>
    </row>
    <row r="6731" spans="1:7" customFormat="1">
      <c r="A6731" s="4">
        <v>29369</v>
      </c>
      <c r="B6731">
        <v>12.23</v>
      </c>
      <c r="C6731">
        <f>IFERROR(((VLOOKUP(A6731,'Interest Rates-10yr'!$A$9:$C$15239,2,FALSE))-B6731),C6730)</f>
        <v>-2.1300000000000008</v>
      </c>
      <c r="D6731" s="98">
        <f>AVERAGE(C$10:C6731)</f>
        <v>0.25151443022909853</v>
      </c>
      <c r="E6731" s="2"/>
      <c r="G6731" s="23"/>
    </row>
    <row r="6732" spans="1:7" customFormat="1">
      <c r="A6732" s="4">
        <v>29370</v>
      </c>
      <c r="B6732">
        <v>10.49</v>
      </c>
      <c r="C6732">
        <f>IFERROR(((VLOOKUP(A6732,'Interest Rates-10yr'!$A$9:$C$15239,2,FALSE))-B6732),C6731)</f>
        <v>-0.25</v>
      </c>
      <c r="D6732" s="98">
        <f>AVERAGE(C$10:C6732)</f>
        <v>0.25143983340770493</v>
      </c>
      <c r="E6732" s="2"/>
      <c r="G6732" s="23"/>
    </row>
    <row r="6733" spans="1:7" customFormat="1">
      <c r="A6733" s="4">
        <v>29371</v>
      </c>
      <c r="B6733">
        <v>11.06</v>
      </c>
      <c r="C6733">
        <f>IFERROR(((VLOOKUP(A6733,'Interest Rates-10yr'!$A$9:$C$15239,2,FALSE))-B6733),C6732)</f>
        <v>-0.8100000000000005</v>
      </c>
      <c r="D6733" s="98">
        <f>AVERAGE(C$10:C6733)</f>
        <v>0.25128197501487215</v>
      </c>
      <c r="E6733" s="2"/>
      <c r="G6733" s="23"/>
    </row>
    <row r="6734" spans="1:7" customFormat="1">
      <c r="A6734" s="4">
        <v>29372</v>
      </c>
      <c r="B6734">
        <v>11.06</v>
      </c>
      <c r="C6734">
        <f>IFERROR(((VLOOKUP(A6734,'Interest Rates-10yr'!$A$9:$C$15239,2,FALSE))-B6734),C6733)</f>
        <v>-0.8100000000000005</v>
      </c>
      <c r="D6734" s="98">
        <f>AVERAGE(C$10:C6734)</f>
        <v>0.25112416356877332</v>
      </c>
      <c r="E6734" s="2"/>
      <c r="G6734" s="23"/>
    </row>
    <row r="6735" spans="1:7" customFormat="1">
      <c r="A6735" s="4">
        <v>29373</v>
      </c>
      <c r="B6735">
        <v>11.06</v>
      </c>
      <c r="C6735">
        <f>IFERROR(((VLOOKUP(A6735,'Interest Rates-10yr'!$A$9:$C$15239,2,FALSE))-B6735),C6734)</f>
        <v>-0.8100000000000005</v>
      </c>
      <c r="D6735" s="98">
        <f>AVERAGE(C$10:C6735)</f>
        <v>0.25096639904846868</v>
      </c>
      <c r="E6735" s="2"/>
      <c r="G6735" s="23"/>
    </row>
    <row r="6736" spans="1:7" customFormat="1">
      <c r="A6736" s="4">
        <v>29374</v>
      </c>
      <c r="B6736">
        <v>11.26</v>
      </c>
      <c r="C6736">
        <f>IFERROR(((VLOOKUP(A6736,'Interest Rates-10yr'!$A$9:$C$15239,2,FALSE))-B6736),C6735)</f>
        <v>-0.94999999999999929</v>
      </c>
      <c r="D6736" s="98">
        <f>AVERAGE(C$10:C6736)</f>
        <v>0.25078786977850459</v>
      </c>
      <c r="E6736" s="2"/>
      <c r="G6736" s="23"/>
    </row>
    <row r="6737" spans="1:7" customFormat="1">
      <c r="A6737" s="4">
        <v>29375</v>
      </c>
      <c r="B6737">
        <v>11.05</v>
      </c>
      <c r="C6737">
        <f>IFERROR(((VLOOKUP(A6737,'Interest Rates-10yr'!$A$9:$C$15239,2,FALSE))-B6737),C6736)</f>
        <v>-0.89000000000000057</v>
      </c>
      <c r="D6737" s="98">
        <f>AVERAGE(C$10:C6737)</f>
        <v>0.25061831153388825</v>
      </c>
      <c r="E6737" s="2"/>
      <c r="G6737" s="23"/>
    </row>
    <row r="6738" spans="1:7" customFormat="1">
      <c r="A6738" s="4">
        <v>29376</v>
      </c>
      <c r="B6738">
        <v>9.2200000000000006</v>
      </c>
      <c r="C6738">
        <f>IFERROR(((VLOOKUP(A6738,'Interest Rates-10yr'!$A$9:$C$15239,2,FALSE))-B6738),C6737)</f>
        <v>0.84999999999999964</v>
      </c>
      <c r="D6738" s="98">
        <f>AVERAGE(C$10:C6738)</f>
        <v>0.25070738594144748</v>
      </c>
      <c r="E6738" s="2"/>
      <c r="G6738" s="23"/>
    </row>
    <row r="6739" spans="1:7" customFormat="1">
      <c r="A6739" s="4">
        <v>29377</v>
      </c>
      <c r="B6739">
        <v>10.07</v>
      </c>
      <c r="C6739">
        <f>IFERROR(((VLOOKUP(A6739,'Interest Rates-10yr'!$A$9:$C$15239,2,FALSE))-B6739),C6738)</f>
        <v>-5.0000000000000711E-2</v>
      </c>
      <c r="D6739" s="98">
        <f>AVERAGE(C$10:C6739)</f>
        <v>0.25066270430906396</v>
      </c>
      <c r="E6739" s="2"/>
      <c r="G6739" s="23"/>
    </row>
    <row r="6740" spans="1:7" customFormat="1">
      <c r="A6740" s="4">
        <v>29378</v>
      </c>
      <c r="B6740">
        <v>10.39</v>
      </c>
      <c r="C6740">
        <f>IFERROR(((VLOOKUP(A6740,'Interest Rates-10yr'!$A$9:$C$15239,2,FALSE))-B6740),C6739)</f>
        <v>-0.58000000000000007</v>
      </c>
      <c r="D6740" s="98">
        <f>AVERAGE(C$10:C6740)</f>
        <v>0.25053929579557277</v>
      </c>
      <c r="E6740" s="2"/>
      <c r="G6740" s="23"/>
    </row>
    <row r="6741" spans="1:7" customFormat="1">
      <c r="A6741" s="4">
        <v>29379</v>
      </c>
      <c r="B6741">
        <v>10.39</v>
      </c>
      <c r="C6741">
        <f>IFERROR(((VLOOKUP(A6741,'Interest Rates-10yr'!$A$9:$C$15239,2,FALSE))-B6741),C6740)</f>
        <v>-0.58000000000000007</v>
      </c>
      <c r="D6741" s="98">
        <f>AVERAGE(C$10:C6741)</f>
        <v>0.25041592394533579</v>
      </c>
      <c r="E6741" s="2"/>
      <c r="G6741" s="23"/>
    </row>
    <row r="6742" spans="1:7" customFormat="1">
      <c r="A6742" s="4">
        <v>29380</v>
      </c>
      <c r="B6742">
        <v>10.39</v>
      </c>
      <c r="C6742">
        <f>IFERROR(((VLOOKUP(A6742,'Interest Rates-10yr'!$A$9:$C$15239,2,FALSE))-B6742),C6741)</f>
        <v>-0.58000000000000007</v>
      </c>
      <c r="D6742" s="98">
        <f>AVERAGE(C$10:C6742)</f>
        <v>0.25029258874201699</v>
      </c>
      <c r="E6742" s="2"/>
      <c r="G6742" s="23"/>
    </row>
    <row r="6743" spans="1:7" customFormat="1">
      <c r="A6743" s="4">
        <v>29381</v>
      </c>
      <c r="B6743">
        <v>9.6</v>
      </c>
      <c r="C6743">
        <f>IFERROR(((VLOOKUP(A6743,'Interest Rates-10yr'!$A$9:$C$15239,2,FALSE))-B6743),C6742)</f>
        <v>0.13000000000000078</v>
      </c>
      <c r="D6743" s="98">
        <f>AVERAGE(C$10:C6743)</f>
        <v>0.25027472527472538</v>
      </c>
      <c r="E6743" s="2"/>
      <c r="G6743" s="23"/>
    </row>
    <row r="6744" spans="1:7" customFormat="1">
      <c r="A6744" s="4">
        <v>29382</v>
      </c>
      <c r="B6744">
        <v>8.44</v>
      </c>
      <c r="C6744">
        <f>IFERROR(((VLOOKUP(A6744,'Interest Rates-10yr'!$A$9:$C$15239,2,FALSE))-B6744),C6743)</f>
        <v>1.3900000000000006</v>
      </c>
      <c r="D6744" s="98">
        <f>AVERAGE(C$10:C6744)</f>
        <v>0.25044394951744631</v>
      </c>
      <c r="E6744" s="2"/>
      <c r="G6744" s="23"/>
    </row>
    <row r="6745" spans="1:7" customFormat="1">
      <c r="A6745" s="4">
        <v>29383</v>
      </c>
      <c r="B6745">
        <v>8.48</v>
      </c>
      <c r="C6745">
        <f>IFERROR(((VLOOKUP(A6745,'Interest Rates-10yr'!$A$9:$C$15239,2,FALSE))-B6745),C6744)</f>
        <v>1.2199999999999989</v>
      </c>
      <c r="D6745" s="98">
        <f>AVERAGE(C$10:C6745)</f>
        <v>0.25058788598574833</v>
      </c>
      <c r="E6745" s="2"/>
      <c r="G6745" s="23"/>
    </row>
    <row r="6746" spans="1:7" customFormat="1">
      <c r="A6746" s="4">
        <v>29384</v>
      </c>
      <c r="B6746">
        <v>8.64</v>
      </c>
      <c r="C6746">
        <f>IFERROR(((VLOOKUP(A6746,'Interest Rates-10yr'!$A$9:$C$15239,2,FALSE))-B6746),C6745)</f>
        <v>0.88999999999999879</v>
      </c>
      <c r="D6746" s="98">
        <f>AVERAGE(C$10:C6746)</f>
        <v>0.25068279649695724</v>
      </c>
      <c r="E6746" s="2"/>
      <c r="G6746" s="23"/>
    </row>
    <row r="6747" spans="1:7" customFormat="1">
      <c r="A6747" s="4">
        <v>29385</v>
      </c>
      <c r="B6747">
        <v>8.6</v>
      </c>
      <c r="C6747">
        <f>IFERROR(((VLOOKUP(A6747,'Interest Rates-10yr'!$A$9:$C$15239,2,FALSE))-B6747),C6746)</f>
        <v>0.91000000000000014</v>
      </c>
      <c r="D6747" s="98">
        <f>AVERAGE(C$10:C6747)</f>
        <v>0.25078064707628389</v>
      </c>
      <c r="E6747" s="2"/>
      <c r="G6747" s="23"/>
    </row>
    <row r="6748" spans="1:7" customFormat="1">
      <c r="A6748" s="4">
        <v>29386</v>
      </c>
      <c r="B6748">
        <v>8.6</v>
      </c>
      <c r="C6748">
        <f>IFERROR(((VLOOKUP(A6748,'Interest Rates-10yr'!$A$9:$C$15239,2,FALSE))-B6748),C6747)</f>
        <v>0.91000000000000014</v>
      </c>
      <c r="D6748" s="98">
        <f>AVERAGE(C$10:C6748)</f>
        <v>0.25087846861552171</v>
      </c>
      <c r="E6748" s="2"/>
      <c r="G6748" s="23"/>
    </row>
    <row r="6749" spans="1:7" customFormat="1">
      <c r="A6749" s="4">
        <v>29387</v>
      </c>
      <c r="B6749">
        <v>8.6</v>
      </c>
      <c r="C6749">
        <f>IFERROR(((VLOOKUP(A6749,'Interest Rates-10yr'!$A$9:$C$15239,2,FALSE))-B6749),C6748)</f>
        <v>0.91000000000000014</v>
      </c>
      <c r="D6749" s="98">
        <f>AVERAGE(C$10:C6749)</f>
        <v>0.25097626112759658</v>
      </c>
      <c r="E6749" s="2"/>
      <c r="G6749" s="23"/>
    </row>
    <row r="6750" spans="1:7" customFormat="1">
      <c r="A6750" s="4">
        <v>29388</v>
      </c>
      <c r="B6750">
        <v>9.68</v>
      </c>
      <c r="C6750">
        <f>IFERROR(((VLOOKUP(A6750,'Interest Rates-10yr'!$A$9:$C$15239,2,FALSE))-B6750),C6749)</f>
        <v>-0.20999999999999908</v>
      </c>
      <c r="D6750" s="98">
        <f>AVERAGE(C$10:C6750)</f>
        <v>0.25090787716955959</v>
      </c>
      <c r="E6750" s="2"/>
      <c r="G6750" s="23"/>
    </row>
    <row r="6751" spans="1:7" customFormat="1">
      <c r="A6751" s="4">
        <v>29389</v>
      </c>
      <c r="B6751">
        <v>9.5299999999999994</v>
      </c>
      <c r="C6751">
        <f>IFERROR(((VLOOKUP(A6751,'Interest Rates-10yr'!$A$9:$C$15239,2,FALSE))-B6751),C6750)</f>
        <v>-3.9999999999999147E-2</v>
      </c>
      <c r="D6751" s="98">
        <f>AVERAGE(C$10:C6751)</f>
        <v>0.25086472856719089</v>
      </c>
      <c r="E6751" s="2"/>
      <c r="G6751" s="23"/>
    </row>
    <row r="6752" spans="1:7" customFormat="1">
      <c r="A6752" s="4">
        <v>29390</v>
      </c>
      <c r="B6752">
        <v>9.2799999999999994</v>
      </c>
      <c r="C6752">
        <f>IFERROR(((VLOOKUP(A6752,'Interest Rates-10yr'!$A$9:$C$15239,2,FALSE))-B6752),C6751)</f>
        <v>0.28000000000000114</v>
      </c>
      <c r="D6752" s="98">
        <f>AVERAGE(C$10:C6752)</f>
        <v>0.25086904938454707</v>
      </c>
      <c r="E6752" s="2"/>
      <c r="G6752" s="23"/>
    </row>
    <row r="6753" spans="1:7" customFormat="1">
      <c r="A6753" s="4">
        <v>29391</v>
      </c>
      <c r="B6753">
        <v>9.48</v>
      </c>
      <c r="C6753">
        <f>IFERROR(((VLOOKUP(A6753,'Interest Rates-10yr'!$A$9:$C$15239,2,FALSE))-B6753),C6752)</f>
        <v>8.0000000000000071E-2</v>
      </c>
      <c r="D6753" s="98">
        <f>AVERAGE(C$10:C6753)</f>
        <v>0.25084371293001201</v>
      </c>
      <c r="E6753" s="2"/>
      <c r="G6753" s="23"/>
    </row>
    <row r="6754" spans="1:7" customFormat="1">
      <c r="A6754" s="4">
        <v>29392</v>
      </c>
      <c r="B6754">
        <v>9.43</v>
      </c>
      <c r="C6754">
        <f>IFERROR(((VLOOKUP(A6754,'Interest Rates-10yr'!$A$9:$C$15239,2,FALSE))-B6754),C6753)</f>
        <v>6.0000000000000497E-2</v>
      </c>
      <c r="D6754" s="98">
        <f>AVERAGE(C$10:C6754)</f>
        <v>0.25081541882876218</v>
      </c>
      <c r="E6754" s="2"/>
      <c r="G6754" s="23"/>
    </row>
    <row r="6755" spans="1:7" customFormat="1">
      <c r="A6755" s="4">
        <v>29393</v>
      </c>
      <c r="B6755">
        <v>9.43</v>
      </c>
      <c r="C6755">
        <f>IFERROR(((VLOOKUP(A6755,'Interest Rates-10yr'!$A$9:$C$15239,2,FALSE))-B6755),C6754)</f>
        <v>6.0000000000000497E-2</v>
      </c>
      <c r="D6755" s="98">
        <f>AVERAGE(C$10:C6755)</f>
        <v>0.25078713311592066</v>
      </c>
      <c r="E6755" s="2"/>
      <c r="G6755" s="23"/>
    </row>
    <row r="6756" spans="1:7" customFormat="1">
      <c r="A6756" s="4">
        <v>29394</v>
      </c>
      <c r="B6756">
        <v>9.43</v>
      </c>
      <c r="C6756">
        <f>IFERROR(((VLOOKUP(A6756,'Interest Rates-10yr'!$A$9:$C$15239,2,FALSE))-B6756),C6755)</f>
        <v>6.0000000000000497E-2</v>
      </c>
      <c r="D6756" s="98">
        <f>AVERAGE(C$10:C6756)</f>
        <v>0.25075885578775764</v>
      </c>
      <c r="E6756" s="2"/>
      <c r="G6756" s="23"/>
    </row>
    <row r="6757" spans="1:7" customFormat="1">
      <c r="A6757" s="4">
        <v>29395</v>
      </c>
      <c r="B6757">
        <v>9.2899999999999991</v>
      </c>
      <c r="C6757">
        <f>IFERROR(((VLOOKUP(A6757,'Interest Rates-10yr'!$A$9:$C$15239,2,FALSE))-B6757),C6756)</f>
        <v>0.34000000000000163</v>
      </c>
      <c r="D6757" s="98">
        <f>AVERAGE(C$10:C6757)</f>
        <v>0.25077208061647904</v>
      </c>
      <c r="E6757" s="2"/>
      <c r="G6757" s="23"/>
    </row>
    <row r="6758" spans="1:7" customFormat="1">
      <c r="A6758" s="4">
        <v>29396</v>
      </c>
      <c r="B6758">
        <v>8.6199999999999992</v>
      </c>
      <c r="C6758">
        <f>IFERROR(((VLOOKUP(A6758,'Interest Rates-10yr'!$A$9:$C$15239,2,FALSE))-B6758),C6757)</f>
        <v>1.0600000000000005</v>
      </c>
      <c r="D6758" s="98">
        <f>AVERAGE(C$10:C6758)</f>
        <v>0.25089198399762935</v>
      </c>
      <c r="E6758" s="2"/>
      <c r="G6758" s="23"/>
    </row>
    <row r="6759" spans="1:7" customFormat="1">
      <c r="A6759" s="4">
        <v>29397</v>
      </c>
      <c r="B6759">
        <v>7.9</v>
      </c>
      <c r="C6759">
        <f>IFERROR(((VLOOKUP(A6759,'Interest Rates-10yr'!$A$9:$C$15239,2,FALSE))-B6759),C6758)</f>
        <v>1.8899999999999988</v>
      </c>
      <c r="D6759" s="98">
        <f>AVERAGE(C$10:C6759)</f>
        <v>0.25113481481481492</v>
      </c>
      <c r="E6759" s="2"/>
      <c r="G6759" s="23"/>
    </row>
    <row r="6760" spans="1:7" customFormat="1">
      <c r="A6760" s="4">
        <v>29398</v>
      </c>
      <c r="B6760">
        <v>9.0500000000000007</v>
      </c>
      <c r="C6760">
        <f>IFERROR(((VLOOKUP(A6760,'Interest Rates-10yr'!$A$9:$C$15239,2,FALSE))-B6760),C6759)</f>
        <v>0.81999999999999851</v>
      </c>
      <c r="D6760" s="98">
        <f>AVERAGE(C$10:C6760)</f>
        <v>0.25121907865501419</v>
      </c>
      <c r="E6760" s="2"/>
      <c r="G6760" s="23"/>
    </row>
    <row r="6761" spans="1:7" customFormat="1">
      <c r="A6761" s="4">
        <v>29399</v>
      </c>
      <c r="B6761">
        <v>9.27</v>
      </c>
      <c r="C6761">
        <f>IFERROR(((VLOOKUP(A6761,'Interest Rates-10yr'!$A$9:$C$15239,2,FALSE))-B6761),C6760)</f>
        <v>0.76999999999999957</v>
      </c>
      <c r="D6761" s="98">
        <f>AVERAGE(C$10:C6761)</f>
        <v>0.25129591232227499</v>
      </c>
      <c r="E6761" s="2"/>
      <c r="G6761" s="23"/>
    </row>
    <row r="6762" spans="1:7" customFormat="1">
      <c r="A6762" s="4">
        <v>29400</v>
      </c>
      <c r="B6762">
        <v>9.27</v>
      </c>
      <c r="C6762">
        <f>IFERROR(((VLOOKUP(A6762,'Interest Rates-10yr'!$A$9:$C$15239,2,FALSE))-B6762),C6761)</f>
        <v>0.76999999999999957</v>
      </c>
      <c r="D6762" s="98">
        <f>AVERAGE(C$10:C6762)</f>
        <v>0.25137272323411824</v>
      </c>
      <c r="E6762" s="2"/>
      <c r="G6762" s="23"/>
    </row>
    <row r="6763" spans="1:7" customFormat="1">
      <c r="A6763" s="4">
        <v>29401</v>
      </c>
      <c r="B6763">
        <v>9.27</v>
      </c>
      <c r="C6763">
        <f>IFERROR(((VLOOKUP(A6763,'Interest Rates-10yr'!$A$9:$C$15239,2,FALSE))-B6763),C6762)</f>
        <v>0.76999999999999957</v>
      </c>
      <c r="D6763" s="98">
        <f>AVERAGE(C$10:C6763)</f>
        <v>0.25144951140065158</v>
      </c>
      <c r="E6763" s="2"/>
      <c r="G6763" s="23"/>
    </row>
    <row r="6764" spans="1:7" customFormat="1">
      <c r="A6764" s="4">
        <v>29402</v>
      </c>
      <c r="B6764">
        <v>10.44</v>
      </c>
      <c r="C6764">
        <f>IFERROR(((VLOOKUP(A6764,'Interest Rates-10yr'!$A$9:$C$15239,2,FALSE))-B6764),C6763)</f>
        <v>-0.34999999999999964</v>
      </c>
      <c r="D6764" s="98">
        <f>AVERAGE(C$10:C6764)</f>
        <v>0.25136047372316811</v>
      </c>
      <c r="E6764" s="2"/>
      <c r="G6764" s="23"/>
    </row>
    <row r="6765" spans="1:7" customFormat="1">
      <c r="A6765" s="4">
        <v>29403</v>
      </c>
      <c r="B6765">
        <v>9.4700000000000006</v>
      </c>
      <c r="C6765">
        <f>IFERROR(((VLOOKUP(A6765,'Interest Rates-10yr'!$A$9:$C$15239,2,FALSE))-B6765),C6764)</f>
        <v>0.66000000000000014</v>
      </c>
      <c r="D6765" s="98">
        <f>AVERAGE(C$10:C6765)</f>
        <v>0.25142095914742463</v>
      </c>
      <c r="E6765" s="2"/>
      <c r="G6765" s="23"/>
    </row>
    <row r="6766" spans="1:7" customFormat="1">
      <c r="A6766" s="4">
        <v>29404</v>
      </c>
      <c r="B6766">
        <v>9.1</v>
      </c>
      <c r="C6766">
        <f>IFERROR(((VLOOKUP(A6766,'Interest Rates-10yr'!$A$9:$C$15239,2,FALSE))-B6766),C6765)</f>
        <v>1.0899999999999999</v>
      </c>
      <c r="D6766" s="98">
        <f>AVERAGE(C$10:C6766)</f>
        <v>0.25154506437768254</v>
      </c>
      <c r="E6766" s="2"/>
      <c r="G6766" s="23"/>
    </row>
    <row r="6767" spans="1:7" customFormat="1">
      <c r="A6767" s="4">
        <v>29405</v>
      </c>
      <c r="B6767">
        <v>9.61</v>
      </c>
      <c r="C6767">
        <f>IFERROR(((VLOOKUP(A6767,'Interest Rates-10yr'!$A$9:$C$15239,2,FALSE))-B6767),C6766)</f>
        <v>0.40000000000000036</v>
      </c>
      <c r="D6767" s="98">
        <f>AVERAGE(C$10:C6767)</f>
        <v>0.25156703166617356</v>
      </c>
      <c r="E6767" s="2"/>
      <c r="G6767" s="23"/>
    </row>
    <row r="6768" spans="1:7" customFormat="1">
      <c r="A6768" s="4">
        <v>29406</v>
      </c>
      <c r="B6768">
        <v>9.61</v>
      </c>
      <c r="C6768">
        <f>IFERROR(((VLOOKUP(A6768,'Interest Rates-10yr'!$A$9:$C$15239,2,FALSE))-B6768),C6767)</f>
        <v>0.40000000000000036</v>
      </c>
      <c r="D6768" s="98">
        <f>AVERAGE(C$10:C6768)</f>
        <v>0.25158899245450522</v>
      </c>
      <c r="E6768" s="2"/>
      <c r="G6768" s="23"/>
    </row>
    <row r="6769" spans="1:7" customFormat="1">
      <c r="A6769" s="4">
        <v>29407</v>
      </c>
      <c r="B6769">
        <v>9.61</v>
      </c>
      <c r="C6769">
        <f>IFERROR(((VLOOKUP(A6769,'Interest Rates-10yr'!$A$9:$C$15239,2,FALSE))-B6769),C6768)</f>
        <v>0.40000000000000036</v>
      </c>
      <c r="D6769" s="98">
        <f>AVERAGE(C$10:C6769)</f>
        <v>0.25161094674556228</v>
      </c>
      <c r="E6769" s="2"/>
      <c r="G6769" s="23"/>
    </row>
    <row r="6770" spans="1:7" customFormat="1">
      <c r="A6770" s="4">
        <v>29408</v>
      </c>
      <c r="B6770">
        <v>9.61</v>
      </c>
      <c r="C6770">
        <f>IFERROR(((VLOOKUP(A6770,'Interest Rates-10yr'!$A$9:$C$15239,2,FALSE))-B6770),C6769)</f>
        <v>0.40000000000000036</v>
      </c>
      <c r="D6770" s="98">
        <f>AVERAGE(C$10:C6770)</f>
        <v>0.25163289454222765</v>
      </c>
      <c r="E6770" s="2"/>
      <c r="G6770" s="23"/>
    </row>
    <row r="6771" spans="1:7" customFormat="1">
      <c r="A6771" s="4">
        <v>29409</v>
      </c>
      <c r="B6771">
        <v>9.35</v>
      </c>
      <c r="C6771">
        <f>IFERROR(((VLOOKUP(A6771,'Interest Rates-10yr'!$A$9:$C$15239,2,FALSE))-B6771),C6770)</f>
        <v>0.84999999999999964</v>
      </c>
      <c r="D6771" s="98">
        <f>AVERAGE(C$10:C6771)</f>
        <v>0.25172138420585638</v>
      </c>
      <c r="E6771" s="2"/>
      <c r="G6771" s="23"/>
    </row>
    <row r="6772" spans="1:7" customFormat="1">
      <c r="A6772" s="4">
        <v>29410</v>
      </c>
      <c r="B6772">
        <v>8.75</v>
      </c>
      <c r="C6772">
        <f>IFERROR(((VLOOKUP(A6772,'Interest Rates-10yr'!$A$9:$C$15239,2,FALSE))-B6772),C6771)</f>
        <v>1.3399999999999999</v>
      </c>
      <c r="D6772" s="98">
        <f>AVERAGE(C$10:C6772)</f>
        <v>0.25188230075410334</v>
      </c>
      <c r="E6772" s="2"/>
      <c r="G6772" s="23"/>
    </row>
    <row r="6773" spans="1:7" customFormat="1">
      <c r="A6773" s="4">
        <v>29411</v>
      </c>
      <c r="B6773">
        <v>8.3000000000000007</v>
      </c>
      <c r="C6773">
        <f>IFERROR(((VLOOKUP(A6773,'Interest Rates-10yr'!$A$9:$C$15239,2,FALSE))-B6773),C6772)</f>
        <v>1.8399999999999999</v>
      </c>
      <c r="D6773" s="98">
        <f>AVERAGE(C$10:C6773)</f>
        <v>0.25211709047900666</v>
      </c>
      <c r="E6773" s="2"/>
      <c r="G6773" s="23"/>
    </row>
    <row r="6774" spans="1:7" customFormat="1">
      <c r="A6774" s="4">
        <v>29412</v>
      </c>
      <c r="B6774">
        <v>8.81</v>
      </c>
      <c r="C6774">
        <f>IFERROR(((VLOOKUP(A6774,'Interest Rates-10yr'!$A$9:$C$15239,2,FALSE))-B6774),C6773)</f>
        <v>1.4000000000000004</v>
      </c>
      <c r="D6774" s="98">
        <f>AVERAGE(C$10:C6774)</f>
        <v>0.25228677014042883</v>
      </c>
      <c r="E6774" s="2"/>
      <c r="G6774" s="23"/>
    </row>
    <row r="6775" spans="1:7" customFormat="1">
      <c r="A6775" s="4">
        <v>29413</v>
      </c>
      <c r="B6775">
        <v>9.1199999999999992</v>
      </c>
      <c r="C6775">
        <f>IFERROR(((VLOOKUP(A6775,'Interest Rates-10yr'!$A$9:$C$15239,2,FALSE))-B6775),C6774)</f>
        <v>1.1600000000000001</v>
      </c>
      <c r="D6775" s="98">
        <f>AVERAGE(C$10:C6775)</f>
        <v>0.25242092817026324</v>
      </c>
      <c r="E6775" s="2"/>
      <c r="G6775" s="23"/>
    </row>
    <row r="6776" spans="1:7" customFormat="1">
      <c r="A6776" s="4">
        <v>29414</v>
      </c>
      <c r="B6776">
        <v>9.1199999999999992</v>
      </c>
      <c r="C6776">
        <f>IFERROR(((VLOOKUP(A6776,'Interest Rates-10yr'!$A$9:$C$15239,2,FALSE))-B6776),C6775)</f>
        <v>1.1600000000000001</v>
      </c>
      <c r="D6776" s="98">
        <f>AVERAGE(C$10:C6776)</f>
        <v>0.25255504654943123</v>
      </c>
      <c r="E6776" s="2"/>
      <c r="G6776" s="23"/>
    </row>
    <row r="6777" spans="1:7" customFormat="1">
      <c r="A6777" s="4">
        <v>29415</v>
      </c>
      <c r="B6777">
        <v>9.1199999999999992</v>
      </c>
      <c r="C6777">
        <f>IFERROR(((VLOOKUP(A6777,'Interest Rates-10yr'!$A$9:$C$15239,2,FALSE))-B6777),C6776)</f>
        <v>1.1600000000000001</v>
      </c>
      <c r="D6777" s="98">
        <f>AVERAGE(C$10:C6777)</f>
        <v>0.25268912529550847</v>
      </c>
      <c r="E6777" s="2"/>
      <c r="G6777" s="23"/>
    </row>
    <row r="6778" spans="1:7" customFormat="1">
      <c r="A6778" s="4">
        <v>29416</v>
      </c>
      <c r="B6778">
        <v>9.3000000000000007</v>
      </c>
      <c r="C6778">
        <f>IFERROR(((VLOOKUP(A6778,'Interest Rates-10yr'!$A$9:$C$15239,2,FALSE))-B6778),C6777)</f>
        <v>1.0299999999999994</v>
      </c>
      <c r="D6778" s="98">
        <f>AVERAGE(C$10:C6778)</f>
        <v>0.25280395922588289</v>
      </c>
      <c r="E6778" s="2"/>
      <c r="G6778" s="23"/>
    </row>
    <row r="6779" spans="1:7" customFormat="1">
      <c r="A6779" s="4">
        <v>29417</v>
      </c>
      <c r="B6779">
        <v>9.09</v>
      </c>
      <c r="C6779">
        <f>IFERROR(((VLOOKUP(A6779,'Interest Rates-10yr'!$A$9:$C$15239,2,FALSE))-B6779),C6778)</f>
        <v>1.08</v>
      </c>
      <c r="D6779" s="98">
        <f>AVERAGE(C$10:C6779)</f>
        <v>0.25292614475627784</v>
      </c>
      <c r="E6779" s="2"/>
      <c r="G6779" s="23"/>
    </row>
    <row r="6780" spans="1:7" customFormat="1">
      <c r="A6780" s="4">
        <v>29418</v>
      </c>
      <c r="B6780">
        <v>8.33</v>
      </c>
      <c r="C6780">
        <f>IFERROR(((VLOOKUP(A6780,'Interest Rates-10yr'!$A$9:$C$15239,2,FALSE))-B6780),C6779)</f>
        <v>1.7400000000000002</v>
      </c>
      <c r="D6780" s="98">
        <f>AVERAGE(C$10:C6780)</f>
        <v>0.25314576871953937</v>
      </c>
      <c r="E6780" s="2"/>
      <c r="G6780" s="23"/>
    </row>
    <row r="6781" spans="1:7" customFormat="1">
      <c r="A6781" s="4">
        <v>29419</v>
      </c>
      <c r="B6781">
        <v>8.64</v>
      </c>
      <c r="C6781">
        <f>IFERROR(((VLOOKUP(A6781,'Interest Rates-10yr'!$A$9:$C$15239,2,FALSE))-B6781),C6780)</f>
        <v>1.5700000000000003</v>
      </c>
      <c r="D6781" s="98">
        <f>AVERAGE(C$10:C6781)</f>
        <v>0.25334022445363275</v>
      </c>
      <c r="E6781" s="2"/>
      <c r="G6781" s="23"/>
    </row>
    <row r="6782" spans="1:7" customFormat="1">
      <c r="A6782" s="4">
        <v>29420</v>
      </c>
      <c r="B6782">
        <v>8.74</v>
      </c>
      <c r="C6782">
        <f>IFERROR(((VLOOKUP(A6782,'Interest Rates-10yr'!$A$9:$C$15239,2,FALSE))-B6782),C6781)</f>
        <v>1.4599999999999991</v>
      </c>
      <c r="D6782" s="98">
        <f>AVERAGE(C$10:C6782)</f>
        <v>0.25351838181012859</v>
      </c>
      <c r="E6782" s="2"/>
      <c r="G6782" s="23"/>
    </row>
    <row r="6783" spans="1:7" customFormat="1">
      <c r="A6783" s="4">
        <v>29421</v>
      </c>
      <c r="B6783">
        <v>8.74</v>
      </c>
      <c r="C6783">
        <f>IFERROR(((VLOOKUP(A6783,'Interest Rates-10yr'!$A$9:$C$15239,2,FALSE))-B6783),C6782)</f>
        <v>1.4599999999999991</v>
      </c>
      <c r="D6783" s="98">
        <f>AVERAGE(C$10:C6783)</f>
        <v>0.25369648656628302</v>
      </c>
      <c r="E6783" s="2"/>
      <c r="G6783" s="23"/>
    </row>
    <row r="6784" spans="1:7" customFormat="1">
      <c r="A6784" s="4">
        <v>29422</v>
      </c>
      <c r="B6784">
        <v>8.74</v>
      </c>
      <c r="C6784">
        <f>IFERROR(((VLOOKUP(A6784,'Interest Rates-10yr'!$A$9:$C$15239,2,FALSE))-B6784),C6783)</f>
        <v>1.4599999999999991</v>
      </c>
      <c r="D6784" s="98">
        <f>AVERAGE(C$10:C6784)</f>
        <v>0.25387453874538762</v>
      </c>
      <c r="E6784" s="2"/>
      <c r="G6784" s="23"/>
    </row>
    <row r="6785" spans="1:7" customFormat="1">
      <c r="A6785" s="4">
        <v>29423</v>
      </c>
      <c r="B6785">
        <v>8.6300000000000008</v>
      </c>
      <c r="C6785">
        <f>IFERROR(((VLOOKUP(A6785,'Interest Rates-10yr'!$A$9:$C$15239,2,FALSE))-B6785),C6784)</f>
        <v>1.5</v>
      </c>
      <c r="D6785" s="98">
        <f>AVERAGE(C$10:C6785)</f>
        <v>0.25405844155844171</v>
      </c>
      <c r="E6785" s="2"/>
      <c r="G6785" s="23"/>
    </row>
    <row r="6786" spans="1:7" customFormat="1">
      <c r="A6786" s="4">
        <v>29424</v>
      </c>
      <c r="B6786">
        <v>8.39</v>
      </c>
      <c r="C6786">
        <f>IFERROR(((VLOOKUP(A6786,'Interest Rates-10yr'!$A$9:$C$15239,2,FALSE))-B6786),C6785)</f>
        <v>1.7899999999999991</v>
      </c>
      <c r="D6786" s="98">
        <f>AVERAGE(C$10:C6786)</f>
        <v>0.25428508189464383</v>
      </c>
      <c r="E6786" s="2"/>
      <c r="G6786" s="23"/>
    </row>
    <row r="6787" spans="1:7" customFormat="1">
      <c r="A6787" s="4">
        <v>29425</v>
      </c>
      <c r="B6787">
        <v>8.86</v>
      </c>
      <c r="C6787">
        <f>IFERROR(((VLOOKUP(A6787,'Interest Rates-10yr'!$A$9:$C$15239,2,FALSE))-B6787),C6786)</f>
        <v>1.2599999999999998</v>
      </c>
      <c r="D6787" s="98">
        <f>AVERAGE(C$10:C6787)</f>
        <v>0.25443346119799365</v>
      </c>
      <c r="E6787" s="2"/>
      <c r="G6787" s="23"/>
    </row>
    <row r="6788" spans="1:7" customFormat="1">
      <c r="A6788" s="4">
        <v>29426</v>
      </c>
      <c r="B6788">
        <v>8.57</v>
      </c>
      <c r="C6788">
        <f>IFERROR(((VLOOKUP(A6788,'Interest Rates-10yr'!$A$9:$C$15239,2,FALSE))-B6788),C6787)</f>
        <v>1.67</v>
      </c>
      <c r="D6788" s="98">
        <f>AVERAGE(C$10:C6788)</f>
        <v>0.25464227762206831</v>
      </c>
      <c r="E6788" s="2"/>
      <c r="G6788" s="23"/>
    </row>
    <row r="6789" spans="1:7" customFormat="1">
      <c r="A6789" s="4">
        <v>29427</v>
      </c>
      <c r="B6789">
        <v>8.76</v>
      </c>
      <c r="C6789">
        <f>IFERROR(((VLOOKUP(A6789,'Interest Rates-10yr'!$A$9:$C$15239,2,FALSE))-B6789),C6788)</f>
        <v>1.5899999999999999</v>
      </c>
      <c r="D6789" s="98">
        <f>AVERAGE(C$10:C6789)</f>
        <v>0.25483923303834827</v>
      </c>
      <c r="E6789" s="2"/>
      <c r="G6789" s="23"/>
    </row>
    <row r="6790" spans="1:7" customFormat="1">
      <c r="A6790" s="4">
        <v>29428</v>
      </c>
      <c r="B6790">
        <v>8.76</v>
      </c>
      <c r="C6790">
        <f>IFERROR(((VLOOKUP(A6790,'Interest Rates-10yr'!$A$9:$C$15239,2,FALSE))-B6790),C6789)</f>
        <v>1.5899999999999999</v>
      </c>
      <c r="D6790" s="98">
        <f>AVERAGE(C$10:C6790)</f>
        <v>0.25503613036425321</v>
      </c>
      <c r="E6790" s="2"/>
      <c r="G6790" s="23"/>
    </row>
    <row r="6791" spans="1:7" customFormat="1">
      <c r="A6791" s="4">
        <v>29429</v>
      </c>
      <c r="B6791">
        <v>8.76</v>
      </c>
      <c r="C6791">
        <f>IFERROR(((VLOOKUP(A6791,'Interest Rates-10yr'!$A$9:$C$15239,2,FALSE))-B6791),C6790)</f>
        <v>1.5899999999999999</v>
      </c>
      <c r="D6791" s="98">
        <f>AVERAGE(C$10:C6791)</f>
        <v>0.25523296962547937</v>
      </c>
      <c r="E6791" s="2"/>
      <c r="G6791" s="23"/>
    </row>
    <row r="6792" spans="1:7" customFormat="1">
      <c r="A6792" s="4">
        <v>29430</v>
      </c>
      <c r="B6792">
        <v>9.1</v>
      </c>
      <c r="C6792">
        <f>IFERROR(((VLOOKUP(A6792,'Interest Rates-10yr'!$A$9:$C$15239,2,FALSE))-B6792),C6791)</f>
        <v>1.3600000000000012</v>
      </c>
      <c r="D6792" s="98">
        <f>AVERAGE(C$10:C6792)</f>
        <v>0.25539584254754544</v>
      </c>
      <c r="E6792" s="2"/>
      <c r="G6792" s="23"/>
    </row>
    <row r="6793" spans="1:7" customFormat="1">
      <c r="A6793" s="4">
        <v>29431</v>
      </c>
      <c r="B6793">
        <v>9.31</v>
      </c>
      <c r="C6793">
        <f>IFERROR(((VLOOKUP(A6793,'Interest Rates-10yr'!$A$9:$C$15239,2,FALSE))-B6793),C6792)</f>
        <v>1.1399999999999988</v>
      </c>
      <c r="D6793" s="98">
        <f>AVERAGE(C$10:C6793)</f>
        <v>0.25552623820754733</v>
      </c>
      <c r="E6793" s="2"/>
      <c r="G6793" s="23"/>
    </row>
    <row r="6794" spans="1:7" customFormat="1">
      <c r="A6794" s="4">
        <v>29432</v>
      </c>
      <c r="B6794">
        <v>9.57</v>
      </c>
      <c r="C6794">
        <f>IFERROR(((VLOOKUP(A6794,'Interest Rates-10yr'!$A$9:$C$15239,2,FALSE))-B6794),C6793)</f>
        <v>0.95999999999999908</v>
      </c>
      <c r="D6794" s="98">
        <f>AVERAGE(C$10:C6794)</f>
        <v>0.25563006632277097</v>
      </c>
      <c r="E6794" s="2"/>
      <c r="G6794" s="23"/>
    </row>
    <row r="6795" spans="1:7" customFormat="1">
      <c r="A6795" s="4">
        <v>29433</v>
      </c>
      <c r="B6795">
        <v>9.93</v>
      </c>
      <c r="C6795">
        <f>IFERROR(((VLOOKUP(A6795,'Interest Rates-10yr'!$A$9:$C$15239,2,FALSE))-B6795),C6794)</f>
        <v>0.83000000000000007</v>
      </c>
      <c r="D6795" s="98">
        <f>AVERAGE(C$10:C6795)</f>
        <v>0.25571470674918961</v>
      </c>
      <c r="E6795" s="2"/>
      <c r="G6795" s="23"/>
    </row>
    <row r="6796" spans="1:7" customFormat="1">
      <c r="A6796" s="4">
        <v>29434</v>
      </c>
      <c r="B6796">
        <v>10.48</v>
      </c>
      <c r="C6796">
        <f>IFERROR(((VLOOKUP(A6796,'Interest Rates-10yr'!$A$9:$C$15239,2,FALSE))-B6796),C6795)</f>
        <v>0.27999999999999936</v>
      </c>
      <c r="D6796" s="98">
        <f>AVERAGE(C$10:C6796)</f>
        <v>0.2557182849565347</v>
      </c>
      <c r="E6796" s="2"/>
      <c r="G6796" s="23"/>
    </row>
    <row r="6797" spans="1:7" customFormat="1">
      <c r="A6797" s="4">
        <v>29435</v>
      </c>
      <c r="B6797">
        <v>10.48</v>
      </c>
      <c r="C6797">
        <f>IFERROR(((VLOOKUP(A6797,'Interest Rates-10yr'!$A$9:$C$15239,2,FALSE))-B6797),C6796)</f>
        <v>0.27999999999999936</v>
      </c>
      <c r="D6797" s="98">
        <f>AVERAGE(C$10:C6797)</f>
        <v>0.25572186210960529</v>
      </c>
      <c r="E6797" s="2"/>
      <c r="G6797" s="23"/>
    </row>
    <row r="6798" spans="1:7" customFormat="1">
      <c r="A6798" s="4">
        <v>29436</v>
      </c>
      <c r="B6798">
        <v>10.48</v>
      </c>
      <c r="C6798">
        <f>IFERROR(((VLOOKUP(A6798,'Interest Rates-10yr'!$A$9:$C$15239,2,FALSE))-B6798),C6797)</f>
        <v>0.27999999999999936</v>
      </c>
      <c r="D6798" s="98">
        <f>AVERAGE(C$10:C6798)</f>
        <v>0.25572543820886739</v>
      </c>
      <c r="E6798" s="2"/>
      <c r="G6798" s="23"/>
    </row>
    <row r="6799" spans="1:7" customFormat="1">
      <c r="A6799" s="4">
        <v>29437</v>
      </c>
      <c r="B6799">
        <v>10.039999999999999</v>
      </c>
      <c r="C6799">
        <f>IFERROR(((VLOOKUP(A6799,'Interest Rates-10yr'!$A$9:$C$15239,2,FALSE))-B6799),C6798)</f>
        <v>0.65000000000000036</v>
      </c>
      <c r="D6799" s="98">
        <f>AVERAGE(C$10:C6799)</f>
        <v>0.25578350515463932</v>
      </c>
      <c r="E6799" s="2"/>
      <c r="G6799" s="23"/>
    </row>
    <row r="6800" spans="1:7" customFormat="1">
      <c r="A6800" s="4">
        <v>29438</v>
      </c>
      <c r="B6800">
        <v>8.16</v>
      </c>
      <c r="C6800">
        <f>IFERROR(((VLOOKUP(A6800,'Interest Rates-10yr'!$A$9:$C$15239,2,FALSE))-B6800),C6799)</f>
        <v>2.5399999999999991</v>
      </c>
      <c r="D6800" s="98">
        <f>AVERAGE(C$10:C6800)</f>
        <v>0.25611986452657942</v>
      </c>
      <c r="E6800" s="2"/>
      <c r="G6800" s="23"/>
    </row>
    <row r="6801" spans="1:7" customFormat="1">
      <c r="A6801" s="4">
        <v>29439</v>
      </c>
      <c r="B6801">
        <v>7.65</v>
      </c>
      <c r="C6801">
        <f>IFERROR(((VLOOKUP(A6801,'Interest Rates-10yr'!$A$9:$C$15239,2,FALSE))-B6801),C6800)</f>
        <v>3.1500000000000004</v>
      </c>
      <c r="D6801" s="98">
        <f>AVERAGE(C$10:C6801)</f>
        <v>0.25654593639575984</v>
      </c>
      <c r="E6801" s="2"/>
      <c r="G6801" s="23"/>
    </row>
    <row r="6802" spans="1:7" customFormat="1">
      <c r="A6802" s="4">
        <v>29440</v>
      </c>
      <c r="B6802">
        <v>8.86</v>
      </c>
      <c r="C6802">
        <f>IFERROR(((VLOOKUP(A6802,'Interest Rates-10yr'!$A$9:$C$15239,2,FALSE))-B6802),C6801)</f>
        <v>1.8500000000000014</v>
      </c>
      <c r="D6802" s="98">
        <f>AVERAGE(C$10:C6802)</f>
        <v>0.25678050934785823</v>
      </c>
      <c r="E6802" s="2"/>
      <c r="G6802" s="23"/>
    </row>
    <row r="6803" spans="1:7" customFormat="1">
      <c r="A6803" s="4">
        <v>29441</v>
      </c>
      <c r="B6803">
        <v>9.0500000000000007</v>
      </c>
      <c r="C6803">
        <f>IFERROR(((VLOOKUP(A6803,'Interest Rates-10yr'!$A$9:$C$15239,2,FALSE))-B6803),C6802)</f>
        <v>1.8199999999999985</v>
      </c>
      <c r="D6803" s="98">
        <f>AVERAGE(C$10:C6803)</f>
        <v>0.2570105975861055</v>
      </c>
      <c r="E6803" s="2"/>
      <c r="G6803" s="23"/>
    </row>
    <row r="6804" spans="1:7" customFormat="1">
      <c r="A6804" s="4">
        <v>29442</v>
      </c>
      <c r="B6804">
        <v>9.0500000000000007</v>
      </c>
      <c r="C6804">
        <f>IFERROR(((VLOOKUP(A6804,'Interest Rates-10yr'!$A$9:$C$15239,2,FALSE))-B6804),C6803)</f>
        <v>1.8199999999999985</v>
      </c>
      <c r="D6804" s="98">
        <f>AVERAGE(C$10:C6804)</f>
        <v>0.25724061810154536</v>
      </c>
      <c r="E6804" s="2"/>
      <c r="G6804" s="23"/>
    </row>
    <row r="6805" spans="1:7" customFormat="1">
      <c r="A6805" s="4">
        <v>29443</v>
      </c>
      <c r="B6805">
        <v>9.0500000000000007</v>
      </c>
      <c r="C6805">
        <f>IFERROR(((VLOOKUP(A6805,'Interest Rates-10yr'!$A$9:$C$15239,2,FALSE))-B6805),C6804)</f>
        <v>1.8199999999999985</v>
      </c>
      <c r="D6805" s="98">
        <f>AVERAGE(C$10:C6805)</f>
        <v>0.25747057092407311</v>
      </c>
      <c r="E6805" s="2"/>
      <c r="G6805" s="23"/>
    </row>
    <row r="6806" spans="1:7" customFormat="1">
      <c r="A6806" s="4">
        <v>29444</v>
      </c>
      <c r="B6806">
        <v>9.19</v>
      </c>
      <c r="C6806">
        <f>IFERROR(((VLOOKUP(A6806,'Interest Rates-10yr'!$A$9:$C$15239,2,FALSE))-B6806),C6805)</f>
        <v>1.8399999999999999</v>
      </c>
      <c r="D6806" s="98">
        <f>AVERAGE(C$10:C6806)</f>
        <v>0.25770339855818752</v>
      </c>
      <c r="E6806" s="2"/>
      <c r="G6806" s="23"/>
    </row>
    <row r="6807" spans="1:7" customFormat="1">
      <c r="A6807" s="4">
        <v>29445</v>
      </c>
      <c r="B6807">
        <v>8.67</v>
      </c>
      <c r="C6807">
        <f>IFERROR(((VLOOKUP(A6807,'Interest Rates-10yr'!$A$9:$C$15239,2,FALSE))-B6807),C6806)</f>
        <v>2.3100000000000005</v>
      </c>
      <c r="D6807" s="98">
        <f>AVERAGE(C$10:C6807)</f>
        <v>0.25800529567519864</v>
      </c>
      <c r="E6807" s="2"/>
      <c r="G6807" s="23"/>
    </row>
    <row r="6808" spans="1:7" customFormat="1">
      <c r="A6808" s="4">
        <v>29446</v>
      </c>
      <c r="B6808">
        <v>8.1</v>
      </c>
      <c r="C6808">
        <f>IFERROR(((VLOOKUP(A6808,'Interest Rates-10yr'!$A$9:$C$15239,2,FALSE))-B6808),C6807)</f>
        <v>2.7900000000000009</v>
      </c>
      <c r="D6808" s="98">
        <f>AVERAGE(C$10:C6808)</f>
        <v>0.2583777026033241</v>
      </c>
      <c r="E6808" s="2"/>
      <c r="G6808" s="23"/>
    </row>
    <row r="6809" spans="1:7" customFormat="1">
      <c r="A6809" s="4">
        <v>29447</v>
      </c>
      <c r="B6809">
        <v>9.02</v>
      </c>
      <c r="C6809">
        <f>IFERROR(((VLOOKUP(A6809,'Interest Rates-10yr'!$A$9:$C$15239,2,FALSE))-B6809),C6808)</f>
        <v>1.8800000000000008</v>
      </c>
      <c r="D6809" s="98">
        <f>AVERAGE(C$10:C6809)</f>
        <v>0.25861617647058832</v>
      </c>
      <c r="E6809" s="2"/>
      <c r="G6809" s="23"/>
    </row>
    <row r="6810" spans="1:7" customFormat="1">
      <c r="A6810" s="4">
        <v>29448</v>
      </c>
      <c r="B6810">
        <v>9.0500000000000007</v>
      </c>
      <c r="C6810">
        <f>IFERROR(((VLOOKUP(A6810,'Interest Rates-10yr'!$A$9:$C$15239,2,FALSE))-B6810),C6809)</f>
        <v>1.8099999999999987</v>
      </c>
      <c r="D6810" s="98">
        <f>AVERAGE(C$10:C6810)</f>
        <v>0.25884428760476408</v>
      </c>
      <c r="E6810" s="2"/>
      <c r="G6810" s="23"/>
    </row>
    <row r="6811" spans="1:7" customFormat="1">
      <c r="A6811" s="4">
        <v>29449</v>
      </c>
      <c r="B6811">
        <v>9.0500000000000007</v>
      </c>
      <c r="C6811">
        <f>IFERROR(((VLOOKUP(A6811,'Interest Rates-10yr'!$A$9:$C$15239,2,FALSE))-B6811),C6810)</f>
        <v>1.8099999999999987</v>
      </c>
      <c r="D6811" s="98">
        <f>AVERAGE(C$10:C6811)</f>
        <v>0.25907233166715676</v>
      </c>
      <c r="E6811" s="2"/>
      <c r="G6811" s="23"/>
    </row>
    <row r="6812" spans="1:7" customFormat="1">
      <c r="A6812" s="4">
        <v>29450</v>
      </c>
      <c r="B6812">
        <v>9.0500000000000007</v>
      </c>
      <c r="C6812">
        <f>IFERROR(((VLOOKUP(A6812,'Interest Rates-10yr'!$A$9:$C$15239,2,FALSE))-B6812),C6811)</f>
        <v>1.8099999999999987</v>
      </c>
      <c r="D6812" s="98">
        <f>AVERAGE(C$10:C6812)</f>
        <v>0.25930030868734388</v>
      </c>
      <c r="E6812" s="2"/>
      <c r="G6812" s="23"/>
    </row>
    <row r="6813" spans="1:7" customFormat="1">
      <c r="A6813" s="4">
        <v>29451</v>
      </c>
      <c r="B6813">
        <v>9.6</v>
      </c>
      <c r="C6813">
        <f>IFERROR(((VLOOKUP(A6813,'Interest Rates-10yr'!$A$9:$C$15239,2,FALSE))-B6813),C6812)</f>
        <v>1.5300000000000011</v>
      </c>
      <c r="D6813" s="98">
        <f>AVERAGE(C$10:C6813)</f>
        <v>0.25948706643151093</v>
      </c>
      <c r="E6813" s="2"/>
      <c r="G6813" s="23"/>
    </row>
    <row r="6814" spans="1:7" customFormat="1">
      <c r="A6814" s="4">
        <v>29452</v>
      </c>
      <c r="B6814">
        <v>9.7899999999999991</v>
      </c>
      <c r="C6814">
        <f>IFERROR(((VLOOKUP(A6814,'Interest Rates-10yr'!$A$9:$C$15239,2,FALSE))-B6814),C6813)</f>
        <v>1.4500000000000011</v>
      </c>
      <c r="D6814" s="98">
        <f>AVERAGE(C$10:C6814)</f>
        <v>0.25966201322556948</v>
      </c>
      <c r="E6814" s="2"/>
      <c r="G6814" s="23"/>
    </row>
    <row r="6815" spans="1:7" customFormat="1">
      <c r="A6815" s="4">
        <v>29453</v>
      </c>
      <c r="B6815">
        <v>9.92</v>
      </c>
      <c r="C6815">
        <f>IFERROR(((VLOOKUP(A6815,'Interest Rates-10yr'!$A$9:$C$15239,2,FALSE))-B6815),C6814)</f>
        <v>1.3000000000000007</v>
      </c>
      <c r="D6815" s="98">
        <f>AVERAGE(C$10:C6815)</f>
        <v>0.25981486923302977</v>
      </c>
      <c r="E6815" s="2"/>
      <c r="G6815" s="23"/>
    </row>
    <row r="6816" spans="1:7" customFormat="1">
      <c r="A6816" s="4">
        <v>29454</v>
      </c>
      <c r="B6816">
        <v>9.92</v>
      </c>
      <c r="C6816">
        <f>IFERROR(((VLOOKUP(A6816,'Interest Rates-10yr'!$A$9:$C$15239,2,FALSE))-B6816),C6815)</f>
        <v>1.3800000000000008</v>
      </c>
      <c r="D6816" s="98">
        <f>AVERAGE(C$10:C6816)</f>
        <v>0.25997943293668291</v>
      </c>
      <c r="E6816" s="2"/>
      <c r="G6816" s="23"/>
    </row>
    <row r="6817" spans="1:7" customFormat="1">
      <c r="A6817" s="4">
        <v>29455</v>
      </c>
      <c r="B6817">
        <v>10.050000000000001</v>
      </c>
      <c r="C6817">
        <f>IFERROR(((VLOOKUP(A6817,'Interest Rates-10yr'!$A$9:$C$15239,2,FALSE))-B6817),C6816)</f>
        <v>1.08</v>
      </c>
      <c r="D6817" s="98">
        <f>AVERAGE(C$10:C6817)</f>
        <v>0.26009988249118693</v>
      </c>
      <c r="E6817" s="2"/>
      <c r="G6817" s="23"/>
    </row>
    <row r="6818" spans="1:7" customFormat="1">
      <c r="A6818" s="4">
        <v>29456</v>
      </c>
      <c r="B6818">
        <v>10.050000000000001</v>
      </c>
      <c r="C6818">
        <f>IFERROR(((VLOOKUP(A6818,'Interest Rates-10yr'!$A$9:$C$15239,2,FALSE))-B6818),C6817)</f>
        <v>1.08</v>
      </c>
      <c r="D6818" s="98">
        <f>AVERAGE(C$10:C6818)</f>
        <v>0.26022029666617719</v>
      </c>
      <c r="E6818" s="2"/>
      <c r="G6818" s="23"/>
    </row>
    <row r="6819" spans="1:7" customFormat="1">
      <c r="A6819" s="4">
        <v>29457</v>
      </c>
      <c r="B6819">
        <v>10.050000000000001</v>
      </c>
      <c r="C6819">
        <f>IFERROR(((VLOOKUP(A6819,'Interest Rates-10yr'!$A$9:$C$15239,2,FALSE))-B6819),C6818)</f>
        <v>1.08</v>
      </c>
      <c r="D6819" s="98">
        <f>AVERAGE(C$10:C6819)</f>
        <v>0.26034067547723938</v>
      </c>
      <c r="E6819" s="2"/>
      <c r="G6819" s="23"/>
    </row>
    <row r="6820" spans="1:7" customFormat="1">
      <c r="A6820" s="4">
        <v>29458</v>
      </c>
      <c r="B6820">
        <v>9.9700000000000006</v>
      </c>
      <c r="C6820">
        <f>IFERROR(((VLOOKUP(A6820,'Interest Rates-10yr'!$A$9:$C$15239,2,FALSE))-B6820),C6819)</f>
        <v>1.4299999999999997</v>
      </c>
      <c r="D6820" s="98">
        <f>AVERAGE(C$10:C6820)</f>
        <v>0.26051240640140955</v>
      </c>
      <c r="E6820" s="2"/>
      <c r="G6820" s="23"/>
    </row>
    <row r="6821" spans="1:7" customFormat="1">
      <c r="A6821" s="4">
        <v>29459</v>
      </c>
      <c r="B6821">
        <v>9.99</v>
      </c>
      <c r="C6821">
        <f>IFERROR(((VLOOKUP(A6821,'Interest Rates-10yr'!$A$9:$C$15239,2,FALSE))-B6821),C6820)</f>
        <v>1.4299999999999997</v>
      </c>
      <c r="D6821" s="98">
        <f>AVERAGE(C$10:C6821)</f>
        <v>0.26068408690546102</v>
      </c>
      <c r="E6821" s="2"/>
      <c r="G6821" s="23"/>
    </row>
    <row r="6822" spans="1:7" customFormat="1">
      <c r="A6822" s="4">
        <v>29460</v>
      </c>
      <c r="B6822">
        <v>10.199999999999999</v>
      </c>
      <c r="C6822">
        <f>IFERROR(((VLOOKUP(A6822,'Interest Rates-10yr'!$A$9:$C$15239,2,FALSE))-B6822),C6821)</f>
        <v>1.4700000000000006</v>
      </c>
      <c r="D6822" s="98">
        <f>AVERAGE(C$10:C6822)</f>
        <v>0.26086158814032007</v>
      </c>
      <c r="E6822" s="2"/>
      <c r="G6822" s="23"/>
    </row>
    <row r="6823" spans="1:7" customFormat="1">
      <c r="A6823" s="4">
        <v>29461</v>
      </c>
      <c r="B6823">
        <v>10.58</v>
      </c>
      <c r="C6823">
        <f>IFERROR(((VLOOKUP(A6823,'Interest Rates-10yr'!$A$9:$C$15239,2,FALSE))-B6823),C6822)</f>
        <v>1.3100000000000005</v>
      </c>
      <c r="D6823" s="98">
        <f>AVERAGE(C$10:C6823)</f>
        <v>0.26101555620780753</v>
      </c>
      <c r="E6823" s="2"/>
      <c r="G6823" s="23"/>
    </row>
    <row r="6824" spans="1:7" customFormat="1">
      <c r="A6824" s="4">
        <v>29462</v>
      </c>
      <c r="B6824">
        <v>10.74</v>
      </c>
      <c r="C6824">
        <f>IFERROR(((VLOOKUP(A6824,'Interest Rates-10yr'!$A$9:$C$15239,2,FALSE))-B6824),C6823)</f>
        <v>0.8100000000000005</v>
      </c>
      <c r="D6824" s="98">
        <f>AVERAGE(C$10:C6824)</f>
        <v>0.26109611151870876</v>
      </c>
      <c r="E6824" s="2"/>
      <c r="G6824" s="23"/>
    </row>
    <row r="6825" spans="1:7" customFormat="1">
      <c r="A6825" s="4">
        <v>29463</v>
      </c>
      <c r="B6825">
        <v>10.74</v>
      </c>
      <c r="C6825">
        <f>IFERROR(((VLOOKUP(A6825,'Interest Rates-10yr'!$A$9:$C$15239,2,FALSE))-B6825),C6824)</f>
        <v>0.8100000000000005</v>
      </c>
      <c r="D6825" s="98">
        <f>AVERAGE(C$10:C6825)</f>
        <v>0.26117664319248829</v>
      </c>
      <c r="E6825" s="2"/>
      <c r="G6825" s="23"/>
    </row>
    <row r="6826" spans="1:7" customFormat="1">
      <c r="A6826" s="4">
        <v>29464</v>
      </c>
      <c r="B6826">
        <v>10.74</v>
      </c>
      <c r="C6826">
        <f>IFERROR(((VLOOKUP(A6826,'Interest Rates-10yr'!$A$9:$C$15239,2,FALSE))-B6826),C6825)</f>
        <v>0.8100000000000005</v>
      </c>
      <c r="D6826" s="98">
        <f>AVERAGE(C$10:C6826)</f>
        <v>0.26125715123954824</v>
      </c>
      <c r="E6826" s="2"/>
      <c r="G6826" s="23"/>
    </row>
    <row r="6827" spans="1:7" customFormat="1">
      <c r="A6827" s="4">
        <v>29465</v>
      </c>
      <c r="B6827">
        <v>10.74</v>
      </c>
      <c r="C6827">
        <f>IFERROR(((VLOOKUP(A6827,'Interest Rates-10yr'!$A$9:$C$15239,2,FALSE))-B6827),C6826)</f>
        <v>0.8100000000000005</v>
      </c>
      <c r="D6827" s="98">
        <f>AVERAGE(C$10:C6827)</f>
        <v>0.26133763567028456</v>
      </c>
      <c r="E6827" s="2"/>
      <c r="G6827" s="23"/>
    </row>
    <row r="6828" spans="1:7" customFormat="1">
      <c r="A6828" s="4">
        <v>29466</v>
      </c>
      <c r="B6828">
        <v>10.3</v>
      </c>
      <c r="C6828">
        <f>IFERROR(((VLOOKUP(A6828,'Interest Rates-10yr'!$A$9:$C$15239,2,FALSE))-B6828),C6827)</f>
        <v>1.0199999999999996</v>
      </c>
      <c r="D6828" s="98">
        <f>AVERAGE(C$10:C6828)</f>
        <v>0.26144889279953076</v>
      </c>
      <c r="E6828" s="2"/>
      <c r="G6828" s="23"/>
    </row>
    <row r="6829" spans="1:7" customFormat="1">
      <c r="A6829" s="4">
        <v>29467</v>
      </c>
      <c r="B6829">
        <v>9.48</v>
      </c>
      <c r="C6829">
        <f>IFERROR(((VLOOKUP(A6829,'Interest Rates-10yr'!$A$9:$C$15239,2,FALSE))-B6829),C6828)</f>
        <v>1.5999999999999996</v>
      </c>
      <c r="D6829" s="98">
        <f>AVERAGE(C$10:C6829)</f>
        <v>0.26164516129032261</v>
      </c>
      <c r="E6829" s="2"/>
      <c r="G6829" s="23"/>
    </row>
    <row r="6830" spans="1:7" customFormat="1">
      <c r="A6830" s="4">
        <v>29468</v>
      </c>
      <c r="B6830">
        <v>10.050000000000001</v>
      </c>
      <c r="C6830">
        <f>IFERROR(((VLOOKUP(A6830,'Interest Rates-10yr'!$A$9:$C$15239,2,FALSE))-B6830),C6829)</f>
        <v>1.1099999999999994</v>
      </c>
      <c r="D6830" s="98">
        <f>AVERAGE(C$10:C6830)</f>
        <v>0.26176953525875973</v>
      </c>
      <c r="E6830" s="2"/>
      <c r="G6830" s="23"/>
    </row>
    <row r="6831" spans="1:7" customFormat="1">
      <c r="A6831" s="4">
        <v>29469</v>
      </c>
      <c r="B6831">
        <v>10.28</v>
      </c>
      <c r="C6831">
        <f>IFERROR(((VLOOKUP(A6831,'Interest Rates-10yr'!$A$9:$C$15239,2,FALSE))-B6831),C6830)</f>
        <v>0.93000000000000149</v>
      </c>
      <c r="D6831" s="98">
        <f>AVERAGE(C$10:C6831)</f>
        <v>0.26186748754031075</v>
      </c>
      <c r="E6831" s="2"/>
      <c r="G6831" s="23"/>
    </row>
    <row r="6832" spans="1:7" customFormat="1">
      <c r="A6832" s="4">
        <v>29470</v>
      </c>
      <c r="B6832">
        <v>10.28</v>
      </c>
      <c r="C6832">
        <f>IFERROR(((VLOOKUP(A6832,'Interest Rates-10yr'!$A$9:$C$15239,2,FALSE))-B6832),C6831)</f>
        <v>0.93000000000000149</v>
      </c>
      <c r="D6832" s="98">
        <f>AVERAGE(C$10:C6832)</f>
        <v>0.26196541110948263</v>
      </c>
      <c r="E6832" s="2"/>
      <c r="G6832" s="23"/>
    </row>
    <row r="6833" spans="1:7" customFormat="1">
      <c r="A6833" s="4">
        <v>29471</v>
      </c>
      <c r="B6833">
        <v>10.28</v>
      </c>
      <c r="C6833">
        <f>IFERROR(((VLOOKUP(A6833,'Interest Rates-10yr'!$A$9:$C$15239,2,FALSE))-B6833),C6832)</f>
        <v>0.93000000000000149</v>
      </c>
      <c r="D6833" s="98">
        <f>AVERAGE(C$10:C6833)</f>
        <v>0.26206330597889804</v>
      </c>
      <c r="E6833" s="2"/>
      <c r="G6833" s="23"/>
    </row>
    <row r="6834" spans="1:7" customFormat="1">
      <c r="A6834" s="4">
        <v>29472</v>
      </c>
      <c r="B6834">
        <v>10.33</v>
      </c>
      <c r="C6834">
        <f>IFERROR(((VLOOKUP(A6834,'Interest Rates-10yr'!$A$9:$C$15239,2,FALSE))-B6834),C6833)</f>
        <v>0.95999999999999908</v>
      </c>
      <c r="D6834" s="98">
        <f>AVERAGE(C$10:C6834)</f>
        <v>0.26216556776556782</v>
      </c>
      <c r="E6834" s="2"/>
      <c r="G6834" s="23"/>
    </row>
    <row r="6835" spans="1:7" customFormat="1">
      <c r="A6835" s="4">
        <v>29473</v>
      </c>
      <c r="B6835">
        <v>10.220000000000001</v>
      </c>
      <c r="C6835">
        <f>IFERROR(((VLOOKUP(A6835,'Interest Rates-10yr'!$A$9:$C$15239,2,FALSE))-B6835),C6834)</f>
        <v>0.96999999999999886</v>
      </c>
      <c r="D6835" s="98">
        <f>AVERAGE(C$10:C6835)</f>
        <v>0.26226926457661887</v>
      </c>
      <c r="E6835" s="2"/>
      <c r="G6835" s="23"/>
    </row>
    <row r="6836" spans="1:7" customFormat="1">
      <c r="A6836" s="4">
        <v>29474</v>
      </c>
      <c r="B6836">
        <v>10.09</v>
      </c>
      <c r="C6836">
        <f>IFERROR(((VLOOKUP(A6836,'Interest Rates-10yr'!$A$9:$C$15239,2,FALSE))-B6836),C6835)</f>
        <v>1.0500000000000007</v>
      </c>
      <c r="D6836" s="98">
        <f>AVERAGE(C$10:C6836)</f>
        <v>0.26238464918705146</v>
      </c>
      <c r="E6836" s="2"/>
      <c r="G6836" s="23"/>
    </row>
    <row r="6837" spans="1:7" customFormat="1">
      <c r="A6837" s="4">
        <v>29475</v>
      </c>
      <c r="B6837">
        <v>10.47</v>
      </c>
      <c r="C6837">
        <f>IFERROR(((VLOOKUP(A6837,'Interest Rates-10yr'!$A$9:$C$15239,2,FALSE))-B6837),C6836)</f>
        <v>0.84999999999999964</v>
      </c>
      <c r="D6837" s="98">
        <f>AVERAGE(C$10:C6837)</f>
        <v>0.26247070884592855</v>
      </c>
      <c r="E6837" s="2"/>
      <c r="G6837" s="23"/>
    </row>
    <row r="6838" spans="1:7" customFormat="1">
      <c r="A6838" s="4">
        <v>29476</v>
      </c>
      <c r="B6838">
        <v>10.79</v>
      </c>
      <c r="C6838">
        <f>IFERROR(((VLOOKUP(A6838,'Interest Rates-10yr'!$A$9:$C$15239,2,FALSE))-B6838),C6837)</f>
        <v>0.58000000000000007</v>
      </c>
      <c r="D6838" s="98">
        <f>AVERAGE(C$10:C6838)</f>
        <v>0.26251720603309414</v>
      </c>
      <c r="E6838" s="2"/>
      <c r="G6838" s="23"/>
    </row>
    <row r="6839" spans="1:7" customFormat="1">
      <c r="A6839" s="4">
        <v>29477</v>
      </c>
      <c r="B6839">
        <v>10.79</v>
      </c>
      <c r="C6839">
        <f>IFERROR(((VLOOKUP(A6839,'Interest Rates-10yr'!$A$9:$C$15239,2,FALSE))-B6839),C6838)</f>
        <v>0.58000000000000007</v>
      </c>
      <c r="D6839" s="98">
        <f>AVERAGE(C$10:C6839)</f>
        <v>0.26256368960468518</v>
      </c>
      <c r="E6839" s="2"/>
      <c r="G6839" s="23"/>
    </row>
    <row r="6840" spans="1:7" customFormat="1">
      <c r="A6840" s="4">
        <v>29478</v>
      </c>
      <c r="B6840">
        <v>10.79</v>
      </c>
      <c r="C6840">
        <f>IFERROR(((VLOOKUP(A6840,'Interest Rates-10yr'!$A$9:$C$15239,2,FALSE))-B6840),C6839)</f>
        <v>0.58000000000000007</v>
      </c>
      <c r="D6840" s="98">
        <f>AVERAGE(C$10:C6840)</f>
        <v>0.26261015956668127</v>
      </c>
      <c r="E6840" s="2"/>
      <c r="G6840" s="23"/>
    </row>
    <row r="6841" spans="1:7" customFormat="1">
      <c r="A6841" s="4">
        <v>29479</v>
      </c>
      <c r="B6841">
        <v>10.96</v>
      </c>
      <c r="C6841">
        <f>IFERROR(((VLOOKUP(A6841,'Interest Rates-10yr'!$A$9:$C$15239,2,FALSE))-B6841),C6840)</f>
        <v>0.65999999999999837</v>
      </c>
      <c r="D6841" s="98">
        <f>AVERAGE(C$10:C6841)</f>
        <v>0.26266832552693209</v>
      </c>
      <c r="E6841" s="2"/>
      <c r="G6841" s="23"/>
    </row>
    <row r="6842" spans="1:7" customFormat="1">
      <c r="A6842" s="4">
        <v>29480</v>
      </c>
      <c r="B6842">
        <v>10.81</v>
      </c>
      <c r="C6842">
        <f>IFERROR(((VLOOKUP(A6842,'Interest Rates-10yr'!$A$9:$C$15239,2,FALSE))-B6842),C6841)</f>
        <v>0.70999999999999908</v>
      </c>
      <c r="D6842" s="98">
        <f>AVERAGE(C$10:C6842)</f>
        <v>0.2627337918922874</v>
      </c>
      <c r="E6842" s="2"/>
      <c r="G6842" s="23"/>
    </row>
    <row r="6843" spans="1:7" customFormat="1">
      <c r="A6843" s="4">
        <v>29481</v>
      </c>
      <c r="B6843">
        <v>9.8800000000000008</v>
      </c>
      <c r="C6843">
        <f>IFERROR(((VLOOKUP(A6843,'Interest Rates-10yr'!$A$9:$C$15239,2,FALSE))-B6843),C6842)</f>
        <v>1.6899999999999995</v>
      </c>
      <c r="D6843" s="98">
        <f>AVERAGE(C$10:C6843)</f>
        <v>0.26294263974246418</v>
      </c>
      <c r="E6843" s="2"/>
      <c r="G6843" s="23"/>
    </row>
    <row r="6844" spans="1:7" customFormat="1">
      <c r="A6844" s="4">
        <v>29482</v>
      </c>
      <c r="B6844">
        <v>10.86</v>
      </c>
      <c r="C6844">
        <f>IFERROR(((VLOOKUP(A6844,'Interest Rates-10yr'!$A$9:$C$15239,2,FALSE))-B6844),C6843)</f>
        <v>0.66999999999999993</v>
      </c>
      <c r="D6844" s="98">
        <f>AVERAGE(C$10:C6844)</f>
        <v>0.26300219458668617</v>
      </c>
      <c r="E6844" s="2"/>
      <c r="G6844" s="23"/>
    </row>
    <row r="6845" spans="1:7" customFormat="1">
      <c r="A6845" s="4">
        <v>29483</v>
      </c>
      <c r="B6845">
        <v>10.75</v>
      </c>
      <c r="C6845">
        <f>IFERROR(((VLOOKUP(A6845,'Interest Rates-10yr'!$A$9:$C$15239,2,FALSE))-B6845),C6844)</f>
        <v>0.58000000000000007</v>
      </c>
      <c r="D6845" s="98">
        <f>AVERAGE(C$10:C6845)</f>
        <v>0.26304856641310709</v>
      </c>
      <c r="E6845" s="2"/>
      <c r="G6845" s="23"/>
    </row>
    <row r="6846" spans="1:7" customFormat="1">
      <c r="A6846" s="4">
        <v>29484</v>
      </c>
      <c r="B6846">
        <v>10.75</v>
      </c>
      <c r="C6846">
        <f>IFERROR(((VLOOKUP(A6846,'Interest Rates-10yr'!$A$9:$C$15239,2,FALSE))-B6846),C6845)</f>
        <v>0.58000000000000007</v>
      </c>
      <c r="D6846" s="98">
        <f>AVERAGE(C$10:C6846)</f>
        <v>0.26309492467456486</v>
      </c>
      <c r="E6846" s="2"/>
      <c r="G6846" s="23"/>
    </row>
    <row r="6847" spans="1:7" customFormat="1">
      <c r="A6847" s="4">
        <v>29485</v>
      </c>
      <c r="B6847">
        <v>10.75</v>
      </c>
      <c r="C6847">
        <f>IFERROR(((VLOOKUP(A6847,'Interest Rates-10yr'!$A$9:$C$15239,2,FALSE))-B6847),C6846)</f>
        <v>0.58000000000000007</v>
      </c>
      <c r="D6847" s="98">
        <f>AVERAGE(C$10:C6847)</f>
        <v>0.26314126937701082</v>
      </c>
      <c r="E6847" s="2"/>
      <c r="G6847" s="23"/>
    </row>
    <row r="6848" spans="1:7" customFormat="1">
      <c r="A6848" s="4">
        <v>29486</v>
      </c>
      <c r="B6848">
        <v>10.94</v>
      </c>
      <c r="C6848">
        <f>IFERROR(((VLOOKUP(A6848,'Interest Rates-10yr'!$A$9:$C$15239,2,FALSE))-B6848),C6847)</f>
        <v>0.75</v>
      </c>
      <c r="D6848" s="98">
        <f>AVERAGE(C$10:C6848)</f>
        <v>0.26321245796169029</v>
      </c>
      <c r="E6848" s="2"/>
      <c r="G6848" s="23"/>
    </row>
    <row r="6849" spans="1:7" customFormat="1">
      <c r="A6849" s="4">
        <v>29487</v>
      </c>
      <c r="B6849">
        <v>11.01</v>
      </c>
      <c r="C6849">
        <f>IFERROR(((VLOOKUP(A6849,'Interest Rates-10yr'!$A$9:$C$15239,2,FALSE))-B6849),C6848)</f>
        <v>0.75</v>
      </c>
      <c r="D6849" s="98">
        <f>AVERAGE(C$10:C6849)</f>
        <v>0.26328362573099412</v>
      </c>
      <c r="E6849" s="2"/>
      <c r="G6849" s="23"/>
    </row>
    <row r="6850" spans="1:7" customFormat="1">
      <c r="A6850" s="4">
        <v>29488</v>
      </c>
      <c r="B6850">
        <v>10.92</v>
      </c>
      <c r="C6850">
        <f>IFERROR(((VLOOKUP(A6850,'Interest Rates-10yr'!$A$9:$C$15239,2,FALSE))-B6850),C6849)</f>
        <v>0.83000000000000007</v>
      </c>
      <c r="D6850" s="98">
        <f>AVERAGE(C$10:C6850)</f>
        <v>0.2633664668908054</v>
      </c>
      <c r="E6850" s="2"/>
      <c r="G6850" s="23"/>
    </row>
    <row r="6851" spans="1:7" customFormat="1">
      <c r="A6851" s="4">
        <v>29489</v>
      </c>
      <c r="B6851">
        <v>11.26</v>
      </c>
      <c r="C6851">
        <f>IFERROR(((VLOOKUP(A6851,'Interest Rates-10yr'!$A$9:$C$15239,2,FALSE))-B6851),C6850)</f>
        <v>0.65000000000000036</v>
      </c>
      <c r="D6851" s="98">
        <f>AVERAGE(C$10:C6851)</f>
        <v>0.26342297573808826</v>
      </c>
      <c r="E6851" s="2"/>
      <c r="G6851" s="23"/>
    </row>
    <row r="6852" spans="1:7" customFormat="1">
      <c r="A6852" s="4">
        <v>29490</v>
      </c>
      <c r="B6852">
        <v>11.95</v>
      </c>
      <c r="C6852">
        <f>IFERROR(((VLOOKUP(A6852,'Interest Rates-10yr'!$A$9:$C$15239,2,FALSE))-B6852),C6851)</f>
        <v>4.0000000000000924E-2</v>
      </c>
      <c r="D6852" s="98">
        <f>AVERAGE(C$10:C6852)</f>
        <v>0.2633903258804618</v>
      </c>
      <c r="E6852" s="2"/>
      <c r="G6852" s="23"/>
    </row>
    <row r="6853" spans="1:7" customFormat="1">
      <c r="A6853" s="4">
        <v>29491</v>
      </c>
      <c r="B6853">
        <v>11.95</v>
      </c>
      <c r="C6853">
        <f>IFERROR(((VLOOKUP(A6853,'Interest Rates-10yr'!$A$9:$C$15239,2,FALSE))-B6853),C6852)</f>
        <v>4.0000000000000924E-2</v>
      </c>
      <c r="D6853" s="98">
        <f>AVERAGE(C$10:C6853)</f>
        <v>0.26335768556399763</v>
      </c>
      <c r="E6853" s="2"/>
      <c r="G6853" s="23"/>
    </row>
    <row r="6854" spans="1:7" customFormat="1">
      <c r="A6854" s="4">
        <v>29492</v>
      </c>
      <c r="B6854">
        <v>11.95</v>
      </c>
      <c r="C6854">
        <f>IFERROR(((VLOOKUP(A6854,'Interest Rates-10yr'!$A$9:$C$15239,2,FALSE))-B6854),C6853)</f>
        <v>4.0000000000000924E-2</v>
      </c>
      <c r="D6854" s="98">
        <f>AVERAGE(C$10:C6854)</f>
        <v>0.26332505478451423</v>
      </c>
      <c r="E6854" s="2"/>
      <c r="G6854" s="23"/>
    </row>
    <row r="6855" spans="1:7" customFormat="1">
      <c r="A6855" s="4">
        <v>29493</v>
      </c>
      <c r="B6855">
        <v>13.34</v>
      </c>
      <c r="C6855">
        <f>IFERROR(((VLOOKUP(A6855,'Interest Rates-10yr'!$A$9:$C$15239,2,FALSE))-B6855),C6854)</f>
        <v>-1.2699999999999996</v>
      </c>
      <c r="D6855" s="98">
        <f>AVERAGE(C$10:C6855)</f>
        <v>0.26310108092316681</v>
      </c>
      <c r="E6855" s="2"/>
      <c r="G6855" s="23"/>
    </row>
    <row r="6856" spans="1:7" customFormat="1">
      <c r="A6856" s="4">
        <v>29494</v>
      </c>
      <c r="B6856">
        <v>13.19</v>
      </c>
      <c r="C6856">
        <f>IFERROR(((VLOOKUP(A6856,'Interest Rates-10yr'!$A$9:$C$15239,2,FALSE))-B6856),C6855)</f>
        <v>-1.33</v>
      </c>
      <c r="D6856" s="98">
        <f>AVERAGE(C$10:C6856)</f>
        <v>0.26286840952241858</v>
      </c>
      <c r="E6856" s="2"/>
      <c r="G6856" s="23"/>
    </row>
    <row r="6857" spans="1:7" customFormat="1">
      <c r="A6857" s="4">
        <v>29495</v>
      </c>
      <c r="B6857">
        <v>13.05</v>
      </c>
      <c r="C6857">
        <f>IFERROR(((VLOOKUP(A6857,'Interest Rates-10yr'!$A$9:$C$15239,2,FALSE))-B6857),C6856)</f>
        <v>-1.2700000000000014</v>
      </c>
      <c r="D6857" s="98">
        <f>AVERAGE(C$10:C6857)</f>
        <v>0.26264456775700934</v>
      </c>
      <c r="E6857" s="2"/>
      <c r="G6857" s="23"/>
    </row>
    <row r="6858" spans="1:7" customFormat="1">
      <c r="A6858" s="4">
        <v>29496</v>
      </c>
      <c r="B6858">
        <v>13.45</v>
      </c>
      <c r="C6858">
        <f>IFERROR(((VLOOKUP(A6858,'Interest Rates-10yr'!$A$9:$C$15239,2,FALSE))-B6858),C6857)</f>
        <v>-1.6199999999999992</v>
      </c>
      <c r="D6858" s="98">
        <f>AVERAGE(C$10:C6858)</f>
        <v>0.26236968900569424</v>
      </c>
      <c r="E6858" s="2"/>
      <c r="G6858" s="23"/>
    </row>
    <row r="6859" spans="1:7" customFormat="1">
      <c r="A6859" s="4">
        <v>29497</v>
      </c>
      <c r="B6859">
        <v>13.31</v>
      </c>
      <c r="C6859">
        <f>IFERROR(((VLOOKUP(A6859,'Interest Rates-10yr'!$A$9:$C$15239,2,FALSE))-B6859),C6858)</f>
        <v>-1.9100000000000001</v>
      </c>
      <c r="D6859" s="98">
        <f>AVERAGE(C$10:C6859)</f>
        <v>0.26205255474452555</v>
      </c>
      <c r="E6859" s="2"/>
      <c r="G6859" s="23"/>
    </row>
    <row r="6860" spans="1:7" customFormat="1">
      <c r="A6860" s="4">
        <v>29498</v>
      </c>
      <c r="B6860">
        <v>13.31</v>
      </c>
      <c r="C6860">
        <f>IFERROR(((VLOOKUP(A6860,'Interest Rates-10yr'!$A$9:$C$15239,2,FALSE))-B6860),C6859)</f>
        <v>-1.9100000000000001</v>
      </c>
      <c r="D6860" s="98">
        <f>AVERAGE(C$10:C6860)</f>
        <v>0.26173551306378628</v>
      </c>
      <c r="E6860" s="2"/>
      <c r="G6860" s="23"/>
    </row>
    <row r="6861" spans="1:7" customFormat="1">
      <c r="A6861" s="4">
        <v>29499</v>
      </c>
      <c r="B6861">
        <v>13.31</v>
      </c>
      <c r="C6861">
        <f>IFERROR(((VLOOKUP(A6861,'Interest Rates-10yr'!$A$9:$C$15239,2,FALSE))-B6861),C6860)</f>
        <v>-1.9100000000000001</v>
      </c>
      <c r="D6861" s="98">
        <f>AVERAGE(C$10:C6861)</f>
        <v>0.26141856392294216</v>
      </c>
      <c r="E6861" s="2"/>
      <c r="G6861" s="23"/>
    </row>
    <row r="6862" spans="1:7" customFormat="1">
      <c r="A6862" s="4">
        <v>29500</v>
      </c>
      <c r="B6862">
        <v>11.9</v>
      </c>
      <c r="C6862">
        <f>IFERROR(((VLOOKUP(A6862,'Interest Rates-10yr'!$A$9:$C$15239,2,FALSE))-B6862),C6861)</f>
        <v>-0.55000000000000071</v>
      </c>
      <c r="D6862" s="98">
        <f>AVERAGE(C$10:C6862)</f>
        <v>0.26130016051364363</v>
      </c>
      <c r="E6862" s="2"/>
      <c r="G6862" s="23"/>
    </row>
    <row r="6863" spans="1:7" customFormat="1">
      <c r="A6863" s="4">
        <v>29501</v>
      </c>
      <c r="B6863">
        <v>11.7</v>
      </c>
      <c r="C6863">
        <f>IFERROR(((VLOOKUP(A6863,'Interest Rates-10yr'!$A$9:$C$15239,2,FALSE))-B6863),C6862)</f>
        <v>-0.26999999999999957</v>
      </c>
      <c r="D6863" s="98">
        <f>AVERAGE(C$10:C6863)</f>
        <v>0.26122264371170117</v>
      </c>
      <c r="E6863" s="2"/>
      <c r="G6863" s="23"/>
    </row>
    <row r="6864" spans="1:7" customFormat="1">
      <c r="A6864" s="4">
        <v>29502</v>
      </c>
      <c r="B6864">
        <v>11.14</v>
      </c>
      <c r="C6864">
        <f>IFERROR(((VLOOKUP(A6864,'Interest Rates-10yr'!$A$9:$C$15239,2,FALSE))-B6864),C6863)</f>
        <v>0.36999999999999922</v>
      </c>
      <c r="D6864" s="98">
        <f>AVERAGE(C$10:C6864)</f>
        <v>0.26123851203501092</v>
      </c>
      <c r="E6864" s="2"/>
      <c r="G6864" s="23"/>
    </row>
    <row r="6865" spans="1:7" customFormat="1">
      <c r="A6865" s="4">
        <v>29503</v>
      </c>
      <c r="B6865">
        <v>12.45</v>
      </c>
      <c r="C6865">
        <f>IFERROR(((VLOOKUP(A6865,'Interest Rates-10yr'!$A$9:$C$15239,2,FALSE))-B6865),C6864)</f>
        <v>-1.0599999999999987</v>
      </c>
      <c r="D6865" s="98">
        <f>AVERAGE(C$10:C6865)</f>
        <v>0.26104579929988331</v>
      </c>
      <c r="E6865" s="2"/>
      <c r="G6865" s="23"/>
    </row>
    <row r="6866" spans="1:7" customFormat="1">
      <c r="A6866" s="4">
        <v>29504</v>
      </c>
      <c r="B6866">
        <v>12.79</v>
      </c>
      <c r="C6866">
        <f>IFERROR(((VLOOKUP(A6866,'Interest Rates-10yr'!$A$9:$C$15239,2,FALSE))-B6866),C6865)</f>
        <v>-1.3499999999999996</v>
      </c>
      <c r="D6866" s="98">
        <f>AVERAGE(C$10:C6866)</f>
        <v>0.26081085022604633</v>
      </c>
      <c r="E6866" s="2"/>
      <c r="G6866" s="23"/>
    </row>
    <row r="6867" spans="1:7" customFormat="1">
      <c r="A6867" s="4">
        <v>29505</v>
      </c>
      <c r="B6867">
        <v>12.79</v>
      </c>
      <c r="C6867">
        <f>IFERROR(((VLOOKUP(A6867,'Interest Rates-10yr'!$A$9:$C$15239,2,FALSE))-B6867),C6866)</f>
        <v>-1.3499999999999996</v>
      </c>
      <c r="D6867" s="98">
        <f>AVERAGE(C$10:C6867)</f>
        <v>0.26057596967045787</v>
      </c>
      <c r="E6867" s="2"/>
      <c r="G6867" s="23"/>
    </row>
    <row r="6868" spans="1:7" customFormat="1">
      <c r="A6868" s="4">
        <v>29506</v>
      </c>
      <c r="B6868">
        <v>12.79</v>
      </c>
      <c r="C6868">
        <f>IFERROR(((VLOOKUP(A6868,'Interest Rates-10yr'!$A$9:$C$15239,2,FALSE))-B6868),C6867)</f>
        <v>-1.3499999999999996</v>
      </c>
      <c r="D6868" s="98">
        <f>AVERAGE(C$10:C6868)</f>
        <v>0.26034115760314913</v>
      </c>
      <c r="E6868" s="2"/>
      <c r="G6868" s="23"/>
    </row>
    <row r="6869" spans="1:7" customFormat="1">
      <c r="A6869" s="4">
        <v>29507</v>
      </c>
      <c r="B6869">
        <v>12.79</v>
      </c>
      <c r="C6869">
        <f>IFERROR(((VLOOKUP(A6869,'Interest Rates-10yr'!$A$9:$C$15239,2,FALSE))-B6869),C6868)</f>
        <v>-1.3499999999999996</v>
      </c>
      <c r="D6869" s="98">
        <f>AVERAGE(C$10:C6869)</f>
        <v>0.26010641399416912</v>
      </c>
      <c r="E6869" s="2"/>
      <c r="G6869" s="23"/>
    </row>
    <row r="6870" spans="1:7" customFormat="1">
      <c r="A6870" s="4">
        <v>29508</v>
      </c>
      <c r="B6870">
        <v>13.17</v>
      </c>
      <c r="C6870">
        <f>IFERROR(((VLOOKUP(A6870,'Interest Rates-10yr'!$A$9:$C$15239,2,FALSE))-B6870),C6869)</f>
        <v>-1.8000000000000007</v>
      </c>
      <c r="D6870" s="98">
        <f>AVERAGE(C$10:C6870)</f>
        <v>0.25980615070689406</v>
      </c>
      <c r="E6870" s="2"/>
      <c r="G6870" s="23"/>
    </row>
    <row r="6871" spans="1:7" customFormat="1">
      <c r="A6871" s="4">
        <v>29509</v>
      </c>
      <c r="B6871">
        <v>11.69</v>
      </c>
      <c r="C6871">
        <f>IFERROR(((VLOOKUP(A6871,'Interest Rates-10yr'!$A$9:$C$15239,2,FALSE))-B6871),C6870)</f>
        <v>-0.40000000000000036</v>
      </c>
      <c r="D6871" s="98">
        <f>AVERAGE(C$10:C6871)</f>
        <v>0.25970999708539788</v>
      </c>
      <c r="E6871" s="2"/>
      <c r="G6871" s="23"/>
    </row>
    <row r="6872" spans="1:7" customFormat="1">
      <c r="A6872" s="4">
        <v>29510</v>
      </c>
      <c r="B6872">
        <v>12.85</v>
      </c>
      <c r="C6872">
        <f>IFERROR(((VLOOKUP(A6872,'Interest Rates-10yr'!$A$9:$C$15239,2,FALSE))-B6872),C6871)</f>
        <v>-1.379999999999999</v>
      </c>
      <c r="D6872" s="98">
        <f>AVERAGE(C$10:C6872)</f>
        <v>0.25947107678857645</v>
      </c>
      <c r="E6872" s="2"/>
      <c r="G6872" s="23"/>
    </row>
    <row r="6873" spans="1:7" customFormat="1">
      <c r="A6873" s="4">
        <v>29511</v>
      </c>
      <c r="B6873">
        <v>12.31</v>
      </c>
      <c r="C6873">
        <f>IFERROR(((VLOOKUP(A6873,'Interest Rates-10yr'!$A$9:$C$15239,2,FALSE))-B6873),C6872)</f>
        <v>-0.69000000000000128</v>
      </c>
      <c r="D6873" s="98">
        <f>AVERAGE(C$10:C6873)</f>
        <v>0.25933275058275057</v>
      </c>
      <c r="E6873" s="2"/>
      <c r="G6873" s="23"/>
    </row>
    <row r="6874" spans="1:7" customFormat="1">
      <c r="A6874" s="4">
        <v>29512</v>
      </c>
      <c r="B6874">
        <v>12.31</v>
      </c>
      <c r="C6874">
        <f>IFERROR(((VLOOKUP(A6874,'Interest Rates-10yr'!$A$9:$C$15239,2,FALSE))-B6874),C6873)</f>
        <v>-0.69000000000000128</v>
      </c>
      <c r="D6874" s="98">
        <f>AVERAGE(C$10:C6874)</f>
        <v>0.25919446467589219</v>
      </c>
      <c r="E6874" s="2"/>
      <c r="G6874" s="23"/>
    </row>
    <row r="6875" spans="1:7" customFormat="1">
      <c r="A6875" s="4">
        <v>29513</v>
      </c>
      <c r="B6875">
        <v>12.31</v>
      </c>
      <c r="C6875">
        <f>IFERROR(((VLOOKUP(A6875,'Interest Rates-10yr'!$A$9:$C$15239,2,FALSE))-B6875),C6874)</f>
        <v>-0.69000000000000128</v>
      </c>
      <c r="D6875" s="98">
        <f>AVERAGE(C$10:C6875)</f>
        <v>0.25905621905039322</v>
      </c>
      <c r="E6875" s="2"/>
      <c r="G6875" s="23"/>
    </row>
    <row r="6876" spans="1:7" customFormat="1">
      <c r="A6876" s="4">
        <v>29514</v>
      </c>
      <c r="B6876">
        <v>12.37</v>
      </c>
      <c r="C6876">
        <f>IFERROR(((VLOOKUP(A6876,'Interest Rates-10yr'!$A$9:$C$15239,2,FALSE))-B6876),C6875)</f>
        <v>-0.72999999999999865</v>
      </c>
      <c r="D6876" s="98">
        <f>AVERAGE(C$10:C6876)</f>
        <v>0.25891218872870247</v>
      </c>
      <c r="E6876" s="2"/>
      <c r="G6876" s="23"/>
    </row>
    <row r="6877" spans="1:7" customFormat="1">
      <c r="A6877" s="4">
        <v>29515</v>
      </c>
      <c r="B6877">
        <v>12.61</v>
      </c>
      <c r="C6877">
        <f>IFERROR(((VLOOKUP(A6877,'Interest Rates-10yr'!$A$9:$C$15239,2,FALSE))-B6877),C6876)</f>
        <v>-0.91000000000000014</v>
      </c>
      <c r="D6877" s="98">
        <f>AVERAGE(C$10:C6877)</f>
        <v>0.25874199184624341</v>
      </c>
      <c r="E6877" s="2"/>
      <c r="G6877" s="23"/>
    </row>
    <row r="6878" spans="1:7" customFormat="1">
      <c r="A6878" s="4">
        <v>29516</v>
      </c>
      <c r="B6878">
        <v>13.11</v>
      </c>
      <c r="C6878">
        <f>IFERROR(((VLOOKUP(A6878,'Interest Rates-10yr'!$A$9:$C$15239,2,FALSE))-B6878),C6877)</f>
        <v>-1.2299999999999986</v>
      </c>
      <c r="D6878" s="98">
        <f>AVERAGE(C$10:C6878)</f>
        <v>0.25852525840733726</v>
      </c>
      <c r="E6878" s="2"/>
      <c r="G6878" s="23"/>
    </row>
    <row r="6879" spans="1:7" customFormat="1">
      <c r="A6879" s="4">
        <v>29517</v>
      </c>
      <c r="B6879">
        <v>13.16</v>
      </c>
      <c r="C6879">
        <f>IFERROR(((VLOOKUP(A6879,'Interest Rates-10yr'!$A$9:$C$15239,2,FALSE))-B6879),C6878)</f>
        <v>-1.3399999999999999</v>
      </c>
      <c r="D6879" s="98">
        <f>AVERAGE(C$10:C6879)</f>
        <v>0.25829257641921394</v>
      </c>
      <c r="E6879" s="2"/>
      <c r="G6879" s="23"/>
    </row>
    <row r="6880" spans="1:7" customFormat="1">
      <c r="A6880" s="4">
        <v>29518</v>
      </c>
      <c r="B6880">
        <v>13.19</v>
      </c>
      <c r="C6880">
        <f>IFERROR(((VLOOKUP(A6880,'Interest Rates-10yr'!$A$9:$C$15239,2,FALSE))-B6880),C6879)</f>
        <v>-1.4499999999999993</v>
      </c>
      <c r="D6880" s="98">
        <f>AVERAGE(C$10:C6880)</f>
        <v>0.25804395284529175</v>
      </c>
      <c r="E6880" s="2"/>
      <c r="G6880" s="23"/>
    </row>
    <row r="6881" spans="1:7" customFormat="1">
      <c r="A6881" s="4">
        <v>29519</v>
      </c>
      <c r="B6881">
        <v>13.19</v>
      </c>
      <c r="C6881">
        <f>IFERROR(((VLOOKUP(A6881,'Interest Rates-10yr'!$A$9:$C$15239,2,FALSE))-B6881),C6880)</f>
        <v>-1.4499999999999993</v>
      </c>
      <c r="D6881" s="98">
        <f>AVERAGE(C$10:C6881)</f>
        <v>0.25779540162980208</v>
      </c>
      <c r="E6881" s="2"/>
      <c r="G6881" s="23"/>
    </row>
    <row r="6882" spans="1:7" customFormat="1">
      <c r="A6882" s="4">
        <v>29520</v>
      </c>
      <c r="B6882">
        <v>13.19</v>
      </c>
      <c r="C6882">
        <f>IFERROR(((VLOOKUP(A6882,'Interest Rates-10yr'!$A$9:$C$15239,2,FALSE))-B6882),C6881)</f>
        <v>-1.4499999999999993</v>
      </c>
      <c r="D6882" s="98">
        <f>AVERAGE(C$10:C6882)</f>
        <v>0.25754692274116103</v>
      </c>
      <c r="E6882" s="2"/>
      <c r="G6882" s="23"/>
    </row>
    <row r="6883" spans="1:7" customFormat="1">
      <c r="A6883" s="4">
        <v>29521</v>
      </c>
      <c r="B6883">
        <v>13.27</v>
      </c>
      <c r="C6883">
        <f>IFERROR(((VLOOKUP(A6883,'Interest Rates-10yr'!$A$9:$C$15239,2,FALSE))-B6883),C6882)</f>
        <v>-1.1399999999999988</v>
      </c>
      <c r="D6883" s="98">
        <f>AVERAGE(C$10:C6883)</f>
        <v>0.25734361361652597</v>
      </c>
      <c r="E6883" s="2"/>
      <c r="G6883" s="23"/>
    </row>
    <row r="6884" spans="1:7" customFormat="1">
      <c r="A6884" s="4">
        <v>29522</v>
      </c>
      <c r="B6884">
        <v>13.02</v>
      </c>
      <c r="C6884">
        <f>IFERROR(((VLOOKUP(A6884,'Interest Rates-10yr'!$A$9:$C$15239,2,FALSE))-B6884),C6883)</f>
        <v>-0.69999999999999929</v>
      </c>
      <c r="D6884" s="98">
        <f>AVERAGE(C$10:C6884)</f>
        <v>0.25720436363636356</v>
      </c>
      <c r="E6884" s="2"/>
      <c r="G6884" s="23"/>
    </row>
    <row r="6885" spans="1:7" customFormat="1">
      <c r="A6885" s="4">
        <v>29523</v>
      </c>
      <c r="B6885">
        <v>13.15</v>
      </c>
      <c r="C6885">
        <f>IFERROR(((VLOOKUP(A6885,'Interest Rates-10yr'!$A$9:$C$15239,2,FALSE))-B6885),C6884)</f>
        <v>-0.66999999999999993</v>
      </c>
      <c r="D6885" s="98">
        <f>AVERAGE(C$10:C6885)</f>
        <v>0.25706951716114013</v>
      </c>
      <c r="E6885" s="2"/>
      <c r="G6885" s="23"/>
    </row>
    <row r="6886" spans="1:7" customFormat="1">
      <c r="A6886" s="4">
        <v>29524</v>
      </c>
      <c r="B6886">
        <v>13.77</v>
      </c>
      <c r="C6886">
        <f>IFERROR(((VLOOKUP(A6886,'Interest Rates-10yr'!$A$9:$C$15239,2,FALSE))-B6886),C6885)</f>
        <v>-1.2899999999999991</v>
      </c>
      <c r="D6886" s="98">
        <f>AVERAGE(C$10:C6886)</f>
        <v>0.25684455431147296</v>
      </c>
      <c r="E6886" s="2"/>
      <c r="G6886" s="23"/>
    </row>
    <row r="6887" spans="1:7" customFormat="1">
      <c r="A6887" s="4">
        <v>29525</v>
      </c>
      <c r="B6887">
        <v>13.77</v>
      </c>
      <c r="C6887">
        <f>IFERROR(((VLOOKUP(A6887,'Interest Rates-10yr'!$A$9:$C$15239,2,FALSE))-B6887),C6886)</f>
        <v>-1.3099999999999987</v>
      </c>
      <c r="D6887" s="98">
        <f>AVERAGE(C$10:C6887)</f>
        <v>0.25661674905495779</v>
      </c>
      <c r="E6887" s="2"/>
      <c r="G6887" s="23"/>
    </row>
    <row r="6888" spans="1:7" customFormat="1">
      <c r="A6888" s="4">
        <v>29526</v>
      </c>
      <c r="B6888">
        <v>13.77</v>
      </c>
      <c r="C6888">
        <f>IFERROR(((VLOOKUP(A6888,'Interest Rates-10yr'!$A$9:$C$15239,2,FALSE))-B6888),C6887)</f>
        <v>-1.3099999999999987</v>
      </c>
      <c r="D6888" s="98">
        <f>AVERAGE(C$10:C6888)</f>
        <v>0.25638901003052761</v>
      </c>
      <c r="E6888" s="2"/>
      <c r="G6888" s="23"/>
    </row>
    <row r="6889" spans="1:7" customFormat="1">
      <c r="A6889" s="4">
        <v>29527</v>
      </c>
      <c r="B6889">
        <v>13.77</v>
      </c>
      <c r="C6889">
        <f>IFERROR(((VLOOKUP(A6889,'Interest Rates-10yr'!$A$9:$C$15239,2,FALSE))-B6889),C6888)</f>
        <v>-1.3099999999999987</v>
      </c>
      <c r="D6889" s="98">
        <f>AVERAGE(C$10:C6889)</f>
        <v>0.25616133720930229</v>
      </c>
      <c r="E6889" s="2"/>
      <c r="G6889" s="23"/>
    </row>
    <row r="6890" spans="1:7" customFormat="1">
      <c r="A6890" s="4">
        <v>29528</v>
      </c>
      <c r="B6890">
        <v>14.06</v>
      </c>
      <c r="C6890">
        <f>IFERROR(((VLOOKUP(A6890,'Interest Rates-10yr'!$A$9:$C$15239,2,FALSE))-B6890),C6889)</f>
        <v>-1.5999999999999996</v>
      </c>
      <c r="D6890" s="98">
        <f>AVERAGE(C$10:C6890)</f>
        <v>0.25589158552535962</v>
      </c>
      <c r="E6890" s="2"/>
      <c r="G6890" s="23"/>
    </row>
    <row r="6891" spans="1:7" customFormat="1">
      <c r="A6891" s="4">
        <v>29529</v>
      </c>
      <c r="B6891">
        <v>14.02</v>
      </c>
      <c r="C6891">
        <f>IFERROR(((VLOOKUP(A6891,'Interest Rates-10yr'!$A$9:$C$15239,2,FALSE))-B6891),C6890)</f>
        <v>-1.5999999999999996</v>
      </c>
      <c r="D6891" s="98">
        <f>AVERAGE(C$10:C6891)</f>
        <v>0.25562191223481545</v>
      </c>
      <c r="E6891" s="2"/>
      <c r="G6891" s="23"/>
    </row>
    <row r="6892" spans="1:7" customFormat="1">
      <c r="A6892" s="4">
        <v>29530</v>
      </c>
      <c r="B6892">
        <v>14.76</v>
      </c>
      <c r="C6892">
        <f>IFERROR(((VLOOKUP(A6892,'Interest Rates-10yr'!$A$9:$C$15239,2,FALSE))-B6892),C6891)</f>
        <v>-2.1500000000000004</v>
      </c>
      <c r="D6892" s="98">
        <f>AVERAGE(C$10:C6892)</f>
        <v>0.25527241028621239</v>
      </c>
      <c r="E6892" s="2"/>
      <c r="G6892" s="23"/>
    </row>
    <row r="6893" spans="1:7" customFormat="1">
      <c r="A6893" s="4">
        <v>29531</v>
      </c>
      <c r="B6893">
        <v>15.35</v>
      </c>
      <c r="C6893">
        <f>IFERROR(((VLOOKUP(A6893,'Interest Rates-10yr'!$A$9:$C$15239,2,FALSE))-B6893),C6892)</f>
        <v>-2.3100000000000005</v>
      </c>
      <c r="D6893" s="98">
        <f>AVERAGE(C$10:C6893)</f>
        <v>0.25489976757699007</v>
      </c>
      <c r="E6893" s="2"/>
      <c r="G6893" s="23"/>
    </row>
    <row r="6894" spans="1:7" customFormat="1">
      <c r="A6894" s="4">
        <v>29532</v>
      </c>
      <c r="B6894">
        <v>15.01</v>
      </c>
      <c r="C6894">
        <f>IFERROR(((VLOOKUP(A6894,'Interest Rates-10yr'!$A$9:$C$15239,2,FALSE))-B6894),C6893)</f>
        <v>-2.3499999999999996</v>
      </c>
      <c r="D6894" s="98">
        <f>AVERAGE(C$10:C6894)</f>
        <v>0.25452142338416844</v>
      </c>
      <c r="E6894" s="2"/>
      <c r="G6894" s="23"/>
    </row>
    <row r="6895" spans="1:7" customFormat="1">
      <c r="A6895" s="4">
        <v>29533</v>
      </c>
      <c r="B6895">
        <v>15.01</v>
      </c>
      <c r="C6895">
        <f>IFERROR(((VLOOKUP(A6895,'Interest Rates-10yr'!$A$9:$C$15239,2,FALSE))-B6895),C6894)</f>
        <v>-2.3499999999999996</v>
      </c>
      <c r="D6895" s="98">
        <f>AVERAGE(C$10:C6895)</f>
        <v>0.25414318907929129</v>
      </c>
      <c r="E6895" s="2"/>
      <c r="G6895" s="23"/>
    </row>
    <row r="6896" spans="1:7" customFormat="1">
      <c r="A6896" s="4">
        <v>29534</v>
      </c>
      <c r="B6896">
        <v>15.01</v>
      </c>
      <c r="C6896">
        <f>IFERROR(((VLOOKUP(A6896,'Interest Rates-10yr'!$A$9:$C$15239,2,FALSE))-B6896),C6895)</f>
        <v>-2.3499999999999996</v>
      </c>
      <c r="D6896" s="98">
        <f>AVERAGE(C$10:C6896)</f>
        <v>0.25376506461449105</v>
      </c>
      <c r="E6896" s="2"/>
      <c r="G6896" s="23"/>
    </row>
    <row r="6897" spans="1:7" customFormat="1">
      <c r="A6897" s="4">
        <v>29535</v>
      </c>
      <c r="B6897">
        <v>14.57</v>
      </c>
      <c r="C6897">
        <f>IFERROR(((VLOOKUP(A6897,'Interest Rates-10yr'!$A$9:$C$15239,2,FALSE))-B6897),C6896)</f>
        <v>-1.7900000000000009</v>
      </c>
      <c r="D6897" s="98">
        <f>AVERAGE(C$10:C6897)</f>
        <v>0.25346835075493612</v>
      </c>
      <c r="E6897" s="2"/>
      <c r="G6897" s="23"/>
    </row>
    <row r="6898" spans="1:7" customFormat="1">
      <c r="A6898" s="4">
        <v>29536</v>
      </c>
      <c r="B6898">
        <v>14.57</v>
      </c>
      <c r="C6898">
        <f>IFERROR(((VLOOKUP(A6898,'Interest Rates-10yr'!$A$9:$C$15239,2,FALSE))-B6898),C6897)</f>
        <v>-1.7900000000000009</v>
      </c>
      <c r="D6898" s="98">
        <f>AVERAGE(C$10:C6898)</f>
        <v>0.25317172303672525</v>
      </c>
      <c r="E6898" s="2"/>
      <c r="G6898" s="23"/>
    </row>
    <row r="6899" spans="1:7" customFormat="1">
      <c r="A6899" s="4">
        <v>29537</v>
      </c>
      <c r="B6899">
        <v>13.01</v>
      </c>
      <c r="C6899">
        <f>IFERROR(((VLOOKUP(A6899,'Interest Rates-10yr'!$A$9:$C$15239,2,FALSE))-B6899),C6898)</f>
        <v>-0.53999999999999915</v>
      </c>
      <c r="D6899" s="98">
        <f>AVERAGE(C$10:C6899)</f>
        <v>0.25305660377358491</v>
      </c>
      <c r="E6899" s="2"/>
      <c r="G6899" s="23"/>
    </row>
    <row r="6900" spans="1:7" customFormat="1">
      <c r="A6900" s="4">
        <v>29538</v>
      </c>
      <c r="B6900">
        <v>14</v>
      </c>
      <c r="C6900">
        <f>IFERROR(((VLOOKUP(A6900,'Interest Rates-10yr'!$A$9:$C$15239,2,FALSE))-B6900),C6899)</f>
        <v>-1.5099999999999998</v>
      </c>
      <c r="D6900" s="98">
        <f>AVERAGE(C$10:C6900)</f>
        <v>0.25280075460745904</v>
      </c>
      <c r="E6900" s="2"/>
      <c r="G6900" s="23"/>
    </row>
    <row r="6901" spans="1:7" customFormat="1">
      <c r="A6901" s="4">
        <v>29539</v>
      </c>
      <c r="B6901">
        <v>14.23</v>
      </c>
      <c r="C6901">
        <f>IFERROR(((VLOOKUP(A6901,'Interest Rates-10yr'!$A$9:$C$15239,2,FALSE))-B6901),C6900)</f>
        <v>-1.4400000000000013</v>
      </c>
      <c r="D6901" s="98">
        <f>AVERAGE(C$10:C6901)</f>
        <v>0.25255513639001742</v>
      </c>
      <c r="E6901" s="2"/>
      <c r="G6901" s="23"/>
    </row>
    <row r="6902" spans="1:7" customFormat="1">
      <c r="A6902" s="4">
        <v>29540</v>
      </c>
      <c r="B6902">
        <v>14.23</v>
      </c>
      <c r="C6902">
        <f>IFERROR(((VLOOKUP(A6902,'Interest Rates-10yr'!$A$9:$C$15239,2,FALSE))-B6902),C6901)</f>
        <v>-1.4400000000000013</v>
      </c>
      <c r="D6902" s="98">
        <f>AVERAGE(C$10:C6902)</f>
        <v>0.25230958943856086</v>
      </c>
      <c r="E6902" s="2"/>
      <c r="G6902" s="23"/>
    </row>
    <row r="6903" spans="1:7" customFormat="1">
      <c r="A6903" s="4">
        <v>29541</v>
      </c>
      <c r="B6903">
        <v>14.23</v>
      </c>
      <c r="C6903">
        <f>IFERROR(((VLOOKUP(A6903,'Interest Rates-10yr'!$A$9:$C$15239,2,FALSE))-B6903),C6902)</f>
        <v>-1.4400000000000013</v>
      </c>
      <c r="D6903" s="98">
        <f>AVERAGE(C$10:C6903)</f>
        <v>0.25206411372207715</v>
      </c>
      <c r="E6903" s="2"/>
      <c r="G6903" s="23"/>
    </row>
    <row r="6904" spans="1:7" customFormat="1">
      <c r="A6904" s="4">
        <v>29542</v>
      </c>
      <c r="B6904">
        <v>16.22</v>
      </c>
      <c r="C6904">
        <f>IFERROR(((VLOOKUP(A6904,'Interest Rates-10yr'!$A$9:$C$15239,2,FALSE))-B6904),C6903)</f>
        <v>-3.2699999999999996</v>
      </c>
      <c r="D6904" s="98">
        <f>AVERAGE(C$10:C6904)</f>
        <v>0.25155329949238581</v>
      </c>
      <c r="E6904" s="2"/>
      <c r="G6904" s="23"/>
    </row>
    <row r="6905" spans="1:7" customFormat="1">
      <c r="A6905" s="4">
        <v>29543</v>
      </c>
      <c r="B6905">
        <v>17.190000000000001</v>
      </c>
      <c r="C6905">
        <f>IFERROR(((VLOOKUP(A6905,'Interest Rates-10yr'!$A$9:$C$15239,2,FALSE))-B6905),C6904)</f>
        <v>-4.5700000000000021</v>
      </c>
      <c r="D6905" s="98">
        <f>AVERAGE(C$10:C6905)</f>
        <v>0.25085411832946636</v>
      </c>
      <c r="E6905" s="2"/>
      <c r="G6905" s="23"/>
    </row>
    <row r="6906" spans="1:7" customFormat="1">
      <c r="A6906" s="4">
        <v>29544</v>
      </c>
      <c r="B6906">
        <v>16.41</v>
      </c>
      <c r="C6906">
        <f>IFERROR(((VLOOKUP(A6906,'Interest Rates-10yr'!$A$9:$C$15239,2,FALSE))-B6906),C6905)</f>
        <v>-3.9000000000000004</v>
      </c>
      <c r="D6906" s="98">
        <f>AVERAGE(C$10:C6906)</f>
        <v>0.25025228360156587</v>
      </c>
      <c r="E6906" s="2"/>
      <c r="G6906" s="23"/>
    </row>
    <row r="6907" spans="1:7" customFormat="1">
      <c r="A6907" s="4">
        <v>29545</v>
      </c>
      <c r="B6907">
        <v>17.010000000000002</v>
      </c>
      <c r="C6907">
        <f>IFERROR(((VLOOKUP(A6907,'Interest Rates-10yr'!$A$9:$C$15239,2,FALSE))-B6907),C6906)</f>
        <v>-4.4200000000000017</v>
      </c>
      <c r="D6907" s="98">
        <f>AVERAGE(C$10:C6907)</f>
        <v>0.24957523919976804</v>
      </c>
      <c r="E6907" s="2"/>
      <c r="G6907" s="23"/>
    </row>
    <row r="6908" spans="1:7" customFormat="1">
      <c r="A6908" s="4">
        <v>29546</v>
      </c>
      <c r="B6908">
        <v>17.63</v>
      </c>
      <c r="C6908">
        <f>IFERROR(((VLOOKUP(A6908,'Interest Rates-10yr'!$A$9:$C$15239,2,FALSE))-B6908),C6907)</f>
        <v>-4.8299999999999983</v>
      </c>
      <c r="D6908" s="98">
        <f>AVERAGE(C$10:C6908)</f>
        <v>0.24883896216843021</v>
      </c>
      <c r="E6908" s="2"/>
      <c r="G6908" s="23"/>
    </row>
    <row r="6909" spans="1:7" customFormat="1">
      <c r="A6909" s="4">
        <v>29547</v>
      </c>
      <c r="B6909">
        <v>17.63</v>
      </c>
      <c r="C6909">
        <f>IFERROR(((VLOOKUP(A6909,'Interest Rates-10yr'!$A$9:$C$15239,2,FALSE))-B6909),C6908)</f>
        <v>-4.8299999999999983</v>
      </c>
      <c r="D6909" s="98">
        <f>AVERAGE(C$10:C6909)</f>
        <v>0.24810289855072465</v>
      </c>
      <c r="E6909" s="2"/>
      <c r="G6909" s="23"/>
    </row>
    <row r="6910" spans="1:7" customFormat="1">
      <c r="A6910" s="4">
        <v>29548</v>
      </c>
      <c r="B6910">
        <v>17.63</v>
      </c>
      <c r="C6910">
        <f>IFERROR(((VLOOKUP(A6910,'Interest Rates-10yr'!$A$9:$C$15239,2,FALSE))-B6910),C6909)</f>
        <v>-4.8299999999999983</v>
      </c>
      <c r="D6910" s="98">
        <f>AVERAGE(C$10:C6910)</f>
        <v>0.24736704825387626</v>
      </c>
      <c r="E6910" s="2"/>
      <c r="G6910" s="23"/>
    </row>
    <row r="6911" spans="1:7" customFormat="1">
      <c r="A6911" s="4">
        <v>29549</v>
      </c>
      <c r="B6911">
        <v>17.11</v>
      </c>
      <c r="C6911">
        <f>IFERROR(((VLOOKUP(A6911,'Interest Rates-10yr'!$A$9:$C$15239,2,FALSE))-B6911),C6910)</f>
        <v>-4.3499999999999996</v>
      </c>
      <c r="D6911" s="98">
        <f>AVERAGE(C$10:C6911)</f>
        <v>0.24670095624456684</v>
      </c>
      <c r="E6911" s="2"/>
      <c r="G6911" s="23"/>
    </row>
    <row r="6912" spans="1:7" customFormat="1">
      <c r="A6912" s="4">
        <v>29550</v>
      </c>
      <c r="B6912">
        <v>16.690000000000001</v>
      </c>
      <c r="C6912">
        <f>IFERROR(((VLOOKUP(A6912,'Interest Rates-10yr'!$A$9:$C$15239,2,FALSE))-B6912),C6911)</f>
        <v>-3.9500000000000011</v>
      </c>
      <c r="D6912" s="98">
        <f>AVERAGE(C$10:C6912)</f>
        <v>0.24609300304215562</v>
      </c>
      <c r="E6912" s="2"/>
      <c r="G6912" s="23"/>
    </row>
    <row r="6913" spans="1:7" customFormat="1">
      <c r="A6913" s="4">
        <v>29551</v>
      </c>
      <c r="B6913">
        <v>18.329999999999998</v>
      </c>
      <c r="C6913">
        <f>IFERROR(((VLOOKUP(A6913,'Interest Rates-10yr'!$A$9:$C$15239,2,FALSE))-B6913),C6912)</f>
        <v>-5.6799999999999979</v>
      </c>
      <c r="D6913" s="98">
        <f>AVERAGE(C$10:C6913)</f>
        <v>0.24523464658169181</v>
      </c>
      <c r="E6913" s="2"/>
      <c r="G6913" s="23"/>
    </row>
    <row r="6914" spans="1:7" customFormat="1">
      <c r="A6914" s="4">
        <v>29552</v>
      </c>
      <c r="B6914">
        <v>18.329999999999998</v>
      </c>
      <c r="C6914">
        <f>IFERROR(((VLOOKUP(A6914,'Interest Rates-10yr'!$A$9:$C$15239,2,FALSE))-B6914),C6913)</f>
        <v>-5.6799999999999979</v>
      </c>
      <c r="D6914" s="98">
        <f>AVERAGE(C$10:C6914)</f>
        <v>0.24437653874004345</v>
      </c>
      <c r="E6914" s="2"/>
      <c r="G6914" s="23"/>
    </row>
    <row r="6915" spans="1:7" customFormat="1">
      <c r="A6915" s="4">
        <v>29553</v>
      </c>
      <c r="B6915">
        <v>18.559999999999999</v>
      </c>
      <c r="C6915">
        <f>IFERROR(((VLOOKUP(A6915,'Interest Rates-10yr'!$A$9:$C$15239,2,FALSE))-B6915),C6914)</f>
        <v>-5.8399999999999981</v>
      </c>
      <c r="D6915" s="98">
        <f>AVERAGE(C$10:C6915)</f>
        <v>0.2434955111497249</v>
      </c>
      <c r="E6915" s="2"/>
      <c r="G6915" s="23"/>
    </row>
    <row r="6916" spans="1:7" customFormat="1">
      <c r="A6916" s="4">
        <v>29554</v>
      </c>
      <c r="B6916">
        <v>18.559999999999999</v>
      </c>
      <c r="C6916">
        <f>IFERROR(((VLOOKUP(A6916,'Interest Rates-10yr'!$A$9:$C$15239,2,FALSE))-B6916),C6915)</f>
        <v>-5.8399999999999981</v>
      </c>
      <c r="D6916" s="98">
        <f>AVERAGE(C$10:C6916)</f>
        <v>0.2426147386709136</v>
      </c>
      <c r="E6916" s="2"/>
      <c r="G6916" s="23"/>
    </row>
    <row r="6917" spans="1:7" customFormat="1">
      <c r="A6917" s="4">
        <v>29555</v>
      </c>
      <c r="B6917">
        <v>18.559999999999999</v>
      </c>
      <c r="C6917">
        <f>IFERROR(((VLOOKUP(A6917,'Interest Rates-10yr'!$A$9:$C$15239,2,FALSE))-B6917),C6916)</f>
        <v>-5.8399999999999981</v>
      </c>
      <c r="D6917" s="98">
        <f>AVERAGE(C$10:C6917)</f>
        <v>0.24173422119281995</v>
      </c>
      <c r="E6917" s="2"/>
      <c r="G6917" s="23"/>
    </row>
    <row r="6918" spans="1:7" customFormat="1">
      <c r="A6918" s="4">
        <v>29556</v>
      </c>
      <c r="B6918">
        <v>17.71</v>
      </c>
      <c r="C6918">
        <f>IFERROR(((VLOOKUP(A6918,'Interest Rates-10yr'!$A$9:$C$15239,2,FALSE))-B6918),C6917)</f>
        <v>-4.7900000000000009</v>
      </c>
      <c r="D6918" s="98">
        <f>AVERAGE(C$10:C6918)</f>
        <v>0.24100593428860911</v>
      </c>
      <c r="E6918" s="2"/>
      <c r="G6918" s="23"/>
    </row>
    <row r="6919" spans="1:7" customFormat="1">
      <c r="A6919" s="4">
        <v>29557</v>
      </c>
      <c r="B6919">
        <v>16.75</v>
      </c>
      <c r="C6919">
        <f>IFERROR(((VLOOKUP(A6919,'Interest Rates-10yr'!$A$9:$C$15239,2,FALSE))-B6919),C6918)</f>
        <v>-3.8000000000000007</v>
      </c>
      <c r="D6919" s="98">
        <f>AVERAGE(C$10:C6919)</f>
        <v>0.24042112879884231</v>
      </c>
      <c r="E6919" s="2"/>
      <c r="G6919" s="23"/>
    </row>
    <row r="6920" spans="1:7" customFormat="1">
      <c r="A6920" s="4">
        <v>29558</v>
      </c>
      <c r="B6920">
        <v>15.58</v>
      </c>
      <c r="C6920">
        <f>IFERROR(((VLOOKUP(A6920,'Interest Rates-10yr'!$A$9:$C$15239,2,FALSE))-B6920),C6919)</f>
        <v>-2.66</v>
      </c>
      <c r="D6920" s="98">
        <f>AVERAGE(C$10:C6920)</f>
        <v>0.24000144696860082</v>
      </c>
      <c r="E6920" s="2"/>
      <c r="G6920" s="23"/>
    </row>
    <row r="6921" spans="1:7" customFormat="1">
      <c r="A6921" s="4">
        <v>29559</v>
      </c>
      <c r="B6921">
        <v>18.11</v>
      </c>
      <c r="C6921">
        <f>IFERROR(((VLOOKUP(A6921,'Interest Rates-10yr'!$A$9:$C$15239,2,FALSE))-B6921),C6920)</f>
        <v>-5.1999999999999993</v>
      </c>
      <c r="D6921" s="98">
        <f>AVERAGE(C$10:C6921)</f>
        <v>0.23921440972222227</v>
      </c>
      <c r="E6921" s="2"/>
      <c r="G6921" s="23"/>
    </row>
    <row r="6922" spans="1:7" customFormat="1">
      <c r="A6922" s="4">
        <v>29560</v>
      </c>
      <c r="B6922">
        <v>19.32</v>
      </c>
      <c r="C6922">
        <f>IFERROR(((VLOOKUP(A6922,'Interest Rates-10yr'!$A$9:$C$15239,2,FALSE))-B6922),C6921)</f>
        <v>-6.4700000000000006</v>
      </c>
      <c r="D6922" s="98">
        <f>AVERAGE(C$10:C6922)</f>
        <v>0.23824388832634172</v>
      </c>
      <c r="E6922" s="2"/>
      <c r="G6922" s="23"/>
    </row>
    <row r="6923" spans="1:7" customFormat="1">
      <c r="A6923" s="4">
        <v>29561</v>
      </c>
      <c r="B6923">
        <v>19.32</v>
      </c>
      <c r="C6923">
        <f>IFERROR(((VLOOKUP(A6923,'Interest Rates-10yr'!$A$9:$C$15239,2,FALSE))-B6923),C6922)</f>
        <v>-6.4700000000000006</v>
      </c>
      <c r="D6923" s="98">
        <f>AVERAGE(C$10:C6923)</f>
        <v>0.23727364767139142</v>
      </c>
      <c r="E6923" s="2"/>
      <c r="G6923" s="23"/>
    </row>
    <row r="6924" spans="1:7" customFormat="1">
      <c r="A6924" s="4">
        <v>29562</v>
      </c>
      <c r="B6924">
        <v>19.32</v>
      </c>
      <c r="C6924">
        <f>IFERROR(((VLOOKUP(A6924,'Interest Rates-10yr'!$A$9:$C$15239,2,FALSE))-B6924),C6923)</f>
        <v>-6.4700000000000006</v>
      </c>
      <c r="D6924" s="98">
        <f>AVERAGE(C$10:C6924)</f>
        <v>0.23630368763557486</v>
      </c>
      <c r="E6924" s="2"/>
      <c r="G6924" s="23"/>
    </row>
    <row r="6925" spans="1:7" customFormat="1">
      <c r="A6925" s="4">
        <v>29563</v>
      </c>
      <c r="B6925">
        <v>18.8</v>
      </c>
      <c r="C6925">
        <f>IFERROR(((VLOOKUP(A6925,'Interest Rates-10yr'!$A$9:$C$15239,2,FALSE))-B6925),C6924)</f>
        <v>-5.8900000000000006</v>
      </c>
      <c r="D6925" s="98">
        <f>AVERAGE(C$10:C6925)</f>
        <v>0.23541787160208213</v>
      </c>
      <c r="E6925" s="2"/>
      <c r="G6925" s="23"/>
    </row>
    <row r="6926" spans="1:7" customFormat="1">
      <c r="A6926" s="4">
        <v>29564</v>
      </c>
      <c r="B6926">
        <v>18.37</v>
      </c>
      <c r="C6926">
        <f>IFERROR(((VLOOKUP(A6926,'Interest Rates-10yr'!$A$9:$C$15239,2,FALSE))-B6926),C6925)</f>
        <v>-5.2700000000000014</v>
      </c>
      <c r="D6926" s="98">
        <f>AVERAGE(C$10:C6926)</f>
        <v>0.23462194593031663</v>
      </c>
      <c r="E6926" s="2"/>
      <c r="G6926" s="23"/>
    </row>
    <row r="6927" spans="1:7" customFormat="1">
      <c r="A6927" s="4">
        <v>29565</v>
      </c>
      <c r="B6927">
        <v>18.52</v>
      </c>
      <c r="C6927">
        <f>IFERROR(((VLOOKUP(A6927,'Interest Rates-10yr'!$A$9:$C$15239,2,FALSE))-B6927),C6926)</f>
        <v>-5.3699999999999992</v>
      </c>
      <c r="D6927" s="98">
        <f>AVERAGE(C$10:C6927)</f>
        <v>0.23381179531656551</v>
      </c>
      <c r="E6927" s="2"/>
      <c r="G6927" s="23"/>
    </row>
    <row r="6928" spans="1:7" customFormat="1">
      <c r="A6928" s="4">
        <v>29566</v>
      </c>
      <c r="B6928">
        <v>20.14</v>
      </c>
      <c r="C6928">
        <f>IFERROR(((VLOOKUP(A6928,'Interest Rates-10yr'!$A$9:$C$15239,2,FALSE))-B6928),C6927)</f>
        <v>-6.57</v>
      </c>
      <c r="D6928" s="98">
        <f>AVERAGE(C$10:C6928)</f>
        <v>0.23282844341667874</v>
      </c>
      <c r="E6928" s="2"/>
      <c r="G6928" s="23"/>
    </row>
    <row r="6929" spans="1:7" customFormat="1">
      <c r="A6929" s="4">
        <v>29567</v>
      </c>
      <c r="B6929">
        <v>19.440000000000001</v>
      </c>
      <c r="C6929">
        <f>IFERROR(((VLOOKUP(A6929,'Interest Rates-10yr'!$A$9:$C$15239,2,FALSE))-B6929),C6928)</f>
        <v>-6.23</v>
      </c>
      <c r="D6929" s="98">
        <f>AVERAGE(C$10:C6929)</f>
        <v>0.23189450867052028</v>
      </c>
      <c r="E6929" s="2"/>
      <c r="G6929" s="23"/>
    </row>
    <row r="6930" spans="1:7" customFormat="1">
      <c r="A6930" s="4">
        <v>29568</v>
      </c>
      <c r="B6930">
        <v>19.440000000000001</v>
      </c>
      <c r="C6930">
        <f>IFERROR(((VLOOKUP(A6930,'Interest Rates-10yr'!$A$9:$C$15239,2,FALSE))-B6930),C6929)</f>
        <v>-6.23</v>
      </c>
      <c r="D6930" s="98">
        <f>AVERAGE(C$10:C6930)</f>
        <v>0.23096084380869819</v>
      </c>
      <c r="E6930" s="2"/>
      <c r="G6930" s="23"/>
    </row>
    <row r="6931" spans="1:7" customFormat="1">
      <c r="A6931" s="4">
        <v>29569</v>
      </c>
      <c r="B6931">
        <v>19.440000000000001</v>
      </c>
      <c r="C6931">
        <f>IFERROR(((VLOOKUP(A6931,'Interest Rates-10yr'!$A$9:$C$15239,2,FALSE))-B6931),C6930)</f>
        <v>-6.23</v>
      </c>
      <c r="D6931" s="98">
        <f>AVERAGE(C$10:C6931)</f>
        <v>0.23002744871424446</v>
      </c>
      <c r="E6931" s="2"/>
      <c r="G6931" s="23"/>
    </row>
    <row r="6932" spans="1:7" customFormat="1">
      <c r="A6932" s="4">
        <v>29570</v>
      </c>
      <c r="B6932">
        <v>19.62</v>
      </c>
      <c r="C6932">
        <f>IFERROR(((VLOOKUP(A6932,'Interest Rates-10yr'!$A$9:$C$15239,2,FALSE))-B6932),C6931)</f>
        <v>-6.370000000000001</v>
      </c>
      <c r="D6932" s="98">
        <f>AVERAGE(C$10:C6932)</f>
        <v>0.22907410082334254</v>
      </c>
      <c r="E6932" s="2"/>
      <c r="G6932" s="23"/>
    </row>
    <row r="6933" spans="1:7" customFormat="1">
      <c r="A6933" s="4">
        <v>29571</v>
      </c>
      <c r="B6933">
        <v>20.45</v>
      </c>
      <c r="C6933">
        <f>IFERROR(((VLOOKUP(A6933,'Interest Rates-10yr'!$A$9:$C$15239,2,FALSE))-B6933),C6932)</f>
        <v>-6.9399999999999995</v>
      </c>
      <c r="D6933" s="98">
        <f>AVERAGE(C$10:C6933)</f>
        <v>0.22803870595031778</v>
      </c>
      <c r="E6933" s="2"/>
      <c r="G6933" s="23"/>
    </row>
    <row r="6934" spans="1:7" customFormat="1">
      <c r="A6934" s="4">
        <v>29572</v>
      </c>
      <c r="B6934">
        <v>20.27</v>
      </c>
      <c r="C6934">
        <f>IFERROR(((VLOOKUP(A6934,'Interest Rates-10yr'!$A$9:$C$15239,2,FALSE))-B6934),C6933)</f>
        <v>-6.99</v>
      </c>
      <c r="D6934" s="98">
        <f>AVERAGE(C$10:C6934)</f>
        <v>0.22699638989169679</v>
      </c>
      <c r="E6934" s="2"/>
      <c r="G6934" s="23"/>
    </row>
    <row r="6935" spans="1:7" customFormat="1">
      <c r="A6935" s="4">
        <v>29573</v>
      </c>
      <c r="B6935">
        <v>20.74</v>
      </c>
      <c r="C6935">
        <f>IFERROR(((VLOOKUP(A6935,'Interest Rates-10yr'!$A$9:$C$15239,2,FALSE))-B6935),C6934)</f>
        <v>-7.5199999999999978</v>
      </c>
      <c r="D6935" s="98">
        <f>AVERAGE(C$10:C6935)</f>
        <v>0.22587785157378001</v>
      </c>
      <c r="E6935" s="2"/>
      <c r="G6935" s="23"/>
    </row>
    <row r="6936" spans="1:7" customFormat="1">
      <c r="A6936" s="4">
        <v>29574</v>
      </c>
      <c r="B6936">
        <v>20.07</v>
      </c>
      <c r="C6936">
        <f>IFERROR(((VLOOKUP(A6936,'Interest Rates-10yr'!$A$9:$C$15239,2,FALSE))-B6936),C6935)</f>
        <v>-7.43</v>
      </c>
      <c r="D6936" s="98">
        <f>AVERAGE(C$10:C6936)</f>
        <v>0.22477262884365529</v>
      </c>
      <c r="E6936" s="2"/>
      <c r="G6936" s="23"/>
    </row>
    <row r="6937" spans="1:7" customFormat="1">
      <c r="A6937" s="4">
        <v>29575</v>
      </c>
      <c r="B6937">
        <v>20.07</v>
      </c>
      <c r="C6937">
        <f>IFERROR(((VLOOKUP(A6937,'Interest Rates-10yr'!$A$9:$C$15239,2,FALSE))-B6937),C6936)</f>
        <v>-7.43</v>
      </c>
      <c r="D6937" s="98">
        <f>AVERAGE(C$10:C6937)</f>
        <v>0.22366772517321018</v>
      </c>
      <c r="E6937" s="2"/>
      <c r="G6937" s="23"/>
    </row>
    <row r="6938" spans="1:7" customFormat="1">
      <c r="A6938" s="4">
        <v>29576</v>
      </c>
      <c r="B6938">
        <v>20.07</v>
      </c>
      <c r="C6938">
        <f>IFERROR(((VLOOKUP(A6938,'Interest Rates-10yr'!$A$9:$C$15239,2,FALSE))-B6938),C6937)</f>
        <v>-7.43</v>
      </c>
      <c r="D6938" s="98">
        <f>AVERAGE(C$10:C6938)</f>
        <v>0.22256314042430367</v>
      </c>
      <c r="E6938" s="2"/>
      <c r="G6938" s="23"/>
    </row>
    <row r="6939" spans="1:7" customFormat="1">
      <c r="A6939" s="4">
        <v>29577</v>
      </c>
      <c r="B6939">
        <v>19.75</v>
      </c>
      <c r="C6939">
        <f>IFERROR(((VLOOKUP(A6939,'Interest Rates-10yr'!$A$9:$C$15239,2,FALSE))-B6939),C6938)</f>
        <v>-7.6099999999999994</v>
      </c>
      <c r="D6939" s="98">
        <f>AVERAGE(C$10:C6939)</f>
        <v>0.22143290043290045</v>
      </c>
      <c r="E6939" s="2"/>
      <c r="G6939" s="23"/>
    </row>
    <row r="6940" spans="1:7" customFormat="1">
      <c r="A6940" s="4">
        <v>29578</v>
      </c>
      <c r="B6940">
        <v>18.84</v>
      </c>
      <c r="C6940">
        <f>IFERROR(((VLOOKUP(A6940,'Interest Rates-10yr'!$A$9:$C$15239,2,FALSE))-B6940),C6939)</f>
        <v>-6.49</v>
      </c>
      <c r="D6940" s="98">
        <f>AVERAGE(C$10:C6940)</f>
        <v>0.2204645794257683</v>
      </c>
      <c r="E6940" s="2"/>
      <c r="G6940" s="23"/>
    </row>
    <row r="6941" spans="1:7" customFormat="1">
      <c r="A6941" s="4">
        <v>29579</v>
      </c>
      <c r="B6941">
        <v>16.52</v>
      </c>
      <c r="C6941">
        <f>IFERROR(((VLOOKUP(A6941,'Interest Rates-10yr'!$A$9:$C$15239,2,FALSE))-B6941),C6940)</f>
        <v>-4.0999999999999996</v>
      </c>
      <c r="D6941" s="98">
        <f>AVERAGE(C$10:C6941)</f>
        <v>0.21984131563762266</v>
      </c>
      <c r="E6941" s="2"/>
      <c r="G6941" s="23"/>
    </row>
    <row r="6942" spans="1:7" customFormat="1">
      <c r="A6942" s="4">
        <v>29580</v>
      </c>
      <c r="B6942">
        <v>16.52</v>
      </c>
      <c r="C6942">
        <f>IFERROR(((VLOOKUP(A6942,'Interest Rates-10yr'!$A$9:$C$15239,2,FALSE))-B6942),C6941)</f>
        <v>-4.0999999999999996</v>
      </c>
      <c r="D6942" s="98">
        <f>AVERAGE(C$10:C6942)</f>
        <v>0.21921823164575224</v>
      </c>
      <c r="E6942" s="2"/>
      <c r="G6942" s="23"/>
    </row>
    <row r="6943" spans="1:7" customFormat="1">
      <c r="A6943" s="4">
        <v>29581</v>
      </c>
      <c r="B6943">
        <v>17.260000000000002</v>
      </c>
      <c r="C6943">
        <f>IFERROR(((VLOOKUP(A6943,'Interest Rates-10yr'!$A$9:$C$15239,2,FALSE))-B6943),C6942)</f>
        <v>-5.0100000000000016</v>
      </c>
      <c r="D6943" s="98">
        <f>AVERAGE(C$10:C6943)</f>
        <v>0.21846408999134703</v>
      </c>
      <c r="E6943" s="2"/>
      <c r="G6943" s="23"/>
    </row>
    <row r="6944" spans="1:7" customFormat="1">
      <c r="A6944" s="4">
        <v>29582</v>
      </c>
      <c r="B6944">
        <v>17.260000000000002</v>
      </c>
      <c r="C6944">
        <f>IFERROR(((VLOOKUP(A6944,'Interest Rates-10yr'!$A$9:$C$15239,2,FALSE))-B6944),C6943)</f>
        <v>-5.0100000000000016</v>
      </c>
      <c r="D6944" s="98">
        <f>AVERAGE(C$10:C6944)</f>
        <v>0.21771016582552277</v>
      </c>
      <c r="E6944" s="2"/>
      <c r="G6944" s="23"/>
    </row>
    <row r="6945" spans="1:7" customFormat="1">
      <c r="A6945" s="4">
        <v>29583</v>
      </c>
      <c r="B6945">
        <v>17.260000000000002</v>
      </c>
      <c r="C6945">
        <f>IFERROR(((VLOOKUP(A6945,'Interest Rates-10yr'!$A$9:$C$15239,2,FALSE))-B6945),C6944)</f>
        <v>-5.0100000000000016</v>
      </c>
      <c r="D6945" s="98">
        <f>AVERAGE(C$10:C6945)</f>
        <v>0.21695645905420999</v>
      </c>
      <c r="E6945" s="2"/>
      <c r="G6945" s="23"/>
    </row>
    <row r="6946" spans="1:7" customFormat="1">
      <c r="A6946" s="4">
        <v>29584</v>
      </c>
      <c r="B6946">
        <v>17.93</v>
      </c>
      <c r="C6946">
        <f>IFERROR(((VLOOKUP(A6946,'Interest Rates-10yr'!$A$9:$C$15239,2,FALSE))-B6946),C6945)</f>
        <v>-5.73</v>
      </c>
      <c r="D6946" s="98">
        <f>AVERAGE(C$10:C6946)</f>
        <v>0.2160991783191582</v>
      </c>
      <c r="E6946" s="2"/>
      <c r="G6946" s="23"/>
    </row>
    <row r="6947" spans="1:7" customFormat="1">
      <c r="A6947" s="4">
        <v>29585</v>
      </c>
      <c r="B6947">
        <v>20.89</v>
      </c>
      <c r="C6947">
        <f>IFERROR(((VLOOKUP(A6947,'Interest Rates-10yr'!$A$9:$C$15239,2,FALSE))-B6947),C6946)</f>
        <v>-8.5</v>
      </c>
      <c r="D6947" s="98">
        <f>AVERAGE(C$10:C6947)</f>
        <v>0.21484289420582306</v>
      </c>
      <c r="E6947" s="2"/>
      <c r="G6947" s="23"/>
    </row>
    <row r="6948" spans="1:7" customFormat="1">
      <c r="A6948" s="4">
        <v>29586</v>
      </c>
      <c r="B6948">
        <v>22</v>
      </c>
      <c r="C6948">
        <f>IFERROR(((VLOOKUP(A6948,'Interest Rates-10yr'!$A$9:$C$15239,2,FALSE))-B6948),C6947)</f>
        <v>-9.57</v>
      </c>
      <c r="D6948" s="98">
        <f>AVERAGE(C$10:C6948)</f>
        <v>0.21343277129269353</v>
      </c>
      <c r="E6948" s="2"/>
      <c r="G6948" s="23"/>
    </row>
    <row r="6949" spans="1:7" customFormat="1">
      <c r="A6949" s="4">
        <v>29587</v>
      </c>
      <c r="B6949">
        <v>22</v>
      </c>
      <c r="C6949">
        <f>IFERROR(((VLOOKUP(A6949,'Interest Rates-10yr'!$A$9:$C$15239,2,FALSE))-B6949),C6948)</f>
        <v>-9.57</v>
      </c>
      <c r="D6949" s="98">
        <f>AVERAGE(C$10:C6949)</f>
        <v>0.21202305475504329</v>
      </c>
      <c r="E6949" s="2"/>
      <c r="G6949" s="23"/>
    </row>
    <row r="6950" spans="1:7" customFormat="1">
      <c r="A6950" s="4">
        <v>29588</v>
      </c>
      <c r="B6950">
        <v>20.05</v>
      </c>
      <c r="C6950">
        <f>IFERROR(((VLOOKUP(A6950,'Interest Rates-10yr'!$A$9:$C$15239,2,FALSE))-B6950),C6949)</f>
        <v>-7.6300000000000008</v>
      </c>
      <c r="D6950" s="98">
        <f>AVERAGE(C$10:C6950)</f>
        <v>0.21089324304855214</v>
      </c>
      <c r="E6950" s="2"/>
      <c r="G6950" s="23"/>
    </row>
    <row r="6951" spans="1:7" customFormat="1">
      <c r="A6951" s="4">
        <v>29589</v>
      </c>
      <c r="B6951">
        <v>20.05</v>
      </c>
      <c r="C6951">
        <f>IFERROR(((VLOOKUP(A6951,'Interest Rates-10yr'!$A$9:$C$15239,2,FALSE))-B6951),C6950)</f>
        <v>-7.6300000000000008</v>
      </c>
      <c r="D6951" s="98">
        <f>AVERAGE(C$10:C6951)</f>
        <v>0.20976375684240858</v>
      </c>
      <c r="E6951" s="2"/>
      <c r="G6951" s="23"/>
    </row>
    <row r="6952" spans="1:7" customFormat="1">
      <c r="A6952" s="4">
        <v>29590</v>
      </c>
      <c r="B6952">
        <v>20.05</v>
      </c>
      <c r="C6952">
        <f>IFERROR(((VLOOKUP(A6952,'Interest Rates-10yr'!$A$9:$C$15239,2,FALSE))-B6952),C6951)</f>
        <v>-7.6300000000000008</v>
      </c>
      <c r="D6952" s="98">
        <f>AVERAGE(C$10:C6952)</f>
        <v>0.20863459599596718</v>
      </c>
      <c r="E6952" s="2"/>
      <c r="G6952" s="23"/>
    </row>
    <row r="6953" spans="1:7" customFormat="1">
      <c r="A6953" s="4">
        <v>29591</v>
      </c>
      <c r="B6953">
        <v>19.39</v>
      </c>
      <c r="C6953">
        <f>IFERROR(((VLOOKUP(A6953,'Interest Rates-10yr'!$A$9:$C$15239,2,FALSE))-B6953),C6952)</f>
        <v>-7.24</v>
      </c>
      <c r="D6953" s="98">
        <f>AVERAGE(C$10:C6953)</f>
        <v>0.20756192396313367</v>
      </c>
      <c r="E6953" s="2"/>
      <c r="G6953" s="23"/>
    </row>
    <row r="6954" spans="1:7" customFormat="1">
      <c r="A6954" s="4">
        <v>29592</v>
      </c>
      <c r="B6954">
        <v>19.97</v>
      </c>
      <c r="C6954">
        <f>IFERROR(((VLOOKUP(A6954,'Interest Rates-10yr'!$A$9:$C$15239,2,FALSE))-B6954),C6953)</f>
        <v>-7.8599999999999994</v>
      </c>
      <c r="D6954" s="98">
        <f>AVERAGE(C$10:C6954)</f>
        <v>0.20640028797696189</v>
      </c>
      <c r="E6954" s="2"/>
      <c r="G6954" s="23"/>
    </row>
    <row r="6955" spans="1:7" customFormat="1">
      <c r="A6955" s="4">
        <v>29593</v>
      </c>
      <c r="B6955">
        <v>18.899999999999999</v>
      </c>
      <c r="C6955">
        <f>IFERROR(((VLOOKUP(A6955,'Interest Rates-10yr'!$A$9:$C$15239,2,FALSE))-B6955),C6954)</f>
        <v>-6.5199999999999978</v>
      </c>
      <c r="D6955" s="98">
        <f>AVERAGE(C$10:C6955)</f>
        <v>0.20543190325367122</v>
      </c>
      <c r="E6955" s="2"/>
      <c r="G6955" s="23"/>
    </row>
    <row r="6956" spans="1:7" customFormat="1">
      <c r="A6956" s="4">
        <v>29594</v>
      </c>
      <c r="B6956">
        <v>19.489999999999998</v>
      </c>
      <c r="C6956">
        <f>IFERROR(((VLOOKUP(A6956,'Interest Rates-10yr'!$A$9:$C$15239,2,FALSE))-B6956),C6955)</f>
        <v>-7.1399999999999988</v>
      </c>
      <c r="D6956" s="98">
        <f>AVERAGE(C$10:C6956)</f>
        <v>0.2043745501655391</v>
      </c>
      <c r="E6956" s="2"/>
      <c r="G6956" s="23"/>
    </row>
    <row r="6957" spans="1:7" customFormat="1">
      <c r="A6957" s="4">
        <v>29595</v>
      </c>
      <c r="B6957">
        <v>19.579999999999998</v>
      </c>
      <c r="C6957">
        <f>IFERROR(((VLOOKUP(A6957,'Interest Rates-10yr'!$A$9:$C$15239,2,FALSE))-B6957),C6956)</f>
        <v>-7.009999999999998</v>
      </c>
      <c r="D6957" s="98">
        <f>AVERAGE(C$10:C6957)</f>
        <v>0.20333621185952794</v>
      </c>
      <c r="E6957" s="2"/>
      <c r="G6957" s="23"/>
    </row>
    <row r="6958" spans="1:7" customFormat="1">
      <c r="A6958" s="4">
        <v>29596</v>
      </c>
      <c r="B6958">
        <v>19.579999999999998</v>
      </c>
      <c r="C6958">
        <f>IFERROR(((VLOOKUP(A6958,'Interest Rates-10yr'!$A$9:$C$15239,2,FALSE))-B6958),C6957)</f>
        <v>-7.009999999999998</v>
      </c>
      <c r="D6958" s="98">
        <f>AVERAGE(C$10:C6958)</f>
        <v>0.20229817239890635</v>
      </c>
      <c r="E6958" s="2"/>
      <c r="G6958" s="23"/>
    </row>
    <row r="6959" spans="1:7" customFormat="1">
      <c r="A6959" s="4">
        <v>29597</v>
      </c>
      <c r="B6959">
        <v>19.579999999999998</v>
      </c>
      <c r="C6959">
        <f>IFERROR(((VLOOKUP(A6959,'Interest Rates-10yr'!$A$9:$C$15239,2,FALSE))-B6959),C6958)</f>
        <v>-7.009999999999998</v>
      </c>
      <c r="D6959" s="98">
        <f>AVERAGE(C$10:C6959)</f>
        <v>0.2012604316546763</v>
      </c>
      <c r="E6959" s="2"/>
      <c r="G6959" s="23"/>
    </row>
    <row r="6960" spans="1:7" customFormat="1">
      <c r="A6960" s="4">
        <v>29598</v>
      </c>
      <c r="B6960">
        <v>19.87</v>
      </c>
      <c r="C6960">
        <f>IFERROR(((VLOOKUP(A6960,'Interest Rates-10yr'!$A$9:$C$15239,2,FALSE))-B6960),C6959)</f>
        <v>-7.4200000000000017</v>
      </c>
      <c r="D6960" s="98">
        <f>AVERAGE(C$10:C6960)</f>
        <v>0.20016400517911093</v>
      </c>
      <c r="E6960" s="2"/>
      <c r="G6960" s="23"/>
    </row>
    <row r="6961" spans="1:7" customFormat="1">
      <c r="A6961" s="4">
        <v>29599</v>
      </c>
      <c r="B6961">
        <v>19.97</v>
      </c>
      <c r="C6961">
        <f>IFERROR(((VLOOKUP(A6961,'Interest Rates-10yr'!$A$9:$C$15239,2,FALSE))-B6961),C6960)</f>
        <v>-7.4399999999999995</v>
      </c>
      <c r="D6961" s="98">
        <f>AVERAGE(C$10:C6961)</f>
        <v>0.19906501726121981</v>
      </c>
      <c r="E6961" s="2"/>
      <c r="G6961" s="23"/>
    </row>
    <row r="6962" spans="1:7" customFormat="1">
      <c r="A6962" s="4">
        <v>29600</v>
      </c>
      <c r="B6962">
        <v>19.38</v>
      </c>
      <c r="C6962">
        <f>IFERROR(((VLOOKUP(A6962,'Interest Rates-10yr'!$A$9:$C$15239,2,FALSE))-B6962),C6961)</f>
        <v>-6.85</v>
      </c>
      <c r="D6962" s="98">
        <f>AVERAGE(C$10:C6962)</f>
        <v>0.19805120092046602</v>
      </c>
      <c r="E6962" s="2"/>
      <c r="G6962" s="23"/>
    </row>
    <row r="6963" spans="1:7" customFormat="1">
      <c r="A6963" s="4">
        <v>29601</v>
      </c>
      <c r="B6963">
        <v>19.52</v>
      </c>
      <c r="C6963">
        <f>IFERROR(((VLOOKUP(A6963,'Interest Rates-10yr'!$A$9:$C$15239,2,FALSE))-B6963),C6962)</f>
        <v>-6.9</v>
      </c>
      <c r="D6963" s="98">
        <f>AVERAGE(C$10:C6963)</f>
        <v>0.19703048605119358</v>
      </c>
      <c r="E6963" s="2"/>
      <c r="G6963" s="23"/>
    </row>
    <row r="6964" spans="1:7" customFormat="1">
      <c r="A6964" s="4">
        <v>29602</v>
      </c>
      <c r="B6964">
        <v>19.82</v>
      </c>
      <c r="C6964">
        <f>IFERROR(((VLOOKUP(A6964,'Interest Rates-10yr'!$A$9:$C$15239,2,FALSE))-B6964),C6963)</f>
        <v>-7.2900000000000009</v>
      </c>
      <c r="D6964" s="98">
        <f>AVERAGE(C$10:C6964)</f>
        <v>0.19595398993529836</v>
      </c>
      <c r="E6964" s="2"/>
      <c r="G6964" s="23"/>
    </row>
    <row r="6965" spans="1:7" customFormat="1">
      <c r="A6965" s="4">
        <v>29603</v>
      </c>
      <c r="B6965">
        <v>19.82</v>
      </c>
      <c r="C6965">
        <f>IFERROR(((VLOOKUP(A6965,'Interest Rates-10yr'!$A$9:$C$15239,2,FALSE))-B6965),C6964)</f>
        <v>-7.2900000000000009</v>
      </c>
      <c r="D6965" s="98">
        <f>AVERAGE(C$10:C6965)</f>
        <v>0.19487780333525018</v>
      </c>
      <c r="E6965" s="2"/>
      <c r="G6965" s="23"/>
    </row>
    <row r="6966" spans="1:7" customFormat="1">
      <c r="A6966" s="4">
        <v>29604</v>
      </c>
      <c r="B6966">
        <v>19.82</v>
      </c>
      <c r="C6966">
        <f>IFERROR(((VLOOKUP(A6966,'Interest Rates-10yr'!$A$9:$C$15239,2,FALSE))-B6966),C6965)</f>
        <v>-7.2900000000000009</v>
      </c>
      <c r="D6966" s="98">
        <f>AVERAGE(C$10:C6966)</f>
        <v>0.19380192611757943</v>
      </c>
      <c r="E6966" s="2"/>
      <c r="G6966" s="23"/>
    </row>
    <row r="6967" spans="1:7" customFormat="1">
      <c r="A6967" s="4">
        <v>29605</v>
      </c>
      <c r="B6967">
        <v>19.88</v>
      </c>
      <c r="C6967">
        <f>IFERROR(((VLOOKUP(A6967,'Interest Rates-10yr'!$A$9:$C$15239,2,FALSE))-B6967),C6966)</f>
        <v>-7.2399999999999984</v>
      </c>
      <c r="D6967" s="98">
        <f>AVERAGE(C$10:C6967)</f>
        <v>0.19273354412187413</v>
      </c>
      <c r="E6967" s="2"/>
      <c r="G6967" s="23"/>
    </row>
    <row r="6968" spans="1:7" customFormat="1">
      <c r="A6968" s="4">
        <v>29606</v>
      </c>
      <c r="B6968">
        <v>18.940000000000001</v>
      </c>
      <c r="C6968">
        <f>IFERROR(((VLOOKUP(A6968,'Interest Rates-10yr'!$A$9:$C$15239,2,FALSE))-B6968),C6967)</f>
        <v>-6.4400000000000013</v>
      </c>
      <c r="D6968" s="98">
        <f>AVERAGE(C$10:C6968)</f>
        <v>0.19178042822244579</v>
      </c>
      <c r="E6968" s="2"/>
      <c r="G6968" s="23"/>
    </row>
    <row r="6969" spans="1:7" customFormat="1">
      <c r="A6969" s="4">
        <v>29607</v>
      </c>
      <c r="B6969">
        <v>17.63</v>
      </c>
      <c r="C6969">
        <f>IFERROR(((VLOOKUP(A6969,'Interest Rates-10yr'!$A$9:$C$15239,2,FALSE))-B6969),C6968)</f>
        <v>-4.8599999999999994</v>
      </c>
      <c r="D6969" s="98">
        <f>AVERAGE(C$10:C6969)</f>
        <v>0.19105459770114946</v>
      </c>
      <c r="E6969" s="2"/>
      <c r="G6969" s="23"/>
    </row>
    <row r="6970" spans="1:7" customFormat="1">
      <c r="A6970" s="4">
        <v>29608</v>
      </c>
      <c r="B6970">
        <v>19.05</v>
      </c>
      <c r="C6970">
        <f>IFERROR(((VLOOKUP(A6970,'Interest Rates-10yr'!$A$9:$C$15239,2,FALSE))-B6970),C6969)</f>
        <v>-6.1800000000000015</v>
      </c>
      <c r="D6970" s="98">
        <f>AVERAGE(C$10:C6970)</f>
        <v>0.19013934779485708</v>
      </c>
      <c r="E6970" s="2"/>
      <c r="G6970" s="23"/>
    </row>
    <row r="6971" spans="1:7" customFormat="1">
      <c r="A6971" s="4">
        <v>29609</v>
      </c>
      <c r="B6971">
        <v>18.7</v>
      </c>
      <c r="C6971">
        <f>IFERROR(((VLOOKUP(A6971,'Interest Rates-10yr'!$A$9:$C$15239,2,FALSE))-B6971),C6970)</f>
        <v>-5.8599999999999994</v>
      </c>
      <c r="D6971" s="98">
        <f>AVERAGE(C$10:C6971)</f>
        <v>0.1892703246193623</v>
      </c>
      <c r="E6971" s="2"/>
      <c r="G6971" s="23"/>
    </row>
    <row r="6972" spans="1:7" customFormat="1">
      <c r="A6972" s="4">
        <v>29610</v>
      </c>
      <c r="B6972">
        <v>18.7</v>
      </c>
      <c r="C6972">
        <f>IFERROR(((VLOOKUP(A6972,'Interest Rates-10yr'!$A$9:$C$15239,2,FALSE))-B6972),C6971)</f>
        <v>-5.8599999999999994</v>
      </c>
      <c r="D6972" s="98">
        <f>AVERAGE(C$10:C6972)</f>
        <v>0.18840155105557954</v>
      </c>
      <c r="E6972" s="2"/>
      <c r="G6972" s="23"/>
    </row>
    <row r="6973" spans="1:7" customFormat="1">
      <c r="A6973" s="4">
        <v>29611</v>
      </c>
      <c r="B6973">
        <v>18.7</v>
      </c>
      <c r="C6973">
        <f>IFERROR(((VLOOKUP(A6973,'Interest Rates-10yr'!$A$9:$C$15239,2,FALSE))-B6973),C6972)</f>
        <v>-5.8599999999999994</v>
      </c>
      <c r="D6973" s="98">
        <f>AVERAGE(C$10:C6973)</f>
        <v>0.1875330269959794</v>
      </c>
      <c r="E6973" s="2"/>
      <c r="G6973" s="23"/>
    </row>
    <row r="6974" spans="1:7" customFormat="1">
      <c r="A6974" s="4">
        <v>29612</v>
      </c>
      <c r="B6974">
        <v>18.690000000000001</v>
      </c>
      <c r="C6974">
        <f>IFERROR(((VLOOKUP(A6974,'Interest Rates-10yr'!$A$9:$C$15239,2,FALSE))-B6974),C6973)</f>
        <v>-5.990000000000002</v>
      </c>
      <c r="D6974" s="98">
        <f>AVERAGE(C$10:C6974)</f>
        <v>0.18664608758076101</v>
      </c>
      <c r="E6974" s="2"/>
      <c r="G6974" s="23"/>
    </row>
    <row r="6975" spans="1:7" customFormat="1">
      <c r="A6975" s="4">
        <v>29613</v>
      </c>
      <c r="B6975">
        <v>17.98</v>
      </c>
      <c r="C6975">
        <f>IFERROR(((VLOOKUP(A6975,'Interest Rates-10yr'!$A$9:$C$15239,2,FALSE))-B6975),C6974)</f>
        <v>-5.25</v>
      </c>
      <c r="D6975" s="98">
        <f>AVERAGE(C$10:C6975)</f>
        <v>0.18586563307493548</v>
      </c>
      <c r="E6975" s="2"/>
      <c r="G6975" s="23"/>
    </row>
    <row r="6976" spans="1:7" customFormat="1">
      <c r="A6976" s="4">
        <v>29614</v>
      </c>
      <c r="B6976">
        <v>15.03</v>
      </c>
      <c r="C6976">
        <f>IFERROR(((VLOOKUP(A6976,'Interest Rates-10yr'!$A$9:$C$15239,2,FALSE))-B6976),C6975)</f>
        <v>-2.2599999999999998</v>
      </c>
      <c r="D6976" s="98">
        <f>AVERAGE(C$10:C6976)</f>
        <v>0.18551456868092442</v>
      </c>
      <c r="E6976" s="2"/>
      <c r="G6976" s="23"/>
    </row>
    <row r="6977" spans="1:7" customFormat="1">
      <c r="A6977" s="4">
        <v>29615</v>
      </c>
      <c r="B6977">
        <v>16.98</v>
      </c>
      <c r="C6977">
        <f>IFERROR(((VLOOKUP(A6977,'Interest Rates-10yr'!$A$9:$C$15239,2,FALSE))-B6977),C6976)</f>
        <v>-4.18</v>
      </c>
      <c r="D6977" s="98">
        <f>AVERAGE(C$10:C6977)</f>
        <v>0.18488805970149261</v>
      </c>
      <c r="E6977" s="2"/>
      <c r="G6977" s="23"/>
    </row>
    <row r="6978" spans="1:7" customFormat="1">
      <c r="A6978" s="4">
        <v>29616</v>
      </c>
      <c r="B6978">
        <v>17.25</v>
      </c>
      <c r="C6978">
        <f>IFERROR(((VLOOKUP(A6978,'Interest Rates-10yr'!$A$9:$C$15239,2,FALSE))-B6978),C6977)</f>
        <v>-4.57</v>
      </c>
      <c r="D6978" s="98">
        <f>AVERAGE(C$10:C6978)</f>
        <v>0.18420576840292732</v>
      </c>
      <c r="E6978" s="2"/>
      <c r="G6978" s="23"/>
    </row>
    <row r="6979" spans="1:7" customFormat="1">
      <c r="A6979" s="4">
        <v>29617</v>
      </c>
      <c r="B6979">
        <v>17.25</v>
      </c>
      <c r="C6979">
        <f>IFERROR(((VLOOKUP(A6979,'Interest Rates-10yr'!$A$9:$C$15239,2,FALSE))-B6979),C6978)</f>
        <v>-4.57</v>
      </c>
      <c r="D6979" s="98">
        <f>AVERAGE(C$10:C6979)</f>
        <v>0.18352367288378774</v>
      </c>
      <c r="E6979" s="2"/>
      <c r="G6979" s="23"/>
    </row>
    <row r="6980" spans="1:7" customFormat="1">
      <c r="A6980" s="4">
        <v>29618</v>
      </c>
      <c r="B6980">
        <v>17.25</v>
      </c>
      <c r="C6980">
        <f>IFERROR(((VLOOKUP(A6980,'Interest Rates-10yr'!$A$9:$C$15239,2,FALSE))-B6980),C6979)</f>
        <v>-4.57</v>
      </c>
      <c r="D6980" s="98">
        <f>AVERAGE(C$10:C6980)</f>
        <v>0.18284177305981933</v>
      </c>
      <c r="E6980" s="2"/>
      <c r="G6980" s="23"/>
    </row>
    <row r="6981" spans="1:7" customFormat="1">
      <c r="A6981" s="4">
        <v>29619</v>
      </c>
      <c r="B6981">
        <v>17.54</v>
      </c>
      <c r="C6981">
        <f>IFERROR(((VLOOKUP(A6981,'Interest Rates-10yr'!$A$9:$C$15239,2,FALSE))-B6981),C6980)</f>
        <v>-4.68</v>
      </c>
      <c r="D6981" s="98">
        <f>AVERAGE(C$10:C6981)</f>
        <v>0.18214429145152045</v>
      </c>
      <c r="E6981" s="2"/>
      <c r="G6981" s="23"/>
    </row>
    <row r="6982" spans="1:7" customFormat="1">
      <c r="A6982" s="4">
        <v>29620</v>
      </c>
      <c r="B6982">
        <v>17.760000000000002</v>
      </c>
      <c r="C6982">
        <f>IFERROR(((VLOOKUP(A6982,'Interest Rates-10yr'!$A$9:$C$15239,2,FALSE))-B6982),C6981)</f>
        <v>-4.7800000000000011</v>
      </c>
      <c r="D6982" s="98">
        <f>AVERAGE(C$10:C6982)</f>
        <v>0.18143266886562462</v>
      </c>
      <c r="E6982" s="2"/>
      <c r="G6982" s="23"/>
    </row>
    <row r="6983" spans="1:7" customFormat="1">
      <c r="A6983" s="4">
        <v>29621</v>
      </c>
      <c r="B6983">
        <v>16.329999999999998</v>
      </c>
      <c r="C6983">
        <f>IFERROR(((VLOOKUP(A6983,'Interest Rates-10yr'!$A$9:$C$15239,2,FALSE))-B6983),C6982)</f>
        <v>-3.4699999999999989</v>
      </c>
      <c r="D6983" s="98">
        <f>AVERAGE(C$10:C6983)</f>
        <v>0.18090909090909099</v>
      </c>
      <c r="E6983" s="2"/>
      <c r="G6983" s="23"/>
    </row>
    <row r="6984" spans="1:7" customFormat="1">
      <c r="A6984" s="4">
        <v>29622</v>
      </c>
      <c r="B6984">
        <v>16.8</v>
      </c>
      <c r="C6984">
        <f>IFERROR(((VLOOKUP(A6984,'Interest Rates-10yr'!$A$9:$C$15239,2,FALSE))-B6984),C6983)</f>
        <v>-3.8500000000000014</v>
      </c>
      <c r="D6984" s="98">
        <f>AVERAGE(C$10:C6984)</f>
        <v>0.18033118279569901</v>
      </c>
      <c r="E6984" s="2"/>
      <c r="G6984" s="23"/>
    </row>
    <row r="6985" spans="1:7" customFormat="1">
      <c r="A6985" s="4">
        <v>29623</v>
      </c>
      <c r="B6985">
        <v>16.940000000000001</v>
      </c>
      <c r="C6985">
        <f>IFERROR(((VLOOKUP(A6985,'Interest Rates-10yr'!$A$9:$C$15239,2,FALSE))-B6985),C6984)</f>
        <v>-3.8500000000000014</v>
      </c>
      <c r="D6985" s="98">
        <f>AVERAGE(C$10:C6985)</f>
        <v>0.17975344036697258</v>
      </c>
      <c r="E6985" s="2"/>
      <c r="G6985" s="23"/>
    </row>
    <row r="6986" spans="1:7" customFormat="1">
      <c r="A6986" s="4">
        <v>29624</v>
      </c>
      <c r="B6986">
        <v>16.940000000000001</v>
      </c>
      <c r="C6986">
        <f>IFERROR(((VLOOKUP(A6986,'Interest Rates-10yr'!$A$9:$C$15239,2,FALSE))-B6986),C6985)</f>
        <v>-3.8500000000000014</v>
      </c>
      <c r="D6986" s="98">
        <f>AVERAGE(C$10:C6986)</f>
        <v>0.17917586355166989</v>
      </c>
      <c r="E6986" s="2"/>
      <c r="G6986" s="23"/>
    </row>
    <row r="6987" spans="1:7" customFormat="1">
      <c r="A6987" s="4">
        <v>29625</v>
      </c>
      <c r="B6987">
        <v>16.940000000000001</v>
      </c>
      <c r="C6987">
        <f>IFERROR(((VLOOKUP(A6987,'Interest Rates-10yr'!$A$9:$C$15239,2,FALSE))-B6987),C6986)</f>
        <v>-3.8500000000000014</v>
      </c>
      <c r="D6987" s="98">
        <f>AVERAGE(C$10:C6987)</f>
        <v>0.17859845227858998</v>
      </c>
      <c r="E6987" s="2"/>
      <c r="G6987" s="23"/>
    </row>
    <row r="6988" spans="1:7" customFormat="1">
      <c r="A6988" s="4">
        <v>29626</v>
      </c>
      <c r="B6988">
        <v>16.89</v>
      </c>
      <c r="C6988">
        <f>IFERROR(((VLOOKUP(A6988,'Interest Rates-10yr'!$A$9:$C$15239,2,FALSE))-B6988),C6987)</f>
        <v>-3.6799999999999997</v>
      </c>
      <c r="D6988" s="98">
        <f>AVERAGE(C$10:C6988)</f>
        <v>0.17804556526723039</v>
      </c>
      <c r="E6988" s="2"/>
      <c r="G6988" s="23"/>
    </row>
    <row r="6989" spans="1:7" customFormat="1">
      <c r="A6989" s="4">
        <v>29627</v>
      </c>
      <c r="B6989">
        <v>16.72</v>
      </c>
      <c r="C6989">
        <f>IFERROR(((VLOOKUP(A6989,'Interest Rates-10yr'!$A$9:$C$15239,2,FALSE))-B6989),C6988)</f>
        <v>-3.4499999999999993</v>
      </c>
      <c r="D6989" s="98">
        <f>AVERAGE(C$10:C6989)</f>
        <v>0.17752578796561616</v>
      </c>
      <c r="E6989" s="2"/>
      <c r="G6989" s="23"/>
    </row>
    <row r="6990" spans="1:7" customFormat="1">
      <c r="A6990" s="4">
        <v>29628</v>
      </c>
      <c r="B6990">
        <v>14.33</v>
      </c>
      <c r="C6990">
        <f>IFERROR(((VLOOKUP(A6990,'Interest Rates-10yr'!$A$9:$C$15239,2,FALSE))-B6990),C6989)</f>
        <v>-0.91000000000000014</v>
      </c>
      <c r="D6990" s="98">
        <f>AVERAGE(C$10:C6990)</f>
        <v>0.1773700042973787</v>
      </c>
      <c r="E6990" s="2"/>
      <c r="G6990" s="23"/>
    </row>
    <row r="6991" spans="1:7" customFormat="1">
      <c r="A6991" s="4">
        <v>29629</v>
      </c>
      <c r="B6991">
        <v>14.71</v>
      </c>
      <c r="C6991">
        <f>IFERROR(((VLOOKUP(A6991,'Interest Rates-10yr'!$A$9:$C$15239,2,FALSE))-B6991),C6990)</f>
        <v>-0.91000000000000014</v>
      </c>
      <c r="D6991" s="98">
        <f>AVERAGE(C$10:C6991)</f>
        <v>0.17721426525350911</v>
      </c>
      <c r="E6991" s="2"/>
      <c r="G6991" s="23"/>
    </row>
    <row r="6992" spans="1:7" customFormat="1">
      <c r="A6992" s="4">
        <v>29630</v>
      </c>
      <c r="B6992">
        <v>16.2</v>
      </c>
      <c r="C6992">
        <f>IFERROR(((VLOOKUP(A6992,'Interest Rates-10yr'!$A$9:$C$15239,2,FALSE))-B6992),C6991)</f>
        <v>-2.5499999999999989</v>
      </c>
      <c r="D6992" s="98">
        <f>AVERAGE(C$10:C6992)</f>
        <v>0.17682371473578701</v>
      </c>
      <c r="E6992" s="2"/>
      <c r="G6992" s="23"/>
    </row>
    <row r="6993" spans="1:7" customFormat="1">
      <c r="A6993" s="4">
        <v>29631</v>
      </c>
      <c r="B6993">
        <v>16.2</v>
      </c>
      <c r="C6993">
        <f>IFERROR(((VLOOKUP(A6993,'Interest Rates-10yr'!$A$9:$C$15239,2,FALSE))-B6993),C6992)</f>
        <v>-2.5499999999999989</v>
      </c>
      <c r="D6993" s="98">
        <f>AVERAGE(C$10:C6993)</f>
        <v>0.17643327605956483</v>
      </c>
      <c r="E6993" s="2"/>
      <c r="G6993" s="23"/>
    </row>
    <row r="6994" spans="1:7" customFormat="1">
      <c r="A6994" s="4">
        <v>29632</v>
      </c>
      <c r="B6994">
        <v>16.2</v>
      </c>
      <c r="C6994">
        <f>IFERROR(((VLOOKUP(A6994,'Interest Rates-10yr'!$A$9:$C$15239,2,FALSE))-B6994),C6993)</f>
        <v>-2.5499999999999989</v>
      </c>
      <c r="D6994" s="98">
        <f>AVERAGE(C$10:C6994)</f>
        <v>0.17604294917680754</v>
      </c>
      <c r="E6994" s="2"/>
      <c r="G6994" s="23"/>
    </row>
    <row r="6995" spans="1:7" customFormat="1">
      <c r="A6995" s="4">
        <v>29633</v>
      </c>
      <c r="B6995">
        <v>16.2</v>
      </c>
      <c r="C6995">
        <f>IFERROR(((VLOOKUP(A6995,'Interest Rates-10yr'!$A$9:$C$15239,2,FALSE))-B6995),C6994)</f>
        <v>-2.5499999999999989</v>
      </c>
      <c r="D6995" s="98">
        <f>AVERAGE(C$10:C6995)</f>
        <v>0.17565273403950771</v>
      </c>
      <c r="E6995" s="2"/>
      <c r="G6995" s="23"/>
    </row>
    <row r="6996" spans="1:7" customFormat="1">
      <c r="A6996" s="4">
        <v>29634</v>
      </c>
      <c r="B6996">
        <v>16.440000000000001</v>
      </c>
      <c r="C6996">
        <f>IFERROR(((VLOOKUP(A6996,'Interest Rates-10yr'!$A$9:$C$15239,2,FALSE))-B6996),C6995)</f>
        <v>-3.1100000000000012</v>
      </c>
      <c r="D6996" s="98">
        <f>AVERAGE(C$10:C6996)</f>
        <v>0.17518248175182494</v>
      </c>
      <c r="E6996" s="2"/>
      <c r="G6996" s="23"/>
    </row>
    <row r="6997" spans="1:7" customFormat="1">
      <c r="A6997" s="4">
        <v>29635</v>
      </c>
      <c r="B6997">
        <v>14.73</v>
      </c>
      <c r="C6997">
        <f>IFERROR(((VLOOKUP(A6997,'Interest Rates-10yr'!$A$9:$C$15239,2,FALSE))-B6997),C6996)</f>
        <v>-1.4299999999999997</v>
      </c>
      <c r="D6997" s="98">
        <f>AVERAGE(C$10:C6997)</f>
        <v>0.17495277618775054</v>
      </c>
      <c r="E6997" s="2"/>
      <c r="G6997" s="23"/>
    </row>
    <row r="6998" spans="1:7" customFormat="1">
      <c r="A6998" s="4">
        <v>29636</v>
      </c>
      <c r="B6998">
        <v>15.63</v>
      </c>
      <c r="C6998">
        <f>IFERROR(((VLOOKUP(A6998,'Interest Rates-10yr'!$A$9:$C$15239,2,FALSE))-B6998),C6997)</f>
        <v>-2.5400000000000009</v>
      </c>
      <c r="D6998" s="98">
        <f>AVERAGE(C$10:C6998)</f>
        <v>0.17456431535269723</v>
      </c>
      <c r="E6998" s="2"/>
      <c r="G6998" s="23"/>
    </row>
    <row r="6999" spans="1:7" customFormat="1">
      <c r="A6999" s="4">
        <v>29637</v>
      </c>
      <c r="B6999">
        <v>14.62</v>
      </c>
      <c r="C6999">
        <f>IFERROR(((VLOOKUP(A6999,'Interest Rates-10yr'!$A$9:$C$15239,2,FALSE))-B6999),C6998)</f>
        <v>-1.7199999999999989</v>
      </c>
      <c r="D6999" s="98">
        <f>AVERAGE(C$10:C6999)</f>
        <v>0.17429327610872689</v>
      </c>
      <c r="E6999" s="2"/>
      <c r="G6999" s="23"/>
    </row>
    <row r="7000" spans="1:7" customFormat="1">
      <c r="A7000" s="4">
        <v>29638</v>
      </c>
      <c r="B7000">
        <v>14.62</v>
      </c>
      <c r="C7000">
        <f>IFERROR(((VLOOKUP(A7000,'Interest Rates-10yr'!$A$9:$C$15239,2,FALSE))-B7000),C6999)</f>
        <v>-1.7199999999999989</v>
      </c>
      <c r="D7000" s="98">
        <f>AVERAGE(C$10:C7000)</f>
        <v>0.17402231440423413</v>
      </c>
      <c r="E7000" s="2"/>
      <c r="G7000" s="23"/>
    </row>
    <row r="7001" spans="1:7" customFormat="1">
      <c r="A7001" s="4">
        <v>29639</v>
      </c>
      <c r="B7001">
        <v>14.62</v>
      </c>
      <c r="C7001">
        <f>IFERROR(((VLOOKUP(A7001,'Interest Rates-10yr'!$A$9:$C$15239,2,FALSE))-B7001),C7000)</f>
        <v>-1.7199999999999989</v>
      </c>
      <c r="D7001" s="98">
        <f>AVERAGE(C$10:C7001)</f>
        <v>0.17375143020594977</v>
      </c>
      <c r="E7001" s="2"/>
      <c r="G7001" s="23"/>
    </row>
    <row r="7002" spans="1:7" customFormat="1">
      <c r="A7002" s="4">
        <v>29640</v>
      </c>
      <c r="B7002">
        <v>14.83</v>
      </c>
      <c r="C7002">
        <f>IFERROR(((VLOOKUP(A7002,'Interest Rates-10yr'!$A$9:$C$15239,2,FALSE))-B7002),C7001)</f>
        <v>-1.6400000000000006</v>
      </c>
      <c r="D7002" s="98">
        <f>AVERAGE(C$10:C7002)</f>
        <v>0.17349206349206359</v>
      </c>
      <c r="E7002" s="2"/>
      <c r="G7002" s="23"/>
    </row>
    <row r="7003" spans="1:7" customFormat="1">
      <c r="A7003" s="4">
        <v>29641</v>
      </c>
      <c r="B7003">
        <v>15.03</v>
      </c>
      <c r="C7003">
        <f>IFERROR(((VLOOKUP(A7003,'Interest Rates-10yr'!$A$9:$C$15239,2,FALSE))-B7003),C7002)</f>
        <v>-1.8199999999999985</v>
      </c>
      <c r="D7003" s="98">
        <f>AVERAGE(C$10:C7003)</f>
        <v>0.17320703460108675</v>
      </c>
      <c r="E7003" s="2"/>
      <c r="G7003" s="23"/>
    </row>
    <row r="7004" spans="1:7" customFormat="1">
      <c r="A7004" s="4">
        <v>29642</v>
      </c>
      <c r="B7004">
        <v>15.39</v>
      </c>
      <c r="C7004">
        <f>IFERROR(((VLOOKUP(A7004,'Interest Rates-10yr'!$A$9:$C$15239,2,FALSE))-B7004),C7003)</f>
        <v>-2.1000000000000014</v>
      </c>
      <c r="D7004" s="98">
        <f>AVERAGE(C$10:C7004)</f>
        <v>0.17288205861329534</v>
      </c>
      <c r="E7004" s="2"/>
      <c r="G7004" s="23"/>
    </row>
    <row r="7005" spans="1:7" customFormat="1">
      <c r="A7005" s="4">
        <v>29643</v>
      </c>
      <c r="B7005">
        <v>15.24</v>
      </c>
      <c r="C7005">
        <f>IFERROR(((VLOOKUP(A7005,'Interest Rates-10yr'!$A$9:$C$15239,2,FALSE))-B7005),C7004)</f>
        <v>-1.7699999999999996</v>
      </c>
      <c r="D7005" s="98">
        <f>AVERAGE(C$10:C7005)</f>
        <v>0.17260434534019453</v>
      </c>
      <c r="E7005" s="2"/>
      <c r="G7005" s="23"/>
    </row>
    <row r="7006" spans="1:7" customFormat="1">
      <c r="A7006" s="4">
        <v>29644</v>
      </c>
      <c r="B7006">
        <v>15.53</v>
      </c>
      <c r="C7006">
        <f>IFERROR(((VLOOKUP(A7006,'Interest Rates-10yr'!$A$9:$C$15239,2,FALSE))-B7006),C7005)</f>
        <v>-2.0999999999999996</v>
      </c>
      <c r="D7006" s="98">
        <f>AVERAGE(C$10:C7006)</f>
        <v>0.17227954837787637</v>
      </c>
      <c r="E7006" s="2"/>
      <c r="G7006" s="23"/>
    </row>
    <row r="7007" spans="1:7" customFormat="1">
      <c r="A7007" s="4">
        <v>29645</v>
      </c>
      <c r="B7007">
        <v>15.53</v>
      </c>
      <c r="C7007">
        <f>IFERROR(((VLOOKUP(A7007,'Interest Rates-10yr'!$A$9:$C$15239,2,FALSE))-B7007),C7006)</f>
        <v>-2.0999999999999996</v>
      </c>
      <c r="D7007" s="98">
        <f>AVERAGE(C$10:C7007)</f>
        <v>0.17195484424121193</v>
      </c>
      <c r="E7007" s="2"/>
      <c r="G7007" s="23"/>
    </row>
    <row r="7008" spans="1:7" customFormat="1">
      <c r="A7008" s="4">
        <v>29646</v>
      </c>
      <c r="B7008">
        <v>15.53</v>
      </c>
      <c r="C7008">
        <f>IFERROR(((VLOOKUP(A7008,'Interest Rates-10yr'!$A$9:$C$15239,2,FALSE))-B7008),C7007)</f>
        <v>-2.0999999999999996</v>
      </c>
      <c r="D7008" s="98">
        <f>AVERAGE(C$10:C7008)</f>
        <v>0.17163023289041307</v>
      </c>
      <c r="E7008" s="2"/>
      <c r="G7008" s="23"/>
    </row>
    <row r="7009" spans="1:7" customFormat="1">
      <c r="A7009" s="4">
        <v>29647</v>
      </c>
      <c r="B7009">
        <v>15.96</v>
      </c>
      <c r="C7009">
        <f>IFERROR(((VLOOKUP(A7009,'Interest Rates-10yr'!$A$9:$C$15239,2,FALSE))-B7009),C7008)</f>
        <v>-2.3400000000000016</v>
      </c>
      <c r="D7009" s="98">
        <f>AVERAGE(C$10:C7009)</f>
        <v>0.17127142857142874</v>
      </c>
      <c r="E7009" s="2"/>
      <c r="G7009" s="23"/>
    </row>
    <row r="7010" spans="1:7" customFormat="1">
      <c r="A7010" s="4">
        <v>29648</v>
      </c>
      <c r="B7010">
        <v>16.510000000000002</v>
      </c>
      <c r="C7010">
        <f>IFERROR(((VLOOKUP(A7010,'Interest Rates-10yr'!$A$9:$C$15239,2,FALSE))-B7010),C7009)</f>
        <v>-3.0800000000000018</v>
      </c>
      <c r="D7010" s="98">
        <f>AVERAGE(C$10:C7010)</f>
        <v>0.17080702756749055</v>
      </c>
      <c r="E7010" s="2"/>
      <c r="G7010" s="23"/>
    </row>
    <row r="7011" spans="1:7" customFormat="1">
      <c r="A7011" s="4">
        <v>29649</v>
      </c>
      <c r="B7011">
        <v>15.84</v>
      </c>
      <c r="C7011">
        <f>IFERROR(((VLOOKUP(A7011,'Interest Rates-10yr'!$A$9:$C$15239,2,FALSE))-B7011),C7010)</f>
        <v>-2.3900000000000006</v>
      </c>
      <c r="D7011" s="98">
        <f>AVERAGE(C$10:C7011)</f>
        <v>0.17044130248500444</v>
      </c>
      <c r="E7011" s="2"/>
      <c r="G7011" s="23"/>
    </row>
    <row r="7012" spans="1:7" customFormat="1">
      <c r="A7012" s="4">
        <v>29650</v>
      </c>
      <c r="B7012">
        <v>16.11</v>
      </c>
      <c r="C7012">
        <f>IFERROR(((VLOOKUP(A7012,'Interest Rates-10yr'!$A$9:$C$15239,2,FALSE))-B7012),C7011)</f>
        <v>-2.6799999999999997</v>
      </c>
      <c r="D7012" s="98">
        <f>AVERAGE(C$10:C7012)</f>
        <v>0.17003427102670302</v>
      </c>
      <c r="E7012" s="2"/>
      <c r="G7012" s="23"/>
    </row>
    <row r="7013" spans="1:7" customFormat="1">
      <c r="A7013" s="4">
        <v>29651</v>
      </c>
      <c r="B7013">
        <v>15.94</v>
      </c>
      <c r="C7013">
        <f>IFERROR(((VLOOKUP(A7013,'Interest Rates-10yr'!$A$9:$C$15239,2,FALSE))-B7013),C7012)</f>
        <v>-2.74</v>
      </c>
      <c r="D7013" s="98">
        <f>AVERAGE(C$10:C7013)</f>
        <v>0.16961878926327828</v>
      </c>
      <c r="E7013" s="2"/>
      <c r="G7013" s="23"/>
    </row>
    <row r="7014" spans="1:7" customFormat="1">
      <c r="A7014" s="4">
        <v>29652</v>
      </c>
      <c r="B7014">
        <v>15.94</v>
      </c>
      <c r="C7014">
        <f>IFERROR(((VLOOKUP(A7014,'Interest Rates-10yr'!$A$9:$C$15239,2,FALSE))-B7014),C7013)</f>
        <v>-2.74</v>
      </c>
      <c r="D7014" s="98">
        <f>AVERAGE(C$10:C7014)</f>
        <v>0.16920342612419717</v>
      </c>
      <c r="E7014" s="2"/>
      <c r="G7014" s="23"/>
    </row>
    <row r="7015" spans="1:7" customFormat="1">
      <c r="A7015" s="4">
        <v>29653</v>
      </c>
      <c r="B7015">
        <v>15.94</v>
      </c>
      <c r="C7015">
        <f>IFERROR(((VLOOKUP(A7015,'Interest Rates-10yr'!$A$9:$C$15239,2,FALSE))-B7015),C7014)</f>
        <v>-2.74</v>
      </c>
      <c r="D7015" s="98">
        <f>AVERAGE(C$10:C7015)</f>
        <v>0.16878818155866415</v>
      </c>
      <c r="E7015" s="2"/>
      <c r="G7015" s="23"/>
    </row>
    <row r="7016" spans="1:7" customFormat="1">
      <c r="A7016" s="4">
        <v>29654</v>
      </c>
      <c r="B7016">
        <v>15.67</v>
      </c>
      <c r="C7016">
        <f>IFERROR(((VLOOKUP(A7016,'Interest Rates-10yr'!$A$9:$C$15239,2,FALSE))-B7016),C7015)</f>
        <v>-2.58</v>
      </c>
      <c r="D7016" s="98">
        <f>AVERAGE(C$10:C7016)</f>
        <v>0.16839588982446141</v>
      </c>
      <c r="E7016" s="2"/>
      <c r="G7016" s="23"/>
    </row>
    <row r="7017" spans="1:7" customFormat="1">
      <c r="A7017" s="4">
        <v>29655</v>
      </c>
      <c r="B7017">
        <v>15.15</v>
      </c>
      <c r="C7017">
        <f>IFERROR(((VLOOKUP(A7017,'Interest Rates-10yr'!$A$9:$C$15239,2,FALSE))-B7017),C7016)</f>
        <v>-2.0700000000000003</v>
      </c>
      <c r="D7017" s="98">
        <f>AVERAGE(C$10:C7017)</f>
        <v>0.16807648401826503</v>
      </c>
      <c r="E7017" s="2"/>
      <c r="G7017" s="23"/>
    </row>
    <row r="7018" spans="1:7" customFormat="1">
      <c r="A7018" s="4">
        <v>29656</v>
      </c>
      <c r="B7018">
        <v>13.96</v>
      </c>
      <c r="C7018">
        <f>IFERROR(((VLOOKUP(A7018,'Interest Rates-10yr'!$A$9:$C$15239,2,FALSE))-B7018),C7017)</f>
        <v>-0.84000000000000163</v>
      </c>
      <c r="D7018" s="98">
        <f>AVERAGE(C$10:C7018)</f>
        <v>0.16793265801112875</v>
      </c>
      <c r="E7018" s="2"/>
      <c r="G7018" s="23"/>
    </row>
    <row r="7019" spans="1:7" customFormat="1">
      <c r="A7019" s="4">
        <v>29657</v>
      </c>
      <c r="B7019">
        <v>14.61</v>
      </c>
      <c r="C7019">
        <f>IFERROR(((VLOOKUP(A7019,'Interest Rates-10yr'!$A$9:$C$15239,2,FALSE))-B7019),C7018)</f>
        <v>-1.58</v>
      </c>
      <c r="D7019" s="98">
        <f>AVERAGE(C$10:C7019)</f>
        <v>0.1676833095577748</v>
      </c>
      <c r="E7019" s="2"/>
      <c r="G7019" s="23"/>
    </row>
    <row r="7020" spans="1:7" customFormat="1">
      <c r="A7020" s="4">
        <v>29658</v>
      </c>
      <c r="B7020">
        <v>14.28</v>
      </c>
      <c r="C7020">
        <f>IFERROR(((VLOOKUP(A7020,'Interest Rates-10yr'!$A$9:$C$15239,2,FALSE))-B7020),C7019)</f>
        <v>-1.42</v>
      </c>
      <c r="D7020" s="98">
        <f>AVERAGE(C$10:C7020)</f>
        <v>0.16745685351590378</v>
      </c>
      <c r="E7020" s="2"/>
      <c r="G7020" s="23"/>
    </row>
    <row r="7021" spans="1:7" customFormat="1">
      <c r="A7021" s="4">
        <v>29659</v>
      </c>
      <c r="B7021">
        <v>14.28</v>
      </c>
      <c r="C7021">
        <f>IFERROR(((VLOOKUP(A7021,'Interest Rates-10yr'!$A$9:$C$15239,2,FALSE))-B7021),C7020)</f>
        <v>-1.42</v>
      </c>
      <c r="D7021" s="98">
        <f>AVERAGE(C$10:C7021)</f>
        <v>0.16723046206503156</v>
      </c>
      <c r="E7021" s="2"/>
      <c r="G7021" s="23"/>
    </row>
    <row r="7022" spans="1:7" customFormat="1">
      <c r="A7022" s="4">
        <v>29660</v>
      </c>
      <c r="B7022">
        <v>14.28</v>
      </c>
      <c r="C7022">
        <f>IFERROR(((VLOOKUP(A7022,'Interest Rates-10yr'!$A$9:$C$15239,2,FALSE))-B7022),C7021)</f>
        <v>-1.42</v>
      </c>
      <c r="D7022" s="98">
        <f>AVERAGE(C$10:C7022)</f>
        <v>0.16700413517752763</v>
      </c>
      <c r="E7022" s="2"/>
      <c r="G7022" s="23"/>
    </row>
    <row r="7023" spans="1:7" customFormat="1">
      <c r="A7023" s="4">
        <v>29661</v>
      </c>
      <c r="B7023">
        <v>14.18</v>
      </c>
      <c r="C7023">
        <f>IFERROR(((VLOOKUP(A7023,'Interest Rates-10yr'!$A$9:$C$15239,2,FALSE))-B7023),C7022)</f>
        <v>-1.33</v>
      </c>
      <c r="D7023" s="98">
        <f>AVERAGE(C$10:C7023)</f>
        <v>0.16679070430567455</v>
      </c>
      <c r="E7023" s="2"/>
      <c r="G7023" s="23"/>
    </row>
    <row r="7024" spans="1:7" customFormat="1">
      <c r="A7024" s="4">
        <v>29662</v>
      </c>
      <c r="B7024">
        <v>14.27</v>
      </c>
      <c r="C7024">
        <f>IFERROR(((VLOOKUP(A7024,'Interest Rates-10yr'!$A$9:$C$15239,2,FALSE))-B7024),C7023)</f>
        <v>-1.5899999999999999</v>
      </c>
      <c r="D7024" s="98">
        <f>AVERAGE(C$10:C7024)</f>
        <v>0.16654027084818265</v>
      </c>
      <c r="E7024" s="2"/>
      <c r="G7024" s="23"/>
    </row>
    <row r="7025" spans="1:7" customFormat="1">
      <c r="A7025" s="4">
        <v>29663</v>
      </c>
      <c r="B7025">
        <v>13</v>
      </c>
      <c r="C7025">
        <f>IFERROR(((VLOOKUP(A7025,'Interest Rates-10yr'!$A$9:$C$15239,2,FALSE))-B7025),C7024)</f>
        <v>-0.41999999999999993</v>
      </c>
      <c r="D7025" s="98">
        <f>AVERAGE(C$10:C7025)</f>
        <v>0.16645667046750304</v>
      </c>
      <c r="E7025" s="2"/>
      <c r="G7025" s="23"/>
    </row>
    <row r="7026" spans="1:7" customFormat="1">
      <c r="A7026" s="4">
        <v>29664</v>
      </c>
      <c r="B7026">
        <v>13.05</v>
      </c>
      <c r="C7026">
        <f>IFERROR(((VLOOKUP(A7026,'Interest Rates-10yr'!$A$9:$C$15239,2,FALSE))-B7026),C7025)</f>
        <v>-0.38000000000000078</v>
      </c>
      <c r="D7026" s="98">
        <f>AVERAGE(C$10:C7026)</f>
        <v>0.1663787943565628</v>
      </c>
      <c r="E7026" s="2"/>
      <c r="G7026" s="23"/>
    </row>
    <row r="7027" spans="1:7" customFormat="1">
      <c r="A7027" s="4">
        <v>29665</v>
      </c>
      <c r="B7027">
        <v>13.16</v>
      </c>
      <c r="C7027">
        <f>IFERROR(((VLOOKUP(A7027,'Interest Rates-10yr'!$A$9:$C$15239,2,FALSE))-B7027),C7026)</f>
        <v>-0.39000000000000057</v>
      </c>
      <c r="D7027" s="98">
        <f>AVERAGE(C$10:C7027)</f>
        <v>0.16629951553149061</v>
      </c>
      <c r="E7027" s="2"/>
      <c r="G7027" s="23"/>
    </row>
    <row r="7028" spans="1:7" customFormat="1">
      <c r="A7028" s="4">
        <v>29666</v>
      </c>
      <c r="B7028">
        <v>13.16</v>
      </c>
      <c r="C7028">
        <f>IFERROR(((VLOOKUP(A7028,'Interest Rates-10yr'!$A$9:$C$15239,2,FALSE))-B7028),C7027)</f>
        <v>-0.39000000000000057</v>
      </c>
      <c r="D7028" s="98">
        <f>AVERAGE(C$10:C7028)</f>
        <v>0.16622025929619619</v>
      </c>
      <c r="E7028" s="2"/>
      <c r="G7028" s="23"/>
    </row>
    <row r="7029" spans="1:7" customFormat="1">
      <c r="A7029" s="4">
        <v>29667</v>
      </c>
      <c r="B7029">
        <v>13.16</v>
      </c>
      <c r="C7029">
        <f>IFERROR(((VLOOKUP(A7029,'Interest Rates-10yr'!$A$9:$C$15239,2,FALSE))-B7029),C7028)</f>
        <v>-0.39000000000000057</v>
      </c>
      <c r="D7029" s="98">
        <f>AVERAGE(C$10:C7029)</f>
        <v>0.16614102564102576</v>
      </c>
      <c r="E7029" s="2"/>
      <c r="G7029" s="23"/>
    </row>
    <row r="7030" spans="1:7" customFormat="1">
      <c r="A7030" s="4">
        <v>29668</v>
      </c>
      <c r="B7030">
        <v>13.47</v>
      </c>
      <c r="C7030">
        <f>IFERROR(((VLOOKUP(A7030,'Interest Rates-10yr'!$A$9:$C$15239,2,FALSE))-B7030),C7029)</f>
        <v>-0.33999999999999986</v>
      </c>
      <c r="D7030" s="98">
        <f>AVERAGE(C$10:C7030)</f>
        <v>0.166068936048996</v>
      </c>
      <c r="E7030" s="2"/>
      <c r="G7030" s="23"/>
    </row>
    <row r="7031" spans="1:7" customFormat="1">
      <c r="A7031" s="4">
        <v>29669</v>
      </c>
      <c r="B7031">
        <v>13.69</v>
      </c>
      <c r="C7031">
        <f>IFERROR(((VLOOKUP(A7031,'Interest Rates-10yr'!$A$9:$C$15239,2,FALSE))-B7031),C7030)</f>
        <v>-0.38999999999999879</v>
      </c>
      <c r="D7031" s="98">
        <f>AVERAGE(C$10:C7031)</f>
        <v>0.16598974651096565</v>
      </c>
      <c r="E7031" s="2"/>
      <c r="G7031" s="23"/>
    </row>
    <row r="7032" spans="1:7" customFormat="1">
      <c r="A7032" s="4">
        <v>29670</v>
      </c>
      <c r="B7032">
        <v>14.7</v>
      </c>
      <c r="C7032">
        <f>IFERROR(((VLOOKUP(A7032,'Interest Rates-10yr'!$A$9:$C$15239,2,FALSE))-B7032),C7031)</f>
        <v>-1.4899999999999984</v>
      </c>
      <c r="D7032" s="98">
        <f>AVERAGE(C$10:C7032)</f>
        <v>0.16575395130286213</v>
      </c>
      <c r="E7032" s="2"/>
      <c r="G7032" s="23"/>
    </row>
    <row r="7033" spans="1:7" customFormat="1">
      <c r="A7033" s="4">
        <v>29671</v>
      </c>
      <c r="B7033">
        <v>14.82</v>
      </c>
      <c r="C7033">
        <f>IFERROR(((VLOOKUP(A7033,'Interest Rates-10yr'!$A$9:$C$15239,2,FALSE))-B7033),C7032)</f>
        <v>-1.4800000000000004</v>
      </c>
      <c r="D7033" s="98">
        <f>AVERAGE(C$10:C7033)</f>
        <v>0.16551964692482926</v>
      </c>
      <c r="E7033" s="2"/>
      <c r="G7033" s="23"/>
    </row>
    <row r="7034" spans="1:7" customFormat="1">
      <c r="A7034" s="4">
        <v>29672</v>
      </c>
      <c r="B7034">
        <v>15.1</v>
      </c>
      <c r="C7034">
        <f>IFERROR(((VLOOKUP(A7034,'Interest Rates-10yr'!$A$9:$C$15239,2,FALSE))-B7034),C7033)</f>
        <v>-1.7400000000000002</v>
      </c>
      <c r="D7034" s="98">
        <f>AVERAGE(C$10:C7034)</f>
        <v>0.16524839857651258</v>
      </c>
      <c r="E7034" s="2"/>
      <c r="G7034" s="23"/>
    </row>
    <row r="7035" spans="1:7" customFormat="1">
      <c r="A7035" s="4">
        <v>29673</v>
      </c>
      <c r="B7035">
        <v>15.1</v>
      </c>
      <c r="C7035">
        <f>IFERROR(((VLOOKUP(A7035,'Interest Rates-10yr'!$A$9:$C$15239,2,FALSE))-B7035),C7034)</f>
        <v>-1.7400000000000002</v>
      </c>
      <c r="D7035" s="98">
        <f>AVERAGE(C$10:C7035)</f>
        <v>0.16497722744093379</v>
      </c>
      <c r="E7035" s="2"/>
      <c r="G7035" s="23"/>
    </row>
    <row r="7036" spans="1:7" customFormat="1">
      <c r="A7036" s="4">
        <v>29674</v>
      </c>
      <c r="B7036">
        <v>15.1</v>
      </c>
      <c r="C7036">
        <f>IFERROR(((VLOOKUP(A7036,'Interest Rates-10yr'!$A$9:$C$15239,2,FALSE))-B7036),C7035)</f>
        <v>-1.7400000000000002</v>
      </c>
      <c r="D7036" s="98">
        <f>AVERAGE(C$10:C7036)</f>
        <v>0.16470613348512891</v>
      </c>
      <c r="E7036" s="2"/>
      <c r="G7036" s="23"/>
    </row>
    <row r="7037" spans="1:7" customFormat="1">
      <c r="A7037" s="4">
        <v>29675</v>
      </c>
      <c r="B7037">
        <v>15.23</v>
      </c>
      <c r="C7037">
        <f>IFERROR(((VLOOKUP(A7037,'Interest Rates-10yr'!$A$9:$C$15239,2,FALSE))-B7037),C7036)</f>
        <v>-2.0099999999999998</v>
      </c>
      <c r="D7037" s="98">
        <f>AVERAGE(C$10:C7037)</f>
        <v>0.16439669891861139</v>
      </c>
      <c r="E7037" s="2"/>
      <c r="G7037" s="23"/>
    </row>
    <row r="7038" spans="1:7" customFormat="1">
      <c r="A7038" s="4">
        <v>29676</v>
      </c>
      <c r="B7038">
        <v>14.63</v>
      </c>
      <c r="C7038">
        <f>IFERROR(((VLOOKUP(A7038,'Interest Rates-10yr'!$A$9:$C$15239,2,FALSE))-B7038),C7037)</f>
        <v>-1.5</v>
      </c>
      <c r="D7038" s="98">
        <f>AVERAGE(C$10:C7038)</f>
        <v>0.16415990894864146</v>
      </c>
      <c r="E7038" s="2"/>
      <c r="G7038" s="23"/>
    </row>
    <row r="7039" spans="1:7" customFormat="1">
      <c r="A7039" s="4">
        <v>29677</v>
      </c>
      <c r="B7039">
        <v>14.51</v>
      </c>
      <c r="C7039">
        <f>IFERROR(((VLOOKUP(A7039,'Interest Rates-10yr'!$A$9:$C$15239,2,FALSE))-B7039),C7038)</f>
        <v>-1.3699999999999992</v>
      </c>
      <c r="D7039" s="98">
        <f>AVERAGE(C$10:C7039)</f>
        <v>0.16394167852062602</v>
      </c>
      <c r="E7039" s="2"/>
      <c r="G7039" s="23"/>
    </row>
    <row r="7040" spans="1:7" customFormat="1">
      <c r="A7040" s="4">
        <v>29678</v>
      </c>
      <c r="B7040">
        <v>14.86</v>
      </c>
      <c r="C7040">
        <f>IFERROR(((VLOOKUP(A7040,'Interest Rates-10yr'!$A$9:$C$15239,2,FALSE))-B7040),C7039)</f>
        <v>-1.6099999999999994</v>
      </c>
      <c r="D7040" s="98">
        <f>AVERAGE(C$10:C7040)</f>
        <v>0.16368937562224448</v>
      </c>
      <c r="E7040" s="2"/>
      <c r="G7040" s="23"/>
    </row>
    <row r="7041" spans="1:7" customFormat="1">
      <c r="A7041" s="4">
        <v>29679</v>
      </c>
      <c r="B7041">
        <v>15.77</v>
      </c>
      <c r="C7041">
        <f>IFERROR(((VLOOKUP(A7041,'Interest Rates-10yr'!$A$9:$C$15239,2,FALSE))-B7041),C7040)</f>
        <v>-2.3699999999999992</v>
      </c>
      <c r="D7041" s="98">
        <f>AVERAGE(C$10:C7041)</f>
        <v>0.1633290671217294</v>
      </c>
      <c r="E7041" s="2"/>
      <c r="G7041" s="23"/>
    </row>
    <row r="7042" spans="1:7" customFormat="1">
      <c r="A7042" s="4">
        <v>29680</v>
      </c>
      <c r="B7042">
        <v>15.77</v>
      </c>
      <c r="C7042">
        <f>IFERROR(((VLOOKUP(A7042,'Interest Rates-10yr'!$A$9:$C$15239,2,FALSE))-B7042),C7041)</f>
        <v>-2.3699999999999992</v>
      </c>
      <c r="D7042" s="98">
        <f>AVERAGE(C$10:C7042)</f>
        <v>0.16296886108346384</v>
      </c>
      <c r="E7042" s="2"/>
      <c r="G7042" s="23"/>
    </row>
    <row r="7043" spans="1:7" customFormat="1">
      <c r="A7043" s="4">
        <v>29681</v>
      </c>
      <c r="B7043">
        <v>15.77</v>
      </c>
      <c r="C7043">
        <f>IFERROR(((VLOOKUP(A7043,'Interest Rates-10yr'!$A$9:$C$15239,2,FALSE))-B7043),C7042)</f>
        <v>-2.3699999999999992</v>
      </c>
      <c r="D7043" s="98">
        <f>AVERAGE(C$10:C7043)</f>
        <v>0.1626087574637477</v>
      </c>
      <c r="E7043" s="2"/>
      <c r="G7043" s="23"/>
    </row>
    <row r="7044" spans="1:7" customFormat="1">
      <c r="A7044" s="4">
        <v>29682</v>
      </c>
      <c r="B7044">
        <v>16.03</v>
      </c>
      <c r="C7044">
        <f>IFERROR(((VLOOKUP(A7044,'Interest Rates-10yr'!$A$9:$C$15239,2,FALSE))-B7044),C7043)</f>
        <v>-2.2900000000000009</v>
      </c>
      <c r="D7044" s="98">
        <f>AVERAGE(C$10:C7044)</f>
        <v>0.16226012793176992</v>
      </c>
      <c r="E7044" s="2"/>
      <c r="G7044" s="23"/>
    </row>
    <row r="7045" spans="1:7" customFormat="1">
      <c r="A7045" s="4">
        <v>29683</v>
      </c>
      <c r="B7045">
        <v>15.6</v>
      </c>
      <c r="C7045">
        <f>IFERROR(((VLOOKUP(A7045,'Interest Rates-10yr'!$A$9:$C$15239,2,FALSE))-B7045),C7044)</f>
        <v>-2.1899999999999995</v>
      </c>
      <c r="D7045" s="98">
        <f>AVERAGE(C$10:C7045)</f>
        <v>0.1619258101193862</v>
      </c>
      <c r="E7045" s="2"/>
      <c r="G7045" s="23"/>
    </row>
    <row r="7046" spans="1:7" customFormat="1">
      <c r="A7046" s="4">
        <v>29684</v>
      </c>
      <c r="B7046">
        <v>14.2</v>
      </c>
      <c r="C7046">
        <f>IFERROR(((VLOOKUP(A7046,'Interest Rates-10yr'!$A$9:$C$15239,2,FALSE))-B7046),C7045)</f>
        <v>-0.58999999999999986</v>
      </c>
      <c r="D7046" s="98">
        <f>AVERAGE(C$10:C7046)</f>
        <v>0.16181895694187884</v>
      </c>
      <c r="E7046" s="2"/>
      <c r="G7046" s="23"/>
    </row>
    <row r="7047" spans="1:7" customFormat="1">
      <c r="A7047" s="4">
        <v>29685</v>
      </c>
      <c r="B7047">
        <v>15.54</v>
      </c>
      <c r="C7047">
        <f>IFERROR(((VLOOKUP(A7047,'Interest Rates-10yr'!$A$9:$C$15239,2,FALSE))-B7047),C7046)</f>
        <v>-2.09</v>
      </c>
      <c r="D7047" s="98">
        <f>AVERAGE(C$10:C7047)</f>
        <v>0.16149900539926137</v>
      </c>
      <c r="E7047" s="2"/>
      <c r="G7047" s="23"/>
    </row>
    <row r="7048" spans="1:7" customFormat="1">
      <c r="A7048" s="4">
        <v>29686</v>
      </c>
      <c r="B7048">
        <v>15.56</v>
      </c>
      <c r="C7048">
        <f>IFERROR(((VLOOKUP(A7048,'Interest Rates-10yr'!$A$9:$C$15239,2,FALSE))-B7048),C7047)</f>
        <v>-1.9700000000000006</v>
      </c>
      <c r="D7048" s="98">
        <f>AVERAGE(C$10:C7048)</f>
        <v>0.16119619264100035</v>
      </c>
      <c r="E7048" s="2"/>
      <c r="G7048" s="23"/>
    </row>
    <row r="7049" spans="1:7" customFormat="1">
      <c r="A7049" s="4">
        <v>29687</v>
      </c>
      <c r="B7049">
        <v>15.56</v>
      </c>
      <c r="C7049">
        <f>IFERROR(((VLOOKUP(A7049,'Interest Rates-10yr'!$A$9:$C$15239,2,FALSE))-B7049),C7048)</f>
        <v>-1.9700000000000006</v>
      </c>
      <c r="D7049" s="98">
        <f>AVERAGE(C$10:C7049)</f>
        <v>0.16089346590909112</v>
      </c>
      <c r="E7049" s="2"/>
      <c r="G7049" s="23"/>
    </row>
    <row r="7050" spans="1:7" customFormat="1">
      <c r="A7050" s="4">
        <v>29688</v>
      </c>
      <c r="B7050">
        <v>15.56</v>
      </c>
      <c r="C7050">
        <f>IFERROR(((VLOOKUP(A7050,'Interest Rates-10yr'!$A$9:$C$15239,2,FALSE))-B7050),C7049)</f>
        <v>-1.9700000000000006</v>
      </c>
      <c r="D7050" s="98">
        <f>AVERAGE(C$10:C7050)</f>
        <v>0.16059082516687989</v>
      </c>
      <c r="E7050" s="2"/>
      <c r="G7050" s="23"/>
    </row>
    <row r="7051" spans="1:7" customFormat="1">
      <c r="A7051" s="4">
        <v>29689</v>
      </c>
      <c r="B7051">
        <v>15.6</v>
      </c>
      <c r="C7051">
        <f>IFERROR(((VLOOKUP(A7051,'Interest Rates-10yr'!$A$9:$C$15239,2,FALSE))-B7051),C7050)</f>
        <v>-1.92</v>
      </c>
      <c r="D7051" s="98">
        <f>AVERAGE(C$10:C7051)</f>
        <v>0.16029537063334298</v>
      </c>
      <c r="E7051" s="2"/>
      <c r="G7051" s="23"/>
    </row>
    <row r="7052" spans="1:7" customFormat="1">
      <c r="A7052" s="4">
        <v>29690</v>
      </c>
      <c r="B7052">
        <v>14.94</v>
      </c>
      <c r="C7052">
        <f>IFERROR(((VLOOKUP(A7052,'Interest Rates-10yr'!$A$9:$C$15239,2,FALSE))-B7052),C7051)</f>
        <v>-1.3599999999999994</v>
      </c>
      <c r="D7052" s="98">
        <f>AVERAGE(C$10:C7052)</f>
        <v>0.16007951157177358</v>
      </c>
      <c r="E7052" s="2"/>
      <c r="G7052" s="23"/>
    </row>
    <row r="7053" spans="1:7" customFormat="1">
      <c r="A7053" s="4">
        <v>29691</v>
      </c>
      <c r="B7053">
        <v>14.56</v>
      </c>
      <c r="C7053">
        <f>IFERROR(((VLOOKUP(A7053,'Interest Rates-10yr'!$A$9:$C$15239,2,FALSE))-B7053),C7052)</f>
        <v>-0.82000000000000028</v>
      </c>
      <c r="D7053" s="98">
        <f>AVERAGE(C$10:C7053)</f>
        <v>0.15994037478705303</v>
      </c>
      <c r="E7053" s="2"/>
      <c r="G7053" s="23"/>
    </row>
    <row r="7054" spans="1:7" customFormat="1">
      <c r="A7054" s="4">
        <v>29692</v>
      </c>
      <c r="B7054">
        <v>15.67</v>
      </c>
      <c r="C7054">
        <f>IFERROR(((VLOOKUP(A7054,'Interest Rates-10yr'!$A$9:$C$15239,2,FALSE))-B7054),C7053)</f>
        <v>-1.8800000000000008</v>
      </c>
      <c r="D7054" s="98">
        <f>AVERAGE(C$10:C7054)</f>
        <v>0.15965081618168933</v>
      </c>
      <c r="E7054" s="2"/>
      <c r="G7054" s="23"/>
    </row>
    <row r="7055" spans="1:7" customFormat="1">
      <c r="A7055" s="4">
        <v>29693</v>
      </c>
      <c r="B7055">
        <v>15.17</v>
      </c>
      <c r="C7055">
        <f>IFERROR(((VLOOKUP(A7055,'Interest Rates-10yr'!$A$9:$C$15239,2,FALSE))-B7055),C7054)</f>
        <v>-1.8800000000000008</v>
      </c>
      <c r="D7055" s="98">
        <f>AVERAGE(C$10:C7055)</f>
        <v>0.15936133976724401</v>
      </c>
      <c r="E7055" s="2"/>
      <c r="G7055" s="23"/>
    </row>
    <row r="7056" spans="1:7" customFormat="1">
      <c r="A7056" s="4">
        <v>29694</v>
      </c>
      <c r="B7056">
        <v>15.17</v>
      </c>
      <c r="C7056">
        <f>IFERROR(((VLOOKUP(A7056,'Interest Rates-10yr'!$A$9:$C$15239,2,FALSE))-B7056),C7055)</f>
        <v>-1.8800000000000008</v>
      </c>
      <c r="D7056" s="98">
        <f>AVERAGE(C$10:C7056)</f>
        <v>0.15907194550872727</v>
      </c>
      <c r="E7056" s="2"/>
      <c r="G7056" s="23"/>
    </row>
    <row r="7057" spans="1:7" customFormat="1">
      <c r="A7057" s="4">
        <v>29695</v>
      </c>
      <c r="B7057">
        <v>15.17</v>
      </c>
      <c r="C7057">
        <f>IFERROR(((VLOOKUP(A7057,'Interest Rates-10yr'!$A$9:$C$15239,2,FALSE))-B7057),C7056)</f>
        <v>-1.8800000000000008</v>
      </c>
      <c r="D7057" s="98">
        <f>AVERAGE(C$10:C7057)</f>
        <v>0.15878263337116927</v>
      </c>
      <c r="E7057" s="2"/>
      <c r="G7057" s="23"/>
    </row>
    <row r="7058" spans="1:7" customFormat="1">
      <c r="A7058" s="4">
        <v>29696</v>
      </c>
      <c r="B7058">
        <v>15.6</v>
      </c>
      <c r="C7058">
        <f>IFERROR(((VLOOKUP(A7058,'Interest Rates-10yr'!$A$9:$C$15239,2,FALSE))-B7058),C7057)</f>
        <v>-1.9100000000000001</v>
      </c>
      <c r="D7058" s="98">
        <f>AVERAGE(C$10:C7058)</f>
        <v>0.15848914739679401</v>
      </c>
      <c r="E7058" s="2"/>
      <c r="G7058" s="23"/>
    </row>
    <row r="7059" spans="1:7" customFormat="1">
      <c r="A7059" s="4">
        <v>29697</v>
      </c>
      <c r="B7059">
        <v>15.86</v>
      </c>
      <c r="C7059">
        <f>IFERROR(((VLOOKUP(A7059,'Interest Rates-10yr'!$A$9:$C$15239,2,FALSE))-B7059),C7058)</f>
        <v>-2.129999999999999</v>
      </c>
      <c r="D7059" s="98">
        <f>AVERAGE(C$10:C7059)</f>
        <v>0.15816453900709232</v>
      </c>
      <c r="E7059" s="2"/>
      <c r="G7059" s="23"/>
    </row>
    <row r="7060" spans="1:7" customFormat="1">
      <c r="A7060" s="4">
        <v>29698</v>
      </c>
      <c r="B7060">
        <v>16.239999999999998</v>
      </c>
      <c r="C7060">
        <f>IFERROR(((VLOOKUP(A7060,'Interest Rates-10yr'!$A$9:$C$15239,2,FALSE))-B7060),C7059)</f>
        <v>-2.4599999999999991</v>
      </c>
      <c r="D7060" s="98">
        <f>AVERAGE(C$10:C7060)</f>
        <v>0.15779322081974201</v>
      </c>
      <c r="E7060" s="2"/>
      <c r="G7060" s="23"/>
    </row>
    <row r="7061" spans="1:7" customFormat="1">
      <c r="A7061" s="4">
        <v>29699</v>
      </c>
      <c r="B7061">
        <v>15.76</v>
      </c>
      <c r="C7061">
        <f>IFERROR(((VLOOKUP(A7061,'Interest Rates-10yr'!$A$9:$C$15239,2,FALSE))-B7061),C7060)</f>
        <v>-1.9599999999999991</v>
      </c>
      <c r="D7061" s="98">
        <f>AVERAGE(C$10:C7061)</f>
        <v>0.15749290981281916</v>
      </c>
      <c r="E7061" s="2"/>
      <c r="G7061" s="23"/>
    </row>
    <row r="7062" spans="1:7" customFormat="1">
      <c r="A7062" s="4">
        <v>29700</v>
      </c>
      <c r="B7062">
        <v>15.32</v>
      </c>
      <c r="C7062">
        <f>IFERROR(((VLOOKUP(A7062,'Interest Rates-10yr'!$A$9:$C$15239,2,FALSE))-B7062),C7061)</f>
        <v>-1.4399999999999995</v>
      </c>
      <c r="D7062" s="98">
        <f>AVERAGE(C$10:C7062)</f>
        <v>0.15726641145611805</v>
      </c>
      <c r="E7062" s="2"/>
      <c r="G7062" s="23"/>
    </row>
    <row r="7063" spans="1:7" customFormat="1">
      <c r="A7063" s="4">
        <v>29701</v>
      </c>
      <c r="B7063">
        <v>15.32</v>
      </c>
      <c r="C7063">
        <f>IFERROR(((VLOOKUP(A7063,'Interest Rates-10yr'!$A$9:$C$15239,2,FALSE))-B7063),C7062)</f>
        <v>-1.4399999999999995</v>
      </c>
      <c r="D7063" s="98">
        <f>AVERAGE(C$10:C7063)</f>
        <v>0.15703997731783395</v>
      </c>
      <c r="E7063" s="2"/>
      <c r="G7063" s="23"/>
    </row>
    <row r="7064" spans="1:7" customFormat="1">
      <c r="A7064" s="4">
        <v>29702</v>
      </c>
      <c r="B7064">
        <v>15.32</v>
      </c>
      <c r="C7064">
        <f>IFERROR(((VLOOKUP(A7064,'Interest Rates-10yr'!$A$9:$C$15239,2,FALSE))-B7064),C7063)</f>
        <v>-1.4399999999999995</v>
      </c>
      <c r="D7064" s="98">
        <f>AVERAGE(C$10:C7064)</f>
        <v>0.15681360737065919</v>
      </c>
      <c r="E7064" s="2"/>
      <c r="G7064" s="23"/>
    </row>
    <row r="7065" spans="1:7" customFormat="1">
      <c r="A7065" s="4">
        <v>29703</v>
      </c>
      <c r="B7065">
        <v>16.079999999999998</v>
      </c>
      <c r="C7065">
        <f>IFERROR(((VLOOKUP(A7065,'Interest Rates-10yr'!$A$9:$C$15239,2,FALSE))-B7065),C7064)</f>
        <v>-2.1599999999999984</v>
      </c>
      <c r="D7065" s="98">
        <f>AVERAGE(C$10:C7065)</f>
        <v>0.15648526077097513</v>
      </c>
      <c r="E7065" s="2"/>
      <c r="G7065" s="23"/>
    </row>
    <row r="7066" spans="1:7" customFormat="1">
      <c r="A7066" s="4">
        <v>29704</v>
      </c>
      <c r="B7066">
        <v>17.12</v>
      </c>
      <c r="C7066">
        <f>IFERROR(((VLOOKUP(A7066,'Interest Rates-10yr'!$A$9:$C$15239,2,FALSE))-B7066),C7065)</f>
        <v>-3.1900000000000013</v>
      </c>
      <c r="D7066" s="98">
        <f>AVERAGE(C$10:C7066)</f>
        <v>0.15601105285532102</v>
      </c>
      <c r="E7066" s="2"/>
      <c r="G7066" s="23"/>
    </row>
    <row r="7067" spans="1:7" customFormat="1">
      <c r="A7067" s="4">
        <v>29705</v>
      </c>
      <c r="B7067">
        <v>19.02</v>
      </c>
      <c r="C7067">
        <f>IFERROR(((VLOOKUP(A7067,'Interest Rates-10yr'!$A$9:$C$15239,2,FALSE))-B7067),C7066)</f>
        <v>-4.9699999999999989</v>
      </c>
      <c r="D7067" s="98">
        <f>AVERAGE(C$10:C7067)</f>
        <v>0.15528478322470962</v>
      </c>
      <c r="E7067" s="2"/>
      <c r="G7067" s="23"/>
    </row>
    <row r="7068" spans="1:7" customFormat="1">
      <c r="A7068" s="4">
        <v>29706</v>
      </c>
      <c r="B7068">
        <v>18.920000000000002</v>
      </c>
      <c r="C7068">
        <f>IFERROR(((VLOOKUP(A7068,'Interest Rates-10yr'!$A$9:$C$15239,2,FALSE))-B7068),C7067)</f>
        <v>-4.8100000000000023</v>
      </c>
      <c r="D7068" s="98">
        <f>AVERAGE(C$10:C7068)</f>
        <v>0.15458138546536343</v>
      </c>
      <c r="E7068" s="2"/>
      <c r="G7068" s="23"/>
    </row>
    <row r="7069" spans="1:7" customFormat="1">
      <c r="A7069" s="4">
        <v>29707</v>
      </c>
      <c r="B7069">
        <v>19.79</v>
      </c>
      <c r="C7069">
        <f>IFERROR(((VLOOKUP(A7069,'Interest Rates-10yr'!$A$9:$C$15239,2,FALSE))-B7069),C7068)</f>
        <v>-5.7399999999999984</v>
      </c>
      <c r="D7069" s="98">
        <f>AVERAGE(C$10:C7069)</f>
        <v>0.15374645892351282</v>
      </c>
      <c r="E7069" s="2"/>
      <c r="G7069" s="23"/>
    </row>
    <row r="7070" spans="1:7" customFormat="1">
      <c r="A7070" s="4">
        <v>29708</v>
      </c>
      <c r="B7070">
        <v>19.79</v>
      </c>
      <c r="C7070">
        <f>IFERROR(((VLOOKUP(A7070,'Interest Rates-10yr'!$A$9:$C$15239,2,FALSE))-B7070),C7069)</f>
        <v>-5.7399999999999984</v>
      </c>
      <c r="D7070" s="98">
        <f>AVERAGE(C$10:C7070)</f>
        <v>0.15291176887126476</v>
      </c>
      <c r="E7070" s="2"/>
      <c r="G7070" s="23"/>
    </row>
    <row r="7071" spans="1:7" customFormat="1">
      <c r="A7071" s="4">
        <v>29709</v>
      </c>
      <c r="B7071">
        <v>19.79</v>
      </c>
      <c r="C7071">
        <f>IFERROR(((VLOOKUP(A7071,'Interest Rates-10yr'!$A$9:$C$15239,2,FALSE))-B7071),C7070)</f>
        <v>-5.7399999999999984</v>
      </c>
      <c r="D7071" s="98">
        <f>AVERAGE(C$10:C7071)</f>
        <v>0.1520773152081564</v>
      </c>
      <c r="E7071" s="2"/>
      <c r="G7071" s="23"/>
    </row>
    <row r="7072" spans="1:7" customFormat="1">
      <c r="A7072" s="4">
        <v>29710</v>
      </c>
      <c r="B7072">
        <v>18.670000000000002</v>
      </c>
      <c r="C7072">
        <f>IFERROR(((VLOOKUP(A7072,'Interest Rates-10yr'!$A$9:$C$15239,2,FALSE))-B7072),C7071)</f>
        <v>-4.2000000000000011</v>
      </c>
      <c r="D7072" s="98">
        <f>AVERAGE(C$10:C7072)</f>
        <v>0.15146113549483228</v>
      </c>
      <c r="E7072" s="2"/>
      <c r="G7072" s="23"/>
    </row>
    <row r="7073" spans="1:7" customFormat="1">
      <c r="A7073" s="4">
        <v>29711</v>
      </c>
      <c r="B7073">
        <v>18.39</v>
      </c>
      <c r="C7073">
        <f>IFERROR(((VLOOKUP(A7073,'Interest Rates-10yr'!$A$9:$C$15239,2,FALSE))-B7073),C7072)</f>
        <v>-3.7000000000000011</v>
      </c>
      <c r="D7073" s="98">
        <f>AVERAGE(C$10:C7073)</f>
        <v>0.15091591166477922</v>
      </c>
      <c r="E7073" s="2"/>
      <c r="G7073" s="23"/>
    </row>
    <row r="7074" spans="1:7" customFormat="1">
      <c r="A7074" s="4">
        <v>29712</v>
      </c>
      <c r="B7074">
        <v>17.02</v>
      </c>
      <c r="C7074">
        <f>IFERROR(((VLOOKUP(A7074,'Interest Rates-10yr'!$A$9:$C$15239,2,FALSE))-B7074),C7073)</f>
        <v>-2.4599999999999991</v>
      </c>
      <c r="D7074" s="98">
        <f>AVERAGE(C$10:C7074)</f>
        <v>0.15054635527246998</v>
      </c>
      <c r="E7074" s="2"/>
      <c r="G7074" s="23"/>
    </row>
    <row r="7075" spans="1:7" customFormat="1">
      <c r="A7075" s="4">
        <v>29713</v>
      </c>
      <c r="B7075">
        <v>18.41</v>
      </c>
      <c r="C7075">
        <f>IFERROR(((VLOOKUP(A7075,'Interest Rates-10yr'!$A$9:$C$15239,2,FALSE))-B7075),C7074)</f>
        <v>-4.08</v>
      </c>
      <c r="D7075" s="98">
        <f>AVERAGE(C$10:C7075)</f>
        <v>0.14994763656948776</v>
      </c>
      <c r="E7075" s="2"/>
      <c r="G7075" s="23"/>
    </row>
    <row r="7076" spans="1:7" customFormat="1">
      <c r="A7076" s="4">
        <v>29714</v>
      </c>
      <c r="B7076">
        <v>18.14</v>
      </c>
      <c r="C7076">
        <f>IFERROR(((VLOOKUP(A7076,'Interest Rates-10yr'!$A$9:$C$15239,2,FALSE))-B7076),C7075)</f>
        <v>-3.91</v>
      </c>
      <c r="D7076" s="98">
        <f>AVERAGE(C$10:C7076)</f>
        <v>0.14937314277628419</v>
      </c>
      <c r="E7076" s="2"/>
      <c r="G7076" s="23"/>
    </row>
    <row r="7077" spans="1:7" customFormat="1">
      <c r="A7077" s="4">
        <v>29715</v>
      </c>
      <c r="B7077">
        <v>18.14</v>
      </c>
      <c r="C7077">
        <f>IFERROR(((VLOOKUP(A7077,'Interest Rates-10yr'!$A$9:$C$15239,2,FALSE))-B7077),C7076)</f>
        <v>-3.91</v>
      </c>
      <c r="D7077" s="98">
        <f>AVERAGE(C$10:C7077)</f>
        <v>0.14879881154499155</v>
      </c>
      <c r="E7077" s="2"/>
      <c r="G7077" s="23"/>
    </row>
    <row r="7078" spans="1:7" customFormat="1">
      <c r="A7078" s="4">
        <v>29716</v>
      </c>
      <c r="B7078">
        <v>18.14</v>
      </c>
      <c r="C7078">
        <f>IFERROR(((VLOOKUP(A7078,'Interest Rates-10yr'!$A$9:$C$15239,2,FALSE))-B7078),C7077)</f>
        <v>-3.91</v>
      </c>
      <c r="D7078" s="98">
        <f>AVERAGE(C$10:C7078)</f>
        <v>0.14822464280662048</v>
      </c>
      <c r="E7078" s="2"/>
      <c r="G7078" s="23"/>
    </row>
    <row r="7079" spans="1:7" customFormat="1">
      <c r="A7079" s="4">
        <v>29717</v>
      </c>
      <c r="B7079">
        <v>18.28</v>
      </c>
      <c r="C7079">
        <f>IFERROR(((VLOOKUP(A7079,'Interest Rates-10yr'!$A$9:$C$15239,2,FALSE))-B7079),C7078)</f>
        <v>-3.9400000000000013</v>
      </c>
      <c r="D7079" s="98">
        <f>AVERAGE(C$10:C7079)</f>
        <v>0.14764639321074965</v>
      </c>
      <c r="E7079" s="2"/>
      <c r="G7079" s="23"/>
    </row>
    <row r="7080" spans="1:7" customFormat="1">
      <c r="A7080" s="4">
        <v>29718</v>
      </c>
      <c r="B7080">
        <v>18.079999999999998</v>
      </c>
      <c r="C7080">
        <f>IFERROR(((VLOOKUP(A7080,'Interest Rates-10yr'!$A$9:$C$15239,2,FALSE))-B7080),C7079)</f>
        <v>-3.6199999999999974</v>
      </c>
      <c r="D7080" s="98">
        <f>AVERAGE(C$10:C7080)</f>
        <v>0.14711356243812759</v>
      </c>
      <c r="E7080" s="2"/>
      <c r="G7080" s="23"/>
    </row>
    <row r="7081" spans="1:7" customFormat="1">
      <c r="A7081" s="4">
        <v>29719</v>
      </c>
      <c r="B7081">
        <v>18.260000000000002</v>
      </c>
      <c r="C7081">
        <f>IFERROR(((VLOOKUP(A7081,'Interest Rates-10yr'!$A$9:$C$15239,2,FALSE))-B7081),C7080)</f>
        <v>-3.7700000000000014</v>
      </c>
      <c r="D7081" s="98">
        <f>AVERAGE(C$10:C7081)</f>
        <v>0.14655967194570138</v>
      </c>
      <c r="E7081" s="2"/>
      <c r="G7081" s="23"/>
    </row>
    <row r="7082" spans="1:7" customFormat="1">
      <c r="A7082" s="4">
        <v>29720</v>
      </c>
      <c r="B7082">
        <v>18.829999999999998</v>
      </c>
      <c r="C7082">
        <f>IFERROR(((VLOOKUP(A7082,'Interest Rates-10yr'!$A$9:$C$15239,2,FALSE))-B7082),C7081)</f>
        <v>-4.5899999999999981</v>
      </c>
      <c r="D7082" s="98">
        <f>AVERAGE(C$10:C7082)</f>
        <v>0.14589000424148174</v>
      </c>
      <c r="E7082" s="2"/>
      <c r="G7082" s="23"/>
    </row>
    <row r="7083" spans="1:7" customFormat="1">
      <c r="A7083" s="4">
        <v>29721</v>
      </c>
      <c r="B7083">
        <v>18.489999999999998</v>
      </c>
      <c r="C7083">
        <f>IFERROR(((VLOOKUP(A7083,'Interest Rates-10yr'!$A$9:$C$15239,2,FALSE))-B7083),C7082)</f>
        <v>-4.4199999999999982</v>
      </c>
      <c r="D7083" s="98">
        <f>AVERAGE(C$10:C7083)</f>
        <v>0.14524455753463392</v>
      </c>
      <c r="E7083" s="2"/>
      <c r="G7083" s="23"/>
    </row>
    <row r="7084" spans="1:7" customFormat="1">
      <c r="A7084" s="4">
        <v>29722</v>
      </c>
      <c r="B7084">
        <v>18.489999999999998</v>
      </c>
      <c r="C7084">
        <f>IFERROR(((VLOOKUP(A7084,'Interest Rates-10yr'!$A$9:$C$15239,2,FALSE))-B7084),C7083)</f>
        <v>-4.4199999999999982</v>
      </c>
      <c r="D7084" s="98">
        <f>AVERAGE(C$10:C7084)</f>
        <v>0.14459929328621912</v>
      </c>
      <c r="E7084" s="2"/>
      <c r="G7084" s="23"/>
    </row>
    <row r="7085" spans="1:7" customFormat="1">
      <c r="A7085" s="4">
        <v>29723</v>
      </c>
      <c r="B7085">
        <v>18.489999999999998</v>
      </c>
      <c r="C7085">
        <f>IFERROR(((VLOOKUP(A7085,'Interest Rates-10yr'!$A$9:$C$15239,2,FALSE))-B7085),C7084)</f>
        <v>-4.4199999999999982</v>
      </c>
      <c r="D7085" s="98">
        <f>AVERAGE(C$10:C7085)</f>
        <v>0.14395421141888076</v>
      </c>
      <c r="E7085" s="2"/>
      <c r="G7085" s="23"/>
    </row>
    <row r="7086" spans="1:7" customFormat="1">
      <c r="A7086" s="4">
        <v>29724</v>
      </c>
      <c r="B7086">
        <v>18.52</v>
      </c>
      <c r="C7086">
        <f>IFERROR(((VLOOKUP(A7086,'Interest Rates-10yr'!$A$9:$C$15239,2,FALSE))-B7086),C7085)</f>
        <v>-4.7199999999999989</v>
      </c>
      <c r="D7086" s="98">
        <f>AVERAGE(C$10:C7086)</f>
        <v>0.14326692101172817</v>
      </c>
      <c r="E7086" s="2"/>
      <c r="G7086" s="23"/>
    </row>
    <row r="7087" spans="1:7" customFormat="1">
      <c r="A7087" s="4">
        <v>29725</v>
      </c>
      <c r="B7087">
        <v>18.75</v>
      </c>
      <c r="C7087">
        <f>IFERROR(((VLOOKUP(A7087,'Interest Rates-10yr'!$A$9:$C$15239,2,FALSE))-B7087),C7086)</f>
        <v>-4.8000000000000007</v>
      </c>
      <c r="D7087" s="98">
        <f>AVERAGE(C$10:C7087)</f>
        <v>0.14256852218140723</v>
      </c>
      <c r="E7087" s="2"/>
      <c r="G7087" s="23"/>
    </row>
    <row r="7088" spans="1:7" customFormat="1">
      <c r="A7088" s="4">
        <v>29726</v>
      </c>
      <c r="B7088">
        <v>20.64</v>
      </c>
      <c r="C7088">
        <f>IFERROR(((VLOOKUP(A7088,'Interest Rates-10yr'!$A$9:$C$15239,2,FALSE))-B7088),C7087)</f>
        <v>-6.6400000000000006</v>
      </c>
      <c r="D7088" s="98">
        <f>AVERAGE(C$10:C7088)</f>
        <v>0.14161039694872163</v>
      </c>
      <c r="E7088" s="2"/>
      <c r="G7088" s="23"/>
    </row>
    <row r="7089" spans="1:7" customFormat="1">
      <c r="A7089" s="4">
        <v>29727</v>
      </c>
      <c r="B7089">
        <v>20.27</v>
      </c>
      <c r="C7089">
        <f>IFERROR(((VLOOKUP(A7089,'Interest Rates-10yr'!$A$9:$C$15239,2,FALSE))-B7089),C7088)</f>
        <v>-6.2199999999999989</v>
      </c>
      <c r="D7089" s="98">
        <f>AVERAGE(C$10:C7089)</f>
        <v>0.14071186440677971</v>
      </c>
      <c r="E7089" s="2"/>
      <c r="G7089" s="23"/>
    </row>
    <row r="7090" spans="1:7" customFormat="1">
      <c r="A7090" s="4">
        <v>29728</v>
      </c>
      <c r="B7090">
        <v>19.29</v>
      </c>
      <c r="C7090">
        <f>IFERROR(((VLOOKUP(A7090,'Interest Rates-10yr'!$A$9:$C$15239,2,FALSE))-B7090),C7089)</f>
        <v>-5.4699999999999989</v>
      </c>
      <c r="D7090" s="98">
        <f>AVERAGE(C$10:C7090)</f>
        <v>0.13991950289507135</v>
      </c>
      <c r="E7090" s="2"/>
      <c r="G7090" s="23"/>
    </row>
    <row r="7091" spans="1:7" customFormat="1">
      <c r="A7091" s="4">
        <v>29729</v>
      </c>
      <c r="B7091">
        <v>19.29</v>
      </c>
      <c r="C7091">
        <f>IFERROR(((VLOOKUP(A7091,'Interest Rates-10yr'!$A$9:$C$15239,2,FALSE))-B7091),C7090)</f>
        <v>-5.4699999999999989</v>
      </c>
      <c r="D7091" s="98">
        <f>AVERAGE(C$10:C7091)</f>
        <v>0.13912736515108731</v>
      </c>
      <c r="E7091" s="2"/>
      <c r="G7091" s="23"/>
    </row>
    <row r="7092" spans="1:7" customFormat="1">
      <c r="A7092" s="4">
        <v>29730</v>
      </c>
      <c r="B7092">
        <v>19.29</v>
      </c>
      <c r="C7092">
        <f>IFERROR(((VLOOKUP(A7092,'Interest Rates-10yr'!$A$9:$C$15239,2,FALSE))-B7092),C7091)</f>
        <v>-5.4699999999999989</v>
      </c>
      <c r="D7092" s="98">
        <f>AVERAGE(C$10:C7092)</f>
        <v>0.13833545108005085</v>
      </c>
      <c r="E7092" s="2"/>
      <c r="G7092" s="23"/>
    </row>
    <row r="7093" spans="1:7" customFormat="1">
      <c r="A7093" s="4">
        <v>29731</v>
      </c>
      <c r="B7093">
        <v>19.29</v>
      </c>
      <c r="C7093">
        <f>IFERROR(((VLOOKUP(A7093,'Interest Rates-10yr'!$A$9:$C$15239,2,FALSE))-B7093),C7092)</f>
        <v>-5.4699999999999989</v>
      </c>
      <c r="D7093" s="98">
        <f>AVERAGE(C$10:C7093)</f>
        <v>0.13754376058723888</v>
      </c>
      <c r="E7093" s="2"/>
      <c r="G7093" s="23"/>
    </row>
    <row r="7094" spans="1:7" customFormat="1">
      <c r="A7094" s="4">
        <v>29732</v>
      </c>
      <c r="B7094">
        <v>17.97</v>
      </c>
      <c r="C7094">
        <f>IFERROR(((VLOOKUP(A7094,'Interest Rates-10yr'!$A$9:$C$15239,2,FALSE))-B7094),C7093)</f>
        <v>-4.2999999999999989</v>
      </c>
      <c r="D7094" s="98">
        <f>AVERAGE(C$10:C7094)</f>
        <v>0.13691743119266059</v>
      </c>
      <c r="E7094" s="2"/>
      <c r="G7094" s="23"/>
    </row>
    <row r="7095" spans="1:7" customFormat="1">
      <c r="A7095" s="4">
        <v>29733</v>
      </c>
      <c r="B7095">
        <v>15.54</v>
      </c>
      <c r="C7095">
        <f>IFERROR(((VLOOKUP(A7095,'Interest Rates-10yr'!$A$9:$C$15239,2,FALSE))-B7095),C7094)</f>
        <v>-1.8299999999999983</v>
      </c>
      <c r="D7095" s="98">
        <f>AVERAGE(C$10:C7095)</f>
        <v>0.13663985323172456</v>
      </c>
      <c r="E7095" s="2"/>
      <c r="G7095" s="23"/>
    </row>
    <row r="7096" spans="1:7" customFormat="1">
      <c r="A7096" s="4">
        <v>29734</v>
      </c>
      <c r="B7096">
        <v>17.32</v>
      </c>
      <c r="C7096">
        <f>IFERROR(((VLOOKUP(A7096,'Interest Rates-10yr'!$A$9:$C$15239,2,FALSE))-B7096),C7095)</f>
        <v>-3.76</v>
      </c>
      <c r="D7096" s="98">
        <f>AVERAGE(C$10:C7096)</f>
        <v>0.13609002398758294</v>
      </c>
      <c r="E7096" s="2"/>
      <c r="G7096" s="23"/>
    </row>
    <row r="7097" spans="1:7" customFormat="1">
      <c r="A7097" s="4">
        <v>29735</v>
      </c>
      <c r="B7097">
        <v>17.559999999999999</v>
      </c>
      <c r="C7097">
        <f>IFERROR(((VLOOKUP(A7097,'Interest Rates-10yr'!$A$9:$C$15239,2,FALSE))-B7097),C7096)</f>
        <v>-4.0599999999999987</v>
      </c>
      <c r="D7097" s="98">
        <f>AVERAGE(C$10:C7097)</f>
        <v>0.13549802483069981</v>
      </c>
      <c r="E7097" s="2"/>
      <c r="G7097" s="23"/>
    </row>
    <row r="7098" spans="1:7" customFormat="1">
      <c r="A7098" s="4">
        <v>29736</v>
      </c>
      <c r="B7098">
        <v>17.559999999999999</v>
      </c>
      <c r="C7098">
        <f>IFERROR(((VLOOKUP(A7098,'Interest Rates-10yr'!$A$9:$C$15239,2,FALSE))-B7098),C7097)</f>
        <v>-4.0599999999999987</v>
      </c>
      <c r="D7098" s="98">
        <f>AVERAGE(C$10:C7098)</f>
        <v>0.13490619269290455</v>
      </c>
      <c r="E7098" s="2"/>
      <c r="G7098" s="23"/>
    </row>
    <row r="7099" spans="1:7" customFormat="1">
      <c r="A7099" s="4">
        <v>29737</v>
      </c>
      <c r="B7099">
        <v>17.559999999999999</v>
      </c>
      <c r="C7099">
        <f>IFERROR(((VLOOKUP(A7099,'Interest Rates-10yr'!$A$9:$C$15239,2,FALSE))-B7099),C7098)</f>
        <v>-4.0599999999999987</v>
      </c>
      <c r="D7099" s="98">
        <f>AVERAGE(C$10:C7099)</f>
        <v>0.13431452750352615</v>
      </c>
      <c r="E7099" s="2"/>
      <c r="G7099" s="23"/>
    </row>
    <row r="7100" spans="1:7" customFormat="1">
      <c r="A7100" s="4">
        <v>29738</v>
      </c>
      <c r="B7100">
        <v>19.010000000000002</v>
      </c>
      <c r="C7100">
        <f>IFERROR(((VLOOKUP(A7100,'Interest Rates-10yr'!$A$9:$C$15239,2,FALSE))-B7100),C7099)</f>
        <v>-5.5500000000000007</v>
      </c>
      <c r="D7100" s="98">
        <f>AVERAGE(C$10:C7100)</f>
        <v>0.13351290368072211</v>
      </c>
      <c r="E7100" s="2"/>
      <c r="G7100" s="23"/>
    </row>
    <row r="7101" spans="1:7" customFormat="1">
      <c r="A7101" s="4">
        <v>29739</v>
      </c>
      <c r="B7101">
        <v>19.45</v>
      </c>
      <c r="C7101">
        <f>IFERROR(((VLOOKUP(A7101,'Interest Rates-10yr'!$A$9:$C$15239,2,FALSE))-B7101),C7100)</f>
        <v>-5.8699999999999992</v>
      </c>
      <c r="D7101" s="98">
        <f>AVERAGE(C$10:C7101)</f>
        <v>0.13266638465877051</v>
      </c>
      <c r="E7101" s="2"/>
      <c r="G7101" s="23"/>
    </row>
    <row r="7102" spans="1:7" customFormat="1">
      <c r="A7102" s="4">
        <v>29740</v>
      </c>
      <c r="B7102">
        <v>20.350000000000001</v>
      </c>
      <c r="C7102">
        <f>IFERROR(((VLOOKUP(A7102,'Interest Rates-10yr'!$A$9:$C$15239,2,FALSE))-B7102),C7101)</f>
        <v>-6.8000000000000007</v>
      </c>
      <c r="D7102" s="98">
        <f>AVERAGE(C$10:C7102)</f>
        <v>0.13168898914422678</v>
      </c>
      <c r="E7102" s="2"/>
      <c r="G7102" s="23"/>
    </row>
    <row r="7103" spans="1:7" customFormat="1">
      <c r="A7103" s="4">
        <v>29741</v>
      </c>
      <c r="B7103">
        <v>20.05</v>
      </c>
      <c r="C7103">
        <f>IFERROR(((VLOOKUP(A7103,'Interest Rates-10yr'!$A$9:$C$15239,2,FALSE))-B7103),C7102)</f>
        <v>-6.5400000000000009</v>
      </c>
      <c r="D7103" s="98">
        <f>AVERAGE(C$10:C7103)</f>
        <v>0.1307485198759516</v>
      </c>
      <c r="E7103" s="2"/>
      <c r="G7103" s="23"/>
    </row>
    <row r="7104" spans="1:7" customFormat="1">
      <c r="A7104" s="4">
        <v>29742</v>
      </c>
      <c r="B7104">
        <v>19.989999999999998</v>
      </c>
      <c r="C7104">
        <f>IFERROR(((VLOOKUP(A7104,'Interest Rates-10yr'!$A$9:$C$15239,2,FALSE))-B7104),C7103)</f>
        <v>-6.4299999999999979</v>
      </c>
      <c r="D7104" s="98">
        <f>AVERAGE(C$10:C7104)</f>
        <v>0.12982381959126155</v>
      </c>
      <c r="E7104" s="2"/>
      <c r="G7104" s="23"/>
    </row>
    <row r="7105" spans="1:7" customFormat="1">
      <c r="A7105" s="4">
        <v>29743</v>
      </c>
      <c r="B7105">
        <v>19.989999999999998</v>
      </c>
      <c r="C7105">
        <f>IFERROR(((VLOOKUP(A7105,'Interest Rates-10yr'!$A$9:$C$15239,2,FALSE))-B7105),C7104)</f>
        <v>-6.4299999999999979</v>
      </c>
      <c r="D7105" s="98">
        <f>AVERAGE(C$10:C7105)</f>
        <v>0.12889937993235634</v>
      </c>
      <c r="E7105" s="2"/>
      <c r="G7105" s="23"/>
    </row>
    <row r="7106" spans="1:7" customFormat="1">
      <c r="A7106" s="4">
        <v>29744</v>
      </c>
      <c r="B7106">
        <v>19.989999999999998</v>
      </c>
      <c r="C7106">
        <f>IFERROR(((VLOOKUP(A7106,'Interest Rates-10yr'!$A$9:$C$15239,2,FALSE))-B7106),C7105)</f>
        <v>-6.4299999999999979</v>
      </c>
      <c r="D7106" s="98">
        <f>AVERAGE(C$10:C7106)</f>
        <v>0.12797520078906591</v>
      </c>
      <c r="E7106" s="2"/>
      <c r="G7106" s="23"/>
    </row>
    <row r="7107" spans="1:7" customFormat="1">
      <c r="A7107" s="4">
        <v>29745</v>
      </c>
      <c r="B7107">
        <v>18.73</v>
      </c>
      <c r="C7107">
        <f>IFERROR(((VLOOKUP(A7107,'Interest Rates-10yr'!$A$9:$C$15239,2,FALSE))-B7107),C7106)</f>
        <v>-5.370000000000001</v>
      </c>
      <c r="D7107" s="98">
        <f>AVERAGE(C$10:C7107)</f>
        <v>0.12720061989292769</v>
      </c>
      <c r="E7107" s="2"/>
      <c r="G7107" s="23"/>
    </row>
    <row r="7108" spans="1:7" customFormat="1">
      <c r="A7108" s="4">
        <v>29746</v>
      </c>
      <c r="B7108">
        <v>18.36</v>
      </c>
      <c r="C7108">
        <f>IFERROR(((VLOOKUP(A7108,'Interest Rates-10yr'!$A$9:$C$15239,2,FALSE))-B7108),C7107)</f>
        <v>-4.99</v>
      </c>
      <c r="D7108" s="98">
        <f>AVERAGE(C$10:C7108)</f>
        <v>0.12647978588533607</v>
      </c>
      <c r="E7108" s="2"/>
      <c r="G7108" s="23"/>
    </row>
    <row r="7109" spans="1:7" customFormat="1">
      <c r="A7109" s="4">
        <v>29747</v>
      </c>
      <c r="B7109">
        <v>18.22</v>
      </c>
      <c r="C7109">
        <f>IFERROR(((VLOOKUP(A7109,'Interest Rates-10yr'!$A$9:$C$15239,2,FALSE))-B7109),C7108)</f>
        <v>-4.9099999999999984</v>
      </c>
      <c r="D7109" s="98">
        <f>AVERAGE(C$10:C7109)</f>
        <v>0.12577042253521137</v>
      </c>
      <c r="E7109" s="2"/>
      <c r="G7109" s="23"/>
    </row>
    <row r="7110" spans="1:7" customFormat="1">
      <c r="A7110" s="4">
        <v>29748</v>
      </c>
      <c r="B7110">
        <v>18.760000000000002</v>
      </c>
      <c r="C7110">
        <f>IFERROR(((VLOOKUP(A7110,'Interest Rates-10yr'!$A$9:$C$15239,2,FALSE))-B7110),C7109)</f>
        <v>-5.4400000000000013</v>
      </c>
      <c r="D7110" s="98">
        <f>AVERAGE(C$10:C7110)</f>
        <v>0.12498662160259127</v>
      </c>
      <c r="E7110" s="2"/>
      <c r="G7110" s="23"/>
    </row>
    <row r="7111" spans="1:7" customFormat="1">
      <c r="A7111" s="4">
        <v>29749</v>
      </c>
      <c r="B7111">
        <v>18.329999999999998</v>
      </c>
      <c r="C7111">
        <f>IFERROR(((VLOOKUP(A7111,'Interest Rates-10yr'!$A$9:$C$15239,2,FALSE))-B7111),C7110)</f>
        <v>-4.9799999999999986</v>
      </c>
      <c r="D7111" s="98">
        <f>AVERAGE(C$10:C7111)</f>
        <v>0.12426781188397644</v>
      </c>
      <c r="E7111" s="2"/>
      <c r="G7111" s="23"/>
    </row>
    <row r="7112" spans="1:7" customFormat="1">
      <c r="A7112" s="4">
        <v>29750</v>
      </c>
      <c r="B7112">
        <v>18.329999999999998</v>
      </c>
      <c r="C7112">
        <f>IFERROR(((VLOOKUP(A7112,'Interest Rates-10yr'!$A$9:$C$15239,2,FALSE))-B7112),C7111)</f>
        <v>-4.9799999999999986</v>
      </c>
      <c r="D7112" s="98">
        <f>AVERAGE(C$10:C7112)</f>
        <v>0.12354920456145299</v>
      </c>
      <c r="E7112" s="2"/>
      <c r="G7112" s="23"/>
    </row>
    <row r="7113" spans="1:7" customFormat="1">
      <c r="A7113" s="4">
        <v>29751</v>
      </c>
      <c r="B7113">
        <v>18.329999999999998</v>
      </c>
      <c r="C7113">
        <f>IFERROR(((VLOOKUP(A7113,'Interest Rates-10yr'!$A$9:$C$15239,2,FALSE))-B7113),C7112)</f>
        <v>-4.9799999999999986</v>
      </c>
      <c r="D7113" s="98">
        <f>AVERAGE(C$10:C7113)</f>
        <v>0.12283079954954963</v>
      </c>
      <c r="E7113" s="2"/>
      <c r="G7113" s="23"/>
    </row>
    <row r="7114" spans="1:7" customFormat="1">
      <c r="A7114" s="4">
        <v>29752</v>
      </c>
      <c r="B7114">
        <v>18.829999999999998</v>
      </c>
      <c r="C7114">
        <f>IFERROR(((VLOOKUP(A7114,'Interest Rates-10yr'!$A$9:$C$15239,2,FALSE))-B7114),C7113)</f>
        <v>-5.7399999999999984</v>
      </c>
      <c r="D7114" s="98">
        <f>AVERAGE(C$10:C7114)</f>
        <v>0.12200562983814224</v>
      </c>
      <c r="E7114" s="2"/>
      <c r="G7114" s="23"/>
    </row>
    <row r="7115" spans="1:7" customFormat="1">
      <c r="A7115" s="4">
        <v>29753</v>
      </c>
      <c r="B7115">
        <v>19.39</v>
      </c>
      <c r="C7115">
        <f>IFERROR(((VLOOKUP(A7115,'Interest Rates-10yr'!$A$9:$C$15239,2,FALSE))-B7115),C7114)</f>
        <v>-6.3100000000000005</v>
      </c>
      <c r="D7115" s="98">
        <f>AVERAGE(C$10:C7115)</f>
        <v>0.12110047846889961</v>
      </c>
      <c r="E7115" s="2"/>
      <c r="G7115" s="23"/>
    </row>
    <row r="7116" spans="1:7" customFormat="1">
      <c r="A7116" s="4">
        <v>29754</v>
      </c>
      <c r="B7116">
        <v>21.71</v>
      </c>
      <c r="C7116">
        <f>IFERROR(((VLOOKUP(A7116,'Interest Rates-10yr'!$A$9:$C$15239,2,FALSE))-B7116),C7115)</f>
        <v>-8.48</v>
      </c>
      <c r="D7116" s="98">
        <f>AVERAGE(C$10:C7116)</f>
        <v>0.11989024905023225</v>
      </c>
      <c r="E7116" s="2"/>
      <c r="G7116" s="23"/>
    </row>
    <row r="7117" spans="1:7" customFormat="1">
      <c r="A7117" s="4">
        <v>29755</v>
      </c>
      <c r="B7117">
        <v>20.68</v>
      </c>
      <c r="C7117">
        <f>IFERROR(((VLOOKUP(A7117,'Interest Rates-10yr'!$A$9:$C$15239,2,FALSE))-B7117),C7116)</f>
        <v>-7.1099999999999994</v>
      </c>
      <c r="D7117" s="98">
        <f>AVERAGE(C$10:C7117)</f>
        <v>0.11887310073157015</v>
      </c>
      <c r="E7117" s="2"/>
      <c r="G7117" s="23"/>
    </row>
    <row r="7118" spans="1:7" customFormat="1">
      <c r="A7118" s="4">
        <v>29756</v>
      </c>
      <c r="B7118">
        <v>20.61</v>
      </c>
      <c r="C7118">
        <f>IFERROR(((VLOOKUP(A7118,'Interest Rates-10yr'!$A$9:$C$15239,2,FALSE))-B7118),C7117)</f>
        <v>-7.1499999999999986</v>
      </c>
      <c r="D7118" s="98">
        <f>AVERAGE(C$10:C7118)</f>
        <v>0.11785061190040802</v>
      </c>
      <c r="E7118" s="2"/>
      <c r="G7118" s="23"/>
    </row>
    <row r="7119" spans="1:7" customFormat="1">
      <c r="A7119" s="4">
        <v>29757</v>
      </c>
      <c r="B7119">
        <v>20.61</v>
      </c>
      <c r="C7119">
        <f>IFERROR(((VLOOKUP(A7119,'Interest Rates-10yr'!$A$9:$C$15239,2,FALSE))-B7119),C7118)</f>
        <v>-7.1499999999999986</v>
      </c>
      <c r="D7119" s="98">
        <f>AVERAGE(C$10:C7119)</f>
        <v>0.11682841068917027</v>
      </c>
      <c r="E7119" s="2"/>
      <c r="G7119" s="23"/>
    </row>
    <row r="7120" spans="1:7" customFormat="1">
      <c r="A7120" s="4">
        <v>29758</v>
      </c>
      <c r="B7120">
        <v>20.61</v>
      </c>
      <c r="C7120">
        <f>IFERROR(((VLOOKUP(A7120,'Interest Rates-10yr'!$A$9:$C$15239,2,FALSE))-B7120),C7119)</f>
        <v>-7.1499999999999986</v>
      </c>
      <c r="D7120" s="98">
        <f>AVERAGE(C$10:C7120)</f>
        <v>0.11580649697651535</v>
      </c>
      <c r="E7120" s="2"/>
      <c r="G7120" s="23"/>
    </row>
    <row r="7121" spans="1:7" customFormat="1">
      <c r="A7121" s="4">
        <v>29759</v>
      </c>
      <c r="B7121">
        <v>18.75</v>
      </c>
      <c r="C7121">
        <f>IFERROR(((VLOOKUP(A7121,'Interest Rates-10yr'!$A$9:$C$15239,2,FALSE))-B7121),C7120)</f>
        <v>-5.3100000000000005</v>
      </c>
      <c r="D7121" s="98">
        <f>AVERAGE(C$10:C7121)</f>
        <v>0.11504358830146243</v>
      </c>
      <c r="E7121" s="2"/>
      <c r="G7121" s="23"/>
    </row>
    <row r="7122" spans="1:7" customFormat="1">
      <c r="A7122" s="4">
        <v>29760</v>
      </c>
      <c r="B7122">
        <v>16.75</v>
      </c>
      <c r="C7122">
        <f>IFERROR(((VLOOKUP(A7122,'Interest Rates-10yr'!$A$9:$C$15239,2,FALSE))-B7122),C7121)</f>
        <v>-3.1899999999999995</v>
      </c>
      <c r="D7122" s="98">
        <f>AVERAGE(C$10:C7122)</f>
        <v>0.11457893996907081</v>
      </c>
      <c r="E7122" s="2"/>
      <c r="G7122" s="23"/>
    </row>
    <row r="7123" spans="1:7" customFormat="1">
      <c r="A7123" s="4">
        <v>29761</v>
      </c>
      <c r="B7123">
        <v>16.37</v>
      </c>
      <c r="C7123">
        <f>IFERROR(((VLOOKUP(A7123,'Interest Rates-10yr'!$A$9:$C$15239,2,FALSE))-B7123),C7122)</f>
        <v>-2.7100000000000009</v>
      </c>
      <c r="D7123" s="98">
        <f>AVERAGE(C$10:C7123)</f>
        <v>0.11418189485521515</v>
      </c>
      <c r="E7123" s="2"/>
      <c r="G7123" s="23"/>
    </row>
    <row r="7124" spans="1:7" customFormat="1">
      <c r="A7124" s="4">
        <v>29762</v>
      </c>
      <c r="B7124">
        <v>18.43</v>
      </c>
      <c r="C7124">
        <f>IFERROR(((VLOOKUP(A7124,'Interest Rates-10yr'!$A$9:$C$15239,2,FALSE))-B7124),C7123)</f>
        <v>-4.7300000000000004</v>
      </c>
      <c r="D7124" s="98">
        <f>AVERAGE(C$10:C7124)</f>
        <v>0.11350105411103312</v>
      </c>
      <c r="E7124" s="2"/>
      <c r="G7124" s="23"/>
    </row>
    <row r="7125" spans="1:7" customFormat="1">
      <c r="A7125" s="4">
        <v>29763</v>
      </c>
      <c r="B7125">
        <v>18.39</v>
      </c>
      <c r="C7125">
        <f>IFERROR(((VLOOKUP(A7125,'Interest Rates-10yr'!$A$9:$C$15239,2,FALSE))-B7125),C7124)</f>
        <v>-4.7000000000000011</v>
      </c>
      <c r="D7125" s="98">
        <f>AVERAGE(C$10:C7125)</f>
        <v>0.1128246205733559</v>
      </c>
      <c r="E7125" s="2"/>
      <c r="G7125" s="23"/>
    </row>
    <row r="7126" spans="1:7" customFormat="1">
      <c r="A7126" s="4">
        <v>29764</v>
      </c>
      <c r="B7126">
        <v>18.39</v>
      </c>
      <c r="C7126">
        <f>IFERROR(((VLOOKUP(A7126,'Interest Rates-10yr'!$A$9:$C$15239,2,FALSE))-B7126),C7125)</f>
        <v>-4.7000000000000011</v>
      </c>
      <c r="D7126" s="98">
        <f>AVERAGE(C$10:C7126)</f>
        <v>0.11214837712519328</v>
      </c>
      <c r="E7126" s="2"/>
      <c r="G7126" s="23"/>
    </row>
    <row r="7127" spans="1:7" customFormat="1">
      <c r="A7127" s="4">
        <v>29765</v>
      </c>
      <c r="B7127">
        <v>18.39</v>
      </c>
      <c r="C7127">
        <f>IFERROR(((VLOOKUP(A7127,'Interest Rates-10yr'!$A$9:$C$15239,2,FALSE))-B7127),C7126)</f>
        <v>-4.7000000000000011</v>
      </c>
      <c r="D7127" s="98">
        <f>AVERAGE(C$10:C7127)</f>
        <v>0.11147232368642884</v>
      </c>
      <c r="E7127" s="2"/>
      <c r="G7127" s="23"/>
    </row>
    <row r="7128" spans="1:7" customFormat="1">
      <c r="A7128" s="4">
        <v>29766</v>
      </c>
      <c r="B7128">
        <v>18.55</v>
      </c>
      <c r="C7128">
        <f>IFERROR(((VLOOKUP(A7128,'Interest Rates-10yr'!$A$9:$C$15239,2,FALSE))-B7128),C7127)</f>
        <v>-4.870000000000001</v>
      </c>
      <c r="D7128" s="98">
        <f>AVERAGE(C$10:C7128)</f>
        <v>0.11077258041859818</v>
      </c>
      <c r="E7128" s="2"/>
      <c r="G7128" s="23"/>
    </row>
    <row r="7129" spans="1:7" customFormat="1">
      <c r="A7129" s="4">
        <v>29767</v>
      </c>
      <c r="B7129">
        <v>18.64</v>
      </c>
      <c r="C7129">
        <f>IFERROR(((VLOOKUP(A7129,'Interest Rates-10yr'!$A$9:$C$15239,2,FALSE))-B7129),C7128)</f>
        <v>-4.7800000000000011</v>
      </c>
      <c r="D7129" s="98">
        <f>AVERAGE(C$10:C7129)</f>
        <v>0.11008567415730344</v>
      </c>
      <c r="E7129" s="2"/>
      <c r="G7129" s="23"/>
    </row>
    <row r="7130" spans="1:7" customFormat="1">
      <c r="A7130" s="4">
        <v>29768</v>
      </c>
      <c r="B7130">
        <v>21.09</v>
      </c>
      <c r="C7130">
        <f>IFERROR(((VLOOKUP(A7130,'Interest Rates-10yr'!$A$9:$C$15239,2,FALSE))-B7130),C7129)</f>
        <v>-7.0500000000000007</v>
      </c>
      <c r="D7130" s="98">
        <f>AVERAGE(C$10:C7130)</f>
        <v>0.10908018536722379</v>
      </c>
      <c r="E7130" s="2"/>
      <c r="G7130" s="23"/>
    </row>
    <row r="7131" spans="1:7" customFormat="1">
      <c r="A7131" s="4">
        <v>29769</v>
      </c>
      <c r="B7131">
        <v>20.54</v>
      </c>
      <c r="C7131">
        <f>IFERROR(((VLOOKUP(A7131,'Interest Rates-10yr'!$A$9:$C$15239,2,FALSE))-B7131),C7130)</f>
        <v>-6.59</v>
      </c>
      <c r="D7131" s="98">
        <f>AVERAGE(C$10:C7131)</f>
        <v>0.10813956753720873</v>
      </c>
      <c r="E7131" s="2"/>
      <c r="G7131" s="23"/>
    </row>
    <row r="7132" spans="1:7" customFormat="1">
      <c r="A7132" s="4">
        <v>29770</v>
      </c>
      <c r="B7132">
        <v>19.829999999999998</v>
      </c>
      <c r="C7132">
        <f>IFERROR(((VLOOKUP(A7132,'Interest Rates-10yr'!$A$9:$C$15239,2,FALSE))-B7132),C7131)</f>
        <v>-6.59</v>
      </c>
      <c r="D7132" s="98">
        <f>AVERAGE(C$10:C7132)</f>
        <v>0.10719921381440412</v>
      </c>
      <c r="E7132" s="2"/>
      <c r="G7132" s="23"/>
    </row>
    <row r="7133" spans="1:7" customFormat="1">
      <c r="A7133" s="4">
        <v>29771</v>
      </c>
      <c r="B7133">
        <v>19.829999999999998</v>
      </c>
      <c r="C7133">
        <f>IFERROR(((VLOOKUP(A7133,'Interest Rates-10yr'!$A$9:$C$15239,2,FALSE))-B7133),C7132)</f>
        <v>-6.59</v>
      </c>
      <c r="D7133" s="98">
        <f>AVERAGE(C$10:C7133)</f>
        <v>0.10625912408759131</v>
      </c>
      <c r="E7133" s="2"/>
      <c r="G7133" s="23"/>
    </row>
    <row r="7134" spans="1:7" customFormat="1">
      <c r="A7134" s="4">
        <v>29772</v>
      </c>
      <c r="B7134">
        <v>19.829999999999998</v>
      </c>
      <c r="C7134">
        <f>IFERROR(((VLOOKUP(A7134,'Interest Rates-10yr'!$A$9:$C$15239,2,FALSE))-B7134),C7133)</f>
        <v>-6.59</v>
      </c>
      <c r="D7134" s="98">
        <f>AVERAGE(C$10:C7134)</f>
        <v>0.10531929824561409</v>
      </c>
      <c r="E7134" s="2"/>
      <c r="G7134" s="23"/>
    </row>
    <row r="7135" spans="1:7" customFormat="1">
      <c r="A7135" s="4">
        <v>29773</v>
      </c>
      <c r="B7135">
        <v>19.940000000000001</v>
      </c>
      <c r="C7135">
        <f>IFERROR(((VLOOKUP(A7135,'Interest Rates-10yr'!$A$9:$C$15239,2,FALSE))-B7135),C7134)</f>
        <v>-6.1300000000000008</v>
      </c>
      <c r="D7135" s="98">
        <f>AVERAGE(C$10:C7135)</f>
        <v>0.10444428852090941</v>
      </c>
      <c r="E7135" s="2"/>
      <c r="G7135" s="23"/>
    </row>
    <row r="7136" spans="1:7" customFormat="1">
      <c r="A7136" s="4">
        <v>29774</v>
      </c>
      <c r="B7136">
        <v>19.71</v>
      </c>
      <c r="C7136">
        <f>IFERROR(((VLOOKUP(A7136,'Interest Rates-10yr'!$A$9:$C$15239,2,FALSE))-B7136),C7135)</f>
        <v>-5.6700000000000017</v>
      </c>
      <c r="D7136" s="98">
        <f>AVERAGE(C$10:C7136)</f>
        <v>0.10363406763013898</v>
      </c>
      <c r="E7136" s="2"/>
      <c r="G7136" s="23"/>
    </row>
    <row r="7137" spans="1:7" customFormat="1">
      <c r="A7137" s="4">
        <v>29775</v>
      </c>
      <c r="B7137">
        <v>19.82</v>
      </c>
      <c r="C7137">
        <f>IFERROR(((VLOOKUP(A7137,'Interest Rates-10yr'!$A$9:$C$15239,2,FALSE))-B7137),C7136)</f>
        <v>-5.7100000000000009</v>
      </c>
      <c r="D7137" s="98">
        <f>AVERAGE(C$10:C7137)</f>
        <v>0.10281846240179579</v>
      </c>
      <c r="E7137" s="2"/>
      <c r="G7137" s="23"/>
    </row>
    <row r="7138" spans="1:7" customFormat="1">
      <c r="A7138" s="4">
        <v>29776</v>
      </c>
      <c r="B7138">
        <v>20.34</v>
      </c>
      <c r="C7138">
        <f>IFERROR(((VLOOKUP(A7138,'Interest Rates-10yr'!$A$9:$C$15239,2,FALSE))-B7138),C7137)</f>
        <v>-6.2200000000000006</v>
      </c>
      <c r="D7138" s="98">
        <f>AVERAGE(C$10:C7138)</f>
        <v>0.1019315472015711</v>
      </c>
      <c r="E7138" s="2"/>
      <c r="G7138" s="23"/>
    </row>
    <row r="7139" spans="1:7" customFormat="1">
      <c r="A7139" s="4">
        <v>29777</v>
      </c>
      <c r="B7139">
        <v>19.059999999999999</v>
      </c>
      <c r="C7139">
        <f>IFERROR(((VLOOKUP(A7139,'Interest Rates-10yr'!$A$9:$C$15239,2,FALSE))-B7139),C7138)</f>
        <v>-5.1199999999999992</v>
      </c>
      <c r="D7139" s="98">
        <f>AVERAGE(C$10:C7139)</f>
        <v>0.10119915848527355</v>
      </c>
      <c r="E7139" s="2"/>
      <c r="G7139" s="23"/>
    </row>
    <row r="7140" spans="1:7" customFormat="1">
      <c r="A7140" s="4">
        <v>29778</v>
      </c>
      <c r="B7140">
        <v>19.059999999999999</v>
      </c>
      <c r="C7140">
        <f>IFERROR(((VLOOKUP(A7140,'Interest Rates-10yr'!$A$9:$C$15239,2,FALSE))-B7140),C7139)</f>
        <v>-5.1199999999999992</v>
      </c>
      <c r="D7140" s="98">
        <f>AVERAGE(C$10:C7140)</f>
        <v>0.10046697517879687</v>
      </c>
      <c r="E7140" s="2"/>
      <c r="G7140" s="23"/>
    </row>
    <row r="7141" spans="1:7" customFormat="1">
      <c r="A7141" s="4">
        <v>29779</v>
      </c>
      <c r="B7141">
        <v>19.059999999999999</v>
      </c>
      <c r="C7141">
        <f>IFERROR(((VLOOKUP(A7141,'Interest Rates-10yr'!$A$9:$C$15239,2,FALSE))-B7141),C7140)</f>
        <v>-5.1199999999999992</v>
      </c>
      <c r="D7141" s="98">
        <f>AVERAGE(C$10:C7141)</f>
        <v>9.9734997195737571E-2</v>
      </c>
      <c r="E7141" s="2"/>
      <c r="G7141" s="23"/>
    </row>
    <row r="7142" spans="1:7" customFormat="1">
      <c r="A7142" s="4">
        <v>29780</v>
      </c>
      <c r="B7142">
        <v>18.420000000000002</v>
      </c>
      <c r="C7142">
        <f>IFERROR(((VLOOKUP(A7142,'Interest Rates-10yr'!$A$9:$C$15239,2,FALSE))-B7142),C7141)</f>
        <v>-4.4300000000000015</v>
      </c>
      <c r="D7142" s="98">
        <f>AVERAGE(C$10:C7142)</f>
        <v>9.9099957941959971E-2</v>
      </c>
      <c r="E7142" s="2"/>
      <c r="G7142" s="23"/>
    </row>
    <row r="7143" spans="1:7" customFormat="1">
      <c r="A7143" s="4">
        <v>29781</v>
      </c>
      <c r="B7143">
        <v>17.649999999999999</v>
      </c>
      <c r="C7143">
        <f>IFERROR(((VLOOKUP(A7143,'Interest Rates-10yr'!$A$9:$C$15239,2,FALSE))-B7143),C7142)</f>
        <v>-3.4999999999999982</v>
      </c>
      <c r="D7143" s="98">
        <f>AVERAGE(C$10:C7143)</f>
        <v>9.8595458368376854E-2</v>
      </c>
      <c r="E7143" s="2"/>
      <c r="G7143" s="23"/>
    </row>
    <row r="7144" spans="1:7" customFormat="1">
      <c r="A7144" s="4">
        <v>29782</v>
      </c>
      <c r="B7144">
        <v>17.72</v>
      </c>
      <c r="C7144">
        <f>IFERROR(((VLOOKUP(A7144,'Interest Rates-10yr'!$A$9:$C$15239,2,FALSE))-B7144),C7143)</f>
        <v>-3.6499999999999986</v>
      </c>
      <c r="D7144" s="98">
        <f>AVERAGE(C$10:C7144)</f>
        <v>9.8070077084793345E-2</v>
      </c>
      <c r="E7144" s="2"/>
      <c r="G7144" s="23"/>
    </row>
    <row r="7145" spans="1:7" customFormat="1">
      <c r="A7145" s="4">
        <v>29783</v>
      </c>
      <c r="B7145">
        <v>18.8</v>
      </c>
      <c r="C7145">
        <f>IFERROR(((VLOOKUP(A7145,'Interest Rates-10yr'!$A$9:$C$15239,2,FALSE))-B7145),C7144)</f>
        <v>-4.6900000000000013</v>
      </c>
      <c r="D7145" s="98">
        <f>AVERAGE(C$10:C7145)</f>
        <v>9.739910313901351E-2</v>
      </c>
      <c r="E7145" s="2"/>
      <c r="G7145" s="23"/>
    </row>
    <row r="7146" spans="1:7" customFormat="1">
      <c r="A7146" s="4">
        <v>29784</v>
      </c>
      <c r="B7146">
        <v>17.88</v>
      </c>
      <c r="C7146">
        <f>IFERROR(((VLOOKUP(A7146,'Interest Rates-10yr'!$A$9:$C$15239,2,FALSE))-B7146),C7145)</f>
        <v>-3.7899999999999991</v>
      </c>
      <c r="D7146" s="98">
        <f>AVERAGE(C$10:C7146)</f>
        <v>9.6854420624912493E-2</v>
      </c>
      <c r="E7146" s="2"/>
      <c r="G7146" s="23"/>
    </row>
    <row r="7147" spans="1:7" customFormat="1">
      <c r="A7147" s="4">
        <v>29785</v>
      </c>
      <c r="B7147">
        <v>17.88</v>
      </c>
      <c r="C7147">
        <f>IFERROR(((VLOOKUP(A7147,'Interest Rates-10yr'!$A$9:$C$15239,2,FALSE))-B7147),C7146)</f>
        <v>-3.7899999999999991</v>
      </c>
      <c r="D7147" s="98">
        <f>AVERAGE(C$10:C7147)</f>
        <v>9.6309890725693542E-2</v>
      </c>
      <c r="E7147" s="2"/>
      <c r="G7147" s="23"/>
    </row>
    <row r="7148" spans="1:7" customFormat="1">
      <c r="A7148" s="4">
        <v>29786</v>
      </c>
      <c r="B7148">
        <v>17.88</v>
      </c>
      <c r="C7148">
        <f>IFERROR(((VLOOKUP(A7148,'Interest Rates-10yr'!$A$9:$C$15239,2,FALSE))-B7148),C7147)</f>
        <v>-3.7899999999999991</v>
      </c>
      <c r="D7148" s="98">
        <f>AVERAGE(C$10:C7148)</f>
        <v>9.5765513377223777E-2</v>
      </c>
      <c r="E7148" s="2"/>
      <c r="G7148" s="23"/>
    </row>
    <row r="7149" spans="1:7" customFormat="1">
      <c r="A7149" s="4">
        <v>29787</v>
      </c>
      <c r="B7149">
        <v>18.579999999999998</v>
      </c>
      <c r="C7149">
        <f>IFERROR(((VLOOKUP(A7149,'Interest Rates-10yr'!$A$9:$C$15239,2,FALSE))-B7149),C7148)</f>
        <v>-3.9899999999999984</v>
      </c>
      <c r="D7149" s="98">
        <f>AVERAGE(C$10:C7149)</f>
        <v>9.5193277310924446E-2</v>
      </c>
      <c r="E7149" s="2"/>
      <c r="G7149" s="23"/>
    </row>
    <row r="7150" spans="1:7" customFormat="1">
      <c r="A7150" s="4">
        <v>29788</v>
      </c>
      <c r="B7150">
        <v>19.98</v>
      </c>
      <c r="C7150">
        <f>IFERROR(((VLOOKUP(A7150,'Interest Rates-10yr'!$A$9:$C$15239,2,FALSE))-B7150),C7149)</f>
        <v>-5.370000000000001</v>
      </c>
      <c r="D7150" s="98">
        <f>AVERAGE(C$10:C7150)</f>
        <v>9.4427951267329571E-2</v>
      </c>
      <c r="E7150" s="2"/>
      <c r="G7150" s="23"/>
    </row>
    <row r="7151" spans="1:7" customFormat="1">
      <c r="A7151" s="4">
        <v>29789</v>
      </c>
      <c r="B7151">
        <v>22.36</v>
      </c>
      <c r="C7151">
        <f>IFERROR(((VLOOKUP(A7151,'Interest Rates-10yr'!$A$9:$C$15239,2,FALSE))-B7151),C7150)</f>
        <v>-7.7299999999999986</v>
      </c>
      <c r="D7151" s="98">
        <f>AVERAGE(C$10:C7151)</f>
        <v>9.3332399887986625E-2</v>
      </c>
      <c r="E7151" s="2"/>
      <c r="G7151" s="23"/>
    </row>
    <row r="7152" spans="1:7" customFormat="1">
      <c r="A7152" s="4">
        <v>29790</v>
      </c>
      <c r="B7152">
        <v>20.05</v>
      </c>
      <c r="C7152">
        <f>IFERROR(((VLOOKUP(A7152,'Interest Rates-10yr'!$A$9:$C$15239,2,FALSE))-B7152),C7151)</f>
        <v>-5.48</v>
      </c>
      <c r="D7152" s="98">
        <f>AVERAGE(C$10:C7152)</f>
        <v>9.2552148957020922E-2</v>
      </c>
      <c r="E7152" s="2"/>
      <c r="G7152" s="23"/>
    </row>
    <row r="7153" spans="1:7" customFormat="1">
      <c r="A7153" s="4">
        <v>29791</v>
      </c>
      <c r="B7153">
        <v>18.649999999999999</v>
      </c>
      <c r="C7153">
        <f>IFERROR(((VLOOKUP(A7153,'Interest Rates-10yr'!$A$9:$C$15239,2,FALSE))-B7153),C7152)</f>
        <v>-4.2399999999999984</v>
      </c>
      <c r="D7153" s="98">
        <f>AVERAGE(C$10:C7153)</f>
        <v>9.1945688689809693E-2</v>
      </c>
      <c r="E7153" s="2"/>
      <c r="G7153" s="23"/>
    </row>
    <row r="7154" spans="1:7" customFormat="1">
      <c r="A7154" s="4">
        <v>29792</v>
      </c>
      <c r="B7154">
        <v>18.649999999999999</v>
      </c>
      <c r="C7154">
        <f>IFERROR(((VLOOKUP(A7154,'Interest Rates-10yr'!$A$9:$C$15239,2,FALSE))-B7154),C7153)</f>
        <v>-4.2399999999999984</v>
      </c>
      <c r="D7154" s="98">
        <f>AVERAGE(C$10:C7154)</f>
        <v>9.13393981805459E-2</v>
      </c>
      <c r="E7154" s="2"/>
      <c r="G7154" s="23"/>
    </row>
    <row r="7155" spans="1:7" customFormat="1">
      <c r="A7155" s="4">
        <v>29793</v>
      </c>
      <c r="B7155">
        <v>18.649999999999999</v>
      </c>
      <c r="C7155">
        <f>IFERROR(((VLOOKUP(A7155,'Interest Rates-10yr'!$A$9:$C$15239,2,FALSE))-B7155),C7154)</f>
        <v>-4.2399999999999984</v>
      </c>
      <c r="D7155" s="98">
        <f>AVERAGE(C$10:C7155)</f>
        <v>9.0733277357962563E-2</v>
      </c>
      <c r="E7155" s="2"/>
      <c r="G7155" s="23"/>
    </row>
    <row r="7156" spans="1:7" customFormat="1">
      <c r="A7156" s="4">
        <v>29794</v>
      </c>
      <c r="B7156">
        <v>18.149999999999999</v>
      </c>
      <c r="C7156">
        <f>IFERROR(((VLOOKUP(A7156,'Interest Rates-10yr'!$A$9:$C$15239,2,FALSE))-B7156),C7155)</f>
        <v>-3.7199999999999989</v>
      </c>
      <c r="D7156" s="98">
        <f>AVERAGE(C$10:C7156)</f>
        <v>9.0200083951308296E-2</v>
      </c>
      <c r="E7156" s="2"/>
      <c r="G7156" s="23"/>
    </row>
    <row r="7157" spans="1:7" customFormat="1">
      <c r="A7157" s="4">
        <v>29795</v>
      </c>
      <c r="B7157">
        <v>18.149999999999999</v>
      </c>
      <c r="C7157">
        <f>IFERROR(((VLOOKUP(A7157,'Interest Rates-10yr'!$A$9:$C$15239,2,FALSE))-B7157),C7156)</f>
        <v>-3.6199999999999992</v>
      </c>
      <c r="D7157" s="98">
        <f>AVERAGE(C$10:C7157)</f>
        <v>8.9681029658645828E-2</v>
      </c>
      <c r="E7157" s="2"/>
      <c r="G7157" s="23"/>
    </row>
    <row r="7158" spans="1:7" customFormat="1">
      <c r="A7158" s="4">
        <v>29796</v>
      </c>
      <c r="B7158">
        <v>17.5</v>
      </c>
      <c r="C7158">
        <f>IFERROR(((VLOOKUP(A7158,'Interest Rates-10yr'!$A$9:$C$15239,2,FALSE))-B7158),C7157)</f>
        <v>-2.8900000000000006</v>
      </c>
      <c r="D7158" s="98">
        <f>AVERAGE(C$10:C7158)</f>
        <v>8.9264232759826603E-2</v>
      </c>
      <c r="E7158" s="2"/>
      <c r="G7158" s="23"/>
    </row>
    <row r="7159" spans="1:7" customFormat="1">
      <c r="A7159" s="4">
        <v>29797</v>
      </c>
      <c r="B7159">
        <v>17.59</v>
      </c>
      <c r="C7159">
        <f>IFERROR(((VLOOKUP(A7159,'Interest Rates-10yr'!$A$9:$C$15239,2,FALSE))-B7159),C7158)</f>
        <v>-2.879999999999999</v>
      </c>
      <c r="D7159" s="98">
        <f>AVERAGE(C$10:C7159)</f>
        <v>8.8848951048951116E-2</v>
      </c>
      <c r="E7159" s="2"/>
      <c r="G7159" s="23"/>
    </row>
    <row r="7160" spans="1:7" customFormat="1">
      <c r="A7160" s="4">
        <v>29798</v>
      </c>
      <c r="B7160">
        <v>17.46</v>
      </c>
      <c r="C7160">
        <f>IFERROR(((VLOOKUP(A7160,'Interest Rates-10yr'!$A$9:$C$15239,2,FALSE))-B7160),C7159)</f>
        <v>-2.7900000000000009</v>
      </c>
      <c r="D7160" s="98">
        <f>AVERAGE(C$10:C7160)</f>
        <v>8.8446371136903998E-2</v>
      </c>
      <c r="E7160" s="2"/>
      <c r="G7160" s="23"/>
    </row>
    <row r="7161" spans="1:7" customFormat="1">
      <c r="A7161" s="4">
        <v>29799</v>
      </c>
      <c r="B7161">
        <v>17.46</v>
      </c>
      <c r="C7161">
        <f>IFERROR(((VLOOKUP(A7161,'Interest Rates-10yr'!$A$9:$C$15239,2,FALSE))-B7161),C7160)</f>
        <v>-2.7900000000000009</v>
      </c>
      <c r="D7161" s="98">
        <f>AVERAGE(C$10:C7161)</f>
        <v>8.8043903803132068E-2</v>
      </c>
      <c r="E7161" s="2"/>
      <c r="G7161" s="23"/>
    </row>
    <row r="7162" spans="1:7" customFormat="1">
      <c r="A7162" s="4">
        <v>29800</v>
      </c>
      <c r="B7162">
        <v>17.46</v>
      </c>
      <c r="C7162">
        <f>IFERROR(((VLOOKUP(A7162,'Interest Rates-10yr'!$A$9:$C$15239,2,FALSE))-B7162),C7161)</f>
        <v>-2.7900000000000009</v>
      </c>
      <c r="D7162" s="98">
        <f>AVERAGE(C$10:C7162)</f>
        <v>8.7641549000419483E-2</v>
      </c>
      <c r="E7162" s="2"/>
      <c r="G7162" s="23"/>
    </row>
    <row r="7163" spans="1:7" customFormat="1">
      <c r="A7163" s="4">
        <v>29801</v>
      </c>
      <c r="B7163">
        <v>18.809999999999999</v>
      </c>
      <c r="C7163">
        <f>IFERROR(((VLOOKUP(A7163,'Interest Rates-10yr'!$A$9:$C$15239,2,FALSE))-B7163),C7162)</f>
        <v>-3.8599999999999994</v>
      </c>
      <c r="D7163" s="98">
        <f>AVERAGE(C$10:C7163)</f>
        <v>8.7089740005591346E-2</v>
      </c>
      <c r="E7163" s="2"/>
      <c r="G7163" s="23"/>
    </row>
    <row r="7164" spans="1:7" customFormat="1">
      <c r="A7164" s="4">
        <v>29802</v>
      </c>
      <c r="B7164">
        <v>19.920000000000002</v>
      </c>
      <c r="C7164">
        <f>IFERROR(((VLOOKUP(A7164,'Interest Rates-10yr'!$A$9:$C$15239,2,FALSE))-B7164),C7163)</f>
        <v>-4.9700000000000024</v>
      </c>
      <c r="D7164" s="98">
        <f>AVERAGE(C$10:C7164)</f>
        <v>8.6382948986722649E-2</v>
      </c>
      <c r="E7164" s="2"/>
      <c r="G7164" s="23"/>
    </row>
    <row r="7165" spans="1:7" customFormat="1">
      <c r="A7165" s="4">
        <v>29803</v>
      </c>
      <c r="B7165">
        <v>19.059999999999999</v>
      </c>
      <c r="C7165">
        <f>IFERROR(((VLOOKUP(A7165,'Interest Rates-10yr'!$A$9:$C$15239,2,FALSE))-B7165),C7164)</f>
        <v>-4.1499999999999986</v>
      </c>
      <c r="D7165" s="98">
        <f>AVERAGE(C$10:C7165)</f>
        <v>8.5790944661822327E-2</v>
      </c>
      <c r="E7165" s="2"/>
      <c r="G7165" s="23"/>
    </row>
    <row r="7166" spans="1:7" customFormat="1">
      <c r="A7166" s="4">
        <v>29804</v>
      </c>
      <c r="B7166">
        <v>18.96</v>
      </c>
      <c r="C7166">
        <f>IFERROR(((VLOOKUP(A7166,'Interest Rates-10yr'!$A$9:$C$15239,2,FALSE))-B7166),C7165)</f>
        <v>-4.1000000000000014</v>
      </c>
      <c r="D7166" s="98">
        <f>AVERAGE(C$10:C7166)</f>
        <v>8.5206091937962899E-2</v>
      </c>
      <c r="E7166" s="2"/>
      <c r="G7166" s="23"/>
    </row>
    <row r="7167" spans="1:7" customFormat="1">
      <c r="A7167" s="4">
        <v>29805</v>
      </c>
      <c r="B7167">
        <v>18.510000000000002</v>
      </c>
      <c r="C7167">
        <f>IFERROR(((VLOOKUP(A7167,'Interest Rates-10yr'!$A$9:$C$15239,2,FALSE))-B7167),C7166)</f>
        <v>-3.6800000000000015</v>
      </c>
      <c r="D7167" s="98">
        <f>AVERAGE(C$10:C7167)</f>
        <v>8.4680078234143696E-2</v>
      </c>
      <c r="E7167" s="2"/>
      <c r="G7167" s="23"/>
    </row>
    <row r="7168" spans="1:7" customFormat="1">
      <c r="A7168" s="4">
        <v>29806</v>
      </c>
      <c r="B7168">
        <v>18.510000000000002</v>
      </c>
      <c r="C7168">
        <f>IFERROR(((VLOOKUP(A7168,'Interest Rates-10yr'!$A$9:$C$15239,2,FALSE))-B7168),C7167)</f>
        <v>-3.6800000000000015</v>
      </c>
      <c r="D7168" s="98">
        <f>AVERAGE(C$10:C7168)</f>
        <v>8.4154211482050656E-2</v>
      </c>
      <c r="E7168" s="2"/>
      <c r="G7168" s="23"/>
    </row>
    <row r="7169" spans="1:7" customFormat="1">
      <c r="A7169" s="4">
        <v>29807</v>
      </c>
      <c r="B7169">
        <v>18.510000000000002</v>
      </c>
      <c r="C7169">
        <f>IFERROR(((VLOOKUP(A7169,'Interest Rates-10yr'!$A$9:$C$15239,2,FALSE))-B7169),C7168)</f>
        <v>-3.6800000000000015</v>
      </c>
      <c r="D7169" s="98">
        <f>AVERAGE(C$10:C7169)</f>
        <v>8.3628491620111822E-2</v>
      </c>
      <c r="E7169" s="2"/>
      <c r="G7169" s="23"/>
    </row>
    <row r="7170" spans="1:7" customFormat="1">
      <c r="A7170" s="4">
        <v>29808</v>
      </c>
      <c r="B7170">
        <v>18.11</v>
      </c>
      <c r="C7170">
        <f>IFERROR(((VLOOKUP(A7170,'Interest Rates-10yr'!$A$9:$C$15239,2,FALSE))-B7170),C7169)</f>
        <v>-3.4599999999999991</v>
      </c>
      <c r="D7170" s="98">
        <f>AVERAGE(C$10:C7170)</f>
        <v>8.3133640552995478E-2</v>
      </c>
      <c r="E7170" s="2"/>
      <c r="G7170" s="23"/>
    </row>
    <row r="7171" spans="1:7" customFormat="1">
      <c r="A7171" s="4">
        <v>29809</v>
      </c>
      <c r="B7171">
        <v>17.850000000000001</v>
      </c>
      <c r="C7171">
        <f>IFERROR(((VLOOKUP(A7171,'Interest Rates-10yr'!$A$9:$C$15239,2,FALSE))-B7171),C7170)</f>
        <v>-3.4500000000000011</v>
      </c>
      <c r="D7171" s="98">
        <f>AVERAGE(C$10:C7171)</f>
        <v>8.2640323931862686E-2</v>
      </c>
      <c r="E7171" s="2"/>
      <c r="G7171" s="23"/>
    </row>
    <row r="7172" spans="1:7" customFormat="1">
      <c r="A7172" s="4">
        <v>29810</v>
      </c>
      <c r="B7172">
        <v>17.579999999999998</v>
      </c>
      <c r="C7172">
        <f>IFERROR(((VLOOKUP(A7172,'Interest Rates-10yr'!$A$9:$C$15239,2,FALSE))-B7172),C7171)</f>
        <v>-2.9699999999999989</v>
      </c>
      <c r="D7172" s="98">
        <f>AVERAGE(C$10:C7172)</f>
        <v>8.2214156079854883E-2</v>
      </c>
      <c r="E7172" s="2"/>
      <c r="G7172" s="23"/>
    </row>
    <row r="7173" spans="1:7" customFormat="1">
      <c r="A7173" s="4">
        <v>29811</v>
      </c>
      <c r="B7173">
        <v>17.920000000000002</v>
      </c>
      <c r="C7173">
        <f>IFERROR(((VLOOKUP(A7173,'Interest Rates-10yr'!$A$9:$C$15239,2,FALSE))-B7173),C7172)</f>
        <v>-3.2700000000000014</v>
      </c>
      <c r="D7173" s="98">
        <f>AVERAGE(C$10:C7173)</f>
        <v>8.1746231155778976E-2</v>
      </c>
      <c r="E7173" s="2"/>
      <c r="G7173" s="23"/>
    </row>
    <row r="7174" spans="1:7" customFormat="1">
      <c r="A7174" s="4">
        <v>29812</v>
      </c>
      <c r="B7174">
        <v>17.53</v>
      </c>
      <c r="C7174">
        <f>IFERROR(((VLOOKUP(A7174,'Interest Rates-10yr'!$A$9:$C$15239,2,FALSE))-B7174),C7173)</f>
        <v>-2.7900000000000009</v>
      </c>
      <c r="D7174" s="98">
        <f>AVERAGE(C$10:C7174)</f>
        <v>8.1345429169574407E-2</v>
      </c>
      <c r="E7174" s="2"/>
      <c r="G7174" s="23"/>
    </row>
    <row r="7175" spans="1:7" customFormat="1">
      <c r="A7175" s="4">
        <v>29813</v>
      </c>
      <c r="B7175">
        <v>17.53</v>
      </c>
      <c r="C7175">
        <f>IFERROR(((VLOOKUP(A7175,'Interest Rates-10yr'!$A$9:$C$15239,2,FALSE))-B7175),C7174)</f>
        <v>-2.7900000000000009</v>
      </c>
      <c r="D7175" s="98">
        <f>AVERAGE(C$10:C7175)</f>
        <v>8.0944739045492695E-2</v>
      </c>
      <c r="E7175" s="2"/>
      <c r="G7175" s="23"/>
    </row>
    <row r="7176" spans="1:7" customFormat="1">
      <c r="A7176" s="4">
        <v>29814</v>
      </c>
      <c r="B7176">
        <v>17.53</v>
      </c>
      <c r="C7176">
        <f>IFERROR(((VLOOKUP(A7176,'Interest Rates-10yr'!$A$9:$C$15239,2,FALSE))-B7176),C7175)</f>
        <v>-2.7900000000000009</v>
      </c>
      <c r="D7176" s="98">
        <f>AVERAGE(C$10:C7176)</f>
        <v>8.0544160736710016E-2</v>
      </c>
      <c r="E7176" s="2"/>
      <c r="G7176" s="23"/>
    </row>
    <row r="7177" spans="1:7" customFormat="1">
      <c r="A7177" s="4">
        <v>29815</v>
      </c>
      <c r="B7177">
        <v>18.3</v>
      </c>
      <c r="C7177">
        <f>IFERROR(((VLOOKUP(A7177,'Interest Rates-10yr'!$A$9:$C$15239,2,FALSE))-B7177),C7176)</f>
        <v>-3.59</v>
      </c>
      <c r="D7177" s="98">
        <f>AVERAGE(C$10:C7177)</f>
        <v>8.0032087053571524E-2</v>
      </c>
      <c r="E7177" s="2"/>
      <c r="G7177" s="23"/>
    </row>
    <row r="7178" spans="1:7" customFormat="1">
      <c r="A7178" s="4">
        <v>29816</v>
      </c>
      <c r="B7178">
        <v>19.75</v>
      </c>
      <c r="C7178">
        <f>IFERROR(((VLOOKUP(A7178,'Interest Rates-10yr'!$A$9:$C$15239,2,FALSE))-B7178),C7177)</f>
        <v>-4.9600000000000009</v>
      </c>
      <c r="D7178" s="98">
        <f>AVERAGE(C$10:C7178)</f>
        <v>7.9329055656298039E-2</v>
      </c>
      <c r="E7178" s="2"/>
      <c r="G7178" s="23"/>
    </row>
    <row r="7179" spans="1:7" customFormat="1">
      <c r="A7179" s="4">
        <v>29817</v>
      </c>
      <c r="B7179">
        <v>18.77</v>
      </c>
      <c r="C7179">
        <f>IFERROR(((VLOOKUP(A7179,'Interest Rates-10yr'!$A$9:$C$15239,2,FALSE))-B7179),C7178)</f>
        <v>-4</v>
      </c>
      <c r="D7179" s="98">
        <f>AVERAGE(C$10:C7179)</f>
        <v>7.8760111576011246E-2</v>
      </c>
      <c r="E7179" s="2"/>
      <c r="G7179" s="23"/>
    </row>
    <row r="7180" spans="1:7" customFormat="1">
      <c r="A7180" s="4">
        <v>29818</v>
      </c>
      <c r="B7180">
        <v>18.38</v>
      </c>
      <c r="C7180">
        <f>IFERROR(((VLOOKUP(A7180,'Interest Rates-10yr'!$A$9:$C$15239,2,FALSE))-B7180),C7179)</f>
        <v>-3.4899999999999984</v>
      </c>
      <c r="D7180" s="98">
        <f>AVERAGE(C$10:C7180)</f>
        <v>7.8262445962906227E-2</v>
      </c>
      <c r="E7180" s="2"/>
      <c r="G7180" s="23"/>
    </row>
    <row r="7181" spans="1:7" customFormat="1">
      <c r="A7181" s="4">
        <v>29819</v>
      </c>
      <c r="B7181">
        <v>17.53</v>
      </c>
      <c r="C7181">
        <f>IFERROR(((VLOOKUP(A7181,'Interest Rates-10yr'!$A$9:$C$15239,2,FALSE))-B7181),C7180)</f>
        <v>-2.5600000000000005</v>
      </c>
      <c r="D7181" s="98">
        <f>AVERAGE(C$10:C7181)</f>
        <v>7.789459007250428E-2</v>
      </c>
      <c r="E7181" s="2"/>
      <c r="G7181" s="23"/>
    </row>
    <row r="7182" spans="1:7" customFormat="1">
      <c r="A7182" s="4">
        <v>29820</v>
      </c>
      <c r="B7182">
        <v>17.53</v>
      </c>
      <c r="C7182">
        <f>IFERROR(((VLOOKUP(A7182,'Interest Rates-10yr'!$A$9:$C$15239,2,FALSE))-B7182),C7181)</f>
        <v>-2.5600000000000005</v>
      </c>
      <c r="D7182" s="98">
        <f>AVERAGE(C$10:C7182)</f>
        <v>7.7526836748919664E-2</v>
      </c>
      <c r="E7182" s="2"/>
      <c r="G7182" s="23"/>
    </row>
    <row r="7183" spans="1:7" customFormat="1">
      <c r="A7183" s="4">
        <v>29821</v>
      </c>
      <c r="B7183">
        <v>17.53</v>
      </c>
      <c r="C7183">
        <f>IFERROR(((VLOOKUP(A7183,'Interest Rates-10yr'!$A$9:$C$15239,2,FALSE))-B7183),C7182)</f>
        <v>-2.5600000000000005</v>
      </c>
      <c r="D7183" s="98">
        <f>AVERAGE(C$10:C7183)</f>
        <v>7.7159185949261327E-2</v>
      </c>
      <c r="E7183" s="2"/>
      <c r="G7183" s="23"/>
    </row>
    <row r="7184" spans="1:7" customFormat="1">
      <c r="A7184" s="4">
        <v>29822</v>
      </c>
      <c r="B7184">
        <v>17.920000000000002</v>
      </c>
      <c r="C7184">
        <f>IFERROR(((VLOOKUP(A7184,'Interest Rates-10yr'!$A$9:$C$15239,2,FALSE))-B7184),C7183)</f>
        <v>-2.6000000000000014</v>
      </c>
      <c r="D7184" s="98">
        <f>AVERAGE(C$10:C7184)</f>
        <v>7.6786062717770137E-2</v>
      </c>
      <c r="E7184" s="2"/>
      <c r="G7184" s="23"/>
    </row>
    <row r="7185" spans="1:7" customFormat="1">
      <c r="A7185" s="4">
        <v>29823</v>
      </c>
      <c r="B7185">
        <v>17.21</v>
      </c>
      <c r="C7185">
        <f>IFERROR(((VLOOKUP(A7185,'Interest Rates-10yr'!$A$9:$C$15239,2,FALSE))-B7185),C7184)</f>
        <v>-1.8600000000000012</v>
      </c>
      <c r="D7185" s="98">
        <f>AVERAGE(C$10:C7185)</f>
        <v>7.651616499442597E-2</v>
      </c>
      <c r="E7185" s="2"/>
      <c r="G7185" s="23"/>
    </row>
    <row r="7186" spans="1:7" customFormat="1">
      <c r="A7186" s="4">
        <v>29824</v>
      </c>
      <c r="B7186">
        <v>15.77</v>
      </c>
      <c r="C7186">
        <f>IFERROR(((VLOOKUP(A7186,'Interest Rates-10yr'!$A$9:$C$15239,2,FALSE))-B7186),C7185)</f>
        <v>-0.45999999999999908</v>
      </c>
      <c r="D7186" s="98">
        <f>AVERAGE(C$10:C7186)</f>
        <v>7.6441410059913714E-2</v>
      </c>
      <c r="E7186" s="2"/>
      <c r="G7186" s="23"/>
    </row>
    <row r="7187" spans="1:7" customFormat="1">
      <c r="A7187" s="4">
        <v>29825</v>
      </c>
      <c r="B7187">
        <v>17.13</v>
      </c>
      <c r="C7187">
        <f>IFERROR(((VLOOKUP(A7187,'Interest Rates-10yr'!$A$9:$C$15239,2,FALSE))-B7187),C7186)</f>
        <v>-1.7699999999999996</v>
      </c>
      <c r="D7187" s="98">
        <f>AVERAGE(C$10:C7187)</f>
        <v>7.6184173864586327E-2</v>
      </c>
      <c r="E7187" s="2"/>
      <c r="G7187" s="23"/>
    </row>
    <row r="7188" spans="1:7" customFormat="1">
      <c r="A7188" s="4">
        <v>29826</v>
      </c>
      <c r="B7188">
        <v>16.149999999999999</v>
      </c>
      <c r="C7188">
        <f>IFERROR(((VLOOKUP(A7188,'Interest Rates-10yr'!$A$9:$C$15239,2,FALSE))-B7188),C7187)</f>
        <v>-0.89999999999999858</v>
      </c>
      <c r="D7188" s="98">
        <f>AVERAGE(C$10:C7188)</f>
        <v>7.6048196127594475E-2</v>
      </c>
      <c r="E7188" s="2"/>
      <c r="G7188" s="23"/>
    </row>
    <row r="7189" spans="1:7" customFormat="1">
      <c r="A7189" s="4">
        <v>29827</v>
      </c>
      <c r="B7189">
        <v>16.149999999999999</v>
      </c>
      <c r="C7189">
        <f>IFERROR(((VLOOKUP(A7189,'Interest Rates-10yr'!$A$9:$C$15239,2,FALSE))-B7189),C7188)</f>
        <v>-0.89999999999999858</v>
      </c>
      <c r="D7189" s="98">
        <f>AVERAGE(C$10:C7189)</f>
        <v>7.5912256267409578E-2</v>
      </c>
      <c r="E7189" s="2"/>
      <c r="G7189" s="23"/>
    </row>
    <row r="7190" spans="1:7" customFormat="1">
      <c r="A7190" s="4">
        <v>29828</v>
      </c>
      <c r="B7190">
        <v>16.149999999999999</v>
      </c>
      <c r="C7190">
        <f>IFERROR(((VLOOKUP(A7190,'Interest Rates-10yr'!$A$9:$C$15239,2,FALSE))-B7190),C7189)</f>
        <v>-0.89999999999999858</v>
      </c>
      <c r="D7190" s="98">
        <f>AVERAGE(C$10:C7190)</f>
        <v>7.5776354268207877E-2</v>
      </c>
      <c r="E7190" s="2"/>
      <c r="G7190" s="23"/>
    </row>
    <row r="7191" spans="1:7" customFormat="1">
      <c r="A7191" s="4">
        <v>29829</v>
      </c>
      <c r="B7191">
        <v>16.829999999999998</v>
      </c>
      <c r="C7191">
        <f>IFERROR(((VLOOKUP(A7191,'Interest Rates-10yr'!$A$9:$C$15239,2,FALSE))-B7191),C7190)</f>
        <v>-1.4199999999999982</v>
      </c>
      <c r="D7191" s="98">
        <f>AVERAGE(C$10:C7191)</f>
        <v>7.5568086883876465E-2</v>
      </c>
      <c r="E7191" s="2"/>
      <c r="G7191" s="23"/>
    </row>
    <row r="7192" spans="1:7" customFormat="1">
      <c r="A7192" s="4">
        <v>29830</v>
      </c>
      <c r="B7192">
        <v>17.52</v>
      </c>
      <c r="C7192">
        <f>IFERROR(((VLOOKUP(A7192,'Interest Rates-10yr'!$A$9:$C$15239,2,FALSE))-B7192),C7191)</f>
        <v>-2.1099999999999994</v>
      </c>
      <c r="D7192" s="98">
        <f>AVERAGE(C$10:C7192)</f>
        <v>7.5263817346512704E-2</v>
      </c>
      <c r="E7192" s="2"/>
      <c r="G7192" s="23"/>
    </row>
    <row r="7193" spans="1:7" customFormat="1">
      <c r="A7193" s="4">
        <v>29831</v>
      </c>
      <c r="B7193">
        <v>18.32</v>
      </c>
      <c r="C7193">
        <f>IFERROR(((VLOOKUP(A7193,'Interest Rates-10yr'!$A$9:$C$15239,2,FALSE))-B7193),C7192)</f>
        <v>-2.92</v>
      </c>
      <c r="D7193" s="98">
        <f>AVERAGE(C$10:C7193)</f>
        <v>7.484688195991103E-2</v>
      </c>
      <c r="E7193" s="2"/>
      <c r="G7193" s="23"/>
    </row>
    <row r="7194" spans="1:7" customFormat="1">
      <c r="A7194" s="4">
        <v>29832</v>
      </c>
      <c r="B7194">
        <v>17.16</v>
      </c>
      <c r="C7194">
        <f>IFERROR(((VLOOKUP(A7194,'Interest Rates-10yr'!$A$9:$C$15239,2,FALSE))-B7194),C7193)</f>
        <v>-1.6799999999999997</v>
      </c>
      <c r="D7194" s="98">
        <f>AVERAGE(C$10:C7194)</f>
        <v>7.4602644398051615E-2</v>
      </c>
      <c r="E7194" s="2"/>
      <c r="G7194" s="23"/>
    </row>
    <row r="7195" spans="1:7" customFormat="1">
      <c r="A7195" s="4">
        <v>29833</v>
      </c>
      <c r="B7195">
        <v>16.420000000000002</v>
      </c>
      <c r="C7195">
        <f>IFERROR(((VLOOKUP(A7195,'Interest Rates-10yr'!$A$9:$C$15239,2,FALSE))-B7195),C7194)</f>
        <v>-0.91000000000000192</v>
      </c>
      <c r="D7195" s="98">
        <f>AVERAGE(C$10:C7195)</f>
        <v>7.4465627609240317E-2</v>
      </c>
      <c r="E7195" s="2"/>
      <c r="G7195" s="23"/>
    </row>
    <row r="7196" spans="1:7" customFormat="1">
      <c r="A7196" s="4">
        <v>29834</v>
      </c>
      <c r="B7196">
        <v>16.420000000000002</v>
      </c>
      <c r="C7196">
        <f>IFERROR(((VLOOKUP(A7196,'Interest Rates-10yr'!$A$9:$C$15239,2,FALSE))-B7196),C7195)</f>
        <v>-0.91000000000000192</v>
      </c>
      <c r="D7196" s="98">
        <f>AVERAGE(C$10:C7196)</f>
        <v>7.4328648949492274E-2</v>
      </c>
      <c r="E7196" s="2"/>
      <c r="G7196" s="23"/>
    </row>
    <row r="7197" spans="1:7" customFormat="1">
      <c r="A7197" s="4">
        <v>29835</v>
      </c>
      <c r="B7197">
        <v>16.420000000000002</v>
      </c>
      <c r="C7197">
        <f>IFERROR(((VLOOKUP(A7197,'Interest Rates-10yr'!$A$9:$C$15239,2,FALSE))-B7197),C7196)</f>
        <v>-0.91000000000000192</v>
      </c>
      <c r="D7197" s="98">
        <f>AVERAGE(C$10:C7197)</f>
        <v>7.4191708402893852E-2</v>
      </c>
      <c r="E7197" s="2"/>
      <c r="G7197" s="23"/>
    </row>
    <row r="7198" spans="1:7" customFormat="1">
      <c r="A7198" s="4">
        <v>29836</v>
      </c>
      <c r="B7198">
        <v>16.420000000000002</v>
      </c>
      <c r="C7198">
        <f>IFERROR(((VLOOKUP(A7198,'Interest Rates-10yr'!$A$9:$C$15239,2,FALSE))-B7198),C7197)</f>
        <v>-0.91000000000000192</v>
      </c>
      <c r="D7198" s="98">
        <f>AVERAGE(C$10:C7198)</f>
        <v>7.4054805953540276E-2</v>
      </c>
      <c r="E7198" s="2"/>
      <c r="G7198" s="23"/>
    </row>
    <row r="7199" spans="1:7" customFormat="1">
      <c r="A7199" s="4">
        <v>29837</v>
      </c>
      <c r="B7199">
        <v>16.7</v>
      </c>
      <c r="C7199">
        <f>IFERROR(((VLOOKUP(A7199,'Interest Rates-10yr'!$A$9:$C$15239,2,FALSE))-B7199),C7198)</f>
        <v>-1.1099999999999994</v>
      </c>
      <c r="D7199" s="98">
        <f>AVERAGE(C$10:C7199)</f>
        <v>7.3890125173852711E-2</v>
      </c>
      <c r="E7199" s="2"/>
      <c r="G7199" s="23"/>
    </row>
    <row r="7200" spans="1:7" customFormat="1">
      <c r="A7200" s="4">
        <v>29838</v>
      </c>
      <c r="B7200">
        <v>15.94</v>
      </c>
      <c r="C7200">
        <f>IFERROR(((VLOOKUP(A7200,'Interest Rates-10yr'!$A$9:$C$15239,2,FALSE))-B7200),C7199)</f>
        <v>-0.41000000000000014</v>
      </c>
      <c r="D7200" s="98">
        <f>AVERAGE(C$10:C7200)</f>
        <v>7.3822834098178428E-2</v>
      </c>
      <c r="E7200" s="2"/>
      <c r="G7200" s="23"/>
    </row>
    <row r="7201" spans="1:7" customFormat="1">
      <c r="A7201" s="4">
        <v>29839</v>
      </c>
      <c r="B7201">
        <v>16.53</v>
      </c>
      <c r="C7201">
        <f>IFERROR(((VLOOKUP(A7201,'Interest Rates-10yr'!$A$9:$C$15239,2,FALSE))-B7201),C7200)</f>
        <v>-1.2300000000000004</v>
      </c>
      <c r="D7201" s="98">
        <f>AVERAGE(C$10:C7201)</f>
        <v>7.3641546162402816E-2</v>
      </c>
      <c r="E7201" s="2"/>
      <c r="G7201" s="23"/>
    </row>
    <row r="7202" spans="1:7" customFormat="1">
      <c r="A7202" s="4">
        <v>29840</v>
      </c>
      <c r="B7202">
        <v>16.149999999999999</v>
      </c>
      <c r="C7202">
        <f>IFERROR(((VLOOKUP(A7202,'Interest Rates-10yr'!$A$9:$C$15239,2,FALSE))-B7202),C7201)</f>
        <v>-1.0999999999999979</v>
      </c>
      <c r="D7202" s="98">
        <f>AVERAGE(C$10:C7202)</f>
        <v>7.347838176004462E-2</v>
      </c>
      <c r="E7202" s="2"/>
      <c r="G7202" s="23"/>
    </row>
    <row r="7203" spans="1:7" customFormat="1">
      <c r="A7203" s="4">
        <v>29841</v>
      </c>
      <c r="B7203">
        <v>16.149999999999999</v>
      </c>
      <c r="C7203">
        <f>IFERROR(((VLOOKUP(A7203,'Interest Rates-10yr'!$A$9:$C$15239,2,FALSE))-B7203),C7202)</f>
        <v>-1.0999999999999979</v>
      </c>
      <c r="D7203" s="98">
        <f>AVERAGE(C$10:C7203)</f>
        <v>7.3315262718932572E-2</v>
      </c>
      <c r="E7203" s="2"/>
      <c r="G7203" s="23"/>
    </row>
    <row r="7204" spans="1:7" customFormat="1">
      <c r="A7204" s="4">
        <v>29842</v>
      </c>
      <c r="B7204">
        <v>16.149999999999999</v>
      </c>
      <c r="C7204">
        <f>IFERROR(((VLOOKUP(A7204,'Interest Rates-10yr'!$A$9:$C$15239,2,FALSE))-B7204),C7203)</f>
        <v>-1.0999999999999979</v>
      </c>
      <c r="D7204" s="98">
        <f>AVERAGE(C$10:C7204)</f>
        <v>7.3152189020153011E-2</v>
      </c>
      <c r="E7204" s="2"/>
      <c r="G7204" s="23"/>
    </row>
    <row r="7205" spans="1:7" customFormat="1">
      <c r="A7205" s="4">
        <v>29843</v>
      </c>
      <c r="B7205">
        <v>16.11</v>
      </c>
      <c r="C7205">
        <f>IFERROR(((VLOOKUP(A7205,'Interest Rates-10yr'!$A$9:$C$15239,2,FALSE))-B7205),C7204)</f>
        <v>-0.91000000000000014</v>
      </c>
      <c r="D7205" s="98">
        <f>AVERAGE(C$10:C7205)</f>
        <v>7.3015564202334765E-2</v>
      </c>
      <c r="E7205" s="2"/>
      <c r="G7205" s="23"/>
    </row>
    <row r="7206" spans="1:7" customFormat="1">
      <c r="A7206" s="4">
        <v>29844</v>
      </c>
      <c r="B7206">
        <v>15.78</v>
      </c>
      <c r="C7206">
        <f>IFERROR(((VLOOKUP(A7206,'Interest Rates-10yr'!$A$9:$C$15239,2,FALSE))-B7206),C7205)</f>
        <v>-0.69999999999999929</v>
      </c>
      <c r="D7206" s="98">
        <f>AVERAGE(C$10:C7206)</f>
        <v>7.2908156176184652E-2</v>
      </c>
      <c r="E7206" s="2"/>
      <c r="G7206" s="23"/>
    </row>
    <row r="7207" spans="1:7" customFormat="1">
      <c r="A7207" s="4">
        <v>29845</v>
      </c>
      <c r="B7207">
        <v>15.73</v>
      </c>
      <c r="C7207">
        <f>IFERROR(((VLOOKUP(A7207,'Interest Rates-10yr'!$A$9:$C$15239,2,FALSE))-B7207),C7206)</f>
        <v>-0.62000000000000099</v>
      </c>
      <c r="D7207" s="98">
        <f>AVERAGE(C$10:C7207)</f>
        <v>7.2811892192275768E-2</v>
      </c>
      <c r="E7207" s="2"/>
      <c r="G7207" s="23"/>
    </row>
    <row r="7208" spans="1:7" customFormat="1">
      <c r="A7208" s="4">
        <v>29846</v>
      </c>
      <c r="B7208">
        <v>15.86</v>
      </c>
      <c r="C7208">
        <f>IFERROR(((VLOOKUP(A7208,'Interest Rates-10yr'!$A$9:$C$15239,2,FALSE))-B7208),C7207)</f>
        <v>-0.91000000000000014</v>
      </c>
      <c r="D7208" s="98">
        <f>AVERAGE(C$10:C7208)</f>
        <v>7.2675371579386167E-2</v>
      </c>
      <c r="E7208" s="2"/>
      <c r="G7208" s="23"/>
    </row>
    <row r="7209" spans="1:7" customFormat="1">
      <c r="A7209" s="4">
        <v>29847</v>
      </c>
      <c r="B7209">
        <v>15.71</v>
      </c>
      <c r="C7209">
        <f>IFERROR(((VLOOKUP(A7209,'Interest Rates-10yr'!$A$9:$C$15239,2,FALSE))-B7209),C7208)</f>
        <v>-0.80000000000000071</v>
      </c>
      <c r="D7209" s="98">
        <f>AVERAGE(C$10:C7209)</f>
        <v>7.2554166666666808E-2</v>
      </c>
      <c r="E7209" s="2"/>
      <c r="G7209" s="23"/>
    </row>
    <row r="7210" spans="1:7" customFormat="1">
      <c r="A7210" s="4">
        <v>29848</v>
      </c>
      <c r="B7210">
        <v>15.71</v>
      </c>
      <c r="C7210">
        <f>IFERROR(((VLOOKUP(A7210,'Interest Rates-10yr'!$A$9:$C$15239,2,FALSE))-B7210),C7209)</f>
        <v>-0.80000000000000071</v>
      </c>
      <c r="D7210" s="98">
        <f>AVERAGE(C$10:C7210)</f>
        <v>7.2432995417303303E-2</v>
      </c>
      <c r="E7210" s="2"/>
      <c r="G7210" s="23"/>
    </row>
    <row r="7211" spans="1:7" customFormat="1">
      <c r="A7211" s="4">
        <v>29849</v>
      </c>
      <c r="B7211">
        <v>15.71</v>
      </c>
      <c r="C7211">
        <f>IFERROR(((VLOOKUP(A7211,'Interest Rates-10yr'!$A$9:$C$15239,2,FALSE))-B7211),C7210)</f>
        <v>-0.80000000000000071</v>
      </c>
      <c r="D7211" s="98">
        <f>AVERAGE(C$10:C7211)</f>
        <v>7.2311857817273131E-2</v>
      </c>
      <c r="E7211" s="2"/>
      <c r="G7211" s="23"/>
    </row>
    <row r="7212" spans="1:7" customFormat="1">
      <c r="A7212" s="4">
        <v>29850</v>
      </c>
      <c r="B7212">
        <v>15.43</v>
      </c>
      <c r="C7212">
        <f>IFERROR(((VLOOKUP(A7212,'Interest Rates-10yr'!$A$9:$C$15239,2,FALSE))-B7212),C7211)</f>
        <v>-0.65000000000000036</v>
      </c>
      <c r="D7212" s="98">
        <f>AVERAGE(C$10:C7212)</f>
        <v>7.2211578508954752E-2</v>
      </c>
      <c r="E7212" s="2"/>
      <c r="G7212" s="23"/>
    </row>
    <row r="7213" spans="1:7" customFormat="1">
      <c r="A7213" s="4">
        <v>29851</v>
      </c>
      <c r="B7213">
        <v>14.64</v>
      </c>
      <c r="C7213">
        <f>IFERROR(((VLOOKUP(A7213,'Interest Rates-10yr'!$A$9:$C$15239,2,FALSE))-B7213),C7212)</f>
        <v>0.38999999999999879</v>
      </c>
      <c r="D7213" s="98">
        <f>AVERAGE(C$10:C7213)</f>
        <v>7.2255691282620924E-2</v>
      </c>
      <c r="E7213" s="2"/>
      <c r="G7213" s="23"/>
    </row>
    <row r="7214" spans="1:7" customFormat="1">
      <c r="A7214" s="4">
        <v>29852</v>
      </c>
      <c r="B7214">
        <v>14.27</v>
      </c>
      <c r="C7214">
        <f>IFERROR(((VLOOKUP(A7214,'Interest Rates-10yr'!$A$9:$C$15239,2,FALSE))-B7214),C7213)</f>
        <v>0.96000000000000085</v>
      </c>
      <c r="D7214" s="98">
        <f>AVERAGE(C$10:C7214)</f>
        <v>7.2378903539209047E-2</v>
      </c>
      <c r="E7214" s="2"/>
      <c r="G7214" s="23"/>
    </row>
    <row r="7215" spans="1:7" customFormat="1">
      <c r="A7215" s="4">
        <v>29853</v>
      </c>
      <c r="B7215">
        <v>15.04</v>
      </c>
      <c r="C7215">
        <f>IFERROR(((VLOOKUP(A7215,'Interest Rates-10yr'!$A$9:$C$15239,2,FALSE))-B7215),C7214)</f>
        <v>0.27000000000000135</v>
      </c>
      <c r="D7215" s="98">
        <f>AVERAGE(C$10:C7215)</f>
        <v>7.2406328059950203E-2</v>
      </c>
      <c r="E7215" s="2"/>
      <c r="G7215" s="23"/>
    </row>
    <row r="7216" spans="1:7" customFormat="1">
      <c r="A7216" s="4">
        <v>29854</v>
      </c>
      <c r="B7216">
        <v>14.39</v>
      </c>
      <c r="C7216">
        <f>IFERROR(((VLOOKUP(A7216,'Interest Rates-10yr'!$A$9:$C$15239,2,FALSE))-B7216),C7215)</f>
        <v>1.2899999999999991</v>
      </c>
      <c r="D7216" s="98">
        <f>AVERAGE(C$10:C7216)</f>
        <v>7.2575274039128779E-2</v>
      </c>
      <c r="E7216" s="2"/>
      <c r="G7216" s="23"/>
    </row>
    <row r="7217" spans="1:7" customFormat="1">
      <c r="A7217" s="4">
        <v>29855</v>
      </c>
      <c r="B7217">
        <v>14.39</v>
      </c>
      <c r="C7217">
        <f>IFERROR(((VLOOKUP(A7217,'Interest Rates-10yr'!$A$9:$C$15239,2,FALSE))-B7217),C7216)</f>
        <v>1.2899999999999991</v>
      </c>
      <c r="D7217" s="98">
        <f>AVERAGE(C$10:C7217)</f>
        <v>7.2744173140954646E-2</v>
      </c>
      <c r="E7217" s="2"/>
      <c r="G7217" s="23"/>
    </row>
    <row r="7218" spans="1:7" customFormat="1">
      <c r="A7218" s="4">
        <v>29856</v>
      </c>
      <c r="B7218">
        <v>14.39</v>
      </c>
      <c r="C7218">
        <f>IFERROR(((VLOOKUP(A7218,'Interest Rates-10yr'!$A$9:$C$15239,2,FALSE))-B7218),C7217)</f>
        <v>1.2899999999999991</v>
      </c>
      <c r="D7218" s="98">
        <f>AVERAGE(C$10:C7218)</f>
        <v>7.2913025384935645E-2</v>
      </c>
      <c r="E7218" s="2"/>
      <c r="G7218" s="23"/>
    </row>
    <row r="7219" spans="1:7" customFormat="1">
      <c r="A7219" s="4">
        <v>29857</v>
      </c>
      <c r="B7219">
        <v>14.95</v>
      </c>
      <c r="C7219">
        <f>IFERROR(((VLOOKUP(A7219,'Interest Rates-10yr'!$A$9:$C$15239,2,FALSE))-B7219),C7218)</f>
        <v>0.70000000000000107</v>
      </c>
      <c r="D7219" s="98">
        <f>AVERAGE(C$10:C7219)</f>
        <v>7.3000000000000148E-2</v>
      </c>
      <c r="E7219" s="2"/>
      <c r="G7219" s="23"/>
    </row>
    <row r="7220" spans="1:7" customFormat="1">
      <c r="A7220" s="4">
        <v>29858</v>
      </c>
      <c r="B7220">
        <v>15.23</v>
      </c>
      <c r="C7220">
        <f>IFERROR(((VLOOKUP(A7220,'Interest Rates-10yr'!$A$9:$C$15239,2,FALSE))-B7220),C7219)</f>
        <v>0.52999999999999936</v>
      </c>
      <c r="D7220" s="98">
        <f>AVERAGE(C$10:C7220)</f>
        <v>7.3063375398696576E-2</v>
      </c>
      <c r="E7220" s="2"/>
      <c r="G7220" s="23"/>
    </row>
    <row r="7221" spans="1:7" customFormat="1">
      <c r="A7221" s="4">
        <v>29859</v>
      </c>
      <c r="B7221">
        <v>16.579999999999998</v>
      </c>
      <c r="C7221">
        <f>IFERROR(((VLOOKUP(A7221,'Interest Rates-10yr'!$A$9:$C$15239,2,FALSE))-B7221),C7220)</f>
        <v>-0.73999999999999844</v>
      </c>
      <c r="D7221" s="98">
        <f>AVERAGE(C$10:C7221)</f>
        <v>7.295063782584596E-2</v>
      </c>
      <c r="E7221" s="2"/>
      <c r="G7221" s="23"/>
    </row>
    <row r="7222" spans="1:7" customFormat="1">
      <c r="A7222" s="4">
        <v>29860</v>
      </c>
      <c r="B7222">
        <v>16.96</v>
      </c>
      <c r="C7222">
        <f>IFERROR(((VLOOKUP(A7222,'Interest Rates-10yr'!$A$9:$C$15239,2,FALSE))-B7222),C7221)</f>
        <v>-1.2100000000000009</v>
      </c>
      <c r="D7222" s="98">
        <f>AVERAGE(C$10:C7222)</f>
        <v>7.2772771384999449E-2</v>
      </c>
      <c r="E7222" s="2"/>
      <c r="G7222" s="23"/>
    </row>
    <row r="7223" spans="1:7" customFormat="1">
      <c r="A7223" s="4">
        <v>29861</v>
      </c>
      <c r="B7223">
        <v>16.57</v>
      </c>
      <c r="C7223">
        <f>IFERROR(((VLOOKUP(A7223,'Interest Rates-10yr'!$A$9:$C$15239,2,FALSE))-B7223),C7222)</f>
        <v>-1.1600000000000001</v>
      </c>
      <c r="D7223" s="98">
        <f>AVERAGE(C$10:C7223)</f>
        <v>7.2601885223177301E-2</v>
      </c>
      <c r="E7223" s="2"/>
      <c r="G7223" s="23"/>
    </row>
    <row r="7224" spans="1:7" customFormat="1">
      <c r="A7224" s="4">
        <v>29862</v>
      </c>
      <c r="B7224">
        <v>16.57</v>
      </c>
      <c r="C7224">
        <f>IFERROR(((VLOOKUP(A7224,'Interest Rates-10yr'!$A$9:$C$15239,2,FALSE))-B7224),C7223)</f>
        <v>-1.1600000000000001</v>
      </c>
      <c r="D7224" s="98">
        <f>AVERAGE(C$10:C7224)</f>
        <v>7.2431046431046572E-2</v>
      </c>
      <c r="E7224" s="2"/>
      <c r="G7224" s="23"/>
    </row>
    <row r="7225" spans="1:7" customFormat="1">
      <c r="A7225" s="4">
        <v>29863</v>
      </c>
      <c r="B7225">
        <v>16.57</v>
      </c>
      <c r="C7225">
        <f>IFERROR(((VLOOKUP(A7225,'Interest Rates-10yr'!$A$9:$C$15239,2,FALSE))-B7225),C7224)</f>
        <v>-1.1600000000000001</v>
      </c>
      <c r="D7225" s="98">
        <f>AVERAGE(C$10:C7225)</f>
        <v>7.2260254988913683E-2</v>
      </c>
      <c r="E7225" s="2"/>
      <c r="G7225" s="23"/>
    </row>
    <row r="7226" spans="1:7" customFormat="1">
      <c r="A7226" s="4">
        <v>29864</v>
      </c>
      <c r="B7226">
        <v>14.88</v>
      </c>
      <c r="C7226">
        <f>IFERROR(((VLOOKUP(A7226,'Interest Rates-10yr'!$A$9:$C$15239,2,FALSE))-B7226),C7225)</f>
        <v>0.30999999999999872</v>
      </c>
      <c r="D7226" s="98">
        <f>AVERAGE(C$10:C7226)</f>
        <v>7.2293196619093947E-2</v>
      </c>
      <c r="E7226" s="2"/>
      <c r="G7226" s="23"/>
    </row>
    <row r="7227" spans="1:7" customFormat="1">
      <c r="A7227" s="4">
        <v>29865</v>
      </c>
      <c r="B7227">
        <v>13.3</v>
      </c>
      <c r="C7227">
        <f>IFERROR(((VLOOKUP(A7227,'Interest Rates-10yr'!$A$9:$C$15239,2,FALSE))-B7227),C7226)</f>
        <v>1.8399999999999999</v>
      </c>
      <c r="D7227" s="98">
        <f>AVERAGE(C$10:C7227)</f>
        <v>7.2538099196453459E-2</v>
      </c>
      <c r="E7227" s="2"/>
      <c r="G7227" s="23"/>
    </row>
    <row r="7228" spans="1:7" customFormat="1">
      <c r="A7228" s="4">
        <v>29866</v>
      </c>
      <c r="B7228">
        <v>13.4</v>
      </c>
      <c r="C7228">
        <f>IFERROR(((VLOOKUP(A7228,'Interest Rates-10yr'!$A$9:$C$15239,2,FALSE))-B7228),C7227)</f>
        <v>1.6399999999999988</v>
      </c>
      <c r="D7228" s="98">
        <f>AVERAGE(C$10:C7228)</f>
        <v>7.2755229256129803E-2</v>
      </c>
      <c r="E7228" s="2"/>
      <c r="G7228" s="23"/>
    </row>
    <row r="7229" spans="1:7" customFormat="1">
      <c r="A7229" s="4">
        <v>29867</v>
      </c>
      <c r="B7229">
        <v>14.51</v>
      </c>
      <c r="C7229">
        <f>IFERROR(((VLOOKUP(A7229,'Interest Rates-10yr'!$A$9:$C$15239,2,FALSE))-B7229),C7228)</f>
        <v>0.49000000000000021</v>
      </c>
      <c r="D7229" s="98">
        <f>AVERAGE(C$10:C7229)</f>
        <v>7.2813019390581865E-2</v>
      </c>
      <c r="E7229" s="2"/>
      <c r="G7229" s="23"/>
    </row>
    <row r="7230" spans="1:7" customFormat="1">
      <c r="A7230" s="4">
        <v>29868</v>
      </c>
      <c r="B7230">
        <v>14.71</v>
      </c>
      <c r="C7230">
        <f>IFERROR(((VLOOKUP(A7230,'Interest Rates-10yr'!$A$9:$C$15239,2,FALSE))-B7230),C7229)</f>
        <v>1.9999999999999574E-2</v>
      </c>
      <c r="D7230" s="98">
        <f>AVERAGE(C$10:C7230)</f>
        <v>7.280570558094461E-2</v>
      </c>
      <c r="E7230" s="2"/>
      <c r="G7230" s="23"/>
    </row>
    <row r="7231" spans="1:7" customFormat="1">
      <c r="A7231" s="4">
        <v>29869</v>
      </c>
      <c r="B7231">
        <v>14.71</v>
      </c>
      <c r="C7231">
        <f>IFERROR(((VLOOKUP(A7231,'Interest Rates-10yr'!$A$9:$C$15239,2,FALSE))-B7231),C7230)</f>
        <v>1.9999999999999574E-2</v>
      </c>
      <c r="D7231" s="98">
        <f>AVERAGE(C$10:C7231)</f>
        <v>7.279839379673235E-2</v>
      </c>
      <c r="E7231" s="2"/>
      <c r="G7231" s="23"/>
    </row>
    <row r="7232" spans="1:7" customFormat="1">
      <c r="A7232" s="4">
        <v>29870</v>
      </c>
      <c r="B7232">
        <v>14.71</v>
      </c>
      <c r="C7232">
        <f>IFERROR(((VLOOKUP(A7232,'Interest Rates-10yr'!$A$9:$C$15239,2,FALSE))-B7232),C7231)</f>
        <v>1.9999999999999574E-2</v>
      </c>
      <c r="D7232" s="98">
        <f>AVERAGE(C$10:C7232)</f>
        <v>7.279108403710384E-2</v>
      </c>
      <c r="E7232" s="2"/>
      <c r="G7232" s="23"/>
    </row>
    <row r="7233" spans="1:7" customFormat="1">
      <c r="A7233" s="4">
        <v>29871</v>
      </c>
      <c r="B7233">
        <v>14.71</v>
      </c>
      <c r="C7233">
        <f>IFERROR(((VLOOKUP(A7233,'Interest Rates-10yr'!$A$9:$C$15239,2,FALSE))-B7233),C7232)</f>
        <v>1.9999999999999574E-2</v>
      </c>
      <c r="D7233" s="98">
        <f>AVERAGE(C$10:C7233)</f>
        <v>7.2783776301218295E-2</v>
      </c>
      <c r="E7233" s="2"/>
      <c r="G7233" s="23"/>
    </row>
    <row r="7234" spans="1:7" customFormat="1">
      <c r="A7234" s="4">
        <v>29872</v>
      </c>
      <c r="B7234">
        <v>14.89</v>
      </c>
      <c r="C7234">
        <f>IFERROR(((VLOOKUP(A7234,'Interest Rates-10yr'!$A$9:$C$15239,2,FALSE))-B7234),C7233)</f>
        <v>-6.0000000000000497E-2</v>
      </c>
      <c r="D7234" s="98">
        <f>AVERAGE(C$10:C7234)</f>
        <v>7.2765397923875583E-2</v>
      </c>
      <c r="E7234" s="2"/>
      <c r="G7234" s="23"/>
    </row>
    <row r="7235" spans="1:7" customFormat="1">
      <c r="A7235" s="4">
        <v>29873</v>
      </c>
      <c r="B7235">
        <v>16.28</v>
      </c>
      <c r="C7235">
        <f>IFERROR(((VLOOKUP(A7235,'Interest Rates-10yr'!$A$9:$C$15239,2,FALSE))-B7235),C7234)</f>
        <v>-1.4100000000000019</v>
      </c>
      <c r="D7235" s="98">
        <f>AVERAGE(C$10:C7235)</f>
        <v>7.2560199280376561E-2</v>
      </c>
      <c r="E7235" s="2"/>
      <c r="G7235" s="23"/>
    </row>
    <row r="7236" spans="1:7" customFormat="1">
      <c r="A7236" s="4">
        <v>29874</v>
      </c>
      <c r="B7236">
        <v>15.17</v>
      </c>
      <c r="C7236">
        <f>IFERROR(((VLOOKUP(A7236,'Interest Rates-10yr'!$A$9:$C$15239,2,FALSE))-B7236),C7235)</f>
        <v>-0.28999999999999915</v>
      </c>
      <c r="D7236" s="98">
        <f>AVERAGE(C$10:C7236)</f>
        <v>7.2510031825100477E-2</v>
      </c>
      <c r="E7236" s="2"/>
      <c r="G7236" s="23"/>
    </row>
    <row r="7237" spans="1:7" customFormat="1">
      <c r="A7237" s="4">
        <v>29875</v>
      </c>
      <c r="B7237">
        <v>15.1</v>
      </c>
      <c r="C7237">
        <f>IFERROR(((VLOOKUP(A7237,'Interest Rates-10yr'!$A$9:$C$15239,2,FALSE))-B7237),C7236)</f>
        <v>-0.16000000000000014</v>
      </c>
      <c r="D7237" s="98">
        <f>AVERAGE(C$10:C7237)</f>
        <v>7.2477863862756106E-2</v>
      </c>
      <c r="E7237" s="2"/>
      <c r="G7237" s="23"/>
    </row>
    <row r="7238" spans="1:7" customFormat="1">
      <c r="A7238" s="4">
        <v>29876</v>
      </c>
      <c r="B7238">
        <v>15.1</v>
      </c>
      <c r="C7238">
        <f>IFERROR(((VLOOKUP(A7238,'Interest Rates-10yr'!$A$9:$C$15239,2,FALSE))-B7238),C7237)</f>
        <v>-0.16000000000000014</v>
      </c>
      <c r="D7238" s="98">
        <f>AVERAGE(C$10:C7238)</f>
        <v>7.2445704800110824E-2</v>
      </c>
      <c r="E7238" s="2"/>
      <c r="G7238" s="23"/>
    </row>
    <row r="7239" spans="1:7" customFormat="1">
      <c r="A7239" s="4">
        <v>29877</v>
      </c>
      <c r="B7239">
        <v>15.1</v>
      </c>
      <c r="C7239">
        <f>IFERROR(((VLOOKUP(A7239,'Interest Rates-10yr'!$A$9:$C$15239,2,FALSE))-B7239),C7238)</f>
        <v>-0.16000000000000014</v>
      </c>
      <c r="D7239" s="98">
        <f>AVERAGE(C$10:C7239)</f>
        <v>7.2413554633471808E-2</v>
      </c>
      <c r="E7239" s="2"/>
      <c r="G7239" s="23"/>
    </row>
    <row r="7240" spans="1:7" customFormat="1">
      <c r="A7240" s="4">
        <v>29878</v>
      </c>
      <c r="B7240">
        <v>15.39</v>
      </c>
      <c r="C7240">
        <f>IFERROR(((VLOOKUP(A7240,'Interest Rates-10yr'!$A$9:$C$15239,2,FALSE))-B7240),C7239)</f>
        <v>-0.44000000000000128</v>
      </c>
      <c r="D7240" s="98">
        <f>AVERAGE(C$10:C7240)</f>
        <v>7.234269119070684E-2</v>
      </c>
      <c r="E7240" s="2"/>
      <c r="G7240" s="23"/>
    </row>
    <row r="7241" spans="1:7" customFormat="1">
      <c r="A7241" s="4">
        <v>29879</v>
      </c>
      <c r="B7241">
        <v>15.73</v>
      </c>
      <c r="C7241">
        <f>IFERROR(((VLOOKUP(A7241,'Interest Rates-10yr'!$A$9:$C$15239,2,FALSE))-B7241),C7240)</f>
        <v>-0.64000000000000057</v>
      </c>
      <c r="D7241" s="98">
        <f>AVERAGE(C$10:C7241)</f>
        <v>7.2244192477876265E-2</v>
      </c>
      <c r="E7241" s="2"/>
      <c r="G7241" s="23"/>
    </row>
    <row r="7242" spans="1:7" customFormat="1">
      <c r="A7242" s="4">
        <v>29880</v>
      </c>
      <c r="B7242">
        <v>15.66</v>
      </c>
      <c r="C7242">
        <f>IFERROR(((VLOOKUP(A7242,'Interest Rates-10yr'!$A$9:$C$15239,2,FALSE))-B7242),C7241)</f>
        <v>-0.32000000000000028</v>
      </c>
      <c r="D7242" s="98">
        <f>AVERAGE(C$10:C7242)</f>
        <v>7.2189962671090985E-2</v>
      </c>
      <c r="E7242" s="2"/>
      <c r="G7242" s="23"/>
    </row>
    <row r="7243" spans="1:7" customFormat="1">
      <c r="A7243" s="4">
        <v>29881</v>
      </c>
      <c r="B7243">
        <v>15.56</v>
      </c>
      <c r="C7243">
        <f>IFERROR(((VLOOKUP(A7243,'Interest Rates-10yr'!$A$9:$C$15239,2,FALSE))-B7243),C7242)</f>
        <v>-0.17999999999999972</v>
      </c>
      <c r="D7243" s="98">
        <f>AVERAGE(C$10:C7243)</f>
        <v>7.2155100912358466E-2</v>
      </c>
      <c r="E7243" s="2"/>
      <c r="G7243" s="23"/>
    </row>
    <row r="7244" spans="1:7" customFormat="1">
      <c r="A7244" s="4">
        <v>29882</v>
      </c>
      <c r="B7244">
        <v>14.98</v>
      </c>
      <c r="C7244">
        <f>IFERROR(((VLOOKUP(A7244,'Interest Rates-10yr'!$A$9:$C$15239,2,FALSE))-B7244),C7243)</f>
        <v>0.32000000000000028</v>
      </c>
      <c r="D7244" s="98">
        <f>AVERAGE(C$10:C7244)</f>
        <v>7.2189357290946957E-2</v>
      </c>
      <c r="E7244" s="2"/>
      <c r="G7244" s="23"/>
    </row>
    <row r="7245" spans="1:7" customFormat="1">
      <c r="A7245" s="4">
        <v>29883</v>
      </c>
      <c r="B7245">
        <v>14.98</v>
      </c>
      <c r="C7245">
        <f>IFERROR(((VLOOKUP(A7245,'Interest Rates-10yr'!$A$9:$C$15239,2,FALSE))-B7245),C7244)</f>
        <v>0.32000000000000028</v>
      </c>
      <c r="D7245" s="98">
        <f>AVERAGE(C$10:C7245)</f>
        <v>7.2223604201216318E-2</v>
      </c>
      <c r="E7245" s="2"/>
      <c r="G7245" s="23"/>
    </row>
    <row r="7246" spans="1:7" customFormat="1">
      <c r="A7246" s="4">
        <v>29884</v>
      </c>
      <c r="B7246">
        <v>14.98</v>
      </c>
      <c r="C7246">
        <f>IFERROR(((VLOOKUP(A7246,'Interest Rates-10yr'!$A$9:$C$15239,2,FALSE))-B7246),C7245)</f>
        <v>0.32000000000000028</v>
      </c>
      <c r="D7246" s="98">
        <f>AVERAGE(C$10:C7246)</f>
        <v>7.2257841647091522E-2</v>
      </c>
      <c r="E7246" s="2"/>
      <c r="G7246" s="23"/>
    </row>
    <row r="7247" spans="1:7" customFormat="1">
      <c r="A7247" s="4">
        <v>29885</v>
      </c>
      <c r="B7247">
        <v>14.69</v>
      </c>
      <c r="C7247">
        <f>IFERROR(((VLOOKUP(A7247,'Interest Rates-10yr'!$A$9:$C$15239,2,FALSE))-B7247),C7246)</f>
        <v>0.91000000000000014</v>
      </c>
      <c r="D7247" s="98">
        <f>AVERAGE(C$10:C7247)</f>
        <v>7.2373583862945748E-2</v>
      </c>
      <c r="E7247" s="2"/>
      <c r="G7247" s="23"/>
    </row>
    <row r="7248" spans="1:7" customFormat="1">
      <c r="A7248" s="4">
        <v>29886</v>
      </c>
      <c r="B7248">
        <v>14.6</v>
      </c>
      <c r="C7248">
        <f>IFERROR(((VLOOKUP(A7248,'Interest Rates-10yr'!$A$9:$C$15239,2,FALSE))-B7248),C7247)</f>
        <v>0.9399999999999995</v>
      </c>
      <c r="D7248" s="98">
        <f>AVERAGE(C$10:C7248)</f>
        <v>7.2493438320210157E-2</v>
      </c>
      <c r="E7248" s="2"/>
      <c r="G7248" s="23"/>
    </row>
    <row r="7249" spans="1:7" customFormat="1">
      <c r="A7249" s="4">
        <v>29887</v>
      </c>
      <c r="B7249">
        <v>14.31</v>
      </c>
      <c r="C7249">
        <f>IFERROR(((VLOOKUP(A7249,'Interest Rates-10yr'!$A$9:$C$15239,2,FALSE))-B7249),C7248)</f>
        <v>1.129999999999999</v>
      </c>
      <c r="D7249" s="98">
        <f>AVERAGE(C$10:C7249)</f>
        <v>7.2639502762431127E-2</v>
      </c>
      <c r="E7249" s="2"/>
      <c r="G7249" s="23"/>
    </row>
    <row r="7250" spans="1:7" customFormat="1">
      <c r="A7250" s="4">
        <v>29888</v>
      </c>
      <c r="B7250">
        <v>14.48</v>
      </c>
      <c r="C7250">
        <f>IFERROR(((VLOOKUP(A7250,'Interest Rates-10yr'!$A$9:$C$15239,2,FALSE))-B7250),C7249)</f>
        <v>0.58000000000000007</v>
      </c>
      <c r="D7250" s="98">
        <f>AVERAGE(C$10:C7250)</f>
        <v>7.270957050131216E-2</v>
      </c>
      <c r="E7250" s="2"/>
      <c r="G7250" s="23"/>
    </row>
    <row r="7251" spans="1:7" customFormat="1">
      <c r="A7251" s="4">
        <v>29889</v>
      </c>
      <c r="B7251">
        <v>14.44</v>
      </c>
      <c r="C7251">
        <f>IFERROR(((VLOOKUP(A7251,'Interest Rates-10yr'!$A$9:$C$15239,2,FALSE))-B7251),C7250)</f>
        <v>0.19000000000000128</v>
      </c>
      <c r="D7251" s="98">
        <f>AVERAGE(C$10:C7251)</f>
        <v>7.2725766362883373E-2</v>
      </c>
      <c r="E7251" s="2"/>
      <c r="G7251" s="23"/>
    </row>
    <row r="7252" spans="1:7" customFormat="1">
      <c r="A7252" s="4">
        <v>29890</v>
      </c>
      <c r="B7252">
        <v>14.44</v>
      </c>
      <c r="C7252">
        <f>IFERROR(((VLOOKUP(A7252,'Interest Rates-10yr'!$A$9:$C$15239,2,FALSE))-B7252),C7251)</f>
        <v>0.19000000000000128</v>
      </c>
      <c r="D7252" s="98">
        <f>AVERAGE(C$10:C7252)</f>
        <v>7.2741957752312777E-2</v>
      </c>
      <c r="E7252" s="2"/>
      <c r="G7252" s="23"/>
    </row>
    <row r="7253" spans="1:7" customFormat="1">
      <c r="A7253" s="4">
        <v>29891</v>
      </c>
      <c r="B7253">
        <v>14.44</v>
      </c>
      <c r="C7253">
        <f>IFERROR(((VLOOKUP(A7253,'Interest Rates-10yr'!$A$9:$C$15239,2,FALSE))-B7253),C7252)</f>
        <v>0.19000000000000128</v>
      </c>
      <c r="D7253" s="98">
        <f>AVERAGE(C$10:C7253)</f>
        <v>7.2758144671452446E-2</v>
      </c>
      <c r="E7253" s="2"/>
      <c r="G7253" s="23"/>
    </row>
    <row r="7254" spans="1:7" customFormat="1">
      <c r="A7254" s="4">
        <v>29892</v>
      </c>
      <c r="B7254">
        <v>15.06</v>
      </c>
      <c r="C7254">
        <f>IFERROR(((VLOOKUP(A7254,'Interest Rates-10yr'!$A$9:$C$15239,2,FALSE))-B7254),C7253)</f>
        <v>-0.49000000000000021</v>
      </c>
      <c r="D7254" s="98">
        <f>AVERAGE(C$10:C7254)</f>
        <v>7.2680469289165148E-2</v>
      </c>
      <c r="E7254" s="2"/>
      <c r="G7254" s="23"/>
    </row>
    <row r="7255" spans="1:7" customFormat="1">
      <c r="A7255" s="4">
        <v>29893</v>
      </c>
      <c r="B7255">
        <v>15.15</v>
      </c>
      <c r="C7255">
        <f>IFERROR(((VLOOKUP(A7255,'Interest Rates-10yr'!$A$9:$C$15239,2,FALSE))-B7255),C7254)</f>
        <v>-0.49000000000000021</v>
      </c>
      <c r="D7255" s="98">
        <f>AVERAGE(C$10:C7255)</f>
        <v>7.2602815346398217E-2</v>
      </c>
      <c r="E7255" s="2"/>
      <c r="G7255" s="23"/>
    </row>
    <row r="7256" spans="1:7" customFormat="1">
      <c r="A7256" s="4">
        <v>29894</v>
      </c>
      <c r="B7256">
        <v>15.5</v>
      </c>
      <c r="C7256">
        <f>IFERROR(((VLOOKUP(A7256,'Interest Rates-10yr'!$A$9:$C$15239,2,FALSE))-B7256),C7255)</f>
        <v>-1.3200000000000003</v>
      </c>
      <c r="D7256" s="98">
        <f>AVERAGE(C$10:C7256)</f>
        <v>7.2410652683869384E-2</v>
      </c>
      <c r="E7256" s="2"/>
      <c r="G7256" s="23"/>
    </row>
    <row r="7257" spans="1:7" customFormat="1">
      <c r="A7257" s="4">
        <v>29895</v>
      </c>
      <c r="B7257">
        <v>14.6</v>
      </c>
      <c r="C7257">
        <f>IFERROR(((VLOOKUP(A7257,'Interest Rates-10yr'!$A$9:$C$15239,2,FALSE))-B7257),C7256)</f>
        <v>-0.41000000000000014</v>
      </c>
      <c r="D7257" s="98">
        <f>AVERAGE(C$10:C7257)</f>
        <v>7.2344094922737509E-2</v>
      </c>
      <c r="E7257" s="2"/>
      <c r="G7257" s="23"/>
    </row>
    <row r="7258" spans="1:7" customFormat="1">
      <c r="A7258" s="4">
        <v>29896</v>
      </c>
      <c r="B7258">
        <v>13.79</v>
      </c>
      <c r="C7258">
        <f>IFERROR(((VLOOKUP(A7258,'Interest Rates-10yr'!$A$9:$C$15239,2,FALSE))-B7258),C7257)</f>
        <v>0.15000000000000036</v>
      </c>
      <c r="D7258" s="98">
        <f>AVERAGE(C$10:C7258)</f>
        <v>7.23548075596636E-2</v>
      </c>
      <c r="E7258" s="2"/>
      <c r="G7258" s="23"/>
    </row>
    <row r="7259" spans="1:7" customFormat="1">
      <c r="A7259" s="4">
        <v>29897</v>
      </c>
      <c r="B7259">
        <v>13.79</v>
      </c>
      <c r="C7259">
        <f>IFERROR(((VLOOKUP(A7259,'Interest Rates-10yr'!$A$9:$C$15239,2,FALSE))-B7259),C7258)</f>
        <v>0.15000000000000036</v>
      </c>
      <c r="D7259" s="98">
        <f>AVERAGE(C$10:C7259)</f>
        <v>7.2365517241379518E-2</v>
      </c>
      <c r="E7259" s="2"/>
      <c r="G7259" s="23"/>
    </row>
    <row r="7260" spans="1:7" customFormat="1">
      <c r="A7260" s="4">
        <v>29898</v>
      </c>
      <c r="B7260">
        <v>13.79</v>
      </c>
      <c r="C7260">
        <f>IFERROR(((VLOOKUP(A7260,'Interest Rates-10yr'!$A$9:$C$15239,2,FALSE))-B7260),C7259)</f>
        <v>0.15000000000000036</v>
      </c>
      <c r="D7260" s="98">
        <f>AVERAGE(C$10:C7260)</f>
        <v>7.2376223969107908E-2</v>
      </c>
      <c r="E7260" s="2"/>
      <c r="G7260" s="23"/>
    </row>
    <row r="7261" spans="1:7" customFormat="1">
      <c r="A7261" s="4">
        <v>29899</v>
      </c>
      <c r="B7261">
        <v>13.51</v>
      </c>
      <c r="C7261">
        <f>IFERROR(((VLOOKUP(A7261,'Interest Rates-10yr'!$A$9:$C$15239,2,FALSE))-B7261),C7260)</f>
        <v>-0.11999999999999922</v>
      </c>
      <c r="D7261" s="98">
        <f>AVERAGE(C$10:C7261)</f>
        <v>7.2349696635411118E-2</v>
      </c>
      <c r="E7261" s="2"/>
      <c r="G7261" s="23"/>
    </row>
    <row r="7262" spans="1:7" customFormat="1">
      <c r="A7262" s="4">
        <v>29900</v>
      </c>
      <c r="B7262">
        <v>14.29</v>
      </c>
      <c r="C7262">
        <f>IFERROR(((VLOOKUP(A7262,'Interest Rates-10yr'!$A$9:$C$15239,2,FALSE))-B7262),C7261)</f>
        <v>-0.88999999999999879</v>
      </c>
      <c r="D7262" s="98">
        <f>AVERAGE(C$10:C7262)</f>
        <v>7.2217013649524528E-2</v>
      </c>
      <c r="E7262" s="2"/>
      <c r="G7262" s="23"/>
    </row>
    <row r="7263" spans="1:7" customFormat="1">
      <c r="A7263" s="4">
        <v>29901</v>
      </c>
      <c r="B7263">
        <v>14.29</v>
      </c>
      <c r="C7263">
        <f>IFERROR(((VLOOKUP(A7263,'Interest Rates-10yr'!$A$9:$C$15239,2,FALSE))-B7263),C7262)</f>
        <v>-0.88999999999999879</v>
      </c>
      <c r="D7263" s="98">
        <f>AVERAGE(C$10:C7263)</f>
        <v>7.2084367245657768E-2</v>
      </c>
      <c r="E7263" s="2"/>
      <c r="G7263" s="23"/>
    </row>
    <row r="7264" spans="1:7" customFormat="1">
      <c r="A7264" s="4">
        <v>29902</v>
      </c>
      <c r="B7264">
        <v>13.56</v>
      </c>
      <c r="C7264">
        <f>IFERROR(((VLOOKUP(A7264,'Interest Rates-10yr'!$A$9:$C$15239,2,FALSE))-B7264),C7263)</f>
        <v>-0.37000000000000099</v>
      </c>
      <c r="D7264" s="98">
        <f>AVERAGE(C$10:C7264)</f>
        <v>7.2023432115782424E-2</v>
      </c>
      <c r="E7264" s="2"/>
      <c r="G7264" s="23"/>
    </row>
    <row r="7265" spans="1:7" customFormat="1">
      <c r="A7265" s="4">
        <v>29903</v>
      </c>
      <c r="B7265">
        <v>13.08</v>
      </c>
      <c r="C7265">
        <f>IFERROR(((VLOOKUP(A7265,'Interest Rates-10yr'!$A$9:$C$15239,2,FALSE))-B7265),C7264)</f>
        <v>9.9999999999999645E-2</v>
      </c>
      <c r="D7265" s="98">
        <f>AVERAGE(C$10:C7265)</f>
        <v>7.2027287761852465E-2</v>
      </c>
      <c r="E7265" s="2"/>
      <c r="G7265" s="23"/>
    </row>
    <row r="7266" spans="1:7" customFormat="1">
      <c r="A7266" s="4">
        <v>29904</v>
      </c>
      <c r="B7266">
        <v>13.08</v>
      </c>
      <c r="C7266">
        <f>IFERROR(((VLOOKUP(A7266,'Interest Rates-10yr'!$A$9:$C$15239,2,FALSE))-B7266),C7265)</f>
        <v>9.9999999999999645E-2</v>
      </c>
      <c r="D7266" s="98">
        <f>AVERAGE(C$10:C7266)</f>
        <v>7.2031142345321958E-2</v>
      </c>
      <c r="E7266" s="2"/>
      <c r="G7266" s="23"/>
    </row>
    <row r="7267" spans="1:7" customFormat="1">
      <c r="A7267" s="4">
        <v>29905</v>
      </c>
      <c r="B7267">
        <v>13.08</v>
      </c>
      <c r="C7267">
        <f>IFERROR(((VLOOKUP(A7267,'Interest Rates-10yr'!$A$9:$C$15239,2,FALSE))-B7267),C7266)</f>
        <v>9.9999999999999645E-2</v>
      </c>
      <c r="D7267" s="98">
        <f>AVERAGE(C$10:C7267)</f>
        <v>7.2034995866630133E-2</v>
      </c>
      <c r="E7267" s="2"/>
      <c r="G7267" s="23"/>
    </row>
    <row r="7268" spans="1:7" customFormat="1">
      <c r="A7268" s="4">
        <v>29906</v>
      </c>
      <c r="B7268">
        <v>13.33</v>
      </c>
      <c r="C7268">
        <f>IFERROR(((VLOOKUP(A7268,'Interest Rates-10yr'!$A$9:$C$15239,2,FALSE))-B7268),C7267)</f>
        <v>-0.25999999999999979</v>
      </c>
      <c r="D7268" s="98">
        <f>AVERAGE(C$10:C7268)</f>
        <v>7.1989254718280965E-2</v>
      </c>
      <c r="E7268" s="2"/>
      <c r="G7268" s="23"/>
    </row>
    <row r="7269" spans="1:7" customFormat="1">
      <c r="A7269" s="4">
        <v>29907</v>
      </c>
      <c r="B7269">
        <v>13.16</v>
      </c>
      <c r="C7269">
        <f>IFERROR(((VLOOKUP(A7269,'Interest Rates-10yr'!$A$9:$C$15239,2,FALSE))-B7269),C7268)</f>
        <v>1.9999999999999574E-2</v>
      </c>
      <c r="D7269" s="98">
        <f>AVERAGE(C$10:C7269)</f>
        <v>7.1982093663912047E-2</v>
      </c>
      <c r="E7269" s="2"/>
      <c r="G7269" s="23"/>
    </row>
    <row r="7270" spans="1:7" customFormat="1">
      <c r="A7270" s="4">
        <v>29908</v>
      </c>
      <c r="B7270">
        <v>12.9</v>
      </c>
      <c r="C7270">
        <f>IFERROR(((VLOOKUP(A7270,'Interest Rates-10yr'!$A$9:$C$15239,2,FALSE))-B7270),C7269)</f>
        <v>9.9999999999999645E-2</v>
      </c>
      <c r="D7270" s="98">
        <f>AVERAGE(C$10:C7270)</f>
        <v>7.1985952348161616E-2</v>
      </c>
      <c r="E7270" s="2"/>
      <c r="G7270" s="23"/>
    </row>
    <row r="7271" spans="1:7" customFormat="1">
      <c r="A7271" s="4">
        <v>29909</v>
      </c>
      <c r="B7271">
        <v>12.94</v>
      </c>
      <c r="C7271">
        <f>IFERROR(((VLOOKUP(A7271,'Interest Rates-10yr'!$A$9:$C$15239,2,FALSE))-B7271),C7270)</f>
        <v>9.9999999999999645E-2</v>
      </c>
      <c r="D7271" s="98">
        <f>AVERAGE(C$10:C7271)</f>
        <v>7.1989809969705526E-2</v>
      </c>
      <c r="E7271" s="2"/>
      <c r="G7271" s="23"/>
    </row>
    <row r="7272" spans="1:7" customFormat="1">
      <c r="A7272" s="4">
        <v>29910</v>
      </c>
      <c r="B7272">
        <v>12.38</v>
      </c>
      <c r="C7272">
        <f>IFERROR(((VLOOKUP(A7272,'Interest Rates-10yr'!$A$9:$C$15239,2,FALSE))-B7272),C7271)</f>
        <v>0.75999999999999979</v>
      </c>
      <c r="D7272" s="98">
        <f>AVERAGE(C$10:C7272)</f>
        <v>7.20845380696684E-2</v>
      </c>
      <c r="E7272" s="2"/>
      <c r="G7272" s="23"/>
    </row>
    <row r="7273" spans="1:7" customFormat="1">
      <c r="A7273" s="4">
        <v>29911</v>
      </c>
      <c r="B7273">
        <v>12.38</v>
      </c>
      <c r="C7273">
        <f>IFERROR(((VLOOKUP(A7273,'Interest Rates-10yr'!$A$9:$C$15239,2,FALSE))-B7273),C7272)</f>
        <v>0.75999999999999979</v>
      </c>
      <c r="D7273" s="98">
        <f>AVERAGE(C$10:C7273)</f>
        <v>7.2179240088105945E-2</v>
      </c>
      <c r="E7273" s="2"/>
      <c r="G7273" s="23"/>
    </row>
    <row r="7274" spans="1:7" customFormat="1">
      <c r="A7274" s="4">
        <v>29912</v>
      </c>
      <c r="B7274">
        <v>12.38</v>
      </c>
      <c r="C7274">
        <f>IFERROR(((VLOOKUP(A7274,'Interest Rates-10yr'!$A$9:$C$15239,2,FALSE))-B7274),C7273)</f>
        <v>0.75999999999999979</v>
      </c>
      <c r="D7274" s="98">
        <f>AVERAGE(C$10:C7274)</f>
        <v>7.2273916035788241E-2</v>
      </c>
      <c r="E7274" s="2"/>
      <c r="G7274" s="23"/>
    </row>
    <row r="7275" spans="1:7" customFormat="1">
      <c r="A7275" s="4">
        <v>29913</v>
      </c>
      <c r="B7275">
        <v>12.15</v>
      </c>
      <c r="C7275">
        <f>IFERROR(((VLOOKUP(A7275,'Interest Rates-10yr'!$A$9:$C$15239,2,FALSE))-B7275),C7274)</f>
        <v>1.2899999999999991</v>
      </c>
      <c r="D7275" s="98">
        <f>AVERAGE(C$10:C7275)</f>
        <v>7.2441508395265822E-2</v>
      </c>
      <c r="E7275" s="2"/>
      <c r="G7275" s="23"/>
    </row>
    <row r="7276" spans="1:7" customFormat="1">
      <c r="A7276" s="4">
        <v>29914</v>
      </c>
      <c r="B7276">
        <v>11.97</v>
      </c>
      <c r="C7276">
        <f>IFERROR(((VLOOKUP(A7276,'Interest Rates-10yr'!$A$9:$C$15239,2,FALSE))-B7276),C7275)</f>
        <v>1.1600000000000001</v>
      </c>
      <c r="D7276" s="98">
        <f>AVERAGE(C$10:C7276)</f>
        <v>7.259116554286521E-2</v>
      </c>
      <c r="E7276" s="2"/>
      <c r="G7276" s="23"/>
    </row>
    <row r="7277" spans="1:7" customFormat="1">
      <c r="A7277" s="4">
        <v>29915</v>
      </c>
      <c r="B7277">
        <v>12.71</v>
      </c>
      <c r="C7277">
        <f>IFERROR(((VLOOKUP(A7277,'Interest Rates-10yr'!$A$9:$C$15239,2,FALSE))-B7277),C7276)</f>
        <v>0.26999999999999957</v>
      </c>
      <c r="D7277" s="98">
        <f>AVERAGE(C$10:C7277)</f>
        <v>7.2618326912493314E-2</v>
      </c>
      <c r="E7277" s="2"/>
      <c r="G7277" s="23"/>
    </row>
    <row r="7278" spans="1:7" customFormat="1">
      <c r="A7278" s="4">
        <v>29916</v>
      </c>
      <c r="B7278">
        <v>12.71</v>
      </c>
      <c r="C7278">
        <f>IFERROR(((VLOOKUP(A7278,'Interest Rates-10yr'!$A$9:$C$15239,2,FALSE))-B7278),C7277)</f>
        <v>0.26999999999999957</v>
      </c>
      <c r="D7278" s="98">
        <f>AVERAGE(C$10:C7278)</f>
        <v>7.2645480808914767E-2</v>
      </c>
      <c r="E7278" s="2"/>
      <c r="G7278" s="23"/>
    </row>
    <row r="7279" spans="1:7" customFormat="1">
      <c r="A7279" s="4">
        <v>29917</v>
      </c>
      <c r="B7279">
        <v>12.25</v>
      </c>
      <c r="C7279">
        <f>IFERROR(((VLOOKUP(A7279,'Interest Rates-10yr'!$A$9:$C$15239,2,FALSE))-B7279),C7278)</f>
        <v>0.66999999999999993</v>
      </c>
      <c r="D7279" s="98">
        <f>AVERAGE(C$10:C7279)</f>
        <v>7.2727647867950676E-2</v>
      </c>
      <c r="E7279" s="2"/>
      <c r="G7279" s="23"/>
    </row>
    <row r="7280" spans="1:7" customFormat="1">
      <c r="A7280" s="4">
        <v>29918</v>
      </c>
      <c r="B7280">
        <v>12.25</v>
      </c>
      <c r="C7280">
        <f>IFERROR(((VLOOKUP(A7280,'Interest Rates-10yr'!$A$9:$C$15239,2,FALSE))-B7280),C7279)</f>
        <v>0.66999999999999993</v>
      </c>
      <c r="D7280" s="98">
        <f>AVERAGE(C$10:C7280)</f>
        <v>7.2809792325677539E-2</v>
      </c>
      <c r="E7280" s="2"/>
      <c r="G7280" s="23"/>
    </row>
    <row r="7281" spans="1:7" customFormat="1">
      <c r="A7281" s="4">
        <v>29919</v>
      </c>
      <c r="B7281">
        <v>12.25</v>
      </c>
      <c r="C7281">
        <f>IFERROR(((VLOOKUP(A7281,'Interest Rates-10yr'!$A$9:$C$15239,2,FALSE))-B7281),C7280)</f>
        <v>0.66999999999999993</v>
      </c>
      <c r="D7281" s="98">
        <f>AVERAGE(C$10:C7281)</f>
        <v>7.2891914191419327E-2</v>
      </c>
      <c r="E7281" s="2"/>
      <c r="G7281" s="23"/>
    </row>
    <row r="7282" spans="1:7" customFormat="1">
      <c r="A7282" s="4">
        <v>29920</v>
      </c>
      <c r="B7282">
        <v>12.44</v>
      </c>
      <c r="C7282">
        <f>IFERROR(((VLOOKUP(A7282,'Interest Rates-10yr'!$A$9:$C$15239,2,FALSE))-B7282),C7281)</f>
        <v>0.69000000000000128</v>
      </c>
      <c r="D7282" s="98">
        <f>AVERAGE(C$10:C7282)</f>
        <v>7.2976763371373765E-2</v>
      </c>
      <c r="E7282" s="2"/>
      <c r="G7282" s="23"/>
    </row>
    <row r="7283" spans="1:7" customFormat="1">
      <c r="A7283" s="4">
        <v>29921</v>
      </c>
      <c r="B7283">
        <v>13.03</v>
      </c>
      <c r="C7283">
        <f>IFERROR(((VLOOKUP(A7283,'Interest Rates-10yr'!$A$9:$C$15239,2,FALSE))-B7283),C7282)</f>
        <v>0.33999999999999986</v>
      </c>
      <c r="D7283" s="98">
        <f>AVERAGE(C$10:C7283)</f>
        <v>7.3013472642287788E-2</v>
      </c>
      <c r="E7283" s="2"/>
      <c r="G7283" s="23"/>
    </row>
    <row r="7284" spans="1:7" customFormat="1">
      <c r="A7284" s="4">
        <v>29922</v>
      </c>
      <c r="B7284">
        <v>12.43</v>
      </c>
      <c r="C7284">
        <f>IFERROR(((VLOOKUP(A7284,'Interest Rates-10yr'!$A$9:$C$15239,2,FALSE))-B7284),C7283)</f>
        <v>1.0600000000000005</v>
      </c>
      <c r="D7284" s="98">
        <f>AVERAGE(C$10:C7284)</f>
        <v>7.3149140893470979E-2</v>
      </c>
      <c r="E7284" s="2"/>
      <c r="G7284" s="23"/>
    </row>
    <row r="7285" spans="1:7" customFormat="1">
      <c r="A7285" s="4">
        <v>29923</v>
      </c>
      <c r="B7285">
        <v>12.65</v>
      </c>
      <c r="C7285">
        <f>IFERROR(((VLOOKUP(A7285,'Interest Rates-10yr'!$A$9:$C$15239,2,FALSE))-B7285),C7284)</f>
        <v>0.79999999999999893</v>
      </c>
      <c r="D7285" s="98">
        <f>AVERAGE(C$10:C7285)</f>
        <v>7.3249037932930361E-2</v>
      </c>
      <c r="E7285" s="2"/>
      <c r="G7285" s="23"/>
    </row>
    <row r="7286" spans="1:7" customFormat="1">
      <c r="A7286" s="4">
        <v>29924</v>
      </c>
      <c r="B7286">
        <v>11.83</v>
      </c>
      <c r="C7286">
        <f>IFERROR(((VLOOKUP(A7286,'Interest Rates-10yr'!$A$9:$C$15239,2,FALSE))-B7286),C7285)</f>
        <v>1.3200000000000003</v>
      </c>
      <c r="D7286" s="98">
        <f>AVERAGE(C$10:C7286)</f>
        <v>7.3420365535248222E-2</v>
      </c>
      <c r="E7286" s="2"/>
      <c r="G7286" s="23"/>
    </row>
    <row r="7287" spans="1:7" customFormat="1">
      <c r="A7287" s="4">
        <v>29925</v>
      </c>
      <c r="B7287">
        <v>11.83</v>
      </c>
      <c r="C7287">
        <f>IFERROR(((VLOOKUP(A7287,'Interest Rates-10yr'!$A$9:$C$15239,2,FALSE))-B7287),C7286)</f>
        <v>1.3200000000000003</v>
      </c>
      <c r="D7287" s="98">
        <f>AVERAGE(C$10:C7287)</f>
        <v>7.3591646056609145E-2</v>
      </c>
      <c r="E7287" s="2"/>
      <c r="G7287" s="23"/>
    </row>
    <row r="7288" spans="1:7" customFormat="1">
      <c r="A7288" s="4">
        <v>29926</v>
      </c>
      <c r="B7288">
        <v>11.83</v>
      </c>
      <c r="C7288">
        <f>IFERROR(((VLOOKUP(A7288,'Interest Rates-10yr'!$A$9:$C$15239,2,FALSE))-B7288),C7287)</f>
        <v>1.3200000000000003</v>
      </c>
      <c r="D7288" s="98">
        <f>AVERAGE(C$10:C7288)</f>
        <v>7.3762879516417287E-2</v>
      </c>
      <c r="E7288" s="2"/>
      <c r="G7288" s="23"/>
    </row>
    <row r="7289" spans="1:7" customFormat="1">
      <c r="A7289" s="4">
        <v>29927</v>
      </c>
      <c r="B7289">
        <v>11.89</v>
      </c>
      <c r="C7289">
        <f>IFERROR(((VLOOKUP(A7289,'Interest Rates-10yr'!$A$9:$C$15239,2,FALSE))-B7289),C7288)</f>
        <v>1.6099999999999994</v>
      </c>
      <c r="D7289" s="98">
        <f>AVERAGE(C$10:C7289)</f>
        <v>7.3973901098901299E-2</v>
      </c>
      <c r="E7289" s="2"/>
      <c r="G7289" s="23"/>
    </row>
    <row r="7290" spans="1:7" customFormat="1">
      <c r="A7290" s="4">
        <v>29928</v>
      </c>
      <c r="B7290">
        <v>11.95</v>
      </c>
      <c r="C7290">
        <f>IFERROR(((VLOOKUP(A7290,'Interest Rates-10yr'!$A$9:$C$15239,2,FALSE))-B7290),C7289)</f>
        <v>1.5500000000000007</v>
      </c>
      <c r="D7290" s="98">
        <f>AVERAGE(C$10:C7290)</f>
        <v>7.4176624090097704E-2</v>
      </c>
      <c r="E7290" s="2"/>
      <c r="G7290" s="23"/>
    </row>
    <row r="7291" spans="1:7" customFormat="1">
      <c r="A7291" s="4">
        <v>29929</v>
      </c>
      <c r="B7291">
        <v>12.27</v>
      </c>
      <c r="C7291">
        <f>IFERROR(((VLOOKUP(A7291,'Interest Rates-10yr'!$A$9:$C$15239,2,FALSE))-B7291),C7290)</f>
        <v>1.370000000000001</v>
      </c>
      <c r="D7291" s="98">
        <f>AVERAGE(C$10:C7291)</f>
        <v>7.4354572919527795E-2</v>
      </c>
      <c r="E7291" s="2"/>
      <c r="G7291" s="23"/>
    </row>
    <row r="7292" spans="1:7" customFormat="1">
      <c r="A7292" s="4">
        <v>29930</v>
      </c>
      <c r="B7292">
        <v>12.3</v>
      </c>
      <c r="C7292">
        <f>IFERROR(((VLOOKUP(A7292,'Interest Rates-10yr'!$A$9:$C$15239,2,FALSE))-B7292),C7291)</f>
        <v>1.5</v>
      </c>
      <c r="D7292" s="98">
        <f>AVERAGE(C$10:C7292)</f>
        <v>7.455032266922991E-2</v>
      </c>
      <c r="E7292" s="2"/>
      <c r="G7292" s="23"/>
    </row>
    <row r="7293" spans="1:7" customFormat="1">
      <c r="A7293" s="4">
        <v>29931</v>
      </c>
      <c r="B7293">
        <v>12.22</v>
      </c>
      <c r="C7293">
        <f>IFERROR(((VLOOKUP(A7293,'Interest Rates-10yr'!$A$9:$C$15239,2,FALSE))-B7293),C7292)</f>
        <v>1.6199999999999992</v>
      </c>
      <c r="D7293" s="98">
        <f>AVERAGE(C$10:C7293)</f>
        <v>7.4762493135639957E-2</v>
      </c>
      <c r="E7293" s="2"/>
      <c r="G7293" s="23"/>
    </row>
    <row r="7294" spans="1:7" customFormat="1">
      <c r="A7294" s="4">
        <v>29932</v>
      </c>
      <c r="B7294">
        <v>12.22</v>
      </c>
      <c r="C7294">
        <f>IFERROR(((VLOOKUP(A7294,'Interest Rates-10yr'!$A$9:$C$15239,2,FALSE))-B7294),C7293)</f>
        <v>1.6199999999999992</v>
      </c>
      <c r="D7294" s="98">
        <f>AVERAGE(C$10:C7294)</f>
        <v>7.4974605353466214E-2</v>
      </c>
      <c r="E7294" s="2"/>
      <c r="G7294" s="23"/>
    </row>
    <row r="7295" spans="1:7" customFormat="1">
      <c r="A7295" s="4">
        <v>29933</v>
      </c>
      <c r="B7295">
        <v>12.22</v>
      </c>
      <c r="C7295">
        <f>IFERROR(((VLOOKUP(A7295,'Interest Rates-10yr'!$A$9:$C$15239,2,FALSE))-B7295),C7294)</f>
        <v>1.6199999999999992</v>
      </c>
      <c r="D7295" s="98">
        <f>AVERAGE(C$10:C7295)</f>
        <v>7.5186659346692483E-2</v>
      </c>
      <c r="E7295" s="2"/>
      <c r="G7295" s="23"/>
    </row>
    <row r="7296" spans="1:7" customFormat="1">
      <c r="A7296" s="4">
        <v>29934</v>
      </c>
      <c r="B7296">
        <v>12.28</v>
      </c>
      <c r="C7296">
        <f>IFERROR(((VLOOKUP(A7296,'Interest Rates-10yr'!$A$9:$C$15239,2,FALSE))-B7296),C7295)</f>
        <v>1.3399999999999999</v>
      </c>
      <c r="D7296" s="98">
        <f>AVERAGE(C$10:C7296)</f>
        <v>7.536023054755063E-2</v>
      </c>
      <c r="E7296" s="2"/>
      <c r="G7296" s="23"/>
    </row>
    <row r="7297" spans="1:7" customFormat="1">
      <c r="A7297" s="4">
        <v>29935</v>
      </c>
      <c r="B7297">
        <v>12.25</v>
      </c>
      <c r="C7297">
        <f>IFERROR(((VLOOKUP(A7297,'Interest Rates-10yr'!$A$9:$C$15239,2,FALSE))-B7297),C7296)</f>
        <v>1.3000000000000007</v>
      </c>
      <c r="D7297" s="98">
        <f>AVERAGE(C$10:C7297)</f>
        <v>7.5528265642151676E-2</v>
      </c>
      <c r="E7297" s="2"/>
      <c r="G7297" s="23"/>
    </row>
    <row r="7298" spans="1:7" customFormat="1">
      <c r="A7298" s="4">
        <v>29936</v>
      </c>
      <c r="B7298">
        <v>12.35</v>
      </c>
      <c r="C7298">
        <f>IFERROR(((VLOOKUP(A7298,'Interest Rates-10yr'!$A$9:$C$15239,2,FALSE))-B7298),C7297)</f>
        <v>1.1799999999999997</v>
      </c>
      <c r="D7298" s="98">
        <f>AVERAGE(C$10:C7298)</f>
        <v>7.567979146659369E-2</v>
      </c>
      <c r="E7298" s="2"/>
      <c r="G7298" s="23"/>
    </row>
    <row r="7299" spans="1:7" customFormat="1">
      <c r="A7299" s="4">
        <v>29937</v>
      </c>
      <c r="B7299">
        <v>12.38</v>
      </c>
      <c r="C7299">
        <f>IFERROR(((VLOOKUP(A7299,'Interest Rates-10yr'!$A$9:$C$15239,2,FALSE))-B7299),C7298)</f>
        <v>1.33</v>
      </c>
      <c r="D7299" s="98">
        <f>AVERAGE(C$10:C7299)</f>
        <v>7.5851851851852045E-2</v>
      </c>
      <c r="E7299" s="2"/>
      <c r="G7299" s="23"/>
    </row>
    <row r="7300" spans="1:7" customFormat="1">
      <c r="A7300" s="4">
        <v>29938</v>
      </c>
      <c r="B7300">
        <v>12.28</v>
      </c>
      <c r="C7300">
        <f>IFERROR(((VLOOKUP(A7300,'Interest Rates-10yr'!$A$9:$C$15239,2,FALSE))-B7300),C7299)</f>
        <v>1.2300000000000004</v>
      </c>
      <c r="D7300" s="98">
        <f>AVERAGE(C$10:C7300)</f>
        <v>7.6010149499382992E-2</v>
      </c>
      <c r="E7300" s="2"/>
      <c r="G7300" s="23"/>
    </row>
    <row r="7301" spans="1:7" customFormat="1">
      <c r="A7301" s="4">
        <v>29939</v>
      </c>
      <c r="B7301">
        <v>12.28</v>
      </c>
      <c r="C7301">
        <f>IFERROR(((VLOOKUP(A7301,'Interest Rates-10yr'!$A$9:$C$15239,2,FALSE))-B7301),C7300)</f>
        <v>1.2300000000000004</v>
      </c>
      <c r="D7301" s="98">
        <f>AVERAGE(C$10:C7301)</f>
        <v>7.6168403730115394E-2</v>
      </c>
      <c r="E7301" s="2"/>
      <c r="G7301" s="23"/>
    </row>
    <row r="7302" spans="1:7" customFormat="1">
      <c r="A7302" s="4">
        <v>29940</v>
      </c>
      <c r="B7302">
        <v>12.28</v>
      </c>
      <c r="C7302">
        <f>IFERROR(((VLOOKUP(A7302,'Interest Rates-10yr'!$A$9:$C$15239,2,FALSE))-B7302),C7301)</f>
        <v>1.2300000000000004</v>
      </c>
      <c r="D7302" s="98">
        <f>AVERAGE(C$10:C7302)</f>
        <v>7.6326614561908881E-2</v>
      </c>
      <c r="E7302" s="2"/>
      <c r="G7302" s="23"/>
    </row>
    <row r="7303" spans="1:7" customFormat="1">
      <c r="A7303" s="4">
        <v>29941</v>
      </c>
      <c r="B7303">
        <v>12.33</v>
      </c>
      <c r="C7303">
        <f>IFERROR(((VLOOKUP(A7303,'Interest Rates-10yr'!$A$9:$C$15239,2,FALSE))-B7303),C7302)</f>
        <v>1.5</v>
      </c>
      <c r="D7303" s="98">
        <f>AVERAGE(C$10:C7303)</f>
        <v>7.6521798738689528E-2</v>
      </c>
      <c r="E7303" s="2"/>
      <c r="G7303" s="23"/>
    </row>
    <row r="7304" spans="1:7" customFormat="1">
      <c r="A7304" s="4">
        <v>29942</v>
      </c>
      <c r="B7304">
        <v>12.54</v>
      </c>
      <c r="C7304">
        <f>IFERROR(((VLOOKUP(A7304,'Interest Rates-10yr'!$A$9:$C$15239,2,FALSE))-B7304),C7303)</f>
        <v>1.4800000000000004</v>
      </c>
      <c r="D7304" s="98">
        <f>AVERAGE(C$10:C7304)</f>
        <v>7.6714187799863123E-2</v>
      </c>
      <c r="E7304" s="2"/>
      <c r="G7304" s="23"/>
    </row>
    <row r="7305" spans="1:7" customFormat="1">
      <c r="A7305" s="4">
        <v>29943</v>
      </c>
      <c r="B7305">
        <v>12.92</v>
      </c>
      <c r="C7305">
        <f>IFERROR(((VLOOKUP(A7305,'Interest Rates-10yr'!$A$9:$C$15239,2,FALSE))-B7305),C7304)</f>
        <v>1.2200000000000006</v>
      </c>
      <c r="D7305" s="98">
        <f>AVERAGE(C$10:C7305)</f>
        <v>7.6870888157894945E-2</v>
      </c>
      <c r="E7305" s="2"/>
      <c r="G7305" s="23"/>
    </row>
    <row r="7306" spans="1:7" customFormat="1">
      <c r="A7306" s="4">
        <v>29944</v>
      </c>
      <c r="B7306">
        <v>12.3</v>
      </c>
      <c r="C7306">
        <f>IFERROR(((VLOOKUP(A7306,'Interest Rates-10yr'!$A$9:$C$15239,2,FALSE))-B7306),C7305)</f>
        <v>1.7099999999999991</v>
      </c>
      <c r="D7306" s="98">
        <f>AVERAGE(C$10:C7306)</f>
        <v>7.7094696450596342E-2</v>
      </c>
      <c r="E7306" s="2"/>
      <c r="G7306" s="23"/>
    </row>
    <row r="7307" spans="1:7" customFormat="1">
      <c r="A7307" s="4">
        <v>29945</v>
      </c>
      <c r="B7307">
        <v>12.3</v>
      </c>
      <c r="C7307">
        <f>IFERROR(((VLOOKUP(A7307,'Interest Rates-10yr'!$A$9:$C$15239,2,FALSE))-B7307),C7306)</f>
        <v>1.7099999999999991</v>
      </c>
      <c r="D7307" s="98">
        <f>AVERAGE(C$10:C7307)</f>
        <v>7.7318443409153406E-2</v>
      </c>
      <c r="E7307" s="2"/>
      <c r="G7307" s="23"/>
    </row>
    <row r="7308" spans="1:7" customFormat="1">
      <c r="A7308" s="4">
        <v>29946</v>
      </c>
      <c r="B7308">
        <v>12.3</v>
      </c>
      <c r="C7308">
        <f>IFERROR(((VLOOKUP(A7308,'Interest Rates-10yr'!$A$9:$C$15239,2,FALSE))-B7308),C7307)</f>
        <v>1.7099999999999991</v>
      </c>
      <c r="D7308" s="98">
        <f>AVERAGE(C$10:C7308)</f>
        <v>7.7542129058775389E-2</v>
      </c>
      <c r="E7308" s="2"/>
      <c r="G7308" s="23"/>
    </row>
    <row r="7309" spans="1:7" customFormat="1">
      <c r="A7309" s="4">
        <v>29947</v>
      </c>
      <c r="B7309">
        <v>12.3</v>
      </c>
      <c r="C7309">
        <f>IFERROR(((VLOOKUP(A7309,'Interest Rates-10yr'!$A$9:$C$15239,2,FALSE))-B7309),C7308)</f>
        <v>1.7099999999999991</v>
      </c>
      <c r="D7309" s="98">
        <f>AVERAGE(C$10:C7309)</f>
        <v>7.776575342465776E-2</v>
      </c>
      <c r="E7309" s="2"/>
      <c r="G7309" s="23"/>
    </row>
    <row r="7310" spans="1:7" customFormat="1">
      <c r="A7310" s="4">
        <v>29948</v>
      </c>
      <c r="B7310">
        <v>12.72</v>
      </c>
      <c r="C7310">
        <f>IFERROR(((VLOOKUP(A7310,'Interest Rates-10yr'!$A$9:$C$15239,2,FALSE))-B7310),C7309)</f>
        <v>1.2899999999999991</v>
      </c>
      <c r="D7310" s="98">
        <f>AVERAGE(C$10:C7310)</f>
        <v>7.7931790165730944E-2</v>
      </c>
      <c r="E7310" s="2"/>
      <c r="G7310" s="23"/>
    </row>
    <row r="7311" spans="1:7" customFormat="1">
      <c r="A7311" s="4">
        <v>29949</v>
      </c>
      <c r="B7311">
        <v>12.97</v>
      </c>
      <c r="C7311">
        <f>IFERROR(((VLOOKUP(A7311,'Interest Rates-10yr'!$A$9:$C$15239,2,FALSE))-B7311),C7310)</f>
        <v>1.1499999999999986</v>
      </c>
      <c r="D7311" s="98">
        <f>AVERAGE(C$10:C7311)</f>
        <v>7.8078608600383667E-2</v>
      </c>
      <c r="E7311" s="2"/>
      <c r="G7311" s="23"/>
    </row>
    <row r="7312" spans="1:7" customFormat="1">
      <c r="A7312" s="4">
        <v>29950</v>
      </c>
      <c r="B7312">
        <v>12.86</v>
      </c>
      <c r="C7312">
        <f>IFERROR(((VLOOKUP(A7312,'Interest Rates-10yr'!$A$9:$C$15239,2,FALSE))-B7312),C7311)</f>
        <v>1.3100000000000005</v>
      </c>
      <c r="D7312" s="98">
        <f>AVERAGE(C$10:C7312)</f>
        <v>7.8247295631932293E-2</v>
      </c>
      <c r="E7312" s="2"/>
      <c r="G7312" s="23"/>
    </row>
    <row r="7313" spans="1:7" customFormat="1">
      <c r="A7313" s="4">
        <v>29951</v>
      </c>
      <c r="B7313">
        <v>13.13</v>
      </c>
      <c r="C7313">
        <f>IFERROR(((VLOOKUP(A7313,'Interest Rates-10yr'!$A$9:$C$15239,2,FALSE))-B7313),C7312)</f>
        <v>0.84999999999999964</v>
      </c>
      <c r="D7313" s="98">
        <f>AVERAGE(C$10:C7313)</f>
        <v>7.8352957283680386E-2</v>
      </c>
      <c r="E7313" s="2"/>
      <c r="G7313" s="23"/>
    </row>
    <row r="7314" spans="1:7" customFormat="1">
      <c r="A7314" s="4">
        <v>29952</v>
      </c>
      <c r="B7314">
        <v>13.13</v>
      </c>
      <c r="C7314">
        <f>IFERROR(((VLOOKUP(A7314,'Interest Rates-10yr'!$A$9:$C$15239,2,FALSE))-B7314),C7313)</f>
        <v>0.84999999999999964</v>
      </c>
      <c r="D7314" s="98">
        <f>AVERAGE(C$10:C7314)</f>
        <v>7.8458590006844839E-2</v>
      </c>
      <c r="E7314" s="2"/>
      <c r="G7314" s="23"/>
    </row>
    <row r="7315" spans="1:7" customFormat="1">
      <c r="A7315" s="4">
        <v>29953</v>
      </c>
      <c r="B7315">
        <v>13.13</v>
      </c>
      <c r="C7315">
        <f>IFERROR(((VLOOKUP(A7315,'Interest Rates-10yr'!$A$9:$C$15239,2,FALSE))-B7315),C7314)</f>
        <v>0.84999999999999964</v>
      </c>
      <c r="D7315" s="98">
        <f>AVERAGE(C$10:C7315)</f>
        <v>7.8564193813304359E-2</v>
      </c>
      <c r="E7315" s="2"/>
      <c r="G7315" s="23"/>
    </row>
    <row r="7316" spans="1:7" customFormat="1">
      <c r="A7316" s="4">
        <v>29954</v>
      </c>
      <c r="B7316">
        <v>13.13</v>
      </c>
      <c r="C7316">
        <f>IFERROR(((VLOOKUP(A7316,'Interest Rates-10yr'!$A$9:$C$15239,2,FALSE))-B7316),C7315)</f>
        <v>0.84999999999999964</v>
      </c>
      <c r="D7316" s="98">
        <f>AVERAGE(C$10:C7316)</f>
        <v>7.8669768714931115E-2</v>
      </c>
      <c r="E7316" s="2"/>
      <c r="G7316" s="23"/>
    </row>
    <row r="7317" spans="1:7" customFormat="1">
      <c r="A7317" s="4">
        <v>29955</v>
      </c>
      <c r="B7317">
        <v>13.31</v>
      </c>
      <c r="C7317">
        <f>IFERROR(((VLOOKUP(A7317,'Interest Rates-10yr'!$A$9:$C$15239,2,FALSE))-B7317),C7316)</f>
        <v>0.87999999999999901</v>
      </c>
      <c r="D7317" s="98">
        <f>AVERAGE(C$10:C7317)</f>
        <v>7.8779419813902796E-2</v>
      </c>
      <c r="E7317" s="2"/>
      <c r="G7317" s="23"/>
    </row>
    <row r="7318" spans="1:7" customFormat="1">
      <c r="A7318" s="4">
        <v>29956</v>
      </c>
      <c r="B7318">
        <v>12.9</v>
      </c>
      <c r="C7318">
        <f>IFERROR(((VLOOKUP(A7318,'Interest Rates-10yr'!$A$9:$C$15239,2,FALSE))-B7318),C7317)</f>
        <v>1.5399999999999991</v>
      </c>
      <c r="D7318" s="98">
        <f>AVERAGE(C$10:C7318)</f>
        <v>7.8979340539061652E-2</v>
      </c>
      <c r="E7318" s="2"/>
      <c r="G7318" s="23"/>
    </row>
    <row r="7319" spans="1:7" customFormat="1">
      <c r="A7319" s="4">
        <v>29957</v>
      </c>
      <c r="B7319">
        <v>12.12</v>
      </c>
      <c r="C7319">
        <f>IFERROR(((VLOOKUP(A7319,'Interest Rates-10yr'!$A$9:$C$15239,2,FALSE))-B7319),C7318)</f>
        <v>2.4700000000000006</v>
      </c>
      <c r="D7319" s="98">
        <f>AVERAGE(C$10:C7319)</f>
        <v>7.9306429548563831E-2</v>
      </c>
      <c r="E7319" s="2"/>
      <c r="G7319" s="23"/>
    </row>
    <row r="7320" spans="1:7" customFormat="1">
      <c r="A7320" s="4">
        <v>29958</v>
      </c>
      <c r="B7320">
        <v>12.37</v>
      </c>
      <c r="C7320">
        <f>IFERROR(((VLOOKUP(A7320,'Interest Rates-10yr'!$A$9:$C$15239,2,FALSE))-B7320),C7319)</f>
        <v>2.2600000000000016</v>
      </c>
      <c r="D7320" s="98">
        <f>AVERAGE(C$10:C7320)</f>
        <v>7.9604705238681656E-2</v>
      </c>
      <c r="E7320" s="2"/>
      <c r="G7320" s="23"/>
    </row>
    <row r="7321" spans="1:7" customFormat="1">
      <c r="A7321" s="4">
        <v>29959</v>
      </c>
      <c r="B7321">
        <v>12.12</v>
      </c>
      <c r="C7321">
        <f>IFERROR(((VLOOKUP(A7321,'Interest Rates-10yr'!$A$9:$C$15239,2,FALSE))-B7321),C7320)</f>
        <v>2.3600000000000012</v>
      </c>
      <c r="D7321" s="98">
        <f>AVERAGE(C$10:C7321)</f>
        <v>7.9916575492341574E-2</v>
      </c>
      <c r="E7321" s="2"/>
      <c r="G7321" s="23"/>
    </row>
    <row r="7322" spans="1:7" customFormat="1">
      <c r="A7322" s="4">
        <v>29960</v>
      </c>
      <c r="B7322">
        <v>12.12</v>
      </c>
      <c r="C7322">
        <f>IFERROR(((VLOOKUP(A7322,'Interest Rates-10yr'!$A$9:$C$15239,2,FALSE))-B7322),C7321)</f>
        <v>2.3600000000000012</v>
      </c>
      <c r="D7322" s="98">
        <f>AVERAGE(C$10:C7322)</f>
        <v>8.0228360453986278E-2</v>
      </c>
      <c r="E7322" s="2"/>
      <c r="G7322" s="23"/>
    </row>
    <row r="7323" spans="1:7" customFormat="1">
      <c r="A7323" s="4">
        <v>29961</v>
      </c>
      <c r="B7323">
        <v>12.12</v>
      </c>
      <c r="C7323">
        <f>IFERROR(((VLOOKUP(A7323,'Interest Rates-10yr'!$A$9:$C$15239,2,FALSE))-B7323),C7322)</f>
        <v>2.3600000000000012</v>
      </c>
      <c r="D7323" s="98">
        <f>AVERAGE(C$10:C7323)</f>
        <v>8.0540060158600171E-2</v>
      </c>
      <c r="E7323" s="2"/>
      <c r="G7323" s="23"/>
    </row>
    <row r="7324" spans="1:7" customFormat="1">
      <c r="A7324" s="4">
        <v>29962</v>
      </c>
      <c r="B7324">
        <v>12.64</v>
      </c>
      <c r="C7324">
        <f>IFERROR(((VLOOKUP(A7324,'Interest Rates-10yr'!$A$9:$C$15239,2,FALSE))-B7324),C7323)</f>
        <v>2.17</v>
      </c>
      <c r="D7324" s="98">
        <f>AVERAGE(C$10:C7324)</f>
        <v>8.0825700615174523E-2</v>
      </c>
      <c r="E7324" s="2"/>
      <c r="G7324" s="23"/>
    </row>
    <row r="7325" spans="1:7" customFormat="1">
      <c r="A7325" s="4">
        <v>29963</v>
      </c>
      <c r="B7325">
        <v>12.88</v>
      </c>
      <c r="C7325">
        <f>IFERROR(((VLOOKUP(A7325,'Interest Rates-10yr'!$A$9:$C$15239,2,FALSE))-B7325),C7324)</f>
        <v>1.7399999999999984</v>
      </c>
      <c r="D7325" s="98">
        <f>AVERAGE(C$10:C7325)</f>
        <v>8.1052487698195952E-2</v>
      </c>
      <c r="E7325" s="2"/>
      <c r="G7325" s="23"/>
    </row>
    <row r="7326" spans="1:7" customFormat="1">
      <c r="A7326" s="4">
        <v>29964</v>
      </c>
      <c r="B7326">
        <v>12.66</v>
      </c>
      <c r="C7326">
        <f>IFERROR(((VLOOKUP(A7326,'Interest Rates-10yr'!$A$9:$C$15239,2,FALSE))-B7326),C7325)</f>
        <v>2.17</v>
      </c>
      <c r="D7326" s="98">
        <f>AVERAGE(C$10:C7326)</f>
        <v>8.1337980046467348E-2</v>
      </c>
      <c r="E7326" s="2"/>
      <c r="G7326" s="23"/>
    </row>
    <row r="7327" spans="1:7" customFormat="1">
      <c r="A7327" s="4">
        <v>29965</v>
      </c>
      <c r="B7327">
        <v>12.75</v>
      </c>
      <c r="C7327">
        <f>IFERROR(((VLOOKUP(A7327,'Interest Rates-10yr'!$A$9:$C$15239,2,FALSE))-B7327),C7326)</f>
        <v>1.9499999999999993</v>
      </c>
      <c r="D7327" s="98">
        <f>AVERAGE(C$10:C7327)</f>
        <v>8.1593331511342113E-2</v>
      </c>
      <c r="E7327" s="2"/>
      <c r="G7327" s="23"/>
    </row>
    <row r="7328" spans="1:7" customFormat="1">
      <c r="A7328" s="4">
        <v>29966</v>
      </c>
      <c r="B7328">
        <v>12.47</v>
      </c>
      <c r="C7328">
        <f>IFERROR(((VLOOKUP(A7328,'Interest Rates-10yr'!$A$9:$C$15239,2,FALSE))-B7328),C7327)</f>
        <v>2.3499999999999996</v>
      </c>
      <c r="D7328" s="98">
        <f>AVERAGE(C$10:C7328)</f>
        <v>8.1903265473425552E-2</v>
      </c>
      <c r="E7328" s="2"/>
      <c r="G7328" s="23"/>
    </row>
    <row r="7329" spans="1:7" customFormat="1">
      <c r="A7329" s="4">
        <v>29967</v>
      </c>
      <c r="B7329">
        <v>12.47</v>
      </c>
      <c r="C7329">
        <f>IFERROR(((VLOOKUP(A7329,'Interest Rates-10yr'!$A$9:$C$15239,2,FALSE))-B7329),C7328)</f>
        <v>2.3499999999999996</v>
      </c>
      <c r="D7329" s="98">
        <f>AVERAGE(C$10:C7329)</f>
        <v>8.2213114754098593E-2</v>
      </c>
      <c r="E7329" s="2"/>
      <c r="G7329" s="23"/>
    </row>
    <row r="7330" spans="1:7" customFormat="1">
      <c r="A7330" s="4">
        <v>29968</v>
      </c>
      <c r="B7330">
        <v>12.47</v>
      </c>
      <c r="C7330">
        <f>IFERROR(((VLOOKUP(A7330,'Interest Rates-10yr'!$A$9:$C$15239,2,FALSE))-B7330),C7329)</f>
        <v>2.3499999999999996</v>
      </c>
      <c r="D7330" s="98">
        <f>AVERAGE(C$10:C7330)</f>
        <v>8.2522879388061965E-2</v>
      </c>
      <c r="E7330" s="2"/>
      <c r="G7330" s="23"/>
    </row>
    <row r="7331" spans="1:7" customFormat="1">
      <c r="A7331" s="4">
        <v>29969</v>
      </c>
      <c r="B7331">
        <v>12.92</v>
      </c>
      <c r="C7331">
        <f>IFERROR(((VLOOKUP(A7331,'Interest Rates-10yr'!$A$9:$C$15239,2,FALSE))-B7331),C7330)</f>
        <v>1.83</v>
      </c>
      <c r="D7331" s="98">
        <f>AVERAGE(C$10:C7331)</f>
        <v>8.276154056268803E-2</v>
      </c>
      <c r="E7331" s="2"/>
      <c r="G7331" s="23"/>
    </row>
    <row r="7332" spans="1:7" customFormat="1">
      <c r="A7332" s="4">
        <v>29970</v>
      </c>
      <c r="B7332">
        <v>13.35</v>
      </c>
      <c r="C7332">
        <f>IFERROR(((VLOOKUP(A7332,'Interest Rates-10yr'!$A$9:$C$15239,2,FALSE))-B7332),C7331)</f>
        <v>1.4500000000000011</v>
      </c>
      <c r="D7332" s="98">
        <f>AVERAGE(C$10:C7332)</f>
        <v>8.2948245254677283E-2</v>
      </c>
      <c r="E7332" s="2"/>
      <c r="G7332" s="23"/>
    </row>
    <row r="7333" spans="1:7" customFormat="1">
      <c r="A7333" s="4">
        <v>29971</v>
      </c>
      <c r="B7333">
        <v>14.26</v>
      </c>
      <c r="C7333">
        <f>IFERROR(((VLOOKUP(A7333,'Interest Rates-10yr'!$A$9:$C$15239,2,FALSE))-B7333),C7332)</f>
        <v>0.55000000000000071</v>
      </c>
      <c r="D7333" s="98">
        <f>AVERAGE(C$10:C7333)</f>
        <v>8.3012015292190294E-2</v>
      </c>
      <c r="E7333" s="2"/>
      <c r="G7333" s="23"/>
    </row>
    <row r="7334" spans="1:7" customFormat="1">
      <c r="A7334" s="4">
        <v>29972</v>
      </c>
      <c r="B7334">
        <v>13.51</v>
      </c>
      <c r="C7334">
        <f>IFERROR(((VLOOKUP(A7334,'Interest Rates-10yr'!$A$9:$C$15239,2,FALSE))-B7334),C7333)</f>
        <v>1.1099999999999994</v>
      </c>
      <c r="D7334" s="98">
        <f>AVERAGE(C$10:C7334)</f>
        <v>8.3152218430034369E-2</v>
      </c>
      <c r="E7334" s="2"/>
      <c r="G7334" s="23"/>
    </row>
    <row r="7335" spans="1:7" customFormat="1">
      <c r="A7335" s="4">
        <v>29973</v>
      </c>
      <c r="B7335">
        <v>13.8</v>
      </c>
      <c r="C7335">
        <f>IFERROR(((VLOOKUP(A7335,'Interest Rates-10yr'!$A$9:$C$15239,2,FALSE))-B7335),C7334)</f>
        <v>0.88999999999999879</v>
      </c>
      <c r="D7335" s="98">
        <f>AVERAGE(C$10:C7335)</f>
        <v>8.3262353262353497E-2</v>
      </c>
      <c r="E7335" s="2"/>
      <c r="G7335" s="23"/>
    </row>
    <row r="7336" spans="1:7" customFormat="1">
      <c r="A7336" s="4">
        <v>29974</v>
      </c>
      <c r="B7336">
        <v>13.8</v>
      </c>
      <c r="C7336">
        <f>IFERROR(((VLOOKUP(A7336,'Interest Rates-10yr'!$A$9:$C$15239,2,FALSE))-B7336),C7335)</f>
        <v>0.88999999999999879</v>
      </c>
      <c r="D7336" s="98">
        <f>AVERAGE(C$10:C7336)</f>
        <v>8.3372458031936908E-2</v>
      </c>
      <c r="E7336" s="2"/>
      <c r="G7336" s="23"/>
    </row>
    <row r="7337" spans="1:7" customFormat="1">
      <c r="A7337" s="4">
        <v>29975</v>
      </c>
      <c r="B7337">
        <v>13.8</v>
      </c>
      <c r="C7337">
        <f>IFERROR(((VLOOKUP(A7337,'Interest Rates-10yr'!$A$9:$C$15239,2,FALSE))-B7337),C7336)</f>
        <v>0.88999999999999879</v>
      </c>
      <c r="D7337" s="98">
        <f>AVERAGE(C$10:C7337)</f>
        <v>8.3482532751091937E-2</v>
      </c>
      <c r="E7337" s="2"/>
      <c r="G7337" s="23"/>
    </row>
    <row r="7338" spans="1:7" customFormat="1">
      <c r="A7338" s="4">
        <v>29976</v>
      </c>
      <c r="B7338">
        <v>14.89</v>
      </c>
      <c r="C7338">
        <f>IFERROR(((VLOOKUP(A7338,'Interest Rates-10yr'!$A$9:$C$15239,2,FALSE))-B7338),C7337)</f>
        <v>-0.27000000000000135</v>
      </c>
      <c r="D7338" s="98">
        <f>AVERAGE(C$10:C7338)</f>
        <v>8.3434302087597445E-2</v>
      </c>
      <c r="E7338" s="2"/>
      <c r="G7338" s="23"/>
    </row>
    <row r="7339" spans="1:7" customFormat="1">
      <c r="A7339" s="4">
        <v>29977</v>
      </c>
      <c r="B7339">
        <v>14.04</v>
      </c>
      <c r="C7339">
        <f>IFERROR(((VLOOKUP(A7339,'Interest Rates-10yr'!$A$9:$C$15239,2,FALSE))-B7339),C7338)</f>
        <v>0.5</v>
      </c>
      <c r="D7339" s="98">
        <f>AVERAGE(C$10:C7339)</f>
        <v>8.3491132332878817E-2</v>
      </c>
      <c r="E7339" s="2"/>
      <c r="G7339" s="23"/>
    </row>
    <row r="7340" spans="1:7" customFormat="1">
      <c r="A7340" s="4">
        <v>29978</v>
      </c>
      <c r="B7340">
        <v>13.99</v>
      </c>
      <c r="C7340">
        <f>IFERROR(((VLOOKUP(A7340,'Interest Rates-10yr'!$A$9:$C$15239,2,FALSE))-B7340),C7339)</f>
        <v>0.51999999999999957</v>
      </c>
      <c r="D7340" s="98">
        <f>AVERAGE(C$10:C7340)</f>
        <v>8.3550675214841316E-2</v>
      </c>
      <c r="E7340" s="2"/>
      <c r="G7340" s="23"/>
    </row>
    <row r="7341" spans="1:7" customFormat="1">
      <c r="A7341" s="4">
        <v>29979</v>
      </c>
      <c r="B7341">
        <v>14.06</v>
      </c>
      <c r="C7341">
        <f>IFERROR(((VLOOKUP(A7341,'Interest Rates-10yr'!$A$9:$C$15239,2,FALSE))-B7341),C7340)</f>
        <v>0.22999999999999865</v>
      </c>
      <c r="D7341" s="98">
        <f>AVERAGE(C$10:C7341)</f>
        <v>8.3570649208947315E-2</v>
      </c>
      <c r="E7341" s="2"/>
      <c r="G7341" s="23"/>
    </row>
    <row r="7342" spans="1:7" customFormat="1">
      <c r="A7342" s="4">
        <v>29980</v>
      </c>
      <c r="B7342">
        <v>14.21</v>
      </c>
      <c r="C7342">
        <f>IFERROR(((VLOOKUP(A7342,'Interest Rates-10yr'!$A$9:$C$15239,2,FALSE))-B7342),C7341)</f>
        <v>-7.0000000000000284E-2</v>
      </c>
      <c r="D7342" s="98">
        <f>AVERAGE(C$10:C7342)</f>
        <v>8.354970680485499E-2</v>
      </c>
      <c r="E7342" s="2"/>
      <c r="G7342" s="23"/>
    </row>
    <row r="7343" spans="1:7" customFormat="1">
      <c r="A7343" s="4">
        <v>29981</v>
      </c>
      <c r="B7343">
        <v>14.21</v>
      </c>
      <c r="C7343">
        <f>IFERROR(((VLOOKUP(A7343,'Interest Rates-10yr'!$A$9:$C$15239,2,FALSE))-B7343),C7342)</f>
        <v>-7.0000000000000284E-2</v>
      </c>
      <c r="D7343" s="98">
        <f>AVERAGE(C$10:C7343)</f>
        <v>8.3528770111808232E-2</v>
      </c>
      <c r="E7343" s="2"/>
      <c r="G7343" s="23"/>
    </row>
    <row r="7344" spans="1:7" customFormat="1">
      <c r="A7344" s="4">
        <v>29982</v>
      </c>
      <c r="B7344">
        <v>14.21</v>
      </c>
      <c r="C7344">
        <f>IFERROR(((VLOOKUP(A7344,'Interest Rates-10yr'!$A$9:$C$15239,2,FALSE))-B7344),C7343)</f>
        <v>-7.0000000000000284E-2</v>
      </c>
      <c r="D7344" s="98">
        <f>AVERAGE(C$10:C7344)</f>
        <v>8.3507839127471242E-2</v>
      </c>
      <c r="E7344" s="2"/>
      <c r="G7344" s="23"/>
    </row>
    <row r="7345" spans="1:7" customFormat="1">
      <c r="A7345" s="4">
        <v>29983</v>
      </c>
      <c r="B7345">
        <v>15.69</v>
      </c>
      <c r="C7345">
        <f>IFERROR(((VLOOKUP(A7345,'Interest Rates-10yr'!$A$9:$C$15239,2,FALSE))-B7345),C7344)</f>
        <v>-1.1099999999999994</v>
      </c>
      <c r="D7345" s="98">
        <f>AVERAGE(C$10:C7345)</f>
        <v>8.3345147219193227E-2</v>
      </c>
      <c r="E7345" s="2"/>
      <c r="G7345" s="23"/>
    </row>
    <row r="7346" spans="1:7" customFormat="1">
      <c r="A7346" s="4">
        <v>29984</v>
      </c>
      <c r="B7346">
        <v>15.34</v>
      </c>
      <c r="C7346">
        <f>IFERROR(((VLOOKUP(A7346,'Interest Rates-10yr'!$A$9:$C$15239,2,FALSE))-B7346),C7345)</f>
        <v>-0.86999999999999922</v>
      </c>
      <c r="D7346" s="98">
        <f>AVERAGE(C$10:C7346)</f>
        <v>8.3215210576530127E-2</v>
      </c>
      <c r="E7346" s="2"/>
      <c r="G7346" s="23"/>
    </row>
    <row r="7347" spans="1:7" customFormat="1">
      <c r="A7347" s="4">
        <v>29985</v>
      </c>
      <c r="B7347">
        <v>15.65</v>
      </c>
      <c r="C7347">
        <f>IFERROR(((VLOOKUP(A7347,'Interest Rates-10yr'!$A$9:$C$15239,2,FALSE))-B7347),C7346)</f>
        <v>-0.96000000000000085</v>
      </c>
      <c r="D7347" s="98">
        <f>AVERAGE(C$10:C7347)</f>
        <v>8.3073044426274389E-2</v>
      </c>
      <c r="E7347" s="2"/>
      <c r="G7347" s="23"/>
    </row>
    <row r="7348" spans="1:7" customFormat="1">
      <c r="A7348" s="4">
        <v>29986</v>
      </c>
      <c r="B7348">
        <v>15.27</v>
      </c>
      <c r="C7348">
        <f>IFERROR(((VLOOKUP(A7348,'Interest Rates-10yr'!$A$9:$C$15239,2,FALSE))-B7348),C7347)</f>
        <v>-0.50999999999999979</v>
      </c>
      <c r="D7348" s="98">
        <f>AVERAGE(C$10:C7348)</f>
        <v>8.2992233274288257E-2</v>
      </c>
      <c r="E7348" s="2"/>
      <c r="G7348" s="23"/>
    </row>
    <row r="7349" spans="1:7" customFormat="1">
      <c r="A7349" s="4">
        <v>29987</v>
      </c>
      <c r="B7349">
        <v>15.22</v>
      </c>
      <c r="C7349">
        <f>IFERROR(((VLOOKUP(A7349,'Interest Rates-10yr'!$A$9:$C$15239,2,FALSE))-B7349),C7348)</f>
        <v>-0.57000000000000028</v>
      </c>
      <c r="D7349" s="98">
        <f>AVERAGE(C$10:C7349)</f>
        <v>8.2903269754768597E-2</v>
      </c>
      <c r="E7349" s="2"/>
      <c r="G7349" s="23"/>
    </row>
    <row r="7350" spans="1:7" customFormat="1">
      <c r="A7350" s="4">
        <v>29988</v>
      </c>
      <c r="B7350">
        <v>15.22</v>
      </c>
      <c r="C7350">
        <f>IFERROR(((VLOOKUP(A7350,'Interest Rates-10yr'!$A$9:$C$15239,2,FALSE))-B7350),C7349)</f>
        <v>-0.57000000000000028</v>
      </c>
      <c r="D7350" s="98">
        <f>AVERAGE(C$10:C7350)</f>
        <v>8.2814330472687839E-2</v>
      </c>
      <c r="E7350" s="2"/>
      <c r="G7350" s="23"/>
    </row>
    <row r="7351" spans="1:7" customFormat="1">
      <c r="A7351" s="4">
        <v>29989</v>
      </c>
      <c r="B7351">
        <v>15.22</v>
      </c>
      <c r="C7351">
        <f>IFERROR(((VLOOKUP(A7351,'Interest Rates-10yr'!$A$9:$C$15239,2,FALSE))-B7351),C7350)</f>
        <v>-0.57000000000000028</v>
      </c>
      <c r="D7351" s="98">
        <f>AVERAGE(C$10:C7351)</f>
        <v>8.2725415418142378E-2</v>
      </c>
      <c r="E7351" s="2"/>
      <c r="G7351" s="23"/>
    </row>
    <row r="7352" spans="1:7" customFormat="1">
      <c r="A7352" s="4">
        <v>29990</v>
      </c>
      <c r="B7352">
        <v>14.88</v>
      </c>
      <c r="C7352">
        <f>IFERROR(((VLOOKUP(A7352,'Interest Rates-10yr'!$A$9:$C$15239,2,FALSE))-B7352),C7351)</f>
        <v>0</v>
      </c>
      <c r="D7352" s="98">
        <f>AVERAGE(C$10:C7352)</f>
        <v>8.2714149530164968E-2</v>
      </c>
      <c r="E7352" s="2"/>
      <c r="G7352" s="23"/>
    </row>
    <row r="7353" spans="1:7" customFormat="1">
      <c r="A7353" s="4">
        <v>29991</v>
      </c>
      <c r="B7353">
        <v>15.1</v>
      </c>
      <c r="C7353">
        <f>IFERROR(((VLOOKUP(A7353,'Interest Rates-10yr'!$A$9:$C$15239,2,FALSE))-B7353),C7352)</f>
        <v>-0.15000000000000036</v>
      </c>
      <c r="D7353" s="98">
        <f>AVERAGE(C$10:C7353)</f>
        <v>8.2682461873638535E-2</v>
      </c>
      <c r="E7353" s="2"/>
      <c r="G7353" s="23"/>
    </row>
    <row r="7354" spans="1:7" customFormat="1">
      <c r="A7354" s="4">
        <v>29992</v>
      </c>
      <c r="B7354">
        <v>15.44</v>
      </c>
      <c r="C7354">
        <f>IFERROR(((VLOOKUP(A7354,'Interest Rates-10yr'!$A$9:$C$15239,2,FALSE))-B7354),C7353)</f>
        <v>-0.62999999999999901</v>
      </c>
      <c r="D7354" s="98">
        <f>AVERAGE(C$10:C7354)</f>
        <v>8.2585432266848391E-2</v>
      </c>
      <c r="E7354" s="2"/>
      <c r="G7354" s="23"/>
    </row>
    <row r="7355" spans="1:7" customFormat="1">
      <c r="A7355" s="4">
        <v>29993</v>
      </c>
      <c r="B7355">
        <v>15.87</v>
      </c>
      <c r="C7355">
        <f>IFERROR(((VLOOKUP(A7355,'Interest Rates-10yr'!$A$9:$C$15239,2,FALSE))-B7355),C7354)</f>
        <v>-1.1599999999999984</v>
      </c>
      <c r="D7355" s="98">
        <f>AVERAGE(C$10:C7355)</f>
        <v>8.2416280969235159E-2</v>
      </c>
      <c r="E7355" s="2"/>
      <c r="G7355" s="23"/>
    </row>
    <row r="7356" spans="1:7" customFormat="1">
      <c r="A7356" s="4">
        <v>29994</v>
      </c>
      <c r="B7356">
        <v>15.54</v>
      </c>
      <c r="C7356">
        <f>IFERROR(((VLOOKUP(A7356,'Interest Rates-10yr'!$A$9:$C$15239,2,FALSE))-B7356),C7355)</f>
        <v>-1.1599999999999984</v>
      </c>
      <c r="D7356" s="98">
        <f>AVERAGE(C$10:C7356)</f>
        <v>8.224717571798032E-2</v>
      </c>
      <c r="E7356" s="2"/>
      <c r="G7356" s="23"/>
    </row>
    <row r="7357" spans="1:7" customFormat="1">
      <c r="A7357" s="4">
        <v>29995</v>
      </c>
      <c r="B7357">
        <v>15.54</v>
      </c>
      <c r="C7357">
        <f>IFERROR(((VLOOKUP(A7357,'Interest Rates-10yr'!$A$9:$C$15239,2,FALSE))-B7357),C7356)</f>
        <v>-1.1599999999999984</v>
      </c>
      <c r="D7357" s="98">
        <f>AVERAGE(C$10:C7357)</f>
        <v>8.2078116494284356E-2</v>
      </c>
      <c r="E7357" s="2"/>
      <c r="G7357" s="23"/>
    </row>
    <row r="7358" spans="1:7" customFormat="1">
      <c r="A7358" s="4">
        <v>29996</v>
      </c>
      <c r="B7358">
        <v>15.54</v>
      </c>
      <c r="C7358">
        <f>IFERROR(((VLOOKUP(A7358,'Interest Rates-10yr'!$A$9:$C$15239,2,FALSE))-B7358),C7357)</f>
        <v>-1.1599999999999984</v>
      </c>
      <c r="D7358" s="98">
        <f>AVERAGE(C$10:C7358)</f>
        <v>8.1909103279357937E-2</v>
      </c>
      <c r="E7358" s="2"/>
      <c r="G7358" s="23"/>
    </row>
    <row r="7359" spans="1:7" customFormat="1">
      <c r="A7359" s="4">
        <v>29997</v>
      </c>
      <c r="B7359">
        <v>15.54</v>
      </c>
      <c r="C7359">
        <f>IFERROR(((VLOOKUP(A7359,'Interest Rates-10yr'!$A$9:$C$15239,2,FALSE))-B7359),C7358)</f>
        <v>-1.1599999999999984</v>
      </c>
      <c r="D7359" s="98">
        <f>AVERAGE(C$10:C7359)</f>
        <v>8.1740136054421986E-2</v>
      </c>
      <c r="E7359" s="2"/>
      <c r="G7359" s="23"/>
    </row>
    <row r="7360" spans="1:7" customFormat="1">
      <c r="A7360" s="4">
        <v>29998</v>
      </c>
      <c r="B7360">
        <v>16.36</v>
      </c>
      <c r="C7360">
        <f>IFERROR(((VLOOKUP(A7360,'Interest Rates-10yr'!$A$9:$C$15239,2,FALSE))-B7360),C7359)</f>
        <v>-1.83</v>
      </c>
      <c r="D7360" s="98">
        <f>AVERAGE(C$10:C7360)</f>
        <v>8.148007073867522E-2</v>
      </c>
      <c r="E7360" s="2"/>
      <c r="G7360" s="23"/>
    </row>
    <row r="7361" spans="1:7" customFormat="1">
      <c r="A7361" s="4">
        <v>29999</v>
      </c>
      <c r="B7361">
        <v>14.88</v>
      </c>
      <c r="C7361">
        <f>IFERROR(((VLOOKUP(A7361,'Interest Rates-10yr'!$A$9:$C$15239,2,FALSE))-B7361),C7360)</f>
        <v>-0.38000000000000078</v>
      </c>
      <c r="D7361" s="98">
        <f>AVERAGE(C$10:C7361)</f>
        <v>8.141730141458127E-2</v>
      </c>
      <c r="E7361" s="2"/>
      <c r="G7361" s="23"/>
    </row>
    <row r="7362" spans="1:7" customFormat="1">
      <c r="A7362" s="4">
        <v>30000</v>
      </c>
      <c r="B7362">
        <v>15.07</v>
      </c>
      <c r="C7362">
        <f>IFERROR(((VLOOKUP(A7362,'Interest Rates-10yr'!$A$9:$C$15239,2,FALSE))-B7362),C7361)</f>
        <v>-0.79000000000000092</v>
      </c>
      <c r="D7362" s="98">
        <f>AVERAGE(C$10:C7362)</f>
        <v>8.1298789609683328E-2</v>
      </c>
      <c r="E7362" s="2"/>
      <c r="G7362" s="23"/>
    </row>
    <row r="7363" spans="1:7" customFormat="1">
      <c r="A7363" s="4">
        <v>30001</v>
      </c>
      <c r="B7363">
        <v>14.2</v>
      </c>
      <c r="C7363">
        <f>IFERROR(((VLOOKUP(A7363,'Interest Rates-10yr'!$A$9:$C$15239,2,FALSE))-B7363),C7362)</f>
        <v>4.0000000000000924E-2</v>
      </c>
      <c r="D7363" s="98">
        <f>AVERAGE(C$10:C7363)</f>
        <v>8.1293173782975459E-2</v>
      </c>
      <c r="E7363" s="2"/>
      <c r="G7363" s="23"/>
    </row>
    <row r="7364" spans="1:7" customFormat="1">
      <c r="A7364" s="4">
        <v>30002</v>
      </c>
      <c r="B7364">
        <v>14.2</v>
      </c>
      <c r="C7364">
        <f>IFERROR(((VLOOKUP(A7364,'Interest Rates-10yr'!$A$9:$C$15239,2,FALSE))-B7364),C7363)</f>
        <v>4.0000000000000924E-2</v>
      </c>
      <c r="D7364" s="98">
        <f>AVERAGE(C$10:C7364)</f>
        <v>8.1287559483344859E-2</v>
      </c>
      <c r="E7364" s="2"/>
      <c r="G7364" s="23"/>
    </row>
    <row r="7365" spans="1:7" customFormat="1">
      <c r="A7365" s="4">
        <v>30003</v>
      </c>
      <c r="B7365">
        <v>14.2</v>
      </c>
      <c r="C7365">
        <f>IFERROR(((VLOOKUP(A7365,'Interest Rates-10yr'!$A$9:$C$15239,2,FALSE))-B7365),C7364)</f>
        <v>4.0000000000000924E-2</v>
      </c>
      <c r="D7365" s="98">
        <f>AVERAGE(C$10:C7365)</f>
        <v>8.1281946710168765E-2</v>
      </c>
      <c r="E7365" s="2"/>
      <c r="G7365" s="23"/>
    </row>
    <row r="7366" spans="1:7" customFormat="1">
      <c r="A7366" s="4">
        <v>30004</v>
      </c>
      <c r="B7366">
        <v>13.83</v>
      </c>
      <c r="C7366">
        <f>IFERROR(((VLOOKUP(A7366,'Interest Rates-10yr'!$A$9:$C$15239,2,FALSE))-B7366),C7365)</f>
        <v>3.9999999999999147E-2</v>
      </c>
      <c r="D7366" s="98">
        <f>AVERAGE(C$10:C7366)</f>
        <v>8.1276335462824714E-2</v>
      </c>
      <c r="E7366" s="2"/>
      <c r="G7366" s="23"/>
    </row>
    <row r="7367" spans="1:7" customFormat="1">
      <c r="A7367" s="4">
        <v>30005</v>
      </c>
      <c r="B7367">
        <v>13.1</v>
      </c>
      <c r="C7367">
        <f>IFERROR(((VLOOKUP(A7367,'Interest Rates-10yr'!$A$9:$C$15239,2,FALSE))-B7367),C7366)</f>
        <v>0.83000000000000007</v>
      </c>
      <c r="D7367" s="98">
        <f>AVERAGE(C$10:C7367)</f>
        <v>8.1378091872791714E-2</v>
      </c>
      <c r="E7367" s="2"/>
      <c r="G7367" s="23"/>
    </row>
    <row r="7368" spans="1:7" customFormat="1">
      <c r="A7368" s="4">
        <v>30006</v>
      </c>
      <c r="B7368">
        <v>12.44</v>
      </c>
      <c r="C7368">
        <f>IFERROR(((VLOOKUP(A7368,'Interest Rates-10yr'!$A$9:$C$15239,2,FALSE))-B7368),C7367)</f>
        <v>1.4299999999999997</v>
      </c>
      <c r="D7368" s="98">
        <f>AVERAGE(C$10:C7368)</f>
        <v>8.1561353444761703E-2</v>
      </c>
      <c r="E7368" s="2"/>
      <c r="G7368" s="23"/>
    </row>
    <row r="7369" spans="1:7" customFormat="1">
      <c r="A7369" s="4">
        <v>30007</v>
      </c>
      <c r="B7369">
        <v>13.26</v>
      </c>
      <c r="C7369">
        <f>IFERROR(((VLOOKUP(A7369,'Interest Rates-10yr'!$A$9:$C$15239,2,FALSE))-B7369),C7368)</f>
        <v>0.65000000000000036</v>
      </c>
      <c r="D7369" s="98">
        <f>AVERAGE(C$10:C7369)</f>
        <v>8.163858695652193E-2</v>
      </c>
      <c r="E7369" s="2"/>
      <c r="G7369" s="23"/>
    </row>
    <row r="7370" spans="1:7" customFormat="1">
      <c r="A7370" s="4">
        <v>30008</v>
      </c>
      <c r="B7370">
        <v>13.74</v>
      </c>
      <c r="C7370">
        <f>IFERROR(((VLOOKUP(A7370,'Interest Rates-10yr'!$A$9:$C$15239,2,FALSE))-B7370),C7369)</f>
        <v>0.28999999999999915</v>
      </c>
      <c r="D7370" s="98">
        <f>AVERAGE(C$10:C7370)</f>
        <v>8.1666893085178827E-2</v>
      </c>
      <c r="E7370" s="2"/>
      <c r="G7370" s="23"/>
    </row>
    <row r="7371" spans="1:7" customFormat="1">
      <c r="A7371" s="4">
        <v>30009</v>
      </c>
      <c r="B7371">
        <v>13.74</v>
      </c>
      <c r="C7371">
        <f>IFERROR(((VLOOKUP(A7371,'Interest Rates-10yr'!$A$9:$C$15239,2,FALSE))-B7371),C7370)</f>
        <v>0.28999999999999915</v>
      </c>
      <c r="D7371" s="98">
        <f>AVERAGE(C$10:C7371)</f>
        <v>8.169519152404256E-2</v>
      </c>
      <c r="E7371" s="2"/>
      <c r="G7371" s="23"/>
    </row>
    <row r="7372" spans="1:7" customFormat="1">
      <c r="A7372" s="4">
        <v>30010</v>
      </c>
      <c r="B7372">
        <v>13.74</v>
      </c>
      <c r="C7372">
        <f>IFERROR(((VLOOKUP(A7372,'Interest Rates-10yr'!$A$9:$C$15239,2,FALSE))-B7372),C7371)</f>
        <v>0.28999999999999915</v>
      </c>
      <c r="D7372" s="98">
        <f>AVERAGE(C$10:C7372)</f>
        <v>8.1723482276246262E-2</v>
      </c>
      <c r="E7372" s="2"/>
      <c r="G7372" s="23"/>
    </row>
    <row r="7373" spans="1:7" customFormat="1">
      <c r="A7373" s="4">
        <v>30011</v>
      </c>
      <c r="B7373">
        <v>14.11</v>
      </c>
      <c r="C7373">
        <f>IFERROR(((VLOOKUP(A7373,'Interest Rates-10yr'!$A$9:$C$15239,2,FALSE))-B7373),C7372)</f>
        <v>-0.25999999999999979</v>
      </c>
      <c r="D7373" s="98">
        <f>AVERAGE(C$10:C7373)</f>
        <v>8.1677077675176707E-2</v>
      </c>
      <c r="E7373" s="2"/>
      <c r="G7373" s="23"/>
    </row>
    <row r="7374" spans="1:7" customFormat="1">
      <c r="A7374" s="4">
        <v>30012</v>
      </c>
      <c r="B7374">
        <v>14.63</v>
      </c>
      <c r="C7374">
        <f>IFERROR(((VLOOKUP(A7374,'Interest Rates-10yr'!$A$9:$C$15239,2,FALSE))-B7374),C7373)</f>
        <v>-0.89000000000000057</v>
      </c>
      <c r="D7374" s="98">
        <f>AVERAGE(C$10:C7374)</f>
        <v>8.1545145960624746E-2</v>
      </c>
      <c r="E7374" s="2"/>
      <c r="G7374" s="23"/>
    </row>
    <row r="7375" spans="1:7" customFormat="1">
      <c r="A7375" s="4">
        <v>30013</v>
      </c>
      <c r="B7375">
        <v>15.26</v>
      </c>
      <c r="C7375">
        <f>IFERROR(((VLOOKUP(A7375,'Interest Rates-10yr'!$A$9:$C$15239,2,FALSE))-B7375),C7374)</f>
        <v>-1.5700000000000003</v>
      </c>
      <c r="D7375" s="98">
        <f>AVERAGE(C$10:C7375)</f>
        <v>8.1320934021178556E-2</v>
      </c>
      <c r="E7375" s="2"/>
      <c r="G7375" s="23"/>
    </row>
    <row r="7376" spans="1:7" customFormat="1">
      <c r="A7376" s="4">
        <v>30014</v>
      </c>
      <c r="B7376">
        <v>14.4</v>
      </c>
      <c r="C7376">
        <f>IFERROR(((VLOOKUP(A7376,'Interest Rates-10yr'!$A$9:$C$15239,2,FALSE))-B7376),C7375)</f>
        <v>-0.79000000000000092</v>
      </c>
      <c r="D7376" s="98">
        <f>AVERAGE(C$10:C7376)</f>
        <v>8.1202660513099129E-2</v>
      </c>
      <c r="E7376" s="2"/>
      <c r="G7376" s="23"/>
    </row>
    <row r="7377" spans="1:7" customFormat="1">
      <c r="A7377" s="4">
        <v>30015</v>
      </c>
      <c r="B7377">
        <v>14.37</v>
      </c>
      <c r="C7377">
        <f>IFERROR(((VLOOKUP(A7377,'Interest Rates-10yr'!$A$9:$C$15239,2,FALSE))-B7377),C7376)</f>
        <v>-0.77999999999999936</v>
      </c>
      <c r="D7377" s="98">
        <f>AVERAGE(C$10:C7377)</f>
        <v>8.1085776330076187E-2</v>
      </c>
      <c r="E7377" s="2"/>
      <c r="G7377" s="23"/>
    </row>
    <row r="7378" spans="1:7" customFormat="1">
      <c r="A7378" s="4">
        <v>30016</v>
      </c>
      <c r="B7378">
        <v>14.37</v>
      </c>
      <c r="C7378">
        <f>IFERROR(((VLOOKUP(A7378,'Interest Rates-10yr'!$A$9:$C$15239,2,FALSE))-B7378),C7377)</f>
        <v>-0.77999999999999936</v>
      </c>
      <c r="D7378" s="98">
        <f>AVERAGE(C$10:C7378)</f>
        <v>8.0968923870267523E-2</v>
      </c>
      <c r="E7378" s="2"/>
      <c r="G7378" s="23"/>
    </row>
    <row r="7379" spans="1:7" customFormat="1">
      <c r="A7379" s="4">
        <v>30017</v>
      </c>
      <c r="B7379">
        <v>14.37</v>
      </c>
      <c r="C7379">
        <f>IFERROR(((VLOOKUP(A7379,'Interest Rates-10yr'!$A$9:$C$15239,2,FALSE))-B7379),C7378)</f>
        <v>-0.77999999999999936</v>
      </c>
      <c r="D7379" s="98">
        <f>AVERAGE(C$10:C7379)</f>
        <v>8.0852103120760022E-2</v>
      </c>
      <c r="E7379" s="2"/>
      <c r="G7379" s="23"/>
    </row>
    <row r="7380" spans="1:7" customFormat="1">
      <c r="A7380" s="4">
        <v>30018</v>
      </c>
      <c r="B7380">
        <v>13.75</v>
      </c>
      <c r="C7380">
        <f>IFERROR(((VLOOKUP(A7380,'Interest Rates-10yr'!$A$9:$C$15239,2,FALSE))-B7380),C7379)</f>
        <v>-8.0000000000000071E-2</v>
      </c>
      <c r="D7380" s="98">
        <f>AVERAGE(C$10:C7380)</f>
        <v>8.0830280830281015E-2</v>
      </c>
      <c r="E7380" s="2"/>
      <c r="G7380" s="23"/>
    </row>
    <row r="7381" spans="1:7" customFormat="1">
      <c r="A7381" s="4">
        <v>30019</v>
      </c>
      <c r="B7381">
        <v>14.01</v>
      </c>
      <c r="C7381">
        <f>IFERROR(((VLOOKUP(A7381,'Interest Rates-10yr'!$A$9:$C$15239,2,FALSE))-B7381),C7380)</f>
        <v>-0.32000000000000028</v>
      </c>
      <c r="D7381" s="98">
        <f>AVERAGE(C$10:C7381)</f>
        <v>8.0775908844275809E-2</v>
      </c>
      <c r="E7381" s="2"/>
      <c r="G7381" s="23"/>
    </row>
    <row r="7382" spans="1:7" customFormat="1">
      <c r="A7382" s="4">
        <v>30020</v>
      </c>
      <c r="B7382">
        <v>15.21</v>
      </c>
      <c r="C7382">
        <f>IFERROR(((VLOOKUP(A7382,'Interest Rates-10yr'!$A$9:$C$15239,2,FALSE))-B7382),C7381)</f>
        <v>-1.4800000000000004</v>
      </c>
      <c r="D7382" s="98">
        <f>AVERAGE(C$10:C7382)</f>
        <v>8.0564220805642378E-2</v>
      </c>
      <c r="E7382" s="2"/>
      <c r="G7382" s="23"/>
    </row>
    <row r="7383" spans="1:7" customFormat="1">
      <c r="A7383" s="4">
        <v>30021</v>
      </c>
      <c r="B7383">
        <v>14.52</v>
      </c>
      <c r="C7383">
        <f>IFERROR(((VLOOKUP(A7383,'Interest Rates-10yr'!$A$9:$C$15239,2,FALSE))-B7383),C7382)</f>
        <v>-0.57000000000000028</v>
      </c>
      <c r="D7383" s="98">
        <f>AVERAGE(C$10:C7383)</f>
        <v>8.0475996745321562E-2</v>
      </c>
      <c r="E7383" s="2"/>
      <c r="G7383" s="23"/>
    </row>
    <row r="7384" spans="1:7" customFormat="1">
      <c r="A7384" s="4">
        <v>30022</v>
      </c>
      <c r="B7384">
        <v>14.72</v>
      </c>
      <c r="C7384">
        <f>IFERROR(((VLOOKUP(A7384,'Interest Rates-10yr'!$A$9:$C$15239,2,FALSE))-B7384),C7383)</f>
        <v>-0.75</v>
      </c>
      <c r="D7384" s="98">
        <f>AVERAGE(C$10:C7384)</f>
        <v>8.0363389830508641E-2</v>
      </c>
      <c r="E7384" s="2"/>
      <c r="G7384" s="23"/>
    </row>
    <row r="7385" spans="1:7" customFormat="1">
      <c r="A7385" s="4">
        <v>30023</v>
      </c>
      <c r="B7385">
        <v>14.72</v>
      </c>
      <c r="C7385">
        <f>IFERROR(((VLOOKUP(A7385,'Interest Rates-10yr'!$A$9:$C$15239,2,FALSE))-B7385),C7384)</f>
        <v>-0.75</v>
      </c>
      <c r="D7385" s="98">
        <f>AVERAGE(C$10:C7385)</f>
        <v>8.025081344902403E-2</v>
      </c>
      <c r="E7385" s="2"/>
      <c r="G7385" s="23"/>
    </row>
    <row r="7386" spans="1:7" customFormat="1">
      <c r="A7386" s="4">
        <v>30024</v>
      </c>
      <c r="B7386">
        <v>14.72</v>
      </c>
      <c r="C7386">
        <f>IFERROR(((VLOOKUP(A7386,'Interest Rates-10yr'!$A$9:$C$15239,2,FALSE))-B7386),C7385)</f>
        <v>-0.75</v>
      </c>
      <c r="D7386" s="98">
        <f>AVERAGE(C$10:C7386)</f>
        <v>8.0138267588450746E-2</v>
      </c>
      <c r="E7386" s="2"/>
      <c r="G7386" s="23"/>
    </row>
    <row r="7387" spans="1:7" customFormat="1">
      <c r="A7387" s="4">
        <v>30025</v>
      </c>
      <c r="B7387">
        <v>15.21</v>
      </c>
      <c r="C7387">
        <f>IFERROR(((VLOOKUP(A7387,'Interest Rates-10yr'!$A$9:$C$15239,2,FALSE))-B7387),C7386)</f>
        <v>-1.25</v>
      </c>
      <c r="D7387" s="98">
        <f>AVERAGE(C$10:C7387)</f>
        <v>7.9957983193277474E-2</v>
      </c>
      <c r="E7387" s="2"/>
      <c r="G7387" s="23"/>
    </row>
    <row r="7388" spans="1:7" customFormat="1">
      <c r="A7388" s="4">
        <v>30026</v>
      </c>
      <c r="B7388">
        <v>15.43</v>
      </c>
      <c r="C7388">
        <f>IFERROR(((VLOOKUP(A7388,'Interest Rates-10yr'!$A$9:$C$15239,2,FALSE))-B7388),C7387)</f>
        <v>-1.5199999999999996</v>
      </c>
      <c r="D7388" s="98">
        <f>AVERAGE(C$10:C7388)</f>
        <v>7.9741157338392904E-2</v>
      </c>
      <c r="E7388" s="2"/>
      <c r="G7388" s="23"/>
    </row>
    <row r="7389" spans="1:7" customFormat="1">
      <c r="A7389" s="4">
        <v>30027</v>
      </c>
      <c r="B7389">
        <v>14.92</v>
      </c>
      <c r="C7389">
        <f>IFERROR(((VLOOKUP(A7389,'Interest Rates-10yr'!$A$9:$C$15239,2,FALSE))-B7389),C7388)</f>
        <v>-1.0399999999999991</v>
      </c>
      <c r="D7389" s="98">
        <f>AVERAGE(C$10:C7389)</f>
        <v>7.9589430894309116E-2</v>
      </c>
      <c r="E7389" s="2"/>
      <c r="G7389" s="23"/>
    </row>
    <row r="7390" spans="1:7" customFormat="1">
      <c r="A7390" s="4">
        <v>30028</v>
      </c>
      <c r="B7390">
        <v>14.97</v>
      </c>
      <c r="C7390">
        <f>IFERROR(((VLOOKUP(A7390,'Interest Rates-10yr'!$A$9:$C$15239,2,FALSE))-B7390),C7389)</f>
        <v>-1.1000000000000014</v>
      </c>
      <c r="D7390" s="98">
        <f>AVERAGE(C$10:C7390)</f>
        <v>7.9429616583118992E-2</v>
      </c>
      <c r="E7390" s="2"/>
      <c r="G7390" s="23"/>
    </row>
    <row r="7391" spans="1:7" customFormat="1">
      <c r="A7391" s="4">
        <v>30029</v>
      </c>
      <c r="B7391">
        <v>14.9</v>
      </c>
      <c r="C7391">
        <f>IFERROR(((VLOOKUP(A7391,'Interest Rates-10yr'!$A$9:$C$15239,2,FALSE))-B7391),C7390)</f>
        <v>-1.0099999999999998</v>
      </c>
      <c r="D7391" s="98">
        <f>AVERAGE(C$10:C7391)</f>
        <v>7.9282037388241841E-2</v>
      </c>
      <c r="E7391" s="2"/>
      <c r="G7391" s="23"/>
    </row>
    <row r="7392" spans="1:7" customFormat="1">
      <c r="A7392" s="4">
        <v>30030</v>
      </c>
      <c r="B7392">
        <v>14.9</v>
      </c>
      <c r="C7392">
        <f>IFERROR(((VLOOKUP(A7392,'Interest Rates-10yr'!$A$9:$C$15239,2,FALSE))-B7392),C7391)</f>
        <v>-1.0099999999999998</v>
      </c>
      <c r="D7392" s="98">
        <f>AVERAGE(C$10:C7392)</f>
        <v>7.9134498171475179E-2</v>
      </c>
      <c r="E7392" s="2"/>
      <c r="G7392" s="23"/>
    </row>
    <row r="7393" spans="1:7" customFormat="1">
      <c r="A7393" s="4">
        <v>30031</v>
      </c>
      <c r="B7393">
        <v>14.9</v>
      </c>
      <c r="C7393">
        <f>IFERROR(((VLOOKUP(A7393,'Interest Rates-10yr'!$A$9:$C$15239,2,FALSE))-B7393),C7392)</f>
        <v>-1.0099999999999998</v>
      </c>
      <c r="D7393" s="98">
        <f>AVERAGE(C$10:C7393)</f>
        <v>7.8986998916576553E-2</v>
      </c>
      <c r="E7393" s="2"/>
      <c r="G7393" s="23"/>
    </row>
    <row r="7394" spans="1:7" customFormat="1">
      <c r="A7394" s="4">
        <v>30032</v>
      </c>
      <c r="B7394">
        <v>14.43</v>
      </c>
      <c r="C7394">
        <f>IFERROR(((VLOOKUP(A7394,'Interest Rates-10yr'!$A$9:$C$15239,2,FALSE))-B7394),C7393)</f>
        <v>-0.6899999999999995</v>
      </c>
      <c r="D7394" s="98">
        <f>AVERAGE(C$10:C7394)</f>
        <v>7.8882870683818718E-2</v>
      </c>
      <c r="E7394" s="2"/>
      <c r="G7394" s="23"/>
    </row>
    <row r="7395" spans="1:7" customFormat="1">
      <c r="A7395" s="4">
        <v>30033</v>
      </c>
      <c r="B7395">
        <v>13.88</v>
      </c>
      <c r="C7395">
        <f>IFERROR(((VLOOKUP(A7395,'Interest Rates-10yr'!$A$9:$C$15239,2,FALSE))-B7395),C7394)</f>
        <v>-0.16000000000000014</v>
      </c>
      <c r="D7395" s="98">
        <f>AVERAGE(C$10:C7395)</f>
        <v>7.8850528025995292E-2</v>
      </c>
      <c r="E7395" s="2"/>
      <c r="G7395" s="23"/>
    </row>
    <row r="7396" spans="1:7" customFormat="1">
      <c r="A7396" s="4">
        <v>30034</v>
      </c>
      <c r="B7396">
        <v>13.37</v>
      </c>
      <c r="C7396">
        <f>IFERROR(((VLOOKUP(A7396,'Interest Rates-10yr'!$A$9:$C$15239,2,FALSE))-B7396),C7395)</f>
        <v>0.54000000000000092</v>
      </c>
      <c r="D7396" s="98">
        <f>AVERAGE(C$10:C7396)</f>
        <v>7.8912955191552892E-2</v>
      </c>
      <c r="E7396" s="2"/>
      <c r="G7396" s="23"/>
    </row>
    <row r="7397" spans="1:7" customFormat="1">
      <c r="A7397" s="4">
        <v>30035</v>
      </c>
      <c r="B7397">
        <v>14.11</v>
      </c>
      <c r="C7397">
        <f>IFERROR(((VLOOKUP(A7397,'Interest Rates-10yr'!$A$9:$C$15239,2,FALSE))-B7397),C7396)</f>
        <v>-0.20999999999999908</v>
      </c>
      <c r="D7397" s="98">
        <f>AVERAGE(C$10:C7397)</f>
        <v>7.887384948565257E-2</v>
      </c>
      <c r="E7397" s="2"/>
      <c r="G7397" s="23"/>
    </row>
    <row r="7398" spans="1:7" customFormat="1">
      <c r="A7398" s="4">
        <v>30036</v>
      </c>
      <c r="B7398">
        <v>14.39</v>
      </c>
      <c r="C7398">
        <f>IFERROR(((VLOOKUP(A7398,'Interest Rates-10yr'!$A$9:$C$15239,2,FALSE))-B7398),C7397)</f>
        <v>-0.38000000000000078</v>
      </c>
      <c r="D7398" s="98">
        <f>AVERAGE(C$10:C7398)</f>
        <v>7.8811747191771711E-2</v>
      </c>
      <c r="E7398" s="2"/>
      <c r="G7398" s="23"/>
    </row>
    <row r="7399" spans="1:7" customFormat="1">
      <c r="A7399" s="4">
        <v>30037</v>
      </c>
      <c r="B7399">
        <v>14.39</v>
      </c>
      <c r="C7399">
        <f>IFERROR(((VLOOKUP(A7399,'Interest Rates-10yr'!$A$9:$C$15239,2,FALSE))-B7399),C7398)</f>
        <v>-0.38000000000000078</v>
      </c>
      <c r="D7399" s="98">
        <f>AVERAGE(C$10:C7399)</f>
        <v>7.8749661705006926E-2</v>
      </c>
      <c r="E7399" s="2"/>
      <c r="G7399" s="23"/>
    </row>
    <row r="7400" spans="1:7" customFormat="1">
      <c r="A7400" s="4">
        <v>30038</v>
      </c>
      <c r="B7400">
        <v>14.39</v>
      </c>
      <c r="C7400">
        <f>IFERROR(((VLOOKUP(A7400,'Interest Rates-10yr'!$A$9:$C$15239,2,FALSE))-B7400),C7399)</f>
        <v>-0.38000000000000078</v>
      </c>
      <c r="D7400" s="98">
        <f>AVERAGE(C$10:C7400)</f>
        <v>7.8687593018536214E-2</v>
      </c>
      <c r="E7400" s="2"/>
      <c r="G7400" s="23"/>
    </row>
    <row r="7401" spans="1:7" customFormat="1">
      <c r="A7401" s="4">
        <v>30039</v>
      </c>
      <c r="B7401">
        <v>15.37</v>
      </c>
      <c r="C7401">
        <f>IFERROR(((VLOOKUP(A7401,'Interest Rates-10yr'!$A$9:$C$15239,2,FALSE))-B7401),C7400)</f>
        <v>-1.2099999999999991</v>
      </c>
      <c r="D7401" s="98">
        <f>AVERAGE(C$10:C7401)</f>
        <v>7.8513257575757736E-2</v>
      </c>
      <c r="E7401" s="2"/>
      <c r="G7401" s="23"/>
    </row>
    <row r="7402" spans="1:7" customFormat="1">
      <c r="A7402" s="4">
        <v>30040</v>
      </c>
      <c r="B7402">
        <v>15.49</v>
      </c>
      <c r="C7402">
        <f>IFERROR(((VLOOKUP(A7402,'Interest Rates-10yr'!$A$9:$C$15239,2,FALSE))-B7402),C7401)</f>
        <v>-1.3000000000000007</v>
      </c>
      <c r="D7402" s="98">
        <f>AVERAGE(C$10:C7402)</f>
        <v>7.8326795617476158E-2</v>
      </c>
      <c r="E7402" s="2"/>
      <c r="G7402" s="23"/>
    </row>
    <row r="7403" spans="1:7" customFormat="1">
      <c r="A7403" s="4">
        <v>30041</v>
      </c>
      <c r="B7403">
        <v>16.8</v>
      </c>
      <c r="C7403">
        <f>IFERROR(((VLOOKUP(A7403,'Interest Rates-10yr'!$A$9:$C$15239,2,FALSE))-B7403),C7402)</f>
        <v>-2.620000000000001</v>
      </c>
      <c r="D7403" s="98">
        <f>AVERAGE(C$10:C7403)</f>
        <v>7.7961860968352878E-2</v>
      </c>
      <c r="E7403" s="2"/>
      <c r="G7403" s="23"/>
    </row>
    <row r="7404" spans="1:7" customFormat="1">
      <c r="A7404" s="4">
        <v>30042</v>
      </c>
      <c r="B7404">
        <v>15.48</v>
      </c>
      <c r="C7404">
        <f>IFERROR(((VLOOKUP(A7404,'Interest Rates-10yr'!$A$9:$C$15239,2,FALSE))-B7404),C7403)</f>
        <v>-1.3800000000000008</v>
      </c>
      <c r="D7404" s="98">
        <f>AVERAGE(C$10:C7404)</f>
        <v>7.7764705882353097E-2</v>
      </c>
      <c r="E7404" s="2"/>
      <c r="G7404" s="23"/>
    </row>
    <row r="7405" spans="1:7" customFormat="1">
      <c r="A7405" s="4">
        <v>30043</v>
      </c>
      <c r="B7405">
        <v>16.02</v>
      </c>
      <c r="C7405">
        <f>IFERROR(((VLOOKUP(A7405,'Interest Rates-10yr'!$A$9:$C$15239,2,FALSE))-B7405),C7404)</f>
        <v>-1.92</v>
      </c>
      <c r="D7405" s="98">
        <f>AVERAGE(C$10:C7405)</f>
        <v>7.7494591671173771E-2</v>
      </c>
      <c r="E7405" s="2"/>
      <c r="G7405" s="23"/>
    </row>
    <row r="7406" spans="1:7" customFormat="1">
      <c r="A7406" s="4">
        <v>30044</v>
      </c>
      <c r="B7406">
        <v>16.02</v>
      </c>
      <c r="C7406">
        <f>IFERROR(((VLOOKUP(A7406,'Interest Rates-10yr'!$A$9:$C$15239,2,FALSE))-B7406),C7405)</f>
        <v>-1.92</v>
      </c>
      <c r="D7406" s="98">
        <f>AVERAGE(C$10:C7406)</f>
        <v>7.7224550493443456E-2</v>
      </c>
      <c r="E7406" s="2"/>
      <c r="G7406" s="23"/>
    </row>
    <row r="7407" spans="1:7" customFormat="1">
      <c r="A7407" s="4">
        <v>30045</v>
      </c>
      <c r="B7407">
        <v>16.02</v>
      </c>
      <c r="C7407">
        <f>IFERROR(((VLOOKUP(A7407,'Interest Rates-10yr'!$A$9:$C$15239,2,FALSE))-B7407),C7406)</f>
        <v>-1.92</v>
      </c>
      <c r="D7407" s="98">
        <f>AVERAGE(C$10:C7407)</f>
        <v>7.6954582319545994E-2</v>
      </c>
      <c r="E7407" s="2"/>
      <c r="G7407" s="23"/>
    </row>
    <row r="7408" spans="1:7" customFormat="1">
      <c r="A7408" s="4">
        <v>30046</v>
      </c>
      <c r="B7408">
        <v>14.62</v>
      </c>
      <c r="C7408">
        <f>IFERROR(((VLOOKUP(A7408,'Interest Rates-10yr'!$A$9:$C$15239,2,FALSE))-B7408),C7407)</f>
        <v>-0.45999999999999908</v>
      </c>
      <c r="D7408" s="98">
        <f>AVERAGE(C$10:C7408)</f>
        <v>7.6882011082578902E-2</v>
      </c>
      <c r="E7408" s="2"/>
      <c r="G7408" s="23"/>
    </row>
    <row r="7409" spans="1:7" customFormat="1">
      <c r="A7409" s="4">
        <v>30047</v>
      </c>
      <c r="B7409">
        <v>14.21</v>
      </c>
      <c r="C7409">
        <f>IFERROR(((VLOOKUP(A7409,'Interest Rates-10yr'!$A$9:$C$15239,2,FALSE))-B7409),C7408)</f>
        <v>-3.0000000000001137E-2</v>
      </c>
      <c r="D7409" s="98">
        <f>AVERAGE(C$10:C7409)</f>
        <v>7.6867567567567741E-2</v>
      </c>
      <c r="E7409" s="2"/>
      <c r="G7409" s="23"/>
    </row>
    <row r="7410" spans="1:7" customFormat="1">
      <c r="A7410" s="4">
        <v>30048</v>
      </c>
      <c r="B7410">
        <v>13.69</v>
      </c>
      <c r="C7410">
        <f>IFERROR(((VLOOKUP(A7410,'Interest Rates-10yr'!$A$9:$C$15239,2,FALSE))-B7410),C7409)</f>
        <v>0.49000000000000021</v>
      </c>
      <c r="D7410" s="98">
        <f>AVERAGE(C$10:C7410)</f>
        <v>7.6923388731252706E-2</v>
      </c>
      <c r="E7410" s="2"/>
      <c r="G7410" s="23"/>
    </row>
    <row r="7411" spans="1:7" customFormat="1">
      <c r="A7411" s="4">
        <v>30049</v>
      </c>
      <c r="B7411">
        <v>14.61</v>
      </c>
      <c r="C7411">
        <f>IFERROR(((VLOOKUP(A7411,'Interest Rates-10yr'!$A$9:$C$15239,2,FALSE))-B7411),C7410)</f>
        <v>-0.62999999999999901</v>
      </c>
      <c r="D7411" s="98">
        <f>AVERAGE(C$10:C7411)</f>
        <v>7.6827884355579745E-2</v>
      </c>
      <c r="E7411" s="2"/>
      <c r="G7411" s="23"/>
    </row>
    <row r="7412" spans="1:7" customFormat="1">
      <c r="A7412" s="4">
        <v>30050</v>
      </c>
      <c r="B7412">
        <v>14.28</v>
      </c>
      <c r="C7412">
        <f>IFERROR(((VLOOKUP(A7412,'Interest Rates-10yr'!$A$9:$C$15239,2,FALSE))-B7412),C7411)</f>
        <v>-0.62999999999999901</v>
      </c>
      <c r="D7412" s="98">
        <f>AVERAGE(C$10:C7412)</f>
        <v>7.6732405781440138E-2</v>
      </c>
      <c r="E7412" s="2"/>
      <c r="G7412" s="23"/>
    </row>
    <row r="7413" spans="1:7" customFormat="1">
      <c r="A7413" s="4">
        <v>30051</v>
      </c>
      <c r="B7413">
        <v>14.28</v>
      </c>
      <c r="C7413">
        <f>IFERROR(((VLOOKUP(A7413,'Interest Rates-10yr'!$A$9:$C$15239,2,FALSE))-B7413),C7412)</f>
        <v>-0.62999999999999901</v>
      </c>
      <c r="D7413" s="98">
        <f>AVERAGE(C$10:C7413)</f>
        <v>7.6636952998379429E-2</v>
      </c>
      <c r="E7413" s="2"/>
      <c r="G7413" s="23"/>
    </row>
    <row r="7414" spans="1:7" customFormat="1">
      <c r="A7414" s="4">
        <v>30052</v>
      </c>
      <c r="B7414">
        <v>14.28</v>
      </c>
      <c r="C7414">
        <f>IFERROR(((VLOOKUP(A7414,'Interest Rates-10yr'!$A$9:$C$15239,2,FALSE))-B7414),C7413)</f>
        <v>-0.62999999999999901</v>
      </c>
      <c r="D7414" s="98">
        <f>AVERAGE(C$10:C7414)</f>
        <v>7.6541525995948864E-2</v>
      </c>
      <c r="E7414" s="2"/>
      <c r="G7414" s="23"/>
    </row>
    <row r="7415" spans="1:7" customFormat="1">
      <c r="A7415" s="4">
        <v>30053</v>
      </c>
      <c r="B7415">
        <v>14.33</v>
      </c>
      <c r="C7415">
        <f>IFERROR(((VLOOKUP(A7415,'Interest Rates-10yr'!$A$9:$C$15239,2,FALSE))-B7415),C7414)</f>
        <v>-0.5</v>
      </c>
      <c r="D7415" s="98">
        <f>AVERAGE(C$10:C7415)</f>
        <v>7.6463678098838958E-2</v>
      </c>
      <c r="E7415" s="2"/>
      <c r="G7415" s="23"/>
    </row>
    <row r="7416" spans="1:7" customFormat="1">
      <c r="A7416" s="4">
        <v>30054</v>
      </c>
      <c r="B7416">
        <v>14.74</v>
      </c>
      <c r="C7416">
        <f>IFERROR(((VLOOKUP(A7416,'Interest Rates-10yr'!$A$9:$C$15239,2,FALSE))-B7416),C7415)</f>
        <v>-0.91000000000000014</v>
      </c>
      <c r="D7416" s="98">
        <f>AVERAGE(C$10:C7416)</f>
        <v>7.6330498177399939E-2</v>
      </c>
      <c r="E7416" s="2"/>
      <c r="G7416" s="23"/>
    </row>
    <row r="7417" spans="1:7" customFormat="1">
      <c r="A7417" s="4">
        <v>30055</v>
      </c>
      <c r="B7417">
        <v>16.25</v>
      </c>
      <c r="C7417">
        <f>IFERROR(((VLOOKUP(A7417,'Interest Rates-10yr'!$A$9:$C$15239,2,FALSE))-B7417),C7416)</f>
        <v>-2.3000000000000007</v>
      </c>
      <c r="D7417" s="98">
        <f>AVERAGE(C$10:C7417)</f>
        <v>7.6009719222462399E-2</v>
      </c>
      <c r="E7417" s="2"/>
      <c r="G7417" s="23"/>
    </row>
    <row r="7418" spans="1:7" customFormat="1">
      <c r="A7418" s="4">
        <v>30056</v>
      </c>
      <c r="B7418">
        <v>15.81</v>
      </c>
      <c r="C7418">
        <f>IFERROR(((VLOOKUP(A7418,'Interest Rates-10yr'!$A$9:$C$15239,2,FALSE))-B7418),C7417)</f>
        <v>-1.9000000000000004</v>
      </c>
      <c r="D7418" s="98">
        <f>AVERAGE(C$10:C7418)</f>
        <v>7.5743015251721071E-2</v>
      </c>
      <c r="E7418" s="2"/>
      <c r="G7418" s="23"/>
    </row>
    <row r="7419" spans="1:7" customFormat="1">
      <c r="A7419" s="4">
        <v>30057</v>
      </c>
      <c r="B7419">
        <v>15.27</v>
      </c>
      <c r="C7419">
        <f>IFERROR(((VLOOKUP(A7419,'Interest Rates-10yr'!$A$9:$C$15239,2,FALSE))-B7419),C7418)</f>
        <v>-1.5599999999999987</v>
      </c>
      <c r="D7419" s="98">
        <f>AVERAGE(C$10:C7419)</f>
        <v>7.5522267206477936E-2</v>
      </c>
      <c r="E7419" s="2"/>
      <c r="G7419" s="23"/>
    </row>
    <row r="7420" spans="1:7" customFormat="1">
      <c r="A7420" s="4">
        <v>30058</v>
      </c>
      <c r="B7420">
        <v>15.27</v>
      </c>
      <c r="C7420">
        <f>IFERROR(((VLOOKUP(A7420,'Interest Rates-10yr'!$A$9:$C$15239,2,FALSE))-B7420),C7419)</f>
        <v>-1.5599999999999987</v>
      </c>
      <c r="D7420" s="98">
        <f>AVERAGE(C$10:C7420)</f>
        <v>7.5301578734314062E-2</v>
      </c>
      <c r="E7420" s="2"/>
      <c r="G7420" s="23"/>
    </row>
    <row r="7421" spans="1:7" customFormat="1">
      <c r="A7421" s="4">
        <v>30059</v>
      </c>
      <c r="B7421">
        <v>15.27</v>
      </c>
      <c r="C7421">
        <f>IFERROR(((VLOOKUP(A7421,'Interest Rates-10yr'!$A$9:$C$15239,2,FALSE))-B7421),C7420)</f>
        <v>-1.5599999999999987</v>
      </c>
      <c r="D7421" s="98">
        <f>AVERAGE(C$10:C7421)</f>
        <v>7.508094981111732E-2</v>
      </c>
      <c r="E7421" s="2"/>
      <c r="G7421" s="23"/>
    </row>
    <row r="7422" spans="1:7" customFormat="1">
      <c r="A7422" s="4">
        <v>30060</v>
      </c>
      <c r="B7422">
        <v>14.87</v>
      </c>
      <c r="C7422">
        <f>IFERROR(((VLOOKUP(A7422,'Interest Rates-10yr'!$A$9:$C$15239,2,FALSE))-B7422),C7421)</f>
        <v>-1.2099999999999991</v>
      </c>
      <c r="D7422" s="98">
        <f>AVERAGE(C$10:C7422)</f>
        <v>7.4907594765951921E-2</v>
      </c>
      <c r="E7422" s="2"/>
      <c r="G7422" s="23"/>
    </row>
    <row r="7423" spans="1:7" customFormat="1">
      <c r="A7423" s="4">
        <v>30061</v>
      </c>
      <c r="B7423">
        <v>14.34</v>
      </c>
      <c r="C7423">
        <f>IFERROR(((VLOOKUP(A7423,'Interest Rates-10yr'!$A$9:$C$15239,2,FALSE))-B7423),C7422)</f>
        <v>-0.61999999999999922</v>
      </c>
      <c r="D7423" s="98">
        <f>AVERAGE(C$10:C7423)</f>
        <v>7.4813865659563203E-2</v>
      </c>
      <c r="E7423" s="2"/>
      <c r="G7423" s="23"/>
    </row>
    <row r="7424" spans="1:7" customFormat="1">
      <c r="A7424" s="4">
        <v>30062</v>
      </c>
      <c r="B7424">
        <v>14.26</v>
      </c>
      <c r="C7424">
        <f>IFERROR(((VLOOKUP(A7424,'Interest Rates-10yr'!$A$9:$C$15239,2,FALSE))-B7424),C7423)</f>
        <v>-0.57000000000000028</v>
      </c>
      <c r="D7424" s="98">
        <f>AVERAGE(C$10:C7424)</f>
        <v>7.4726904922454693E-2</v>
      </c>
      <c r="E7424" s="2"/>
      <c r="G7424" s="23"/>
    </row>
    <row r="7425" spans="1:7" customFormat="1">
      <c r="A7425" s="4">
        <v>30063</v>
      </c>
      <c r="B7425">
        <v>14.81</v>
      </c>
      <c r="C7425">
        <f>IFERROR(((VLOOKUP(A7425,'Interest Rates-10yr'!$A$9:$C$15239,2,FALSE))-B7425),C7424)</f>
        <v>-1.0999999999999996</v>
      </c>
      <c r="D7425" s="98">
        <f>AVERAGE(C$10:C7425)</f>
        <v>7.4568500539374527E-2</v>
      </c>
      <c r="E7425" s="2"/>
      <c r="G7425" s="23"/>
    </row>
    <row r="7426" spans="1:7" customFormat="1">
      <c r="A7426" s="4">
        <v>30064</v>
      </c>
      <c r="B7426">
        <v>14.63</v>
      </c>
      <c r="C7426">
        <f>IFERROR(((VLOOKUP(A7426,'Interest Rates-10yr'!$A$9:$C$15239,2,FALSE))-B7426),C7425)</f>
        <v>-0.94000000000000128</v>
      </c>
      <c r="D7426" s="98">
        <f>AVERAGE(C$10:C7426)</f>
        <v>7.4431710934340228E-2</v>
      </c>
      <c r="E7426" s="2"/>
      <c r="G7426" s="23"/>
    </row>
    <row r="7427" spans="1:7" customFormat="1">
      <c r="A7427" s="4">
        <v>30065</v>
      </c>
      <c r="B7427">
        <v>14.63</v>
      </c>
      <c r="C7427">
        <f>IFERROR(((VLOOKUP(A7427,'Interest Rates-10yr'!$A$9:$C$15239,2,FALSE))-B7427),C7426)</f>
        <v>-0.94000000000000128</v>
      </c>
      <c r="D7427" s="98">
        <f>AVERAGE(C$10:C7427)</f>
        <v>7.4294958209760231E-2</v>
      </c>
      <c r="E7427" s="2"/>
      <c r="G7427" s="23"/>
    </row>
    <row r="7428" spans="1:7" customFormat="1">
      <c r="A7428" s="4">
        <v>30066</v>
      </c>
      <c r="B7428">
        <v>14.63</v>
      </c>
      <c r="C7428">
        <f>IFERROR(((VLOOKUP(A7428,'Interest Rates-10yr'!$A$9:$C$15239,2,FALSE))-B7428),C7427)</f>
        <v>-0.94000000000000128</v>
      </c>
      <c r="D7428" s="98">
        <f>AVERAGE(C$10:C7428)</f>
        <v>7.4158242350721298E-2</v>
      </c>
      <c r="E7428" s="2"/>
      <c r="G7428" s="23"/>
    </row>
    <row r="7429" spans="1:7" customFormat="1">
      <c r="A7429" s="4">
        <v>30067</v>
      </c>
      <c r="B7429">
        <v>14.3</v>
      </c>
      <c r="C7429">
        <f>IFERROR(((VLOOKUP(A7429,'Interest Rates-10yr'!$A$9:$C$15239,2,FALSE))-B7429),C7428)</f>
        <v>-0.60000000000000142</v>
      </c>
      <c r="D7429" s="98">
        <f>AVERAGE(C$10:C7429)</f>
        <v>7.4067385444744116E-2</v>
      </c>
      <c r="E7429" s="2"/>
      <c r="G7429" s="23"/>
    </row>
    <row r="7430" spans="1:7" customFormat="1">
      <c r="A7430" s="4">
        <v>30068</v>
      </c>
      <c r="B7430">
        <v>13.92</v>
      </c>
      <c r="C7430">
        <f>IFERROR(((VLOOKUP(A7430,'Interest Rates-10yr'!$A$9:$C$15239,2,FALSE))-B7430),C7429)</f>
        <v>-0.22000000000000064</v>
      </c>
      <c r="D7430" s="98">
        <f>AVERAGE(C$10:C7430)</f>
        <v>7.4027759062121182E-2</v>
      </c>
      <c r="E7430" s="2"/>
      <c r="G7430" s="23"/>
    </row>
    <row r="7431" spans="1:7" customFormat="1">
      <c r="A7431" s="4">
        <v>30069</v>
      </c>
      <c r="B7431">
        <v>16.100000000000001</v>
      </c>
      <c r="C7431">
        <f>IFERROR(((VLOOKUP(A7431,'Interest Rates-10yr'!$A$9:$C$15239,2,FALSE))-B7431),C7430)</f>
        <v>-2.3300000000000018</v>
      </c>
      <c r="D7431" s="98">
        <f>AVERAGE(C$10:C7431)</f>
        <v>7.3703853408784853E-2</v>
      </c>
      <c r="E7431" s="2"/>
      <c r="G7431" s="23"/>
    </row>
    <row r="7432" spans="1:7" customFormat="1">
      <c r="A7432" s="4">
        <v>30070</v>
      </c>
      <c r="B7432">
        <v>15.89</v>
      </c>
      <c r="C7432">
        <f>IFERROR(((VLOOKUP(A7432,'Interest Rates-10yr'!$A$9:$C$15239,2,FALSE))-B7432),C7431)</f>
        <v>-2.0200000000000014</v>
      </c>
      <c r="D7432" s="98">
        <f>AVERAGE(C$10:C7432)</f>
        <v>7.3421797117068741E-2</v>
      </c>
      <c r="E7432" s="2"/>
      <c r="G7432" s="23"/>
    </row>
    <row r="7433" spans="1:7" customFormat="1">
      <c r="A7433" s="4">
        <v>30071</v>
      </c>
      <c r="B7433">
        <v>15.28</v>
      </c>
      <c r="C7433">
        <f>IFERROR(((VLOOKUP(A7433,'Interest Rates-10yr'!$A$9:$C$15239,2,FALSE))-B7433),C7432)</f>
        <v>-1.4100000000000001</v>
      </c>
      <c r="D7433" s="98">
        <f>AVERAGE(C$10:C7433)</f>
        <v>7.3221982758620865E-2</v>
      </c>
      <c r="E7433" s="2"/>
      <c r="G7433" s="23"/>
    </row>
    <row r="7434" spans="1:7" customFormat="1">
      <c r="A7434" s="4">
        <v>30072</v>
      </c>
      <c r="B7434">
        <v>15.28</v>
      </c>
      <c r="C7434">
        <f>IFERROR(((VLOOKUP(A7434,'Interest Rates-10yr'!$A$9:$C$15239,2,FALSE))-B7434),C7433)</f>
        <v>-1.4100000000000001</v>
      </c>
      <c r="D7434" s="98">
        <f>AVERAGE(C$10:C7434)</f>
        <v>7.3022222222222405E-2</v>
      </c>
      <c r="E7434" s="2"/>
      <c r="G7434" s="23"/>
    </row>
    <row r="7435" spans="1:7" customFormat="1">
      <c r="A7435" s="4">
        <v>30073</v>
      </c>
      <c r="B7435">
        <v>15.28</v>
      </c>
      <c r="C7435">
        <f>IFERROR(((VLOOKUP(A7435,'Interest Rates-10yr'!$A$9:$C$15239,2,FALSE))-B7435),C7434)</f>
        <v>-1.4100000000000001</v>
      </c>
      <c r="D7435" s="98">
        <f>AVERAGE(C$10:C7435)</f>
        <v>7.2822515486129988E-2</v>
      </c>
      <c r="E7435" s="2"/>
      <c r="G7435" s="23"/>
    </row>
    <row r="7436" spans="1:7" customFormat="1">
      <c r="A7436" s="4">
        <v>30074</v>
      </c>
      <c r="B7436">
        <v>15.27</v>
      </c>
      <c r="C7436">
        <f>IFERROR(((VLOOKUP(A7436,'Interest Rates-10yr'!$A$9:$C$15239,2,FALSE))-B7436),C7435)</f>
        <v>-1.3200000000000003</v>
      </c>
      <c r="D7436" s="98">
        <f>AVERAGE(C$10:C7436)</f>
        <v>7.2634980476639466E-2</v>
      </c>
      <c r="E7436" s="2"/>
      <c r="G7436" s="23"/>
    </row>
    <row r="7437" spans="1:7" customFormat="1">
      <c r="A7437" s="4">
        <v>30075</v>
      </c>
      <c r="B7437">
        <v>15.94</v>
      </c>
      <c r="C7437">
        <f>IFERROR(((VLOOKUP(A7437,'Interest Rates-10yr'!$A$9:$C$15239,2,FALSE))-B7437),C7436)</f>
        <v>-2.0700000000000003</v>
      </c>
      <c r="D7437" s="98">
        <f>AVERAGE(C$10:C7437)</f>
        <v>7.2346526655896776E-2</v>
      </c>
      <c r="E7437" s="2"/>
      <c r="G7437" s="23"/>
    </row>
    <row r="7438" spans="1:7" customFormat="1">
      <c r="A7438" s="4">
        <v>30076</v>
      </c>
      <c r="B7438">
        <v>15.74</v>
      </c>
      <c r="C7438">
        <f>IFERROR(((VLOOKUP(A7438,'Interest Rates-10yr'!$A$9:$C$15239,2,FALSE))-B7438),C7437)</f>
        <v>-1.9399999999999995</v>
      </c>
      <c r="D7438" s="98">
        <f>AVERAGE(C$10:C7438)</f>
        <v>7.2075649481760831E-2</v>
      </c>
      <c r="E7438" s="2"/>
      <c r="G7438" s="23"/>
    </row>
    <row r="7439" spans="1:7" customFormat="1">
      <c r="A7439" s="4">
        <v>30077</v>
      </c>
      <c r="B7439">
        <v>15.25</v>
      </c>
      <c r="C7439">
        <f>IFERROR(((VLOOKUP(A7439,'Interest Rates-10yr'!$A$9:$C$15239,2,FALSE))-B7439),C7438)</f>
        <v>-1.7100000000000009</v>
      </c>
      <c r="D7439" s="98">
        <f>AVERAGE(C$10:C7439)</f>
        <v>7.1835800807537167E-2</v>
      </c>
      <c r="E7439" s="2"/>
      <c r="G7439" s="23"/>
    </row>
    <row r="7440" spans="1:7" customFormat="1">
      <c r="A7440" s="4">
        <v>30078</v>
      </c>
      <c r="B7440">
        <v>14.9</v>
      </c>
      <c r="C7440">
        <f>IFERROR(((VLOOKUP(A7440,'Interest Rates-10yr'!$A$9:$C$15239,2,FALSE))-B7440),C7439)</f>
        <v>-1.42</v>
      </c>
      <c r="D7440" s="98">
        <f>AVERAGE(C$10:C7440)</f>
        <v>7.1635042389988052E-2</v>
      </c>
      <c r="E7440" s="2"/>
      <c r="G7440" s="23"/>
    </row>
    <row r="7441" spans="1:7" customFormat="1">
      <c r="A7441" s="4">
        <v>30079</v>
      </c>
      <c r="B7441">
        <v>14.9</v>
      </c>
      <c r="C7441">
        <f>IFERROR(((VLOOKUP(A7441,'Interest Rates-10yr'!$A$9:$C$15239,2,FALSE))-B7441),C7440)</f>
        <v>-1.42</v>
      </c>
      <c r="D7441" s="98">
        <f>AVERAGE(C$10:C7441)</f>
        <v>7.1434337997847319E-2</v>
      </c>
      <c r="E7441" s="2"/>
      <c r="G7441" s="23"/>
    </row>
    <row r="7442" spans="1:7" customFormat="1">
      <c r="A7442" s="4">
        <v>30080</v>
      </c>
      <c r="B7442">
        <v>14.9</v>
      </c>
      <c r="C7442">
        <f>IFERROR(((VLOOKUP(A7442,'Interest Rates-10yr'!$A$9:$C$15239,2,FALSE))-B7442),C7441)</f>
        <v>-1.42</v>
      </c>
      <c r="D7442" s="98">
        <f>AVERAGE(C$10:C7442)</f>
        <v>7.1233687609310009E-2</v>
      </c>
      <c r="E7442" s="2"/>
      <c r="G7442" s="23"/>
    </row>
    <row r="7443" spans="1:7" customFormat="1">
      <c r="A7443" s="4">
        <v>30081</v>
      </c>
      <c r="B7443">
        <v>14.59</v>
      </c>
      <c r="C7443">
        <f>IFERROR(((VLOOKUP(A7443,'Interest Rates-10yr'!$A$9:$C$15239,2,FALSE))-B7443),C7442)</f>
        <v>-1.0999999999999996</v>
      </c>
      <c r="D7443" s="98">
        <f>AVERAGE(C$10:C7443)</f>
        <v>7.1076136669357179E-2</v>
      </c>
      <c r="E7443" s="2"/>
      <c r="G7443" s="23"/>
    </row>
    <row r="7444" spans="1:7" customFormat="1">
      <c r="A7444" s="4">
        <v>30082</v>
      </c>
      <c r="B7444">
        <v>14.89</v>
      </c>
      <c r="C7444">
        <f>IFERROR(((VLOOKUP(A7444,'Interest Rates-10yr'!$A$9:$C$15239,2,FALSE))-B7444),C7443)</f>
        <v>-1.4299999999999997</v>
      </c>
      <c r="D7444" s="98">
        <f>AVERAGE(C$10:C7444)</f>
        <v>7.0874243443174348E-2</v>
      </c>
      <c r="E7444" s="2"/>
      <c r="G7444" s="23"/>
    </row>
    <row r="7445" spans="1:7" customFormat="1">
      <c r="A7445" s="4">
        <v>30083</v>
      </c>
      <c r="B7445">
        <v>15.38</v>
      </c>
      <c r="C7445">
        <f>IFERROR(((VLOOKUP(A7445,'Interest Rates-10yr'!$A$9:$C$15239,2,FALSE))-B7445),C7444)</f>
        <v>-1.7900000000000009</v>
      </c>
      <c r="D7445" s="98">
        <f>AVERAGE(C$10:C7445)</f>
        <v>7.0623991393222341E-2</v>
      </c>
      <c r="E7445" s="2"/>
      <c r="G7445" s="23"/>
    </row>
    <row r="7446" spans="1:7" customFormat="1">
      <c r="A7446" s="4">
        <v>30084</v>
      </c>
      <c r="B7446">
        <v>14.89</v>
      </c>
      <c r="C7446">
        <f>IFERROR(((VLOOKUP(A7446,'Interest Rates-10yr'!$A$9:$C$15239,2,FALSE))-B7446),C7445)</f>
        <v>-1.2700000000000014</v>
      </c>
      <c r="D7446" s="98">
        <f>AVERAGE(C$10:C7446)</f>
        <v>7.0443727309399129E-2</v>
      </c>
      <c r="E7446" s="2"/>
      <c r="G7446" s="23"/>
    </row>
    <row r="7447" spans="1:7" customFormat="1">
      <c r="A7447" s="4">
        <v>30085</v>
      </c>
      <c r="B7447">
        <v>14.52</v>
      </c>
      <c r="C7447">
        <f>IFERROR(((VLOOKUP(A7447,'Interest Rates-10yr'!$A$9:$C$15239,2,FALSE))-B7447),C7446)</f>
        <v>-1.0399999999999991</v>
      </c>
      <c r="D7447" s="98">
        <f>AVERAGE(C$10:C7447)</f>
        <v>7.0294433987631272E-2</v>
      </c>
      <c r="E7447" s="2"/>
      <c r="G7447" s="23"/>
    </row>
    <row r="7448" spans="1:7" customFormat="1">
      <c r="A7448" s="4">
        <v>30086</v>
      </c>
      <c r="B7448">
        <v>14.52</v>
      </c>
      <c r="C7448">
        <f>IFERROR(((VLOOKUP(A7448,'Interest Rates-10yr'!$A$9:$C$15239,2,FALSE))-B7448),C7447)</f>
        <v>-1.0399999999999991</v>
      </c>
      <c r="D7448" s="98">
        <f>AVERAGE(C$10:C7448)</f>
        <v>7.0145180803871679E-2</v>
      </c>
      <c r="E7448" s="2"/>
      <c r="G7448" s="23"/>
    </row>
    <row r="7449" spans="1:7" customFormat="1">
      <c r="A7449" s="4">
        <v>30087</v>
      </c>
      <c r="B7449">
        <v>14.52</v>
      </c>
      <c r="C7449">
        <f>IFERROR(((VLOOKUP(A7449,'Interest Rates-10yr'!$A$9:$C$15239,2,FALSE))-B7449),C7448)</f>
        <v>-1.0399999999999991</v>
      </c>
      <c r="D7449" s="98">
        <f>AVERAGE(C$10:C7449)</f>
        <v>6.9995967741935686E-2</v>
      </c>
      <c r="E7449" s="2"/>
      <c r="G7449" s="23"/>
    </row>
    <row r="7450" spans="1:7" customFormat="1">
      <c r="A7450" s="4">
        <v>30088</v>
      </c>
      <c r="B7450">
        <v>14.68</v>
      </c>
      <c r="C7450">
        <f>IFERROR(((VLOOKUP(A7450,'Interest Rates-10yr'!$A$9:$C$15239,2,FALSE))-B7450),C7449)</f>
        <v>-1.1099999999999994</v>
      </c>
      <c r="D7450" s="98">
        <f>AVERAGE(C$10:C7450)</f>
        <v>6.9837387447923865E-2</v>
      </c>
      <c r="E7450" s="2"/>
      <c r="G7450" s="23"/>
    </row>
    <row r="7451" spans="1:7" customFormat="1">
      <c r="A7451" s="4">
        <v>30089</v>
      </c>
      <c r="B7451">
        <v>14.7</v>
      </c>
      <c r="C7451">
        <f>IFERROR(((VLOOKUP(A7451,'Interest Rates-10yr'!$A$9:$C$15239,2,FALSE))-B7451),C7450)</f>
        <v>-1.0999999999999996</v>
      </c>
      <c r="D7451" s="98">
        <f>AVERAGE(C$10:C7451)</f>
        <v>6.9680193496372139E-2</v>
      </c>
      <c r="E7451" s="2"/>
      <c r="G7451" s="23"/>
    </row>
    <row r="7452" spans="1:7" customFormat="1">
      <c r="A7452" s="4">
        <v>30090</v>
      </c>
      <c r="B7452">
        <v>14.86</v>
      </c>
      <c r="C7452">
        <f>IFERROR(((VLOOKUP(A7452,'Interest Rates-10yr'!$A$9:$C$15239,2,FALSE))-B7452),C7451)</f>
        <v>-1.2199999999999989</v>
      </c>
      <c r="D7452" s="98">
        <f>AVERAGE(C$10:C7452)</f>
        <v>6.9506919252989574E-2</v>
      </c>
      <c r="E7452" s="2"/>
      <c r="G7452" s="23"/>
    </row>
    <row r="7453" spans="1:7" customFormat="1">
      <c r="A7453" s="4">
        <v>30091</v>
      </c>
      <c r="B7453">
        <v>14.28</v>
      </c>
      <c r="C7453">
        <f>IFERROR(((VLOOKUP(A7453,'Interest Rates-10yr'!$A$9:$C$15239,2,FALSE))-B7453),C7452)</f>
        <v>-0.75</v>
      </c>
      <c r="D7453" s="98">
        <f>AVERAGE(C$10:C7453)</f>
        <v>6.9396829661472509E-2</v>
      </c>
      <c r="E7453" s="2"/>
      <c r="G7453" s="23"/>
    </row>
    <row r="7454" spans="1:7" customFormat="1">
      <c r="A7454" s="4">
        <v>30092</v>
      </c>
      <c r="B7454">
        <v>13.56</v>
      </c>
      <c r="C7454">
        <f>IFERROR(((VLOOKUP(A7454,'Interest Rates-10yr'!$A$9:$C$15239,2,FALSE))-B7454),C7453)</f>
        <v>-4.0000000000000924E-2</v>
      </c>
      <c r="D7454" s="98">
        <f>AVERAGE(C$10:C7454)</f>
        <v>6.9382135661517991E-2</v>
      </c>
      <c r="E7454" s="2"/>
      <c r="G7454" s="23"/>
    </row>
    <row r="7455" spans="1:7" customFormat="1">
      <c r="A7455" s="4">
        <v>30093</v>
      </c>
      <c r="B7455">
        <v>13.56</v>
      </c>
      <c r="C7455">
        <f>IFERROR(((VLOOKUP(A7455,'Interest Rates-10yr'!$A$9:$C$15239,2,FALSE))-B7455),C7454)</f>
        <v>-4.0000000000000924E-2</v>
      </c>
      <c r="D7455" s="98">
        <f>AVERAGE(C$10:C7455)</f>
        <v>6.936744560838054E-2</v>
      </c>
      <c r="E7455" s="2"/>
      <c r="G7455" s="23"/>
    </row>
    <row r="7456" spans="1:7" customFormat="1">
      <c r="A7456" s="4">
        <v>30094</v>
      </c>
      <c r="B7456">
        <v>13.56</v>
      </c>
      <c r="C7456">
        <f>IFERROR(((VLOOKUP(A7456,'Interest Rates-10yr'!$A$9:$C$15239,2,FALSE))-B7456),C7455)</f>
        <v>-4.0000000000000924E-2</v>
      </c>
      <c r="D7456" s="98">
        <f>AVERAGE(C$10:C7456)</f>
        <v>6.9352759500470193E-2</v>
      </c>
      <c r="E7456" s="2"/>
      <c r="G7456" s="23"/>
    </row>
    <row r="7457" spans="1:7" customFormat="1">
      <c r="A7457" s="4">
        <v>30095</v>
      </c>
      <c r="B7457">
        <v>13.71</v>
      </c>
      <c r="C7457">
        <f>IFERROR(((VLOOKUP(A7457,'Interest Rates-10yr'!$A$9:$C$15239,2,FALSE))-B7457),C7456)</f>
        <v>-0.13000000000000078</v>
      </c>
      <c r="D7457" s="98">
        <f>AVERAGE(C$10:C7457)</f>
        <v>6.9325993555317073E-2</v>
      </c>
      <c r="E7457" s="2"/>
      <c r="G7457" s="23"/>
    </row>
    <row r="7458" spans="1:7" customFormat="1">
      <c r="A7458" s="4">
        <v>30096</v>
      </c>
      <c r="B7458">
        <v>13.94</v>
      </c>
      <c r="C7458">
        <f>IFERROR(((VLOOKUP(A7458,'Interest Rates-10yr'!$A$9:$C$15239,2,FALSE))-B7458),C7457)</f>
        <v>-0.32000000000000028</v>
      </c>
      <c r="D7458" s="98">
        <f>AVERAGE(C$10:C7458)</f>
        <v>6.9273728017183706E-2</v>
      </c>
      <c r="E7458" s="2"/>
      <c r="G7458" s="23"/>
    </row>
    <row r="7459" spans="1:7" customFormat="1">
      <c r="A7459" s="4">
        <v>30097</v>
      </c>
      <c r="B7459">
        <v>13.27</v>
      </c>
      <c r="C7459">
        <f>IFERROR(((VLOOKUP(A7459,'Interest Rates-10yr'!$A$9:$C$15239,2,FALSE))-B7459),C7458)</f>
        <v>0.41000000000000014</v>
      </c>
      <c r="D7459" s="98">
        <f>AVERAGE(C$10:C7459)</f>
        <v>6.9319463087248512E-2</v>
      </c>
      <c r="E7459" s="2"/>
      <c r="G7459" s="23"/>
    </row>
    <row r="7460" spans="1:7" customFormat="1">
      <c r="A7460" s="4">
        <v>30098</v>
      </c>
      <c r="B7460">
        <v>13.69</v>
      </c>
      <c r="C7460">
        <f>IFERROR(((VLOOKUP(A7460,'Interest Rates-10yr'!$A$9:$C$15239,2,FALSE))-B7460),C7459)</f>
        <v>3.0000000000001137E-2</v>
      </c>
      <c r="D7460" s="98">
        <f>AVERAGE(C$10:C7460)</f>
        <v>6.931418601530015E-2</v>
      </c>
      <c r="E7460" s="2"/>
      <c r="G7460" s="23"/>
    </row>
    <row r="7461" spans="1:7" customFormat="1">
      <c r="A7461" s="4">
        <v>30099</v>
      </c>
      <c r="B7461">
        <v>13.38</v>
      </c>
      <c r="C7461">
        <f>IFERROR(((VLOOKUP(A7461,'Interest Rates-10yr'!$A$9:$C$15239,2,FALSE))-B7461),C7460)</f>
        <v>0.33000000000000007</v>
      </c>
      <c r="D7461" s="98">
        <f>AVERAGE(C$10:C7461)</f>
        <v>6.9349168008588494E-2</v>
      </c>
      <c r="E7461" s="2"/>
      <c r="G7461" s="23"/>
    </row>
    <row r="7462" spans="1:7" customFormat="1">
      <c r="A7462" s="4">
        <v>30100</v>
      </c>
      <c r="B7462">
        <v>13.38</v>
      </c>
      <c r="C7462">
        <f>IFERROR(((VLOOKUP(A7462,'Interest Rates-10yr'!$A$9:$C$15239,2,FALSE))-B7462),C7461)</f>
        <v>0.33000000000000007</v>
      </c>
      <c r="D7462" s="98">
        <f>AVERAGE(C$10:C7462)</f>
        <v>6.9384140614517836E-2</v>
      </c>
      <c r="E7462" s="2"/>
      <c r="G7462" s="23"/>
    </row>
    <row r="7463" spans="1:7" customFormat="1">
      <c r="A7463" s="4">
        <v>30101</v>
      </c>
      <c r="B7463">
        <v>13.38</v>
      </c>
      <c r="C7463">
        <f>IFERROR(((VLOOKUP(A7463,'Interest Rates-10yr'!$A$9:$C$15239,2,FALSE))-B7463),C7462)</f>
        <v>0.33000000000000007</v>
      </c>
      <c r="D7463" s="98">
        <f>AVERAGE(C$10:C7463)</f>
        <v>6.9419103836866322E-2</v>
      </c>
      <c r="E7463" s="2"/>
      <c r="G7463" s="23"/>
    </row>
    <row r="7464" spans="1:7" customFormat="1">
      <c r="A7464" s="4">
        <v>30102</v>
      </c>
      <c r="B7464">
        <v>13.38</v>
      </c>
      <c r="C7464">
        <f>IFERROR(((VLOOKUP(A7464,'Interest Rates-10yr'!$A$9:$C$15239,2,FALSE))-B7464),C7463)</f>
        <v>0.33000000000000007</v>
      </c>
      <c r="D7464" s="98">
        <f>AVERAGE(C$10:C7464)</f>
        <v>6.945405767941E-2</v>
      </c>
      <c r="E7464" s="2"/>
      <c r="G7464" s="23"/>
    </row>
    <row r="7465" spans="1:7" customFormat="1">
      <c r="A7465" s="4">
        <v>30103</v>
      </c>
      <c r="B7465">
        <v>13.76</v>
      </c>
      <c r="C7465">
        <f>IFERROR(((VLOOKUP(A7465,'Interest Rates-10yr'!$A$9:$C$15239,2,FALSE))-B7465),C7464)</f>
        <v>0.16999999999999993</v>
      </c>
      <c r="D7465" s="98">
        <f>AVERAGE(C$10:C7465)</f>
        <v>6.9467542918455139E-2</v>
      </c>
      <c r="E7465" s="2"/>
      <c r="G7465" s="23"/>
    </row>
    <row r="7466" spans="1:7" customFormat="1">
      <c r="A7466" s="4">
        <v>30104</v>
      </c>
      <c r="B7466">
        <v>13.05</v>
      </c>
      <c r="C7466">
        <f>IFERROR(((VLOOKUP(A7466,'Interest Rates-10yr'!$A$9:$C$15239,2,FALSE))-B7466),C7465)</f>
        <v>0.80999999999999872</v>
      </c>
      <c r="D7466" s="98">
        <f>AVERAGE(C$10:C7466)</f>
        <v>6.9566849939654216E-2</v>
      </c>
      <c r="E7466" s="2"/>
      <c r="G7466" s="23"/>
    </row>
    <row r="7467" spans="1:7" customFormat="1">
      <c r="A7467" s="4">
        <v>30105</v>
      </c>
      <c r="B7467">
        <v>13.54</v>
      </c>
      <c r="C7467">
        <f>IFERROR(((VLOOKUP(A7467,'Interest Rates-10yr'!$A$9:$C$15239,2,FALSE))-B7467),C7466)</f>
        <v>0.36000000000000121</v>
      </c>
      <c r="D7467" s="98">
        <f>AVERAGE(C$10:C7467)</f>
        <v>6.960579243765104E-2</v>
      </c>
      <c r="E7467" s="2"/>
      <c r="G7467" s="23"/>
    </row>
    <row r="7468" spans="1:7" customFormat="1">
      <c r="A7468" s="4">
        <v>30106</v>
      </c>
      <c r="B7468">
        <v>13.55</v>
      </c>
      <c r="C7468">
        <f>IFERROR(((VLOOKUP(A7468,'Interest Rates-10yr'!$A$9:$C$15239,2,FALSE))-B7468),C7467)</f>
        <v>0.42999999999999972</v>
      </c>
      <c r="D7468" s="98">
        <f>AVERAGE(C$10:C7468)</f>
        <v>6.9654109129910366E-2</v>
      </c>
      <c r="E7468" s="2"/>
      <c r="G7468" s="23"/>
    </row>
    <row r="7469" spans="1:7" customFormat="1">
      <c r="A7469" s="4">
        <v>30107</v>
      </c>
      <c r="B7469">
        <v>13.55</v>
      </c>
      <c r="C7469">
        <f>IFERROR(((VLOOKUP(A7469,'Interest Rates-10yr'!$A$9:$C$15239,2,FALSE))-B7469),C7468)</f>
        <v>0.42999999999999972</v>
      </c>
      <c r="D7469" s="98">
        <f>AVERAGE(C$10:C7469)</f>
        <v>6.9702412868632893E-2</v>
      </c>
      <c r="E7469" s="2"/>
      <c r="G7469" s="23"/>
    </row>
    <row r="7470" spans="1:7" customFormat="1">
      <c r="A7470" s="4">
        <v>30108</v>
      </c>
      <c r="B7470">
        <v>13.55</v>
      </c>
      <c r="C7470">
        <f>IFERROR(((VLOOKUP(A7470,'Interest Rates-10yr'!$A$9:$C$15239,2,FALSE))-B7470),C7469)</f>
        <v>0.42999999999999972</v>
      </c>
      <c r="D7470" s="98">
        <f>AVERAGE(C$10:C7470)</f>
        <v>6.9750703659027122E-2</v>
      </c>
      <c r="E7470" s="2"/>
      <c r="G7470" s="23"/>
    </row>
    <row r="7471" spans="1:7" customFormat="1">
      <c r="A7471" s="4">
        <v>30109</v>
      </c>
      <c r="B7471">
        <v>13.54</v>
      </c>
      <c r="C7471">
        <f>IFERROR(((VLOOKUP(A7471,'Interest Rates-10yr'!$A$9:$C$15239,2,FALSE))-B7471),C7470)</f>
        <v>0.40000000000000036</v>
      </c>
      <c r="D7471" s="98">
        <f>AVERAGE(C$10:C7471)</f>
        <v>6.9794961136424721E-2</v>
      </c>
      <c r="E7471" s="2"/>
      <c r="G7471" s="23"/>
    </row>
    <row r="7472" spans="1:7" customFormat="1">
      <c r="A7472" s="4">
        <v>30110</v>
      </c>
      <c r="B7472">
        <v>13.62</v>
      </c>
      <c r="C7472">
        <f>IFERROR(((VLOOKUP(A7472,'Interest Rates-10yr'!$A$9:$C$15239,2,FALSE))-B7472),C7471)</f>
        <v>0.36000000000000121</v>
      </c>
      <c r="D7472" s="98">
        <f>AVERAGE(C$10:C7472)</f>
        <v>6.983384697842708E-2</v>
      </c>
      <c r="E7472" s="2"/>
      <c r="G7472" s="23"/>
    </row>
    <row r="7473" spans="1:7" customFormat="1">
      <c r="A7473" s="4">
        <v>30111</v>
      </c>
      <c r="B7473">
        <v>13.83</v>
      </c>
      <c r="C7473">
        <f>IFERROR(((VLOOKUP(A7473,'Interest Rates-10yr'!$A$9:$C$15239,2,FALSE))-B7473),C7472)</f>
        <v>0.16000000000000014</v>
      </c>
      <c r="D7473" s="98">
        <f>AVERAGE(C$10:C7473)</f>
        <v>6.9845927116827605E-2</v>
      </c>
      <c r="E7473" s="2"/>
      <c r="G7473" s="23"/>
    </row>
    <row r="7474" spans="1:7" customFormat="1">
      <c r="A7474" s="4">
        <v>30112</v>
      </c>
      <c r="B7474">
        <v>13.95</v>
      </c>
      <c r="C7474">
        <f>IFERROR(((VLOOKUP(A7474,'Interest Rates-10yr'!$A$9:$C$15239,2,FALSE))-B7474),C7473)</f>
        <v>7.0000000000000284E-2</v>
      </c>
      <c r="D7474" s="98">
        <f>AVERAGE(C$10:C7474)</f>
        <v>6.9845947756195764E-2</v>
      </c>
      <c r="E7474" s="2"/>
      <c r="G7474" s="23"/>
    </row>
    <row r="7475" spans="1:7" customFormat="1">
      <c r="A7475" s="4">
        <v>30113</v>
      </c>
      <c r="B7475">
        <v>14.11</v>
      </c>
      <c r="C7475">
        <f>IFERROR(((VLOOKUP(A7475,'Interest Rates-10yr'!$A$9:$C$15239,2,FALSE))-B7475),C7474)</f>
        <v>-0.17999999999999972</v>
      </c>
      <c r="D7475" s="98">
        <f>AVERAGE(C$10:C7475)</f>
        <v>6.9812483257433888E-2</v>
      </c>
      <c r="E7475" s="2"/>
      <c r="G7475" s="23"/>
    </row>
    <row r="7476" spans="1:7" customFormat="1">
      <c r="A7476" s="4">
        <v>30114</v>
      </c>
      <c r="B7476">
        <v>14.11</v>
      </c>
      <c r="C7476">
        <f>IFERROR(((VLOOKUP(A7476,'Interest Rates-10yr'!$A$9:$C$15239,2,FALSE))-B7476),C7475)</f>
        <v>-0.17999999999999972</v>
      </c>
      <c r="D7476" s="98">
        <f>AVERAGE(C$10:C7476)</f>
        <v>6.9779027721976888E-2</v>
      </c>
      <c r="E7476" s="2"/>
      <c r="G7476" s="23"/>
    </row>
    <row r="7477" spans="1:7" customFormat="1">
      <c r="A7477" s="4">
        <v>30115</v>
      </c>
      <c r="B7477">
        <v>14.11</v>
      </c>
      <c r="C7477">
        <f>IFERROR(((VLOOKUP(A7477,'Interest Rates-10yr'!$A$9:$C$15239,2,FALSE))-B7477),C7476)</f>
        <v>-0.17999999999999972</v>
      </c>
      <c r="D7477" s="98">
        <f>AVERAGE(C$10:C7477)</f>
        <v>6.9745581146224089E-2</v>
      </c>
      <c r="E7477" s="2"/>
      <c r="G7477" s="23"/>
    </row>
    <row r="7478" spans="1:7" customFormat="1">
      <c r="A7478" s="4">
        <v>30116</v>
      </c>
      <c r="B7478">
        <v>14.26</v>
      </c>
      <c r="C7478">
        <f>IFERROR(((VLOOKUP(A7478,'Interest Rates-10yr'!$A$9:$C$15239,2,FALSE))-B7478),C7477)</f>
        <v>-4.9999999999998934E-2</v>
      </c>
      <c r="D7478" s="98">
        <f>AVERAGE(C$10:C7478)</f>
        <v>6.9729548801713961E-2</v>
      </c>
      <c r="E7478" s="2"/>
      <c r="G7478" s="23"/>
    </row>
    <row r="7479" spans="1:7" customFormat="1">
      <c r="A7479" s="4">
        <v>30117</v>
      </c>
      <c r="B7479">
        <v>14.5</v>
      </c>
      <c r="C7479">
        <f>IFERROR(((VLOOKUP(A7479,'Interest Rates-10yr'!$A$9:$C$15239,2,FALSE))-B7479),C7478)</f>
        <v>-0.28999999999999915</v>
      </c>
      <c r="D7479" s="98">
        <f>AVERAGE(C$10:C7479)</f>
        <v>6.9681392235609318E-2</v>
      </c>
      <c r="E7479" s="2"/>
      <c r="G7479" s="23"/>
    </row>
    <row r="7480" spans="1:7" customFormat="1">
      <c r="A7480" s="4">
        <v>30118</v>
      </c>
      <c r="B7480">
        <v>14.66</v>
      </c>
      <c r="C7480">
        <f>IFERROR(((VLOOKUP(A7480,'Interest Rates-10yr'!$A$9:$C$15239,2,FALSE))-B7480),C7479)</f>
        <v>-0.40000000000000036</v>
      </c>
      <c r="D7480" s="98">
        <f>AVERAGE(C$10:C7480)</f>
        <v>6.9618524963191222E-2</v>
      </c>
      <c r="E7480" s="2"/>
      <c r="G7480" s="23"/>
    </row>
    <row r="7481" spans="1:7" customFormat="1">
      <c r="A7481" s="4">
        <v>30119</v>
      </c>
      <c r="B7481">
        <v>14.48</v>
      </c>
      <c r="C7481">
        <f>IFERROR(((VLOOKUP(A7481,'Interest Rates-10yr'!$A$9:$C$15239,2,FALSE))-B7481),C7480)</f>
        <v>0</v>
      </c>
      <c r="D7481" s="98">
        <f>AVERAGE(C$10:C7481)</f>
        <v>6.9609207708779652E-2</v>
      </c>
      <c r="E7481" s="2"/>
      <c r="G7481" s="23"/>
    </row>
    <row r="7482" spans="1:7" customFormat="1">
      <c r="A7482" s="4">
        <v>30120</v>
      </c>
      <c r="B7482">
        <v>14.11</v>
      </c>
      <c r="C7482">
        <f>IFERROR(((VLOOKUP(A7482,'Interest Rates-10yr'!$A$9:$C$15239,2,FALSE))-B7482),C7481)</f>
        <v>0.50999999999999979</v>
      </c>
      <c r="D7482" s="98">
        <f>AVERAGE(C$10:C7482)</f>
        <v>6.9668138632410226E-2</v>
      </c>
      <c r="E7482" s="2"/>
      <c r="G7482" s="23"/>
    </row>
    <row r="7483" spans="1:7" customFormat="1">
      <c r="A7483" s="4">
        <v>30121</v>
      </c>
      <c r="B7483">
        <v>14.11</v>
      </c>
      <c r="C7483">
        <f>IFERROR(((VLOOKUP(A7483,'Interest Rates-10yr'!$A$9:$C$15239,2,FALSE))-B7483),C7482)</f>
        <v>0.50999999999999979</v>
      </c>
      <c r="D7483" s="98">
        <f>AVERAGE(C$10:C7483)</f>
        <v>6.9727053786459936E-2</v>
      </c>
      <c r="E7483" s="2"/>
      <c r="G7483" s="23"/>
    </row>
    <row r="7484" spans="1:7" customFormat="1">
      <c r="A7484" s="4">
        <v>30122</v>
      </c>
      <c r="B7484">
        <v>14.11</v>
      </c>
      <c r="C7484">
        <f>IFERROR(((VLOOKUP(A7484,'Interest Rates-10yr'!$A$9:$C$15239,2,FALSE))-B7484),C7483)</f>
        <v>0.50999999999999979</v>
      </c>
      <c r="D7484" s="98">
        <f>AVERAGE(C$10:C7484)</f>
        <v>6.9785953177257734E-2</v>
      </c>
      <c r="E7484" s="2"/>
      <c r="G7484" s="23"/>
    </row>
    <row r="7485" spans="1:7" customFormat="1">
      <c r="A7485" s="4">
        <v>30123</v>
      </c>
      <c r="B7485">
        <v>14.05</v>
      </c>
      <c r="C7485">
        <f>IFERROR(((VLOOKUP(A7485,'Interest Rates-10yr'!$A$9:$C$15239,2,FALSE))-B7485),C7484)</f>
        <v>0.58000000000000007</v>
      </c>
      <c r="D7485" s="98">
        <f>AVERAGE(C$10:C7485)</f>
        <v>6.9854200107009309E-2</v>
      </c>
      <c r="E7485" s="2"/>
      <c r="G7485" s="23"/>
    </row>
    <row r="7486" spans="1:7" customFormat="1">
      <c r="A7486" s="4">
        <v>30124</v>
      </c>
      <c r="B7486">
        <v>14.05</v>
      </c>
      <c r="C7486">
        <f>IFERROR(((VLOOKUP(A7486,'Interest Rates-10yr'!$A$9:$C$15239,2,FALSE))-B7486),C7485)</f>
        <v>0.60999999999999943</v>
      </c>
      <c r="D7486" s="98">
        <f>AVERAGE(C$10:C7486)</f>
        <v>6.9926441085997271E-2</v>
      </c>
      <c r="E7486" s="2"/>
      <c r="G7486" s="23"/>
    </row>
    <row r="7487" spans="1:7" customFormat="1">
      <c r="A7487" s="4">
        <v>30125</v>
      </c>
      <c r="B7487">
        <v>14.3</v>
      </c>
      <c r="C7487">
        <f>IFERROR(((VLOOKUP(A7487,'Interest Rates-10yr'!$A$9:$C$15239,2,FALSE))-B7487),C7486)</f>
        <v>0.4399999999999995</v>
      </c>
      <c r="D7487" s="98">
        <f>AVERAGE(C$10:C7487)</f>
        <v>6.9975929392886022E-2</v>
      </c>
      <c r="E7487" s="2"/>
      <c r="G7487" s="23"/>
    </row>
    <row r="7488" spans="1:7" customFormat="1">
      <c r="A7488" s="4">
        <v>30126</v>
      </c>
      <c r="B7488">
        <v>14.71</v>
      </c>
      <c r="C7488">
        <f>IFERROR(((VLOOKUP(A7488,'Interest Rates-10yr'!$A$9:$C$15239,2,FALSE))-B7488),C7487)</f>
        <v>0</v>
      </c>
      <c r="D7488" s="98">
        <f>AVERAGE(C$10:C7488)</f>
        <v>6.9966573071266441E-2</v>
      </c>
      <c r="E7488" s="2"/>
      <c r="G7488" s="23"/>
    </row>
    <row r="7489" spans="1:7" customFormat="1">
      <c r="A7489" s="4">
        <v>30127</v>
      </c>
      <c r="B7489">
        <v>14.9</v>
      </c>
      <c r="C7489">
        <f>IFERROR(((VLOOKUP(A7489,'Interest Rates-10yr'!$A$9:$C$15239,2,FALSE))-B7489),C7488)</f>
        <v>-0.14000000000000057</v>
      </c>
      <c r="D7489" s="98">
        <f>AVERAGE(C$10:C7489)</f>
        <v>6.9938502673797018E-2</v>
      </c>
      <c r="E7489" s="2"/>
      <c r="G7489" s="23"/>
    </row>
    <row r="7490" spans="1:7" customFormat="1">
      <c r="A7490" s="4">
        <v>30128</v>
      </c>
      <c r="B7490">
        <v>14.9</v>
      </c>
      <c r="C7490">
        <f>IFERROR(((VLOOKUP(A7490,'Interest Rates-10yr'!$A$9:$C$15239,2,FALSE))-B7490),C7489)</f>
        <v>-0.14000000000000057</v>
      </c>
      <c r="D7490" s="98">
        <f>AVERAGE(C$10:C7490)</f>
        <v>6.9910439780778197E-2</v>
      </c>
      <c r="E7490" s="2"/>
      <c r="G7490" s="23"/>
    </row>
    <row r="7491" spans="1:7" customFormat="1">
      <c r="A7491" s="4">
        <v>30129</v>
      </c>
      <c r="B7491">
        <v>14.9</v>
      </c>
      <c r="C7491">
        <f>IFERROR(((VLOOKUP(A7491,'Interest Rates-10yr'!$A$9:$C$15239,2,FALSE))-B7491),C7490)</f>
        <v>-0.14000000000000057</v>
      </c>
      <c r="D7491" s="98">
        <f>AVERAGE(C$10:C7491)</f>
        <v>6.9882384389200983E-2</v>
      </c>
      <c r="E7491" s="2"/>
      <c r="G7491" s="23"/>
    </row>
    <row r="7492" spans="1:7" customFormat="1">
      <c r="A7492" s="4">
        <v>30130</v>
      </c>
      <c r="B7492">
        <v>14.98</v>
      </c>
      <c r="C7492">
        <f>IFERROR(((VLOOKUP(A7492,'Interest Rates-10yr'!$A$9:$C$15239,2,FALSE))-B7492),C7491)</f>
        <v>-0.25</v>
      </c>
      <c r="D7492" s="98">
        <f>AVERAGE(C$10:C7492)</f>
        <v>6.9839636509421585E-2</v>
      </c>
      <c r="E7492" s="2"/>
      <c r="G7492" s="23"/>
    </row>
    <row r="7493" spans="1:7" customFormat="1">
      <c r="A7493" s="4">
        <v>30131</v>
      </c>
      <c r="B7493">
        <v>14.71</v>
      </c>
      <c r="C7493">
        <f>IFERROR(((VLOOKUP(A7493,'Interest Rates-10yr'!$A$9:$C$15239,2,FALSE))-B7493),C7492)</f>
        <v>-0.10000000000000142</v>
      </c>
      <c r="D7493" s="98">
        <f>AVERAGE(C$10:C7493)</f>
        <v>6.9816942811331065E-2</v>
      </c>
      <c r="E7493" s="2"/>
      <c r="G7493" s="23"/>
    </row>
    <row r="7494" spans="1:7" customFormat="1">
      <c r="A7494" s="4">
        <v>30132</v>
      </c>
      <c r="B7494">
        <v>14.58</v>
      </c>
      <c r="C7494">
        <f>IFERROR(((VLOOKUP(A7494,'Interest Rates-10yr'!$A$9:$C$15239,2,FALSE))-B7494),C7493)</f>
        <v>-0.14000000000000057</v>
      </c>
      <c r="D7494" s="98">
        <f>AVERAGE(C$10:C7494)</f>
        <v>6.9788911155644853E-2</v>
      </c>
      <c r="E7494" s="2"/>
      <c r="G7494" s="23"/>
    </row>
    <row r="7495" spans="1:7" customFormat="1">
      <c r="A7495" s="4">
        <v>30133</v>
      </c>
      <c r="B7495">
        <v>14.73</v>
      </c>
      <c r="C7495">
        <f>IFERROR(((VLOOKUP(A7495,'Interest Rates-10yr'!$A$9:$C$15239,2,FALSE))-B7495),C7494)</f>
        <v>-0.33000000000000007</v>
      </c>
      <c r="D7495" s="98">
        <f>AVERAGE(C$10:C7495)</f>
        <v>6.9735506278386539E-2</v>
      </c>
      <c r="E7495" s="2"/>
      <c r="G7495" s="23"/>
    </row>
    <row r="7496" spans="1:7" customFormat="1">
      <c r="A7496" s="4">
        <v>30134</v>
      </c>
      <c r="B7496">
        <v>14.61</v>
      </c>
      <c r="C7496">
        <f>IFERROR(((VLOOKUP(A7496,'Interest Rates-10yr'!$A$9:$C$15239,2,FALSE))-B7496),C7495)</f>
        <v>-0.10999999999999943</v>
      </c>
      <c r="D7496" s="98">
        <f>AVERAGE(C$10:C7496)</f>
        <v>6.9711499933217805E-2</v>
      </c>
      <c r="E7496" s="2"/>
      <c r="G7496" s="23"/>
    </row>
    <row r="7497" spans="1:7" customFormat="1">
      <c r="A7497" s="4">
        <v>30135</v>
      </c>
      <c r="B7497">
        <v>14.61</v>
      </c>
      <c r="C7497">
        <f>IFERROR(((VLOOKUP(A7497,'Interest Rates-10yr'!$A$9:$C$15239,2,FALSE))-B7497),C7496)</f>
        <v>-0.10999999999999943</v>
      </c>
      <c r="D7497" s="98">
        <f>AVERAGE(C$10:C7497)</f>
        <v>6.9687500000000221E-2</v>
      </c>
      <c r="E7497" s="2"/>
      <c r="G7497" s="23"/>
    </row>
    <row r="7498" spans="1:7" customFormat="1">
      <c r="A7498" s="4">
        <v>30136</v>
      </c>
      <c r="B7498">
        <v>14.61</v>
      </c>
      <c r="C7498">
        <f>IFERROR(((VLOOKUP(A7498,'Interest Rates-10yr'!$A$9:$C$15239,2,FALSE))-B7498),C7497)</f>
        <v>-0.10999999999999943</v>
      </c>
      <c r="D7498" s="98">
        <f>AVERAGE(C$10:C7498)</f>
        <v>6.966350647616526E-2</v>
      </c>
      <c r="E7498" s="2"/>
      <c r="G7498" s="23"/>
    </row>
    <row r="7499" spans="1:7" customFormat="1">
      <c r="A7499" s="4">
        <v>30137</v>
      </c>
      <c r="B7499">
        <v>14.61</v>
      </c>
      <c r="C7499">
        <f>IFERROR(((VLOOKUP(A7499,'Interest Rates-10yr'!$A$9:$C$15239,2,FALSE))-B7499),C7498)</f>
        <v>-0.10999999999999943</v>
      </c>
      <c r="D7499" s="98">
        <f>AVERAGE(C$10:C7499)</f>
        <v>6.9639519359145738E-2</v>
      </c>
      <c r="E7499" s="2"/>
      <c r="G7499" s="23"/>
    </row>
    <row r="7500" spans="1:7" customFormat="1">
      <c r="A7500" s="4">
        <v>30138</v>
      </c>
      <c r="B7500">
        <v>14.53</v>
      </c>
      <c r="C7500">
        <f>IFERROR(((VLOOKUP(A7500,'Interest Rates-10yr'!$A$9:$C$15239,2,FALSE))-B7500),C7499)</f>
        <v>-4.9999999999998934E-2</v>
      </c>
      <c r="D7500" s="98">
        <f>AVERAGE(C$10:C7500)</f>
        <v>6.9623548257909715E-2</v>
      </c>
      <c r="E7500" s="2"/>
      <c r="G7500" s="23"/>
    </row>
    <row r="7501" spans="1:7" customFormat="1">
      <c r="A7501" s="4">
        <v>30139</v>
      </c>
      <c r="B7501">
        <v>13.57</v>
      </c>
      <c r="C7501">
        <f>IFERROR(((VLOOKUP(A7501,'Interest Rates-10yr'!$A$9:$C$15239,2,FALSE))-B7501),C7500)</f>
        <v>0.91999999999999993</v>
      </c>
      <c r="D7501" s="98">
        <f>AVERAGE(C$10:C7501)</f>
        <v>6.9737052856380349E-2</v>
      </c>
      <c r="E7501" s="2"/>
      <c r="G7501" s="23"/>
    </row>
    <row r="7502" spans="1:7" customFormat="1">
      <c r="A7502" s="4">
        <v>30140</v>
      </c>
      <c r="B7502">
        <v>13.86</v>
      </c>
      <c r="C7502">
        <f>IFERROR(((VLOOKUP(A7502,'Interest Rates-10yr'!$A$9:$C$15239,2,FALSE))-B7502),C7501)</f>
        <v>0.33000000000000007</v>
      </c>
      <c r="D7502" s="98">
        <f>AVERAGE(C$10:C7502)</f>
        <v>6.9771787001201346E-2</v>
      </c>
      <c r="E7502" s="2"/>
      <c r="G7502" s="23"/>
    </row>
    <row r="7503" spans="1:7" customFormat="1">
      <c r="A7503" s="4">
        <v>30141</v>
      </c>
      <c r="B7503">
        <v>13.05</v>
      </c>
      <c r="C7503">
        <f>IFERROR(((VLOOKUP(A7503,'Interest Rates-10yr'!$A$9:$C$15239,2,FALSE))-B7503),C7502)</f>
        <v>0.97999999999999865</v>
      </c>
      <c r="D7503" s="98">
        <f>AVERAGE(C$10:C7503)</f>
        <v>6.9893247931678906E-2</v>
      </c>
      <c r="E7503" s="2"/>
      <c r="G7503" s="23"/>
    </row>
    <row r="7504" spans="1:7" customFormat="1">
      <c r="A7504" s="4">
        <v>30142</v>
      </c>
      <c r="B7504">
        <v>13.05</v>
      </c>
      <c r="C7504">
        <f>IFERROR(((VLOOKUP(A7504,'Interest Rates-10yr'!$A$9:$C$15239,2,FALSE))-B7504),C7503)</f>
        <v>0.97999999999999865</v>
      </c>
      <c r="D7504" s="98">
        <f>AVERAGE(C$10:C7504)</f>
        <v>7.0014676450967539E-2</v>
      </c>
      <c r="E7504" s="2"/>
      <c r="G7504" s="23"/>
    </row>
    <row r="7505" spans="1:7" customFormat="1">
      <c r="A7505" s="4">
        <v>30143</v>
      </c>
      <c r="B7505">
        <v>13.05</v>
      </c>
      <c r="C7505">
        <f>IFERROR(((VLOOKUP(A7505,'Interest Rates-10yr'!$A$9:$C$15239,2,FALSE))-B7505),C7504)</f>
        <v>0.97999999999999865</v>
      </c>
      <c r="D7505" s="98">
        <f>AVERAGE(C$10:C7505)</f>
        <v>7.0136072572038646E-2</v>
      </c>
      <c r="E7505" s="2"/>
      <c r="G7505" s="23"/>
    </row>
    <row r="7506" spans="1:7" customFormat="1">
      <c r="A7506" s="4">
        <v>30144</v>
      </c>
      <c r="B7506">
        <v>13.12</v>
      </c>
      <c r="C7506">
        <f>IFERROR(((VLOOKUP(A7506,'Interest Rates-10yr'!$A$9:$C$15239,2,FALSE))-B7506),C7505)</f>
        <v>0.75</v>
      </c>
      <c r="D7506" s="98">
        <f>AVERAGE(C$10:C7506)</f>
        <v>7.0226757369614742E-2</v>
      </c>
      <c r="E7506" s="2"/>
      <c r="G7506" s="23"/>
    </row>
    <row r="7507" spans="1:7" customFormat="1">
      <c r="A7507" s="4">
        <v>30145</v>
      </c>
      <c r="B7507">
        <v>13.25</v>
      </c>
      <c r="C7507">
        <f>IFERROR(((VLOOKUP(A7507,'Interest Rates-10yr'!$A$9:$C$15239,2,FALSE))-B7507),C7506)</f>
        <v>0.76999999999999957</v>
      </c>
      <c r="D7507" s="98">
        <f>AVERAGE(C$10:C7507)</f>
        <v>7.0320085356095186E-2</v>
      </c>
      <c r="E7507" s="2"/>
      <c r="G7507" s="23"/>
    </row>
    <row r="7508" spans="1:7" customFormat="1">
      <c r="A7508" s="4">
        <v>30146</v>
      </c>
      <c r="B7508">
        <v>12.88</v>
      </c>
      <c r="C7508">
        <f>IFERROR(((VLOOKUP(A7508,'Interest Rates-10yr'!$A$9:$C$15239,2,FALSE))-B7508),C7507)</f>
        <v>1.2199999999999989</v>
      </c>
      <c r="D7508" s="98">
        <f>AVERAGE(C$10:C7508)</f>
        <v>7.0473396452860618E-2</v>
      </c>
      <c r="E7508" s="2"/>
      <c r="G7508" s="23"/>
    </row>
    <row r="7509" spans="1:7" customFormat="1">
      <c r="A7509" s="4">
        <v>30147</v>
      </c>
      <c r="B7509">
        <v>13.07</v>
      </c>
      <c r="C7509">
        <f>IFERROR(((VLOOKUP(A7509,'Interest Rates-10yr'!$A$9:$C$15239,2,FALSE))-B7509),C7508)</f>
        <v>0.89000000000000057</v>
      </c>
      <c r="D7509" s="98">
        <f>AVERAGE(C$10:C7509)</f>
        <v>7.0582666666666891E-2</v>
      </c>
      <c r="E7509" s="2"/>
      <c r="G7509" s="23"/>
    </row>
    <row r="7510" spans="1:7" customFormat="1">
      <c r="A7510" s="4">
        <v>30148</v>
      </c>
      <c r="B7510">
        <v>12.64</v>
      </c>
      <c r="C7510">
        <f>IFERROR(((VLOOKUP(A7510,'Interest Rates-10yr'!$A$9:$C$15239,2,FALSE))-B7510),C7509)</f>
        <v>1.0599999999999987</v>
      </c>
      <c r="D7510" s="98">
        <f>AVERAGE(C$10:C7510)</f>
        <v>7.0714571390481484E-2</v>
      </c>
      <c r="E7510" s="2"/>
      <c r="G7510" s="23"/>
    </row>
    <row r="7511" spans="1:7" customFormat="1">
      <c r="A7511" s="4">
        <v>30149</v>
      </c>
      <c r="B7511">
        <v>12.64</v>
      </c>
      <c r="C7511">
        <f>IFERROR(((VLOOKUP(A7511,'Interest Rates-10yr'!$A$9:$C$15239,2,FALSE))-B7511),C7510)</f>
        <v>1.0599999999999987</v>
      </c>
      <c r="D7511" s="98">
        <f>AVERAGE(C$10:C7511)</f>
        <v>7.0846440949080464E-2</v>
      </c>
      <c r="E7511" s="2"/>
      <c r="G7511" s="23"/>
    </row>
    <row r="7512" spans="1:7" customFormat="1">
      <c r="A7512" s="4">
        <v>30150</v>
      </c>
      <c r="B7512">
        <v>12.64</v>
      </c>
      <c r="C7512">
        <f>IFERROR(((VLOOKUP(A7512,'Interest Rates-10yr'!$A$9:$C$15239,2,FALSE))-B7512),C7511)</f>
        <v>1.0599999999999987</v>
      </c>
      <c r="D7512" s="98">
        <f>AVERAGE(C$10:C7512)</f>
        <v>7.0978275356524262E-2</v>
      </c>
      <c r="E7512" s="2"/>
      <c r="G7512" s="23"/>
    </row>
    <row r="7513" spans="1:7" customFormat="1">
      <c r="A7513" s="4">
        <v>30151</v>
      </c>
      <c r="B7513">
        <v>12.09</v>
      </c>
      <c r="C7513">
        <f>IFERROR(((VLOOKUP(A7513,'Interest Rates-10yr'!$A$9:$C$15239,2,FALSE))-B7513),C7512)</f>
        <v>1.5899999999999999</v>
      </c>
      <c r="D7513" s="98">
        <f>AVERAGE(C$10:C7513)</f>
        <v>7.1180703624733679E-2</v>
      </c>
      <c r="E7513" s="2"/>
      <c r="G7513" s="23"/>
    </row>
    <row r="7514" spans="1:7" customFormat="1">
      <c r="A7514" s="4">
        <v>30152</v>
      </c>
      <c r="B7514">
        <v>11.22</v>
      </c>
      <c r="C7514">
        <f>IFERROR(((VLOOKUP(A7514,'Interest Rates-10yr'!$A$9:$C$15239,2,FALSE))-B7514),C7513)</f>
        <v>2.3099999999999987</v>
      </c>
      <c r="D7514" s="98">
        <f>AVERAGE(C$10:C7514)</f>
        <v>7.1479013990673093E-2</v>
      </c>
      <c r="E7514" s="2"/>
      <c r="G7514" s="23"/>
    </row>
    <row r="7515" spans="1:7" customFormat="1">
      <c r="A7515" s="4">
        <v>30153</v>
      </c>
      <c r="B7515">
        <v>10.71</v>
      </c>
      <c r="C7515">
        <f>IFERROR(((VLOOKUP(A7515,'Interest Rates-10yr'!$A$9:$C$15239,2,FALSE))-B7515),C7514)</f>
        <v>2.8899999999999988</v>
      </c>
      <c r="D7515" s="98">
        <f>AVERAGE(C$10:C7515)</f>
        <v>7.1854516386890693E-2</v>
      </c>
      <c r="E7515" s="2"/>
      <c r="G7515" s="23"/>
    </row>
    <row r="7516" spans="1:7" customFormat="1">
      <c r="A7516" s="4">
        <v>30154</v>
      </c>
      <c r="B7516">
        <v>11.04</v>
      </c>
      <c r="C7516">
        <f>IFERROR(((VLOOKUP(A7516,'Interest Rates-10yr'!$A$9:$C$15239,2,FALSE))-B7516),C7515)</f>
        <v>2.4700000000000006</v>
      </c>
      <c r="D7516" s="98">
        <f>AVERAGE(C$10:C7516)</f>
        <v>7.2173970960437137E-2</v>
      </c>
      <c r="E7516" s="2"/>
      <c r="G7516" s="23"/>
    </row>
    <row r="7517" spans="1:7" customFormat="1">
      <c r="A7517" s="4">
        <v>30155</v>
      </c>
      <c r="B7517">
        <v>10.65</v>
      </c>
      <c r="C7517">
        <f>IFERROR(((VLOOKUP(A7517,'Interest Rates-10yr'!$A$9:$C$15239,2,FALSE))-B7517),C7516)</f>
        <v>2.91</v>
      </c>
      <c r="D7517" s="98">
        <f>AVERAGE(C$10:C7517)</f>
        <v>7.2551944592434942E-2</v>
      </c>
      <c r="E7517" s="2"/>
      <c r="G7517" s="23"/>
    </row>
    <row r="7518" spans="1:7" customFormat="1">
      <c r="A7518" s="4">
        <v>30156</v>
      </c>
      <c r="B7518">
        <v>10.65</v>
      </c>
      <c r="C7518">
        <f>IFERROR(((VLOOKUP(A7518,'Interest Rates-10yr'!$A$9:$C$15239,2,FALSE))-B7518),C7517)</f>
        <v>2.91</v>
      </c>
      <c r="D7518" s="98">
        <f>AVERAGE(C$10:C7518)</f>
        <v>7.2929817552270806E-2</v>
      </c>
      <c r="E7518" s="2"/>
      <c r="G7518" s="23"/>
    </row>
    <row r="7519" spans="1:7" customFormat="1">
      <c r="A7519" s="4">
        <v>30157</v>
      </c>
      <c r="B7519">
        <v>10.65</v>
      </c>
      <c r="C7519">
        <f>IFERROR(((VLOOKUP(A7519,'Interest Rates-10yr'!$A$9:$C$15239,2,FALSE))-B7519),C7518)</f>
        <v>2.91</v>
      </c>
      <c r="D7519" s="98">
        <f>AVERAGE(C$10:C7519)</f>
        <v>7.3307589880159979E-2</v>
      </c>
      <c r="E7519" s="2"/>
      <c r="G7519" s="23"/>
    </row>
    <row r="7520" spans="1:7" customFormat="1">
      <c r="A7520" s="4">
        <v>30158</v>
      </c>
      <c r="B7520">
        <v>10.84</v>
      </c>
      <c r="C7520">
        <f>IFERROR(((VLOOKUP(A7520,'Interest Rates-10yr'!$A$9:$C$15239,2,FALSE))-B7520),C7519)</f>
        <v>3.0700000000000003</v>
      </c>
      <c r="D7520" s="98">
        <f>AVERAGE(C$10:C7520)</f>
        <v>7.3706563706563907E-2</v>
      </c>
      <c r="E7520" s="2"/>
      <c r="G7520" s="23"/>
    </row>
    <row r="7521" spans="1:7" customFormat="1">
      <c r="A7521" s="4">
        <v>30159</v>
      </c>
      <c r="B7521">
        <v>11.28</v>
      </c>
      <c r="C7521">
        <f>IFERROR(((VLOOKUP(A7521,'Interest Rates-10yr'!$A$9:$C$15239,2,FALSE))-B7521),C7520)</f>
        <v>2.58</v>
      </c>
      <c r="D7521" s="98">
        <f>AVERAGE(C$10:C7521)</f>
        <v>7.4040202342918207E-2</v>
      </c>
      <c r="E7521" s="2"/>
      <c r="G7521" s="23"/>
    </row>
    <row r="7522" spans="1:7" customFormat="1">
      <c r="A7522" s="4">
        <v>30160</v>
      </c>
      <c r="B7522">
        <v>12.01</v>
      </c>
      <c r="C7522">
        <f>IFERROR(((VLOOKUP(A7522,'Interest Rates-10yr'!$A$9:$C$15239,2,FALSE))-B7522),C7521)</f>
        <v>1.9600000000000009</v>
      </c>
      <c r="D7522" s="98">
        <f>AVERAGE(C$10:C7522)</f>
        <v>7.4291228537202394E-2</v>
      </c>
      <c r="E7522" s="2"/>
      <c r="G7522" s="23"/>
    </row>
    <row r="7523" spans="1:7" customFormat="1">
      <c r="A7523" s="4">
        <v>30161</v>
      </c>
      <c r="B7523">
        <v>11.71</v>
      </c>
      <c r="C7523">
        <f>IFERROR(((VLOOKUP(A7523,'Interest Rates-10yr'!$A$9:$C$15239,2,FALSE))-B7523),C7522)</f>
        <v>2.1199999999999992</v>
      </c>
      <c r="D7523" s="98">
        <f>AVERAGE(C$10:C7523)</f>
        <v>7.4563481501197973E-2</v>
      </c>
      <c r="E7523" s="2"/>
      <c r="G7523" s="23"/>
    </row>
    <row r="7524" spans="1:7" customFormat="1">
      <c r="A7524" s="4">
        <v>30162</v>
      </c>
      <c r="B7524">
        <v>11.41</v>
      </c>
      <c r="C7524">
        <f>IFERROR(((VLOOKUP(A7524,'Interest Rates-10yr'!$A$9:$C$15239,2,FALSE))-B7524),C7523)</f>
        <v>2.2699999999999996</v>
      </c>
      <c r="D7524" s="98">
        <f>AVERAGE(C$10:C7524)</f>
        <v>7.4855622089155235E-2</v>
      </c>
      <c r="E7524" s="2"/>
      <c r="G7524" s="23"/>
    </row>
    <row r="7525" spans="1:7" customFormat="1">
      <c r="A7525" s="4">
        <v>30163</v>
      </c>
      <c r="B7525">
        <v>11.41</v>
      </c>
      <c r="C7525">
        <f>IFERROR(((VLOOKUP(A7525,'Interest Rates-10yr'!$A$9:$C$15239,2,FALSE))-B7525),C7524)</f>
        <v>2.2699999999999996</v>
      </c>
      <c r="D7525" s="98">
        <f>AVERAGE(C$10:C7525)</f>
        <v>7.5147684938797435E-2</v>
      </c>
      <c r="E7525" s="2"/>
      <c r="G7525" s="23"/>
    </row>
    <row r="7526" spans="1:7" customFormat="1">
      <c r="A7526" s="4">
        <v>30164</v>
      </c>
      <c r="B7526">
        <v>11.41</v>
      </c>
      <c r="C7526">
        <f>IFERROR(((VLOOKUP(A7526,'Interest Rates-10yr'!$A$9:$C$15239,2,FALSE))-B7526),C7525)</f>
        <v>2.2699999999999996</v>
      </c>
      <c r="D7526" s="98">
        <f>AVERAGE(C$10:C7526)</f>
        <v>7.5439670081149601E-2</v>
      </c>
      <c r="E7526" s="2"/>
      <c r="G7526" s="23"/>
    </row>
    <row r="7527" spans="1:7" customFormat="1">
      <c r="A7527" s="4">
        <v>30165</v>
      </c>
      <c r="B7527">
        <v>10.83</v>
      </c>
      <c r="C7527">
        <f>IFERROR(((VLOOKUP(A7527,'Interest Rates-10yr'!$A$9:$C$15239,2,FALSE))-B7527),C7526)</f>
        <v>2.58</v>
      </c>
      <c r="D7527" s="98">
        <f>AVERAGE(C$10:C7527)</f>
        <v>7.5772811918063523E-2</v>
      </c>
      <c r="E7527" s="2"/>
      <c r="G7527" s="23"/>
    </row>
    <row r="7528" spans="1:7" customFormat="1">
      <c r="A7528" s="4">
        <v>30166</v>
      </c>
      <c r="B7528">
        <v>10.61</v>
      </c>
      <c r="C7528">
        <f>IFERROR(((VLOOKUP(A7528,'Interest Rates-10yr'!$A$9:$C$15239,2,FALSE))-B7528),C7527)</f>
        <v>2.9000000000000004</v>
      </c>
      <c r="D7528" s="98">
        <f>AVERAGE(C$10:C7528)</f>
        <v>7.6148423992552408E-2</v>
      </c>
      <c r="E7528" s="2"/>
      <c r="G7528" s="23"/>
    </row>
    <row r="7529" spans="1:7" customFormat="1">
      <c r="A7529" s="4">
        <v>30167</v>
      </c>
      <c r="B7529">
        <v>10.68</v>
      </c>
      <c r="C7529">
        <f>IFERROR(((VLOOKUP(A7529,'Interest Rates-10yr'!$A$9:$C$15239,2,FALSE))-B7529),C7528)</f>
        <v>3</v>
      </c>
      <c r="D7529" s="98">
        <f>AVERAGE(C$10:C7529)</f>
        <v>7.6537234042553401E-2</v>
      </c>
      <c r="E7529" s="2"/>
      <c r="G7529" s="23"/>
    </row>
    <row r="7530" spans="1:7" customFormat="1">
      <c r="A7530" s="4">
        <v>30168</v>
      </c>
      <c r="B7530">
        <v>10.76</v>
      </c>
      <c r="C7530">
        <f>IFERROR(((VLOOKUP(A7530,'Interest Rates-10yr'!$A$9:$C$15239,2,FALSE))-B7530),C7529)</f>
        <v>2.9399999999999995</v>
      </c>
      <c r="D7530" s="98">
        <f>AVERAGE(C$10:C7530)</f>
        <v>7.691796303683042E-2</v>
      </c>
      <c r="E7530" s="2"/>
      <c r="G7530" s="23"/>
    </row>
    <row r="7531" spans="1:7" customFormat="1">
      <c r="A7531" s="4">
        <v>30169</v>
      </c>
      <c r="B7531">
        <v>10.82</v>
      </c>
      <c r="C7531">
        <f>IFERROR(((VLOOKUP(A7531,'Interest Rates-10yr'!$A$9:$C$15239,2,FALSE))-B7531),C7530)</f>
        <v>3.0299999999999994</v>
      </c>
      <c r="D7531" s="98">
        <f>AVERAGE(C$10:C7531)</f>
        <v>7.7310555703270611E-2</v>
      </c>
      <c r="E7531" s="2"/>
      <c r="G7531" s="23"/>
    </row>
    <row r="7532" spans="1:7" customFormat="1">
      <c r="A7532" s="4">
        <v>30170</v>
      </c>
      <c r="B7532">
        <v>10.82</v>
      </c>
      <c r="C7532">
        <f>IFERROR(((VLOOKUP(A7532,'Interest Rates-10yr'!$A$9:$C$15239,2,FALSE))-B7532),C7531)</f>
        <v>3.0299999999999994</v>
      </c>
      <c r="D7532" s="98">
        <f>AVERAGE(C$10:C7532)</f>
        <v>7.7703043998405094E-2</v>
      </c>
      <c r="E7532" s="2"/>
      <c r="G7532" s="23"/>
    </row>
    <row r="7533" spans="1:7" customFormat="1">
      <c r="A7533" s="4">
        <v>30171</v>
      </c>
      <c r="B7533">
        <v>10.82</v>
      </c>
      <c r="C7533">
        <f>IFERROR(((VLOOKUP(A7533,'Interest Rates-10yr'!$A$9:$C$15239,2,FALSE))-B7533),C7532)</f>
        <v>3.0299999999999994</v>
      </c>
      <c r="D7533" s="98">
        <f>AVERAGE(C$10:C7533)</f>
        <v>7.8095427963849218E-2</v>
      </c>
      <c r="E7533" s="2"/>
      <c r="G7533" s="23"/>
    </row>
    <row r="7534" spans="1:7" customFormat="1">
      <c r="A7534" s="4">
        <v>30172</v>
      </c>
      <c r="B7534">
        <v>11.07</v>
      </c>
      <c r="C7534">
        <f>IFERROR(((VLOOKUP(A7534,'Interest Rates-10yr'!$A$9:$C$15239,2,FALSE))-B7534),C7533)</f>
        <v>2.629999999999999</v>
      </c>
      <c r="D7534" s="98">
        <f>AVERAGE(C$10:C7534)</f>
        <v>7.843455149501681E-2</v>
      </c>
      <c r="E7534" s="2"/>
      <c r="G7534" s="23"/>
    </row>
    <row r="7535" spans="1:7" customFormat="1">
      <c r="A7535" s="4">
        <v>30173</v>
      </c>
      <c r="B7535">
        <v>10.99</v>
      </c>
      <c r="C7535">
        <f>IFERROR(((VLOOKUP(A7535,'Interest Rates-10yr'!$A$9:$C$15239,2,FALSE))-B7535),C7534)</f>
        <v>2.6999999999999993</v>
      </c>
      <c r="D7535" s="98">
        <f>AVERAGE(C$10:C7535)</f>
        <v>7.8782885995216795E-2</v>
      </c>
      <c r="E7535" s="2"/>
      <c r="G7535" s="23"/>
    </row>
    <row r="7536" spans="1:7" customFormat="1">
      <c r="A7536" s="4">
        <v>30174</v>
      </c>
      <c r="B7536">
        <v>11</v>
      </c>
      <c r="C7536">
        <f>IFERROR(((VLOOKUP(A7536,'Interest Rates-10yr'!$A$9:$C$15239,2,FALSE))-B7536),C7535)</f>
        <v>2.7100000000000009</v>
      </c>
      <c r="D7536" s="98">
        <f>AVERAGE(C$10:C7536)</f>
        <v>7.9132456489969652E-2</v>
      </c>
      <c r="E7536" s="2"/>
      <c r="G7536" s="23"/>
    </row>
    <row r="7537" spans="1:7" customFormat="1">
      <c r="A7537" s="4">
        <v>30175</v>
      </c>
      <c r="B7537">
        <v>10.88</v>
      </c>
      <c r="C7537">
        <f>IFERROR(((VLOOKUP(A7537,'Interest Rates-10yr'!$A$9:$C$15239,2,FALSE))-B7537),C7536)</f>
        <v>2.67</v>
      </c>
      <c r="D7537" s="98">
        <f>AVERAGE(C$10:C7537)</f>
        <v>7.9476620616365776E-2</v>
      </c>
      <c r="E7537" s="2"/>
      <c r="G7537" s="23"/>
    </row>
    <row r="7538" spans="1:7" customFormat="1">
      <c r="A7538" s="4">
        <v>30176</v>
      </c>
      <c r="B7538">
        <v>10.38</v>
      </c>
      <c r="C7538">
        <f>IFERROR(((VLOOKUP(A7538,'Interest Rates-10yr'!$A$9:$C$15239,2,FALSE))-B7538),C7537)</f>
        <v>2.8199999999999985</v>
      </c>
      <c r="D7538" s="98">
        <f>AVERAGE(C$10:C7538)</f>
        <v>7.9840616283703231E-2</v>
      </c>
      <c r="E7538" s="2"/>
      <c r="G7538" s="23"/>
    </row>
    <row r="7539" spans="1:7" customFormat="1">
      <c r="A7539" s="4">
        <v>30177</v>
      </c>
      <c r="B7539">
        <v>10.38</v>
      </c>
      <c r="C7539">
        <f>IFERROR(((VLOOKUP(A7539,'Interest Rates-10yr'!$A$9:$C$15239,2,FALSE))-B7539),C7538)</f>
        <v>2.8199999999999985</v>
      </c>
      <c r="D7539" s="98">
        <f>AVERAGE(C$10:C7539)</f>
        <v>8.0204515272244578E-2</v>
      </c>
      <c r="E7539" s="2"/>
      <c r="G7539" s="23"/>
    </row>
    <row r="7540" spans="1:7" customFormat="1">
      <c r="A7540" s="4">
        <v>30178</v>
      </c>
      <c r="B7540">
        <v>10.38</v>
      </c>
      <c r="C7540">
        <f>IFERROR(((VLOOKUP(A7540,'Interest Rates-10yr'!$A$9:$C$15239,2,FALSE))-B7540),C7539)</f>
        <v>2.8199999999999985</v>
      </c>
      <c r="D7540" s="98">
        <f>AVERAGE(C$10:C7540)</f>
        <v>8.056831762050215E-2</v>
      </c>
      <c r="E7540" s="2"/>
      <c r="G7540" s="23"/>
    </row>
    <row r="7541" spans="1:7" customFormat="1">
      <c r="A7541" s="4">
        <v>30179</v>
      </c>
      <c r="B7541">
        <v>9.91</v>
      </c>
      <c r="C7541">
        <f>IFERROR(((VLOOKUP(A7541,'Interest Rates-10yr'!$A$9:$C$15239,2,FALSE))-B7541),C7540)</f>
        <v>3.1799999999999997</v>
      </c>
      <c r="D7541" s="98">
        <f>AVERAGE(C$10:C7541)</f>
        <v>8.0979819437068723E-2</v>
      </c>
      <c r="E7541" s="2"/>
      <c r="G7541" s="23"/>
    </row>
    <row r="7542" spans="1:7" customFormat="1">
      <c r="A7542" s="4">
        <v>30180</v>
      </c>
      <c r="B7542">
        <v>9.74</v>
      </c>
      <c r="C7542">
        <f>IFERROR(((VLOOKUP(A7542,'Interest Rates-10yr'!$A$9:$C$15239,2,FALSE))-B7542),C7541)</f>
        <v>2.91</v>
      </c>
      <c r="D7542" s="98">
        <f>AVERAGE(C$10:C7542)</f>
        <v>8.1355369706624395E-2</v>
      </c>
      <c r="E7542" s="2"/>
      <c r="G7542" s="23"/>
    </row>
    <row r="7543" spans="1:7" customFormat="1">
      <c r="A7543" s="4">
        <v>30181</v>
      </c>
      <c r="B7543">
        <v>9.1300000000000008</v>
      </c>
      <c r="C7543">
        <f>IFERROR(((VLOOKUP(A7543,'Interest Rates-10yr'!$A$9:$C$15239,2,FALSE))-B7543),C7542)</f>
        <v>3.4399999999999995</v>
      </c>
      <c r="D7543" s="98">
        <f>AVERAGE(C$10:C7543)</f>
        <v>8.1801168038226929E-2</v>
      </c>
      <c r="E7543" s="2"/>
      <c r="G7543" s="23"/>
    </row>
    <row r="7544" spans="1:7" customFormat="1">
      <c r="A7544" s="4">
        <v>30182</v>
      </c>
      <c r="B7544">
        <v>9.1</v>
      </c>
      <c r="C7544">
        <f>IFERROR(((VLOOKUP(A7544,'Interest Rates-10yr'!$A$9:$C$15239,2,FALSE))-B7544),C7543)</f>
        <v>3.370000000000001</v>
      </c>
      <c r="D7544" s="98">
        <f>AVERAGE(C$10:C7544)</f>
        <v>8.2237558062375801E-2</v>
      </c>
      <c r="E7544" s="2"/>
      <c r="G7544" s="23"/>
    </row>
    <row r="7545" spans="1:7" customFormat="1">
      <c r="A7545" s="4">
        <v>30183</v>
      </c>
      <c r="B7545">
        <v>8.75</v>
      </c>
      <c r="C7545">
        <f>IFERROR(((VLOOKUP(A7545,'Interest Rates-10yr'!$A$9:$C$15239,2,FALSE))-B7545),C7544)</f>
        <v>3.49</v>
      </c>
      <c r="D7545" s="98">
        <f>AVERAGE(C$10:C7545)</f>
        <v>8.268975583864141E-2</v>
      </c>
      <c r="E7545" s="2"/>
      <c r="G7545" s="23"/>
    </row>
    <row r="7546" spans="1:7" customFormat="1">
      <c r="A7546" s="4">
        <v>30184</v>
      </c>
      <c r="B7546">
        <v>8.75</v>
      </c>
      <c r="C7546">
        <f>IFERROR(((VLOOKUP(A7546,'Interest Rates-10yr'!$A$9:$C$15239,2,FALSE))-B7546),C7545)</f>
        <v>3.49</v>
      </c>
      <c r="D7546" s="98">
        <f>AVERAGE(C$10:C7546)</f>
        <v>8.3141833620804254E-2</v>
      </c>
      <c r="E7546" s="2"/>
      <c r="G7546" s="23"/>
    </row>
    <row r="7547" spans="1:7" customFormat="1">
      <c r="A7547" s="4">
        <v>30185</v>
      </c>
      <c r="B7547">
        <v>8.75</v>
      </c>
      <c r="C7547">
        <f>IFERROR(((VLOOKUP(A7547,'Interest Rates-10yr'!$A$9:$C$15239,2,FALSE))-B7547),C7546)</f>
        <v>3.49</v>
      </c>
      <c r="D7547" s="98">
        <f>AVERAGE(C$10:C7547)</f>
        <v>8.359379145662002E-2</v>
      </c>
      <c r="E7547" s="2"/>
      <c r="G7547" s="23"/>
    </row>
    <row r="7548" spans="1:7" customFormat="1">
      <c r="A7548" s="4">
        <v>30186</v>
      </c>
      <c r="B7548">
        <v>9.01</v>
      </c>
      <c r="C7548">
        <f>IFERROR(((VLOOKUP(A7548,'Interest Rates-10yr'!$A$9:$C$15239,2,FALSE))-B7548),C7547)</f>
        <v>3.4600000000000009</v>
      </c>
      <c r="D7548" s="98">
        <f>AVERAGE(C$10:C7548)</f>
        <v>8.4041650086218556E-2</v>
      </c>
      <c r="E7548" s="2"/>
      <c r="G7548" s="23"/>
    </row>
    <row r="7549" spans="1:7" customFormat="1">
      <c r="A7549" s="4">
        <v>30187</v>
      </c>
      <c r="B7549">
        <v>9.0299999999999994</v>
      </c>
      <c r="C7549">
        <f>IFERROR(((VLOOKUP(A7549,'Interest Rates-10yr'!$A$9:$C$15239,2,FALSE))-B7549),C7548)</f>
        <v>3.3200000000000003</v>
      </c>
      <c r="D7549" s="98">
        <f>AVERAGE(C$10:C7549)</f>
        <v>8.447082228116734E-2</v>
      </c>
      <c r="E7549" s="2"/>
      <c r="G7549" s="23"/>
    </row>
    <row r="7550" spans="1:7" customFormat="1">
      <c r="A7550" s="4">
        <v>30188</v>
      </c>
      <c r="B7550">
        <v>9.91</v>
      </c>
      <c r="C7550">
        <f>IFERROR(((VLOOKUP(A7550,'Interest Rates-10yr'!$A$9:$C$15239,2,FALSE))-B7550),C7549)</f>
        <v>2.5199999999999996</v>
      </c>
      <c r="D7550" s="98">
        <f>AVERAGE(C$10:C7550)</f>
        <v>8.4793793926535174E-2</v>
      </c>
      <c r="E7550" s="2"/>
      <c r="G7550" s="23"/>
    </row>
    <row r="7551" spans="1:7" customFormat="1">
      <c r="A7551" s="4">
        <v>30189</v>
      </c>
      <c r="B7551">
        <v>9.36</v>
      </c>
      <c r="C7551">
        <f>IFERROR(((VLOOKUP(A7551,'Interest Rates-10yr'!$A$9:$C$15239,2,FALSE))-B7551),C7550)</f>
        <v>3.1900000000000013</v>
      </c>
      <c r="D7551" s="98">
        <f>AVERAGE(C$10:C7551)</f>
        <v>8.5205515778308386E-2</v>
      </c>
      <c r="E7551" s="2"/>
      <c r="G7551" s="23"/>
    </row>
    <row r="7552" spans="1:7" customFormat="1">
      <c r="A7552" s="4">
        <v>30190</v>
      </c>
      <c r="B7552">
        <v>9.91</v>
      </c>
      <c r="C7552">
        <f>IFERROR(((VLOOKUP(A7552,'Interest Rates-10yr'!$A$9:$C$15239,2,FALSE))-B7552),C7551)</f>
        <v>2.8599999999999994</v>
      </c>
      <c r="D7552" s="98">
        <f>AVERAGE(C$10:C7552)</f>
        <v>8.5573379292059104E-2</v>
      </c>
      <c r="E7552" s="2"/>
      <c r="G7552" s="23"/>
    </row>
    <row r="7553" spans="1:7" customFormat="1">
      <c r="A7553" s="4">
        <v>30191</v>
      </c>
      <c r="B7553">
        <v>9.91</v>
      </c>
      <c r="C7553">
        <f>IFERROR(((VLOOKUP(A7553,'Interest Rates-10yr'!$A$9:$C$15239,2,FALSE))-B7553),C7552)</f>
        <v>2.8599999999999994</v>
      </c>
      <c r="D7553" s="98">
        <f>AVERAGE(C$10:C7553)</f>
        <v>8.5941145281018275E-2</v>
      </c>
      <c r="E7553" s="2"/>
      <c r="G7553" s="23"/>
    </row>
    <row r="7554" spans="1:7" customFormat="1">
      <c r="A7554" s="4">
        <v>30192</v>
      </c>
      <c r="B7554">
        <v>9.91</v>
      </c>
      <c r="C7554">
        <f>IFERROR(((VLOOKUP(A7554,'Interest Rates-10yr'!$A$9:$C$15239,2,FALSE))-B7554),C7553)</f>
        <v>2.8599999999999994</v>
      </c>
      <c r="D7554" s="98">
        <f>AVERAGE(C$10:C7554)</f>
        <v>8.6308813783963143E-2</v>
      </c>
      <c r="E7554" s="2"/>
      <c r="G7554" s="23"/>
    </row>
    <row r="7555" spans="1:7" customFormat="1">
      <c r="A7555" s="4">
        <v>30193</v>
      </c>
      <c r="B7555">
        <v>10.06</v>
      </c>
      <c r="C7555">
        <f>IFERROR(((VLOOKUP(A7555,'Interest Rates-10yr'!$A$9:$C$15239,2,FALSE))-B7555),C7554)</f>
        <v>2.75</v>
      </c>
      <c r="D7555" s="98">
        <f>AVERAGE(C$10:C7555)</f>
        <v>8.6661807580175179E-2</v>
      </c>
      <c r="E7555" s="2"/>
      <c r="G7555" s="23"/>
    </row>
    <row r="7556" spans="1:7" customFormat="1">
      <c r="A7556" s="4">
        <v>30194</v>
      </c>
      <c r="B7556">
        <v>10.63</v>
      </c>
      <c r="C7556">
        <f>IFERROR(((VLOOKUP(A7556,'Interest Rates-10yr'!$A$9:$C$15239,2,FALSE))-B7556),C7555)</f>
        <v>2.1799999999999997</v>
      </c>
      <c r="D7556" s="98">
        <f>AVERAGE(C$10:C7556)</f>
        <v>8.6939181131575699E-2</v>
      </c>
      <c r="E7556" s="2"/>
      <c r="G7556" s="23"/>
    </row>
    <row r="7557" spans="1:7" customFormat="1">
      <c r="A7557" s="4">
        <v>30195</v>
      </c>
      <c r="B7557">
        <v>11.28</v>
      </c>
      <c r="C7557">
        <f>IFERROR(((VLOOKUP(A7557,'Interest Rates-10yr'!$A$9:$C$15239,2,FALSE))-B7557),C7556)</f>
        <v>1.4800000000000004</v>
      </c>
      <c r="D7557" s="98">
        <f>AVERAGE(C$10:C7557)</f>
        <v>8.7123741388447515E-2</v>
      </c>
      <c r="E7557" s="2"/>
      <c r="G7557" s="23"/>
    </row>
    <row r="7558" spans="1:7" customFormat="1">
      <c r="A7558" s="4">
        <v>30196</v>
      </c>
      <c r="B7558">
        <v>10.55</v>
      </c>
      <c r="C7558">
        <f>IFERROR(((VLOOKUP(A7558,'Interest Rates-10yr'!$A$9:$C$15239,2,FALSE))-B7558),C7557)</f>
        <v>2.0499999999999989</v>
      </c>
      <c r="D7558" s="98">
        <f>AVERAGE(C$10:C7558)</f>
        <v>8.7383759438336442E-2</v>
      </c>
      <c r="E7558" s="2"/>
      <c r="G7558" s="23"/>
    </row>
    <row r="7559" spans="1:7" customFormat="1">
      <c r="A7559" s="4">
        <v>30197</v>
      </c>
      <c r="B7559">
        <v>10.25</v>
      </c>
      <c r="C7559">
        <f>IFERROR(((VLOOKUP(A7559,'Interest Rates-10yr'!$A$9:$C$15239,2,FALSE))-B7559),C7558)</f>
        <v>2.2200000000000006</v>
      </c>
      <c r="D7559" s="98">
        <f>AVERAGE(C$10:C7559)</f>
        <v>8.7666225165563161E-2</v>
      </c>
      <c r="E7559" s="2"/>
      <c r="G7559" s="23"/>
    </row>
    <row r="7560" spans="1:7" customFormat="1">
      <c r="A7560" s="4">
        <v>30198</v>
      </c>
      <c r="B7560">
        <v>10.25</v>
      </c>
      <c r="C7560">
        <f>IFERROR(((VLOOKUP(A7560,'Interest Rates-10yr'!$A$9:$C$15239,2,FALSE))-B7560),C7559)</f>
        <v>2.2200000000000006</v>
      </c>
      <c r="D7560" s="98">
        <f>AVERAGE(C$10:C7560)</f>
        <v>8.7948616077340988E-2</v>
      </c>
      <c r="E7560" s="2"/>
      <c r="G7560" s="23"/>
    </row>
    <row r="7561" spans="1:7" customFormat="1">
      <c r="A7561" s="4">
        <v>30199</v>
      </c>
      <c r="B7561">
        <v>10.25</v>
      </c>
      <c r="C7561">
        <f>IFERROR(((VLOOKUP(A7561,'Interest Rates-10yr'!$A$9:$C$15239,2,FALSE))-B7561),C7560)</f>
        <v>2.2200000000000006</v>
      </c>
      <c r="D7561" s="98">
        <f>AVERAGE(C$10:C7561)</f>
        <v>8.8230932203390081E-2</v>
      </c>
      <c r="E7561" s="2"/>
      <c r="G7561" s="23"/>
    </row>
    <row r="7562" spans="1:7" customFormat="1">
      <c r="A7562" s="4">
        <v>30200</v>
      </c>
      <c r="B7562">
        <v>10.25</v>
      </c>
      <c r="C7562">
        <f>IFERROR(((VLOOKUP(A7562,'Interest Rates-10yr'!$A$9:$C$15239,2,FALSE))-B7562),C7561)</f>
        <v>2.2200000000000006</v>
      </c>
      <c r="D7562" s="98">
        <f>AVERAGE(C$10:C7562)</f>
        <v>8.8513173573414788E-2</v>
      </c>
      <c r="E7562" s="2"/>
      <c r="G7562" s="23"/>
    </row>
    <row r="7563" spans="1:7" customFormat="1">
      <c r="A7563" s="4">
        <v>30201</v>
      </c>
      <c r="B7563">
        <v>9.74</v>
      </c>
      <c r="C7563">
        <f>IFERROR(((VLOOKUP(A7563,'Interest Rates-10yr'!$A$9:$C$15239,2,FALSE))-B7563),C7562)</f>
        <v>2.7899999999999991</v>
      </c>
      <c r="D7563" s="98">
        <f>AVERAGE(C$10:C7563)</f>
        <v>8.8870796928779694E-2</v>
      </c>
      <c r="E7563" s="2"/>
      <c r="G7563" s="23"/>
    </row>
    <row r="7564" spans="1:7" customFormat="1">
      <c r="A7564" s="4">
        <v>30202</v>
      </c>
      <c r="B7564">
        <v>9.68</v>
      </c>
      <c r="C7564">
        <f>IFERROR(((VLOOKUP(A7564,'Interest Rates-10yr'!$A$9:$C$15239,2,FALSE))-B7564),C7563)</f>
        <v>2.83</v>
      </c>
      <c r="D7564" s="98">
        <f>AVERAGE(C$10:C7564)</f>
        <v>8.9233620119126653E-2</v>
      </c>
      <c r="E7564" s="2"/>
      <c r="G7564" s="23"/>
    </row>
    <row r="7565" spans="1:7" customFormat="1">
      <c r="A7565" s="4">
        <v>30203</v>
      </c>
      <c r="B7565">
        <v>9.99</v>
      </c>
      <c r="C7565">
        <f>IFERROR(((VLOOKUP(A7565,'Interest Rates-10yr'!$A$9:$C$15239,2,FALSE))-B7565),C7564)</f>
        <v>2.5399999999999991</v>
      </c>
      <c r="D7565" s="98">
        <f>AVERAGE(C$10:C7565)</f>
        <v>8.9557967178401518E-2</v>
      </c>
      <c r="E7565" s="2"/>
      <c r="G7565" s="23"/>
    </row>
    <row r="7566" spans="1:7" customFormat="1">
      <c r="A7566" s="4">
        <v>30204</v>
      </c>
      <c r="B7566">
        <v>10.08</v>
      </c>
      <c r="C7566">
        <f>IFERROR(((VLOOKUP(A7566,'Interest Rates-10yr'!$A$9:$C$15239,2,FALSE))-B7566),C7565)</f>
        <v>2.6500000000000004</v>
      </c>
      <c r="D7566" s="98">
        <f>AVERAGE(C$10:C7566)</f>
        <v>8.98967844382694E-2</v>
      </c>
      <c r="E7566" s="2"/>
      <c r="G7566" s="23"/>
    </row>
    <row r="7567" spans="1:7" customFormat="1">
      <c r="A7567" s="4">
        <v>30205</v>
      </c>
      <c r="B7567">
        <v>10.08</v>
      </c>
      <c r="C7567">
        <f>IFERROR(((VLOOKUP(A7567,'Interest Rates-10yr'!$A$9:$C$15239,2,FALSE))-B7567),C7566)</f>
        <v>2.6500000000000004</v>
      </c>
      <c r="D7567" s="98">
        <f>AVERAGE(C$10:C7567)</f>
        <v>9.0235512040222524E-2</v>
      </c>
      <c r="E7567" s="2"/>
      <c r="G7567" s="23"/>
    </row>
    <row r="7568" spans="1:7" customFormat="1">
      <c r="A7568" s="4">
        <v>30206</v>
      </c>
      <c r="B7568">
        <v>10.08</v>
      </c>
      <c r="C7568">
        <f>IFERROR(((VLOOKUP(A7568,'Interest Rates-10yr'!$A$9:$C$15239,2,FALSE))-B7568),C7567)</f>
        <v>2.6500000000000004</v>
      </c>
      <c r="D7568" s="98">
        <f>AVERAGE(C$10:C7568)</f>
        <v>9.0574150019844132E-2</v>
      </c>
      <c r="E7568" s="2"/>
      <c r="G7568" s="23"/>
    </row>
    <row r="7569" spans="1:7" customFormat="1">
      <c r="A7569" s="4">
        <v>30207</v>
      </c>
      <c r="B7569">
        <v>10.58</v>
      </c>
      <c r="C7569">
        <f>IFERROR(((VLOOKUP(A7569,'Interest Rates-10yr'!$A$9:$C$15239,2,FALSE))-B7569),C7568)</f>
        <v>2.0500000000000007</v>
      </c>
      <c r="D7569" s="98">
        <f>AVERAGE(C$10:C7569)</f>
        <v>9.0833333333333571E-2</v>
      </c>
      <c r="E7569" s="2"/>
      <c r="G7569" s="23"/>
    </row>
    <row r="7570" spans="1:7" customFormat="1">
      <c r="A7570" s="4">
        <v>30208</v>
      </c>
      <c r="B7570">
        <v>10.43</v>
      </c>
      <c r="C7570">
        <f>IFERROR(((VLOOKUP(A7570,'Interest Rates-10yr'!$A$9:$C$15239,2,FALSE))-B7570),C7569)</f>
        <v>2.1300000000000008</v>
      </c>
      <c r="D7570" s="98">
        <f>AVERAGE(C$10:C7570)</f>
        <v>9.1103028699907648E-2</v>
      </c>
      <c r="E7570" s="2"/>
      <c r="G7570" s="23"/>
    </row>
    <row r="7571" spans="1:7" customFormat="1">
      <c r="A7571" s="4">
        <v>30209</v>
      </c>
      <c r="B7571">
        <v>10.63</v>
      </c>
      <c r="C7571">
        <f>IFERROR(((VLOOKUP(A7571,'Interest Rates-10yr'!$A$9:$C$15239,2,FALSE))-B7571),C7570)</f>
        <v>1.9699999999999989</v>
      </c>
      <c r="D7571" s="98">
        <f>AVERAGE(C$10:C7571)</f>
        <v>9.135149431367387E-2</v>
      </c>
      <c r="E7571" s="2"/>
      <c r="G7571" s="23"/>
    </row>
    <row r="7572" spans="1:7" customFormat="1">
      <c r="A7572" s="4">
        <v>30210</v>
      </c>
      <c r="B7572">
        <v>10.76</v>
      </c>
      <c r="C7572">
        <f>IFERROR(((VLOOKUP(A7572,'Interest Rates-10yr'!$A$9:$C$15239,2,FALSE))-B7572),C7571)</f>
        <v>1.8399999999999999</v>
      </c>
      <c r="D7572" s="98">
        <f>AVERAGE(C$10:C7572)</f>
        <v>9.1582705275684489E-2</v>
      </c>
      <c r="E7572" s="2"/>
      <c r="G7572" s="23"/>
    </row>
    <row r="7573" spans="1:7" customFormat="1">
      <c r="A7573" s="4">
        <v>30211</v>
      </c>
      <c r="B7573">
        <v>10.33</v>
      </c>
      <c r="C7573">
        <f>IFERROR(((VLOOKUP(A7573,'Interest Rates-10yr'!$A$9:$C$15239,2,FALSE))-B7573),C7572)</f>
        <v>2.1799999999999997</v>
      </c>
      <c r="D7573" s="98">
        <f>AVERAGE(C$10:C7573)</f>
        <v>9.1858804865150939E-2</v>
      </c>
      <c r="E7573" s="2"/>
      <c r="G7573" s="23"/>
    </row>
    <row r="7574" spans="1:7" customFormat="1">
      <c r="A7574" s="4">
        <v>30212</v>
      </c>
      <c r="B7574">
        <v>10.33</v>
      </c>
      <c r="C7574">
        <f>IFERROR(((VLOOKUP(A7574,'Interest Rates-10yr'!$A$9:$C$15239,2,FALSE))-B7574),C7573)</f>
        <v>2.1799999999999997</v>
      </c>
      <c r="D7574" s="98">
        <f>AVERAGE(C$10:C7574)</f>
        <v>9.2134831460674388E-2</v>
      </c>
      <c r="E7574" s="2"/>
      <c r="G7574" s="23"/>
    </row>
    <row r="7575" spans="1:7" customFormat="1">
      <c r="A7575" s="4">
        <v>30213</v>
      </c>
      <c r="B7575">
        <v>10.33</v>
      </c>
      <c r="C7575">
        <f>IFERROR(((VLOOKUP(A7575,'Interest Rates-10yr'!$A$9:$C$15239,2,FALSE))-B7575),C7574)</f>
        <v>2.1799999999999997</v>
      </c>
      <c r="D7575" s="98">
        <f>AVERAGE(C$10:C7575)</f>
        <v>9.2410785091197684E-2</v>
      </c>
      <c r="E7575" s="2"/>
      <c r="G7575" s="23"/>
    </row>
    <row r="7576" spans="1:7" customFormat="1">
      <c r="A7576" s="4">
        <v>30214</v>
      </c>
      <c r="B7576">
        <v>10.18</v>
      </c>
      <c r="C7576">
        <f>IFERROR(((VLOOKUP(A7576,'Interest Rates-10yr'!$A$9:$C$15239,2,FALSE))-B7576),C7575)</f>
        <v>2.2900000000000009</v>
      </c>
      <c r="D7576" s="98">
        <f>AVERAGE(C$10:C7576)</f>
        <v>9.2701202590194473E-2</v>
      </c>
      <c r="E7576" s="2"/>
      <c r="G7576" s="23"/>
    </row>
    <row r="7577" spans="1:7" customFormat="1">
      <c r="A7577" s="4">
        <v>30215</v>
      </c>
      <c r="B7577">
        <v>10.11</v>
      </c>
      <c r="C7577">
        <f>IFERROR(((VLOOKUP(A7577,'Interest Rates-10yr'!$A$9:$C$15239,2,FALSE))-B7577),C7576)</f>
        <v>2.0700000000000003</v>
      </c>
      <c r="D7577" s="98">
        <f>AVERAGE(C$10:C7577)</f>
        <v>9.2962473572938908E-2</v>
      </c>
      <c r="E7577" s="2"/>
      <c r="G7577" s="23"/>
    </row>
    <row r="7578" spans="1:7" customFormat="1">
      <c r="A7578" s="4">
        <v>30216</v>
      </c>
      <c r="B7578">
        <v>10.130000000000001</v>
      </c>
      <c r="C7578">
        <f>IFERROR(((VLOOKUP(A7578,'Interest Rates-10yr'!$A$9:$C$15239,2,FALSE))-B7578),C7577)</f>
        <v>1.9099999999999984</v>
      </c>
      <c r="D7578" s="98">
        <f>AVERAGE(C$10:C7578)</f>
        <v>9.3202536662703353E-2</v>
      </c>
      <c r="E7578" s="2"/>
      <c r="G7578" s="23"/>
    </row>
    <row r="7579" spans="1:7" customFormat="1">
      <c r="A7579" s="4">
        <v>30217</v>
      </c>
      <c r="B7579">
        <v>10.38</v>
      </c>
      <c r="C7579">
        <f>IFERROR(((VLOOKUP(A7579,'Interest Rates-10yr'!$A$9:$C$15239,2,FALSE))-B7579),C7578)</f>
        <v>1.5599999999999987</v>
      </c>
      <c r="D7579" s="98">
        <f>AVERAGE(C$10:C7579)</f>
        <v>9.3396301188903783E-2</v>
      </c>
      <c r="E7579" s="2"/>
      <c r="G7579" s="23"/>
    </row>
    <row r="7580" spans="1:7" customFormat="1">
      <c r="A7580" s="4">
        <v>30218</v>
      </c>
      <c r="B7580">
        <v>10.23</v>
      </c>
      <c r="C7580">
        <f>IFERROR(((VLOOKUP(A7580,'Interest Rates-10yr'!$A$9:$C$15239,2,FALSE))-B7580),C7579)</f>
        <v>1.8599999999999994</v>
      </c>
      <c r="D7580" s="98">
        <f>AVERAGE(C$10:C7580)</f>
        <v>9.3629639413551916E-2</v>
      </c>
      <c r="E7580" s="2"/>
      <c r="G7580" s="23"/>
    </row>
    <row r="7581" spans="1:7" customFormat="1">
      <c r="A7581" s="4">
        <v>30219</v>
      </c>
      <c r="B7581">
        <v>10.23</v>
      </c>
      <c r="C7581">
        <f>IFERROR(((VLOOKUP(A7581,'Interest Rates-10yr'!$A$9:$C$15239,2,FALSE))-B7581),C7580)</f>
        <v>1.8599999999999994</v>
      </c>
      <c r="D7581" s="98">
        <f>AVERAGE(C$10:C7581)</f>
        <v>9.386291600633935E-2</v>
      </c>
      <c r="E7581" s="2"/>
      <c r="G7581" s="23"/>
    </row>
    <row r="7582" spans="1:7" customFormat="1">
      <c r="A7582" s="4">
        <v>30220</v>
      </c>
      <c r="B7582">
        <v>10.23</v>
      </c>
      <c r="C7582">
        <f>IFERROR(((VLOOKUP(A7582,'Interest Rates-10yr'!$A$9:$C$15239,2,FALSE))-B7582),C7581)</f>
        <v>1.8599999999999994</v>
      </c>
      <c r="D7582" s="98">
        <f>AVERAGE(C$10:C7582)</f>
        <v>9.4096130991681182E-2</v>
      </c>
      <c r="E7582" s="2"/>
      <c r="G7582" s="23"/>
    </row>
    <row r="7583" spans="1:7" customFormat="1">
      <c r="A7583" s="4">
        <v>30221</v>
      </c>
      <c r="B7583">
        <v>10.18</v>
      </c>
      <c r="C7583">
        <f>IFERROR(((VLOOKUP(A7583,'Interest Rates-10yr'!$A$9:$C$15239,2,FALSE))-B7583),C7582)</f>
        <v>1.8100000000000005</v>
      </c>
      <c r="D7583" s="98">
        <f>AVERAGE(C$10:C7583)</f>
        <v>9.432268286242429E-2</v>
      </c>
      <c r="E7583" s="2"/>
      <c r="G7583" s="23"/>
    </row>
    <row r="7584" spans="1:7" customFormat="1">
      <c r="A7584" s="4">
        <v>30222</v>
      </c>
      <c r="B7584">
        <v>9.6999999999999993</v>
      </c>
      <c r="C7584">
        <f>IFERROR(((VLOOKUP(A7584,'Interest Rates-10yr'!$A$9:$C$15239,2,FALSE))-B7584),C7583)</f>
        <v>2.1500000000000004</v>
      </c>
      <c r="D7584" s="98">
        <f>AVERAGE(C$10:C7584)</f>
        <v>9.4594059405940803E-2</v>
      </c>
      <c r="E7584" s="2"/>
      <c r="G7584" s="23"/>
    </row>
    <row r="7585" spans="1:7" customFormat="1">
      <c r="A7585" s="4">
        <v>30223</v>
      </c>
      <c r="B7585">
        <v>9.8800000000000008</v>
      </c>
      <c r="C7585">
        <f>IFERROR(((VLOOKUP(A7585,'Interest Rates-10yr'!$A$9:$C$15239,2,FALSE))-B7585),C7584)</f>
        <v>1.92</v>
      </c>
      <c r="D7585" s="98">
        <f>AVERAGE(C$10:C7585)</f>
        <v>9.4835005279831242E-2</v>
      </c>
      <c r="E7585" s="2"/>
      <c r="G7585" s="23"/>
    </row>
    <row r="7586" spans="1:7" customFormat="1">
      <c r="A7586" s="4">
        <v>30224</v>
      </c>
      <c r="B7586">
        <v>12.17</v>
      </c>
      <c r="C7586">
        <f>IFERROR(((VLOOKUP(A7586,'Interest Rates-10yr'!$A$9:$C$15239,2,FALSE))-B7586),C7585)</f>
        <v>-0.4399999999999995</v>
      </c>
      <c r="D7586" s="98">
        <f>AVERAGE(C$10:C7586)</f>
        <v>9.4764418635343989E-2</v>
      </c>
      <c r="E7586" s="2"/>
      <c r="G7586" s="23"/>
    </row>
    <row r="7587" spans="1:7" customFormat="1">
      <c r="A7587" s="4">
        <v>30225</v>
      </c>
      <c r="B7587">
        <v>10.87</v>
      </c>
      <c r="C7587">
        <f>IFERROR(((VLOOKUP(A7587,'Interest Rates-10yr'!$A$9:$C$15239,2,FALSE))-B7587),C7586)</f>
        <v>0.64000000000000057</v>
      </c>
      <c r="D7587" s="98">
        <f>AVERAGE(C$10:C7587)</f>
        <v>9.4836368434943447E-2</v>
      </c>
      <c r="E7587" s="2"/>
      <c r="G7587" s="23"/>
    </row>
    <row r="7588" spans="1:7" customFormat="1">
      <c r="A7588" s="4">
        <v>30226</v>
      </c>
      <c r="B7588">
        <v>10.87</v>
      </c>
      <c r="C7588">
        <f>IFERROR(((VLOOKUP(A7588,'Interest Rates-10yr'!$A$9:$C$15239,2,FALSE))-B7588),C7587)</f>
        <v>0.64000000000000057</v>
      </c>
      <c r="D7588" s="98">
        <f>AVERAGE(C$10:C7588)</f>
        <v>9.4908299247922073E-2</v>
      </c>
      <c r="E7588" s="2"/>
      <c r="G7588" s="23"/>
    </row>
    <row r="7589" spans="1:7" customFormat="1">
      <c r="A7589" s="4">
        <v>30227</v>
      </c>
      <c r="B7589">
        <v>10.87</v>
      </c>
      <c r="C7589">
        <f>IFERROR(((VLOOKUP(A7589,'Interest Rates-10yr'!$A$9:$C$15239,2,FALSE))-B7589),C7588)</f>
        <v>0.64000000000000057</v>
      </c>
      <c r="D7589" s="98">
        <f>AVERAGE(C$10:C7589)</f>
        <v>9.4980211081794386E-2</v>
      </c>
      <c r="E7589" s="2"/>
      <c r="G7589" s="23"/>
    </row>
    <row r="7590" spans="1:7" customFormat="1">
      <c r="A7590" s="4">
        <v>30228</v>
      </c>
      <c r="B7590">
        <v>10.9</v>
      </c>
      <c r="C7590">
        <f>IFERROR(((VLOOKUP(A7590,'Interest Rates-10yr'!$A$9:$C$15239,2,FALSE))-B7590),C7589)</f>
        <v>0.82000000000000028</v>
      </c>
      <c r="D7590" s="98">
        <f>AVERAGE(C$10:C7590)</f>
        <v>9.5075847513520842E-2</v>
      </c>
      <c r="E7590" s="2"/>
      <c r="G7590" s="23"/>
    </row>
    <row r="7591" spans="1:7" customFormat="1">
      <c r="A7591" s="4">
        <v>30229</v>
      </c>
      <c r="B7591">
        <v>10.27</v>
      </c>
      <c r="C7591">
        <f>IFERROR(((VLOOKUP(A7591,'Interest Rates-10yr'!$A$9:$C$15239,2,FALSE))-B7591),C7590)</f>
        <v>1.42</v>
      </c>
      <c r="D7591" s="98">
        <f>AVERAGE(C$10:C7591)</f>
        <v>9.5250593510947168E-2</v>
      </c>
      <c r="E7591" s="2"/>
      <c r="G7591" s="23"/>
    </row>
    <row r="7592" spans="1:7" customFormat="1">
      <c r="A7592" s="4">
        <v>30230</v>
      </c>
      <c r="B7592">
        <v>9.4499999999999993</v>
      </c>
      <c r="C7592">
        <f>IFERROR(((VLOOKUP(A7592,'Interest Rates-10yr'!$A$9:$C$15239,2,FALSE))-B7592),C7591)</f>
        <v>2.0500000000000007</v>
      </c>
      <c r="D7592" s="98">
        <f>AVERAGE(C$10:C7592)</f>
        <v>9.5508373994461479E-2</v>
      </c>
      <c r="E7592" s="2"/>
      <c r="G7592" s="23"/>
    </row>
    <row r="7593" spans="1:7" customFormat="1">
      <c r="A7593" s="4">
        <v>30231</v>
      </c>
      <c r="B7593">
        <v>9.82</v>
      </c>
      <c r="C7593">
        <f>IFERROR(((VLOOKUP(A7593,'Interest Rates-10yr'!$A$9:$C$15239,2,FALSE))-B7593),C7592)</f>
        <v>1.0899999999999999</v>
      </c>
      <c r="D7593" s="98">
        <f>AVERAGE(C$10:C7593)</f>
        <v>9.5639504219409463E-2</v>
      </c>
      <c r="E7593" s="2"/>
      <c r="G7593" s="23"/>
    </row>
    <row r="7594" spans="1:7" customFormat="1">
      <c r="A7594" s="4">
        <v>30232</v>
      </c>
      <c r="B7594">
        <v>9.6300000000000008</v>
      </c>
      <c r="C7594">
        <f>IFERROR(((VLOOKUP(A7594,'Interest Rates-10yr'!$A$9:$C$15239,2,FALSE))-B7594),C7593)</f>
        <v>1.1999999999999993</v>
      </c>
      <c r="D7594" s="98">
        <f>AVERAGE(C$10:C7594)</f>
        <v>9.5785102175346262E-2</v>
      </c>
      <c r="E7594" s="2"/>
      <c r="G7594" s="23"/>
    </row>
    <row r="7595" spans="1:7" customFormat="1">
      <c r="A7595" s="4">
        <v>30233</v>
      </c>
      <c r="B7595">
        <v>9.6300000000000008</v>
      </c>
      <c r="C7595">
        <f>IFERROR(((VLOOKUP(A7595,'Interest Rates-10yr'!$A$9:$C$15239,2,FALSE))-B7595),C7594)</f>
        <v>1.1999999999999993</v>
      </c>
      <c r="D7595" s="98">
        <f>AVERAGE(C$10:C7595)</f>
        <v>9.5930661745320528E-2</v>
      </c>
      <c r="E7595" s="2"/>
      <c r="G7595" s="23"/>
    </row>
    <row r="7596" spans="1:7" customFormat="1">
      <c r="A7596" s="4">
        <v>30234</v>
      </c>
      <c r="B7596">
        <v>9.6300000000000008</v>
      </c>
      <c r="C7596">
        <f>IFERROR(((VLOOKUP(A7596,'Interest Rates-10yr'!$A$9:$C$15239,2,FALSE))-B7596),C7595)</f>
        <v>1.1999999999999993</v>
      </c>
      <c r="D7596" s="98">
        <f>AVERAGE(C$10:C7596)</f>
        <v>9.6076182944510549E-2</v>
      </c>
      <c r="E7596" s="2"/>
      <c r="G7596" s="23"/>
    </row>
    <row r="7597" spans="1:7" customFormat="1">
      <c r="A7597" s="4">
        <v>30235</v>
      </c>
      <c r="B7597">
        <v>9.6300000000000008</v>
      </c>
      <c r="C7597">
        <f>IFERROR(((VLOOKUP(A7597,'Interest Rates-10yr'!$A$9:$C$15239,2,FALSE))-B7597),C7596)</f>
        <v>1.1999999999999993</v>
      </c>
      <c r="D7597" s="98">
        <f>AVERAGE(C$10:C7597)</f>
        <v>9.6221665788086663E-2</v>
      </c>
      <c r="E7597" s="2"/>
      <c r="G7597" s="23"/>
    </row>
    <row r="7598" spans="1:7" customFormat="1">
      <c r="A7598" s="4">
        <v>30236</v>
      </c>
      <c r="B7598">
        <v>9.1999999999999993</v>
      </c>
      <c r="C7598">
        <f>IFERROR(((VLOOKUP(A7598,'Interest Rates-10yr'!$A$9:$C$15239,2,FALSE))-B7598),C7597)</f>
        <v>1.33</v>
      </c>
      <c r="D7598" s="98">
        <f>AVERAGE(C$10:C7598)</f>
        <v>9.638424034787213E-2</v>
      </c>
      <c r="E7598" s="2"/>
      <c r="G7598" s="23"/>
    </row>
    <row r="7599" spans="1:7" customFormat="1">
      <c r="A7599" s="4">
        <v>30237</v>
      </c>
      <c r="B7599">
        <v>9.69</v>
      </c>
      <c r="C7599">
        <f>IFERROR(((VLOOKUP(A7599,'Interest Rates-10yr'!$A$9:$C$15239,2,FALSE))-B7599),C7598)</f>
        <v>0.70000000000000107</v>
      </c>
      <c r="D7599" s="98">
        <f>AVERAGE(C$10:C7599)</f>
        <v>9.6463768115942247E-2</v>
      </c>
      <c r="E7599" s="2"/>
      <c r="G7599" s="23"/>
    </row>
    <row r="7600" spans="1:7" customFormat="1">
      <c r="A7600" s="4">
        <v>30238</v>
      </c>
      <c r="B7600">
        <v>9.57</v>
      </c>
      <c r="C7600">
        <f>IFERROR(((VLOOKUP(A7600,'Interest Rates-10yr'!$A$9:$C$15239,2,FALSE))-B7600),C7599)</f>
        <v>1.0399999999999991</v>
      </c>
      <c r="D7600" s="98">
        <f>AVERAGE(C$10:C7600)</f>
        <v>9.6588064813595262E-2</v>
      </c>
      <c r="E7600" s="2"/>
      <c r="G7600" s="23"/>
    </row>
    <row r="7601" spans="1:7" customFormat="1">
      <c r="A7601" s="4">
        <v>30239</v>
      </c>
      <c r="B7601">
        <v>9.43</v>
      </c>
      <c r="C7601">
        <f>IFERROR(((VLOOKUP(A7601,'Interest Rates-10yr'!$A$9:$C$15239,2,FALSE))-B7601),C7600)</f>
        <v>1.3200000000000003</v>
      </c>
      <c r="D7601" s="98">
        <f>AVERAGE(C$10:C7601)</f>
        <v>9.6749209694415403E-2</v>
      </c>
      <c r="E7601" s="2"/>
      <c r="G7601" s="23"/>
    </row>
    <row r="7602" spans="1:7" customFormat="1">
      <c r="A7602" s="4">
        <v>30240</v>
      </c>
      <c r="B7602">
        <v>9.43</v>
      </c>
      <c r="C7602">
        <f>IFERROR(((VLOOKUP(A7602,'Interest Rates-10yr'!$A$9:$C$15239,2,FALSE))-B7602),C7601)</f>
        <v>1.3200000000000003</v>
      </c>
      <c r="D7602" s="98">
        <f>AVERAGE(C$10:C7602)</f>
        <v>9.6910312129593279E-2</v>
      </c>
      <c r="E7602" s="2"/>
      <c r="G7602" s="23"/>
    </row>
    <row r="7603" spans="1:7" customFormat="1">
      <c r="A7603" s="4">
        <v>30241</v>
      </c>
      <c r="B7603">
        <v>9.43</v>
      </c>
      <c r="C7603">
        <f>IFERROR(((VLOOKUP(A7603,'Interest Rates-10yr'!$A$9:$C$15239,2,FALSE))-B7603),C7602)</f>
        <v>1.3200000000000003</v>
      </c>
      <c r="D7603" s="98">
        <f>AVERAGE(C$10:C7603)</f>
        <v>9.7071372135896991E-2</v>
      </c>
      <c r="E7603" s="2"/>
      <c r="G7603" s="23"/>
    </row>
    <row r="7604" spans="1:7" customFormat="1">
      <c r="A7604" s="4">
        <v>30242</v>
      </c>
      <c r="B7604">
        <v>9.59</v>
      </c>
      <c r="C7604">
        <f>IFERROR(((VLOOKUP(A7604,'Interest Rates-10yr'!$A$9:$C$15239,2,FALSE))-B7604),C7603)</f>
        <v>0.99000000000000021</v>
      </c>
      <c r="D7604" s="98">
        <f>AVERAGE(C$10:C7604)</f>
        <v>9.7188940092166137E-2</v>
      </c>
      <c r="E7604" s="2"/>
      <c r="G7604" s="23"/>
    </row>
    <row r="7605" spans="1:7" customFormat="1">
      <c r="A7605" s="4">
        <v>30243</v>
      </c>
      <c r="B7605">
        <v>9.42</v>
      </c>
      <c r="C7605">
        <f>IFERROR(((VLOOKUP(A7605,'Interest Rates-10yr'!$A$9:$C$15239,2,FALSE))-B7605),C7604)</f>
        <v>1.1400000000000006</v>
      </c>
      <c r="D7605" s="98">
        <f>AVERAGE(C$10:C7605)</f>
        <v>9.7326224328594238E-2</v>
      </c>
      <c r="E7605" s="2"/>
      <c r="G7605" s="23"/>
    </row>
    <row r="7606" spans="1:7" customFormat="1">
      <c r="A7606" s="4">
        <v>30244</v>
      </c>
      <c r="B7606">
        <v>9.81</v>
      </c>
      <c r="C7606">
        <f>IFERROR(((VLOOKUP(A7606,'Interest Rates-10yr'!$A$9:$C$15239,2,FALSE))-B7606),C7605)</f>
        <v>0.87999999999999901</v>
      </c>
      <c r="D7606" s="98">
        <f>AVERAGE(C$10:C7606)</f>
        <v>9.7429248387521622E-2</v>
      </c>
      <c r="E7606" s="2"/>
      <c r="G7606" s="23"/>
    </row>
    <row r="7607" spans="1:7" customFormat="1">
      <c r="A7607" s="4">
        <v>30245</v>
      </c>
      <c r="B7607">
        <v>9.49</v>
      </c>
      <c r="C7607">
        <f>IFERROR(((VLOOKUP(A7607,'Interest Rates-10yr'!$A$9:$C$15239,2,FALSE))-B7607),C7606)</f>
        <v>1.1999999999999993</v>
      </c>
      <c r="D7607" s="98">
        <f>AVERAGE(C$10:C7607)</f>
        <v>9.7574361674125004E-2</v>
      </c>
      <c r="E7607" s="2"/>
      <c r="G7607" s="23"/>
    </row>
    <row r="7608" spans="1:7" customFormat="1">
      <c r="A7608" s="4">
        <v>30246</v>
      </c>
      <c r="B7608">
        <v>9.42</v>
      </c>
      <c r="C7608">
        <f>IFERROR(((VLOOKUP(A7608,'Interest Rates-10yr'!$A$9:$C$15239,2,FALSE))-B7608),C7607)</f>
        <v>1.3900000000000006</v>
      </c>
      <c r="D7608" s="98">
        <f>AVERAGE(C$10:C7608)</f>
        <v>9.7744440057902587E-2</v>
      </c>
      <c r="E7608" s="2"/>
      <c r="G7608" s="23"/>
    </row>
    <row r="7609" spans="1:7" customFormat="1">
      <c r="A7609" s="4">
        <v>30247</v>
      </c>
      <c r="B7609">
        <v>9.42</v>
      </c>
      <c r="C7609">
        <f>IFERROR(((VLOOKUP(A7609,'Interest Rates-10yr'!$A$9:$C$15239,2,FALSE))-B7609),C7608)</f>
        <v>1.3900000000000006</v>
      </c>
      <c r="D7609" s="98">
        <f>AVERAGE(C$10:C7609)</f>
        <v>9.7914473684210759E-2</v>
      </c>
      <c r="E7609" s="2"/>
      <c r="G7609" s="23"/>
    </row>
    <row r="7610" spans="1:7" customFormat="1">
      <c r="A7610" s="4">
        <v>30248</v>
      </c>
      <c r="B7610">
        <v>9.42</v>
      </c>
      <c r="C7610">
        <f>IFERROR(((VLOOKUP(A7610,'Interest Rates-10yr'!$A$9:$C$15239,2,FALSE))-B7610),C7609)</f>
        <v>1.3900000000000006</v>
      </c>
      <c r="D7610" s="98">
        <f>AVERAGE(C$10:C7610)</f>
        <v>9.8084462570714612E-2</v>
      </c>
      <c r="E7610" s="2"/>
      <c r="G7610" s="23"/>
    </row>
    <row r="7611" spans="1:7" customFormat="1">
      <c r="A7611" s="4">
        <v>30249</v>
      </c>
      <c r="B7611">
        <v>9.5500000000000007</v>
      </c>
      <c r="C7611">
        <f>IFERROR(((VLOOKUP(A7611,'Interest Rates-10yr'!$A$9:$C$15239,2,FALSE))-B7611),C7610)</f>
        <v>1.5599999999999987</v>
      </c>
      <c r="D7611" s="98">
        <f>AVERAGE(C$10:C7611)</f>
        <v>9.8276769271244638E-2</v>
      </c>
      <c r="E7611" s="2"/>
      <c r="G7611" s="23"/>
    </row>
    <row r="7612" spans="1:7" customFormat="1">
      <c r="A7612" s="4">
        <v>30250</v>
      </c>
      <c r="B7612">
        <v>9.4</v>
      </c>
      <c r="C7612">
        <f>IFERROR(((VLOOKUP(A7612,'Interest Rates-10yr'!$A$9:$C$15239,2,FALSE))-B7612),C7611)</f>
        <v>1.4699999999999989</v>
      </c>
      <c r="D7612" s="98">
        <f>AVERAGE(C$10:C7612)</f>
        <v>9.8457187952124395E-2</v>
      </c>
      <c r="E7612" s="2"/>
      <c r="G7612" s="23"/>
    </row>
    <row r="7613" spans="1:7" customFormat="1">
      <c r="A7613" s="4">
        <v>30251</v>
      </c>
      <c r="B7613">
        <v>9.41</v>
      </c>
      <c r="C7613">
        <f>IFERROR(((VLOOKUP(A7613,'Interest Rates-10yr'!$A$9:$C$15239,2,FALSE))-B7613),C7612)</f>
        <v>1.4900000000000002</v>
      </c>
      <c r="D7613" s="98">
        <f>AVERAGE(C$10:C7613)</f>
        <v>9.8640189374013906E-2</v>
      </c>
      <c r="E7613" s="2"/>
      <c r="G7613" s="23"/>
    </row>
    <row r="7614" spans="1:7" customFormat="1">
      <c r="A7614" s="4">
        <v>30252</v>
      </c>
      <c r="B7614">
        <v>9.44</v>
      </c>
      <c r="C7614">
        <f>IFERROR(((VLOOKUP(A7614,'Interest Rates-10yr'!$A$9:$C$15239,2,FALSE))-B7614),C7613)</f>
        <v>1.33</v>
      </c>
      <c r="D7614" s="98">
        <f>AVERAGE(C$10:C7614)</f>
        <v>9.8802103879027187E-2</v>
      </c>
      <c r="E7614" s="2"/>
      <c r="G7614" s="23"/>
    </row>
    <row r="7615" spans="1:7" customFormat="1">
      <c r="A7615" s="4">
        <v>30253</v>
      </c>
      <c r="B7615">
        <v>9.41</v>
      </c>
      <c r="C7615">
        <f>IFERROR(((VLOOKUP(A7615,'Interest Rates-10yr'!$A$9:$C$15239,2,FALSE))-B7615),C7614)</f>
        <v>1.3000000000000007</v>
      </c>
      <c r="D7615" s="98">
        <f>AVERAGE(C$10:C7615)</f>
        <v>9.8960031554036515E-2</v>
      </c>
      <c r="E7615" s="2"/>
      <c r="G7615" s="23"/>
    </row>
    <row r="7616" spans="1:7" customFormat="1">
      <c r="A7616" s="4">
        <v>30254</v>
      </c>
      <c r="B7616">
        <v>9.41</v>
      </c>
      <c r="C7616">
        <f>IFERROR(((VLOOKUP(A7616,'Interest Rates-10yr'!$A$9:$C$15239,2,FALSE))-B7616),C7615)</f>
        <v>1.3000000000000007</v>
      </c>
      <c r="D7616" s="98">
        <f>AVERAGE(C$10:C7616)</f>
        <v>9.9117917707375006E-2</v>
      </c>
      <c r="E7616" s="2"/>
      <c r="G7616" s="23"/>
    </row>
    <row r="7617" spans="1:7" customFormat="1">
      <c r="A7617" s="4">
        <v>30255</v>
      </c>
      <c r="B7617">
        <v>9.41</v>
      </c>
      <c r="C7617">
        <f>IFERROR(((VLOOKUP(A7617,'Interest Rates-10yr'!$A$9:$C$15239,2,FALSE))-B7617),C7616)</f>
        <v>1.3000000000000007</v>
      </c>
      <c r="D7617" s="98">
        <f>AVERAGE(C$10:C7617)</f>
        <v>9.9275762355415575E-2</v>
      </c>
      <c r="E7617" s="2"/>
      <c r="G7617" s="23"/>
    </row>
    <row r="7618" spans="1:7" customFormat="1">
      <c r="A7618" s="4">
        <v>30256</v>
      </c>
      <c r="B7618">
        <v>9.43</v>
      </c>
      <c r="C7618">
        <f>IFERROR(((VLOOKUP(A7618,'Interest Rates-10yr'!$A$9:$C$15239,2,FALSE))-B7618),C7617)</f>
        <v>1.1300000000000008</v>
      </c>
      <c r="D7618" s="98">
        <f>AVERAGE(C$10:C7618)</f>
        <v>9.9411223551058178E-2</v>
      </c>
      <c r="E7618" s="2"/>
      <c r="G7618" s="23"/>
    </row>
    <row r="7619" spans="1:7" customFormat="1">
      <c r="A7619" s="4">
        <v>30257</v>
      </c>
      <c r="B7619">
        <v>9.25</v>
      </c>
      <c r="C7619">
        <f>IFERROR(((VLOOKUP(A7619,'Interest Rates-10yr'!$A$9:$C$15239,2,FALSE))-B7619),C7618)</f>
        <v>1.1300000000000008</v>
      </c>
      <c r="D7619" s="98">
        <f>AVERAGE(C$10:C7619)</f>
        <v>9.9546649145860922E-2</v>
      </c>
      <c r="E7619" s="2"/>
      <c r="G7619" s="23"/>
    </row>
    <row r="7620" spans="1:7" customFormat="1">
      <c r="A7620" s="4">
        <v>30258</v>
      </c>
      <c r="B7620">
        <v>9.68</v>
      </c>
      <c r="C7620">
        <f>IFERROR(((VLOOKUP(A7620,'Interest Rates-10yr'!$A$9:$C$15239,2,FALSE))-B7620),C7619)</f>
        <v>0.78000000000000114</v>
      </c>
      <c r="D7620" s="98">
        <f>AVERAGE(C$10:C7620)</f>
        <v>9.9636053081067086E-2</v>
      </c>
      <c r="E7620" s="2"/>
      <c r="G7620" s="23"/>
    </row>
    <row r="7621" spans="1:7" customFormat="1">
      <c r="A7621" s="4">
        <v>30259</v>
      </c>
      <c r="B7621">
        <v>9.5500000000000007</v>
      </c>
      <c r="C7621">
        <f>IFERROR(((VLOOKUP(A7621,'Interest Rates-10yr'!$A$9:$C$15239,2,FALSE))-B7621),C7620)</f>
        <v>0.86999999999999922</v>
      </c>
      <c r="D7621" s="98">
        <f>AVERAGE(C$10:C7621)</f>
        <v>9.9737256962690701E-2</v>
      </c>
      <c r="E7621" s="2"/>
      <c r="G7621" s="23"/>
    </row>
    <row r="7622" spans="1:7" customFormat="1">
      <c r="A7622" s="4">
        <v>30260</v>
      </c>
      <c r="B7622">
        <v>9.4</v>
      </c>
      <c r="C7622">
        <f>IFERROR(((VLOOKUP(A7622,'Interest Rates-10yr'!$A$9:$C$15239,2,FALSE))-B7622),C7621)</f>
        <v>1.08</v>
      </c>
      <c r="D7622" s="98">
        <f>AVERAGE(C$10:C7622)</f>
        <v>9.9866018652305488E-2</v>
      </c>
      <c r="E7622" s="2"/>
      <c r="G7622" s="23"/>
    </row>
    <row r="7623" spans="1:7" customFormat="1">
      <c r="A7623" s="4">
        <v>30261</v>
      </c>
      <c r="B7623">
        <v>9.4</v>
      </c>
      <c r="C7623">
        <f>IFERROR(((VLOOKUP(A7623,'Interest Rates-10yr'!$A$9:$C$15239,2,FALSE))-B7623),C7622)</f>
        <v>1.08</v>
      </c>
      <c r="D7623" s="98">
        <f>AVERAGE(C$10:C7623)</f>
        <v>9.9994746519569438E-2</v>
      </c>
      <c r="E7623" s="2"/>
      <c r="G7623" s="23"/>
    </row>
    <row r="7624" spans="1:7" customFormat="1">
      <c r="A7624" s="4">
        <v>30262</v>
      </c>
      <c r="B7624">
        <v>9.4</v>
      </c>
      <c r="C7624">
        <f>IFERROR(((VLOOKUP(A7624,'Interest Rates-10yr'!$A$9:$C$15239,2,FALSE))-B7624),C7623)</f>
        <v>1.08</v>
      </c>
      <c r="D7624" s="98">
        <f>AVERAGE(C$10:C7624)</f>
        <v>0.10012344057780719</v>
      </c>
      <c r="E7624" s="2"/>
      <c r="G7624" s="23"/>
    </row>
    <row r="7625" spans="1:7" customFormat="1">
      <c r="A7625" s="4">
        <v>30263</v>
      </c>
      <c r="B7625">
        <v>9.4499999999999993</v>
      </c>
      <c r="C7625">
        <f>IFERROR(((VLOOKUP(A7625,'Interest Rates-10yr'!$A$9:$C$15239,2,FALSE))-B7625),C7624)</f>
        <v>1.1000000000000014</v>
      </c>
      <c r="D7625" s="98">
        <f>AVERAGE(C$10:C7625)</f>
        <v>0.10025472689075654</v>
      </c>
      <c r="E7625" s="2"/>
      <c r="G7625" s="23"/>
    </row>
    <row r="7626" spans="1:7" customFormat="1">
      <c r="A7626" s="4">
        <v>30264</v>
      </c>
      <c r="B7626">
        <v>9.31</v>
      </c>
      <c r="C7626">
        <f>IFERROR(((VLOOKUP(A7626,'Interest Rates-10yr'!$A$9:$C$15239,2,FALSE))-B7626),C7625)</f>
        <v>1.1999999999999993</v>
      </c>
      <c r="D7626" s="98">
        <f>AVERAGE(C$10:C7626)</f>
        <v>0.10039910726007639</v>
      </c>
      <c r="E7626" s="2"/>
      <c r="G7626" s="23"/>
    </row>
    <row r="7627" spans="1:7" customFormat="1">
      <c r="A7627" s="4">
        <v>30265</v>
      </c>
      <c r="B7627">
        <v>9.64</v>
      </c>
      <c r="C7627">
        <f>IFERROR(((VLOOKUP(A7627,'Interest Rates-10yr'!$A$9:$C$15239,2,FALSE))-B7627),C7626)</f>
        <v>0.83999999999999986</v>
      </c>
      <c r="D7627" s="98">
        <f>AVERAGE(C$10:C7627)</f>
        <v>0.1004961932265689</v>
      </c>
      <c r="E7627" s="2"/>
      <c r="G7627" s="23"/>
    </row>
    <row r="7628" spans="1:7" customFormat="1">
      <c r="A7628" s="4">
        <v>30266</v>
      </c>
      <c r="B7628">
        <v>9.64</v>
      </c>
      <c r="C7628">
        <f>IFERROR(((VLOOKUP(A7628,'Interest Rates-10yr'!$A$9:$C$15239,2,FALSE))-B7628),C7627)</f>
        <v>0.83999999999999986</v>
      </c>
      <c r="D7628" s="98">
        <f>AVERAGE(C$10:C7628)</f>
        <v>0.10059325370783592</v>
      </c>
      <c r="E7628" s="2"/>
      <c r="G7628" s="23"/>
    </row>
    <row r="7629" spans="1:7" customFormat="1">
      <c r="A7629" s="4">
        <v>30267</v>
      </c>
      <c r="B7629">
        <v>9.61</v>
      </c>
      <c r="C7629">
        <f>IFERROR(((VLOOKUP(A7629,'Interest Rates-10yr'!$A$9:$C$15239,2,FALSE))-B7629),C7628)</f>
        <v>0.97000000000000064</v>
      </c>
      <c r="D7629" s="98">
        <f>AVERAGE(C$10:C7629)</f>
        <v>0.10070734908136508</v>
      </c>
      <c r="E7629" s="2"/>
      <c r="G7629" s="23"/>
    </row>
    <row r="7630" spans="1:7" customFormat="1">
      <c r="A7630" s="4">
        <v>30268</v>
      </c>
      <c r="B7630">
        <v>9.61</v>
      </c>
      <c r="C7630">
        <f>IFERROR(((VLOOKUP(A7630,'Interest Rates-10yr'!$A$9:$C$15239,2,FALSE))-B7630),C7629)</f>
        <v>0.97000000000000064</v>
      </c>
      <c r="D7630" s="98">
        <f>AVERAGE(C$10:C7630)</f>
        <v>0.10082141451253142</v>
      </c>
      <c r="E7630" s="2"/>
      <c r="G7630" s="23"/>
    </row>
    <row r="7631" spans="1:7" customFormat="1">
      <c r="A7631" s="4">
        <v>30269</v>
      </c>
      <c r="B7631">
        <v>9.61</v>
      </c>
      <c r="C7631">
        <f>IFERROR(((VLOOKUP(A7631,'Interest Rates-10yr'!$A$9:$C$15239,2,FALSE))-B7631),C7630)</f>
        <v>0.97000000000000064</v>
      </c>
      <c r="D7631" s="98">
        <f>AVERAGE(C$10:C7631)</f>
        <v>0.10093545001312018</v>
      </c>
      <c r="E7631" s="2"/>
      <c r="G7631" s="23"/>
    </row>
    <row r="7632" spans="1:7" customFormat="1">
      <c r="A7632" s="4">
        <v>30270</v>
      </c>
      <c r="B7632">
        <v>9.82</v>
      </c>
      <c r="C7632">
        <f>IFERROR(((VLOOKUP(A7632,'Interest Rates-10yr'!$A$9:$C$15239,2,FALSE))-B7632),C7631)</f>
        <v>0.83000000000000007</v>
      </c>
      <c r="D7632" s="98">
        <f>AVERAGE(C$10:C7632)</f>
        <v>0.10103109012199948</v>
      </c>
      <c r="E7632" s="2"/>
      <c r="G7632" s="23"/>
    </row>
    <row r="7633" spans="1:7" customFormat="1">
      <c r="A7633" s="4">
        <v>30271</v>
      </c>
      <c r="B7633">
        <v>9.56</v>
      </c>
      <c r="C7633">
        <f>IFERROR(((VLOOKUP(A7633,'Interest Rates-10yr'!$A$9:$C$15239,2,FALSE))-B7633),C7632)</f>
        <v>1.1099999999999994</v>
      </c>
      <c r="D7633" s="98">
        <f>AVERAGE(C$10:C7633)</f>
        <v>0.10116343126967497</v>
      </c>
      <c r="E7633" s="2"/>
      <c r="G7633" s="23"/>
    </row>
    <row r="7634" spans="1:7" customFormat="1">
      <c r="A7634" s="4">
        <v>30272</v>
      </c>
      <c r="B7634">
        <v>9.42</v>
      </c>
      <c r="C7634">
        <f>IFERROR(((VLOOKUP(A7634,'Interest Rates-10yr'!$A$9:$C$15239,2,FALSE))-B7634),C7633)</f>
        <v>1.17</v>
      </c>
      <c r="D7634" s="98">
        <f>AVERAGE(C$10:C7634)</f>
        <v>0.10130360655737732</v>
      </c>
      <c r="E7634" s="2"/>
      <c r="G7634" s="23"/>
    </row>
    <row r="7635" spans="1:7" customFormat="1">
      <c r="A7635" s="4">
        <v>30273</v>
      </c>
      <c r="B7635">
        <v>9.5</v>
      </c>
      <c r="C7635">
        <f>IFERROR(((VLOOKUP(A7635,'Interest Rates-10yr'!$A$9:$C$15239,2,FALSE))-B7635),C7634)</f>
        <v>0.96000000000000085</v>
      </c>
      <c r="D7635" s="98">
        <f>AVERAGE(C$10:C7635)</f>
        <v>0.10141620771046447</v>
      </c>
      <c r="E7635" s="2"/>
      <c r="G7635" s="23"/>
    </row>
    <row r="7636" spans="1:7" customFormat="1">
      <c r="A7636" s="4">
        <v>30274</v>
      </c>
      <c r="B7636">
        <v>9.06</v>
      </c>
      <c r="C7636">
        <f>IFERROR(((VLOOKUP(A7636,'Interest Rates-10yr'!$A$9:$C$15239,2,FALSE))-B7636),C7635)</f>
        <v>1.3599999999999994</v>
      </c>
      <c r="D7636" s="98">
        <f>AVERAGE(C$10:C7636)</f>
        <v>0.10158122459682734</v>
      </c>
      <c r="E7636" s="2"/>
      <c r="G7636" s="23"/>
    </row>
    <row r="7637" spans="1:7" customFormat="1">
      <c r="A7637" s="4">
        <v>30275</v>
      </c>
      <c r="B7637">
        <v>9.06</v>
      </c>
      <c r="C7637">
        <f>IFERROR(((VLOOKUP(A7637,'Interest Rates-10yr'!$A$9:$C$15239,2,FALSE))-B7637),C7636)</f>
        <v>1.3599999999999994</v>
      </c>
      <c r="D7637" s="98">
        <f>AVERAGE(C$10:C7637)</f>
        <v>0.10174619821709519</v>
      </c>
      <c r="E7637" s="2"/>
      <c r="G7637" s="23"/>
    </row>
    <row r="7638" spans="1:7" customFormat="1">
      <c r="A7638" s="4">
        <v>30276</v>
      </c>
      <c r="B7638">
        <v>9.06</v>
      </c>
      <c r="C7638">
        <f>IFERROR(((VLOOKUP(A7638,'Interest Rates-10yr'!$A$9:$C$15239,2,FALSE))-B7638),C7637)</f>
        <v>1.3599999999999994</v>
      </c>
      <c r="D7638" s="98">
        <f>AVERAGE(C$10:C7638)</f>
        <v>0.10191112858828183</v>
      </c>
      <c r="E7638" s="2"/>
      <c r="G7638" s="23"/>
    </row>
    <row r="7639" spans="1:7" customFormat="1">
      <c r="A7639" s="4">
        <v>30277</v>
      </c>
      <c r="B7639">
        <v>8.7899999999999991</v>
      </c>
      <c r="C7639">
        <f>IFERROR(((VLOOKUP(A7639,'Interest Rates-10yr'!$A$9:$C$15239,2,FALSE))-B7639),C7638)</f>
        <v>1.6400000000000006</v>
      </c>
      <c r="D7639" s="98">
        <f>AVERAGE(C$10:C7639)</f>
        <v>0.10211271297509857</v>
      </c>
      <c r="E7639" s="2"/>
      <c r="G7639" s="23"/>
    </row>
    <row r="7640" spans="1:7" customFormat="1">
      <c r="A7640" s="4">
        <v>30278</v>
      </c>
      <c r="B7640">
        <v>8.5399999999999991</v>
      </c>
      <c r="C7640">
        <f>IFERROR(((VLOOKUP(A7640,'Interest Rates-10yr'!$A$9:$C$15239,2,FALSE))-B7640),C7639)</f>
        <v>1.9900000000000002</v>
      </c>
      <c r="D7640" s="98">
        <f>AVERAGE(C$10:C7640)</f>
        <v>0.10236011007731648</v>
      </c>
      <c r="E7640" s="2"/>
      <c r="G7640" s="23"/>
    </row>
    <row r="7641" spans="1:7" customFormat="1">
      <c r="A7641" s="4">
        <v>30279</v>
      </c>
      <c r="B7641">
        <v>8.36</v>
      </c>
      <c r="C7641">
        <f>IFERROR(((VLOOKUP(A7641,'Interest Rates-10yr'!$A$9:$C$15239,2,FALSE))-B7641),C7640)</f>
        <v>2.2300000000000004</v>
      </c>
      <c r="D7641" s="98">
        <f>AVERAGE(C$10:C7641)</f>
        <v>0.10263888888888915</v>
      </c>
      <c r="E7641" s="2"/>
      <c r="G7641" s="23"/>
    </row>
    <row r="7642" spans="1:7" customFormat="1">
      <c r="A7642" s="4">
        <v>30280</v>
      </c>
      <c r="B7642">
        <v>8.36</v>
      </c>
      <c r="C7642">
        <f>IFERROR(((VLOOKUP(A7642,'Interest Rates-10yr'!$A$9:$C$15239,2,FALSE))-B7642),C7641)</f>
        <v>2.2300000000000004</v>
      </c>
      <c r="D7642" s="98">
        <f>AVERAGE(C$10:C7642)</f>
        <v>0.1029175946547887</v>
      </c>
      <c r="E7642" s="2"/>
      <c r="G7642" s="23"/>
    </row>
    <row r="7643" spans="1:7" customFormat="1">
      <c r="A7643" s="4">
        <v>30281</v>
      </c>
      <c r="B7643">
        <v>8.5399999999999991</v>
      </c>
      <c r="C7643">
        <f>IFERROR(((VLOOKUP(A7643,'Interest Rates-10yr'!$A$9:$C$15239,2,FALSE))-B7643),C7642)</f>
        <v>1.9700000000000006</v>
      </c>
      <c r="D7643" s="98">
        <f>AVERAGE(C$10:C7643)</f>
        <v>0.10316216924286116</v>
      </c>
      <c r="E7643" s="2"/>
      <c r="G7643" s="23"/>
    </row>
    <row r="7644" spans="1:7" customFormat="1">
      <c r="A7644" s="4">
        <v>30282</v>
      </c>
      <c r="B7644">
        <v>8.5399999999999991</v>
      </c>
      <c r="C7644">
        <f>IFERROR(((VLOOKUP(A7644,'Interest Rates-10yr'!$A$9:$C$15239,2,FALSE))-B7644),C7643)</f>
        <v>1.9700000000000006</v>
      </c>
      <c r="D7644" s="98">
        <f>AVERAGE(C$10:C7644)</f>
        <v>0.10340667976424389</v>
      </c>
      <c r="E7644" s="2"/>
      <c r="G7644" s="23"/>
    </row>
    <row r="7645" spans="1:7" customFormat="1">
      <c r="A7645" s="4">
        <v>30283</v>
      </c>
      <c r="B7645">
        <v>8.5399999999999991</v>
      </c>
      <c r="C7645">
        <f>IFERROR(((VLOOKUP(A7645,'Interest Rates-10yr'!$A$9:$C$15239,2,FALSE))-B7645),C7644)</f>
        <v>1.9700000000000006</v>
      </c>
      <c r="D7645" s="98">
        <f>AVERAGE(C$10:C7645)</f>
        <v>0.10365112624410715</v>
      </c>
      <c r="E7645" s="2"/>
      <c r="G7645" s="23"/>
    </row>
    <row r="7646" spans="1:7" customFormat="1">
      <c r="A7646" s="4">
        <v>30284</v>
      </c>
      <c r="B7646">
        <v>8.83</v>
      </c>
      <c r="C7646">
        <f>IFERROR(((VLOOKUP(A7646,'Interest Rates-10yr'!$A$9:$C$15239,2,FALSE))-B7646),C7645)</f>
        <v>1.9499999999999993</v>
      </c>
      <c r="D7646" s="98">
        <f>AVERAGE(C$10:C7646)</f>
        <v>0.10389288987822473</v>
      </c>
      <c r="E7646" s="2"/>
      <c r="G7646" s="23"/>
    </row>
    <row r="7647" spans="1:7" customFormat="1">
      <c r="A7647" s="4">
        <v>30285</v>
      </c>
      <c r="B7647">
        <v>8.93</v>
      </c>
      <c r="C7647">
        <f>IFERROR(((VLOOKUP(A7647,'Interest Rates-10yr'!$A$9:$C$15239,2,FALSE))-B7647),C7646)</f>
        <v>1.8599999999999994</v>
      </c>
      <c r="D7647" s="98">
        <f>AVERAGE(C$10:C7647)</f>
        <v>0.10412280701754416</v>
      </c>
      <c r="E7647" s="2"/>
      <c r="G7647" s="23"/>
    </row>
    <row r="7648" spans="1:7" customFormat="1">
      <c r="A7648" s="4">
        <v>30286</v>
      </c>
      <c r="B7648">
        <v>9.1</v>
      </c>
      <c r="C7648">
        <f>IFERROR(((VLOOKUP(A7648,'Interest Rates-10yr'!$A$9:$C$15239,2,FALSE))-B7648),C7647)</f>
        <v>1.6400000000000006</v>
      </c>
      <c r="D7648" s="98">
        <f>AVERAGE(C$10:C7648)</f>
        <v>0.10432386438015476</v>
      </c>
      <c r="E7648" s="2"/>
      <c r="G7648" s="23"/>
    </row>
    <row r="7649" spans="1:7" customFormat="1">
      <c r="A7649" s="4">
        <v>30287</v>
      </c>
      <c r="B7649">
        <v>9.09</v>
      </c>
      <c r="C7649">
        <f>IFERROR(((VLOOKUP(A7649,'Interest Rates-10yr'!$A$9:$C$15239,2,FALSE))-B7649),C7648)</f>
        <v>1.5899999999999999</v>
      </c>
      <c r="D7649" s="98">
        <f>AVERAGE(C$10:C7649)</f>
        <v>0.10451832460733014</v>
      </c>
      <c r="E7649" s="2"/>
      <c r="G7649" s="23"/>
    </row>
    <row r="7650" spans="1:7" customFormat="1">
      <c r="A7650" s="4">
        <v>30288</v>
      </c>
      <c r="B7650">
        <v>8.93</v>
      </c>
      <c r="C7650">
        <f>IFERROR(((VLOOKUP(A7650,'Interest Rates-10yr'!$A$9:$C$15239,2,FALSE))-B7650),C7649)</f>
        <v>1.5400000000000009</v>
      </c>
      <c r="D7650" s="98">
        <f>AVERAGE(C$10:C7650)</f>
        <v>0.10470619028922945</v>
      </c>
      <c r="E7650" s="2"/>
      <c r="G7650" s="23"/>
    </row>
    <row r="7651" spans="1:7" customFormat="1">
      <c r="A7651" s="4">
        <v>30289</v>
      </c>
      <c r="B7651">
        <v>8.93</v>
      </c>
      <c r="C7651">
        <f>IFERROR(((VLOOKUP(A7651,'Interest Rates-10yr'!$A$9:$C$15239,2,FALSE))-B7651),C7650)</f>
        <v>1.5400000000000009</v>
      </c>
      <c r="D7651" s="98">
        <f>AVERAGE(C$10:C7651)</f>
        <v>0.10489400680450173</v>
      </c>
      <c r="E7651" s="2"/>
      <c r="G7651" s="23"/>
    </row>
    <row r="7652" spans="1:7" customFormat="1">
      <c r="A7652" s="4">
        <v>30290</v>
      </c>
      <c r="B7652">
        <v>8.93</v>
      </c>
      <c r="C7652">
        <f>IFERROR(((VLOOKUP(A7652,'Interest Rates-10yr'!$A$9:$C$15239,2,FALSE))-B7652),C7651)</f>
        <v>1.5400000000000009</v>
      </c>
      <c r="D7652" s="98">
        <f>AVERAGE(C$10:C7652)</f>
        <v>0.10508177417244566</v>
      </c>
      <c r="E7652" s="2"/>
      <c r="G7652" s="23"/>
    </row>
    <row r="7653" spans="1:7" customFormat="1">
      <c r="A7653" s="4">
        <v>30291</v>
      </c>
      <c r="B7653">
        <v>8.81</v>
      </c>
      <c r="C7653">
        <f>IFERROR(((VLOOKUP(A7653,'Interest Rates-10yr'!$A$9:$C$15239,2,FALSE))-B7653),C7652)</f>
        <v>1.6500000000000004</v>
      </c>
      <c r="D7653" s="98">
        <f>AVERAGE(C$10:C7653)</f>
        <v>0.10528388278388306</v>
      </c>
      <c r="E7653" s="2"/>
      <c r="G7653" s="23"/>
    </row>
    <row r="7654" spans="1:7" customFormat="1">
      <c r="A7654" s="4">
        <v>30292</v>
      </c>
      <c r="B7654">
        <v>8.51</v>
      </c>
      <c r="C7654">
        <f>IFERROR(((VLOOKUP(A7654,'Interest Rates-10yr'!$A$9:$C$15239,2,FALSE))-B7654),C7653)</f>
        <v>1.9700000000000006</v>
      </c>
      <c r="D7654" s="98">
        <f>AVERAGE(C$10:C7654)</f>
        <v>0.10552779594506241</v>
      </c>
      <c r="E7654" s="2"/>
      <c r="G7654" s="23"/>
    </row>
    <row r="7655" spans="1:7" customFormat="1">
      <c r="A7655" s="4">
        <v>30293</v>
      </c>
      <c r="B7655">
        <v>8.6999999999999993</v>
      </c>
      <c r="C7655">
        <f>IFERROR(((VLOOKUP(A7655,'Interest Rates-10yr'!$A$9:$C$15239,2,FALSE))-B7655),C7654)</f>
        <v>1.92</v>
      </c>
      <c r="D7655" s="98">
        <f>AVERAGE(C$10:C7655)</f>
        <v>0.1057651059377455</v>
      </c>
      <c r="E7655" s="2"/>
      <c r="G7655" s="23"/>
    </row>
    <row r="7656" spans="1:7" customFormat="1">
      <c r="A7656" s="4">
        <v>30294</v>
      </c>
      <c r="B7656">
        <v>8.84</v>
      </c>
      <c r="C7656">
        <f>IFERROR(((VLOOKUP(A7656,'Interest Rates-10yr'!$A$9:$C$15239,2,FALSE))-B7656),C7655)</f>
        <v>1.7400000000000002</v>
      </c>
      <c r="D7656" s="98">
        <f>AVERAGE(C$10:C7656)</f>
        <v>0.10597881522165582</v>
      </c>
      <c r="E7656" s="2"/>
      <c r="G7656" s="23"/>
    </row>
    <row r="7657" spans="1:7" customFormat="1">
      <c r="A7657" s="4">
        <v>30295</v>
      </c>
      <c r="B7657">
        <v>8.83</v>
      </c>
      <c r="C7657">
        <f>IFERROR(((VLOOKUP(A7657,'Interest Rates-10yr'!$A$9:$C$15239,2,FALSE))-B7657),C7656)</f>
        <v>1.83</v>
      </c>
      <c r="D7657" s="98">
        <f>AVERAGE(C$10:C7657)</f>
        <v>0.10620423640167392</v>
      </c>
      <c r="E7657" s="2"/>
      <c r="G7657" s="23"/>
    </row>
    <row r="7658" spans="1:7" customFormat="1">
      <c r="A7658" s="4">
        <v>30296</v>
      </c>
      <c r="B7658">
        <v>8.83</v>
      </c>
      <c r="C7658">
        <f>IFERROR(((VLOOKUP(A7658,'Interest Rates-10yr'!$A$9:$C$15239,2,FALSE))-B7658),C7657)</f>
        <v>1.83</v>
      </c>
      <c r="D7658" s="98">
        <f>AVERAGE(C$10:C7658)</f>
        <v>0.10642959864034543</v>
      </c>
      <c r="E7658" s="2"/>
      <c r="G7658" s="23"/>
    </row>
    <row r="7659" spans="1:7" customFormat="1">
      <c r="A7659" s="4">
        <v>30297</v>
      </c>
      <c r="B7659">
        <v>8.83</v>
      </c>
      <c r="C7659">
        <f>IFERROR(((VLOOKUP(A7659,'Interest Rates-10yr'!$A$9:$C$15239,2,FALSE))-B7659),C7658)</f>
        <v>1.83</v>
      </c>
      <c r="D7659" s="98">
        <f>AVERAGE(C$10:C7659)</f>
        <v>0.1066549019607846</v>
      </c>
      <c r="E7659" s="2"/>
      <c r="G7659" s="23"/>
    </row>
    <row r="7660" spans="1:7" customFormat="1">
      <c r="A7660" s="4">
        <v>30298</v>
      </c>
      <c r="B7660">
        <v>8.99</v>
      </c>
      <c r="C7660">
        <f>IFERROR(((VLOOKUP(A7660,'Interest Rates-10yr'!$A$9:$C$15239,2,FALSE))-B7660),C7659)</f>
        <v>1.6199999999999992</v>
      </c>
      <c r="D7660" s="98">
        <f>AVERAGE(C$10:C7660)</f>
        <v>0.1068526989935959</v>
      </c>
      <c r="E7660" s="2"/>
      <c r="G7660" s="23"/>
    </row>
    <row r="7661" spans="1:7" customFormat="1">
      <c r="A7661" s="4">
        <v>30299</v>
      </c>
      <c r="B7661">
        <v>8.5500000000000007</v>
      </c>
      <c r="C7661">
        <f>IFERROR(((VLOOKUP(A7661,'Interest Rates-10yr'!$A$9:$C$15239,2,FALSE))-B7661),C7660)</f>
        <v>1.9100000000000001</v>
      </c>
      <c r="D7661" s="98">
        <f>AVERAGE(C$10:C7661)</f>
        <v>0.10708834291688477</v>
      </c>
      <c r="E7661" s="2"/>
      <c r="G7661" s="23"/>
    </row>
    <row r="7662" spans="1:7" customFormat="1">
      <c r="A7662" s="4">
        <v>30300</v>
      </c>
      <c r="B7662">
        <v>9.1300000000000008</v>
      </c>
      <c r="C7662">
        <f>IFERROR(((VLOOKUP(A7662,'Interest Rates-10yr'!$A$9:$C$15239,2,FALSE))-B7662),C7661)</f>
        <v>1.3699999999999992</v>
      </c>
      <c r="D7662" s="98">
        <f>AVERAGE(C$10:C7662)</f>
        <v>0.1072533646935845</v>
      </c>
      <c r="E7662" s="2"/>
      <c r="G7662" s="23"/>
    </row>
    <row r="7663" spans="1:7" customFormat="1">
      <c r="A7663" s="4">
        <v>30301</v>
      </c>
      <c r="B7663">
        <v>8.99</v>
      </c>
      <c r="C7663">
        <f>IFERROR(((VLOOKUP(A7663,'Interest Rates-10yr'!$A$9:$C$15239,2,FALSE))-B7663),C7662)</f>
        <v>1.5999999999999996</v>
      </c>
      <c r="D7663" s="98">
        <f>AVERAGE(C$10:C7663)</f>
        <v>0.10744839299712598</v>
      </c>
      <c r="E7663" s="2"/>
      <c r="G7663" s="23"/>
    </row>
    <row r="7664" spans="1:7" customFormat="1">
      <c r="A7664" s="4">
        <v>30302</v>
      </c>
      <c r="B7664">
        <v>8.7899999999999991</v>
      </c>
      <c r="C7664">
        <f>IFERROR(((VLOOKUP(A7664,'Interest Rates-10yr'!$A$9:$C$15239,2,FALSE))-B7664),C7663)</f>
        <v>1.8500000000000014</v>
      </c>
      <c r="D7664" s="98">
        <f>AVERAGE(C$10:C7664)</f>
        <v>0.10767602873938632</v>
      </c>
      <c r="E7664" s="2"/>
      <c r="G7664" s="23"/>
    </row>
    <row r="7665" spans="1:7" customFormat="1">
      <c r="A7665" s="4">
        <v>30303</v>
      </c>
      <c r="B7665">
        <v>8.7899999999999991</v>
      </c>
      <c r="C7665">
        <f>IFERROR(((VLOOKUP(A7665,'Interest Rates-10yr'!$A$9:$C$15239,2,FALSE))-B7665),C7664)</f>
        <v>1.8500000000000014</v>
      </c>
      <c r="D7665" s="98">
        <f>AVERAGE(C$10:C7665)</f>
        <v>0.10790360501567428</v>
      </c>
      <c r="E7665" s="2"/>
      <c r="G7665" s="23"/>
    </row>
    <row r="7666" spans="1:7" customFormat="1">
      <c r="A7666" s="4">
        <v>30304</v>
      </c>
      <c r="B7666">
        <v>8.7899999999999991</v>
      </c>
      <c r="C7666">
        <f>IFERROR(((VLOOKUP(A7666,'Interest Rates-10yr'!$A$9:$C$15239,2,FALSE))-B7666),C7665)</f>
        <v>1.8500000000000014</v>
      </c>
      <c r="D7666" s="98">
        <f>AVERAGE(C$10:C7666)</f>
        <v>0.10813112184928854</v>
      </c>
      <c r="E7666" s="2"/>
      <c r="G7666" s="23"/>
    </row>
    <row r="7667" spans="1:7" customFormat="1">
      <c r="A7667" s="4">
        <v>30305</v>
      </c>
      <c r="B7667">
        <v>8.6</v>
      </c>
      <c r="C7667">
        <f>IFERROR(((VLOOKUP(A7667,'Interest Rates-10yr'!$A$9:$C$15239,2,FALSE))-B7667),C7666)</f>
        <v>2.0999999999999996</v>
      </c>
      <c r="D7667" s="98">
        <f>AVERAGE(C$10:C7667)</f>
        <v>0.10839122486288878</v>
      </c>
      <c r="E7667" s="2"/>
      <c r="G7667" s="23"/>
    </row>
    <row r="7668" spans="1:7" customFormat="1">
      <c r="A7668" s="4">
        <v>30306</v>
      </c>
      <c r="B7668">
        <v>8.39</v>
      </c>
      <c r="C7668">
        <f>IFERROR(((VLOOKUP(A7668,'Interest Rates-10yr'!$A$9:$C$15239,2,FALSE))-B7668),C7667)</f>
        <v>2.1499999999999986</v>
      </c>
      <c r="D7668" s="98">
        <f>AVERAGE(C$10:C7668)</f>
        <v>0.10865778822300591</v>
      </c>
      <c r="E7668" s="2"/>
      <c r="G7668" s="23"/>
    </row>
    <row r="7669" spans="1:7" customFormat="1">
      <c r="A7669" s="4">
        <v>30307</v>
      </c>
      <c r="B7669">
        <v>8.5</v>
      </c>
      <c r="C7669">
        <f>IFERROR(((VLOOKUP(A7669,'Interest Rates-10yr'!$A$9:$C$15239,2,FALSE))-B7669),C7668)</f>
        <v>2.0299999999999994</v>
      </c>
      <c r="D7669" s="98">
        <f>AVERAGE(C$10:C7669)</f>
        <v>0.10890861618798986</v>
      </c>
      <c r="E7669" s="2"/>
      <c r="G7669" s="23"/>
    </row>
    <row r="7670" spans="1:7" customFormat="1">
      <c r="A7670" s="4">
        <v>30308</v>
      </c>
      <c r="B7670">
        <v>8.6199999999999992</v>
      </c>
      <c r="C7670">
        <f>IFERROR(((VLOOKUP(A7670,'Interest Rates-10yr'!$A$9:$C$15239,2,FALSE))-B7670),C7669)</f>
        <v>1.8500000000000014</v>
      </c>
      <c r="D7670" s="98">
        <f>AVERAGE(C$10:C7670)</f>
        <v>0.10913588304398934</v>
      </c>
      <c r="E7670" s="2"/>
      <c r="G7670" s="23"/>
    </row>
    <row r="7671" spans="1:7" customFormat="1">
      <c r="A7671" s="4">
        <v>30309</v>
      </c>
      <c r="B7671">
        <v>8.58</v>
      </c>
      <c r="C7671">
        <f>IFERROR(((VLOOKUP(A7671,'Interest Rates-10yr'!$A$9:$C$15239,2,FALSE))-B7671),C7670)</f>
        <v>1.8500000000000014</v>
      </c>
      <c r="D7671" s="98">
        <f>AVERAGE(C$10:C7671)</f>
        <v>0.10936309057687318</v>
      </c>
      <c r="E7671" s="2"/>
      <c r="G7671" s="23"/>
    </row>
    <row r="7672" spans="1:7" customFormat="1">
      <c r="A7672" s="4">
        <v>30310</v>
      </c>
      <c r="B7672">
        <v>8.58</v>
      </c>
      <c r="C7672">
        <f>IFERROR(((VLOOKUP(A7672,'Interest Rates-10yr'!$A$9:$C$15239,2,FALSE))-B7672),C7671)</f>
        <v>1.8500000000000014</v>
      </c>
      <c r="D7672" s="98">
        <f>AVERAGE(C$10:C7672)</f>
        <v>0.10959023880986589</v>
      </c>
      <c r="E7672" s="2"/>
      <c r="G7672" s="23"/>
    </row>
    <row r="7673" spans="1:7" customFormat="1">
      <c r="A7673" s="4">
        <v>30311</v>
      </c>
      <c r="B7673">
        <v>8.58</v>
      </c>
      <c r="C7673">
        <f>IFERROR(((VLOOKUP(A7673,'Interest Rates-10yr'!$A$9:$C$15239,2,FALSE))-B7673),C7672)</f>
        <v>1.8500000000000014</v>
      </c>
      <c r="D7673" s="98">
        <f>AVERAGE(C$10:C7673)</f>
        <v>0.10981732776617985</v>
      </c>
      <c r="E7673" s="2"/>
      <c r="G7673" s="23"/>
    </row>
    <row r="7674" spans="1:7" customFormat="1">
      <c r="A7674" s="4">
        <v>30312</v>
      </c>
      <c r="B7674">
        <v>8.6999999999999993</v>
      </c>
      <c r="C7674">
        <f>IFERROR(((VLOOKUP(A7674,'Interest Rates-10yr'!$A$9:$C$15239,2,FALSE))-B7674),C7673)</f>
        <v>1.7400000000000002</v>
      </c>
      <c r="D7674" s="98">
        <f>AVERAGE(C$10:C7674)</f>
        <v>0.11003000652315752</v>
      </c>
      <c r="E7674" s="2"/>
      <c r="G7674" s="23"/>
    </row>
    <row r="7675" spans="1:7" customFormat="1">
      <c r="A7675" s="4">
        <v>30313</v>
      </c>
      <c r="B7675">
        <v>8.99</v>
      </c>
      <c r="C7675">
        <f>IFERROR(((VLOOKUP(A7675,'Interest Rates-10yr'!$A$9:$C$15239,2,FALSE))-B7675),C7674)</f>
        <v>1.4499999999999993</v>
      </c>
      <c r="D7675" s="98">
        <f>AVERAGE(C$10:C7675)</f>
        <v>0.11020480041742792</v>
      </c>
      <c r="E7675" s="2"/>
      <c r="G7675" s="23"/>
    </row>
    <row r="7676" spans="1:7" customFormat="1">
      <c r="A7676" s="4">
        <v>30314</v>
      </c>
      <c r="B7676">
        <v>9.4600000000000009</v>
      </c>
      <c r="C7676">
        <f>IFERROR(((VLOOKUP(A7676,'Interest Rates-10yr'!$A$9:$C$15239,2,FALSE))-B7676),C7675)</f>
        <v>1.0099999999999998</v>
      </c>
      <c r="D7676" s="98">
        <f>AVERAGE(C$10:C7676)</f>
        <v>0.11032215990609136</v>
      </c>
      <c r="E7676" s="2"/>
      <c r="G7676" s="23"/>
    </row>
    <row r="7677" spans="1:7" customFormat="1">
      <c r="A7677" s="4">
        <v>30315</v>
      </c>
      <c r="B7677">
        <v>10.75</v>
      </c>
      <c r="C7677">
        <f>IFERROR(((VLOOKUP(A7677,'Interest Rates-10yr'!$A$9:$C$15239,2,FALSE))-B7677),C7676)</f>
        <v>-0.3100000000000005</v>
      </c>
      <c r="D7677" s="98">
        <f>AVERAGE(C$10:C7677)</f>
        <v>0.11026734480959866</v>
      </c>
      <c r="E7677" s="2"/>
      <c r="G7677" s="23"/>
    </row>
    <row r="7678" spans="1:7" customFormat="1">
      <c r="A7678" s="4">
        <v>30316</v>
      </c>
      <c r="B7678">
        <v>11.2</v>
      </c>
      <c r="C7678">
        <f>IFERROR(((VLOOKUP(A7678,'Interest Rates-10yr'!$A$9:$C$15239,2,FALSE))-B7678),C7677)</f>
        <v>-0.83999999999999986</v>
      </c>
      <c r="D7678" s="98">
        <f>AVERAGE(C$10:C7678)</f>
        <v>0.1101434346068591</v>
      </c>
      <c r="E7678" s="2"/>
      <c r="G7678" s="23"/>
    </row>
    <row r="7679" spans="1:7" customFormat="1">
      <c r="A7679" s="4">
        <v>30317</v>
      </c>
      <c r="B7679">
        <v>11.2</v>
      </c>
      <c r="C7679">
        <f>IFERROR(((VLOOKUP(A7679,'Interest Rates-10yr'!$A$9:$C$15239,2,FALSE))-B7679),C7678)</f>
        <v>-0.83999999999999986</v>
      </c>
      <c r="D7679" s="98">
        <f>AVERAGE(C$10:C7679)</f>
        <v>0.11001955671447228</v>
      </c>
      <c r="E7679" s="2"/>
      <c r="G7679" s="23"/>
    </row>
    <row r="7680" spans="1:7" customFormat="1">
      <c r="A7680" s="4">
        <v>30318</v>
      </c>
      <c r="B7680">
        <v>11.2</v>
      </c>
      <c r="C7680">
        <f>IFERROR(((VLOOKUP(A7680,'Interest Rates-10yr'!$A$9:$C$15239,2,FALSE))-B7680),C7679)</f>
        <v>-0.83999999999999986</v>
      </c>
      <c r="D7680" s="98">
        <f>AVERAGE(C$10:C7680)</f>
        <v>0.10989571111980216</v>
      </c>
      <c r="E7680" s="2"/>
      <c r="G7680" s="23"/>
    </row>
    <row r="7681" spans="1:7" customFormat="1">
      <c r="A7681" s="4">
        <v>30319</v>
      </c>
      <c r="B7681">
        <v>9.19</v>
      </c>
      <c r="C7681">
        <f>IFERROR(((VLOOKUP(A7681,'Interest Rates-10yr'!$A$9:$C$15239,2,FALSE))-B7681),C7680)</f>
        <v>1.1300000000000008</v>
      </c>
      <c r="D7681" s="98">
        <f>AVERAGE(C$10:C7681)</f>
        <v>0.11002867570385849</v>
      </c>
      <c r="E7681" s="2"/>
      <c r="G7681" s="23"/>
    </row>
    <row r="7682" spans="1:7" customFormat="1">
      <c r="A7682" s="4">
        <v>30320</v>
      </c>
      <c r="B7682">
        <v>9.4700000000000006</v>
      </c>
      <c r="C7682">
        <f>IFERROR(((VLOOKUP(A7682,'Interest Rates-10yr'!$A$9:$C$15239,2,FALSE))-B7682),C7681)</f>
        <v>0.89999999999999858</v>
      </c>
      <c r="D7682" s="98">
        <f>AVERAGE(C$10:C7682)</f>
        <v>0.11013163039228493</v>
      </c>
      <c r="E7682" s="2"/>
      <c r="G7682" s="23"/>
    </row>
    <row r="7683" spans="1:7" customFormat="1">
      <c r="A7683" s="4">
        <v>30321</v>
      </c>
      <c r="B7683">
        <v>8.4600000000000009</v>
      </c>
      <c r="C7683">
        <f>IFERROR(((VLOOKUP(A7683,'Interest Rates-10yr'!$A$9:$C$15239,2,FALSE))-B7683),C7682)</f>
        <v>1.8899999999999988</v>
      </c>
      <c r="D7683" s="98">
        <f>AVERAGE(C$10:C7683)</f>
        <v>0.11036356528537951</v>
      </c>
      <c r="E7683" s="2"/>
      <c r="G7683" s="23"/>
    </row>
    <row r="7684" spans="1:7" customFormat="1">
      <c r="A7684" s="4">
        <v>30322</v>
      </c>
      <c r="B7684">
        <v>8.48</v>
      </c>
      <c r="C7684">
        <f>IFERROR(((VLOOKUP(A7684,'Interest Rates-10yr'!$A$9:$C$15239,2,FALSE))-B7684),C7683)</f>
        <v>1.9100000000000001</v>
      </c>
      <c r="D7684" s="98">
        <f>AVERAGE(C$10:C7684)</f>
        <v>0.11059804560260617</v>
      </c>
      <c r="E7684" s="2"/>
      <c r="G7684" s="23"/>
    </row>
    <row r="7685" spans="1:7" customFormat="1">
      <c r="A7685" s="4">
        <v>30323</v>
      </c>
      <c r="B7685">
        <v>8.27</v>
      </c>
      <c r="C7685">
        <f>IFERROR(((VLOOKUP(A7685,'Interest Rates-10yr'!$A$9:$C$15239,2,FALSE))-B7685),C7684)</f>
        <v>2.09</v>
      </c>
      <c r="D7685" s="98">
        <f>AVERAGE(C$10:C7685)</f>
        <v>0.11085591453882261</v>
      </c>
      <c r="E7685" s="2"/>
      <c r="G7685" s="23"/>
    </row>
    <row r="7686" spans="1:7" customFormat="1">
      <c r="A7686" s="4">
        <v>30324</v>
      </c>
      <c r="B7686">
        <v>8.27</v>
      </c>
      <c r="C7686">
        <f>IFERROR(((VLOOKUP(A7686,'Interest Rates-10yr'!$A$9:$C$15239,2,FALSE))-B7686),C7685)</f>
        <v>2.09</v>
      </c>
      <c r="D7686" s="98">
        <f>AVERAGE(C$10:C7686)</f>
        <v>0.11111371629542821</v>
      </c>
      <c r="E7686" s="2"/>
      <c r="G7686" s="23"/>
    </row>
    <row r="7687" spans="1:7" customFormat="1">
      <c r="A7687" s="4">
        <v>30325</v>
      </c>
      <c r="B7687">
        <v>8.27</v>
      </c>
      <c r="C7687">
        <f>IFERROR(((VLOOKUP(A7687,'Interest Rates-10yr'!$A$9:$C$15239,2,FALSE))-B7687),C7686)</f>
        <v>2.09</v>
      </c>
      <c r="D7687" s="98">
        <f>AVERAGE(C$10:C7687)</f>
        <v>0.11137145089867184</v>
      </c>
      <c r="E7687" s="2"/>
      <c r="G7687" s="23"/>
    </row>
    <row r="7688" spans="1:7" customFormat="1">
      <c r="A7688" s="4">
        <v>30326</v>
      </c>
      <c r="B7688">
        <v>8.34</v>
      </c>
      <c r="C7688">
        <f>IFERROR(((VLOOKUP(A7688,'Interest Rates-10yr'!$A$9:$C$15239,2,FALSE))-B7688),C7687)</f>
        <v>2.0400000000000009</v>
      </c>
      <c r="D7688" s="98">
        <f>AVERAGE(C$10:C7688)</f>
        <v>0.11162260711030113</v>
      </c>
      <c r="E7688" s="2"/>
      <c r="G7688" s="23"/>
    </row>
    <row r="7689" spans="1:7" customFormat="1">
      <c r="A7689" s="4">
        <v>30327</v>
      </c>
      <c r="B7689">
        <v>8.4700000000000006</v>
      </c>
      <c r="C7689">
        <f>IFERROR(((VLOOKUP(A7689,'Interest Rates-10yr'!$A$9:$C$15239,2,FALSE))-B7689),C7688)</f>
        <v>1.8699999999999992</v>
      </c>
      <c r="D7689" s="98">
        <f>AVERAGE(C$10:C7689)</f>
        <v>0.11185156250000031</v>
      </c>
      <c r="E7689" s="2"/>
      <c r="G7689" s="23"/>
    </row>
    <row r="7690" spans="1:7" customFormat="1">
      <c r="A7690" s="4">
        <v>30328</v>
      </c>
      <c r="B7690">
        <v>8.8699999999999992</v>
      </c>
      <c r="C7690">
        <f>IFERROR(((VLOOKUP(A7690,'Interest Rates-10yr'!$A$9:$C$15239,2,FALSE))-B7690),C7689)</f>
        <v>1.4500000000000011</v>
      </c>
      <c r="D7690" s="98">
        <f>AVERAGE(C$10:C7690)</f>
        <v>0.11202577789350376</v>
      </c>
      <c r="E7690" s="2"/>
      <c r="G7690" s="23"/>
    </row>
    <row r="7691" spans="1:7" customFormat="1">
      <c r="A7691" s="4">
        <v>30329</v>
      </c>
      <c r="B7691">
        <v>8.64</v>
      </c>
      <c r="C7691">
        <f>IFERROR(((VLOOKUP(A7691,'Interest Rates-10yr'!$A$9:$C$15239,2,FALSE))-B7691),C7690)</f>
        <v>1.629999999999999</v>
      </c>
      <c r="D7691" s="98">
        <f>AVERAGE(C$10:C7691)</f>
        <v>0.11222337932830023</v>
      </c>
      <c r="E7691" s="2"/>
      <c r="G7691" s="23"/>
    </row>
    <row r="7692" spans="1:7" customFormat="1">
      <c r="A7692" s="4">
        <v>30330</v>
      </c>
      <c r="B7692">
        <v>8.43</v>
      </c>
      <c r="C7692">
        <f>IFERROR(((VLOOKUP(A7692,'Interest Rates-10yr'!$A$9:$C$15239,2,FALSE))-B7692),C7691)</f>
        <v>1.8499999999999996</v>
      </c>
      <c r="D7692" s="98">
        <f>AVERAGE(C$10:C7692)</f>
        <v>0.11244956397240694</v>
      </c>
      <c r="E7692" s="2"/>
      <c r="G7692" s="23"/>
    </row>
    <row r="7693" spans="1:7" customFormat="1">
      <c r="A7693" s="4">
        <v>30331</v>
      </c>
      <c r="B7693">
        <v>8.43</v>
      </c>
      <c r="C7693">
        <f>IFERROR(((VLOOKUP(A7693,'Interest Rates-10yr'!$A$9:$C$15239,2,FALSE))-B7693),C7692)</f>
        <v>1.8499999999999996</v>
      </c>
      <c r="D7693" s="98">
        <f>AVERAGE(C$10:C7693)</f>
        <v>0.11267568974492484</v>
      </c>
      <c r="E7693" s="2"/>
      <c r="G7693" s="23"/>
    </row>
    <row r="7694" spans="1:7" customFormat="1">
      <c r="A7694" s="4">
        <v>30332</v>
      </c>
      <c r="B7694">
        <v>8.43</v>
      </c>
      <c r="C7694">
        <f>IFERROR(((VLOOKUP(A7694,'Interest Rates-10yr'!$A$9:$C$15239,2,FALSE))-B7694),C7693)</f>
        <v>1.8499999999999996</v>
      </c>
      <c r="D7694" s="98">
        <f>AVERAGE(C$10:C7694)</f>
        <v>0.11290175666883571</v>
      </c>
      <c r="E7694" s="2"/>
      <c r="G7694" s="23"/>
    </row>
    <row r="7695" spans="1:7" customFormat="1">
      <c r="A7695" s="4">
        <v>30333</v>
      </c>
      <c r="B7695">
        <v>8.5399999999999991</v>
      </c>
      <c r="C7695">
        <f>IFERROR(((VLOOKUP(A7695,'Interest Rates-10yr'!$A$9:$C$15239,2,FALSE))-B7695),C7694)</f>
        <v>1.7400000000000002</v>
      </c>
      <c r="D7695" s="98">
        <f>AVERAGE(C$10:C7695)</f>
        <v>0.11311345303148614</v>
      </c>
      <c r="E7695" s="2"/>
      <c r="G7695" s="23"/>
    </row>
    <row r="7696" spans="1:7" customFormat="1">
      <c r="A7696" s="4">
        <v>30334</v>
      </c>
      <c r="B7696">
        <v>8.36</v>
      </c>
      <c r="C7696">
        <f>IFERROR(((VLOOKUP(A7696,'Interest Rates-10yr'!$A$9:$C$15239,2,FALSE))-B7696),C7695)</f>
        <v>1.9400000000000013</v>
      </c>
      <c r="D7696" s="98">
        <f>AVERAGE(C$10:C7696)</f>
        <v>0.11335111226746489</v>
      </c>
      <c r="E7696" s="2"/>
      <c r="G7696" s="23"/>
    </row>
    <row r="7697" spans="1:7" customFormat="1">
      <c r="A7697" s="4">
        <v>30335</v>
      </c>
      <c r="B7697">
        <v>8.59</v>
      </c>
      <c r="C7697">
        <f>IFERROR(((VLOOKUP(A7697,'Interest Rates-10yr'!$A$9:$C$15239,2,FALSE))-B7697),C7696)</f>
        <v>1.8200000000000003</v>
      </c>
      <c r="D7697" s="98">
        <f>AVERAGE(C$10:C7697)</f>
        <v>0.11357310093652478</v>
      </c>
      <c r="E7697" s="2"/>
      <c r="G7697" s="23"/>
    </row>
    <row r="7698" spans="1:7" customFormat="1">
      <c r="A7698" s="4">
        <v>30336</v>
      </c>
      <c r="B7698">
        <v>8.4700000000000006</v>
      </c>
      <c r="C7698">
        <f>IFERROR(((VLOOKUP(A7698,'Interest Rates-10yr'!$A$9:$C$15239,2,FALSE))-B7698),C7697)</f>
        <v>1.9599999999999991</v>
      </c>
      <c r="D7698" s="98">
        <f>AVERAGE(C$10:C7698)</f>
        <v>0.11381323969306836</v>
      </c>
      <c r="E7698" s="2"/>
      <c r="G7698" s="23"/>
    </row>
    <row r="7699" spans="1:7" customFormat="1">
      <c r="A7699" s="4">
        <v>30337</v>
      </c>
      <c r="B7699">
        <v>8.2799999999999994</v>
      </c>
      <c r="C7699">
        <f>IFERROR(((VLOOKUP(A7699,'Interest Rates-10yr'!$A$9:$C$15239,2,FALSE))-B7699),C7698)</f>
        <v>2.33</v>
      </c>
      <c r="D7699" s="98">
        <f>AVERAGE(C$10:C7699)</f>
        <v>0.11410143042912908</v>
      </c>
      <c r="E7699" s="2"/>
      <c r="G7699" s="23"/>
    </row>
    <row r="7700" spans="1:7" customFormat="1">
      <c r="A7700" s="4">
        <v>30338</v>
      </c>
      <c r="B7700">
        <v>8.2799999999999994</v>
      </c>
      <c r="C7700">
        <f>IFERROR(((VLOOKUP(A7700,'Interest Rates-10yr'!$A$9:$C$15239,2,FALSE))-B7700),C7699)</f>
        <v>2.33</v>
      </c>
      <c r="D7700" s="98">
        <f>AVERAGE(C$10:C7700)</f>
        <v>0.11438954622285824</v>
      </c>
      <c r="E7700" s="2"/>
      <c r="G7700" s="23"/>
    </row>
    <row r="7701" spans="1:7" customFormat="1">
      <c r="A7701" s="4">
        <v>30339</v>
      </c>
      <c r="B7701">
        <v>8.2799999999999994</v>
      </c>
      <c r="C7701">
        <f>IFERROR(((VLOOKUP(A7701,'Interest Rates-10yr'!$A$9:$C$15239,2,FALSE))-B7701),C7700)</f>
        <v>2.33</v>
      </c>
      <c r="D7701" s="98">
        <f>AVERAGE(C$10:C7701)</f>
        <v>0.1146775871034845</v>
      </c>
      <c r="E7701" s="2"/>
      <c r="G7701" s="23"/>
    </row>
    <row r="7702" spans="1:7" customFormat="1">
      <c r="A7702" s="4">
        <v>30340</v>
      </c>
      <c r="B7702">
        <v>8.5299999999999994</v>
      </c>
      <c r="C7702">
        <f>IFERROR(((VLOOKUP(A7702,'Interest Rates-10yr'!$A$9:$C$15239,2,FALSE))-B7702),C7701)</f>
        <v>2.17</v>
      </c>
      <c r="D7702" s="98">
        <f>AVERAGE(C$10:C7702)</f>
        <v>0.11494475497205286</v>
      </c>
      <c r="E7702" s="2"/>
      <c r="G7702" s="23"/>
    </row>
    <row r="7703" spans="1:7" customFormat="1">
      <c r="A7703" s="4">
        <v>30341</v>
      </c>
      <c r="B7703">
        <v>8.56</v>
      </c>
      <c r="C7703">
        <f>IFERROR(((VLOOKUP(A7703,'Interest Rates-10yr'!$A$9:$C$15239,2,FALSE))-B7703),C7702)</f>
        <v>2.0599999999999987</v>
      </c>
      <c r="D7703" s="98">
        <f>AVERAGE(C$10:C7703)</f>
        <v>0.11519755653756208</v>
      </c>
      <c r="E7703" s="2"/>
      <c r="G7703" s="23"/>
    </row>
    <row r="7704" spans="1:7" customFormat="1">
      <c r="A7704" s="4">
        <v>30342</v>
      </c>
      <c r="B7704">
        <v>8.69</v>
      </c>
      <c r="C7704">
        <f>IFERROR(((VLOOKUP(A7704,'Interest Rates-10yr'!$A$9:$C$15239,2,FALSE))-B7704),C7703)</f>
        <v>2</v>
      </c>
      <c r="D7704" s="98">
        <f>AVERAGE(C$10:C7704)</f>
        <v>0.115442495126706</v>
      </c>
      <c r="E7704" s="2"/>
      <c r="G7704" s="23"/>
    </row>
    <row r="7705" spans="1:7" customFormat="1">
      <c r="A7705" s="4">
        <v>30343</v>
      </c>
      <c r="B7705">
        <v>8.4499999999999993</v>
      </c>
      <c r="C7705">
        <f>IFERROR(((VLOOKUP(A7705,'Interest Rates-10yr'!$A$9:$C$15239,2,FALSE))-B7705),C7704)</f>
        <v>2.2200000000000006</v>
      </c>
      <c r="D7705" s="98">
        <f>AVERAGE(C$10:C7705)</f>
        <v>0.11571595634095669</v>
      </c>
      <c r="E7705" s="2"/>
      <c r="G7705" s="23"/>
    </row>
    <row r="7706" spans="1:7" customFormat="1">
      <c r="A7706" s="4">
        <v>30344</v>
      </c>
      <c r="B7706">
        <v>8.39</v>
      </c>
      <c r="C7706">
        <f>IFERROR(((VLOOKUP(A7706,'Interest Rates-10yr'!$A$9:$C$15239,2,FALSE))-B7706),C7705)</f>
        <v>2.3200000000000003</v>
      </c>
      <c r="D7706" s="98">
        <f>AVERAGE(C$10:C7706)</f>
        <v>0.11600233857347053</v>
      </c>
      <c r="E7706" s="2"/>
      <c r="G7706" s="23"/>
    </row>
    <row r="7707" spans="1:7" customFormat="1">
      <c r="A7707" s="4">
        <v>30345</v>
      </c>
      <c r="B7707">
        <v>8.39</v>
      </c>
      <c r="C7707">
        <f>IFERROR(((VLOOKUP(A7707,'Interest Rates-10yr'!$A$9:$C$15239,2,FALSE))-B7707),C7706)</f>
        <v>2.3200000000000003</v>
      </c>
      <c r="D7707" s="98">
        <f>AVERAGE(C$10:C7707)</f>
        <v>0.11628864640166313</v>
      </c>
      <c r="E7707" s="2"/>
      <c r="G7707" s="23"/>
    </row>
    <row r="7708" spans="1:7" customFormat="1">
      <c r="A7708" s="4">
        <v>30346</v>
      </c>
      <c r="B7708">
        <v>8.39</v>
      </c>
      <c r="C7708">
        <f>IFERROR(((VLOOKUP(A7708,'Interest Rates-10yr'!$A$9:$C$15239,2,FALSE))-B7708),C7707)</f>
        <v>2.3200000000000003</v>
      </c>
      <c r="D7708" s="98">
        <f>AVERAGE(C$10:C7708)</f>
        <v>0.11657487985452693</v>
      </c>
      <c r="E7708" s="2"/>
      <c r="G7708" s="23"/>
    </row>
    <row r="7709" spans="1:7" customFormat="1">
      <c r="A7709" s="4">
        <v>30347</v>
      </c>
      <c r="B7709">
        <v>8.56</v>
      </c>
      <c r="C7709">
        <f>IFERROR(((VLOOKUP(A7709,'Interest Rates-10yr'!$A$9:$C$15239,2,FALSE))-B7709),C7708)</f>
        <v>2.2400000000000002</v>
      </c>
      <c r="D7709" s="98">
        <f>AVERAGE(C$10:C7709)</f>
        <v>0.11685064935064972</v>
      </c>
      <c r="E7709" s="2"/>
      <c r="G7709" s="23"/>
    </row>
    <row r="7710" spans="1:7" customFormat="1">
      <c r="A7710" s="4">
        <v>30348</v>
      </c>
      <c r="B7710">
        <v>8.6300000000000008</v>
      </c>
      <c r="C7710">
        <f>IFERROR(((VLOOKUP(A7710,'Interest Rates-10yr'!$A$9:$C$15239,2,FALSE))-B7710),C7709)</f>
        <v>2.1499999999999986</v>
      </c>
      <c r="D7710" s="98">
        <f>AVERAGE(C$10:C7710)</f>
        <v>0.11711466043371027</v>
      </c>
      <c r="E7710" s="2"/>
      <c r="G7710" s="23"/>
    </row>
    <row r="7711" spans="1:7" customFormat="1">
      <c r="A7711" s="4">
        <v>30349</v>
      </c>
      <c r="B7711">
        <v>8.9</v>
      </c>
      <c r="C7711">
        <f>IFERROR(((VLOOKUP(A7711,'Interest Rates-10yr'!$A$9:$C$15239,2,FALSE))-B7711),C7710)</f>
        <v>1.9800000000000004</v>
      </c>
      <c r="D7711" s="98">
        <f>AVERAGE(C$10:C7711)</f>
        <v>0.11735653077122862</v>
      </c>
      <c r="E7711" s="2"/>
      <c r="G7711" s="23"/>
    </row>
    <row r="7712" spans="1:7" customFormat="1">
      <c r="A7712" s="4">
        <v>30350</v>
      </c>
      <c r="B7712">
        <v>8.5399999999999991</v>
      </c>
      <c r="C7712">
        <f>IFERROR(((VLOOKUP(A7712,'Interest Rates-10yr'!$A$9:$C$15239,2,FALSE))-B7712),C7711)</f>
        <v>2.3900000000000006</v>
      </c>
      <c r="D7712" s="98">
        <f>AVERAGE(C$10:C7712)</f>
        <v>0.11765156432558781</v>
      </c>
      <c r="E7712" s="2"/>
      <c r="G7712" s="23"/>
    </row>
    <row r="7713" spans="1:7" customFormat="1">
      <c r="A7713" s="4">
        <v>30351</v>
      </c>
      <c r="B7713">
        <v>8.4600000000000009</v>
      </c>
      <c r="C7713">
        <f>IFERROR(((VLOOKUP(A7713,'Interest Rates-10yr'!$A$9:$C$15239,2,FALSE))-B7713),C7712)</f>
        <v>2.5299999999999994</v>
      </c>
      <c r="D7713" s="98">
        <f>AVERAGE(C$10:C7713)</f>
        <v>0.1179646936656286</v>
      </c>
      <c r="E7713" s="2"/>
      <c r="G7713" s="23"/>
    </row>
    <row r="7714" spans="1:7" customFormat="1">
      <c r="A7714" s="4">
        <v>30352</v>
      </c>
      <c r="B7714">
        <v>8.4600000000000009</v>
      </c>
      <c r="C7714">
        <f>IFERROR(((VLOOKUP(A7714,'Interest Rates-10yr'!$A$9:$C$15239,2,FALSE))-B7714),C7713)</f>
        <v>2.5299999999999994</v>
      </c>
      <c r="D7714" s="98">
        <f>AVERAGE(C$10:C7714)</f>
        <v>0.11827774172615221</v>
      </c>
      <c r="E7714" s="2"/>
      <c r="G7714" s="23"/>
    </row>
    <row r="7715" spans="1:7" customFormat="1">
      <c r="A7715" s="4">
        <v>30353</v>
      </c>
      <c r="B7715">
        <v>8.4600000000000009</v>
      </c>
      <c r="C7715">
        <f>IFERROR(((VLOOKUP(A7715,'Interest Rates-10yr'!$A$9:$C$15239,2,FALSE))-B7715),C7714)</f>
        <v>2.5299999999999994</v>
      </c>
      <c r="D7715" s="98">
        <f>AVERAGE(C$10:C7715)</f>
        <v>0.11859070853880128</v>
      </c>
      <c r="E7715" s="2"/>
      <c r="G7715" s="23"/>
    </row>
    <row r="7716" spans="1:7" customFormat="1">
      <c r="A7716" s="4">
        <v>30354</v>
      </c>
      <c r="B7716">
        <v>8.56</v>
      </c>
      <c r="C7716">
        <f>IFERROR(((VLOOKUP(A7716,'Interest Rates-10yr'!$A$9:$C$15239,2,FALSE))-B7716),C7715)</f>
        <v>2.4000000000000004</v>
      </c>
      <c r="D7716" s="98">
        <f>AVERAGE(C$10:C7716)</f>
        <v>0.11888672635266676</v>
      </c>
      <c r="E7716" s="2"/>
      <c r="G7716" s="23"/>
    </row>
    <row r="7717" spans="1:7" customFormat="1">
      <c r="A7717" s="4">
        <v>30355</v>
      </c>
      <c r="B7717">
        <v>8.44</v>
      </c>
      <c r="C7717">
        <f>IFERROR(((VLOOKUP(A7717,'Interest Rates-10yr'!$A$9:$C$15239,2,FALSE))-B7717),C7716)</f>
        <v>2.5500000000000007</v>
      </c>
      <c r="D7717" s="98">
        <f>AVERAGE(C$10:C7717)</f>
        <v>0.11920212765957482</v>
      </c>
      <c r="E7717" s="2"/>
      <c r="G7717" s="23"/>
    </row>
    <row r="7718" spans="1:7" customFormat="1">
      <c r="A7718" s="4">
        <v>30356</v>
      </c>
      <c r="B7718">
        <v>8.58</v>
      </c>
      <c r="C7718">
        <f>IFERROR(((VLOOKUP(A7718,'Interest Rates-10yr'!$A$9:$C$15239,2,FALSE))-B7718),C7717)</f>
        <v>2.42</v>
      </c>
      <c r="D7718" s="98">
        <f>AVERAGE(C$10:C7718)</f>
        <v>0.11950058373329908</v>
      </c>
      <c r="E7718" s="2"/>
      <c r="G7718" s="23"/>
    </row>
    <row r="7719" spans="1:7" customFormat="1">
      <c r="A7719" s="4">
        <v>30357</v>
      </c>
      <c r="B7719">
        <v>8.64</v>
      </c>
      <c r="C7719">
        <f>IFERROR(((VLOOKUP(A7719,'Interest Rates-10yr'!$A$9:$C$15239,2,FALSE))-B7719),C7718)</f>
        <v>2.1899999999999995</v>
      </c>
      <c r="D7719" s="98">
        <f>AVERAGE(C$10:C7719)</f>
        <v>0.11976913099870333</v>
      </c>
      <c r="E7719" s="2"/>
      <c r="G7719" s="23"/>
    </row>
    <row r="7720" spans="1:7" customFormat="1">
      <c r="A7720" s="4">
        <v>30358</v>
      </c>
      <c r="B7720">
        <v>8.5299999999999994</v>
      </c>
      <c r="C7720">
        <f>IFERROR(((VLOOKUP(A7720,'Interest Rates-10yr'!$A$9:$C$15239,2,FALSE))-B7720),C7719)</f>
        <v>2.2700000000000014</v>
      </c>
      <c r="D7720" s="98">
        <f>AVERAGE(C$10:C7720)</f>
        <v>0.12004798340033752</v>
      </c>
      <c r="E7720" s="2"/>
      <c r="G7720" s="23"/>
    </row>
    <row r="7721" spans="1:7" customFormat="1">
      <c r="A7721" s="4">
        <v>30359</v>
      </c>
      <c r="B7721">
        <v>8.5299999999999994</v>
      </c>
      <c r="C7721">
        <f>IFERROR(((VLOOKUP(A7721,'Interest Rates-10yr'!$A$9:$C$15239,2,FALSE))-B7721),C7720)</f>
        <v>2.2700000000000014</v>
      </c>
      <c r="D7721" s="98">
        <f>AVERAGE(C$10:C7721)</f>
        <v>0.12032676348547752</v>
      </c>
      <c r="E7721" s="2"/>
      <c r="G7721" s="23"/>
    </row>
    <row r="7722" spans="1:7" customFormat="1">
      <c r="A7722" s="4">
        <v>30360</v>
      </c>
      <c r="B7722">
        <v>8.5299999999999994</v>
      </c>
      <c r="C7722">
        <f>IFERROR(((VLOOKUP(A7722,'Interest Rates-10yr'!$A$9:$C$15239,2,FALSE))-B7722),C7721)</f>
        <v>2.2700000000000014</v>
      </c>
      <c r="D7722" s="98">
        <f>AVERAGE(C$10:C7722)</f>
        <v>0.12060547128225109</v>
      </c>
      <c r="E7722" s="2"/>
      <c r="G7722" s="23"/>
    </row>
    <row r="7723" spans="1:7" customFormat="1">
      <c r="A7723" s="4">
        <v>30361</v>
      </c>
      <c r="B7723">
        <v>8.49</v>
      </c>
      <c r="C7723">
        <f>IFERROR(((VLOOKUP(A7723,'Interest Rates-10yr'!$A$9:$C$15239,2,FALSE))-B7723),C7722)</f>
        <v>2.3100000000000005</v>
      </c>
      <c r="D7723" s="98">
        <f>AVERAGE(C$10:C7723)</f>
        <v>0.12088929219600759</v>
      </c>
      <c r="E7723" s="2"/>
      <c r="G7723" s="23"/>
    </row>
    <row r="7724" spans="1:7" customFormat="1">
      <c r="A7724" s="4">
        <v>30362</v>
      </c>
      <c r="B7724">
        <v>8.6</v>
      </c>
      <c r="C7724">
        <f>IFERROR(((VLOOKUP(A7724,'Interest Rates-10yr'!$A$9:$C$15239,2,FALSE))-B7724),C7723)</f>
        <v>2.2400000000000002</v>
      </c>
      <c r="D7724" s="98">
        <f>AVERAGE(C$10:C7724)</f>
        <v>0.12116396629941706</v>
      </c>
      <c r="E7724" s="2"/>
      <c r="G7724" s="23"/>
    </row>
    <row r="7725" spans="1:7" customFormat="1">
      <c r="A7725" s="4">
        <v>30363</v>
      </c>
      <c r="B7725">
        <v>9</v>
      </c>
      <c r="C7725">
        <f>IFERROR(((VLOOKUP(A7725,'Interest Rates-10yr'!$A$9:$C$15239,2,FALSE))-B7725),C7724)</f>
        <v>1.8100000000000005</v>
      </c>
      <c r="D7725" s="98">
        <f>AVERAGE(C$10:C7725)</f>
        <v>0.12138284085018176</v>
      </c>
      <c r="E7725" s="2"/>
      <c r="G7725" s="23"/>
    </row>
    <row r="7726" spans="1:7" customFormat="1">
      <c r="A7726" s="4">
        <v>30364</v>
      </c>
      <c r="B7726">
        <v>8.67</v>
      </c>
      <c r="C7726">
        <f>IFERROR(((VLOOKUP(A7726,'Interest Rates-10yr'!$A$9:$C$15239,2,FALSE))-B7726),C7725)</f>
        <v>2.0400000000000009</v>
      </c>
      <c r="D7726" s="98">
        <f>AVERAGE(C$10:C7726)</f>
        <v>0.12163146300375827</v>
      </c>
      <c r="E7726" s="2"/>
      <c r="G7726" s="23"/>
    </row>
    <row r="7727" spans="1:7" customFormat="1">
      <c r="A7727" s="4">
        <v>30365</v>
      </c>
      <c r="B7727">
        <v>8.42</v>
      </c>
      <c r="C7727">
        <f>IFERROR(((VLOOKUP(A7727,'Interest Rates-10yr'!$A$9:$C$15239,2,FALSE))-B7727),C7726)</f>
        <v>2.1799999999999997</v>
      </c>
      <c r="D7727" s="98">
        <f>AVERAGE(C$10:C7727)</f>
        <v>0.12189816014511563</v>
      </c>
      <c r="E7727" s="2"/>
      <c r="G7727" s="23"/>
    </row>
    <row r="7728" spans="1:7" customFormat="1">
      <c r="A7728" s="4">
        <v>30366</v>
      </c>
      <c r="B7728">
        <v>8.42</v>
      </c>
      <c r="C7728">
        <f>IFERROR(((VLOOKUP(A7728,'Interest Rates-10yr'!$A$9:$C$15239,2,FALSE))-B7728),C7727)</f>
        <v>2.1799999999999997</v>
      </c>
      <c r="D7728" s="98">
        <f>AVERAGE(C$10:C7728)</f>
        <v>0.12216478818499837</v>
      </c>
      <c r="E7728" s="2"/>
      <c r="G7728" s="23"/>
    </row>
    <row r="7729" spans="1:7" customFormat="1">
      <c r="A7729" s="4">
        <v>30367</v>
      </c>
      <c r="B7729">
        <v>8.42</v>
      </c>
      <c r="C7729">
        <f>IFERROR(((VLOOKUP(A7729,'Interest Rates-10yr'!$A$9:$C$15239,2,FALSE))-B7729),C7728)</f>
        <v>2.1799999999999997</v>
      </c>
      <c r="D7729" s="98">
        <f>AVERAGE(C$10:C7729)</f>
        <v>0.12243134715025937</v>
      </c>
      <c r="E7729" s="2"/>
      <c r="G7729" s="23"/>
    </row>
    <row r="7730" spans="1:7" customFormat="1">
      <c r="A7730" s="4">
        <v>30368</v>
      </c>
      <c r="B7730">
        <v>8.42</v>
      </c>
      <c r="C7730">
        <f>IFERROR(((VLOOKUP(A7730,'Interest Rates-10yr'!$A$9:$C$15239,2,FALSE))-B7730),C7729)</f>
        <v>2.1799999999999997</v>
      </c>
      <c r="D7730" s="98">
        <f>AVERAGE(C$10:C7730)</f>
        <v>0.12269783706773764</v>
      </c>
      <c r="E7730" s="2"/>
      <c r="G7730" s="23"/>
    </row>
    <row r="7731" spans="1:7" customFormat="1">
      <c r="A7731" s="4">
        <v>30369</v>
      </c>
      <c r="B7731">
        <v>8.48</v>
      </c>
      <c r="C7731">
        <f>IFERROR(((VLOOKUP(A7731,'Interest Rates-10yr'!$A$9:$C$15239,2,FALSE))-B7731),C7730)</f>
        <v>1.9800000000000004</v>
      </c>
      <c r="D7731" s="98">
        <f>AVERAGE(C$10:C7731)</f>
        <v>0.12293835793835824</v>
      </c>
      <c r="E7731" s="2"/>
      <c r="G7731" s="23"/>
    </row>
    <row r="7732" spans="1:7" customFormat="1">
      <c r="A7732" s="4">
        <v>30370</v>
      </c>
      <c r="B7732">
        <v>8.49</v>
      </c>
      <c r="C7732">
        <f>IFERROR(((VLOOKUP(A7732,'Interest Rates-10yr'!$A$9:$C$15239,2,FALSE))-B7732),C7731)</f>
        <v>1.9499999999999993</v>
      </c>
      <c r="D7732" s="98">
        <f>AVERAGE(C$10:C7732)</f>
        <v>0.12317493202123558</v>
      </c>
      <c r="E7732" s="2"/>
      <c r="G7732" s="23"/>
    </row>
    <row r="7733" spans="1:7" customFormat="1">
      <c r="A7733" s="4">
        <v>30371</v>
      </c>
      <c r="B7733">
        <v>8.39</v>
      </c>
      <c r="C7733">
        <f>IFERROR(((VLOOKUP(A7733,'Interest Rates-10yr'!$A$9:$C$15239,2,FALSE))-B7733),C7732)</f>
        <v>2.0299999999999994</v>
      </c>
      <c r="D7733" s="98">
        <f>AVERAGE(C$10:C7733)</f>
        <v>0.12342180217503915</v>
      </c>
      <c r="E7733" s="2"/>
      <c r="G7733" s="23"/>
    </row>
    <row r="7734" spans="1:7" customFormat="1">
      <c r="A7734" s="4">
        <v>30372</v>
      </c>
      <c r="B7734">
        <v>8.2200000000000006</v>
      </c>
      <c r="C7734">
        <f>IFERROR(((VLOOKUP(A7734,'Interest Rates-10yr'!$A$9:$C$15239,2,FALSE))-B7734),C7733)</f>
        <v>2.0399999999999991</v>
      </c>
      <c r="D7734" s="98">
        <f>AVERAGE(C$10:C7734)</f>
        <v>0.12366990291262166</v>
      </c>
      <c r="E7734" s="2"/>
      <c r="G7734" s="23"/>
    </row>
    <row r="7735" spans="1:7" customFormat="1">
      <c r="A7735" s="4">
        <v>30373</v>
      </c>
      <c r="B7735">
        <v>8.2200000000000006</v>
      </c>
      <c r="C7735">
        <f>IFERROR(((VLOOKUP(A7735,'Interest Rates-10yr'!$A$9:$C$15239,2,FALSE))-B7735),C7734)</f>
        <v>2.0399999999999991</v>
      </c>
      <c r="D7735" s="98">
        <f>AVERAGE(C$10:C7735)</f>
        <v>0.1239179394253174</v>
      </c>
      <c r="E7735" s="2"/>
      <c r="G7735" s="23"/>
    </row>
    <row r="7736" spans="1:7" customFormat="1">
      <c r="A7736" s="4">
        <v>30374</v>
      </c>
      <c r="B7736">
        <v>8.2200000000000006</v>
      </c>
      <c r="C7736">
        <f>IFERROR(((VLOOKUP(A7736,'Interest Rates-10yr'!$A$9:$C$15239,2,FALSE))-B7736),C7735)</f>
        <v>2.0399999999999991</v>
      </c>
      <c r="D7736" s="98">
        <f>AVERAGE(C$10:C7736)</f>
        <v>0.12416591173806163</v>
      </c>
      <c r="E7736" s="2"/>
      <c r="G7736" s="23"/>
    </row>
    <row r="7737" spans="1:7" customFormat="1">
      <c r="A7737" s="4">
        <v>30375</v>
      </c>
      <c r="B7737">
        <v>8.5299999999999994</v>
      </c>
      <c r="C7737">
        <f>IFERROR(((VLOOKUP(A7737,'Interest Rates-10yr'!$A$9:$C$15239,2,FALSE))-B7737),C7736)</f>
        <v>1.7400000000000002</v>
      </c>
      <c r="D7737" s="98">
        <f>AVERAGE(C$10:C7737)</f>
        <v>0.12437500000000029</v>
      </c>
      <c r="E7737" s="2"/>
      <c r="G7737" s="23"/>
    </row>
    <row r="7738" spans="1:7" customFormat="1">
      <c r="A7738" s="4">
        <v>30376</v>
      </c>
      <c r="B7738">
        <v>8.65</v>
      </c>
      <c r="C7738">
        <f>IFERROR(((VLOOKUP(A7738,'Interest Rates-10yr'!$A$9:$C$15239,2,FALSE))-B7738),C7737)</f>
        <v>1.5700000000000003</v>
      </c>
      <c r="D7738" s="98">
        <f>AVERAGE(C$10:C7738)</f>
        <v>0.12456203907361914</v>
      </c>
      <c r="E7738" s="2"/>
      <c r="G7738" s="23"/>
    </row>
    <row r="7739" spans="1:7" customFormat="1">
      <c r="A7739" s="4">
        <v>30377</v>
      </c>
      <c r="B7739">
        <v>8.83</v>
      </c>
      <c r="C7739">
        <f>IFERROR(((VLOOKUP(A7739,'Interest Rates-10yr'!$A$9:$C$15239,2,FALSE))-B7739),C7738)</f>
        <v>1.4299999999999997</v>
      </c>
      <c r="D7739" s="98">
        <f>AVERAGE(C$10:C7739)</f>
        <v>0.12473091849935346</v>
      </c>
      <c r="E7739" s="2"/>
      <c r="G7739" s="23"/>
    </row>
    <row r="7740" spans="1:7" customFormat="1">
      <c r="A7740" s="4">
        <v>30378</v>
      </c>
      <c r="B7740">
        <v>8.5299999999999994</v>
      </c>
      <c r="C7740">
        <f>IFERROR(((VLOOKUP(A7740,'Interest Rates-10yr'!$A$9:$C$15239,2,FALSE))-B7740),C7739)</f>
        <v>1.7000000000000011</v>
      </c>
      <c r="D7740" s="98">
        <f>AVERAGE(C$10:C7740)</f>
        <v>0.12493467856680925</v>
      </c>
      <c r="E7740" s="2"/>
      <c r="G7740" s="23"/>
    </row>
    <row r="7741" spans="1:7" customFormat="1">
      <c r="A7741" s="4">
        <v>30379</v>
      </c>
      <c r="B7741">
        <v>8.5</v>
      </c>
      <c r="C7741">
        <f>IFERROR(((VLOOKUP(A7741,'Interest Rates-10yr'!$A$9:$C$15239,2,FALSE))-B7741),C7740)</f>
        <v>1.7699999999999996</v>
      </c>
      <c r="D7741" s="98">
        <f>AVERAGE(C$10:C7741)</f>
        <v>0.12514743921365781</v>
      </c>
      <c r="E7741" s="2"/>
      <c r="G7741" s="23"/>
    </row>
    <row r="7742" spans="1:7" customFormat="1">
      <c r="A7742" s="4">
        <v>30380</v>
      </c>
      <c r="B7742">
        <v>8.5</v>
      </c>
      <c r="C7742">
        <f>IFERROR(((VLOOKUP(A7742,'Interest Rates-10yr'!$A$9:$C$15239,2,FALSE))-B7742),C7741)</f>
        <v>1.7699999999999996</v>
      </c>
      <c r="D7742" s="98">
        <f>AVERAGE(C$10:C7742)</f>
        <v>0.12536014483382935</v>
      </c>
      <c r="E7742" s="2"/>
      <c r="G7742" s="23"/>
    </row>
    <row r="7743" spans="1:7" customFormat="1">
      <c r="A7743" s="4">
        <v>30381</v>
      </c>
      <c r="B7743">
        <v>8.5</v>
      </c>
      <c r="C7743">
        <f>IFERROR(((VLOOKUP(A7743,'Interest Rates-10yr'!$A$9:$C$15239,2,FALSE))-B7743),C7742)</f>
        <v>1.7699999999999996</v>
      </c>
      <c r="D7743" s="98">
        <f>AVERAGE(C$10:C7743)</f>
        <v>0.12557279544866851</v>
      </c>
      <c r="E7743" s="2"/>
      <c r="G7743" s="23"/>
    </row>
    <row r="7744" spans="1:7" customFormat="1">
      <c r="A7744" s="4">
        <v>30382</v>
      </c>
      <c r="B7744">
        <v>8.82</v>
      </c>
      <c r="C7744">
        <f>IFERROR(((VLOOKUP(A7744,'Interest Rates-10yr'!$A$9:$C$15239,2,FALSE))-B7744),C7743)</f>
        <v>1.6099999999999994</v>
      </c>
      <c r="D7744" s="98">
        <f>AVERAGE(C$10:C7744)</f>
        <v>0.12576470588235322</v>
      </c>
      <c r="E7744" s="2"/>
      <c r="G7744" s="23"/>
    </row>
    <row r="7745" spans="1:7" customFormat="1">
      <c r="A7745" s="4">
        <v>30383</v>
      </c>
      <c r="B7745">
        <v>8.7899999999999991</v>
      </c>
      <c r="C7745">
        <f>IFERROR(((VLOOKUP(A7745,'Interest Rates-10yr'!$A$9:$C$15239,2,FALSE))-B7745),C7744)</f>
        <v>1.7300000000000004</v>
      </c>
      <c r="D7745" s="98">
        <f>AVERAGE(C$10:C7745)</f>
        <v>0.12597207859358872</v>
      </c>
      <c r="E7745" s="2"/>
      <c r="G7745" s="23"/>
    </row>
    <row r="7746" spans="1:7" customFormat="1">
      <c r="A7746" s="4">
        <v>30384</v>
      </c>
      <c r="B7746">
        <v>8.49</v>
      </c>
      <c r="C7746">
        <f>IFERROR(((VLOOKUP(A7746,'Interest Rates-10yr'!$A$9:$C$15239,2,FALSE))-B7746),C7745)</f>
        <v>1.9900000000000002</v>
      </c>
      <c r="D7746" s="98">
        <f>AVERAGE(C$10:C7746)</f>
        <v>0.1262130024557325</v>
      </c>
      <c r="E7746" s="2"/>
      <c r="G7746" s="23"/>
    </row>
    <row r="7747" spans="1:7" customFormat="1">
      <c r="A7747" s="4">
        <v>30385</v>
      </c>
      <c r="B7747">
        <v>8.48</v>
      </c>
      <c r="C7747">
        <f>IFERROR(((VLOOKUP(A7747,'Interest Rates-10yr'!$A$9:$C$15239,2,FALSE))-B7747),C7746)</f>
        <v>2.0700000000000003</v>
      </c>
      <c r="D7747" s="98">
        <f>AVERAGE(C$10:C7747)</f>
        <v>0.12646420263634045</v>
      </c>
      <c r="E7747" s="2"/>
      <c r="G7747" s="23"/>
    </row>
    <row r="7748" spans="1:7" customFormat="1">
      <c r="A7748" s="4">
        <v>30386</v>
      </c>
      <c r="B7748">
        <v>8.4</v>
      </c>
      <c r="C7748">
        <f>IFERROR(((VLOOKUP(A7748,'Interest Rates-10yr'!$A$9:$C$15239,2,FALSE))-B7748),C7747)</f>
        <v>2.1899999999999995</v>
      </c>
      <c r="D7748" s="98">
        <f>AVERAGE(C$10:C7748)</f>
        <v>0.12673084377826624</v>
      </c>
      <c r="E7748" s="2"/>
      <c r="G7748" s="23"/>
    </row>
    <row r="7749" spans="1:7" customFormat="1">
      <c r="A7749" s="4">
        <v>30387</v>
      </c>
      <c r="B7749">
        <v>8.4</v>
      </c>
      <c r="C7749">
        <f>IFERROR(((VLOOKUP(A7749,'Interest Rates-10yr'!$A$9:$C$15239,2,FALSE))-B7749),C7748)</f>
        <v>2.1899999999999995</v>
      </c>
      <c r="D7749" s="98">
        <f>AVERAGE(C$10:C7749)</f>
        <v>0.12699741602067216</v>
      </c>
      <c r="E7749" s="2"/>
      <c r="G7749" s="23"/>
    </row>
    <row r="7750" spans="1:7" customFormat="1">
      <c r="A7750" s="4">
        <v>30388</v>
      </c>
      <c r="B7750">
        <v>8.4</v>
      </c>
      <c r="C7750">
        <f>IFERROR(((VLOOKUP(A7750,'Interest Rates-10yr'!$A$9:$C$15239,2,FALSE))-B7750),C7749)</f>
        <v>2.1899999999999995</v>
      </c>
      <c r="D7750" s="98">
        <f>AVERAGE(C$10:C7750)</f>
        <v>0.12726391939025997</v>
      </c>
      <c r="E7750" s="2"/>
      <c r="G7750" s="23"/>
    </row>
    <row r="7751" spans="1:7" customFormat="1">
      <c r="A7751" s="4">
        <v>30389</v>
      </c>
      <c r="B7751">
        <v>8.5299999999999994</v>
      </c>
      <c r="C7751">
        <f>IFERROR(((VLOOKUP(A7751,'Interest Rates-10yr'!$A$9:$C$15239,2,FALSE))-B7751),C7750)</f>
        <v>1.9500000000000011</v>
      </c>
      <c r="D7751" s="98">
        <f>AVERAGE(C$10:C7751)</f>
        <v>0.12749935417204888</v>
      </c>
      <c r="E7751" s="2"/>
      <c r="G7751" s="23"/>
    </row>
    <row r="7752" spans="1:7" customFormat="1">
      <c r="A7752" s="4">
        <v>30390</v>
      </c>
      <c r="B7752">
        <v>8.82</v>
      </c>
      <c r="C7752">
        <f>IFERROR(((VLOOKUP(A7752,'Interest Rates-10yr'!$A$9:$C$15239,2,FALSE))-B7752),C7751)</f>
        <v>1.6400000000000006</v>
      </c>
      <c r="D7752" s="98">
        <f>AVERAGE(C$10:C7752)</f>
        <v>0.12769469197985309</v>
      </c>
      <c r="E7752" s="2"/>
      <c r="G7752" s="23"/>
    </row>
    <row r="7753" spans="1:7" customFormat="1">
      <c r="A7753" s="4">
        <v>30391</v>
      </c>
      <c r="B7753">
        <v>8.93</v>
      </c>
      <c r="C7753">
        <f>IFERROR(((VLOOKUP(A7753,'Interest Rates-10yr'!$A$9:$C$15239,2,FALSE))-B7753),C7752)</f>
        <v>1.5999999999999996</v>
      </c>
      <c r="D7753" s="98">
        <f>AVERAGE(C$10:C7753)</f>
        <v>0.1278848140495871</v>
      </c>
      <c r="E7753" s="2"/>
      <c r="G7753" s="23"/>
    </row>
    <row r="7754" spans="1:7" customFormat="1">
      <c r="A7754" s="4">
        <v>30392</v>
      </c>
      <c r="B7754">
        <v>8.74</v>
      </c>
      <c r="C7754">
        <f>IFERROR(((VLOOKUP(A7754,'Interest Rates-10yr'!$A$9:$C$15239,2,FALSE))-B7754),C7753)</f>
        <v>1.8200000000000003</v>
      </c>
      <c r="D7754" s="98">
        <f>AVERAGE(C$10:C7754)</f>
        <v>0.12810329244674015</v>
      </c>
      <c r="E7754" s="2"/>
      <c r="G7754" s="23"/>
    </row>
    <row r="7755" spans="1:7" customFormat="1">
      <c r="A7755" s="4">
        <v>30393</v>
      </c>
      <c r="B7755">
        <v>8.6999999999999993</v>
      </c>
      <c r="C7755">
        <f>IFERROR(((VLOOKUP(A7755,'Interest Rates-10yr'!$A$9:$C$15239,2,FALSE))-B7755),C7754)</f>
        <v>1.8800000000000008</v>
      </c>
      <c r="D7755" s="98">
        <f>AVERAGE(C$10:C7755)</f>
        <v>0.12832946036664117</v>
      </c>
      <c r="E7755" s="2"/>
      <c r="G7755" s="23"/>
    </row>
    <row r="7756" spans="1:7" customFormat="1">
      <c r="A7756" s="4">
        <v>30394</v>
      </c>
      <c r="B7756">
        <v>8.6999999999999993</v>
      </c>
      <c r="C7756">
        <f>IFERROR(((VLOOKUP(A7756,'Interest Rates-10yr'!$A$9:$C$15239,2,FALSE))-B7756),C7755)</f>
        <v>1.8800000000000008</v>
      </c>
      <c r="D7756" s="98">
        <f>AVERAGE(C$10:C7756)</f>
        <v>0.12855556989802538</v>
      </c>
      <c r="E7756" s="2"/>
      <c r="G7756" s="23"/>
    </row>
    <row r="7757" spans="1:7" customFormat="1">
      <c r="A7757" s="4">
        <v>30395</v>
      </c>
      <c r="B7757">
        <v>8.6999999999999993</v>
      </c>
      <c r="C7757">
        <f>IFERROR(((VLOOKUP(A7757,'Interest Rates-10yr'!$A$9:$C$15239,2,FALSE))-B7757),C7756)</f>
        <v>1.8800000000000008</v>
      </c>
      <c r="D7757" s="98">
        <f>AVERAGE(C$10:C7757)</f>
        <v>0.12878162106350058</v>
      </c>
      <c r="E7757" s="2"/>
      <c r="G7757" s="23"/>
    </row>
    <row r="7758" spans="1:7" customFormat="1">
      <c r="A7758" s="4">
        <v>30396</v>
      </c>
      <c r="B7758">
        <v>8.7799999999999994</v>
      </c>
      <c r="C7758">
        <f>IFERROR(((VLOOKUP(A7758,'Interest Rates-10yr'!$A$9:$C$15239,2,FALSE))-B7758),C7757)</f>
        <v>1.8200000000000003</v>
      </c>
      <c r="D7758" s="98">
        <f>AVERAGE(C$10:C7758)</f>
        <v>0.12899987095109081</v>
      </c>
      <c r="E7758" s="2"/>
      <c r="G7758" s="23"/>
    </row>
    <row r="7759" spans="1:7" customFormat="1">
      <c r="A7759" s="4">
        <v>30397</v>
      </c>
      <c r="B7759">
        <v>8.84</v>
      </c>
      <c r="C7759">
        <f>IFERROR(((VLOOKUP(A7759,'Interest Rates-10yr'!$A$9:$C$15239,2,FALSE))-B7759),C7758)</f>
        <v>1.7799999999999994</v>
      </c>
      <c r="D7759" s="98">
        <f>AVERAGE(C$10:C7759)</f>
        <v>0.12921290322580678</v>
      </c>
      <c r="E7759" s="2"/>
      <c r="G7759" s="23"/>
    </row>
    <row r="7760" spans="1:7" customFormat="1">
      <c r="A7760" s="4">
        <v>30398</v>
      </c>
      <c r="B7760">
        <v>8.76</v>
      </c>
      <c r="C7760">
        <f>IFERROR(((VLOOKUP(A7760,'Interest Rates-10yr'!$A$9:$C$15239,2,FALSE))-B7760),C7759)</f>
        <v>1.8200000000000003</v>
      </c>
      <c r="D7760" s="98">
        <f>AVERAGE(C$10:C7760)</f>
        <v>0.12943104115598023</v>
      </c>
      <c r="E7760" s="2"/>
      <c r="G7760" s="23"/>
    </row>
    <row r="7761" spans="1:7" customFormat="1">
      <c r="A7761" s="4">
        <v>30399</v>
      </c>
      <c r="B7761">
        <v>8.85</v>
      </c>
      <c r="C7761">
        <f>IFERROR(((VLOOKUP(A7761,'Interest Rates-10yr'!$A$9:$C$15239,2,FALSE))-B7761),C7760)</f>
        <v>1.7300000000000004</v>
      </c>
      <c r="D7761" s="98">
        <f>AVERAGE(C$10:C7761)</f>
        <v>0.12963751289989714</v>
      </c>
      <c r="E7761" s="2"/>
      <c r="G7761" s="23"/>
    </row>
    <row r="7762" spans="1:7" customFormat="1">
      <c r="A7762" s="4">
        <v>30400</v>
      </c>
      <c r="B7762">
        <v>8.76</v>
      </c>
      <c r="C7762">
        <f>IFERROR(((VLOOKUP(A7762,'Interest Rates-10yr'!$A$9:$C$15239,2,FALSE))-B7762),C7761)</f>
        <v>1.8800000000000008</v>
      </c>
      <c r="D7762" s="98">
        <f>AVERAGE(C$10:C7762)</f>
        <v>0.12986327873081421</v>
      </c>
      <c r="E7762" s="2"/>
      <c r="G7762" s="23"/>
    </row>
    <row r="7763" spans="1:7" customFormat="1">
      <c r="A7763" s="4">
        <v>30401</v>
      </c>
      <c r="B7763">
        <v>8.76</v>
      </c>
      <c r="C7763">
        <f>IFERROR(((VLOOKUP(A7763,'Interest Rates-10yr'!$A$9:$C$15239,2,FALSE))-B7763),C7762)</f>
        <v>1.8800000000000008</v>
      </c>
      <c r="D7763" s="98">
        <f>AVERAGE(C$10:C7763)</f>
        <v>0.13008898632963667</v>
      </c>
      <c r="E7763" s="2"/>
      <c r="G7763" s="23"/>
    </row>
    <row r="7764" spans="1:7" customFormat="1">
      <c r="A7764" s="4">
        <v>30402</v>
      </c>
      <c r="B7764">
        <v>8.76</v>
      </c>
      <c r="C7764">
        <f>IFERROR(((VLOOKUP(A7764,'Interest Rates-10yr'!$A$9:$C$15239,2,FALSE))-B7764),C7763)</f>
        <v>1.8800000000000008</v>
      </c>
      <c r="D7764" s="98">
        <f>AVERAGE(C$10:C7764)</f>
        <v>0.13031463571889138</v>
      </c>
      <c r="E7764" s="2"/>
      <c r="G7764" s="23"/>
    </row>
    <row r="7765" spans="1:7" customFormat="1">
      <c r="A7765" s="4">
        <v>30403</v>
      </c>
      <c r="B7765">
        <v>8.89</v>
      </c>
      <c r="C7765">
        <f>IFERROR(((VLOOKUP(A7765,'Interest Rates-10yr'!$A$9:$C$15239,2,FALSE))-B7765),C7764)</f>
        <v>1.7699999999999996</v>
      </c>
      <c r="D7765" s="98">
        <f>AVERAGE(C$10:C7765)</f>
        <v>0.1305260443527595</v>
      </c>
      <c r="E7765" s="2"/>
      <c r="G7765" s="23"/>
    </row>
    <row r="7766" spans="1:7" customFormat="1">
      <c r="A7766" s="4">
        <v>30404</v>
      </c>
      <c r="B7766">
        <v>8.9600000000000009</v>
      </c>
      <c r="C7766">
        <f>IFERROR(((VLOOKUP(A7766,'Interest Rates-10yr'!$A$9:$C$15239,2,FALSE))-B7766),C7765)</f>
        <v>1.6399999999999988</v>
      </c>
      <c r="D7766" s="98">
        <f>AVERAGE(C$10:C7766)</f>
        <v>0.13072063942245749</v>
      </c>
      <c r="E7766" s="2"/>
      <c r="G7766" s="23"/>
    </row>
    <row r="7767" spans="1:7" customFormat="1">
      <c r="A7767" s="4">
        <v>30405</v>
      </c>
      <c r="B7767">
        <v>9.17</v>
      </c>
      <c r="C7767">
        <f>IFERROR(((VLOOKUP(A7767,'Interest Rates-10yr'!$A$9:$C$15239,2,FALSE))-B7767),C7766)</f>
        <v>1.42</v>
      </c>
      <c r="D7767" s="98">
        <f>AVERAGE(C$10:C7767)</f>
        <v>0.13088682650167602</v>
      </c>
      <c r="E7767" s="2"/>
      <c r="G7767" s="23"/>
    </row>
    <row r="7768" spans="1:7" customFormat="1">
      <c r="A7768" s="4">
        <v>30406</v>
      </c>
      <c r="B7768">
        <v>10.81</v>
      </c>
      <c r="C7768">
        <f>IFERROR(((VLOOKUP(A7768,'Interest Rates-10yr'!$A$9:$C$15239,2,FALSE))-B7768),C7767)</f>
        <v>-0.19000000000000128</v>
      </c>
      <c r="D7768" s="98">
        <f>AVERAGE(C$10:C7768)</f>
        <v>0.13084546977703346</v>
      </c>
      <c r="E7768" s="2"/>
      <c r="G7768" s="23"/>
    </row>
    <row r="7769" spans="1:7" customFormat="1">
      <c r="A7769" s="4">
        <v>30407</v>
      </c>
      <c r="B7769">
        <v>9.1199999999999992</v>
      </c>
      <c r="C7769">
        <f>IFERROR(((VLOOKUP(A7769,'Interest Rates-10yr'!$A$9:$C$15239,2,FALSE))-B7769),C7768)</f>
        <v>-0.19000000000000128</v>
      </c>
      <c r="D7769" s="98">
        <f>AVERAGE(C$10:C7769)</f>
        <v>0.13080412371134054</v>
      </c>
      <c r="E7769" s="2"/>
      <c r="G7769" s="23"/>
    </row>
    <row r="7770" spans="1:7" customFormat="1">
      <c r="A7770" s="4">
        <v>30408</v>
      </c>
      <c r="B7770">
        <v>9.1199999999999992</v>
      </c>
      <c r="C7770">
        <f>IFERROR(((VLOOKUP(A7770,'Interest Rates-10yr'!$A$9:$C$15239,2,FALSE))-B7770),C7769)</f>
        <v>-0.19000000000000128</v>
      </c>
      <c r="D7770" s="98">
        <f>AVERAGE(C$10:C7770)</f>
        <v>0.13076278830047705</v>
      </c>
      <c r="E7770" s="2"/>
      <c r="G7770" s="23"/>
    </row>
    <row r="7771" spans="1:7" customFormat="1">
      <c r="A7771" s="4">
        <v>30409</v>
      </c>
      <c r="B7771">
        <v>9.1199999999999992</v>
      </c>
      <c r="C7771">
        <f>IFERROR(((VLOOKUP(A7771,'Interest Rates-10yr'!$A$9:$C$15239,2,FALSE))-B7771),C7770)</f>
        <v>-0.19000000000000128</v>
      </c>
      <c r="D7771" s="98">
        <f>AVERAGE(C$10:C7771)</f>
        <v>0.13072146354032496</v>
      </c>
      <c r="E7771" s="2"/>
      <c r="G7771" s="23"/>
    </row>
    <row r="7772" spans="1:7" customFormat="1">
      <c r="A7772" s="4">
        <v>30410</v>
      </c>
      <c r="B7772">
        <v>9.24</v>
      </c>
      <c r="C7772">
        <f>IFERROR(((VLOOKUP(A7772,'Interest Rates-10yr'!$A$9:$C$15239,2,FALSE))-B7772),C7771)</f>
        <v>1.3599999999999994</v>
      </c>
      <c r="D7772" s="98">
        <f>AVERAGE(C$10:C7772)</f>
        <v>0.1308798145047021</v>
      </c>
      <c r="E7772" s="2"/>
      <c r="G7772" s="23"/>
    </row>
    <row r="7773" spans="1:7" customFormat="1">
      <c r="A7773" s="4">
        <v>30411</v>
      </c>
      <c r="B7773">
        <v>9.5299999999999994</v>
      </c>
      <c r="C7773">
        <f>IFERROR(((VLOOKUP(A7773,'Interest Rates-10yr'!$A$9:$C$15239,2,FALSE))-B7773),C7772)</f>
        <v>0.96000000000000085</v>
      </c>
      <c r="D7773" s="98">
        <f>AVERAGE(C$10:C7773)</f>
        <v>0.13098660484286481</v>
      </c>
      <c r="E7773" s="2"/>
      <c r="G7773" s="23"/>
    </row>
    <row r="7774" spans="1:7" customFormat="1">
      <c r="A7774" s="4">
        <v>30412</v>
      </c>
      <c r="B7774">
        <v>9.1</v>
      </c>
      <c r="C7774">
        <f>IFERROR(((VLOOKUP(A7774,'Interest Rates-10yr'!$A$9:$C$15239,2,FALSE))-B7774),C7773)</f>
        <v>1.3900000000000006</v>
      </c>
      <c r="D7774" s="98">
        <f>AVERAGE(C$10:C7774)</f>
        <v>0.13114874436574403</v>
      </c>
      <c r="E7774" s="2"/>
      <c r="G7774" s="23"/>
    </row>
    <row r="7775" spans="1:7" customFormat="1">
      <c r="A7775" s="4">
        <v>30413</v>
      </c>
      <c r="B7775">
        <v>9</v>
      </c>
      <c r="C7775">
        <f>IFERROR(((VLOOKUP(A7775,'Interest Rates-10yr'!$A$9:$C$15239,2,FALSE))-B7775),C7774)</f>
        <v>1.5099999999999998</v>
      </c>
      <c r="D7775" s="98">
        <f>AVERAGE(C$10:C7775)</f>
        <v>0.13132629410249838</v>
      </c>
      <c r="E7775" s="2"/>
      <c r="G7775" s="23"/>
    </row>
    <row r="7776" spans="1:7" customFormat="1">
      <c r="A7776" s="4">
        <v>30414</v>
      </c>
      <c r="B7776">
        <v>8.84</v>
      </c>
      <c r="C7776">
        <f>IFERROR(((VLOOKUP(A7776,'Interest Rates-10yr'!$A$9:$C$15239,2,FALSE))-B7776),C7775)</f>
        <v>1.67</v>
      </c>
      <c r="D7776" s="98">
        <f>AVERAGE(C$10:C7776)</f>
        <v>0.13152439809450267</v>
      </c>
      <c r="E7776" s="2"/>
      <c r="G7776" s="23"/>
    </row>
    <row r="7777" spans="1:7" customFormat="1">
      <c r="A7777" s="4">
        <v>30415</v>
      </c>
      <c r="B7777">
        <v>8.84</v>
      </c>
      <c r="C7777">
        <f>IFERROR(((VLOOKUP(A7777,'Interest Rates-10yr'!$A$9:$C$15239,2,FALSE))-B7777),C7776)</f>
        <v>1.67</v>
      </c>
      <c r="D7777" s="98">
        <f>AVERAGE(C$10:C7777)</f>
        <v>0.13172245108135971</v>
      </c>
      <c r="E7777" s="2"/>
      <c r="G7777" s="23"/>
    </row>
    <row r="7778" spans="1:7" customFormat="1">
      <c r="A7778" s="4">
        <v>30416</v>
      </c>
      <c r="B7778">
        <v>8.84</v>
      </c>
      <c r="C7778">
        <f>IFERROR(((VLOOKUP(A7778,'Interest Rates-10yr'!$A$9:$C$15239,2,FALSE))-B7778),C7777)</f>
        <v>1.67</v>
      </c>
      <c r="D7778" s="98">
        <f>AVERAGE(C$10:C7778)</f>
        <v>0.13192045308276515</v>
      </c>
      <c r="E7778" s="2"/>
      <c r="G7778" s="23"/>
    </row>
    <row r="7779" spans="1:7" customFormat="1">
      <c r="A7779" s="4">
        <v>30417</v>
      </c>
      <c r="B7779">
        <v>8.73</v>
      </c>
      <c r="C7779">
        <f>IFERROR(((VLOOKUP(A7779,'Interest Rates-10yr'!$A$9:$C$15239,2,FALSE))-B7779),C7778)</f>
        <v>1.6799999999999997</v>
      </c>
      <c r="D7779" s="98">
        <f>AVERAGE(C$10:C7779)</f>
        <v>0.13211969111969143</v>
      </c>
      <c r="E7779" s="2"/>
      <c r="G7779" s="23"/>
    </row>
    <row r="7780" spans="1:7" customFormat="1">
      <c r="A7780" s="4">
        <v>30418</v>
      </c>
      <c r="B7780">
        <v>8.61</v>
      </c>
      <c r="C7780">
        <f>IFERROR(((VLOOKUP(A7780,'Interest Rates-10yr'!$A$9:$C$15239,2,FALSE))-B7780),C7779)</f>
        <v>1.8100000000000005</v>
      </c>
      <c r="D7780" s="98">
        <f>AVERAGE(C$10:C7780)</f>
        <v>0.13233560674301922</v>
      </c>
      <c r="E7780" s="2"/>
      <c r="G7780" s="23"/>
    </row>
    <row r="7781" spans="1:7" customFormat="1">
      <c r="A7781" s="4">
        <v>30419</v>
      </c>
      <c r="B7781">
        <v>8.4700000000000006</v>
      </c>
      <c r="C7781">
        <f>IFERROR(((VLOOKUP(A7781,'Interest Rates-10yr'!$A$9:$C$15239,2,FALSE))-B7781),C7780)</f>
        <v>1.92</v>
      </c>
      <c r="D7781" s="98">
        <f>AVERAGE(C$10:C7781)</f>
        <v>0.13256562017498744</v>
      </c>
      <c r="E7781" s="2"/>
      <c r="G7781" s="23"/>
    </row>
    <row r="7782" spans="1:7" customFormat="1">
      <c r="A7782" s="4">
        <v>30420</v>
      </c>
      <c r="B7782">
        <v>8.69</v>
      </c>
      <c r="C7782">
        <f>IFERROR(((VLOOKUP(A7782,'Interest Rates-10yr'!$A$9:$C$15239,2,FALSE))-B7782),C7781)</f>
        <v>1.5999999999999996</v>
      </c>
      <c r="D7782" s="98">
        <f>AVERAGE(C$10:C7782)</f>
        <v>0.13275440627814258</v>
      </c>
      <c r="E7782" s="2"/>
      <c r="G7782" s="23"/>
    </row>
    <row r="7783" spans="1:7" customFormat="1">
      <c r="A7783" s="4">
        <v>30421</v>
      </c>
      <c r="B7783">
        <v>8.73</v>
      </c>
      <c r="C7783">
        <f>IFERROR(((VLOOKUP(A7783,'Interest Rates-10yr'!$A$9:$C$15239,2,FALSE))-B7783),C7782)</f>
        <v>1.5999999999999996</v>
      </c>
      <c r="D7783" s="98">
        <f>AVERAGE(C$10:C7783)</f>
        <v>0.13294314381270933</v>
      </c>
      <c r="E7783" s="2"/>
      <c r="G7783" s="23"/>
    </row>
    <row r="7784" spans="1:7" customFormat="1">
      <c r="A7784" s="4">
        <v>30422</v>
      </c>
      <c r="B7784">
        <v>8.73</v>
      </c>
      <c r="C7784">
        <f>IFERROR(((VLOOKUP(A7784,'Interest Rates-10yr'!$A$9:$C$15239,2,FALSE))-B7784),C7783)</f>
        <v>1.5999999999999996</v>
      </c>
      <c r="D7784" s="98">
        <f>AVERAGE(C$10:C7784)</f>
        <v>0.13313183279742793</v>
      </c>
      <c r="E7784" s="2"/>
      <c r="G7784" s="23"/>
    </row>
    <row r="7785" spans="1:7" customFormat="1">
      <c r="A7785" s="4">
        <v>30423</v>
      </c>
      <c r="B7785">
        <v>8.73</v>
      </c>
      <c r="C7785">
        <f>IFERROR(((VLOOKUP(A7785,'Interest Rates-10yr'!$A$9:$C$15239,2,FALSE))-B7785),C7784)</f>
        <v>1.5999999999999996</v>
      </c>
      <c r="D7785" s="98">
        <f>AVERAGE(C$10:C7785)</f>
        <v>0.13332047325102908</v>
      </c>
      <c r="E7785" s="2"/>
      <c r="G7785" s="23"/>
    </row>
    <row r="7786" spans="1:7" customFormat="1">
      <c r="A7786" s="4">
        <v>30424</v>
      </c>
      <c r="B7786">
        <v>8.65</v>
      </c>
      <c r="C7786">
        <f>IFERROR(((VLOOKUP(A7786,'Interest Rates-10yr'!$A$9:$C$15239,2,FALSE))-B7786),C7785)</f>
        <v>1.6399999999999988</v>
      </c>
      <c r="D7786" s="98">
        <f>AVERAGE(C$10:C7786)</f>
        <v>0.13351420856371379</v>
      </c>
      <c r="E7786" s="2"/>
      <c r="G7786" s="23"/>
    </row>
    <row r="7787" spans="1:7" customFormat="1">
      <c r="A7787" s="4">
        <v>30425</v>
      </c>
      <c r="B7787">
        <v>8.76</v>
      </c>
      <c r="C7787">
        <f>IFERROR(((VLOOKUP(A7787,'Interest Rates-10yr'!$A$9:$C$15239,2,FALSE))-B7787),C7786)</f>
        <v>1.6300000000000008</v>
      </c>
      <c r="D7787" s="98">
        <f>AVERAGE(C$10:C7787)</f>
        <v>0.13370660838261794</v>
      </c>
      <c r="E7787" s="2"/>
      <c r="G7787" s="23"/>
    </row>
    <row r="7788" spans="1:7" customFormat="1">
      <c r="A7788" s="4">
        <v>30426</v>
      </c>
      <c r="B7788">
        <v>8.61</v>
      </c>
      <c r="C7788">
        <f>IFERROR(((VLOOKUP(A7788,'Interest Rates-10yr'!$A$9:$C$15239,2,FALSE))-B7788),C7787)</f>
        <v>1.7800000000000011</v>
      </c>
      <c r="D7788" s="98">
        <f>AVERAGE(C$10:C7788)</f>
        <v>0.13391824141920586</v>
      </c>
      <c r="E7788" s="2"/>
      <c r="G7788" s="23"/>
    </row>
    <row r="7789" spans="1:7" customFormat="1">
      <c r="A7789" s="4">
        <v>30427</v>
      </c>
      <c r="B7789">
        <v>8.6999999999999993</v>
      </c>
      <c r="C7789">
        <f>IFERROR(((VLOOKUP(A7789,'Interest Rates-10yr'!$A$9:$C$15239,2,FALSE))-B7789),C7788)</f>
        <v>1.7300000000000004</v>
      </c>
      <c r="D7789" s="98">
        <f>AVERAGE(C$10:C7789)</f>
        <v>0.13412339331619566</v>
      </c>
      <c r="E7789" s="2"/>
      <c r="G7789" s="23"/>
    </row>
    <row r="7790" spans="1:7" customFormat="1">
      <c r="A7790" s="4">
        <v>30428</v>
      </c>
      <c r="B7790">
        <v>8.52</v>
      </c>
      <c r="C7790">
        <f>IFERROR(((VLOOKUP(A7790,'Interest Rates-10yr'!$A$9:$C$15239,2,FALSE))-B7790),C7789)</f>
        <v>1.9000000000000004</v>
      </c>
      <c r="D7790" s="98">
        <f>AVERAGE(C$10:C7790)</f>
        <v>0.13435034057319142</v>
      </c>
      <c r="E7790" s="2"/>
      <c r="G7790" s="23"/>
    </row>
    <row r="7791" spans="1:7" customFormat="1">
      <c r="A7791" s="4">
        <v>30429</v>
      </c>
      <c r="B7791">
        <v>8.52</v>
      </c>
      <c r="C7791">
        <f>IFERROR(((VLOOKUP(A7791,'Interest Rates-10yr'!$A$9:$C$15239,2,FALSE))-B7791),C7790)</f>
        <v>1.9000000000000004</v>
      </c>
      <c r="D7791" s="98">
        <f>AVERAGE(C$10:C7791)</f>
        <v>0.13457722950398388</v>
      </c>
      <c r="E7791" s="2"/>
      <c r="G7791" s="23"/>
    </row>
    <row r="7792" spans="1:7" customFormat="1">
      <c r="A7792" s="4">
        <v>30430</v>
      </c>
      <c r="B7792">
        <v>8.52</v>
      </c>
      <c r="C7792">
        <f>IFERROR(((VLOOKUP(A7792,'Interest Rates-10yr'!$A$9:$C$15239,2,FALSE))-B7792),C7791)</f>
        <v>1.9000000000000004</v>
      </c>
      <c r="D7792" s="98">
        <f>AVERAGE(C$10:C7792)</f>
        <v>0.1348040601310552</v>
      </c>
      <c r="E7792" s="2"/>
      <c r="G7792" s="23"/>
    </row>
    <row r="7793" spans="1:7" customFormat="1">
      <c r="A7793" s="4">
        <v>30431</v>
      </c>
      <c r="B7793">
        <v>8.48</v>
      </c>
      <c r="C7793">
        <f>IFERROR(((VLOOKUP(A7793,'Interest Rates-10yr'!$A$9:$C$15239,2,FALSE))-B7793),C7792)</f>
        <v>1.92</v>
      </c>
      <c r="D7793" s="98">
        <f>AVERAGE(C$10:C7793)</f>
        <v>0.13503340184994894</v>
      </c>
      <c r="E7793" s="2"/>
      <c r="G7793" s="23"/>
    </row>
    <row r="7794" spans="1:7" customFormat="1">
      <c r="A7794" s="4">
        <v>30432</v>
      </c>
      <c r="B7794">
        <v>8.4499999999999993</v>
      </c>
      <c r="C7794">
        <f>IFERROR(((VLOOKUP(A7794,'Interest Rates-10yr'!$A$9:$C$15239,2,FALSE))-B7794),C7793)</f>
        <v>1.92</v>
      </c>
      <c r="D7794" s="98">
        <f>AVERAGE(C$10:C7794)</f>
        <v>0.13526268464996824</v>
      </c>
      <c r="E7794" s="2"/>
      <c r="G7794" s="23"/>
    </row>
    <row r="7795" spans="1:7" customFormat="1">
      <c r="A7795" s="4">
        <v>30433</v>
      </c>
      <c r="B7795">
        <v>8.9</v>
      </c>
      <c r="C7795">
        <f>IFERROR(((VLOOKUP(A7795,'Interest Rates-10yr'!$A$9:$C$15239,2,FALSE))-B7795),C7794)</f>
        <v>1.3899999999999988</v>
      </c>
      <c r="D7795" s="98">
        <f>AVERAGE(C$10:C7795)</f>
        <v>0.13542383765733404</v>
      </c>
      <c r="E7795" s="2"/>
      <c r="G7795" s="23"/>
    </row>
    <row r="7796" spans="1:7" customFormat="1">
      <c r="A7796" s="4">
        <v>30434</v>
      </c>
      <c r="B7796">
        <v>8.83</v>
      </c>
      <c r="C7796">
        <f>IFERROR(((VLOOKUP(A7796,'Interest Rates-10yr'!$A$9:$C$15239,2,FALSE))-B7796),C7795)</f>
        <v>1.4800000000000004</v>
      </c>
      <c r="D7796" s="98">
        <f>AVERAGE(C$10:C7796)</f>
        <v>0.1355965069988446</v>
      </c>
      <c r="E7796" s="2"/>
      <c r="G7796" s="23"/>
    </row>
    <row r="7797" spans="1:7" customFormat="1">
      <c r="A7797" s="4">
        <v>30435</v>
      </c>
      <c r="B7797">
        <v>8.84</v>
      </c>
      <c r="C7797">
        <f>IFERROR(((VLOOKUP(A7797,'Interest Rates-10yr'!$A$9:$C$15239,2,FALSE))-B7797),C7796)</f>
        <v>1.4299999999999997</v>
      </c>
      <c r="D7797" s="98">
        <f>AVERAGE(C$10:C7797)</f>
        <v>0.13576271186440714</v>
      </c>
      <c r="E7797" s="2"/>
      <c r="G7797" s="23"/>
    </row>
    <row r="7798" spans="1:7" customFormat="1">
      <c r="A7798" s="4">
        <v>30436</v>
      </c>
      <c r="B7798">
        <v>8.84</v>
      </c>
      <c r="C7798">
        <f>IFERROR(((VLOOKUP(A7798,'Interest Rates-10yr'!$A$9:$C$15239,2,FALSE))-B7798),C7797)</f>
        <v>1.4299999999999997</v>
      </c>
      <c r="D7798" s="98">
        <f>AVERAGE(C$10:C7798)</f>
        <v>0.13592887405315227</v>
      </c>
      <c r="E7798" s="2"/>
      <c r="G7798" s="23"/>
    </row>
    <row r="7799" spans="1:7" customFormat="1">
      <c r="A7799" s="4">
        <v>30437</v>
      </c>
      <c r="B7799">
        <v>8.84</v>
      </c>
      <c r="C7799">
        <f>IFERROR(((VLOOKUP(A7799,'Interest Rates-10yr'!$A$9:$C$15239,2,FALSE))-B7799),C7798)</f>
        <v>1.4299999999999997</v>
      </c>
      <c r="D7799" s="98">
        <f>AVERAGE(C$10:C7799)</f>
        <v>0.13609499358151514</v>
      </c>
      <c r="E7799" s="2"/>
      <c r="G7799" s="23"/>
    </row>
    <row r="7800" spans="1:7" customFormat="1">
      <c r="A7800" s="4">
        <v>30438</v>
      </c>
      <c r="B7800">
        <v>8.77</v>
      </c>
      <c r="C7800">
        <f>IFERROR(((VLOOKUP(A7800,'Interest Rates-10yr'!$A$9:$C$15239,2,FALSE))-B7800),C7799)</f>
        <v>1.4900000000000002</v>
      </c>
      <c r="D7800" s="98">
        <f>AVERAGE(C$10:C7800)</f>
        <v>0.13626877165960763</v>
      </c>
      <c r="E7800" s="2"/>
      <c r="G7800" s="23"/>
    </row>
    <row r="7801" spans="1:7" customFormat="1">
      <c r="A7801" s="4">
        <v>30439</v>
      </c>
      <c r="B7801">
        <v>8.81</v>
      </c>
      <c r="C7801">
        <f>IFERROR(((VLOOKUP(A7801,'Interest Rates-10yr'!$A$9:$C$15239,2,FALSE))-B7801),C7800)</f>
        <v>1.4499999999999993</v>
      </c>
      <c r="D7801" s="98">
        <f>AVERAGE(C$10:C7801)</f>
        <v>0.13643737166324474</v>
      </c>
      <c r="E7801" s="2"/>
      <c r="G7801" s="23"/>
    </row>
    <row r="7802" spans="1:7" customFormat="1">
      <c r="A7802" s="4">
        <v>30440</v>
      </c>
      <c r="B7802">
        <v>8.64</v>
      </c>
      <c r="C7802">
        <f>IFERROR(((VLOOKUP(A7802,'Interest Rates-10yr'!$A$9:$C$15239,2,FALSE))-B7802),C7801)</f>
        <v>1.4799999999999986</v>
      </c>
      <c r="D7802" s="98">
        <f>AVERAGE(C$10:C7802)</f>
        <v>0.13660977800590313</v>
      </c>
      <c r="E7802" s="2"/>
      <c r="G7802" s="23"/>
    </row>
    <row r="7803" spans="1:7" customFormat="1">
      <c r="A7803" s="4">
        <v>30441</v>
      </c>
      <c r="B7803">
        <v>8.69</v>
      </c>
      <c r="C7803">
        <f>IFERROR(((VLOOKUP(A7803,'Interest Rates-10yr'!$A$9:$C$15239,2,FALSE))-B7803),C7802)</f>
        <v>1.4700000000000006</v>
      </c>
      <c r="D7803" s="98">
        <f>AVERAGE(C$10:C7803)</f>
        <v>0.13678085706954107</v>
      </c>
      <c r="E7803" s="2"/>
      <c r="G7803" s="23"/>
    </row>
    <row r="7804" spans="1:7" customFormat="1">
      <c r="A7804" s="4">
        <v>30442</v>
      </c>
      <c r="B7804">
        <v>8.4499999999999993</v>
      </c>
      <c r="C7804">
        <f>IFERROR(((VLOOKUP(A7804,'Interest Rates-10yr'!$A$9:$C$15239,2,FALSE))-B7804),C7803)</f>
        <v>1.6800000000000015</v>
      </c>
      <c r="D7804" s="98">
        <f>AVERAGE(C$10:C7804)</f>
        <v>0.1369788325849908</v>
      </c>
      <c r="E7804" s="2"/>
      <c r="G7804" s="23"/>
    </row>
    <row r="7805" spans="1:7" customFormat="1">
      <c r="A7805" s="4">
        <v>30443</v>
      </c>
      <c r="B7805">
        <v>8.4499999999999993</v>
      </c>
      <c r="C7805">
        <f>IFERROR(((VLOOKUP(A7805,'Interest Rates-10yr'!$A$9:$C$15239,2,FALSE))-B7805),C7804)</f>
        <v>1.6800000000000015</v>
      </c>
      <c r="D7805" s="98">
        <f>AVERAGE(C$10:C7805)</f>
        <v>0.13717675731144219</v>
      </c>
      <c r="E7805" s="2"/>
      <c r="G7805" s="23"/>
    </row>
    <row r="7806" spans="1:7" customFormat="1">
      <c r="A7806" s="4">
        <v>30444</v>
      </c>
      <c r="B7806">
        <v>8.4499999999999993</v>
      </c>
      <c r="C7806">
        <f>IFERROR(((VLOOKUP(A7806,'Interest Rates-10yr'!$A$9:$C$15239,2,FALSE))-B7806),C7805)</f>
        <v>1.6800000000000015</v>
      </c>
      <c r="D7806" s="98">
        <f>AVERAGE(C$10:C7806)</f>
        <v>0.13737463126843699</v>
      </c>
      <c r="E7806" s="2"/>
      <c r="G7806" s="23"/>
    </row>
    <row r="7807" spans="1:7" customFormat="1">
      <c r="A7807" s="4">
        <v>30445</v>
      </c>
      <c r="B7807">
        <v>8.4600000000000009</v>
      </c>
      <c r="C7807">
        <f>IFERROR(((VLOOKUP(A7807,'Interest Rates-10yr'!$A$9:$C$15239,2,FALSE))-B7807),C7806)</f>
        <v>1.7899999999999991</v>
      </c>
      <c r="D7807" s="98">
        <f>AVERAGE(C$10:C7807)</f>
        <v>0.13758656065657904</v>
      </c>
      <c r="E7807" s="2"/>
      <c r="G7807" s="23"/>
    </row>
    <row r="7808" spans="1:7" customFormat="1">
      <c r="A7808" s="4">
        <v>30446</v>
      </c>
      <c r="B7808">
        <v>8.35</v>
      </c>
      <c r="C7808">
        <f>IFERROR(((VLOOKUP(A7808,'Interest Rates-10yr'!$A$9:$C$15239,2,FALSE))-B7808),C7807)</f>
        <v>1.8100000000000005</v>
      </c>
      <c r="D7808" s="98">
        <f>AVERAGE(C$10:C7808)</f>
        <v>0.13780100012822197</v>
      </c>
      <c r="E7808" s="2"/>
      <c r="G7808" s="23"/>
    </row>
    <row r="7809" spans="1:7" customFormat="1">
      <c r="A7809" s="4">
        <v>30447</v>
      </c>
      <c r="B7809">
        <v>8.51</v>
      </c>
      <c r="C7809">
        <f>IFERROR(((VLOOKUP(A7809,'Interest Rates-10yr'!$A$9:$C$15239,2,FALSE))-B7809),C7808)</f>
        <v>1.67</v>
      </c>
      <c r="D7809" s="98">
        <f>AVERAGE(C$10:C7809)</f>
        <v>0.13799743589743632</v>
      </c>
      <c r="E7809" s="2"/>
      <c r="G7809" s="23"/>
    </row>
    <row r="7810" spans="1:7" customFormat="1">
      <c r="A7810" s="4">
        <v>30448</v>
      </c>
      <c r="B7810">
        <v>8.56</v>
      </c>
      <c r="C7810">
        <f>IFERROR(((VLOOKUP(A7810,'Interest Rates-10yr'!$A$9:$C$15239,2,FALSE))-B7810),C7809)</f>
        <v>1.67</v>
      </c>
      <c r="D7810" s="98">
        <f>AVERAGE(C$10:C7810)</f>
        <v>0.13819382130496133</v>
      </c>
      <c r="E7810" s="2"/>
      <c r="G7810" s="23"/>
    </row>
    <row r="7811" spans="1:7" customFormat="1">
      <c r="A7811" s="4">
        <v>30449</v>
      </c>
      <c r="B7811">
        <v>8.39</v>
      </c>
      <c r="C7811">
        <f>IFERROR(((VLOOKUP(A7811,'Interest Rates-10yr'!$A$9:$C$15239,2,FALSE))-B7811),C7810)</f>
        <v>1.83</v>
      </c>
      <c r="D7811" s="98">
        <f>AVERAGE(C$10:C7811)</f>
        <v>0.13841066393232546</v>
      </c>
      <c r="E7811" s="2"/>
      <c r="G7811" s="23"/>
    </row>
    <row r="7812" spans="1:7" customFormat="1">
      <c r="A7812" s="4">
        <v>30450</v>
      </c>
      <c r="B7812">
        <v>8.39</v>
      </c>
      <c r="C7812">
        <f>IFERROR(((VLOOKUP(A7812,'Interest Rates-10yr'!$A$9:$C$15239,2,FALSE))-B7812),C7811)</f>
        <v>1.83</v>
      </c>
      <c r="D7812" s="98">
        <f>AVERAGE(C$10:C7812)</f>
        <v>0.13862745098039256</v>
      </c>
      <c r="E7812" s="2"/>
      <c r="G7812" s="23"/>
    </row>
    <row r="7813" spans="1:7" customFormat="1">
      <c r="A7813" s="4">
        <v>30451</v>
      </c>
      <c r="B7813">
        <v>8.39</v>
      </c>
      <c r="C7813">
        <f>IFERROR(((VLOOKUP(A7813,'Interest Rates-10yr'!$A$9:$C$15239,2,FALSE))-B7813),C7812)</f>
        <v>1.83</v>
      </c>
      <c r="D7813" s="98">
        <f>AVERAGE(C$10:C7813)</f>
        <v>0.13884418247052835</v>
      </c>
      <c r="E7813" s="2"/>
      <c r="G7813" s="23"/>
    </row>
    <row r="7814" spans="1:7" customFormat="1">
      <c r="A7814" s="4">
        <v>30452</v>
      </c>
      <c r="B7814">
        <v>8.73</v>
      </c>
      <c r="C7814">
        <f>IFERROR(((VLOOKUP(A7814,'Interest Rates-10yr'!$A$9:$C$15239,2,FALSE))-B7814),C7813)</f>
        <v>1.6399999999999988</v>
      </c>
      <c r="D7814" s="98">
        <f>AVERAGE(C$10:C7814)</f>
        <v>0.13903651505445269</v>
      </c>
      <c r="E7814" s="2"/>
      <c r="G7814" s="23"/>
    </row>
    <row r="7815" spans="1:7" customFormat="1">
      <c r="A7815" s="4">
        <v>30453</v>
      </c>
      <c r="B7815">
        <v>8.81</v>
      </c>
      <c r="C7815">
        <f>IFERROR(((VLOOKUP(A7815,'Interest Rates-10yr'!$A$9:$C$15239,2,FALSE))-B7815),C7814)</f>
        <v>1.5999999999999996</v>
      </c>
      <c r="D7815" s="98">
        <f>AVERAGE(C$10:C7815)</f>
        <v>0.13922367409684899</v>
      </c>
      <c r="E7815" s="2"/>
      <c r="G7815" s="23"/>
    </row>
    <row r="7816" spans="1:7" customFormat="1">
      <c r="A7816" s="4">
        <v>30454</v>
      </c>
      <c r="B7816">
        <v>8.83</v>
      </c>
      <c r="C7816">
        <f>IFERROR(((VLOOKUP(A7816,'Interest Rates-10yr'!$A$9:$C$15239,2,FALSE))-B7816),C7815)</f>
        <v>1.5999999999999996</v>
      </c>
      <c r="D7816" s="98">
        <f>AVERAGE(C$10:C7816)</f>
        <v>0.13941078519277611</v>
      </c>
      <c r="E7816" s="2"/>
      <c r="G7816" s="23"/>
    </row>
    <row r="7817" spans="1:7" customFormat="1">
      <c r="A7817" s="4">
        <v>30455</v>
      </c>
      <c r="B7817">
        <v>8.75</v>
      </c>
      <c r="C7817">
        <f>IFERROR(((VLOOKUP(A7817,'Interest Rates-10yr'!$A$9:$C$15239,2,FALSE))-B7817),C7816)</f>
        <v>1.7400000000000002</v>
      </c>
      <c r="D7817" s="98">
        <f>AVERAGE(C$10:C7817)</f>
        <v>0.13961577868852498</v>
      </c>
      <c r="E7817" s="2"/>
      <c r="G7817" s="23"/>
    </row>
    <row r="7818" spans="1:7" customFormat="1">
      <c r="A7818" s="4">
        <v>30456</v>
      </c>
      <c r="B7818">
        <v>8.68</v>
      </c>
      <c r="C7818">
        <f>IFERROR(((VLOOKUP(A7818,'Interest Rates-10yr'!$A$9:$C$15239,2,FALSE))-B7818),C7817)</f>
        <v>1.8599999999999994</v>
      </c>
      <c r="D7818" s="98">
        <f>AVERAGE(C$10:C7818)</f>
        <v>0.13983608656678229</v>
      </c>
      <c r="E7818" s="2"/>
      <c r="G7818" s="23"/>
    </row>
    <row r="7819" spans="1:7" customFormat="1">
      <c r="A7819" s="4">
        <v>30457</v>
      </c>
      <c r="B7819">
        <v>8.68</v>
      </c>
      <c r="C7819">
        <f>IFERROR(((VLOOKUP(A7819,'Interest Rates-10yr'!$A$9:$C$15239,2,FALSE))-B7819),C7818)</f>
        <v>1.8599999999999994</v>
      </c>
      <c r="D7819" s="98">
        <f>AVERAGE(C$10:C7819)</f>
        <v>0.14005633802816939</v>
      </c>
      <c r="E7819" s="2"/>
      <c r="G7819" s="23"/>
    </row>
    <row r="7820" spans="1:7" customFormat="1">
      <c r="A7820" s="4">
        <v>30458</v>
      </c>
      <c r="B7820">
        <v>8.68</v>
      </c>
      <c r="C7820">
        <f>IFERROR(((VLOOKUP(A7820,'Interest Rates-10yr'!$A$9:$C$15239,2,FALSE))-B7820),C7819)</f>
        <v>1.8599999999999994</v>
      </c>
      <c r="D7820" s="98">
        <f>AVERAGE(C$10:C7820)</f>
        <v>0.14027653309435448</v>
      </c>
      <c r="E7820" s="2"/>
      <c r="G7820" s="23"/>
    </row>
    <row r="7821" spans="1:7" customFormat="1">
      <c r="A7821" s="4">
        <v>30459</v>
      </c>
      <c r="B7821">
        <v>8.74</v>
      </c>
      <c r="C7821">
        <f>IFERROR(((VLOOKUP(A7821,'Interest Rates-10yr'!$A$9:$C$15239,2,FALSE))-B7821),C7820)</f>
        <v>1.83</v>
      </c>
      <c r="D7821" s="98">
        <f>AVERAGE(C$10:C7821)</f>
        <v>0.14049283154121897</v>
      </c>
      <c r="E7821" s="2"/>
      <c r="G7821" s="23"/>
    </row>
    <row r="7822" spans="1:7" customFormat="1">
      <c r="A7822" s="4">
        <v>30460</v>
      </c>
      <c r="B7822">
        <v>8.7200000000000006</v>
      </c>
      <c r="C7822">
        <f>IFERROR(((VLOOKUP(A7822,'Interest Rates-10yr'!$A$9:$C$15239,2,FALSE))-B7822),C7821)</f>
        <v>1.8399999999999999</v>
      </c>
      <c r="D7822" s="98">
        <f>AVERAGE(C$10:C7822)</f>
        <v>0.14071035453730996</v>
      </c>
      <c r="E7822" s="2"/>
      <c r="G7822" s="23"/>
    </row>
    <row r="7823" spans="1:7" customFormat="1">
      <c r="A7823" s="4">
        <v>30461</v>
      </c>
      <c r="B7823">
        <v>8.76</v>
      </c>
      <c r="C7823">
        <f>IFERROR(((VLOOKUP(A7823,'Interest Rates-10yr'!$A$9:$C$15239,2,FALSE))-B7823),C7822)</f>
        <v>1.8200000000000003</v>
      </c>
      <c r="D7823" s="98">
        <f>AVERAGE(C$10:C7823)</f>
        <v>0.14092526234962921</v>
      </c>
      <c r="E7823" s="2"/>
      <c r="G7823" s="23"/>
    </row>
    <row r="7824" spans="1:7" customFormat="1">
      <c r="A7824" s="4">
        <v>30462</v>
      </c>
      <c r="B7824">
        <v>8.6999999999999993</v>
      </c>
      <c r="C7824">
        <f>IFERROR(((VLOOKUP(A7824,'Interest Rates-10yr'!$A$9:$C$15239,2,FALSE))-B7824),C7823)</f>
        <v>1.9300000000000015</v>
      </c>
      <c r="D7824" s="98">
        <f>AVERAGE(C$10:C7824)</f>
        <v>0.14115419065898946</v>
      </c>
      <c r="E7824" s="2"/>
      <c r="G7824" s="23"/>
    </row>
    <row r="7825" spans="1:7" customFormat="1">
      <c r="A7825" s="4">
        <v>30463</v>
      </c>
      <c r="B7825">
        <v>8.59</v>
      </c>
      <c r="C7825">
        <f>IFERROR(((VLOOKUP(A7825,'Interest Rates-10yr'!$A$9:$C$15239,2,FALSE))-B7825),C7824)</f>
        <v>2.0299999999999994</v>
      </c>
      <c r="D7825" s="98">
        <f>AVERAGE(C$10:C7825)</f>
        <v>0.14139585465711393</v>
      </c>
      <c r="E7825" s="2"/>
      <c r="G7825" s="23"/>
    </row>
    <row r="7826" spans="1:7" customFormat="1">
      <c r="A7826" s="4">
        <v>30464</v>
      </c>
      <c r="B7826">
        <v>8.59</v>
      </c>
      <c r="C7826">
        <f>IFERROR(((VLOOKUP(A7826,'Interest Rates-10yr'!$A$9:$C$15239,2,FALSE))-B7826),C7825)</f>
        <v>2.0299999999999994</v>
      </c>
      <c r="D7826" s="98">
        <f>AVERAGE(C$10:C7826)</f>
        <v>0.1416374568248692</v>
      </c>
      <c r="E7826" s="2"/>
      <c r="G7826" s="23"/>
    </row>
    <row r="7827" spans="1:7" customFormat="1">
      <c r="A7827" s="4">
        <v>30465</v>
      </c>
      <c r="B7827">
        <v>8.59</v>
      </c>
      <c r="C7827">
        <f>IFERROR(((VLOOKUP(A7827,'Interest Rates-10yr'!$A$9:$C$15239,2,FALSE))-B7827),C7826)</f>
        <v>2.0299999999999994</v>
      </c>
      <c r="D7827" s="98">
        <f>AVERAGE(C$10:C7827)</f>
        <v>0.1418789971859814</v>
      </c>
      <c r="E7827" s="2"/>
      <c r="G7827" s="23"/>
    </row>
    <row r="7828" spans="1:7" customFormat="1">
      <c r="A7828" s="4">
        <v>30466</v>
      </c>
      <c r="B7828">
        <v>8.59</v>
      </c>
      <c r="C7828">
        <f>IFERROR(((VLOOKUP(A7828,'Interest Rates-10yr'!$A$9:$C$15239,2,FALSE))-B7828),C7827)</f>
        <v>2.0299999999999994</v>
      </c>
      <c r="D7828" s="98">
        <f>AVERAGE(C$10:C7828)</f>
        <v>0.14212047576416453</v>
      </c>
      <c r="E7828" s="2"/>
      <c r="G7828" s="23"/>
    </row>
    <row r="7829" spans="1:7" customFormat="1">
      <c r="A7829" s="4">
        <v>30467</v>
      </c>
      <c r="B7829">
        <v>8.94</v>
      </c>
      <c r="C7829">
        <f>IFERROR(((VLOOKUP(A7829,'Interest Rates-10yr'!$A$9:$C$15239,2,FALSE))-B7829),C7828)</f>
        <v>1.870000000000001</v>
      </c>
      <c r="D7829" s="98">
        <f>AVERAGE(C$10:C7829)</f>
        <v>0.14234143222506423</v>
      </c>
      <c r="E7829" s="2"/>
      <c r="G7829" s="23"/>
    </row>
    <row r="7830" spans="1:7" customFormat="1">
      <c r="A7830" s="4">
        <v>30468</v>
      </c>
      <c r="B7830">
        <v>9.3800000000000008</v>
      </c>
      <c r="C7830">
        <f>IFERROR(((VLOOKUP(A7830,'Interest Rates-10yr'!$A$9:$C$15239,2,FALSE))-B7830),C7829)</f>
        <v>1.3899999999999988</v>
      </c>
      <c r="D7830" s="98">
        <f>AVERAGE(C$10:C7830)</f>
        <v>0.14250095895665549</v>
      </c>
      <c r="E7830" s="2"/>
      <c r="G7830" s="23"/>
    </row>
    <row r="7831" spans="1:7" customFormat="1">
      <c r="A7831" s="4">
        <v>30469</v>
      </c>
      <c r="B7831">
        <v>8.84</v>
      </c>
      <c r="C7831">
        <f>IFERROR(((VLOOKUP(A7831,'Interest Rates-10yr'!$A$9:$C$15239,2,FALSE))-B7831),C7830)</f>
        <v>1.9399999999999995</v>
      </c>
      <c r="D7831" s="98">
        <f>AVERAGE(C$10:C7831)</f>
        <v>0.14273075939657409</v>
      </c>
      <c r="E7831" s="2"/>
      <c r="G7831" s="23"/>
    </row>
    <row r="7832" spans="1:7" customFormat="1">
      <c r="A7832" s="4">
        <v>30470</v>
      </c>
      <c r="B7832">
        <v>8.77</v>
      </c>
      <c r="C7832">
        <f>IFERROR(((VLOOKUP(A7832,'Interest Rates-10yr'!$A$9:$C$15239,2,FALSE))-B7832),C7831)</f>
        <v>2.0199999999999996</v>
      </c>
      <c r="D7832" s="98">
        <f>AVERAGE(C$10:C7832)</f>
        <v>0.14297072734245206</v>
      </c>
      <c r="E7832" s="2"/>
      <c r="G7832" s="23"/>
    </row>
    <row r="7833" spans="1:7" customFormat="1">
      <c r="A7833" s="4">
        <v>30471</v>
      </c>
      <c r="B7833">
        <v>8.77</v>
      </c>
      <c r="C7833">
        <f>IFERROR(((VLOOKUP(A7833,'Interest Rates-10yr'!$A$9:$C$15239,2,FALSE))-B7833),C7832)</f>
        <v>2.0199999999999996</v>
      </c>
      <c r="D7833" s="98">
        <f>AVERAGE(C$10:C7833)</f>
        <v>0.14321063394683059</v>
      </c>
      <c r="E7833" s="2"/>
      <c r="G7833" s="23"/>
    </row>
    <row r="7834" spans="1:7" customFormat="1">
      <c r="A7834" s="4">
        <v>30472</v>
      </c>
      <c r="B7834">
        <v>8.77</v>
      </c>
      <c r="C7834">
        <f>IFERROR(((VLOOKUP(A7834,'Interest Rates-10yr'!$A$9:$C$15239,2,FALSE))-B7834),C7833)</f>
        <v>2.0199999999999996</v>
      </c>
      <c r="D7834" s="98">
        <f>AVERAGE(C$10:C7834)</f>
        <v>0.14345047923322715</v>
      </c>
      <c r="E7834" s="2"/>
      <c r="G7834" s="23"/>
    </row>
    <row r="7835" spans="1:7" customFormat="1">
      <c r="A7835" s="4">
        <v>30473</v>
      </c>
      <c r="B7835">
        <v>8.92</v>
      </c>
      <c r="C7835">
        <f>IFERROR(((VLOOKUP(A7835,'Interest Rates-10yr'!$A$9:$C$15239,2,FALSE))-B7835),C7834)</f>
        <v>1.8699999999999992</v>
      </c>
      <c r="D7835" s="98">
        <f>AVERAGE(C$10:C7835)</f>
        <v>0.14367109634551525</v>
      </c>
      <c r="E7835" s="2"/>
      <c r="G7835" s="23"/>
    </row>
    <row r="7836" spans="1:7" customFormat="1">
      <c r="A7836" s="4">
        <v>30474</v>
      </c>
      <c r="B7836">
        <v>8.9499999999999993</v>
      </c>
      <c r="C7836">
        <f>IFERROR(((VLOOKUP(A7836,'Interest Rates-10yr'!$A$9:$C$15239,2,FALSE))-B7836),C7835)</f>
        <v>1.9000000000000004</v>
      </c>
      <c r="D7836" s="98">
        <f>AVERAGE(C$10:C7836)</f>
        <v>0.14389548997061485</v>
      </c>
      <c r="E7836" s="2"/>
      <c r="G7836" s="23"/>
    </row>
    <row r="7837" spans="1:7" customFormat="1">
      <c r="A7837" s="4">
        <v>30475</v>
      </c>
      <c r="B7837">
        <v>8.84</v>
      </c>
      <c r="C7837">
        <f>IFERROR(((VLOOKUP(A7837,'Interest Rates-10yr'!$A$9:$C$15239,2,FALSE))-B7837),C7836)</f>
        <v>2.08</v>
      </c>
      <c r="D7837" s="98">
        <f>AVERAGE(C$10:C7837)</f>
        <v>0.14414282064384293</v>
      </c>
      <c r="E7837" s="2"/>
      <c r="G7837" s="23"/>
    </row>
    <row r="7838" spans="1:7" customFormat="1">
      <c r="A7838" s="4">
        <v>30476</v>
      </c>
      <c r="B7838">
        <v>8.83</v>
      </c>
      <c r="C7838">
        <f>IFERROR(((VLOOKUP(A7838,'Interest Rates-10yr'!$A$9:$C$15239,2,FALSE))-B7838),C7837)</f>
        <v>2.0500000000000007</v>
      </c>
      <c r="D7838" s="98">
        <f>AVERAGE(C$10:C7838)</f>
        <v>0.1443862562268492</v>
      </c>
      <c r="E7838" s="2"/>
      <c r="G7838" s="23"/>
    </row>
    <row r="7839" spans="1:7" customFormat="1">
      <c r="A7839" s="4">
        <v>30477</v>
      </c>
      <c r="B7839">
        <v>8.75</v>
      </c>
      <c r="C7839">
        <f>IFERROR(((VLOOKUP(A7839,'Interest Rates-10yr'!$A$9:$C$15239,2,FALSE))-B7839),C7838)</f>
        <v>2.1400000000000006</v>
      </c>
      <c r="D7839" s="98">
        <f>AVERAGE(C$10:C7839)</f>
        <v>0.1446411238825035</v>
      </c>
      <c r="E7839" s="2"/>
      <c r="G7839" s="23"/>
    </row>
    <row r="7840" spans="1:7" customFormat="1">
      <c r="A7840" s="4">
        <v>30478</v>
      </c>
      <c r="B7840">
        <v>8.75</v>
      </c>
      <c r="C7840">
        <f>IFERROR(((VLOOKUP(A7840,'Interest Rates-10yr'!$A$9:$C$15239,2,FALSE))-B7840),C7839)</f>
        <v>2.1400000000000006</v>
      </c>
      <c r="D7840" s="98">
        <f>AVERAGE(C$10:C7840)</f>
        <v>0.14489592644617577</v>
      </c>
      <c r="E7840" s="2"/>
      <c r="G7840" s="23"/>
    </row>
    <row r="7841" spans="1:7" customFormat="1">
      <c r="A7841" s="4">
        <v>30479</v>
      </c>
      <c r="B7841">
        <v>8.75</v>
      </c>
      <c r="C7841">
        <f>IFERROR(((VLOOKUP(A7841,'Interest Rates-10yr'!$A$9:$C$15239,2,FALSE))-B7841),C7840)</f>
        <v>2.1400000000000006</v>
      </c>
      <c r="D7841" s="98">
        <f>AVERAGE(C$10:C7841)</f>
        <v>0.1451506639427991</v>
      </c>
      <c r="E7841" s="2"/>
      <c r="G7841" s="23"/>
    </row>
    <row r="7842" spans="1:7" customFormat="1">
      <c r="A7842" s="4">
        <v>30480</v>
      </c>
      <c r="B7842">
        <v>8.7799999999999994</v>
      </c>
      <c r="C7842">
        <f>IFERROR(((VLOOKUP(A7842,'Interest Rates-10yr'!$A$9:$C$15239,2,FALSE))-B7842),C7841)</f>
        <v>1.9700000000000006</v>
      </c>
      <c r="D7842" s="98">
        <f>AVERAGE(C$10:C7842)</f>
        <v>0.14538363334610019</v>
      </c>
      <c r="E7842" s="2"/>
      <c r="G7842" s="23"/>
    </row>
    <row r="7843" spans="1:7" customFormat="1">
      <c r="A7843" s="4">
        <v>30481</v>
      </c>
      <c r="B7843">
        <v>8.93</v>
      </c>
      <c r="C7843">
        <f>IFERROR(((VLOOKUP(A7843,'Interest Rates-10yr'!$A$9:$C$15239,2,FALSE))-B7843),C7842)</f>
        <v>1.8399999999999999</v>
      </c>
      <c r="D7843" s="98">
        <f>AVERAGE(C$10:C7843)</f>
        <v>0.14559994894051603</v>
      </c>
      <c r="E7843" s="2"/>
      <c r="G7843" s="23"/>
    </row>
    <row r="7844" spans="1:7" customFormat="1">
      <c r="A7844" s="4">
        <v>30482</v>
      </c>
      <c r="B7844">
        <v>9.1</v>
      </c>
      <c r="C7844">
        <f>IFERROR(((VLOOKUP(A7844,'Interest Rates-10yr'!$A$9:$C$15239,2,FALSE))-B7844),C7843)</f>
        <v>1.620000000000001</v>
      </c>
      <c r="D7844" s="98">
        <f>AVERAGE(C$10:C7844)</f>
        <v>0.14578813018506734</v>
      </c>
      <c r="E7844" s="2"/>
      <c r="G7844" s="23"/>
    </row>
    <row r="7845" spans="1:7" customFormat="1">
      <c r="A7845" s="4">
        <v>30483</v>
      </c>
      <c r="B7845">
        <v>9.08</v>
      </c>
      <c r="C7845">
        <f>IFERROR(((VLOOKUP(A7845,'Interest Rates-10yr'!$A$9:$C$15239,2,FALSE))-B7845),C7844)</f>
        <v>1.5600000000000005</v>
      </c>
      <c r="D7845" s="98">
        <f>AVERAGE(C$10:C7845)</f>
        <v>0.1459686064318533</v>
      </c>
      <c r="E7845" s="2"/>
      <c r="G7845" s="23"/>
    </row>
    <row r="7846" spans="1:7" customFormat="1">
      <c r="A7846" s="4">
        <v>30484</v>
      </c>
      <c r="B7846">
        <v>9.02</v>
      </c>
      <c r="C7846">
        <f>IFERROR(((VLOOKUP(A7846,'Interest Rates-10yr'!$A$9:$C$15239,2,FALSE))-B7846),C7845)</f>
        <v>1.6600000000000001</v>
      </c>
      <c r="D7846" s="98">
        <f>AVERAGE(C$10:C7846)</f>
        <v>0.14616179660584439</v>
      </c>
      <c r="E7846" s="2"/>
      <c r="G7846" s="23"/>
    </row>
    <row r="7847" spans="1:7" customFormat="1">
      <c r="A7847" s="4">
        <v>30485</v>
      </c>
      <c r="B7847">
        <v>9.02</v>
      </c>
      <c r="C7847">
        <f>IFERROR(((VLOOKUP(A7847,'Interest Rates-10yr'!$A$9:$C$15239,2,FALSE))-B7847),C7846)</f>
        <v>1.6600000000000001</v>
      </c>
      <c r="D7847" s="98">
        <f>AVERAGE(C$10:C7847)</f>
        <v>0.1463549374840524</v>
      </c>
      <c r="E7847" s="2"/>
      <c r="G7847" s="23"/>
    </row>
    <row r="7848" spans="1:7" customFormat="1">
      <c r="A7848" s="4">
        <v>30486</v>
      </c>
      <c r="B7848">
        <v>9.02</v>
      </c>
      <c r="C7848">
        <f>IFERROR(((VLOOKUP(A7848,'Interest Rates-10yr'!$A$9:$C$15239,2,FALSE))-B7848),C7847)</f>
        <v>1.6600000000000001</v>
      </c>
      <c r="D7848" s="98">
        <f>AVERAGE(C$10:C7848)</f>
        <v>0.14654802908534287</v>
      </c>
      <c r="E7848" s="2"/>
      <c r="G7848" s="23"/>
    </row>
    <row r="7849" spans="1:7" customFormat="1">
      <c r="A7849" s="4">
        <v>30487</v>
      </c>
      <c r="B7849">
        <v>9.24</v>
      </c>
      <c r="C7849">
        <f>IFERROR(((VLOOKUP(A7849,'Interest Rates-10yr'!$A$9:$C$15239,2,FALSE))-B7849),C7848)</f>
        <v>1.5600000000000005</v>
      </c>
      <c r="D7849" s="98">
        <f>AVERAGE(C$10:C7849)</f>
        <v>0.14672831632653094</v>
      </c>
      <c r="E7849" s="2"/>
      <c r="G7849" s="23"/>
    </row>
    <row r="7850" spans="1:7" customFormat="1">
      <c r="A7850" s="4">
        <v>30488</v>
      </c>
      <c r="B7850">
        <v>9.43</v>
      </c>
      <c r="C7850">
        <f>IFERROR(((VLOOKUP(A7850,'Interest Rates-10yr'!$A$9:$C$15239,2,FALSE))-B7850),C7849)</f>
        <v>1.3599999999999994</v>
      </c>
      <c r="D7850" s="98">
        <f>AVERAGE(C$10:C7850)</f>
        <v>0.14688305063129736</v>
      </c>
      <c r="E7850" s="2"/>
      <c r="G7850" s="23"/>
    </row>
    <row r="7851" spans="1:7" customFormat="1">
      <c r="A7851" s="4">
        <v>30489</v>
      </c>
      <c r="B7851">
        <v>9.14</v>
      </c>
      <c r="C7851">
        <f>IFERROR(((VLOOKUP(A7851,'Interest Rates-10yr'!$A$9:$C$15239,2,FALSE))-B7851),C7850)</f>
        <v>1.6899999999999995</v>
      </c>
      <c r="D7851" s="98">
        <f>AVERAGE(C$10:C7851)</f>
        <v>0.14707982657485369</v>
      </c>
      <c r="E7851" s="2"/>
      <c r="G7851" s="23"/>
    </row>
    <row r="7852" spans="1:7" customFormat="1">
      <c r="A7852" s="4">
        <v>30490</v>
      </c>
      <c r="B7852">
        <v>9.06</v>
      </c>
      <c r="C7852">
        <f>IFERROR(((VLOOKUP(A7852,'Interest Rates-10yr'!$A$9:$C$15239,2,FALSE))-B7852),C7851)</f>
        <v>1.8399999999999999</v>
      </c>
      <c r="D7852" s="98">
        <f>AVERAGE(C$10:C7852)</f>
        <v>0.14729567767435961</v>
      </c>
      <c r="E7852" s="2"/>
      <c r="G7852" s="23"/>
    </row>
    <row r="7853" spans="1:7" customFormat="1">
      <c r="A7853" s="4">
        <v>30491</v>
      </c>
      <c r="B7853">
        <v>9.01</v>
      </c>
      <c r="C7853">
        <f>IFERROR(((VLOOKUP(A7853,'Interest Rates-10yr'!$A$9:$C$15239,2,FALSE))-B7853),C7852)</f>
        <v>2.0099999999999998</v>
      </c>
      <c r="D7853" s="98">
        <f>AVERAGE(C$10:C7853)</f>
        <v>0.14753314635390138</v>
      </c>
      <c r="E7853" s="2"/>
      <c r="G7853" s="23"/>
    </row>
    <row r="7854" spans="1:7" customFormat="1">
      <c r="A7854" s="4">
        <v>30492</v>
      </c>
      <c r="B7854">
        <v>9.01</v>
      </c>
      <c r="C7854">
        <f>IFERROR(((VLOOKUP(A7854,'Interest Rates-10yr'!$A$9:$C$15239,2,FALSE))-B7854),C7853)</f>
        <v>2.0099999999999998</v>
      </c>
      <c r="D7854" s="98">
        <f>AVERAGE(C$10:C7854)</f>
        <v>0.14777055449330817</v>
      </c>
      <c r="E7854" s="2"/>
      <c r="G7854" s="23"/>
    </row>
    <row r="7855" spans="1:7" customFormat="1">
      <c r="A7855" s="4">
        <v>30493</v>
      </c>
      <c r="B7855">
        <v>9.01</v>
      </c>
      <c r="C7855">
        <f>IFERROR(((VLOOKUP(A7855,'Interest Rates-10yr'!$A$9:$C$15239,2,FALSE))-B7855),C7854)</f>
        <v>2.0099999999999998</v>
      </c>
      <c r="D7855" s="98">
        <f>AVERAGE(C$10:C7855)</f>
        <v>0.14800790211572806</v>
      </c>
      <c r="E7855" s="2"/>
      <c r="G7855" s="23"/>
    </row>
    <row r="7856" spans="1:7" customFormat="1">
      <c r="A7856" s="4">
        <v>30494</v>
      </c>
      <c r="B7856">
        <v>9</v>
      </c>
      <c r="C7856">
        <f>IFERROR(((VLOOKUP(A7856,'Interest Rates-10yr'!$A$9:$C$15239,2,FALSE))-B7856),C7855)</f>
        <v>2.1099999999999994</v>
      </c>
      <c r="D7856" s="98">
        <f>AVERAGE(C$10:C7856)</f>
        <v>0.14825793296801357</v>
      </c>
      <c r="E7856" s="2"/>
      <c r="G7856" s="23"/>
    </row>
    <row r="7857" spans="1:7" customFormat="1">
      <c r="A7857" s="4">
        <v>30495</v>
      </c>
      <c r="B7857">
        <v>8.8000000000000007</v>
      </c>
      <c r="C7857">
        <f>IFERROR(((VLOOKUP(A7857,'Interest Rates-10yr'!$A$9:$C$15239,2,FALSE))-B7857),C7856)</f>
        <v>2.2399999999999984</v>
      </c>
      <c r="D7857" s="98">
        <f>AVERAGE(C$10:C7857)</f>
        <v>0.14852446483180459</v>
      </c>
      <c r="E7857" s="2"/>
      <c r="G7857" s="23"/>
    </row>
    <row r="7858" spans="1:7" customFormat="1">
      <c r="A7858" s="4">
        <v>30496</v>
      </c>
      <c r="B7858">
        <v>8.43</v>
      </c>
      <c r="C7858">
        <f>IFERROR(((VLOOKUP(A7858,'Interest Rates-10yr'!$A$9:$C$15239,2,FALSE))-B7858),C7857)</f>
        <v>2.5600000000000005</v>
      </c>
      <c r="D7858" s="98">
        <f>AVERAGE(C$10:C7858)</f>
        <v>0.14883169830551693</v>
      </c>
      <c r="E7858" s="2"/>
      <c r="G7858" s="23"/>
    </row>
    <row r="7859" spans="1:7" customFormat="1">
      <c r="A7859" s="4">
        <v>30497</v>
      </c>
      <c r="B7859">
        <v>10.06</v>
      </c>
      <c r="C7859">
        <f>IFERROR(((VLOOKUP(A7859,'Interest Rates-10yr'!$A$9:$C$15239,2,FALSE))-B7859),C7858)</f>
        <v>0.90000000000000036</v>
      </c>
      <c r="D7859" s="98">
        <f>AVERAGE(C$10:C7859)</f>
        <v>0.14892738853503215</v>
      </c>
      <c r="E7859" s="2"/>
      <c r="G7859" s="23"/>
    </row>
    <row r="7860" spans="1:7" customFormat="1">
      <c r="A7860" s="4">
        <v>30498</v>
      </c>
      <c r="B7860">
        <v>9.31</v>
      </c>
      <c r="C7860">
        <f>IFERROR(((VLOOKUP(A7860,'Interest Rates-10yr'!$A$9:$C$15239,2,FALSE))-B7860),C7859)</f>
        <v>1.6199999999999992</v>
      </c>
      <c r="D7860" s="98">
        <f>AVERAGE(C$10:C7860)</f>
        <v>0.14911476245064353</v>
      </c>
      <c r="E7860" s="2"/>
      <c r="G7860" s="23"/>
    </row>
    <row r="7861" spans="1:7" customFormat="1">
      <c r="A7861" s="4">
        <v>30499</v>
      </c>
      <c r="B7861">
        <v>9.31</v>
      </c>
      <c r="C7861">
        <f>IFERROR(((VLOOKUP(A7861,'Interest Rates-10yr'!$A$9:$C$15239,2,FALSE))-B7861),C7860)</f>
        <v>1.6199999999999992</v>
      </c>
      <c r="D7861" s="98">
        <f>AVERAGE(C$10:C7861)</f>
        <v>0.14930208863983727</v>
      </c>
      <c r="E7861" s="2"/>
      <c r="G7861" s="23"/>
    </row>
    <row r="7862" spans="1:7" customFormat="1">
      <c r="A7862" s="4">
        <v>30500</v>
      </c>
      <c r="B7862">
        <v>9.31</v>
      </c>
      <c r="C7862">
        <f>IFERROR(((VLOOKUP(A7862,'Interest Rates-10yr'!$A$9:$C$15239,2,FALSE))-B7862),C7861)</f>
        <v>1.6199999999999992</v>
      </c>
      <c r="D7862" s="98">
        <f>AVERAGE(C$10:C7862)</f>
        <v>0.14948936712084582</v>
      </c>
      <c r="E7862" s="2"/>
      <c r="G7862" s="23"/>
    </row>
    <row r="7863" spans="1:7" customFormat="1">
      <c r="A7863" s="4">
        <v>30501</v>
      </c>
      <c r="B7863">
        <v>9.31</v>
      </c>
      <c r="C7863">
        <f>IFERROR(((VLOOKUP(A7863,'Interest Rates-10yr'!$A$9:$C$15239,2,FALSE))-B7863),C7862)</f>
        <v>1.6199999999999992</v>
      </c>
      <c r="D7863" s="98">
        <f>AVERAGE(C$10:C7863)</f>
        <v>0.14967659791189228</v>
      </c>
      <c r="E7863" s="2"/>
      <c r="G7863" s="23"/>
    </row>
    <row r="7864" spans="1:7" customFormat="1">
      <c r="A7864" s="4">
        <v>30502</v>
      </c>
      <c r="B7864">
        <v>9.19</v>
      </c>
      <c r="C7864">
        <f>IFERROR(((VLOOKUP(A7864,'Interest Rates-10yr'!$A$9:$C$15239,2,FALSE))-B7864),C7863)</f>
        <v>2.0200000000000014</v>
      </c>
      <c r="D7864" s="98">
        <f>AVERAGE(C$10:C7864)</f>
        <v>0.14991470401018483</v>
      </c>
      <c r="E7864" s="2"/>
      <c r="G7864" s="23"/>
    </row>
    <row r="7865" spans="1:7" customFormat="1">
      <c r="A7865" s="4">
        <v>30503</v>
      </c>
      <c r="B7865">
        <v>9.27</v>
      </c>
      <c r="C7865">
        <f>IFERROR(((VLOOKUP(A7865,'Interest Rates-10yr'!$A$9:$C$15239,2,FALSE))-B7865),C7864)</f>
        <v>1.8900000000000006</v>
      </c>
      <c r="D7865" s="98">
        <f>AVERAGE(C$10:C7865)</f>
        <v>0.15013620162932817</v>
      </c>
      <c r="E7865" s="2"/>
      <c r="G7865" s="23"/>
    </row>
    <row r="7866" spans="1:7" customFormat="1">
      <c r="A7866" s="4">
        <v>30504</v>
      </c>
      <c r="B7866">
        <v>9.23</v>
      </c>
      <c r="C7866">
        <f>IFERROR(((VLOOKUP(A7866,'Interest Rates-10yr'!$A$9:$C$15239,2,FALSE))-B7866),C7865)</f>
        <v>2.0599999999999987</v>
      </c>
      <c r="D7866" s="98">
        <f>AVERAGE(C$10:C7866)</f>
        <v>0.15037927962326614</v>
      </c>
      <c r="E7866" s="2"/>
      <c r="G7866" s="23"/>
    </row>
    <row r="7867" spans="1:7" customFormat="1">
      <c r="A7867" s="4">
        <v>30505</v>
      </c>
      <c r="B7867">
        <v>9.14</v>
      </c>
      <c r="C7867">
        <f>IFERROR(((VLOOKUP(A7867,'Interest Rates-10yr'!$A$9:$C$15239,2,FALSE))-B7867),C7866)</f>
        <v>2.1899999999999995</v>
      </c>
      <c r="D7867" s="98">
        <f>AVERAGE(C$10:C7867)</f>
        <v>0.15063883939933853</v>
      </c>
      <c r="E7867" s="2"/>
      <c r="G7867" s="23"/>
    </row>
    <row r="7868" spans="1:7" customFormat="1">
      <c r="A7868" s="4">
        <v>30506</v>
      </c>
      <c r="B7868">
        <v>9.14</v>
      </c>
      <c r="C7868">
        <f>IFERROR(((VLOOKUP(A7868,'Interest Rates-10yr'!$A$9:$C$15239,2,FALSE))-B7868),C7867)</f>
        <v>2.1899999999999995</v>
      </c>
      <c r="D7868" s="98">
        <f>AVERAGE(C$10:C7868)</f>
        <v>0.15089833312126252</v>
      </c>
      <c r="E7868" s="2"/>
      <c r="G7868" s="23"/>
    </row>
    <row r="7869" spans="1:7" customFormat="1">
      <c r="A7869" s="4">
        <v>30507</v>
      </c>
      <c r="B7869">
        <v>9.14</v>
      </c>
      <c r="C7869">
        <f>IFERROR(((VLOOKUP(A7869,'Interest Rates-10yr'!$A$9:$C$15239,2,FALSE))-B7869),C7868)</f>
        <v>2.1899999999999995</v>
      </c>
      <c r="D7869" s="98">
        <f>AVERAGE(C$10:C7869)</f>
        <v>0.15115776081424964</v>
      </c>
      <c r="E7869" s="2"/>
      <c r="G7869" s="23"/>
    </row>
    <row r="7870" spans="1:7" customFormat="1">
      <c r="A7870" s="4">
        <v>30508</v>
      </c>
      <c r="B7870">
        <v>9.2100000000000009</v>
      </c>
      <c r="C7870">
        <f>IFERROR(((VLOOKUP(A7870,'Interest Rates-10yr'!$A$9:$C$15239,2,FALSE))-B7870),C7869)</f>
        <v>2.0699999999999985</v>
      </c>
      <c r="D7870" s="98">
        <f>AVERAGE(C$10:C7870)</f>
        <v>0.15140185727006769</v>
      </c>
      <c r="E7870" s="2"/>
      <c r="G7870" s="23"/>
    </row>
    <row r="7871" spans="1:7" customFormat="1">
      <c r="A7871" s="4">
        <v>30509</v>
      </c>
      <c r="B7871">
        <v>9.2200000000000006</v>
      </c>
      <c r="C7871">
        <f>IFERROR(((VLOOKUP(A7871,'Interest Rates-10yr'!$A$9:$C$15239,2,FALSE))-B7871),C7870)</f>
        <v>2.1999999999999993</v>
      </c>
      <c r="D7871" s="98">
        <f>AVERAGE(C$10:C7871)</f>
        <v>0.15166242686339382</v>
      </c>
      <c r="E7871" s="2"/>
      <c r="G7871" s="23"/>
    </row>
    <row r="7872" spans="1:7" customFormat="1">
      <c r="A7872" s="4">
        <v>30510</v>
      </c>
      <c r="B7872">
        <v>9.39</v>
      </c>
      <c r="C7872">
        <f>IFERROR(((VLOOKUP(A7872,'Interest Rates-10yr'!$A$9:$C$15239,2,FALSE))-B7872),C7871)</f>
        <v>2.0099999999999998</v>
      </c>
      <c r="D7872" s="98">
        <f>AVERAGE(C$10:C7872)</f>
        <v>0.15189876637415772</v>
      </c>
      <c r="E7872" s="2"/>
      <c r="G7872" s="23"/>
    </row>
    <row r="7873" spans="1:7" customFormat="1">
      <c r="A7873" s="4">
        <v>30511</v>
      </c>
      <c r="B7873">
        <v>9.25</v>
      </c>
      <c r="C7873">
        <f>IFERROR(((VLOOKUP(A7873,'Interest Rates-10yr'!$A$9:$C$15239,2,FALSE))-B7873),C7872)</f>
        <v>2.1300000000000008</v>
      </c>
      <c r="D7873" s="98">
        <f>AVERAGE(C$10:C7873)</f>
        <v>0.15215030518819966</v>
      </c>
      <c r="E7873" s="2"/>
      <c r="G7873" s="23"/>
    </row>
    <row r="7874" spans="1:7" customFormat="1">
      <c r="A7874" s="4">
        <v>30512</v>
      </c>
      <c r="B7874">
        <v>9.39</v>
      </c>
      <c r="C7874">
        <f>IFERROR(((VLOOKUP(A7874,'Interest Rates-10yr'!$A$9:$C$15239,2,FALSE))-B7874),C7873)</f>
        <v>2.1199999999999992</v>
      </c>
      <c r="D7874" s="98">
        <f>AVERAGE(C$10:C7874)</f>
        <v>0.15240050858232704</v>
      </c>
      <c r="E7874" s="2"/>
      <c r="G7874" s="23"/>
    </row>
    <row r="7875" spans="1:7" customFormat="1">
      <c r="A7875" s="4">
        <v>30513</v>
      </c>
      <c r="B7875">
        <v>9.39</v>
      </c>
      <c r="C7875">
        <f>IFERROR(((VLOOKUP(A7875,'Interest Rates-10yr'!$A$9:$C$15239,2,FALSE))-B7875),C7874)</f>
        <v>2.1199999999999992</v>
      </c>
      <c r="D7875" s="98">
        <f>AVERAGE(C$10:C7875)</f>
        <v>0.15265064836003078</v>
      </c>
      <c r="E7875" s="2"/>
      <c r="G7875" s="23"/>
    </row>
    <row r="7876" spans="1:7" customFormat="1">
      <c r="A7876" s="4">
        <v>30514</v>
      </c>
      <c r="B7876">
        <v>9.39</v>
      </c>
      <c r="C7876">
        <f>IFERROR(((VLOOKUP(A7876,'Interest Rates-10yr'!$A$9:$C$15239,2,FALSE))-B7876),C7875)</f>
        <v>2.1199999999999992</v>
      </c>
      <c r="D7876" s="98">
        <f>AVERAGE(C$10:C7876)</f>
        <v>0.15290072454557035</v>
      </c>
      <c r="E7876" s="2"/>
      <c r="G7876" s="23"/>
    </row>
    <row r="7877" spans="1:7" customFormat="1">
      <c r="A7877" s="4">
        <v>30515</v>
      </c>
      <c r="B7877">
        <v>9.5399999999999991</v>
      </c>
      <c r="C7877">
        <f>IFERROR(((VLOOKUP(A7877,'Interest Rates-10yr'!$A$9:$C$15239,2,FALSE))-B7877),C7876)</f>
        <v>1.870000000000001</v>
      </c>
      <c r="D7877" s="98">
        <f>AVERAGE(C$10:C7877)</f>
        <v>0.1531189628876464</v>
      </c>
      <c r="E7877" s="2"/>
      <c r="G7877" s="23"/>
    </row>
    <row r="7878" spans="1:7" customFormat="1">
      <c r="A7878" s="4">
        <v>30516</v>
      </c>
      <c r="B7878">
        <v>9.5299999999999994</v>
      </c>
      <c r="C7878">
        <f>IFERROR(((VLOOKUP(A7878,'Interest Rates-10yr'!$A$9:$C$15239,2,FALSE))-B7878),C7877)</f>
        <v>1.83</v>
      </c>
      <c r="D7878" s="98">
        <f>AVERAGE(C$10:C7878)</f>
        <v>0.15333206252382789</v>
      </c>
      <c r="E7878" s="2"/>
      <c r="G7878" s="23"/>
    </row>
    <row r="7879" spans="1:7" customFormat="1">
      <c r="A7879" s="4">
        <v>30517</v>
      </c>
      <c r="B7879">
        <v>9.49</v>
      </c>
      <c r="C7879">
        <f>IFERROR(((VLOOKUP(A7879,'Interest Rates-10yr'!$A$9:$C$15239,2,FALSE))-B7879),C7878)</f>
        <v>1.7899999999999991</v>
      </c>
      <c r="D7879" s="98">
        <f>AVERAGE(C$10:C7879)</f>
        <v>0.15354002541296083</v>
      </c>
      <c r="E7879" s="2"/>
      <c r="G7879" s="23"/>
    </row>
    <row r="7880" spans="1:7" customFormat="1">
      <c r="A7880" s="4">
        <v>30518</v>
      </c>
      <c r="B7880">
        <v>9.43</v>
      </c>
      <c r="C7880">
        <f>IFERROR(((VLOOKUP(A7880,'Interest Rates-10yr'!$A$9:$C$15239,2,FALSE))-B7880),C7879)</f>
        <v>1.8900000000000006</v>
      </c>
      <c r="D7880" s="98">
        <f>AVERAGE(C$10:C7880)</f>
        <v>0.15376064032524481</v>
      </c>
      <c r="E7880" s="2"/>
      <c r="G7880" s="23"/>
    </row>
    <row r="7881" spans="1:7" customFormat="1">
      <c r="A7881" s="4">
        <v>30519</v>
      </c>
      <c r="B7881">
        <v>9.48</v>
      </c>
      <c r="C7881">
        <f>IFERROR(((VLOOKUP(A7881,'Interest Rates-10yr'!$A$9:$C$15239,2,FALSE))-B7881),C7880)</f>
        <v>1.9499999999999993</v>
      </c>
      <c r="D7881" s="98">
        <f>AVERAGE(C$10:C7881)</f>
        <v>0.15398882113821161</v>
      </c>
      <c r="E7881" s="2"/>
      <c r="G7881" s="23"/>
    </row>
    <row r="7882" spans="1:7" customFormat="1">
      <c r="A7882" s="4">
        <v>30520</v>
      </c>
      <c r="B7882">
        <v>9.48</v>
      </c>
      <c r="C7882">
        <f>IFERROR(((VLOOKUP(A7882,'Interest Rates-10yr'!$A$9:$C$15239,2,FALSE))-B7882),C7881)</f>
        <v>1.9499999999999993</v>
      </c>
      <c r="D7882" s="98">
        <f>AVERAGE(C$10:C7882)</f>
        <v>0.1542169439857744</v>
      </c>
      <c r="E7882" s="2"/>
      <c r="G7882" s="23"/>
    </row>
    <row r="7883" spans="1:7" customFormat="1">
      <c r="A7883" s="4">
        <v>30521</v>
      </c>
      <c r="B7883">
        <v>9.48</v>
      </c>
      <c r="C7883">
        <f>IFERROR(((VLOOKUP(A7883,'Interest Rates-10yr'!$A$9:$C$15239,2,FALSE))-B7883),C7882)</f>
        <v>1.9499999999999993</v>
      </c>
      <c r="D7883" s="98">
        <f>AVERAGE(C$10:C7883)</f>
        <v>0.15444500889001803</v>
      </c>
      <c r="E7883" s="2"/>
      <c r="G7883" s="23"/>
    </row>
    <row r="7884" spans="1:7" customFormat="1">
      <c r="A7884" s="4">
        <v>30522</v>
      </c>
      <c r="B7884">
        <v>9.48</v>
      </c>
      <c r="C7884">
        <f>IFERROR(((VLOOKUP(A7884,'Interest Rates-10yr'!$A$9:$C$15239,2,FALSE))-B7884),C7883)</f>
        <v>1.9299999999999997</v>
      </c>
      <c r="D7884" s="98">
        <f>AVERAGE(C$10:C7884)</f>
        <v>0.15467047619047644</v>
      </c>
      <c r="E7884" s="2"/>
      <c r="G7884" s="23"/>
    </row>
    <row r="7885" spans="1:7" customFormat="1">
      <c r="A7885" s="4">
        <v>30523</v>
      </c>
      <c r="B7885">
        <v>9.49</v>
      </c>
      <c r="C7885">
        <f>IFERROR(((VLOOKUP(A7885,'Interest Rates-10yr'!$A$9:$C$15239,2,FALSE))-B7885),C7884)</f>
        <v>2</v>
      </c>
      <c r="D7885" s="98">
        <f>AVERAGE(C$10:C7885)</f>
        <v>0.15490477399695302</v>
      </c>
      <c r="E7885" s="2"/>
      <c r="G7885" s="23"/>
    </row>
    <row r="7886" spans="1:7" customFormat="1">
      <c r="A7886" s="4">
        <v>30524</v>
      </c>
      <c r="B7886">
        <v>9.4</v>
      </c>
      <c r="C7886">
        <f>IFERROR(((VLOOKUP(A7886,'Interest Rates-10yr'!$A$9:$C$15239,2,FALSE))-B7886),C7885)</f>
        <v>2.1099999999999994</v>
      </c>
      <c r="D7886" s="98">
        <f>AVERAGE(C$10:C7886)</f>
        <v>0.15515297702170902</v>
      </c>
      <c r="E7886" s="2"/>
      <c r="G7886" s="23"/>
    </row>
    <row r="7887" spans="1:7" customFormat="1">
      <c r="A7887" s="4">
        <v>30525</v>
      </c>
      <c r="B7887">
        <v>9.4499999999999993</v>
      </c>
      <c r="C7887">
        <f>IFERROR(((VLOOKUP(A7887,'Interest Rates-10yr'!$A$9:$C$15239,2,FALSE))-B7887),C7886)</f>
        <v>2.2100000000000009</v>
      </c>
      <c r="D7887" s="98">
        <f>AVERAGE(C$10:C7887)</f>
        <v>0.15541381061183066</v>
      </c>
      <c r="E7887" s="2"/>
      <c r="G7887" s="23"/>
    </row>
    <row r="7888" spans="1:7" customFormat="1">
      <c r="A7888" s="4">
        <v>30526</v>
      </c>
      <c r="B7888">
        <v>9.52</v>
      </c>
      <c r="C7888">
        <f>IFERROR(((VLOOKUP(A7888,'Interest Rates-10yr'!$A$9:$C$15239,2,FALSE))-B7888),C7887)</f>
        <v>2.2400000000000002</v>
      </c>
      <c r="D7888" s="98">
        <f>AVERAGE(C$10:C7888)</f>
        <v>0.1556783855819269</v>
      </c>
      <c r="E7888" s="2"/>
      <c r="G7888" s="23"/>
    </row>
    <row r="7889" spans="1:7" customFormat="1">
      <c r="A7889" s="4">
        <v>30527</v>
      </c>
      <c r="B7889">
        <v>9.52</v>
      </c>
      <c r="C7889">
        <f>IFERROR(((VLOOKUP(A7889,'Interest Rates-10yr'!$A$9:$C$15239,2,FALSE))-B7889),C7888)</f>
        <v>2.2400000000000002</v>
      </c>
      <c r="D7889" s="98">
        <f>AVERAGE(C$10:C7889)</f>
        <v>0.15594289340101547</v>
      </c>
      <c r="E7889" s="2"/>
      <c r="G7889" s="23"/>
    </row>
    <row r="7890" spans="1:7" customFormat="1">
      <c r="A7890" s="4">
        <v>30528</v>
      </c>
      <c r="B7890">
        <v>9.52</v>
      </c>
      <c r="C7890">
        <f>IFERROR(((VLOOKUP(A7890,'Interest Rates-10yr'!$A$9:$C$15239,2,FALSE))-B7890),C7889)</f>
        <v>2.2400000000000002</v>
      </c>
      <c r="D7890" s="98">
        <f>AVERAGE(C$10:C7890)</f>
        <v>0.15620733409465828</v>
      </c>
      <c r="E7890" s="2"/>
      <c r="G7890" s="23"/>
    </row>
    <row r="7891" spans="1:7" customFormat="1">
      <c r="A7891" s="4">
        <v>30529</v>
      </c>
      <c r="B7891">
        <v>9.64</v>
      </c>
      <c r="C7891">
        <f>IFERROR(((VLOOKUP(A7891,'Interest Rates-10yr'!$A$9:$C$15239,2,FALSE))-B7891),C7890)</f>
        <v>2.16</v>
      </c>
      <c r="D7891" s="98">
        <f>AVERAGE(C$10:C7891)</f>
        <v>0.15646155798020833</v>
      </c>
      <c r="E7891" s="2"/>
      <c r="G7891" s="23"/>
    </row>
    <row r="7892" spans="1:7" customFormat="1">
      <c r="A7892" s="4">
        <v>30530</v>
      </c>
      <c r="B7892">
        <v>9.84</v>
      </c>
      <c r="C7892">
        <f>IFERROR(((VLOOKUP(A7892,'Interest Rates-10yr'!$A$9:$C$15239,2,FALSE))-B7892),C7891)</f>
        <v>1.9800000000000004</v>
      </c>
      <c r="D7892" s="98">
        <f>AVERAGE(C$10:C7892)</f>
        <v>0.15669288342001803</v>
      </c>
      <c r="E7892" s="2"/>
      <c r="G7892" s="23"/>
    </row>
    <row r="7893" spans="1:7" customFormat="1">
      <c r="A7893" s="4">
        <v>30531</v>
      </c>
      <c r="B7893">
        <v>9.6300000000000008</v>
      </c>
      <c r="C7893">
        <f>IFERROR(((VLOOKUP(A7893,'Interest Rates-10yr'!$A$9:$C$15239,2,FALSE))-B7893),C7892)</f>
        <v>2.2899999999999991</v>
      </c>
      <c r="D7893" s="98">
        <f>AVERAGE(C$10:C7893)</f>
        <v>0.15696347031963495</v>
      </c>
      <c r="E7893" s="2"/>
      <c r="G7893" s="23"/>
    </row>
    <row r="7894" spans="1:7" customFormat="1">
      <c r="A7894" s="4">
        <v>30532</v>
      </c>
      <c r="B7894">
        <v>9.64</v>
      </c>
      <c r="C7894">
        <f>IFERROR(((VLOOKUP(A7894,'Interest Rates-10yr'!$A$9:$C$15239,2,FALSE))-B7894),C7893)</f>
        <v>2.4799999999999986</v>
      </c>
      <c r="D7894" s="98">
        <f>AVERAGE(C$10:C7894)</f>
        <v>0.15725808497146507</v>
      </c>
      <c r="E7894" s="2"/>
      <c r="G7894" s="23"/>
    </row>
    <row r="7895" spans="1:7" customFormat="1">
      <c r="A7895" s="4">
        <v>30533</v>
      </c>
      <c r="B7895">
        <v>9.6300000000000008</v>
      </c>
      <c r="C7895">
        <f>IFERROR(((VLOOKUP(A7895,'Interest Rates-10yr'!$A$9:$C$15239,2,FALSE))-B7895),C7894)</f>
        <v>2.4699999999999989</v>
      </c>
      <c r="D7895" s="98">
        <f>AVERAGE(C$10:C7895)</f>
        <v>0.15755135683489754</v>
      </c>
      <c r="E7895" s="2"/>
      <c r="G7895" s="23"/>
    </row>
    <row r="7896" spans="1:7" customFormat="1">
      <c r="A7896" s="4">
        <v>30534</v>
      </c>
      <c r="B7896">
        <v>9.6300000000000008</v>
      </c>
      <c r="C7896">
        <f>IFERROR(((VLOOKUP(A7896,'Interest Rates-10yr'!$A$9:$C$15239,2,FALSE))-B7896),C7895)</f>
        <v>2.4699999999999989</v>
      </c>
      <c r="D7896" s="98">
        <f>AVERAGE(C$10:C7896)</f>
        <v>0.15784455432991024</v>
      </c>
      <c r="E7896" s="2"/>
      <c r="G7896" s="23"/>
    </row>
    <row r="7897" spans="1:7" customFormat="1">
      <c r="A7897" s="4">
        <v>30535</v>
      </c>
      <c r="B7897">
        <v>9.6300000000000008</v>
      </c>
      <c r="C7897">
        <f>IFERROR(((VLOOKUP(A7897,'Interest Rates-10yr'!$A$9:$C$15239,2,FALSE))-B7897),C7896)</f>
        <v>2.4699999999999989</v>
      </c>
      <c r="D7897" s="98">
        <f>AVERAGE(C$10:C7897)</f>
        <v>0.1581376774847873</v>
      </c>
      <c r="E7897" s="2"/>
      <c r="G7897" s="23"/>
    </row>
    <row r="7898" spans="1:7" customFormat="1">
      <c r="A7898" s="4">
        <v>30536</v>
      </c>
      <c r="B7898">
        <v>9.74</v>
      </c>
      <c r="C7898">
        <f>IFERROR(((VLOOKUP(A7898,'Interest Rates-10yr'!$A$9:$C$15239,2,FALSE))-B7898),C7897)</f>
        <v>2.4599999999999991</v>
      </c>
      <c r="D7898" s="98">
        <f>AVERAGE(C$10:C7898)</f>
        <v>0.15842945874001801</v>
      </c>
      <c r="E7898" s="2"/>
      <c r="G7898" s="23"/>
    </row>
    <row r="7899" spans="1:7" customFormat="1">
      <c r="A7899" s="4">
        <v>30537</v>
      </c>
      <c r="B7899">
        <v>9.7200000000000006</v>
      </c>
      <c r="C7899">
        <f>IFERROR(((VLOOKUP(A7899,'Interest Rates-10yr'!$A$9:$C$15239,2,FALSE))-B7899),C7898)</f>
        <v>2.41</v>
      </c>
      <c r="D7899" s="98">
        <f>AVERAGE(C$10:C7899)</f>
        <v>0.15871482889733868</v>
      </c>
      <c r="E7899" s="2"/>
      <c r="G7899" s="23"/>
    </row>
    <row r="7900" spans="1:7" customFormat="1">
      <c r="A7900" s="4">
        <v>30538</v>
      </c>
      <c r="B7900">
        <v>9.6</v>
      </c>
      <c r="C7900">
        <f>IFERROR(((VLOOKUP(A7900,'Interest Rates-10yr'!$A$9:$C$15239,2,FALSE))-B7900),C7899)</f>
        <v>2.5700000000000003</v>
      </c>
      <c r="D7900" s="98">
        <f>AVERAGE(C$10:C7900)</f>
        <v>0.15902040299074924</v>
      </c>
      <c r="E7900" s="2"/>
      <c r="G7900" s="23"/>
    </row>
    <row r="7901" spans="1:7" customFormat="1">
      <c r="A7901" s="4">
        <v>30539</v>
      </c>
      <c r="B7901">
        <v>9.68</v>
      </c>
      <c r="C7901">
        <f>IFERROR(((VLOOKUP(A7901,'Interest Rates-10yr'!$A$9:$C$15239,2,FALSE))-B7901),C7900)</f>
        <v>2.3599999999999994</v>
      </c>
      <c r="D7901" s="98">
        <f>AVERAGE(C$10:C7901)</f>
        <v>0.15929929042067945</v>
      </c>
      <c r="E7901" s="2"/>
      <c r="G7901" s="23"/>
    </row>
    <row r="7902" spans="1:7" customFormat="1">
      <c r="A7902" s="4">
        <v>30540</v>
      </c>
      <c r="B7902">
        <v>9.67</v>
      </c>
      <c r="C7902">
        <f>IFERROR(((VLOOKUP(A7902,'Interest Rates-10yr'!$A$9:$C$15239,2,FALSE))-B7902),C7901)</f>
        <v>2.2900000000000009</v>
      </c>
      <c r="D7902" s="98">
        <f>AVERAGE(C$10:C7902)</f>
        <v>0.15956923856581806</v>
      </c>
      <c r="E7902" s="2"/>
      <c r="G7902" s="23"/>
    </row>
    <row r="7903" spans="1:7" customFormat="1">
      <c r="A7903" s="4">
        <v>30541</v>
      </c>
      <c r="B7903">
        <v>9.67</v>
      </c>
      <c r="C7903">
        <f>IFERROR(((VLOOKUP(A7903,'Interest Rates-10yr'!$A$9:$C$15239,2,FALSE))-B7903),C7902)</f>
        <v>2.2900000000000009</v>
      </c>
      <c r="D7903" s="98">
        <f>AVERAGE(C$10:C7903)</f>
        <v>0.15983911831770992</v>
      </c>
      <c r="E7903" s="2"/>
      <c r="G7903" s="23"/>
    </row>
    <row r="7904" spans="1:7" customFormat="1">
      <c r="A7904" s="4">
        <v>30542</v>
      </c>
      <c r="B7904">
        <v>9.67</v>
      </c>
      <c r="C7904">
        <f>IFERROR(((VLOOKUP(A7904,'Interest Rates-10yr'!$A$9:$C$15239,2,FALSE))-B7904),C7903)</f>
        <v>2.2900000000000009</v>
      </c>
      <c r="D7904" s="98">
        <f>AVERAGE(C$10:C7904)</f>
        <v>0.1601089297023435</v>
      </c>
      <c r="E7904" s="2"/>
      <c r="G7904" s="23"/>
    </row>
    <row r="7905" spans="1:7" customFormat="1">
      <c r="A7905" s="4">
        <v>30543</v>
      </c>
      <c r="B7905">
        <v>9.85</v>
      </c>
      <c r="C7905">
        <f>IFERROR(((VLOOKUP(A7905,'Interest Rates-10yr'!$A$9:$C$15239,2,FALSE))-B7905),C7904)</f>
        <v>1.9100000000000001</v>
      </c>
      <c r="D7905" s="98">
        <f>AVERAGE(C$10:C7905)</f>
        <v>0.16033054711246228</v>
      </c>
      <c r="E7905" s="2"/>
      <c r="G7905" s="23"/>
    </row>
    <row r="7906" spans="1:7" customFormat="1">
      <c r="A7906" s="4">
        <v>30544</v>
      </c>
      <c r="B7906">
        <v>9.67</v>
      </c>
      <c r="C7906">
        <f>IFERROR(((VLOOKUP(A7906,'Interest Rates-10yr'!$A$9:$C$15239,2,FALSE))-B7906),C7905)</f>
        <v>2.0400000000000009</v>
      </c>
      <c r="D7906" s="98">
        <f>AVERAGE(C$10:C7906)</f>
        <v>0.16056857034316854</v>
      </c>
      <c r="E7906" s="2"/>
      <c r="G7906" s="23"/>
    </row>
    <row r="7907" spans="1:7" customFormat="1">
      <c r="A7907" s="4">
        <v>30545</v>
      </c>
      <c r="B7907">
        <v>9.4600000000000009</v>
      </c>
      <c r="C7907">
        <f>IFERROR(((VLOOKUP(A7907,'Interest Rates-10yr'!$A$9:$C$15239,2,FALSE))-B7907),C7906)</f>
        <v>2.1899999999999995</v>
      </c>
      <c r="D7907" s="98">
        <f>AVERAGE(C$10:C7907)</f>
        <v>0.16082552544948114</v>
      </c>
      <c r="E7907" s="2"/>
      <c r="G7907" s="23"/>
    </row>
    <row r="7908" spans="1:7" customFormat="1">
      <c r="A7908" s="4">
        <v>30546</v>
      </c>
      <c r="B7908">
        <v>9.59</v>
      </c>
      <c r="C7908">
        <f>IFERROR(((VLOOKUP(A7908,'Interest Rates-10yr'!$A$9:$C$15239,2,FALSE))-B7908),C7907)</f>
        <v>2.1099999999999994</v>
      </c>
      <c r="D7908" s="98">
        <f>AVERAGE(C$10:C7908)</f>
        <v>0.16107228763134598</v>
      </c>
      <c r="E7908" s="2"/>
      <c r="G7908" s="23"/>
    </row>
    <row r="7909" spans="1:7" customFormat="1">
      <c r="A7909" s="4">
        <v>30547</v>
      </c>
      <c r="B7909">
        <v>9.4700000000000006</v>
      </c>
      <c r="C7909">
        <f>IFERROR(((VLOOKUP(A7909,'Interest Rates-10yr'!$A$9:$C$15239,2,FALSE))-B7909),C7908)</f>
        <v>2.25</v>
      </c>
      <c r="D7909" s="98">
        <f>AVERAGE(C$10:C7909)</f>
        <v>0.16133670886075974</v>
      </c>
      <c r="E7909" s="2"/>
      <c r="G7909" s="23"/>
    </row>
    <row r="7910" spans="1:7" customFormat="1">
      <c r="A7910" s="4">
        <v>30548</v>
      </c>
      <c r="B7910">
        <v>9.4700000000000006</v>
      </c>
      <c r="C7910">
        <f>IFERROR(((VLOOKUP(A7910,'Interest Rates-10yr'!$A$9:$C$15239,2,FALSE))-B7910),C7909)</f>
        <v>2.25</v>
      </c>
      <c r="D7910" s="98">
        <f>AVERAGE(C$10:C7910)</f>
        <v>0.16160106315656272</v>
      </c>
      <c r="E7910" s="2"/>
      <c r="G7910" s="23"/>
    </row>
    <row r="7911" spans="1:7" customFormat="1">
      <c r="A7911" s="4">
        <v>30549</v>
      </c>
      <c r="B7911">
        <v>9.4700000000000006</v>
      </c>
      <c r="C7911">
        <f>IFERROR(((VLOOKUP(A7911,'Interest Rates-10yr'!$A$9:$C$15239,2,FALSE))-B7911),C7910)</f>
        <v>2.25</v>
      </c>
      <c r="D7911" s="98">
        <f>AVERAGE(C$10:C7911)</f>
        <v>0.16186535054416629</v>
      </c>
      <c r="E7911" s="2"/>
      <c r="G7911" s="23"/>
    </row>
    <row r="7912" spans="1:7" customFormat="1">
      <c r="A7912" s="4">
        <v>30550</v>
      </c>
      <c r="B7912">
        <v>9.3699999999999992</v>
      </c>
      <c r="C7912">
        <f>IFERROR(((VLOOKUP(A7912,'Interest Rates-10yr'!$A$9:$C$15239,2,FALSE))-B7912),C7911)</f>
        <v>2.17</v>
      </c>
      <c r="D7912" s="98">
        <f>AVERAGE(C$10:C7912)</f>
        <v>0.16211944831076833</v>
      </c>
      <c r="E7912" s="2"/>
      <c r="G7912" s="23"/>
    </row>
    <row r="7913" spans="1:7" customFormat="1">
      <c r="A7913" s="4">
        <v>30551</v>
      </c>
      <c r="B7913">
        <v>9.32</v>
      </c>
      <c r="C7913">
        <f>IFERROR(((VLOOKUP(A7913,'Interest Rates-10yr'!$A$9:$C$15239,2,FALSE))-B7913),C7912)</f>
        <v>2.25</v>
      </c>
      <c r="D7913" s="98">
        <f>AVERAGE(C$10:C7913)</f>
        <v>0.16238360323886666</v>
      </c>
      <c r="E7913" s="2"/>
      <c r="G7913" s="23"/>
    </row>
    <row r="7914" spans="1:7" customFormat="1">
      <c r="A7914" s="4">
        <v>30552</v>
      </c>
      <c r="B7914">
        <v>9.17</v>
      </c>
      <c r="C7914">
        <f>IFERROR(((VLOOKUP(A7914,'Interest Rates-10yr'!$A$9:$C$15239,2,FALSE))-B7914),C7913)</f>
        <v>2.3699999999999992</v>
      </c>
      <c r="D7914" s="98">
        <f>AVERAGE(C$10:C7914)</f>
        <v>0.16266287160025325</v>
      </c>
      <c r="E7914" s="2"/>
      <c r="G7914" s="23"/>
    </row>
    <row r="7915" spans="1:7" customFormat="1">
      <c r="A7915" s="4">
        <v>30553</v>
      </c>
      <c r="B7915">
        <v>9.3000000000000007</v>
      </c>
      <c r="C7915">
        <f>IFERROR(((VLOOKUP(A7915,'Interest Rates-10yr'!$A$9:$C$15239,2,FALSE))-B7915),C7914)</f>
        <v>2.3199999999999985</v>
      </c>
      <c r="D7915" s="98">
        <f>AVERAGE(C$10:C7915)</f>
        <v>0.16293574500379482</v>
      </c>
      <c r="E7915" s="2"/>
      <c r="G7915" s="23"/>
    </row>
    <row r="7916" spans="1:7" customFormat="1">
      <c r="A7916" s="4">
        <v>30554</v>
      </c>
      <c r="B7916">
        <v>9.43</v>
      </c>
      <c r="C7916">
        <f>IFERROR(((VLOOKUP(A7916,'Interest Rates-10yr'!$A$9:$C$15239,2,FALSE))-B7916),C7915)</f>
        <v>2.2200000000000006</v>
      </c>
      <c r="D7916" s="98">
        <f>AVERAGE(C$10:C7916)</f>
        <v>0.16319590236499329</v>
      </c>
      <c r="E7916" s="2"/>
      <c r="G7916" s="23"/>
    </row>
    <row r="7917" spans="1:7" customFormat="1">
      <c r="A7917" s="4">
        <v>30555</v>
      </c>
      <c r="B7917">
        <v>9.43</v>
      </c>
      <c r="C7917">
        <f>IFERROR(((VLOOKUP(A7917,'Interest Rates-10yr'!$A$9:$C$15239,2,FALSE))-B7917),C7916)</f>
        <v>2.2200000000000006</v>
      </c>
      <c r="D7917" s="98">
        <f>AVERAGE(C$10:C7917)</f>
        <v>0.16345599393019752</v>
      </c>
      <c r="E7917" s="2"/>
      <c r="G7917" s="23"/>
    </row>
    <row r="7918" spans="1:7" customFormat="1">
      <c r="A7918" s="4">
        <v>30556</v>
      </c>
      <c r="B7918">
        <v>9.43</v>
      </c>
      <c r="C7918">
        <f>IFERROR(((VLOOKUP(A7918,'Interest Rates-10yr'!$A$9:$C$15239,2,FALSE))-B7918),C7917)</f>
        <v>2.2200000000000006</v>
      </c>
      <c r="D7918" s="98">
        <f>AVERAGE(C$10:C7918)</f>
        <v>0.16371601972436489</v>
      </c>
      <c r="E7918" s="2"/>
      <c r="G7918" s="23"/>
    </row>
    <row r="7919" spans="1:7" customFormat="1">
      <c r="A7919" s="4">
        <v>30557</v>
      </c>
      <c r="B7919">
        <v>9.43</v>
      </c>
      <c r="C7919">
        <f>IFERROR(((VLOOKUP(A7919,'Interest Rates-10yr'!$A$9:$C$15239,2,FALSE))-B7919),C7918)</f>
        <v>2.4299999999999997</v>
      </c>
      <c r="D7919" s="98">
        <f>AVERAGE(C$10:C7919)</f>
        <v>0.16400252844500657</v>
      </c>
      <c r="E7919" s="2"/>
      <c r="G7919" s="23"/>
    </row>
    <row r="7920" spans="1:7" customFormat="1">
      <c r="A7920" s="4">
        <v>30558</v>
      </c>
      <c r="B7920">
        <v>9.4700000000000006</v>
      </c>
      <c r="C7920">
        <f>IFERROR(((VLOOKUP(A7920,'Interest Rates-10yr'!$A$9:$C$15239,2,FALSE))-B7920),C7919)</f>
        <v>2.4299999999999997</v>
      </c>
      <c r="D7920" s="98">
        <f>AVERAGE(C$10:C7920)</f>
        <v>0.164288964732651</v>
      </c>
      <c r="E7920" s="2"/>
      <c r="G7920" s="23"/>
    </row>
    <row r="7921" spans="1:7" customFormat="1">
      <c r="A7921" s="4">
        <v>30559</v>
      </c>
      <c r="B7921">
        <v>9.59</v>
      </c>
      <c r="C7921">
        <f>IFERROR(((VLOOKUP(A7921,'Interest Rates-10yr'!$A$9:$C$15239,2,FALSE))-B7921),C7920)</f>
        <v>2.3900000000000006</v>
      </c>
      <c r="D7921" s="98">
        <f>AVERAGE(C$10:C7921)</f>
        <v>0.16457027300303365</v>
      </c>
      <c r="E7921" s="2"/>
      <c r="G7921" s="23"/>
    </row>
    <row r="7922" spans="1:7" customFormat="1">
      <c r="A7922" s="4">
        <v>30560</v>
      </c>
      <c r="B7922">
        <v>9.61</v>
      </c>
      <c r="C7922">
        <f>IFERROR(((VLOOKUP(A7922,'Interest Rates-10yr'!$A$9:$C$15239,2,FALSE))-B7922),C7921)</f>
        <v>2.3600000000000012</v>
      </c>
      <c r="D7922" s="98">
        <f>AVERAGE(C$10:C7922)</f>
        <v>0.16484771894351094</v>
      </c>
      <c r="E7922" s="2"/>
      <c r="G7922" s="23"/>
    </row>
    <row r="7923" spans="1:7" customFormat="1">
      <c r="A7923" s="4">
        <v>30561</v>
      </c>
      <c r="B7923">
        <v>9.52</v>
      </c>
      <c r="C7923">
        <f>IFERROR(((VLOOKUP(A7923,'Interest Rates-10yr'!$A$9:$C$15239,2,FALSE))-B7923),C7922)</f>
        <v>2.4900000000000002</v>
      </c>
      <c r="D7923" s="98">
        <f>AVERAGE(C$10:C7923)</f>
        <v>0.16514152135456181</v>
      </c>
      <c r="E7923" s="2"/>
      <c r="G7923" s="23"/>
    </row>
    <row r="7924" spans="1:7" customFormat="1">
      <c r="A7924" s="4">
        <v>30562</v>
      </c>
      <c r="B7924">
        <v>9.52</v>
      </c>
      <c r="C7924">
        <f>IFERROR(((VLOOKUP(A7924,'Interest Rates-10yr'!$A$9:$C$15239,2,FALSE))-B7924),C7923)</f>
        <v>2.4900000000000002</v>
      </c>
      <c r="D7924" s="98">
        <f>AVERAGE(C$10:C7924)</f>
        <v>0.16543524952621633</v>
      </c>
      <c r="E7924" s="2"/>
      <c r="G7924" s="23"/>
    </row>
    <row r="7925" spans="1:7" customFormat="1">
      <c r="A7925" s="4">
        <v>30563</v>
      </c>
      <c r="B7925">
        <v>9.52</v>
      </c>
      <c r="C7925">
        <f>IFERROR(((VLOOKUP(A7925,'Interest Rates-10yr'!$A$9:$C$15239,2,FALSE))-B7925),C7924)</f>
        <v>2.4900000000000002</v>
      </c>
      <c r="D7925" s="98">
        <f>AVERAGE(C$10:C7925)</f>
        <v>0.16572890348660968</v>
      </c>
      <c r="E7925" s="2"/>
      <c r="G7925" s="23"/>
    </row>
    <row r="7926" spans="1:7" customFormat="1">
      <c r="A7926" s="4">
        <v>30564</v>
      </c>
      <c r="B7926">
        <v>9.52</v>
      </c>
      <c r="C7926">
        <f>IFERROR(((VLOOKUP(A7926,'Interest Rates-10yr'!$A$9:$C$15239,2,FALSE))-B7926),C7925)</f>
        <v>2.4900000000000002</v>
      </c>
      <c r="D7926" s="98">
        <f>AVERAGE(C$10:C7926)</f>
        <v>0.16602248326386285</v>
      </c>
      <c r="E7926" s="2"/>
      <c r="G7926" s="23"/>
    </row>
    <row r="7927" spans="1:7" customFormat="1">
      <c r="A7927" s="4">
        <v>30565</v>
      </c>
      <c r="B7927">
        <v>9.4700000000000006</v>
      </c>
      <c r="C7927">
        <f>IFERROR(((VLOOKUP(A7927,'Interest Rates-10yr'!$A$9:$C$15239,2,FALSE))-B7927),C7926)</f>
        <v>2.379999999999999</v>
      </c>
      <c r="D7927" s="98">
        <f>AVERAGE(C$10:C7927)</f>
        <v>0.16630209648901267</v>
      </c>
      <c r="E7927" s="2"/>
      <c r="G7927" s="23"/>
    </row>
    <row r="7928" spans="1:7" customFormat="1">
      <c r="A7928" s="4">
        <v>30566</v>
      </c>
      <c r="B7928">
        <v>9.57</v>
      </c>
      <c r="C7928">
        <f>IFERROR(((VLOOKUP(A7928,'Interest Rates-10yr'!$A$9:$C$15239,2,FALSE))-B7928),C7927)</f>
        <v>2.129999999999999</v>
      </c>
      <c r="D7928" s="98">
        <f>AVERAGE(C$10:C7928)</f>
        <v>0.1665500694532141</v>
      </c>
      <c r="E7928" s="2"/>
      <c r="G7928" s="23"/>
    </row>
    <row r="7929" spans="1:7" customFormat="1">
      <c r="A7929" s="4">
        <v>30567</v>
      </c>
      <c r="B7929">
        <v>9.5299999999999994</v>
      </c>
      <c r="C7929">
        <f>IFERROR(((VLOOKUP(A7929,'Interest Rates-10yr'!$A$9:$C$15239,2,FALSE))-B7929),C7928)</f>
        <v>2.2400000000000002</v>
      </c>
      <c r="D7929" s="98">
        <f>AVERAGE(C$10:C7929)</f>
        <v>0.16681186868686898</v>
      </c>
      <c r="E7929" s="2"/>
      <c r="G7929" s="23"/>
    </row>
    <row r="7930" spans="1:7" customFormat="1">
      <c r="A7930" s="4">
        <v>30568</v>
      </c>
      <c r="B7930">
        <v>9.6</v>
      </c>
      <c r="C7930">
        <f>IFERROR(((VLOOKUP(A7930,'Interest Rates-10yr'!$A$9:$C$15239,2,FALSE))-B7930),C7929)</f>
        <v>2.1300000000000008</v>
      </c>
      <c r="D7930" s="98">
        <f>AVERAGE(C$10:C7930)</f>
        <v>0.1670597146824899</v>
      </c>
      <c r="E7930" s="2"/>
      <c r="G7930" s="23"/>
    </row>
    <row r="7931" spans="1:7" customFormat="1">
      <c r="A7931" s="4">
        <v>30569</v>
      </c>
      <c r="B7931">
        <v>9.6</v>
      </c>
      <c r="C7931">
        <f>IFERROR(((VLOOKUP(A7931,'Interest Rates-10yr'!$A$9:$C$15239,2,FALSE))-B7931),C7930)</f>
        <v>2.1300000000000008</v>
      </c>
      <c r="D7931" s="98">
        <f>AVERAGE(C$10:C7931)</f>
        <v>0.16730749810653908</v>
      </c>
      <c r="E7931" s="2"/>
      <c r="G7931" s="23"/>
    </row>
    <row r="7932" spans="1:7" customFormat="1">
      <c r="A7932" s="4">
        <v>30570</v>
      </c>
      <c r="B7932">
        <v>9.6</v>
      </c>
      <c r="C7932">
        <f>IFERROR(((VLOOKUP(A7932,'Interest Rates-10yr'!$A$9:$C$15239,2,FALSE))-B7932),C7931)</f>
        <v>2.1300000000000008</v>
      </c>
      <c r="D7932" s="98">
        <f>AVERAGE(C$10:C7932)</f>
        <v>0.16755521898270892</v>
      </c>
      <c r="E7932" s="2"/>
      <c r="G7932" s="23"/>
    </row>
    <row r="7933" spans="1:7" customFormat="1">
      <c r="A7933" s="4">
        <v>30571</v>
      </c>
      <c r="B7933">
        <v>9.4499999999999993</v>
      </c>
      <c r="C7933">
        <f>IFERROR(((VLOOKUP(A7933,'Interest Rates-10yr'!$A$9:$C$15239,2,FALSE))-B7933),C7932)</f>
        <v>2.1100000000000012</v>
      </c>
      <c r="D7933" s="98">
        <f>AVERAGE(C$10:C7933)</f>
        <v>0.16780035335689078</v>
      </c>
      <c r="E7933" s="2"/>
      <c r="G7933" s="23"/>
    </row>
    <row r="7934" spans="1:7" customFormat="1">
      <c r="A7934" s="4">
        <v>30572</v>
      </c>
      <c r="B7934">
        <v>9.5399999999999991</v>
      </c>
      <c r="C7934">
        <f>IFERROR(((VLOOKUP(A7934,'Interest Rates-10yr'!$A$9:$C$15239,2,FALSE))-B7934),C7933)</f>
        <v>2.0900000000000016</v>
      </c>
      <c r="D7934" s="98">
        <f>AVERAGE(C$10:C7934)</f>
        <v>0.1680429022082022</v>
      </c>
      <c r="E7934" s="2"/>
      <c r="G7934" s="23"/>
    </row>
    <row r="7935" spans="1:7" customFormat="1">
      <c r="A7935" s="4">
        <v>30573</v>
      </c>
      <c r="B7935">
        <v>9.49</v>
      </c>
      <c r="C7935">
        <f>IFERROR(((VLOOKUP(A7935,'Interest Rates-10yr'!$A$9:$C$15239,2,FALSE))-B7935),C7934)</f>
        <v>2.2699999999999996</v>
      </c>
      <c r="D7935" s="98">
        <f>AVERAGE(C$10:C7935)</f>
        <v>0.1683080999243001</v>
      </c>
      <c r="E7935" s="2"/>
      <c r="G7935" s="23"/>
    </row>
    <row r="7936" spans="1:7" customFormat="1">
      <c r="A7936" s="4">
        <v>30574</v>
      </c>
      <c r="B7936">
        <v>9.66</v>
      </c>
      <c r="C7936">
        <f>IFERROR(((VLOOKUP(A7936,'Interest Rates-10yr'!$A$9:$C$15239,2,FALSE))-B7936),C7935)</f>
        <v>2.16</v>
      </c>
      <c r="D7936" s="98">
        <f>AVERAGE(C$10:C7936)</f>
        <v>0.16855935410621958</v>
      </c>
      <c r="E7936" s="2"/>
      <c r="G7936" s="23"/>
    </row>
    <row r="7937" spans="1:7" customFormat="1">
      <c r="A7937" s="4">
        <v>30575</v>
      </c>
      <c r="B7937">
        <v>9.59</v>
      </c>
      <c r="C7937">
        <f>IFERROR(((VLOOKUP(A7937,'Interest Rates-10yr'!$A$9:$C$15239,2,FALSE))-B7937),C7936)</f>
        <v>2.09</v>
      </c>
      <c r="D7937" s="98">
        <f>AVERAGE(C$10:C7937)</f>
        <v>0.16880171543895087</v>
      </c>
      <c r="E7937" s="2"/>
      <c r="G7937" s="23"/>
    </row>
    <row r="7938" spans="1:7" customFormat="1">
      <c r="A7938" s="4">
        <v>30576</v>
      </c>
      <c r="B7938">
        <v>9.59</v>
      </c>
      <c r="C7938">
        <f>IFERROR(((VLOOKUP(A7938,'Interest Rates-10yr'!$A$9:$C$15239,2,FALSE))-B7938),C7937)</f>
        <v>2.09</v>
      </c>
      <c r="D7938" s="98">
        <f>AVERAGE(C$10:C7938)</f>
        <v>0.16904401563879459</v>
      </c>
      <c r="E7938" s="2"/>
      <c r="G7938" s="23"/>
    </row>
    <row r="7939" spans="1:7" customFormat="1">
      <c r="A7939" s="4">
        <v>30577</v>
      </c>
      <c r="B7939">
        <v>9.59</v>
      </c>
      <c r="C7939">
        <f>IFERROR(((VLOOKUP(A7939,'Interest Rates-10yr'!$A$9:$C$15239,2,FALSE))-B7939),C7938)</f>
        <v>2.09</v>
      </c>
      <c r="D7939" s="98">
        <f>AVERAGE(C$10:C7939)</f>
        <v>0.16928625472887798</v>
      </c>
      <c r="E7939" s="2"/>
      <c r="G7939" s="23"/>
    </row>
    <row r="7940" spans="1:7" customFormat="1">
      <c r="A7940" s="4">
        <v>30578</v>
      </c>
      <c r="B7940">
        <v>9.3699999999999992</v>
      </c>
      <c r="C7940">
        <f>IFERROR(((VLOOKUP(A7940,'Interest Rates-10yr'!$A$9:$C$15239,2,FALSE))-B7940),C7939)</f>
        <v>2.2900000000000009</v>
      </c>
      <c r="D7940" s="98">
        <f>AVERAGE(C$10:C7940)</f>
        <v>0.16955365023326216</v>
      </c>
      <c r="E7940" s="2"/>
      <c r="G7940" s="23"/>
    </row>
    <row r="7941" spans="1:7" customFormat="1">
      <c r="A7941" s="4">
        <v>30579</v>
      </c>
      <c r="B7941">
        <v>9.2200000000000006</v>
      </c>
      <c r="C7941">
        <f>IFERROR(((VLOOKUP(A7941,'Interest Rates-10yr'!$A$9:$C$15239,2,FALSE))-B7941),C7940)</f>
        <v>2.3499999999999996</v>
      </c>
      <c r="D7941" s="98">
        <f>AVERAGE(C$10:C7941)</f>
        <v>0.16982854261220401</v>
      </c>
      <c r="E7941" s="2"/>
      <c r="G7941" s="23"/>
    </row>
    <row r="7942" spans="1:7" customFormat="1">
      <c r="A7942" s="4">
        <v>30580</v>
      </c>
      <c r="B7942">
        <v>9.35</v>
      </c>
      <c r="C7942">
        <f>IFERROR(((VLOOKUP(A7942,'Interest Rates-10yr'!$A$9:$C$15239,2,FALSE))-B7942),C7941)</f>
        <v>2.2900000000000009</v>
      </c>
      <c r="D7942" s="98">
        <f>AVERAGE(C$10:C7942)</f>
        <v>0.17009580234463662</v>
      </c>
      <c r="E7942" s="2"/>
      <c r="G7942" s="23"/>
    </row>
    <row r="7943" spans="1:7" customFormat="1">
      <c r="A7943" s="4">
        <v>30581</v>
      </c>
      <c r="B7943">
        <v>9.44</v>
      </c>
      <c r="C7943">
        <f>IFERROR(((VLOOKUP(A7943,'Interest Rates-10yr'!$A$9:$C$15239,2,FALSE))-B7943),C7942)</f>
        <v>2.16</v>
      </c>
      <c r="D7943" s="98">
        <f>AVERAGE(C$10:C7943)</f>
        <v>0.17034660952861133</v>
      </c>
      <c r="E7943" s="2"/>
      <c r="G7943" s="23"/>
    </row>
    <row r="7944" spans="1:7" customFormat="1">
      <c r="A7944" s="4">
        <v>30582</v>
      </c>
      <c r="B7944">
        <v>9.08</v>
      </c>
      <c r="C7944">
        <f>IFERROR(((VLOOKUP(A7944,'Interest Rates-10yr'!$A$9:$C$15239,2,FALSE))-B7944),C7943)</f>
        <v>2.41</v>
      </c>
      <c r="D7944" s="98">
        <f>AVERAGE(C$10:C7944)</f>
        <v>0.17062885948330211</v>
      </c>
      <c r="E7944" s="2"/>
      <c r="G7944" s="23"/>
    </row>
    <row r="7945" spans="1:7" customFormat="1">
      <c r="A7945" s="4">
        <v>30583</v>
      </c>
      <c r="B7945">
        <v>9.08</v>
      </c>
      <c r="C7945">
        <f>IFERROR(((VLOOKUP(A7945,'Interest Rates-10yr'!$A$9:$C$15239,2,FALSE))-B7945),C7944)</f>
        <v>2.41</v>
      </c>
      <c r="D7945" s="98">
        <f>AVERAGE(C$10:C7945)</f>
        <v>0.17091103830645191</v>
      </c>
      <c r="E7945" s="2"/>
      <c r="G7945" s="23"/>
    </row>
    <row r="7946" spans="1:7" customFormat="1">
      <c r="A7946" s="4">
        <v>30584</v>
      </c>
      <c r="B7946">
        <v>9.08</v>
      </c>
      <c r="C7946">
        <f>IFERROR(((VLOOKUP(A7946,'Interest Rates-10yr'!$A$9:$C$15239,2,FALSE))-B7946),C7945)</f>
        <v>2.41</v>
      </c>
      <c r="D7946" s="98">
        <f>AVERAGE(C$10:C7946)</f>
        <v>0.17119314602494676</v>
      </c>
      <c r="E7946" s="2"/>
      <c r="G7946" s="23"/>
    </row>
    <row r="7947" spans="1:7" customFormat="1">
      <c r="A7947" s="4">
        <v>30585</v>
      </c>
      <c r="B7947">
        <v>8.91</v>
      </c>
      <c r="C7947">
        <f>IFERROR(((VLOOKUP(A7947,'Interest Rates-10yr'!$A$9:$C$15239,2,FALSE))-B7947),C7946)</f>
        <v>2.5</v>
      </c>
      <c r="D7947" s="98">
        <f>AVERAGE(C$10:C7947)</f>
        <v>0.1714865205341399</v>
      </c>
      <c r="E7947" s="2"/>
      <c r="G7947" s="23"/>
    </row>
    <row r="7948" spans="1:7" customFormat="1">
      <c r="A7948" s="4">
        <v>30586</v>
      </c>
      <c r="B7948">
        <v>8.66</v>
      </c>
      <c r="C7948">
        <f>IFERROR(((VLOOKUP(A7948,'Interest Rates-10yr'!$A$9:$C$15239,2,FALSE))-B7948),C7947)</f>
        <v>2.7899999999999991</v>
      </c>
      <c r="D7948" s="98">
        <f>AVERAGE(C$10:C7948)</f>
        <v>0.17181634966620513</v>
      </c>
      <c r="E7948" s="2"/>
      <c r="G7948" s="23"/>
    </row>
    <row r="7949" spans="1:7" customFormat="1">
      <c r="A7949" s="4">
        <v>30587</v>
      </c>
      <c r="B7949">
        <v>9.01</v>
      </c>
      <c r="C7949">
        <f>IFERROR(((VLOOKUP(A7949,'Interest Rates-10yr'!$A$9:$C$15239,2,FALSE))-B7949),C7948)</f>
        <v>2.4800000000000004</v>
      </c>
      <c r="D7949" s="98">
        <f>AVERAGE(C$10:C7949)</f>
        <v>0.17210705289672576</v>
      </c>
      <c r="E7949" s="2"/>
      <c r="G7949" s="23"/>
    </row>
    <row r="7950" spans="1:7" customFormat="1">
      <c r="A7950" s="4">
        <v>30588</v>
      </c>
      <c r="B7950">
        <v>9.68</v>
      </c>
      <c r="C7950">
        <f>IFERROR(((VLOOKUP(A7950,'Interest Rates-10yr'!$A$9:$C$15239,2,FALSE))-B7950),C7949)</f>
        <v>1.8200000000000003</v>
      </c>
      <c r="D7950" s="98">
        <f>AVERAGE(C$10:C7950)</f>
        <v>0.17231456995340669</v>
      </c>
      <c r="E7950" s="2"/>
      <c r="G7950" s="23"/>
    </row>
    <row r="7951" spans="1:7" customFormat="1">
      <c r="A7951" s="4">
        <v>30589</v>
      </c>
      <c r="B7951">
        <v>10.59</v>
      </c>
      <c r="C7951">
        <f>IFERROR(((VLOOKUP(A7951,'Interest Rates-10yr'!$A$9:$C$15239,2,FALSE))-B7951),C7950)</f>
        <v>0.84999999999999964</v>
      </c>
      <c r="D7951" s="98">
        <f>AVERAGE(C$10:C7951)</f>
        <v>0.17239989926970564</v>
      </c>
      <c r="E7951" s="2"/>
      <c r="G7951" s="23"/>
    </row>
    <row r="7952" spans="1:7" customFormat="1">
      <c r="A7952" s="4">
        <v>30590</v>
      </c>
      <c r="B7952">
        <v>10.59</v>
      </c>
      <c r="C7952">
        <f>IFERROR(((VLOOKUP(A7952,'Interest Rates-10yr'!$A$9:$C$15239,2,FALSE))-B7952),C7951)</f>
        <v>0.84999999999999964</v>
      </c>
      <c r="D7952" s="98">
        <f>AVERAGE(C$10:C7952)</f>
        <v>0.17248520710059201</v>
      </c>
      <c r="E7952" s="2"/>
      <c r="G7952" s="23"/>
    </row>
    <row r="7953" spans="1:7" customFormat="1">
      <c r="A7953" s="4">
        <v>30591</v>
      </c>
      <c r="B7953">
        <v>10.59</v>
      </c>
      <c r="C7953">
        <f>IFERROR(((VLOOKUP(A7953,'Interest Rates-10yr'!$A$9:$C$15239,2,FALSE))-B7953),C7952)</f>
        <v>0.84999999999999964</v>
      </c>
      <c r="D7953" s="98">
        <f>AVERAGE(C$10:C7953)</f>
        <v>0.17257049345417952</v>
      </c>
      <c r="E7953" s="2"/>
      <c r="G7953" s="23"/>
    </row>
    <row r="7954" spans="1:7" customFormat="1">
      <c r="A7954" s="4">
        <v>30592</v>
      </c>
      <c r="B7954">
        <v>9.6199999999999992</v>
      </c>
      <c r="C7954">
        <f>IFERROR(((VLOOKUP(A7954,'Interest Rates-10yr'!$A$9:$C$15239,2,FALSE))-B7954),C7953)</f>
        <v>1.8500000000000014</v>
      </c>
      <c r="D7954" s="98">
        <f>AVERAGE(C$10:C7954)</f>
        <v>0.17278162366268118</v>
      </c>
      <c r="E7954" s="2"/>
      <c r="G7954" s="23"/>
    </row>
    <row r="7955" spans="1:7" customFormat="1">
      <c r="A7955" s="4">
        <v>30593</v>
      </c>
      <c r="B7955">
        <v>9.5500000000000007</v>
      </c>
      <c r="C7955">
        <f>IFERROR(((VLOOKUP(A7955,'Interest Rates-10yr'!$A$9:$C$15239,2,FALSE))-B7955),C7954)</f>
        <v>1.9100000000000001</v>
      </c>
      <c r="D7955" s="98">
        <f>AVERAGE(C$10:C7955)</f>
        <v>0.17300025169896829</v>
      </c>
      <c r="E7955" s="2"/>
      <c r="G7955" s="23"/>
    </row>
    <row r="7956" spans="1:7" customFormat="1">
      <c r="A7956" s="4">
        <v>30594</v>
      </c>
      <c r="B7956">
        <v>9.3699999999999992</v>
      </c>
      <c r="C7956">
        <f>IFERROR(((VLOOKUP(A7956,'Interest Rates-10yr'!$A$9:$C$15239,2,FALSE))-B7956),C7955)</f>
        <v>1.9800000000000004</v>
      </c>
      <c r="D7956" s="98">
        <f>AVERAGE(C$10:C7956)</f>
        <v>0.17322763306908295</v>
      </c>
      <c r="E7956" s="2"/>
      <c r="G7956" s="23"/>
    </row>
    <row r="7957" spans="1:7" customFormat="1">
      <c r="A7957" s="4">
        <v>30595</v>
      </c>
      <c r="B7957">
        <v>9.4600000000000009</v>
      </c>
      <c r="C7957">
        <f>IFERROR(((VLOOKUP(A7957,'Interest Rates-10yr'!$A$9:$C$15239,2,FALSE))-B7957),C7956)</f>
        <v>1.8499999999999996</v>
      </c>
      <c r="D7957" s="98">
        <f>AVERAGE(C$10:C7957)</f>
        <v>0.17343860090588853</v>
      </c>
      <c r="E7957" s="2"/>
      <c r="G7957" s="23"/>
    </row>
    <row r="7958" spans="1:7" customFormat="1">
      <c r="A7958" s="4">
        <v>30596</v>
      </c>
      <c r="B7958">
        <v>9.3800000000000008</v>
      </c>
      <c r="C7958">
        <f>IFERROR(((VLOOKUP(A7958,'Interest Rates-10yr'!$A$9:$C$15239,2,FALSE))-B7958),C7957)</f>
        <v>1.9499999999999993</v>
      </c>
      <c r="D7958" s="98">
        <f>AVERAGE(C$10:C7958)</f>
        <v>0.17366209586111486</v>
      </c>
      <c r="E7958" s="2"/>
      <c r="G7958" s="23"/>
    </row>
    <row r="7959" spans="1:7" customFormat="1">
      <c r="A7959" s="4">
        <v>30597</v>
      </c>
      <c r="B7959">
        <v>9.3800000000000008</v>
      </c>
      <c r="C7959">
        <f>IFERROR(((VLOOKUP(A7959,'Interest Rates-10yr'!$A$9:$C$15239,2,FALSE))-B7959),C7958)</f>
        <v>1.9499999999999993</v>
      </c>
      <c r="D7959" s="98">
        <f>AVERAGE(C$10:C7959)</f>
        <v>0.17388553459119524</v>
      </c>
      <c r="E7959" s="2"/>
      <c r="G7959" s="23"/>
    </row>
    <row r="7960" spans="1:7" customFormat="1">
      <c r="A7960" s="4">
        <v>30598</v>
      </c>
      <c r="B7960">
        <v>9.3800000000000008</v>
      </c>
      <c r="C7960">
        <f>IFERROR(((VLOOKUP(A7960,'Interest Rates-10yr'!$A$9:$C$15239,2,FALSE))-B7960),C7959)</f>
        <v>1.9499999999999993</v>
      </c>
      <c r="D7960" s="98">
        <f>AVERAGE(C$10:C7960)</f>
        <v>0.174108917117344</v>
      </c>
      <c r="E7960" s="2"/>
      <c r="G7960" s="23"/>
    </row>
    <row r="7961" spans="1:7" customFormat="1">
      <c r="A7961" s="4">
        <v>30599</v>
      </c>
      <c r="B7961">
        <v>9.3800000000000008</v>
      </c>
      <c r="C7961">
        <f>IFERROR(((VLOOKUP(A7961,'Interest Rates-10yr'!$A$9:$C$15239,2,FALSE))-B7961),C7960)</f>
        <v>1.9499999999999993</v>
      </c>
      <c r="D7961" s="98">
        <f>AVERAGE(C$10:C7961)</f>
        <v>0.17433224346076487</v>
      </c>
      <c r="E7961" s="2"/>
      <c r="G7961" s="23"/>
    </row>
    <row r="7962" spans="1:7" customFormat="1">
      <c r="A7962" s="4">
        <v>30600</v>
      </c>
      <c r="B7962">
        <v>9.56</v>
      </c>
      <c r="C7962">
        <f>IFERROR(((VLOOKUP(A7962,'Interest Rates-10yr'!$A$9:$C$15239,2,FALSE))-B7962),C7961)</f>
        <v>2.0099999999999998</v>
      </c>
      <c r="D7962" s="98">
        <f>AVERAGE(C$10:C7962)</f>
        <v>0.17456305796554789</v>
      </c>
      <c r="E7962" s="2"/>
      <c r="G7962" s="23"/>
    </row>
    <row r="7963" spans="1:7" customFormat="1">
      <c r="A7963" s="4">
        <v>30601</v>
      </c>
      <c r="B7963">
        <v>9.67</v>
      </c>
      <c r="C7963">
        <f>IFERROR(((VLOOKUP(A7963,'Interest Rates-10yr'!$A$9:$C$15239,2,FALSE))-B7963),C7962)</f>
        <v>1.92</v>
      </c>
      <c r="D7963" s="98">
        <f>AVERAGE(C$10:C7963)</f>
        <v>0.17478249937138576</v>
      </c>
      <c r="E7963" s="2"/>
      <c r="G7963" s="23"/>
    </row>
    <row r="7964" spans="1:7" customFormat="1">
      <c r="A7964" s="4">
        <v>30602</v>
      </c>
      <c r="B7964">
        <v>9.51</v>
      </c>
      <c r="C7964">
        <f>IFERROR(((VLOOKUP(A7964,'Interest Rates-10yr'!$A$9:$C$15239,2,FALSE))-B7964),C7963)</f>
        <v>2.1400000000000006</v>
      </c>
      <c r="D7964" s="98">
        <f>AVERAGE(C$10:C7964)</f>
        <v>0.17502954116907635</v>
      </c>
      <c r="E7964" s="2"/>
      <c r="G7964" s="23"/>
    </row>
    <row r="7965" spans="1:7" customFormat="1">
      <c r="A7965" s="4">
        <v>30603</v>
      </c>
      <c r="B7965">
        <v>9.31</v>
      </c>
      <c r="C7965">
        <f>IFERROR(((VLOOKUP(A7965,'Interest Rates-10yr'!$A$9:$C$15239,2,FALSE))-B7965),C7964)</f>
        <v>2.2699999999999996</v>
      </c>
      <c r="D7965" s="98">
        <f>AVERAGE(C$10:C7965)</f>
        <v>0.17529286073403749</v>
      </c>
      <c r="E7965" s="2"/>
      <c r="G7965" s="23"/>
    </row>
    <row r="7966" spans="1:7" customFormat="1">
      <c r="A7966" s="4">
        <v>30604</v>
      </c>
      <c r="B7966">
        <v>9.31</v>
      </c>
      <c r="C7966">
        <f>IFERROR(((VLOOKUP(A7966,'Interest Rates-10yr'!$A$9:$C$15239,2,FALSE))-B7966),C7965)</f>
        <v>2.2699999999999996</v>
      </c>
      <c r="D7966" s="98">
        <f>AVERAGE(C$10:C7966)</f>
        <v>0.17555611411335961</v>
      </c>
      <c r="E7966" s="2"/>
      <c r="G7966" s="23"/>
    </row>
    <row r="7967" spans="1:7" customFormat="1">
      <c r="A7967" s="4">
        <v>30605</v>
      </c>
      <c r="B7967">
        <v>9.31</v>
      </c>
      <c r="C7967">
        <f>IFERROR(((VLOOKUP(A7967,'Interest Rates-10yr'!$A$9:$C$15239,2,FALSE))-B7967),C7966)</f>
        <v>2.2699999999999996</v>
      </c>
      <c r="D7967" s="98">
        <f>AVERAGE(C$10:C7967)</f>
        <v>0.17581930133199325</v>
      </c>
      <c r="E7967" s="2"/>
      <c r="G7967" s="23"/>
    </row>
    <row r="7968" spans="1:7" customFormat="1">
      <c r="A7968" s="4">
        <v>30606</v>
      </c>
      <c r="B7968">
        <v>9.33</v>
      </c>
      <c r="C7968">
        <f>IFERROR(((VLOOKUP(A7968,'Interest Rates-10yr'!$A$9:$C$15239,2,FALSE))-B7968),C7967)</f>
        <v>2.1400000000000006</v>
      </c>
      <c r="D7968" s="98">
        <f>AVERAGE(C$10:C7968)</f>
        <v>0.17606608870461143</v>
      </c>
      <c r="E7968" s="2"/>
      <c r="G7968" s="23"/>
    </row>
    <row r="7969" spans="1:7" customFormat="1">
      <c r="A7969" s="4">
        <v>30607</v>
      </c>
      <c r="B7969">
        <v>9.2899999999999991</v>
      </c>
      <c r="C7969">
        <f>IFERROR(((VLOOKUP(A7969,'Interest Rates-10yr'!$A$9:$C$15239,2,FALSE))-B7969),C7968)</f>
        <v>2.2000000000000011</v>
      </c>
      <c r="D7969" s="98">
        <f>AVERAGE(C$10:C7969)</f>
        <v>0.17632035175879429</v>
      </c>
      <c r="E7969" s="2"/>
      <c r="G7969" s="23"/>
    </row>
    <row r="7970" spans="1:7" customFormat="1">
      <c r="A7970" s="4">
        <v>30608</v>
      </c>
      <c r="B7970">
        <v>9.49</v>
      </c>
      <c r="C7970">
        <f>IFERROR(((VLOOKUP(A7970,'Interest Rates-10yr'!$A$9:$C$15239,2,FALSE))-B7970),C7969)</f>
        <v>2</v>
      </c>
      <c r="D7970" s="98">
        <f>AVERAGE(C$10:C7970)</f>
        <v>0.17654942846376115</v>
      </c>
      <c r="E7970" s="2"/>
      <c r="G7970" s="23"/>
    </row>
    <row r="7971" spans="1:7" customFormat="1">
      <c r="A7971" s="4">
        <v>30609</v>
      </c>
      <c r="B7971">
        <v>9.44</v>
      </c>
      <c r="C7971">
        <f>IFERROR(((VLOOKUP(A7971,'Interest Rates-10yr'!$A$9:$C$15239,2,FALSE))-B7971),C7970)</f>
        <v>2.0300000000000011</v>
      </c>
      <c r="D7971" s="98">
        <f>AVERAGE(C$10:C7971)</f>
        <v>0.17678221552373807</v>
      </c>
      <c r="E7971" s="2"/>
      <c r="G7971" s="23"/>
    </row>
    <row r="7972" spans="1:7" customFormat="1">
      <c r="A7972" s="4">
        <v>30610</v>
      </c>
      <c r="B7972">
        <v>9.36</v>
      </c>
      <c r="C7972">
        <f>IFERROR(((VLOOKUP(A7972,'Interest Rates-10yr'!$A$9:$C$15239,2,FALSE))-B7972),C7971)</f>
        <v>2.0700000000000003</v>
      </c>
      <c r="D7972" s="98">
        <f>AVERAGE(C$10:C7972)</f>
        <v>0.17701996734898937</v>
      </c>
      <c r="E7972" s="2"/>
      <c r="G7972" s="23"/>
    </row>
    <row r="7973" spans="1:7" customFormat="1">
      <c r="A7973" s="4">
        <v>30611</v>
      </c>
      <c r="B7973">
        <v>9.36</v>
      </c>
      <c r="C7973">
        <f>IFERROR(((VLOOKUP(A7973,'Interest Rates-10yr'!$A$9:$C$15239,2,FALSE))-B7973),C7972)</f>
        <v>2.0700000000000003</v>
      </c>
      <c r="D7973" s="98">
        <f>AVERAGE(C$10:C7973)</f>
        <v>0.17725765946760452</v>
      </c>
      <c r="E7973" s="2"/>
      <c r="G7973" s="23"/>
    </row>
    <row r="7974" spans="1:7" customFormat="1">
      <c r="A7974" s="4">
        <v>30612</v>
      </c>
      <c r="B7974">
        <v>9.36</v>
      </c>
      <c r="C7974">
        <f>IFERROR(((VLOOKUP(A7974,'Interest Rates-10yr'!$A$9:$C$15239,2,FALSE))-B7974),C7973)</f>
        <v>2.0700000000000003</v>
      </c>
      <c r="D7974" s="98">
        <f>AVERAGE(C$10:C7974)</f>
        <v>0.17749529190207186</v>
      </c>
      <c r="E7974" s="2"/>
      <c r="G7974" s="23"/>
    </row>
    <row r="7975" spans="1:7" customFormat="1">
      <c r="A7975" s="4">
        <v>30613</v>
      </c>
      <c r="B7975">
        <v>9.4700000000000006</v>
      </c>
      <c r="C7975">
        <f>IFERROR(((VLOOKUP(A7975,'Interest Rates-10yr'!$A$9:$C$15239,2,FALSE))-B7975),C7974)</f>
        <v>2.1899999999999995</v>
      </c>
      <c r="D7975" s="98">
        <f>AVERAGE(C$10:C7975)</f>
        <v>0.17774792869696238</v>
      </c>
      <c r="E7975" s="2"/>
      <c r="G7975" s="23"/>
    </row>
    <row r="7976" spans="1:7" customFormat="1">
      <c r="A7976" s="4">
        <v>30614</v>
      </c>
      <c r="B7976">
        <v>9.3000000000000007</v>
      </c>
      <c r="C7976">
        <f>IFERROR(((VLOOKUP(A7976,'Interest Rates-10yr'!$A$9:$C$15239,2,FALSE))-B7976),C7975)</f>
        <v>2.3999999999999986</v>
      </c>
      <c r="D7976" s="98">
        <f>AVERAGE(C$10:C7976)</f>
        <v>0.17802686080080363</v>
      </c>
      <c r="E7976" s="2"/>
      <c r="G7976" s="23"/>
    </row>
    <row r="7977" spans="1:7" customFormat="1">
      <c r="A7977" s="4">
        <v>30615</v>
      </c>
      <c r="B7977">
        <v>9.23</v>
      </c>
      <c r="C7977">
        <f>IFERROR(((VLOOKUP(A7977,'Interest Rates-10yr'!$A$9:$C$15239,2,FALSE))-B7977),C7976)</f>
        <v>2.4900000000000002</v>
      </c>
      <c r="D7977" s="98">
        <f>AVERAGE(C$10:C7977)</f>
        <v>0.17831701807228947</v>
      </c>
      <c r="E7977" s="2"/>
      <c r="G7977" s="23"/>
    </row>
    <row r="7978" spans="1:7" customFormat="1">
      <c r="A7978" s="4">
        <v>30616</v>
      </c>
      <c r="B7978">
        <v>9.4</v>
      </c>
      <c r="C7978">
        <f>IFERROR(((VLOOKUP(A7978,'Interest Rates-10yr'!$A$9:$C$15239,2,FALSE))-B7978),C7977)</f>
        <v>2.2599999999999998</v>
      </c>
      <c r="D7978" s="98">
        <f>AVERAGE(C$10:C7978)</f>
        <v>0.17857824068264555</v>
      </c>
      <c r="E7978" s="2"/>
      <c r="G7978" s="23"/>
    </row>
    <row r="7979" spans="1:7" customFormat="1">
      <c r="A7979" s="4">
        <v>30617</v>
      </c>
      <c r="B7979">
        <v>9.31</v>
      </c>
      <c r="C7979">
        <f>IFERROR(((VLOOKUP(A7979,'Interest Rates-10yr'!$A$9:$C$15239,2,FALSE))-B7979),C7978)</f>
        <v>2.3699999999999992</v>
      </c>
      <c r="D7979" s="98">
        <f>AVERAGE(C$10:C7979)</f>
        <v>0.17885319949811823</v>
      </c>
      <c r="E7979" s="2"/>
      <c r="G7979" s="23"/>
    </row>
    <row r="7980" spans="1:7" customFormat="1">
      <c r="A7980" s="4">
        <v>30618</v>
      </c>
      <c r="B7980">
        <v>9.31</v>
      </c>
      <c r="C7980">
        <f>IFERROR(((VLOOKUP(A7980,'Interest Rates-10yr'!$A$9:$C$15239,2,FALSE))-B7980),C7979)</f>
        <v>2.3699999999999992</v>
      </c>
      <c r="D7980" s="98">
        <f>AVERAGE(C$10:C7980)</f>
        <v>0.17912808932379903</v>
      </c>
      <c r="E7980" s="2"/>
      <c r="G7980" s="23"/>
    </row>
    <row r="7981" spans="1:7" customFormat="1">
      <c r="A7981" s="4">
        <v>30619</v>
      </c>
      <c r="B7981">
        <v>9.31</v>
      </c>
      <c r="C7981">
        <f>IFERROR(((VLOOKUP(A7981,'Interest Rates-10yr'!$A$9:$C$15239,2,FALSE))-B7981),C7980)</f>
        <v>2.3699999999999992</v>
      </c>
      <c r="D7981" s="98">
        <f>AVERAGE(C$10:C7981)</f>
        <v>0.17940291018565005</v>
      </c>
      <c r="E7981" s="2"/>
      <c r="G7981" s="23"/>
    </row>
    <row r="7982" spans="1:7" customFormat="1">
      <c r="A7982" s="4">
        <v>30620</v>
      </c>
      <c r="B7982">
        <v>9.43</v>
      </c>
      <c r="C7982">
        <f>IFERROR(((VLOOKUP(A7982,'Interest Rates-10yr'!$A$9:$C$15239,2,FALSE))-B7982),C7981)</f>
        <v>2.3100000000000005</v>
      </c>
      <c r="D7982" s="98">
        <f>AVERAGE(C$10:C7982)</f>
        <v>0.17967013671140122</v>
      </c>
      <c r="E7982" s="2"/>
      <c r="G7982" s="23"/>
    </row>
    <row r="7983" spans="1:7" customFormat="1">
      <c r="A7983" s="4">
        <v>30621</v>
      </c>
      <c r="B7983">
        <v>9.4499999999999993</v>
      </c>
      <c r="C7983">
        <f>IFERROR(((VLOOKUP(A7983,'Interest Rates-10yr'!$A$9:$C$15239,2,FALSE))-B7983),C7982)</f>
        <v>2.2400000000000002</v>
      </c>
      <c r="D7983" s="98">
        <f>AVERAGE(C$10:C7983)</f>
        <v>0.17992851768246829</v>
      </c>
      <c r="E7983" s="2"/>
      <c r="G7983" s="23"/>
    </row>
    <row r="7984" spans="1:7" customFormat="1">
      <c r="A7984" s="4">
        <v>30622</v>
      </c>
      <c r="B7984">
        <v>9.57</v>
      </c>
      <c r="C7984">
        <f>IFERROR(((VLOOKUP(A7984,'Interest Rates-10yr'!$A$9:$C$15239,2,FALSE))-B7984),C7983)</f>
        <v>2.129999999999999</v>
      </c>
      <c r="D7984" s="98">
        <f>AVERAGE(C$10:C7984)</f>
        <v>0.18017304075235135</v>
      </c>
      <c r="E7984" s="2"/>
      <c r="G7984" s="23"/>
    </row>
    <row r="7985" spans="1:7" customFormat="1">
      <c r="A7985" s="4">
        <v>30623</v>
      </c>
      <c r="B7985">
        <v>9.5299999999999994</v>
      </c>
      <c r="C7985">
        <f>IFERROR(((VLOOKUP(A7985,'Interest Rates-10yr'!$A$9:$C$15239,2,FALSE))-B7985),C7984)</f>
        <v>2.2200000000000006</v>
      </c>
      <c r="D7985" s="98">
        <f>AVERAGE(C$10:C7985)</f>
        <v>0.1804287863590775</v>
      </c>
      <c r="E7985" s="2"/>
      <c r="G7985" s="23"/>
    </row>
    <row r="7986" spans="1:7" customFormat="1">
      <c r="A7986" s="4">
        <v>30624</v>
      </c>
      <c r="B7986">
        <v>9.32</v>
      </c>
      <c r="C7986">
        <f>IFERROR(((VLOOKUP(A7986,'Interest Rates-10yr'!$A$9:$C$15239,2,FALSE))-B7986),C7985)</f>
        <v>2.5299999999999994</v>
      </c>
      <c r="D7986" s="98">
        <f>AVERAGE(C$10:C7986)</f>
        <v>0.18072332957252127</v>
      </c>
      <c r="E7986" s="2"/>
      <c r="G7986" s="23"/>
    </row>
    <row r="7987" spans="1:7" customFormat="1">
      <c r="A7987" s="4">
        <v>30625</v>
      </c>
      <c r="B7987">
        <v>9.32</v>
      </c>
      <c r="C7987">
        <f>IFERROR(((VLOOKUP(A7987,'Interest Rates-10yr'!$A$9:$C$15239,2,FALSE))-B7987),C7986)</f>
        <v>2.5299999999999994</v>
      </c>
      <c r="D7987" s="98">
        <f>AVERAGE(C$10:C7987)</f>
        <v>0.18101779894710479</v>
      </c>
      <c r="E7987" s="2"/>
      <c r="G7987" s="23"/>
    </row>
    <row r="7988" spans="1:7" customFormat="1">
      <c r="A7988" s="4">
        <v>30626</v>
      </c>
      <c r="B7988">
        <v>9.32</v>
      </c>
      <c r="C7988">
        <f>IFERROR(((VLOOKUP(A7988,'Interest Rates-10yr'!$A$9:$C$15239,2,FALSE))-B7988),C7987)</f>
        <v>2.5299999999999994</v>
      </c>
      <c r="D7988" s="98">
        <f>AVERAGE(C$10:C7988)</f>
        <v>0.18131219451059055</v>
      </c>
      <c r="E7988" s="2"/>
      <c r="G7988" s="23"/>
    </row>
    <row r="7989" spans="1:7" customFormat="1">
      <c r="A7989" s="4">
        <v>30627</v>
      </c>
      <c r="B7989">
        <v>9.3800000000000008</v>
      </c>
      <c r="C7989">
        <f>IFERROR(((VLOOKUP(A7989,'Interest Rates-10yr'!$A$9:$C$15239,2,FALSE))-B7989),C7988)</f>
        <v>2.4699999999999989</v>
      </c>
      <c r="D7989" s="98">
        <f>AVERAGE(C$10:C7989)</f>
        <v>0.18159899749373459</v>
      </c>
      <c r="E7989" s="2"/>
      <c r="G7989" s="23"/>
    </row>
    <row r="7990" spans="1:7" customFormat="1">
      <c r="A7990" s="4">
        <v>30628</v>
      </c>
      <c r="B7990">
        <v>9.25</v>
      </c>
      <c r="C7990">
        <f>IFERROR(((VLOOKUP(A7990,'Interest Rates-10yr'!$A$9:$C$15239,2,FALSE))-B7990),C7989)</f>
        <v>2.4699999999999989</v>
      </c>
      <c r="D7990" s="98">
        <f>AVERAGE(C$10:C7990)</f>
        <v>0.1818857286054382</v>
      </c>
      <c r="E7990" s="2"/>
      <c r="G7990" s="23"/>
    </row>
    <row r="7991" spans="1:7" customFormat="1">
      <c r="A7991" s="4">
        <v>30629</v>
      </c>
      <c r="B7991">
        <v>9.42</v>
      </c>
      <c r="C7991">
        <f>IFERROR(((VLOOKUP(A7991,'Interest Rates-10yr'!$A$9:$C$15239,2,FALSE))-B7991),C7990)</f>
        <v>2.42</v>
      </c>
      <c r="D7991" s="98">
        <f>AVERAGE(C$10:C7991)</f>
        <v>0.18216612377850191</v>
      </c>
      <c r="E7991" s="2"/>
      <c r="G7991" s="23"/>
    </row>
    <row r="7992" spans="1:7" customFormat="1">
      <c r="A7992" s="4">
        <v>30630</v>
      </c>
      <c r="B7992">
        <v>9.3800000000000008</v>
      </c>
      <c r="C7992">
        <f>IFERROR(((VLOOKUP(A7992,'Interest Rates-10yr'!$A$9:$C$15239,2,FALSE))-B7992),C7991)</f>
        <v>2.33</v>
      </c>
      <c r="D7992" s="98">
        <f>AVERAGE(C$10:C7992)</f>
        <v>0.18243517474633622</v>
      </c>
      <c r="E7992" s="2"/>
      <c r="G7992" s="23"/>
    </row>
    <row r="7993" spans="1:7" customFormat="1">
      <c r="A7993" s="4">
        <v>30631</v>
      </c>
      <c r="B7993">
        <v>9.3800000000000008</v>
      </c>
      <c r="C7993">
        <f>IFERROR(((VLOOKUP(A7993,'Interest Rates-10yr'!$A$9:$C$15239,2,FALSE))-B7993),C7992)</f>
        <v>2.33</v>
      </c>
      <c r="D7993" s="98">
        <f>AVERAGE(C$10:C7993)</f>
        <v>0.18270415831663353</v>
      </c>
      <c r="E7993" s="2"/>
      <c r="G7993" s="23"/>
    </row>
    <row r="7994" spans="1:7" customFormat="1">
      <c r="A7994" s="4">
        <v>30632</v>
      </c>
      <c r="B7994">
        <v>9.3800000000000008</v>
      </c>
      <c r="C7994">
        <f>IFERROR(((VLOOKUP(A7994,'Interest Rates-10yr'!$A$9:$C$15239,2,FALSE))-B7994),C7993)</f>
        <v>2.33</v>
      </c>
      <c r="D7994" s="98">
        <f>AVERAGE(C$10:C7994)</f>
        <v>0.18297307451471534</v>
      </c>
      <c r="E7994" s="2"/>
      <c r="G7994" s="23"/>
    </row>
    <row r="7995" spans="1:7" customFormat="1">
      <c r="A7995" s="4">
        <v>30633</v>
      </c>
      <c r="B7995">
        <v>9.3800000000000008</v>
      </c>
      <c r="C7995">
        <f>IFERROR(((VLOOKUP(A7995,'Interest Rates-10yr'!$A$9:$C$15239,2,FALSE))-B7995),C7994)</f>
        <v>2.33</v>
      </c>
      <c r="D7995" s="98">
        <f>AVERAGE(C$10:C7995)</f>
        <v>0.18324192336589054</v>
      </c>
      <c r="E7995" s="2"/>
      <c r="G7995" s="23"/>
    </row>
    <row r="7996" spans="1:7" customFormat="1">
      <c r="A7996" s="4">
        <v>30634</v>
      </c>
      <c r="B7996">
        <v>9.3699999999999992</v>
      </c>
      <c r="C7996">
        <f>IFERROR(((VLOOKUP(A7996,'Interest Rates-10yr'!$A$9:$C$15239,2,FALSE))-B7996),C7995)</f>
        <v>2.3100000000000005</v>
      </c>
      <c r="D7996" s="98">
        <f>AVERAGE(C$10:C7996)</f>
        <v>0.18350820082634303</v>
      </c>
      <c r="E7996" s="2"/>
      <c r="G7996" s="23"/>
    </row>
    <row r="7997" spans="1:7" customFormat="1">
      <c r="A7997" s="4">
        <v>30635</v>
      </c>
      <c r="B7997">
        <v>9.5</v>
      </c>
      <c r="C7997">
        <f>IFERROR(((VLOOKUP(A7997,'Interest Rates-10yr'!$A$9:$C$15239,2,FALSE))-B7997),C7996)</f>
        <v>2.1999999999999993</v>
      </c>
      <c r="D7997" s="98">
        <f>AVERAGE(C$10:C7997)</f>
        <v>0.1837606409614424</v>
      </c>
      <c r="E7997" s="2"/>
      <c r="G7997" s="23"/>
    </row>
    <row r="7998" spans="1:7" customFormat="1">
      <c r="A7998" s="4">
        <v>30636</v>
      </c>
      <c r="B7998">
        <v>9.5399999999999991</v>
      </c>
      <c r="C7998">
        <f>IFERROR(((VLOOKUP(A7998,'Interest Rates-10yr'!$A$9:$C$15239,2,FALSE))-B7998),C7997)</f>
        <v>2.16</v>
      </c>
      <c r="D7998" s="98">
        <f>AVERAGE(C$10:C7998)</f>
        <v>0.18400801101514608</v>
      </c>
      <c r="E7998" s="2"/>
      <c r="G7998" s="23"/>
    </row>
    <row r="7999" spans="1:7" customFormat="1">
      <c r="A7999" s="4">
        <v>30637</v>
      </c>
      <c r="B7999">
        <v>9.4499999999999993</v>
      </c>
      <c r="C7999">
        <f>IFERROR(((VLOOKUP(A7999,'Interest Rates-10yr'!$A$9:$C$15239,2,FALSE))-B7999),C7998)</f>
        <v>2.2700000000000014</v>
      </c>
      <c r="D7999" s="98">
        <f>AVERAGE(C$10:C7999)</f>
        <v>0.18426908635794767</v>
      </c>
      <c r="E7999" s="2"/>
      <c r="G7999" s="23"/>
    </row>
    <row r="8000" spans="1:7" customFormat="1">
      <c r="A8000" s="4">
        <v>30638</v>
      </c>
      <c r="B8000">
        <v>9.23</v>
      </c>
      <c r="C8000">
        <f>IFERROR(((VLOOKUP(A8000,'Interest Rates-10yr'!$A$9:$C$15239,2,FALSE))-B8000),C7999)</f>
        <v>2.4900000000000002</v>
      </c>
      <c r="D8000" s="98">
        <f>AVERAGE(C$10:C8000)</f>
        <v>0.18455762733074735</v>
      </c>
      <c r="E8000" s="2"/>
      <c r="G8000" s="23"/>
    </row>
    <row r="8001" spans="1:7" customFormat="1">
      <c r="A8001" s="4">
        <v>30639</v>
      </c>
      <c r="B8001">
        <v>9.23</v>
      </c>
      <c r="C8001">
        <f>IFERROR(((VLOOKUP(A8001,'Interest Rates-10yr'!$A$9:$C$15239,2,FALSE))-B8001),C8000)</f>
        <v>2.4900000000000002</v>
      </c>
      <c r="D8001" s="98">
        <f>AVERAGE(C$10:C8001)</f>
        <v>0.18484609609609634</v>
      </c>
      <c r="E8001" s="2"/>
      <c r="G8001" s="23"/>
    </row>
    <row r="8002" spans="1:7" customFormat="1">
      <c r="A8002" s="4">
        <v>30640</v>
      </c>
      <c r="B8002">
        <v>9.23</v>
      </c>
      <c r="C8002">
        <f>IFERROR(((VLOOKUP(A8002,'Interest Rates-10yr'!$A$9:$C$15239,2,FALSE))-B8002),C8001)</f>
        <v>2.4900000000000002</v>
      </c>
      <c r="D8002" s="98">
        <f>AVERAGE(C$10:C8002)</f>
        <v>0.18513449268109622</v>
      </c>
      <c r="E8002" s="2"/>
      <c r="G8002" s="23"/>
    </row>
    <row r="8003" spans="1:7" customFormat="1">
      <c r="A8003" s="4">
        <v>30641</v>
      </c>
      <c r="B8003">
        <v>9.24</v>
      </c>
      <c r="C8003">
        <f>IFERROR(((VLOOKUP(A8003,'Interest Rates-10yr'!$A$9:$C$15239,2,FALSE))-B8003),C8002)</f>
        <v>2.41</v>
      </c>
      <c r="D8003" s="98">
        <f>AVERAGE(C$10:C8003)</f>
        <v>0.18541280960720566</v>
      </c>
      <c r="E8003" s="2"/>
      <c r="G8003" s="23"/>
    </row>
    <row r="8004" spans="1:7" customFormat="1">
      <c r="A8004" s="4">
        <v>30642</v>
      </c>
      <c r="B8004">
        <v>9.07</v>
      </c>
      <c r="C8004">
        <f>IFERROR(((VLOOKUP(A8004,'Interest Rates-10yr'!$A$9:$C$15239,2,FALSE))-B8004),C8003)</f>
        <v>2.5</v>
      </c>
      <c r="D8004" s="98">
        <f>AVERAGE(C$10:C8004)</f>
        <v>0.18570231394621664</v>
      </c>
      <c r="E8004" s="2"/>
      <c r="G8004" s="23"/>
    </row>
    <row r="8005" spans="1:7" customFormat="1">
      <c r="A8005" s="4">
        <v>30643</v>
      </c>
      <c r="B8005">
        <v>9.35</v>
      </c>
      <c r="C8005">
        <f>IFERROR(((VLOOKUP(A8005,'Interest Rates-10yr'!$A$9:$C$15239,2,FALSE))-B8005),C8004)</f>
        <v>2.2400000000000002</v>
      </c>
      <c r="D8005" s="98">
        <f>AVERAGE(C$10:C8005)</f>
        <v>0.18595922961480768</v>
      </c>
      <c r="E8005" s="2"/>
      <c r="G8005" s="23"/>
    </row>
    <row r="8006" spans="1:7" customFormat="1">
      <c r="A8006" s="4">
        <v>30644</v>
      </c>
      <c r="B8006">
        <v>9.35</v>
      </c>
      <c r="C8006">
        <f>IFERROR(((VLOOKUP(A8006,'Interest Rates-10yr'!$A$9:$C$15239,2,FALSE))-B8006),C8005)</f>
        <v>2.2400000000000002</v>
      </c>
      <c r="D8006" s="98">
        <f>AVERAGE(C$10:C8006)</f>
        <v>0.18621608103038667</v>
      </c>
      <c r="E8006" s="2"/>
      <c r="G8006" s="23"/>
    </row>
    <row r="8007" spans="1:7" customFormat="1">
      <c r="A8007" s="4">
        <v>30645</v>
      </c>
      <c r="B8007">
        <v>9.24</v>
      </c>
      <c r="C8007">
        <f>IFERROR(((VLOOKUP(A8007,'Interest Rates-10yr'!$A$9:$C$15239,2,FALSE))-B8007),C8006)</f>
        <v>2.3100000000000005</v>
      </c>
      <c r="D8007" s="98">
        <f>AVERAGE(C$10:C8007)</f>
        <v>0.18648162040510152</v>
      </c>
      <c r="E8007" s="2"/>
      <c r="G8007" s="23"/>
    </row>
    <row r="8008" spans="1:7" customFormat="1">
      <c r="A8008" s="4">
        <v>30646</v>
      </c>
      <c r="B8008">
        <v>9.24</v>
      </c>
      <c r="C8008">
        <f>IFERROR(((VLOOKUP(A8008,'Interest Rates-10yr'!$A$9:$C$15239,2,FALSE))-B8008),C8007)</f>
        <v>2.3100000000000005</v>
      </c>
      <c r="D8008" s="98">
        <f>AVERAGE(C$10:C8008)</f>
        <v>0.18674709338667358</v>
      </c>
      <c r="E8008" s="2"/>
      <c r="G8008" s="23"/>
    </row>
    <row r="8009" spans="1:7" customFormat="1">
      <c r="A8009" s="4">
        <v>30647</v>
      </c>
      <c r="B8009">
        <v>9.24</v>
      </c>
      <c r="C8009">
        <f>IFERROR(((VLOOKUP(A8009,'Interest Rates-10yr'!$A$9:$C$15239,2,FALSE))-B8009),C8008)</f>
        <v>2.3100000000000005</v>
      </c>
      <c r="D8009" s="98">
        <f>AVERAGE(C$10:C8009)</f>
        <v>0.18701250000000025</v>
      </c>
      <c r="E8009" s="2"/>
      <c r="G8009" s="23"/>
    </row>
    <row r="8010" spans="1:7" customFormat="1">
      <c r="A8010" s="4">
        <v>30648</v>
      </c>
      <c r="B8010">
        <v>9.23</v>
      </c>
      <c r="C8010">
        <f>IFERROR(((VLOOKUP(A8010,'Interest Rates-10yr'!$A$9:$C$15239,2,FALSE))-B8010),C8009)</f>
        <v>2.4000000000000004</v>
      </c>
      <c r="D8010" s="98">
        <f>AVERAGE(C$10:C8010)</f>
        <v>0.18728908886389226</v>
      </c>
      <c r="E8010" s="2"/>
      <c r="G8010" s="23"/>
    </row>
    <row r="8011" spans="1:7" customFormat="1">
      <c r="A8011" s="4">
        <v>30649</v>
      </c>
      <c r="B8011">
        <v>9.27</v>
      </c>
      <c r="C8011">
        <f>IFERROR(((VLOOKUP(A8011,'Interest Rates-10yr'!$A$9:$C$15239,2,FALSE))-B8011),C8010)</f>
        <v>2.3100000000000005</v>
      </c>
      <c r="D8011" s="98">
        <f>AVERAGE(C$10:C8011)</f>
        <v>0.18755436140964785</v>
      </c>
      <c r="E8011" s="2"/>
      <c r="G8011" s="23"/>
    </row>
    <row r="8012" spans="1:7" customFormat="1">
      <c r="A8012" s="4">
        <v>30650</v>
      </c>
      <c r="B8012">
        <v>9.34</v>
      </c>
      <c r="C8012">
        <f>IFERROR(((VLOOKUP(A8012,'Interest Rates-10yr'!$A$9:$C$15239,2,FALSE))-B8012),C8011)</f>
        <v>2.2900000000000009</v>
      </c>
      <c r="D8012" s="98">
        <f>AVERAGE(C$10:C8012)</f>
        <v>0.18781706859927552</v>
      </c>
      <c r="E8012" s="2"/>
      <c r="G8012" s="23"/>
    </row>
    <row r="8013" spans="1:7" customFormat="1">
      <c r="A8013" s="4">
        <v>30651</v>
      </c>
      <c r="B8013">
        <v>9.4600000000000009</v>
      </c>
      <c r="C8013">
        <f>IFERROR(((VLOOKUP(A8013,'Interest Rates-10yr'!$A$9:$C$15239,2,FALSE))-B8013),C8012)</f>
        <v>2.17</v>
      </c>
      <c r="D8013" s="98">
        <f>AVERAGE(C$10:C8013)</f>
        <v>0.18806471764117966</v>
      </c>
      <c r="E8013" s="2"/>
      <c r="G8013" s="23"/>
    </row>
    <row r="8014" spans="1:7" customFormat="1">
      <c r="A8014" s="4">
        <v>30652</v>
      </c>
      <c r="B8014">
        <v>9.51</v>
      </c>
      <c r="C8014">
        <f>IFERROR(((VLOOKUP(A8014,'Interest Rates-10yr'!$A$9:$C$15239,2,FALSE))-B8014),C8013)</f>
        <v>2.2400000000000002</v>
      </c>
      <c r="D8014" s="98">
        <f>AVERAGE(C$10:C8014)</f>
        <v>0.18832104934416016</v>
      </c>
      <c r="E8014" s="2"/>
      <c r="G8014" s="23"/>
    </row>
    <row r="8015" spans="1:7" customFormat="1">
      <c r="A8015" s="4">
        <v>30653</v>
      </c>
      <c r="B8015">
        <v>9.51</v>
      </c>
      <c r="C8015">
        <f>IFERROR(((VLOOKUP(A8015,'Interest Rates-10yr'!$A$9:$C$15239,2,FALSE))-B8015),C8014)</f>
        <v>2.2400000000000002</v>
      </c>
      <c r="D8015" s="98">
        <f>AVERAGE(C$10:C8015)</f>
        <v>0.18857731701224106</v>
      </c>
      <c r="E8015" s="2"/>
      <c r="G8015" s="23"/>
    </row>
    <row r="8016" spans="1:7" customFormat="1">
      <c r="A8016" s="4">
        <v>30654</v>
      </c>
      <c r="B8016">
        <v>9.51</v>
      </c>
      <c r="C8016">
        <f>IFERROR(((VLOOKUP(A8016,'Interest Rates-10yr'!$A$9:$C$15239,2,FALSE))-B8016),C8015)</f>
        <v>2.2400000000000002</v>
      </c>
      <c r="D8016" s="98">
        <f>AVERAGE(C$10:C8016)</f>
        <v>0.18883352066941453</v>
      </c>
      <c r="E8016" s="2"/>
      <c r="G8016" s="23"/>
    </row>
    <row r="8017" spans="1:7" customFormat="1">
      <c r="A8017" s="4">
        <v>30655</v>
      </c>
      <c r="B8017">
        <v>9.5500000000000007</v>
      </c>
      <c r="C8017">
        <f>IFERROR(((VLOOKUP(A8017,'Interest Rates-10yr'!$A$9:$C$15239,2,FALSE))-B8017),C8016)</f>
        <v>2.2299999999999986</v>
      </c>
      <c r="D8017" s="98">
        <f>AVERAGE(C$10:C8017)</f>
        <v>0.18908841158841186</v>
      </c>
      <c r="E8017" s="2"/>
      <c r="G8017" s="23"/>
    </row>
    <row r="8018" spans="1:7" customFormat="1">
      <c r="A8018" s="4">
        <v>30656</v>
      </c>
      <c r="B8018">
        <v>9.3800000000000008</v>
      </c>
      <c r="C8018">
        <f>IFERROR(((VLOOKUP(A8018,'Interest Rates-10yr'!$A$9:$C$15239,2,FALSE))-B8018),C8017)</f>
        <v>2.379999999999999</v>
      </c>
      <c r="D8018" s="98">
        <f>AVERAGE(C$10:C8018)</f>
        <v>0.18936196778624076</v>
      </c>
      <c r="E8018" s="2"/>
      <c r="G8018" s="23"/>
    </row>
    <row r="8019" spans="1:7" customFormat="1">
      <c r="A8019" s="4">
        <v>30657</v>
      </c>
      <c r="B8019">
        <v>9.52</v>
      </c>
      <c r="C8019">
        <f>IFERROR(((VLOOKUP(A8019,'Interest Rates-10yr'!$A$9:$C$15239,2,FALSE))-B8019),C8018)</f>
        <v>2.2699999999999996</v>
      </c>
      <c r="D8019" s="98">
        <f>AVERAGE(C$10:C8019)</f>
        <v>0.18962172284644221</v>
      </c>
      <c r="E8019" s="2"/>
      <c r="G8019" s="23"/>
    </row>
    <row r="8020" spans="1:7" customFormat="1">
      <c r="A8020" s="4">
        <v>30658</v>
      </c>
      <c r="B8020">
        <v>9.56</v>
      </c>
      <c r="C8020">
        <f>IFERROR(((VLOOKUP(A8020,'Interest Rates-10yr'!$A$9:$C$15239,2,FALSE))-B8020),C8019)</f>
        <v>2.33</v>
      </c>
      <c r="D8020" s="98">
        <f>AVERAGE(C$10:C8020)</f>
        <v>0.18988890275870704</v>
      </c>
      <c r="E8020" s="2"/>
      <c r="G8020" s="23"/>
    </row>
    <row r="8021" spans="1:7" customFormat="1">
      <c r="A8021" s="4">
        <v>30659</v>
      </c>
      <c r="B8021">
        <v>9.43</v>
      </c>
      <c r="C8021">
        <f>IFERROR(((VLOOKUP(A8021,'Interest Rates-10yr'!$A$9:$C$15239,2,FALSE))-B8021),C8020)</f>
        <v>2.4700000000000006</v>
      </c>
      <c r="D8021" s="98">
        <f>AVERAGE(C$10:C8021)</f>
        <v>0.19017348976535223</v>
      </c>
      <c r="E8021" s="2"/>
      <c r="G8021" s="23"/>
    </row>
    <row r="8022" spans="1:7" customFormat="1">
      <c r="A8022" s="4">
        <v>30660</v>
      </c>
      <c r="B8022">
        <v>9.43</v>
      </c>
      <c r="C8022">
        <f>IFERROR(((VLOOKUP(A8022,'Interest Rates-10yr'!$A$9:$C$15239,2,FALSE))-B8022),C8021)</f>
        <v>2.4700000000000006</v>
      </c>
      <c r="D8022" s="98">
        <f>AVERAGE(C$10:C8022)</f>
        <v>0.19045800574067168</v>
      </c>
      <c r="E8022" s="2"/>
      <c r="G8022" s="23"/>
    </row>
    <row r="8023" spans="1:7" customFormat="1">
      <c r="A8023" s="4">
        <v>30661</v>
      </c>
      <c r="B8023">
        <v>9.43</v>
      </c>
      <c r="C8023">
        <f>IFERROR(((VLOOKUP(A8023,'Interest Rates-10yr'!$A$9:$C$15239,2,FALSE))-B8023),C8022)</f>
        <v>2.4700000000000006</v>
      </c>
      <c r="D8023" s="98">
        <f>AVERAGE(C$10:C8023)</f>
        <v>0.19074245071125556</v>
      </c>
      <c r="E8023" s="2"/>
      <c r="G8023" s="23"/>
    </row>
    <row r="8024" spans="1:7" customFormat="1">
      <c r="A8024" s="4">
        <v>30662</v>
      </c>
      <c r="B8024">
        <v>9.5299999999999994</v>
      </c>
      <c r="C8024">
        <f>IFERROR(((VLOOKUP(A8024,'Interest Rates-10yr'!$A$9:$C$15239,2,FALSE))-B8024),C8023)</f>
        <v>2.34</v>
      </c>
      <c r="D8024" s="98">
        <f>AVERAGE(C$10:C8024)</f>
        <v>0.19101060511540888</v>
      </c>
      <c r="E8024" s="2"/>
      <c r="G8024" s="23"/>
    </row>
    <row r="8025" spans="1:7" customFormat="1">
      <c r="A8025" s="4">
        <v>30663</v>
      </c>
      <c r="B8025">
        <v>9.5</v>
      </c>
      <c r="C8025">
        <f>IFERROR(((VLOOKUP(A8025,'Interest Rates-10yr'!$A$9:$C$15239,2,FALSE))-B8025),C8024)</f>
        <v>2.4499999999999993</v>
      </c>
      <c r="D8025" s="98">
        <f>AVERAGE(C$10:C8025)</f>
        <v>0.19129241516966095</v>
      </c>
      <c r="E8025" s="2"/>
      <c r="G8025" s="23"/>
    </row>
    <row r="8026" spans="1:7" customFormat="1">
      <c r="A8026" s="4">
        <v>30664</v>
      </c>
      <c r="B8026">
        <v>9.74</v>
      </c>
      <c r="C8026">
        <f>IFERROR(((VLOOKUP(A8026,'Interest Rates-10yr'!$A$9:$C$15239,2,FALSE))-B8026),C8025)</f>
        <v>2.2300000000000004</v>
      </c>
      <c r="D8026" s="98">
        <f>AVERAGE(C$10:C8026)</f>
        <v>0.19154671323437722</v>
      </c>
      <c r="E8026" s="2"/>
      <c r="G8026" s="23"/>
    </row>
    <row r="8027" spans="1:7" customFormat="1">
      <c r="A8027" s="4">
        <v>30665</v>
      </c>
      <c r="B8027">
        <v>9.94</v>
      </c>
      <c r="C8027">
        <f>IFERROR(((VLOOKUP(A8027,'Interest Rates-10yr'!$A$9:$C$15239,2,FALSE))-B8027),C8026)</f>
        <v>2.0200000000000014</v>
      </c>
      <c r="D8027" s="98">
        <f>AVERAGE(C$10:C8027)</f>
        <v>0.19177475679720654</v>
      </c>
      <c r="E8027" s="2"/>
      <c r="G8027" s="23"/>
    </row>
    <row r="8028" spans="1:7" customFormat="1">
      <c r="A8028" s="4">
        <v>30666</v>
      </c>
      <c r="B8028">
        <v>9.73</v>
      </c>
      <c r="C8028">
        <f>IFERROR(((VLOOKUP(A8028,'Interest Rates-10yr'!$A$9:$C$15239,2,FALSE))-B8028),C8027)</f>
        <v>2.1500000000000004</v>
      </c>
      <c r="D8028" s="98">
        <f>AVERAGE(C$10:C8028)</f>
        <v>0.19201895498191823</v>
      </c>
      <c r="E8028" s="2"/>
      <c r="G8028" s="23"/>
    </row>
    <row r="8029" spans="1:7" customFormat="1">
      <c r="A8029" s="4">
        <v>30667</v>
      </c>
      <c r="B8029">
        <v>9.73</v>
      </c>
      <c r="C8029">
        <f>IFERROR(((VLOOKUP(A8029,'Interest Rates-10yr'!$A$9:$C$15239,2,FALSE))-B8029),C8028)</f>
        <v>2.1500000000000004</v>
      </c>
      <c r="D8029" s="98">
        <f>AVERAGE(C$10:C8029)</f>
        <v>0.19226309226932697</v>
      </c>
      <c r="E8029" s="2"/>
      <c r="G8029" s="23"/>
    </row>
    <row r="8030" spans="1:7" customFormat="1">
      <c r="A8030" s="4">
        <v>30668</v>
      </c>
      <c r="B8030">
        <v>9.73</v>
      </c>
      <c r="C8030">
        <f>IFERROR(((VLOOKUP(A8030,'Interest Rates-10yr'!$A$9:$C$15239,2,FALSE))-B8030),C8029)</f>
        <v>2.1500000000000004</v>
      </c>
      <c r="D8030" s="98">
        <f>AVERAGE(C$10:C8030)</f>
        <v>0.19250716868220949</v>
      </c>
      <c r="E8030" s="2"/>
      <c r="G8030" s="23"/>
    </row>
    <row r="8031" spans="1:7" customFormat="1">
      <c r="A8031" s="4">
        <v>30669</v>
      </c>
      <c r="B8031">
        <v>9.66</v>
      </c>
      <c r="C8031">
        <f>IFERROR(((VLOOKUP(A8031,'Interest Rates-10yr'!$A$9:$C$15239,2,FALSE))-B8031),C8030)</f>
        <v>2.2099999999999991</v>
      </c>
      <c r="D8031" s="98">
        <f>AVERAGE(C$10:C8031)</f>
        <v>0.19275866367489436</v>
      </c>
      <c r="E8031" s="2"/>
      <c r="G8031" s="23"/>
    </row>
    <row r="8032" spans="1:7" customFormat="1">
      <c r="A8032" s="4">
        <v>30670</v>
      </c>
      <c r="B8032">
        <v>9.43</v>
      </c>
      <c r="C8032">
        <f>IFERROR(((VLOOKUP(A8032,'Interest Rates-10yr'!$A$9:$C$15239,2,FALSE))-B8032),C8031)</f>
        <v>2.4299999999999997</v>
      </c>
      <c r="D8032" s="98">
        <f>AVERAGE(C$10:C8032)</f>
        <v>0.19303751713822792</v>
      </c>
      <c r="E8032" s="2"/>
      <c r="G8032" s="23"/>
    </row>
    <row r="8033" spans="1:7" customFormat="1">
      <c r="A8033" s="4">
        <v>30671</v>
      </c>
      <c r="B8033">
        <v>9.1300000000000008</v>
      </c>
      <c r="C8033">
        <f>IFERROR(((VLOOKUP(A8033,'Interest Rates-10yr'!$A$9:$C$15239,2,FALSE))-B8033),C8032)</f>
        <v>2.6999999999999993</v>
      </c>
      <c r="D8033" s="98">
        <f>AVERAGE(C$10:C8033)</f>
        <v>0.19334995014955167</v>
      </c>
      <c r="E8033" s="2"/>
      <c r="G8033" s="23"/>
    </row>
    <row r="8034" spans="1:7" customFormat="1">
      <c r="A8034" s="4">
        <v>30672</v>
      </c>
      <c r="B8034">
        <v>9.35</v>
      </c>
      <c r="C8034">
        <f>IFERROR(((VLOOKUP(A8034,'Interest Rates-10yr'!$A$9:$C$15239,2,FALSE))-B8034),C8033)</f>
        <v>2.42</v>
      </c>
      <c r="D8034" s="98">
        <f>AVERAGE(C$10:C8034)</f>
        <v>0.19362741433021841</v>
      </c>
      <c r="E8034" s="2"/>
      <c r="G8034" s="23"/>
    </row>
    <row r="8035" spans="1:7" customFormat="1">
      <c r="A8035" s="4">
        <v>30673</v>
      </c>
      <c r="B8035">
        <v>8.66</v>
      </c>
      <c r="C8035">
        <f>IFERROR(((VLOOKUP(A8035,'Interest Rates-10yr'!$A$9:$C$15239,2,FALSE))-B8035),C8034)</f>
        <v>3.129999999999999</v>
      </c>
      <c r="D8035" s="98">
        <f>AVERAGE(C$10:C8035)</f>
        <v>0.19399327186643442</v>
      </c>
      <c r="E8035" s="2"/>
      <c r="G8035" s="23"/>
    </row>
    <row r="8036" spans="1:7" customFormat="1">
      <c r="A8036" s="4">
        <v>30674</v>
      </c>
      <c r="B8036">
        <v>8.66</v>
      </c>
      <c r="C8036">
        <f>IFERROR(((VLOOKUP(A8036,'Interest Rates-10yr'!$A$9:$C$15239,2,FALSE))-B8036),C8035)</f>
        <v>3.129999999999999</v>
      </c>
      <c r="D8036" s="98">
        <f>AVERAGE(C$10:C8036)</f>
        <v>0.19435903824592038</v>
      </c>
      <c r="E8036" s="2"/>
      <c r="G8036" s="23"/>
    </row>
    <row r="8037" spans="1:7" customFormat="1">
      <c r="A8037" s="4">
        <v>30675</v>
      </c>
      <c r="B8037">
        <v>8.66</v>
      </c>
      <c r="C8037">
        <f>IFERROR(((VLOOKUP(A8037,'Interest Rates-10yr'!$A$9:$C$15239,2,FALSE))-B8037),C8036)</f>
        <v>3.129999999999999</v>
      </c>
      <c r="D8037" s="98">
        <f>AVERAGE(C$10:C8037)</f>
        <v>0.19472471350274079</v>
      </c>
      <c r="E8037" s="2"/>
      <c r="G8037" s="23"/>
    </row>
    <row r="8038" spans="1:7" customFormat="1">
      <c r="A8038" s="4">
        <v>30676</v>
      </c>
      <c r="B8038">
        <v>8.66</v>
      </c>
      <c r="C8038">
        <f>IFERROR(((VLOOKUP(A8038,'Interest Rates-10yr'!$A$9:$C$15239,2,FALSE))-B8038),C8037)</f>
        <v>3.129999999999999</v>
      </c>
      <c r="D8038" s="98">
        <f>AVERAGE(C$10:C8038)</f>
        <v>0.19509029767094321</v>
      </c>
      <c r="E8038" s="2"/>
      <c r="G8038" s="23"/>
    </row>
    <row r="8039" spans="1:7" customFormat="1">
      <c r="A8039" s="4">
        <v>30677</v>
      </c>
      <c r="B8039">
        <v>9.06</v>
      </c>
      <c r="C8039">
        <f>IFERROR(((VLOOKUP(A8039,'Interest Rates-10yr'!$A$9:$C$15239,2,FALSE))-B8039),C8038)</f>
        <v>2.6899999999999995</v>
      </c>
      <c r="D8039" s="98">
        <f>AVERAGE(C$10:C8039)</f>
        <v>0.19540099626401036</v>
      </c>
      <c r="E8039" s="2"/>
      <c r="G8039" s="23"/>
    </row>
    <row r="8040" spans="1:7" customFormat="1">
      <c r="A8040" s="4">
        <v>30678</v>
      </c>
      <c r="B8040">
        <v>9.6999999999999993</v>
      </c>
      <c r="C8040">
        <f>IFERROR(((VLOOKUP(A8040,'Interest Rates-10yr'!$A$9:$C$15239,2,FALSE))-B8040),C8039)</f>
        <v>2.1100000000000012</v>
      </c>
      <c r="D8040" s="98">
        <f>AVERAGE(C$10:C8040)</f>
        <v>0.19563939733532598</v>
      </c>
      <c r="E8040" s="2"/>
      <c r="G8040" s="23"/>
    </row>
    <row r="8041" spans="1:7" customFormat="1">
      <c r="A8041" s="4">
        <v>30679</v>
      </c>
      <c r="B8041">
        <v>10.61</v>
      </c>
      <c r="C8041">
        <f>IFERROR(((VLOOKUP(A8041,'Interest Rates-10yr'!$A$9:$C$15239,2,FALSE))-B8041),C8040)</f>
        <v>1.1799999999999997</v>
      </c>
      <c r="D8041" s="98">
        <f>AVERAGE(C$10:C8041)</f>
        <v>0.19576195219123543</v>
      </c>
      <c r="E8041" s="2"/>
      <c r="G8041" s="23"/>
    </row>
    <row r="8042" spans="1:7" customFormat="1">
      <c r="A8042" s="4">
        <v>30680</v>
      </c>
      <c r="B8042">
        <v>9.92</v>
      </c>
      <c r="C8042">
        <f>IFERROR(((VLOOKUP(A8042,'Interest Rates-10yr'!$A$9:$C$15239,2,FALSE))-B8042),C8041)</f>
        <v>1.9000000000000004</v>
      </c>
      <c r="D8042" s="98">
        <f>AVERAGE(C$10:C8042)</f>
        <v>0.19597410680941157</v>
      </c>
      <c r="E8042" s="2"/>
      <c r="G8042" s="23"/>
    </row>
    <row r="8043" spans="1:7" customFormat="1">
      <c r="A8043" s="4">
        <v>30681</v>
      </c>
      <c r="B8043">
        <v>9.92</v>
      </c>
      <c r="C8043">
        <f>IFERROR(((VLOOKUP(A8043,'Interest Rates-10yr'!$A$9:$C$15239,2,FALSE))-B8043),C8042)</f>
        <v>1.9000000000000004</v>
      </c>
      <c r="D8043" s="98">
        <f>AVERAGE(C$10:C8043)</f>
        <v>0.19618620861339348</v>
      </c>
      <c r="E8043" s="2"/>
      <c r="G8043" s="23"/>
    </row>
    <row r="8044" spans="1:7" customFormat="1">
      <c r="A8044" s="4">
        <v>30682</v>
      </c>
      <c r="B8044">
        <v>9.92</v>
      </c>
      <c r="C8044">
        <f>IFERROR(((VLOOKUP(A8044,'Interest Rates-10yr'!$A$9:$C$15239,2,FALSE))-B8044),C8043)</f>
        <v>1.9000000000000004</v>
      </c>
      <c r="D8044" s="98">
        <f>AVERAGE(C$10:C8044)</f>
        <v>0.19639825762290022</v>
      </c>
      <c r="E8044" s="2"/>
      <c r="G8044" s="23"/>
    </row>
    <row r="8045" spans="1:7" customFormat="1">
      <c r="A8045" s="4">
        <v>30683</v>
      </c>
      <c r="B8045">
        <v>9.92</v>
      </c>
      <c r="C8045">
        <f>IFERROR(((VLOOKUP(A8045,'Interest Rates-10yr'!$A$9:$C$15239,2,FALSE))-B8045),C8044)</f>
        <v>1.9000000000000004</v>
      </c>
      <c r="D8045" s="98">
        <f>AVERAGE(C$10:C8045)</f>
        <v>0.19661025385764105</v>
      </c>
      <c r="E8045" s="2"/>
      <c r="G8045" s="23"/>
    </row>
    <row r="8046" spans="1:7" customFormat="1">
      <c r="A8046" s="4">
        <v>30684</v>
      </c>
      <c r="B8046">
        <v>10.15</v>
      </c>
      <c r="C8046">
        <f>IFERROR(((VLOOKUP(A8046,'Interest Rates-10yr'!$A$9:$C$15239,2,FALSE))-B8046),C8045)</f>
        <v>1.7099999999999991</v>
      </c>
      <c r="D8046" s="98">
        <f>AVERAGE(C$10:C8046)</f>
        <v>0.19679855667537682</v>
      </c>
      <c r="E8046" s="2"/>
      <c r="G8046" s="23"/>
    </row>
    <row r="8047" spans="1:7" customFormat="1">
      <c r="A8047" s="4">
        <v>30685</v>
      </c>
      <c r="B8047">
        <v>9.9600000000000009</v>
      </c>
      <c r="C8047">
        <f>IFERROR(((VLOOKUP(A8047,'Interest Rates-10yr'!$A$9:$C$15239,2,FALSE))-B8047),C8046)</f>
        <v>1.8199999999999985</v>
      </c>
      <c r="D8047" s="98">
        <f>AVERAGE(C$10:C8047)</f>
        <v>0.19700049763622834</v>
      </c>
      <c r="E8047" s="2"/>
      <c r="G8047" s="23"/>
    </row>
    <row r="8048" spans="1:7" customFormat="1">
      <c r="A8048" s="4">
        <v>30686</v>
      </c>
      <c r="B8048">
        <v>9.6199999999999992</v>
      </c>
      <c r="C8048">
        <f>IFERROR(((VLOOKUP(A8048,'Interest Rates-10yr'!$A$9:$C$15239,2,FALSE))-B8048),C8047)</f>
        <v>2.1500000000000004</v>
      </c>
      <c r="D8048" s="98">
        <f>AVERAGE(C$10:C8048)</f>
        <v>0.19724343823858734</v>
      </c>
      <c r="E8048" s="2"/>
      <c r="G8048" s="23"/>
    </row>
    <row r="8049" spans="1:7" customFormat="1">
      <c r="A8049" s="4">
        <v>30687</v>
      </c>
      <c r="B8049">
        <v>9.43</v>
      </c>
      <c r="C8049">
        <f>IFERROR(((VLOOKUP(A8049,'Interest Rates-10yr'!$A$9:$C$15239,2,FALSE))-B8049),C8048)</f>
        <v>2.3000000000000007</v>
      </c>
      <c r="D8049" s="98">
        <f>AVERAGE(C$10:C8049)</f>
        <v>0.19750497512437853</v>
      </c>
      <c r="E8049" s="2"/>
      <c r="G8049" s="23"/>
    </row>
    <row r="8050" spans="1:7" customFormat="1">
      <c r="A8050" s="4">
        <v>30688</v>
      </c>
      <c r="B8050">
        <v>9.43</v>
      </c>
      <c r="C8050">
        <f>IFERROR(((VLOOKUP(A8050,'Interest Rates-10yr'!$A$9:$C$15239,2,FALSE))-B8050),C8049)</f>
        <v>2.3000000000000007</v>
      </c>
      <c r="D8050" s="98">
        <f>AVERAGE(C$10:C8050)</f>
        <v>0.19776644695933385</v>
      </c>
      <c r="E8050" s="2"/>
      <c r="G8050" s="23"/>
    </row>
    <row r="8051" spans="1:7" customFormat="1">
      <c r="A8051" s="4">
        <v>30689</v>
      </c>
      <c r="B8051">
        <v>9.43</v>
      </c>
      <c r="C8051">
        <f>IFERROR(((VLOOKUP(A8051,'Interest Rates-10yr'!$A$9:$C$15239,2,FALSE))-B8051),C8050)</f>
        <v>2.3000000000000007</v>
      </c>
      <c r="D8051" s="98">
        <f>AVERAGE(C$10:C8051)</f>
        <v>0.19802785376771989</v>
      </c>
      <c r="E8051" s="2"/>
      <c r="G8051" s="23"/>
    </row>
    <row r="8052" spans="1:7" customFormat="1">
      <c r="A8052" s="4">
        <v>30690</v>
      </c>
      <c r="B8052">
        <v>9.5500000000000007</v>
      </c>
      <c r="C8052">
        <f>IFERROR(((VLOOKUP(A8052,'Interest Rates-10yr'!$A$9:$C$15239,2,FALSE))-B8052),C8051)</f>
        <v>2.1999999999999993</v>
      </c>
      <c r="D8052" s="98">
        <f>AVERAGE(C$10:C8052)</f>
        <v>0.19827676240208919</v>
      </c>
      <c r="E8052" s="2"/>
      <c r="G8052" s="23"/>
    </row>
    <row r="8053" spans="1:7" customFormat="1">
      <c r="A8053" s="4">
        <v>30691</v>
      </c>
      <c r="B8053">
        <v>9.42</v>
      </c>
      <c r="C8053">
        <f>IFERROR(((VLOOKUP(A8053,'Interest Rates-10yr'!$A$9:$C$15239,2,FALSE))-B8053),C8052)</f>
        <v>2.2900000000000009</v>
      </c>
      <c r="D8053" s="98">
        <f>AVERAGE(C$10:C8053)</f>
        <v>0.19853679761312823</v>
      </c>
      <c r="E8053" s="2"/>
      <c r="G8053" s="23"/>
    </row>
    <row r="8054" spans="1:7" customFormat="1">
      <c r="A8054" s="4">
        <v>30692</v>
      </c>
      <c r="B8054">
        <v>9.83</v>
      </c>
      <c r="C8054">
        <f>IFERROR(((VLOOKUP(A8054,'Interest Rates-10yr'!$A$9:$C$15239,2,FALSE))-B8054),C8053)</f>
        <v>1.9299999999999997</v>
      </c>
      <c r="D8054" s="98">
        <f>AVERAGE(C$10:C8054)</f>
        <v>0.19875201988812971</v>
      </c>
      <c r="E8054" s="2"/>
      <c r="G8054" s="23"/>
    </row>
    <row r="8055" spans="1:7" customFormat="1">
      <c r="A8055" s="4">
        <v>30693</v>
      </c>
      <c r="B8055">
        <v>9.61</v>
      </c>
      <c r="C8055">
        <f>IFERROR(((VLOOKUP(A8055,'Interest Rates-10yr'!$A$9:$C$15239,2,FALSE))-B8055),C8054)</f>
        <v>2.1500000000000004</v>
      </c>
      <c r="D8055" s="98">
        <f>AVERAGE(C$10:C8055)</f>
        <v>0.19899453144419632</v>
      </c>
      <c r="E8055" s="2"/>
      <c r="G8055" s="23"/>
    </row>
    <row r="8056" spans="1:7" customFormat="1">
      <c r="A8056" s="4">
        <v>30694</v>
      </c>
      <c r="B8056">
        <v>9.4</v>
      </c>
      <c r="C8056">
        <f>IFERROR(((VLOOKUP(A8056,'Interest Rates-10yr'!$A$9:$C$15239,2,FALSE))-B8056),C8055)</f>
        <v>2.1899999999999995</v>
      </c>
      <c r="D8056" s="98">
        <f>AVERAGE(C$10:C8056)</f>
        <v>0.19924195352305252</v>
      </c>
      <c r="E8056" s="2"/>
      <c r="G8056" s="23"/>
    </row>
    <row r="8057" spans="1:7" customFormat="1">
      <c r="A8057" s="4">
        <v>30695</v>
      </c>
      <c r="B8057">
        <v>9.4</v>
      </c>
      <c r="C8057">
        <f>IFERROR(((VLOOKUP(A8057,'Interest Rates-10yr'!$A$9:$C$15239,2,FALSE))-B8057),C8056)</f>
        <v>2.1899999999999995</v>
      </c>
      <c r="D8057" s="98">
        <f>AVERAGE(C$10:C8057)</f>
        <v>0.1994893141153086</v>
      </c>
      <c r="E8057" s="2"/>
      <c r="G8057" s="23"/>
    </row>
    <row r="8058" spans="1:7" customFormat="1">
      <c r="A8058" s="4">
        <v>30696</v>
      </c>
      <c r="B8058">
        <v>9.4</v>
      </c>
      <c r="C8058">
        <f>IFERROR(((VLOOKUP(A8058,'Interest Rates-10yr'!$A$9:$C$15239,2,FALSE))-B8058),C8057)</f>
        <v>2.1899999999999995</v>
      </c>
      <c r="D8058" s="98">
        <f>AVERAGE(C$10:C8058)</f>
        <v>0.1997366132438817</v>
      </c>
      <c r="E8058" s="2"/>
      <c r="G8058" s="23"/>
    </row>
    <row r="8059" spans="1:7" customFormat="1">
      <c r="A8059" s="4">
        <v>30697</v>
      </c>
      <c r="B8059">
        <v>9.51</v>
      </c>
      <c r="C8059">
        <f>IFERROR(((VLOOKUP(A8059,'Interest Rates-10yr'!$A$9:$C$15239,2,FALSE))-B8059),C8058)</f>
        <v>2.0299999999999994</v>
      </c>
      <c r="D8059" s="98">
        <f>AVERAGE(C$10:C8059)</f>
        <v>0.19996397515527997</v>
      </c>
      <c r="E8059" s="2"/>
      <c r="G8059" s="23"/>
    </row>
    <row r="8060" spans="1:7" customFormat="1">
      <c r="A8060" s="4">
        <v>30698</v>
      </c>
      <c r="B8060">
        <v>9.4499999999999993</v>
      </c>
      <c r="C8060">
        <f>IFERROR(((VLOOKUP(A8060,'Interest Rates-10yr'!$A$9:$C$15239,2,FALSE))-B8060),C8059)</f>
        <v>2.120000000000001</v>
      </c>
      <c r="D8060" s="98">
        <f>AVERAGE(C$10:C8060)</f>
        <v>0.20020245932182382</v>
      </c>
      <c r="E8060" s="2"/>
      <c r="G8060" s="23"/>
    </row>
    <row r="8061" spans="1:7" customFormat="1">
      <c r="A8061" s="4">
        <v>30699</v>
      </c>
      <c r="B8061">
        <v>10.039999999999999</v>
      </c>
      <c r="C8061">
        <f>IFERROR(((VLOOKUP(A8061,'Interest Rates-10yr'!$A$9:$C$15239,2,FALSE))-B8061),C8060)</f>
        <v>1.5700000000000003</v>
      </c>
      <c r="D8061" s="98">
        <f>AVERAGE(C$10:C8061)</f>
        <v>0.20037257824143115</v>
      </c>
      <c r="E8061" s="2"/>
      <c r="G8061" s="23"/>
    </row>
    <row r="8062" spans="1:7" customFormat="1">
      <c r="A8062" s="4">
        <v>30700</v>
      </c>
      <c r="B8062">
        <v>9.6300000000000008</v>
      </c>
      <c r="C8062">
        <f>IFERROR(((VLOOKUP(A8062,'Interest Rates-10yr'!$A$9:$C$15239,2,FALSE))-B8062),C8061)</f>
        <v>1.9699999999999989</v>
      </c>
      <c r="D8062" s="98">
        <f>AVERAGE(C$10:C8062)</f>
        <v>0.20059232584130182</v>
      </c>
      <c r="E8062" s="2"/>
      <c r="G8062" s="23"/>
    </row>
    <row r="8063" spans="1:7" customFormat="1">
      <c r="A8063" s="4">
        <v>30701</v>
      </c>
      <c r="B8063">
        <v>9.48</v>
      </c>
      <c r="C8063">
        <f>IFERROR(((VLOOKUP(A8063,'Interest Rates-10yr'!$A$9:$C$15239,2,FALSE))-B8063),C8062)</f>
        <v>2.16</v>
      </c>
      <c r="D8063" s="98">
        <f>AVERAGE(C$10:C8063)</f>
        <v>0.20083560963496444</v>
      </c>
      <c r="E8063" s="2"/>
      <c r="G8063" s="23"/>
    </row>
    <row r="8064" spans="1:7" customFormat="1">
      <c r="A8064" s="4">
        <v>30702</v>
      </c>
      <c r="B8064">
        <v>9.48</v>
      </c>
      <c r="C8064">
        <f>IFERROR(((VLOOKUP(A8064,'Interest Rates-10yr'!$A$9:$C$15239,2,FALSE))-B8064),C8063)</f>
        <v>2.16</v>
      </c>
      <c r="D8064" s="98">
        <f>AVERAGE(C$10:C8064)</f>
        <v>0.20107883302296756</v>
      </c>
      <c r="E8064" s="2"/>
      <c r="G8064" s="23"/>
    </row>
    <row r="8065" spans="1:7" customFormat="1">
      <c r="A8065" s="4">
        <v>30703</v>
      </c>
      <c r="B8065">
        <v>9.48</v>
      </c>
      <c r="C8065">
        <f>IFERROR(((VLOOKUP(A8065,'Interest Rates-10yr'!$A$9:$C$15239,2,FALSE))-B8065),C8064)</f>
        <v>2.16</v>
      </c>
      <c r="D8065" s="98">
        <f>AVERAGE(C$10:C8065)</f>
        <v>0.20132199602780584</v>
      </c>
      <c r="E8065" s="2"/>
      <c r="G8065" s="23"/>
    </row>
    <row r="8066" spans="1:7" customFormat="1">
      <c r="A8066" s="4">
        <v>30704</v>
      </c>
      <c r="B8066">
        <v>9.66</v>
      </c>
      <c r="C8066">
        <f>IFERROR(((VLOOKUP(A8066,'Interest Rates-10yr'!$A$9:$C$15239,2,FALSE))-B8066),C8065)</f>
        <v>1.9700000000000006</v>
      </c>
      <c r="D8066" s="98">
        <f>AVERAGE(C$10:C8066)</f>
        <v>0.20154151669355888</v>
      </c>
      <c r="E8066" s="2"/>
      <c r="G8066" s="23"/>
    </row>
    <row r="8067" spans="1:7" customFormat="1">
      <c r="A8067" s="4">
        <v>30705</v>
      </c>
      <c r="B8067">
        <v>9.57</v>
      </c>
      <c r="C8067">
        <f>IFERROR(((VLOOKUP(A8067,'Interest Rates-10yr'!$A$9:$C$15239,2,FALSE))-B8067),C8066)</f>
        <v>2.0600000000000005</v>
      </c>
      <c r="D8067" s="98">
        <f>AVERAGE(C$10:C8067)</f>
        <v>0.20177215189873465</v>
      </c>
      <c r="E8067" s="2"/>
      <c r="G8067" s="23"/>
    </row>
    <row r="8068" spans="1:7" customFormat="1">
      <c r="A8068" s="4">
        <v>30706</v>
      </c>
      <c r="B8068">
        <v>9.44</v>
      </c>
      <c r="C8068">
        <f>IFERROR(((VLOOKUP(A8068,'Interest Rates-10yr'!$A$9:$C$15239,2,FALSE))-B8068),C8067)</f>
        <v>2.2000000000000011</v>
      </c>
      <c r="D8068" s="98">
        <f>AVERAGE(C$10:C8068)</f>
        <v>0.2020201017495972</v>
      </c>
      <c r="E8068" s="2"/>
      <c r="G8068" s="23"/>
    </row>
    <row r="8069" spans="1:7" customFormat="1">
      <c r="A8069" s="4">
        <v>30707</v>
      </c>
      <c r="B8069">
        <v>9.48</v>
      </c>
      <c r="C8069">
        <f>IFERROR(((VLOOKUP(A8069,'Interest Rates-10yr'!$A$9:$C$15239,2,FALSE))-B8069),C8068)</f>
        <v>2.1500000000000004</v>
      </c>
      <c r="D8069" s="98">
        <f>AVERAGE(C$10:C8069)</f>
        <v>0.20226178660049676</v>
      </c>
      <c r="E8069" s="2"/>
      <c r="G8069" s="23"/>
    </row>
    <row r="8070" spans="1:7" customFormat="1">
      <c r="A8070" s="4">
        <v>30708</v>
      </c>
      <c r="B8070">
        <v>9.31</v>
      </c>
      <c r="C8070">
        <f>IFERROR(((VLOOKUP(A8070,'Interest Rates-10yr'!$A$9:$C$15239,2,FALSE))-B8070),C8069)</f>
        <v>2.3200000000000003</v>
      </c>
      <c r="D8070" s="98">
        <f>AVERAGE(C$10:C8070)</f>
        <v>0.20252450068229796</v>
      </c>
      <c r="E8070" s="2"/>
      <c r="G8070" s="23"/>
    </row>
    <row r="8071" spans="1:7" customFormat="1">
      <c r="A8071" s="4">
        <v>30709</v>
      </c>
      <c r="B8071">
        <v>9.31</v>
      </c>
      <c r="C8071">
        <f>IFERROR(((VLOOKUP(A8071,'Interest Rates-10yr'!$A$9:$C$15239,2,FALSE))-B8071),C8070)</f>
        <v>2.3200000000000003</v>
      </c>
      <c r="D8071" s="98">
        <f>AVERAGE(C$10:C8071)</f>
        <v>0.20278714959067276</v>
      </c>
      <c r="E8071" s="2"/>
      <c r="G8071" s="23"/>
    </row>
    <row r="8072" spans="1:7" customFormat="1">
      <c r="A8072" s="4">
        <v>30710</v>
      </c>
      <c r="B8072">
        <v>9.31</v>
      </c>
      <c r="C8072">
        <f>IFERROR(((VLOOKUP(A8072,'Interest Rates-10yr'!$A$9:$C$15239,2,FALSE))-B8072),C8071)</f>
        <v>2.3200000000000003</v>
      </c>
      <c r="D8072" s="98">
        <f>AVERAGE(C$10:C8072)</f>
        <v>0.20304973334987023</v>
      </c>
      <c r="E8072" s="2"/>
      <c r="G8072" s="23"/>
    </row>
    <row r="8073" spans="1:7" customFormat="1">
      <c r="A8073" s="4">
        <v>30711</v>
      </c>
      <c r="B8073">
        <v>9.34</v>
      </c>
      <c r="C8073">
        <f>IFERROR(((VLOOKUP(A8073,'Interest Rates-10yr'!$A$9:$C$15239,2,FALSE))-B8073),C8072)</f>
        <v>2.3200000000000003</v>
      </c>
      <c r="D8073" s="98">
        <f>AVERAGE(C$10:C8073)</f>
        <v>0.20331225198412745</v>
      </c>
      <c r="E8073" s="2"/>
      <c r="G8073" s="23"/>
    </row>
    <row r="8074" spans="1:7" customFormat="1">
      <c r="A8074" s="4">
        <v>30712</v>
      </c>
      <c r="B8074">
        <v>9.35</v>
      </c>
      <c r="C8074">
        <f>IFERROR(((VLOOKUP(A8074,'Interest Rates-10yr'!$A$9:$C$15239,2,FALSE))-B8074),C8073)</f>
        <v>2.3200000000000003</v>
      </c>
      <c r="D8074" s="98">
        <f>AVERAGE(C$10:C8074)</f>
        <v>0.20357470551766937</v>
      </c>
      <c r="E8074" s="2"/>
      <c r="G8074" s="23"/>
    </row>
    <row r="8075" spans="1:7" customFormat="1">
      <c r="A8075" s="4">
        <v>30713</v>
      </c>
      <c r="B8075">
        <v>9.74</v>
      </c>
      <c r="C8075">
        <f>IFERROR(((VLOOKUP(A8075,'Interest Rates-10yr'!$A$9:$C$15239,2,FALSE))-B8075),C8074)</f>
        <v>1.9000000000000004</v>
      </c>
      <c r="D8075" s="98">
        <f>AVERAGE(C$10:C8075)</f>
        <v>0.20378502355566622</v>
      </c>
      <c r="E8075" s="2"/>
      <c r="G8075" s="23"/>
    </row>
    <row r="8076" spans="1:7" customFormat="1">
      <c r="A8076" s="4">
        <v>30714</v>
      </c>
      <c r="B8076">
        <v>9.6</v>
      </c>
      <c r="C8076">
        <f>IFERROR(((VLOOKUP(A8076,'Interest Rates-10yr'!$A$9:$C$15239,2,FALSE))-B8076),C8075)</f>
        <v>2</v>
      </c>
      <c r="D8076" s="98">
        <f>AVERAGE(C$10:C8076)</f>
        <v>0.20400768563282554</v>
      </c>
      <c r="E8076" s="2"/>
      <c r="G8076" s="23"/>
    </row>
    <row r="8077" spans="1:7" customFormat="1">
      <c r="A8077" s="4">
        <v>30715</v>
      </c>
      <c r="B8077">
        <v>9.51</v>
      </c>
      <c r="C8077">
        <f>IFERROR(((VLOOKUP(A8077,'Interest Rates-10yr'!$A$9:$C$15239,2,FALSE))-B8077),C8076)</f>
        <v>2.09</v>
      </c>
      <c r="D8077" s="98">
        <f>AVERAGE(C$10:C8077)</f>
        <v>0.20424144769459637</v>
      </c>
      <c r="E8077" s="2"/>
      <c r="G8077" s="23"/>
    </row>
    <row r="8078" spans="1:7" customFormat="1">
      <c r="A8078" s="4">
        <v>30716</v>
      </c>
      <c r="B8078">
        <v>9.51</v>
      </c>
      <c r="C8078">
        <f>IFERROR(((VLOOKUP(A8078,'Interest Rates-10yr'!$A$9:$C$15239,2,FALSE))-B8078),C8077)</f>
        <v>2.09</v>
      </c>
      <c r="D8078" s="98">
        <f>AVERAGE(C$10:C8078)</f>
        <v>0.20447515181559098</v>
      </c>
      <c r="E8078" s="2"/>
      <c r="G8078" s="23"/>
    </row>
    <row r="8079" spans="1:7" customFormat="1">
      <c r="A8079" s="4">
        <v>30717</v>
      </c>
      <c r="B8079">
        <v>9.51</v>
      </c>
      <c r="C8079">
        <f>IFERROR(((VLOOKUP(A8079,'Interest Rates-10yr'!$A$9:$C$15239,2,FALSE))-B8079),C8078)</f>
        <v>2.09</v>
      </c>
      <c r="D8079" s="98">
        <f>AVERAGE(C$10:C8079)</f>
        <v>0.20470879801734862</v>
      </c>
      <c r="E8079" s="2"/>
      <c r="G8079" s="23"/>
    </row>
    <row r="8080" spans="1:7" customFormat="1">
      <c r="A8080" s="4">
        <v>30718</v>
      </c>
      <c r="B8080">
        <v>9.69</v>
      </c>
      <c r="C8080">
        <f>IFERROR(((VLOOKUP(A8080,'Interest Rates-10yr'!$A$9:$C$15239,2,FALSE))-B8080),C8079)</f>
        <v>2.0099999999999998</v>
      </c>
      <c r="D8080" s="98">
        <f>AVERAGE(C$10:C8080)</f>
        <v>0.20493247429067071</v>
      </c>
      <c r="E8080" s="2"/>
      <c r="G8080" s="23"/>
    </row>
    <row r="8081" spans="1:7" customFormat="1">
      <c r="A8081" s="4">
        <v>30719</v>
      </c>
      <c r="B8081">
        <v>9.69</v>
      </c>
      <c r="C8081">
        <f>IFERROR(((VLOOKUP(A8081,'Interest Rates-10yr'!$A$9:$C$15239,2,FALSE))-B8081),C8080)</f>
        <v>2.0200000000000014</v>
      </c>
      <c r="D8081" s="98">
        <f>AVERAGE(C$10:C8081)</f>
        <v>0.20515733399405395</v>
      </c>
      <c r="E8081" s="2"/>
      <c r="G8081" s="23"/>
    </row>
    <row r="8082" spans="1:7" customFormat="1">
      <c r="A8082" s="4">
        <v>30720</v>
      </c>
      <c r="B8082">
        <v>9.57</v>
      </c>
      <c r="C8082">
        <f>IFERROR(((VLOOKUP(A8082,'Interest Rates-10yr'!$A$9:$C$15239,2,FALSE))-B8082),C8081)</f>
        <v>2.1500000000000004</v>
      </c>
      <c r="D8082" s="98">
        <f>AVERAGE(C$10:C8082)</f>
        <v>0.2053982410504154</v>
      </c>
      <c r="E8082" s="2"/>
      <c r="G8082" s="23"/>
    </row>
    <row r="8083" spans="1:7" customFormat="1">
      <c r="A8083" s="4">
        <v>30721</v>
      </c>
      <c r="B8083">
        <v>9.49</v>
      </c>
      <c r="C8083">
        <f>IFERROR(((VLOOKUP(A8083,'Interest Rates-10yr'!$A$9:$C$15239,2,FALSE))-B8083),C8082)</f>
        <v>2.2400000000000002</v>
      </c>
      <c r="D8083" s="98">
        <f>AVERAGE(C$10:C8083)</f>
        <v>0.20565023532326027</v>
      </c>
      <c r="E8083" s="2"/>
      <c r="G8083" s="23"/>
    </row>
    <row r="8084" spans="1:7" customFormat="1">
      <c r="A8084" s="4">
        <v>30722</v>
      </c>
      <c r="B8084">
        <v>9.44</v>
      </c>
      <c r="C8084">
        <f>IFERROR(((VLOOKUP(A8084,'Interest Rates-10yr'!$A$9:$C$15239,2,FALSE))-B8084),C8083)</f>
        <v>2.3900000000000006</v>
      </c>
      <c r="D8084" s="98">
        <f>AVERAGE(C$10:C8084)</f>
        <v>0.20592074303405616</v>
      </c>
      <c r="E8084" s="2"/>
      <c r="G8084" s="23"/>
    </row>
    <row r="8085" spans="1:7" customFormat="1">
      <c r="A8085" s="4">
        <v>30723</v>
      </c>
      <c r="B8085">
        <v>9.44</v>
      </c>
      <c r="C8085">
        <f>IFERROR(((VLOOKUP(A8085,'Interest Rates-10yr'!$A$9:$C$15239,2,FALSE))-B8085),C8084)</f>
        <v>2.3900000000000006</v>
      </c>
      <c r="D8085" s="98">
        <f>AVERAGE(C$10:C8085)</f>
        <v>0.20619118375433429</v>
      </c>
      <c r="E8085" s="2"/>
      <c r="G8085" s="23"/>
    </row>
    <row r="8086" spans="1:7" customFormat="1">
      <c r="A8086" s="4">
        <v>30724</v>
      </c>
      <c r="B8086">
        <v>9.44</v>
      </c>
      <c r="C8086">
        <f>IFERROR(((VLOOKUP(A8086,'Interest Rates-10yr'!$A$9:$C$15239,2,FALSE))-B8086),C8085)</f>
        <v>2.3900000000000006</v>
      </c>
      <c r="D8086" s="98">
        <f>AVERAGE(C$10:C8086)</f>
        <v>0.20646155750897657</v>
      </c>
      <c r="E8086" s="2"/>
      <c r="G8086" s="23"/>
    </row>
    <row r="8087" spans="1:7" customFormat="1">
      <c r="A8087" s="4">
        <v>30725</v>
      </c>
      <c r="B8087">
        <v>9.41</v>
      </c>
      <c r="C8087">
        <f>IFERROR(((VLOOKUP(A8087,'Interest Rates-10yr'!$A$9:$C$15239,2,FALSE))-B8087),C8086)</f>
        <v>2.3900000000000006</v>
      </c>
      <c r="D8087" s="98">
        <f>AVERAGE(C$10:C8087)</f>
        <v>0.20673186432285268</v>
      </c>
      <c r="E8087" s="2"/>
      <c r="G8087" s="23"/>
    </row>
    <row r="8088" spans="1:7" customFormat="1">
      <c r="A8088" s="4">
        <v>30726</v>
      </c>
      <c r="B8088">
        <v>9.67</v>
      </c>
      <c r="C8088">
        <f>IFERROR(((VLOOKUP(A8088,'Interest Rates-10yr'!$A$9:$C$15239,2,FALSE))-B8088),C8087)</f>
        <v>2.1799999999999997</v>
      </c>
      <c r="D8088" s="98">
        <f>AVERAGE(C$10:C8088)</f>
        <v>0.20697611090481544</v>
      </c>
      <c r="E8088" s="2"/>
      <c r="G8088" s="23"/>
    </row>
    <row r="8089" spans="1:7" customFormat="1">
      <c r="A8089" s="4">
        <v>30727</v>
      </c>
      <c r="B8089">
        <v>9.83</v>
      </c>
      <c r="C8089">
        <f>IFERROR(((VLOOKUP(A8089,'Interest Rates-10yr'!$A$9:$C$15239,2,FALSE))-B8089),C8088)</f>
        <v>1.9800000000000004</v>
      </c>
      <c r="D8089" s="98">
        <f>AVERAGE(C$10:C8089)</f>
        <v>0.20719554455445593</v>
      </c>
      <c r="E8089" s="2"/>
      <c r="G8089" s="23"/>
    </row>
    <row r="8090" spans="1:7" customFormat="1">
      <c r="A8090" s="4">
        <v>30728</v>
      </c>
      <c r="B8090">
        <v>9.64</v>
      </c>
      <c r="C8090">
        <f>IFERROR(((VLOOKUP(A8090,'Interest Rates-10yr'!$A$9:$C$15239,2,FALSE))-B8090),C8089)</f>
        <v>2.1899999999999995</v>
      </c>
      <c r="D8090" s="98">
        <f>AVERAGE(C$10:C8090)</f>
        <v>0.20744091077836951</v>
      </c>
      <c r="E8090" s="2"/>
      <c r="G8090" s="23"/>
    </row>
    <row r="8091" spans="1:7" customFormat="1">
      <c r="A8091" s="4">
        <v>30729</v>
      </c>
      <c r="B8091">
        <v>9.56</v>
      </c>
      <c r="C8091">
        <f>IFERROR(((VLOOKUP(A8091,'Interest Rates-10yr'!$A$9:$C$15239,2,FALSE))-B8091),C8090)</f>
        <v>2.3599999999999994</v>
      </c>
      <c r="D8091" s="98">
        <f>AVERAGE(C$10:C8091)</f>
        <v>0.20770725068052512</v>
      </c>
      <c r="E8091" s="2"/>
      <c r="G8091" s="23"/>
    </row>
    <row r="8092" spans="1:7" customFormat="1">
      <c r="A8092" s="4">
        <v>30730</v>
      </c>
      <c r="B8092">
        <v>9.56</v>
      </c>
      <c r="C8092">
        <f>IFERROR(((VLOOKUP(A8092,'Interest Rates-10yr'!$A$9:$C$15239,2,FALSE))-B8092),C8091)</f>
        <v>2.3599999999999994</v>
      </c>
      <c r="D8092" s="98">
        <f>AVERAGE(C$10:C8092)</f>
        <v>0.20797352468143063</v>
      </c>
      <c r="E8092" s="2"/>
      <c r="G8092" s="23"/>
    </row>
    <row r="8093" spans="1:7" customFormat="1">
      <c r="A8093" s="4">
        <v>30731</v>
      </c>
      <c r="B8093">
        <v>9.56</v>
      </c>
      <c r="C8093">
        <f>IFERROR(((VLOOKUP(A8093,'Interest Rates-10yr'!$A$9:$C$15239,2,FALSE))-B8093),C8092)</f>
        <v>2.3599999999999994</v>
      </c>
      <c r="D8093" s="98">
        <f>AVERAGE(C$10:C8093)</f>
        <v>0.20823973280554228</v>
      </c>
      <c r="E8093" s="2"/>
      <c r="G8093" s="23"/>
    </row>
    <row r="8094" spans="1:7" customFormat="1">
      <c r="A8094" s="4">
        <v>30732</v>
      </c>
      <c r="B8094">
        <v>9.56</v>
      </c>
      <c r="C8094">
        <f>IFERROR(((VLOOKUP(A8094,'Interest Rates-10yr'!$A$9:$C$15239,2,FALSE))-B8094),C8093)</f>
        <v>2.3599999999999994</v>
      </c>
      <c r="D8094" s="98">
        <f>AVERAGE(C$10:C8094)</f>
        <v>0.20850587507730409</v>
      </c>
      <c r="E8094" s="2"/>
      <c r="G8094" s="23"/>
    </row>
    <row r="8095" spans="1:7" customFormat="1">
      <c r="A8095" s="4">
        <v>30733</v>
      </c>
      <c r="B8095">
        <v>9.64</v>
      </c>
      <c r="C8095">
        <f>IFERROR(((VLOOKUP(A8095,'Interest Rates-10yr'!$A$9:$C$15239,2,FALSE))-B8095),C8094)</f>
        <v>2.2699999999999996</v>
      </c>
      <c r="D8095" s="98">
        <f>AVERAGE(C$10:C8095)</f>
        <v>0.20876082117239719</v>
      </c>
      <c r="E8095" s="2"/>
      <c r="G8095" s="23"/>
    </row>
    <row r="8096" spans="1:7" customFormat="1">
      <c r="A8096" s="4">
        <v>30734</v>
      </c>
      <c r="B8096">
        <v>9.67</v>
      </c>
      <c r="C8096">
        <f>IFERROR(((VLOOKUP(A8096,'Interest Rates-10yr'!$A$9:$C$15239,2,FALSE))-B8096),C8095)</f>
        <v>2.2599999999999998</v>
      </c>
      <c r="D8096" s="98">
        <f>AVERAGE(C$10:C8096)</f>
        <v>0.2090144676641528</v>
      </c>
      <c r="E8096" s="2"/>
      <c r="G8096" s="23"/>
    </row>
    <row r="8097" spans="1:7" customFormat="1">
      <c r="A8097" s="4">
        <v>30735</v>
      </c>
      <c r="B8097">
        <v>9.7200000000000006</v>
      </c>
      <c r="C8097">
        <f>IFERROR(((VLOOKUP(A8097,'Interest Rates-10yr'!$A$9:$C$15239,2,FALSE))-B8097),C8096)</f>
        <v>2.33</v>
      </c>
      <c r="D8097" s="98">
        <f>AVERAGE(C$10:C8097)</f>
        <v>0.20927670623145445</v>
      </c>
      <c r="E8097" s="2"/>
      <c r="G8097" s="23"/>
    </row>
    <row r="8098" spans="1:7" customFormat="1">
      <c r="A8098" s="4">
        <v>30736</v>
      </c>
      <c r="B8098">
        <v>9.6300000000000008</v>
      </c>
      <c r="C8098">
        <f>IFERROR(((VLOOKUP(A8098,'Interest Rates-10yr'!$A$9:$C$15239,2,FALSE))-B8098),C8097)</f>
        <v>2.3599999999999994</v>
      </c>
      <c r="D8098" s="98">
        <f>AVERAGE(C$10:C8098)</f>
        <v>0.20954258870070508</v>
      </c>
      <c r="E8098" s="2"/>
      <c r="G8098" s="23"/>
    </row>
    <row r="8099" spans="1:7" customFormat="1">
      <c r="A8099" s="4">
        <v>30737</v>
      </c>
      <c r="B8099">
        <v>9.6300000000000008</v>
      </c>
      <c r="C8099">
        <f>IFERROR(((VLOOKUP(A8099,'Interest Rates-10yr'!$A$9:$C$15239,2,FALSE))-B8099),C8098)</f>
        <v>2.3599999999999994</v>
      </c>
      <c r="D8099" s="98">
        <f>AVERAGE(C$10:C8099)</f>
        <v>0.20980840543881377</v>
      </c>
      <c r="E8099" s="2"/>
      <c r="G8099" s="23"/>
    </row>
    <row r="8100" spans="1:7" customFormat="1">
      <c r="A8100" s="4">
        <v>30738</v>
      </c>
      <c r="B8100">
        <v>9.6300000000000008</v>
      </c>
      <c r="C8100">
        <f>IFERROR(((VLOOKUP(A8100,'Interest Rates-10yr'!$A$9:$C$15239,2,FALSE))-B8100),C8099)</f>
        <v>2.3599999999999994</v>
      </c>
      <c r="D8100" s="98">
        <f>AVERAGE(C$10:C8100)</f>
        <v>0.21007415647015243</v>
      </c>
      <c r="E8100" s="2"/>
      <c r="G8100" s="23"/>
    </row>
    <row r="8101" spans="1:7" customFormat="1">
      <c r="A8101" s="4">
        <v>30739</v>
      </c>
      <c r="B8101">
        <v>9.7200000000000006</v>
      </c>
      <c r="C8101">
        <f>IFERROR(((VLOOKUP(A8101,'Interest Rates-10yr'!$A$9:$C$15239,2,FALSE))-B8101),C8100)</f>
        <v>2.33</v>
      </c>
      <c r="D8101" s="98">
        <f>AVERAGE(C$10:C8101)</f>
        <v>0.21033613445378191</v>
      </c>
      <c r="E8101" s="2"/>
      <c r="G8101" s="23"/>
    </row>
    <row r="8102" spans="1:7" customFormat="1">
      <c r="A8102" s="4">
        <v>30740</v>
      </c>
      <c r="B8102">
        <v>9.5299999999999994</v>
      </c>
      <c r="C8102">
        <f>IFERROR(((VLOOKUP(A8102,'Interest Rates-10yr'!$A$9:$C$15239,2,FALSE))-B8102),C8101)</f>
        <v>2.5600000000000005</v>
      </c>
      <c r="D8102" s="98">
        <f>AVERAGE(C$10:C8102)</f>
        <v>0.2106264673174352</v>
      </c>
      <c r="E8102" s="2"/>
      <c r="G8102" s="23"/>
    </row>
    <row r="8103" spans="1:7" customFormat="1">
      <c r="A8103" s="4">
        <v>30741</v>
      </c>
      <c r="B8103">
        <v>9.4499999999999993</v>
      </c>
      <c r="C8103">
        <f>IFERROR(((VLOOKUP(A8103,'Interest Rates-10yr'!$A$9:$C$15239,2,FALSE))-B8103),C8102)</f>
        <v>2.59</v>
      </c>
      <c r="D8103" s="98">
        <f>AVERAGE(C$10:C8103)</f>
        <v>0.21092043489004239</v>
      </c>
      <c r="E8103" s="2"/>
      <c r="G8103" s="23"/>
    </row>
    <row r="8104" spans="1:7" customFormat="1">
      <c r="A8104" s="4">
        <v>30742</v>
      </c>
      <c r="B8104">
        <v>9.73</v>
      </c>
      <c r="C8104">
        <f>IFERROR(((VLOOKUP(A8104,'Interest Rates-10yr'!$A$9:$C$15239,2,FALSE))-B8104),C8103)</f>
        <v>2.34</v>
      </c>
      <c r="D8104" s="98">
        <f>AVERAGE(C$10:C8104)</f>
        <v>0.21118344657195837</v>
      </c>
      <c r="E8104" s="2"/>
      <c r="G8104" s="23"/>
    </row>
    <row r="8105" spans="1:7" customFormat="1">
      <c r="A8105" s="4">
        <v>30743</v>
      </c>
      <c r="B8105">
        <v>9.75</v>
      </c>
      <c r="C8105">
        <f>IFERROR(((VLOOKUP(A8105,'Interest Rates-10yr'!$A$9:$C$15239,2,FALSE))-B8105),C8104)</f>
        <v>2.2400000000000002</v>
      </c>
      <c r="D8105" s="98">
        <f>AVERAGE(C$10:C8105)</f>
        <v>0.21143404150197664</v>
      </c>
      <c r="E8105" s="2"/>
      <c r="G8105" s="23"/>
    </row>
    <row r="8106" spans="1:7" customFormat="1">
      <c r="A8106" s="4">
        <v>30744</v>
      </c>
      <c r="B8106">
        <v>9.75</v>
      </c>
      <c r="C8106">
        <f>IFERROR(((VLOOKUP(A8106,'Interest Rates-10yr'!$A$9:$C$15239,2,FALSE))-B8106),C8105)</f>
        <v>2.2400000000000002</v>
      </c>
      <c r="D8106" s="98">
        <f>AVERAGE(C$10:C8106)</f>
        <v>0.21168457453377831</v>
      </c>
      <c r="E8106" s="2"/>
      <c r="G8106" s="23"/>
    </row>
    <row r="8107" spans="1:7" customFormat="1">
      <c r="A8107" s="4">
        <v>30745</v>
      </c>
      <c r="B8107">
        <v>9.75</v>
      </c>
      <c r="C8107">
        <f>IFERROR(((VLOOKUP(A8107,'Interest Rates-10yr'!$A$9:$C$15239,2,FALSE))-B8107),C8106)</f>
        <v>2.2400000000000002</v>
      </c>
      <c r="D8107" s="98">
        <f>AVERAGE(C$10:C8107)</f>
        <v>0.21193504569029425</v>
      </c>
      <c r="E8107" s="2"/>
      <c r="G8107" s="23"/>
    </row>
    <row r="8108" spans="1:7" customFormat="1">
      <c r="A8108" s="4">
        <v>30746</v>
      </c>
      <c r="B8108">
        <v>9.81</v>
      </c>
      <c r="C8108">
        <f>IFERROR(((VLOOKUP(A8108,'Interest Rates-10yr'!$A$9:$C$15239,2,FALSE))-B8108),C8107)</f>
        <v>2.2599999999999998</v>
      </c>
      <c r="D8108" s="98">
        <f>AVERAGE(C$10:C8108)</f>
        <v>0.2121879244351158</v>
      </c>
      <c r="E8108" s="2"/>
      <c r="G8108" s="23"/>
    </row>
    <row r="8109" spans="1:7" customFormat="1">
      <c r="A8109" s="4">
        <v>30747</v>
      </c>
      <c r="B8109">
        <v>9.7200000000000006</v>
      </c>
      <c r="C8109">
        <f>IFERROR(((VLOOKUP(A8109,'Interest Rates-10yr'!$A$9:$C$15239,2,FALSE))-B8109),C8108)</f>
        <v>2.3699999999999992</v>
      </c>
      <c r="D8109" s="98">
        <f>AVERAGE(C$10:C8109)</f>
        <v>0.21245432098765468</v>
      </c>
      <c r="E8109" s="2"/>
      <c r="G8109" s="23"/>
    </row>
    <row r="8110" spans="1:7" customFormat="1">
      <c r="A8110" s="4">
        <v>30748</v>
      </c>
      <c r="B8110">
        <v>9.66</v>
      </c>
      <c r="C8110">
        <f>IFERROR(((VLOOKUP(A8110,'Interest Rates-10yr'!$A$9:$C$15239,2,FALSE))-B8110),C8109)</f>
        <v>2.5600000000000005</v>
      </c>
      <c r="D8110" s="98">
        <f>AVERAGE(C$10:C8110)</f>
        <v>0.21274410566596752</v>
      </c>
      <c r="E8110" s="2"/>
      <c r="G8110" s="23"/>
    </row>
    <row r="8111" spans="1:7" customFormat="1">
      <c r="A8111" s="4">
        <v>30749</v>
      </c>
      <c r="B8111">
        <v>9.74</v>
      </c>
      <c r="C8111">
        <f>IFERROR(((VLOOKUP(A8111,'Interest Rates-10yr'!$A$9:$C$15239,2,FALSE))-B8111),C8110)</f>
        <v>2.5</v>
      </c>
      <c r="D8111" s="98">
        <f>AVERAGE(C$10:C8111)</f>
        <v>0.21302641323130125</v>
      </c>
      <c r="E8111" s="2"/>
      <c r="G8111" s="23"/>
    </row>
    <row r="8112" spans="1:7" customFormat="1">
      <c r="A8112" s="4">
        <v>30750</v>
      </c>
      <c r="B8112">
        <v>9.73</v>
      </c>
      <c r="C8112">
        <f>IFERROR(((VLOOKUP(A8112,'Interest Rates-10yr'!$A$9:$C$15239,2,FALSE))-B8112),C8111)</f>
        <v>2.5499999999999989</v>
      </c>
      <c r="D8112" s="98">
        <f>AVERAGE(C$10:C8112)</f>
        <v>0.21331482167098639</v>
      </c>
      <c r="E8112" s="2"/>
      <c r="G8112" s="23"/>
    </row>
    <row r="8113" spans="1:7" customFormat="1">
      <c r="A8113" s="4">
        <v>30751</v>
      </c>
      <c r="B8113">
        <v>9.73</v>
      </c>
      <c r="C8113">
        <f>IFERROR(((VLOOKUP(A8113,'Interest Rates-10yr'!$A$9:$C$15239,2,FALSE))-B8113),C8112)</f>
        <v>2.5499999999999989</v>
      </c>
      <c r="D8113" s="98">
        <f>AVERAGE(C$10:C8113)</f>
        <v>0.21360315893386014</v>
      </c>
      <c r="E8113" s="2"/>
      <c r="G8113" s="23"/>
    </row>
    <row r="8114" spans="1:7" customFormat="1">
      <c r="A8114" s="4">
        <v>30752</v>
      </c>
      <c r="B8114">
        <v>9.73</v>
      </c>
      <c r="C8114">
        <f>IFERROR(((VLOOKUP(A8114,'Interest Rates-10yr'!$A$9:$C$15239,2,FALSE))-B8114),C8113)</f>
        <v>2.5499999999999989</v>
      </c>
      <c r="D8114" s="98">
        <f>AVERAGE(C$10:C8114)</f>
        <v>0.21389142504626807</v>
      </c>
      <c r="E8114" s="2"/>
      <c r="G8114" s="23"/>
    </row>
    <row r="8115" spans="1:7" customFormat="1">
      <c r="A8115" s="4">
        <v>30753</v>
      </c>
      <c r="B8115">
        <v>9.84</v>
      </c>
      <c r="C8115">
        <f>IFERROR(((VLOOKUP(A8115,'Interest Rates-10yr'!$A$9:$C$15239,2,FALSE))-B8115),C8114)</f>
        <v>2.4000000000000004</v>
      </c>
      <c r="D8115" s="98">
        <f>AVERAGE(C$10:C8115)</f>
        <v>0.21416111522329173</v>
      </c>
      <c r="E8115" s="2"/>
      <c r="G8115" s="23"/>
    </row>
    <row r="8116" spans="1:7" customFormat="1">
      <c r="A8116" s="4">
        <v>30754</v>
      </c>
      <c r="B8116">
        <v>9.7899999999999991</v>
      </c>
      <c r="C8116">
        <f>IFERROR(((VLOOKUP(A8116,'Interest Rates-10yr'!$A$9:$C$15239,2,FALSE))-B8116),C8115)</f>
        <v>2.4800000000000004</v>
      </c>
      <c r="D8116" s="98">
        <f>AVERAGE(C$10:C8116)</f>
        <v>0.214440606882941</v>
      </c>
      <c r="E8116" s="2"/>
      <c r="G8116" s="23"/>
    </row>
    <row r="8117" spans="1:7" customFormat="1">
      <c r="A8117" s="4">
        <v>30755</v>
      </c>
      <c r="B8117">
        <v>9.9600000000000009</v>
      </c>
      <c r="C8117">
        <f>IFERROR(((VLOOKUP(A8117,'Interest Rates-10yr'!$A$9:$C$15239,2,FALSE))-B8117),C8116)</f>
        <v>2.3499999999999996</v>
      </c>
      <c r="D8117" s="98">
        <f>AVERAGE(C$10:C8117)</f>
        <v>0.21470399605328103</v>
      </c>
      <c r="E8117" s="2"/>
      <c r="G8117" s="23"/>
    </row>
    <row r="8118" spans="1:7" customFormat="1">
      <c r="A8118" s="4">
        <v>30756</v>
      </c>
      <c r="B8118">
        <v>10.09</v>
      </c>
      <c r="C8118">
        <f>IFERROR(((VLOOKUP(A8118,'Interest Rates-10yr'!$A$9:$C$15239,2,FALSE))-B8118),C8117)</f>
        <v>2.2200000000000006</v>
      </c>
      <c r="D8118" s="98">
        <f>AVERAGE(C$10:C8118)</f>
        <v>0.21495128869157759</v>
      </c>
      <c r="E8118" s="2"/>
      <c r="G8118" s="23"/>
    </row>
    <row r="8119" spans="1:7" customFormat="1">
      <c r="A8119" s="4">
        <v>30757</v>
      </c>
      <c r="B8119">
        <v>9.84</v>
      </c>
      <c r="C8119">
        <f>IFERROR(((VLOOKUP(A8119,'Interest Rates-10yr'!$A$9:$C$15239,2,FALSE))-B8119),C8118)</f>
        <v>2.5</v>
      </c>
      <c r="D8119" s="98">
        <f>AVERAGE(C$10:C8119)</f>
        <v>0.21523304562268838</v>
      </c>
      <c r="E8119" s="2"/>
      <c r="G8119" s="23"/>
    </row>
    <row r="8120" spans="1:7" customFormat="1">
      <c r="A8120" s="4">
        <v>30758</v>
      </c>
      <c r="B8120">
        <v>9.84</v>
      </c>
      <c r="C8120">
        <f>IFERROR(((VLOOKUP(A8120,'Interest Rates-10yr'!$A$9:$C$15239,2,FALSE))-B8120),C8119)</f>
        <v>2.5</v>
      </c>
      <c r="D8120" s="98">
        <f>AVERAGE(C$10:C8120)</f>
        <v>0.21551473307853566</v>
      </c>
      <c r="E8120" s="2"/>
      <c r="G8120" s="23"/>
    </row>
    <row r="8121" spans="1:7" customFormat="1">
      <c r="A8121" s="4">
        <v>30759</v>
      </c>
      <c r="B8121">
        <v>9.84</v>
      </c>
      <c r="C8121">
        <f>IFERROR(((VLOOKUP(A8121,'Interest Rates-10yr'!$A$9:$C$15239,2,FALSE))-B8121),C8120)</f>
        <v>2.5</v>
      </c>
      <c r="D8121" s="98">
        <f>AVERAGE(C$10:C8121)</f>
        <v>0.21579635108481296</v>
      </c>
      <c r="E8121" s="2"/>
      <c r="G8121" s="23"/>
    </row>
    <row r="8122" spans="1:7" customFormat="1">
      <c r="A8122" s="4">
        <v>30760</v>
      </c>
      <c r="B8122">
        <v>10.07</v>
      </c>
      <c r="C8122">
        <f>IFERROR(((VLOOKUP(A8122,'Interest Rates-10yr'!$A$9:$C$15239,2,FALSE))-B8122),C8121)</f>
        <v>2.379999999999999</v>
      </c>
      <c r="D8122" s="98">
        <f>AVERAGE(C$10:C8122)</f>
        <v>0.21606310859115035</v>
      </c>
      <c r="E8122" s="2"/>
      <c r="G8122" s="23"/>
    </row>
    <row r="8123" spans="1:7" customFormat="1">
      <c r="A8123" s="4">
        <v>30761</v>
      </c>
      <c r="B8123">
        <v>10.25</v>
      </c>
      <c r="C8123">
        <f>IFERROR(((VLOOKUP(A8123,'Interest Rates-10yr'!$A$9:$C$15239,2,FALSE))-B8123),C8122)</f>
        <v>2.1899999999999995</v>
      </c>
      <c r="D8123" s="98">
        <f>AVERAGE(C$10:C8123)</f>
        <v>0.21630638402760696</v>
      </c>
      <c r="E8123" s="2"/>
      <c r="G8123" s="23"/>
    </row>
    <row r="8124" spans="1:7" customFormat="1">
      <c r="A8124" s="4">
        <v>30762</v>
      </c>
      <c r="B8124">
        <v>10.36</v>
      </c>
      <c r="C8124">
        <f>IFERROR(((VLOOKUP(A8124,'Interest Rates-10yr'!$A$9:$C$15239,2,FALSE))-B8124),C8123)</f>
        <v>2.09</v>
      </c>
      <c r="D8124" s="98">
        <f>AVERAGE(C$10:C8124)</f>
        <v>0.21653727664818273</v>
      </c>
      <c r="E8124" s="2"/>
      <c r="G8124" s="23"/>
    </row>
    <row r="8125" spans="1:7" customFormat="1">
      <c r="A8125" s="4">
        <v>30763</v>
      </c>
      <c r="B8125">
        <v>10.45</v>
      </c>
      <c r="C8125">
        <f>IFERROR(((VLOOKUP(A8125,'Interest Rates-10yr'!$A$9:$C$15239,2,FALSE))-B8125),C8124)</f>
        <v>2.0400000000000009</v>
      </c>
      <c r="D8125" s="98">
        <f>AVERAGE(C$10:C8125)</f>
        <v>0.21676195170034535</v>
      </c>
      <c r="E8125" s="2"/>
      <c r="G8125" s="23"/>
    </row>
    <row r="8126" spans="1:7" customFormat="1">
      <c r="A8126" s="4">
        <v>30764</v>
      </c>
      <c r="B8126">
        <v>10.28</v>
      </c>
      <c r="C8126">
        <f>IFERROR(((VLOOKUP(A8126,'Interest Rates-10yr'!$A$9:$C$15239,2,FALSE))-B8126),C8125)</f>
        <v>2.2000000000000011</v>
      </c>
      <c r="D8126" s="98">
        <f>AVERAGE(C$10:C8126)</f>
        <v>0.21700628310952358</v>
      </c>
      <c r="E8126" s="2"/>
      <c r="G8126" s="23"/>
    </row>
    <row r="8127" spans="1:7" customFormat="1">
      <c r="A8127" s="4">
        <v>30765</v>
      </c>
      <c r="B8127">
        <v>10.28</v>
      </c>
      <c r="C8127">
        <f>IFERROR(((VLOOKUP(A8127,'Interest Rates-10yr'!$A$9:$C$15239,2,FALSE))-B8127),C8126)</f>
        <v>2.2000000000000011</v>
      </c>
      <c r="D8127" s="98">
        <f>AVERAGE(C$10:C8127)</f>
        <v>0.21725055432372539</v>
      </c>
      <c r="E8127" s="2"/>
      <c r="G8127" s="23"/>
    </row>
    <row r="8128" spans="1:7" customFormat="1">
      <c r="A8128" s="4">
        <v>30766</v>
      </c>
      <c r="B8128">
        <v>10.28</v>
      </c>
      <c r="C8128">
        <f>IFERROR(((VLOOKUP(A8128,'Interest Rates-10yr'!$A$9:$C$15239,2,FALSE))-B8128),C8127)</f>
        <v>2.2000000000000011</v>
      </c>
      <c r="D8128" s="98">
        <f>AVERAGE(C$10:C8128)</f>
        <v>0.2174947653651931</v>
      </c>
      <c r="E8128" s="2"/>
      <c r="G8128" s="23"/>
    </row>
    <row r="8129" spans="1:7" customFormat="1">
      <c r="A8129" s="4">
        <v>30767</v>
      </c>
      <c r="B8129">
        <v>10.06</v>
      </c>
      <c r="C8129">
        <f>IFERROR(((VLOOKUP(A8129,'Interest Rates-10yr'!$A$9:$C$15239,2,FALSE))-B8129),C8128)</f>
        <v>2.4000000000000004</v>
      </c>
      <c r="D8129" s="98">
        <f>AVERAGE(C$10:C8129)</f>
        <v>0.21776354679802992</v>
      </c>
      <c r="E8129" s="2"/>
      <c r="G8129" s="23"/>
    </row>
    <row r="8130" spans="1:7" customFormat="1">
      <c r="A8130" s="4">
        <v>30768</v>
      </c>
      <c r="B8130">
        <v>9.6199999999999992</v>
      </c>
      <c r="C8130">
        <f>IFERROR(((VLOOKUP(A8130,'Interest Rates-10yr'!$A$9:$C$15239,2,FALSE))-B8130),C8129)</f>
        <v>2.8400000000000016</v>
      </c>
      <c r="D8130" s="98">
        <f>AVERAGE(C$10:C8130)</f>
        <v>0.21808644255633577</v>
      </c>
      <c r="E8130" s="2"/>
      <c r="G8130" s="23"/>
    </row>
    <row r="8131" spans="1:7" customFormat="1">
      <c r="A8131" s="4">
        <v>30769</v>
      </c>
      <c r="B8131">
        <v>8.81</v>
      </c>
      <c r="C8131">
        <f>IFERROR(((VLOOKUP(A8131,'Interest Rates-10yr'!$A$9:$C$15239,2,FALSE))-B8131),C8130)</f>
        <v>3.6099999999999994</v>
      </c>
      <c r="D8131" s="98">
        <f>AVERAGE(C$10:C8131)</f>
        <v>0.21850406303866077</v>
      </c>
      <c r="E8131" s="2"/>
      <c r="G8131" s="23"/>
    </row>
    <row r="8132" spans="1:7" customFormat="1">
      <c r="A8132" s="4">
        <v>30770</v>
      </c>
      <c r="B8132">
        <v>10.07</v>
      </c>
      <c r="C8132">
        <f>IFERROR(((VLOOKUP(A8132,'Interest Rates-10yr'!$A$9:$C$15239,2,FALSE))-B8132),C8131)</f>
        <v>2.34</v>
      </c>
      <c r="D8132" s="98">
        <f>AVERAGE(C$10:C8132)</f>
        <v>0.2187652345192666</v>
      </c>
      <c r="E8132" s="2"/>
      <c r="G8132" s="23"/>
    </row>
    <row r="8133" spans="1:7" customFormat="1">
      <c r="A8133" s="4">
        <v>30771</v>
      </c>
      <c r="B8133">
        <v>10.24</v>
      </c>
      <c r="C8133">
        <f>IFERROR(((VLOOKUP(A8133,'Interest Rates-10yr'!$A$9:$C$15239,2,FALSE))-B8133),C8132)</f>
        <v>2.2899999999999991</v>
      </c>
      <c r="D8133" s="98">
        <f>AVERAGE(C$10:C8133)</f>
        <v>0.21902018709995108</v>
      </c>
      <c r="E8133" s="2"/>
      <c r="G8133" s="23"/>
    </row>
    <row r="8134" spans="1:7" customFormat="1">
      <c r="A8134" s="4">
        <v>30772</v>
      </c>
      <c r="B8134">
        <v>10.24</v>
      </c>
      <c r="C8134">
        <f>IFERROR(((VLOOKUP(A8134,'Interest Rates-10yr'!$A$9:$C$15239,2,FALSE))-B8134),C8133)</f>
        <v>2.2899999999999991</v>
      </c>
      <c r="D8134" s="98">
        <f>AVERAGE(C$10:C8134)</f>
        <v>0.21927507692307724</v>
      </c>
      <c r="E8134" s="2"/>
      <c r="G8134" s="23"/>
    </row>
    <row r="8135" spans="1:7" customFormat="1">
      <c r="A8135" s="4">
        <v>30773</v>
      </c>
      <c r="B8135">
        <v>10.24</v>
      </c>
      <c r="C8135">
        <f>IFERROR(((VLOOKUP(A8135,'Interest Rates-10yr'!$A$9:$C$15239,2,FALSE))-B8135),C8134)</f>
        <v>2.2899999999999991</v>
      </c>
      <c r="D8135" s="98">
        <f>AVERAGE(C$10:C8135)</f>
        <v>0.21952990401181424</v>
      </c>
      <c r="E8135" s="2"/>
      <c r="G8135" s="23"/>
    </row>
    <row r="8136" spans="1:7" customFormat="1">
      <c r="A8136" s="4">
        <v>30774</v>
      </c>
      <c r="B8136">
        <v>10.42</v>
      </c>
      <c r="C8136">
        <f>IFERROR(((VLOOKUP(A8136,'Interest Rates-10yr'!$A$9:$C$15239,2,FALSE))-B8136),C8135)</f>
        <v>2.1400000000000006</v>
      </c>
      <c r="D8136" s="98">
        <f>AVERAGE(C$10:C8136)</f>
        <v>0.2197662113941187</v>
      </c>
      <c r="E8136" s="2"/>
      <c r="G8136" s="23"/>
    </row>
    <row r="8137" spans="1:7" customFormat="1">
      <c r="A8137" s="4">
        <v>30775</v>
      </c>
      <c r="B8137">
        <v>10.75</v>
      </c>
      <c r="C8137">
        <f>IFERROR(((VLOOKUP(A8137,'Interest Rates-10yr'!$A$9:$C$15239,2,FALSE))-B8137),C8136)</f>
        <v>1.9000000000000004</v>
      </c>
      <c r="D8137" s="98">
        <f>AVERAGE(C$10:C8137)</f>
        <v>0.21997293307086649</v>
      </c>
      <c r="E8137" s="2"/>
      <c r="G8137" s="23"/>
    </row>
    <row r="8138" spans="1:7" customFormat="1">
      <c r="A8138" s="4">
        <v>30776</v>
      </c>
      <c r="B8138">
        <v>10.9</v>
      </c>
      <c r="C8138">
        <f>IFERROR(((VLOOKUP(A8138,'Interest Rates-10yr'!$A$9:$C$15239,2,FALSE))-B8138),C8137)</f>
        <v>1.7699999999999996</v>
      </c>
      <c r="D8138" s="98">
        <f>AVERAGE(C$10:C8138)</f>
        <v>0.22016361176036447</v>
      </c>
      <c r="E8138" s="2"/>
      <c r="G8138" s="23"/>
    </row>
    <row r="8139" spans="1:7" customFormat="1">
      <c r="A8139" s="4">
        <v>30777</v>
      </c>
      <c r="B8139">
        <v>10.74</v>
      </c>
      <c r="C8139">
        <f>IFERROR(((VLOOKUP(A8139,'Interest Rates-10yr'!$A$9:$C$15239,2,FALSE))-B8139),C8138)</f>
        <v>1.9100000000000001</v>
      </c>
      <c r="D8139" s="98">
        <f>AVERAGE(C$10:C8139)</f>
        <v>0.22037146371463751</v>
      </c>
      <c r="E8139" s="2"/>
      <c r="G8139" s="23"/>
    </row>
    <row r="8140" spans="1:7" customFormat="1">
      <c r="A8140" s="4">
        <v>30778</v>
      </c>
      <c r="B8140">
        <v>10.37</v>
      </c>
      <c r="C8140">
        <f>IFERROR(((VLOOKUP(A8140,'Interest Rates-10yr'!$A$9:$C$15239,2,FALSE))-B8140),C8139)</f>
        <v>2.1400000000000006</v>
      </c>
      <c r="D8140" s="98">
        <f>AVERAGE(C$10:C8140)</f>
        <v>0.22060755134669818</v>
      </c>
      <c r="E8140" s="2"/>
      <c r="G8140" s="23"/>
    </row>
    <row r="8141" spans="1:7" customFormat="1">
      <c r="A8141" s="4">
        <v>30779</v>
      </c>
      <c r="B8141">
        <v>10.37</v>
      </c>
      <c r="C8141">
        <f>IFERROR(((VLOOKUP(A8141,'Interest Rates-10yr'!$A$9:$C$15239,2,FALSE))-B8141),C8140)</f>
        <v>2.1400000000000006</v>
      </c>
      <c r="D8141" s="98">
        <f>AVERAGE(C$10:C8141)</f>
        <v>0.22084358091490447</v>
      </c>
      <c r="E8141" s="2"/>
      <c r="G8141" s="23"/>
    </row>
    <row r="8142" spans="1:7" customFormat="1">
      <c r="A8142" s="4">
        <v>30780</v>
      </c>
      <c r="B8142">
        <v>10.37</v>
      </c>
      <c r="C8142">
        <f>IFERROR(((VLOOKUP(A8142,'Interest Rates-10yr'!$A$9:$C$15239,2,FALSE))-B8142),C8141)</f>
        <v>2.1400000000000006</v>
      </c>
      <c r="D8142" s="98">
        <f>AVERAGE(C$10:C8142)</f>
        <v>0.22107955244067418</v>
      </c>
      <c r="E8142" s="2"/>
      <c r="G8142" s="23"/>
    </row>
    <row r="8143" spans="1:7" customFormat="1">
      <c r="A8143" s="4">
        <v>30781</v>
      </c>
      <c r="B8143">
        <v>10.32</v>
      </c>
      <c r="C8143">
        <f>IFERROR(((VLOOKUP(A8143,'Interest Rates-10yr'!$A$9:$C$15239,2,FALSE))-B8143),C8142)</f>
        <v>2.1500000000000004</v>
      </c>
      <c r="D8143" s="98">
        <f>AVERAGE(C$10:C8143)</f>
        <v>0.22131669535284032</v>
      </c>
      <c r="E8143" s="2"/>
      <c r="G8143" s="23"/>
    </row>
    <row r="8144" spans="1:7" customFormat="1">
      <c r="A8144" s="4">
        <v>30782</v>
      </c>
      <c r="B8144">
        <v>9.49</v>
      </c>
      <c r="C8144">
        <f>IFERROR(((VLOOKUP(A8144,'Interest Rates-10yr'!$A$9:$C$15239,2,FALSE))-B8144),C8143)</f>
        <v>3.0299999999999994</v>
      </c>
      <c r="D8144" s="98">
        <f>AVERAGE(C$10:C8144)</f>
        <v>0.2216619545175173</v>
      </c>
      <c r="E8144" s="2"/>
      <c r="G8144" s="23"/>
    </row>
    <row r="8145" spans="1:7" customFormat="1">
      <c r="A8145" s="4">
        <v>30783</v>
      </c>
      <c r="B8145">
        <v>9.25</v>
      </c>
      <c r="C8145">
        <f>IFERROR(((VLOOKUP(A8145,'Interest Rates-10yr'!$A$9:$C$15239,2,FALSE))-B8145),C8144)</f>
        <v>3.25</v>
      </c>
      <c r="D8145" s="98">
        <f>AVERAGE(C$10:C8145)</f>
        <v>0.22203416912487747</v>
      </c>
      <c r="E8145" s="2"/>
      <c r="G8145" s="23"/>
    </row>
    <row r="8146" spans="1:7" customFormat="1">
      <c r="A8146" s="4">
        <v>30784</v>
      </c>
      <c r="B8146">
        <v>10.34</v>
      </c>
      <c r="C8146">
        <f>IFERROR(((VLOOKUP(A8146,'Interest Rates-10yr'!$A$9:$C$15239,2,FALSE))-B8146),C8145)</f>
        <v>2.0600000000000005</v>
      </c>
      <c r="D8146" s="98">
        <f>AVERAGE(C$10:C8146)</f>
        <v>0.22226004670025848</v>
      </c>
      <c r="E8146" s="2"/>
      <c r="G8146" s="23"/>
    </row>
    <row r="8147" spans="1:7" customFormat="1">
      <c r="A8147" s="4">
        <v>30785</v>
      </c>
      <c r="B8147">
        <v>10.24</v>
      </c>
      <c r="C8147">
        <f>IFERROR(((VLOOKUP(A8147,'Interest Rates-10yr'!$A$9:$C$15239,2,FALSE))-B8147),C8146)</f>
        <v>2.33</v>
      </c>
      <c r="D8147" s="98">
        <f>AVERAGE(C$10:C8147)</f>
        <v>0.22251904644875928</v>
      </c>
      <c r="E8147" s="2"/>
      <c r="G8147" s="23"/>
    </row>
    <row r="8148" spans="1:7" customFormat="1">
      <c r="A8148" s="4">
        <v>30786</v>
      </c>
      <c r="B8148">
        <v>10.24</v>
      </c>
      <c r="C8148">
        <f>IFERROR(((VLOOKUP(A8148,'Interest Rates-10yr'!$A$9:$C$15239,2,FALSE))-B8148),C8147)</f>
        <v>2.33</v>
      </c>
      <c r="D8148" s="98">
        <f>AVERAGE(C$10:C8148)</f>
        <v>0.22277798255313958</v>
      </c>
      <c r="E8148" s="2"/>
      <c r="G8148" s="23"/>
    </row>
    <row r="8149" spans="1:7" customFormat="1">
      <c r="A8149" s="4">
        <v>30787</v>
      </c>
      <c r="B8149">
        <v>10.24</v>
      </c>
      <c r="C8149">
        <f>IFERROR(((VLOOKUP(A8149,'Interest Rates-10yr'!$A$9:$C$15239,2,FALSE))-B8149),C8148)</f>
        <v>2.33</v>
      </c>
      <c r="D8149" s="98">
        <f>AVERAGE(C$10:C8149)</f>
        <v>0.22303685503685539</v>
      </c>
      <c r="E8149" s="2"/>
      <c r="G8149" s="23"/>
    </row>
    <row r="8150" spans="1:7" customFormat="1">
      <c r="A8150" s="4">
        <v>30788</v>
      </c>
      <c r="B8150">
        <v>10.5</v>
      </c>
      <c r="C8150">
        <f>IFERROR(((VLOOKUP(A8150,'Interest Rates-10yr'!$A$9:$C$15239,2,FALSE))-B8150),C8149)</f>
        <v>2.1099999999999994</v>
      </c>
      <c r="D8150" s="98">
        <f>AVERAGE(C$10:C8150)</f>
        <v>0.22326864021619</v>
      </c>
      <c r="E8150" s="2"/>
      <c r="G8150" s="23"/>
    </row>
    <row r="8151" spans="1:7" customFormat="1">
      <c r="A8151" s="4">
        <v>30789</v>
      </c>
      <c r="B8151">
        <v>10.45</v>
      </c>
      <c r="C8151">
        <f>IFERROR(((VLOOKUP(A8151,'Interest Rates-10yr'!$A$9:$C$15239,2,FALSE))-B8151),C8150)</f>
        <v>2.120000000000001</v>
      </c>
      <c r="D8151" s="98">
        <f>AVERAGE(C$10:C8151)</f>
        <v>0.22350159665929781</v>
      </c>
      <c r="E8151" s="2"/>
      <c r="G8151" s="23"/>
    </row>
    <row r="8152" spans="1:7" customFormat="1">
      <c r="A8152" s="4">
        <v>30790</v>
      </c>
      <c r="B8152">
        <v>10.61</v>
      </c>
      <c r="C8152">
        <f>IFERROR(((VLOOKUP(A8152,'Interest Rates-10yr'!$A$9:$C$15239,2,FALSE))-B8152),C8151)</f>
        <v>2.09</v>
      </c>
      <c r="D8152" s="98">
        <f>AVERAGE(C$10:C8152)</f>
        <v>0.22373081174014522</v>
      </c>
      <c r="E8152" s="2"/>
      <c r="G8152" s="23"/>
    </row>
    <row r="8153" spans="1:7" customFormat="1">
      <c r="A8153" s="4">
        <v>30791</v>
      </c>
      <c r="B8153">
        <v>10.73</v>
      </c>
      <c r="C8153">
        <f>IFERROR(((VLOOKUP(A8153,'Interest Rates-10yr'!$A$9:$C$15239,2,FALSE))-B8153),C8152)</f>
        <v>2.0399999999999991</v>
      </c>
      <c r="D8153" s="98">
        <f>AVERAGE(C$10:C8153)</f>
        <v>0.22395383104125768</v>
      </c>
      <c r="E8153" s="2"/>
      <c r="G8153" s="23"/>
    </row>
    <row r="8154" spans="1:7" customFormat="1">
      <c r="A8154" s="4">
        <v>30792</v>
      </c>
      <c r="B8154">
        <v>9.77</v>
      </c>
      <c r="C8154">
        <f>IFERROR(((VLOOKUP(A8154,'Interest Rates-10yr'!$A$9:$C$15239,2,FALSE))-B8154),C8153)</f>
        <v>2.0399999999999991</v>
      </c>
      <c r="D8154" s="98">
        <f>AVERAGE(C$10:C8154)</f>
        <v>0.2241767955801108</v>
      </c>
      <c r="E8154" s="2"/>
      <c r="G8154" s="23"/>
    </row>
    <row r="8155" spans="1:7" customFormat="1">
      <c r="A8155" s="4">
        <v>30793</v>
      </c>
      <c r="B8155">
        <v>9.77</v>
      </c>
      <c r="C8155">
        <f>IFERROR(((VLOOKUP(A8155,'Interest Rates-10yr'!$A$9:$C$15239,2,FALSE))-B8155),C8154)</f>
        <v>2.0399999999999991</v>
      </c>
      <c r="D8155" s="98">
        <f>AVERAGE(C$10:C8155)</f>
        <v>0.2243997053768724</v>
      </c>
      <c r="E8155" s="2"/>
      <c r="G8155" s="23"/>
    </row>
    <row r="8156" spans="1:7" customFormat="1">
      <c r="A8156" s="4">
        <v>30794</v>
      </c>
      <c r="B8156">
        <v>9.77</v>
      </c>
      <c r="C8156">
        <f>IFERROR(((VLOOKUP(A8156,'Interest Rates-10yr'!$A$9:$C$15239,2,FALSE))-B8156),C8155)</f>
        <v>2.0399999999999991</v>
      </c>
      <c r="D8156" s="98">
        <f>AVERAGE(C$10:C8156)</f>
        <v>0.22462256045170031</v>
      </c>
      <c r="E8156" s="2"/>
      <c r="G8156" s="23"/>
    </row>
    <row r="8157" spans="1:7" customFormat="1">
      <c r="A8157" s="4">
        <v>30795</v>
      </c>
      <c r="B8157">
        <v>9.6300000000000008</v>
      </c>
      <c r="C8157">
        <f>IFERROR(((VLOOKUP(A8157,'Interest Rates-10yr'!$A$9:$C$15239,2,FALSE))-B8157),C8156)</f>
        <v>3.17</v>
      </c>
      <c r="D8157" s="98">
        <f>AVERAGE(C$10:C8157)</f>
        <v>0.22498404516445786</v>
      </c>
      <c r="E8157" s="2"/>
      <c r="G8157" s="23"/>
    </row>
    <row r="8158" spans="1:7" customFormat="1">
      <c r="A8158" s="4">
        <v>30796</v>
      </c>
      <c r="B8158">
        <v>9.5500000000000007</v>
      </c>
      <c r="C8158">
        <f>IFERROR(((VLOOKUP(A8158,'Interest Rates-10yr'!$A$9:$C$15239,2,FALSE))-B8158),C8157)</f>
        <v>3.1999999999999993</v>
      </c>
      <c r="D8158" s="98">
        <f>AVERAGE(C$10:C8158)</f>
        <v>0.22534912259172937</v>
      </c>
      <c r="E8158" s="2"/>
      <c r="G8158" s="23"/>
    </row>
    <row r="8159" spans="1:7" customFormat="1">
      <c r="A8159" s="4">
        <v>30797</v>
      </c>
      <c r="B8159">
        <v>10.67</v>
      </c>
      <c r="C8159">
        <f>IFERROR(((VLOOKUP(A8159,'Interest Rates-10yr'!$A$9:$C$15239,2,FALSE))-B8159),C8158)</f>
        <v>2.0199999999999996</v>
      </c>
      <c r="D8159" s="98">
        <f>AVERAGE(C$10:C8159)</f>
        <v>0.22556932515337455</v>
      </c>
      <c r="E8159" s="2"/>
      <c r="G8159" s="23"/>
    </row>
    <row r="8160" spans="1:7" customFormat="1">
      <c r="A8160" s="4">
        <v>30798</v>
      </c>
      <c r="B8160">
        <v>10.63</v>
      </c>
      <c r="C8160">
        <f>IFERROR(((VLOOKUP(A8160,'Interest Rates-10yr'!$A$9:$C$15239,2,FALSE))-B8160),C8159)</f>
        <v>2.0399999999999991</v>
      </c>
      <c r="D8160" s="98">
        <f>AVERAGE(C$10:C8160)</f>
        <v>0.22579192737087506</v>
      </c>
      <c r="E8160" s="2"/>
      <c r="G8160" s="23"/>
    </row>
    <row r="8161" spans="1:7" customFormat="1">
      <c r="A8161" s="4">
        <v>30799</v>
      </c>
      <c r="B8161">
        <v>10.49</v>
      </c>
      <c r="C8161">
        <f>IFERROR(((VLOOKUP(A8161,'Interest Rates-10yr'!$A$9:$C$15239,2,FALSE))-B8161),C8160)</f>
        <v>2.2999999999999989</v>
      </c>
      <c r="D8161" s="98">
        <f>AVERAGE(C$10:C8161)</f>
        <v>0.22604636898920541</v>
      </c>
      <c r="E8161" s="2"/>
      <c r="G8161" s="23"/>
    </row>
    <row r="8162" spans="1:7" customFormat="1">
      <c r="A8162" s="4">
        <v>30800</v>
      </c>
      <c r="B8162">
        <v>10.49</v>
      </c>
      <c r="C8162">
        <f>IFERROR(((VLOOKUP(A8162,'Interest Rates-10yr'!$A$9:$C$15239,2,FALSE))-B8162),C8161)</f>
        <v>2.2999999999999989</v>
      </c>
      <c r="D8162" s="98">
        <f>AVERAGE(C$10:C8162)</f>
        <v>0.2263007481908503</v>
      </c>
      <c r="E8162" s="2"/>
      <c r="G8162" s="23"/>
    </row>
    <row r="8163" spans="1:7" customFormat="1">
      <c r="A8163" s="4">
        <v>30801</v>
      </c>
      <c r="B8163">
        <v>10.49</v>
      </c>
      <c r="C8163">
        <f>IFERROR(((VLOOKUP(A8163,'Interest Rates-10yr'!$A$9:$C$15239,2,FALSE))-B8163),C8162)</f>
        <v>2.2999999999999989</v>
      </c>
      <c r="D8163" s="98">
        <f>AVERAGE(C$10:C8163)</f>
        <v>0.2265550649987739</v>
      </c>
      <c r="E8163" s="2"/>
      <c r="G8163" s="23"/>
    </row>
    <row r="8164" spans="1:7" customFormat="1">
      <c r="A8164" s="4">
        <v>30802</v>
      </c>
      <c r="B8164">
        <v>10.9</v>
      </c>
      <c r="C8164">
        <f>IFERROR(((VLOOKUP(A8164,'Interest Rates-10yr'!$A$9:$C$15239,2,FALSE))-B8164),C8163)</f>
        <v>1.92</v>
      </c>
      <c r="D8164" s="98">
        <f>AVERAGE(C$10:C8164)</f>
        <v>0.2267627222562848</v>
      </c>
      <c r="E8164" s="2"/>
      <c r="G8164" s="23"/>
    </row>
    <row r="8165" spans="1:7" customFormat="1">
      <c r="A8165" s="4">
        <v>30803</v>
      </c>
      <c r="B8165">
        <v>11.04</v>
      </c>
      <c r="C8165">
        <f>IFERROR(((VLOOKUP(A8165,'Interest Rates-10yr'!$A$9:$C$15239,2,FALSE))-B8165),C8164)</f>
        <v>1.7800000000000011</v>
      </c>
      <c r="D8165" s="98">
        <f>AVERAGE(C$10:C8165)</f>
        <v>0.22695316331535095</v>
      </c>
      <c r="E8165" s="2"/>
      <c r="G8165" s="23"/>
    </row>
    <row r="8166" spans="1:7" customFormat="1">
      <c r="A8166" s="4">
        <v>30804</v>
      </c>
      <c r="B8166">
        <v>10.88</v>
      </c>
      <c r="C8166">
        <f>IFERROR(((VLOOKUP(A8166,'Interest Rates-10yr'!$A$9:$C$15239,2,FALSE))-B8166),C8165)</f>
        <v>1.9799999999999986</v>
      </c>
      <c r="D8166" s="98">
        <f>AVERAGE(C$10:C8166)</f>
        <v>0.22716807649871307</v>
      </c>
      <c r="E8166" s="2"/>
      <c r="G8166" s="23"/>
    </row>
    <row r="8167" spans="1:7" customFormat="1">
      <c r="A8167" s="4">
        <v>30805</v>
      </c>
      <c r="B8167">
        <v>10.45</v>
      </c>
      <c r="C8167">
        <f>IFERROR(((VLOOKUP(A8167,'Interest Rates-10yr'!$A$9:$C$15239,2,FALSE))-B8167),C8166)</f>
        <v>2.4400000000000013</v>
      </c>
      <c r="D8167" s="98">
        <f>AVERAGE(C$10:C8167)</f>
        <v>0.22743932336356981</v>
      </c>
      <c r="E8167" s="2"/>
      <c r="G8167" s="23"/>
    </row>
    <row r="8168" spans="1:7" customFormat="1">
      <c r="A8168" s="4">
        <v>30806</v>
      </c>
      <c r="B8168">
        <v>10.039999999999999</v>
      </c>
      <c r="C8168">
        <f>IFERROR(((VLOOKUP(A8168,'Interest Rates-10yr'!$A$9:$C$15239,2,FALSE))-B8168),C8167)</f>
        <v>3.0300000000000011</v>
      </c>
      <c r="D8168" s="98">
        <f>AVERAGE(C$10:C8168)</f>
        <v>0.22778281652163287</v>
      </c>
      <c r="E8168" s="2"/>
      <c r="G8168" s="23"/>
    </row>
    <row r="8169" spans="1:7" customFormat="1">
      <c r="A8169" s="4">
        <v>30807</v>
      </c>
      <c r="B8169">
        <v>10.039999999999999</v>
      </c>
      <c r="C8169">
        <f>IFERROR(((VLOOKUP(A8169,'Interest Rates-10yr'!$A$9:$C$15239,2,FALSE))-B8169),C8168)</f>
        <v>3.0300000000000011</v>
      </c>
      <c r="D8169" s="98">
        <f>AVERAGE(C$10:C8169)</f>
        <v>0.22812622549019637</v>
      </c>
      <c r="E8169" s="2"/>
      <c r="G8169" s="23"/>
    </row>
    <row r="8170" spans="1:7" customFormat="1">
      <c r="A8170" s="4">
        <v>30808</v>
      </c>
      <c r="B8170">
        <v>10.039999999999999</v>
      </c>
      <c r="C8170">
        <f>IFERROR(((VLOOKUP(A8170,'Interest Rates-10yr'!$A$9:$C$15239,2,FALSE))-B8170),C8169)</f>
        <v>3.0300000000000011</v>
      </c>
      <c r="D8170" s="98">
        <f>AVERAGE(C$10:C8170)</f>
        <v>0.2284695503002086</v>
      </c>
      <c r="E8170" s="2"/>
      <c r="G8170" s="23"/>
    </row>
    <row r="8171" spans="1:7" customFormat="1">
      <c r="A8171" s="4">
        <v>30809</v>
      </c>
      <c r="B8171">
        <v>10.48</v>
      </c>
      <c r="C8171">
        <f>IFERROR(((VLOOKUP(A8171,'Interest Rates-10yr'!$A$9:$C$15239,2,FALSE))-B8171),C8170)</f>
        <v>2.6500000000000004</v>
      </c>
      <c r="D8171" s="98">
        <f>AVERAGE(C$10:C8171)</f>
        <v>0.22876623376623409</v>
      </c>
      <c r="E8171" s="2"/>
      <c r="G8171" s="23"/>
    </row>
    <row r="8172" spans="1:7" customFormat="1">
      <c r="A8172" s="4">
        <v>30810</v>
      </c>
      <c r="B8172">
        <v>11.06</v>
      </c>
      <c r="C8172">
        <f>IFERROR(((VLOOKUP(A8172,'Interest Rates-10yr'!$A$9:$C$15239,2,FALSE))-B8172),C8171)</f>
        <v>2.0299999999999994</v>
      </c>
      <c r="D8172" s="98">
        <f>AVERAGE(C$10:C8172)</f>
        <v>0.22898689207399273</v>
      </c>
      <c r="E8172" s="2"/>
      <c r="G8172" s="23"/>
    </row>
    <row r="8173" spans="1:7" customFormat="1">
      <c r="A8173" s="4">
        <v>30811</v>
      </c>
      <c r="B8173">
        <v>11.12</v>
      </c>
      <c r="C8173">
        <f>IFERROR(((VLOOKUP(A8173,'Interest Rates-10yr'!$A$9:$C$15239,2,FALSE))-B8173),C8172)</f>
        <v>2.0900000000000016</v>
      </c>
      <c r="D8173" s="98">
        <f>AVERAGE(C$10:C8173)</f>
        <v>0.22921484566389055</v>
      </c>
      <c r="E8173" s="2"/>
      <c r="G8173" s="23"/>
    </row>
    <row r="8174" spans="1:7" customFormat="1">
      <c r="A8174" s="4">
        <v>30812</v>
      </c>
      <c r="B8174">
        <v>11</v>
      </c>
      <c r="C8174">
        <f>IFERROR(((VLOOKUP(A8174,'Interest Rates-10yr'!$A$9:$C$15239,2,FALSE))-B8174),C8173)</f>
        <v>2.25</v>
      </c>
      <c r="D8174" s="98">
        <f>AVERAGE(C$10:C8174)</f>
        <v>0.22946233925290907</v>
      </c>
      <c r="E8174" s="2"/>
      <c r="G8174" s="23"/>
    </row>
    <row r="8175" spans="1:7" customFormat="1">
      <c r="A8175" s="4">
        <v>30813</v>
      </c>
      <c r="B8175">
        <v>10.58</v>
      </c>
      <c r="C8175">
        <f>IFERROR(((VLOOKUP(A8175,'Interest Rates-10yr'!$A$9:$C$15239,2,FALSE))-B8175),C8174)</f>
        <v>2.8800000000000008</v>
      </c>
      <c r="D8175" s="98">
        <f>AVERAGE(C$10:C8175)</f>
        <v>0.22978692138133758</v>
      </c>
      <c r="E8175" s="2"/>
      <c r="G8175" s="23"/>
    </row>
    <row r="8176" spans="1:7" customFormat="1">
      <c r="A8176" s="4">
        <v>30814</v>
      </c>
      <c r="B8176">
        <v>10.58</v>
      </c>
      <c r="C8176">
        <f>IFERROR(((VLOOKUP(A8176,'Interest Rates-10yr'!$A$9:$C$15239,2,FALSE))-B8176),C8175)</f>
        <v>2.8800000000000008</v>
      </c>
      <c r="D8176" s="98">
        <f>AVERAGE(C$10:C8176)</f>
        <v>0.23011142402350956</v>
      </c>
      <c r="E8176" s="2"/>
      <c r="G8176" s="23"/>
    </row>
    <row r="8177" spans="1:7" customFormat="1">
      <c r="A8177" s="4">
        <v>30815</v>
      </c>
      <c r="B8177">
        <v>10.58</v>
      </c>
      <c r="C8177">
        <f>IFERROR(((VLOOKUP(A8177,'Interest Rates-10yr'!$A$9:$C$15239,2,FALSE))-B8177),C8176)</f>
        <v>2.8800000000000008</v>
      </c>
      <c r="D8177" s="98">
        <f>AVERAGE(C$10:C8177)</f>
        <v>0.23043584720861934</v>
      </c>
      <c r="E8177" s="2"/>
      <c r="G8177" s="23"/>
    </row>
    <row r="8178" spans="1:7" customFormat="1">
      <c r="A8178" s="4">
        <v>30816</v>
      </c>
      <c r="B8178">
        <v>10.33</v>
      </c>
      <c r="C8178">
        <f>IFERROR(((VLOOKUP(A8178,'Interest Rates-10yr'!$A$9:$C$15239,2,FALSE))-B8178),C8177)</f>
        <v>3.25</v>
      </c>
      <c r="D8178" s="98">
        <f>AVERAGE(C$10:C8178)</f>
        <v>0.2308054841473868</v>
      </c>
      <c r="E8178" s="2"/>
      <c r="G8178" s="23"/>
    </row>
    <row r="8179" spans="1:7" customFormat="1">
      <c r="A8179" s="4">
        <v>30817</v>
      </c>
      <c r="B8179">
        <v>10.55</v>
      </c>
      <c r="C8179">
        <f>IFERROR(((VLOOKUP(A8179,'Interest Rates-10yr'!$A$9:$C$15239,2,FALSE))-B8179),C8178)</f>
        <v>2.9299999999999997</v>
      </c>
      <c r="D8179" s="98">
        <f>AVERAGE(C$10:C8179)</f>
        <v>0.23113586291309704</v>
      </c>
      <c r="E8179" s="2"/>
      <c r="G8179" s="23"/>
    </row>
    <row r="8180" spans="1:7" customFormat="1">
      <c r="A8180" s="4">
        <v>30818</v>
      </c>
      <c r="B8180">
        <v>9.99</v>
      </c>
      <c r="C8180">
        <f>IFERROR(((VLOOKUP(A8180,'Interest Rates-10yr'!$A$9:$C$15239,2,FALSE))-B8180),C8179)</f>
        <v>3.42</v>
      </c>
      <c r="D8180" s="98">
        <f>AVERAGE(C$10:C8180)</f>
        <v>0.23152612899277969</v>
      </c>
      <c r="E8180" s="2"/>
      <c r="G8180" s="23"/>
    </row>
    <row r="8181" spans="1:7" customFormat="1">
      <c r="A8181" s="4">
        <v>30819</v>
      </c>
      <c r="B8181">
        <v>9.92</v>
      </c>
      <c r="C8181">
        <f>IFERROR(((VLOOKUP(A8181,'Interest Rates-10yr'!$A$9:$C$15239,2,FALSE))-B8181),C8180)</f>
        <v>3.6199999999999992</v>
      </c>
      <c r="D8181" s="98">
        <f>AVERAGE(C$10:C8181)</f>
        <v>0.23194077337249178</v>
      </c>
      <c r="E8181" s="2"/>
      <c r="G8181" s="23"/>
    </row>
    <row r="8182" spans="1:7" customFormat="1">
      <c r="A8182" s="4">
        <v>30820</v>
      </c>
      <c r="B8182">
        <v>9.01</v>
      </c>
      <c r="C8182">
        <f>IFERROR(((VLOOKUP(A8182,'Interest Rates-10yr'!$A$9:$C$15239,2,FALSE))-B8182),C8181)</f>
        <v>4.4399999999999995</v>
      </c>
      <c r="D8182" s="98">
        <f>AVERAGE(C$10:C8182)</f>
        <v>0.23245564664138049</v>
      </c>
      <c r="E8182" s="2"/>
      <c r="G8182" s="23"/>
    </row>
    <row r="8183" spans="1:7" customFormat="1">
      <c r="A8183" s="4">
        <v>30821</v>
      </c>
      <c r="B8183">
        <v>9.01</v>
      </c>
      <c r="C8183">
        <f>IFERROR(((VLOOKUP(A8183,'Interest Rates-10yr'!$A$9:$C$15239,2,FALSE))-B8183),C8182)</f>
        <v>4.4399999999999995</v>
      </c>
      <c r="D8183" s="98">
        <f>AVERAGE(C$10:C8183)</f>
        <v>0.2329703939319798</v>
      </c>
      <c r="E8183" s="2"/>
      <c r="G8183" s="23"/>
    </row>
    <row r="8184" spans="1:7" customFormat="1">
      <c r="A8184" s="4">
        <v>30822</v>
      </c>
      <c r="B8184">
        <v>9.01</v>
      </c>
      <c r="C8184">
        <f>IFERROR(((VLOOKUP(A8184,'Interest Rates-10yr'!$A$9:$C$15239,2,FALSE))-B8184),C8183)</f>
        <v>4.4399999999999995</v>
      </c>
      <c r="D8184" s="98">
        <f>AVERAGE(C$10:C8184)</f>
        <v>0.23348501529052024</v>
      </c>
      <c r="E8184" s="2"/>
      <c r="G8184" s="23"/>
    </row>
    <row r="8185" spans="1:7" customFormat="1">
      <c r="A8185" s="4">
        <v>30823</v>
      </c>
      <c r="B8185">
        <v>9.7100000000000009</v>
      </c>
      <c r="C8185">
        <f>IFERROR(((VLOOKUP(A8185,'Interest Rates-10yr'!$A$9:$C$15239,2,FALSE))-B8185),C8184)</f>
        <v>3.7199999999999989</v>
      </c>
      <c r="D8185" s="98">
        <f>AVERAGE(C$10:C8185)</f>
        <v>0.23391144814090056</v>
      </c>
      <c r="E8185" s="2"/>
      <c r="G8185" s="23"/>
    </row>
    <row r="8186" spans="1:7" customFormat="1">
      <c r="A8186" s="4">
        <v>30824</v>
      </c>
      <c r="B8186">
        <v>10.73</v>
      </c>
      <c r="C8186">
        <f>IFERROR(((VLOOKUP(A8186,'Interest Rates-10yr'!$A$9:$C$15239,2,FALSE))-B8186),C8185)</f>
        <v>2.7899999999999991</v>
      </c>
      <c r="D8186" s="98">
        <f>AVERAGE(C$10:C8186)</f>
        <v>0.23422404304757283</v>
      </c>
      <c r="E8186" s="2"/>
      <c r="G8186" s="23"/>
    </row>
    <row r="8187" spans="1:7" customFormat="1">
      <c r="A8187" s="4">
        <v>30825</v>
      </c>
      <c r="B8187">
        <v>10.84</v>
      </c>
      <c r="C8187">
        <f>IFERROR(((VLOOKUP(A8187,'Interest Rates-10yr'!$A$9:$C$15239,2,FALSE))-B8187),C8186)</f>
        <v>2.6999999999999993</v>
      </c>
      <c r="D8187" s="98">
        <f>AVERAGE(C$10:C8187)</f>
        <v>0.23452555637075115</v>
      </c>
      <c r="E8187" s="2"/>
      <c r="G8187" s="23"/>
    </row>
    <row r="8188" spans="1:7" customFormat="1">
      <c r="A8188" s="4">
        <v>30826</v>
      </c>
      <c r="B8188">
        <v>10.72</v>
      </c>
      <c r="C8188">
        <f>IFERROR(((VLOOKUP(A8188,'Interest Rates-10yr'!$A$9:$C$15239,2,FALSE))-B8188),C8187)</f>
        <v>3</v>
      </c>
      <c r="D8188" s="98">
        <f>AVERAGE(C$10:C8188)</f>
        <v>0.2348636752659253</v>
      </c>
      <c r="E8188" s="2"/>
      <c r="G8188" s="23"/>
    </row>
    <row r="8189" spans="1:7" customFormat="1">
      <c r="A8189" s="4">
        <v>30827</v>
      </c>
      <c r="B8189">
        <v>10.039999999999999</v>
      </c>
      <c r="C8189">
        <f>IFERROR(((VLOOKUP(A8189,'Interest Rates-10yr'!$A$9:$C$15239,2,FALSE))-B8189),C8188)</f>
        <v>3.7100000000000009</v>
      </c>
      <c r="D8189" s="98">
        <f>AVERAGE(C$10:C8189)</f>
        <v>0.23528850855745759</v>
      </c>
      <c r="E8189" s="2"/>
      <c r="G8189" s="23"/>
    </row>
    <row r="8190" spans="1:7" customFormat="1">
      <c r="A8190" s="4">
        <v>30828</v>
      </c>
      <c r="B8190">
        <v>10.039999999999999</v>
      </c>
      <c r="C8190">
        <f>IFERROR(((VLOOKUP(A8190,'Interest Rates-10yr'!$A$9:$C$15239,2,FALSE))-B8190),C8189)</f>
        <v>3.7100000000000009</v>
      </c>
      <c r="D8190" s="98">
        <f>AVERAGE(C$10:C8190)</f>
        <v>0.23571323799046609</v>
      </c>
      <c r="E8190" s="2"/>
      <c r="G8190" s="23"/>
    </row>
    <row r="8191" spans="1:7" customFormat="1">
      <c r="A8191" s="4">
        <v>30829</v>
      </c>
      <c r="B8191">
        <v>10.039999999999999</v>
      </c>
      <c r="C8191">
        <f>IFERROR(((VLOOKUP(A8191,'Interest Rates-10yr'!$A$9:$C$15239,2,FALSE))-B8191),C8190)</f>
        <v>3.7100000000000009</v>
      </c>
      <c r="D8191" s="98">
        <f>AVERAGE(C$10:C8191)</f>
        <v>0.23613786360303143</v>
      </c>
      <c r="E8191" s="2"/>
      <c r="G8191" s="23"/>
    </row>
    <row r="8192" spans="1:7" customFormat="1">
      <c r="A8192" s="4">
        <v>30830</v>
      </c>
      <c r="B8192">
        <v>10.039999999999999</v>
      </c>
      <c r="C8192">
        <f>IFERROR(((VLOOKUP(A8192,'Interest Rates-10yr'!$A$9:$C$15239,2,FALSE))-B8192),C8191)</f>
        <v>3.7100000000000009</v>
      </c>
      <c r="D8192" s="98">
        <f>AVERAGE(C$10:C8192)</f>
        <v>0.23656238543321559</v>
      </c>
      <c r="E8192" s="2"/>
      <c r="G8192" s="23"/>
    </row>
    <row r="8193" spans="1:7" customFormat="1">
      <c r="A8193" s="4">
        <v>30831</v>
      </c>
      <c r="B8193">
        <v>10.51</v>
      </c>
      <c r="C8193">
        <f>IFERROR(((VLOOKUP(A8193,'Interest Rates-10yr'!$A$9:$C$15239,2,FALSE))-B8193),C8192)</f>
        <v>3.3800000000000008</v>
      </c>
      <c r="D8193" s="98">
        <f>AVERAGE(C$10:C8193)</f>
        <v>0.23694648093841683</v>
      </c>
      <c r="E8193" s="2"/>
      <c r="G8193" s="23"/>
    </row>
    <row r="8194" spans="1:7" customFormat="1">
      <c r="A8194" s="4">
        <v>30832</v>
      </c>
      <c r="B8194">
        <v>10.71</v>
      </c>
      <c r="C8194">
        <f>IFERROR(((VLOOKUP(A8194,'Interest Rates-10yr'!$A$9:$C$15239,2,FALSE))-B8194),C8193)</f>
        <v>3.2799999999999994</v>
      </c>
      <c r="D8194" s="98">
        <f>AVERAGE(C$10:C8194)</f>
        <v>0.23731826511912074</v>
      </c>
      <c r="E8194" s="2"/>
      <c r="G8194" s="23"/>
    </row>
    <row r="8195" spans="1:7" customFormat="1">
      <c r="A8195" s="4">
        <v>30833</v>
      </c>
      <c r="B8195">
        <v>10.81</v>
      </c>
      <c r="C8195">
        <f>IFERROR(((VLOOKUP(A8195,'Interest Rates-10yr'!$A$9:$C$15239,2,FALSE))-B8195),C8194)</f>
        <v>3.0999999999999996</v>
      </c>
      <c r="D8195" s="98">
        <f>AVERAGE(C$10:C8195)</f>
        <v>0.2376679697043737</v>
      </c>
      <c r="E8195" s="2"/>
      <c r="G8195" s="23"/>
    </row>
    <row r="8196" spans="1:7" customFormat="1">
      <c r="A8196" s="4">
        <v>30834</v>
      </c>
      <c r="B8196">
        <v>10.53</v>
      </c>
      <c r="C8196">
        <f>IFERROR(((VLOOKUP(A8196,'Interest Rates-10yr'!$A$9:$C$15239,2,FALSE))-B8196),C8195)</f>
        <v>3.1000000000000014</v>
      </c>
      <c r="D8196" s="98">
        <f>AVERAGE(C$10:C8196)</f>
        <v>0.23801758886038879</v>
      </c>
      <c r="E8196" s="2"/>
      <c r="G8196" s="23"/>
    </row>
    <row r="8197" spans="1:7" customFormat="1">
      <c r="A8197" s="4">
        <v>30835</v>
      </c>
      <c r="B8197">
        <v>10.53</v>
      </c>
      <c r="C8197">
        <f>IFERROR(((VLOOKUP(A8197,'Interest Rates-10yr'!$A$9:$C$15239,2,FALSE))-B8197),C8196)</f>
        <v>3.1000000000000014</v>
      </c>
      <c r="D8197" s="98">
        <f>AVERAGE(C$10:C8197)</f>
        <v>0.2383671226184664</v>
      </c>
      <c r="E8197" s="2"/>
      <c r="G8197" s="23"/>
    </row>
    <row r="8198" spans="1:7" customFormat="1">
      <c r="A8198" s="4">
        <v>30836</v>
      </c>
      <c r="B8198">
        <v>10.53</v>
      </c>
      <c r="C8198">
        <f>IFERROR(((VLOOKUP(A8198,'Interest Rates-10yr'!$A$9:$C$15239,2,FALSE))-B8198),C8197)</f>
        <v>3.1000000000000014</v>
      </c>
      <c r="D8198" s="98">
        <f>AVERAGE(C$10:C8198)</f>
        <v>0.23871657100989166</v>
      </c>
      <c r="E8198" s="2"/>
      <c r="G8198" s="23"/>
    </row>
    <row r="8199" spans="1:7" customFormat="1">
      <c r="A8199" s="4">
        <v>30837</v>
      </c>
      <c r="B8199">
        <v>10.99</v>
      </c>
      <c r="C8199">
        <f>IFERROR(((VLOOKUP(A8199,'Interest Rates-10yr'!$A$9:$C$15239,2,FALSE))-B8199),C8198)</f>
        <v>2.4299999999999997</v>
      </c>
      <c r="D8199" s="98">
        <f>AVERAGE(C$10:C8199)</f>
        <v>0.23898412698412735</v>
      </c>
      <c r="E8199" s="2"/>
      <c r="G8199" s="23"/>
    </row>
    <row r="8200" spans="1:7" customFormat="1">
      <c r="A8200" s="4">
        <v>30838</v>
      </c>
      <c r="B8200">
        <v>10.65</v>
      </c>
      <c r="C8200">
        <f>IFERROR(((VLOOKUP(A8200,'Interest Rates-10yr'!$A$9:$C$15239,2,FALSE))-B8200),C8199)</f>
        <v>2.7199999999999989</v>
      </c>
      <c r="D8200" s="98">
        <f>AVERAGE(C$10:C8200)</f>
        <v>0.2392870223415948</v>
      </c>
      <c r="E8200" s="2"/>
      <c r="G8200" s="23"/>
    </row>
    <row r="8201" spans="1:7" customFormat="1">
      <c r="A8201" s="4">
        <v>30839</v>
      </c>
      <c r="B8201">
        <v>11.03</v>
      </c>
      <c r="C8201">
        <f>IFERROR(((VLOOKUP(A8201,'Interest Rates-10yr'!$A$9:$C$15239,2,FALSE))-B8201),C8200)</f>
        <v>2.5099999999999998</v>
      </c>
      <c r="D8201" s="98">
        <f>AVERAGE(C$10:C8201)</f>
        <v>0.23956420898437536</v>
      </c>
      <c r="E8201" s="2"/>
      <c r="G8201" s="23"/>
    </row>
    <row r="8202" spans="1:7" customFormat="1">
      <c r="A8202" s="4">
        <v>30840</v>
      </c>
      <c r="B8202">
        <v>11.01</v>
      </c>
      <c r="C8202">
        <f>IFERROR(((VLOOKUP(A8202,'Interest Rates-10yr'!$A$9:$C$15239,2,FALSE))-B8202),C8201)</f>
        <v>2.5299999999999994</v>
      </c>
      <c r="D8202" s="98">
        <f>AVERAGE(C$10:C8202)</f>
        <v>0.23984376907115867</v>
      </c>
      <c r="E8202" s="2"/>
      <c r="G8202" s="23"/>
    </row>
    <row r="8203" spans="1:7" customFormat="1">
      <c r="A8203" s="4">
        <v>30841</v>
      </c>
      <c r="B8203">
        <v>10.76</v>
      </c>
      <c r="C8203">
        <f>IFERROR(((VLOOKUP(A8203,'Interest Rates-10yr'!$A$9:$C$15239,2,FALSE))-B8203),C8202)</f>
        <v>2.7000000000000011</v>
      </c>
      <c r="D8203" s="98">
        <f>AVERAGE(C$10:C8203)</f>
        <v>0.24014400781059347</v>
      </c>
      <c r="E8203" s="2"/>
      <c r="G8203" s="23"/>
    </row>
    <row r="8204" spans="1:7" customFormat="1">
      <c r="A8204" s="4">
        <v>30842</v>
      </c>
      <c r="B8204">
        <v>10.76</v>
      </c>
      <c r="C8204">
        <f>IFERROR(((VLOOKUP(A8204,'Interest Rates-10yr'!$A$9:$C$15239,2,FALSE))-B8204),C8203)</f>
        <v>2.7000000000000011</v>
      </c>
      <c r="D8204" s="98">
        <f>AVERAGE(C$10:C8204)</f>
        <v>0.2404441732763884</v>
      </c>
      <c r="E8204" s="2"/>
      <c r="G8204" s="23"/>
    </row>
    <row r="8205" spans="1:7" customFormat="1">
      <c r="A8205" s="4">
        <v>30843</v>
      </c>
      <c r="B8205">
        <v>10.76</v>
      </c>
      <c r="C8205">
        <f>IFERROR(((VLOOKUP(A8205,'Interest Rates-10yr'!$A$9:$C$15239,2,FALSE))-B8205),C8204)</f>
        <v>2.7000000000000011</v>
      </c>
      <c r="D8205" s="98">
        <f>AVERAGE(C$10:C8205)</f>
        <v>0.24074426549536396</v>
      </c>
      <c r="E8205" s="2"/>
      <c r="G8205" s="23"/>
    </row>
    <row r="8206" spans="1:7" customFormat="1">
      <c r="A8206" s="4">
        <v>30844</v>
      </c>
      <c r="B8206">
        <v>11.16</v>
      </c>
      <c r="C8206">
        <f>IFERROR(((VLOOKUP(A8206,'Interest Rates-10yr'!$A$9:$C$15239,2,FALSE))-B8206),C8205)</f>
        <v>2.42</v>
      </c>
      <c r="D8206" s="98">
        <f>AVERAGE(C$10:C8206)</f>
        <v>0.24101012565572807</v>
      </c>
      <c r="E8206" s="2"/>
      <c r="G8206" s="23"/>
    </row>
    <row r="8207" spans="1:7" customFormat="1">
      <c r="A8207" s="4">
        <v>30845</v>
      </c>
      <c r="B8207">
        <v>10.83</v>
      </c>
      <c r="C8207">
        <f>IFERROR(((VLOOKUP(A8207,'Interest Rates-10yr'!$A$9:$C$15239,2,FALSE))-B8207),C8206)</f>
        <v>2.7099999999999991</v>
      </c>
      <c r="D8207" s="98">
        <f>AVERAGE(C$10:C8207)</f>
        <v>0.24131129543791208</v>
      </c>
      <c r="E8207" s="2"/>
      <c r="G8207" s="23"/>
    </row>
    <row r="8208" spans="1:7" customFormat="1">
      <c r="A8208" s="4">
        <v>30846</v>
      </c>
      <c r="B8208">
        <v>10.66</v>
      </c>
      <c r="C8208">
        <f>IFERROR(((VLOOKUP(A8208,'Interest Rates-10yr'!$A$9:$C$15239,2,FALSE))-B8208),C8207)</f>
        <v>2.7799999999999994</v>
      </c>
      <c r="D8208" s="98">
        <f>AVERAGE(C$10:C8208)</f>
        <v>0.24162092938163229</v>
      </c>
      <c r="E8208" s="2"/>
      <c r="G8208" s="23"/>
    </row>
    <row r="8209" spans="1:7" customFormat="1">
      <c r="A8209" s="4">
        <v>30847</v>
      </c>
      <c r="B8209">
        <v>11.04</v>
      </c>
      <c r="C8209">
        <f>IFERROR(((VLOOKUP(A8209,'Interest Rates-10yr'!$A$9:$C$15239,2,FALSE))-B8209),C8208)</f>
        <v>2.3500000000000014</v>
      </c>
      <c r="D8209" s="98">
        <f>AVERAGE(C$10:C8209)</f>
        <v>0.24187804878048819</v>
      </c>
      <c r="E8209" s="2"/>
      <c r="G8209" s="23"/>
    </row>
    <row r="8210" spans="1:7" customFormat="1">
      <c r="A8210" s="4">
        <v>30848</v>
      </c>
      <c r="B8210">
        <v>11.33</v>
      </c>
      <c r="C8210">
        <f>IFERROR(((VLOOKUP(A8210,'Interest Rates-10yr'!$A$9:$C$15239,2,FALSE))-B8210),C8209)</f>
        <v>1.8800000000000008</v>
      </c>
      <c r="D8210" s="98">
        <f>AVERAGE(C$10:C8210)</f>
        <v>0.24207779539080637</v>
      </c>
      <c r="E8210" s="2"/>
      <c r="G8210" s="23"/>
    </row>
    <row r="8211" spans="1:7" customFormat="1">
      <c r="A8211" s="4">
        <v>30849</v>
      </c>
      <c r="B8211">
        <v>11.33</v>
      </c>
      <c r="C8211">
        <f>IFERROR(((VLOOKUP(A8211,'Interest Rates-10yr'!$A$9:$C$15239,2,FALSE))-B8211),C8210)</f>
        <v>1.8800000000000008</v>
      </c>
      <c r="D8211" s="98">
        <f>AVERAGE(C$10:C8211)</f>
        <v>0.24227749329431886</v>
      </c>
      <c r="E8211" s="2"/>
      <c r="G8211" s="23"/>
    </row>
    <row r="8212" spans="1:7" customFormat="1">
      <c r="A8212" s="4">
        <v>30850</v>
      </c>
      <c r="B8212">
        <v>11.33</v>
      </c>
      <c r="C8212">
        <f>IFERROR(((VLOOKUP(A8212,'Interest Rates-10yr'!$A$9:$C$15239,2,FALSE))-B8212),C8211)</f>
        <v>1.8800000000000008</v>
      </c>
      <c r="D8212" s="98">
        <f>AVERAGE(C$10:C8212)</f>
        <v>0.24247714250883864</v>
      </c>
      <c r="E8212" s="2"/>
      <c r="G8212" s="23"/>
    </row>
    <row r="8213" spans="1:7" customFormat="1">
      <c r="A8213" s="4">
        <v>30851</v>
      </c>
      <c r="B8213">
        <v>11.56</v>
      </c>
      <c r="C8213">
        <f>IFERROR(((VLOOKUP(A8213,'Interest Rates-10yr'!$A$9:$C$15239,2,FALSE))-B8213),C8212)</f>
        <v>1.7099999999999991</v>
      </c>
      <c r="D8213" s="98">
        <f>AVERAGE(C$10:C8213)</f>
        <v>0.2426560214529502</v>
      </c>
      <c r="E8213" s="2"/>
      <c r="G8213" s="23"/>
    </row>
    <row r="8214" spans="1:7" customFormat="1">
      <c r="A8214" s="4">
        <v>30852</v>
      </c>
      <c r="B8214">
        <v>11.55</v>
      </c>
      <c r="C8214">
        <f>IFERROR(((VLOOKUP(A8214,'Interest Rates-10yr'!$A$9:$C$15239,2,FALSE))-B8214),C8213)</f>
        <v>1.83</v>
      </c>
      <c r="D8214" s="98">
        <f>AVERAGE(C$10:C8214)</f>
        <v>0.24284948202315701</v>
      </c>
      <c r="E8214" s="2"/>
      <c r="G8214" s="23"/>
    </row>
    <row r="8215" spans="1:7" customFormat="1">
      <c r="A8215" s="4">
        <v>30853</v>
      </c>
      <c r="B8215">
        <v>12.31</v>
      </c>
      <c r="C8215">
        <f>IFERROR(((VLOOKUP(A8215,'Interest Rates-10yr'!$A$9:$C$15239,2,FALSE))-B8215),C8214)</f>
        <v>1.3399999999999999</v>
      </c>
      <c r="D8215" s="98">
        <f>AVERAGE(C$10:C8215)</f>
        <v>0.24298318303680275</v>
      </c>
      <c r="E8215" s="2"/>
      <c r="G8215" s="23"/>
    </row>
    <row r="8216" spans="1:7" customFormat="1">
      <c r="A8216" s="4">
        <v>30854</v>
      </c>
      <c r="B8216">
        <v>11.9</v>
      </c>
      <c r="C8216">
        <f>IFERROR(((VLOOKUP(A8216,'Interest Rates-10yr'!$A$9:$C$15239,2,FALSE))-B8216),C8215)</f>
        <v>1.8200000000000003</v>
      </c>
      <c r="D8216" s="98">
        <f>AVERAGE(C$10:C8216)</f>
        <v>0.2431753381259904</v>
      </c>
      <c r="E8216" s="2"/>
      <c r="G8216" s="23"/>
    </row>
    <row r="8217" spans="1:7" customFormat="1">
      <c r="A8217" s="4">
        <v>30855</v>
      </c>
      <c r="B8217">
        <v>11.51</v>
      </c>
      <c r="C8217">
        <f>IFERROR(((VLOOKUP(A8217,'Interest Rates-10yr'!$A$9:$C$15239,2,FALSE))-B8217),C8216)</f>
        <v>2.2300000000000004</v>
      </c>
      <c r="D8217" s="98">
        <f>AVERAGE(C$10:C8217)</f>
        <v>0.2434173976608191</v>
      </c>
      <c r="E8217" s="2"/>
      <c r="G8217" s="23"/>
    </row>
    <row r="8218" spans="1:7" customFormat="1">
      <c r="A8218" s="4">
        <v>30856</v>
      </c>
      <c r="B8218">
        <v>11.51</v>
      </c>
      <c r="C8218">
        <f>IFERROR(((VLOOKUP(A8218,'Interest Rates-10yr'!$A$9:$C$15239,2,FALSE))-B8218),C8217)</f>
        <v>2.2300000000000004</v>
      </c>
      <c r="D8218" s="98">
        <f>AVERAGE(C$10:C8218)</f>
        <v>0.24365939822146465</v>
      </c>
      <c r="E8218" s="2"/>
      <c r="G8218" s="23"/>
    </row>
    <row r="8219" spans="1:7" customFormat="1">
      <c r="A8219" s="4">
        <v>30857</v>
      </c>
      <c r="B8219">
        <v>11.51</v>
      </c>
      <c r="C8219">
        <f>IFERROR(((VLOOKUP(A8219,'Interest Rates-10yr'!$A$9:$C$15239,2,FALSE))-B8219),C8218)</f>
        <v>2.2300000000000004</v>
      </c>
      <c r="D8219" s="98">
        <f>AVERAGE(C$10:C8219)</f>
        <v>0.24390133982947665</v>
      </c>
      <c r="E8219" s="2"/>
      <c r="G8219" s="23"/>
    </row>
    <row r="8220" spans="1:7" customFormat="1">
      <c r="A8220" s="4">
        <v>30858</v>
      </c>
      <c r="B8220">
        <v>11.08</v>
      </c>
      <c r="C8220">
        <f>IFERROR(((VLOOKUP(A8220,'Interest Rates-10yr'!$A$9:$C$15239,2,FALSE))-B8220),C8219)</f>
        <v>2.67</v>
      </c>
      <c r="D8220" s="98">
        <f>AVERAGE(C$10:C8220)</f>
        <v>0.24419680915844638</v>
      </c>
      <c r="E8220" s="2"/>
      <c r="G8220" s="23"/>
    </row>
    <row r="8221" spans="1:7" customFormat="1">
      <c r="A8221" s="4">
        <v>30859</v>
      </c>
      <c r="B8221">
        <v>10.84</v>
      </c>
      <c r="C8221">
        <f>IFERROR(((VLOOKUP(A8221,'Interest Rates-10yr'!$A$9:$C$15239,2,FALSE))-B8221),C8220)</f>
        <v>2.9499999999999993</v>
      </c>
      <c r="D8221" s="98">
        <f>AVERAGE(C$10:C8221)</f>
        <v>0.24452630297126199</v>
      </c>
      <c r="E8221" s="2"/>
      <c r="G8221" s="23"/>
    </row>
    <row r="8222" spans="1:7" customFormat="1">
      <c r="A8222" s="4">
        <v>30860</v>
      </c>
      <c r="B8222">
        <v>10.51</v>
      </c>
      <c r="C8222">
        <f>IFERROR(((VLOOKUP(A8222,'Interest Rates-10yr'!$A$9:$C$15239,2,FALSE))-B8222),C8221)</f>
        <v>3.25</v>
      </c>
      <c r="D8222" s="98">
        <f>AVERAGE(C$10:C8222)</f>
        <v>0.24489224400340964</v>
      </c>
      <c r="E8222" s="2"/>
      <c r="G8222" s="23"/>
    </row>
    <row r="8223" spans="1:7" customFormat="1">
      <c r="A8223" s="4">
        <v>30861</v>
      </c>
      <c r="B8223">
        <v>10.64</v>
      </c>
      <c r="C8223">
        <f>IFERROR(((VLOOKUP(A8223,'Interest Rates-10yr'!$A$9:$C$15239,2,FALSE))-B8223),C8222)</f>
        <v>3.16</v>
      </c>
      <c r="D8223" s="98">
        <f>AVERAGE(C$10:C8223)</f>
        <v>0.24524713903092324</v>
      </c>
      <c r="E8223" s="2"/>
      <c r="G8223" s="23"/>
    </row>
    <row r="8224" spans="1:7" customFormat="1">
      <c r="A8224" s="4">
        <v>30862</v>
      </c>
      <c r="B8224">
        <v>10.85</v>
      </c>
      <c r="C8224">
        <f>IFERROR(((VLOOKUP(A8224,'Interest Rates-10yr'!$A$9:$C$15239,2,FALSE))-B8224),C8223)</f>
        <v>2.99</v>
      </c>
      <c r="D8224" s="98">
        <f>AVERAGE(C$10:C8224)</f>
        <v>0.24558125380401746</v>
      </c>
      <c r="E8224" s="2"/>
      <c r="G8224" s="23"/>
    </row>
    <row r="8225" spans="1:7" customFormat="1">
      <c r="A8225" s="4">
        <v>30863</v>
      </c>
      <c r="B8225">
        <v>10.85</v>
      </c>
      <c r="C8225">
        <f>IFERROR(((VLOOKUP(A8225,'Interest Rates-10yr'!$A$9:$C$15239,2,FALSE))-B8225),C8224)</f>
        <v>2.99</v>
      </c>
      <c r="D8225" s="98">
        <f>AVERAGE(C$10:C8225)</f>
        <v>0.24591528724440159</v>
      </c>
      <c r="E8225" s="2"/>
      <c r="G8225" s="23"/>
    </row>
    <row r="8226" spans="1:7" customFormat="1">
      <c r="A8226" s="4">
        <v>30864</v>
      </c>
      <c r="B8226">
        <v>10.85</v>
      </c>
      <c r="C8226">
        <f>IFERROR(((VLOOKUP(A8226,'Interest Rates-10yr'!$A$9:$C$15239,2,FALSE))-B8226),C8225)</f>
        <v>2.99</v>
      </c>
      <c r="D8226" s="98">
        <f>AVERAGE(C$10:C8226)</f>
        <v>0.24624923938176993</v>
      </c>
      <c r="E8226" s="2"/>
      <c r="G8226" s="23"/>
    </row>
    <row r="8227" spans="1:7" customFormat="1">
      <c r="A8227" s="4">
        <v>30865</v>
      </c>
      <c r="B8227">
        <v>11.43</v>
      </c>
      <c r="C8227">
        <f>IFERROR(((VLOOKUP(A8227,'Interest Rates-10yr'!$A$9:$C$15239,2,FALSE))-B8227),C8226)</f>
        <v>2.4399999999999995</v>
      </c>
      <c r="D8227" s="98">
        <f>AVERAGE(C$10:C8227)</f>
        <v>0.24651618398637182</v>
      </c>
      <c r="E8227" s="2"/>
      <c r="G8227" s="23"/>
    </row>
    <row r="8228" spans="1:7" customFormat="1">
      <c r="A8228" s="4">
        <v>30866</v>
      </c>
      <c r="B8228">
        <v>10.88</v>
      </c>
      <c r="C8228">
        <f>IFERROR(((VLOOKUP(A8228,'Interest Rates-10yr'!$A$9:$C$15239,2,FALSE))-B8228),C8227)</f>
        <v>2.92</v>
      </c>
      <c r="D8228" s="98">
        <f>AVERAGE(C$10:C8228)</f>
        <v>0.24684146489840658</v>
      </c>
      <c r="E8228" s="2"/>
      <c r="G8228" s="23"/>
    </row>
    <row r="8229" spans="1:7" customFormat="1">
      <c r="A8229" s="4">
        <v>30867</v>
      </c>
      <c r="B8229">
        <v>10.88</v>
      </c>
      <c r="C8229">
        <f>IFERROR(((VLOOKUP(A8229,'Interest Rates-10yr'!$A$9:$C$15239,2,FALSE))-B8229),C8228)</f>
        <v>2.92</v>
      </c>
      <c r="D8229" s="98">
        <f>AVERAGE(C$10:C8229)</f>
        <v>0.24716666666666712</v>
      </c>
      <c r="E8229" s="2"/>
      <c r="G8229" s="23"/>
    </row>
    <row r="8230" spans="1:7" customFormat="1">
      <c r="A8230" s="4">
        <v>30868</v>
      </c>
      <c r="B8230">
        <v>11.25</v>
      </c>
      <c r="C8230">
        <f>IFERROR(((VLOOKUP(A8230,'Interest Rates-10yr'!$A$9:$C$15239,2,FALSE))-B8230),C8229)</f>
        <v>2.5199999999999996</v>
      </c>
      <c r="D8230" s="98">
        <f>AVERAGE(C$10:C8230)</f>
        <v>0.24744313343875485</v>
      </c>
      <c r="E8230" s="2"/>
      <c r="G8230" s="23"/>
    </row>
    <row r="8231" spans="1:7" customFormat="1">
      <c r="A8231" s="4">
        <v>30869</v>
      </c>
      <c r="B8231">
        <v>11.13</v>
      </c>
      <c r="C8231">
        <f>IFERROR(((VLOOKUP(A8231,'Interest Rates-10yr'!$A$9:$C$15239,2,FALSE))-B8231),C8230)</f>
        <v>2.6199999999999992</v>
      </c>
      <c r="D8231" s="98">
        <f>AVERAGE(C$10:C8231)</f>
        <v>0.24773169545122883</v>
      </c>
      <c r="E8231" s="2"/>
      <c r="G8231" s="23"/>
    </row>
    <row r="8232" spans="1:7" customFormat="1">
      <c r="A8232" s="4">
        <v>30870</v>
      </c>
      <c r="B8232">
        <v>11.13</v>
      </c>
      <c r="C8232">
        <f>IFERROR(((VLOOKUP(A8232,'Interest Rates-10yr'!$A$9:$C$15239,2,FALSE))-B8232),C8231)</f>
        <v>2.6199999999999992</v>
      </c>
      <c r="D8232" s="98">
        <f>AVERAGE(C$10:C8232)</f>
        <v>0.24802018727958208</v>
      </c>
      <c r="E8232" s="2"/>
      <c r="G8232" s="23"/>
    </row>
    <row r="8233" spans="1:7" customFormat="1">
      <c r="A8233" s="4">
        <v>30871</v>
      </c>
      <c r="B8233">
        <v>11.13</v>
      </c>
      <c r="C8233">
        <f>IFERROR(((VLOOKUP(A8233,'Interest Rates-10yr'!$A$9:$C$15239,2,FALSE))-B8233),C8232)</f>
        <v>2.6199999999999992</v>
      </c>
      <c r="D8233" s="98">
        <f>AVERAGE(C$10:C8233)</f>
        <v>0.24830860894941675</v>
      </c>
      <c r="E8233" s="2"/>
      <c r="G8233" s="23"/>
    </row>
    <row r="8234" spans="1:7" customFormat="1">
      <c r="A8234" s="4">
        <v>30872</v>
      </c>
      <c r="B8234">
        <v>11.52</v>
      </c>
      <c r="C8234">
        <f>IFERROR(((VLOOKUP(A8234,'Interest Rates-10yr'!$A$9:$C$15239,2,FALSE))-B8234),C8233)</f>
        <v>1.9600000000000009</v>
      </c>
      <c r="D8234" s="98">
        <f>AVERAGE(C$10:C8234)</f>
        <v>0.24851671732522837</v>
      </c>
      <c r="E8234" s="2"/>
      <c r="G8234" s="23"/>
    </row>
    <row r="8235" spans="1:7" customFormat="1">
      <c r="A8235" s="4">
        <v>30873</v>
      </c>
      <c r="B8235">
        <v>11.37</v>
      </c>
      <c r="C8235">
        <f>IFERROR(((VLOOKUP(A8235,'Interest Rates-10yr'!$A$9:$C$15239,2,FALSE))-B8235),C8234)</f>
        <v>2.16</v>
      </c>
      <c r="D8235" s="98">
        <f>AVERAGE(C$10:C8235)</f>
        <v>0.24874908825674732</v>
      </c>
      <c r="E8235" s="2"/>
      <c r="G8235" s="23"/>
    </row>
    <row r="8236" spans="1:7" customFormat="1">
      <c r="A8236" s="4">
        <v>30874</v>
      </c>
      <c r="B8236">
        <v>11.22</v>
      </c>
      <c r="C8236">
        <f>IFERROR(((VLOOKUP(A8236,'Interest Rates-10yr'!$A$9:$C$15239,2,FALSE))-B8236),C8235)</f>
        <v>2.33</v>
      </c>
      <c r="D8236" s="98">
        <f>AVERAGE(C$10:C8236)</f>
        <v>0.24900206636684133</v>
      </c>
      <c r="E8236" s="2"/>
      <c r="G8236" s="23"/>
    </row>
    <row r="8237" spans="1:7" customFormat="1">
      <c r="A8237" s="4">
        <v>30875</v>
      </c>
      <c r="B8237">
        <v>11.03</v>
      </c>
      <c r="C8237">
        <f>IFERROR(((VLOOKUP(A8237,'Interest Rates-10yr'!$A$9:$C$15239,2,FALSE))-B8237),C8236)</f>
        <v>2.3900000000000006</v>
      </c>
      <c r="D8237" s="98">
        <f>AVERAGE(C$10:C8237)</f>
        <v>0.24926227515799751</v>
      </c>
      <c r="E8237" s="2"/>
      <c r="G8237" s="23"/>
    </row>
    <row r="8238" spans="1:7" customFormat="1">
      <c r="A8238" s="4">
        <v>30876</v>
      </c>
      <c r="B8238">
        <v>11</v>
      </c>
      <c r="C8238">
        <f>IFERROR(((VLOOKUP(A8238,'Interest Rates-10yr'!$A$9:$C$15239,2,FALSE))-B8238),C8237)</f>
        <v>2.3000000000000007</v>
      </c>
      <c r="D8238" s="98">
        <f>AVERAGE(C$10:C8238)</f>
        <v>0.24951148377688706</v>
      </c>
      <c r="E8238" s="2"/>
      <c r="G8238" s="23"/>
    </row>
    <row r="8239" spans="1:7" customFormat="1">
      <c r="A8239" s="4">
        <v>30877</v>
      </c>
      <c r="B8239">
        <v>11</v>
      </c>
      <c r="C8239">
        <f>IFERROR(((VLOOKUP(A8239,'Interest Rates-10yr'!$A$9:$C$15239,2,FALSE))-B8239),C8238)</f>
        <v>2.3000000000000007</v>
      </c>
      <c r="D8239" s="98">
        <f>AVERAGE(C$10:C8239)</f>
        <v>0.24976063183475139</v>
      </c>
      <c r="E8239" s="2"/>
      <c r="G8239" s="23"/>
    </row>
    <row r="8240" spans="1:7" customFormat="1">
      <c r="A8240" s="4">
        <v>30878</v>
      </c>
      <c r="B8240">
        <v>11</v>
      </c>
      <c r="C8240">
        <f>IFERROR(((VLOOKUP(A8240,'Interest Rates-10yr'!$A$9:$C$15239,2,FALSE))-B8240),C8239)</f>
        <v>2.3000000000000007</v>
      </c>
      <c r="D8240" s="98">
        <f>AVERAGE(C$10:C8240)</f>
        <v>0.25000971935366345</v>
      </c>
      <c r="E8240" s="2"/>
      <c r="G8240" s="23"/>
    </row>
    <row r="8241" spans="1:7" customFormat="1">
      <c r="A8241" s="4">
        <v>30879</v>
      </c>
      <c r="B8241">
        <v>11.45</v>
      </c>
      <c r="C8241">
        <f>IFERROR(((VLOOKUP(A8241,'Interest Rates-10yr'!$A$9:$C$15239,2,FALSE))-B8241),C8240)</f>
        <v>1.870000000000001</v>
      </c>
      <c r="D8241" s="98">
        <f>AVERAGE(C$10:C8241)</f>
        <v>0.25020651117589943</v>
      </c>
      <c r="E8241" s="2"/>
      <c r="G8241" s="23"/>
    </row>
    <row r="8242" spans="1:7" customFormat="1">
      <c r="A8242" s="4">
        <v>30880</v>
      </c>
      <c r="B8242">
        <v>11.4</v>
      </c>
      <c r="C8242">
        <f>IFERROR(((VLOOKUP(A8242,'Interest Rates-10yr'!$A$9:$C$15239,2,FALSE))-B8242),C8241)</f>
        <v>1.9699999999999989</v>
      </c>
      <c r="D8242" s="98">
        <f>AVERAGE(C$10:C8242)</f>
        <v>0.25041540143325686</v>
      </c>
      <c r="E8242" s="2"/>
      <c r="G8242" s="23"/>
    </row>
    <row r="8243" spans="1:7" customFormat="1">
      <c r="A8243" s="4">
        <v>30881</v>
      </c>
      <c r="B8243">
        <v>11.6</v>
      </c>
      <c r="C8243">
        <f>IFERROR(((VLOOKUP(A8243,'Interest Rates-10yr'!$A$9:$C$15239,2,FALSE))-B8243),C8242)</f>
        <v>1.7200000000000006</v>
      </c>
      <c r="D8243" s="98">
        <f>AVERAGE(C$10:C8243)</f>
        <v>0.25059387903813501</v>
      </c>
      <c r="E8243" s="2"/>
      <c r="G8243" s="23"/>
    </row>
    <row r="8244" spans="1:7" customFormat="1">
      <c r="A8244" s="4">
        <v>30882</v>
      </c>
      <c r="B8244">
        <v>11.36</v>
      </c>
      <c r="C8244">
        <f>IFERROR(((VLOOKUP(A8244,'Interest Rates-10yr'!$A$9:$C$15239,2,FALSE))-B8244),C8243)</f>
        <v>1.8900000000000006</v>
      </c>
      <c r="D8244" s="98">
        <f>AVERAGE(C$10:C8244)</f>
        <v>0.25079295689131798</v>
      </c>
      <c r="E8244" s="2"/>
      <c r="G8244" s="23"/>
    </row>
    <row r="8245" spans="1:7" customFormat="1">
      <c r="A8245" s="4">
        <v>30883</v>
      </c>
      <c r="B8245">
        <v>11.09</v>
      </c>
      <c r="C8245">
        <f>IFERROR(((VLOOKUP(A8245,'Interest Rates-10yr'!$A$9:$C$15239,2,FALSE))-B8245),C8244)</f>
        <v>2.2699999999999996</v>
      </c>
      <c r="D8245" s="98">
        <f>AVERAGE(C$10:C8245)</f>
        <v>0.2510381253035458</v>
      </c>
      <c r="E8245" s="2"/>
      <c r="G8245" s="23"/>
    </row>
    <row r="8246" spans="1:7" customFormat="1">
      <c r="A8246" s="4">
        <v>30884</v>
      </c>
      <c r="B8246">
        <v>11.09</v>
      </c>
      <c r="C8246">
        <f>IFERROR(((VLOOKUP(A8246,'Interest Rates-10yr'!$A$9:$C$15239,2,FALSE))-B8246),C8245)</f>
        <v>2.2699999999999996</v>
      </c>
      <c r="D8246" s="98">
        <f>AVERAGE(C$10:C8246)</f>
        <v>0.2512832341872045</v>
      </c>
      <c r="E8246" s="2"/>
      <c r="G8246" s="23"/>
    </row>
    <row r="8247" spans="1:7" customFormat="1">
      <c r="A8247" s="4">
        <v>30885</v>
      </c>
      <c r="B8247">
        <v>11.09</v>
      </c>
      <c r="C8247">
        <f>IFERROR(((VLOOKUP(A8247,'Interest Rates-10yr'!$A$9:$C$15239,2,FALSE))-B8247),C8246)</f>
        <v>2.2699999999999996</v>
      </c>
      <c r="D8247" s="98">
        <f>AVERAGE(C$10:C8247)</f>
        <v>0.25152828356397222</v>
      </c>
      <c r="E8247" s="2"/>
      <c r="G8247" s="23"/>
    </row>
    <row r="8248" spans="1:7" customFormat="1">
      <c r="A8248" s="4">
        <v>30886</v>
      </c>
      <c r="B8248">
        <v>11.49</v>
      </c>
      <c r="C8248">
        <f>IFERROR(((VLOOKUP(A8248,'Interest Rates-10yr'!$A$9:$C$15239,2,FALSE))-B8248),C8247)</f>
        <v>1.8599999999999994</v>
      </c>
      <c r="D8248" s="98">
        <f>AVERAGE(C$10:C8248)</f>
        <v>0.25172351013472549</v>
      </c>
      <c r="E8248" s="2"/>
      <c r="G8248" s="23"/>
    </row>
    <row r="8249" spans="1:7" customFormat="1">
      <c r="A8249" s="4">
        <v>30887</v>
      </c>
      <c r="B8249">
        <v>11.21</v>
      </c>
      <c r="C8249">
        <f>IFERROR(((VLOOKUP(A8249,'Interest Rates-10yr'!$A$9:$C$15239,2,FALSE))-B8249),C8248)</f>
        <v>2.0999999999999996</v>
      </c>
      <c r="D8249" s="98">
        <f>AVERAGE(C$10:C8249)</f>
        <v>0.25194781553398099</v>
      </c>
      <c r="E8249" s="2"/>
      <c r="G8249" s="23"/>
    </row>
    <row r="8250" spans="1:7" customFormat="1">
      <c r="A8250" s="4">
        <v>30888</v>
      </c>
      <c r="B8250">
        <v>11.02</v>
      </c>
      <c r="C8250">
        <f>IFERROR(((VLOOKUP(A8250,'Interest Rates-10yr'!$A$9:$C$15239,2,FALSE))-B8250),C8249)</f>
        <v>2.0400000000000009</v>
      </c>
      <c r="D8250" s="98">
        <f>AVERAGE(C$10:C8250)</f>
        <v>0.25216478582696317</v>
      </c>
      <c r="E8250" s="2"/>
      <c r="G8250" s="23"/>
    </row>
    <row r="8251" spans="1:7" customFormat="1">
      <c r="A8251" s="4">
        <v>30889</v>
      </c>
      <c r="B8251">
        <v>11.29</v>
      </c>
      <c r="C8251">
        <f>IFERROR(((VLOOKUP(A8251,'Interest Rates-10yr'!$A$9:$C$15239,2,FALSE))-B8251),C8250)</f>
        <v>1.6000000000000014</v>
      </c>
      <c r="D8251" s="98">
        <f>AVERAGE(C$10:C8251)</f>
        <v>0.25232831836932823</v>
      </c>
      <c r="E8251" s="2"/>
      <c r="G8251" s="23"/>
    </row>
    <row r="8252" spans="1:7" customFormat="1">
      <c r="A8252" s="4">
        <v>30890</v>
      </c>
      <c r="B8252">
        <v>11.33</v>
      </c>
      <c r="C8252">
        <f>IFERROR(((VLOOKUP(A8252,'Interest Rates-10yr'!$A$9:$C$15239,2,FALSE))-B8252),C8251)</f>
        <v>1.6199999999999992</v>
      </c>
      <c r="D8252" s="98">
        <f>AVERAGE(C$10:C8252)</f>
        <v>0.25249423753487849</v>
      </c>
      <c r="E8252" s="2"/>
      <c r="G8252" s="23"/>
    </row>
    <row r="8253" spans="1:7" customFormat="1">
      <c r="A8253" s="4">
        <v>30891</v>
      </c>
      <c r="B8253">
        <v>11.33</v>
      </c>
      <c r="C8253">
        <f>IFERROR(((VLOOKUP(A8253,'Interest Rates-10yr'!$A$9:$C$15239,2,FALSE))-B8253),C8252)</f>
        <v>1.6199999999999992</v>
      </c>
      <c r="D8253" s="98">
        <f>AVERAGE(C$10:C8253)</f>
        <v>0.25266011644832642</v>
      </c>
      <c r="E8253" s="2"/>
      <c r="G8253" s="23"/>
    </row>
    <row r="8254" spans="1:7" customFormat="1">
      <c r="A8254" s="4">
        <v>30892</v>
      </c>
      <c r="B8254">
        <v>11.33</v>
      </c>
      <c r="C8254">
        <f>IFERROR(((VLOOKUP(A8254,'Interest Rates-10yr'!$A$9:$C$15239,2,FALSE))-B8254),C8253)</f>
        <v>1.6199999999999992</v>
      </c>
      <c r="D8254" s="98">
        <f>AVERAGE(C$10:C8254)</f>
        <v>0.2528259551243181</v>
      </c>
      <c r="E8254" s="2"/>
      <c r="G8254" s="23"/>
    </row>
    <row r="8255" spans="1:7" customFormat="1">
      <c r="A8255" s="4">
        <v>30893</v>
      </c>
      <c r="B8255">
        <v>11.53</v>
      </c>
      <c r="C8255">
        <f>IFERROR(((VLOOKUP(A8255,'Interest Rates-10yr'!$A$9:$C$15239,2,FALSE))-B8255),C8254)</f>
        <v>1.5200000000000014</v>
      </c>
      <c r="D8255" s="98">
        <f>AVERAGE(C$10:C8255)</f>
        <v>0.2529796264855691</v>
      </c>
      <c r="E8255" s="2"/>
      <c r="G8255" s="23"/>
    </row>
    <row r="8256" spans="1:7" customFormat="1">
      <c r="A8256" s="4">
        <v>30894</v>
      </c>
      <c r="B8256">
        <v>11.83</v>
      </c>
      <c r="C8256">
        <f>IFERROR(((VLOOKUP(A8256,'Interest Rates-10yr'!$A$9:$C$15239,2,FALSE))-B8256),C8255)</f>
        <v>1.08</v>
      </c>
      <c r="D8256" s="98">
        <f>AVERAGE(C$10:C8256)</f>
        <v>0.2530799078452774</v>
      </c>
      <c r="E8256" s="2"/>
      <c r="G8256" s="23"/>
    </row>
    <row r="8257" spans="1:7" customFormat="1">
      <c r="A8257" s="4">
        <v>30895</v>
      </c>
      <c r="B8257">
        <v>12.04</v>
      </c>
      <c r="C8257">
        <f>IFERROR(((VLOOKUP(A8257,'Interest Rates-10yr'!$A$9:$C$15239,2,FALSE))-B8257),C8256)</f>
        <v>0.77000000000000135</v>
      </c>
      <c r="D8257" s="98">
        <f>AVERAGE(C$10:C8257)</f>
        <v>0.25314258001939899</v>
      </c>
      <c r="E8257" s="2"/>
      <c r="G8257" s="23"/>
    </row>
    <row r="8258" spans="1:7" customFormat="1">
      <c r="A8258" s="4">
        <v>30896</v>
      </c>
      <c r="B8258">
        <v>11.65</v>
      </c>
      <c r="C8258">
        <f>IFERROR(((VLOOKUP(A8258,'Interest Rates-10yr'!$A$9:$C$15239,2,FALSE))-B8258),C8257)</f>
        <v>1.0899999999999999</v>
      </c>
      <c r="D8258" s="98">
        <f>AVERAGE(C$10:C8258)</f>
        <v>0.25324402957934333</v>
      </c>
      <c r="E8258" s="2"/>
      <c r="G8258" s="23"/>
    </row>
    <row r="8259" spans="1:7" customFormat="1">
      <c r="A8259" s="4">
        <v>30897</v>
      </c>
      <c r="B8259">
        <v>11.5</v>
      </c>
      <c r="C8259">
        <f>IFERROR(((VLOOKUP(A8259,'Interest Rates-10yr'!$A$9:$C$15239,2,FALSE))-B8259),C8258)</f>
        <v>1.1099999999999994</v>
      </c>
      <c r="D8259" s="98">
        <f>AVERAGE(C$10:C8259)</f>
        <v>0.25334787878787918</v>
      </c>
      <c r="E8259" s="2"/>
      <c r="G8259" s="23"/>
    </row>
    <row r="8260" spans="1:7" customFormat="1">
      <c r="A8260" s="4">
        <v>30898</v>
      </c>
      <c r="B8260">
        <v>11.5</v>
      </c>
      <c r="C8260">
        <f>IFERROR(((VLOOKUP(A8260,'Interest Rates-10yr'!$A$9:$C$15239,2,FALSE))-B8260),C8259)</f>
        <v>1.1099999999999994</v>
      </c>
      <c r="D8260" s="98">
        <f>AVERAGE(C$10:C8260)</f>
        <v>0.2534517028239005</v>
      </c>
      <c r="E8260" s="2"/>
      <c r="G8260" s="23"/>
    </row>
    <row r="8261" spans="1:7" customFormat="1">
      <c r="A8261" s="4">
        <v>30899</v>
      </c>
      <c r="B8261">
        <v>11.5</v>
      </c>
      <c r="C8261">
        <f>IFERROR(((VLOOKUP(A8261,'Interest Rates-10yr'!$A$9:$C$15239,2,FALSE))-B8261),C8260)</f>
        <v>1.1099999999999994</v>
      </c>
      <c r="D8261" s="98">
        <f>AVERAGE(C$10:C8261)</f>
        <v>0.25355550169655883</v>
      </c>
      <c r="E8261" s="2"/>
      <c r="G8261" s="23"/>
    </row>
    <row r="8262" spans="1:7" customFormat="1">
      <c r="A8262" s="4">
        <v>30900</v>
      </c>
      <c r="B8262">
        <v>11.76</v>
      </c>
      <c r="C8262">
        <f>IFERROR(((VLOOKUP(A8262,'Interest Rates-10yr'!$A$9:$C$15239,2,FALSE))-B8262),C8261)</f>
        <v>0.97000000000000064</v>
      </c>
      <c r="D8262" s="98">
        <f>AVERAGE(C$10:C8262)</f>
        <v>0.25364231188658709</v>
      </c>
      <c r="E8262" s="2"/>
      <c r="G8262" s="23"/>
    </row>
    <row r="8263" spans="1:7" customFormat="1">
      <c r="A8263" s="4">
        <v>30901</v>
      </c>
      <c r="B8263">
        <v>11.74</v>
      </c>
      <c r="C8263">
        <f>IFERROR(((VLOOKUP(A8263,'Interest Rates-10yr'!$A$9:$C$15239,2,FALSE))-B8263),C8262)</f>
        <v>0.94999999999999929</v>
      </c>
      <c r="D8263" s="98">
        <f>AVERAGE(C$10:C8263)</f>
        <v>0.25372667797431586</v>
      </c>
      <c r="E8263" s="2"/>
      <c r="G8263" s="23"/>
    </row>
    <row r="8264" spans="1:7" customFormat="1">
      <c r="A8264" s="4">
        <v>30902</v>
      </c>
      <c r="B8264">
        <v>11.5</v>
      </c>
      <c r="C8264">
        <f>IFERROR(((VLOOKUP(A8264,'Interest Rates-10yr'!$A$9:$C$15239,2,FALSE))-B8264),C8263)</f>
        <v>1.1600000000000001</v>
      </c>
      <c r="D8264" s="98">
        <f>AVERAGE(C$10:C8264)</f>
        <v>0.25383646274984889</v>
      </c>
      <c r="E8264" s="2"/>
      <c r="G8264" s="23"/>
    </row>
    <row r="8265" spans="1:7" customFormat="1">
      <c r="A8265" s="4">
        <v>30903</v>
      </c>
      <c r="B8265">
        <v>11.62</v>
      </c>
      <c r="C8265">
        <f>IFERROR(((VLOOKUP(A8265,'Interest Rates-10yr'!$A$9:$C$15239,2,FALSE))-B8265),C8264)</f>
        <v>0.99000000000000021</v>
      </c>
      <c r="D8265" s="98">
        <f>AVERAGE(C$10:C8265)</f>
        <v>0.25392562984496153</v>
      </c>
      <c r="E8265" s="2"/>
      <c r="G8265" s="23"/>
    </row>
    <row r="8266" spans="1:7" customFormat="1">
      <c r="A8266" s="4">
        <v>30904</v>
      </c>
      <c r="B8266">
        <v>11.57</v>
      </c>
      <c r="C8266">
        <f>IFERROR(((VLOOKUP(A8266,'Interest Rates-10yr'!$A$9:$C$15239,2,FALSE))-B8266),C8265)</f>
        <v>1.1099999999999994</v>
      </c>
      <c r="D8266" s="98">
        <f>AVERAGE(C$10:C8266)</f>
        <v>0.25402930846554472</v>
      </c>
      <c r="E8266" s="2"/>
      <c r="G8266" s="23"/>
    </row>
    <row r="8267" spans="1:7" customFormat="1">
      <c r="A8267" s="4">
        <v>30905</v>
      </c>
      <c r="B8267">
        <v>11.57</v>
      </c>
      <c r="C8267">
        <f>IFERROR(((VLOOKUP(A8267,'Interest Rates-10yr'!$A$9:$C$15239,2,FALSE))-B8267),C8266)</f>
        <v>1.1099999999999994</v>
      </c>
      <c r="D8267" s="98">
        <f>AVERAGE(C$10:C8267)</f>
        <v>0.25413296197626578</v>
      </c>
      <c r="E8267" s="2"/>
      <c r="G8267" s="23"/>
    </row>
    <row r="8268" spans="1:7" customFormat="1">
      <c r="A8268" s="4">
        <v>30906</v>
      </c>
      <c r="B8268">
        <v>11.57</v>
      </c>
      <c r="C8268">
        <f>IFERROR(((VLOOKUP(A8268,'Interest Rates-10yr'!$A$9:$C$15239,2,FALSE))-B8268),C8267)</f>
        <v>1.1099999999999994</v>
      </c>
      <c r="D8268" s="98">
        <f>AVERAGE(C$10:C8268)</f>
        <v>0.25423659038624569</v>
      </c>
      <c r="E8268" s="2"/>
      <c r="G8268" s="23"/>
    </row>
    <row r="8269" spans="1:7" customFormat="1">
      <c r="A8269" s="4">
        <v>30907</v>
      </c>
      <c r="B8269">
        <v>11.73</v>
      </c>
      <c r="C8269">
        <f>IFERROR(((VLOOKUP(A8269,'Interest Rates-10yr'!$A$9:$C$15239,2,FALSE))-B8269),C8268)</f>
        <v>1.0099999999999998</v>
      </c>
      <c r="D8269" s="98">
        <f>AVERAGE(C$10:C8269)</f>
        <v>0.25432808716707062</v>
      </c>
      <c r="E8269" s="2"/>
      <c r="G8269" s="23"/>
    </row>
    <row r="8270" spans="1:7" customFormat="1">
      <c r="A8270" s="4">
        <v>30908</v>
      </c>
      <c r="B8270">
        <v>11.52</v>
      </c>
      <c r="C8270">
        <f>IFERROR(((VLOOKUP(A8270,'Interest Rates-10yr'!$A$9:$C$15239,2,FALSE))-B8270),C8269)</f>
        <v>1.1500000000000004</v>
      </c>
      <c r="D8270" s="98">
        <f>AVERAGE(C$10:C8270)</f>
        <v>0.25443650889722835</v>
      </c>
      <c r="E8270" s="2"/>
      <c r="G8270" s="23"/>
    </row>
    <row r="8271" spans="1:7" customFormat="1">
      <c r="A8271" s="4">
        <v>30909</v>
      </c>
      <c r="B8271">
        <v>11.82</v>
      </c>
      <c r="C8271">
        <f>IFERROR(((VLOOKUP(A8271,'Interest Rates-10yr'!$A$9:$C$15239,2,FALSE))-B8271),C8270)</f>
        <v>0.91999999999999993</v>
      </c>
      <c r="D8271" s="98">
        <f>AVERAGE(C$10:C8271)</f>
        <v>0.25451706608569397</v>
      </c>
      <c r="E8271" s="2"/>
      <c r="G8271" s="23"/>
    </row>
    <row r="8272" spans="1:7" customFormat="1">
      <c r="A8272" s="4">
        <v>30910</v>
      </c>
      <c r="B8272">
        <v>11.74</v>
      </c>
      <c r="C8272">
        <f>IFERROR(((VLOOKUP(A8272,'Interest Rates-10yr'!$A$9:$C$15239,2,FALSE))-B8272),C8271)</f>
        <v>0.95999999999999908</v>
      </c>
      <c r="D8272" s="98">
        <f>AVERAGE(C$10:C8272)</f>
        <v>0.25460244463270038</v>
      </c>
      <c r="E8272" s="2"/>
      <c r="G8272" s="23"/>
    </row>
    <row r="8273" spans="1:7" customFormat="1">
      <c r="A8273" s="4">
        <v>30911</v>
      </c>
      <c r="B8273">
        <v>11.77</v>
      </c>
      <c r="C8273">
        <f>IFERROR(((VLOOKUP(A8273,'Interest Rates-10yr'!$A$9:$C$15239,2,FALSE))-B8273),C8272)</f>
        <v>0.92999999999999972</v>
      </c>
      <c r="D8273" s="98">
        <f>AVERAGE(C$10:C8273)</f>
        <v>0.25468417231364998</v>
      </c>
      <c r="E8273" s="2"/>
      <c r="G8273" s="23"/>
    </row>
    <row r="8274" spans="1:7" customFormat="1">
      <c r="A8274" s="4">
        <v>30912</v>
      </c>
      <c r="B8274">
        <v>11.77</v>
      </c>
      <c r="C8274">
        <f>IFERROR(((VLOOKUP(A8274,'Interest Rates-10yr'!$A$9:$C$15239,2,FALSE))-B8274),C8273)</f>
        <v>0.92999999999999972</v>
      </c>
      <c r="D8274" s="98">
        <f>AVERAGE(C$10:C8274)</f>
        <v>0.25476588021778623</v>
      </c>
      <c r="E8274" s="2"/>
      <c r="G8274" s="23"/>
    </row>
    <row r="8275" spans="1:7" customFormat="1">
      <c r="A8275" s="4">
        <v>30913</v>
      </c>
      <c r="B8275">
        <v>11.77</v>
      </c>
      <c r="C8275">
        <f>IFERROR(((VLOOKUP(A8275,'Interest Rates-10yr'!$A$9:$C$15239,2,FALSE))-B8275),C8274)</f>
        <v>0.92999999999999972</v>
      </c>
      <c r="D8275" s="98">
        <f>AVERAGE(C$10:C8275)</f>
        <v>0.25484756835228684</v>
      </c>
      <c r="E8275" s="2"/>
      <c r="G8275" s="23"/>
    </row>
    <row r="8276" spans="1:7" customFormat="1">
      <c r="A8276" s="4">
        <v>30914</v>
      </c>
      <c r="B8276">
        <v>11.87</v>
      </c>
      <c r="C8276">
        <f>IFERROR(((VLOOKUP(A8276,'Interest Rates-10yr'!$A$9:$C$15239,2,FALSE))-B8276),C8275)</f>
        <v>0.82000000000000028</v>
      </c>
      <c r="D8276" s="98">
        <f>AVERAGE(C$10:C8276)</f>
        <v>0.25491593080924191</v>
      </c>
      <c r="E8276" s="2"/>
      <c r="G8276" s="23"/>
    </row>
    <row r="8277" spans="1:7" customFormat="1">
      <c r="A8277" s="4">
        <v>30915</v>
      </c>
      <c r="B8277">
        <v>11.83</v>
      </c>
      <c r="C8277">
        <f>IFERROR(((VLOOKUP(A8277,'Interest Rates-10yr'!$A$9:$C$15239,2,FALSE))-B8277),C8276)</f>
        <v>0.78999999999999915</v>
      </c>
      <c r="D8277" s="98">
        <f>AVERAGE(C$10:C8277)</f>
        <v>0.25498064828253542</v>
      </c>
      <c r="E8277" s="2"/>
      <c r="G8277" s="23"/>
    </row>
    <row r="8278" spans="1:7" customFormat="1">
      <c r="A8278" s="4">
        <v>30916</v>
      </c>
      <c r="B8278">
        <v>11.61</v>
      </c>
      <c r="C8278">
        <f>IFERROR(((VLOOKUP(A8278,'Interest Rates-10yr'!$A$9:$C$15239,2,FALSE))-B8278),C8277)</f>
        <v>1.0400000000000009</v>
      </c>
      <c r="D8278" s="98">
        <f>AVERAGE(C$10:C8278)</f>
        <v>0.25507558350465631</v>
      </c>
      <c r="E8278" s="2"/>
      <c r="G8278" s="23"/>
    </row>
    <row r="8279" spans="1:7" customFormat="1">
      <c r="A8279" s="4">
        <v>30917</v>
      </c>
      <c r="B8279">
        <v>11.57</v>
      </c>
      <c r="C8279">
        <f>IFERROR(((VLOOKUP(A8279,'Interest Rates-10yr'!$A$9:$C$15239,2,FALSE))-B8279),C8278)</f>
        <v>1.1199999999999992</v>
      </c>
      <c r="D8279" s="98">
        <f>AVERAGE(C$10:C8279)</f>
        <v>0.25518016928657833</v>
      </c>
      <c r="E8279" s="2"/>
      <c r="G8279" s="23"/>
    </row>
    <row r="8280" spans="1:7" customFormat="1">
      <c r="A8280" s="4">
        <v>30918</v>
      </c>
      <c r="B8280">
        <v>11.53</v>
      </c>
      <c r="C8280">
        <f>IFERROR(((VLOOKUP(A8280,'Interest Rates-10yr'!$A$9:$C$15239,2,FALSE))-B8280),C8279)</f>
        <v>1.1300000000000008</v>
      </c>
      <c r="D8280" s="98">
        <f>AVERAGE(C$10:C8280)</f>
        <v>0.25528593882239187</v>
      </c>
      <c r="E8280" s="2"/>
      <c r="G8280" s="23"/>
    </row>
    <row r="8281" spans="1:7" customFormat="1">
      <c r="A8281" s="4">
        <v>30919</v>
      </c>
      <c r="B8281">
        <v>11.53</v>
      </c>
      <c r="C8281">
        <f>IFERROR(((VLOOKUP(A8281,'Interest Rates-10yr'!$A$9:$C$15239,2,FALSE))-B8281),C8280)</f>
        <v>1.1300000000000008</v>
      </c>
      <c r="D8281" s="98">
        <f>AVERAGE(C$10:C8281)</f>
        <v>0.25539168278530017</v>
      </c>
      <c r="E8281" s="2"/>
      <c r="G8281" s="23"/>
    </row>
    <row r="8282" spans="1:7" customFormat="1">
      <c r="A8282" s="4">
        <v>30920</v>
      </c>
      <c r="B8282">
        <v>11.53</v>
      </c>
      <c r="C8282">
        <f>IFERROR(((VLOOKUP(A8282,'Interest Rates-10yr'!$A$9:$C$15239,2,FALSE))-B8282),C8281)</f>
        <v>1.1300000000000008</v>
      </c>
      <c r="D8282" s="98">
        <f>AVERAGE(C$10:C8282)</f>
        <v>0.2554974011845767</v>
      </c>
      <c r="E8282" s="2"/>
      <c r="G8282" s="23"/>
    </row>
    <row r="8283" spans="1:7" customFormat="1">
      <c r="A8283" s="4">
        <v>30921</v>
      </c>
      <c r="B8283">
        <v>11.68</v>
      </c>
      <c r="C8283">
        <f>IFERROR(((VLOOKUP(A8283,'Interest Rates-10yr'!$A$9:$C$15239,2,FALSE))-B8283),C8282)</f>
        <v>1.1300000000000008</v>
      </c>
      <c r="D8283" s="98">
        <f>AVERAGE(C$10:C8283)</f>
        <v>0.25560309402949039</v>
      </c>
      <c r="E8283" s="2"/>
      <c r="G8283" s="23"/>
    </row>
    <row r="8284" spans="1:7" customFormat="1">
      <c r="A8284" s="4">
        <v>30922</v>
      </c>
      <c r="B8284">
        <v>11.47</v>
      </c>
      <c r="C8284">
        <f>IFERROR(((VLOOKUP(A8284,'Interest Rates-10yr'!$A$9:$C$15239,2,FALSE))-B8284),C8283)</f>
        <v>1.3399999999999999</v>
      </c>
      <c r="D8284" s="98">
        <f>AVERAGE(C$10:C8284)</f>
        <v>0.25573413897281011</v>
      </c>
      <c r="E8284" s="2"/>
      <c r="G8284" s="23"/>
    </row>
    <row r="8285" spans="1:7" customFormat="1">
      <c r="A8285" s="4">
        <v>30923</v>
      </c>
      <c r="B8285">
        <v>11.2</v>
      </c>
      <c r="C8285">
        <f>IFERROR(((VLOOKUP(A8285,'Interest Rates-10yr'!$A$9:$C$15239,2,FALSE))-B8285),C8284)</f>
        <v>1.6300000000000008</v>
      </c>
      <c r="D8285" s="98">
        <f>AVERAGE(C$10:C8285)</f>
        <v>0.2559001933301116</v>
      </c>
      <c r="E8285" s="2"/>
      <c r="G8285" s="23"/>
    </row>
    <row r="8286" spans="1:7" customFormat="1">
      <c r="A8286" s="4">
        <v>30924</v>
      </c>
      <c r="B8286">
        <v>11.65</v>
      </c>
      <c r="C8286">
        <f>IFERROR(((VLOOKUP(A8286,'Interest Rates-10yr'!$A$9:$C$15239,2,FALSE))-B8286),C8285)</f>
        <v>1.1899999999999995</v>
      </c>
      <c r="D8286" s="98">
        <f>AVERAGE(C$10:C8286)</f>
        <v>0.25601304820587212</v>
      </c>
      <c r="E8286" s="2"/>
      <c r="G8286" s="23"/>
    </row>
    <row r="8287" spans="1:7" customFormat="1">
      <c r="A8287" s="4">
        <v>30925</v>
      </c>
      <c r="B8287">
        <v>11.64</v>
      </c>
      <c r="C8287">
        <f>IFERROR(((VLOOKUP(A8287,'Interest Rates-10yr'!$A$9:$C$15239,2,FALSE))-B8287),C8286)</f>
        <v>1.1499999999999986</v>
      </c>
      <c r="D8287" s="98">
        <f>AVERAGE(C$10:C8287)</f>
        <v>0.25612104373037009</v>
      </c>
      <c r="E8287" s="2"/>
      <c r="G8287" s="23"/>
    </row>
    <row r="8288" spans="1:7" customFormat="1">
      <c r="A8288" s="4">
        <v>30926</v>
      </c>
      <c r="B8288">
        <v>11.64</v>
      </c>
      <c r="C8288">
        <f>IFERROR(((VLOOKUP(A8288,'Interest Rates-10yr'!$A$9:$C$15239,2,FALSE))-B8288),C8287)</f>
        <v>1.1499999999999986</v>
      </c>
      <c r="D8288" s="98">
        <f>AVERAGE(C$10:C8288)</f>
        <v>0.25622901316584173</v>
      </c>
      <c r="E8288" s="2"/>
      <c r="G8288" s="23"/>
    </row>
    <row r="8289" spans="1:7" customFormat="1">
      <c r="A8289" s="4">
        <v>30927</v>
      </c>
      <c r="B8289">
        <v>11.64</v>
      </c>
      <c r="C8289">
        <f>IFERROR(((VLOOKUP(A8289,'Interest Rates-10yr'!$A$9:$C$15239,2,FALSE))-B8289),C8288)</f>
        <v>1.1499999999999986</v>
      </c>
      <c r="D8289" s="98">
        <f>AVERAGE(C$10:C8289)</f>
        <v>0.2563369565217396</v>
      </c>
      <c r="E8289" s="2"/>
      <c r="G8289" s="23"/>
    </row>
    <row r="8290" spans="1:7" customFormat="1">
      <c r="A8290" s="4">
        <v>30928</v>
      </c>
      <c r="B8290">
        <v>11.64</v>
      </c>
      <c r="C8290">
        <f>IFERROR(((VLOOKUP(A8290,'Interest Rates-10yr'!$A$9:$C$15239,2,FALSE))-B8290),C8289)</f>
        <v>1.1499999999999986</v>
      </c>
      <c r="D8290" s="98">
        <f>AVERAGE(C$10:C8290)</f>
        <v>0.25644487380751163</v>
      </c>
      <c r="E8290" s="2"/>
      <c r="G8290" s="23"/>
    </row>
    <row r="8291" spans="1:7" customFormat="1">
      <c r="A8291" s="4">
        <v>30929</v>
      </c>
      <c r="B8291">
        <v>11.81</v>
      </c>
      <c r="C8291">
        <f>IFERROR(((VLOOKUP(A8291,'Interest Rates-10yr'!$A$9:$C$15239,2,FALSE))-B8291),C8290)</f>
        <v>1.0700000000000003</v>
      </c>
      <c r="D8291" s="98">
        <f>AVERAGE(C$10:C8291)</f>
        <v>0.25654310553006571</v>
      </c>
      <c r="E8291" s="2"/>
      <c r="G8291" s="23"/>
    </row>
    <row r="8292" spans="1:7" customFormat="1">
      <c r="A8292" s="4">
        <v>30930</v>
      </c>
      <c r="B8292">
        <v>11.72</v>
      </c>
      <c r="C8292">
        <f>IFERROR(((VLOOKUP(A8292,'Interest Rates-10yr'!$A$9:$C$15239,2,FALSE))-B8292),C8291)</f>
        <v>1.1999999999999993</v>
      </c>
      <c r="D8292" s="98">
        <f>AVERAGE(C$10:C8292)</f>
        <v>0.25665700833031557</v>
      </c>
      <c r="E8292" s="2"/>
      <c r="G8292" s="23"/>
    </row>
    <row r="8293" spans="1:7" customFormat="1">
      <c r="A8293" s="4">
        <v>30931</v>
      </c>
      <c r="B8293">
        <v>11.71</v>
      </c>
      <c r="C8293">
        <f>IFERROR(((VLOOKUP(A8293,'Interest Rates-10yr'!$A$9:$C$15239,2,FALSE))-B8293),C8292)</f>
        <v>1.0999999999999996</v>
      </c>
      <c r="D8293" s="98">
        <f>AVERAGE(C$10:C8293)</f>
        <v>0.25675881216803526</v>
      </c>
      <c r="E8293" s="2"/>
      <c r="G8293" s="23"/>
    </row>
    <row r="8294" spans="1:7" customFormat="1">
      <c r="A8294" s="4">
        <v>30932</v>
      </c>
      <c r="B8294">
        <v>11.56</v>
      </c>
      <c r="C8294">
        <f>IFERROR(((VLOOKUP(A8294,'Interest Rates-10yr'!$A$9:$C$15239,2,FALSE))-B8294),C8293)</f>
        <v>1.1399999999999988</v>
      </c>
      <c r="D8294" s="98">
        <f>AVERAGE(C$10:C8294)</f>
        <v>0.25686541943271018</v>
      </c>
      <c r="E8294" s="2"/>
      <c r="G8294" s="23"/>
    </row>
    <row r="8295" spans="1:7" customFormat="1">
      <c r="A8295" s="4">
        <v>30933</v>
      </c>
      <c r="B8295">
        <v>11.56</v>
      </c>
      <c r="C8295">
        <f>IFERROR(((VLOOKUP(A8295,'Interest Rates-10yr'!$A$9:$C$15239,2,FALSE))-B8295),C8294)</f>
        <v>1.1399999999999988</v>
      </c>
      <c r="D8295" s="98">
        <f>AVERAGE(C$10:C8295)</f>
        <v>0.25697200096548439</v>
      </c>
      <c r="E8295" s="2"/>
      <c r="G8295" s="23"/>
    </row>
    <row r="8296" spans="1:7" customFormat="1">
      <c r="A8296" s="4">
        <v>30934</v>
      </c>
      <c r="B8296">
        <v>11.56</v>
      </c>
      <c r="C8296">
        <f>IFERROR(((VLOOKUP(A8296,'Interest Rates-10yr'!$A$9:$C$15239,2,FALSE))-B8296),C8295)</f>
        <v>1.1399999999999988</v>
      </c>
      <c r="D8296" s="98">
        <f>AVERAGE(C$10:C8296)</f>
        <v>0.25707855677567315</v>
      </c>
      <c r="E8296" s="2"/>
      <c r="G8296" s="23"/>
    </row>
    <row r="8297" spans="1:7" customFormat="1">
      <c r="A8297" s="4">
        <v>30935</v>
      </c>
      <c r="B8297">
        <v>11.36</v>
      </c>
      <c r="C8297">
        <f>IFERROR(((VLOOKUP(A8297,'Interest Rates-10yr'!$A$9:$C$15239,2,FALSE))-B8297),C8296)</f>
        <v>1.2599999999999998</v>
      </c>
      <c r="D8297" s="98">
        <f>AVERAGE(C$10:C8297)</f>
        <v>0.25719956563706609</v>
      </c>
      <c r="E8297" s="2"/>
      <c r="G8297" s="23"/>
    </row>
    <row r="8298" spans="1:7" customFormat="1">
      <c r="A8298" s="4">
        <v>30936</v>
      </c>
      <c r="B8298">
        <v>11.23</v>
      </c>
      <c r="C8298">
        <f>IFERROR(((VLOOKUP(A8298,'Interest Rates-10yr'!$A$9:$C$15239,2,FALSE))-B8298),C8297)</f>
        <v>1.3099999999999987</v>
      </c>
      <c r="D8298" s="98">
        <f>AVERAGE(C$10:C8298)</f>
        <v>0.25732657739172443</v>
      </c>
      <c r="E8298" s="2"/>
      <c r="G8298" s="23"/>
    </row>
    <row r="8299" spans="1:7" customFormat="1">
      <c r="A8299" s="4">
        <v>30937</v>
      </c>
      <c r="B8299">
        <v>11.66</v>
      </c>
      <c r="C8299">
        <f>IFERROR(((VLOOKUP(A8299,'Interest Rates-10yr'!$A$9:$C$15239,2,FALSE))-B8299),C8298)</f>
        <v>0.89000000000000057</v>
      </c>
      <c r="D8299" s="98">
        <f>AVERAGE(C$10:C8299)</f>
        <v>0.25740289505428271</v>
      </c>
      <c r="E8299" s="2"/>
      <c r="G8299" s="23"/>
    </row>
    <row r="8300" spans="1:7" customFormat="1">
      <c r="A8300" s="4">
        <v>30938</v>
      </c>
      <c r="B8300">
        <v>11.55</v>
      </c>
      <c r="C8300">
        <f>IFERROR(((VLOOKUP(A8300,'Interest Rates-10yr'!$A$9:$C$15239,2,FALSE))-B8300),C8299)</f>
        <v>0.88999999999999879</v>
      </c>
      <c r="D8300" s="98">
        <f>AVERAGE(C$10:C8300)</f>
        <v>0.25747919430708038</v>
      </c>
      <c r="E8300" s="2"/>
      <c r="G8300" s="23"/>
    </row>
    <row r="8301" spans="1:7" customFormat="1">
      <c r="A8301" s="4">
        <v>30939</v>
      </c>
      <c r="B8301">
        <v>11.38</v>
      </c>
      <c r="C8301">
        <f>IFERROR(((VLOOKUP(A8301,'Interest Rates-10yr'!$A$9:$C$15239,2,FALSE))-B8301),C8300)</f>
        <v>1.0399999999999991</v>
      </c>
      <c r="D8301" s="98">
        <f>AVERAGE(C$10:C8301)</f>
        <v>0.25757356488181421</v>
      </c>
      <c r="E8301" s="2"/>
      <c r="G8301" s="23"/>
    </row>
    <row r="8302" spans="1:7" customFormat="1">
      <c r="A8302" s="4">
        <v>30940</v>
      </c>
      <c r="B8302">
        <v>11.38</v>
      </c>
      <c r="C8302">
        <f>IFERROR(((VLOOKUP(A8302,'Interest Rates-10yr'!$A$9:$C$15239,2,FALSE))-B8302),C8301)</f>
        <v>1.0399999999999991</v>
      </c>
      <c r="D8302" s="98">
        <f>AVERAGE(C$10:C8302)</f>
        <v>0.25766791269745609</v>
      </c>
      <c r="E8302" s="2"/>
      <c r="G8302" s="23"/>
    </row>
    <row r="8303" spans="1:7" customFormat="1">
      <c r="A8303" s="4">
        <v>30941</v>
      </c>
      <c r="B8303">
        <v>11.38</v>
      </c>
      <c r="C8303">
        <f>IFERROR(((VLOOKUP(A8303,'Interest Rates-10yr'!$A$9:$C$15239,2,FALSE))-B8303),C8302)</f>
        <v>1.0399999999999991</v>
      </c>
      <c r="D8303" s="98">
        <f>AVERAGE(C$10:C8303)</f>
        <v>0.25776223776223817</v>
      </c>
      <c r="E8303" s="2"/>
      <c r="G8303" s="23"/>
    </row>
    <row r="8304" spans="1:7" customFormat="1">
      <c r="A8304" s="4">
        <v>30942</v>
      </c>
      <c r="B8304">
        <v>11.64</v>
      </c>
      <c r="C8304">
        <f>IFERROR(((VLOOKUP(A8304,'Interest Rates-10yr'!$A$9:$C$15239,2,FALSE))-B8304),C8303)</f>
        <v>0.75999999999999979</v>
      </c>
      <c r="D8304" s="98">
        <f>AVERAGE(C$10:C8304)</f>
        <v>0.25782278481012699</v>
      </c>
      <c r="E8304" s="2"/>
      <c r="G8304" s="23"/>
    </row>
    <row r="8305" spans="1:7" customFormat="1">
      <c r="A8305" s="4">
        <v>30943</v>
      </c>
      <c r="B8305">
        <v>11.53</v>
      </c>
      <c r="C8305">
        <f>IFERROR(((VLOOKUP(A8305,'Interest Rates-10yr'!$A$9:$C$15239,2,FALSE))-B8305),C8304)</f>
        <v>0.82000000000000028</v>
      </c>
      <c r="D8305" s="98">
        <f>AVERAGE(C$10:C8305)</f>
        <v>0.25789054966248837</v>
      </c>
      <c r="E8305" s="2"/>
      <c r="G8305" s="23"/>
    </row>
    <row r="8306" spans="1:7" customFormat="1">
      <c r="A8306" s="4">
        <v>30944</v>
      </c>
      <c r="B8306">
        <v>11.35</v>
      </c>
      <c r="C8306">
        <f>IFERROR(((VLOOKUP(A8306,'Interest Rates-10yr'!$A$9:$C$15239,2,FALSE))-B8306),C8305)</f>
        <v>0.90000000000000036</v>
      </c>
      <c r="D8306" s="98">
        <f>AVERAGE(C$10:C8306)</f>
        <v>0.25796794021935687</v>
      </c>
      <c r="E8306" s="2"/>
      <c r="G8306" s="23"/>
    </row>
    <row r="8307" spans="1:7" customFormat="1">
      <c r="A8307" s="4">
        <v>30945</v>
      </c>
      <c r="B8307">
        <v>11.12</v>
      </c>
      <c r="C8307">
        <f>IFERROR(((VLOOKUP(A8307,'Interest Rates-10yr'!$A$9:$C$15239,2,FALSE))-B8307),C8306)</f>
        <v>1.1600000000000001</v>
      </c>
      <c r="D8307" s="98">
        <f>AVERAGE(C$10:C8307)</f>
        <v>0.25807664497469313</v>
      </c>
      <c r="E8307" s="2"/>
      <c r="G8307" s="23"/>
    </row>
    <row r="8308" spans="1:7" customFormat="1">
      <c r="A8308" s="4">
        <v>30946</v>
      </c>
      <c r="B8308">
        <v>10.89</v>
      </c>
      <c r="C8308">
        <f>IFERROR(((VLOOKUP(A8308,'Interest Rates-10yr'!$A$9:$C$15239,2,FALSE))-B8308),C8307)</f>
        <v>1.5599999999999987</v>
      </c>
      <c r="D8308" s="98">
        <f>AVERAGE(C$10:C8308)</f>
        <v>0.25823352211109818</v>
      </c>
      <c r="E8308" s="2"/>
      <c r="G8308" s="23"/>
    </row>
    <row r="8309" spans="1:7" customFormat="1">
      <c r="A8309" s="4">
        <v>30947</v>
      </c>
      <c r="B8309">
        <v>10.89</v>
      </c>
      <c r="C8309">
        <f>IFERROR(((VLOOKUP(A8309,'Interest Rates-10yr'!$A$9:$C$15239,2,FALSE))-B8309),C8308)</f>
        <v>1.5599999999999987</v>
      </c>
      <c r="D8309" s="98">
        <f>AVERAGE(C$10:C8309)</f>
        <v>0.25839036144578353</v>
      </c>
      <c r="E8309" s="2"/>
      <c r="G8309" s="23"/>
    </row>
    <row r="8310" spans="1:7" customFormat="1">
      <c r="A8310" s="4">
        <v>30948</v>
      </c>
      <c r="B8310">
        <v>10.89</v>
      </c>
      <c r="C8310">
        <f>IFERROR(((VLOOKUP(A8310,'Interest Rates-10yr'!$A$9:$C$15239,2,FALSE))-B8310),C8309)</f>
        <v>1.5599999999999987</v>
      </c>
      <c r="D8310" s="98">
        <f>AVERAGE(C$10:C8310)</f>
        <v>0.25854716299241098</v>
      </c>
      <c r="E8310" s="2"/>
      <c r="G8310" s="23"/>
    </row>
    <row r="8311" spans="1:7" customFormat="1">
      <c r="A8311" s="4">
        <v>30949</v>
      </c>
      <c r="B8311">
        <v>10.94</v>
      </c>
      <c r="C8311">
        <f>IFERROR(((VLOOKUP(A8311,'Interest Rates-10yr'!$A$9:$C$15239,2,FALSE))-B8311),C8310)</f>
        <v>1.58</v>
      </c>
      <c r="D8311" s="98">
        <f>AVERAGE(C$10:C8311)</f>
        <v>0.25870633582269376</v>
      </c>
      <c r="E8311" s="2"/>
      <c r="G8311" s="23"/>
    </row>
    <row r="8312" spans="1:7" customFormat="1">
      <c r="A8312" s="4">
        <v>30950</v>
      </c>
      <c r="B8312">
        <v>10.52</v>
      </c>
      <c r="C8312">
        <f>IFERROR(((VLOOKUP(A8312,'Interest Rates-10yr'!$A$9:$C$15239,2,FALSE))-B8312),C8311)</f>
        <v>2.0400000000000009</v>
      </c>
      <c r="D8312" s="98">
        <f>AVERAGE(C$10:C8312)</f>
        <v>0.25892087197398572</v>
      </c>
      <c r="E8312" s="2"/>
      <c r="G8312" s="23"/>
    </row>
    <row r="8313" spans="1:7" customFormat="1">
      <c r="A8313" s="4">
        <v>30951</v>
      </c>
      <c r="B8313">
        <v>9.84</v>
      </c>
      <c r="C8313">
        <f>IFERROR(((VLOOKUP(A8313,'Interest Rates-10yr'!$A$9:$C$15239,2,FALSE))-B8313),C8312)</f>
        <v>2.620000000000001</v>
      </c>
      <c r="D8313" s="98">
        <f>AVERAGE(C$10:C8313)</f>
        <v>0.25920520231213912</v>
      </c>
      <c r="E8313" s="2"/>
      <c r="G8313" s="23"/>
    </row>
    <row r="8314" spans="1:7" customFormat="1">
      <c r="A8314" s="4">
        <v>30952</v>
      </c>
      <c r="B8314">
        <v>11</v>
      </c>
      <c r="C8314">
        <f>IFERROR(((VLOOKUP(A8314,'Interest Rates-10yr'!$A$9:$C$15239,2,FALSE))-B8314),C8313)</f>
        <v>1.3100000000000005</v>
      </c>
      <c r="D8314" s="98">
        <f>AVERAGE(C$10:C8314)</f>
        <v>0.2593317278747746</v>
      </c>
      <c r="E8314" s="2"/>
      <c r="G8314" s="23"/>
    </row>
    <row r="8315" spans="1:7" customFormat="1">
      <c r="A8315" s="4">
        <v>30953</v>
      </c>
      <c r="B8315">
        <v>11.23</v>
      </c>
      <c r="C8315">
        <f>IFERROR(((VLOOKUP(A8315,'Interest Rates-10yr'!$A$9:$C$15239,2,FALSE))-B8315),C8314)</f>
        <v>1.2400000000000002</v>
      </c>
      <c r="D8315" s="98">
        <f>AVERAGE(C$10:C8315)</f>
        <v>0.2594497953286784</v>
      </c>
      <c r="E8315" s="2"/>
      <c r="G8315" s="23"/>
    </row>
    <row r="8316" spans="1:7" customFormat="1">
      <c r="A8316" s="4">
        <v>30954</v>
      </c>
      <c r="B8316">
        <v>11.23</v>
      </c>
      <c r="C8316">
        <f>IFERROR(((VLOOKUP(A8316,'Interest Rates-10yr'!$A$9:$C$15239,2,FALSE))-B8316),C8315)</f>
        <v>1.2400000000000002</v>
      </c>
      <c r="D8316" s="98">
        <f>AVERAGE(C$10:C8316)</f>
        <v>0.25956783435656711</v>
      </c>
      <c r="E8316" s="2"/>
      <c r="G8316" s="23"/>
    </row>
    <row r="8317" spans="1:7" customFormat="1">
      <c r="A8317" s="4">
        <v>30955</v>
      </c>
      <c r="B8317">
        <v>11.23</v>
      </c>
      <c r="C8317">
        <f>IFERROR(((VLOOKUP(A8317,'Interest Rates-10yr'!$A$9:$C$15239,2,FALSE))-B8317),C8316)</f>
        <v>1.2400000000000002</v>
      </c>
      <c r="D8317" s="98">
        <f>AVERAGE(C$10:C8317)</f>
        <v>0.25968584496870517</v>
      </c>
      <c r="E8317" s="2"/>
      <c r="G8317" s="23"/>
    </row>
    <row r="8318" spans="1:7" customFormat="1">
      <c r="A8318" s="4">
        <v>30956</v>
      </c>
      <c r="B8318">
        <v>11.38</v>
      </c>
      <c r="C8318">
        <f>IFERROR(((VLOOKUP(A8318,'Interest Rates-10yr'!$A$9:$C$15239,2,FALSE))-B8318),C8317)</f>
        <v>1.1599999999999984</v>
      </c>
      <c r="D8318" s="98">
        <f>AVERAGE(C$10:C8318)</f>
        <v>0.25979419906125917</v>
      </c>
      <c r="E8318" s="2"/>
      <c r="G8318" s="23"/>
    </row>
    <row r="8319" spans="1:7" customFormat="1">
      <c r="A8319" s="4">
        <v>30957</v>
      </c>
      <c r="B8319">
        <v>11.42</v>
      </c>
      <c r="C8319">
        <f>IFERROR(((VLOOKUP(A8319,'Interest Rates-10yr'!$A$9:$C$15239,2,FALSE))-B8319),C8318)</f>
        <v>1.1199999999999992</v>
      </c>
      <c r="D8319" s="98">
        <f>AVERAGE(C$10:C8319)</f>
        <v>0.2598977135980749</v>
      </c>
      <c r="E8319" s="2"/>
      <c r="G8319" s="23"/>
    </row>
    <row r="8320" spans="1:7" customFormat="1">
      <c r="A8320" s="4">
        <v>30958</v>
      </c>
      <c r="B8320">
        <v>10.91</v>
      </c>
      <c r="C8320">
        <f>IFERROR(((VLOOKUP(A8320,'Interest Rates-10yr'!$A$9:$C$15239,2,FALSE))-B8320),C8319)</f>
        <v>1.629999999999999</v>
      </c>
      <c r="D8320" s="98">
        <f>AVERAGE(C$10:C8320)</f>
        <v>0.26006256768138641</v>
      </c>
      <c r="E8320" s="2"/>
      <c r="G8320" s="23"/>
    </row>
    <row r="8321" spans="1:7" customFormat="1">
      <c r="A8321" s="4">
        <v>30959</v>
      </c>
      <c r="B8321">
        <v>10.58</v>
      </c>
      <c r="C8321">
        <f>IFERROR(((VLOOKUP(A8321,'Interest Rates-10yr'!$A$9:$C$15239,2,FALSE))-B8321),C8320)</f>
        <v>1.9399999999999995</v>
      </c>
      <c r="D8321" s="98">
        <f>AVERAGE(C$10:C8321)</f>
        <v>0.26026467757459126</v>
      </c>
      <c r="E8321" s="2"/>
      <c r="G8321" s="23"/>
    </row>
    <row r="8322" spans="1:7" customFormat="1">
      <c r="A8322" s="4">
        <v>30960</v>
      </c>
      <c r="B8322">
        <v>10.210000000000001</v>
      </c>
      <c r="C8322">
        <f>IFERROR(((VLOOKUP(A8322,'Interest Rates-10yr'!$A$9:$C$15239,2,FALSE))-B8322),C8321)</f>
        <v>2.1799999999999997</v>
      </c>
      <c r="D8322" s="98">
        <f>AVERAGE(C$10:C8322)</f>
        <v>0.26049560928665971</v>
      </c>
      <c r="E8322" s="2"/>
      <c r="G8322" s="23"/>
    </row>
    <row r="8323" spans="1:7" customFormat="1">
      <c r="A8323" s="4">
        <v>30961</v>
      </c>
      <c r="B8323">
        <v>10.210000000000001</v>
      </c>
      <c r="C8323">
        <f>IFERROR(((VLOOKUP(A8323,'Interest Rates-10yr'!$A$9:$C$15239,2,FALSE))-B8323),C8322)</f>
        <v>2.1799999999999997</v>
      </c>
      <c r="D8323" s="98">
        <f>AVERAGE(C$10:C8323)</f>
        <v>0.2607264854462355</v>
      </c>
      <c r="E8323" s="2"/>
      <c r="G8323" s="23"/>
    </row>
    <row r="8324" spans="1:7" customFormat="1">
      <c r="A8324" s="4">
        <v>30962</v>
      </c>
      <c r="B8324">
        <v>10.210000000000001</v>
      </c>
      <c r="C8324">
        <f>IFERROR(((VLOOKUP(A8324,'Interest Rates-10yr'!$A$9:$C$15239,2,FALSE))-B8324),C8323)</f>
        <v>2.1799999999999997</v>
      </c>
      <c r="D8324" s="98">
        <f>AVERAGE(C$10:C8324)</f>
        <v>0.26095730607336165</v>
      </c>
      <c r="E8324" s="2"/>
      <c r="G8324" s="23"/>
    </row>
    <row r="8325" spans="1:7" customFormat="1">
      <c r="A8325" s="4">
        <v>30963</v>
      </c>
      <c r="B8325">
        <v>10.210000000000001</v>
      </c>
      <c r="C8325">
        <f>IFERROR(((VLOOKUP(A8325,'Interest Rates-10yr'!$A$9:$C$15239,2,FALSE))-B8325),C8324)</f>
        <v>2.1799999999999997</v>
      </c>
      <c r="D8325" s="98">
        <f>AVERAGE(C$10:C8325)</f>
        <v>0.26118807118807141</v>
      </c>
      <c r="E8325" s="2"/>
      <c r="G8325" s="23"/>
    </row>
    <row r="8326" spans="1:7" customFormat="1">
      <c r="A8326" s="4">
        <v>30964</v>
      </c>
      <c r="B8326">
        <v>9.91</v>
      </c>
      <c r="C8326">
        <f>IFERROR(((VLOOKUP(A8326,'Interest Rates-10yr'!$A$9:$C$15239,2,FALSE))-B8326),C8325)</f>
        <v>2.4499999999999993</v>
      </c>
      <c r="D8326" s="98">
        <f>AVERAGE(C$10:C8326)</f>
        <v>0.26145124443910084</v>
      </c>
      <c r="E8326" s="2"/>
      <c r="G8326" s="23"/>
    </row>
    <row r="8327" spans="1:7" customFormat="1">
      <c r="A8327" s="4">
        <v>30965</v>
      </c>
      <c r="B8327">
        <v>8.7200000000000006</v>
      </c>
      <c r="C8327">
        <f>IFERROR(((VLOOKUP(A8327,'Interest Rates-10yr'!$A$9:$C$15239,2,FALSE))-B8327),C8326)</f>
        <v>3.6399999999999988</v>
      </c>
      <c r="D8327" s="98">
        <f>AVERAGE(C$10:C8327)</f>
        <v>0.26185741764847337</v>
      </c>
      <c r="E8327" s="2"/>
      <c r="G8327" s="23"/>
    </row>
    <row r="8328" spans="1:7" customFormat="1">
      <c r="A8328" s="4">
        <v>30966</v>
      </c>
      <c r="B8328">
        <v>10.25</v>
      </c>
      <c r="C8328">
        <f>IFERROR(((VLOOKUP(A8328,'Interest Rates-10yr'!$A$9:$C$15239,2,FALSE))-B8328),C8327)</f>
        <v>2.0600000000000005</v>
      </c>
      <c r="D8328" s="98">
        <f>AVERAGE(C$10:C8328)</f>
        <v>0.26207356653443942</v>
      </c>
      <c r="E8328" s="2"/>
      <c r="G8328" s="23"/>
    </row>
    <row r="8329" spans="1:7" customFormat="1">
      <c r="A8329" s="4">
        <v>30967</v>
      </c>
      <c r="B8329">
        <v>10.02</v>
      </c>
      <c r="C8329">
        <f>IFERROR(((VLOOKUP(A8329,'Interest Rates-10yr'!$A$9:$C$15239,2,FALSE))-B8329),C8328)</f>
        <v>2.2599999999999998</v>
      </c>
      <c r="D8329" s="98">
        <f>AVERAGE(C$10:C8329)</f>
        <v>0.26231370192307712</v>
      </c>
      <c r="E8329" s="2"/>
      <c r="G8329" s="23"/>
    </row>
    <row r="8330" spans="1:7" customFormat="1">
      <c r="A8330" s="4">
        <v>30968</v>
      </c>
      <c r="B8330">
        <v>10.02</v>
      </c>
      <c r="C8330">
        <f>IFERROR(((VLOOKUP(A8330,'Interest Rates-10yr'!$A$9:$C$15239,2,FALSE))-B8330),C8329)</f>
        <v>2.2599999999999998</v>
      </c>
      <c r="D8330" s="98">
        <f>AVERAGE(C$10:C8330)</f>
        <v>0.26255377959379905</v>
      </c>
      <c r="E8330" s="2"/>
      <c r="G8330" s="23"/>
    </row>
    <row r="8331" spans="1:7" customFormat="1">
      <c r="A8331" s="4">
        <v>30969</v>
      </c>
      <c r="B8331">
        <v>10.02</v>
      </c>
      <c r="C8331">
        <f>IFERROR(((VLOOKUP(A8331,'Interest Rates-10yr'!$A$9:$C$15239,2,FALSE))-B8331),C8330)</f>
        <v>2.2599999999999998</v>
      </c>
      <c r="D8331" s="98">
        <f>AVERAGE(C$10:C8331)</f>
        <v>0.26279379956741195</v>
      </c>
      <c r="E8331" s="2"/>
      <c r="G8331" s="23"/>
    </row>
    <row r="8332" spans="1:7" customFormat="1">
      <c r="A8332" s="4">
        <v>30970</v>
      </c>
      <c r="B8332">
        <v>10.54</v>
      </c>
      <c r="C8332">
        <f>IFERROR(((VLOOKUP(A8332,'Interest Rates-10yr'!$A$9:$C$15239,2,FALSE))-B8332),C8331)</f>
        <v>1.8000000000000007</v>
      </c>
      <c r="D8332" s="98">
        <f>AVERAGE(C$10:C8332)</f>
        <v>0.26297849333173162</v>
      </c>
      <c r="E8332" s="2"/>
      <c r="G8332" s="23"/>
    </row>
    <row r="8333" spans="1:7" customFormat="1">
      <c r="A8333" s="4">
        <v>30971</v>
      </c>
      <c r="B8333">
        <v>10.45</v>
      </c>
      <c r="C8333">
        <f>IFERROR(((VLOOKUP(A8333,'Interest Rates-10yr'!$A$9:$C$15239,2,FALSE))-B8333),C8332)</f>
        <v>1.870000000000001</v>
      </c>
      <c r="D8333" s="98">
        <f>AVERAGE(C$10:C8333)</f>
        <v>0.26317155213839527</v>
      </c>
      <c r="E8333" s="2"/>
      <c r="G8333" s="23"/>
    </row>
    <row r="8334" spans="1:7" customFormat="1">
      <c r="A8334" s="4">
        <v>30972</v>
      </c>
      <c r="B8334">
        <v>10.27</v>
      </c>
      <c r="C8334">
        <f>IFERROR(((VLOOKUP(A8334,'Interest Rates-10yr'!$A$9:$C$15239,2,FALSE))-B8334),C8333)</f>
        <v>2.0099999999999998</v>
      </c>
      <c r="D8334" s="98">
        <f>AVERAGE(C$10:C8334)</f>
        <v>0.26338138138138167</v>
      </c>
      <c r="E8334" s="2"/>
      <c r="G8334" s="23"/>
    </row>
    <row r="8335" spans="1:7" customFormat="1">
      <c r="A8335" s="4">
        <v>30973</v>
      </c>
      <c r="B8335">
        <v>9.92</v>
      </c>
      <c r="C8335">
        <f>IFERROR(((VLOOKUP(A8335,'Interest Rates-10yr'!$A$9:$C$15239,2,FALSE))-B8335),C8334)</f>
        <v>2.17</v>
      </c>
      <c r="D8335" s="98">
        <f>AVERAGE(C$10:C8335)</f>
        <v>0.26361037713187635</v>
      </c>
      <c r="E8335" s="2"/>
      <c r="G8335" s="23"/>
    </row>
    <row r="8336" spans="1:7" customFormat="1">
      <c r="A8336" s="4">
        <v>30974</v>
      </c>
      <c r="B8336">
        <v>9.83</v>
      </c>
      <c r="C8336">
        <f>IFERROR(((VLOOKUP(A8336,'Interest Rates-10yr'!$A$9:$C$15239,2,FALSE))-B8336),C8335)</f>
        <v>2.0999999999999996</v>
      </c>
      <c r="D8336" s="98">
        <f>AVERAGE(C$10:C8336)</f>
        <v>0.26383091149273474</v>
      </c>
      <c r="E8336" s="2"/>
      <c r="G8336" s="23"/>
    </row>
    <row r="8337" spans="1:7" customFormat="1">
      <c r="A8337" s="4">
        <v>30975</v>
      </c>
      <c r="B8337">
        <v>9.83</v>
      </c>
      <c r="C8337">
        <f>IFERROR(((VLOOKUP(A8337,'Interest Rates-10yr'!$A$9:$C$15239,2,FALSE))-B8337),C8336)</f>
        <v>2.0999999999999996</v>
      </c>
      <c r="D8337" s="98">
        <f>AVERAGE(C$10:C8337)</f>
        <v>0.2640513928914508</v>
      </c>
      <c r="E8337" s="2"/>
      <c r="G8337" s="23"/>
    </row>
    <row r="8338" spans="1:7" customFormat="1">
      <c r="A8338" s="4">
        <v>30976</v>
      </c>
      <c r="B8338">
        <v>9.83</v>
      </c>
      <c r="C8338">
        <f>IFERROR(((VLOOKUP(A8338,'Interest Rates-10yr'!$A$9:$C$15239,2,FALSE))-B8338),C8337)</f>
        <v>2.0999999999999996</v>
      </c>
      <c r="D8338" s="98">
        <f>AVERAGE(C$10:C8338)</f>
        <v>0.26427182134710075</v>
      </c>
      <c r="E8338" s="2"/>
      <c r="G8338" s="23"/>
    </row>
    <row r="8339" spans="1:7" customFormat="1">
      <c r="A8339" s="4">
        <v>30977</v>
      </c>
      <c r="B8339">
        <v>9.9499999999999993</v>
      </c>
      <c r="C8339">
        <f>IFERROR(((VLOOKUP(A8339,'Interest Rates-10yr'!$A$9:$C$15239,2,FALSE))-B8339),C8338)</f>
        <v>1.9500000000000011</v>
      </c>
      <c r="D8339" s="98">
        <f>AVERAGE(C$10:C8339)</f>
        <v>0.26447418967587061</v>
      </c>
      <c r="E8339" s="2"/>
      <c r="G8339" s="23"/>
    </row>
    <row r="8340" spans="1:7" customFormat="1">
      <c r="A8340" s="4">
        <v>30978</v>
      </c>
      <c r="B8340">
        <v>9.24</v>
      </c>
      <c r="C8340">
        <f>IFERROR(((VLOOKUP(A8340,'Interest Rates-10yr'!$A$9:$C$15239,2,FALSE))-B8340),C8339)</f>
        <v>2.5399999999999991</v>
      </c>
      <c r="D8340" s="98">
        <f>AVERAGE(C$10:C8340)</f>
        <v>0.26474732925219085</v>
      </c>
      <c r="E8340" s="2"/>
      <c r="G8340" s="23"/>
    </row>
    <row r="8341" spans="1:7" customFormat="1">
      <c r="A8341" s="4">
        <v>30979</v>
      </c>
      <c r="B8341">
        <v>7.53</v>
      </c>
      <c r="C8341">
        <f>IFERROR(((VLOOKUP(A8341,'Interest Rates-10yr'!$A$9:$C$15239,2,FALSE))-B8341),C8340)</f>
        <v>4.21</v>
      </c>
      <c r="D8341" s="98">
        <f>AVERAGE(C$10:C8341)</f>
        <v>0.26522083533365365</v>
      </c>
      <c r="E8341" s="2"/>
      <c r="G8341" s="23"/>
    </row>
    <row r="8342" spans="1:7" customFormat="1">
      <c r="A8342" s="4">
        <v>30980</v>
      </c>
      <c r="B8342">
        <v>9.24</v>
      </c>
      <c r="C8342">
        <f>IFERROR(((VLOOKUP(A8342,'Interest Rates-10yr'!$A$9:$C$15239,2,FALSE))-B8342),C8341)</f>
        <v>2.59</v>
      </c>
      <c r="D8342" s="98">
        <f>AVERAGE(C$10:C8342)</f>
        <v>0.26549981999279998</v>
      </c>
      <c r="E8342" s="2"/>
      <c r="G8342" s="23"/>
    </row>
    <row r="8343" spans="1:7" customFormat="1">
      <c r="A8343" s="4">
        <v>30981</v>
      </c>
      <c r="B8343">
        <v>9.59</v>
      </c>
      <c r="C8343">
        <f>IFERROR(((VLOOKUP(A8343,'Interest Rates-10yr'!$A$9:$C$15239,2,FALSE))-B8343),C8342)</f>
        <v>2.4000000000000004</v>
      </c>
      <c r="D8343" s="98">
        <f>AVERAGE(C$10:C8343)</f>
        <v>0.26575593952483828</v>
      </c>
      <c r="E8343" s="2"/>
      <c r="G8343" s="23"/>
    </row>
    <row r="8344" spans="1:7" customFormat="1">
      <c r="A8344" s="4">
        <v>30982</v>
      </c>
      <c r="B8344">
        <v>9.59</v>
      </c>
      <c r="C8344">
        <f>IFERROR(((VLOOKUP(A8344,'Interest Rates-10yr'!$A$9:$C$15239,2,FALSE))-B8344),C8343)</f>
        <v>2.4000000000000004</v>
      </c>
      <c r="D8344" s="98">
        <f>AVERAGE(C$10:C8344)</f>
        <v>0.26601199760048017</v>
      </c>
      <c r="E8344" s="2"/>
      <c r="G8344" s="23"/>
    </row>
    <row r="8345" spans="1:7" customFormat="1">
      <c r="A8345" s="4">
        <v>30983</v>
      </c>
      <c r="B8345">
        <v>9.59</v>
      </c>
      <c r="C8345">
        <f>IFERROR(((VLOOKUP(A8345,'Interest Rates-10yr'!$A$9:$C$15239,2,FALSE))-B8345),C8344)</f>
        <v>2.4000000000000004</v>
      </c>
      <c r="D8345" s="98">
        <f>AVERAGE(C$10:C8345)</f>
        <v>0.26626799424184289</v>
      </c>
      <c r="E8345" s="2"/>
      <c r="G8345" s="23"/>
    </row>
    <row r="8346" spans="1:7" customFormat="1">
      <c r="A8346" s="4">
        <v>30984</v>
      </c>
      <c r="B8346">
        <v>9.99</v>
      </c>
      <c r="C8346">
        <f>IFERROR(((VLOOKUP(A8346,'Interest Rates-10yr'!$A$9:$C$15239,2,FALSE))-B8346),C8345)</f>
        <v>1.9599999999999991</v>
      </c>
      <c r="D8346" s="98">
        <f>AVERAGE(C$10:C8346)</f>
        <v>0.26647115269281546</v>
      </c>
      <c r="E8346" s="2"/>
      <c r="G8346" s="23"/>
    </row>
    <row r="8347" spans="1:7" customFormat="1">
      <c r="A8347" s="4">
        <v>30985</v>
      </c>
      <c r="B8347">
        <v>10.1</v>
      </c>
      <c r="C8347">
        <f>IFERROR(((VLOOKUP(A8347,'Interest Rates-10yr'!$A$9:$C$15239,2,FALSE))-B8347),C8346)</f>
        <v>1.6500000000000004</v>
      </c>
      <c r="D8347" s="98">
        <f>AVERAGE(C$10:C8347)</f>
        <v>0.26663708323338958</v>
      </c>
      <c r="E8347" s="2"/>
      <c r="G8347" s="23"/>
    </row>
    <row r="8348" spans="1:7" customFormat="1">
      <c r="A8348" s="4">
        <v>30986</v>
      </c>
      <c r="B8348">
        <v>9.99</v>
      </c>
      <c r="C8348">
        <f>IFERROR(((VLOOKUP(A8348,'Interest Rates-10yr'!$A$9:$C$15239,2,FALSE))-B8348),C8347)</f>
        <v>1.7999999999999989</v>
      </c>
      <c r="D8348" s="98">
        <f>AVERAGE(C$10:C8348)</f>
        <v>0.26682096174601305</v>
      </c>
      <c r="E8348" s="2"/>
      <c r="G8348" s="23"/>
    </row>
    <row r="8349" spans="1:7" customFormat="1">
      <c r="A8349" s="4">
        <v>30987</v>
      </c>
      <c r="B8349">
        <v>10.26</v>
      </c>
      <c r="C8349">
        <f>IFERROR(((VLOOKUP(A8349,'Interest Rates-10yr'!$A$9:$C$15239,2,FALSE))-B8349),C8348)</f>
        <v>1.4000000000000004</v>
      </c>
      <c r="D8349" s="98">
        <f>AVERAGE(C$10:C8349)</f>
        <v>0.26695683453237445</v>
      </c>
      <c r="E8349" s="2"/>
      <c r="G8349" s="23"/>
    </row>
    <row r="8350" spans="1:7" customFormat="1">
      <c r="A8350" s="4">
        <v>30988</v>
      </c>
      <c r="B8350">
        <v>10.15</v>
      </c>
      <c r="C8350">
        <f>IFERROR(((VLOOKUP(A8350,'Interest Rates-10yr'!$A$9:$C$15239,2,FALSE))-B8350),C8349)</f>
        <v>1.5099999999999998</v>
      </c>
      <c r="D8350" s="98">
        <f>AVERAGE(C$10:C8350)</f>
        <v>0.26710586260640246</v>
      </c>
      <c r="E8350" s="2"/>
      <c r="G8350" s="23"/>
    </row>
    <row r="8351" spans="1:7" customFormat="1">
      <c r="A8351" s="4">
        <v>30989</v>
      </c>
      <c r="B8351">
        <v>10.15</v>
      </c>
      <c r="C8351">
        <f>IFERROR(((VLOOKUP(A8351,'Interest Rates-10yr'!$A$9:$C$15239,2,FALSE))-B8351),C8350)</f>
        <v>1.5099999999999998</v>
      </c>
      <c r="D8351" s="98">
        <f>AVERAGE(C$10:C8351)</f>
        <v>0.26725485495085149</v>
      </c>
      <c r="E8351" s="2"/>
      <c r="G8351" s="23"/>
    </row>
    <row r="8352" spans="1:7" customFormat="1">
      <c r="A8352" s="4">
        <v>30990</v>
      </c>
      <c r="B8352">
        <v>10.15</v>
      </c>
      <c r="C8352">
        <f>IFERROR(((VLOOKUP(A8352,'Interest Rates-10yr'!$A$9:$C$15239,2,FALSE))-B8352),C8351)</f>
        <v>1.5099999999999998</v>
      </c>
      <c r="D8352" s="98">
        <f>AVERAGE(C$10:C8352)</f>
        <v>0.26740381157856929</v>
      </c>
      <c r="E8352" s="2"/>
      <c r="G8352" s="23"/>
    </row>
    <row r="8353" spans="1:7" customFormat="1">
      <c r="A8353" s="4">
        <v>30991</v>
      </c>
      <c r="B8353">
        <v>9.57</v>
      </c>
      <c r="C8353">
        <f>IFERROR(((VLOOKUP(A8353,'Interest Rates-10yr'!$A$9:$C$15239,2,FALSE))-B8353),C8352)</f>
        <v>2.0299999999999994</v>
      </c>
      <c r="D8353" s="98">
        <f>AVERAGE(C$10:C8353)</f>
        <v>0.26761505273250286</v>
      </c>
      <c r="E8353" s="2"/>
      <c r="G8353" s="23"/>
    </row>
    <row r="8354" spans="1:7" customFormat="1">
      <c r="A8354" s="4">
        <v>30992</v>
      </c>
      <c r="B8354">
        <v>9.4700000000000006</v>
      </c>
      <c r="C8354">
        <f>IFERROR(((VLOOKUP(A8354,'Interest Rates-10yr'!$A$9:$C$15239,2,FALSE))-B8354),C8353)</f>
        <v>2.0299999999999994</v>
      </c>
      <c r="D8354" s="98">
        <f>AVERAGE(C$10:C8354)</f>
        <v>0.26782624325943727</v>
      </c>
      <c r="E8354" s="2"/>
      <c r="G8354" s="23"/>
    </row>
    <row r="8355" spans="1:7" customFormat="1">
      <c r="A8355" s="4">
        <v>30993</v>
      </c>
      <c r="B8355">
        <v>9.35</v>
      </c>
      <c r="C8355">
        <f>IFERROR(((VLOOKUP(A8355,'Interest Rates-10yr'!$A$9:$C$15239,2,FALSE))-B8355),C8354)</f>
        <v>2.370000000000001</v>
      </c>
      <c r="D8355" s="98">
        <f>AVERAGE(C$10:C8355)</f>
        <v>0.2680781212556918</v>
      </c>
      <c r="E8355" s="2"/>
      <c r="G8355" s="23"/>
    </row>
    <row r="8356" spans="1:7" customFormat="1">
      <c r="A8356" s="4">
        <v>30994</v>
      </c>
      <c r="B8356">
        <v>9.76</v>
      </c>
      <c r="C8356">
        <f>IFERROR(((VLOOKUP(A8356,'Interest Rates-10yr'!$A$9:$C$15239,2,FALSE))-B8356),C8355)</f>
        <v>2.0500000000000007</v>
      </c>
      <c r="D8356" s="98">
        <f>AVERAGE(C$10:C8356)</f>
        <v>0.26829160177309258</v>
      </c>
      <c r="E8356" s="2"/>
      <c r="G8356" s="23"/>
    </row>
    <row r="8357" spans="1:7" customFormat="1">
      <c r="A8357" s="4">
        <v>30995</v>
      </c>
      <c r="B8357">
        <v>9.5</v>
      </c>
      <c r="C8357">
        <f>IFERROR(((VLOOKUP(A8357,'Interest Rates-10yr'!$A$9:$C$15239,2,FALSE))-B8357),C8356)</f>
        <v>2.2100000000000009</v>
      </c>
      <c r="D8357" s="98">
        <f>AVERAGE(C$10:C8357)</f>
        <v>0.2685241974125544</v>
      </c>
      <c r="E8357" s="2"/>
      <c r="G8357" s="23"/>
    </row>
    <row r="8358" spans="1:7" customFormat="1">
      <c r="A8358" s="4">
        <v>30996</v>
      </c>
      <c r="B8358">
        <v>9.5</v>
      </c>
      <c r="C8358">
        <f>IFERROR(((VLOOKUP(A8358,'Interest Rates-10yr'!$A$9:$C$15239,2,FALSE))-B8358),C8357)</f>
        <v>2.2100000000000009</v>
      </c>
      <c r="D8358" s="98">
        <f>AVERAGE(C$10:C8358)</f>
        <v>0.26875673733381289</v>
      </c>
      <c r="E8358" s="2"/>
      <c r="G8358" s="23"/>
    </row>
    <row r="8359" spans="1:7" customFormat="1">
      <c r="A8359" s="4">
        <v>30997</v>
      </c>
      <c r="B8359">
        <v>9.5</v>
      </c>
      <c r="C8359">
        <f>IFERROR(((VLOOKUP(A8359,'Interest Rates-10yr'!$A$9:$C$15239,2,FALSE))-B8359),C8358)</f>
        <v>2.2100000000000009</v>
      </c>
      <c r="D8359" s="98">
        <f>AVERAGE(C$10:C8359)</f>
        <v>0.2689892215568867</v>
      </c>
      <c r="E8359" s="2"/>
      <c r="G8359" s="23"/>
    </row>
    <row r="8360" spans="1:7" customFormat="1">
      <c r="A8360" s="4">
        <v>30998</v>
      </c>
      <c r="B8360">
        <v>9.5</v>
      </c>
      <c r="C8360">
        <f>IFERROR(((VLOOKUP(A8360,'Interest Rates-10yr'!$A$9:$C$15239,2,FALSE))-B8360),C8359)</f>
        <v>2.2100000000000009</v>
      </c>
      <c r="D8360" s="98">
        <f>AVERAGE(C$10:C8360)</f>
        <v>0.26922165010178473</v>
      </c>
      <c r="E8360" s="2"/>
      <c r="G8360" s="23"/>
    </row>
    <row r="8361" spans="1:7" customFormat="1">
      <c r="A8361" s="4">
        <v>30999</v>
      </c>
      <c r="B8361">
        <v>9.51</v>
      </c>
      <c r="C8361">
        <f>IFERROR(((VLOOKUP(A8361,'Interest Rates-10yr'!$A$9:$C$15239,2,FALSE))-B8361),C8360)</f>
        <v>2.2699999999999996</v>
      </c>
      <c r="D8361" s="98">
        <f>AVERAGE(C$10:C8361)</f>
        <v>0.26946120689655223</v>
      </c>
      <c r="E8361" s="2"/>
      <c r="G8361" s="23"/>
    </row>
    <row r="8362" spans="1:7" customFormat="1">
      <c r="A8362" s="4">
        <v>31000</v>
      </c>
      <c r="B8362">
        <v>9.56</v>
      </c>
      <c r="C8362">
        <f>IFERROR(((VLOOKUP(A8362,'Interest Rates-10yr'!$A$9:$C$15239,2,FALSE))-B8362),C8361)</f>
        <v>2.25</v>
      </c>
      <c r="D8362" s="98">
        <f>AVERAGE(C$10:C8362)</f>
        <v>0.26969831198371891</v>
      </c>
      <c r="E8362" s="2"/>
      <c r="G8362" s="23"/>
    </row>
    <row r="8363" spans="1:7" customFormat="1">
      <c r="A8363" s="4">
        <v>31001</v>
      </c>
      <c r="B8363">
        <v>9.6199999999999992</v>
      </c>
      <c r="C8363">
        <f>IFERROR(((VLOOKUP(A8363,'Interest Rates-10yr'!$A$9:$C$15239,2,FALSE))-B8363),C8362)</f>
        <v>2.1100000000000012</v>
      </c>
      <c r="D8363" s="98">
        <f>AVERAGE(C$10:C8363)</f>
        <v>0.26991860186736943</v>
      </c>
      <c r="E8363" s="2"/>
      <c r="G8363" s="23"/>
    </row>
    <row r="8364" spans="1:7" customFormat="1">
      <c r="A8364" s="4">
        <v>31002</v>
      </c>
      <c r="B8364">
        <v>9.5399999999999991</v>
      </c>
      <c r="C8364">
        <f>IFERROR(((VLOOKUP(A8364,'Interest Rates-10yr'!$A$9:$C$15239,2,FALSE))-B8364),C8363)</f>
        <v>2.1500000000000004</v>
      </c>
      <c r="D8364" s="98">
        <f>AVERAGE(C$10:C8364)</f>
        <v>0.27014362657091612</v>
      </c>
      <c r="E8364" s="2"/>
      <c r="G8364" s="23"/>
    </row>
    <row r="8365" spans="1:7" customFormat="1">
      <c r="A8365" s="4">
        <v>31003</v>
      </c>
      <c r="B8365">
        <v>9.5399999999999991</v>
      </c>
      <c r="C8365">
        <f>IFERROR(((VLOOKUP(A8365,'Interest Rates-10yr'!$A$9:$C$15239,2,FALSE))-B8365),C8364)</f>
        <v>2.1500000000000004</v>
      </c>
      <c r="D8365" s="98">
        <f>AVERAGE(C$10:C8365)</f>
        <v>0.27036859741503166</v>
      </c>
      <c r="E8365" s="2"/>
      <c r="G8365" s="23"/>
    </row>
    <row r="8366" spans="1:7" customFormat="1">
      <c r="A8366" s="4">
        <v>31004</v>
      </c>
      <c r="B8366">
        <v>9.5399999999999991</v>
      </c>
      <c r="C8366">
        <f>IFERROR(((VLOOKUP(A8366,'Interest Rates-10yr'!$A$9:$C$15239,2,FALSE))-B8366),C8365)</f>
        <v>2.1500000000000004</v>
      </c>
      <c r="D8366" s="98">
        <f>AVERAGE(C$10:C8366)</f>
        <v>0.27059351441905044</v>
      </c>
      <c r="E8366" s="2"/>
      <c r="G8366" s="23"/>
    </row>
    <row r="8367" spans="1:7" customFormat="1">
      <c r="A8367" s="4">
        <v>31005</v>
      </c>
      <c r="B8367">
        <v>9.4499999999999993</v>
      </c>
      <c r="C8367">
        <f>IFERROR(((VLOOKUP(A8367,'Interest Rates-10yr'!$A$9:$C$15239,2,FALSE))-B8367),C8366)</f>
        <v>2.16</v>
      </c>
      <c r="D8367" s="98">
        <f>AVERAGE(C$10:C8367)</f>
        <v>0.27081957406078061</v>
      </c>
      <c r="E8367" s="2"/>
      <c r="G8367" s="23"/>
    </row>
    <row r="8368" spans="1:7" customFormat="1">
      <c r="A8368" s="4">
        <v>31006</v>
      </c>
      <c r="B8368">
        <v>9.2799999999999994</v>
      </c>
      <c r="C8368">
        <f>IFERROR(((VLOOKUP(A8368,'Interest Rates-10yr'!$A$9:$C$15239,2,FALSE))-B8368),C8367)</f>
        <v>2.25</v>
      </c>
      <c r="D8368" s="98">
        <f>AVERAGE(C$10:C8368)</f>
        <v>0.27105634645292553</v>
      </c>
      <c r="E8368" s="2"/>
      <c r="G8368" s="23"/>
    </row>
    <row r="8369" spans="1:7" customFormat="1">
      <c r="A8369" s="4">
        <v>31007</v>
      </c>
      <c r="B8369">
        <v>9.32</v>
      </c>
      <c r="C8369">
        <f>IFERROR(((VLOOKUP(A8369,'Interest Rates-10yr'!$A$9:$C$15239,2,FALSE))-B8369),C8368)</f>
        <v>2.0700000000000003</v>
      </c>
      <c r="D8369" s="98">
        <f>AVERAGE(C$10:C8369)</f>
        <v>0.27127153110047902</v>
      </c>
      <c r="E8369" s="2"/>
      <c r="G8369" s="23"/>
    </row>
    <row r="8370" spans="1:7" customFormat="1">
      <c r="A8370" s="4">
        <v>31008</v>
      </c>
      <c r="B8370">
        <v>9.32</v>
      </c>
      <c r="C8370">
        <f>IFERROR(((VLOOKUP(A8370,'Interest Rates-10yr'!$A$9:$C$15239,2,FALSE))-B8370),C8369)</f>
        <v>2.0700000000000003</v>
      </c>
      <c r="D8370" s="98">
        <f>AVERAGE(C$10:C8370)</f>
        <v>0.27148666427460888</v>
      </c>
      <c r="E8370" s="2"/>
      <c r="G8370" s="23"/>
    </row>
    <row r="8371" spans="1:7" customFormat="1">
      <c r="A8371" s="4">
        <v>31009</v>
      </c>
      <c r="B8371">
        <v>8.9700000000000006</v>
      </c>
      <c r="C8371">
        <f>IFERROR(((VLOOKUP(A8371,'Interest Rates-10yr'!$A$9:$C$15239,2,FALSE))-B8371),C8370)</f>
        <v>2.2699999999999996</v>
      </c>
      <c r="D8371" s="98">
        <f>AVERAGE(C$10:C8371)</f>
        <v>0.27172566371681472</v>
      </c>
      <c r="E8371" s="2"/>
      <c r="G8371" s="23"/>
    </row>
    <row r="8372" spans="1:7" customFormat="1">
      <c r="A8372" s="4">
        <v>31010</v>
      </c>
      <c r="B8372">
        <v>8.9700000000000006</v>
      </c>
      <c r="C8372">
        <f>IFERROR(((VLOOKUP(A8372,'Interest Rates-10yr'!$A$9:$C$15239,2,FALSE))-B8372),C8371)</f>
        <v>2.2699999999999996</v>
      </c>
      <c r="D8372" s="98">
        <f>AVERAGE(C$10:C8372)</f>
        <v>0.27196460600263117</v>
      </c>
      <c r="E8372" s="2"/>
      <c r="G8372" s="23"/>
    </row>
    <row r="8373" spans="1:7" customFormat="1">
      <c r="A8373" s="4">
        <v>31011</v>
      </c>
      <c r="B8373">
        <v>8.9700000000000006</v>
      </c>
      <c r="C8373">
        <f>IFERROR(((VLOOKUP(A8373,'Interest Rates-10yr'!$A$9:$C$15239,2,FALSE))-B8373),C8372)</f>
        <v>2.2699999999999996</v>
      </c>
      <c r="D8373" s="98">
        <f>AVERAGE(C$10:C8373)</f>
        <v>0.27220349115255915</v>
      </c>
      <c r="E8373" s="2"/>
      <c r="G8373" s="23"/>
    </row>
    <row r="8374" spans="1:7" customFormat="1">
      <c r="A8374" s="4">
        <v>31012</v>
      </c>
      <c r="B8374">
        <v>9.0299999999999994</v>
      </c>
      <c r="C8374">
        <f>IFERROR(((VLOOKUP(A8374,'Interest Rates-10yr'!$A$9:$C$15239,2,FALSE))-B8374),C8373)</f>
        <v>2.25</v>
      </c>
      <c r="D8374" s="98">
        <f>AVERAGE(C$10:C8374)</f>
        <v>0.2724399282725648</v>
      </c>
      <c r="E8374" s="2"/>
      <c r="G8374" s="23"/>
    </row>
    <row r="8375" spans="1:7" customFormat="1">
      <c r="A8375" s="4">
        <v>31013</v>
      </c>
      <c r="B8375">
        <v>8.9600000000000009</v>
      </c>
      <c r="C8375">
        <f>IFERROR(((VLOOKUP(A8375,'Interest Rates-10yr'!$A$9:$C$15239,2,FALSE))-B8375),C8374)</f>
        <v>2.3199999999999985</v>
      </c>
      <c r="D8375" s="98">
        <f>AVERAGE(C$10:C8375)</f>
        <v>0.27268467606980695</v>
      </c>
      <c r="E8375" s="2"/>
      <c r="G8375" s="23"/>
    </row>
    <row r="8376" spans="1:7" customFormat="1">
      <c r="A8376" s="4">
        <v>31014</v>
      </c>
      <c r="B8376">
        <v>8.7799999999999994</v>
      </c>
      <c r="C8376">
        <f>IFERROR(((VLOOKUP(A8376,'Interest Rates-10yr'!$A$9:$C$15239,2,FALSE))-B8376),C8375)</f>
        <v>2.6000000000000014</v>
      </c>
      <c r="D8376" s="98">
        <f>AVERAGE(C$10:C8376)</f>
        <v>0.27296283016612938</v>
      </c>
      <c r="E8376" s="2"/>
      <c r="G8376" s="23"/>
    </row>
    <row r="8377" spans="1:7" customFormat="1">
      <c r="A8377" s="4">
        <v>31015</v>
      </c>
      <c r="B8377">
        <v>8.6300000000000008</v>
      </c>
      <c r="C8377">
        <f>IFERROR(((VLOOKUP(A8377,'Interest Rates-10yr'!$A$9:$C$15239,2,FALSE))-B8377),C8376)</f>
        <v>2.7899999999999991</v>
      </c>
      <c r="D8377" s="98">
        <f>AVERAGE(C$10:C8377)</f>
        <v>0.27326362332696041</v>
      </c>
      <c r="E8377" s="2"/>
      <c r="G8377" s="23"/>
    </row>
    <row r="8378" spans="1:7" customFormat="1">
      <c r="A8378" s="4">
        <v>31016</v>
      </c>
      <c r="B8378">
        <v>8.92</v>
      </c>
      <c r="C8378">
        <f>IFERROR(((VLOOKUP(A8378,'Interest Rates-10yr'!$A$9:$C$15239,2,FALSE))-B8378),C8377)</f>
        <v>2.66</v>
      </c>
      <c r="D8378" s="98">
        <f>AVERAGE(C$10:C8378)</f>
        <v>0.27354881108854157</v>
      </c>
      <c r="E8378" s="2"/>
      <c r="G8378" s="23"/>
    </row>
    <row r="8379" spans="1:7" customFormat="1">
      <c r="A8379" s="4">
        <v>31017</v>
      </c>
      <c r="B8379">
        <v>8.92</v>
      </c>
      <c r="C8379">
        <f>IFERROR(((VLOOKUP(A8379,'Interest Rates-10yr'!$A$9:$C$15239,2,FALSE))-B8379),C8378)</f>
        <v>2.66</v>
      </c>
      <c r="D8379" s="98">
        <f>AVERAGE(C$10:C8379)</f>
        <v>0.27383393070489898</v>
      </c>
      <c r="E8379" s="2"/>
      <c r="G8379" s="23"/>
    </row>
    <row r="8380" spans="1:7" customFormat="1">
      <c r="A8380" s="4">
        <v>31018</v>
      </c>
      <c r="B8380">
        <v>8.92</v>
      </c>
      <c r="C8380">
        <f>IFERROR(((VLOOKUP(A8380,'Interest Rates-10yr'!$A$9:$C$15239,2,FALSE))-B8380),C8379)</f>
        <v>2.66</v>
      </c>
      <c r="D8380" s="98">
        <f>AVERAGE(C$10:C8380)</f>
        <v>0.27411898220045444</v>
      </c>
      <c r="E8380" s="2"/>
      <c r="G8380" s="23"/>
    </row>
    <row r="8381" spans="1:7" customFormat="1">
      <c r="A8381" s="4">
        <v>31019</v>
      </c>
      <c r="B8381">
        <v>9.27</v>
      </c>
      <c r="C8381">
        <f>IFERROR(((VLOOKUP(A8381,'Interest Rates-10yr'!$A$9:$C$15239,2,FALSE))-B8381),C8380)</f>
        <v>2.2900000000000009</v>
      </c>
      <c r="D8381" s="98">
        <f>AVERAGE(C$10:C8381)</f>
        <v>0.27435977066411898</v>
      </c>
      <c r="E8381" s="2"/>
      <c r="G8381" s="23"/>
    </row>
    <row r="8382" spans="1:7" customFormat="1">
      <c r="A8382" s="4">
        <v>31020</v>
      </c>
      <c r="B8382">
        <v>8.8000000000000007</v>
      </c>
      <c r="C8382">
        <f>IFERROR(((VLOOKUP(A8382,'Interest Rates-10yr'!$A$9:$C$15239,2,FALSE))-B8382),C8381)</f>
        <v>2.7199999999999989</v>
      </c>
      <c r="D8382" s="98">
        <f>AVERAGE(C$10:C8382)</f>
        <v>0.27465185715991924</v>
      </c>
      <c r="E8382" s="2"/>
      <c r="G8382" s="23"/>
    </row>
    <row r="8383" spans="1:7" customFormat="1">
      <c r="A8383" s="4">
        <v>31021</v>
      </c>
      <c r="B8383">
        <v>8.35</v>
      </c>
      <c r="C8383">
        <f>IFERROR(((VLOOKUP(A8383,'Interest Rates-10yr'!$A$9:$C$15239,2,FALSE))-B8383),C8382)</f>
        <v>3.17</v>
      </c>
      <c r="D8383" s="98">
        <f>AVERAGE(C$10:C8383)</f>
        <v>0.27499761165512349</v>
      </c>
      <c r="E8383" s="2"/>
      <c r="G8383" s="23"/>
    </row>
    <row r="8384" spans="1:7" customFormat="1">
      <c r="A8384" s="4">
        <v>31022</v>
      </c>
      <c r="B8384">
        <v>8.93</v>
      </c>
      <c r="C8384">
        <f>IFERROR(((VLOOKUP(A8384,'Interest Rates-10yr'!$A$9:$C$15239,2,FALSE))-B8384),C8383)</f>
        <v>2.6799999999999997</v>
      </c>
      <c r="D8384" s="98">
        <f>AVERAGE(C$10:C8384)</f>
        <v>0.27528477611940344</v>
      </c>
      <c r="E8384" s="2"/>
      <c r="G8384" s="23"/>
    </row>
    <row r="8385" spans="1:7" customFormat="1">
      <c r="A8385" s="4">
        <v>31023</v>
      </c>
      <c r="B8385">
        <v>8.6199999999999992</v>
      </c>
      <c r="C8385">
        <f>IFERROR(((VLOOKUP(A8385,'Interest Rates-10yr'!$A$9:$C$15239,2,FALSE))-B8385),C8384)</f>
        <v>3.08</v>
      </c>
      <c r="D8385" s="98">
        <f>AVERAGE(C$10:C8385)</f>
        <v>0.27561962750716379</v>
      </c>
      <c r="E8385" s="2"/>
      <c r="G8385" s="23"/>
    </row>
    <row r="8386" spans="1:7" customFormat="1">
      <c r="A8386" s="4">
        <v>31024</v>
      </c>
      <c r="B8386">
        <v>8.6199999999999992</v>
      </c>
      <c r="C8386">
        <f>IFERROR(((VLOOKUP(A8386,'Interest Rates-10yr'!$A$9:$C$15239,2,FALSE))-B8386),C8385)</f>
        <v>3.08</v>
      </c>
      <c r="D8386" s="98">
        <f>AVERAGE(C$10:C8386)</f>
        <v>0.27595439894950502</v>
      </c>
      <c r="E8386" s="2"/>
      <c r="G8386" s="23"/>
    </row>
    <row r="8387" spans="1:7" customFormat="1">
      <c r="A8387" s="4">
        <v>31025</v>
      </c>
      <c r="B8387">
        <v>8.6199999999999992</v>
      </c>
      <c r="C8387">
        <f>IFERROR(((VLOOKUP(A8387,'Interest Rates-10yr'!$A$9:$C$15239,2,FALSE))-B8387),C8386)</f>
        <v>3.08</v>
      </c>
      <c r="D8387" s="98">
        <f>AVERAGE(C$10:C8387)</f>
        <v>0.27628909047505412</v>
      </c>
      <c r="E8387" s="2"/>
      <c r="G8387" s="23"/>
    </row>
    <row r="8388" spans="1:7" customFormat="1">
      <c r="A8388" s="4">
        <v>31026</v>
      </c>
      <c r="B8388">
        <v>8.75</v>
      </c>
      <c r="C8388">
        <f>IFERROR(((VLOOKUP(A8388,'Interest Rates-10yr'!$A$9:$C$15239,2,FALSE))-B8388),C8387)</f>
        <v>2.91</v>
      </c>
      <c r="D8388" s="98">
        <f>AVERAGE(C$10:C8388)</f>
        <v>0.27660341329514304</v>
      </c>
      <c r="E8388" s="2"/>
      <c r="G8388" s="23"/>
    </row>
    <row r="8389" spans="1:7" customFormat="1">
      <c r="A8389" s="4">
        <v>31027</v>
      </c>
      <c r="B8389">
        <v>8.75</v>
      </c>
      <c r="C8389">
        <f>IFERROR(((VLOOKUP(A8389,'Interest Rates-10yr'!$A$9:$C$15239,2,FALSE))-B8389),C8388)</f>
        <v>2.8200000000000003</v>
      </c>
      <c r="D8389" s="98">
        <f>AVERAGE(C$10:C8389)</f>
        <v>0.27690692124105054</v>
      </c>
      <c r="E8389" s="2"/>
      <c r="G8389" s="23"/>
    </row>
    <row r="8390" spans="1:7" customFormat="1">
      <c r="A8390" s="4">
        <v>31028</v>
      </c>
      <c r="B8390">
        <v>8.58</v>
      </c>
      <c r="C8390">
        <f>IFERROR(((VLOOKUP(A8390,'Interest Rates-10yr'!$A$9:$C$15239,2,FALSE))-B8390),C8389)</f>
        <v>2.9599999999999991</v>
      </c>
      <c r="D8390" s="98">
        <f>AVERAGE(C$10:C8390)</f>
        <v>0.27722706120987994</v>
      </c>
      <c r="E8390" s="2"/>
      <c r="G8390" s="23"/>
    </row>
    <row r="8391" spans="1:7" customFormat="1">
      <c r="A8391" s="4">
        <v>31029</v>
      </c>
      <c r="B8391">
        <v>8.42</v>
      </c>
      <c r="C8391">
        <f>IFERROR(((VLOOKUP(A8391,'Interest Rates-10yr'!$A$9:$C$15239,2,FALSE))-B8391),C8390)</f>
        <v>3.2799999999999994</v>
      </c>
      <c r="D8391" s="98">
        <f>AVERAGE(C$10:C8391)</f>
        <v>0.27758530183727081</v>
      </c>
      <c r="E8391" s="2"/>
      <c r="G8391" s="23"/>
    </row>
    <row r="8392" spans="1:7" customFormat="1">
      <c r="A8392" s="4">
        <v>31030</v>
      </c>
      <c r="B8392">
        <v>8.26</v>
      </c>
      <c r="C8392">
        <f>IFERROR(((VLOOKUP(A8392,'Interest Rates-10yr'!$A$9:$C$15239,2,FALSE))-B8392),C8391)</f>
        <v>3.3000000000000007</v>
      </c>
      <c r="D8392" s="98">
        <f>AVERAGE(C$10:C8392)</f>
        <v>0.27794584277704926</v>
      </c>
      <c r="E8392" s="2"/>
      <c r="G8392" s="23"/>
    </row>
    <row r="8393" spans="1:7" customFormat="1">
      <c r="A8393" s="4">
        <v>31031</v>
      </c>
      <c r="B8393">
        <v>8.26</v>
      </c>
      <c r="C8393">
        <f>IFERROR(((VLOOKUP(A8393,'Interest Rates-10yr'!$A$9:$C$15239,2,FALSE))-B8393),C8392)</f>
        <v>3.3000000000000007</v>
      </c>
      <c r="D8393" s="98">
        <f>AVERAGE(C$10:C8393)</f>
        <v>0.27830629770992416</v>
      </c>
      <c r="E8393" s="2"/>
      <c r="G8393" s="23"/>
    </row>
    <row r="8394" spans="1:7" customFormat="1">
      <c r="A8394" s="4">
        <v>31032</v>
      </c>
      <c r="B8394">
        <v>8.26</v>
      </c>
      <c r="C8394">
        <f>IFERROR(((VLOOKUP(A8394,'Interest Rates-10yr'!$A$9:$C$15239,2,FALSE))-B8394),C8393)</f>
        <v>3.3000000000000007</v>
      </c>
      <c r="D8394" s="98">
        <f>AVERAGE(C$10:C8394)</f>
        <v>0.27866666666666717</v>
      </c>
      <c r="E8394" s="2"/>
      <c r="G8394" s="23"/>
    </row>
    <row r="8395" spans="1:7" customFormat="1">
      <c r="A8395" s="4">
        <v>31033</v>
      </c>
      <c r="B8395">
        <v>7.83</v>
      </c>
      <c r="C8395">
        <f>IFERROR(((VLOOKUP(A8395,'Interest Rates-10yr'!$A$9:$C$15239,2,FALSE))-B8395),C8394)</f>
        <v>3.66</v>
      </c>
      <c r="D8395" s="98">
        <f>AVERAGE(C$10:C8395)</f>
        <v>0.27906987836871028</v>
      </c>
      <c r="E8395" s="2"/>
      <c r="G8395" s="23"/>
    </row>
    <row r="8396" spans="1:7" customFormat="1">
      <c r="A8396" s="4">
        <v>31034</v>
      </c>
      <c r="B8396">
        <v>6.93</v>
      </c>
      <c r="C8396">
        <f>IFERROR(((VLOOKUP(A8396,'Interest Rates-10yr'!$A$9:$C$15239,2,FALSE))-B8396),C8395)</f>
        <v>4.3599999999999994</v>
      </c>
      <c r="D8396" s="98">
        <f>AVERAGE(C$10:C8396)</f>
        <v>0.27955645642065152</v>
      </c>
      <c r="E8396" s="2"/>
      <c r="G8396" s="23"/>
    </row>
    <row r="8397" spans="1:7" customFormat="1">
      <c r="A8397" s="4">
        <v>31035</v>
      </c>
      <c r="B8397">
        <v>7.98</v>
      </c>
      <c r="C8397">
        <f>IFERROR(((VLOOKUP(A8397,'Interest Rates-10yr'!$A$9:$C$15239,2,FALSE))-B8397),C8396)</f>
        <v>3.3599999999999994</v>
      </c>
      <c r="D8397" s="98">
        <f>AVERAGE(C$10:C8397)</f>
        <v>0.27992370052455945</v>
      </c>
      <c r="E8397" s="2"/>
      <c r="G8397" s="23"/>
    </row>
    <row r="8398" spans="1:7" customFormat="1">
      <c r="A8398" s="4">
        <v>31036</v>
      </c>
      <c r="B8398">
        <v>8.2899999999999991</v>
      </c>
      <c r="C8398">
        <f>IFERROR(((VLOOKUP(A8398,'Interest Rates-10yr'!$A$9:$C$15239,2,FALSE))-B8398),C8397)</f>
        <v>3.08</v>
      </c>
      <c r="D8398" s="98">
        <f>AVERAGE(C$10:C8398)</f>
        <v>0.28025748003337758</v>
      </c>
      <c r="E8398" s="2"/>
      <c r="G8398" s="23"/>
    </row>
    <row r="8399" spans="1:7" customFormat="1">
      <c r="A8399" s="4">
        <v>31037</v>
      </c>
      <c r="B8399">
        <v>8.06</v>
      </c>
      <c r="C8399">
        <f>IFERROR(((VLOOKUP(A8399,'Interest Rates-10yr'!$A$9:$C$15239,2,FALSE))-B8399),C8398)</f>
        <v>3.2799999999999994</v>
      </c>
      <c r="D8399" s="98">
        <f>AVERAGE(C$10:C8399)</f>
        <v>0.28061501787842724</v>
      </c>
      <c r="E8399" s="2"/>
      <c r="G8399" s="23"/>
    </row>
    <row r="8400" spans="1:7" customFormat="1">
      <c r="A8400" s="4">
        <v>31038</v>
      </c>
      <c r="B8400">
        <v>8.06</v>
      </c>
      <c r="C8400">
        <f>IFERROR(((VLOOKUP(A8400,'Interest Rates-10yr'!$A$9:$C$15239,2,FALSE))-B8400),C8399)</f>
        <v>3.2799999999999994</v>
      </c>
      <c r="D8400" s="98">
        <f>AVERAGE(C$10:C8400)</f>
        <v>0.28097247050411212</v>
      </c>
      <c r="E8400" s="2"/>
      <c r="G8400" s="23"/>
    </row>
    <row r="8401" spans="1:7" customFormat="1">
      <c r="A8401" s="4">
        <v>31039</v>
      </c>
      <c r="B8401">
        <v>8.06</v>
      </c>
      <c r="C8401">
        <f>IFERROR(((VLOOKUP(A8401,'Interest Rates-10yr'!$A$9:$C$15239,2,FALSE))-B8401),C8400)</f>
        <v>3.2799999999999994</v>
      </c>
      <c r="D8401" s="98">
        <f>AVERAGE(C$10:C8401)</f>
        <v>0.28132983794089672</v>
      </c>
      <c r="E8401" s="2"/>
      <c r="G8401" s="23"/>
    </row>
    <row r="8402" spans="1:7" customFormat="1">
      <c r="A8402" s="4">
        <v>31040</v>
      </c>
      <c r="B8402">
        <v>7.53</v>
      </c>
      <c r="C8402">
        <f>IFERROR(((VLOOKUP(A8402,'Interest Rates-10yr'!$A$9:$C$15239,2,FALSE))-B8402),C8401)</f>
        <v>3.7800000000000002</v>
      </c>
      <c r="D8402" s="98">
        <f>AVERAGE(C$10:C8402)</f>
        <v>0.2817466936732998</v>
      </c>
      <c r="E8402" s="2"/>
      <c r="G8402" s="23"/>
    </row>
    <row r="8403" spans="1:7" customFormat="1">
      <c r="A8403" s="4">
        <v>31041</v>
      </c>
      <c r="B8403">
        <v>7.53</v>
      </c>
      <c r="C8403">
        <f>IFERROR(((VLOOKUP(A8403,'Interest Rates-10yr'!$A$9:$C$15239,2,FALSE))-B8403),C8402)</f>
        <v>3.7800000000000002</v>
      </c>
      <c r="D8403" s="98">
        <f>AVERAGE(C$10:C8403)</f>
        <v>0.28216345008339355</v>
      </c>
      <c r="E8403" s="2"/>
      <c r="G8403" s="23"/>
    </row>
    <row r="8404" spans="1:7" customFormat="1">
      <c r="A8404" s="4">
        <v>31042</v>
      </c>
      <c r="B8404">
        <v>8.1199999999999992</v>
      </c>
      <c r="C8404">
        <f>IFERROR(((VLOOKUP(A8404,'Interest Rates-10yr'!$A$9:$C$15239,2,FALSE))-B8404),C8403)</f>
        <v>3.33</v>
      </c>
      <c r="D8404" s="98">
        <f>AVERAGE(C$10:C8404)</f>
        <v>0.28252650387135264</v>
      </c>
      <c r="E8404" s="2"/>
      <c r="G8404" s="23"/>
    </row>
    <row r="8405" spans="1:7" customFormat="1">
      <c r="A8405" s="4">
        <v>31043</v>
      </c>
      <c r="B8405">
        <v>8.51</v>
      </c>
      <c r="C8405">
        <f>IFERROR(((VLOOKUP(A8405,'Interest Rates-10yr'!$A$9:$C$15239,2,FALSE))-B8405),C8404)</f>
        <v>2.9399999999999995</v>
      </c>
      <c r="D8405" s="98">
        <f>AVERAGE(C$10:C8405)</f>
        <v>0.28284302048594634</v>
      </c>
      <c r="E8405" s="2"/>
      <c r="G8405" s="23"/>
    </row>
    <row r="8406" spans="1:7" customFormat="1">
      <c r="A8406" s="4">
        <v>31044</v>
      </c>
      <c r="B8406">
        <v>8.6199999999999992</v>
      </c>
      <c r="C8406">
        <f>IFERROR(((VLOOKUP(A8406,'Interest Rates-10yr'!$A$9:$C$15239,2,FALSE))-B8406),C8405)</f>
        <v>2.8400000000000016</v>
      </c>
      <c r="D8406" s="98">
        <f>AVERAGE(C$10:C8406)</f>
        <v>0.28314755269739261</v>
      </c>
      <c r="E8406" s="2"/>
      <c r="G8406" s="23"/>
    </row>
    <row r="8407" spans="1:7" customFormat="1">
      <c r="A8407" s="4">
        <v>31045</v>
      </c>
      <c r="B8407">
        <v>8.6199999999999992</v>
      </c>
      <c r="C8407">
        <f>IFERROR(((VLOOKUP(A8407,'Interest Rates-10yr'!$A$9:$C$15239,2,FALSE))-B8407),C8406)</f>
        <v>2.8400000000000016</v>
      </c>
      <c r="D8407" s="98">
        <f>AVERAGE(C$10:C8407)</f>
        <v>0.28345201238390161</v>
      </c>
      <c r="E8407" s="2"/>
      <c r="G8407" s="23"/>
    </row>
    <row r="8408" spans="1:7" customFormat="1">
      <c r="A8408" s="4">
        <v>31046</v>
      </c>
      <c r="B8408">
        <v>8.6199999999999992</v>
      </c>
      <c r="C8408">
        <f>IFERROR(((VLOOKUP(A8408,'Interest Rates-10yr'!$A$9:$C$15239,2,FALSE))-B8408),C8407)</f>
        <v>2.8400000000000016</v>
      </c>
      <c r="D8408" s="98">
        <f>AVERAGE(C$10:C8408)</f>
        <v>0.28375639957137827</v>
      </c>
      <c r="E8408" s="2"/>
      <c r="G8408" s="23"/>
    </row>
    <row r="8409" spans="1:7" customFormat="1">
      <c r="A8409" s="4">
        <v>31047</v>
      </c>
      <c r="B8409">
        <v>8.74</v>
      </c>
      <c r="C8409">
        <f>IFERROR(((VLOOKUP(A8409,'Interest Rates-10yr'!$A$9:$C$15239,2,FALSE))-B8409),C8408)</f>
        <v>2.8100000000000005</v>
      </c>
      <c r="D8409" s="98">
        <f>AVERAGE(C$10:C8409)</f>
        <v>0.28405714285714356</v>
      </c>
      <c r="E8409" s="2"/>
      <c r="G8409" s="23"/>
    </row>
    <row r="8410" spans="1:7" customFormat="1">
      <c r="A8410" s="4">
        <v>31048</v>
      </c>
      <c r="B8410">
        <v>8.74</v>
      </c>
      <c r="C8410">
        <f>IFERROR(((VLOOKUP(A8410,'Interest Rates-10yr'!$A$9:$C$15239,2,FALSE))-B8410),C8409)</f>
        <v>2.8100000000000005</v>
      </c>
      <c r="D8410" s="98">
        <f>AVERAGE(C$10:C8410)</f>
        <v>0.2843578145458881</v>
      </c>
      <c r="E8410" s="2"/>
      <c r="G8410" s="23"/>
    </row>
    <row r="8411" spans="1:7" customFormat="1">
      <c r="A8411" s="4">
        <v>31049</v>
      </c>
      <c r="B8411">
        <v>9.3699999999999992</v>
      </c>
      <c r="C8411">
        <f>IFERROR(((VLOOKUP(A8411,'Interest Rates-10yr'!$A$9:$C$15239,2,FALSE))-B8411),C8410)</f>
        <v>2.33</v>
      </c>
      <c r="D8411" s="98">
        <f>AVERAGE(C$10:C8411)</f>
        <v>0.28460128540823681</v>
      </c>
      <c r="E8411" s="2"/>
      <c r="G8411" s="23"/>
    </row>
    <row r="8412" spans="1:7" customFormat="1">
      <c r="A8412" s="4">
        <v>31050</v>
      </c>
      <c r="B8412">
        <v>8.77</v>
      </c>
      <c r="C8412">
        <f>IFERROR(((VLOOKUP(A8412,'Interest Rates-10yr'!$A$9:$C$15239,2,FALSE))-B8412),C8411)</f>
        <v>2.8499999999999996</v>
      </c>
      <c r="D8412" s="98">
        <f>AVERAGE(C$10:C8412)</f>
        <v>0.28490658098298294</v>
      </c>
      <c r="E8412" s="2"/>
      <c r="G8412" s="23"/>
    </row>
    <row r="8413" spans="1:7" customFormat="1">
      <c r="A8413" s="4">
        <v>31051</v>
      </c>
      <c r="B8413">
        <v>8.18</v>
      </c>
      <c r="C8413">
        <f>IFERROR(((VLOOKUP(A8413,'Interest Rates-10yr'!$A$9:$C$15239,2,FALSE))-B8413),C8412)</f>
        <v>3.49</v>
      </c>
      <c r="D8413" s="98">
        <f>AVERAGE(C$10:C8413)</f>
        <v>0.28528795811518387</v>
      </c>
      <c r="E8413" s="2"/>
      <c r="G8413" s="23"/>
    </row>
    <row r="8414" spans="1:7" customFormat="1">
      <c r="A8414" s="4">
        <v>31052</v>
      </c>
      <c r="B8414">
        <v>8.18</v>
      </c>
      <c r="C8414">
        <f>IFERROR(((VLOOKUP(A8414,'Interest Rates-10yr'!$A$9:$C$15239,2,FALSE))-B8414),C8413)</f>
        <v>3.49</v>
      </c>
      <c r="D8414" s="98">
        <f>AVERAGE(C$10:C8414)</f>
        <v>0.28566924449732362</v>
      </c>
      <c r="E8414" s="2"/>
      <c r="G8414" s="23"/>
    </row>
    <row r="8415" spans="1:7" customFormat="1">
      <c r="A8415" s="4">
        <v>31053</v>
      </c>
      <c r="B8415">
        <v>8.18</v>
      </c>
      <c r="C8415">
        <f>IFERROR(((VLOOKUP(A8415,'Interest Rates-10yr'!$A$9:$C$15239,2,FALSE))-B8415),C8414)</f>
        <v>3.49</v>
      </c>
      <c r="D8415" s="98">
        <f>AVERAGE(C$10:C8415)</f>
        <v>0.28605044016178977</v>
      </c>
      <c r="E8415" s="2"/>
      <c r="G8415" s="23"/>
    </row>
    <row r="8416" spans="1:7" customFormat="1">
      <c r="A8416" s="4">
        <v>31054</v>
      </c>
      <c r="B8416">
        <v>8.23</v>
      </c>
      <c r="C8416">
        <f>IFERROR(((VLOOKUP(A8416,'Interest Rates-10yr'!$A$9:$C$15239,2,FALSE))-B8416),C8415)</f>
        <v>3.2699999999999996</v>
      </c>
      <c r="D8416" s="98">
        <f>AVERAGE(C$10:C8416)</f>
        <v>0.28640537647198822</v>
      </c>
      <c r="E8416" s="2"/>
      <c r="G8416" s="23"/>
    </row>
    <row r="8417" spans="1:7" customFormat="1">
      <c r="A8417" s="4">
        <v>31055</v>
      </c>
      <c r="B8417">
        <v>8.3000000000000007</v>
      </c>
      <c r="C8417">
        <f>IFERROR(((VLOOKUP(A8417,'Interest Rates-10yr'!$A$9:$C$15239,2,FALSE))-B8417),C8416)</f>
        <v>3.1499999999999986</v>
      </c>
      <c r="D8417" s="98">
        <f>AVERAGE(C$10:C8417)</f>
        <v>0.28674595623216043</v>
      </c>
      <c r="E8417" s="2"/>
      <c r="G8417" s="23"/>
    </row>
    <row r="8418" spans="1:7" customFormat="1">
      <c r="A8418" s="4">
        <v>31056</v>
      </c>
      <c r="B8418">
        <v>8.02</v>
      </c>
      <c r="C8418">
        <f>IFERROR(((VLOOKUP(A8418,'Interest Rates-10yr'!$A$9:$C$15239,2,FALSE))-B8418),C8417)</f>
        <v>3.4500000000000011</v>
      </c>
      <c r="D8418" s="98">
        <f>AVERAGE(C$10:C8418)</f>
        <v>0.28712213105006601</v>
      </c>
      <c r="E8418" s="2"/>
      <c r="G8418" s="23"/>
    </row>
    <row r="8419" spans="1:7" customFormat="1">
      <c r="A8419" s="4">
        <v>31057</v>
      </c>
      <c r="B8419">
        <v>8.23</v>
      </c>
      <c r="C8419">
        <f>IFERROR(((VLOOKUP(A8419,'Interest Rates-10yr'!$A$9:$C$15239,2,FALSE))-B8419),C8418)</f>
        <v>3.25</v>
      </c>
      <c r="D8419" s="98">
        <f>AVERAGE(C$10:C8419)</f>
        <v>0.28747443519619559</v>
      </c>
      <c r="E8419" s="2"/>
      <c r="G8419" s="23"/>
    </row>
    <row r="8420" spans="1:7" customFormat="1">
      <c r="A8420" s="4">
        <v>31058</v>
      </c>
      <c r="B8420">
        <v>8.24</v>
      </c>
      <c r="C8420">
        <f>IFERROR(((VLOOKUP(A8420,'Interest Rates-10yr'!$A$9:$C$15239,2,FALSE))-B8420),C8419)</f>
        <v>3.3499999999999996</v>
      </c>
      <c r="D8420" s="98">
        <f>AVERAGE(C$10:C8420)</f>
        <v>0.28783854476281118</v>
      </c>
      <c r="E8420" s="2"/>
      <c r="G8420" s="23"/>
    </row>
    <row r="8421" spans="1:7" customFormat="1">
      <c r="A8421" s="4">
        <v>31059</v>
      </c>
      <c r="B8421">
        <v>8.24</v>
      </c>
      <c r="C8421">
        <f>IFERROR(((VLOOKUP(A8421,'Interest Rates-10yr'!$A$9:$C$15239,2,FALSE))-B8421),C8420)</f>
        <v>3.3499999999999996</v>
      </c>
      <c r="D8421" s="98">
        <f>AVERAGE(C$10:C8421)</f>
        <v>0.28820256776034292</v>
      </c>
      <c r="E8421" s="2"/>
      <c r="G8421" s="23"/>
    </row>
    <row r="8422" spans="1:7" customFormat="1">
      <c r="A8422" s="4">
        <v>31060</v>
      </c>
      <c r="B8422">
        <v>8.24</v>
      </c>
      <c r="C8422">
        <f>IFERROR(((VLOOKUP(A8422,'Interest Rates-10yr'!$A$9:$C$15239,2,FALSE))-B8422),C8421)</f>
        <v>3.3499999999999996</v>
      </c>
      <c r="D8422" s="98">
        <f>AVERAGE(C$10:C8422)</f>
        <v>0.28856650421966057</v>
      </c>
      <c r="E8422" s="2"/>
      <c r="G8422" s="23"/>
    </row>
    <row r="8423" spans="1:7" customFormat="1">
      <c r="A8423" s="4">
        <v>31061</v>
      </c>
      <c r="B8423">
        <v>8.15</v>
      </c>
      <c r="C8423">
        <f>IFERROR(((VLOOKUP(A8423,'Interest Rates-10yr'!$A$9:$C$15239,2,FALSE))-B8423),C8422)</f>
        <v>3.4499999999999993</v>
      </c>
      <c r="D8423" s="98">
        <f>AVERAGE(C$10:C8423)</f>
        <v>0.28894223912526795</v>
      </c>
      <c r="E8423" s="2"/>
      <c r="G8423" s="23"/>
    </row>
    <row r="8424" spans="1:7" customFormat="1">
      <c r="A8424" s="4">
        <v>31062</v>
      </c>
      <c r="B8424">
        <v>8.0299999999999994</v>
      </c>
      <c r="C8424">
        <f>IFERROR(((VLOOKUP(A8424,'Interest Rates-10yr'!$A$9:$C$15239,2,FALSE))-B8424),C8423)</f>
        <v>3.4600000000000009</v>
      </c>
      <c r="D8424" s="98">
        <f>AVERAGE(C$10:C8424)</f>
        <v>0.28931907308377952</v>
      </c>
      <c r="E8424" s="2"/>
      <c r="G8424" s="23"/>
    </row>
    <row r="8425" spans="1:7" customFormat="1">
      <c r="A8425" s="4">
        <v>31063</v>
      </c>
      <c r="B8425">
        <v>8.51</v>
      </c>
      <c r="C8425">
        <f>IFERROR(((VLOOKUP(A8425,'Interest Rates-10yr'!$A$9:$C$15239,2,FALSE))-B8425),C8424)</f>
        <v>3</v>
      </c>
      <c r="D8425" s="98">
        <f>AVERAGE(C$10:C8425)</f>
        <v>0.289641159695818</v>
      </c>
      <c r="E8425" s="2"/>
      <c r="G8425" s="23"/>
    </row>
    <row r="8426" spans="1:7" customFormat="1">
      <c r="A8426" s="4">
        <v>31064</v>
      </c>
      <c r="B8426">
        <v>8.27</v>
      </c>
      <c r="C8426">
        <f>IFERROR(((VLOOKUP(A8426,'Interest Rates-10yr'!$A$9:$C$15239,2,FALSE))-B8426),C8425)</f>
        <v>3.2100000000000009</v>
      </c>
      <c r="D8426" s="98">
        <f>AVERAGE(C$10:C8426)</f>
        <v>0.2899881192824052</v>
      </c>
      <c r="E8426" s="2"/>
      <c r="G8426" s="23"/>
    </row>
    <row r="8427" spans="1:7" customFormat="1">
      <c r="A8427" s="4">
        <v>31065</v>
      </c>
      <c r="B8427">
        <v>8.1</v>
      </c>
      <c r="C8427">
        <f>IFERROR(((VLOOKUP(A8427,'Interest Rates-10yr'!$A$9:$C$15239,2,FALSE))-B8427),C8426)</f>
        <v>3.2900000000000009</v>
      </c>
      <c r="D8427" s="98">
        <f>AVERAGE(C$10:C8427)</f>
        <v>0.29034449988120747</v>
      </c>
      <c r="E8427" s="2"/>
      <c r="G8427" s="23"/>
    </row>
    <row r="8428" spans="1:7" customFormat="1">
      <c r="A8428" s="4">
        <v>31066</v>
      </c>
      <c r="B8428">
        <v>8.1</v>
      </c>
      <c r="C8428">
        <f>IFERROR(((VLOOKUP(A8428,'Interest Rates-10yr'!$A$9:$C$15239,2,FALSE))-B8428),C8427)</f>
        <v>3.2900000000000009</v>
      </c>
      <c r="D8428" s="98">
        <f>AVERAGE(C$10:C8428)</f>
        <v>0.29070079581898139</v>
      </c>
      <c r="E8428" s="2"/>
      <c r="G8428" s="23"/>
    </row>
    <row r="8429" spans="1:7" customFormat="1">
      <c r="A8429" s="4">
        <v>31067</v>
      </c>
      <c r="B8429">
        <v>8.1</v>
      </c>
      <c r="C8429">
        <f>IFERROR(((VLOOKUP(A8429,'Interest Rates-10yr'!$A$9:$C$15239,2,FALSE))-B8429),C8428)</f>
        <v>3.2900000000000009</v>
      </c>
      <c r="D8429" s="98">
        <f>AVERAGE(C$10:C8429)</f>
        <v>0.29105700712589128</v>
      </c>
      <c r="E8429" s="2"/>
      <c r="G8429" s="23"/>
    </row>
    <row r="8430" spans="1:7" customFormat="1">
      <c r="A8430" s="4">
        <v>31068</v>
      </c>
      <c r="B8430">
        <v>8.1</v>
      </c>
      <c r="C8430">
        <f>IFERROR(((VLOOKUP(A8430,'Interest Rates-10yr'!$A$9:$C$15239,2,FALSE))-B8430),C8429)</f>
        <v>3.2900000000000009</v>
      </c>
      <c r="D8430" s="98">
        <f>AVERAGE(C$10:C8430)</f>
        <v>0.29141313383208695</v>
      </c>
      <c r="E8430" s="2"/>
      <c r="G8430" s="23"/>
    </row>
    <row r="8431" spans="1:7" customFormat="1">
      <c r="A8431" s="4">
        <v>31069</v>
      </c>
      <c r="B8431">
        <v>8.2899999999999991</v>
      </c>
      <c r="C8431">
        <f>IFERROR(((VLOOKUP(A8431,'Interest Rates-10yr'!$A$9:$C$15239,2,FALSE))-B8431),C8430)</f>
        <v>2.9800000000000004</v>
      </c>
      <c r="D8431" s="98">
        <f>AVERAGE(C$10:C8431)</f>
        <v>0.29173236760864452</v>
      </c>
      <c r="E8431" s="2"/>
      <c r="G8431" s="23"/>
    </row>
    <row r="8432" spans="1:7" customFormat="1">
      <c r="A8432" s="4">
        <v>31070</v>
      </c>
      <c r="B8432">
        <v>8.36</v>
      </c>
      <c r="C8432">
        <f>IFERROR(((VLOOKUP(A8432,'Interest Rates-10yr'!$A$9:$C$15239,2,FALSE))-B8432),C8431)</f>
        <v>2.8500000000000014</v>
      </c>
      <c r="D8432" s="98">
        <f>AVERAGE(C$10:C8432)</f>
        <v>0.29203609165380556</v>
      </c>
      <c r="E8432" s="2"/>
      <c r="G8432" s="23"/>
    </row>
    <row r="8433" spans="1:7" customFormat="1">
      <c r="A8433" s="4">
        <v>31071</v>
      </c>
      <c r="B8433">
        <v>8.33</v>
      </c>
      <c r="C8433">
        <f>IFERROR(((VLOOKUP(A8433,'Interest Rates-10yr'!$A$9:$C$15239,2,FALSE))-B8433),C8432)</f>
        <v>2.7300000000000004</v>
      </c>
      <c r="D8433" s="98">
        <f>AVERAGE(C$10:C8433)</f>
        <v>0.29232549857549911</v>
      </c>
      <c r="E8433" s="2"/>
      <c r="G8433" s="23"/>
    </row>
    <row r="8434" spans="1:7" customFormat="1">
      <c r="A8434" s="4">
        <v>31072</v>
      </c>
      <c r="B8434">
        <v>8.3699999999999992</v>
      </c>
      <c r="C8434">
        <f>IFERROR(((VLOOKUP(A8434,'Interest Rates-10yr'!$A$9:$C$15239,2,FALSE))-B8434),C8433)</f>
        <v>2.74</v>
      </c>
      <c r="D8434" s="98">
        <f>AVERAGE(C$10:C8434)</f>
        <v>0.29261602373887291</v>
      </c>
      <c r="E8434" s="2"/>
      <c r="G8434" s="23"/>
    </row>
    <row r="8435" spans="1:7" customFormat="1">
      <c r="A8435" s="4">
        <v>31073</v>
      </c>
      <c r="B8435">
        <v>8.3699999999999992</v>
      </c>
      <c r="C8435">
        <f>IFERROR(((VLOOKUP(A8435,'Interest Rates-10yr'!$A$9:$C$15239,2,FALSE))-B8435),C8434)</f>
        <v>2.74</v>
      </c>
      <c r="D8435" s="98">
        <f>AVERAGE(C$10:C8435)</f>
        <v>0.29290647994303393</v>
      </c>
      <c r="E8435" s="2"/>
      <c r="G8435" s="23"/>
    </row>
    <row r="8436" spans="1:7" customFormat="1">
      <c r="A8436" s="4">
        <v>31074</v>
      </c>
      <c r="B8436">
        <v>8.3699999999999992</v>
      </c>
      <c r="C8436">
        <f>IFERROR(((VLOOKUP(A8436,'Interest Rates-10yr'!$A$9:$C$15239,2,FALSE))-B8436),C8435)</f>
        <v>2.74</v>
      </c>
      <c r="D8436" s="98">
        <f>AVERAGE(C$10:C8436)</f>
        <v>0.29319686721253158</v>
      </c>
      <c r="E8436" s="2"/>
      <c r="G8436" s="23"/>
    </row>
    <row r="8437" spans="1:7" customFormat="1">
      <c r="A8437" s="4">
        <v>31075</v>
      </c>
      <c r="B8437">
        <v>8.6199999999999992</v>
      </c>
      <c r="C8437">
        <f>IFERROR(((VLOOKUP(A8437,'Interest Rates-10yr'!$A$9:$C$15239,2,FALSE))-B8437),C8436)</f>
        <v>2.4900000000000002</v>
      </c>
      <c r="D8437" s="98">
        <f>AVERAGE(C$10:C8437)</f>
        <v>0.29345752254390167</v>
      </c>
      <c r="E8437" s="2"/>
      <c r="G8437" s="23"/>
    </row>
    <row r="8438" spans="1:7" customFormat="1">
      <c r="A8438" s="4">
        <v>31076</v>
      </c>
      <c r="B8438">
        <v>8.61</v>
      </c>
      <c r="C8438">
        <f>IFERROR(((VLOOKUP(A8438,'Interest Rates-10yr'!$A$9:$C$15239,2,FALSE))-B8438),C8437)</f>
        <v>2.5</v>
      </c>
      <c r="D8438" s="98">
        <f>AVERAGE(C$10:C8438)</f>
        <v>0.29371930240835253</v>
      </c>
      <c r="E8438" s="2"/>
      <c r="G8438" s="23"/>
    </row>
    <row r="8439" spans="1:7" customFormat="1">
      <c r="A8439" s="4">
        <v>31077</v>
      </c>
      <c r="B8439">
        <v>8.49</v>
      </c>
      <c r="C8439">
        <f>IFERROR(((VLOOKUP(A8439,'Interest Rates-10yr'!$A$9:$C$15239,2,FALSE))-B8439),C8438)</f>
        <v>2.59</v>
      </c>
      <c r="D8439" s="98">
        <f>AVERAGE(C$10:C8439)</f>
        <v>0.29399169632265759</v>
      </c>
      <c r="E8439" s="2"/>
      <c r="G8439" s="23"/>
    </row>
    <row r="8440" spans="1:7" customFormat="1">
      <c r="A8440" s="4">
        <v>31078</v>
      </c>
      <c r="B8440">
        <v>8.73</v>
      </c>
      <c r="C8440">
        <f>IFERROR(((VLOOKUP(A8440,'Interest Rates-10yr'!$A$9:$C$15239,2,FALSE))-B8440),C8439)</f>
        <v>2.4399999999999995</v>
      </c>
      <c r="D8440" s="98">
        <f>AVERAGE(C$10:C8440)</f>
        <v>0.29424623413592738</v>
      </c>
      <c r="E8440" s="2"/>
      <c r="G8440" s="23"/>
    </row>
    <row r="8441" spans="1:7" customFormat="1">
      <c r="A8441" s="4">
        <v>31079</v>
      </c>
      <c r="B8441">
        <v>8.74</v>
      </c>
      <c r="C8441">
        <f>IFERROR(((VLOOKUP(A8441,'Interest Rates-10yr'!$A$9:$C$15239,2,FALSE))-B8441),C8440)</f>
        <v>2.5499999999999989</v>
      </c>
      <c r="D8441" s="98">
        <f>AVERAGE(C$10:C8441)</f>
        <v>0.29451375711574995</v>
      </c>
      <c r="E8441" s="2"/>
      <c r="G8441" s="23"/>
    </row>
    <row r="8442" spans="1:7" customFormat="1">
      <c r="A8442" s="4">
        <v>31080</v>
      </c>
      <c r="B8442">
        <v>8.74</v>
      </c>
      <c r="C8442">
        <f>IFERROR(((VLOOKUP(A8442,'Interest Rates-10yr'!$A$9:$C$15239,2,FALSE))-B8442),C8441)</f>
        <v>2.5499999999999989</v>
      </c>
      <c r="D8442" s="98">
        <f>AVERAGE(C$10:C8442)</f>
        <v>0.29478121664887985</v>
      </c>
      <c r="E8442" s="2"/>
      <c r="G8442" s="23"/>
    </row>
    <row r="8443" spans="1:7" customFormat="1">
      <c r="A8443" s="4">
        <v>31081</v>
      </c>
      <c r="B8443">
        <v>8.74</v>
      </c>
      <c r="C8443">
        <f>IFERROR(((VLOOKUP(A8443,'Interest Rates-10yr'!$A$9:$C$15239,2,FALSE))-B8443),C8442)</f>
        <v>2.5499999999999989</v>
      </c>
      <c r="D8443" s="98">
        <f>AVERAGE(C$10:C8443)</f>
        <v>0.29504861275788524</v>
      </c>
      <c r="E8443" s="2"/>
      <c r="G8443" s="23"/>
    </row>
    <row r="8444" spans="1:7" customFormat="1">
      <c r="A8444" s="4">
        <v>31082</v>
      </c>
      <c r="B8444">
        <v>8.61</v>
      </c>
      <c r="C8444">
        <f>IFERROR(((VLOOKUP(A8444,'Interest Rates-10yr'!$A$9:$C$15239,2,FALSE))-B8444),C8443)</f>
        <v>2.74</v>
      </c>
      <c r="D8444" s="98">
        <f>AVERAGE(C$10:C8444)</f>
        <v>0.2953384706579732</v>
      </c>
      <c r="E8444" s="2"/>
      <c r="G8444" s="23"/>
    </row>
    <row r="8445" spans="1:7" customFormat="1">
      <c r="A8445" s="4">
        <v>31083</v>
      </c>
      <c r="B8445">
        <v>8.36</v>
      </c>
      <c r="C8445">
        <f>IFERROR(((VLOOKUP(A8445,'Interest Rates-10yr'!$A$9:$C$15239,2,FALSE))-B8445),C8444)</f>
        <v>2.9400000000000013</v>
      </c>
      <c r="D8445" s="98">
        <f>AVERAGE(C$10:C8445)</f>
        <v>0.2956519677572314</v>
      </c>
      <c r="E8445" s="2"/>
      <c r="G8445" s="23"/>
    </row>
    <row r="8446" spans="1:7" customFormat="1">
      <c r="A8446" s="4">
        <v>31084</v>
      </c>
      <c r="B8446">
        <v>8.2200000000000006</v>
      </c>
      <c r="C8446">
        <f>IFERROR(((VLOOKUP(A8446,'Interest Rates-10yr'!$A$9:$C$15239,2,FALSE))-B8446),C8445)</f>
        <v>3.1799999999999997</v>
      </c>
      <c r="D8446" s="98">
        <f>AVERAGE(C$10:C8446)</f>
        <v>0.29599383667180323</v>
      </c>
      <c r="E8446" s="2"/>
      <c r="G8446" s="23"/>
    </row>
    <row r="8447" spans="1:7" customFormat="1">
      <c r="A8447" s="4">
        <v>31085</v>
      </c>
      <c r="B8447">
        <v>8.41</v>
      </c>
      <c r="C8447">
        <f>IFERROR(((VLOOKUP(A8447,'Interest Rates-10yr'!$A$9:$C$15239,2,FALSE))-B8447),C8446)</f>
        <v>3</v>
      </c>
      <c r="D8447" s="98">
        <f>AVERAGE(C$10:C8447)</f>
        <v>0.29631429248637164</v>
      </c>
      <c r="E8447" s="2"/>
      <c r="G8447" s="23"/>
    </row>
    <row r="8448" spans="1:7" customFormat="1">
      <c r="A8448" s="4">
        <v>31086</v>
      </c>
      <c r="B8448">
        <v>8.49</v>
      </c>
      <c r="C8448">
        <f>IFERROR(((VLOOKUP(A8448,'Interest Rates-10yr'!$A$9:$C$15239,2,FALSE))-B8448),C8447)</f>
        <v>2.879999999999999</v>
      </c>
      <c r="D8448" s="98">
        <f>AVERAGE(C$10:C8448)</f>
        <v>0.29662045266026826</v>
      </c>
      <c r="E8448" s="2"/>
      <c r="G8448" s="23"/>
    </row>
    <row r="8449" spans="1:7" customFormat="1">
      <c r="A8449" s="4">
        <v>31087</v>
      </c>
      <c r="B8449">
        <v>8.49</v>
      </c>
      <c r="C8449">
        <f>IFERROR(((VLOOKUP(A8449,'Interest Rates-10yr'!$A$9:$C$15239,2,FALSE))-B8449),C8448)</f>
        <v>2.879999999999999</v>
      </c>
      <c r="D8449" s="98">
        <f>AVERAGE(C$10:C8449)</f>
        <v>0.29692654028436066</v>
      </c>
      <c r="E8449" s="2"/>
      <c r="G8449" s="23"/>
    </row>
    <row r="8450" spans="1:7" customFormat="1">
      <c r="A8450" s="4">
        <v>31088</v>
      </c>
      <c r="B8450">
        <v>8.49</v>
      </c>
      <c r="C8450">
        <f>IFERROR(((VLOOKUP(A8450,'Interest Rates-10yr'!$A$9:$C$15239,2,FALSE))-B8450),C8449)</f>
        <v>2.879999999999999</v>
      </c>
      <c r="D8450" s="98">
        <f>AVERAGE(C$10:C8450)</f>
        <v>0.29723255538443361</v>
      </c>
      <c r="E8450" s="2"/>
      <c r="G8450" s="23"/>
    </row>
    <row r="8451" spans="1:7" customFormat="1">
      <c r="A8451" s="4">
        <v>31089</v>
      </c>
      <c r="B8451">
        <v>8.3000000000000007</v>
      </c>
      <c r="C8451">
        <f>IFERROR(((VLOOKUP(A8451,'Interest Rates-10yr'!$A$9:$C$15239,2,FALSE))-B8451),C8450)</f>
        <v>3.1199999999999992</v>
      </c>
      <c r="D8451" s="98">
        <f>AVERAGE(C$10:C8451)</f>
        <v>0.29756692726842027</v>
      </c>
      <c r="E8451" s="2"/>
      <c r="G8451" s="23"/>
    </row>
    <row r="8452" spans="1:7" customFormat="1">
      <c r="A8452" s="4">
        <v>31090</v>
      </c>
      <c r="B8452">
        <v>8.3000000000000007</v>
      </c>
      <c r="C8452">
        <f>IFERROR(((VLOOKUP(A8452,'Interest Rates-10yr'!$A$9:$C$15239,2,FALSE))-B8452),C8451)</f>
        <v>3.1199999999999992</v>
      </c>
      <c r="D8452" s="98">
        <f>AVERAGE(C$10:C8452)</f>
        <v>0.29790121994551744</v>
      </c>
      <c r="E8452" s="2"/>
      <c r="G8452" s="23"/>
    </row>
    <row r="8453" spans="1:7" customFormat="1">
      <c r="A8453" s="4">
        <v>31091</v>
      </c>
      <c r="B8453">
        <v>8.61</v>
      </c>
      <c r="C8453">
        <f>IFERROR(((VLOOKUP(A8453,'Interest Rates-10yr'!$A$9:$C$15239,2,FALSE))-B8453),C8452)</f>
        <v>2.7800000000000011</v>
      </c>
      <c r="D8453" s="98">
        <f>AVERAGE(C$10:C8453)</f>
        <v>0.29819516816674613</v>
      </c>
      <c r="E8453" s="2"/>
      <c r="G8453" s="23"/>
    </row>
    <row r="8454" spans="1:7" customFormat="1">
      <c r="A8454" s="4">
        <v>31092</v>
      </c>
      <c r="B8454">
        <v>8.59</v>
      </c>
      <c r="C8454">
        <f>IFERROR(((VLOOKUP(A8454,'Interest Rates-10yr'!$A$9:$C$15239,2,FALSE))-B8454),C8453)</f>
        <v>2.6999999999999993</v>
      </c>
      <c r="D8454" s="98">
        <f>AVERAGE(C$10:C8454)</f>
        <v>0.29847957371225625</v>
      </c>
      <c r="E8454" s="2"/>
      <c r="G8454" s="23"/>
    </row>
    <row r="8455" spans="1:7" customFormat="1">
      <c r="A8455" s="4">
        <v>31093</v>
      </c>
      <c r="B8455">
        <v>8.5299999999999994</v>
      </c>
      <c r="C8455">
        <f>IFERROR(((VLOOKUP(A8455,'Interest Rates-10yr'!$A$9:$C$15239,2,FALSE))-B8455),C8454)</f>
        <v>2.8500000000000014</v>
      </c>
      <c r="D8455" s="98">
        <f>AVERAGE(C$10:C8455)</f>
        <v>0.29878167179730097</v>
      </c>
      <c r="E8455" s="2"/>
      <c r="G8455" s="23"/>
    </row>
    <row r="8456" spans="1:7" customFormat="1">
      <c r="A8456" s="4">
        <v>31094</v>
      </c>
      <c r="B8456">
        <v>8.5299999999999994</v>
      </c>
      <c r="C8456">
        <f>IFERROR(((VLOOKUP(A8456,'Interest Rates-10yr'!$A$9:$C$15239,2,FALSE))-B8456),C8455)</f>
        <v>2.8500000000000014</v>
      </c>
      <c r="D8456" s="98">
        <f>AVERAGE(C$10:C8456)</f>
        <v>0.29908369835444581</v>
      </c>
      <c r="E8456" s="2"/>
      <c r="G8456" s="23"/>
    </row>
    <row r="8457" spans="1:7" customFormat="1">
      <c r="A8457" s="4">
        <v>31095</v>
      </c>
      <c r="B8457">
        <v>8.5299999999999994</v>
      </c>
      <c r="C8457">
        <f>IFERROR(((VLOOKUP(A8457,'Interest Rates-10yr'!$A$9:$C$15239,2,FALSE))-B8457),C8456)</f>
        <v>2.8500000000000014</v>
      </c>
      <c r="D8457" s="98">
        <f>AVERAGE(C$10:C8457)</f>
        <v>0.29938565340909135</v>
      </c>
      <c r="E8457" s="2"/>
      <c r="G8457" s="23"/>
    </row>
    <row r="8458" spans="1:7" customFormat="1">
      <c r="A8458" s="4">
        <v>31096</v>
      </c>
      <c r="B8458">
        <v>8.5299999999999994</v>
      </c>
      <c r="C8458">
        <f>IFERROR(((VLOOKUP(A8458,'Interest Rates-10yr'!$A$9:$C$15239,2,FALSE))-B8458),C8457)</f>
        <v>2.8500000000000014</v>
      </c>
      <c r="D8458" s="98">
        <f>AVERAGE(C$10:C8458)</f>
        <v>0.29968753698662604</v>
      </c>
      <c r="E8458" s="2"/>
      <c r="G8458" s="23"/>
    </row>
    <row r="8459" spans="1:7" customFormat="1">
      <c r="A8459" s="4">
        <v>31097</v>
      </c>
      <c r="B8459">
        <v>8.6300000000000008</v>
      </c>
      <c r="C8459">
        <f>IFERROR(((VLOOKUP(A8459,'Interest Rates-10yr'!$A$9:$C$15239,2,FALSE))-B8459),C8458)</f>
        <v>2.7399999999999984</v>
      </c>
      <c r="D8459" s="98">
        <f>AVERAGE(C$10:C8459)</f>
        <v>0.29997633136094715</v>
      </c>
      <c r="E8459" s="2"/>
      <c r="G8459" s="23"/>
    </row>
    <row r="8460" spans="1:7" customFormat="1">
      <c r="A8460" s="4">
        <v>31098</v>
      </c>
      <c r="B8460">
        <v>8.67</v>
      </c>
      <c r="C8460">
        <f>IFERROR(((VLOOKUP(A8460,'Interest Rates-10yr'!$A$9:$C$15239,2,FALSE))-B8460),C8459)</f>
        <v>2.8499999999999996</v>
      </c>
      <c r="D8460" s="98">
        <f>AVERAGE(C$10:C8460)</f>
        <v>0.3002780736007577</v>
      </c>
      <c r="E8460" s="2"/>
      <c r="G8460" s="23"/>
    </row>
    <row r="8461" spans="1:7" customFormat="1">
      <c r="A8461" s="4">
        <v>31099</v>
      </c>
      <c r="B8461">
        <v>8.67</v>
      </c>
      <c r="C8461">
        <f>IFERROR(((VLOOKUP(A8461,'Interest Rates-10yr'!$A$9:$C$15239,2,FALSE))-B8461),C8460)</f>
        <v>2.9700000000000006</v>
      </c>
      <c r="D8461" s="98">
        <f>AVERAGE(C$10:C8461)</f>
        <v>0.30059394226218683</v>
      </c>
      <c r="E8461" s="2"/>
      <c r="G8461" s="23"/>
    </row>
    <row r="8462" spans="1:7" customFormat="1">
      <c r="A8462" s="4">
        <v>31100</v>
      </c>
      <c r="B8462">
        <v>8.5</v>
      </c>
      <c r="C8462">
        <f>IFERROR(((VLOOKUP(A8462,'Interest Rates-10yr'!$A$9:$C$15239,2,FALSE))-B8462),C8461)</f>
        <v>3.26</v>
      </c>
      <c r="D8462" s="98">
        <f>AVERAGE(C$10:C8462)</f>
        <v>0.30094404353484011</v>
      </c>
      <c r="E8462" s="2"/>
      <c r="G8462" s="23"/>
    </row>
    <row r="8463" spans="1:7" customFormat="1">
      <c r="A8463" s="4">
        <v>31101</v>
      </c>
      <c r="B8463">
        <v>8.5</v>
      </c>
      <c r="C8463">
        <f>IFERROR(((VLOOKUP(A8463,'Interest Rates-10yr'!$A$9:$C$15239,2,FALSE))-B8463),C8462)</f>
        <v>3.26</v>
      </c>
      <c r="D8463" s="98">
        <f>AVERAGE(C$10:C8463)</f>
        <v>0.30129406198249392</v>
      </c>
      <c r="E8463" s="2"/>
      <c r="G8463" s="23"/>
    </row>
    <row r="8464" spans="1:7" customFormat="1">
      <c r="A8464" s="4">
        <v>31102</v>
      </c>
      <c r="B8464">
        <v>8.5</v>
      </c>
      <c r="C8464">
        <f>IFERROR(((VLOOKUP(A8464,'Interest Rates-10yr'!$A$9:$C$15239,2,FALSE))-B8464),C8463)</f>
        <v>3.26</v>
      </c>
      <c r="D8464" s="98">
        <f>AVERAGE(C$10:C8464)</f>
        <v>0.3016439976345362</v>
      </c>
      <c r="E8464" s="2"/>
      <c r="G8464" s="23"/>
    </row>
    <row r="8465" spans="1:7" customFormat="1">
      <c r="A8465" s="4">
        <v>31103</v>
      </c>
      <c r="B8465">
        <v>8.52</v>
      </c>
      <c r="C8465">
        <f>IFERROR(((VLOOKUP(A8465,'Interest Rates-10yr'!$A$9:$C$15239,2,FALSE))-B8465),C8464)</f>
        <v>3.2300000000000004</v>
      </c>
      <c r="D8465" s="98">
        <f>AVERAGE(C$10:C8465)</f>
        <v>0.30199030274361444</v>
      </c>
      <c r="E8465" s="2"/>
      <c r="G8465" s="23"/>
    </row>
    <row r="8466" spans="1:7" customFormat="1">
      <c r="A8466" s="4">
        <v>31104</v>
      </c>
      <c r="B8466">
        <v>8.0399999999999991</v>
      </c>
      <c r="C8466">
        <f>IFERROR(((VLOOKUP(A8466,'Interest Rates-10yr'!$A$9:$C$15239,2,FALSE))-B8466),C8465)</f>
        <v>3.6800000000000015</v>
      </c>
      <c r="D8466" s="98">
        <f>AVERAGE(C$10:C8466)</f>
        <v>0.30238973631311383</v>
      </c>
      <c r="E8466" s="2"/>
      <c r="G8466" s="23"/>
    </row>
    <row r="8467" spans="1:7" customFormat="1">
      <c r="A8467" s="4">
        <v>31105</v>
      </c>
      <c r="B8467">
        <v>8.06</v>
      </c>
      <c r="C8467">
        <f>IFERROR(((VLOOKUP(A8467,'Interest Rates-10yr'!$A$9:$C$15239,2,FALSE))-B8467),C8466)</f>
        <v>3.83</v>
      </c>
      <c r="D8467" s="98">
        <f>AVERAGE(C$10:C8467)</f>
        <v>0.30280681012059629</v>
      </c>
      <c r="E8467" s="2"/>
      <c r="G8467" s="23"/>
    </row>
    <row r="8468" spans="1:7" customFormat="1">
      <c r="A8468" s="4">
        <v>31106</v>
      </c>
      <c r="B8468">
        <v>8.74</v>
      </c>
      <c r="C8468">
        <f>IFERROR(((VLOOKUP(A8468,'Interest Rates-10yr'!$A$9:$C$15239,2,FALSE))-B8468),C8467)</f>
        <v>3.17</v>
      </c>
      <c r="D8468" s="98">
        <f>AVERAGE(C$10:C8468)</f>
        <v>0.30314576191039172</v>
      </c>
      <c r="E8468" s="2"/>
      <c r="G8468" s="23"/>
    </row>
    <row r="8469" spans="1:7" customFormat="1">
      <c r="A8469" s="4">
        <v>31107</v>
      </c>
      <c r="B8469">
        <v>8.74</v>
      </c>
      <c r="C8469">
        <f>IFERROR(((VLOOKUP(A8469,'Interest Rates-10yr'!$A$9:$C$15239,2,FALSE))-B8469),C8468)</f>
        <v>3.1199999999999992</v>
      </c>
      <c r="D8469" s="98">
        <f>AVERAGE(C$10:C8469)</f>
        <v>0.30347872340425575</v>
      </c>
      <c r="E8469" s="2"/>
      <c r="G8469" s="23"/>
    </row>
    <row r="8470" spans="1:7" customFormat="1">
      <c r="A8470" s="4">
        <v>31108</v>
      </c>
      <c r="B8470">
        <v>8.74</v>
      </c>
      <c r="C8470">
        <f>IFERROR(((VLOOKUP(A8470,'Interest Rates-10yr'!$A$9:$C$15239,2,FALSE))-B8470),C8469)</f>
        <v>3.1199999999999992</v>
      </c>
      <c r="D8470" s="98">
        <f>AVERAGE(C$10:C8470)</f>
        <v>0.30381160619312175</v>
      </c>
      <c r="E8470" s="2"/>
      <c r="G8470" s="23"/>
    </row>
    <row r="8471" spans="1:7" customFormat="1">
      <c r="A8471" s="4">
        <v>31109</v>
      </c>
      <c r="B8471">
        <v>8.74</v>
      </c>
      <c r="C8471">
        <f>IFERROR(((VLOOKUP(A8471,'Interest Rates-10yr'!$A$9:$C$15239,2,FALSE))-B8471),C8470)</f>
        <v>3.1199999999999992</v>
      </c>
      <c r="D8471" s="98">
        <f>AVERAGE(C$10:C8471)</f>
        <v>0.30414441030489286</v>
      </c>
      <c r="E8471" s="2"/>
      <c r="G8471" s="23"/>
    </row>
    <row r="8472" spans="1:7" customFormat="1">
      <c r="A8472" s="4">
        <v>31110</v>
      </c>
      <c r="B8472">
        <v>8.73</v>
      </c>
      <c r="C8472">
        <f>IFERROR(((VLOOKUP(A8472,'Interest Rates-10yr'!$A$9:$C$15239,2,FALSE))-B8472),C8471)</f>
        <v>3.1999999999999993</v>
      </c>
      <c r="D8472" s="98">
        <f>AVERAGE(C$10:C8472)</f>
        <v>0.30448658868013745</v>
      </c>
      <c r="E8472" s="2"/>
      <c r="G8472" s="23"/>
    </row>
    <row r="8473" spans="1:7" customFormat="1">
      <c r="A8473" s="4">
        <v>31111</v>
      </c>
      <c r="B8473">
        <v>8.5299999999999994</v>
      </c>
      <c r="C8473">
        <f>IFERROR(((VLOOKUP(A8473,'Interest Rates-10yr'!$A$9:$C$15239,2,FALSE))-B8473),C8472)</f>
        <v>3.33</v>
      </c>
      <c r="D8473" s="98">
        <f>AVERAGE(C$10:C8473)</f>
        <v>0.30484404536862042</v>
      </c>
      <c r="E8473" s="2"/>
      <c r="G8473" s="23"/>
    </row>
    <row r="8474" spans="1:7" customFormat="1">
      <c r="A8474" s="4">
        <v>31112</v>
      </c>
      <c r="B8474">
        <v>8.2100000000000009</v>
      </c>
      <c r="C8474">
        <f>IFERROR(((VLOOKUP(A8474,'Interest Rates-10yr'!$A$9:$C$15239,2,FALSE))-B8474),C8473)</f>
        <v>3.7099999999999991</v>
      </c>
      <c r="D8474" s="98">
        <f>AVERAGE(C$10:C8474)</f>
        <v>0.30524630832841149</v>
      </c>
      <c r="E8474" s="2"/>
      <c r="G8474" s="23"/>
    </row>
    <row r="8475" spans="1:7" customFormat="1">
      <c r="A8475" s="4">
        <v>31113</v>
      </c>
      <c r="B8475">
        <v>8.4700000000000006</v>
      </c>
      <c r="C8475">
        <f>IFERROR(((VLOOKUP(A8475,'Interest Rates-10yr'!$A$9:$C$15239,2,FALSE))-B8475),C8474)</f>
        <v>3.4699999999999989</v>
      </c>
      <c r="D8475" s="98">
        <f>AVERAGE(C$10:C8475)</f>
        <v>0.30562012756910029</v>
      </c>
      <c r="E8475" s="2"/>
      <c r="G8475" s="23"/>
    </row>
    <row r="8476" spans="1:7" customFormat="1">
      <c r="A8476" s="4">
        <v>31114</v>
      </c>
      <c r="B8476">
        <v>8.42</v>
      </c>
      <c r="C8476">
        <f>IFERROR(((VLOOKUP(A8476,'Interest Rates-10yr'!$A$9:$C$15239,2,FALSE))-B8476),C8475)</f>
        <v>3.2900000000000009</v>
      </c>
      <c r="D8476" s="98">
        <f>AVERAGE(C$10:C8476)</f>
        <v>0.30597259950395689</v>
      </c>
      <c r="E8476" s="2"/>
      <c r="G8476" s="23"/>
    </row>
    <row r="8477" spans="1:7" customFormat="1">
      <c r="A8477" s="4">
        <v>31115</v>
      </c>
      <c r="B8477">
        <v>8.42</v>
      </c>
      <c r="C8477">
        <f>IFERROR(((VLOOKUP(A8477,'Interest Rates-10yr'!$A$9:$C$15239,2,FALSE))-B8477),C8476)</f>
        <v>3.2900000000000009</v>
      </c>
      <c r="D8477" s="98">
        <f>AVERAGE(C$10:C8477)</f>
        <v>0.30632498819083642</v>
      </c>
      <c r="E8477" s="2"/>
      <c r="G8477" s="23"/>
    </row>
    <row r="8478" spans="1:7" customFormat="1">
      <c r="A8478" s="4">
        <v>31116</v>
      </c>
      <c r="B8478">
        <v>8.42</v>
      </c>
      <c r="C8478">
        <f>IFERROR(((VLOOKUP(A8478,'Interest Rates-10yr'!$A$9:$C$15239,2,FALSE))-B8478),C8477)</f>
        <v>3.2900000000000009</v>
      </c>
      <c r="D8478" s="98">
        <f>AVERAGE(C$10:C8478)</f>
        <v>0.30667729365922808</v>
      </c>
      <c r="E8478" s="2"/>
      <c r="G8478" s="23"/>
    </row>
    <row r="8479" spans="1:7" customFormat="1">
      <c r="A8479" s="4">
        <v>31117</v>
      </c>
      <c r="B8479">
        <v>8.26</v>
      </c>
      <c r="C8479">
        <f>IFERROR(((VLOOKUP(A8479,'Interest Rates-10yr'!$A$9:$C$15239,2,FALSE))-B8479),C8478)</f>
        <v>3.4600000000000009</v>
      </c>
      <c r="D8479" s="98">
        <f>AVERAGE(C$10:C8479)</f>
        <v>0.30704958677685984</v>
      </c>
      <c r="E8479" s="2"/>
      <c r="G8479" s="23"/>
    </row>
    <row r="8480" spans="1:7" customFormat="1">
      <c r="A8480" s="4">
        <v>31118</v>
      </c>
      <c r="B8480">
        <v>8.5299999999999994</v>
      </c>
      <c r="C8480">
        <f>IFERROR(((VLOOKUP(A8480,'Interest Rates-10yr'!$A$9:$C$15239,2,FALSE))-B8480),C8479)</f>
        <v>3.25</v>
      </c>
      <c r="D8480" s="98">
        <f>AVERAGE(C$10:C8480)</f>
        <v>0.30739700153464794</v>
      </c>
      <c r="E8480" s="2"/>
      <c r="G8480" s="23"/>
    </row>
    <row r="8481" spans="1:7" customFormat="1">
      <c r="A8481" s="4">
        <v>31119</v>
      </c>
      <c r="B8481">
        <v>9.1199999999999992</v>
      </c>
      <c r="C8481">
        <f>IFERROR(((VLOOKUP(A8481,'Interest Rates-10yr'!$A$9:$C$15239,2,FALSE))-B8481),C8480)</f>
        <v>2.7800000000000011</v>
      </c>
      <c r="D8481" s="98">
        <f>AVERAGE(C$10:C8481)</f>
        <v>0.30768885741265378</v>
      </c>
      <c r="E8481" s="2"/>
      <c r="G8481" s="23"/>
    </row>
    <row r="8482" spans="1:7" customFormat="1">
      <c r="A8482" s="4">
        <v>31120</v>
      </c>
      <c r="B8482">
        <v>9.1199999999999992</v>
      </c>
      <c r="C8482">
        <f>IFERROR(((VLOOKUP(A8482,'Interest Rates-10yr'!$A$9:$C$15239,2,FALSE))-B8482),C8481)</f>
        <v>2.8000000000000007</v>
      </c>
      <c r="D8482" s="98">
        <f>AVERAGE(C$10:C8482)</f>
        <v>0.3079830048389004</v>
      </c>
      <c r="E8482" s="2"/>
      <c r="G8482" s="23"/>
    </row>
    <row r="8483" spans="1:7" customFormat="1">
      <c r="A8483" s="4">
        <v>31121</v>
      </c>
      <c r="B8483">
        <v>8.81</v>
      </c>
      <c r="C8483">
        <f>IFERROR(((VLOOKUP(A8483,'Interest Rates-10yr'!$A$9:$C$15239,2,FALSE))-B8483),C8482)</f>
        <v>3.1199999999999992</v>
      </c>
      <c r="D8483" s="98">
        <f>AVERAGE(C$10:C8483)</f>
        <v>0.30831484540948823</v>
      </c>
      <c r="E8483" s="2"/>
      <c r="G8483" s="23"/>
    </row>
    <row r="8484" spans="1:7" customFormat="1">
      <c r="A8484" s="4">
        <v>31122</v>
      </c>
      <c r="B8484">
        <v>8.81</v>
      </c>
      <c r="C8484">
        <f>IFERROR(((VLOOKUP(A8484,'Interest Rates-10yr'!$A$9:$C$15239,2,FALSE))-B8484),C8483)</f>
        <v>3.1199999999999992</v>
      </c>
      <c r="D8484" s="98">
        <f>AVERAGE(C$10:C8484)</f>
        <v>0.30864660766961688</v>
      </c>
      <c r="E8484" s="2"/>
      <c r="G8484" s="23"/>
    </row>
    <row r="8485" spans="1:7" customFormat="1">
      <c r="A8485" s="4">
        <v>31123</v>
      </c>
      <c r="B8485">
        <v>8.81</v>
      </c>
      <c r="C8485">
        <f>IFERROR(((VLOOKUP(A8485,'Interest Rates-10yr'!$A$9:$C$15239,2,FALSE))-B8485),C8484)</f>
        <v>3.1199999999999992</v>
      </c>
      <c r="D8485" s="98">
        <f>AVERAGE(C$10:C8485)</f>
        <v>0.30897829164700363</v>
      </c>
      <c r="E8485" s="2"/>
      <c r="G8485" s="23"/>
    </row>
    <row r="8486" spans="1:7" customFormat="1">
      <c r="A8486" s="4">
        <v>31124</v>
      </c>
      <c r="B8486">
        <v>8.6199999999999992</v>
      </c>
      <c r="C8486">
        <f>IFERROR(((VLOOKUP(A8486,'Interest Rates-10yr'!$A$9:$C$15239,2,FALSE))-B8486),C8485)</f>
        <v>3.4000000000000004</v>
      </c>
      <c r="D8486" s="98">
        <f>AVERAGE(C$10:C8486)</f>
        <v>0.30934292792261447</v>
      </c>
      <c r="E8486" s="2"/>
      <c r="G8486" s="23"/>
    </row>
    <row r="8487" spans="1:7" customFormat="1">
      <c r="A8487" s="4">
        <v>31125</v>
      </c>
      <c r="B8487">
        <v>8.6199999999999992</v>
      </c>
      <c r="C8487">
        <f>IFERROR(((VLOOKUP(A8487,'Interest Rates-10yr'!$A$9:$C$15239,2,FALSE))-B8487),C8486)</f>
        <v>3.370000000000001</v>
      </c>
      <c r="D8487" s="98">
        <f>AVERAGE(C$10:C8487)</f>
        <v>0.30970393960839854</v>
      </c>
      <c r="E8487" s="2"/>
      <c r="G8487" s="23"/>
    </row>
    <row r="8488" spans="1:7" customFormat="1">
      <c r="A8488" s="4">
        <v>31126</v>
      </c>
      <c r="B8488">
        <v>8.49</v>
      </c>
      <c r="C8488">
        <f>IFERROR(((VLOOKUP(A8488,'Interest Rates-10yr'!$A$9:$C$15239,2,FALSE))-B8488),C8487)</f>
        <v>3.42</v>
      </c>
      <c r="D8488" s="98">
        <f>AVERAGE(C$10:C8488)</f>
        <v>0.31007076306168213</v>
      </c>
      <c r="E8488" s="2"/>
      <c r="G8488" s="23"/>
    </row>
    <row r="8489" spans="1:7" customFormat="1">
      <c r="A8489" s="4">
        <v>31127</v>
      </c>
      <c r="B8489">
        <v>8.6</v>
      </c>
      <c r="C8489">
        <f>IFERROR(((VLOOKUP(A8489,'Interest Rates-10yr'!$A$9:$C$15239,2,FALSE))-B8489),C8488)</f>
        <v>3.2200000000000006</v>
      </c>
      <c r="D8489" s="98">
        <f>AVERAGE(C$10:C8489)</f>
        <v>0.31041391509433996</v>
      </c>
      <c r="E8489" s="2"/>
      <c r="G8489" s="23"/>
    </row>
    <row r="8490" spans="1:7" customFormat="1">
      <c r="A8490" s="4">
        <v>31128</v>
      </c>
      <c r="B8490">
        <v>8.61</v>
      </c>
      <c r="C8490">
        <f>IFERROR(((VLOOKUP(A8490,'Interest Rates-10yr'!$A$9:$C$15239,2,FALSE))-B8490),C8489)</f>
        <v>3.2700000000000014</v>
      </c>
      <c r="D8490" s="98">
        <f>AVERAGE(C$10:C8490)</f>
        <v>0.3107628817356447</v>
      </c>
      <c r="E8490" s="2"/>
      <c r="G8490" s="23"/>
    </row>
    <row r="8491" spans="1:7" customFormat="1">
      <c r="A8491" s="4">
        <v>31129</v>
      </c>
      <c r="B8491">
        <v>8.61</v>
      </c>
      <c r="C8491">
        <f>IFERROR(((VLOOKUP(A8491,'Interest Rates-10yr'!$A$9:$C$15239,2,FALSE))-B8491),C8490)</f>
        <v>3.2700000000000014</v>
      </c>
      <c r="D8491" s="98">
        <f>AVERAGE(C$10:C8491)</f>
        <v>0.31111176609290292</v>
      </c>
      <c r="E8491" s="2"/>
      <c r="G8491" s="23"/>
    </row>
    <row r="8492" spans="1:7" customFormat="1">
      <c r="A8492" s="4">
        <v>31130</v>
      </c>
      <c r="B8492">
        <v>8.61</v>
      </c>
      <c r="C8492">
        <f>IFERROR(((VLOOKUP(A8492,'Interest Rates-10yr'!$A$9:$C$15239,2,FALSE))-B8492),C8491)</f>
        <v>3.2700000000000014</v>
      </c>
      <c r="D8492" s="98">
        <f>AVERAGE(C$10:C8492)</f>
        <v>0.31146056819521428</v>
      </c>
      <c r="E8492" s="2"/>
      <c r="G8492" s="23"/>
    </row>
    <row r="8493" spans="1:7" customFormat="1">
      <c r="A8493" s="4">
        <v>31131</v>
      </c>
      <c r="B8493">
        <v>8.4499999999999993</v>
      </c>
      <c r="C8493">
        <f>IFERROR(((VLOOKUP(A8493,'Interest Rates-10yr'!$A$9:$C$15239,2,FALSE))-B8493),C8492)</f>
        <v>3.41</v>
      </c>
      <c r="D8493" s="98">
        <f>AVERAGE(C$10:C8493)</f>
        <v>0.31182578972182962</v>
      </c>
      <c r="E8493" s="2"/>
      <c r="G8493" s="23"/>
    </row>
    <row r="8494" spans="1:7" customFormat="1">
      <c r="A8494" s="4">
        <v>31132</v>
      </c>
      <c r="B8494">
        <v>7.99</v>
      </c>
      <c r="C8494">
        <f>IFERROR(((VLOOKUP(A8494,'Interest Rates-10yr'!$A$9:$C$15239,2,FALSE))-B8494),C8493)</f>
        <v>3.7799999999999994</v>
      </c>
      <c r="D8494" s="98">
        <f>AVERAGE(C$10:C8494)</f>
        <v>0.31223453152622305</v>
      </c>
      <c r="E8494" s="2"/>
      <c r="G8494" s="23"/>
    </row>
    <row r="8495" spans="1:7" customFormat="1">
      <c r="A8495" s="4">
        <v>31133</v>
      </c>
      <c r="B8495">
        <v>7.79</v>
      </c>
      <c r="C8495">
        <f>IFERROR(((VLOOKUP(A8495,'Interest Rates-10yr'!$A$9:$C$15239,2,FALSE))-B8495),C8494)</f>
        <v>4.05</v>
      </c>
      <c r="D8495" s="98">
        <f>AVERAGE(C$10:C8495)</f>
        <v>0.31267499410794281</v>
      </c>
      <c r="E8495" s="2"/>
      <c r="G8495" s="23"/>
    </row>
    <row r="8496" spans="1:7" customFormat="1">
      <c r="A8496" s="4">
        <v>31134</v>
      </c>
      <c r="B8496">
        <v>8.89</v>
      </c>
      <c r="C8496">
        <f>IFERROR(((VLOOKUP(A8496,'Interest Rates-10yr'!$A$9:$C$15239,2,FALSE))-B8496),C8495)</f>
        <v>2.8599999999999994</v>
      </c>
      <c r="D8496" s="98">
        <f>AVERAGE(C$10:C8496)</f>
        <v>0.312975138447037</v>
      </c>
      <c r="E8496" s="2"/>
      <c r="G8496" s="23"/>
    </row>
    <row r="8497" spans="1:7" customFormat="1">
      <c r="A8497" s="4">
        <v>31135</v>
      </c>
      <c r="B8497">
        <v>8.58</v>
      </c>
      <c r="C8497">
        <f>IFERROR(((VLOOKUP(A8497,'Interest Rates-10yr'!$A$9:$C$15239,2,FALSE))-B8497),C8496)</f>
        <v>3.0700000000000003</v>
      </c>
      <c r="D8497" s="98">
        <f>AVERAGE(C$10:C8497)</f>
        <v>0.3132999528746469</v>
      </c>
      <c r="E8497" s="2"/>
      <c r="G8497" s="23"/>
    </row>
    <row r="8498" spans="1:7" customFormat="1">
      <c r="A8498" s="4">
        <v>31136</v>
      </c>
      <c r="B8498">
        <v>8.58</v>
      </c>
      <c r="C8498">
        <f>IFERROR(((VLOOKUP(A8498,'Interest Rates-10yr'!$A$9:$C$15239,2,FALSE))-B8498),C8497)</f>
        <v>3.0700000000000003</v>
      </c>
      <c r="D8498" s="98">
        <f>AVERAGE(C$10:C8498)</f>
        <v>0.31362469077629912</v>
      </c>
      <c r="E8498" s="2"/>
      <c r="G8498" s="23"/>
    </row>
    <row r="8499" spans="1:7" customFormat="1">
      <c r="A8499" s="4">
        <v>31137</v>
      </c>
      <c r="B8499">
        <v>8.58</v>
      </c>
      <c r="C8499">
        <f>IFERROR(((VLOOKUP(A8499,'Interest Rates-10yr'!$A$9:$C$15239,2,FALSE))-B8499),C8498)</f>
        <v>3.0700000000000003</v>
      </c>
      <c r="D8499" s="98">
        <f>AVERAGE(C$10:C8499)</f>
        <v>0.31394935217903458</v>
      </c>
      <c r="E8499" s="2"/>
      <c r="G8499" s="23"/>
    </row>
    <row r="8500" spans="1:7" customFormat="1">
      <c r="A8500" s="4">
        <v>31138</v>
      </c>
      <c r="B8500">
        <v>8.83</v>
      </c>
      <c r="C8500">
        <f>IFERROR(((VLOOKUP(A8500,'Interest Rates-10yr'!$A$9:$C$15239,2,FALSE))-B8500),C8499)</f>
        <v>2.83</v>
      </c>
      <c r="D8500" s="98">
        <f>AVERAGE(C$10:C8500)</f>
        <v>0.31424567188788166</v>
      </c>
      <c r="E8500" s="2"/>
      <c r="G8500" s="23"/>
    </row>
    <row r="8501" spans="1:7" customFormat="1">
      <c r="A8501" s="4">
        <v>31139</v>
      </c>
      <c r="B8501">
        <v>8.7899999999999991</v>
      </c>
      <c r="C8501">
        <f>IFERROR(((VLOOKUP(A8501,'Interest Rates-10yr'!$A$9:$C$15239,2,FALSE))-B8501),C8500)</f>
        <v>2.91</v>
      </c>
      <c r="D8501" s="98">
        <f>AVERAGE(C$10:C8501)</f>
        <v>0.31455134243994387</v>
      </c>
      <c r="E8501" s="2"/>
      <c r="G8501" s="23"/>
    </row>
    <row r="8502" spans="1:7" customFormat="1">
      <c r="A8502" s="4">
        <v>31140</v>
      </c>
      <c r="B8502">
        <v>8.49</v>
      </c>
      <c r="C8502">
        <f>IFERROR(((VLOOKUP(A8502,'Interest Rates-10yr'!$A$9:$C$15239,2,FALSE))-B8502),C8501)</f>
        <v>3.24</v>
      </c>
      <c r="D8502" s="98">
        <f>AVERAGE(C$10:C8502)</f>
        <v>0.31489579653832606</v>
      </c>
      <c r="E8502" s="2"/>
      <c r="G8502" s="23"/>
    </row>
    <row r="8503" spans="1:7" customFormat="1">
      <c r="A8503" s="4">
        <v>31141</v>
      </c>
      <c r="B8503">
        <v>8.56</v>
      </c>
      <c r="C8503">
        <f>IFERROR(((VLOOKUP(A8503,'Interest Rates-10yr'!$A$9:$C$15239,2,FALSE))-B8503),C8502)</f>
        <v>3.1899999999999995</v>
      </c>
      <c r="D8503" s="98">
        <f>AVERAGE(C$10:C8503)</f>
        <v>0.31523428302331091</v>
      </c>
      <c r="E8503" s="2"/>
      <c r="G8503" s="23"/>
    </row>
    <row r="8504" spans="1:7" customFormat="1">
      <c r="A8504" s="4">
        <v>31142</v>
      </c>
      <c r="B8504">
        <v>8.14</v>
      </c>
      <c r="C8504">
        <f>IFERROR(((VLOOKUP(A8504,'Interest Rates-10yr'!$A$9:$C$15239,2,FALSE))-B8504),C8503)</f>
        <v>3.1899999999999995</v>
      </c>
      <c r="D8504" s="98">
        <f>AVERAGE(C$10:C8504)</f>
        <v>0.31557268981754011</v>
      </c>
      <c r="E8504" s="2"/>
      <c r="G8504" s="23"/>
    </row>
    <row r="8505" spans="1:7" customFormat="1">
      <c r="A8505" s="4">
        <v>31143</v>
      </c>
      <c r="B8505">
        <v>8.14</v>
      </c>
      <c r="C8505">
        <f>IFERROR(((VLOOKUP(A8505,'Interest Rates-10yr'!$A$9:$C$15239,2,FALSE))-B8505),C8504)</f>
        <v>3.1899999999999995</v>
      </c>
      <c r="D8505" s="98">
        <f>AVERAGE(C$10:C8505)</f>
        <v>0.31591101694915291</v>
      </c>
      <c r="E8505" s="2"/>
      <c r="G8505" s="23"/>
    </row>
    <row r="8506" spans="1:7" customFormat="1">
      <c r="A8506" s="4">
        <v>31144</v>
      </c>
      <c r="B8506">
        <v>8.14</v>
      </c>
      <c r="C8506">
        <f>IFERROR(((VLOOKUP(A8506,'Interest Rates-10yr'!$A$9:$C$15239,2,FALSE))-B8506),C8505)</f>
        <v>3.1899999999999995</v>
      </c>
      <c r="D8506" s="98">
        <f>AVERAGE(C$10:C8506)</f>
        <v>0.31624926444627555</v>
      </c>
      <c r="E8506" s="2"/>
      <c r="G8506" s="23"/>
    </row>
    <row r="8507" spans="1:7" customFormat="1">
      <c r="A8507" s="4">
        <v>31145</v>
      </c>
      <c r="B8507">
        <v>8.58</v>
      </c>
      <c r="C8507">
        <f>IFERROR(((VLOOKUP(A8507,'Interest Rates-10yr'!$A$9:$C$15239,2,FALSE))-B8507),C8506)</f>
        <v>3.1899999999999995</v>
      </c>
      <c r="D8507" s="98">
        <f>AVERAGE(C$10:C8507)</f>
        <v>0.31658743233702086</v>
      </c>
      <c r="E8507" s="2"/>
      <c r="G8507" s="23"/>
    </row>
    <row r="8508" spans="1:7" customFormat="1">
      <c r="A8508" s="4">
        <v>31146</v>
      </c>
      <c r="B8508">
        <v>8.68</v>
      </c>
      <c r="C8508">
        <f>IFERROR(((VLOOKUP(A8508,'Interest Rates-10yr'!$A$9:$C$15239,2,FALSE))-B8508),C8507)</f>
        <v>2.9800000000000004</v>
      </c>
      <c r="D8508" s="98">
        <f>AVERAGE(C$10:C8508)</f>
        <v>0.31690081186021923</v>
      </c>
      <c r="E8508" s="2"/>
      <c r="G8508" s="23"/>
    </row>
    <row r="8509" spans="1:7" customFormat="1">
      <c r="A8509" s="4">
        <v>31147</v>
      </c>
      <c r="B8509">
        <v>8.94</v>
      </c>
      <c r="C8509">
        <f>IFERROR(((VLOOKUP(A8509,'Interest Rates-10yr'!$A$9:$C$15239,2,FALSE))-B8509),C8508)</f>
        <v>2.6400000000000006</v>
      </c>
      <c r="D8509" s="98">
        <f>AVERAGE(C$10:C8509)</f>
        <v>0.31717411764705922</v>
      </c>
      <c r="E8509" s="2"/>
      <c r="G8509" s="23"/>
    </row>
    <row r="8510" spans="1:7" customFormat="1">
      <c r="A8510" s="4">
        <v>31148</v>
      </c>
      <c r="B8510">
        <v>8.81</v>
      </c>
      <c r="C8510">
        <f>IFERROR(((VLOOKUP(A8510,'Interest Rates-10yr'!$A$9:$C$15239,2,FALSE))-B8510),C8509)</f>
        <v>2.6099999999999994</v>
      </c>
      <c r="D8510" s="98">
        <f>AVERAGE(C$10:C8510)</f>
        <v>0.31744383013763128</v>
      </c>
      <c r="E8510" s="2"/>
      <c r="G8510" s="23"/>
    </row>
    <row r="8511" spans="1:7" customFormat="1">
      <c r="A8511" s="4">
        <v>31149</v>
      </c>
      <c r="B8511">
        <v>8.49</v>
      </c>
      <c r="C8511">
        <f>IFERROR(((VLOOKUP(A8511,'Interest Rates-10yr'!$A$9:$C$15239,2,FALSE))-B8511),C8510)</f>
        <v>2.9399999999999995</v>
      </c>
      <c r="D8511" s="98">
        <f>AVERAGE(C$10:C8511)</f>
        <v>0.31775229357798207</v>
      </c>
      <c r="E8511" s="2"/>
      <c r="G8511" s="23"/>
    </row>
    <row r="8512" spans="1:7" customFormat="1">
      <c r="A8512" s="4">
        <v>31150</v>
      </c>
      <c r="B8512">
        <v>8.49</v>
      </c>
      <c r="C8512">
        <f>IFERROR(((VLOOKUP(A8512,'Interest Rates-10yr'!$A$9:$C$15239,2,FALSE))-B8512),C8511)</f>
        <v>2.9399999999999995</v>
      </c>
      <c r="D8512" s="98">
        <f>AVERAGE(C$10:C8512)</f>
        <v>0.31806068446430713</v>
      </c>
      <c r="E8512" s="2"/>
      <c r="G8512" s="23"/>
    </row>
    <row r="8513" spans="1:7" customFormat="1">
      <c r="A8513" s="4">
        <v>31151</v>
      </c>
      <c r="B8513">
        <v>8.49</v>
      </c>
      <c r="C8513">
        <f>IFERROR(((VLOOKUP(A8513,'Interest Rates-10yr'!$A$9:$C$15239,2,FALSE))-B8513),C8512)</f>
        <v>2.9399999999999995</v>
      </c>
      <c r="D8513" s="98">
        <f>AVERAGE(C$10:C8513)</f>
        <v>0.31836900282220171</v>
      </c>
      <c r="E8513" s="2"/>
      <c r="G8513" s="23"/>
    </row>
    <row r="8514" spans="1:7" customFormat="1">
      <c r="A8514" s="4">
        <v>31152</v>
      </c>
      <c r="B8514">
        <v>8.57</v>
      </c>
      <c r="C8514">
        <f>IFERROR(((VLOOKUP(A8514,'Interest Rates-10yr'!$A$9:$C$15239,2,FALSE))-B8514),C8513)</f>
        <v>2.7999999999999989</v>
      </c>
      <c r="D8514" s="98">
        <f>AVERAGE(C$10:C8514)</f>
        <v>0.31866078777189932</v>
      </c>
      <c r="E8514" s="2"/>
      <c r="G8514" s="23"/>
    </row>
    <row r="8515" spans="1:7" customFormat="1">
      <c r="A8515" s="4">
        <v>31153</v>
      </c>
      <c r="B8515">
        <v>8.3000000000000007</v>
      </c>
      <c r="C8515">
        <f>IFERROR(((VLOOKUP(A8515,'Interest Rates-10yr'!$A$9:$C$15239,2,FALSE))-B8515),C8514)</f>
        <v>2.9499999999999993</v>
      </c>
      <c r="D8515" s="98">
        <f>AVERAGE(C$10:C8515)</f>
        <v>0.31897013872560587</v>
      </c>
      <c r="E8515" s="2"/>
      <c r="G8515" s="23"/>
    </row>
    <row r="8516" spans="1:7" customFormat="1">
      <c r="A8516" s="4">
        <v>31154</v>
      </c>
      <c r="B8516">
        <v>8.09</v>
      </c>
      <c r="C8516">
        <f>IFERROR(((VLOOKUP(A8516,'Interest Rates-10yr'!$A$9:$C$15239,2,FALSE))-B8516),C8515)</f>
        <v>3.1999999999999993</v>
      </c>
      <c r="D8516" s="98">
        <f>AVERAGE(C$10:C8516)</f>
        <v>0.31930880451393007</v>
      </c>
      <c r="E8516" s="2"/>
      <c r="G8516" s="23"/>
    </row>
    <row r="8517" spans="1:7" customFormat="1">
      <c r="A8517" s="4">
        <v>31155</v>
      </c>
      <c r="B8517">
        <v>7.84</v>
      </c>
      <c r="C8517">
        <f>IFERROR(((VLOOKUP(A8517,'Interest Rates-10yr'!$A$9:$C$15239,2,FALSE))-B8517),C8516)</f>
        <v>3.2900000000000009</v>
      </c>
      <c r="D8517" s="98">
        <f>AVERAGE(C$10:C8517)</f>
        <v>0.31965796897038118</v>
      </c>
      <c r="E8517" s="2"/>
      <c r="G8517" s="23"/>
    </row>
    <row r="8518" spans="1:7" customFormat="1">
      <c r="A8518" s="4">
        <v>31156</v>
      </c>
      <c r="B8518">
        <v>7.6</v>
      </c>
      <c r="C8518">
        <f>IFERROR(((VLOOKUP(A8518,'Interest Rates-10yr'!$A$9:$C$15239,2,FALSE))-B8518),C8517)</f>
        <v>3.5600000000000005</v>
      </c>
      <c r="D8518" s="98">
        <f>AVERAGE(C$10:C8518)</f>
        <v>0.320038782465625</v>
      </c>
      <c r="E8518" s="2"/>
      <c r="G8518" s="23"/>
    </row>
    <row r="8519" spans="1:7" customFormat="1">
      <c r="A8519" s="4">
        <v>31157</v>
      </c>
      <c r="B8519">
        <v>7.6</v>
      </c>
      <c r="C8519">
        <f>IFERROR(((VLOOKUP(A8519,'Interest Rates-10yr'!$A$9:$C$15239,2,FALSE))-B8519),C8518)</f>
        <v>3.5600000000000005</v>
      </c>
      <c r="D8519" s="98">
        <f>AVERAGE(C$10:C8519)</f>
        <v>0.32041950646298512</v>
      </c>
      <c r="E8519" s="2"/>
      <c r="G8519" s="23"/>
    </row>
    <row r="8520" spans="1:7" customFormat="1">
      <c r="A8520" s="4">
        <v>31158</v>
      </c>
      <c r="B8520">
        <v>7.6</v>
      </c>
      <c r="C8520">
        <f>IFERROR(((VLOOKUP(A8520,'Interest Rates-10yr'!$A$9:$C$15239,2,FALSE))-B8520),C8519)</f>
        <v>3.5600000000000005</v>
      </c>
      <c r="D8520" s="98">
        <f>AVERAGE(C$10:C8520)</f>
        <v>0.32080014099400811</v>
      </c>
      <c r="E8520" s="2"/>
      <c r="G8520" s="23"/>
    </row>
    <row r="8521" spans="1:7" customFormat="1">
      <c r="A8521" s="4">
        <v>31159</v>
      </c>
      <c r="B8521">
        <v>7.52</v>
      </c>
      <c r="C8521">
        <f>IFERROR(((VLOOKUP(A8521,'Interest Rates-10yr'!$A$9:$C$15239,2,FALSE))-B8521),C8520)</f>
        <v>3.6100000000000012</v>
      </c>
      <c r="D8521" s="98">
        <f>AVERAGE(C$10:C8521)</f>
        <v>0.32118656015037633</v>
      </c>
      <c r="E8521" s="2"/>
      <c r="G8521" s="23"/>
    </row>
    <row r="8522" spans="1:7" customFormat="1">
      <c r="A8522" s="4">
        <v>31160</v>
      </c>
      <c r="B8522">
        <v>7.88</v>
      </c>
      <c r="C8522">
        <f>IFERROR(((VLOOKUP(A8522,'Interest Rates-10yr'!$A$9:$C$15239,2,FALSE))-B8522),C8521)</f>
        <v>3.37</v>
      </c>
      <c r="D8522" s="98">
        <f>AVERAGE(C$10:C8522)</f>
        <v>0.32154469634676414</v>
      </c>
      <c r="E8522" s="2"/>
      <c r="G8522" s="23"/>
    </row>
    <row r="8523" spans="1:7" customFormat="1">
      <c r="A8523" s="4">
        <v>31161</v>
      </c>
      <c r="B8523">
        <v>7.81</v>
      </c>
      <c r="C8523">
        <f>IFERROR(((VLOOKUP(A8523,'Interest Rates-10yr'!$A$9:$C$15239,2,FALSE))-B8523),C8522)</f>
        <v>3.4400000000000004</v>
      </c>
      <c r="D8523" s="98">
        <f>AVERAGE(C$10:C8523)</f>
        <v>0.32191097016678449</v>
      </c>
      <c r="E8523" s="2"/>
      <c r="G8523" s="23"/>
    </row>
    <row r="8524" spans="1:7" customFormat="1">
      <c r="A8524" s="4">
        <v>31162</v>
      </c>
      <c r="B8524">
        <v>8.23</v>
      </c>
      <c r="C8524">
        <f>IFERROR(((VLOOKUP(A8524,'Interest Rates-10yr'!$A$9:$C$15239,2,FALSE))-B8524),C8523)</f>
        <v>3.1399999999999988</v>
      </c>
      <c r="D8524" s="98">
        <f>AVERAGE(C$10:C8524)</f>
        <v>0.32224192601291873</v>
      </c>
      <c r="E8524" s="2"/>
      <c r="G8524" s="23"/>
    </row>
    <row r="8525" spans="1:7" customFormat="1">
      <c r="A8525" s="4">
        <v>31163</v>
      </c>
      <c r="B8525">
        <v>8.14</v>
      </c>
      <c r="C8525">
        <f>IFERROR(((VLOOKUP(A8525,'Interest Rates-10yr'!$A$9:$C$15239,2,FALSE))-B8525),C8524)</f>
        <v>3.2099999999999991</v>
      </c>
      <c r="D8525" s="98">
        <f>AVERAGE(C$10:C8525)</f>
        <v>0.32258102395490879</v>
      </c>
      <c r="E8525" s="2"/>
      <c r="G8525" s="23"/>
    </row>
    <row r="8526" spans="1:7" customFormat="1">
      <c r="A8526" s="4">
        <v>31164</v>
      </c>
      <c r="B8526">
        <v>8.14</v>
      </c>
      <c r="C8526">
        <f>IFERROR(((VLOOKUP(A8526,'Interest Rates-10yr'!$A$9:$C$15239,2,FALSE))-B8526),C8525)</f>
        <v>3.2099999999999991</v>
      </c>
      <c r="D8526" s="98">
        <f>AVERAGE(C$10:C8526)</f>
        <v>0.32292004226840476</v>
      </c>
      <c r="E8526" s="2"/>
      <c r="G8526" s="23"/>
    </row>
    <row r="8527" spans="1:7" customFormat="1">
      <c r="A8527" s="4">
        <v>31165</v>
      </c>
      <c r="B8527">
        <v>8.14</v>
      </c>
      <c r="C8527">
        <f>IFERROR(((VLOOKUP(A8527,'Interest Rates-10yr'!$A$9:$C$15239,2,FALSE))-B8527),C8526)</f>
        <v>3.2099999999999991</v>
      </c>
      <c r="D8527" s="98">
        <f>AVERAGE(C$10:C8527)</f>
        <v>0.32325898098145139</v>
      </c>
      <c r="E8527" s="2"/>
      <c r="G8527" s="23"/>
    </row>
    <row r="8528" spans="1:7" customFormat="1">
      <c r="A8528" s="4">
        <v>31166</v>
      </c>
      <c r="B8528">
        <v>8.41</v>
      </c>
      <c r="C8528">
        <f>IFERROR(((VLOOKUP(A8528,'Interest Rates-10yr'!$A$9:$C$15239,2,FALSE))-B8528),C8527)</f>
        <v>3.0600000000000005</v>
      </c>
      <c r="D8528" s="98">
        <f>AVERAGE(C$10:C8528)</f>
        <v>0.32358023242164607</v>
      </c>
      <c r="E8528" s="2"/>
      <c r="G8528" s="23"/>
    </row>
    <row r="8529" spans="1:7" customFormat="1">
      <c r="A8529" s="4">
        <v>31167</v>
      </c>
      <c r="B8529">
        <v>8.58</v>
      </c>
      <c r="C8529">
        <f>IFERROR(((VLOOKUP(A8529,'Interest Rates-10yr'!$A$9:$C$15239,2,FALSE))-B8529),C8528)</f>
        <v>2.83</v>
      </c>
      <c r="D8529" s="98">
        <f>AVERAGE(C$10:C8529)</f>
        <v>0.32387441314554027</v>
      </c>
      <c r="E8529" s="2"/>
      <c r="G8529" s="23"/>
    </row>
    <row r="8530" spans="1:7" customFormat="1">
      <c r="A8530" s="4">
        <v>31168</v>
      </c>
      <c r="B8530">
        <v>8.83</v>
      </c>
      <c r="C8530">
        <f>IFERROR(((VLOOKUP(A8530,'Interest Rates-10yr'!$A$9:$C$15239,2,FALSE))-B8530),C8529)</f>
        <v>2.4399999999999995</v>
      </c>
      <c r="D8530" s="98">
        <f>AVERAGE(C$10:C8530)</f>
        <v>0.32412275554512415</v>
      </c>
      <c r="E8530" s="2"/>
      <c r="G8530" s="23"/>
    </row>
    <row r="8531" spans="1:7" customFormat="1">
      <c r="A8531" s="4">
        <v>31169</v>
      </c>
      <c r="B8531">
        <v>8.83</v>
      </c>
      <c r="C8531">
        <f>IFERROR(((VLOOKUP(A8531,'Interest Rates-10yr'!$A$9:$C$15239,2,FALSE))-B8531),C8530)</f>
        <v>2.4599999999999991</v>
      </c>
      <c r="D8531" s="98">
        <f>AVERAGE(C$10:C8531)</f>
        <v>0.32437338652898418</v>
      </c>
      <c r="E8531" s="2"/>
      <c r="G8531" s="23"/>
    </row>
    <row r="8532" spans="1:7" customFormat="1">
      <c r="A8532" s="4">
        <v>31170</v>
      </c>
      <c r="B8532">
        <v>8.2799999999999994</v>
      </c>
      <c r="C8532">
        <f>IFERROR(((VLOOKUP(A8532,'Interest Rates-10yr'!$A$9:$C$15239,2,FALSE))-B8532),C8531)</f>
        <v>2.9300000000000015</v>
      </c>
      <c r="D8532" s="98">
        <f>AVERAGE(C$10:C8532)</f>
        <v>0.3246791036020184</v>
      </c>
      <c r="E8532" s="2"/>
      <c r="G8532" s="23"/>
    </row>
    <row r="8533" spans="1:7" customFormat="1">
      <c r="A8533" s="4">
        <v>31171</v>
      </c>
      <c r="B8533">
        <v>8.2799999999999994</v>
      </c>
      <c r="C8533">
        <f>IFERROR(((VLOOKUP(A8533,'Interest Rates-10yr'!$A$9:$C$15239,2,FALSE))-B8533),C8532)</f>
        <v>2.9300000000000015</v>
      </c>
      <c r="D8533" s="98">
        <f>AVERAGE(C$10:C8533)</f>
        <v>0.32498474894415802</v>
      </c>
      <c r="E8533" s="2"/>
      <c r="G8533" s="23"/>
    </row>
    <row r="8534" spans="1:7" customFormat="1">
      <c r="A8534" s="4">
        <v>31172</v>
      </c>
      <c r="B8534">
        <v>8.2799999999999994</v>
      </c>
      <c r="C8534">
        <f>IFERROR(((VLOOKUP(A8534,'Interest Rates-10yr'!$A$9:$C$15239,2,FALSE))-B8534),C8533)</f>
        <v>2.9300000000000015</v>
      </c>
      <c r="D8534" s="98">
        <f>AVERAGE(C$10:C8534)</f>
        <v>0.3252903225806455</v>
      </c>
      <c r="E8534" s="2"/>
      <c r="G8534" s="23"/>
    </row>
    <row r="8535" spans="1:7" customFormat="1">
      <c r="A8535" s="4">
        <v>31173</v>
      </c>
      <c r="B8535">
        <v>7.97</v>
      </c>
      <c r="C8535">
        <f>IFERROR(((VLOOKUP(A8535,'Interest Rates-10yr'!$A$9:$C$15239,2,FALSE))-B8535),C8534)</f>
        <v>3.2199999999999998</v>
      </c>
      <c r="D8535" s="98">
        <f>AVERAGE(C$10:C8535)</f>
        <v>0.32562983814215368</v>
      </c>
      <c r="E8535" s="2"/>
      <c r="G8535" s="23"/>
    </row>
    <row r="8536" spans="1:7" customFormat="1">
      <c r="A8536" s="4">
        <v>31174</v>
      </c>
      <c r="B8536">
        <v>7.98</v>
      </c>
      <c r="C8536">
        <f>IFERROR(((VLOOKUP(A8536,'Interest Rates-10yr'!$A$9:$C$15239,2,FALSE))-B8536),C8535)</f>
        <v>3.1899999999999995</v>
      </c>
      <c r="D8536" s="98">
        <f>AVERAGE(C$10:C8536)</f>
        <v>0.32596575583440862</v>
      </c>
      <c r="E8536" s="2"/>
      <c r="G8536" s="23"/>
    </row>
    <row r="8537" spans="1:7" customFormat="1">
      <c r="A8537" s="4">
        <v>31175</v>
      </c>
      <c r="B8537">
        <v>7.71</v>
      </c>
      <c r="C8537">
        <f>IFERROR(((VLOOKUP(A8537,'Interest Rates-10yr'!$A$9:$C$15239,2,FALSE))-B8537),C8536)</f>
        <v>3.55</v>
      </c>
      <c r="D8537" s="98">
        <f>AVERAGE(C$10:C8537)</f>
        <v>0.32634380863039431</v>
      </c>
      <c r="E8537" s="2"/>
      <c r="G8537" s="23"/>
    </row>
    <row r="8538" spans="1:7" customFormat="1">
      <c r="A8538" s="4">
        <v>31176</v>
      </c>
      <c r="B8538">
        <v>8.08</v>
      </c>
      <c r="C8538">
        <f>IFERROR(((VLOOKUP(A8538,'Interest Rates-10yr'!$A$9:$C$15239,2,FALSE))-B8538),C8537)</f>
        <v>3.1199999999999992</v>
      </c>
      <c r="D8538" s="98">
        <f>AVERAGE(C$10:C8538)</f>
        <v>0.32667135654824747</v>
      </c>
      <c r="E8538" s="2"/>
      <c r="G8538" s="23"/>
    </row>
    <row r="8539" spans="1:7" customFormat="1">
      <c r="A8539" s="4">
        <v>31177</v>
      </c>
      <c r="B8539">
        <v>8.18</v>
      </c>
      <c r="C8539">
        <f>IFERROR(((VLOOKUP(A8539,'Interest Rates-10yr'!$A$9:$C$15239,2,FALSE))-B8539),C8538)</f>
        <v>2.8599999999999994</v>
      </c>
      <c r="D8539" s="98">
        <f>AVERAGE(C$10:C8539)</f>
        <v>0.32696834701055133</v>
      </c>
      <c r="E8539" s="2"/>
      <c r="G8539" s="23"/>
    </row>
    <row r="8540" spans="1:7" customFormat="1">
      <c r="A8540" s="4">
        <v>31178</v>
      </c>
      <c r="B8540">
        <v>8.18</v>
      </c>
      <c r="C8540">
        <f>IFERROR(((VLOOKUP(A8540,'Interest Rates-10yr'!$A$9:$C$15239,2,FALSE))-B8540),C8539)</f>
        <v>2.8599999999999994</v>
      </c>
      <c r="D8540" s="98">
        <f>AVERAGE(C$10:C8540)</f>
        <v>0.32726526784667714</v>
      </c>
      <c r="E8540" s="2"/>
      <c r="G8540" s="23"/>
    </row>
    <row r="8541" spans="1:7" customFormat="1">
      <c r="A8541" s="4">
        <v>31179</v>
      </c>
      <c r="B8541">
        <v>8.18</v>
      </c>
      <c r="C8541">
        <f>IFERROR(((VLOOKUP(A8541,'Interest Rates-10yr'!$A$9:$C$15239,2,FALSE))-B8541),C8540)</f>
        <v>2.8599999999999994</v>
      </c>
      <c r="D8541" s="98">
        <f>AVERAGE(C$10:C8541)</f>
        <v>0.32756211908110677</v>
      </c>
      <c r="E8541" s="2"/>
      <c r="G8541" s="23"/>
    </row>
    <row r="8542" spans="1:7" customFormat="1">
      <c r="A8542" s="4">
        <v>31180</v>
      </c>
      <c r="B8542">
        <v>8.16</v>
      </c>
      <c r="C8542">
        <f>IFERROR(((VLOOKUP(A8542,'Interest Rates-10yr'!$A$9:$C$15239,2,FALSE))-B8542),C8541)</f>
        <v>2.879999999999999</v>
      </c>
      <c r="D8542" s="98">
        <f>AVERAGE(C$10:C8542)</f>
        <v>0.32786124457986676</v>
      </c>
      <c r="E8542" s="2"/>
      <c r="G8542" s="23"/>
    </row>
    <row r="8543" spans="1:7" customFormat="1">
      <c r="A8543" s="4">
        <v>31181</v>
      </c>
      <c r="B8543">
        <v>8.02</v>
      </c>
      <c r="C8543">
        <f>IFERROR(((VLOOKUP(A8543,'Interest Rates-10yr'!$A$9:$C$15239,2,FALSE))-B8543),C8542)</f>
        <v>2.8499999999999996</v>
      </c>
      <c r="D8543" s="98">
        <f>AVERAGE(C$10:C8543)</f>
        <v>0.3281567846262014</v>
      </c>
      <c r="E8543" s="2"/>
      <c r="G8543" s="23"/>
    </row>
    <row r="8544" spans="1:7" customFormat="1">
      <c r="A8544" s="4">
        <v>31182</v>
      </c>
      <c r="B8544">
        <v>8.17</v>
      </c>
      <c r="C8544">
        <f>IFERROR(((VLOOKUP(A8544,'Interest Rates-10yr'!$A$9:$C$15239,2,FALSE))-B8544),C8543)</f>
        <v>2.7200000000000006</v>
      </c>
      <c r="D8544" s="98">
        <f>AVERAGE(C$10:C8544)</f>
        <v>0.32843702401874664</v>
      </c>
      <c r="E8544" s="2"/>
      <c r="G8544" s="23"/>
    </row>
    <row r="8545" spans="1:7" customFormat="1">
      <c r="A8545" s="4">
        <v>31183</v>
      </c>
      <c r="B8545">
        <v>8.24</v>
      </c>
      <c r="C8545">
        <f>IFERROR(((VLOOKUP(A8545,'Interest Rates-10yr'!$A$9:$C$15239,2,FALSE))-B8545),C8544)</f>
        <v>2.5700000000000003</v>
      </c>
      <c r="D8545" s="98">
        <f>AVERAGE(C$10:C8545)</f>
        <v>0.32869962511715123</v>
      </c>
      <c r="E8545" s="2"/>
      <c r="G8545" s="23"/>
    </row>
    <row r="8546" spans="1:7" customFormat="1">
      <c r="A8546" s="4">
        <v>31184</v>
      </c>
      <c r="B8546">
        <v>8</v>
      </c>
      <c r="C8546">
        <f>IFERROR(((VLOOKUP(A8546,'Interest Rates-10yr'!$A$9:$C$15239,2,FALSE))-B8546),C8545)</f>
        <v>2.84</v>
      </c>
      <c r="D8546" s="98">
        <f>AVERAGE(C$10:C8546)</f>
        <v>0.32899379173011634</v>
      </c>
      <c r="E8546" s="2"/>
      <c r="G8546" s="23"/>
    </row>
    <row r="8547" spans="1:7" customFormat="1">
      <c r="A8547" s="4">
        <v>31185</v>
      </c>
      <c r="B8547">
        <v>8</v>
      </c>
      <c r="C8547">
        <f>IFERROR(((VLOOKUP(A8547,'Interest Rates-10yr'!$A$9:$C$15239,2,FALSE))-B8547),C8546)</f>
        <v>2.84</v>
      </c>
      <c r="D8547" s="98">
        <f>AVERAGE(C$10:C8547)</f>
        <v>0.32928788943546533</v>
      </c>
      <c r="E8547" s="2"/>
      <c r="G8547" s="23"/>
    </row>
    <row r="8548" spans="1:7" customFormat="1">
      <c r="A8548" s="4">
        <v>31186</v>
      </c>
      <c r="B8548">
        <v>8</v>
      </c>
      <c r="C8548">
        <f>IFERROR(((VLOOKUP(A8548,'Interest Rates-10yr'!$A$9:$C$15239,2,FALSE))-B8548),C8547)</f>
        <v>2.84</v>
      </c>
      <c r="D8548" s="98">
        <f>AVERAGE(C$10:C8548)</f>
        <v>0.32958191825740757</v>
      </c>
      <c r="E8548" s="2"/>
      <c r="G8548" s="23"/>
    </row>
    <row r="8549" spans="1:7" customFormat="1">
      <c r="A8549" s="4">
        <v>31187</v>
      </c>
      <c r="B8549">
        <v>7.75</v>
      </c>
      <c r="C8549">
        <f>IFERROR(((VLOOKUP(A8549,'Interest Rates-10yr'!$A$9:$C$15239,2,FALSE))-B8549),C8548)</f>
        <v>2.8100000000000005</v>
      </c>
      <c r="D8549" s="98">
        <f>AVERAGE(C$10:C8549)</f>
        <v>0.32987236533957887</v>
      </c>
      <c r="E8549" s="2"/>
      <c r="G8549" s="23"/>
    </row>
    <row r="8550" spans="1:7" customFormat="1">
      <c r="A8550" s="4">
        <v>31188</v>
      </c>
      <c r="B8550">
        <v>7.65</v>
      </c>
      <c r="C8550">
        <f>IFERROR(((VLOOKUP(A8550,'Interest Rates-10yr'!$A$9:$C$15239,2,FALSE))-B8550),C8549)</f>
        <v>2.9499999999999993</v>
      </c>
      <c r="D8550" s="98">
        <f>AVERAGE(C$10:C8550)</f>
        <v>0.33017913593256093</v>
      </c>
      <c r="E8550" s="2"/>
      <c r="G8550" s="23"/>
    </row>
    <row r="8551" spans="1:7" customFormat="1">
      <c r="A8551" s="4">
        <v>31189</v>
      </c>
      <c r="B8551">
        <v>7.76</v>
      </c>
      <c r="C8551">
        <f>IFERROR(((VLOOKUP(A8551,'Interest Rates-10yr'!$A$9:$C$15239,2,FALSE))-B8551),C8550)</f>
        <v>2.8599999999999994</v>
      </c>
      <c r="D8551" s="98">
        <f>AVERAGE(C$10:C8551)</f>
        <v>0.33047529852493601</v>
      </c>
      <c r="E8551" s="2"/>
      <c r="G8551" s="23"/>
    </row>
    <row r="8552" spans="1:7" customFormat="1">
      <c r="A8552" s="4">
        <v>31190</v>
      </c>
      <c r="B8552">
        <v>7.8</v>
      </c>
      <c r="C8552">
        <f>IFERROR(((VLOOKUP(A8552,'Interest Rates-10yr'!$A$9:$C$15239,2,FALSE))-B8552),C8551)</f>
        <v>2.8400000000000007</v>
      </c>
      <c r="D8552" s="98">
        <f>AVERAGE(C$10:C8552)</f>
        <v>0.33076905068477158</v>
      </c>
      <c r="E8552" s="2"/>
      <c r="G8552" s="23"/>
    </row>
    <row r="8553" spans="1:7" customFormat="1">
      <c r="A8553" s="4">
        <v>31191</v>
      </c>
      <c r="B8553">
        <v>7.46</v>
      </c>
      <c r="C8553">
        <f>IFERROR(((VLOOKUP(A8553,'Interest Rates-10yr'!$A$9:$C$15239,2,FALSE))-B8553),C8552)</f>
        <v>3.1100000000000003</v>
      </c>
      <c r="D8553" s="98">
        <f>AVERAGE(C$10:C8553)</f>
        <v>0.33109433520599291</v>
      </c>
      <c r="E8553" s="2"/>
      <c r="G8553" s="23"/>
    </row>
    <row r="8554" spans="1:7" customFormat="1">
      <c r="A8554" s="4">
        <v>31192</v>
      </c>
      <c r="B8554">
        <v>7.46</v>
      </c>
      <c r="C8554">
        <f>IFERROR(((VLOOKUP(A8554,'Interest Rates-10yr'!$A$9:$C$15239,2,FALSE))-B8554),C8553)</f>
        <v>3.1100000000000003</v>
      </c>
      <c r="D8554" s="98">
        <f>AVERAGE(C$10:C8554)</f>
        <v>0.33141954359274473</v>
      </c>
      <c r="E8554" s="2"/>
      <c r="G8554" s="23"/>
    </row>
    <row r="8555" spans="1:7" customFormat="1">
      <c r="A8555" s="4">
        <v>31193</v>
      </c>
      <c r="B8555">
        <v>7.46</v>
      </c>
      <c r="C8555">
        <f>IFERROR(((VLOOKUP(A8555,'Interest Rates-10yr'!$A$9:$C$15239,2,FALSE))-B8555),C8554)</f>
        <v>3.1100000000000003</v>
      </c>
      <c r="D8555" s="98">
        <f>AVERAGE(C$10:C8555)</f>
        <v>0.33174467587175333</v>
      </c>
      <c r="E8555" s="2"/>
      <c r="G8555" s="23"/>
    </row>
    <row r="8556" spans="1:7" customFormat="1">
      <c r="A8556" s="4">
        <v>31194</v>
      </c>
      <c r="B8556">
        <v>7.46</v>
      </c>
      <c r="C8556">
        <f>IFERROR(((VLOOKUP(A8556,'Interest Rates-10yr'!$A$9:$C$15239,2,FALSE))-B8556),C8555)</f>
        <v>3.1100000000000003</v>
      </c>
      <c r="D8556" s="98">
        <f>AVERAGE(C$10:C8556)</f>
        <v>0.3320697320697325</v>
      </c>
      <c r="E8556" s="2"/>
      <c r="G8556" s="23"/>
    </row>
    <row r="8557" spans="1:7" customFormat="1">
      <c r="A8557" s="4">
        <v>31195</v>
      </c>
      <c r="B8557">
        <v>7.71</v>
      </c>
      <c r="C8557">
        <f>IFERROR(((VLOOKUP(A8557,'Interest Rates-10yr'!$A$9:$C$15239,2,FALSE))-B8557),C8556)</f>
        <v>2.7199999999999998</v>
      </c>
      <c r="D8557" s="98">
        <f>AVERAGE(C$10:C8557)</f>
        <v>0.33234908750584974</v>
      </c>
      <c r="E8557" s="2"/>
      <c r="G8557" s="23"/>
    </row>
    <row r="8558" spans="1:7" customFormat="1">
      <c r="A8558" s="4">
        <v>31196</v>
      </c>
      <c r="B8558">
        <v>7.87</v>
      </c>
      <c r="C8558">
        <f>IFERROR(((VLOOKUP(A8558,'Interest Rates-10yr'!$A$9:$C$15239,2,FALSE))-B8558),C8557)</f>
        <v>2.5900000000000007</v>
      </c>
      <c r="D8558" s="98">
        <f>AVERAGE(C$10:C8558)</f>
        <v>0.33261317113112687</v>
      </c>
      <c r="E8558" s="2"/>
      <c r="G8558" s="23"/>
    </row>
    <row r="8559" spans="1:7" customFormat="1">
      <c r="A8559" s="4">
        <v>31197</v>
      </c>
      <c r="B8559">
        <v>7.71</v>
      </c>
      <c r="C8559">
        <f>IFERROR(((VLOOKUP(A8559,'Interest Rates-10yr'!$A$9:$C$15239,2,FALSE))-B8559),C8558)</f>
        <v>2.6800000000000006</v>
      </c>
      <c r="D8559" s="98">
        <f>AVERAGE(C$10:C8559)</f>
        <v>0.33288771929824607</v>
      </c>
      <c r="E8559" s="2"/>
      <c r="G8559" s="23"/>
    </row>
    <row r="8560" spans="1:7" customFormat="1">
      <c r="A8560" s="4">
        <v>31198</v>
      </c>
      <c r="B8560">
        <v>7.64</v>
      </c>
      <c r="C8560">
        <f>IFERROR(((VLOOKUP(A8560,'Interest Rates-10yr'!$A$9:$C$15239,2,FALSE))-B8560),C8559)</f>
        <v>2.6399999999999997</v>
      </c>
      <c r="D8560" s="98">
        <f>AVERAGE(C$10:C8560)</f>
        <v>0.33315752543562199</v>
      </c>
      <c r="E8560" s="2"/>
      <c r="G8560" s="23"/>
    </row>
    <row r="8561" spans="1:7" customFormat="1">
      <c r="A8561" s="4">
        <v>31199</v>
      </c>
      <c r="B8561">
        <v>7.64</v>
      </c>
      <c r="C8561">
        <f>IFERROR(((VLOOKUP(A8561,'Interest Rates-10yr'!$A$9:$C$15239,2,FALSE))-B8561),C8560)</f>
        <v>2.6399999999999997</v>
      </c>
      <c r="D8561" s="98">
        <f>AVERAGE(C$10:C8561)</f>
        <v>0.33342726847521087</v>
      </c>
      <c r="E8561" s="2"/>
      <c r="G8561" s="23"/>
    </row>
    <row r="8562" spans="1:7" customFormat="1">
      <c r="A8562" s="4">
        <v>31200</v>
      </c>
      <c r="B8562">
        <v>7.64</v>
      </c>
      <c r="C8562">
        <f>IFERROR(((VLOOKUP(A8562,'Interest Rates-10yr'!$A$9:$C$15239,2,FALSE))-B8562),C8561)</f>
        <v>2.6399999999999997</v>
      </c>
      <c r="D8562" s="98">
        <f>AVERAGE(C$10:C8562)</f>
        <v>0.33369694843914455</v>
      </c>
      <c r="E8562" s="2"/>
      <c r="G8562" s="23"/>
    </row>
    <row r="8563" spans="1:7" customFormat="1">
      <c r="A8563" s="4">
        <v>31201</v>
      </c>
      <c r="B8563">
        <v>7.84</v>
      </c>
      <c r="C8563">
        <f>IFERROR(((VLOOKUP(A8563,'Interest Rates-10yr'!$A$9:$C$15239,2,FALSE))-B8563),C8562)</f>
        <v>2.2100000000000009</v>
      </c>
      <c r="D8563" s="98">
        <f>AVERAGE(C$10:C8563)</f>
        <v>0.33391629646948834</v>
      </c>
      <c r="E8563" s="2"/>
      <c r="G8563" s="23"/>
    </row>
    <row r="8564" spans="1:7" customFormat="1">
      <c r="A8564" s="4">
        <v>31202</v>
      </c>
      <c r="B8564">
        <v>7.91</v>
      </c>
      <c r="C8564">
        <f>IFERROR(((VLOOKUP(A8564,'Interest Rates-10yr'!$A$9:$C$15239,2,FALSE))-B8564),C8563)</f>
        <v>2.1400000000000006</v>
      </c>
      <c r="D8564" s="98">
        <f>AVERAGE(C$10:C8564)</f>
        <v>0.33412741087083614</v>
      </c>
      <c r="E8564" s="2"/>
      <c r="G8564" s="23"/>
    </row>
    <row r="8565" spans="1:7" customFormat="1">
      <c r="A8565" s="4">
        <v>31203</v>
      </c>
      <c r="B8565">
        <v>7.87</v>
      </c>
      <c r="C8565">
        <f>IFERROR(((VLOOKUP(A8565,'Interest Rates-10yr'!$A$9:$C$15239,2,FALSE))-B8565),C8564)</f>
        <v>1.96</v>
      </c>
      <c r="D8565" s="98">
        <f>AVERAGE(C$10:C8565)</f>
        <v>0.33431743805516634</v>
      </c>
      <c r="E8565" s="2"/>
      <c r="G8565" s="23"/>
    </row>
    <row r="8566" spans="1:7" customFormat="1">
      <c r="A8566" s="4">
        <v>31204</v>
      </c>
      <c r="B8566">
        <v>7.77</v>
      </c>
      <c r="C8566">
        <f>IFERROR(((VLOOKUP(A8566,'Interest Rates-10yr'!$A$9:$C$15239,2,FALSE))-B8566),C8565)</f>
        <v>2.120000000000001</v>
      </c>
      <c r="D8566" s="98">
        <f>AVERAGE(C$10:C8566)</f>
        <v>0.33452611896692802</v>
      </c>
      <c r="E8566" s="2"/>
      <c r="G8566" s="23"/>
    </row>
    <row r="8567" spans="1:7" customFormat="1">
      <c r="A8567" s="4">
        <v>31205</v>
      </c>
      <c r="B8567">
        <v>7.6</v>
      </c>
      <c r="C8567">
        <f>IFERROR(((VLOOKUP(A8567,'Interest Rates-10yr'!$A$9:$C$15239,2,FALSE))-B8567),C8566)</f>
        <v>2.59</v>
      </c>
      <c r="D8567" s="98">
        <f>AVERAGE(C$10:C8567)</f>
        <v>0.33478967048375829</v>
      </c>
      <c r="E8567" s="2"/>
      <c r="G8567" s="23"/>
    </row>
    <row r="8568" spans="1:7" customFormat="1">
      <c r="A8568" s="4">
        <v>31206</v>
      </c>
      <c r="B8568">
        <v>7.6</v>
      </c>
      <c r="C8568">
        <f>IFERROR(((VLOOKUP(A8568,'Interest Rates-10yr'!$A$9:$C$15239,2,FALSE))-B8568),C8567)</f>
        <v>2.59</v>
      </c>
      <c r="D8568" s="98">
        <f>AVERAGE(C$10:C8568)</f>
        <v>0.33505316041593686</v>
      </c>
      <c r="E8568" s="2"/>
      <c r="G8568" s="23"/>
    </row>
    <row r="8569" spans="1:7" customFormat="1">
      <c r="A8569" s="4">
        <v>31207</v>
      </c>
      <c r="B8569">
        <v>7.6</v>
      </c>
      <c r="C8569">
        <f>IFERROR(((VLOOKUP(A8569,'Interest Rates-10yr'!$A$9:$C$15239,2,FALSE))-B8569),C8568)</f>
        <v>2.59</v>
      </c>
      <c r="D8569" s="98">
        <f>AVERAGE(C$10:C8569)</f>
        <v>0.33531658878504716</v>
      </c>
      <c r="E8569" s="2"/>
      <c r="G8569" s="23"/>
    </row>
    <row r="8570" spans="1:7" customFormat="1">
      <c r="A8570" s="4">
        <v>31208</v>
      </c>
      <c r="B8570">
        <v>7.76</v>
      </c>
      <c r="C8570">
        <f>IFERROR(((VLOOKUP(A8570,'Interest Rates-10yr'!$A$9:$C$15239,2,FALSE))-B8570),C8569)</f>
        <v>2.4000000000000004</v>
      </c>
      <c r="D8570" s="98">
        <f>AVERAGE(C$10:C8570)</f>
        <v>0.33555776194369857</v>
      </c>
      <c r="E8570" s="2"/>
      <c r="G8570" s="23"/>
    </row>
    <row r="8571" spans="1:7" customFormat="1">
      <c r="A8571" s="4">
        <v>31209</v>
      </c>
      <c r="B8571">
        <v>7.62</v>
      </c>
      <c r="C8571">
        <f>IFERROR(((VLOOKUP(A8571,'Interest Rates-10yr'!$A$9:$C$15239,2,FALSE))-B8571),C8570)</f>
        <v>2.46</v>
      </c>
      <c r="D8571" s="98">
        <f>AVERAGE(C$10:C8571)</f>
        <v>0.33580588647512305</v>
      </c>
      <c r="E8571" s="2"/>
      <c r="G8571" s="23"/>
    </row>
    <row r="8572" spans="1:7" customFormat="1">
      <c r="A8572" s="4">
        <v>31210</v>
      </c>
      <c r="B8572">
        <v>7.4</v>
      </c>
      <c r="C8572">
        <f>IFERROR(((VLOOKUP(A8572,'Interest Rates-10yr'!$A$9:$C$15239,2,FALSE))-B8572),C8571)</f>
        <v>2.76</v>
      </c>
      <c r="D8572" s="98">
        <f>AVERAGE(C$10:C8572)</f>
        <v>0.33608898750437977</v>
      </c>
      <c r="E8572" s="2"/>
      <c r="G8572" s="23"/>
    </row>
    <row r="8573" spans="1:7" customFormat="1">
      <c r="A8573" s="4">
        <v>31211</v>
      </c>
      <c r="B8573">
        <v>7.38</v>
      </c>
      <c r="C8573">
        <f>IFERROR(((VLOOKUP(A8573,'Interest Rates-10yr'!$A$9:$C$15239,2,FALSE))-B8573),C8572)</f>
        <v>2.830000000000001</v>
      </c>
      <c r="D8573" s="98">
        <f>AVERAGE(C$10:C8573)</f>
        <v>0.33638019617001447</v>
      </c>
      <c r="E8573" s="2"/>
      <c r="G8573" s="23"/>
    </row>
    <row r="8574" spans="1:7" customFormat="1">
      <c r="A8574" s="4">
        <v>31212</v>
      </c>
      <c r="B8574">
        <v>7.27</v>
      </c>
      <c r="C8574">
        <f>IFERROR(((VLOOKUP(A8574,'Interest Rates-10yr'!$A$9:$C$15239,2,FALSE))-B8574),C8573)</f>
        <v>2.7100000000000009</v>
      </c>
      <c r="D8574" s="98">
        <f>AVERAGE(C$10:C8574)</f>
        <v>0.33665732632807982</v>
      </c>
      <c r="E8574" s="2"/>
      <c r="G8574" s="23"/>
    </row>
    <row r="8575" spans="1:7" customFormat="1">
      <c r="A8575" s="4">
        <v>31213</v>
      </c>
      <c r="B8575">
        <v>7.27</v>
      </c>
      <c r="C8575">
        <f>IFERROR(((VLOOKUP(A8575,'Interest Rates-10yr'!$A$9:$C$15239,2,FALSE))-B8575),C8574)</f>
        <v>2.7100000000000009</v>
      </c>
      <c r="D8575" s="98">
        <f>AVERAGE(C$10:C8575)</f>
        <v>0.33693439178146206</v>
      </c>
      <c r="E8575" s="2"/>
      <c r="G8575" s="23"/>
    </row>
    <row r="8576" spans="1:7" customFormat="1">
      <c r="A8576" s="4">
        <v>31214</v>
      </c>
      <c r="B8576">
        <v>7.27</v>
      </c>
      <c r="C8576">
        <f>IFERROR(((VLOOKUP(A8576,'Interest Rates-10yr'!$A$9:$C$15239,2,FALSE))-B8576),C8575)</f>
        <v>2.7100000000000009</v>
      </c>
      <c r="D8576" s="98">
        <f>AVERAGE(C$10:C8576)</f>
        <v>0.3372113925528194</v>
      </c>
      <c r="E8576" s="2"/>
      <c r="G8576" s="23"/>
    </row>
    <row r="8577" spans="1:7" customFormat="1">
      <c r="A8577" s="4">
        <v>31215</v>
      </c>
      <c r="B8577">
        <v>7.25</v>
      </c>
      <c r="C8577">
        <f>IFERROR(((VLOOKUP(A8577,'Interest Rates-10yr'!$A$9:$C$15239,2,FALSE))-B8577),C8576)</f>
        <v>2.7200000000000006</v>
      </c>
      <c r="D8577" s="98">
        <f>AVERAGE(C$10:C8577)</f>
        <v>0.33748949579831977</v>
      </c>
      <c r="E8577" s="2"/>
      <c r="G8577" s="23"/>
    </row>
    <row r="8578" spans="1:7" customFormat="1">
      <c r="A8578" s="4">
        <v>31216</v>
      </c>
      <c r="B8578">
        <v>6.77</v>
      </c>
      <c r="C8578">
        <f>IFERROR(((VLOOKUP(A8578,'Interest Rates-10yr'!$A$9:$C$15239,2,FALSE))-B8578),C8577)</f>
        <v>3.1300000000000008</v>
      </c>
      <c r="D8578" s="98">
        <f>AVERAGE(C$10:C8578)</f>
        <v>0.33781538102462411</v>
      </c>
      <c r="E8578" s="2"/>
      <c r="G8578" s="23"/>
    </row>
    <row r="8579" spans="1:7" customFormat="1">
      <c r="A8579" s="4">
        <v>31217</v>
      </c>
      <c r="B8579">
        <v>6.73</v>
      </c>
      <c r="C8579">
        <f>IFERROR(((VLOOKUP(A8579,'Interest Rates-10yr'!$A$9:$C$15239,2,FALSE))-B8579),C8578)</f>
        <v>3.3099999999999987</v>
      </c>
      <c r="D8579" s="98">
        <f>AVERAGE(C$10:C8579)</f>
        <v>0.33816219369895029</v>
      </c>
      <c r="E8579" s="2"/>
      <c r="G8579" s="23"/>
    </row>
    <row r="8580" spans="1:7" customFormat="1">
      <c r="A8580" s="4">
        <v>31218</v>
      </c>
      <c r="B8580">
        <v>7.34</v>
      </c>
      <c r="C8580">
        <f>IFERROR(((VLOOKUP(A8580,'Interest Rates-10yr'!$A$9:$C$15239,2,FALSE))-B8580),C8579)</f>
        <v>2.8000000000000007</v>
      </c>
      <c r="D8580" s="98">
        <f>AVERAGE(C$10:C8580)</f>
        <v>0.33844942247112403</v>
      </c>
      <c r="E8580" s="2"/>
      <c r="G8580" s="23"/>
    </row>
    <row r="8581" spans="1:7" customFormat="1">
      <c r="A8581" s="4">
        <v>31219</v>
      </c>
      <c r="B8581">
        <v>7.41</v>
      </c>
      <c r="C8581">
        <f>IFERROR(((VLOOKUP(A8581,'Interest Rates-10yr'!$A$9:$C$15239,2,FALSE))-B8581),C8580)</f>
        <v>2.9299999999999997</v>
      </c>
      <c r="D8581" s="98">
        <f>AVERAGE(C$10:C8581)</f>
        <v>0.33875174988334156</v>
      </c>
      <c r="E8581" s="2"/>
      <c r="G8581" s="23"/>
    </row>
    <row r="8582" spans="1:7" customFormat="1">
      <c r="A8582" s="4">
        <v>31220</v>
      </c>
      <c r="B8582">
        <v>7.41</v>
      </c>
      <c r="C8582">
        <f>IFERROR(((VLOOKUP(A8582,'Interest Rates-10yr'!$A$9:$C$15239,2,FALSE))-B8582),C8581)</f>
        <v>2.9299999999999997</v>
      </c>
      <c r="D8582" s="98">
        <f>AVERAGE(C$10:C8582)</f>
        <v>0.33905400676542674</v>
      </c>
      <c r="E8582" s="2"/>
      <c r="G8582" s="23"/>
    </row>
    <row r="8583" spans="1:7" customFormat="1">
      <c r="A8583" s="4">
        <v>31221</v>
      </c>
      <c r="B8583">
        <v>7.41</v>
      </c>
      <c r="C8583">
        <f>IFERROR(((VLOOKUP(A8583,'Interest Rates-10yr'!$A$9:$C$15239,2,FALSE))-B8583),C8582)</f>
        <v>2.9299999999999997</v>
      </c>
      <c r="D8583" s="98">
        <f>AVERAGE(C$10:C8583)</f>
        <v>0.33935619314205778</v>
      </c>
      <c r="E8583" s="2"/>
      <c r="G8583" s="23"/>
    </row>
    <row r="8584" spans="1:7" customFormat="1">
      <c r="A8584" s="4">
        <v>31222</v>
      </c>
      <c r="B8584">
        <v>7.59</v>
      </c>
      <c r="C8584">
        <f>IFERROR(((VLOOKUP(A8584,'Interest Rates-10yr'!$A$9:$C$15239,2,FALSE))-B8584),C8583)</f>
        <v>2.8599999999999994</v>
      </c>
      <c r="D8584" s="98">
        <f>AVERAGE(C$10:C8584)</f>
        <v>0.33965014577259517</v>
      </c>
      <c r="E8584" s="2"/>
      <c r="G8584" s="23"/>
    </row>
    <row r="8585" spans="1:7" customFormat="1">
      <c r="A8585" s="4">
        <v>31223</v>
      </c>
      <c r="B8585">
        <v>7.6</v>
      </c>
      <c r="C8585">
        <f>IFERROR(((VLOOKUP(A8585,'Interest Rates-10yr'!$A$9:$C$15239,2,FALSE))-B8585),C8584)</f>
        <v>2.9000000000000004</v>
      </c>
      <c r="D8585" s="98">
        <f>AVERAGE(C$10:C8585)</f>
        <v>0.33994869402985117</v>
      </c>
      <c r="E8585" s="2"/>
      <c r="G8585" s="23"/>
    </row>
    <row r="8586" spans="1:7" customFormat="1">
      <c r="A8586" s="4">
        <v>31224</v>
      </c>
      <c r="B8586">
        <v>7.46</v>
      </c>
      <c r="C8586">
        <f>IFERROR(((VLOOKUP(A8586,'Interest Rates-10yr'!$A$9:$C$15239,2,FALSE))-B8586),C8585)</f>
        <v>3.0799999999999992</v>
      </c>
      <c r="D8586" s="98">
        <f>AVERAGE(C$10:C8586)</f>
        <v>0.34026815902996427</v>
      </c>
      <c r="E8586" s="2"/>
      <c r="G8586" s="23"/>
    </row>
    <row r="8587" spans="1:7" customFormat="1">
      <c r="A8587" s="4">
        <v>31225</v>
      </c>
      <c r="B8587">
        <v>7.74</v>
      </c>
      <c r="C8587">
        <f>IFERROR(((VLOOKUP(A8587,'Interest Rates-10yr'!$A$9:$C$15239,2,FALSE))-B8587),C8586)</f>
        <v>2.6500000000000004</v>
      </c>
      <c r="D8587" s="98">
        <f>AVERAGE(C$10:C8587)</f>
        <v>0.34053742131032916</v>
      </c>
      <c r="E8587" s="2"/>
      <c r="G8587" s="23"/>
    </row>
    <row r="8588" spans="1:7" customFormat="1">
      <c r="A8588" s="4">
        <v>31226</v>
      </c>
      <c r="B8588">
        <v>7.95</v>
      </c>
      <c r="C8588">
        <f>IFERROR(((VLOOKUP(A8588,'Interest Rates-10yr'!$A$9:$C$15239,2,FALSE))-B8588),C8587)</f>
        <v>2.2999999999999998</v>
      </c>
      <c r="D8588" s="98">
        <f>AVERAGE(C$10:C8588)</f>
        <v>0.34076582352255552</v>
      </c>
      <c r="E8588" s="2"/>
      <c r="G8588" s="23"/>
    </row>
    <row r="8589" spans="1:7" customFormat="1">
      <c r="A8589" s="4">
        <v>31227</v>
      </c>
      <c r="B8589">
        <v>7.95</v>
      </c>
      <c r="C8589">
        <f>IFERROR(((VLOOKUP(A8589,'Interest Rates-10yr'!$A$9:$C$15239,2,FALSE))-B8589),C8588)</f>
        <v>2.2999999999999998</v>
      </c>
      <c r="D8589" s="98">
        <f>AVERAGE(C$10:C8589)</f>
        <v>0.34099417249417296</v>
      </c>
      <c r="E8589" s="2"/>
      <c r="G8589" s="23"/>
    </row>
    <row r="8590" spans="1:7" customFormat="1">
      <c r="A8590" s="4">
        <v>31228</v>
      </c>
      <c r="B8590">
        <v>7.95</v>
      </c>
      <c r="C8590">
        <f>IFERROR(((VLOOKUP(A8590,'Interest Rates-10yr'!$A$9:$C$15239,2,FALSE))-B8590),C8589)</f>
        <v>2.2999999999999998</v>
      </c>
      <c r="D8590" s="98">
        <f>AVERAGE(C$10:C8590)</f>
        <v>0.34122246824379493</v>
      </c>
      <c r="E8590" s="2"/>
      <c r="G8590" s="23"/>
    </row>
    <row r="8591" spans="1:7" customFormat="1">
      <c r="A8591" s="4">
        <v>31229</v>
      </c>
      <c r="B8591">
        <v>8.1199999999999992</v>
      </c>
      <c r="C8591">
        <f>IFERROR(((VLOOKUP(A8591,'Interest Rates-10yr'!$A$9:$C$15239,2,FALSE))-B8591),C8590)</f>
        <v>2.0700000000000003</v>
      </c>
      <c r="D8591" s="98">
        <f>AVERAGE(C$10:C8591)</f>
        <v>0.34142391051037108</v>
      </c>
      <c r="E8591" s="2"/>
      <c r="G8591" s="23"/>
    </row>
    <row r="8592" spans="1:7" customFormat="1">
      <c r="A8592" s="4">
        <v>31230</v>
      </c>
      <c r="B8592">
        <v>8.1300000000000008</v>
      </c>
      <c r="C8592">
        <f>IFERROR(((VLOOKUP(A8592,'Interest Rates-10yr'!$A$9:$C$15239,2,FALSE))-B8592),C8591)</f>
        <v>2.0699999999999985</v>
      </c>
      <c r="D8592" s="98">
        <f>AVERAGE(C$10:C8592)</f>
        <v>0.34162530583712042</v>
      </c>
      <c r="E8592" s="2"/>
      <c r="G8592" s="23"/>
    </row>
    <row r="8593" spans="1:7" customFormat="1">
      <c r="A8593" s="4">
        <v>31231</v>
      </c>
      <c r="B8593">
        <v>8.58</v>
      </c>
      <c r="C8593">
        <f>IFERROR(((VLOOKUP(A8593,'Interest Rates-10yr'!$A$9:$C$15239,2,FALSE))-B8593),C8592)</f>
        <v>1.6500000000000004</v>
      </c>
      <c r="D8593" s="98">
        <f>AVERAGE(C$10:C8593)</f>
        <v>0.34177772600186446</v>
      </c>
      <c r="E8593" s="2"/>
      <c r="G8593" s="23"/>
    </row>
    <row r="8594" spans="1:7" customFormat="1">
      <c r="A8594" s="4">
        <v>31232</v>
      </c>
      <c r="B8594">
        <v>8.58</v>
      </c>
      <c r="C8594">
        <f>IFERROR(((VLOOKUP(A8594,'Interest Rates-10yr'!$A$9:$C$15239,2,FALSE))-B8594),C8593)</f>
        <v>1.6500000000000004</v>
      </c>
      <c r="D8594" s="98">
        <f>AVERAGE(C$10:C8594)</f>
        <v>0.34193011065812517</v>
      </c>
      <c r="E8594" s="2"/>
      <c r="G8594" s="23"/>
    </row>
    <row r="8595" spans="1:7" customFormat="1">
      <c r="A8595" s="4">
        <v>31233</v>
      </c>
      <c r="B8595">
        <v>8.0500000000000007</v>
      </c>
      <c r="C8595">
        <f>IFERROR(((VLOOKUP(A8595,'Interest Rates-10yr'!$A$9:$C$15239,2,FALSE))-B8595),C8594)</f>
        <v>1.879999999999999</v>
      </c>
      <c r="D8595" s="98">
        <f>AVERAGE(C$10:C8595)</f>
        <v>0.34210924761239286</v>
      </c>
      <c r="E8595" s="2"/>
      <c r="G8595" s="23"/>
    </row>
    <row r="8596" spans="1:7" customFormat="1">
      <c r="A8596" s="4">
        <v>31234</v>
      </c>
      <c r="B8596">
        <v>8.0500000000000007</v>
      </c>
      <c r="C8596">
        <f>IFERROR(((VLOOKUP(A8596,'Interest Rates-10yr'!$A$9:$C$15239,2,FALSE))-B8596),C8595)</f>
        <v>1.879999999999999</v>
      </c>
      <c r="D8596" s="98">
        <f>AVERAGE(C$10:C8596)</f>
        <v>0.3422883428438343</v>
      </c>
      <c r="E8596" s="2"/>
      <c r="G8596" s="23"/>
    </row>
    <row r="8597" spans="1:7" customFormat="1">
      <c r="A8597" s="4">
        <v>31235</v>
      </c>
      <c r="B8597">
        <v>8.0500000000000007</v>
      </c>
      <c r="C8597">
        <f>IFERROR(((VLOOKUP(A8597,'Interest Rates-10yr'!$A$9:$C$15239,2,FALSE))-B8597),C8596)</f>
        <v>1.879999999999999</v>
      </c>
      <c r="D8597" s="98">
        <f>AVERAGE(C$10:C8597)</f>
        <v>0.34246739636702433</v>
      </c>
      <c r="E8597" s="2"/>
      <c r="G8597" s="23"/>
    </row>
    <row r="8598" spans="1:7" customFormat="1">
      <c r="A8598" s="4">
        <v>31236</v>
      </c>
      <c r="B8598">
        <v>8.1300000000000008</v>
      </c>
      <c r="C8598">
        <f>IFERROR(((VLOOKUP(A8598,'Interest Rates-10yr'!$A$9:$C$15239,2,FALSE))-B8598),C8597)</f>
        <v>1.92</v>
      </c>
      <c r="D8598" s="98">
        <f>AVERAGE(C$10:C8598)</f>
        <v>0.34265106531610262</v>
      </c>
      <c r="E8598" s="2"/>
      <c r="G8598" s="23"/>
    </row>
    <row r="8599" spans="1:7" customFormat="1">
      <c r="A8599" s="4">
        <v>31237</v>
      </c>
      <c r="B8599">
        <v>7.96</v>
      </c>
      <c r="C8599">
        <f>IFERROR(((VLOOKUP(A8599,'Interest Rates-10yr'!$A$9:$C$15239,2,FALSE))-B8599),C8598)</f>
        <v>2.0900000000000007</v>
      </c>
      <c r="D8599" s="98">
        <f>AVERAGE(C$10:C8599)</f>
        <v>0.34285448195576312</v>
      </c>
      <c r="E8599" s="2"/>
      <c r="G8599" s="23"/>
    </row>
    <row r="8600" spans="1:7" customFormat="1">
      <c r="A8600" s="4">
        <v>31238</v>
      </c>
      <c r="B8600">
        <v>7.7</v>
      </c>
      <c r="C8600">
        <f>IFERROR(((VLOOKUP(A8600,'Interest Rates-10yr'!$A$9:$C$15239,2,FALSE))-B8600),C8599)</f>
        <v>2.37</v>
      </c>
      <c r="D8600" s="98">
        <f>AVERAGE(C$10:C8600)</f>
        <v>0.34309044348737111</v>
      </c>
      <c r="E8600" s="2"/>
      <c r="G8600" s="23"/>
    </row>
    <row r="8601" spans="1:7" customFormat="1">
      <c r="A8601" s="4">
        <v>31239</v>
      </c>
      <c r="B8601">
        <v>7.8</v>
      </c>
      <c r="C8601">
        <f>IFERROR(((VLOOKUP(A8601,'Interest Rates-10yr'!$A$9:$C$15239,2,FALSE))-B8601),C8600)</f>
        <v>2.4200000000000008</v>
      </c>
      <c r="D8601" s="98">
        <f>AVERAGE(C$10:C8601)</f>
        <v>0.34333216945996337</v>
      </c>
      <c r="E8601" s="2"/>
      <c r="G8601" s="23"/>
    </row>
    <row r="8602" spans="1:7" customFormat="1">
      <c r="A8602" s="4">
        <v>31240</v>
      </c>
      <c r="B8602">
        <v>7.67</v>
      </c>
      <c r="C8602">
        <f>IFERROR(((VLOOKUP(A8602,'Interest Rates-10yr'!$A$9:$C$15239,2,FALSE))-B8602),C8601)</f>
        <v>2.5600000000000005</v>
      </c>
      <c r="D8602" s="98">
        <f>AVERAGE(C$10:C8602)</f>
        <v>0.34359013150238626</v>
      </c>
      <c r="E8602" s="2"/>
      <c r="G8602" s="23"/>
    </row>
    <row r="8603" spans="1:7" customFormat="1">
      <c r="A8603" s="4">
        <v>31241</v>
      </c>
      <c r="B8603">
        <v>7.67</v>
      </c>
      <c r="C8603">
        <f>IFERROR(((VLOOKUP(A8603,'Interest Rates-10yr'!$A$9:$C$15239,2,FALSE))-B8603),C8602)</f>
        <v>2.5600000000000005</v>
      </c>
      <c r="D8603" s="98">
        <f>AVERAGE(C$10:C8603)</f>
        <v>0.34384803351175297</v>
      </c>
      <c r="E8603" s="2"/>
      <c r="G8603" s="23"/>
    </row>
    <row r="8604" spans="1:7" customFormat="1">
      <c r="A8604" s="4">
        <v>31242</v>
      </c>
      <c r="B8604">
        <v>7.67</v>
      </c>
      <c r="C8604">
        <f>IFERROR(((VLOOKUP(A8604,'Interest Rates-10yr'!$A$9:$C$15239,2,FALSE))-B8604),C8603)</f>
        <v>2.5600000000000005</v>
      </c>
      <c r="D8604" s="98">
        <f>AVERAGE(C$10:C8604)</f>
        <v>0.34410587550901744</v>
      </c>
      <c r="E8604" s="2"/>
      <c r="G8604" s="23"/>
    </row>
    <row r="8605" spans="1:7" customFormat="1">
      <c r="A8605" s="4">
        <v>31243</v>
      </c>
      <c r="B8605">
        <v>7.71</v>
      </c>
      <c r="C8605">
        <f>IFERROR(((VLOOKUP(A8605,'Interest Rates-10yr'!$A$9:$C$15239,2,FALSE))-B8605),C8604)</f>
        <v>2.5100000000000007</v>
      </c>
      <c r="D8605" s="98">
        <f>AVERAGE(C$10:C8605)</f>
        <v>0.34435784085621279</v>
      </c>
      <c r="E8605" s="2"/>
      <c r="G8605" s="23"/>
    </row>
    <row r="8606" spans="1:7" customFormat="1">
      <c r="A8606" s="4">
        <v>31244</v>
      </c>
      <c r="B8606">
        <v>7.58</v>
      </c>
      <c r="C8606">
        <f>IFERROR(((VLOOKUP(A8606,'Interest Rates-10yr'!$A$9:$C$15239,2,FALSE))-B8606),C8605)</f>
        <v>2.5700000000000003</v>
      </c>
      <c r="D8606" s="98">
        <f>AVERAGE(C$10:C8606)</f>
        <v>0.34461672676515126</v>
      </c>
      <c r="E8606" s="2"/>
      <c r="G8606" s="23"/>
    </row>
    <row r="8607" spans="1:7" customFormat="1">
      <c r="A8607" s="4">
        <v>31245</v>
      </c>
      <c r="B8607">
        <v>8.26</v>
      </c>
      <c r="C8607">
        <f>IFERROR(((VLOOKUP(A8607,'Interest Rates-10yr'!$A$9:$C$15239,2,FALSE))-B8607),C8606)</f>
        <v>1.8599999999999994</v>
      </c>
      <c r="D8607" s="98">
        <f>AVERAGE(C$10:C8607)</f>
        <v>0.34479297511049145</v>
      </c>
      <c r="E8607" s="2"/>
      <c r="G8607" s="23"/>
    </row>
    <row r="8608" spans="1:7" customFormat="1">
      <c r="A8608" s="4">
        <v>31246</v>
      </c>
      <c r="B8608">
        <v>8.01</v>
      </c>
      <c r="C8608">
        <f>IFERROR(((VLOOKUP(A8608,'Interest Rates-10yr'!$A$9:$C$15239,2,FALSE))-B8608),C8607)</f>
        <v>2.2900000000000009</v>
      </c>
      <c r="D8608" s="98">
        <f>AVERAGE(C$10:C8608)</f>
        <v>0.34501918827770739</v>
      </c>
      <c r="E8608" s="2"/>
      <c r="G8608" s="23"/>
    </row>
    <row r="8609" spans="1:7" customFormat="1">
      <c r="A8609" s="4">
        <v>31247</v>
      </c>
      <c r="B8609">
        <v>7.91</v>
      </c>
      <c r="C8609">
        <f>IFERROR(((VLOOKUP(A8609,'Interest Rates-10yr'!$A$9:$C$15239,2,FALSE))-B8609),C8608)</f>
        <v>2.4299999999999997</v>
      </c>
      <c r="D8609" s="98">
        <f>AVERAGE(C$10:C8609)</f>
        <v>0.3452616279069774</v>
      </c>
      <c r="E8609" s="2"/>
      <c r="G8609" s="23"/>
    </row>
    <row r="8610" spans="1:7" customFormat="1">
      <c r="A8610" s="4">
        <v>31248</v>
      </c>
      <c r="B8610">
        <v>7.91</v>
      </c>
      <c r="C8610">
        <f>IFERROR(((VLOOKUP(A8610,'Interest Rates-10yr'!$A$9:$C$15239,2,FALSE))-B8610),C8609)</f>
        <v>2.4299999999999997</v>
      </c>
      <c r="D8610" s="98">
        <f>AVERAGE(C$10:C8610)</f>
        <v>0.34550401116149349</v>
      </c>
      <c r="E8610" s="2"/>
      <c r="G8610" s="23"/>
    </row>
    <row r="8611" spans="1:7" customFormat="1">
      <c r="A8611" s="4">
        <v>31249</v>
      </c>
      <c r="B8611">
        <v>7.91</v>
      </c>
      <c r="C8611">
        <f>IFERROR(((VLOOKUP(A8611,'Interest Rates-10yr'!$A$9:$C$15239,2,FALSE))-B8611),C8610)</f>
        <v>2.4299999999999997</v>
      </c>
      <c r="D8611" s="98">
        <f>AVERAGE(C$10:C8611)</f>
        <v>0.34574633806091665</v>
      </c>
      <c r="E8611" s="2"/>
      <c r="G8611" s="23"/>
    </row>
    <row r="8612" spans="1:7" customFormat="1">
      <c r="A8612" s="4">
        <v>31250</v>
      </c>
      <c r="B8612">
        <v>8.07</v>
      </c>
      <c r="C8612">
        <f>IFERROR(((VLOOKUP(A8612,'Interest Rates-10yr'!$A$9:$C$15239,2,FALSE))-B8612),C8611)</f>
        <v>2.3900000000000006</v>
      </c>
      <c r="D8612" s="98">
        <f>AVERAGE(C$10:C8612)</f>
        <v>0.34598395908404106</v>
      </c>
      <c r="E8612" s="2"/>
      <c r="G8612" s="23"/>
    </row>
    <row r="8613" spans="1:7" customFormat="1">
      <c r="A8613" s="4">
        <v>31251</v>
      </c>
      <c r="B8613">
        <v>7.83</v>
      </c>
      <c r="C8613">
        <f>IFERROR(((VLOOKUP(A8613,'Interest Rates-10yr'!$A$9:$C$15239,2,FALSE))-B8613),C8612)</f>
        <v>2.6400000000000006</v>
      </c>
      <c r="D8613" s="98">
        <f>AVERAGE(C$10:C8613)</f>
        <v>0.34625058112505869</v>
      </c>
      <c r="E8613" s="2"/>
      <c r="G8613" s="23"/>
    </row>
    <row r="8614" spans="1:7" customFormat="1">
      <c r="A8614" s="4">
        <v>31252</v>
      </c>
      <c r="B8614">
        <v>7.55</v>
      </c>
      <c r="C8614">
        <f>IFERROR(((VLOOKUP(A8614,'Interest Rates-10yr'!$A$9:$C$15239,2,FALSE))-B8614),C8613)</f>
        <v>2.96</v>
      </c>
      <c r="D8614" s="98">
        <f>AVERAGE(C$10:C8614)</f>
        <v>0.34655432887855953</v>
      </c>
      <c r="E8614" s="2"/>
      <c r="G8614" s="23"/>
    </row>
    <row r="8615" spans="1:7" customFormat="1">
      <c r="A8615" s="4">
        <v>31253</v>
      </c>
      <c r="B8615">
        <v>7.49</v>
      </c>
      <c r="C8615">
        <f>IFERROR(((VLOOKUP(A8615,'Interest Rates-10yr'!$A$9:$C$15239,2,FALSE))-B8615),C8614)</f>
        <v>3.0299999999999994</v>
      </c>
      <c r="D8615" s="98">
        <f>AVERAGE(C$10:C8615)</f>
        <v>0.34686613990239429</v>
      </c>
      <c r="E8615" s="2"/>
      <c r="G8615" s="23"/>
    </row>
    <row r="8616" spans="1:7" customFormat="1">
      <c r="A8616" s="4">
        <v>31254</v>
      </c>
      <c r="B8616">
        <v>7.41</v>
      </c>
      <c r="C8616">
        <f>IFERROR(((VLOOKUP(A8616,'Interest Rates-10yr'!$A$9:$C$15239,2,FALSE))-B8616),C8615)</f>
        <v>3.1799999999999997</v>
      </c>
      <c r="D8616" s="98">
        <f>AVERAGE(C$10:C8616)</f>
        <v>0.34719530614616068</v>
      </c>
      <c r="E8616" s="2"/>
      <c r="G8616" s="23"/>
    </row>
    <row r="8617" spans="1:7" customFormat="1">
      <c r="A8617" s="4">
        <v>31255</v>
      </c>
      <c r="B8617">
        <v>7.41</v>
      </c>
      <c r="C8617">
        <f>IFERROR(((VLOOKUP(A8617,'Interest Rates-10yr'!$A$9:$C$15239,2,FALSE))-B8617),C8616)</f>
        <v>3.1799999999999997</v>
      </c>
      <c r="D8617" s="98">
        <f>AVERAGE(C$10:C8617)</f>
        <v>0.34752439591078121</v>
      </c>
      <c r="E8617" s="2"/>
      <c r="G8617" s="23"/>
    </row>
    <row r="8618" spans="1:7" customFormat="1">
      <c r="A8618" s="4">
        <v>31256</v>
      </c>
      <c r="B8618">
        <v>7.41</v>
      </c>
      <c r="C8618">
        <f>IFERROR(((VLOOKUP(A8618,'Interest Rates-10yr'!$A$9:$C$15239,2,FALSE))-B8618),C8617)</f>
        <v>3.1799999999999997</v>
      </c>
      <c r="D8618" s="98">
        <f>AVERAGE(C$10:C8618)</f>
        <v>0.34785340922290681</v>
      </c>
      <c r="E8618" s="2"/>
      <c r="G8618" s="23"/>
    </row>
    <row r="8619" spans="1:7" customFormat="1">
      <c r="A8619" s="4">
        <v>31257</v>
      </c>
      <c r="B8619">
        <v>7.6</v>
      </c>
      <c r="C8619">
        <f>IFERROR(((VLOOKUP(A8619,'Interest Rates-10yr'!$A$9:$C$15239,2,FALSE))-B8619),C8618)</f>
        <v>3.0700000000000003</v>
      </c>
      <c r="D8619" s="98">
        <f>AVERAGE(C$10:C8619)</f>
        <v>0.3481695702671318</v>
      </c>
      <c r="E8619" s="2"/>
      <c r="G8619" s="23"/>
    </row>
    <row r="8620" spans="1:7" customFormat="1">
      <c r="A8620" s="4">
        <v>31258</v>
      </c>
      <c r="B8620">
        <v>7.57</v>
      </c>
      <c r="C8620">
        <f>IFERROR(((VLOOKUP(A8620,'Interest Rates-10yr'!$A$9:$C$15239,2,FALSE))-B8620),C8619)</f>
        <v>3.09</v>
      </c>
      <c r="D8620" s="98">
        <f>AVERAGE(C$10:C8620)</f>
        <v>0.3484879804900714</v>
      </c>
      <c r="E8620" s="2"/>
      <c r="G8620" s="23"/>
    </row>
    <row r="8621" spans="1:7" customFormat="1">
      <c r="A8621" s="4">
        <v>31259</v>
      </c>
      <c r="B8621">
        <v>8.61</v>
      </c>
      <c r="C8621">
        <f>IFERROR(((VLOOKUP(A8621,'Interest Rates-10yr'!$A$9:$C$15239,2,FALSE))-B8621),C8620)</f>
        <v>1.9600000000000009</v>
      </c>
      <c r="D8621" s="98">
        <f>AVERAGE(C$10:C8621)</f>
        <v>0.34867510450534195</v>
      </c>
      <c r="E8621" s="2"/>
      <c r="G8621" s="23"/>
    </row>
    <row r="8622" spans="1:7" customFormat="1">
      <c r="A8622" s="4">
        <v>31260</v>
      </c>
      <c r="B8622">
        <v>8.26</v>
      </c>
      <c r="C8622">
        <f>IFERROR(((VLOOKUP(A8622,'Interest Rates-10yr'!$A$9:$C$15239,2,FALSE))-B8622),C8621)</f>
        <v>2.25</v>
      </c>
      <c r="D8622" s="98">
        <f>AVERAGE(C$10:C8622)</f>
        <v>0.34889585510275223</v>
      </c>
      <c r="E8622" s="2"/>
      <c r="G8622" s="23"/>
    </row>
    <row r="8623" spans="1:7" customFormat="1">
      <c r="A8623" s="4">
        <v>31261</v>
      </c>
      <c r="B8623">
        <v>7.94</v>
      </c>
      <c r="C8623">
        <f>IFERROR(((VLOOKUP(A8623,'Interest Rates-10yr'!$A$9:$C$15239,2,FALSE))-B8623),C8622)</f>
        <v>2.7199999999999998</v>
      </c>
      <c r="D8623" s="98">
        <f>AVERAGE(C$10:C8623)</f>
        <v>0.34917111678662699</v>
      </c>
      <c r="E8623" s="2"/>
      <c r="G8623" s="23"/>
    </row>
    <row r="8624" spans="1:7" customFormat="1">
      <c r="A8624" s="4">
        <v>31262</v>
      </c>
      <c r="B8624">
        <v>7.94</v>
      </c>
      <c r="C8624">
        <f>IFERROR(((VLOOKUP(A8624,'Interest Rates-10yr'!$A$9:$C$15239,2,FALSE))-B8624),C8623)</f>
        <v>2.7199999999999998</v>
      </c>
      <c r="D8624" s="98">
        <f>AVERAGE(C$10:C8624)</f>
        <v>0.34944631456761516</v>
      </c>
      <c r="E8624" s="2"/>
      <c r="G8624" s="23"/>
    </row>
    <row r="8625" spans="1:7" customFormat="1">
      <c r="A8625" s="4">
        <v>31263</v>
      </c>
      <c r="B8625">
        <v>7.94</v>
      </c>
      <c r="C8625">
        <f>IFERROR(((VLOOKUP(A8625,'Interest Rates-10yr'!$A$9:$C$15239,2,FALSE))-B8625),C8624)</f>
        <v>2.7199999999999998</v>
      </c>
      <c r="D8625" s="98">
        <f>AVERAGE(C$10:C8625)</f>
        <v>0.3497214484679671</v>
      </c>
      <c r="E8625" s="2"/>
      <c r="G8625" s="23"/>
    </row>
    <row r="8626" spans="1:7" customFormat="1">
      <c r="A8626" s="4">
        <v>31264</v>
      </c>
      <c r="B8626">
        <v>7.85</v>
      </c>
      <c r="C8626">
        <f>IFERROR(((VLOOKUP(A8626,'Interest Rates-10yr'!$A$9:$C$15239,2,FALSE))-B8626),C8625)</f>
        <v>2.7900000000000009</v>
      </c>
      <c r="D8626" s="98">
        <f>AVERAGE(C$10:C8626)</f>
        <v>0.35000464198677084</v>
      </c>
      <c r="E8626" s="2"/>
      <c r="G8626" s="23"/>
    </row>
    <row r="8627" spans="1:7" customFormat="1">
      <c r="A8627" s="4">
        <v>31265</v>
      </c>
      <c r="B8627">
        <v>7.76</v>
      </c>
      <c r="C8627">
        <f>IFERROR(((VLOOKUP(A8627,'Interest Rates-10yr'!$A$9:$C$15239,2,FALSE))-B8627),C8626)</f>
        <v>2.8900000000000006</v>
      </c>
      <c r="D8627" s="98">
        <f>AVERAGE(C$10:C8627)</f>
        <v>0.35029937340450268</v>
      </c>
      <c r="E8627" s="2"/>
      <c r="G8627" s="23"/>
    </row>
    <row r="8628" spans="1:7" customFormat="1">
      <c r="A8628" s="4">
        <v>31266</v>
      </c>
      <c r="B8628">
        <v>7.73</v>
      </c>
      <c r="C8628">
        <f>IFERROR(((VLOOKUP(A8628,'Interest Rates-10yr'!$A$9:$C$15239,2,FALSE))-B8628),C8627)</f>
        <v>2.8200000000000003</v>
      </c>
      <c r="D8628" s="98">
        <f>AVERAGE(C$10:C8628)</f>
        <v>0.35058591483930901</v>
      </c>
      <c r="E8628" s="2"/>
      <c r="G8628" s="23"/>
    </row>
    <row r="8629" spans="1:7" customFormat="1">
      <c r="A8629" s="4">
        <v>31267</v>
      </c>
      <c r="B8629">
        <v>7.68</v>
      </c>
      <c r="C8629">
        <f>IFERROR(((VLOOKUP(A8629,'Interest Rates-10yr'!$A$9:$C$15239,2,FALSE))-B8629),C8628)</f>
        <v>2.75</v>
      </c>
      <c r="D8629" s="98">
        <f>AVERAGE(C$10:C8629)</f>
        <v>0.35086426914153185</v>
      </c>
      <c r="E8629" s="2"/>
      <c r="G8629" s="23"/>
    </row>
    <row r="8630" spans="1:7" customFormat="1">
      <c r="A8630" s="4">
        <v>31268</v>
      </c>
      <c r="B8630">
        <v>7.61</v>
      </c>
      <c r="C8630">
        <f>IFERROR(((VLOOKUP(A8630,'Interest Rates-10yr'!$A$9:$C$15239,2,FALSE))-B8630),C8629)</f>
        <v>2.7599999999999989</v>
      </c>
      <c r="D8630" s="98">
        <f>AVERAGE(C$10:C8630)</f>
        <v>0.35114371882612277</v>
      </c>
      <c r="E8630" s="2"/>
      <c r="G8630" s="23"/>
    </row>
    <row r="8631" spans="1:7" customFormat="1">
      <c r="A8631" s="4">
        <v>31269</v>
      </c>
      <c r="B8631">
        <v>7.61</v>
      </c>
      <c r="C8631">
        <f>IFERROR(((VLOOKUP(A8631,'Interest Rates-10yr'!$A$9:$C$15239,2,FALSE))-B8631),C8630)</f>
        <v>2.7599999999999989</v>
      </c>
      <c r="D8631" s="98">
        <f>AVERAGE(C$10:C8631)</f>
        <v>0.35142310368823992</v>
      </c>
      <c r="E8631" s="2"/>
      <c r="G8631" s="23"/>
    </row>
    <row r="8632" spans="1:7" customFormat="1">
      <c r="A8632" s="4">
        <v>31270</v>
      </c>
      <c r="B8632">
        <v>7.61</v>
      </c>
      <c r="C8632">
        <f>IFERROR(((VLOOKUP(A8632,'Interest Rates-10yr'!$A$9:$C$15239,2,FALSE))-B8632),C8631)</f>
        <v>2.7599999999999989</v>
      </c>
      <c r="D8632" s="98">
        <f>AVERAGE(C$10:C8632)</f>
        <v>0.35170242375043548</v>
      </c>
      <c r="E8632" s="2"/>
      <c r="G8632" s="23"/>
    </row>
    <row r="8633" spans="1:7" customFormat="1">
      <c r="A8633" s="4">
        <v>31271</v>
      </c>
      <c r="B8633">
        <v>7.85</v>
      </c>
      <c r="C8633">
        <f>IFERROR(((VLOOKUP(A8633,'Interest Rates-10yr'!$A$9:$C$15239,2,FALSE))-B8633),C8632)</f>
        <v>2.5300000000000011</v>
      </c>
      <c r="D8633" s="98">
        <f>AVERAGE(C$10:C8633)</f>
        <v>0.35195500927643847</v>
      </c>
      <c r="E8633" s="2"/>
      <c r="G8633" s="23"/>
    </row>
    <row r="8634" spans="1:7" customFormat="1">
      <c r="A8634" s="4">
        <v>31272</v>
      </c>
      <c r="B8634">
        <v>8.02</v>
      </c>
      <c r="C8634">
        <f>IFERROR(((VLOOKUP(A8634,'Interest Rates-10yr'!$A$9:$C$15239,2,FALSE))-B8634),C8633)</f>
        <v>2.4400000000000013</v>
      </c>
      <c r="D8634" s="98">
        <f>AVERAGE(C$10:C8634)</f>
        <v>0.35219710144927596</v>
      </c>
      <c r="E8634" s="2"/>
      <c r="G8634" s="23"/>
    </row>
    <row r="8635" spans="1:7" customFormat="1">
      <c r="A8635" s="4">
        <v>31273</v>
      </c>
      <c r="B8635">
        <v>8.75</v>
      </c>
      <c r="C8635">
        <f>IFERROR(((VLOOKUP(A8635,'Interest Rates-10yr'!$A$9:$C$15239,2,FALSE))-B8635),C8634)</f>
        <v>1.6300000000000008</v>
      </c>
      <c r="D8635" s="98">
        <f>AVERAGE(C$10:C8635)</f>
        <v>0.35234523533503426</v>
      </c>
      <c r="E8635" s="2"/>
      <c r="G8635" s="23"/>
    </row>
    <row r="8636" spans="1:7" customFormat="1">
      <c r="A8636" s="4">
        <v>31274</v>
      </c>
      <c r="B8636">
        <v>8.5299999999999994</v>
      </c>
      <c r="C8636">
        <f>IFERROR(((VLOOKUP(A8636,'Interest Rates-10yr'!$A$9:$C$15239,2,FALSE))-B8636),C8635)</f>
        <v>1.83</v>
      </c>
      <c r="D8636" s="98">
        <f>AVERAGE(C$10:C8636)</f>
        <v>0.35251651790889132</v>
      </c>
      <c r="E8636" s="2"/>
      <c r="G8636" s="23"/>
    </row>
    <row r="8637" spans="1:7" customFormat="1">
      <c r="A8637" s="4">
        <v>31275</v>
      </c>
      <c r="B8637">
        <v>8.2200000000000006</v>
      </c>
      <c r="C8637">
        <f>IFERROR(((VLOOKUP(A8637,'Interest Rates-10yr'!$A$9:$C$15239,2,FALSE))-B8637),C8636)</f>
        <v>2.0399999999999991</v>
      </c>
      <c r="D8637" s="98">
        <f>AVERAGE(C$10:C8637)</f>
        <v>0.35271210013908266</v>
      </c>
      <c r="E8637" s="2"/>
      <c r="G8637" s="23"/>
    </row>
    <row r="8638" spans="1:7" customFormat="1">
      <c r="A8638" s="4">
        <v>31276</v>
      </c>
      <c r="B8638">
        <v>8.2200000000000006</v>
      </c>
      <c r="C8638">
        <f>IFERROR(((VLOOKUP(A8638,'Interest Rates-10yr'!$A$9:$C$15239,2,FALSE))-B8638),C8637)</f>
        <v>2.0399999999999991</v>
      </c>
      <c r="D8638" s="98">
        <f>AVERAGE(C$10:C8638)</f>
        <v>0.35290763703789607</v>
      </c>
      <c r="E8638" s="2"/>
      <c r="G8638" s="23"/>
    </row>
    <row r="8639" spans="1:7" customFormat="1">
      <c r="A8639" s="4">
        <v>31277</v>
      </c>
      <c r="B8639">
        <v>8.2200000000000006</v>
      </c>
      <c r="C8639">
        <f>IFERROR(((VLOOKUP(A8639,'Interest Rates-10yr'!$A$9:$C$15239,2,FALSE))-B8639),C8638)</f>
        <v>2.0399999999999991</v>
      </c>
      <c r="D8639" s="98">
        <f>AVERAGE(C$10:C8639)</f>
        <v>0.35310312862108983</v>
      </c>
      <c r="E8639" s="2"/>
      <c r="G8639" s="23"/>
    </row>
    <row r="8640" spans="1:7" customFormat="1">
      <c r="A8640" s="4">
        <v>31278</v>
      </c>
      <c r="B8640">
        <v>7.99</v>
      </c>
      <c r="C8640">
        <f>IFERROR(((VLOOKUP(A8640,'Interest Rates-10yr'!$A$9:$C$15239,2,FALSE))-B8640),C8639)</f>
        <v>2.2400000000000002</v>
      </c>
      <c r="D8640" s="98">
        <f>AVERAGE(C$10:C8640)</f>
        <v>0.35332174719036091</v>
      </c>
      <c r="E8640" s="2"/>
      <c r="G8640" s="23"/>
    </row>
    <row r="8641" spans="1:7" customFormat="1">
      <c r="A8641" s="4">
        <v>31279</v>
      </c>
      <c r="B8641">
        <v>7.67</v>
      </c>
      <c r="C8641">
        <f>IFERROR(((VLOOKUP(A8641,'Interest Rates-10yr'!$A$9:$C$15239,2,FALSE))-B8641),C8640)</f>
        <v>2.5299999999999994</v>
      </c>
      <c r="D8641" s="98">
        <f>AVERAGE(C$10:C8641)</f>
        <v>0.35357391102873093</v>
      </c>
      <c r="E8641" s="2"/>
      <c r="G8641" s="23"/>
    </row>
    <row r="8642" spans="1:7" customFormat="1">
      <c r="A8642" s="4">
        <v>31280</v>
      </c>
      <c r="B8642">
        <v>7.57</v>
      </c>
      <c r="C8642">
        <f>IFERROR(((VLOOKUP(A8642,'Interest Rates-10yr'!$A$9:$C$15239,2,FALSE))-B8642),C8641)</f>
        <v>2.5499999999999989</v>
      </c>
      <c r="D8642" s="98">
        <f>AVERAGE(C$10:C8642)</f>
        <v>0.35382833314027629</v>
      </c>
      <c r="E8642" s="2"/>
      <c r="G8642" s="23"/>
    </row>
    <row r="8643" spans="1:7" customFormat="1">
      <c r="A8643" s="4">
        <v>31281</v>
      </c>
      <c r="B8643">
        <v>7.79</v>
      </c>
      <c r="C8643">
        <f>IFERROR(((VLOOKUP(A8643,'Interest Rates-10yr'!$A$9:$C$15239,2,FALSE))-B8643),C8642)</f>
        <v>2.3099999999999996</v>
      </c>
      <c r="D8643" s="98">
        <f>AVERAGE(C$10:C8643)</f>
        <v>0.35405489923558087</v>
      </c>
      <c r="E8643" s="2"/>
      <c r="G8643" s="23"/>
    </row>
    <row r="8644" spans="1:7" customFormat="1">
      <c r="A8644" s="4">
        <v>31282</v>
      </c>
      <c r="B8644">
        <v>7.69</v>
      </c>
      <c r="C8644">
        <f>IFERROR(((VLOOKUP(A8644,'Interest Rates-10yr'!$A$9:$C$15239,2,FALSE))-B8644),C8643)</f>
        <v>2.4500000000000002</v>
      </c>
      <c r="D8644" s="98">
        <f>AVERAGE(C$10:C8644)</f>
        <v>0.35429762594093861</v>
      </c>
      <c r="E8644" s="2"/>
      <c r="G8644" s="23"/>
    </row>
    <row r="8645" spans="1:7" customFormat="1">
      <c r="A8645" s="4">
        <v>31283</v>
      </c>
      <c r="B8645">
        <v>7.69</v>
      </c>
      <c r="C8645">
        <f>IFERROR(((VLOOKUP(A8645,'Interest Rates-10yr'!$A$9:$C$15239,2,FALSE))-B8645),C8644)</f>
        <v>2.4500000000000002</v>
      </c>
      <c r="D8645" s="98">
        <f>AVERAGE(C$10:C8645)</f>
        <v>0.35454029643353463</v>
      </c>
      <c r="E8645" s="2"/>
      <c r="G8645" s="23"/>
    </row>
    <row r="8646" spans="1:7" customFormat="1">
      <c r="A8646" s="4">
        <v>31284</v>
      </c>
      <c r="B8646">
        <v>7.69</v>
      </c>
      <c r="C8646">
        <f>IFERROR(((VLOOKUP(A8646,'Interest Rates-10yr'!$A$9:$C$15239,2,FALSE))-B8646),C8645)</f>
        <v>2.4500000000000002</v>
      </c>
      <c r="D8646" s="98">
        <f>AVERAGE(C$10:C8646)</f>
        <v>0.35478291073289392</v>
      </c>
      <c r="E8646" s="2"/>
      <c r="G8646" s="23"/>
    </row>
    <row r="8647" spans="1:7" customFormat="1">
      <c r="A8647" s="4">
        <v>31285</v>
      </c>
      <c r="B8647">
        <v>7.86</v>
      </c>
      <c r="C8647">
        <f>IFERROR(((VLOOKUP(A8647,'Interest Rates-10yr'!$A$9:$C$15239,2,FALSE))-B8647),C8646)</f>
        <v>2.3199999999999994</v>
      </c>
      <c r="D8647" s="98">
        <f>AVERAGE(C$10:C8647)</f>
        <v>0.35501041907849096</v>
      </c>
      <c r="E8647" s="2"/>
      <c r="G8647" s="23"/>
    </row>
    <row r="8648" spans="1:7" customFormat="1">
      <c r="A8648" s="4">
        <v>31286</v>
      </c>
      <c r="B8648">
        <v>7.93</v>
      </c>
      <c r="C8648">
        <f>IFERROR(((VLOOKUP(A8648,'Interest Rates-10yr'!$A$9:$C$15239,2,FALSE))-B8648),C8647)</f>
        <v>2.1899999999999995</v>
      </c>
      <c r="D8648" s="98">
        <f>AVERAGE(C$10:C8648)</f>
        <v>0.35522282671605565</v>
      </c>
      <c r="E8648" s="2"/>
      <c r="G8648" s="23"/>
    </row>
    <row r="8649" spans="1:7" customFormat="1">
      <c r="A8649" s="4">
        <v>31287</v>
      </c>
      <c r="B8649">
        <v>7.82</v>
      </c>
      <c r="C8649">
        <f>IFERROR(((VLOOKUP(A8649,'Interest Rates-10yr'!$A$9:$C$15239,2,FALSE))-B8649),C8648)</f>
        <v>2.34</v>
      </c>
      <c r="D8649" s="98">
        <f>AVERAGE(C$10:C8649)</f>
        <v>0.35545254629629691</v>
      </c>
      <c r="E8649" s="2"/>
      <c r="G8649" s="23"/>
    </row>
    <row r="8650" spans="1:7" customFormat="1">
      <c r="A8650" s="4">
        <v>31288</v>
      </c>
      <c r="B8650">
        <v>7.81</v>
      </c>
      <c r="C8650">
        <f>IFERROR(((VLOOKUP(A8650,'Interest Rates-10yr'!$A$9:$C$15239,2,FALSE))-B8650),C8649)</f>
        <v>2.3099999999999996</v>
      </c>
      <c r="D8650" s="98">
        <f>AVERAGE(C$10:C8650)</f>
        <v>0.35567874088647206</v>
      </c>
      <c r="E8650" s="2"/>
      <c r="G8650" s="23"/>
    </row>
    <row r="8651" spans="1:7" customFormat="1">
      <c r="A8651" s="4">
        <v>31289</v>
      </c>
      <c r="B8651">
        <v>7.8</v>
      </c>
      <c r="C8651">
        <f>IFERROR(((VLOOKUP(A8651,'Interest Rates-10yr'!$A$9:$C$15239,2,FALSE))-B8651),C8650)</f>
        <v>2.4799999999999995</v>
      </c>
      <c r="D8651" s="98">
        <f>AVERAGE(C$10:C8651)</f>
        <v>0.35592455450127342</v>
      </c>
      <c r="E8651" s="2"/>
      <c r="G8651" s="23"/>
    </row>
    <row r="8652" spans="1:7" customFormat="1">
      <c r="A8652" s="4">
        <v>31290</v>
      </c>
      <c r="B8652">
        <v>7.8</v>
      </c>
      <c r="C8652">
        <f>IFERROR(((VLOOKUP(A8652,'Interest Rates-10yr'!$A$9:$C$15239,2,FALSE))-B8652),C8651)</f>
        <v>2.4799999999999995</v>
      </c>
      <c r="D8652" s="98">
        <f>AVERAGE(C$10:C8652)</f>
        <v>0.35617031123452564</v>
      </c>
      <c r="E8652" s="2"/>
      <c r="G8652" s="23"/>
    </row>
    <row r="8653" spans="1:7" customFormat="1">
      <c r="A8653" s="4">
        <v>31291</v>
      </c>
      <c r="B8653">
        <v>7.8</v>
      </c>
      <c r="C8653">
        <f>IFERROR(((VLOOKUP(A8653,'Interest Rates-10yr'!$A$9:$C$15239,2,FALSE))-B8653),C8652)</f>
        <v>2.4799999999999995</v>
      </c>
      <c r="D8653" s="98">
        <f>AVERAGE(C$10:C8653)</f>
        <v>0.35641601110597004</v>
      </c>
      <c r="E8653" s="2"/>
      <c r="G8653" s="23"/>
    </row>
    <row r="8654" spans="1:7" customFormat="1">
      <c r="A8654" s="4">
        <v>31292</v>
      </c>
      <c r="B8654">
        <v>7.8</v>
      </c>
      <c r="C8654">
        <f>IFERROR(((VLOOKUP(A8654,'Interest Rates-10yr'!$A$9:$C$15239,2,FALSE))-B8654),C8653)</f>
        <v>2.4799999999999995</v>
      </c>
      <c r="D8654" s="98">
        <f>AVERAGE(C$10:C8654)</f>
        <v>0.35666165413533896</v>
      </c>
      <c r="E8654" s="2"/>
      <c r="G8654" s="23"/>
    </row>
    <row r="8655" spans="1:7" customFormat="1">
      <c r="A8655" s="4">
        <v>31293</v>
      </c>
      <c r="B8655">
        <v>8.24</v>
      </c>
      <c r="C8655">
        <f>IFERROR(((VLOOKUP(A8655,'Interest Rates-10yr'!$A$9:$C$15239,2,FALSE))-B8655),C8654)</f>
        <v>2</v>
      </c>
      <c r="D8655" s="98">
        <f>AVERAGE(C$10:C8655)</f>
        <v>0.35685172334027354</v>
      </c>
      <c r="E8655" s="2"/>
      <c r="G8655" s="23"/>
    </row>
    <row r="8656" spans="1:7" customFormat="1">
      <c r="A8656" s="4">
        <v>31294</v>
      </c>
      <c r="B8656">
        <v>7.91</v>
      </c>
      <c r="C8656">
        <f>IFERROR(((VLOOKUP(A8656,'Interest Rates-10yr'!$A$9:$C$15239,2,FALSE))-B8656),C8655)</f>
        <v>2.25</v>
      </c>
      <c r="D8656" s="98">
        <f>AVERAGE(C$10:C8656)</f>
        <v>0.35707066034462881</v>
      </c>
      <c r="E8656" s="2"/>
      <c r="G8656" s="23"/>
    </row>
    <row r="8657" spans="1:7" customFormat="1">
      <c r="A8657" s="4">
        <v>31295</v>
      </c>
      <c r="B8657">
        <v>7.72</v>
      </c>
      <c r="C8657">
        <f>IFERROR(((VLOOKUP(A8657,'Interest Rates-10yr'!$A$9:$C$15239,2,FALSE))-B8657),C8656)</f>
        <v>2.5499999999999998</v>
      </c>
      <c r="D8657" s="98">
        <f>AVERAGE(C$10:C8657)</f>
        <v>0.35732423681776193</v>
      </c>
      <c r="E8657" s="2"/>
      <c r="G8657" s="23"/>
    </row>
    <row r="8658" spans="1:7" customFormat="1">
      <c r="A8658" s="4">
        <v>31296</v>
      </c>
      <c r="B8658">
        <v>7.68</v>
      </c>
      <c r="C8658">
        <f>IFERROR(((VLOOKUP(A8658,'Interest Rates-10yr'!$A$9:$C$15239,2,FALSE))-B8658),C8657)</f>
        <v>2.8200000000000003</v>
      </c>
      <c r="D8658" s="98">
        <f>AVERAGE(C$10:C8658)</f>
        <v>0.35760897213550763</v>
      </c>
      <c r="E8658" s="2"/>
      <c r="G8658" s="23"/>
    </row>
    <row r="8659" spans="1:7" customFormat="1">
      <c r="A8659" s="4">
        <v>31297</v>
      </c>
      <c r="B8659">
        <v>7.68</v>
      </c>
      <c r="C8659">
        <f>IFERROR(((VLOOKUP(A8659,'Interest Rates-10yr'!$A$9:$C$15239,2,FALSE))-B8659),C8658)</f>
        <v>2.8200000000000003</v>
      </c>
      <c r="D8659" s="98">
        <f>AVERAGE(C$10:C8659)</f>
        <v>0.35789364161849774</v>
      </c>
      <c r="E8659" s="2"/>
      <c r="G8659" s="23"/>
    </row>
    <row r="8660" spans="1:7" customFormat="1">
      <c r="A8660" s="4">
        <v>31298</v>
      </c>
      <c r="B8660">
        <v>7.68</v>
      </c>
      <c r="C8660">
        <f>IFERROR(((VLOOKUP(A8660,'Interest Rates-10yr'!$A$9:$C$15239,2,FALSE))-B8660),C8659)</f>
        <v>2.8200000000000003</v>
      </c>
      <c r="D8660" s="98">
        <f>AVERAGE(C$10:C8660)</f>
        <v>0.35817824528956255</v>
      </c>
      <c r="E8660" s="2"/>
      <c r="G8660" s="23"/>
    </row>
    <row r="8661" spans="1:7" customFormat="1">
      <c r="A8661" s="4">
        <v>31299</v>
      </c>
      <c r="B8661">
        <v>7.95</v>
      </c>
      <c r="C8661">
        <f>IFERROR(((VLOOKUP(A8661,'Interest Rates-10yr'!$A$9:$C$15239,2,FALSE))-B8661),C8660)</f>
        <v>2.54</v>
      </c>
      <c r="D8661" s="98">
        <f>AVERAGE(C$10:C8661)</f>
        <v>0.35843042071197478</v>
      </c>
      <c r="E8661" s="2"/>
      <c r="G8661" s="23"/>
    </row>
    <row r="8662" spans="1:7" customFormat="1">
      <c r="A8662" s="4">
        <v>31300</v>
      </c>
      <c r="B8662">
        <v>7.83</v>
      </c>
      <c r="C8662">
        <f>IFERROR(((VLOOKUP(A8662,'Interest Rates-10yr'!$A$9:$C$15239,2,FALSE))-B8662),C8661)</f>
        <v>2.6500000000000004</v>
      </c>
      <c r="D8662" s="98">
        <f>AVERAGE(C$10:C8662)</f>
        <v>0.35869525020224269</v>
      </c>
      <c r="E8662" s="2"/>
      <c r="G8662" s="23"/>
    </row>
    <row r="8663" spans="1:7" customFormat="1">
      <c r="A8663" s="4">
        <v>31301</v>
      </c>
      <c r="B8663">
        <v>8.0299999999999994</v>
      </c>
      <c r="C8663">
        <f>IFERROR(((VLOOKUP(A8663,'Interest Rates-10yr'!$A$9:$C$15239,2,FALSE))-B8663),C8662)</f>
        <v>2.4800000000000004</v>
      </c>
      <c r="D8663" s="98">
        <f>AVERAGE(C$10:C8663)</f>
        <v>0.35894037439334481</v>
      </c>
      <c r="E8663" s="2"/>
      <c r="G8663" s="23"/>
    </row>
    <row r="8664" spans="1:7" customFormat="1">
      <c r="A8664" s="4">
        <v>31302</v>
      </c>
      <c r="B8664">
        <v>7.95</v>
      </c>
      <c r="C8664">
        <f>IFERROR(((VLOOKUP(A8664,'Interest Rates-10yr'!$A$9:$C$15239,2,FALSE))-B8664),C8663)</f>
        <v>2.5699999999999994</v>
      </c>
      <c r="D8664" s="98">
        <f>AVERAGE(C$10:C8664)</f>
        <v>0.35919584055459342</v>
      </c>
      <c r="E8664" s="2"/>
      <c r="G8664" s="23"/>
    </row>
    <row r="8665" spans="1:7" customFormat="1">
      <c r="A8665" s="4">
        <v>31303</v>
      </c>
      <c r="B8665">
        <v>7.77</v>
      </c>
      <c r="C8665">
        <f>IFERROR(((VLOOKUP(A8665,'Interest Rates-10yr'!$A$9:$C$15239,2,FALSE))-B8665),C8664)</f>
        <v>2.6300000000000008</v>
      </c>
      <c r="D8665" s="98">
        <f>AVERAGE(C$10:C8665)</f>
        <v>0.35945817929759777</v>
      </c>
      <c r="E8665" s="2"/>
      <c r="G8665" s="23"/>
    </row>
    <row r="8666" spans="1:7" customFormat="1">
      <c r="A8666" s="4">
        <v>31304</v>
      </c>
      <c r="B8666">
        <v>7.77</v>
      </c>
      <c r="C8666">
        <f>IFERROR(((VLOOKUP(A8666,'Interest Rates-10yr'!$A$9:$C$15239,2,FALSE))-B8666),C8665)</f>
        <v>2.6300000000000008</v>
      </c>
      <c r="D8666" s="98">
        <f>AVERAGE(C$10:C8666)</f>
        <v>0.35972045743329173</v>
      </c>
      <c r="E8666" s="2"/>
      <c r="G8666" s="23"/>
    </row>
    <row r="8667" spans="1:7" customFormat="1">
      <c r="A8667" s="4">
        <v>31305</v>
      </c>
      <c r="B8667">
        <v>7.77</v>
      </c>
      <c r="C8667">
        <f>IFERROR(((VLOOKUP(A8667,'Interest Rates-10yr'!$A$9:$C$15239,2,FALSE))-B8667),C8666)</f>
        <v>2.6300000000000008</v>
      </c>
      <c r="D8667" s="98">
        <f>AVERAGE(C$10:C8667)</f>
        <v>0.35998267498267572</v>
      </c>
      <c r="E8667" s="2"/>
      <c r="G8667" s="23"/>
    </row>
    <row r="8668" spans="1:7" customFormat="1">
      <c r="A8668" s="4">
        <v>31306</v>
      </c>
      <c r="B8668">
        <v>8.06</v>
      </c>
      <c r="C8668">
        <f>IFERROR(((VLOOKUP(A8668,'Interest Rates-10yr'!$A$9:$C$15239,2,FALSE))-B8668),C8667)</f>
        <v>2.3099999999999987</v>
      </c>
      <c r="D8668" s="98">
        <f>AVERAGE(C$10:C8668)</f>
        <v>0.36020787619817601</v>
      </c>
      <c r="E8668" s="2"/>
      <c r="G8668" s="23"/>
    </row>
    <row r="8669" spans="1:7" customFormat="1">
      <c r="A8669" s="4">
        <v>31307</v>
      </c>
      <c r="B8669">
        <v>7.82</v>
      </c>
      <c r="C8669">
        <f>IFERROR(((VLOOKUP(A8669,'Interest Rates-10yr'!$A$9:$C$15239,2,FALSE))-B8669),C8668)</f>
        <v>2.59</v>
      </c>
      <c r="D8669" s="98">
        <f>AVERAGE(C$10:C8669)</f>
        <v>0.36046535796766821</v>
      </c>
      <c r="E8669" s="2"/>
      <c r="G8669" s="23"/>
    </row>
    <row r="8670" spans="1:7" customFormat="1">
      <c r="A8670" s="4">
        <v>31308</v>
      </c>
      <c r="B8670">
        <v>7.82</v>
      </c>
      <c r="C8670">
        <f>IFERROR(((VLOOKUP(A8670,'Interest Rates-10yr'!$A$9:$C$15239,2,FALSE))-B8670),C8669)</f>
        <v>2.6099999999999994</v>
      </c>
      <c r="D8670" s="98">
        <f>AVERAGE(C$10:C8670)</f>
        <v>0.36072508948158488</v>
      </c>
      <c r="E8670" s="2"/>
      <c r="G8670" s="23"/>
    </row>
    <row r="8671" spans="1:7" customFormat="1">
      <c r="A8671" s="4">
        <v>31309</v>
      </c>
      <c r="B8671">
        <v>8.0299999999999994</v>
      </c>
      <c r="C8671">
        <f>IFERROR(((VLOOKUP(A8671,'Interest Rates-10yr'!$A$9:$C$15239,2,FALSE))-B8671),C8670)</f>
        <v>2.4000000000000004</v>
      </c>
      <c r="D8671" s="98">
        <f>AVERAGE(C$10:C8671)</f>
        <v>0.36096051720157085</v>
      </c>
      <c r="E8671" s="2"/>
      <c r="G8671" s="23"/>
    </row>
    <row r="8672" spans="1:7" customFormat="1">
      <c r="A8672" s="4">
        <v>31310</v>
      </c>
      <c r="B8672">
        <v>7.93</v>
      </c>
      <c r="C8672">
        <f>IFERROR(((VLOOKUP(A8672,'Interest Rates-10yr'!$A$9:$C$15239,2,FALSE))-B8672),C8671)</f>
        <v>2.4299999999999997</v>
      </c>
      <c r="D8672" s="98">
        <f>AVERAGE(C$10:C8672)</f>
        <v>0.36119935357266614</v>
      </c>
      <c r="E8672" s="2"/>
      <c r="G8672" s="23"/>
    </row>
    <row r="8673" spans="1:7" customFormat="1">
      <c r="A8673" s="4">
        <v>31311</v>
      </c>
      <c r="B8673">
        <v>7.93</v>
      </c>
      <c r="C8673">
        <f>IFERROR(((VLOOKUP(A8673,'Interest Rates-10yr'!$A$9:$C$15239,2,FALSE))-B8673),C8672)</f>
        <v>2.4299999999999997</v>
      </c>
      <c r="D8673" s="98">
        <f>AVERAGE(C$10:C8673)</f>
        <v>0.36143813481071174</v>
      </c>
      <c r="E8673" s="2"/>
      <c r="G8673" s="23"/>
    </row>
    <row r="8674" spans="1:7" customFormat="1">
      <c r="A8674" s="4">
        <v>31312</v>
      </c>
      <c r="B8674">
        <v>7.93</v>
      </c>
      <c r="C8674">
        <f>IFERROR(((VLOOKUP(A8674,'Interest Rates-10yr'!$A$9:$C$15239,2,FALSE))-B8674),C8673)</f>
        <v>2.4299999999999997</v>
      </c>
      <c r="D8674" s="98">
        <f>AVERAGE(C$10:C8674)</f>
        <v>0.3616768609347959</v>
      </c>
      <c r="E8674" s="2"/>
      <c r="G8674" s="23"/>
    </row>
    <row r="8675" spans="1:7" customFormat="1">
      <c r="A8675" s="4">
        <v>31313</v>
      </c>
      <c r="B8675">
        <v>7.92</v>
      </c>
      <c r="C8675">
        <f>IFERROR(((VLOOKUP(A8675,'Interest Rates-10yr'!$A$9:$C$15239,2,FALSE))-B8675),C8674)</f>
        <v>2.4700000000000006</v>
      </c>
      <c r="D8675" s="98">
        <f>AVERAGE(C$10:C8675)</f>
        <v>0.3619201477036702</v>
      </c>
      <c r="E8675" s="2"/>
      <c r="G8675" s="23"/>
    </row>
    <row r="8676" spans="1:7" customFormat="1">
      <c r="A8676" s="4">
        <v>31314</v>
      </c>
      <c r="B8676">
        <v>7.85</v>
      </c>
      <c r="C8676">
        <f>IFERROR(((VLOOKUP(A8676,'Interest Rates-10yr'!$A$9:$C$15239,2,FALSE))-B8676),C8675)</f>
        <v>2.4800000000000004</v>
      </c>
      <c r="D8676" s="98">
        <f>AVERAGE(C$10:C8676)</f>
        <v>0.36216453213338018</v>
      </c>
      <c r="E8676" s="2"/>
      <c r="G8676" s="23"/>
    </row>
    <row r="8677" spans="1:7" customFormat="1">
      <c r="A8677" s="4">
        <v>31315</v>
      </c>
      <c r="B8677">
        <v>8.15</v>
      </c>
      <c r="C8677">
        <f>IFERROR(((VLOOKUP(A8677,'Interest Rates-10yr'!$A$9:$C$15239,2,FALSE))-B8677),C8676)</f>
        <v>2.1199999999999992</v>
      </c>
      <c r="D8677" s="98">
        <f>AVERAGE(C$10:C8677)</f>
        <v>0.36236732810336941</v>
      </c>
      <c r="E8677" s="2"/>
      <c r="G8677" s="23"/>
    </row>
    <row r="8678" spans="1:7" customFormat="1">
      <c r="A8678" s="4">
        <v>31316</v>
      </c>
      <c r="B8678">
        <v>7.87</v>
      </c>
      <c r="C8678">
        <f>IFERROR(((VLOOKUP(A8678,'Interest Rates-10yr'!$A$9:$C$15239,2,FALSE))-B8678),C8677)</f>
        <v>2.3500000000000005</v>
      </c>
      <c r="D8678" s="98">
        <f>AVERAGE(C$10:C8678)</f>
        <v>0.36259660860537613</v>
      </c>
      <c r="E8678" s="2"/>
      <c r="G8678" s="23"/>
    </row>
    <row r="8679" spans="1:7" customFormat="1">
      <c r="A8679" s="4">
        <v>31317</v>
      </c>
      <c r="B8679">
        <v>7.97</v>
      </c>
      <c r="C8679">
        <f>IFERROR(((VLOOKUP(A8679,'Interest Rates-10yr'!$A$9:$C$15239,2,FALSE))-B8679),C8678)</f>
        <v>2.3500000000000005</v>
      </c>
      <c r="D8679" s="98">
        <f>AVERAGE(C$10:C8679)</f>
        <v>0.36282583621684034</v>
      </c>
      <c r="E8679" s="2"/>
      <c r="G8679" s="23"/>
    </row>
    <row r="8680" spans="1:7" customFormat="1">
      <c r="A8680" s="4">
        <v>31318</v>
      </c>
      <c r="B8680">
        <v>7.97</v>
      </c>
      <c r="C8680">
        <f>IFERROR(((VLOOKUP(A8680,'Interest Rates-10yr'!$A$9:$C$15239,2,FALSE))-B8680),C8679)</f>
        <v>2.3500000000000005</v>
      </c>
      <c r="D8680" s="98">
        <f>AVERAGE(C$10:C8680)</f>
        <v>0.36305501095606107</v>
      </c>
      <c r="E8680" s="2"/>
      <c r="G8680" s="23"/>
    </row>
    <row r="8681" spans="1:7" customFormat="1">
      <c r="A8681" s="4">
        <v>31319</v>
      </c>
      <c r="B8681">
        <v>7.97</v>
      </c>
      <c r="C8681">
        <f>IFERROR(((VLOOKUP(A8681,'Interest Rates-10yr'!$A$9:$C$15239,2,FALSE))-B8681),C8680)</f>
        <v>2.3500000000000005</v>
      </c>
      <c r="D8681" s="98">
        <f>AVERAGE(C$10:C8681)</f>
        <v>0.36328413284132904</v>
      </c>
      <c r="E8681" s="2"/>
      <c r="G8681" s="23"/>
    </row>
    <row r="8682" spans="1:7" customFormat="1">
      <c r="A8682" s="4">
        <v>31320</v>
      </c>
      <c r="B8682">
        <v>8.84</v>
      </c>
      <c r="C8682">
        <f>IFERROR(((VLOOKUP(A8682,'Interest Rates-10yr'!$A$9:$C$15239,2,FALSE))-B8682),C8681)</f>
        <v>1.4700000000000006</v>
      </c>
      <c r="D8682" s="98">
        <f>AVERAGE(C$10:C8682)</f>
        <v>0.36341173757638712</v>
      </c>
      <c r="E8682" s="2"/>
      <c r="G8682" s="23"/>
    </row>
    <row r="8683" spans="1:7" customFormat="1">
      <c r="A8683" s="4">
        <v>31321</v>
      </c>
      <c r="B8683">
        <v>8.26</v>
      </c>
      <c r="C8683">
        <f>IFERROR(((VLOOKUP(A8683,'Interest Rates-10yr'!$A$9:$C$15239,2,FALSE))-B8683),C8682)</f>
        <v>2.0299999999999994</v>
      </c>
      <c r="D8683" s="98">
        <f>AVERAGE(C$10:C8683)</f>
        <v>0.36360387364537761</v>
      </c>
      <c r="E8683" s="2"/>
      <c r="G8683" s="23"/>
    </row>
    <row r="8684" spans="1:7" customFormat="1">
      <c r="A8684" s="4">
        <v>31322</v>
      </c>
      <c r="B8684">
        <v>7.97</v>
      </c>
      <c r="C8684">
        <f>IFERROR(((VLOOKUP(A8684,'Interest Rates-10yr'!$A$9:$C$15239,2,FALSE))-B8684),C8683)</f>
        <v>2.330000000000001</v>
      </c>
      <c r="D8684" s="98">
        <f>AVERAGE(C$10:C8684)</f>
        <v>0.36383054755043293</v>
      </c>
      <c r="E8684" s="2"/>
      <c r="G8684" s="23"/>
    </row>
    <row r="8685" spans="1:7" customFormat="1">
      <c r="A8685" s="4">
        <v>31323</v>
      </c>
      <c r="B8685">
        <v>7.9</v>
      </c>
      <c r="C8685">
        <f>IFERROR(((VLOOKUP(A8685,'Interest Rates-10yr'!$A$9:$C$15239,2,FALSE))-B8685),C8684)</f>
        <v>2.42</v>
      </c>
      <c r="D8685" s="98">
        <f>AVERAGE(C$10:C8685)</f>
        <v>0.36406754264638147</v>
      </c>
      <c r="E8685" s="2"/>
      <c r="G8685" s="23"/>
    </row>
    <row r="8686" spans="1:7" customFormat="1">
      <c r="A8686" s="4">
        <v>31324</v>
      </c>
      <c r="B8686">
        <v>7.73</v>
      </c>
      <c r="C8686">
        <f>IFERROR(((VLOOKUP(A8686,'Interest Rates-10yr'!$A$9:$C$15239,2,FALSE))-B8686),C8685)</f>
        <v>2.629999999999999</v>
      </c>
      <c r="D8686" s="98">
        <f>AVERAGE(C$10:C8686)</f>
        <v>0.3643286850293887</v>
      </c>
      <c r="E8686" s="2"/>
      <c r="G8686" s="23"/>
    </row>
    <row r="8687" spans="1:7" customFormat="1">
      <c r="A8687" s="4">
        <v>31325</v>
      </c>
      <c r="B8687">
        <v>7.73</v>
      </c>
      <c r="C8687">
        <f>IFERROR(((VLOOKUP(A8687,'Interest Rates-10yr'!$A$9:$C$15239,2,FALSE))-B8687),C8686)</f>
        <v>2.629999999999999</v>
      </c>
      <c r="D8687" s="98">
        <f>AVERAGE(C$10:C8687)</f>
        <v>0.36458976722747244</v>
      </c>
      <c r="E8687" s="2"/>
      <c r="G8687" s="23"/>
    </row>
    <row r="8688" spans="1:7" customFormat="1">
      <c r="A8688" s="4">
        <v>31326</v>
      </c>
      <c r="B8688">
        <v>7.73</v>
      </c>
      <c r="C8688">
        <f>IFERROR(((VLOOKUP(A8688,'Interest Rates-10yr'!$A$9:$C$15239,2,FALSE))-B8688),C8687)</f>
        <v>2.629999999999999</v>
      </c>
      <c r="D8688" s="98">
        <f>AVERAGE(C$10:C8688)</f>
        <v>0.36485078926143633</v>
      </c>
      <c r="E8688" s="2"/>
      <c r="G8688" s="23"/>
    </row>
    <row r="8689" spans="1:7" customFormat="1">
      <c r="A8689" s="4">
        <v>31327</v>
      </c>
      <c r="B8689">
        <v>7.8</v>
      </c>
      <c r="C8689">
        <f>IFERROR(((VLOOKUP(A8689,'Interest Rates-10yr'!$A$9:$C$15239,2,FALSE))-B8689),C8688)</f>
        <v>2.62</v>
      </c>
      <c r="D8689" s="98">
        <f>AVERAGE(C$10:C8689)</f>
        <v>0.3651105990783417</v>
      </c>
      <c r="E8689" s="2"/>
      <c r="G8689" s="23"/>
    </row>
    <row r="8690" spans="1:7" customFormat="1">
      <c r="A8690" s="4">
        <v>31328</v>
      </c>
      <c r="B8690">
        <v>7.7</v>
      </c>
      <c r="C8690">
        <f>IFERROR(((VLOOKUP(A8690,'Interest Rates-10yr'!$A$9:$C$15239,2,FALSE))-B8690),C8689)</f>
        <v>2.6599999999999993</v>
      </c>
      <c r="D8690" s="98">
        <f>AVERAGE(C$10:C8690)</f>
        <v>0.36537495680221238</v>
      </c>
      <c r="E8690" s="2"/>
      <c r="G8690" s="23"/>
    </row>
    <row r="8691" spans="1:7" customFormat="1">
      <c r="A8691" s="4">
        <v>31329</v>
      </c>
      <c r="B8691">
        <v>8.32</v>
      </c>
      <c r="C8691">
        <f>IFERROR(((VLOOKUP(A8691,'Interest Rates-10yr'!$A$9:$C$15239,2,FALSE))-B8691),C8690)</f>
        <v>2.0499999999999989</v>
      </c>
      <c r="D8691" s="98">
        <f>AVERAGE(C$10:C8691)</f>
        <v>0.36556899331951231</v>
      </c>
      <c r="E8691" s="2"/>
      <c r="G8691" s="23"/>
    </row>
    <row r="8692" spans="1:7" customFormat="1">
      <c r="A8692" s="4">
        <v>31330</v>
      </c>
      <c r="B8692">
        <v>8.2799999999999994</v>
      </c>
      <c r="C8692">
        <f>IFERROR(((VLOOKUP(A8692,'Interest Rates-10yr'!$A$9:$C$15239,2,FALSE))-B8692),C8691)</f>
        <v>2.0700000000000003</v>
      </c>
      <c r="D8692" s="98">
        <f>AVERAGE(C$10:C8692)</f>
        <v>0.36576528849476059</v>
      </c>
      <c r="E8692" s="2"/>
      <c r="G8692" s="23"/>
    </row>
    <row r="8693" spans="1:7" customFormat="1">
      <c r="A8693" s="4">
        <v>31331</v>
      </c>
      <c r="B8693">
        <v>7.94</v>
      </c>
      <c r="C8693">
        <f>IFERROR(((VLOOKUP(A8693,'Interest Rates-10yr'!$A$9:$C$15239,2,FALSE))-B8693),C8692)</f>
        <v>2.3999999999999995</v>
      </c>
      <c r="D8693" s="98">
        <f>AVERAGE(C$10:C8693)</f>
        <v>0.36599953938277363</v>
      </c>
      <c r="E8693" s="2"/>
      <c r="G8693" s="23"/>
    </row>
    <row r="8694" spans="1:7" customFormat="1">
      <c r="A8694" s="4">
        <v>31332</v>
      </c>
      <c r="B8694">
        <v>7.94</v>
      </c>
      <c r="C8694">
        <f>IFERROR(((VLOOKUP(A8694,'Interest Rates-10yr'!$A$9:$C$15239,2,FALSE))-B8694),C8693)</f>
        <v>2.3999999999999995</v>
      </c>
      <c r="D8694" s="98">
        <f>AVERAGE(C$10:C8694)</f>
        <v>0.36623373632700129</v>
      </c>
      <c r="E8694" s="2"/>
      <c r="G8694" s="23"/>
    </row>
    <row r="8695" spans="1:7" customFormat="1">
      <c r="A8695" s="4">
        <v>31333</v>
      </c>
      <c r="B8695">
        <v>7.94</v>
      </c>
      <c r="C8695">
        <f>IFERROR(((VLOOKUP(A8695,'Interest Rates-10yr'!$A$9:$C$15239,2,FALSE))-B8695),C8694)</f>
        <v>2.3999999999999995</v>
      </c>
      <c r="D8695" s="98">
        <f>AVERAGE(C$10:C8695)</f>
        <v>0.36646787934607489</v>
      </c>
      <c r="E8695" s="2"/>
      <c r="G8695" s="23"/>
    </row>
    <row r="8696" spans="1:7" customFormat="1">
      <c r="A8696" s="4">
        <v>31334</v>
      </c>
      <c r="B8696">
        <v>7.94</v>
      </c>
      <c r="C8696">
        <f>IFERROR(((VLOOKUP(A8696,'Interest Rates-10yr'!$A$9:$C$15239,2,FALSE))-B8696),C8695)</f>
        <v>2.3999999999999995</v>
      </c>
      <c r="D8696" s="98">
        <f>AVERAGE(C$10:C8696)</f>
        <v>0.36670196845861708</v>
      </c>
      <c r="E8696" s="2"/>
      <c r="G8696" s="23"/>
    </row>
    <row r="8697" spans="1:7" customFormat="1">
      <c r="A8697" s="4">
        <v>31335</v>
      </c>
      <c r="B8697">
        <v>8.16</v>
      </c>
      <c r="C8697">
        <f>IFERROR(((VLOOKUP(A8697,'Interest Rates-10yr'!$A$9:$C$15239,2,FALSE))-B8697),C8696)</f>
        <v>2.1400000000000006</v>
      </c>
      <c r="D8697" s="98">
        <f>AVERAGE(C$10:C8697)</f>
        <v>0.36690607734806702</v>
      </c>
      <c r="E8697" s="2"/>
      <c r="G8697" s="23"/>
    </row>
    <row r="8698" spans="1:7" customFormat="1">
      <c r="A8698" s="4">
        <v>31336</v>
      </c>
      <c r="B8698">
        <v>7.98</v>
      </c>
      <c r="C8698">
        <f>IFERROR(((VLOOKUP(A8698,'Interest Rates-10yr'!$A$9:$C$15239,2,FALSE))-B8698),C8697)</f>
        <v>2.2699999999999996</v>
      </c>
      <c r="D8698" s="98">
        <f>AVERAGE(C$10:C8698)</f>
        <v>0.36712510070203774</v>
      </c>
      <c r="E8698" s="2"/>
      <c r="G8698" s="23"/>
    </row>
    <row r="8699" spans="1:7" customFormat="1">
      <c r="A8699" s="4">
        <v>31337</v>
      </c>
      <c r="B8699">
        <v>7.99</v>
      </c>
      <c r="C8699">
        <f>IFERROR(((VLOOKUP(A8699,'Interest Rates-10yr'!$A$9:$C$15239,2,FALSE))-B8699),C8698)</f>
        <v>2.2200000000000006</v>
      </c>
      <c r="D8699" s="98">
        <f>AVERAGE(C$10:C8699)</f>
        <v>0.36733831990794086</v>
      </c>
      <c r="E8699" s="2"/>
      <c r="G8699" s="23"/>
    </row>
    <row r="8700" spans="1:7" customFormat="1">
      <c r="A8700" s="4">
        <v>31338</v>
      </c>
      <c r="B8700">
        <v>8</v>
      </c>
      <c r="C8700">
        <f>IFERROR(((VLOOKUP(A8700,'Interest Rates-10yr'!$A$9:$C$15239,2,FALSE))-B8700),C8699)</f>
        <v>2.17</v>
      </c>
      <c r="D8700" s="98">
        <f>AVERAGE(C$10:C8700)</f>
        <v>0.36754573696927928</v>
      </c>
      <c r="E8700" s="2"/>
      <c r="G8700" s="23"/>
    </row>
    <row r="8701" spans="1:7" customFormat="1">
      <c r="A8701" s="4">
        <v>31339</v>
      </c>
      <c r="B8701">
        <v>8</v>
      </c>
      <c r="C8701">
        <f>IFERROR(((VLOOKUP(A8701,'Interest Rates-10yr'!$A$9:$C$15239,2,FALSE))-B8701),C8700)</f>
        <v>2.17</v>
      </c>
      <c r="D8701" s="98">
        <f>AVERAGE(C$10:C8701)</f>
        <v>0.36775310630464864</v>
      </c>
      <c r="E8701" s="2"/>
      <c r="G8701" s="23"/>
    </row>
    <row r="8702" spans="1:7" customFormat="1">
      <c r="A8702" s="4">
        <v>31340</v>
      </c>
      <c r="B8702">
        <v>8</v>
      </c>
      <c r="C8702">
        <f>IFERROR(((VLOOKUP(A8702,'Interest Rates-10yr'!$A$9:$C$15239,2,FALSE))-B8702),C8701)</f>
        <v>2.17</v>
      </c>
      <c r="D8702" s="98">
        <f>AVERAGE(C$10:C8702)</f>
        <v>0.36796042793051953</v>
      </c>
      <c r="E8702" s="2"/>
      <c r="G8702" s="23"/>
    </row>
    <row r="8703" spans="1:7" customFormat="1">
      <c r="A8703" s="4">
        <v>31341</v>
      </c>
      <c r="B8703">
        <v>8.15</v>
      </c>
      <c r="C8703">
        <f>IFERROR(((VLOOKUP(A8703,'Interest Rates-10yr'!$A$9:$C$15239,2,FALSE))-B8703),C8702)</f>
        <v>2.0299999999999994</v>
      </c>
      <c r="D8703" s="98">
        <f>AVERAGE(C$10:C8703)</f>
        <v>0.36815159880377346</v>
      </c>
      <c r="E8703" s="2"/>
      <c r="G8703" s="23"/>
    </row>
    <row r="8704" spans="1:7" customFormat="1">
      <c r="A8704" s="4">
        <v>31342</v>
      </c>
      <c r="B8704">
        <v>8.11</v>
      </c>
      <c r="C8704">
        <f>IFERROR(((VLOOKUP(A8704,'Interest Rates-10yr'!$A$9:$C$15239,2,FALSE))-B8704),C8703)</f>
        <v>2.0099999999999998</v>
      </c>
      <c r="D8704" s="98">
        <f>AVERAGE(C$10:C8704)</f>
        <v>0.36834042553191565</v>
      </c>
      <c r="E8704" s="2"/>
      <c r="G8704" s="23"/>
    </row>
    <row r="8705" spans="1:7" customFormat="1">
      <c r="A8705" s="4">
        <v>31343</v>
      </c>
      <c r="B8705">
        <v>8.7100000000000009</v>
      </c>
      <c r="C8705">
        <f>IFERROR(((VLOOKUP(A8705,'Interest Rates-10yr'!$A$9:$C$15239,2,FALSE))-B8705),C8704)</f>
        <v>1.4299999999999997</v>
      </c>
      <c r="D8705" s="98">
        <f>AVERAGE(C$10:C8705)</f>
        <v>0.36846251149954073</v>
      </c>
      <c r="E8705" s="2"/>
      <c r="G8705" s="23"/>
    </row>
    <row r="8706" spans="1:7" customFormat="1">
      <c r="A8706" s="4">
        <v>31344</v>
      </c>
      <c r="B8706">
        <v>8.2200000000000006</v>
      </c>
      <c r="C8706">
        <f>IFERROR(((VLOOKUP(A8706,'Interest Rates-10yr'!$A$9:$C$15239,2,FALSE))-B8706),C8705)</f>
        <v>1.9299999999999997</v>
      </c>
      <c r="D8706" s="98">
        <f>AVERAGE(C$10:C8706)</f>
        <v>0.3686420604806262</v>
      </c>
      <c r="E8706" s="2"/>
      <c r="G8706" s="23"/>
    </row>
    <row r="8707" spans="1:7" customFormat="1">
      <c r="A8707" s="4">
        <v>31345</v>
      </c>
      <c r="B8707">
        <v>7.87</v>
      </c>
      <c r="C8707">
        <f>IFERROR(((VLOOKUP(A8707,'Interest Rates-10yr'!$A$9:$C$15239,2,FALSE))-B8707),C8706)</f>
        <v>2.3400000000000007</v>
      </c>
      <c r="D8707" s="98">
        <f>AVERAGE(C$10:C8707)</f>
        <v>0.36886870544952938</v>
      </c>
      <c r="E8707" s="2"/>
      <c r="G8707" s="23"/>
    </row>
    <row r="8708" spans="1:7" customFormat="1">
      <c r="A8708" s="4">
        <v>31346</v>
      </c>
      <c r="B8708">
        <v>7.87</v>
      </c>
      <c r="C8708">
        <f>IFERROR(((VLOOKUP(A8708,'Interest Rates-10yr'!$A$9:$C$15239,2,FALSE))-B8708),C8707)</f>
        <v>2.3400000000000007</v>
      </c>
      <c r="D8708" s="98">
        <f>AVERAGE(C$10:C8708)</f>
        <v>0.36909529831015137</v>
      </c>
      <c r="E8708" s="2"/>
      <c r="G8708" s="23"/>
    </row>
    <row r="8709" spans="1:7" customFormat="1">
      <c r="A8709" s="4">
        <v>31347</v>
      </c>
      <c r="B8709">
        <v>7.87</v>
      </c>
      <c r="C8709">
        <f>IFERROR(((VLOOKUP(A8709,'Interest Rates-10yr'!$A$9:$C$15239,2,FALSE))-B8709),C8708)</f>
        <v>2.3400000000000007</v>
      </c>
      <c r="D8709" s="98">
        <f>AVERAGE(C$10:C8709)</f>
        <v>0.36932183908046057</v>
      </c>
      <c r="E8709" s="2"/>
      <c r="G8709" s="23"/>
    </row>
    <row r="8710" spans="1:7" customFormat="1">
      <c r="A8710" s="4">
        <v>31348</v>
      </c>
      <c r="B8710">
        <v>7.86</v>
      </c>
      <c r="C8710">
        <f>IFERROR(((VLOOKUP(A8710,'Interest Rates-10yr'!$A$9:$C$15239,2,FALSE))-B8710),C8709)</f>
        <v>2.419999999999999</v>
      </c>
      <c r="D8710" s="98">
        <f>AVERAGE(C$10:C8710)</f>
        <v>0.36955752212389459</v>
      </c>
      <c r="E8710" s="2"/>
      <c r="G8710" s="23"/>
    </row>
    <row r="8711" spans="1:7" customFormat="1">
      <c r="A8711" s="4">
        <v>31349</v>
      </c>
      <c r="B8711">
        <v>7.73</v>
      </c>
      <c r="C8711">
        <f>IFERROR(((VLOOKUP(A8711,'Interest Rates-10yr'!$A$9:$C$15239,2,FALSE))-B8711),C8710)</f>
        <v>2.379999999999999</v>
      </c>
      <c r="D8711" s="98">
        <f>AVERAGE(C$10:C8711)</f>
        <v>0.36978855435532143</v>
      </c>
      <c r="E8711" s="2"/>
      <c r="G8711" s="23"/>
    </row>
    <row r="8712" spans="1:7" customFormat="1">
      <c r="A8712" s="4">
        <v>31350</v>
      </c>
      <c r="B8712">
        <v>7.8</v>
      </c>
      <c r="C8712">
        <f>IFERROR(((VLOOKUP(A8712,'Interest Rates-10yr'!$A$9:$C$15239,2,FALSE))-B8712),C8711)</f>
        <v>2.1700000000000008</v>
      </c>
      <c r="D8712" s="98">
        <f>AVERAGE(C$10:C8712)</f>
        <v>0.36999540388371904</v>
      </c>
      <c r="E8712" s="2"/>
      <c r="G8712" s="23"/>
    </row>
    <row r="8713" spans="1:7" customFormat="1">
      <c r="A8713" s="4">
        <v>31351</v>
      </c>
      <c r="B8713">
        <v>8.08</v>
      </c>
      <c r="C8713">
        <f>IFERROR(((VLOOKUP(A8713,'Interest Rates-10yr'!$A$9:$C$15239,2,FALSE))-B8713),C8712)</f>
        <v>1.9299999999999997</v>
      </c>
      <c r="D8713" s="98">
        <f>AVERAGE(C$10:C8713)</f>
        <v>0.37017463235294196</v>
      </c>
      <c r="E8713" s="2"/>
      <c r="G8713" s="23"/>
    </row>
    <row r="8714" spans="1:7" customFormat="1">
      <c r="A8714" s="4">
        <v>31352</v>
      </c>
      <c r="B8714">
        <v>8.32</v>
      </c>
      <c r="C8714">
        <f>IFERROR(((VLOOKUP(A8714,'Interest Rates-10yr'!$A$9:$C$15239,2,FALSE))-B8714),C8713)</f>
        <v>1.6600000000000001</v>
      </c>
      <c r="D8714" s="98">
        <f>AVERAGE(C$10:C8714)</f>
        <v>0.37032280298678999</v>
      </c>
      <c r="E8714" s="2"/>
      <c r="G8714" s="23"/>
    </row>
    <row r="8715" spans="1:7" customFormat="1">
      <c r="A8715" s="4">
        <v>31353</v>
      </c>
      <c r="B8715">
        <v>8.32</v>
      </c>
      <c r="C8715">
        <f>IFERROR(((VLOOKUP(A8715,'Interest Rates-10yr'!$A$9:$C$15239,2,FALSE))-B8715),C8714)</f>
        <v>1.6600000000000001</v>
      </c>
      <c r="D8715" s="98">
        <f>AVERAGE(C$10:C8715)</f>
        <v>0.37047093958189831</v>
      </c>
      <c r="E8715" s="2"/>
      <c r="G8715" s="23"/>
    </row>
    <row r="8716" spans="1:7" customFormat="1">
      <c r="A8716" s="4">
        <v>31354</v>
      </c>
      <c r="B8716">
        <v>8.32</v>
      </c>
      <c r="C8716">
        <f>IFERROR(((VLOOKUP(A8716,'Interest Rates-10yr'!$A$9:$C$15239,2,FALSE))-B8716),C8715)</f>
        <v>1.6600000000000001</v>
      </c>
      <c r="D8716" s="98">
        <f>AVERAGE(C$10:C8716)</f>
        <v>0.37061904214999497</v>
      </c>
      <c r="E8716" s="2"/>
      <c r="G8716" s="23"/>
    </row>
    <row r="8717" spans="1:7" customFormat="1">
      <c r="A8717" s="4">
        <v>31355</v>
      </c>
      <c r="B8717">
        <v>8.33</v>
      </c>
      <c r="C8717">
        <f>IFERROR(((VLOOKUP(A8717,'Interest Rates-10yr'!$A$9:$C$15239,2,FALSE))-B8717),C8716)</f>
        <v>1.6500000000000004</v>
      </c>
      <c r="D8717" s="98">
        <f>AVERAGE(C$10:C8717)</f>
        <v>0.37076596233348719</v>
      </c>
      <c r="E8717" s="2"/>
      <c r="G8717" s="23"/>
    </row>
    <row r="8718" spans="1:7" customFormat="1">
      <c r="A8718" s="4">
        <v>31356</v>
      </c>
      <c r="B8718">
        <v>8.2899999999999991</v>
      </c>
      <c r="C8718">
        <f>IFERROR(((VLOOKUP(A8718,'Interest Rates-10yr'!$A$9:$C$15239,2,FALSE))-B8718),C8717)</f>
        <v>1.6400000000000006</v>
      </c>
      <c r="D8718" s="98">
        <f>AVERAGE(C$10:C8718)</f>
        <v>0.37091170053967232</v>
      </c>
      <c r="E8718" s="2"/>
      <c r="G8718" s="23"/>
    </row>
    <row r="8719" spans="1:7" customFormat="1">
      <c r="A8719" s="4">
        <v>31357</v>
      </c>
      <c r="B8719">
        <v>8.42</v>
      </c>
      <c r="C8719">
        <f>IFERROR(((VLOOKUP(A8719,'Interest Rates-10yr'!$A$9:$C$15239,2,FALSE))-B8719),C8718)</f>
        <v>1.5099999999999998</v>
      </c>
      <c r="D8719" s="98">
        <f>AVERAGE(C$10:C8719)</f>
        <v>0.37104247990815231</v>
      </c>
      <c r="E8719" s="2"/>
      <c r="G8719" s="23"/>
    </row>
    <row r="8720" spans="1:7" customFormat="1">
      <c r="A8720" s="4">
        <v>31358</v>
      </c>
      <c r="B8720">
        <v>8.18</v>
      </c>
      <c r="C8720">
        <f>IFERROR(((VLOOKUP(A8720,'Interest Rates-10yr'!$A$9:$C$15239,2,FALSE))-B8720),C8719)</f>
        <v>1.7300000000000004</v>
      </c>
      <c r="D8720" s="98">
        <f>AVERAGE(C$10:C8720)</f>
        <v>0.37119848467455019</v>
      </c>
      <c r="E8720" s="2"/>
      <c r="G8720" s="23"/>
    </row>
    <row r="8721" spans="1:7" customFormat="1">
      <c r="A8721" s="4">
        <v>31359</v>
      </c>
      <c r="B8721">
        <v>7.87</v>
      </c>
      <c r="C8721">
        <f>IFERROR(((VLOOKUP(A8721,'Interest Rates-10yr'!$A$9:$C$15239,2,FALSE))-B8721),C8720)</f>
        <v>1.9699999999999998</v>
      </c>
      <c r="D8721" s="98">
        <f>AVERAGE(C$10:C8721)</f>
        <v>0.37138200183654801</v>
      </c>
      <c r="E8721" s="2"/>
      <c r="G8721" s="23"/>
    </row>
    <row r="8722" spans="1:7" customFormat="1">
      <c r="A8722" s="4">
        <v>31360</v>
      </c>
      <c r="B8722">
        <v>7.87</v>
      </c>
      <c r="C8722">
        <f>IFERROR(((VLOOKUP(A8722,'Interest Rates-10yr'!$A$9:$C$15239,2,FALSE))-B8722),C8721)</f>
        <v>1.9699999999999998</v>
      </c>
      <c r="D8722" s="98">
        <f>AVERAGE(C$10:C8722)</f>
        <v>0.37156547687363778</v>
      </c>
      <c r="E8722" s="2"/>
      <c r="G8722" s="23"/>
    </row>
    <row r="8723" spans="1:7" customFormat="1">
      <c r="A8723" s="4">
        <v>31361</v>
      </c>
      <c r="B8723">
        <v>7.87</v>
      </c>
      <c r="C8723">
        <f>IFERROR(((VLOOKUP(A8723,'Interest Rates-10yr'!$A$9:$C$15239,2,FALSE))-B8723),C8722)</f>
        <v>1.9699999999999998</v>
      </c>
      <c r="D8723" s="98">
        <f>AVERAGE(C$10:C8723)</f>
        <v>0.37174890980032199</v>
      </c>
      <c r="E8723" s="2"/>
      <c r="G8723" s="23"/>
    </row>
    <row r="8724" spans="1:7" customFormat="1">
      <c r="A8724" s="4">
        <v>31362</v>
      </c>
      <c r="B8724">
        <v>7.87</v>
      </c>
      <c r="C8724">
        <f>IFERROR(((VLOOKUP(A8724,'Interest Rates-10yr'!$A$9:$C$15239,2,FALSE))-B8724),C8723)</f>
        <v>1.9699999999999998</v>
      </c>
      <c r="D8724" s="98">
        <f>AVERAGE(C$10:C8724)</f>
        <v>0.3719323006310965</v>
      </c>
      <c r="E8724" s="2"/>
      <c r="G8724" s="23"/>
    </row>
    <row r="8725" spans="1:7" customFormat="1">
      <c r="A8725" s="4">
        <v>31363</v>
      </c>
      <c r="B8725">
        <v>8.0299999999999994</v>
      </c>
      <c r="C8725">
        <f>IFERROR(((VLOOKUP(A8725,'Interest Rates-10yr'!$A$9:$C$15239,2,FALSE))-B8725),C8724)</f>
        <v>1.7100000000000009</v>
      </c>
      <c r="D8725" s="98">
        <f>AVERAGE(C$10:C8725)</f>
        <v>0.37208581918311218</v>
      </c>
      <c r="E8725" s="2"/>
      <c r="G8725" s="23"/>
    </row>
    <row r="8726" spans="1:7" customFormat="1">
      <c r="A8726" s="4">
        <v>31364</v>
      </c>
      <c r="B8726">
        <v>7.97</v>
      </c>
      <c r="C8726">
        <f>IFERROR(((VLOOKUP(A8726,'Interest Rates-10yr'!$A$9:$C$15239,2,FALSE))-B8726),C8725)</f>
        <v>1.8099999999999996</v>
      </c>
      <c r="D8726" s="98">
        <f>AVERAGE(C$10:C8726)</f>
        <v>0.37225077434897391</v>
      </c>
      <c r="E8726" s="2"/>
      <c r="G8726" s="23"/>
    </row>
    <row r="8727" spans="1:7" customFormat="1">
      <c r="A8727" s="4">
        <v>31365</v>
      </c>
      <c r="B8727">
        <v>7.95</v>
      </c>
      <c r="C8727">
        <f>IFERROR(((VLOOKUP(A8727,'Interest Rates-10yr'!$A$9:$C$15239,2,FALSE))-B8727),C8726)</f>
        <v>1.8899999999999997</v>
      </c>
      <c r="D8727" s="98">
        <f>AVERAGE(C$10:C8727)</f>
        <v>0.37242486808901187</v>
      </c>
      <c r="E8727" s="2"/>
      <c r="G8727" s="23"/>
    </row>
    <row r="8728" spans="1:7" customFormat="1">
      <c r="A8728" s="4">
        <v>31366</v>
      </c>
      <c r="B8728">
        <v>8.58</v>
      </c>
      <c r="C8728">
        <f>IFERROR(((VLOOKUP(A8728,'Interest Rates-10yr'!$A$9:$C$15239,2,FALSE))-B8728),C8727)</f>
        <v>1.3399999999999999</v>
      </c>
      <c r="D8728" s="98">
        <f>AVERAGE(C$10:C8728)</f>
        <v>0.37253584126620093</v>
      </c>
      <c r="E8728" s="2"/>
      <c r="G8728" s="23"/>
    </row>
    <row r="8729" spans="1:7" customFormat="1">
      <c r="A8729" s="4">
        <v>31367</v>
      </c>
      <c r="B8729">
        <v>8.58</v>
      </c>
      <c r="C8729">
        <f>IFERROR(((VLOOKUP(A8729,'Interest Rates-10yr'!$A$9:$C$15239,2,FALSE))-B8729),C8728)</f>
        <v>1.3399999999999999</v>
      </c>
      <c r="D8729" s="98">
        <f>AVERAGE(C$10:C8729)</f>
        <v>0.37264678899082637</v>
      </c>
      <c r="E8729" s="2"/>
      <c r="G8729" s="23"/>
    </row>
    <row r="8730" spans="1:7" customFormat="1">
      <c r="A8730" s="4">
        <v>31368</v>
      </c>
      <c r="B8730">
        <v>8.58</v>
      </c>
      <c r="C8730">
        <f>IFERROR(((VLOOKUP(A8730,'Interest Rates-10yr'!$A$9:$C$15239,2,FALSE))-B8730),C8729)</f>
        <v>1.3399999999999999</v>
      </c>
      <c r="D8730" s="98">
        <f>AVERAGE(C$10:C8730)</f>
        <v>0.37275771127164387</v>
      </c>
      <c r="E8730" s="2"/>
      <c r="G8730" s="23"/>
    </row>
    <row r="8731" spans="1:7" customFormat="1">
      <c r="A8731" s="4">
        <v>31369</v>
      </c>
      <c r="B8731">
        <v>7.81</v>
      </c>
      <c r="C8731">
        <f>IFERROR(((VLOOKUP(A8731,'Interest Rates-10yr'!$A$9:$C$15239,2,FALSE))-B8731),C8730)</f>
        <v>1.910000000000001</v>
      </c>
      <c r="D8731" s="98">
        <f>AVERAGE(C$10:C8731)</f>
        <v>0.37293396010089497</v>
      </c>
      <c r="E8731" s="2"/>
      <c r="G8731" s="23"/>
    </row>
    <row r="8732" spans="1:7" customFormat="1">
      <c r="A8732" s="4">
        <v>31370</v>
      </c>
      <c r="B8732">
        <v>7.29</v>
      </c>
      <c r="C8732">
        <f>IFERROR(((VLOOKUP(A8732,'Interest Rates-10yr'!$A$9:$C$15239,2,FALSE))-B8732),C8731)</f>
        <v>2.4400000000000004</v>
      </c>
      <c r="D8732" s="98">
        <f>AVERAGE(C$10:C8732)</f>
        <v>0.37317092743322322</v>
      </c>
      <c r="E8732" s="2"/>
      <c r="G8732" s="23"/>
    </row>
    <row r="8733" spans="1:7" customFormat="1">
      <c r="A8733" s="4">
        <v>31371</v>
      </c>
      <c r="B8733">
        <v>8.1199999999999992</v>
      </c>
      <c r="C8733">
        <f>IFERROR(((VLOOKUP(A8733,'Interest Rates-10yr'!$A$9:$C$15239,2,FALSE))-B8733),C8732)</f>
        <v>1.6000000000000014</v>
      </c>
      <c r="D8733" s="98">
        <f>AVERAGE(C$10:C8733)</f>
        <v>0.37331155433287549</v>
      </c>
      <c r="E8733" s="2"/>
      <c r="G8733" s="23"/>
    </row>
    <row r="8734" spans="1:7" customFormat="1">
      <c r="A8734" s="4">
        <v>31372</v>
      </c>
      <c r="B8734">
        <v>8.0399999999999991</v>
      </c>
      <c r="C8734">
        <f>IFERROR(((VLOOKUP(A8734,'Interest Rates-10yr'!$A$9:$C$15239,2,FALSE))-B8734),C8733)</f>
        <v>1.5400000000000009</v>
      </c>
      <c r="D8734" s="98">
        <f>AVERAGE(C$10:C8734)</f>
        <v>0.37344527220630441</v>
      </c>
      <c r="E8734" s="2"/>
      <c r="G8734" s="23"/>
    </row>
    <row r="8735" spans="1:7" customFormat="1">
      <c r="A8735" s="4">
        <v>31373</v>
      </c>
      <c r="B8735">
        <v>7.41</v>
      </c>
      <c r="C8735">
        <f>IFERROR(((VLOOKUP(A8735,'Interest Rates-10yr'!$A$9:$C$15239,2,FALSE))-B8735),C8734)</f>
        <v>2.25</v>
      </c>
      <c r="D8735" s="98">
        <f>AVERAGE(C$10:C8735)</f>
        <v>0.37366032546413086</v>
      </c>
      <c r="E8735" s="2"/>
      <c r="G8735" s="23"/>
    </row>
    <row r="8736" spans="1:7" customFormat="1">
      <c r="A8736" s="4">
        <v>31374</v>
      </c>
      <c r="B8736">
        <v>7.41</v>
      </c>
      <c r="C8736">
        <f>IFERROR(((VLOOKUP(A8736,'Interest Rates-10yr'!$A$9:$C$15239,2,FALSE))-B8736),C8735)</f>
        <v>2.25</v>
      </c>
      <c r="D8736" s="98">
        <f>AVERAGE(C$10:C8736)</f>
        <v>0.37387532943737894</v>
      </c>
      <c r="E8736" s="2"/>
      <c r="G8736" s="23"/>
    </row>
    <row r="8737" spans="1:7" customFormat="1">
      <c r="A8737" s="4">
        <v>31375</v>
      </c>
      <c r="B8737">
        <v>7.41</v>
      </c>
      <c r="C8737">
        <f>IFERROR(((VLOOKUP(A8737,'Interest Rates-10yr'!$A$9:$C$15239,2,FALSE))-B8737),C8736)</f>
        <v>2.25</v>
      </c>
      <c r="D8737" s="98">
        <f>AVERAGE(C$10:C8737)</f>
        <v>0.37409028414298878</v>
      </c>
      <c r="E8737" s="2"/>
      <c r="G8737" s="23"/>
    </row>
    <row r="8738" spans="1:7" customFormat="1">
      <c r="A8738" s="4">
        <v>31376</v>
      </c>
      <c r="B8738">
        <v>7.94</v>
      </c>
      <c r="C8738">
        <f>IFERROR(((VLOOKUP(A8738,'Interest Rates-10yr'!$A$9:$C$15239,2,FALSE))-B8738),C8737)</f>
        <v>1.7399999999999993</v>
      </c>
      <c r="D8738" s="98">
        <f>AVERAGE(C$10:C8738)</f>
        <v>0.37424676366135934</v>
      </c>
      <c r="E8738" s="2"/>
      <c r="G8738" s="23"/>
    </row>
    <row r="8739" spans="1:7" customFormat="1">
      <c r="A8739" s="4">
        <v>31377</v>
      </c>
      <c r="B8739">
        <v>7.9</v>
      </c>
      <c r="C8739">
        <f>IFERROR(((VLOOKUP(A8739,'Interest Rates-10yr'!$A$9:$C$15239,2,FALSE))-B8739),C8738)</f>
        <v>1.7799999999999994</v>
      </c>
      <c r="D8739" s="98">
        <f>AVERAGE(C$10:C8739)</f>
        <v>0.37440778923253215</v>
      </c>
      <c r="E8739" s="2"/>
      <c r="G8739" s="23"/>
    </row>
    <row r="8740" spans="1:7" customFormat="1">
      <c r="A8740" s="4">
        <v>31378</v>
      </c>
      <c r="B8740">
        <v>7.88</v>
      </c>
      <c r="C8740">
        <f>IFERROR(((VLOOKUP(A8740,'Interest Rates-10yr'!$A$9:$C$15239,2,FALSE))-B8740),C8739)</f>
        <v>1.7600000000000007</v>
      </c>
      <c r="D8740" s="98">
        <f>AVERAGE(C$10:C8740)</f>
        <v>0.37456648722941316</v>
      </c>
      <c r="E8740" s="2"/>
      <c r="G8740" s="23"/>
    </row>
    <row r="8741" spans="1:7" customFormat="1">
      <c r="A8741" s="4">
        <v>31379</v>
      </c>
      <c r="B8741">
        <v>7.88</v>
      </c>
      <c r="C8741">
        <f>IFERROR(((VLOOKUP(A8741,'Interest Rates-10yr'!$A$9:$C$15239,2,FALSE))-B8741),C8740)</f>
        <v>1.7600000000000007</v>
      </c>
      <c r="D8741" s="98">
        <f>AVERAGE(C$10:C8741)</f>
        <v>0.37472514887769198</v>
      </c>
      <c r="E8741" s="2"/>
      <c r="G8741" s="23"/>
    </row>
    <row r="8742" spans="1:7" customFormat="1">
      <c r="A8742" s="4">
        <v>31380</v>
      </c>
      <c r="B8742">
        <v>8.5399999999999991</v>
      </c>
      <c r="C8742">
        <f>IFERROR(((VLOOKUP(A8742,'Interest Rates-10yr'!$A$9:$C$15239,2,FALSE))-B8742),C8741)</f>
        <v>1.0500000000000007</v>
      </c>
      <c r="D8742" s="98">
        <f>AVERAGE(C$10:C8742)</f>
        <v>0.37480247337684719</v>
      </c>
      <c r="E8742" s="2"/>
      <c r="G8742" s="23"/>
    </row>
    <row r="8743" spans="1:7" customFormat="1">
      <c r="A8743" s="4">
        <v>31381</v>
      </c>
      <c r="B8743">
        <v>8.5399999999999991</v>
      </c>
      <c r="C8743">
        <f>IFERROR(((VLOOKUP(A8743,'Interest Rates-10yr'!$A$9:$C$15239,2,FALSE))-B8743),C8742)</f>
        <v>1.0500000000000007</v>
      </c>
      <c r="D8743" s="98">
        <f>AVERAGE(C$10:C8743)</f>
        <v>0.37487978016945345</v>
      </c>
      <c r="E8743" s="2"/>
      <c r="G8743" s="23"/>
    </row>
    <row r="8744" spans="1:7" customFormat="1">
      <c r="A8744" s="4">
        <v>31382</v>
      </c>
      <c r="B8744">
        <v>8.5399999999999991</v>
      </c>
      <c r="C8744">
        <f>IFERROR(((VLOOKUP(A8744,'Interest Rates-10yr'!$A$9:$C$15239,2,FALSE))-B8744),C8743)</f>
        <v>1.0500000000000007</v>
      </c>
      <c r="D8744" s="98">
        <f>AVERAGE(C$10:C8744)</f>
        <v>0.37495706926159206</v>
      </c>
      <c r="E8744" s="2"/>
      <c r="G8744" s="23"/>
    </row>
    <row r="8745" spans="1:7" customFormat="1">
      <c r="A8745" s="4">
        <v>31383</v>
      </c>
      <c r="B8745">
        <v>8.56</v>
      </c>
      <c r="C8745">
        <f>IFERROR(((VLOOKUP(A8745,'Interest Rates-10yr'!$A$9:$C$15239,2,FALSE))-B8745),C8744)</f>
        <v>1.129999999999999</v>
      </c>
      <c r="D8745" s="98">
        <f>AVERAGE(C$10:C8745)</f>
        <v>0.37504349816849897</v>
      </c>
      <c r="E8745" s="2"/>
      <c r="G8745" s="23"/>
    </row>
    <row r="8746" spans="1:7" customFormat="1">
      <c r="A8746" s="4">
        <v>31384</v>
      </c>
      <c r="B8746">
        <v>8.68</v>
      </c>
      <c r="C8746">
        <f>IFERROR(((VLOOKUP(A8746,'Interest Rates-10yr'!$A$9:$C$15239,2,FALSE))-B8746),C8745)</f>
        <v>1</v>
      </c>
      <c r="D8746" s="98">
        <f>AVERAGE(C$10:C8746)</f>
        <v>0.37511502804166269</v>
      </c>
      <c r="E8746" s="2"/>
      <c r="G8746" s="23"/>
    </row>
    <row r="8747" spans="1:7" customFormat="1">
      <c r="A8747" s="4">
        <v>31385</v>
      </c>
      <c r="B8747">
        <v>8.69</v>
      </c>
      <c r="C8747">
        <f>IFERROR(((VLOOKUP(A8747,'Interest Rates-10yr'!$A$9:$C$15239,2,FALSE))-B8747),C8746)</f>
        <v>0.94000000000000128</v>
      </c>
      <c r="D8747" s="98">
        <f>AVERAGE(C$10:C8747)</f>
        <v>0.37517967498283439</v>
      </c>
      <c r="E8747" s="2"/>
      <c r="G8747" s="23"/>
    </row>
    <row r="8748" spans="1:7" customFormat="1">
      <c r="A8748" s="4">
        <v>31386</v>
      </c>
      <c r="B8748">
        <v>8.2899999999999991</v>
      </c>
      <c r="C8748">
        <f>IFERROR(((VLOOKUP(A8748,'Interest Rates-10yr'!$A$9:$C$15239,2,FALSE))-B8748),C8747)</f>
        <v>1.33</v>
      </c>
      <c r="D8748" s="98">
        <f>AVERAGE(C$10:C8748)</f>
        <v>0.37528893466071711</v>
      </c>
      <c r="E8748" s="2"/>
      <c r="G8748" s="23"/>
    </row>
    <row r="8749" spans="1:7" customFormat="1">
      <c r="A8749" s="4">
        <v>31387</v>
      </c>
      <c r="B8749">
        <v>7.99</v>
      </c>
      <c r="C8749">
        <f>IFERROR(((VLOOKUP(A8749,'Interest Rates-10yr'!$A$9:$C$15239,2,FALSE))-B8749),C8748)</f>
        <v>1.6600000000000001</v>
      </c>
      <c r="D8749" s="98">
        <f>AVERAGE(C$10:C8749)</f>
        <v>0.37543592677345616</v>
      </c>
      <c r="E8749" s="2"/>
      <c r="G8749" s="23"/>
    </row>
    <row r="8750" spans="1:7" customFormat="1">
      <c r="A8750" s="4">
        <v>31388</v>
      </c>
      <c r="B8750">
        <v>7.99</v>
      </c>
      <c r="C8750">
        <f>IFERROR(((VLOOKUP(A8750,'Interest Rates-10yr'!$A$9:$C$15239,2,FALSE))-B8750),C8749)</f>
        <v>1.6600000000000001</v>
      </c>
      <c r="D8750" s="98">
        <f>AVERAGE(C$10:C8750)</f>
        <v>0.37558288525340427</v>
      </c>
      <c r="E8750" s="2"/>
      <c r="G8750" s="23"/>
    </row>
    <row r="8751" spans="1:7" customFormat="1">
      <c r="A8751" s="4">
        <v>31389</v>
      </c>
      <c r="B8751">
        <v>7.99</v>
      </c>
      <c r="C8751">
        <f>IFERROR(((VLOOKUP(A8751,'Interest Rates-10yr'!$A$9:$C$15239,2,FALSE))-B8751),C8750)</f>
        <v>1.6600000000000001</v>
      </c>
      <c r="D8751" s="98">
        <f>AVERAGE(C$10:C8751)</f>
        <v>0.37572981011210321</v>
      </c>
      <c r="E8751" s="2"/>
      <c r="G8751" s="23"/>
    </row>
    <row r="8752" spans="1:7" customFormat="1">
      <c r="A8752" s="4">
        <v>31390</v>
      </c>
      <c r="B8752">
        <v>8.02</v>
      </c>
      <c r="C8752">
        <f>IFERROR(((VLOOKUP(A8752,'Interest Rates-10yr'!$A$9:$C$15239,2,FALSE))-B8752),C8751)</f>
        <v>1.4700000000000006</v>
      </c>
      <c r="D8752" s="98">
        <f>AVERAGE(C$10:C8752)</f>
        <v>0.37585496969003845</v>
      </c>
      <c r="E8752" s="2"/>
      <c r="G8752" s="23"/>
    </row>
    <row r="8753" spans="1:7" customFormat="1">
      <c r="A8753" s="4">
        <v>31391</v>
      </c>
      <c r="B8753">
        <v>7.93</v>
      </c>
      <c r="C8753">
        <f>IFERROR(((VLOOKUP(A8753,'Interest Rates-10yr'!$A$9:$C$15239,2,FALSE))-B8753),C8752)</f>
        <v>1.4299999999999997</v>
      </c>
      <c r="D8753" s="98">
        <f>AVERAGE(C$10:C8753)</f>
        <v>0.37597552607502355</v>
      </c>
      <c r="E8753" s="2"/>
      <c r="G8753" s="23"/>
    </row>
    <row r="8754" spans="1:7" customFormat="1">
      <c r="A8754" s="4">
        <v>31392</v>
      </c>
      <c r="B8754">
        <v>7.99</v>
      </c>
      <c r="C8754">
        <f>IFERROR(((VLOOKUP(A8754,'Interest Rates-10yr'!$A$9:$C$15239,2,FALSE))-B8754),C8753)</f>
        <v>1.2099999999999991</v>
      </c>
      <c r="D8754" s="98">
        <f>AVERAGE(C$10:C8754)</f>
        <v>0.37607089765580404</v>
      </c>
      <c r="E8754" s="2"/>
      <c r="G8754" s="23"/>
    </row>
    <row r="8755" spans="1:7" customFormat="1">
      <c r="A8755" s="4">
        <v>31393</v>
      </c>
      <c r="B8755">
        <v>7.9</v>
      </c>
      <c r="C8755">
        <f>IFERROR(((VLOOKUP(A8755,'Interest Rates-10yr'!$A$9:$C$15239,2,FALSE))-B8755),C8754)</f>
        <v>1.3699999999999992</v>
      </c>
      <c r="D8755" s="98">
        <f>AVERAGE(C$10:C8755)</f>
        <v>0.37618454150468855</v>
      </c>
      <c r="E8755" s="2"/>
      <c r="G8755" s="23"/>
    </row>
    <row r="8756" spans="1:7" customFormat="1">
      <c r="A8756" s="4">
        <v>31394</v>
      </c>
      <c r="B8756">
        <v>7.84</v>
      </c>
      <c r="C8756">
        <f>IFERROR(((VLOOKUP(A8756,'Interest Rates-10yr'!$A$9:$C$15239,2,FALSE))-B8756),C8755)</f>
        <v>1.370000000000001</v>
      </c>
      <c r="D8756" s="98">
        <f>AVERAGE(C$10:C8756)</f>
        <v>0.37629815936892719</v>
      </c>
      <c r="E8756" s="2"/>
      <c r="G8756" s="23"/>
    </row>
    <row r="8757" spans="1:7" customFormat="1">
      <c r="A8757" s="4">
        <v>31395</v>
      </c>
      <c r="B8757">
        <v>7.84</v>
      </c>
      <c r="C8757">
        <f>IFERROR(((VLOOKUP(A8757,'Interest Rates-10yr'!$A$9:$C$15239,2,FALSE))-B8757),C8756)</f>
        <v>1.370000000000001</v>
      </c>
      <c r="D8757" s="98">
        <f>AVERAGE(C$10:C8757)</f>
        <v>0.37641175125743093</v>
      </c>
      <c r="E8757" s="2"/>
      <c r="G8757" s="23"/>
    </row>
    <row r="8758" spans="1:7" customFormat="1">
      <c r="A8758" s="4">
        <v>31396</v>
      </c>
      <c r="B8758">
        <v>7.84</v>
      </c>
      <c r="C8758">
        <f>IFERROR(((VLOOKUP(A8758,'Interest Rates-10yr'!$A$9:$C$15239,2,FALSE))-B8758),C8757)</f>
        <v>1.370000000000001</v>
      </c>
      <c r="D8758" s="98">
        <f>AVERAGE(C$10:C8758)</f>
        <v>0.37652531717910681</v>
      </c>
      <c r="E8758" s="2"/>
      <c r="G8758" s="23"/>
    </row>
    <row r="8759" spans="1:7" customFormat="1">
      <c r="A8759" s="4">
        <v>31397</v>
      </c>
      <c r="B8759">
        <v>8</v>
      </c>
      <c r="C8759">
        <f>IFERROR(((VLOOKUP(A8759,'Interest Rates-10yr'!$A$9:$C$15239,2,FALSE))-B8759),C8758)</f>
        <v>1.1600000000000001</v>
      </c>
      <c r="D8759" s="98">
        <f>AVERAGE(C$10:C8759)</f>
        <v>0.37661485714285781</v>
      </c>
      <c r="E8759" s="2"/>
      <c r="G8759" s="23"/>
    </row>
    <row r="8760" spans="1:7" customFormat="1">
      <c r="A8760" s="4">
        <v>31398</v>
      </c>
      <c r="B8760">
        <v>7.93</v>
      </c>
      <c r="C8760">
        <f>IFERROR(((VLOOKUP(A8760,'Interest Rates-10yr'!$A$9:$C$15239,2,FALSE))-B8760),C8759)</f>
        <v>1.1099999999999994</v>
      </c>
      <c r="D8760" s="98">
        <f>AVERAGE(C$10:C8760)</f>
        <v>0.37669866300994237</v>
      </c>
      <c r="E8760" s="2"/>
      <c r="G8760" s="23"/>
    </row>
    <row r="8761" spans="1:7" customFormat="1">
      <c r="A8761" s="4">
        <v>31399</v>
      </c>
      <c r="B8761">
        <v>8.98</v>
      </c>
      <c r="C8761">
        <f>IFERROR(((VLOOKUP(A8761,'Interest Rates-10yr'!$A$9:$C$15239,2,FALSE))-B8761),C8760)</f>
        <v>0.12999999999999901</v>
      </c>
      <c r="D8761" s="98">
        <f>AVERAGE(C$10:C8761)</f>
        <v>0.37667047531992753</v>
      </c>
      <c r="E8761" s="2"/>
      <c r="G8761" s="23"/>
    </row>
    <row r="8762" spans="1:7" customFormat="1">
      <c r="A8762" s="4">
        <v>31400</v>
      </c>
      <c r="B8762">
        <v>8.17</v>
      </c>
      <c r="C8762">
        <f>IFERROR(((VLOOKUP(A8762,'Interest Rates-10yr'!$A$9:$C$15239,2,FALSE))-B8762),C8761)</f>
        <v>0.92999999999999972</v>
      </c>
      <c r="D8762" s="98">
        <f>AVERAGE(C$10:C8762)</f>
        <v>0.37673369130583867</v>
      </c>
      <c r="E8762" s="2"/>
      <c r="G8762" s="23"/>
    </row>
    <row r="8763" spans="1:7" customFormat="1">
      <c r="A8763" s="4">
        <v>31401</v>
      </c>
      <c r="B8763">
        <v>7.99</v>
      </c>
      <c r="C8763">
        <f>IFERROR(((VLOOKUP(A8763,'Interest Rates-10yr'!$A$9:$C$15239,2,FALSE))-B8763),C8762)</f>
        <v>1.0499999999999989</v>
      </c>
      <c r="D8763" s="98">
        <f>AVERAGE(C$10:C8763)</f>
        <v>0.37681060086817519</v>
      </c>
      <c r="E8763" s="2"/>
      <c r="G8763" s="23"/>
    </row>
    <row r="8764" spans="1:7" customFormat="1">
      <c r="A8764" s="4">
        <v>31402</v>
      </c>
      <c r="B8764">
        <v>7.99</v>
      </c>
      <c r="C8764">
        <f>IFERROR(((VLOOKUP(A8764,'Interest Rates-10yr'!$A$9:$C$15239,2,FALSE))-B8764),C8763)</f>
        <v>1.0499999999999989</v>
      </c>
      <c r="D8764" s="98">
        <f>AVERAGE(C$10:C8764)</f>
        <v>0.37688749286122286</v>
      </c>
      <c r="E8764" s="2"/>
      <c r="G8764" s="23"/>
    </row>
    <row r="8765" spans="1:7" customFormat="1">
      <c r="A8765" s="4">
        <v>31403</v>
      </c>
      <c r="B8765">
        <v>7.99</v>
      </c>
      <c r="C8765">
        <f>IFERROR(((VLOOKUP(A8765,'Interest Rates-10yr'!$A$9:$C$15239,2,FALSE))-B8765),C8764)</f>
        <v>1.0499999999999989</v>
      </c>
      <c r="D8765" s="98">
        <f>AVERAGE(C$10:C8765)</f>
        <v>0.37696436729100119</v>
      </c>
      <c r="E8765" s="2"/>
      <c r="G8765" s="23"/>
    </row>
    <row r="8766" spans="1:7" customFormat="1">
      <c r="A8766" s="4">
        <v>31404</v>
      </c>
      <c r="B8766">
        <v>8.0299999999999994</v>
      </c>
      <c r="C8766">
        <f>IFERROR(((VLOOKUP(A8766,'Interest Rates-10yr'!$A$9:$C$15239,2,FALSE))-B8766),C8765)</f>
        <v>1.0500000000000007</v>
      </c>
      <c r="D8766" s="98">
        <f>AVERAGE(C$10:C8766)</f>
        <v>0.37704122416352703</v>
      </c>
      <c r="E8766" s="2"/>
      <c r="G8766" s="23"/>
    </row>
    <row r="8767" spans="1:7" customFormat="1">
      <c r="A8767" s="4">
        <v>31405</v>
      </c>
      <c r="B8767">
        <v>7.97</v>
      </c>
      <c r="C8767">
        <f>IFERROR(((VLOOKUP(A8767,'Interest Rates-10yr'!$A$9:$C$15239,2,FALSE))-B8767),C8766)</f>
        <v>1.1000000000000005</v>
      </c>
      <c r="D8767" s="98">
        <f>AVERAGE(C$10:C8767)</f>
        <v>0.37712377255081142</v>
      </c>
      <c r="E8767" s="2"/>
      <c r="G8767" s="23"/>
    </row>
    <row r="8768" spans="1:7" customFormat="1">
      <c r="A8768" s="4">
        <v>31406</v>
      </c>
      <c r="B8768">
        <v>7.97</v>
      </c>
      <c r="C8768">
        <f>IFERROR(((VLOOKUP(A8768,'Interest Rates-10yr'!$A$9:$C$15239,2,FALSE))-B8768),C8767)</f>
        <v>1.1000000000000005</v>
      </c>
      <c r="D8768" s="98">
        <f>AVERAGE(C$10:C8768)</f>
        <v>0.3772063020892803</v>
      </c>
      <c r="E8768" s="2"/>
      <c r="G8768" s="23"/>
    </row>
    <row r="8769" spans="1:7" customFormat="1">
      <c r="A8769" s="4">
        <v>31407</v>
      </c>
      <c r="B8769">
        <v>8</v>
      </c>
      <c r="C8769">
        <f>IFERROR(((VLOOKUP(A8769,'Interest Rates-10yr'!$A$9:$C$15239,2,FALSE))-B8769),C8768)</f>
        <v>1.0399999999999991</v>
      </c>
      <c r="D8769" s="98">
        <f>AVERAGE(C$10:C8769)</f>
        <v>0.37728196347032034</v>
      </c>
      <c r="E8769" s="2"/>
      <c r="G8769" s="23"/>
    </row>
    <row r="8770" spans="1:7" customFormat="1">
      <c r="A8770" s="4">
        <v>31408</v>
      </c>
      <c r="B8770">
        <v>7.62</v>
      </c>
      <c r="C8770">
        <f>IFERROR(((VLOOKUP(A8770,'Interest Rates-10yr'!$A$9:$C$15239,2,FALSE))-B8770),C8769)</f>
        <v>1.37</v>
      </c>
      <c r="D8770" s="98">
        <f>AVERAGE(C$10:C8770)</f>
        <v>0.37739527451204269</v>
      </c>
      <c r="E8770" s="2"/>
      <c r="G8770" s="23"/>
    </row>
    <row r="8771" spans="1:7" customFormat="1">
      <c r="A8771" s="4">
        <v>31409</v>
      </c>
      <c r="B8771">
        <v>7.62</v>
      </c>
      <c r="C8771">
        <f>IFERROR(((VLOOKUP(A8771,'Interest Rates-10yr'!$A$9:$C$15239,2,FALSE))-B8771),C8770)</f>
        <v>1.37</v>
      </c>
      <c r="D8771" s="98">
        <f>AVERAGE(C$10:C8771)</f>
        <v>0.37750855968956926</v>
      </c>
      <c r="E8771" s="2"/>
      <c r="G8771" s="23"/>
    </row>
    <row r="8772" spans="1:7" customFormat="1">
      <c r="A8772" s="4">
        <v>31410</v>
      </c>
      <c r="B8772">
        <v>7.62</v>
      </c>
      <c r="C8772">
        <f>IFERROR(((VLOOKUP(A8772,'Interest Rates-10yr'!$A$9:$C$15239,2,FALSE))-B8772),C8771)</f>
        <v>1.37</v>
      </c>
      <c r="D8772" s="98">
        <f>AVERAGE(C$10:C8772)</f>
        <v>0.37762181901175462</v>
      </c>
      <c r="E8772" s="2"/>
      <c r="G8772" s="23"/>
    </row>
    <row r="8773" spans="1:7" customFormat="1">
      <c r="A8773" s="4">
        <v>31411</v>
      </c>
      <c r="B8773">
        <v>9.08</v>
      </c>
      <c r="C8773">
        <f>IFERROR(((VLOOKUP(A8773,'Interest Rates-10yr'!$A$9:$C$15239,2,FALSE))-B8773),C8772)</f>
        <v>-7.0000000000000284E-2</v>
      </c>
      <c r="D8773" s="98">
        <f>AVERAGE(C$10:C8773)</f>
        <v>0.37757074395253376</v>
      </c>
      <c r="E8773" s="2"/>
      <c r="G8773" s="23"/>
    </row>
    <row r="8774" spans="1:7" customFormat="1">
      <c r="A8774" s="4">
        <v>31412</v>
      </c>
      <c r="B8774">
        <v>13.46</v>
      </c>
      <c r="C8774">
        <f>IFERROR(((VLOOKUP(A8774,'Interest Rates-10yr'!$A$9:$C$15239,2,FALSE))-B8774),C8773)</f>
        <v>-4.4600000000000009</v>
      </c>
      <c r="D8774" s="98">
        <f>AVERAGE(C$10:C8774)</f>
        <v>0.37701882487164923</v>
      </c>
      <c r="E8774" s="2"/>
      <c r="G8774" s="23"/>
    </row>
    <row r="8775" spans="1:7" customFormat="1">
      <c r="A8775" s="4">
        <v>31413</v>
      </c>
      <c r="B8775">
        <v>13.46</v>
      </c>
      <c r="C8775">
        <f>IFERROR(((VLOOKUP(A8775,'Interest Rates-10yr'!$A$9:$C$15239,2,FALSE))-B8775),C8774)</f>
        <v>-4.4600000000000009</v>
      </c>
      <c r="D8775" s="98">
        <f>AVERAGE(C$10:C8775)</f>
        <v>0.37646703171343893</v>
      </c>
      <c r="E8775" s="2"/>
      <c r="G8775" s="23"/>
    </row>
    <row r="8776" spans="1:7" customFormat="1">
      <c r="A8776" s="4">
        <v>31414</v>
      </c>
      <c r="B8776">
        <v>8.76</v>
      </c>
      <c r="C8776">
        <f>IFERROR(((VLOOKUP(A8776,'Interest Rates-10yr'!$A$9:$C$15239,2,FALSE))-B8776),C8775)</f>
        <v>0.27999999999999936</v>
      </c>
      <c r="D8776" s="98">
        <f>AVERAGE(C$10:C8776)</f>
        <v>0.37645602828789848</v>
      </c>
      <c r="E8776" s="2"/>
      <c r="G8776" s="23"/>
    </row>
    <row r="8777" spans="1:7" customFormat="1">
      <c r="A8777" s="4">
        <v>31415</v>
      </c>
      <c r="B8777">
        <v>8.34</v>
      </c>
      <c r="C8777">
        <f>IFERROR(((VLOOKUP(A8777,'Interest Rates-10yr'!$A$9:$C$15239,2,FALSE))-B8777),C8776)</f>
        <v>0.71000000000000085</v>
      </c>
      <c r="D8777" s="98">
        <f>AVERAGE(C$10:C8777)</f>
        <v>0.37649406934306634</v>
      </c>
      <c r="E8777" s="2"/>
      <c r="G8777" s="23"/>
    </row>
    <row r="8778" spans="1:7" customFormat="1">
      <c r="A8778" s="4">
        <v>31416</v>
      </c>
      <c r="B8778">
        <v>8.34</v>
      </c>
      <c r="C8778">
        <f>IFERROR(((VLOOKUP(A8778,'Interest Rates-10yr'!$A$9:$C$15239,2,FALSE))-B8778),C8777)</f>
        <v>0.71000000000000085</v>
      </c>
      <c r="D8778" s="98">
        <f>AVERAGE(C$10:C8778)</f>
        <v>0.37653210172197582</v>
      </c>
      <c r="E8778" s="2"/>
      <c r="G8778" s="23"/>
    </row>
    <row r="8779" spans="1:7" customFormat="1">
      <c r="A8779" s="4">
        <v>31417</v>
      </c>
      <c r="B8779">
        <v>8.34</v>
      </c>
      <c r="C8779">
        <f>IFERROR(((VLOOKUP(A8779,'Interest Rates-10yr'!$A$9:$C$15239,2,FALSE))-B8779),C8778)</f>
        <v>0.71000000000000085</v>
      </c>
      <c r="D8779" s="98">
        <f>AVERAGE(C$10:C8779)</f>
        <v>0.37657012542759472</v>
      </c>
      <c r="E8779" s="2"/>
      <c r="G8779" s="23"/>
    </row>
    <row r="8780" spans="1:7" customFormat="1">
      <c r="A8780" s="4">
        <v>31418</v>
      </c>
      <c r="B8780">
        <v>8</v>
      </c>
      <c r="C8780">
        <f>IFERROR(((VLOOKUP(A8780,'Interest Rates-10yr'!$A$9:$C$15239,2,FALSE))-B8780),C8779)</f>
        <v>1.0700000000000003</v>
      </c>
      <c r="D8780" s="98">
        <f>AVERAGE(C$10:C8780)</f>
        <v>0.37664918481359094</v>
      </c>
      <c r="E8780" s="2"/>
      <c r="G8780" s="23"/>
    </row>
    <row r="8781" spans="1:7" customFormat="1">
      <c r="A8781" s="4">
        <v>31419</v>
      </c>
      <c r="B8781">
        <v>7.82</v>
      </c>
      <c r="C8781">
        <f>IFERROR(((VLOOKUP(A8781,'Interest Rates-10yr'!$A$9:$C$15239,2,FALSE))-B8781),C8780)</f>
        <v>1.1199999999999992</v>
      </c>
      <c r="D8781" s="98">
        <f>AVERAGE(C$10:C8781)</f>
        <v>0.37673392612859163</v>
      </c>
      <c r="E8781" s="2"/>
      <c r="G8781" s="23"/>
    </row>
    <row r="8782" spans="1:7" customFormat="1">
      <c r="A8782" s="4">
        <v>31420</v>
      </c>
      <c r="B8782">
        <v>7.79</v>
      </c>
      <c r="C8782">
        <f>IFERROR(((VLOOKUP(A8782,'Interest Rates-10yr'!$A$9:$C$15239,2,FALSE))-B8782),C8781)</f>
        <v>1.3400000000000007</v>
      </c>
      <c r="D8782" s="98">
        <f>AVERAGE(C$10:C8782)</f>
        <v>0.3768437250655427</v>
      </c>
      <c r="E8782" s="2"/>
      <c r="G8782" s="23"/>
    </row>
    <row r="8783" spans="1:7" customFormat="1">
      <c r="A8783" s="4">
        <v>31421</v>
      </c>
      <c r="B8783">
        <v>7.93</v>
      </c>
      <c r="C8783">
        <f>IFERROR(((VLOOKUP(A8783,'Interest Rates-10yr'!$A$9:$C$15239,2,FALSE))-B8783),C8782)</f>
        <v>1.3399999999999999</v>
      </c>
      <c r="D8783" s="98">
        <f>AVERAGE(C$10:C8783)</f>
        <v>0.3769534989742428</v>
      </c>
      <c r="E8783" s="2"/>
      <c r="G8783" s="23"/>
    </row>
    <row r="8784" spans="1:7" customFormat="1">
      <c r="A8784" s="4">
        <v>31422</v>
      </c>
      <c r="B8784">
        <v>7.87</v>
      </c>
      <c r="C8784">
        <f>IFERROR(((VLOOKUP(A8784,'Interest Rates-10yr'!$A$9:$C$15239,2,FALSE))-B8784),C8783)</f>
        <v>1.5200000000000005</v>
      </c>
      <c r="D8784" s="98">
        <f>AVERAGE(C$10:C8784)</f>
        <v>0.37708376068376137</v>
      </c>
      <c r="E8784" s="2"/>
      <c r="G8784" s="23"/>
    </row>
    <row r="8785" spans="1:7" customFormat="1">
      <c r="A8785" s="4">
        <v>31423</v>
      </c>
      <c r="B8785">
        <v>7.87</v>
      </c>
      <c r="C8785">
        <f>IFERROR(((VLOOKUP(A8785,'Interest Rates-10yr'!$A$9:$C$15239,2,FALSE))-B8785),C8784)</f>
        <v>1.5200000000000005</v>
      </c>
      <c r="D8785" s="98">
        <f>AVERAGE(C$10:C8785)</f>
        <v>0.37721399270738448</v>
      </c>
      <c r="E8785" s="2"/>
      <c r="G8785" s="23"/>
    </row>
    <row r="8786" spans="1:7" customFormat="1">
      <c r="A8786" s="4">
        <v>31424</v>
      </c>
      <c r="B8786">
        <v>7.87</v>
      </c>
      <c r="C8786">
        <f>IFERROR(((VLOOKUP(A8786,'Interest Rates-10yr'!$A$9:$C$15239,2,FALSE))-B8786),C8785)</f>
        <v>1.5200000000000005</v>
      </c>
      <c r="D8786" s="98">
        <f>AVERAGE(C$10:C8786)</f>
        <v>0.37734419505525879</v>
      </c>
      <c r="E8786" s="2"/>
      <c r="G8786" s="23"/>
    </row>
    <row r="8787" spans="1:7" customFormat="1">
      <c r="A8787" s="4">
        <v>31425</v>
      </c>
      <c r="B8787">
        <v>8.08</v>
      </c>
      <c r="C8787">
        <f>IFERROR(((VLOOKUP(A8787,'Interest Rates-10yr'!$A$9:$C$15239,2,FALSE))-B8787),C8786)</f>
        <v>1.4100000000000001</v>
      </c>
      <c r="D8787" s="98">
        <f>AVERAGE(C$10:C8787)</f>
        <v>0.3774618364092055</v>
      </c>
      <c r="E8787" s="2"/>
      <c r="G8787" s="23"/>
    </row>
    <row r="8788" spans="1:7" customFormat="1">
      <c r="A8788" s="4">
        <v>31426</v>
      </c>
      <c r="B8788">
        <v>7.94</v>
      </c>
      <c r="C8788">
        <f>IFERROR(((VLOOKUP(A8788,'Interest Rates-10yr'!$A$9:$C$15239,2,FALSE))-B8788),C8787)</f>
        <v>1.4899999999999993</v>
      </c>
      <c r="D8788" s="98">
        <f>AVERAGE(C$10:C8788)</f>
        <v>0.3775885636177248</v>
      </c>
      <c r="E8788" s="2"/>
      <c r="G8788" s="23"/>
    </row>
    <row r="8789" spans="1:7" customFormat="1">
      <c r="A8789" s="4">
        <v>31427</v>
      </c>
      <c r="B8789">
        <v>8.0399999999999991</v>
      </c>
      <c r="C8789">
        <f>IFERROR(((VLOOKUP(A8789,'Interest Rates-10yr'!$A$9:$C$15239,2,FALSE))-B8789),C8788)</f>
        <v>1.2700000000000014</v>
      </c>
      <c r="D8789" s="98">
        <f>AVERAGE(C$10:C8789)</f>
        <v>0.37769020501139017</v>
      </c>
      <c r="E8789" s="2"/>
      <c r="G8789" s="23"/>
    </row>
    <row r="8790" spans="1:7" customFormat="1">
      <c r="A8790" s="4">
        <v>31428</v>
      </c>
      <c r="B8790">
        <v>7.92</v>
      </c>
      <c r="C8790">
        <f>IFERROR(((VLOOKUP(A8790,'Interest Rates-10yr'!$A$9:$C$15239,2,FALSE))-B8790),C8789)</f>
        <v>1.3800000000000008</v>
      </c>
      <c r="D8790" s="98">
        <f>AVERAGE(C$10:C8790)</f>
        <v>0.37780435030178861</v>
      </c>
      <c r="E8790" s="2"/>
      <c r="G8790" s="23"/>
    </row>
    <row r="8791" spans="1:7" customFormat="1">
      <c r="A8791" s="4">
        <v>31429</v>
      </c>
      <c r="B8791">
        <v>7.8</v>
      </c>
      <c r="C8791">
        <f>IFERROR(((VLOOKUP(A8791,'Interest Rates-10yr'!$A$9:$C$15239,2,FALSE))-B8791),C8790)</f>
        <v>1.4400000000000004</v>
      </c>
      <c r="D8791" s="98">
        <f>AVERAGE(C$10:C8791)</f>
        <v>0.37792530175358757</v>
      </c>
      <c r="E8791" s="2"/>
      <c r="G8791" s="23"/>
    </row>
    <row r="8792" spans="1:7" customFormat="1">
      <c r="A8792" s="4">
        <v>31430</v>
      </c>
      <c r="B8792">
        <v>7.8</v>
      </c>
      <c r="C8792">
        <f>IFERROR(((VLOOKUP(A8792,'Interest Rates-10yr'!$A$9:$C$15239,2,FALSE))-B8792),C8791)</f>
        <v>1.4400000000000004</v>
      </c>
      <c r="D8792" s="98">
        <f>AVERAGE(C$10:C8792)</f>
        <v>0.37804622566321372</v>
      </c>
      <c r="E8792" s="2"/>
      <c r="G8792" s="23"/>
    </row>
    <row r="8793" spans="1:7" customFormat="1">
      <c r="A8793" s="4">
        <v>31431</v>
      </c>
      <c r="B8793">
        <v>7.8</v>
      </c>
      <c r="C8793">
        <f>IFERROR(((VLOOKUP(A8793,'Interest Rates-10yr'!$A$9:$C$15239,2,FALSE))-B8793),C8792)</f>
        <v>1.4400000000000004</v>
      </c>
      <c r="D8793" s="98">
        <f>AVERAGE(C$10:C8793)</f>
        <v>0.37816712204007358</v>
      </c>
      <c r="E8793" s="2"/>
      <c r="G8793" s="23"/>
    </row>
    <row r="8794" spans="1:7" customFormat="1">
      <c r="A8794" s="4">
        <v>31432</v>
      </c>
      <c r="B8794">
        <v>7.8</v>
      </c>
      <c r="C8794">
        <f>IFERROR(((VLOOKUP(A8794,'Interest Rates-10yr'!$A$9:$C$15239,2,FALSE))-B8794),C8793)</f>
        <v>1.4400000000000004</v>
      </c>
      <c r="D8794" s="98">
        <f>AVERAGE(C$10:C8794)</f>
        <v>0.37828799089356929</v>
      </c>
      <c r="E8794" s="2"/>
      <c r="G8794" s="23"/>
    </row>
    <row r="8795" spans="1:7" customFormat="1">
      <c r="A8795" s="4">
        <v>31433</v>
      </c>
      <c r="B8795">
        <v>7.96</v>
      </c>
      <c r="C8795">
        <f>IFERROR(((VLOOKUP(A8795,'Interest Rates-10yr'!$A$9:$C$15239,2,FALSE))-B8795),C8794)</f>
        <v>1.2600000000000007</v>
      </c>
      <c r="D8795" s="98">
        <f>AVERAGE(C$10:C8795)</f>
        <v>0.37838834509446917</v>
      </c>
      <c r="E8795" s="2"/>
      <c r="G8795" s="23"/>
    </row>
    <row r="8796" spans="1:7" customFormat="1">
      <c r="A8796" s="4">
        <v>31434</v>
      </c>
      <c r="B8796">
        <v>8.01</v>
      </c>
      <c r="C8796">
        <f>IFERROR(((VLOOKUP(A8796,'Interest Rates-10yr'!$A$9:$C$15239,2,FALSE))-B8796),C8795)</f>
        <v>1.2699999999999996</v>
      </c>
      <c r="D8796" s="98">
        <f>AVERAGE(C$10:C8796)</f>
        <v>0.37848981449869196</v>
      </c>
      <c r="E8796" s="2"/>
      <c r="G8796" s="23"/>
    </row>
    <row r="8797" spans="1:7" customFormat="1">
      <c r="A8797" s="4">
        <v>31435</v>
      </c>
      <c r="B8797">
        <v>7.89</v>
      </c>
      <c r="C8797">
        <f>IFERROR(((VLOOKUP(A8797,'Interest Rates-10yr'!$A$9:$C$15239,2,FALSE))-B8797),C8796)</f>
        <v>1.3400000000000007</v>
      </c>
      <c r="D8797" s="98">
        <f>AVERAGE(C$10:C8797)</f>
        <v>0.37859922621757014</v>
      </c>
      <c r="E8797" s="2"/>
      <c r="G8797" s="23"/>
    </row>
    <row r="8798" spans="1:7" customFormat="1">
      <c r="A8798" s="4">
        <v>31436</v>
      </c>
      <c r="B8798">
        <v>7.79</v>
      </c>
      <c r="C8798">
        <f>IFERROR(((VLOOKUP(A8798,'Interest Rates-10yr'!$A$9:$C$15239,2,FALSE))-B8798),C8797)</f>
        <v>1.4400000000000004</v>
      </c>
      <c r="D8798" s="98">
        <f>AVERAGE(C$10:C8798)</f>
        <v>0.3787199908977138</v>
      </c>
      <c r="E8798" s="2"/>
      <c r="G8798" s="23"/>
    </row>
    <row r="8799" spans="1:7" customFormat="1">
      <c r="A8799" s="4">
        <v>31437</v>
      </c>
      <c r="B8799">
        <v>7.79</v>
      </c>
      <c r="C8799">
        <f>IFERROR(((VLOOKUP(A8799,'Interest Rates-10yr'!$A$9:$C$15239,2,FALSE))-B8799),C8798)</f>
        <v>1.4400000000000004</v>
      </c>
      <c r="D8799" s="98">
        <f>AVERAGE(C$10:C8799)</f>
        <v>0.37884072810011449</v>
      </c>
      <c r="E8799" s="2"/>
      <c r="G8799" s="23"/>
    </row>
    <row r="8800" spans="1:7" customFormat="1">
      <c r="A8800" s="4">
        <v>31438</v>
      </c>
      <c r="B8800">
        <v>7.79</v>
      </c>
      <c r="C8800">
        <f>IFERROR(((VLOOKUP(A8800,'Interest Rates-10yr'!$A$9:$C$15239,2,FALSE))-B8800),C8799)</f>
        <v>1.4400000000000004</v>
      </c>
      <c r="D8800" s="98">
        <f>AVERAGE(C$10:C8800)</f>
        <v>0.37896143783414932</v>
      </c>
      <c r="E8800" s="2"/>
      <c r="G8800" s="23"/>
    </row>
    <row r="8801" spans="1:7" customFormat="1">
      <c r="A8801" s="4">
        <v>31439</v>
      </c>
      <c r="B8801">
        <v>7.95</v>
      </c>
      <c r="C8801">
        <f>IFERROR(((VLOOKUP(A8801,'Interest Rates-10yr'!$A$9:$C$15239,2,FALSE))-B8801),C8800)</f>
        <v>1.1800000000000006</v>
      </c>
      <c r="D8801" s="98">
        <f>AVERAGE(C$10:C8801)</f>
        <v>0.37905254777070135</v>
      </c>
      <c r="E8801" s="2"/>
      <c r="G8801" s="23"/>
    </row>
    <row r="8802" spans="1:7" customFormat="1">
      <c r="A8802" s="4">
        <v>31440</v>
      </c>
      <c r="B8802">
        <v>7.85</v>
      </c>
      <c r="C8802">
        <f>IFERROR(((VLOOKUP(A8802,'Interest Rates-10yr'!$A$9:$C$15239,2,FALSE))-B8802),C8801)</f>
        <v>1.2000000000000011</v>
      </c>
      <c r="D8802" s="98">
        <f>AVERAGE(C$10:C8802)</f>
        <v>0.3791459115205284</v>
      </c>
      <c r="E8802" s="2"/>
      <c r="G8802" s="23"/>
    </row>
    <row r="8803" spans="1:7" customFormat="1">
      <c r="A8803" s="4">
        <v>31441</v>
      </c>
      <c r="B8803">
        <v>7.78</v>
      </c>
      <c r="C8803">
        <f>IFERROR(((VLOOKUP(A8803,'Interest Rates-10yr'!$A$9:$C$15239,2,FALSE))-B8803),C8802)</f>
        <v>1.3099999999999996</v>
      </c>
      <c r="D8803" s="98">
        <f>AVERAGE(C$10:C8803)</f>
        <v>0.37925176256538617</v>
      </c>
      <c r="E8803" s="2"/>
      <c r="G8803" s="23"/>
    </row>
    <row r="8804" spans="1:7" customFormat="1">
      <c r="A8804" s="4">
        <v>31442</v>
      </c>
      <c r="B8804">
        <v>8.02</v>
      </c>
      <c r="C8804">
        <f>IFERROR(((VLOOKUP(A8804,'Interest Rates-10yr'!$A$9:$C$15239,2,FALSE))-B8804),C8803)</f>
        <v>1.08</v>
      </c>
      <c r="D8804" s="98">
        <f>AVERAGE(C$10:C8804)</f>
        <v>0.37933143831722638</v>
      </c>
      <c r="E8804" s="2"/>
      <c r="G8804" s="23"/>
    </row>
    <row r="8805" spans="1:7" customFormat="1">
      <c r="A8805" s="4">
        <v>31443</v>
      </c>
      <c r="B8805">
        <v>8.09</v>
      </c>
      <c r="C8805">
        <f>IFERROR(((VLOOKUP(A8805,'Interest Rates-10yr'!$A$9:$C$15239,2,FALSE))-B8805),C8804)</f>
        <v>0.99000000000000021</v>
      </c>
      <c r="D8805" s="98">
        <f>AVERAGE(C$10:C8805)</f>
        <v>0.37940086402910483</v>
      </c>
      <c r="E8805" s="2"/>
      <c r="G8805" s="23"/>
    </row>
    <row r="8806" spans="1:7" customFormat="1">
      <c r="A8806" s="4">
        <v>31444</v>
      </c>
      <c r="B8806">
        <v>8.09</v>
      </c>
      <c r="C8806">
        <f>IFERROR(((VLOOKUP(A8806,'Interest Rates-10yr'!$A$9:$C$15239,2,FALSE))-B8806),C8805)</f>
        <v>0.99000000000000021</v>
      </c>
      <c r="D8806" s="98">
        <f>AVERAGE(C$10:C8806)</f>
        <v>0.37947027395703148</v>
      </c>
      <c r="E8806" s="2"/>
      <c r="G8806" s="23"/>
    </row>
    <row r="8807" spans="1:7" customFormat="1">
      <c r="A8807" s="4">
        <v>31445</v>
      </c>
      <c r="B8807">
        <v>8.09</v>
      </c>
      <c r="C8807">
        <f>IFERROR(((VLOOKUP(A8807,'Interest Rates-10yr'!$A$9:$C$15239,2,FALSE))-B8807),C8806)</f>
        <v>0.99000000000000021</v>
      </c>
      <c r="D8807" s="98">
        <f>AVERAGE(C$10:C8807)</f>
        <v>0.37953966810638845</v>
      </c>
      <c r="E8807" s="2"/>
      <c r="G8807" s="23"/>
    </row>
    <row r="8808" spans="1:7" customFormat="1">
      <c r="A8808" s="4">
        <v>31446</v>
      </c>
      <c r="B8808">
        <v>8.02</v>
      </c>
      <c r="C8808">
        <f>IFERROR(((VLOOKUP(A8808,'Interest Rates-10yr'!$A$9:$C$15239,2,FALSE))-B8808),C8807)</f>
        <v>1</v>
      </c>
      <c r="D8808" s="98">
        <f>AVERAGE(C$10:C8808)</f>
        <v>0.37961018297533872</v>
      </c>
      <c r="E8808" s="2"/>
      <c r="G8808" s="23"/>
    </row>
    <row r="8809" spans="1:7" customFormat="1">
      <c r="A8809" s="4">
        <v>31447</v>
      </c>
      <c r="B8809">
        <v>7.79</v>
      </c>
      <c r="C8809">
        <f>IFERROR(((VLOOKUP(A8809,'Interest Rates-10yr'!$A$9:$C$15239,2,FALSE))-B8809),C8808)</f>
        <v>1.1700000000000008</v>
      </c>
      <c r="D8809" s="98">
        <f>AVERAGE(C$10:C8809)</f>
        <v>0.37970000000000065</v>
      </c>
      <c r="E8809" s="2"/>
      <c r="G8809" s="23"/>
    </row>
    <row r="8810" spans="1:7" customFormat="1">
      <c r="A8810" s="4">
        <v>31448</v>
      </c>
      <c r="B8810">
        <v>7.69</v>
      </c>
      <c r="C8810">
        <f>IFERROR(((VLOOKUP(A8810,'Interest Rates-10yr'!$A$9:$C$15239,2,FALSE))-B8810),C8809)</f>
        <v>1.2800000000000002</v>
      </c>
      <c r="D8810" s="98">
        <f>AVERAGE(C$10:C8810)</f>
        <v>0.37980229519372866</v>
      </c>
      <c r="E8810" s="2"/>
      <c r="G8810" s="23"/>
    </row>
    <row r="8811" spans="1:7" customFormat="1">
      <c r="A8811" s="4">
        <v>31449</v>
      </c>
      <c r="B8811">
        <v>7.73</v>
      </c>
      <c r="C8811">
        <f>IFERROR(((VLOOKUP(A8811,'Interest Rates-10yr'!$A$9:$C$15239,2,FALSE))-B8811),C8810)</f>
        <v>1.2999999999999989</v>
      </c>
      <c r="D8811" s="98">
        <f>AVERAGE(C$10:C8811)</f>
        <v>0.37990683935469277</v>
      </c>
      <c r="E8811" s="2"/>
      <c r="G8811" s="23"/>
    </row>
    <row r="8812" spans="1:7" customFormat="1">
      <c r="A8812" s="4">
        <v>31450</v>
      </c>
      <c r="B8812">
        <v>7.8</v>
      </c>
      <c r="C8812">
        <f>IFERROR(((VLOOKUP(A8812,'Interest Rates-10yr'!$A$9:$C$15239,2,FALSE))-B8812),C8811)</f>
        <v>1.3099999999999996</v>
      </c>
      <c r="D8812" s="98">
        <f>AVERAGE(C$10:C8812)</f>
        <v>0.38001249574008927</v>
      </c>
      <c r="E8812" s="2"/>
      <c r="G8812" s="23"/>
    </row>
    <row r="8813" spans="1:7" customFormat="1">
      <c r="A8813" s="4">
        <v>31451</v>
      </c>
      <c r="B8813">
        <v>7.8</v>
      </c>
      <c r="C8813">
        <f>IFERROR(((VLOOKUP(A8813,'Interest Rates-10yr'!$A$9:$C$15239,2,FALSE))-B8813),C8812)</f>
        <v>1.3099999999999996</v>
      </c>
      <c r="D8813" s="98">
        <f>AVERAGE(C$10:C8813)</f>
        <v>0.38011812812358087</v>
      </c>
      <c r="E8813" s="2"/>
      <c r="G8813" s="23"/>
    </row>
    <row r="8814" spans="1:7" customFormat="1">
      <c r="A8814" s="4">
        <v>31452</v>
      </c>
      <c r="B8814">
        <v>7.8</v>
      </c>
      <c r="C8814">
        <f>IFERROR(((VLOOKUP(A8814,'Interest Rates-10yr'!$A$9:$C$15239,2,FALSE))-B8814),C8813)</f>
        <v>1.3099999999999996</v>
      </c>
      <c r="D8814" s="98">
        <f>AVERAGE(C$10:C8814)</f>
        <v>0.38022373651334535</v>
      </c>
      <c r="E8814" s="2"/>
      <c r="G8814" s="23"/>
    </row>
    <row r="8815" spans="1:7" customFormat="1">
      <c r="A8815" s="4">
        <v>31453</v>
      </c>
      <c r="B8815">
        <v>7.92</v>
      </c>
      <c r="C8815">
        <f>IFERROR(((VLOOKUP(A8815,'Interest Rates-10yr'!$A$9:$C$15239,2,FALSE))-B8815),C8814)</f>
        <v>1.08</v>
      </c>
      <c r="D8815" s="98">
        <f>AVERAGE(C$10:C8815)</f>
        <v>0.38030320236202653</v>
      </c>
      <c r="E8815" s="2"/>
      <c r="G8815" s="23"/>
    </row>
    <row r="8816" spans="1:7" customFormat="1">
      <c r="A8816" s="4">
        <v>31454</v>
      </c>
      <c r="B8816">
        <v>7.84</v>
      </c>
      <c r="C8816">
        <f>IFERROR(((VLOOKUP(A8816,'Interest Rates-10yr'!$A$9:$C$15239,2,FALSE))-B8816),C8815)</f>
        <v>1.0899999999999999</v>
      </c>
      <c r="D8816" s="98">
        <f>AVERAGE(C$10:C8816)</f>
        <v>0.38038378562507164</v>
      </c>
      <c r="E8816" s="2"/>
      <c r="G8816" s="23"/>
    </row>
    <row r="8817" spans="1:7" customFormat="1">
      <c r="A8817" s="4">
        <v>31455</v>
      </c>
      <c r="B8817">
        <v>8.0299999999999994</v>
      </c>
      <c r="C8817">
        <f>IFERROR(((VLOOKUP(A8817,'Interest Rates-10yr'!$A$9:$C$15239,2,FALSE))-B8817),C8816)</f>
        <v>0.88000000000000078</v>
      </c>
      <c r="D8817" s="98">
        <f>AVERAGE(C$10:C8817)</f>
        <v>0.38044050862852019</v>
      </c>
      <c r="E8817" s="2"/>
      <c r="G8817" s="23"/>
    </row>
    <row r="8818" spans="1:7" customFormat="1">
      <c r="A8818" s="4">
        <v>31456</v>
      </c>
      <c r="B8818">
        <v>7.89</v>
      </c>
      <c r="C8818">
        <f>IFERROR(((VLOOKUP(A8818,'Interest Rates-10yr'!$A$9:$C$15239,2,FALSE))-B8818),C8817)</f>
        <v>0.96</v>
      </c>
      <c r="D8818" s="98">
        <f>AVERAGE(C$10:C8818)</f>
        <v>0.38050630037461758</v>
      </c>
      <c r="E8818" s="2"/>
      <c r="G8818" s="23"/>
    </row>
    <row r="8819" spans="1:7" customFormat="1">
      <c r="A8819" s="4">
        <v>31457</v>
      </c>
      <c r="B8819">
        <v>7.75</v>
      </c>
      <c r="C8819">
        <f>IFERROR(((VLOOKUP(A8819,'Interest Rates-10yr'!$A$9:$C$15239,2,FALSE))-B8819),C8818)</f>
        <v>0.92999999999999972</v>
      </c>
      <c r="D8819" s="98">
        <f>AVERAGE(C$10:C8819)</f>
        <v>0.38056867196367833</v>
      </c>
      <c r="E8819" s="2"/>
      <c r="G8819" s="23"/>
    </row>
    <row r="8820" spans="1:7" customFormat="1">
      <c r="A8820" s="4">
        <v>31458</v>
      </c>
      <c r="B8820">
        <v>7.75</v>
      </c>
      <c r="C8820">
        <f>IFERROR(((VLOOKUP(A8820,'Interest Rates-10yr'!$A$9:$C$15239,2,FALSE))-B8820),C8819)</f>
        <v>0.92999999999999972</v>
      </c>
      <c r="D8820" s="98">
        <f>AVERAGE(C$10:C8820)</f>
        <v>0.38063102939507498</v>
      </c>
      <c r="E8820" s="2"/>
      <c r="G8820" s="23"/>
    </row>
    <row r="8821" spans="1:7" customFormat="1">
      <c r="A8821" s="4">
        <v>31459</v>
      </c>
      <c r="B8821">
        <v>7.75</v>
      </c>
      <c r="C8821">
        <f>IFERROR(((VLOOKUP(A8821,'Interest Rates-10yr'!$A$9:$C$15239,2,FALSE))-B8821),C8820)</f>
        <v>0.92999999999999972</v>
      </c>
      <c r="D8821" s="98">
        <f>AVERAGE(C$10:C8821)</f>
        <v>0.38069337267362752</v>
      </c>
      <c r="E8821" s="2"/>
      <c r="G8821" s="23"/>
    </row>
    <row r="8822" spans="1:7" customFormat="1">
      <c r="A8822" s="4">
        <v>31460</v>
      </c>
      <c r="B8822">
        <v>7.75</v>
      </c>
      <c r="C8822">
        <f>IFERROR(((VLOOKUP(A8822,'Interest Rates-10yr'!$A$9:$C$15239,2,FALSE))-B8822),C8821)</f>
        <v>0.92999999999999972</v>
      </c>
      <c r="D8822" s="98">
        <f>AVERAGE(C$10:C8822)</f>
        <v>0.38075570180415358</v>
      </c>
      <c r="E8822" s="2"/>
      <c r="G8822" s="23"/>
    </row>
    <row r="8823" spans="1:7" customFormat="1">
      <c r="A8823" s="4">
        <v>31461</v>
      </c>
      <c r="B8823">
        <v>8.09</v>
      </c>
      <c r="C8823">
        <f>IFERROR(((VLOOKUP(A8823,'Interest Rates-10yr'!$A$9:$C$15239,2,FALSE))-B8823),C8822)</f>
        <v>0.55000000000000071</v>
      </c>
      <c r="D8823" s="98">
        <f>AVERAGE(C$10:C8823)</f>
        <v>0.38077490356251481</v>
      </c>
      <c r="E8823" s="2"/>
      <c r="G8823" s="23"/>
    </row>
    <row r="8824" spans="1:7" customFormat="1">
      <c r="A8824" s="4">
        <v>31462</v>
      </c>
      <c r="B8824">
        <v>7.91</v>
      </c>
      <c r="C8824">
        <f>IFERROR(((VLOOKUP(A8824,'Interest Rates-10yr'!$A$9:$C$15239,2,FALSE))-B8824),C8823)</f>
        <v>0.78999999999999915</v>
      </c>
      <c r="D8824" s="98">
        <f>AVERAGE(C$10:C8824)</f>
        <v>0.38082132728304091</v>
      </c>
      <c r="E8824" s="2"/>
      <c r="G8824" s="23"/>
    </row>
    <row r="8825" spans="1:7" customFormat="1">
      <c r="A8825" s="4">
        <v>31463</v>
      </c>
      <c r="B8825">
        <v>7.82</v>
      </c>
      <c r="C8825">
        <f>IFERROR(((VLOOKUP(A8825,'Interest Rates-10yr'!$A$9:$C$15239,2,FALSE))-B8825),C8824)</f>
        <v>0.84999999999999964</v>
      </c>
      <c r="D8825" s="98">
        <f>AVERAGE(C$10:C8825)</f>
        <v>0.38087454627949247</v>
      </c>
      <c r="E8825" s="2"/>
      <c r="G8825" s="23"/>
    </row>
    <row r="8826" spans="1:7" customFormat="1">
      <c r="A8826" s="4">
        <v>31464</v>
      </c>
      <c r="B8826">
        <v>7.73</v>
      </c>
      <c r="C8826">
        <f>IFERROR(((VLOOKUP(A8826,'Interest Rates-10yr'!$A$9:$C$15239,2,FALSE))-B8826),C8825)</f>
        <v>0.75</v>
      </c>
      <c r="D8826" s="98">
        <f>AVERAGE(C$10:C8826)</f>
        <v>0.38091641147782757</v>
      </c>
      <c r="E8826" s="2"/>
      <c r="G8826" s="23"/>
    </row>
    <row r="8827" spans="1:7" customFormat="1">
      <c r="A8827" s="4">
        <v>31465</v>
      </c>
      <c r="B8827">
        <v>7.73</v>
      </c>
      <c r="C8827">
        <f>IFERROR(((VLOOKUP(A8827,'Interest Rates-10yr'!$A$9:$C$15239,2,FALSE))-B8827),C8826)</f>
        <v>0.75</v>
      </c>
      <c r="D8827" s="98">
        <f>AVERAGE(C$10:C8827)</f>
        <v>0.38095826718076725</v>
      </c>
      <c r="E8827" s="2"/>
      <c r="G8827" s="23"/>
    </row>
    <row r="8828" spans="1:7" customFormat="1">
      <c r="A8828" s="4">
        <v>31466</v>
      </c>
      <c r="B8828">
        <v>7.73</v>
      </c>
      <c r="C8828">
        <f>IFERROR(((VLOOKUP(A8828,'Interest Rates-10yr'!$A$9:$C$15239,2,FALSE))-B8828),C8827)</f>
        <v>0.75</v>
      </c>
      <c r="D8828" s="98">
        <f>AVERAGE(C$10:C8828)</f>
        <v>0.38100011339154161</v>
      </c>
      <c r="E8828" s="2"/>
      <c r="G8828" s="23"/>
    </row>
    <row r="8829" spans="1:7" customFormat="1">
      <c r="A8829" s="4">
        <v>31467</v>
      </c>
      <c r="B8829">
        <v>7.89</v>
      </c>
      <c r="C8829">
        <f>IFERROR(((VLOOKUP(A8829,'Interest Rates-10yr'!$A$9:$C$15239,2,FALSE))-B8829),C8828)</f>
        <v>0.50000000000000089</v>
      </c>
      <c r="D8829" s="98">
        <f>AVERAGE(C$10:C8829)</f>
        <v>0.38101360544217749</v>
      </c>
      <c r="E8829" s="2"/>
      <c r="G8829" s="23"/>
    </row>
    <row r="8830" spans="1:7" customFormat="1">
      <c r="A8830" s="4">
        <v>31468</v>
      </c>
      <c r="B8830">
        <v>7.88</v>
      </c>
      <c r="C8830">
        <f>IFERROR(((VLOOKUP(A8830,'Interest Rates-10yr'!$A$9:$C$15239,2,FALSE))-B8830),C8829)</f>
        <v>0.52000000000000046</v>
      </c>
      <c r="D8830" s="98">
        <f>AVERAGE(C$10:C8830)</f>
        <v>0.38102936175036906</v>
      </c>
      <c r="E8830" s="2"/>
      <c r="G8830" s="23"/>
    </row>
    <row r="8831" spans="1:7" customFormat="1">
      <c r="A8831" s="4">
        <v>31469</v>
      </c>
      <c r="B8831">
        <v>7.95</v>
      </c>
      <c r="C8831">
        <f>IFERROR(((VLOOKUP(A8831,'Interest Rates-10yr'!$A$9:$C$15239,2,FALSE))-B8831),C8830)</f>
        <v>0.40999999999999925</v>
      </c>
      <c r="D8831" s="98">
        <f>AVERAGE(C$10:C8831)</f>
        <v>0.38103264565858141</v>
      </c>
      <c r="E8831" s="2"/>
      <c r="G8831" s="23"/>
    </row>
    <row r="8832" spans="1:7" customFormat="1">
      <c r="A8832" s="4">
        <v>31470</v>
      </c>
      <c r="B8832">
        <v>7.91</v>
      </c>
      <c r="C8832">
        <f>IFERROR(((VLOOKUP(A8832,'Interest Rates-10yr'!$A$9:$C$15239,2,FALSE))-B8832),C8831)</f>
        <v>0.24000000000000021</v>
      </c>
      <c r="D8832" s="98">
        <f>AVERAGE(C$10:C8832)</f>
        <v>0.38101666099966053</v>
      </c>
      <c r="E8832" s="2"/>
      <c r="G8832" s="23"/>
    </row>
    <row r="8833" spans="1:7" customFormat="1">
      <c r="A8833" s="4">
        <v>31471</v>
      </c>
      <c r="B8833">
        <v>7.95</v>
      </c>
      <c r="C8833">
        <f>IFERROR(((VLOOKUP(A8833,'Interest Rates-10yr'!$A$9:$C$15239,2,FALSE))-B8833),C8832)</f>
        <v>0.1800000000000006</v>
      </c>
      <c r="D8833" s="98">
        <f>AVERAGE(C$10:C8833)</f>
        <v>0.38099388032638315</v>
      </c>
      <c r="E8833" s="2"/>
      <c r="G8833" s="23"/>
    </row>
    <row r="8834" spans="1:7" customFormat="1">
      <c r="A8834" s="4">
        <v>31472</v>
      </c>
      <c r="B8834">
        <v>7.95</v>
      </c>
      <c r="C8834">
        <f>IFERROR(((VLOOKUP(A8834,'Interest Rates-10yr'!$A$9:$C$15239,2,FALSE))-B8834),C8833)</f>
        <v>0.1800000000000006</v>
      </c>
      <c r="D8834" s="98">
        <f>AVERAGE(C$10:C8834)</f>
        <v>0.38097110481586455</v>
      </c>
      <c r="E8834" s="2"/>
      <c r="G8834" s="23"/>
    </row>
    <row r="8835" spans="1:7" customFormat="1">
      <c r="A8835" s="4">
        <v>31473</v>
      </c>
      <c r="B8835">
        <v>7.95</v>
      </c>
      <c r="C8835">
        <f>IFERROR(((VLOOKUP(A8835,'Interest Rates-10yr'!$A$9:$C$15239,2,FALSE))-B8835),C8834)</f>
        <v>0.1800000000000006</v>
      </c>
      <c r="D8835" s="98">
        <f>AVERAGE(C$10:C8835)</f>
        <v>0.38094833446634996</v>
      </c>
      <c r="E8835" s="2"/>
      <c r="G8835" s="23"/>
    </row>
    <row r="8836" spans="1:7" customFormat="1">
      <c r="A8836" s="4">
        <v>31474</v>
      </c>
      <c r="B8836">
        <v>7.93</v>
      </c>
      <c r="C8836">
        <f>IFERROR(((VLOOKUP(A8836,'Interest Rates-10yr'!$A$9:$C$15239,2,FALSE))-B8836),C8835)</f>
        <v>6.0000000000000497E-2</v>
      </c>
      <c r="D8836" s="98">
        <f>AVERAGE(C$10:C8836)</f>
        <v>0.38091197462331533</v>
      </c>
      <c r="E8836" s="2"/>
      <c r="G8836" s="23"/>
    </row>
    <row r="8837" spans="1:7" customFormat="1">
      <c r="A8837" s="4">
        <v>31475</v>
      </c>
      <c r="B8837">
        <v>7.76</v>
      </c>
      <c r="C8837">
        <f>IFERROR(((VLOOKUP(A8837,'Interest Rates-10yr'!$A$9:$C$15239,2,FALSE))-B8837),C8836)</f>
        <v>0.16999999999999993</v>
      </c>
      <c r="D8837" s="98">
        <f>AVERAGE(C$10:C8837)</f>
        <v>0.38088808337109248</v>
      </c>
      <c r="E8837" s="2"/>
      <c r="G8837" s="23"/>
    </row>
    <row r="8838" spans="1:7" customFormat="1">
      <c r="A8838" s="4">
        <v>31476</v>
      </c>
      <c r="B8838">
        <v>7.77</v>
      </c>
      <c r="C8838">
        <f>IFERROR(((VLOOKUP(A8838,'Interest Rates-10yr'!$A$9:$C$15239,2,FALSE))-B8838),C8837)</f>
        <v>0.34999999999999964</v>
      </c>
      <c r="D8838" s="98">
        <f>AVERAGE(C$10:C8838)</f>
        <v>0.38088458489070159</v>
      </c>
      <c r="E8838" s="2"/>
      <c r="G8838" s="23"/>
    </row>
    <row r="8839" spans="1:7" customFormat="1">
      <c r="A8839" s="4">
        <v>31477</v>
      </c>
      <c r="B8839">
        <v>7.66</v>
      </c>
      <c r="C8839">
        <f>IFERROR(((VLOOKUP(A8839,'Interest Rates-10yr'!$A$9:$C$15239,2,FALSE))-B8839),C8838)</f>
        <v>0.37999999999999901</v>
      </c>
      <c r="D8839" s="98">
        <f>AVERAGE(C$10:C8839)</f>
        <v>0.38088448471121228</v>
      </c>
      <c r="E8839" s="2"/>
      <c r="G8839" s="23"/>
    </row>
    <row r="8840" spans="1:7" customFormat="1">
      <c r="A8840" s="4">
        <v>31478</v>
      </c>
      <c r="B8840">
        <v>7.39</v>
      </c>
      <c r="C8840">
        <f>IFERROR(((VLOOKUP(A8840,'Interest Rates-10yr'!$A$9:$C$15239,2,FALSE))-B8840),C8839)</f>
        <v>0.57000000000000028</v>
      </c>
      <c r="D8840" s="98">
        <f>AVERAGE(C$10:C8840)</f>
        <v>0.38090589967161192</v>
      </c>
      <c r="E8840" s="2"/>
      <c r="G8840" s="23"/>
    </row>
    <row r="8841" spans="1:7" customFormat="1">
      <c r="A8841" s="4">
        <v>31479</v>
      </c>
      <c r="B8841">
        <v>7.39</v>
      </c>
      <c r="C8841">
        <f>IFERROR(((VLOOKUP(A8841,'Interest Rates-10yr'!$A$9:$C$15239,2,FALSE))-B8841),C8840)</f>
        <v>0.57000000000000028</v>
      </c>
      <c r="D8841" s="98">
        <f>AVERAGE(C$10:C8841)</f>
        <v>0.38092730978260925</v>
      </c>
      <c r="E8841" s="2"/>
      <c r="G8841" s="23"/>
    </row>
    <row r="8842" spans="1:7" customFormat="1">
      <c r="A8842" s="4">
        <v>31480</v>
      </c>
      <c r="B8842">
        <v>7.39</v>
      </c>
      <c r="C8842">
        <f>IFERROR(((VLOOKUP(A8842,'Interest Rates-10yr'!$A$9:$C$15239,2,FALSE))-B8842),C8841)</f>
        <v>0.57000000000000028</v>
      </c>
      <c r="D8842" s="98">
        <f>AVERAGE(C$10:C8842)</f>
        <v>0.38094871504585137</v>
      </c>
      <c r="E8842" s="2"/>
      <c r="G8842" s="23"/>
    </row>
    <row r="8843" spans="1:7" customFormat="1">
      <c r="A8843" s="4">
        <v>31481</v>
      </c>
      <c r="B8843">
        <v>7.42</v>
      </c>
      <c r="C8843">
        <f>IFERROR(((VLOOKUP(A8843,'Interest Rates-10yr'!$A$9:$C$15239,2,FALSE))-B8843),C8842)</f>
        <v>0.33999999999999986</v>
      </c>
      <c r="D8843" s="98">
        <f>AVERAGE(C$10:C8843)</f>
        <v>0.38094407969209931</v>
      </c>
      <c r="E8843" s="2"/>
      <c r="G8843" s="23"/>
    </row>
    <row r="8844" spans="1:7" customFormat="1">
      <c r="A8844" s="4">
        <v>31482</v>
      </c>
      <c r="B8844">
        <v>7.53</v>
      </c>
      <c r="C8844">
        <f>IFERROR(((VLOOKUP(A8844,'Interest Rates-10yr'!$A$9:$C$15239,2,FALSE))-B8844),C8843)</f>
        <v>0.16999999999999993</v>
      </c>
      <c r="D8844" s="98">
        <f>AVERAGE(C$10:C8844)</f>
        <v>0.3809202037351449</v>
      </c>
      <c r="E8844" s="2"/>
      <c r="G8844" s="23"/>
    </row>
    <row r="8845" spans="1:7" customFormat="1">
      <c r="A8845" s="4">
        <v>31483</v>
      </c>
      <c r="B8845">
        <v>7.88</v>
      </c>
      <c r="C8845">
        <f>IFERROR(((VLOOKUP(A8845,'Interest Rates-10yr'!$A$9:$C$15239,2,FALSE))-B8845),C8844)</f>
        <v>-0.20000000000000018</v>
      </c>
      <c r="D8845" s="98">
        <f>AVERAGE(C$10:C8845)</f>
        <v>0.38085445903123649</v>
      </c>
      <c r="E8845" s="2"/>
      <c r="G8845" s="23"/>
    </row>
    <row r="8846" spans="1:7" customFormat="1">
      <c r="A8846" s="4">
        <v>31484</v>
      </c>
      <c r="B8846">
        <v>7.56</v>
      </c>
      <c r="C8846">
        <f>IFERROR(((VLOOKUP(A8846,'Interest Rates-10yr'!$A$9:$C$15239,2,FALSE))-B8846),C8845)</f>
        <v>0.19000000000000039</v>
      </c>
      <c r="D8846" s="98">
        <f>AVERAGE(C$10:C8846)</f>
        <v>0.38083286183093873</v>
      </c>
      <c r="E8846" s="2"/>
      <c r="G8846" s="23"/>
    </row>
    <row r="8847" spans="1:7" customFormat="1">
      <c r="A8847" s="4">
        <v>31485</v>
      </c>
      <c r="B8847">
        <v>7.39</v>
      </c>
      <c r="C8847">
        <f>IFERROR(((VLOOKUP(A8847,'Interest Rates-10yr'!$A$9:$C$15239,2,FALSE))-B8847),C8846)</f>
        <v>0.33000000000000007</v>
      </c>
      <c r="D8847" s="98">
        <f>AVERAGE(C$10:C8847)</f>
        <v>0.38082711020592958</v>
      </c>
      <c r="E8847" s="2"/>
      <c r="G8847" s="23"/>
    </row>
    <row r="8848" spans="1:7" customFormat="1">
      <c r="A8848" s="4">
        <v>31486</v>
      </c>
      <c r="B8848">
        <v>7.39</v>
      </c>
      <c r="C8848">
        <f>IFERROR(((VLOOKUP(A8848,'Interest Rates-10yr'!$A$9:$C$15239,2,FALSE))-B8848),C8847)</f>
        <v>0.33000000000000007</v>
      </c>
      <c r="D8848" s="98">
        <f>AVERAGE(C$10:C8848)</f>
        <v>0.38082135988234023</v>
      </c>
      <c r="E8848" s="2"/>
      <c r="G8848" s="23"/>
    </row>
    <row r="8849" spans="1:7" customFormat="1">
      <c r="A8849" s="4">
        <v>31487</v>
      </c>
      <c r="B8849">
        <v>7.39</v>
      </c>
      <c r="C8849">
        <f>IFERROR(((VLOOKUP(A8849,'Interest Rates-10yr'!$A$9:$C$15239,2,FALSE))-B8849),C8848)</f>
        <v>0.33000000000000007</v>
      </c>
      <c r="D8849" s="98">
        <f>AVERAGE(C$10:C8849)</f>
        <v>0.38081561085972909</v>
      </c>
      <c r="E8849" s="2"/>
      <c r="G8849" s="23"/>
    </row>
    <row r="8850" spans="1:7" customFormat="1">
      <c r="A8850" s="4">
        <v>31488</v>
      </c>
      <c r="B8850">
        <v>7.6</v>
      </c>
      <c r="C8850">
        <f>IFERROR(((VLOOKUP(A8850,'Interest Rates-10yr'!$A$9:$C$15239,2,FALSE))-B8850),C8849)</f>
        <v>0.16999999999999993</v>
      </c>
      <c r="D8850" s="98">
        <f>AVERAGE(C$10:C8850)</f>
        <v>0.38079176563737194</v>
      </c>
      <c r="E8850" s="2"/>
      <c r="G8850" s="23"/>
    </row>
    <row r="8851" spans="1:7" customFormat="1">
      <c r="A8851" s="4">
        <v>31489</v>
      </c>
      <c r="B8851">
        <v>7.55</v>
      </c>
      <c r="C8851">
        <f>IFERROR(((VLOOKUP(A8851,'Interest Rates-10yr'!$A$9:$C$15239,2,FALSE))-B8851),C8850)</f>
        <v>0.28000000000000025</v>
      </c>
      <c r="D8851" s="98">
        <f>AVERAGE(C$10:C8851)</f>
        <v>0.38078036643293434</v>
      </c>
      <c r="E8851" s="2"/>
      <c r="G8851" s="23"/>
    </row>
    <row r="8852" spans="1:7" customFormat="1">
      <c r="A8852" s="4">
        <v>31490</v>
      </c>
      <c r="B8852">
        <v>7.38</v>
      </c>
      <c r="C8852">
        <f>IFERROR(((VLOOKUP(A8852,'Interest Rates-10yr'!$A$9:$C$15239,2,FALSE))-B8852),C8851)</f>
        <v>0.44000000000000039</v>
      </c>
      <c r="D8852" s="98">
        <f>AVERAGE(C$10:C8852)</f>
        <v>0.38078706321384209</v>
      </c>
      <c r="E8852" s="2"/>
      <c r="G8852" s="23"/>
    </row>
    <row r="8853" spans="1:7" customFormat="1">
      <c r="A8853" s="4">
        <v>31491</v>
      </c>
      <c r="B8853">
        <v>7.25</v>
      </c>
      <c r="C8853">
        <f>IFERROR(((VLOOKUP(A8853,'Interest Rates-10yr'!$A$9:$C$15239,2,FALSE))-B8853),C8852)</f>
        <v>0.53000000000000025</v>
      </c>
      <c r="D8853" s="98">
        <f>AVERAGE(C$10:C8853)</f>
        <v>0.3808039348710997</v>
      </c>
      <c r="E8853" s="2"/>
      <c r="G8853" s="23"/>
    </row>
    <row r="8854" spans="1:7" customFormat="1">
      <c r="A8854" s="4">
        <v>31492</v>
      </c>
      <c r="B8854">
        <v>7.17</v>
      </c>
      <c r="C8854">
        <f>IFERROR(((VLOOKUP(A8854,'Interest Rates-10yr'!$A$9:$C$15239,2,FALSE))-B8854),C8853)</f>
        <v>0.62999999999999989</v>
      </c>
      <c r="D8854" s="98">
        <f>AVERAGE(C$10:C8854)</f>
        <v>0.38083210853589666</v>
      </c>
      <c r="E8854" s="2"/>
      <c r="G8854" s="23"/>
    </row>
    <row r="8855" spans="1:7" customFormat="1">
      <c r="A8855" s="4">
        <v>31493</v>
      </c>
      <c r="B8855">
        <v>7.17</v>
      </c>
      <c r="C8855">
        <f>IFERROR(((VLOOKUP(A8855,'Interest Rates-10yr'!$A$9:$C$15239,2,FALSE))-B8855),C8854)</f>
        <v>0.62999999999999989</v>
      </c>
      <c r="D8855" s="98">
        <f>AVERAGE(C$10:C8855)</f>
        <v>0.38086027583088472</v>
      </c>
      <c r="E8855" s="2"/>
      <c r="G8855" s="23"/>
    </row>
    <row r="8856" spans="1:7" customFormat="1">
      <c r="A8856" s="4">
        <v>31494</v>
      </c>
      <c r="B8856">
        <v>7.17</v>
      </c>
      <c r="C8856">
        <f>IFERROR(((VLOOKUP(A8856,'Interest Rates-10yr'!$A$9:$C$15239,2,FALSE))-B8856),C8855)</f>
        <v>0.62999999999999989</v>
      </c>
      <c r="D8856" s="98">
        <f>AVERAGE(C$10:C8856)</f>
        <v>0.38088843675822381</v>
      </c>
      <c r="E8856" s="2"/>
      <c r="G8856" s="23"/>
    </row>
    <row r="8857" spans="1:7" customFormat="1">
      <c r="A8857" s="4">
        <v>31495</v>
      </c>
      <c r="B8857">
        <v>7.24</v>
      </c>
      <c r="C8857">
        <f>IFERROR(((VLOOKUP(A8857,'Interest Rates-10yr'!$A$9:$C$15239,2,FALSE))-B8857),C8856)</f>
        <v>0.45999999999999996</v>
      </c>
      <c r="D8857" s="98">
        <f>AVERAGE(C$10:C8857)</f>
        <v>0.38089737793851786</v>
      </c>
      <c r="E8857" s="2"/>
      <c r="G8857" s="23"/>
    </row>
    <row r="8858" spans="1:7" customFormat="1">
      <c r="A8858" s="4">
        <v>31496</v>
      </c>
      <c r="B8858">
        <v>7.35</v>
      </c>
      <c r="C8858">
        <f>IFERROR(((VLOOKUP(A8858,'Interest Rates-10yr'!$A$9:$C$15239,2,FALSE))-B8858),C8857)</f>
        <v>0.35000000000000053</v>
      </c>
      <c r="D8858" s="98">
        <f>AVERAGE(C$10:C8858)</f>
        <v>0.3808938863148385</v>
      </c>
      <c r="E8858" s="2"/>
      <c r="G8858" s="23"/>
    </row>
    <row r="8859" spans="1:7" customFormat="1">
      <c r="A8859" s="4">
        <v>31497</v>
      </c>
      <c r="B8859">
        <v>7.41</v>
      </c>
      <c r="C8859">
        <f>IFERROR(((VLOOKUP(A8859,'Interest Rates-10yr'!$A$9:$C$15239,2,FALSE))-B8859),C8858)</f>
        <v>0.22999999999999954</v>
      </c>
      <c r="D8859" s="98">
        <f>AVERAGE(C$10:C8859)</f>
        <v>0.38087683615819279</v>
      </c>
      <c r="E8859" s="2"/>
      <c r="G8859" s="23"/>
    </row>
    <row r="8860" spans="1:7" customFormat="1">
      <c r="A8860" s="4">
        <v>31498</v>
      </c>
      <c r="B8860">
        <v>7.42</v>
      </c>
      <c r="C8860">
        <f>IFERROR(((VLOOKUP(A8860,'Interest Rates-10yr'!$A$9:$C$15239,2,FALSE))-B8860),C8859)</f>
        <v>7.0000000000000284E-2</v>
      </c>
      <c r="D8860" s="98">
        <f>AVERAGE(C$10:C8860)</f>
        <v>0.38084171280081419</v>
      </c>
      <c r="E8860" s="2"/>
      <c r="G8860" s="23"/>
    </row>
    <row r="8861" spans="1:7" customFormat="1">
      <c r="A8861" s="4">
        <v>31499</v>
      </c>
      <c r="B8861">
        <v>7.11</v>
      </c>
      <c r="C8861">
        <f>IFERROR(((VLOOKUP(A8861,'Interest Rates-10yr'!$A$9:$C$15239,2,FALSE))-B8861),C8860)</f>
        <v>7.0000000000000284E-2</v>
      </c>
      <c r="D8861" s="98">
        <f>AVERAGE(C$10:C8861)</f>
        <v>0.38080659737912409</v>
      </c>
      <c r="E8861" s="2"/>
      <c r="G8861" s="23"/>
    </row>
    <row r="8862" spans="1:7" customFormat="1">
      <c r="A8862" s="4">
        <v>31500</v>
      </c>
      <c r="B8862">
        <v>7.11</v>
      </c>
      <c r="C8862">
        <f>IFERROR(((VLOOKUP(A8862,'Interest Rates-10yr'!$A$9:$C$15239,2,FALSE))-B8862),C8861)</f>
        <v>7.0000000000000284E-2</v>
      </c>
      <c r="D8862" s="98">
        <f>AVERAGE(C$10:C8862)</f>
        <v>0.38077148989043336</v>
      </c>
      <c r="E8862" s="2"/>
      <c r="G8862" s="23"/>
    </row>
    <row r="8863" spans="1:7" customFormat="1">
      <c r="A8863" s="4">
        <v>31501</v>
      </c>
      <c r="B8863">
        <v>7.11</v>
      </c>
      <c r="C8863">
        <f>IFERROR(((VLOOKUP(A8863,'Interest Rates-10yr'!$A$9:$C$15239,2,FALSE))-B8863),C8862)</f>
        <v>7.0000000000000284E-2</v>
      </c>
      <c r="D8863" s="98">
        <f>AVERAGE(C$10:C8863)</f>
        <v>0.38073639033205409</v>
      </c>
      <c r="E8863" s="2"/>
      <c r="G8863" s="23"/>
    </row>
    <row r="8864" spans="1:7" customFormat="1">
      <c r="A8864" s="4">
        <v>31502</v>
      </c>
      <c r="B8864">
        <v>8.06</v>
      </c>
      <c r="C8864">
        <f>IFERROR(((VLOOKUP(A8864,'Interest Rates-10yr'!$A$9:$C$15239,2,FALSE))-B8864),C8863)</f>
        <v>-0.67000000000000082</v>
      </c>
      <c r="D8864" s="98">
        <f>AVERAGE(C$10:C8864)</f>
        <v>0.3806177300959917</v>
      </c>
      <c r="E8864" s="2"/>
      <c r="G8864" s="23"/>
    </row>
    <row r="8865" spans="1:7" customFormat="1">
      <c r="A8865" s="4">
        <v>31503</v>
      </c>
      <c r="B8865">
        <v>7.49</v>
      </c>
      <c r="C8865">
        <f>IFERROR(((VLOOKUP(A8865,'Interest Rates-10yr'!$A$9:$C$15239,2,FALSE))-B8865),C8864)</f>
        <v>-0.12000000000000011</v>
      </c>
      <c r="D8865" s="98">
        <f>AVERAGE(C$10:C8865)</f>
        <v>0.38056120144534855</v>
      </c>
      <c r="E8865" s="2"/>
      <c r="G8865" s="23"/>
    </row>
    <row r="8866" spans="1:7" customFormat="1">
      <c r="A8866" s="4">
        <v>31504</v>
      </c>
      <c r="B8866">
        <v>7.45</v>
      </c>
      <c r="C8866">
        <f>IFERROR(((VLOOKUP(A8866,'Interest Rates-10yr'!$A$9:$C$15239,2,FALSE))-B8866),C8865)</f>
        <v>-0.12000000000000011</v>
      </c>
      <c r="D8866" s="98">
        <f>AVERAGE(C$10:C8866)</f>
        <v>0.38050468555944528</v>
      </c>
      <c r="E8866" s="2"/>
      <c r="G8866" s="23"/>
    </row>
    <row r="8867" spans="1:7" customFormat="1">
      <c r="A8867" s="4">
        <v>31505</v>
      </c>
      <c r="B8867">
        <v>7.44</v>
      </c>
      <c r="C8867">
        <f>IFERROR(((VLOOKUP(A8867,'Interest Rates-10yr'!$A$9:$C$15239,2,FALSE))-B8867),C8866)</f>
        <v>-3.0000000000000249E-2</v>
      </c>
      <c r="D8867" s="98">
        <f>AVERAGE(C$10:C8867)</f>
        <v>0.3804583427410258</v>
      </c>
      <c r="E8867" s="2"/>
      <c r="G8867" s="23"/>
    </row>
    <row r="8868" spans="1:7" customFormat="1">
      <c r="A8868" s="4">
        <v>31506</v>
      </c>
      <c r="B8868">
        <v>6.97</v>
      </c>
      <c r="C8868">
        <f>IFERROR(((VLOOKUP(A8868,'Interest Rates-10yr'!$A$9:$C$15239,2,FALSE))-B8868),C8867)</f>
        <v>0.48000000000000043</v>
      </c>
      <c r="D8868" s="98">
        <f>AVERAGE(C$10:C8868)</f>
        <v>0.38046957895925126</v>
      </c>
      <c r="E8868" s="2"/>
      <c r="G8868" s="23"/>
    </row>
    <row r="8869" spans="1:7" customFormat="1">
      <c r="A8869" s="4">
        <v>31507</v>
      </c>
      <c r="B8869">
        <v>6.97</v>
      </c>
      <c r="C8869">
        <f>IFERROR(((VLOOKUP(A8869,'Interest Rates-10yr'!$A$9:$C$15239,2,FALSE))-B8869),C8868)</f>
        <v>0.48000000000000043</v>
      </c>
      <c r="D8869" s="98">
        <f>AVERAGE(C$10:C8869)</f>
        <v>0.3804808126410843</v>
      </c>
      <c r="E8869" s="2"/>
      <c r="G8869" s="23"/>
    </row>
    <row r="8870" spans="1:7" customFormat="1">
      <c r="A8870" s="4">
        <v>31508</v>
      </c>
      <c r="B8870">
        <v>6.97</v>
      </c>
      <c r="C8870">
        <f>IFERROR(((VLOOKUP(A8870,'Interest Rates-10yr'!$A$9:$C$15239,2,FALSE))-B8870),C8869)</f>
        <v>0.48000000000000043</v>
      </c>
      <c r="D8870" s="98">
        <f>AVERAGE(C$10:C8870)</f>
        <v>0.38049204378738366</v>
      </c>
      <c r="E8870" s="2"/>
      <c r="G8870" s="23"/>
    </row>
    <row r="8871" spans="1:7" customFormat="1">
      <c r="A8871" s="4">
        <v>31509</v>
      </c>
      <c r="B8871">
        <v>7.09</v>
      </c>
      <c r="C8871">
        <f>IFERROR(((VLOOKUP(A8871,'Interest Rates-10yr'!$A$9:$C$15239,2,FALSE))-B8871),C8870)</f>
        <v>0.33999999999999986</v>
      </c>
      <c r="D8871" s="98">
        <f>AVERAGE(C$10:C8871)</f>
        <v>0.38048747461069815</v>
      </c>
      <c r="E8871" s="2"/>
      <c r="G8871" s="23"/>
    </row>
    <row r="8872" spans="1:7" customFormat="1">
      <c r="A8872" s="4">
        <v>31510</v>
      </c>
      <c r="B8872">
        <v>6.96</v>
      </c>
      <c r="C8872">
        <f>IFERROR(((VLOOKUP(A8872,'Interest Rates-10yr'!$A$9:$C$15239,2,FALSE))-B8872),C8871)</f>
        <v>0.34999999999999964</v>
      </c>
      <c r="D8872" s="98">
        <f>AVERAGE(C$10:C8872)</f>
        <v>0.38048403475121367</v>
      </c>
      <c r="E8872" s="2"/>
      <c r="G8872" s="23"/>
    </row>
    <row r="8873" spans="1:7" customFormat="1">
      <c r="A8873" s="4">
        <v>31511</v>
      </c>
      <c r="B8873">
        <v>6.92</v>
      </c>
      <c r="C8873">
        <f>IFERROR(((VLOOKUP(A8873,'Interest Rates-10yr'!$A$9:$C$15239,2,FALSE))-B8873),C8872)</f>
        <v>0.34999999999999964</v>
      </c>
      <c r="D8873" s="98">
        <f>AVERAGE(C$10:C8873)</f>
        <v>0.38048059566787079</v>
      </c>
      <c r="E8873" s="2"/>
      <c r="G8873" s="23"/>
    </row>
    <row r="8874" spans="1:7" customFormat="1">
      <c r="A8874" s="4">
        <v>31512</v>
      </c>
      <c r="B8874">
        <v>7.11</v>
      </c>
      <c r="C8874">
        <f>IFERROR(((VLOOKUP(A8874,'Interest Rates-10yr'!$A$9:$C$15239,2,FALSE))-B8874),C8873)</f>
        <v>0.12000000000000011</v>
      </c>
      <c r="D8874" s="98">
        <f>AVERAGE(C$10:C8874)</f>
        <v>0.38045121263395448</v>
      </c>
      <c r="E8874" s="2"/>
      <c r="G8874" s="23"/>
    </row>
    <row r="8875" spans="1:7" customFormat="1">
      <c r="A8875" s="4">
        <v>31513</v>
      </c>
      <c r="B8875">
        <v>6.87</v>
      </c>
      <c r="C8875">
        <f>IFERROR(((VLOOKUP(A8875,'Interest Rates-10yr'!$A$9:$C$15239,2,FALSE))-B8875),C8874)</f>
        <v>0.41999999999999993</v>
      </c>
      <c r="D8875" s="98">
        <f>AVERAGE(C$10:C8875)</f>
        <v>0.3804556733588999</v>
      </c>
      <c r="E8875" s="2"/>
      <c r="G8875" s="23"/>
    </row>
    <row r="8876" spans="1:7" customFormat="1">
      <c r="A8876" s="4">
        <v>31514</v>
      </c>
      <c r="B8876">
        <v>6.87</v>
      </c>
      <c r="C8876">
        <f>IFERROR(((VLOOKUP(A8876,'Interest Rates-10yr'!$A$9:$C$15239,2,FALSE))-B8876),C8875)</f>
        <v>0.41999999999999993</v>
      </c>
      <c r="D8876" s="98">
        <f>AVERAGE(C$10:C8876)</f>
        <v>0.3804601330777046</v>
      </c>
      <c r="E8876" s="2"/>
      <c r="G8876" s="23"/>
    </row>
    <row r="8877" spans="1:7" customFormat="1">
      <c r="A8877" s="4">
        <v>31515</v>
      </c>
      <c r="B8877">
        <v>6.87</v>
      </c>
      <c r="C8877">
        <f>IFERROR(((VLOOKUP(A8877,'Interest Rates-10yr'!$A$9:$C$15239,2,FALSE))-B8877),C8876)</f>
        <v>0.41999999999999993</v>
      </c>
      <c r="D8877" s="98">
        <f>AVERAGE(C$10:C8877)</f>
        <v>0.38046459179070896</v>
      </c>
      <c r="E8877" s="2"/>
      <c r="G8877" s="23"/>
    </row>
    <row r="8878" spans="1:7" customFormat="1">
      <c r="A8878" s="4">
        <v>31516</v>
      </c>
      <c r="B8878">
        <v>6.99</v>
      </c>
      <c r="C8878">
        <f>IFERROR(((VLOOKUP(A8878,'Interest Rates-10yr'!$A$9:$C$15239,2,FALSE))-B8878),C8877)</f>
        <v>0.20000000000000018</v>
      </c>
      <c r="D8878" s="98">
        <f>AVERAGE(C$10:C8878)</f>
        <v>0.38044424399594168</v>
      </c>
      <c r="E8878" s="2"/>
      <c r="G8878" s="23"/>
    </row>
    <row r="8879" spans="1:7" customFormat="1">
      <c r="A8879" s="4">
        <v>31517</v>
      </c>
      <c r="B8879">
        <v>7.07</v>
      </c>
      <c r="C8879">
        <f>IFERROR(((VLOOKUP(A8879,'Interest Rates-10yr'!$A$9:$C$15239,2,FALSE))-B8879),C8878)</f>
        <v>0.14999999999999947</v>
      </c>
      <c r="D8879" s="98">
        <f>AVERAGE(C$10:C8879)</f>
        <v>0.38041826381059829</v>
      </c>
      <c r="E8879" s="2"/>
      <c r="G8879" s="23"/>
    </row>
    <row r="8880" spans="1:7" customFormat="1">
      <c r="A8880" s="4">
        <v>31518</v>
      </c>
      <c r="B8880">
        <v>7.02</v>
      </c>
      <c r="C8880">
        <f>IFERROR(((VLOOKUP(A8880,'Interest Rates-10yr'!$A$9:$C$15239,2,FALSE))-B8880),C8879)</f>
        <v>-3.9999999999999147E-2</v>
      </c>
      <c r="D8880" s="98">
        <f>AVERAGE(C$10:C8880)</f>
        <v>0.38037087137865028</v>
      </c>
      <c r="E8880" s="2"/>
      <c r="G8880" s="23"/>
    </row>
    <row r="8881" spans="1:7" customFormat="1">
      <c r="A8881" s="4">
        <v>31519</v>
      </c>
      <c r="B8881">
        <v>6.79</v>
      </c>
      <c r="C8881">
        <f>IFERROR(((VLOOKUP(A8881,'Interest Rates-10yr'!$A$9:$C$15239,2,FALSE))-B8881),C8880)</f>
        <v>0.24000000000000021</v>
      </c>
      <c r="D8881" s="98">
        <f>AVERAGE(C$10:C8881)</f>
        <v>0.38035504959422978</v>
      </c>
      <c r="E8881" s="2"/>
      <c r="G8881" s="23"/>
    </row>
    <row r="8882" spans="1:7" customFormat="1">
      <c r="A8882" s="4">
        <v>31520</v>
      </c>
      <c r="B8882">
        <v>6.71</v>
      </c>
      <c r="C8882">
        <f>IFERROR(((VLOOKUP(A8882,'Interest Rates-10yr'!$A$9:$C$15239,2,FALSE))-B8882),C8881)</f>
        <v>0.37999999999999989</v>
      </c>
      <c r="D8882" s="98">
        <f>AVERAGE(C$10:C8882)</f>
        <v>0.38035500957962431</v>
      </c>
      <c r="E8882" s="2"/>
      <c r="G8882" s="23"/>
    </row>
    <row r="8883" spans="1:7" customFormat="1">
      <c r="A8883" s="4">
        <v>31521</v>
      </c>
      <c r="B8883">
        <v>6.71</v>
      </c>
      <c r="C8883">
        <f>IFERROR(((VLOOKUP(A8883,'Interest Rates-10yr'!$A$9:$C$15239,2,FALSE))-B8883),C8882)</f>
        <v>0.37999999999999989</v>
      </c>
      <c r="D8883" s="98">
        <f>AVERAGE(C$10:C8883)</f>
        <v>0.3803549695740373</v>
      </c>
      <c r="E8883" s="2"/>
      <c r="G8883" s="23"/>
    </row>
    <row r="8884" spans="1:7" customFormat="1">
      <c r="A8884" s="4">
        <v>31522</v>
      </c>
      <c r="B8884">
        <v>6.71</v>
      </c>
      <c r="C8884">
        <f>IFERROR(((VLOOKUP(A8884,'Interest Rates-10yr'!$A$9:$C$15239,2,FALSE))-B8884),C8883)</f>
        <v>0.37999999999999989</v>
      </c>
      <c r="D8884" s="98">
        <f>AVERAGE(C$10:C8884)</f>
        <v>0.38035492957746558</v>
      </c>
      <c r="E8884" s="2"/>
      <c r="G8884" s="23"/>
    </row>
    <row r="8885" spans="1:7" customFormat="1">
      <c r="A8885" s="4">
        <v>31523</v>
      </c>
      <c r="B8885">
        <v>7</v>
      </c>
      <c r="C8885">
        <f>IFERROR(((VLOOKUP(A8885,'Interest Rates-10yr'!$A$9:$C$15239,2,FALSE))-B8885),C8884)</f>
        <v>4.0000000000000036E-2</v>
      </c>
      <c r="D8885" s="98">
        <f>AVERAGE(C$10:C8885)</f>
        <v>0.38031658404686874</v>
      </c>
      <c r="E8885" s="2"/>
      <c r="G8885" s="23"/>
    </row>
    <row r="8886" spans="1:7" customFormat="1">
      <c r="A8886" s="4">
        <v>31524</v>
      </c>
      <c r="B8886">
        <v>7.14</v>
      </c>
      <c r="C8886">
        <f>IFERROR(((VLOOKUP(A8886,'Interest Rates-10yr'!$A$9:$C$15239,2,FALSE))-B8886),C8885)</f>
        <v>0.11000000000000032</v>
      </c>
      <c r="D8886" s="98">
        <f>AVERAGE(C$10:C8886)</f>
        <v>0.38028613270249034</v>
      </c>
      <c r="E8886" s="2"/>
      <c r="G8886" s="23"/>
    </row>
    <row r="8887" spans="1:7" customFormat="1">
      <c r="A8887" s="4">
        <v>31525</v>
      </c>
      <c r="B8887">
        <v>7.37</v>
      </c>
      <c r="C8887">
        <f>IFERROR(((VLOOKUP(A8887,'Interest Rates-10yr'!$A$9:$C$15239,2,FALSE))-B8887),C8886)</f>
        <v>-9.9999999999997868E-3</v>
      </c>
      <c r="D8887" s="98">
        <f>AVERAGE(C$10:C8887)</f>
        <v>0.38024217166028462</v>
      </c>
      <c r="E8887" s="2"/>
      <c r="G8887" s="23"/>
    </row>
    <row r="8888" spans="1:7" customFormat="1">
      <c r="A8888" s="4">
        <v>31526</v>
      </c>
      <c r="B8888">
        <v>6.99</v>
      </c>
      <c r="C8888">
        <f>IFERROR(((VLOOKUP(A8888,'Interest Rates-10yr'!$A$9:$C$15239,2,FALSE))-B8888),C8887)</f>
        <v>0.51999999999999957</v>
      </c>
      <c r="D8888" s="98">
        <f>AVERAGE(C$10:C8888)</f>
        <v>0.38025791192701958</v>
      </c>
      <c r="E8888" s="2"/>
      <c r="G8888" s="23"/>
    </row>
    <row r="8889" spans="1:7" customFormat="1">
      <c r="A8889" s="4">
        <v>31527</v>
      </c>
      <c r="B8889">
        <v>6.78</v>
      </c>
      <c r="C8889">
        <f>IFERROR(((VLOOKUP(A8889,'Interest Rates-10yr'!$A$9:$C$15239,2,FALSE))-B8889),C8888)</f>
        <v>0.79999999999999982</v>
      </c>
      <c r="D8889" s="98">
        <f>AVERAGE(C$10:C8889)</f>
        <v>0.38030518018018095</v>
      </c>
      <c r="E8889" s="2"/>
      <c r="G8889" s="23"/>
    </row>
    <row r="8890" spans="1:7" customFormat="1">
      <c r="A8890" s="4">
        <v>31528</v>
      </c>
      <c r="B8890">
        <v>6.78</v>
      </c>
      <c r="C8890">
        <f>IFERROR(((VLOOKUP(A8890,'Interest Rates-10yr'!$A$9:$C$15239,2,FALSE))-B8890),C8889)</f>
        <v>0.79999999999999982</v>
      </c>
      <c r="D8890" s="98">
        <f>AVERAGE(C$10:C8890)</f>
        <v>0.38035243778853811</v>
      </c>
      <c r="E8890" s="2"/>
      <c r="G8890" s="23"/>
    </row>
    <row r="8891" spans="1:7" customFormat="1">
      <c r="A8891" s="4">
        <v>31529</v>
      </c>
      <c r="B8891">
        <v>6.78</v>
      </c>
      <c r="C8891">
        <f>IFERROR(((VLOOKUP(A8891,'Interest Rates-10yr'!$A$9:$C$15239,2,FALSE))-B8891),C8890)</f>
        <v>0.79999999999999982</v>
      </c>
      <c r="D8891" s="98">
        <f>AVERAGE(C$10:C8891)</f>
        <v>0.38039968475568647</v>
      </c>
      <c r="E8891" s="2"/>
      <c r="G8891" s="23"/>
    </row>
    <row r="8892" spans="1:7" customFormat="1">
      <c r="A8892" s="4">
        <v>31530</v>
      </c>
      <c r="B8892">
        <v>6.9</v>
      </c>
      <c r="C8892">
        <f>IFERROR(((VLOOKUP(A8892,'Interest Rates-10yr'!$A$9:$C$15239,2,FALSE))-B8892),C8891)</f>
        <v>0.58000000000000007</v>
      </c>
      <c r="D8892" s="98">
        <f>AVERAGE(C$10:C8892)</f>
        <v>0.38042215467747464</v>
      </c>
      <c r="E8892" s="2"/>
      <c r="G8892" s="23"/>
    </row>
    <row r="8893" spans="1:7" customFormat="1">
      <c r="A8893" s="4">
        <v>31531</v>
      </c>
      <c r="B8893">
        <v>6.87</v>
      </c>
      <c r="C8893">
        <f>IFERROR(((VLOOKUP(A8893,'Interest Rates-10yr'!$A$9:$C$15239,2,FALSE))-B8893),C8892)</f>
        <v>0.50999999999999979</v>
      </c>
      <c r="D8893" s="98">
        <f>AVERAGE(C$10:C8893)</f>
        <v>0.38043674020711477</v>
      </c>
      <c r="E8893" s="2"/>
      <c r="G8893" s="23"/>
    </row>
    <row r="8894" spans="1:7" customFormat="1">
      <c r="A8894" s="4">
        <v>31532</v>
      </c>
      <c r="B8894">
        <v>7.05</v>
      </c>
      <c r="C8894">
        <f>IFERROR(((VLOOKUP(A8894,'Interest Rates-10yr'!$A$9:$C$15239,2,FALSE))-B8894),C8893)</f>
        <v>0.33000000000000007</v>
      </c>
      <c r="D8894" s="98">
        <f>AVERAGE(C$10:C8894)</f>
        <v>0.38043106359032158</v>
      </c>
      <c r="E8894" s="2"/>
      <c r="G8894" s="23"/>
    </row>
    <row r="8895" spans="1:7" customFormat="1">
      <c r="A8895" s="4">
        <v>31533</v>
      </c>
      <c r="B8895">
        <v>7.13</v>
      </c>
      <c r="C8895">
        <f>IFERROR(((VLOOKUP(A8895,'Interest Rates-10yr'!$A$9:$C$15239,2,FALSE))-B8895),C8894)</f>
        <v>0.32000000000000028</v>
      </c>
      <c r="D8895" s="98">
        <f>AVERAGE(C$10:C8895)</f>
        <v>0.38042426288543862</v>
      </c>
      <c r="E8895" s="2"/>
      <c r="G8895" s="23"/>
    </row>
    <row r="8896" spans="1:7" customFormat="1">
      <c r="A8896" s="4">
        <v>31534</v>
      </c>
      <c r="B8896">
        <v>6.86</v>
      </c>
      <c r="C8896">
        <f>IFERROR(((VLOOKUP(A8896,'Interest Rates-10yr'!$A$9:$C$15239,2,FALSE))-B8896),C8895)</f>
        <v>0.64999999999999947</v>
      </c>
      <c r="D8896" s="98">
        <f>AVERAGE(C$10:C8896)</f>
        <v>0.38045459660177872</v>
      </c>
      <c r="E8896" s="2"/>
      <c r="G8896" s="23"/>
    </row>
    <row r="8897" spans="1:7" customFormat="1">
      <c r="A8897" s="4">
        <v>31535</v>
      </c>
      <c r="B8897">
        <v>6.86</v>
      </c>
      <c r="C8897">
        <f>IFERROR(((VLOOKUP(A8897,'Interest Rates-10yr'!$A$9:$C$15239,2,FALSE))-B8897),C8896)</f>
        <v>0.64999999999999947</v>
      </c>
      <c r="D8897" s="98">
        <f>AVERAGE(C$10:C8897)</f>
        <v>0.38048492349235008</v>
      </c>
      <c r="E8897" s="2"/>
      <c r="G8897" s="23"/>
    </row>
    <row r="8898" spans="1:7" customFormat="1">
      <c r="A8898" s="4">
        <v>31536</v>
      </c>
      <c r="B8898">
        <v>6.86</v>
      </c>
      <c r="C8898">
        <f>IFERROR(((VLOOKUP(A8898,'Interest Rates-10yr'!$A$9:$C$15239,2,FALSE))-B8898),C8897)</f>
        <v>0.64999999999999947</v>
      </c>
      <c r="D8898" s="98">
        <f>AVERAGE(C$10:C8898)</f>
        <v>0.38051524355945637</v>
      </c>
      <c r="E8898" s="2"/>
      <c r="G8898" s="23"/>
    </row>
    <row r="8899" spans="1:7" customFormat="1">
      <c r="A8899" s="4">
        <v>31537</v>
      </c>
      <c r="B8899">
        <v>6.88</v>
      </c>
      <c r="C8899">
        <f>IFERROR(((VLOOKUP(A8899,'Interest Rates-10yr'!$A$9:$C$15239,2,FALSE))-B8899),C8898)</f>
        <v>0.57000000000000028</v>
      </c>
      <c r="D8899" s="98">
        <f>AVERAGE(C$10:C8899)</f>
        <v>0.38053655793025959</v>
      </c>
      <c r="E8899" s="2"/>
      <c r="G8899" s="23"/>
    </row>
    <row r="8900" spans="1:7" customFormat="1">
      <c r="A8900" s="4">
        <v>31538</v>
      </c>
      <c r="B8900">
        <v>6.73</v>
      </c>
      <c r="C8900">
        <f>IFERROR(((VLOOKUP(A8900,'Interest Rates-10yr'!$A$9:$C$15239,2,FALSE))-B8900),C8899)</f>
        <v>0.72999999999999954</v>
      </c>
      <c r="D8900" s="98">
        <f>AVERAGE(C$10:C8900)</f>
        <v>0.38057586323248316</v>
      </c>
      <c r="E8900" s="2"/>
      <c r="G8900" s="23"/>
    </row>
    <row r="8901" spans="1:7" customFormat="1">
      <c r="A8901" s="4">
        <v>31539</v>
      </c>
      <c r="B8901">
        <v>6.74</v>
      </c>
      <c r="C8901">
        <f>IFERROR(((VLOOKUP(A8901,'Interest Rates-10yr'!$A$9:$C$15239,2,FALSE))-B8901),C8900)</f>
        <v>0.6899999999999995</v>
      </c>
      <c r="D8901" s="98">
        <f>AVERAGE(C$10:C8901)</f>
        <v>0.38061066126855692</v>
      </c>
      <c r="E8901" s="2"/>
      <c r="G8901" s="23"/>
    </row>
    <row r="8902" spans="1:7" customFormat="1">
      <c r="A8902" s="4">
        <v>31540</v>
      </c>
      <c r="B8902">
        <v>6.84</v>
      </c>
      <c r="C8902">
        <f>IFERROR(((VLOOKUP(A8902,'Interest Rates-10yr'!$A$9:$C$15239,2,FALSE))-B8902),C8901)</f>
        <v>0.5600000000000005</v>
      </c>
      <c r="D8902" s="98">
        <f>AVERAGE(C$10:C8902)</f>
        <v>0.3806308332396276</v>
      </c>
      <c r="E8902" s="2"/>
      <c r="G8902" s="23"/>
    </row>
    <row r="8903" spans="1:7" customFormat="1">
      <c r="A8903" s="4">
        <v>31541</v>
      </c>
      <c r="B8903">
        <v>6.78</v>
      </c>
      <c r="C8903">
        <f>IFERROR(((VLOOKUP(A8903,'Interest Rates-10yr'!$A$9:$C$15239,2,FALSE))-B8903),C8902)</f>
        <v>0.70000000000000018</v>
      </c>
      <c r="D8903" s="98">
        <f>AVERAGE(C$10:C8903)</f>
        <v>0.38066674162356734</v>
      </c>
      <c r="E8903" s="2"/>
      <c r="G8903" s="23"/>
    </row>
    <row r="8904" spans="1:7" customFormat="1">
      <c r="A8904" s="4">
        <v>31542</v>
      </c>
      <c r="B8904">
        <v>6.78</v>
      </c>
      <c r="C8904">
        <f>IFERROR(((VLOOKUP(A8904,'Interest Rates-10yr'!$A$9:$C$15239,2,FALSE))-B8904),C8903)</f>
        <v>0.70000000000000018</v>
      </c>
      <c r="D8904" s="98">
        <f>AVERAGE(C$10:C8904)</f>
        <v>0.38070264193367148</v>
      </c>
      <c r="E8904" s="2"/>
      <c r="G8904" s="23"/>
    </row>
    <row r="8905" spans="1:7" customFormat="1">
      <c r="A8905" s="4">
        <v>31543</v>
      </c>
      <c r="B8905">
        <v>6.78</v>
      </c>
      <c r="C8905">
        <f>IFERROR(((VLOOKUP(A8905,'Interest Rates-10yr'!$A$9:$C$15239,2,FALSE))-B8905),C8904)</f>
        <v>0.70000000000000018</v>
      </c>
      <c r="D8905" s="98">
        <f>AVERAGE(C$10:C8905)</f>
        <v>0.38073853417266273</v>
      </c>
      <c r="E8905" s="2"/>
      <c r="G8905" s="23"/>
    </row>
    <row r="8906" spans="1:7" customFormat="1">
      <c r="A8906" s="4">
        <v>31544</v>
      </c>
      <c r="B8906">
        <v>6.92</v>
      </c>
      <c r="C8906">
        <f>IFERROR(((VLOOKUP(A8906,'Interest Rates-10yr'!$A$9:$C$15239,2,FALSE))-B8906),C8905)</f>
        <v>0.75</v>
      </c>
      <c r="D8906" s="98">
        <f>AVERAGE(C$10:C8906)</f>
        <v>0.38078003821512951</v>
      </c>
      <c r="E8906" s="2"/>
      <c r="G8906" s="23"/>
    </row>
    <row r="8907" spans="1:7" customFormat="1">
      <c r="A8907" s="4">
        <v>31545</v>
      </c>
      <c r="B8907">
        <v>6.85</v>
      </c>
      <c r="C8907">
        <f>IFERROR(((VLOOKUP(A8907,'Interest Rates-10yr'!$A$9:$C$15239,2,FALSE))-B8907),C8906)</f>
        <v>0.78000000000000025</v>
      </c>
      <c r="D8907" s="98">
        <f>AVERAGE(C$10:C8907)</f>
        <v>0.38082490447291611</v>
      </c>
      <c r="E8907" s="2"/>
      <c r="G8907" s="23"/>
    </row>
    <row r="8908" spans="1:7" customFormat="1">
      <c r="A8908" s="4">
        <v>31546</v>
      </c>
      <c r="B8908">
        <v>6.82</v>
      </c>
      <c r="C8908">
        <f>IFERROR(((VLOOKUP(A8908,'Interest Rates-10yr'!$A$9:$C$15239,2,FALSE))-B8908),C8907)</f>
        <v>0.83999999999999986</v>
      </c>
      <c r="D8908" s="98">
        <f>AVERAGE(C$10:C8908)</f>
        <v>0.38087650297786357</v>
      </c>
      <c r="E8908" s="2"/>
      <c r="G8908" s="23"/>
    </row>
    <row r="8909" spans="1:7" customFormat="1">
      <c r="A8909" s="4">
        <v>31547</v>
      </c>
      <c r="B8909">
        <v>7</v>
      </c>
      <c r="C8909">
        <f>IFERROR(((VLOOKUP(A8909,'Interest Rates-10yr'!$A$9:$C$15239,2,FALSE))-B8909),C8908)</f>
        <v>0.79</v>
      </c>
      <c r="D8909" s="98">
        <f>AVERAGE(C$10:C8909)</f>
        <v>0.38092247191011325</v>
      </c>
      <c r="E8909" s="2"/>
      <c r="G8909" s="23"/>
    </row>
    <row r="8910" spans="1:7" customFormat="1">
      <c r="A8910" s="4">
        <v>31548</v>
      </c>
      <c r="B8910">
        <v>6.8</v>
      </c>
      <c r="C8910">
        <f>IFERROR(((VLOOKUP(A8910,'Interest Rates-10yr'!$A$9:$C$15239,2,FALSE))-B8910),C8909)</f>
        <v>1.1900000000000004</v>
      </c>
      <c r="D8910" s="98">
        <f>AVERAGE(C$10:C8910)</f>
        <v>0.38101336928435098</v>
      </c>
      <c r="E8910" s="2"/>
      <c r="G8910" s="23"/>
    </row>
    <row r="8911" spans="1:7" customFormat="1">
      <c r="A8911" s="4">
        <v>31549</v>
      </c>
      <c r="B8911">
        <v>6.8</v>
      </c>
      <c r="C8911">
        <f>IFERROR(((VLOOKUP(A8911,'Interest Rates-10yr'!$A$9:$C$15239,2,FALSE))-B8911),C8910)</f>
        <v>1.1900000000000004</v>
      </c>
      <c r="D8911" s="98">
        <f>AVERAGE(C$10:C8911)</f>
        <v>0.38110424623680161</v>
      </c>
      <c r="E8911" s="2"/>
      <c r="G8911" s="23"/>
    </row>
    <row r="8912" spans="1:7" customFormat="1">
      <c r="A8912" s="4">
        <v>31550</v>
      </c>
      <c r="B8912">
        <v>6.8</v>
      </c>
      <c r="C8912">
        <f>IFERROR(((VLOOKUP(A8912,'Interest Rates-10yr'!$A$9:$C$15239,2,FALSE))-B8912),C8911)</f>
        <v>1.1900000000000004</v>
      </c>
      <c r="D8912" s="98">
        <f>AVERAGE(C$10:C8912)</f>
        <v>0.38119510277434659</v>
      </c>
      <c r="E8912" s="2"/>
      <c r="G8912" s="23"/>
    </row>
    <row r="8913" spans="1:7" customFormat="1">
      <c r="A8913" s="4">
        <v>31551</v>
      </c>
      <c r="B8913">
        <v>6.89</v>
      </c>
      <c r="C8913">
        <f>IFERROR(((VLOOKUP(A8913,'Interest Rates-10yr'!$A$9:$C$15239,2,FALSE))-B8913),C8912)</f>
        <v>1.0900000000000007</v>
      </c>
      <c r="D8913" s="98">
        <f>AVERAGE(C$10:C8913)</f>
        <v>0.381274707996407</v>
      </c>
      <c r="E8913" s="2"/>
      <c r="G8913" s="23"/>
    </row>
    <row r="8914" spans="1:7" customFormat="1">
      <c r="A8914" s="4">
        <v>31552</v>
      </c>
      <c r="B8914">
        <v>6.86</v>
      </c>
      <c r="C8914">
        <f>IFERROR(((VLOOKUP(A8914,'Interest Rates-10yr'!$A$9:$C$15239,2,FALSE))-B8914),C8913)</f>
        <v>1.0199999999999996</v>
      </c>
      <c r="D8914" s="98">
        <f>AVERAGE(C$10:C8914)</f>
        <v>0.38134643458731138</v>
      </c>
      <c r="E8914" s="2"/>
      <c r="G8914" s="23"/>
    </row>
    <row r="8915" spans="1:7" customFormat="1">
      <c r="A8915" s="4">
        <v>31553</v>
      </c>
      <c r="B8915">
        <v>6.96</v>
      </c>
      <c r="C8915">
        <f>IFERROR(((VLOOKUP(A8915,'Interest Rates-10yr'!$A$9:$C$15239,2,FALSE))-B8915),C8914)</f>
        <v>0.94000000000000039</v>
      </c>
      <c r="D8915" s="98">
        <f>AVERAGE(C$10:C8915)</f>
        <v>0.3814091623624532</v>
      </c>
      <c r="E8915" s="2"/>
      <c r="G8915" s="23"/>
    </row>
    <row r="8916" spans="1:7" customFormat="1">
      <c r="A8916" s="4">
        <v>31554</v>
      </c>
      <c r="B8916">
        <v>6.87</v>
      </c>
      <c r="C8916">
        <f>IFERROR(((VLOOKUP(A8916,'Interest Rates-10yr'!$A$9:$C$15239,2,FALSE))-B8916),C8915)</f>
        <v>1.0099999999999998</v>
      </c>
      <c r="D8916" s="98">
        <f>AVERAGE(C$10:C8916)</f>
        <v>0.38147973503985722</v>
      </c>
      <c r="E8916" s="2"/>
      <c r="G8916" s="23"/>
    </row>
    <row r="8917" spans="1:7" customFormat="1">
      <c r="A8917" s="4">
        <v>31555</v>
      </c>
      <c r="B8917">
        <v>6.79</v>
      </c>
      <c r="C8917">
        <f>IFERROR(((VLOOKUP(A8917,'Interest Rates-10yr'!$A$9:$C$15239,2,FALSE))-B8917),C8916)</f>
        <v>1.0499999999999998</v>
      </c>
      <c r="D8917" s="98">
        <f>AVERAGE(C$10:C8917)</f>
        <v>0.38155478221823175</v>
      </c>
      <c r="E8917" s="2"/>
      <c r="G8917" s="23"/>
    </row>
    <row r="8918" spans="1:7" customFormat="1">
      <c r="A8918" s="4">
        <v>31556</v>
      </c>
      <c r="B8918">
        <v>6.79</v>
      </c>
      <c r="C8918">
        <f>IFERROR(((VLOOKUP(A8918,'Interest Rates-10yr'!$A$9:$C$15239,2,FALSE))-B8918),C8917)</f>
        <v>1.0499999999999998</v>
      </c>
      <c r="D8918" s="98">
        <f>AVERAGE(C$10:C8918)</f>
        <v>0.3816298125491086</v>
      </c>
      <c r="E8918" s="2"/>
      <c r="G8918" s="23"/>
    </row>
    <row r="8919" spans="1:7" customFormat="1">
      <c r="A8919" s="4">
        <v>31557</v>
      </c>
      <c r="B8919">
        <v>6.79</v>
      </c>
      <c r="C8919">
        <f>IFERROR(((VLOOKUP(A8919,'Interest Rates-10yr'!$A$9:$C$15239,2,FALSE))-B8919),C8918)</f>
        <v>1.0499999999999998</v>
      </c>
      <c r="D8919" s="98">
        <f>AVERAGE(C$10:C8919)</f>
        <v>0.38170482603816036</v>
      </c>
      <c r="E8919" s="2"/>
      <c r="G8919" s="23"/>
    </row>
    <row r="8920" spans="1:7" customFormat="1">
      <c r="A8920" s="4">
        <v>31558</v>
      </c>
      <c r="B8920">
        <v>6.79</v>
      </c>
      <c r="C8920">
        <f>IFERROR(((VLOOKUP(A8920,'Interest Rates-10yr'!$A$9:$C$15239,2,FALSE))-B8920),C8919)</f>
        <v>1.0499999999999998</v>
      </c>
      <c r="D8920" s="98">
        <f>AVERAGE(C$10:C8920)</f>
        <v>0.38177982269105704</v>
      </c>
      <c r="E8920" s="2"/>
      <c r="G8920" s="23"/>
    </row>
    <row r="8921" spans="1:7" customFormat="1">
      <c r="A8921" s="4">
        <v>31559</v>
      </c>
      <c r="B8921">
        <v>6.98</v>
      </c>
      <c r="C8921">
        <f>IFERROR(((VLOOKUP(A8921,'Interest Rates-10yr'!$A$9:$C$15239,2,FALSE))-B8921),C8920)</f>
        <v>0.75</v>
      </c>
      <c r="D8921" s="98">
        <f>AVERAGE(C$10:C8921)</f>
        <v>0.38182114003590767</v>
      </c>
      <c r="E8921" s="2"/>
      <c r="G8921" s="23"/>
    </row>
    <row r="8922" spans="1:7" customFormat="1">
      <c r="A8922" s="4">
        <v>31560</v>
      </c>
      <c r="B8922">
        <v>6.97</v>
      </c>
      <c r="C8922">
        <f>IFERROR(((VLOOKUP(A8922,'Interest Rates-10yr'!$A$9:$C$15239,2,FALSE))-B8922),C8921)</f>
        <v>0.76000000000000068</v>
      </c>
      <c r="D8922" s="98">
        <f>AVERAGE(C$10:C8922)</f>
        <v>0.38186357006619648</v>
      </c>
      <c r="E8922" s="2"/>
      <c r="G8922" s="23"/>
    </row>
    <row r="8923" spans="1:7" customFormat="1">
      <c r="A8923" s="4">
        <v>31561</v>
      </c>
      <c r="B8923">
        <v>6.84</v>
      </c>
      <c r="C8923">
        <f>IFERROR(((VLOOKUP(A8923,'Interest Rates-10yr'!$A$9:$C$15239,2,FALSE))-B8923),C8922)</f>
        <v>1.1500000000000004</v>
      </c>
      <c r="D8923" s="98">
        <f>AVERAGE(C$10:C8923)</f>
        <v>0.38194974197891063</v>
      </c>
      <c r="E8923" s="2"/>
      <c r="G8923" s="23"/>
    </row>
    <row r="8924" spans="1:7" customFormat="1">
      <c r="A8924" s="4">
        <v>31562</v>
      </c>
      <c r="B8924">
        <v>6.84</v>
      </c>
      <c r="C8924">
        <f>IFERROR(((VLOOKUP(A8924,'Interest Rates-10yr'!$A$9:$C$15239,2,FALSE))-B8924),C8923)</f>
        <v>1.2100000000000009</v>
      </c>
      <c r="D8924" s="98">
        <f>AVERAGE(C$10:C8924)</f>
        <v>0.38204262478968137</v>
      </c>
      <c r="E8924" s="2"/>
      <c r="G8924" s="23"/>
    </row>
    <row r="8925" spans="1:7" customFormat="1">
      <c r="A8925" s="4">
        <v>31563</v>
      </c>
      <c r="B8925">
        <v>6.84</v>
      </c>
      <c r="C8925">
        <f>IFERROR(((VLOOKUP(A8925,'Interest Rates-10yr'!$A$9:$C$15239,2,FALSE))-B8925),C8924)</f>
        <v>1.2100000000000009</v>
      </c>
      <c r="D8925" s="98">
        <f>AVERAGE(C$10:C8925)</f>
        <v>0.38213548676536668</v>
      </c>
      <c r="E8925" s="2"/>
      <c r="G8925" s="23"/>
    </row>
    <row r="8926" spans="1:7" customFormat="1">
      <c r="A8926" s="4">
        <v>31564</v>
      </c>
      <c r="B8926">
        <v>6.84</v>
      </c>
      <c r="C8926">
        <f>IFERROR(((VLOOKUP(A8926,'Interest Rates-10yr'!$A$9:$C$15239,2,FALSE))-B8926),C8925)</f>
        <v>1.2100000000000009</v>
      </c>
      <c r="D8926" s="98">
        <f>AVERAGE(C$10:C8926)</f>
        <v>0.38222832791297628</v>
      </c>
      <c r="E8926" s="2"/>
      <c r="G8926" s="23"/>
    </row>
    <row r="8927" spans="1:7" customFormat="1">
      <c r="A8927" s="4">
        <v>31565</v>
      </c>
      <c r="B8927">
        <v>7.05</v>
      </c>
      <c r="C8927">
        <f>IFERROR(((VLOOKUP(A8927,'Interest Rates-10yr'!$A$9:$C$15239,2,FALSE))-B8927),C8926)</f>
        <v>1.2700000000000005</v>
      </c>
      <c r="D8927" s="98">
        <f>AVERAGE(C$10:C8927)</f>
        <v>0.3823278762054283</v>
      </c>
      <c r="E8927" s="2"/>
      <c r="G8927" s="23"/>
    </row>
    <row r="8928" spans="1:7" customFormat="1">
      <c r="A8928" s="4">
        <v>31566</v>
      </c>
      <c r="B8928">
        <v>7.1</v>
      </c>
      <c r="C8928">
        <f>IFERROR(((VLOOKUP(A8928,'Interest Rates-10yr'!$A$9:$C$15239,2,FALSE))-B8928),C8927)</f>
        <v>1.0899999999999999</v>
      </c>
      <c r="D8928" s="98">
        <f>AVERAGE(C$10:C8928)</f>
        <v>0.38240722054042042</v>
      </c>
      <c r="E8928" s="2"/>
      <c r="G8928" s="23"/>
    </row>
    <row r="8929" spans="1:7" customFormat="1">
      <c r="A8929" s="4">
        <v>31567</v>
      </c>
      <c r="B8929">
        <v>7.16</v>
      </c>
      <c r="C8929">
        <f>IFERROR(((VLOOKUP(A8929,'Interest Rates-10yr'!$A$9:$C$15239,2,FALSE))-B8929),C8928)</f>
        <v>1.2300000000000004</v>
      </c>
      <c r="D8929" s="98">
        <f>AVERAGE(C$10:C8929)</f>
        <v>0.38250224215246742</v>
      </c>
      <c r="E8929" s="2"/>
      <c r="G8929" s="23"/>
    </row>
    <row r="8930" spans="1:7" customFormat="1">
      <c r="A8930" s="4">
        <v>31568</v>
      </c>
      <c r="B8930">
        <v>6.99</v>
      </c>
      <c r="C8930">
        <f>IFERROR(((VLOOKUP(A8930,'Interest Rates-10yr'!$A$9:$C$15239,2,FALSE))-B8930),C8929)</f>
        <v>1.3200000000000003</v>
      </c>
      <c r="D8930" s="98">
        <f>AVERAGE(C$10:C8930)</f>
        <v>0.38260733101670324</v>
      </c>
      <c r="E8930" s="2"/>
      <c r="G8930" s="23"/>
    </row>
    <row r="8931" spans="1:7" customFormat="1">
      <c r="A8931" s="4">
        <v>31569</v>
      </c>
      <c r="B8931">
        <v>6.85</v>
      </c>
      <c r="C8931">
        <f>IFERROR(((VLOOKUP(A8931,'Interest Rates-10yr'!$A$9:$C$15239,2,FALSE))-B8931),C8930)</f>
        <v>1.1000000000000005</v>
      </c>
      <c r="D8931" s="98">
        <f>AVERAGE(C$10:C8931)</f>
        <v>0.38268773817529811</v>
      </c>
      <c r="E8931" s="2"/>
      <c r="G8931" s="23"/>
    </row>
    <row r="8932" spans="1:7" customFormat="1">
      <c r="A8932" s="4">
        <v>31570</v>
      </c>
      <c r="B8932">
        <v>6.85</v>
      </c>
      <c r="C8932">
        <f>IFERROR(((VLOOKUP(A8932,'Interest Rates-10yr'!$A$9:$C$15239,2,FALSE))-B8932),C8931)</f>
        <v>1.1000000000000005</v>
      </c>
      <c r="D8932" s="98">
        <f>AVERAGE(C$10:C8932)</f>
        <v>0.38276812731144344</v>
      </c>
      <c r="E8932" s="2"/>
      <c r="G8932" s="23"/>
    </row>
    <row r="8933" spans="1:7" customFormat="1">
      <c r="A8933" s="4">
        <v>31571</v>
      </c>
      <c r="B8933">
        <v>6.85</v>
      </c>
      <c r="C8933">
        <f>IFERROR(((VLOOKUP(A8933,'Interest Rates-10yr'!$A$9:$C$15239,2,FALSE))-B8933),C8932)</f>
        <v>1.1000000000000005</v>
      </c>
      <c r="D8933" s="98">
        <f>AVERAGE(C$10:C8933)</f>
        <v>0.38284849843119784</v>
      </c>
      <c r="E8933" s="2"/>
      <c r="G8933" s="23"/>
    </row>
    <row r="8934" spans="1:7" customFormat="1">
      <c r="A8934" s="4">
        <v>31572</v>
      </c>
      <c r="B8934">
        <v>7</v>
      </c>
      <c r="C8934">
        <f>IFERROR(((VLOOKUP(A8934,'Interest Rates-10yr'!$A$9:$C$15239,2,FALSE))-B8934),C8933)</f>
        <v>1.1300000000000008</v>
      </c>
      <c r="D8934" s="98">
        <f>AVERAGE(C$10:C8934)</f>
        <v>0.38293221288515517</v>
      </c>
      <c r="E8934" s="2"/>
      <c r="G8934" s="23"/>
    </row>
    <row r="8935" spans="1:7" customFormat="1">
      <c r="A8935" s="4">
        <v>31573</v>
      </c>
      <c r="B8935">
        <v>6.87</v>
      </c>
      <c r="C8935">
        <f>IFERROR(((VLOOKUP(A8935,'Interest Rates-10yr'!$A$9:$C$15239,2,FALSE))-B8935),C8934)</f>
        <v>1.2000000000000002</v>
      </c>
      <c r="D8935" s="98">
        <f>AVERAGE(C$10:C8935)</f>
        <v>0.38302375084024304</v>
      </c>
      <c r="E8935" s="2"/>
      <c r="G8935" s="23"/>
    </row>
    <row r="8936" spans="1:7" customFormat="1">
      <c r="A8936" s="4">
        <v>31574</v>
      </c>
      <c r="B8936">
        <v>6.84</v>
      </c>
      <c r="C8936">
        <f>IFERROR(((VLOOKUP(A8936,'Interest Rates-10yr'!$A$9:$C$15239,2,FALSE))-B8936),C8935)</f>
        <v>1.17</v>
      </c>
      <c r="D8936" s="98">
        <f>AVERAGE(C$10:C8936)</f>
        <v>0.38311190769575554</v>
      </c>
      <c r="E8936" s="2"/>
      <c r="G8936" s="23"/>
    </row>
    <row r="8937" spans="1:7" customFormat="1">
      <c r="A8937" s="4">
        <v>31575</v>
      </c>
      <c r="B8937">
        <v>6.9</v>
      </c>
      <c r="C8937">
        <f>IFERROR(((VLOOKUP(A8937,'Interest Rates-10yr'!$A$9:$C$15239,2,FALSE))-B8937),C8936)</f>
        <v>1.08</v>
      </c>
      <c r="D8937" s="98">
        <f>AVERAGE(C$10:C8937)</f>
        <v>0.38318996415770717</v>
      </c>
      <c r="E8937" s="2"/>
      <c r="G8937" s="23"/>
    </row>
    <row r="8938" spans="1:7" customFormat="1">
      <c r="A8938" s="4">
        <v>31576</v>
      </c>
      <c r="B8938">
        <v>6.84</v>
      </c>
      <c r="C8938">
        <f>IFERROR(((VLOOKUP(A8938,'Interest Rates-10yr'!$A$9:$C$15239,2,FALSE))-B8938),C8937)</f>
        <v>0.89000000000000057</v>
      </c>
      <c r="D8938" s="98">
        <f>AVERAGE(C$10:C8938)</f>
        <v>0.38324672415724148</v>
      </c>
      <c r="E8938" s="2"/>
      <c r="G8938" s="23"/>
    </row>
    <row r="8939" spans="1:7" customFormat="1">
      <c r="A8939" s="4">
        <v>31577</v>
      </c>
      <c r="B8939">
        <v>6.84</v>
      </c>
      <c r="C8939">
        <f>IFERROR(((VLOOKUP(A8939,'Interest Rates-10yr'!$A$9:$C$15239,2,FALSE))-B8939),C8938)</f>
        <v>0.89000000000000057</v>
      </c>
      <c r="D8939" s="98">
        <f>AVERAGE(C$10:C8939)</f>
        <v>0.38330347144456989</v>
      </c>
      <c r="E8939" s="2"/>
      <c r="G8939" s="23"/>
    </row>
    <row r="8940" spans="1:7" customFormat="1">
      <c r="A8940" s="4">
        <v>31578</v>
      </c>
      <c r="B8940">
        <v>6.84</v>
      </c>
      <c r="C8940">
        <f>IFERROR(((VLOOKUP(A8940,'Interest Rates-10yr'!$A$9:$C$15239,2,FALSE))-B8940),C8939)</f>
        <v>0.89000000000000057</v>
      </c>
      <c r="D8940" s="98">
        <f>AVERAGE(C$10:C8940)</f>
        <v>0.38336020602396248</v>
      </c>
      <c r="E8940" s="2"/>
      <c r="G8940" s="23"/>
    </row>
    <row r="8941" spans="1:7" customFormat="1">
      <c r="A8941" s="4">
        <v>31579</v>
      </c>
      <c r="B8941">
        <v>6.95</v>
      </c>
      <c r="C8941">
        <f>IFERROR(((VLOOKUP(A8941,'Interest Rates-10yr'!$A$9:$C$15239,2,FALSE))-B8941),C8940)</f>
        <v>0.67999999999999972</v>
      </c>
      <c r="D8941" s="98">
        <f>AVERAGE(C$10:C8941)</f>
        <v>0.38339341692790069</v>
      </c>
      <c r="E8941" s="2"/>
      <c r="G8941" s="23"/>
    </row>
    <row r="8942" spans="1:7" customFormat="1">
      <c r="A8942" s="4">
        <v>31580</v>
      </c>
      <c r="B8942">
        <v>6.83</v>
      </c>
      <c r="C8942">
        <f>IFERROR(((VLOOKUP(A8942,'Interest Rates-10yr'!$A$9:$C$15239,2,FALSE))-B8942),C8941)</f>
        <v>0.79999999999999982</v>
      </c>
      <c r="D8942" s="98">
        <f>AVERAGE(C$10:C8942)</f>
        <v>0.38344005373334927</v>
      </c>
      <c r="E8942" s="2"/>
      <c r="G8942" s="23"/>
    </row>
    <row r="8943" spans="1:7" customFormat="1">
      <c r="A8943" s="4">
        <v>31581</v>
      </c>
      <c r="B8943">
        <v>6.87</v>
      </c>
      <c r="C8943">
        <f>IFERROR(((VLOOKUP(A8943,'Interest Rates-10yr'!$A$9:$C$15239,2,FALSE))-B8943),C8942)</f>
        <v>0.70000000000000018</v>
      </c>
      <c r="D8943" s="98">
        <f>AVERAGE(C$10:C8943)</f>
        <v>0.38347548690396338</v>
      </c>
      <c r="E8943" s="2"/>
      <c r="G8943" s="23"/>
    </row>
    <row r="8944" spans="1:7" customFormat="1">
      <c r="A8944" s="4">
        <v>31582</v>
      </c>
      <c r="B8944">
        <v>6.88</v>
      </c>
      <c r="C8944">
        <f>IFERROR(((VLOOKUP(A8944,'Interest Rates-10yr'!$A$9:$C$15239,2,FALSE))-B8944),C8943)</f>
        <v>0.8100000000000005</v>
      </c>
      <c r="D8944" s="98">
        <f>AVERAGE(C$10:C8944)</f>
        <v>0.38352322327923993</v>
      </c>
      <c r="E8944" s="2"/>
      <c r="G8944" s="23"/>
    </row>
    <row r="8945" spans="1:7" customFormat="1">
      <c r="A8945" s="4">
        <v>31583</v>
      </c>
      <c r="B8945">
        <v>6.83</v>
      </c>
      <c r="C8945">
        <f>IFERROR(((VLOOKUP(A8945,'Interest Rates-10yr'!$A$9:$C$15239,2,FALSE))-B8945),C8944)</f>
        <v>0.76999999999999957</v>
      </c>
      <c r="D8945" s="98">
        <f>AVERAGE(C$10:C8945)</f>
        <v>0.383566472694719</v>
      </c>
      <c r="E8945" s="2"/>
      <c r="G8945" s="23"/>
    </row>
    <row r="8946" spans="1:7" customFormat="1">
      <c r="A8946" s="4">
        <v>31584</v>
      </c>
      <c r="B8946">
        <v>6.83</v>
      </c>
      <c r="C8946">
        <f>IFERROR(((VLOOKUP(A8946,'Interest Rates-10yr'!$A$9:$C$15239,2,FALSE))-B8946),C8945)</f>
        <v>0.76999999999999957</v>
      </c>
      <c r="D8946" s="98">
        <f>AVERAGE(C$10:C8946)</f>
        <v>0.38360971243146569</v>
      </c>
      <c r="E8946" s="2"/>
      <c r="G8946" s="23"/>
    </row>
    <row r="8947" spans="1:7" customFormat="1">
      <c r="A8947" s="4">
        <v>31585</v>
      </c>
      <c r="B8947">
        <v>6.83</v>
      </c>
      <c r="C8947">
        <f>IFERROR(((VLOOKUP(A8947,'Interest Rates-10yr'!$A$9:$C$15239,2,FALSE))-B8947),C8946)</f>
        <v>0.76999999999999957</v>
      </c>
      <c r="D8947" s="98">
        <f>AVERAGE(C$10:C8947)</f>
        <v>0.38365294249272869</v>
      </c>
      <c r="E8947" s="2"/>
      <c r="G8947" s="23"/>
    </row>
    <row r="8948" spans="1:7" customFormat="1">
      <c r="A8948" s="4">
        <v>31586</v>
      </c>
      <c r="B8948">
        <v>6.91</v>
      </c>
      <c r="C8948">
        <f>IFERROR(((VLOOKUP(A8948,'Interest Rates-10yr'!$A$9:$C$15239,2,FALSE))-B8948),C8947)</f>
        <v>0.63999999999999968</v>
      </c>
      <c r="D8948" s="98">
        <f>AVERAGE(C$10:C8948)</f>
        <v>0.38368161986799515</v>
      </c>
      <c r="E8948" s="2"/>
      <c r="G8948" s="23"/>
    </row>
    <row r="8949" spans="1:7" customFormat="1">
      <c r="A8949" s="4">
        <v>31587</v>
      </c>
      <c r="B8949">
        <v>6.88</v>
      </c>
      <c r="C8949">
        <f>IFERROR(((VLOOKUP(A8949,'Interest Rates-10yr'!$A$9:$C$15239,2,FALSE))-B8949),C8948)</f>
        <v>0.58999999999999986</v>
      </c>
      <c r="D8949" s="98">
        <f>AVERAGE(C$10:C8949)</f>
        <v>0.38370469798657819</v>
      </c>
      <c r="E8949" s="2"/>
      <c r="G8949" s="23"/>
    </row>
    <row r="8950" spans="1:7" customFormat="1">
      <c r="A8950" s="4">
        <v>31588</v>
      </c>
      <c r="B8950">
        <v>6.84</v>
      </c>
      <c r="C8950">
        <f>IFERROR(((VLOOKUP(A8950,'Interest Rates-10yr'!$A$9:$C$15239,2,FALSE))-B8950),C8949)</f>
        <v>0.58000000000000007</v>
      </c>
      <c r="D8950" s="98">
        <f>AVERAGE(C$10:C8950)</f>
        <v>0.38372665249972138</v>
      </c>
      <c r="E8950" s="2"/>
      <c r="G8950" s="23"/>
    </row>
    <row r="8951" spans="1:7" customFormat="1">
      <c r="A8951" s="4">
        <v>31589</v>
      </c>
      <c r="B8951">
        <v>6.85</v>
      </c>
      <c r="C8951">
        <f>IFERROR(((VLOOKUP(A8951,'Interest Rates-10yr'!$A$9:$C$15239,2,FALSE))-B8951),C8950)</f>
        <v>0.57000000000000028</v>
      </c>
      <c r="D8951" s="98">
        <f>AVERAGE(C$10:C8951)</f>
        <v>0.38374748378438928</v>
      </c>
      <c r="E8951" s="2"/>
      <c r="G8951" s="23"/>
    </row>
    <row r="8952" spans="1:7" customFormat="1">
      <c r="A8952" s="4">
        <v>31590</v>
      </c>
      <c r="B8952">
        <v>6.82</v>
      </c>
      <c r="C8952">
        <f>IFERROR(((VLOOKUP(A8952,'Interest Rates-10yr'!$A$9:$C$15239,2,FALSE))-B8952),C8951)</f>
        <v>0.55999999999999961</v>
      </c>
      <c r="D8952" s="98">
        <f>AVERAGE(C$10:C8952)</f>
        <v>0.38376719221737771</v>
      </c>
      <c r="E8952" s="2"/>
      <c r="G8952" s="23"/>
    </row>
    <row r="8953" spans="1:7" customFormat="1">
      <c r="A8953" s="4">
        <v>31591</v>
      </c>
      <c r="B8953">
        <v>6.82</v>
      </c>
      <c r="C8953">
        <f>IFERROR(((VLOOKUP(A8953,'Interest Rates-10yr'!$A$9:$C$15239,2,FALSE))-B8953),C8952)</f>
        <v>0.55999999999999961</v>
      </c>
      <c r="D8953" s="98">
        <f>AVERAGE(C$10:C8953)</f>
        <v>0.3837868962432926</v>
      </c>
      <c r="E8953" s="2"/>
      <c r="G8953" s="23"/>
    </row>
    <row r="8954" spans="1:7" customFormat="1">
      <c r="A8954" s="4">
        <v>31592</v>
      </c>
      <c r="B8954">
        <v>6.82</v>
      </c>
      <c r="C8954">
        <f>IFERROR(((VLOOKUP(A8954,'Interest Rates-10yr'!$A$9:$C$15239,2,FALSE))-B8954),C8953)</f>
        <v>0.55999999999999961</v>
      </c>
      <c r="D8954" s="98">
        <f>AVERAGE(C$10:C8954)</f>
        <v>0.38380659586361193</v>
      </c>
      <c r="E8954" s="2"/>
      <c r="G8954" s="23"/>
    </row>
    <row r="8955" spans="1:7" customFormat="1">
      <c r="A8955" s="4">
        <v>31593</v>
      </c>
      <c r="B8955">
        <v>7.72</v>
      </c>
      <c r="C8955">
        <f>IFERROR(((VLOOKUP(A8955,'Interest Rates-10yr'!$A$9:$C$15239,2,FALSE))-B8955),C8954)</f>
        <v>-0.37000000000000011</v>
      </c>
      <c r="D8955" s="98">
        <f>AVERAGE(C$10:C8955)</f>
        <v>0.38372233400402511</v>
      </c>
      <c r="E8955" s="2"/>
      <c r="G8955" s="23"/>
    </row>
    <row r="8956" spans="1:7" customFormat="1">
      <c r="A8956" s="4">
        <v>31594</v>
      </c>
      <c r="B8956">
        <v>6.97</v>
      </c>
      <c r="C8956">
        <f>IFERROR(((VLOOKUP(A8956,'Interest Rates-10yr'!$A$9:$C$15239,2,FALSE))-B8956),C8955)</f>
        <v>0.40000000000000036</v>
      </c>
      <c r="D8956" s="98">
        <f>AVERAGE(C$10:C8956)</f>
        <v>0.38372415334749177</v>
      </c>
      <c r="E8956" s="2"/>
      <c r="G8956" s="23"/>
    </row>
    <row r="8957" spans="1:7" customFormat="1">
      <c r="A8957" s="4">
        <v>31595</v>
      </c>
      <c r="B8957">
        <v>7.12</v>
      </c>
      <c r="C8957">
        <f>IFERROR(((VLOOKUP(A8957,'Interest Rates-10yr'!$A$9:$C$15239,2,FALSE))-B8957),C8956)</f>
        <v>0.25</v>
      </c>
      <c r="D8957" s="98">
        <f>AVERAGE(C$10:C8957)</f>
        <v>0.38370920876173548</v>
      </c>
      <c r="E8957" s="2"/>
      <c r="G8957" s="23"/>
    </row>
    <row r="8958" spans="1:7" customFormat="1">
      <c r="A8958" s="4">
        <v>31596</v>
      </c>
      <c r="B8958">
        <v>6.87</v>
      </c>
      <c r="C8958">
        <f>IFERROR(((VLOOKUP(A8958,'Interest Rates-10yr'!$A$9:$C$15239,2,FALSE))-B8958),C8957)</f>
        <v>0.4399999999999995</v>
      </c>
      <c r="D8958" s="98">
        <f>AVERAGE(C$10:C8958)</f>
        <v>0.38371549893842988</v>
      </c>
      <c r="E8958" s="2"/>
      <c r="G8958" s="23"/>
    </row>
    <row r="8959" spans="1:7" customFormat="1">
      <c r="A8959" s="4">
        <v>31597</v>
      </c>
      <c r="B8959">
        <v>6.87</v>
      </c>
      <c r="C8959">
        <f>IFERROR(((VLOOKUP(A8959,'Interest Rates-10yr'!$A$9:$C$15239,2,FALSE))-B8959),C8958)</f>
        <v>0.4399999999999995</v>
      </c>
      <c r="D8959" s="98">
        <f>AVERAGE(C$10:C8959)</f>
        <v>0.38372178770949822</v>
      </c>
      <c r="E8959" s="2"/>
      <c r="G8959" s="23"/>
    </row>
    <row r="8960" spans="1:7" customFormat="1">
      <c r="A8960" s="4">
        <v>31598</v>
      </c>
      <c r="B8960">
        <v>6.87</v>
      </c>
      <c r="C8960">
        <f>IFERROR(((VLOOKUP(A8960,'Interest Rates-10yr'!$A$9:$C$15239,2,FALSE))-B8960),C8959)</f>
        <v>0.4399999999999995</v>
      </c>
      <c r="D8960" s="98">
        <f>AVERAGE(C$10:C8960)</f>
        <v>0.38372807507541157</v>
      </c>
      <c r="E8960" s="2"/>
      <c r="G8960" s="23"/>
    </row>
    <row r="8961" spans="1:7" customFormat="1">
      <c r="A8961" s="4">
        <v>31599</v>
      </c>
      <c r="B8961">
        <v>6.87</v>
      </c>
      <c r="C8961">
        <f>IFERROR(((VLOOKUP(A8961,'Interest Rates-10yr'!$A$9:$C$15239,2,FALSE))-B8961),C8960)</f>
        <v>0.4399999999999995</v>
      </c>
      <c r="D8961" s="98">
        <f>AVERAGE(C$10:C8961)</f>
        <v>0.38373436103664088</v>
      </c>
      <c r="E8961" s="2"/>
      <c r="G8961" s="23"/>
    </row>
    <row r="8962" spans="1:7" customFormat="1">
      <c r="A8962" s="4">
        <v>31600</v>
      </c>
      <c r="B8962">
        <v>6.93</v>
      </c>
      <c r="C8962">
        <f>IFERROR(((VLOOKUP(A8962,'Interest Rates-10yr'!$A$9:$C$15239,2,FALSE))-B8962),C8961)</f>
        <v>0.37999999999999989</v>
      </c>
      <c r="D8962" s="98">
        <f>AVERAGE(C$10:C8962)</f>
        <v>0.38373394392941018</v>
      </c>
      <c r="E8962" s="2"/>
      <c r="G8962" s="23"/>
    </row>
    <row r="8963" spans="1:7" customFormat="1">
      <c r="A8963" s="4">
        <v>31601</v>
      </c>
      <c r="B8963">
        <v>6.88</v>
      </c>
      <c r="C8963">
        <f>IFERROR(((VLOOKUP(A8963,'Interest Rates-10yr'!$A$9:$C$15239,2,FALSE))-B8963),C8962)</f>
        <v>0.5600000000000005</v>
      </c>
      <c r="D8963" s="98">
        <f>AVERAGE(C$10:C8963)</f>
        <v>0.38375362966272158</v>
      </c>
      <c r="E8963" s="2"/>
      <c r="G8963" s="23"/>
    </row>
    <row r="8964" spans="1:7" customFormat="1">
      <c r="A8964" s="4">
        <v>31602</v>
      </c>
      <c r="B8964">
        <v>6.8</v>
      </c>
      <c r="C8964">
        <f>IFERROR(((VLOOKUP(A8964,'Interest Rates-10yr'!$A$9:$C$15239,2,FALSE))-B8964),C8963)</f>
        <v>0.50999999999999979</v>
      </c>
      <c r="D8964" s="98">
        <f>AVERAGE(C$10:C8964)</f>
        <v>0.38376772752652255</v>
      </c>
      <c r="E8964" s="2"/>
      <c r="G8964" s="23"/>
    </row>
    <row r="8965" spans="1:7" customFormat="1">
      <c r="A8965" s="4">
        <v>31603</v>
      </c>
      <c r="B8965">
        <v>6.78</v>
      </c>
      <c r="C8965">
        <f>IFERROR(((VLOOKUP(A8965,'Interest Rates-10yr'!$A$9:$C$15239,2,FALSE))-B8965),C8964)</f>
        <v>0.52999999999999936</v>
      </c>
      <c r="D8965" s="98">
        <f>AVERAGE(C$10:C8965)</f>
        <v>0.38378405538186799</v>
      </c>
      <c r="E8965" s="2"/>
      <c r="G8965" s="23"/>
    </row>
    <row r="8966" spans="1:7" customFormat="1">
      <c r="A8966" s="4">
        <v>31604</v>
      </c>
      <c r="B8966">
        <v>6.47</v>
      </c>
      <c r="C8966">
        <f>IFERROR(((VLOOKUP(A8966,'Interest Rates-10yr'!$A$9:$C$15239,2,FALSE))-B8966),C8965)</f>
        <v>0.83000000000000007</v>
      </c>
      <c r="D8966" s="98">
        <f>AVERAGE(C$10:C8966)</f>
        <v>0.38383387294853294</v>
      </c>
      <c r="E8966" s="2"/>
      <c r="G8966" s="23"/>
    </row>
    <row r="8967" spans="1:7" customFormat="1">
      <c r="A8967" s="4">
        <v>31605</v>
      </c>
      <c r="B8967">
        <v>6.47</v>
      </c>
      <c r="C8967">
        <f>IFERROR(((VLOOKUP(A8967,'Interest Rates-10yr'!$A$9:$C$15239,2,FALSE))-B8967),C8966)</f>
        <v>0.83000000000000007</v>
      </c>
      <c r="D8967" s="98">
        <f>AVERAGE(C$10:C8967)</f>
        <v>0.38388367939272267</v>
      </c>
      <c r="E8967" s="2"/>
      <c r="G8967" s="23"/>
    </row>
    <row r="8968" spans="1:7" customFormat="1">
      <c r="A8968" s="4">
        <v>31606</v>
      </c>
      <c r="B8968">
        <v>6.47</v>
      </c>
      <c r="C8968">
        <f>IFERROR(((VLOOKUP(A8968,'Interest Rates-10yr'!$A$9:$C$15239,2,FALSE))-B8968),C8967)</f>
        <v>0.83000000000000007</v>
      </c>
      <c r="D8968" s="98">
        <f>AVERAGE(C$10:C8968)</f>
        <v>0.38393347471816158</v>
      </c>
      <c r="E8968" s="2"/>
      <c r="G8968" s="23"/>
    </row>
    <row r="8969" spans="1:7" customFormat="1">
      <c r="A8969" s="4">
        <v>31607</v>
      </c>
      <c r="B8969">
        <v>6.48</v>
      </c>
      <c r="C8969">
        <f>IFERROR(((VLOOKUP(A8969,'Interest Rates-10yr'!$A$9:$C$15239,2,FALSE))-B8969),C8968)</f>
        <v>0.76999999999999957</v>
      </c>
      <c r="D8969" s="98">
        <f>AVERAGE(C$10:C8969)</f>
        <v>0.38397656250000106</v>
      </c>
      <c r="E8969" s="2"/>
      <c r="G8969" s="23"/>
    </row>
    <row r="8970" spans="1:7" customFormat="1">
      <c r="A8970" s="4">
        <v>31608</v>
      </c>
      <c r="B8970">
        <v>6.39</v>
      </c>
      <c r="C8970">
        <f>IFERROR(((VLOOKUP(A8970,'Interest Rates-10yr'!$A$9:$C$15239,2,FALSE))-B8970),C8969)</f>
        <v>0.77000000000000046</v>
      </c>
      <c r="D8970" s="98">
        <f>AVERAGE(C$10:C8970)</f>
        <v>0.38401964066510541</v>
      </c>
      <c r="E8970" s="2"/>
      <c r="G8970" s="23"/>
    </row>
    <row r="8971" spans="1:7" customFormat="1">
      <c r="A8971" s="4">
        <v>31609</v>
      </c>
      <c r="B8971">
        <v>6.54</v>
      </c>
      <c r="C8971">
        <f>IFERROR(((VLOOKUP(A8971,'Interest Rates-10yr'!$A$9:$C$15239,2,FALSE))-B8971),C8970)</f>
        <v>0.66000000000000014</v>
      </c>
      <c r="D8971" s="98">
        <f>AVERAGE(C$10:C8971)</f>
        <v>0.38405043517072185</v>
      </c>
      <c r="E8971" s="2"/>
      <c r="G8971" s="23"/>
    </row>
    <row r="8972" spans="1:7" customFormat="1">
      <c r="A8972" s="4">
        <v>31610</v>
      </c>
      <c r="B8972">
        <v>6.5</v>
      </c>
      <c r="C8972">
        <f>IFERROR(((VLOOKUP(A8972,'Interest Rates-10yr'!$A$9:$C$15239,2,FALSE))-B8972),C8971)</f>
        <v>0.67999999999999972</v>
      </c>
      <c r="D8972" s="98">
        <f>AVERAGE(C$10:C8972)</f>
        <v>0.38408345420060347</v>
      </c>
      <c r="E8972" s="2"/>
      <c r="G8972" s="23"/>
    </row>
    <row r="8973" spans="1:7" customFormat="1">
      <c r="A8973" s="4">
        <v>31611</v>
      </c>
      <c r="B8973">
        <v>6.38</v>
      </c>
      <c r="C8973">
        <f>IFERROR(((VLOOKUP(A8973,'Interest Rates-10yr'!$A$9:$C$15239,2,FALSE))-B8973),C8972)</f>
        <v>0.78000000000000025</v>
      </c>
      <c r="D8973" s="98">
        <f>AVERAGE(C$10:C8973)</f>
        <v>0.38412762159750213</v>
      </c>
      <c r="E8973" s="2"/>
      <c r="G8973" s="23"/>
    </row>
    <row r="8974" spans="1:7" customFormat="1">
      <c r="A8974" s="4">
        <v>31612</v>
      </c>
      <c r="B8974">
        <v>6.38</v>
      </c>
      <c r="C8974">
        <f>IFERROR(((VLOOKUP(A8974,'Interest Rates-10yr'!$A$9:$C$15239,2,FALSE))-B8974),C8973)</f>
        <v>0.78000000000000025</v>
      </c>
      <c r="D8974" s="98">
        <f>AVERAGE(C$10:C8974)</f>
        <v>0.38417177914110534</v>
      </c>
      <c r="E8974" s="2"/>
      <c r="G8974" s="23"/>
    </row>
    <row r="8975" spans="1:7" customFormat="1">
      <c r="A8975" s="4">
        <v>31613</v>
      </c>
      <c r="B8975">
        <v>6.38</v>
      </c>
      <c r="C8975">
        <f>IFERROR(((VLOOKUP(A8975,'Interest Rates-10yr'!$A$9:$C$15239,2,FALSE))-B8975),C8974)</f>
        <v>0.78000000000000025</v>
      </c>
      <c r="D8975" s="98">
        <f>AVERAGE(C$10:C8975)</f>
        <v>0.38421592683470995</v>
      </c>
      <c r="E8975" s="2"/>
      <c r="G8975" s="23"/>
    </row>
    <row r="8976" spans="1:7" customFormat="1">
      <c r="A8976" s="4">
        <v>31614</v>
      </c>
      <c r="B8976">
        <v>6.48</v>
      </c>
      <c r="C8976">
        <f>IFERROR(((VLOOKUP(A8976,'Interest Rates-10yr'!$A$9:$C$15239,2,FALSE))-B8976),C8975)</f>
        <v>0.65999999999999925</v>
      </c>
      <c r="D8976" s="98">
        <f>AVERAGE(C$10:C8976)</f>
        <v>0.38424668227947023</v>
      </c>
      <c r="E8976" s="2"/>
      <c r="G8976" s="23"/>
    </row>
    <row r="8977" spans="1:7" customFormat="1">
      <c r="A8977" s="4">
        <v>31615</v>
      </c>
      <c r="B8977">
        <v>6.39</v>
      </c>
      <c r="C8977">
        <f>IFERROR(((VLOOKUP(A8977,'Interest Rates-10yr'!$A$9:$C$15239,2,FALSE))-B8977),C8976)</f>
        <v>0.8100000000000005</v>
      </c>
      <c r="D8977" s="98">
        <f>AVERAGE(C$10:C8977)</f>
        <v>0.38429415700267722</v>
      </c>
      <c r="E8977" s="2"/>
      <c r="G8977" s="23"/>
    </row>
    <row r="8978" spans="1:7" customFormat="1">
      <c r="A8978" s="4">
        <v>31616</v>
      </c>
      <c r="B8978">
        <v>6.41</v>
      </c>
      <c r="C8978">
        <f>IFERROR(((VLOOKUP(A8978,'Interest Rates-10yr'!$A$9:$C$15239,2,FALSE))-B8978),C8977)</f>
        <v>0.87999999999999989</v>
      </c>
      <c r="D8978" s="98">
        <f>AVERAGE(C$10:C8978)</f>
        <v>0.38434942579997877</v>
      </c>
      <c r="E8978" s="2"/>
      <c r="G8978" s="23"/>
    </row>
    <row r="8979" spans="1:7" customFormat="1">
      <c r="A8979" s="4">
        <v>31617</v>
      </c>
      <c r="B8979">
        <v>6.33</v>
      </c>
      <c r="C8979">
        <f>IFERROR(((VLOOKUP(A8979,'Interest Rates-10yr'!$A$9:$C$15239,2,FALSE))-B8979),C8978)</f>
        <v>1.0199999999999996</v>
      </c>
      <c r="D8979" s="98">
        <f>AVERAGE(C$10:C8979)</f>
        <v>0.38442028985507354</v>
      </c>
      <c r="E8979" s="2"/>
      <c r="G8979" s="23"/>
    </row>
    <row r="8980" spans="1:7" customFormat="1">
      <c r="A8980" s="4">
        <v>31618</v>
      </c>
      <c r="B8980">
        <v>6.3</v>
      </c>
      <c r="C8980">
        <f>IFERROR(((VLOOKUP(A8980,'Interest Rates-10yr'!$A$9:$C$15239,2,FALSE))-B8980),C8979)</f>
        <v>1.0300000000000002</v>
      </c>
      <c r="D8980" s="98">
        <f>AVERAGE(C$10:C8980)</f>
        <v>0.38449225281462601</v>
      </c>
      <c r="E8980" s="2"/>
      <c r="G8980" s="23"/>
    </row>
    <row r="8981" spans="1:7" customFormat="1">
      <c r="A8981" s="4">
        <v>31619</v>
      </c>
      <c r="B8981">
        <v>6.3</v>
      </c>
      <c r="C8981">
        <f>IFERROR(((VLOOKUP(A8981,'Interest Rates-10yr'!$A$9:$C$15239,2,FALSE))-B8981),C8980)</f>
        <v>1.0300000000000002</v>
      </c>
      <c r="D8981" s="98">
        <f>AVERAGE(C$10:C8981)</f>
        <v>0.38456419973250222</v>
      </c>
      <c r="E8981" s="2"/>
      <c r="G8981" s="23"/>
    </row>
    <row r="8982" spans="1:7" customFormat="1">
      <c r="A8982" s="4">
        <v>31620</v>
      </c>
      <c r="B8982">
        <v>6.3</v>
      </c>
      <c r="C8982">
        <f>IFERROR(((VLOOKUP(A8982,'Interest Rates-10yr'!$A$9:$C$15239,2,FALSE))-B8982),C8981)</f>
        <v>1.0300000000000002</v>
      </c>
      <c r="D8982" s="98">
        <f>AVERAGE(C$10:C8982)</f>
        <v>0.38463613061406554</v>
      </c>
      <c r="E8982" s="2"/>
      <c r="G8982" s="23"/>
    </row>
    <row r="8983" spans="1:7" customFormat="1">
      <c r="A8983" s="4">
        <v>31621</v>
      </c>
      <c r="B8983">
        <v>6.42</v>
      </c>
      <c r="C8983">
        <f>IFERROR(((VLOOKUP(A8983,'Interest Rates-10yr'!$A$9:$C$15239,2,FALSE))-B8983),C8982)</f>
        <v>1.1100000000000003</v>
      </c>
      <c r="D8983" s="98">
        <f>AVERAGE(C$10:C8983)</f>
        <v>0.38471696010697687</v>
      </c>
      <c r="E8983" s="2"/>
      <c r="G8983" s="23"/>
    </row>
    <row r="8984" spans="1:7" customFormat="1">
      <c r="A8984" s="4">
        <v>31622</v>
      </c>
      <c r="B8984">
        <v>6.31</v>
      </c>
      <c r="C8984">
        <f>IFERROR(((VLOOKUP(A8984,'Interest Rates-10yr'!$A$9:$C$15239,2,FALSE))-B8984),C8983)</f>
        <v>1.1000000000000005</v>
      </c>
      <c r="D8984" s="98">
        <f>AVERAGE(C$10:C8984)</f>
        <v>0.38479665738161672</v>
      </c>
      <c r="E8984" s="2"/>
      <c r="G8984" s="23"/>
    </row>
    <row r="8985" spans="1:7" customFormat="1">
      <c r="A8985" s="4">
        <v>31623</v>
      </c>
      <c r="B8985">
        <v>6.26</v>
      </c>
      <c r="C8985">
        <f>IFERROR(((VLOOKUP(A8985,'Interest Rates-10yr'!$A$9:$C$15239,2,FALSE))-B8985),C8984)</f>
        <v>1.1500000000000004</v>
      </c>
      <c r="D8985" s="98">
        <f>AVERAGE(C$10:C8985)</f>
        <v>0.38488190730837907</v>
      </c>
      <c r="E8985" s="2"/>
      <c r="G8985" s="23"/>
    </row>
    <row r="8986" spans="1:7" customFormat="1">
      <c r="A8986" s="4">
        <v>31624</v>
      </c>
      <c r="B8986">
        <v>6.35</v>
      </c>
      <c r="C8986">
        <f>IFERROR(((VLOOKUP(A8986,'Interest Rates-10yr'!$A$9:$C$15239,2,FALSE))-B8986),C8985)</f>
        <v>0.99000000000000021</v>
      </c>
      <c r="D8986" s="98">
        <f>AVERAGE(C$10:C8986)</f>
        <v>0.38494931491589729</v>
      </c>
      <c r="E8986" s="2"/>
      <c r="G8986" s="23"/>
    </row>
    <row r="8987" spans="1:7" customFormat="1">
      <c r="A8987" s="4">
        <v>31625</v>
      </c>
      <c r="B8987">
        <v>6.38</v>
      </c>
      <c r="C8987">
        <f>IFERROR(((VLOOKUP(A8987,'Interest Rates-10yr'!$A$9:$C$15239,2,FALSE))-B8987),C8986)</f>
        <v>0.96</v>
      </c>
      <c r="D8987" s="98">
        <f>AVERAGE(C$10:C8987)</f>
        <v>0.38501336600579306</v>
      </c>
      <c r="E8987" s="2"/>
      <c r="G8987" s="23"/>
    </row>
    <row r="8988" spans="1:7" customFormat="1">
      <c r="A8988" s="4">
        <v>31626</v>
      </c>
      <c r="B8988">
        <v>6.38</v>
      </c>
      <c r="C8988">
        <f>IFERROR(((VLOOKUP(A8988,'Interest Rates-10yr'!$A$9:$C$15239,2,FALSE))-B8988),C8987)</f>
        <v>0.96</v>
      </c>
      <c r="D8988" s="98">
        <f>AVERAGE(C$10:C8988)</f>
        <v>0.38507740282882391</v>
      </c>
      <c r="E8988" s="2"/>
      <c r="G8988" s="23"/>
    </row>
    <row r="8989" spans="1:7" customFormat="1">
      <c r="A8989" s="4">
        <v>31627</v>
      </c>
      <c r="B8989">
        <v>6.38</v>
      </c>
      <c r="C8989">
        <f>IFERROR(((VLOOKUP(A8989,'Interest Rates-10yr'!$A$9:$C$15239,2,FALSE))-B8989),C8988)</f>
        <v>0.96</v>
      </c>
      <c r="D8989" s="98">
        <f>AVERAGE(C$10:C8989)</f>
        <v>0.38514142538975615</v>
      </c>
      <c r="E8989" s="2"/>
      <c r="G8989" s="23"/>
    </row>
    <row r="8990" spans="1:7" customFormat="1">
      <c r="A8990" s="4">
        <v>31628</v>
      </c>
      <c r="B8990">
        <v>6.38</v>
      </c>
      <c r="C8990">
        <f>IFERROR(((VLOOKUP(A8990,'Interest Rates-10yr'!$A$9:$C$15239,2,FALSE))-B8990),C8989)</f>
        <v>0.95000000000000018</v>
      </c>
      <c r="D8990" s="98">
        <f>AVERAGE(C$10:C8990)</f>
        <v>0.38520432023160117</v>
      </c>
      <c r="E8990" s="2"/>
      <c r="G8990" s="23"/>
    </row>
    <row r="8991" spans="1:7" customFormat="1">
      <c r="A8991" s="4">
        <v>31629</v>
      </c>
      <c r="B8991">
        <v>6.35</v>
      </c>
      <c r="C8991">
        <f>IFERROR(((VLOOKUP(A8991,'Interest Rates-10yr'!$A$9:$C$15239,2,FALSE))-B8991),C8990)</f>
        <v>1.04</v>
      </c>
      <c r="D8991" s="98">
        <f>AVERAGE(C$10:C8991)</f>
        <v>0.38527722110888557</v>
      </c>
      <c r="E8991" s="2"/>
      <c r="G8991" s="23"/>
    </row>
    <row r="8992" spans="1:7" customFormat="1">
      <c r="A8992" s="4">
        <v>31630</v>
      </c>
      <c r="B8992">
        <v>6.28</v>
      </c>
      <c r="C8992">
        <f>IFERROR(((VLOOKUP(A8992,'Interest Rates-10yr'!$A$9:$C$15239,2,FALSE))-B8992),C8991)</f>
        <v>1.1899999999999995</v>
      </c>
      <c r="D8992" s="98">
        <f>AVERAGE(C$10:C8992)</f>
        <v>0.3853668039630424</v>
      </c>
      <c r="E8992" s="2"/>
      <c r="G8992" s="23"/>
    </row>
    <row r="8993" spans="1:7" customFormat="1">
      <c r="A8993" s="4">
        <v>31631</v>
      </c>
      <c r="B8993">
        <v>6.33</v>
      </c>
      <c r="C8993">
        <f>IFERROR(((VLOOKUP(A8993,'Interest Rates-10yr'!$A$9:$C$15239,2,FALSE))-B8993),C8992)</f>
        <v>1.1200000000000001</v>
      </c>
      <c r="D8993" s="98">
        <f>AVERAGE(C$10:C8993)</f>
        <v>0.38544857524488091</v>
      </c>
      <c r="E8993" s="2"/>
      <c r="G8993" s="23"/>
    </row>
    <row r="8994" spans="1:7" customFormat="1">
      <c r="A8994" s="4">
        <v>31632</v>
      </c>
      <c r="B8994">
        <v>6.36</v>
      </c>
      <c r="C8994">
        <f>IFERROR(((VLOOKUP(A8994,'Interest Rates-10yr'!$A$9:$C$15239,2,FALSE))-B8994),C8993)</f>
        <v>0.9399999999999995</v>
      </c>
      <c r="D8994" s="98">
        <f>AVERAGE(C$10:C8994)</f>
        <v>0.38551029493600558</v>
      </c>
      <c r="E8994" s="2"/>
      <c r="G8994" s="23"/>
    </row>
    <row r="8995" spans="1:7" customFormat="1">
      <c r="A8995" s="4">
        <v>31633</v>
      </c>
      <c r="B8995">
        <v>6.36</v>
      </c>
      <c r="C8995">
        <f>IFERROR(((VLOOKUP(A8995,'Interest Rates-10yr'!$A$9:$C$15239,2,FALSE))-B8995),C8994)</f>
        <v>0.9399999999999995</v>
      </c>
      <c r="D8995" s="98">
        <f>AVERAGE(C$10:C8995)</f>
        <v>0.38557200089027488</v>
      </c>
      <c r="E8995" s="2"/>
      <c r="G8995" s="23"/>
    </row>
    <row r="8996" spans="1:7" customFormat="1">
      <c r="A8996" s="4">
        <v>31634</v>
      </c>
      <c r="B8996">
        <v>6.36</v>
      </c>
      <c r="C8996">
        <f>IFERROR(((VLOOKUP(A8996,'Interest Rates-10yr'!$A$9:$C$15239,2,FALSE))-B8996),C8995)</f>
        <v>0.9399999999999995</v>
      </c>
      <c r="D8996" s="98">
        <f>AVERAGE(C$10:C8996)</f>
        <v>0.38563369311227441</v>
      </c>
      <c r="E8996" s="2"/>
      <c r="G8996" s="23"/>
    </row>
    <row r="8997" spans="1:7" customFormat="1">
      <c r="A8997" s="4">
        <v>31635</v>
      </c>
      <c r="B8997">
        <v>6.4</v>
      </c>
      <c r="C8997">
        <f>IFERROR(((VLOOKUP(A8997,'Interest Rates-10yr'!$A$9:$C$15239,2,FALSE))-B8997),C8996)</f>
        <v>0.84999999999999964</v>
      </c>
      <c r="D8997" s="98">
        <f>AVERAGE(C$10:C8997)</f>
        <v>0.3856853582554528</v>
      </c>
      <c r="E8997" s="2"/>
      <c r="G8997" s="23"/>
    </row>
    <row r="8998" spans="1:7" customFormat="1">
      <c r="A8998" s="4">
        <v>31636</v>
      </c>
      <c r="B8998">
        <v>6.28</v>
      </c>
      <c r="C8998">
        <f>IFERROR(((VLOOKUP(A8998,'Interest Rates-10yr'!$A$9:$C$15239,2,FALSE))-B8998),C8997)</f>
        <v>0.95000000000000018</v>
      </c>
      <c r="D8998" s="98">
        <f>AVERAGE(C$10:C8998)</f>
        <v>0.38574813661141505</v>
      </c>
      <c r="E8998" s="2"/>
      <c r="G8998" s="23"/>
    </row>
    <row r="8999" spans="1:7" customFormat="1">
      <c r="A8999" s="4">
        <v>31637</v>
      </c>
      <c r="B8999">
        <v>6.09</v>
      </c>
      <c r="C8999">
        <f>IFERROR(((VLOOKUP(A8999,'Interest Rates-10yr'!$A$9:$C$15239,2,FALSE))-B8999),C8998)</f>
        <v>1.0600000000000005</v>
      </c>
      <c r="D8999" s="98">
        <f>AVERAGE(C$10:C8999)</f>
        <v>0.38582313681868852</v>
      </c>
      <c r="E8999" s="2"/>
      <c r="G8999" s="23"/>
    </row>
    <row r="9000" spans="1:7" customFormat="1">
      <c r="A9000" s="4">
        <v>31638</v>
      </c>
      <c r="B9000">
        <v>6.29</v>
      </c>
      <c r="C9000">
        <f>IFERROR(((VLOOKUP(A9000,'Interest Rates-10yr'!$A$9:$C$15239,2,FALSE))-B9000),C8999)</f>
        <v>0.87000000000000011</v>
      </c>
      <c r="D9000" s="98">
        <f>AVERAGE(C$10:C9000)</f>
        <v>0.38587698809921139</v>
      </c>
      <c r="E9000" s="2"/>
      <c r="G9000" s="23"/>
    </row>
    <row r="9001" spans="1:7" customFormat="1">
      <c r="A9001" s="4">
        <v>31639</v>
      </c>
      <c r="B9001">
        <v>6.47</v>
      </c>
      <c r="C9001">
        <f>IFERROR(((VLOOKUP(A9001,'Interest Rates-10yr'!$A$9:$C$15239,2,FALSE))-B9001),C9000)</f>
        <v>0.66999999999999993</v>
      </c>
      <c r="D9001" s="98">
        <f>AVERAGE(C$10:C9001)</f>
        <v>0.38590858540925377</v>
      </c>
      <c r="E9001" s="2"/>
      <c r="G9001" s="23"/>
    </row>
    <row r="9002" spans="1:7" customFormat="1">
      <c r="A9002" s="4">
        <v>31640</v>
      </c>
      <c r="B9002">
        <v>6.47</v>
      </c>
      <c r="C9002">
        <f>IFERROR(((VLOOKUP(A9002,'Interest Rates-10yr'!$A$9:$C$15239,2,FALSE))-B9002),C9001)</f>
        <v>0.66999999999999993</v>
      </c>
      <c r="D9002" s="98">
        <f>AVERAGE(C$10:C9002)</f>
        <v>0.38594017569220612</v>
      </c>
      <c r="E9002" s="2"/>
      <c r="G9002" s="23"/>
    </row>
    <row r="9003" spans="1:7" customFormat="1">
      <c r="A9003" s="4">
        <v>31641</v>
      </c>
      <c r="B9003">
        <v>6.47</v>
      </c>
      <c r="C9003">
        <f>IFERROR(((VLOOKUP(A9003,'Interest Rates-10yr'!$A$9:$C$15239,2,FALSE))-B9003),C9002)</f>
        <v>0.66999999999999993</v>
      </c>
      <c r="D9003" s="98">
        <f>AVERAGE(C$10:C9003)</f>
        <v>0.38597175895041247</v>
      </c>
      <c r="E9003" s="2"/>
      <c r="G9003" s="23"/>
    </row>
    <row r="9004" spans="1:7" customFormat="1">
      <c r="A9004" s="4">
        <v>31642</v>
      </c>
      <c r="B9004">
        <v>6.41</v>
      </c>
      <c r="C9004">
        <f>IFERROR(((VLOOKUP(A9004,'Interest Rates-10yr'!$A$9:$C$15239,2,FALSE))-B9004),C9003)</f>
        <v>0.72999999999999954</v>
      </c>
      <c r="D9004" s="98">
        <f>AVERAGE(C$10:C9004)</f>
        <v>0.38601000555864479</v>
      </c>
      <c r="E9004" s="2"/>
      <c r="G9004" s="23"/>
    </row>
    <row r="9005" spans="1:7" customFormat="1">
      <c r="A9005" s="4">
        <v>31643</v>
      </c>
      <c r="B9005">
        <v>6.32</v>
      </c>
      <c r="C9005">
        <f>IFERROR(((VLOOKUP(A9005,'Interest Rates-10yr'!$A$9:$C$15239,2,FALSE))-B9005),C9004)</f>
        <v>0.69999999999999929</v>
      </c>
      <c r="D9005" s="98">
        <f>AVERAGE(C$10:C9005)</f>
        <v>0.38604490884837811</v>
      </c>
      <c r="E9005" s="2"/>
      <c r="G9005" s="23"/>
    </row>
    <row r="9006" spans="1:7" customFormat="1">
      <c r="A9006" s="4">
        <v>31644</v>
      </c>
      <c r="B9006">
        <v>6.24</v>
      </c>
      <c r="C9006">
        <f>IFERROR(((VLOOKUP(A9006,'Interest Rates-10yr'!$A$9:$C$15239,2,FALSE))-B9006),C9005)</f>
        <v>0.75999999999999979</v>
      </c>
      <c r="D9006" s="98">
        <f>AVERAGE(C$10:C9006)</f>
        <v>0.38608647326886852</v>
      </c>
      <c r="E9006" s="2"/>
      <c r="G9006" s="23"/>
    </row>
    <row r="9007" spans="1:7" customFormat="1">
      <c r="A9007" s="4">
        <v>31645</v>
      </c>
      <c r="B9007">
        <v>5.94</v>
      </c>
      <c r="C9007">
        <f>IFERROR(((VLOOKUP(A9007,'Interest Rates-10yr'!$A$9:$C$15239,2,FALSE))-B9007),C9006)</f>
        <v>1.0199999999999996</v>
      </c>
      <c r="D9007" s="98">
        <f>AVERAGE(C$10:C9007)</f>
        <v>0.38615692376083682</v>
      </c>
      <c r="E9007" s="2"/>
      <c r="G9007" s="23"/>
    </row>
    <row r="9008" spans="1:7" customFormat="1">
      <c r="A9008" s="4">
        <v>31646</v>
      </c>
      <c r="B9008">
        <v>5.86</v>
      </c>
      <c r="C9008">
        <f>IFERROR(((VLOOKUP(A9008,'Interest Rates-10yr'!$A$9:$C$15239,2,FALSE))-B9008),C9007)</f>
        <v>1.21</v>
      </c>
      <c r="D9008" s="98">
        <f>AVERAGE(C$10:C9008)</f>
        <v>0.38624847205245139</v>
      </c>
      <c r="E9008" s="2"/>
      <c r="G9008" s="23"/>
    </row>
    <row r="9009" spans="1:7" customFormat="1">
      <c r="A9009" s="4">
        <v>31647</v>
      </c>
      <c r="B9009">
        <v>5.86</v>
      </c>
      <c r="C9009">
        <f>IFERROR(((VLOOKUP(A9009,'Interest Rates-10yr'!$A$9:$C$15239,2,FALSE))-B9009),C9008)</f>
        <v>1.21</v>
      </c>
      <c r="D9009" s="98">
        <f>AVERAGE(C$10:C9009)</f>
        <v>0.38634000000000113</v>
      </c>
      <c r="E9009" s="2"/>
      <c r="G9009" s="23"/>
    </row>
    <row r="9010" spans="1:7" customFormat="1">
      <c r="A9010" s="4">
        <v>31648</v>
      </c>
      <c r="B9010">
        <v>5.86</v>
      </c>
      <c r="C9010">
        <f>IFERROR(((VLOOKUP(A9010,'Interest Rates-10yr'!$A$9:$C$15239,2,FALSE))-B9010),C9009)</f>
        <v>1.21</v>
      </c>
      <c r="D9010" s="98">
        <f>AVERAGE(C$10:C9010)</f>
        <v>0.38643150761026662</v>
      </c>
      <c r="E9010" s="2"/>
      <c r="G9010" s="23"/>
    </row>
    <row r="9011" spans="1:7" customFormat="1">
      <c r="A9011" s="4">
        <v>31649</v>
      </c>
      <c r="B9011">
        <v>5.9</v>
      </c>
      <c r="C9011">
        <f>IFERROR(((VLOOKUP(A9011,'Interest Rates-10yr'!$A$9:$C$15239,2,FALSE))-B9011),C9010)</f>
        <v>1.1599999999999993</v>
      </c>
      <c r="D9011" s="98">
        <f>AVERAGE(C$10:C9011)</f>
        <v>0.38651744056876358</v>
      </c>
      <c r="E9011" s="2"/>
      <c r="G9011" s="23"/>
    </row>
    <row r="9012" spans="1:7" customFormat="1">
      <c r="A9012" s="4">
        <v>31650</v>
      </c>
      <c r="B9012">
        <v>5.83</v>
      </c>
      <c r="C9012">
        <f>IFERROR(((VLOOKUP(A9012,'Interest Rates-10yr'!$A$9:$C$15239,2,FALSE))-B9012),C9011)</f>
        <v>1.1399999999999997</v>
      </c>
      <c r="D9012" s="98">
        <f>AVERAGE(C$10:C9012)</f>
        <v>0.38660113295568249</v>
      </c>
      <c r="E9012" s="2"/>
      <c r="G9012" s="23"/>
    </row>
    <row r="9013" spans="1:7" customFormat="1">
      <c r="A9013" s="4">
        <v>31651</v>
      </c>
      <c r="B9013">
        <v>5.86</v>
      </c>
      <c r="C9013">
        <f>IFERROR(((VLOOKUP(A9013,'Interest Rates-10yr'!$A$9:$C$15239,2,FALSE))-B9013),C9012)</f>
        <v>1.1999999999999993</v>
      </c>
      <c r="D9013" s="98">
        <f>AVERAGE(C$10:C9013)</f>
        <v>0.38669147045757546</v>
      </c>
      <c r="E9013" s="2"/>
      <c r="G9013" s="23"/>
    </row>
    <row r="9014" spans="1:7" customFormat="1">
      <c r="A9014" s="4">
        <v>31652</v>
      </c>
      <c r="B9014">
        <v>5.87</v>
      </c>
      <c r="C9014">
        <f>IFERROR(((VLOOKUP(A9014,'Interest Rates-10yr'!$A$9:$C$15239,2,FALSE))-B9014),C9013)</f>
        <v>1.17</v>
      </c>
      <c r="D9014" s="98">
        <f>AVERAGE(C$10:C9014)</f>
        <v>0.38677845641310488</v>
      </c>
      <c r="E9014" s="2"/>
      <c r="G9014" s="23"/>
    </row>
    <row r="9015" spans="1:7" customFormat="1">
      <c r="A9015" s="4">
        <v>31653</v>
      </c>
      <c r="B9015">
        <v>5.77</v>
      </c>
      <c r="C9015">
        <f>IFERROR(((VLOOKUP(A9015,'Interest Rates-10yr'!$A$9:$C$15239,2,FALSE))-B9015),C9014)</f>
        <v>1.1800000000000006</v>
      </c>
      <c r="D9015" s="98">
        <f>AVERAGE(C$10:C9015)</f>
        <v>0.38686653342216404</v>
      </c>
      <c r="E9015" s="2"/>
      <c r="G9015" s="23"/>
    </row>
    <row r="9016" spans="1:7" customFormat="1">
      <c r="A9016" s="4">
        <v>31654</v>
      </c>
      <c r="B9016">
        <v>5.77</v>
      </c>
      <c r="C9016">
        <f>IFERROR(((VLOOKUP(A9016,'Interest Rates-10yr'!$A$9:$C$15239,2,FALSE))-B9016),C9015)</f>
        <v>1.1800000000000006</v>
      </c>
      <c r="D9016" s="98">
        <f>AVERAGE(C$10:C9016)</f>
        <v>0.38695459087376588</v>
      </c>
      <c r="E9016" s="2"/>
      <c r="G9016" s="23"/>
    </row>
    <row r="9017" spans="1:7" customFormat="1">
      <c r="A9017" s="4">
        <v>31655</v>
      </c>
      <c r="B9017">
        <v>5.77</v>
      </c>
      <c r="C9017">
        <f>IFERROR(((VLOOKUP(A9017,'Interest Rates-10yr'!$A$9:$C$15239,2,FALSE))-B9017),C9016)</f>
        <v>1.1800000000000006</v>
      </c>
      <c r="D9017" s="98">
        <f>AVERAGE(C$10:C9017)</f>
        <v>0.38704262877442375</v>
      </c>
      <c r="E9017" s="2"/>
      <c r="G9017" s="23"/>
    </row>
    <row r="9018" spans="1:7" customFormat="1">
      <c r="A9018" s="4">
        <v>31656</v>
      </c>
      <c r="B9018">
        <v>5.77</v>
      </c>
      <c r="C9018">
        <f>IFERROR(((VLOOKUP(A9018,'Interest Rates-10yr'!$A$9:$C$15239,2,FALSE))-B9018),C9017)</f>
        <v>1.1800000000000006</v>
      </c>
      <c r="D9018" s="98">
        <f>AVERAGE(C$10:C9018)</f>
        <v>0.3871306471306481</v>
      </c>
      <c r="E9018" s="2"/>
      <c r="G9018" s="23"/>
    </row>
    <row r="9019" spans="1:7" customFormat="1">
      <c r="A9019" s="4">
        <v>31657</v>
      </c>
      <c r="B9019">
        <v>5.94</v>
      </c>
      <c r="C9019">
        <f>IFERROR(((VLOOKUP(A9019,'Interest Rates-10yr'!$A$9:$C$15239,2,FALSE))-B9019),C9018)</f>
        <v>1.0899999999999999</v>
      </c>
      <c r="D9019" s="98">
        <f>AVERAGE(C$10:C9019)</f>
        <v>0.38720865704772578</v>
      </c>
      <c r="E9019" s="2"/>
      <c r="G9019" s="23"/>
    </row>
    <row r="9020" spans="1:7" customFormat="1">
      <c r="A9020" s="4">
        <v>31658</v>
      </c>
      <c r="B9020">
        <v>5.92</v>
      </c>
      <c r="C9020">
        <f>IFERROR(((VLOOKUP(A9020,'Interest Rates-10yr'!$A$9:$C$15239,2,FALSE))-B9020),C9019)</f>
        <v>1.2800000000000002</v>
      </c>
      <c r="D9020" s="98">
        <f>AVERAGE(C$10:C9020)</f>
        <v>0.38730773499056814</v>
      </c>
      <c r="E9020" s="2"/>
      <c r="G9020" s="23"/>
    </row>
    <row r="9021" spans="1:7" customFormat="1">
      <c r="A9021" s="4">
        <v>31659</v>
      </c>
      <c r="B9021">
        <v>5.83</v>
      </c>
      <c r="C9021">
        <f>IFERROR(((VLOOKUP(A9021,'Interest Rates-10yr'!$A$9:$C$15239,2,FALSE))-B9021),C9020)</f>
        <v>1.3200000000000003</v>
      </c>
      <c r="D9021" s="98">
        <f>AVERAGE(C$10:C9021)</f>
        <v>0.38741122947181639</v>
      </c>
      <c r="E9021" s="2"/>
      <c r="G9021" s="23"/>
    </row>
    <row r="9022" spans="1:7" customFormat="1">
      <c r="A9022" s="4">
        <v>31660</v>
      </c>
      <c r="B9022">
        <v>5.75</v>
      </c>
      <c r="C9022">
        <f>IFERROR(((VLOOKUP(A9022,'Interest Rates-10yr'!$A$9:$C$15239,2,FALSE))-B9022),C9021)</f>
        <v>1.5700000000000003</v>
      </c>
      <c r="D9022" s="98">
        <f>AVERAGE(C$10:C9022)</f>
        <v>0.3875424386996571</v>
      </c>
      <c r="E9022" s="2"/>
      <c r="G9022" s="23"/>
    </row>
    <row r="9023" spans="1:7" customFormat="1">
      <c r="A9023" s="4">
        <v>31661</v>
      </c>
      <c r="B9023">
        <v>5.75</v>
      </c>
      <c r="C9023">
        <f>IFERROR(((VLOOKUP(A9023,'Interest Rates-10yr'!$A$9:$C$15239,2,FALSE))-B9023),C9022)</f>
        <v>1.5700000000000003</v>
      </c>
      <c r="D9023" s="98">
        <f>AVERAGE(C$10:C9023)</f>
        <v>0.38767361881517748</v>
      </c>
      <c r="E9023" s="2"/>
      <c r="G9023" s="23"/>
    </row>
    <row r="9024" spans="1:7" customFormat="1">
      <c r="A9024" s="4">
        <v>31662</v>
      </c>
      <c r="B9024">
        <v>5.75</v>
      </c>
      <c r="C9024">
        <f>IFERROR(((VLOOKUP(A9024,'Interest Rates-10yr'!$A$9:$C$15239,2,FALSE))-B9024),C9023)</f>
        <v>1.5700000000000003</v>
      </c>
      <c r="D9024" s="98">
        <f>AVERAGE(C$10:C9024)</f>
        <v>0.38780476982806544</v>
      </c>
      <c r="E9024" s="2"/>
      <c r="G9024" s="23"/>
    </row>
    <row r="9025" spans="1:7" customFormat="1">
      <c r="A9025" s="4">
        <v>31663</v>
      </c>
      <c r="B9025">
        <v>5.86</v>
      </c>
      <c r="C9025">
        <f>IFERROR(((VLOOKUP(A9025,'Interest Rates-10yr'!$A$9:$C$15239,2,FALSE))-B9025),C9024)</f>
        <v>1.5199999999999996</v>
      </c>
      <c r="D9025" s="98">
        <f>AVERAGE(C$10:C9025)</f>
        <v>0.38793034605146515</v>
      </c>
      <c r="E9025" s="2"/>
      <c r="G9025" s="23"/>
    </row>
    <row r="9026" spans="1:7" customFormat="1">
      <c r="A9026" s="4">
        <v>31664</v>
      </c>
      <c r="B9026">
        <v>5.83</v>
      </c>
      <c r="C9026">
        <f>IFERROR(((VLOOKUP(A9026,'Interest Rates-10yr'!$A$9:$C$15239,2,FALSE))-B9026),C9025)</f>
        <v>1.5199999999999996</v>
      </c>
      <c r="D9026" s="98">
        <f>AVERAGE(C$10:C9026)</f>
        <v>0.38805589442164912</v>
      </c>
      <c r="E9026" s="2"/>
      <c r="G9026" s="23"/>
    </row>
    <row r="9027" spans="1:7" customFormat="1">
      <c r="A9027" s="4">
        <v>31665</v>
      </c>
      <c r="B9027">
        <v>6</v>
      </c>
      <c r="C9027">
        <f>IFERROR(((VLOOKUP(A9027,'Interest Rates-10yr'!$A$9:$C$15239,2,FALSE))-B9027),C9026)</f>
        <v>1.3499999999999996</v>
      </c>
      <c r="D9027" s="98">
        <f>AVERAGE(C$10:C9027)</f>
        <v>0.38816256376136726</v>
      </c>
      <c r="E9027" s="2"/>
      <c r="G9027" s="23"/>
    </row>
    <row r="9028" spans="1:7" customFormat="1">
      <c r="A9028" s="4">
        <v>31666</v>
      </c>
      <c r="B9028">
        <v>5.88</v>
      </c>
      <c r="C9028">
        <f>IFERROR(((VLOOKUP(A9028,'Interest Rates-10yr'!$A$9:$C$15239,2,FALSE))-B9028),C9027)</f>
        <v>1.6900000000000004</v>
      </c>
      <c r="D9028" s="98">
        <f>AVERAGE(C$10:C9028)</f>
        <v>0.38830690763942899</v>
      </c>
      <c r="E9028" s="2"/>
      <c r="G9028" s="23"/>
    </row>
    <row r="9029" spans="1:7" customFormat="1">
      <c r="A9029" s="4">
        <v>31667</v>
      </c>
      <c r="B9029">
        <v>5.86</v>
      </c>
      <c r="C9029">
        <f>IFERROR(((VLOOKUP(A9029,'Interest Rates-10yr'!$A$9:$C$15239,2,FALSE))-B9029),C9028)</f>
        <v>1.7699999999999996</v>
      </c>
      <c r="D9029" s="98">
        <f>AVERAGE(C$10:C9029)</f>
        <v>0.3884600886917971</v>
      </c>
      <c r="E9029" s="2"/>
      <c r="G9029" s="23"/>
    </row>
    <row r="9030" spans="1:7" customFormat="1">
      <c r="A9030" s="4">
        <v>31668</v>
      </c>
      <c r="B9030">
        <v>5.86</v>
      </c>
      <c r="C9030">
        <f>IFERROR(((VLOOKUP(A9030,'Interest Rates-10yr'!$A$9:$C$15239,2,FALSE))-B9030),C9029)</f>
        <v>1.7699999999999996</v>
      </c>
      <c r="D9030" s="98">
        <f>AVERAGE(C$10:C9030)</f>
        <v>0.38861323578317369</v>
      </c>
      <c r="E9030" s="2"/>
      <c r="G9030" s="23"/>
    </row>
    <row r="9031" spans="1:7" customFormat="1">
      <c r="A9031" s="4">
        <v>31669</v>
      </c>
      <c r="B9031">
        <v>5.86</v>
      </c>
      <c r="C9031">
        <f>IFERROR(((VLOOKUP(A9031,'Interest Rates-10yr'!$A$9:$C$15239,2,FALSE))-B9031),C9030)</f>
        <v>1.7699999999999996</v>
      </c>
      <c r="D9031" s="98">
        <f>AVERAGE(C$10:C9031)</f>
        <v>0.38876634892485146</v>
      </c>
      <c r="E9031" s="2"/>
      <c r="G9031" s="23"/>
    </row>
    <row r="9032" spans="1:7" customFormat="1">
      <c r="A9032" s="4">
        <v>31670</v>
      </c>
      <c r="B9032">
        <v>5.97</v>
      </c>
      <c r="C9032">
        <f>IFERROR(((VLOOKUP(A9032,'Interest Rates-10yr'!$A$9:$C$15239,2,FALSE))-B9032),C9031)</f>
        <v>1.5600000000000005</v>
      </c>
      <c r="D9032" s="98">
        <f>AVERAGE(C$10:C9032)</f>
        <v>0.38889615427241603</v>
      </c>
      <c r="E9032" s="2"/>
      <c r="G9032" s="23"/>
    </row>
    <row r="9033" spans="1:7" customFormat="1">
      <c r="A9033" s="4">
        <v>31671</v>
      </c>
      <c r="B9033">
        <v>5.88</v>
      </c>
      <c r="C9033">
        <f>IFERROR(((VLOOKUP(A9033,'Interest Rates-10yr'!$A$9:$C$15239,2,FALSE))-B9033),C9032)</f>
        <v>1.6500000000000004</v>
      </c>
      <c r="D9033" s="98">
        <f>AVERAGE(C$10:C9033)</f>
        <v>0.38903590425532025</v>
      </c>
      <c r="E9033" s="2"/>
      <c r="G9033" s="23"/>
    </row>
    <row r="9034" spans="1:7" customFormat="1">
      <c r="A9034" s="4">
        <v>31672</v>
      </c>
      <c r="B9034">
        <v>5.82</v>
      </c>
      <c r="C9034">
        <f>IFERROR(((VLOOKUP(A9034,'Interest Rates-10yr'!$A$9:$C$15239,2,FALSE))-B9034),C9033)</f>
        <v>1.6399999999999997</v>
      </c>
      <c r="D9034" s="98">
        <f>AVERAGE(C$10:C9034)</f>
        <v>0.38917451523545815</v>
      </c>
      <c r="E9034" s="2"/>
      <c r="G9034" s="23"/>
    </row>
    <row r="9035" spans="1:7" customFormat="1">
      <c r="A9035" s="4">
        <v>31673</v>
      </c>
      <c r="B9035">
        <v>5.84</v>
      </c>
      <c r="C9035">
        <f>IFERROR(((VLOOKUP(A9035,'Interest Rates-10yr'!$A$9:$C$15239,2,FALSE))-B9035),C9034)</f>
        <v>1.7800000000000002</v>
      </c>
      <c r="D9035" s="98">
        <f>AVERAGE(C$10:C9035)</f>
        <v>0.3893286062486162</v>
      </c>
      <c r="E9035" s="2"/>
      <c r="G9035" s="23"/>
    </row>
    <row r="9036" spans="1:7" customFormat="1">
      <c r="A9036" s="4">
        <v>31674</v>
      </c>
      <c r="B9036">
        <v>5.8</v>
      </c>
      <c r="C9036">
        <f>IFERROR(((VLOOKUP(A9036,'Interest Rates-10yr'!$A$9:$C$15239,2,FALSE))-B9036),C9035)</f>
        <v>1.87</v>
      </c>
      <c r="D9036" s="98">
        <f>AVERAGE(C$10:C9036)</f>
        <v>0.38949263321147776</v>
      </c>
      <c r="E9036" s="2"/>
      <c r="G9036" s="23"/>
    </row>
    <row r="9037" spans="1:7" customFormat="1">
      <c r="A9037" s="4">
        <v>31675</v>
      </c>
      <c r="B9037">
        <v>5.8</v>
      </c>
      <c r="C9037">
        <f>IFERROR(((VLOOKUP(A9037,'Interest Rates-10yr'!$A$9:$C$15239,2,FALSE))-B9037),C9036)</f>
        <v>1.87</v>
      </c>
      <c r="D9037" s="98">
        <f>AVERAGE(C$10:C9037)</f>
        <v>0.38965662383695276</v>
      </c>
      <c r="E9037" s="2"/>
      <c r="G9037" s="23"/>
    </row>
    <row r="9038" spans="1:7" customFormat="1">
      <c r="A9038" s="4">
        <v>31676</v>
      </c>
      <c r="B9038">
        <v>5.8</v>
      </c>
      <c r="C9038">
        <f>IFERROR(((VLOOKUP(A9038,'Interest Rates-10yr'!$A$9:$C$15239,2,FALSE))-B9038),C9037)</f>
        <v>1.87</v>
      </c>
      <c r="D9038" s="98">
        <f>AVERAGE(C$10:C9038)</f>
        <v>0.38982057813711479</v>
      </c>
      <c r="E9038" s="2"/>
      <c r="G9038" s="23"/>
    </row>
    <row r="9039" spans="1:7" customFormat="1">
      <c r="A9039" s="4">
        <v>31677</v>
      </c>
      <c r="B9039">
        <v>5.89</v>
      </c>
      <c r="C9039">
        <f>IFERROR(((VLOOKUP(A9039,'Interest Rates-10yr'!$A$9:$C$15239,2,FALSE))-B9039),C9038)</f>
        <v>1.7300000000000004</v>
      </c>
      <c r="D9039" s="98">
        <f>AVERAGE(C$10:C9039)</f>
        <v>0.38996899224806308</v>
      </c>
      <c r="E9039" s="2"/>
      <c r="G9039" s="23"/>
    </row>
    <row r="9040" spans="1:7" customFormat="1">
      <c r="A9040" s="4">
        <v>31678</v>
      </c>
      <c r="B9040">
        <v>5.75</v>
      </c>
      <c r="C9040">
        <f>IFERROR(((VLOOKUP(A9040,'Interest Rates-10yr'!$A$9:$C$15239,2,FALSE))-B9040),C9039)</f>
        <v>1.83</v>
      </c>
      <c r="D9040" s="98">
        <f>AVERAGE(C$10:C9040)</f>
        <v>0.39012844646218686</v>
      </c>
      <c r="E9040" s="2"/>
      <c r="G9040" s="23"/>
    </row>
    <row r="9041" spans="1:7" customFormat="1">
      <c r="A9041" s="4">
        <v>31679</v>
      </c>
      <c r="B9041">
        <v>5.76</v>
      </c>
      <c r="C9041">
        <f>IFERROR(((VLOOKUP(A9041,'Interest Rates-10yr'!$A$9:$C$15239,2,FALSE))-B9041),C9040)</f>
        <v>1.7200000000000006</v>
      </c>
      <c r="D9041" s="98">
        <f>AVERAGE(C$10:C9041)</f>
        <v>0.39027568644818528</v>
      </c>
      <c r="E9041" s="2"/>
      <c r="G9041" s="23"/>
    </row>
    <row r="9042" spans="1:7" customFormat="1">
      <c r="A9042" s="4">
        <v>31680</v>
      </c>
      <c r="B9042">
        <v>5.91</v>
      </c>
      <c r="C9042">
        <f>IFERROR(((VLOOKUP(A9042,'Interest Rates-10yr'!$A$9:$C$15239,2,FALSE))-B9042),C9041)</f>
        <v>1.5599999999999996</v>
      </c>
      <c r="D9042" s="98">
        <f>AVERAGE(C$10:C9042)</f>
        <v>0.39040518100299004</v>
      </c>
      <c r="E9042" s="2"/>
      <c r="G9042" s="23"/>
    </row>
    <row r="9043" spans="1:7" customFormat="1">
      <c r="A9043" s="4">
        <v>31681</v>
      </c>
      <c r="B9043">
        <v>5.9</v>
      </c>
      <c r="C9043">
        <f>IFERROR(((VLOOKUP(A9043,'Interest Rates-10yr'!$A$9:$C$15239,2,FALSE))-B9043),C9042)</f>
        <v>1.5699999999999994</v>
      </c>
      <c r="D9043" s="98">
        <f>AVERAGE(C$10:C9043)</f>
        <v>0.39053575381890743</v>
      </c>
      <c r="E9043" s="2"/>
      <c r="G9043" s="23"/>
    </row>
    <row r="9044" spans="1:7" customFormat="1">
      <c r="A9044" s="4">
        <v>31682</v>
      </c>
      <c r="B9044">
        <v>5.9</v>
      </c>
      <c r="C9044">
        <f>IFERROR(((VLOOKUP(A9044,'Interest Rates-10yr'!$A$9:$C$15239,2,FALSE))-B9044),C9043)</f>
        <v>1.5699999999999994</v>
      </c>
      <c r="D9044" s="98">
        <f>AVERAGE(C$10:C9044)</f>
        <v>0.390666297731047</v>
      </c>
      <c r="E9044" s="2"/>
      <c r="G9044" s="23"/>
    </row>
    <row r="9045" spans="1:7" customFormat="1">
      <c r="A9045" s="4">
        <v>31683</v>
      </c>
      <c r="B9045">
        <v>5.9</v>
      </c>
      <c r="C9045">
        <f>IFERROR(((VLOOKUP(A9045,'Interest Rates-10yr'!$A$9:$C$15239,2,FALSE))-B9045),C9044)</f>
        <v>1.5699999999999994</v>
      </c>
      <c r="D9045" s="98">
        <f>AVERAGE(C$10:C9045)</f>
        <v>0.39079681274900507</v>
      </c>
      <c r="E9045" s="2"/>
      <c r="G9045" s="23"/>
    </row>
    <row r="9046" spans="1:7" customFormat="1">
      <c r="A9046" s="4">
        <v>31684</v>
      </c>
      <c r="B9046">
        <v>6.03</v>
      </c>
      <c r="C9046">
        <f>IFERROR(((VLOOKUP(A9046,'Interest Rates-10yr'!$A$9:$C$15239,2,FALSE))-B9046),C9045)</f>
        <v>1.5099999999999998</v>
      </c>
      <c r="D9046" s="98">
        <f>AVERAGE(C$10:C9046)</f>
        <v>0.39092065951090071</v>
      </c>
      <c r="E9046" s="2"/>
      <c r="G9046" s="23"/>
    </row>
    <row r="9047" spans="1:7" customFormat="1">
      <c r="A9047" s="4">
        <v>31685</v>
      </c>
      <c r="B9047">
        <v>6.9</v>
      </c>
      <c r="C9047">
        <f>IFERROR(((VLOOKUP(A9047,'Interest Rates-10yr'!$A$9:$C$15239,2,FALSE))-B9047),C9046)</f>
        <v>0.54999999999999982</v>
      </c>
      <c r="D9047" s="98">
        <f>AVERAGE(C$10:C9047)</f>
        <v>0.3909382606771421</v>
      </c>
      <c r="E9047" s="2"/>
      <c r="G9047" s="23"/>
    </row>
    <row r="9048" spans="1:7" customFormat="1">
      <c r="A9048" s="4">
        <v>31686</v>
      </c>
      <c r="B9048">
        <v>5.99</v>
      </c>
      <c r="C9048">
        <f>IFERROR(((VLOOKUP(A9048,'Interest Rates-10yr'!$A$9:$C$15239,2,FALSE))-B9048),C9047)</f>
        <v>1.42</v>
      </c>
      <c r="D9048" s="98">
        <f>AVERAGE(C$10:C9048)</f>
        <v>0.39105210753402037</v>
      </c>
      <c r="E9048" s="2"/>
      <c r="G9048" s="23"/>
    </row>
    <row r="9049" spans="1:7" customFormat="1">
      <c r="A9049" s="4">
        <v>31687</v>
      </c>
      <c r="B9049">
        <v>5.94</v>
      </c>
      <c r="C9049">
        <f>IFERROR(((VLOOKUP(A9049,'Interest Rates-10yr'!$A$9:$C$15239,2,FALSE))-B9049),C9048)</f>
        <v>1.5099999999999998</v>
      </c>
      <c r="D9049" s="98">
        <f>AVERAGE(C$10:C9049)</f>
        <v>0.39117588495575339</v>
      </c>
      <c r="E9049" s="2"/>
      <c r="G9049" s="23"/>
    </row>
    <row r="9050" spans="1:7" customFormat="1">
      <c r="A9050" s="4">
        <v>31688</v>
      </c>
      <c r="B9050">
        <v>5.79</v>
      </c>
      <c r="C9050">
        <f>IFERROR(((VLOOKUP(A9050,'Interest Rates-10yr'!$A$9:$C$15239,2,FALSE))-B9050),C9049)</f>
        <v>1.5199999999999996</v>
      </c>
      <c r="D9050" s="98">
        <f>AVERAGE(C$10:C9050)</f>
        <v>0.39130074106846702</v>
      </c>
      <c r="E9050" s="2"/>
      <c r="G9050" s="23"/>
    </row>
    <row r="9051" spans="1:7" customFormat="1">
      <c r="A9051" s="4">
        <v>31689</v>
      </c>
      <c r="B9051">
        <v>5.79</v>
      </c>
      <c r="C9051">
        <f>IFERROR(((VLOOKUP(A9051,'Interest Rates-10yr'!$A$9:$C$15239,2,FALSE))-B9051),C9050)</f>
        <v>1.5199999999999996</v>
      </c>
      <c r="D9051" s="98">
        <f>AVERAGE(C$10:C9051)</f>
        <v>0.39142556956425684</v>
      </c>
      <c r="E9051" s="2"/>
      <c r="G9051" s="23"/>
    </row>
    <row r="9052" spans="1:7" customFormat="1">
      <c r="A9052" s="4">
        <v>31690</v>
      </c>
      <c r="B9052">
        <v>5.79</v>
      </c>
      <c r="C9052">
        <f>IFERROR(((VLOOKUP(A9052,'Interest Rates-10yr'!$A$9:$C$15239,2,FALSE))-B9052),C9051)</f>
        <v>1.5199999999999996</v>
      </c>
      <c r="D9052" s="98">
        <f>AVERAGE(C$10:C9052)</f>
        <v>0.39155037045228469</v>
      </c>
      <c r="E9052" s="2"/>
      <c r="G9052" s="23"/>
    </row>
    <row r="9053" spans="1:7" customFormat="1">
      <c r="A9053" s="4">
        <v>31691</v>
      </c>
      <c r="B9053">
        <v>5.78</v>
      </c>
      <c r="C9053">
        <f>IFERROR(((VLOOKUP(A9053,'Interest Rates-10yr'!$A$9:$C$15239,2,FALSE))-B9053),C9052)</f>
        <v>1.5</v>
      </c>
      <c r="D9053" s="98">
        <f>AVERAGE(C$10:C9053)</f>
        <v>0.39167293233082823</v>
      </c>
      <c r="E9053" s="2"/>
      <c r="G9053" s="23"/>
    </row>
    <row r="9054" spans="1:7" customFormat="1">
      <c r="A9054" s="4">
        <v>31692</v>
      </c>
      <c r="B9054">
        <v>5.56</v>
      </c>
      <c r="C9054">
        <f>IFERROR(((VLOOKUP(A9054,'Interest Rates-10yr'!$A$9:$C$15239,2,FALSE))-B9054),C9053)</f>
        <v>1.7200000000000006</v>
      </c>
      <c r="D9054" s="98">
        <f>AVERAGE(C$10:C9054)</f>
        <v>0.39181978993919403</v>
      </c>
      <c r="E9054" s="2"/>
      <c r="G9054" s="23"/>
    </row>
    <row r="9055" spans="1:7" customFormat="1">
      <c r="A9055" s="4">
        <v>31693</v>
      </c>
      <c r="B9055">
        <v>5.57</v>
      </c>
      <c r="C9055">
        <f>IFERROR(((VLOOKUP(A9055,'Interest Rates-10yr'!$A$9:$C$15239,2,FALSE))-B9055),C9054)</f>
        <v>1.7399999999999993</v>
      </c>
      <c r="D9055" s="98">
        <f>AVERAGE(C$10:C9055)</f>
        <v>0.3919688260004433</v>
      </c>
      <c r="E9055" s="2"/>
      <c r="G9055" s="23"/>
    </row>
    <row r="9056" spans="1:7" customFormat="1">
      <c r="A9056" s="4">
        <v>31694</v>
      </c>
      <c r="B9056">
        <v>5.84</v>
      </c>
      <c r="C9056">
        <f>IFERROR(((VLOOKUP(A9056,'Interest Rates-10yr'!$A$9:$C$15239,2,FALSE))-B9056),C9055)</f>
        <v>1.4900000000000002</v>
      </c>
      <c r="D9056" s="98">
        <f>AVERAGE(C$10:C9056)</f>
        <v>0.39209019564496628</v>
      </c>
      <c r="E9056" s="2"/>
      <c r="G9056" s="23"/>
    </row>
    <row r="9057" spans="1:7" customFormat="1">
      <c r="A9057" s="4">
        <v>31695</v>
      </c>
      <c r="B9057">
        <v>5.78</v>
      </c>
      <c r="C9057">
        <f>IFERROR(((VLOOKUP(A9057,'Interest Rates-10yr'!$A$9:$C$15239,2,FALSE))-B9057),C9056)</f>
        <v>1.58</v>
      </c>
      <c r="D9057" s="98">
        <f>AVERAGE(C$10:C9057)</f>
        <v>0.39222148541114166</v>
      </c>
      <c r="E9057" s="2"/>
      <c r="G9057" s="23"/>
    </row>
    <row r="9058" spans="1:7" customFormat="1">
      <c r="A9058" s="4">
        <v>31696</v>
      </c>
      <c r="B9058">
        <v>5.78</v>
      </c>
      <c r="C9058">
        <f>IFERROR(((VLOOKUP(A9058,'Interest Rates-10yr'!$A$9:$C$15239,2,FALSE))-B9058),C9057)</f>
        <v>1.58</v>
      </c>
      <c r="D9058" s="98">
        <f>AVERAGE(C$10:C9058)</f>
        <v>0.39235274615979771</v>
      </c>
      <c r="E9058" s="2"/>
      <c r="G9058" s="23"/>
    </row>
    <row r="9059" spans="1:7" customFormat="1">
      <c r="A9059" s="4">
        <v>31697</v>
      </c>
      <c r="B9059">
        <v>5.78</v>
      </c>
      <c r="C9059">
        <f>IFERROR(((VLOOKUP(A9059,'Interest Rates-10yr'!$A$9:$C$15239,2,FALSE))-B9059),C9058)</f>
        <v>1.58</v>
      </c>
      <c r="D9059" s="98">
        <f>AVERAGE(C$10:C9059)</f>
        <v>0.39248397790055356</v>
      </c>
      <c r="E9059" s="2"/>
      <c r="G9059" s="23"/>
    </row>
    <row r="9060" spans="1:7" customFormat="1">
      <c r="A9060" s="4">
        <v>31698</v>
      </c>
      <c r="B9060">
        <v>5.78</v>
      </c>
      <c r="C9060">
        <f>IFERROR(((VLOOKUP(A9060,'Interest Rates-10yr'!$A$9:$C$15239,2,FALSE))-B9060),C9059)</f>
        <v>1.58</v>
      </c>
      <c r="D9060" s="98">
        <f>AVERAGE(C$10:C9060)</f>
        <v>0.39261518064302392</v>
      </c>
      <c r="E9060" s="2"/>
      <c r="G9060" s="23"/>
    </row>
    <row r="9061" spans="1:7" customFormat="1">
      <c r="A9061" s="4">
        <v>31699</v>
      </c>
      <c r="B9061">
        <v>5.95</v>
      </c>
      <c r="C9061">
        <f>IFERROR(((VLOOKUP(A9061,'Interest Rates-10yr'!$A$9:$C$15239,2,FALSE))-B9061),C9060)</f>
        <v>1.54</v>
      </c>
      <c r="D9061" s="98">
        <f>AVERAGE(C$10:C9061)</f>
        <v>0.39274193548387204</v>
      </c>
      <c r="E9061" s="2"/>
      <c r="G9061" s="23"/>
    </row>
    <row r="9062" spans="1:7" customFormat="1">
      <c r="A9062" s="4">
        <v>31700</v>
      </c>
      <c r="B9062">
        <v>5.93</v>
      </c>
      <c r="C9062">
        <f>IFERROR(((VLOOKUP(A9062,'Interest Rates-10yr'!$A$9:$C$15239,2,FALSE))-B9062),C9061)</f>
        <v>1.58</v>
      </c>
      <c r="D9062" s="98">
        <f>AVERAGE(C$10:C9062)</f>
        <v>0.39287308074671484</v>
      </c>
      <c r="E9062" s="2"/>
      <c r="G9062" s="23"/>
    </row>
    <row r="9063" spans="1:7" customFormat="1">
      <c r="A9063" s="4">
        <v>31701</v>
      </c>
      <c r="B9063">
        <v>5.89</v>
      </c>
      <c r="C9063">
        <f>IFERROR(((VLOOKUP(A9063,'Interest Rates-10yr'!$A$9:$C$15239,2,FALSE))-B9063),C9062)</f>
        <v>1.6400000000000006</v>
      </c>
      <c r="D9063" s="98">
        <f>AVERAGE(C$10:C9063)</f>
        <v>0.39301082394521858</v>
      </c>
      <c r="E9063" s="2"/>
      <c r="G9063" s="23"/>
    </row>
    <row r="9064" spans="1:7" customFormat="1">
      <c r="A9064" s="4">
        <v>31702</v>
      </c>
      <c r="B9064">
        <v>5.84</v>
      </c>
      <c r="C9064">
        <f>IFERROR(((VLOOKUP(A9064,'Interest Rates-10yr'!$A$9:$C$15239,2,FALSE))-B9064),C9063)</f>
        <v>1.7300000000000004</v>
      </c>
      <c r="D9064" s="98">
        <f>AVERAGE(C$10:C9064)</f>
        <v>0.39315847598012249</v>
      </c>
      <c r="E9064" s="2"/>
      <c r="G9064" s="23"/>
    </row>
    <row r="9065" spans="1:7" customFormat="1">
      <c r="A9065" s="4">
        <v>31703</v>
      </c>
      <c r="B9065">
        <v>5.84</v>
      </c>
      <c r="C9065">
        <f>IFERROR(((VLOOKUP(A9065,'Interest Rates-10yr'!$A$9:$C$15239,2,FALSE))-B9065),C9064)</f>
        <v>1.7300000000000004</v>
      </c>
      <c r="D9065" s="98">
        <f>AVERAGE(C$10:C9065)</f>
        <v>0.39330609540636147</v>
      </c>
      <c r="E9065" s="2"/>
      <c r="G9065" s="23"/>
    </row>
    <row r="9066" spans="1:7" customFormat="1">
      <c r="A9066" s="4">
        <v>31704</v>
      </c>
      <c r="B9066">
        <v>5.84</v>
      </c>
      <c r="C9066">
        <f>IFERROR(((VLOOKUP(A9066,'Interest Rates-10yr'!$A$9:$C$15239,2,FALSE))-B9066),C9065)</f>
        <v>1.7300000000000004</v>
      </c>
      <c r="D9066" s="98">
        <f>AVERAGE(C$10:C9066)</f>
        <v>0.39345368223473659</v>
      </c>
      <c r="E9066" s="2"/>
      <c r="G9066" s="23"/>
    </row>
    <row r="9067" spans="1:7" customFormat="1">
      <c r="A9067" s="4">
        <v>31705</v>
      </c>
      <c r="B9067">
        <v>5.91</v>
      </c>
      <c r="C9067">
        <f>IFERROR(((VLOOKUP(A9067,'Interest Rates-10yr'!$A$9:$C$15239,2,FALSE))-B9067),C9066)</f>
        <v>1.75</v>
      </c>
      <c r="D9067" s="98">
        <f>AVERAGE(C$10:C9067)</f>
        <v>0.39360344446897871</v>
      </c>
      <c r="E9067" s="2"/>
      <c r="G9067" s="23"/>
    </row>
    <row r="9068" spans="1:7" customFormat="1">
      <c r="A9068" s="4">
        <v>31706</v>
      </c>
      <c r="B9068">
        <v>5.86</v>
      </c>
      <c r="C9068">
        <f>IFERROR(((VLOOKUP(A9068,'Interest Rates-10yr'!$A$9:$C$15239,2,FALSE))-B9068),C9067)</f>
        <v>1.71</v>
      </c>
      <c r="D9068" s="98">
        <f>AVERAGE(C$10:C9068)</f>
        <v>0.39374875814107618</v>
      </c>
      <c r="E9068" s="2"/>
      <c r="G9068" s="23"/>
    </row>
    <row r="9069" spans="1:7" customFormat="1">
      <c r="A9069" s="4">
        <v>31707</v>
      </c>
      <c r="B9069">
        <v>6.17</v>
      </c>
      <c r="C9069">
        <f>IFERROR(((VLOOKUP(A9069,'Interest Rates-10yr'!$A$9:$C$15239,2,FALSE))-B9069),C9068)</f>
        <v>1.3200000000000003</v>
      </c>
      <c r="D9069" s="98">
        <f>AVERAGE(C$10:C9069)</f>
        <v>0.39385099337748447</v>
      </c>
      <c r="E9069" s="2"/>
      <c r="G9069" s="23"/>
    </row>
    <row r="9070" spans="1:7" customFormat="1">
      <c r="A9070" s="4">
        <v>31708</v>
      </c>
      <c r="B9070">
        <v>5.94</v>
      </c>
      <c r="C9070">
        <f>IFERROR(((VLOOKUP(A9070,'Interest Rates-10yr'!$A$9:$C$15239,2,FALSE))-B9070),C9069)</f>
        <v>1.4899999999999993</v>
      </c>
      <c r="D9070" s="98">
        <f>AVERAGE(C$10:C9070)</f>
        <v>0.39397196777397742</v>
      </c>
      <c r="E9070" s="2"/>
      <c r="G9070" s="23"/>
    </row>
    <row r="9071" spans="1:7" customFormat="1">
      <c r="A9071" s="4">
        <v>31709</v>
      </c>
      <c r="B9071">
        <v>5.83</v>
      </c>
      <c r="C9071">
        <f>IFERROR(((VLOOKUP(A9071,'Interest Rates-10yr'!$A$9:$C$15239,2,FALSE))-B9071),C9070)</f>
        <v>1.6399999999999997</v>
      </c>
      <c r="D9071" s="98">
        <f>AVERAGE(C$10:C9071)</f>
        <v>0.39410946810858632</v>
      </c>
      <c r="E9071" s="2"/>
      <c r="G9071" s="23"/>
    </row>
    <row r="9072" spans="1:7" customFormat="1">
      <c r="A9072" s="4">
        <v>31710</v>
      </c>
      <c r="B9072">
        <v>5.83</v>
      </c>
      <c r="C9072">
        <f>IFERROR(((VLOOKUP(A9072,'Interest Rates-10yr'!$A$9:$C$15239,2,FALSE))-B9072),C9071)</f>
        <v>1.6399999999999997</v>
      </c>
      <c r="D9072" s="98">
        <f>AVERAGE(C$10:C9072)</f>
        <v>0.39424693809996791</v>
      </c>
      <c r="E9072" s="2"/>
      <c r="G9072" s="23"/>
    </row>
    <row r="9073" spans="1:7" customFormat="1">
      <c r="A9073" s="4">
        <v>31711</v>
      </c>
      <c r="B9073">
        <v>5.83</v>
      </c>
      <c r="C9073">
        <f>IFERROR(((VLOOKUP(A9073,'Interest Rates-10yr'!$A$9:$C$15239,2,FALSE))-B9073),C9072)</f>
        <v>1.6399999999999997</v>
      </c>
      <c r="D9073" s="98">
        <f>AVERAGE(C$10:C9073)</f>
        <v>0.39438437775816515</v>
      </c>
      <c r="E9073" s="2"/>
      <c r="G9073" s="23"/>
    </row>
    <row r="9074" spans="1:7" customFormat="1">
      <c r="A9074" s="4">
        <v>31712</v>
      </c>
      <c r="B9074">
        <v>5.9</v>
      </c>
      <c r="C9074">
        <f>IFERROR(((VLOOKUP(A9074,'Interest Rates-10yr'!$A$9:$C$15239,2,FALSE))-B9074),C9073)</f>
        <v>1.5199999999999996</v>
      </c>
      <c r="D9074" s="98">
        <f>AVERAGE(C$10:C9074)</f>
        <v>0.39450854936569318</v>
      </c>
      <c r="E9074" s="2"/>
      <c r="G9074" s="23"/>
    </row>
    <row r="9075" spans="1:7" customFormat="1">
      <c r="A9075" s="4">
        <v>31713</v>
      </c>
      <c r="B9075">
        <v>5.85</v>
      </c>
      <c r="C9075">
        <f>IFERROR(((VLOOKUP(A9075,'Interest Rates-10yr'!$A$9:$C$15239,2,FALSE))-B9075),C9074)</f>
        <v>1.6000000000000005</v>
      </c>
      <c r="D9075" s="98">
        <f>AVERAGE(C$10:C9075)</f>
        <v>0.39464151775865969</v>
      </c>
      <c r="E9075" s="2"/>
      <c r="G9075" s="23"/>
    </row>
    <row r="9076" spans="1:7" customFormat="1">
      <c r="A9076" s="4">
        <v>31714</v>
      </c>
      <c r="B9076">
        <v>5.83</v>
      </c>
      <c r="C9076">
        <f>IFERROR(((VLOOKUP(A9076,'Interest Rates-10yr'!$A$9:$C$15239,2,FALSE))-B9076),C9075)</f>
        <v>1.58</v>
      </c>
      <c r="D9076" s="98">
        <f>AVERAGE(C$10:C9076)</f>
        <v>0.39477225102018404</v>
      </c>
      <c r="E9076" s="2"/>
      <c r="G9076" s="23"/>
    </row>
    <row r="9077" spans="1:7" customFormat="1">
      <c r="A9077" s="4">
        <v>31715</v>
      </c>
      <c r="B9077">
        <v>5.88</v>
      </c>
      <c r="C9077">
        <f>IFERROR(((VLOOKUP(A9077,'Interest Rates-10yr'!$A$9:$C$15239,2,FALSE))-B9077),C9076)</f>
        <v>1.4299999999999997</v>
      </c>
      <c r="D9077" s="98">
        <f>AVERAGE(C$10:C9077)</f>
        <v>0.39488641376268291</v>
      </c>
      <c r="E9077" s="2"/>
      <c r="G9077" s="23"/>
    </row>
    <row r="9078" spans="1:7" customFormat="1">
      <c r="A9078" s="4">
        <v>31716</v>
      </c>
      <c r="B9078">
        <v>5.93</v>
      </c>
      <c r="C9078">
        <f>IFERROR(((VLOOKUP(A9078,'Interest Rates-10yr'!$A$9:$C$15239,2,FALSE))-B9078),C9077)</f>
        <v>1.4100000000000001</v>
      </c>
      <c r="D9078" s="98">
        <f>AVERAGE(C$10:C9078)</f>
        <v>0.39499834601389439</v>
      </c>
      <c r="E9078" s="2"/>
      <c r="G9078" s="23"/>
    </row>
    <row r="9079" spans="1:7" customFormat="1">
      <c r="A9079" s="4">
        <v>31717</v>
      </c>
      <c r="B9079">
        <v>5.93</v>
      </c>
      <c r="C9079">
        <f>IFERROR(((VLOOKUP(A9079,'Interest Rates-10yr'!$A$9:$C$15239,2,FALSE))-B9079),C9078)</f>
        <v>1.4100000000000001</v>
      </c>
      <c r="D9079" s="98">
        <f>AVERAGE(C$10:C9079)</f>
        <v>0.39511025358324237</v>
      </c>
      <c r="E9079" s="2"/>
      <c r="G9079" s="23"/>
    </row>
    <row r="9080" spans="1:7" customFormat="1">
      <c r="A9080" s="4">
        <v>31718</v>
      </c>
      <c r="B9080">
        <v>5.93</v>
      </c>
      <c r="C9080">
        <f>IFERROR(((VLOOKUP(A9080,'Interest Rates-10yr'!$A$9:$C$15239,2,FALSE))-B9080),C9079)</f>
        <v>1.4100000000000001</v>
      </c>
      <c r="D9080" s="98">
        <f>AVERAGE(C$10:C9080)</f>
        <v>0.39522213647888965</v>
      </c>
      <c r="E9080" s="2"/>
      <c r="G9080" s="23"/>
    </row>
    <row r="9081" spans="1:7" customFormat="1">
      <c r="A9081" s="4">
        <v>31719</v>
      </c>
      <c r="B9081">
        <v>6</v>
      </c>
      <c r="C9081">
        <f>IFERROR(((VLOOKUP(A9081,'Interest Rates-10yr'!$A$9:$C$15239,2,FALSE))-B9081),C9080)</f>
        <v>1.29</v>
      </c>
      <c r="D9081" s="98">
        <f>AVERAGE(C$10:C9081)</f>
        <v>0.39532076719576809</v>
      </c>
      <c r="E9081" s="2"/>
      <c r="G9081" s="23"/>
    </row>
    <row r="9082" spans="1:7" customFormat="1">
      <c r="A9082" s="4">
        <v>31720</v>
      </c>
      <c r="B9082">
        <v>5.94</v>
      </c>
      <c r="C9082">
        <f>IFERROR(((VLOOKUP(A9082,'Interest Rates-10yr'!$A$9:$C$15239,2,FALSE))-B9082),C9081)</f>
        <v>1.3699999999999992</v>
      </c>
      <c r="D9082" s="98">
        <f>AVERAGE(C$10:C9082)</f>
        <v>0.39542819354127717</v>
      </c>
      <c r="E9082" s="2"/>
      <c r="G9082" s="23"/>
    </row>
    <row r="9083" spans="1:7" customFormat="1">
      <c r="A9083" s="4">
        <v>31721</v>
      </c>
      <c r="B9083">
        <v>6.55</v>
      </c>
      <c r="C9083">
        <f>IFERROR(((VLOOKUP(A9083,'Interest Rates-10yr'!$A$9:$C$15239,2,FALSE))-B9083),C9082)</f>
        <v>0.69000000000000039</v>
      </c>
      <c r="D9083" s="98">
        <f>AVERAGE(C$10:C9083)</f>
        <v>0.39546065682168924</v>
      </c>
      <c r="E9083" s="2"/>
      <c r="G9083" s="23"/>
    </row>
    <row r="9084" spans="1:7" customFormat="1">
      <c r="A9084" s="4">
        <v>31722</v>
      </c>
      <c r="B9084">
        <v>6.07</v>
      </c>
      <c r="C9084">
        <f>IFERROR(((VLOOKUP(A9084,'Interest Rates-10yr'!$A$9:$C$15239,2,FALSE))-B9084),C9083)</f>
        <v>1.25</v>
      </c>
      <c r="D9084" s="98">
        <f>AVERAGE(C$10:C9084)</f>
        <v>0.39555482093664002</v>
      </c>
      <c r="E9084" s="2"/>
      <c r="G9084" s="23"/>
    </row>
    <row r="9085" spans="1:7" customFormat="1">
      <c r="A9085" s="4">
        <v>31723</v>
      </c>
      <c r="B9085">
        <v>5.94</v>
      </c>
      <c r="C9085">
        <f>IFERROR(((VLOOKUP(A9085,'Interest Rates-10yr'!$A$9:$C$15239,2,FALSE))-B9085),C9084)</f>
        <v>1.46</v>
      </c>
      <c r="D9085" s="98">
        <f>AVERAGE(C$10:C9085)</f>
        <v>0.39567210224768712</v>
      </c>
      <c r="E9085" s="2"/>
      <c r="G9085" s="23"/>
    </row>
    <row r="9086" spans="1:7" customFormat="1">
      <c r="A9086" s="4">
        <v>31724</v>
      </c>
      <c r="B9086">
        <v>5.94</v>
      </c>
      <c r="C9086">
        <f>IFERROR(((VLOOKUP(A9086,'Interest Rates-10yr'!$A$9:$C$15239,2,FALSE))-B9086),C9085)</f>
        <v>1.46</v>
      </c>
      <c r="D9086" s="98">
        <f>AVERAGE(C$10:C9086)</f>
        <v>0.39578935771730839</v>
      </c>
      <c r="E9086" s="2"/>
      <c r="G9086" s="23"/>
    </row>
    <row r="9087" spans="1:7" customFormat="1">
      <c r="A9087" s="4">
        <v>31725</v>
      </c>
      <c r="B9087">
        <v>5.94</v>
      </c>
      <c r="C9087">
        <f>IFERROR(((VLOOKUP(A9087,'Interest Rates-10yr'!$A$9:$C$15239,2,FALSE))-B9087),C9086)</f>
        <v>1.46</v>
      </c>
      <c r="D9087" s="98">
        <f>AVERAGE(C$10:C9087)</f>
        <v>0.39590658735404366</v>
      </c>
      <c r="E9087" s="2"/>
      <c r="G9087" s="23"/>
    </row>
    <row r="9088" spans="1:7" customFormat="1">
      <c r="A9088" s="4">
        <v>31726</v>
      </c>
      <c r="B9088">
        <v>5.99</v>
      </c>
      <c r="C9088">
        <f>IFERROR(((VLOOKUP(A9088,'Interest Rates-10yr'!$A$9:$C$15239,2,FALSE))-B9088),C9087)</f>
        <v>1.3899999999999997</v>
      </c>
      <c r="D9088" s="98">
        <f>AVERAGE(C$10:C9088)</f>
        <v>0.39601608106619762</v>
      </c>
      <c r="E9088" s="2"/>
      <c r="G9088" s="23"/>
    </row>
    <row r="9089" spans="1:7" customFormat="1">
      <c r="A9089" s="4">
        <v>31727</v>
      </c>
      <c r="B9089">
        <v>5.99</v>
      </c>
      <c r="C9089">
        <f>IFERROR(((VLOOKUP(A9089,'Interest Rates-10yr'!$A$9:$C$15239,2,FALSE))-B9089),C9088)</f>
        <v>1.3899999999999997</v>
      </c>
      <c r="D9089" s="98">
        <f>AVERAGE(C$10:C9089)</f>
        <v>0.3961255506607938</v>
      </c>
      <c r="E9089" s="2"/>
      <c r="G9089" s="23"/>
    </row>
    <row r="9090" spans="1:7" customFormat="1">
      <c r="A9090" s="4">
        <v>31728</v>
      </c>
      <c r="B9090">
        <v>5.99</v>
      </c>
      <c r="C9090">
        <f>IFERROR(((VLOOKUP(A9090,'Interest Rates-10yr'!$A$9:$C$15239,2,FALSE))-B9090),C9089)</f>
        <v>1.3599999999999994</v>
      </c>
      <c r="D9090" s="98">
        <f>AVERAGE(C$10:C9090)</f>
        <v>0.39623169254487478</v>
      </c>
      <c r="E9090" s="2"/>
      <c r="G9090" s="23"/>
    </row>
    <row r="9091" spans="1:7" customFormat="1">
      <c r="A9091" s="4">
        <v>31729</v>
      </c>
      <c r="B9091">
        <v>5.94</v>
      </c>
      <c r="C9091">
        <f>IFERROR(((VLOOKUP(A9091,'Interest Rates-10yr'!$A$9:$C$15239,2,FALSE))-B9091),C9090)</f>
        <v>1.3899999999999997</v>
      </c>
      <c r="D9091" s="98">
        <f>AVERAGE(C$10:C9091)</f>
        <v>0.39634111429200702</v>
      </c>
      <c r="E9091" s="2"/>
      <c r="G9091" s="23"/>
    </row>
    <row r="9092" spans="1:7" customFormat="1">
      <c r="A9092" s="4">
        <v>31730</v>
      </c>
      <c r="B9092">
        <v>5.89</v>
      </c>
      <c r="C9092">
        <f>IFERROR(((VLOOKUP(A9092,'Interest Rates-10yr'!$A$9:$C$15239,2,FALSE))-B9092),C9091)</f>
        <v>1.4000000000000004</v>
      </c>
      <c r="D9092" s="98">
        <f>AVERAGE(C$10:C9092)</f>
        <v>0.39645161290322667</v>
      </c>
      <c r="E9092" s="2"/>
      <c r="G9092" s="23"/>
    </row>
    <row r="9093" spans="1:7" customFormat="1">
      <c r="A9093" s="4">
        <v>31731</v>
      </c>
      <c r="B9093">
        <v>5.89</v>
      </c>
      <c r="C9093">
        <f>IFERROR(((VLOOKUP(A9093,'Interest Rates-10yr'!$A$9:$C$15239,2,FALSE))-B9093),C9092)</f>
        <v>1.4000000000000004</v>
      </c>
      <c r="D9093" s="98">
        <f>AVERAGE(C$10:C9093)</f>
        <v>0.39656208718626246</v>
      </c>
      <c r="E9093" s="2"/>
      <c r="G9093" s="23"/>
    </row>
    <row r="9094" spans="1:7" customFormat="1">
      <c r="A9094" s="4">
        <v>31732</v>
      </c>
      <c r="B9094">
        <v>5.89</v>
      </c>
      <c r="C9094">
        <f>IFERROR(((VLOOKUP(A9094,'Interest Rates-10yr'!$A$9:$C$15239,2,FALSE))-B9094),C9093)</f>
        <v>1.4000000000000004</v>
      </c>
      <c r="D9094" s="98">
        <f>AVERAGE(C$10:C9094)</f>
        <v>0.39667253714914785</v>
      </c>
      <c r="E9094" s="2"/>
      <c r="G9094" s="23"/>
    </row>
    <row r="9095" spans="1:7" customFormat="1">
      <c r="A9095" s="4">
        <v>31733</v>
      </c>
      <c r="B9095">
        <v>6.14</v>
      </c>
      <c r="C9095">
        <f>IFERROR(((VLOOKUP(A9095,'Interest Rates-10yr'!$A$9:$C$15239,2,FALSE))-B9095),C9094)</f>
        <v>1.08</v>
      </c>
      <c r="D9095" s="98">
        <f>AVERAGE(C$10:C9095)</f>
        <v>0.39674774378164296</v>
      </c>
      <c r="E9095" s="2"/>
      <c r="G9095" s="23"/>
    </row>
    <row r="9096" spans="1:7" customFormat="1">
      <c r="A9096" s="4">
        <v>31734</v>
      </c>
      <c r="B9096">
        <v>6.02</v>
      </c>
      <c r="C9096">
        <f>IFERROR(((VLOOKUP(A9096,'Interest Rates-10yr'!$A$9:$C$15239,2,FALSE))-B9096),C9095)</f>
        <v>1.25</v>
      </c>
      <c r="D9096" s="98">
        <f>AVERAGE(C$10:C9096)</f>
        <v>0.3968416419060205</v>
      </c>
      <c r="E9096" s="2"/>
      <c r="G9096" s="23"/>
    </row>
    <row r="9097" spans="1:7" customFormat="1">
      <c r="A9097" s="4">
        <v>31735</v>
      </c>
      <c r="B9097">
        <v>7.13</v>
      </c>
      <c r="C9097">
        <f>IFERROR(((VLOOKUP(A9097,'Interest Rates-10yr'!$A$9:$C$15239,2,FALSE))-B9097),C9096)</f>
        <v>6.0000000000000497E-2</v>
      </c>
      <c r="D9097" s="98">
        <f>AVERAGE(C$10:C9097)</f>
        <v>0.39680457746478964</v>
      </c>
      <c r="E9097" s="2"/>
      <c r="G9097" s="23"/>
    </row>
    <row r="9098" spans="1:7" customFormat="1">
      <c r="A9098" s="4">
        <v>31736</v>
      </c>
      <c r="B9098">
        <v>6.16</v>
      </c>
      <c r="C9098">
        <f>IFERROR(((VLOOKUP(A9098,'Interest Rates-10yr'!$A$9:$C$15239,2,FALSE))-B9098),C9097)</f>
        <v>1.0300000000000002</v>
      </c>
      <c r="D9098" s="98">
        <f>AVERAGE(C$10:C9098)</f>
        <v>0.39687424359115503</v>
      </c>
      <c r="E9098" s="2"/>
      <c r="G9098" s="23"/>
    </row>
    <row r="9099" spans="1:7" customFormat="1">
      <c r="A9099" s="4">
        <v>31737</v>
      </c>
      <c r="B9099">
        <v>5.96</v>
      </c>
      <c r="C9099">
        <f>IFERROR(((VLOOKUP(A9099,'Interest Rates-10yr'!$A$9:$C$15239,2,FALSE))-B9099),C9098)</f>
        <v>1.21</v>
      </c>
      <c r="D9099" s="98">
        <f>AVERAGE(C$10:C9099)</f>
        <v>0.39696369636963785</v>
      </c>
      <c r="E9099" s="2"/>
      <c r="G9099" s="23"/>
    </row>
    <row r="9100" spans="1:7" customFormat="1">
      <c r="A9100" s="4">
        <v>31738</v>
      </c>
      <c r="B9100">
        <v>5.96</v>
      </c>
      <c r="C9100">
        <f>IFERROR(((VLOOKUP(A9100,'Interest Rates-10yr'!$A$9:$C$15239,2,FALSE))-B9100),C9099)</f>
        <v>1.21</v>
      </c>
      <c r="D9100" s="98">
        <f>AVERAGE(C$10:C9100)</f>
        <v>0.39705312946870625</v>
      </c>
      <c r="E9100" s="2"/>
      <c r="G9100" s="23"/>
    </row>
    <row r="9101" spans="1:7" customFormat="1">
      <c r="A9101" s="4">
        <v>31739</v>
      </c>
      <c r="B9101">
        <v>5.96</v>
      </c>
      <c r="C9101">
        <f>IFERROR(((VLOOKUP(A9101,'Interest Rates-10yr'!$A$9:$C$15239,2,FALSE))-B9101),C9100)</f>
        <v>1.21</v>
      </c>
      <c r="D9101" s="98">
        <f>AVERAGE(C$10:C9101)</f>
        <v>0.39714254289485351</v>
      </c>
      <c r="E9101" s="2"/>
      <c r="G9101" s="23"/>
    </row>
    <row r="9102" spans="1:7" customFormat="1">
      <c r="A9102" s="4">
        <v>31740</v>
      </c>
      <c r="B9102">
        <v>5.98</v>
      </c>
      <c r="C9102">
        <f>IFERROR(((VLOOKUP(A9102,'Interest Rates-10yr'!$A$9:$C$15239,2,FALSE))-B9102),C9101)</f>
        <v>1.1299999999999999</v>
      </c>
      <c r="D9102" s="98">
        <f>AVERAGE(C$10:C9102)</f>
        <v>0.39722313867810499</v>
      </c>
      <c r="E9102" s="2"/>
      <c r="G9102" s="23"/>
    </row>
    <row r="9103" spans="1:7" customFormat="1">
      <c r="A9103" s="4">
        <v>31741</v>
      </c>
      <c r="B9103">
        <v>5.98</v>
      </c>
      <c r="C9103">
        <f>IFERROR(((VLOOKUP(A9103,'Interest Rates-10yr'!$A$9:$C$15239,2,FALSE))-B9103),C9102)</f>
        <v>1.17</v>
      </c>
      <c r="D9103" s="98">
        <f>AVERAGE(C$10:C9103)</f>
        <v>0.39730811524081905</v>
      </c>
      <c r="E9103" s="2"/>
      <c r="G9103" s="23"/>
    </row>
    <row r="9104" spans="1:7" customFormat="1">
      <c r="A9104" s="4">
        <v>31742</v>
      </c>
      <c r="B9104">
        <v>5.99</v>
      </c>
      <c r="C9104">
        <f>IFERROR(((VLOOKUP(A9104,'Interest Rates-10yr'!$A$9:$C$15239,2,FALSE))-B9104),C9103)</f>
        <v>1.1600000000000001</v>
      </c>
      <c r="D9104" s="98">
        <f>AVERAGE(C$10:C9104)</f>
        <v>0.39739197361187556</v>
      </c>
      <c r="E9104" s="2"/>
      <c r="G9104" s="23"/>
    </row>
    <row r="9105" spans="1:7" customFormat="1">
      <c r="A9105" s="4">
        <v>31743</v>
      </c>
      <c r="B9105">
        <v>5.99</v>
      </c>
      <c r="C9105">
        <f>IFERROR(((VLOOKUP(A9105,'Interest Rates-10yr'!$A$9:$C$15239,2,FALSE))-B9105),C9104)</f>
        <v>1.1600000000000001</v>
      </c>
      <c r="D9105" s="98">
        <f>AVERAGE(C$10:C9105)</f>
        <v>0.39747581354441602</v>
      </c>
      <c r="E9105" s="2"/>
      <c r="G9105" s="23"/>
    </row>
    <row r="9106" spans="1:7" customFormat="1">
      <c r="A9106" s="4">
        <v>31744</v>
      </c>
      <c r="B9106">
        <v>6.03</v>
      </c>
      <c r="C9106">
        <f>IFERROR(((VLOOKUP(A9106,'Interest Rates-10yr'!$A$9:$C$15239,2,FALSE))-B9106),C9105)</f>
        <v>1.1200000000000001</v>
      </c>
      <c r="D9106" s="98">
        <f>AVERAGE(C$10:C9106)</f>
        <v>0.39755523799054721</v>
      </c>
      <c r="E9106" s="2"/>
      <c r="G9106" s="23"/>
    </row>
    <row r="9107" spans="1:7" customFormat="1">
      <c r="A9107" s="4">
        <v>31745</v>
      </c>
      <c r="B9107">
        <v>6.03</v>
      </c>
      <c r="C9107">
        <f>IFERROR(((VLOOKUP(A9107,'Interest Rates-10yr'!$A$9:$C$15239,2,FALSE))-B9107),C9106)</f>
        <v>1.1200000000000001</v>
      </c>
      <c r="D9107" s="98">
        <f>AVERAGE(C$10:C9107)</f>
        <v>0.39763464497691886</v>
      </c>
      <c r="E9107" s="2"/>
      <c r="G9107" s="23"/>
    </row>
    <row r="9108" spans="1:7" customFormat="1">
      <c r="A9108" s="4">
        <v>31746</v>
      </c>
      <c r="B9108">
        <v>6.03</v>
      </c>
      <c r="C9108">
        <f>IFERROR(((VLOOKUP(A9108,'Interest Rates-10yr'!$A$9:$C$15239,2,FALSE))-B9108),C9107)</f>
        <v>1.1200000000000001</v>
      </c>
      <c r="D9108" s="98">
        <f>AVERAGE(C$10:C9108)</f>
        <v>0.39771403450928761</v>
      </c>
      <c r="E9108" s="2"/>
      <c r="G9108" s="23"/>
    </row>
    <row r="9109" spans="1:7" customFormat="1">
      <c r="A9109" s="4">
        <v>31747</v>
      </c>
      <c r="B9109">
        <v>6.38</v>
      </c>
      <c r="C9109">
        <f>IFERROR(((VLOOKUP(A9109,'Interest Rates-10yr'!$A$9:$C$15239,2,FALSE))-B9109),C9108)</f>
        <v>0.79999999999999982</v>
      </c>
      <c r="D9109" s="98">
        <f>AVERAGE(C$10:C9109)</f>
        <v>0.39775824175824265</v>
      </c>
      <c r="E9109" s="2"/>
      <c r="G9109" s="23"/>
    </row>
    <row r="9110" spans="1:7" customFormat="1">
      <c r="A9110" s="4">
        <v>31748</v>
      </c>
      <c r="B9110">
        <v>6.54</v>
      </c>
      <c r="C9110">
        <f>IFERROR(((VLOOKUP(A9110,'Interest Rates-10yr'!$A$9:$C$15239,2,FALSE))-B9110),C9109)</f>
        <v>0.54</v>
      </c>
      <c r="D9110" s="98">
        <f>AVERAGE(C$10:C9110)</f>
        <v>0.39777387100318734</v>
      </c>
      <c r="E9110" s="2"/>
      <c r="G9110" s="23"/>
    </row>
    <row r="9111" spans="1:7" customFormat="1">
      <c r="A9111" s="4">
        <v>31749</v>
      </c>
      <c r="B9111">
        <v>6.72</v>
      </c>
      <c r="C9111">
        <f>IFERROR(((VLOOKUP(A9111,'Interest Rates-10yr'!$A$9:$C$15239,2,FALSE))-B9111),C9110)</f>
        <v>0.33999999999999986</v>
      </c>
      <c r="D9111" s="98">
        <f>AVERAGE(C$10:C9111)</f>
        <v>0.39776752362118306</v>
      </c>
      <c r="E9111" s="2"/>
      <c r="G9111" s="23"/>
    </row>
    <row r="9112" spans="1:7" customFormat="1">
      <c r="A9112" s="4">
        <v>31750</v>
      </c>
      <c r="B9112">
        <v>6.14</v>
      </c>
      <c r="C9112">
        <f>IFERROR(((VLOOKUP(A9112,'Interest Rates-10yr'!$A$9:$C$15239,2,FALSE))-B9112),C9111)</f>
        <v>0.87000000000000011</v>
      </c>
      <c r="D9112" s="98">
        <f>AVERAGE(C$10:C9112)</f>
        <v>0.39781940019773787</v>
      </c>
      <c r="E9112" s="2"/>
      <c r="G9112" s="23"/>
    </row>
    <row r="9113" spans="1:7" customFormat="1">
      <c r="A9113" s="4">
        <v>31751</v>
      </c>
      <c r="B9113">
        <v>5.94</v>
      </c>
      <c r="C9113">
        <f>IFERROR(((VLOOKUP(A9113,'Interest Rates-10yr'!$A$9:$C$15239,2,FALSE))-B9113),C9112)</f>
        <v>1.1799999999999997</v>
      </c>
      <c r="D9113" s="98">
        <f>AVERAGE(C$10:C9113)</f>
        <v>0.39790531634446485</v>
      </c>
      <c r="E9113" s="2"/>
      <c r="G9113" s="23"/>
    </row>
    <row r="9114" spans="1:7" customFormat="1">
      <c r="A9114" s="4">
        <v>31752</v>
      </c>
      <c r="B9114">
        <v>5.94</v>
      </c>
      <c r="C9114">
        <f>IFERROR(((VLOOKUP(A9114,'Interest Rates-10yr'!$A$9:$C$15239,2,FALSE))-B9114),C9113)</f>
        <v>1.1799999999999997</v>
      </c>
      <c r="D9114" s="98">
        <f>AVERAGE(C$10:C9114)</f>
        <v>0.39799121361889156</v>
      </c>
      <c r="E9114" s="2"/>
      <c r="G9114" s="23"/>
    </row>
    <row r="9115" spans="1:7" customFormat="1">
      <c r="A9115" s="4">
        <v>31753</v>
      </c>
      <c r="B9115">
        <v>5.94</v>
      </c>
      <c r="C9115">
        <f>IFERROR(((VLOOKUP(A9115,'Interest Rates-10yr'!$A$9:$C$15239,2,FALSE))-B9115),C9114)</f>
        <v>1.1799999999999997</v>
      </c>
      <c r="D9115" s="98">
        <f>AVERAGE(C$10:C9115)</f>
        <v>0.39807709202723562</v>
      </c>
      <c r="E9115" s="2"/>
      <c r="G9115" s="23"/>
    </row>
    <row r="9116" spans="1:7" customFormat="1">
      <c r="A9116" s="4">
        <v>31754</v>
      </c>
      <c r="B9116">
        <v>6.02</v>
      </c>
      <c r="C9116">
        <f>IFERROR(((VLOOKUP(A9116,'Interest Rates-10yr'!$A$9:$C$15239,2,FALSE))-B9116),C9115)</f>
        <v>1.08</v>
      </c>
      <c r="D9116" s="98">
        <f>AVERAGE(C$10:C9116)</f>
        <v>0.39815197101131083</v>
      </c>
      <c r="E9116" s="2"/>
      <c r="G9116" s="23"/>
    </row>
    <row r="9117" spans="1:7" customFormat="1">
      <c r="A9117" s="4">
        <v>31755</v>
      </c>
      <c r="B9117">
        <v>5.95</v>
      </c>
      <c r="C9117">
        <f>IFERROR(((VLOOKUP(A9117,'Interest Rates-10yr'!$A$9:$C$15239,2,FALSE))-B9117),C9116)</f>
        <v>1.1200000000000001</v>
      </c>
      <c r="D9117" s="98">
        <f>AVERAGE(C$10:C9117)</f>
        <v>0.3982312252964435</v>
      </c>
      <c r="E9117" s="2"/>
      <c r="G9117" s="23"/>
    </row>
    <row r="9118" spans="1:7" customFormat="1">
      <c r="A9118" s="4">
        <v>31756</v>
      </c>
      <c r="B9118">
        <v>5.86</v>
      </c>
      <c r="C9118">
        <f>IFERROR(((VLOOKUP(A9118,'Interest Rates-10yr'!$A$9:$C$15239,2,FALSE))-B9118),C9117)</f>
        <v>1.1899999999999995</v>
      </c>
      <c r="D9118" s="98">
        <f>AVERAGE(C$10:C9118)</f>
        <v>0.39831814688769429</v>
      </c>
      <c r="E9118" s="2"/>
      <c r="G9118" s="23"/>
    </row>
    <row r="9119" spans="1:7" customFormat="1">
      <c r="A9119" s="4">
        <v>31757</v>
      </c>
      <c r="B9119">
        <v>5.86</v>
      </c>
      <c r="C9119">
        <f>IFERROR(((VLOOKUP(A9119,'Interest Rates-10yr'!$A$9:$C$15239,2,FALSE))-B9119),C9118)</f>
        <v>1.2599999999999998</v>
      </c>
      <c r="D9119" s="98">
        <f>AVERAGE(C$10:C9119)</f>
        <v>0.39841273326015453</v>
      </c>
      <c r="E9119" s="2"/>
      <c r="G9119" s="23"/>
    </row>
    <row r="9120" spans="1:7" customFormat="1">
      <c r="A9120" s="4">
        <v>31758</v>
      </c>
      <c r="B9120">
        <v>5.93</v>
      </c>
      <c r="C9120">
        <f>IFERROR(((VLOOKUP(A9120,'Interest Rates-10yr'!$A$9:$C$15239,2,FALSE))-B9120),C9119)</f>
        <v>1.2000000000000002</v>
      </c>
      <c r="D9120" s="98">
        <f>AVERAGE(C$10:C9120)</f>
        <v>0.39850071342333526</v>
      </c>
      <c r="E9120" s="2"/>
      <c r="G9120" s="23"/>
    </row>
    <row r="9121" spans="1:7" customFormat="1">
      <c r="A9121" s="4">
        <v>31759</v>
      </c>
      <c r="B9121">
        <v>5.93</v>
      </c>
      <c r="C9121">
        <f>IFERROR(((VLOOKUP(A9121,'Interest Rates-10yr'!$A$9:$C$15239,2,FALSE))-B9121),C9120)</f>
        <v>1.2000000000000002</v>
      </c>
      <c r="D9121" s="98">
        <f>AVERAGE(C$10:C9121)</f>
        <v>0.39858867427568123</v>
      </c>
      <c r="E9121" s="2"/>
      <c r="G9121" s="23"/>
    </row>
    <row r="9122" spans="1:7" customFormat="1">
      <c r="A9122" s="4">
        <v>31760</v>
      </c>
      <c r="B9122">
        <v>5.93</v>
      </c>
      <c r="C9122">
        <f>IFERROR(((VLOOKUP(A9122,'Interest Rates-10yr'!$A$9:$C$15239,2,FALSE))-B9122),C9121)</f>
        <v>1.2000000000000002</v>
      </c>
      <c r="D9122" s="98">
        <f>AVERAGE(C$10:C9122)</f>
        <v>0.39867661582354957</v>
      </c>
      <c r="E9122" s="2"/>
      <c r="G9122" s="23"/>
    </row>
    <row r="9123" spans="1:7" customFormat="1">
      <c r="A9123" s="4">
        <v>31761</v>
      </c>
      <c r="B9123">
        <v>6.53</v>
      </c>
      <c r="C9123">
        <f>IFERROR(((VLOOKUP(A9123,'Interest Rates-10yr'!$A$9:$C$15239,2,FALSE))-B9123),C9122)</f>
        <v>0.62000000000000011</v>
      </c>
      <c r="D9123" s="98">
        <f>AVERAGE(C$10:C9123)</f>
        <v>0.39870089971472539</v>
      </c>
      <c r="E9123" s="2"/>
      <c r="G9123" s="23"/>
    </row>
    <row r="9124" spans="1:7" customFormat="1">
      <c r="A9124" s="4">
        <v>31762</v>
      </c>
      <c r="B9124">
        <v>6.48</v>
      </c>
      <c r="C9124">
        <f>IFERROR(((VLOOKUP(A9124,'Interest Rates-10yr'!$A$9:$C$15239,2,FALSE))-B9124),C9123)</f>
        <v>0.63999999999999968</v>
      </c>
      <c r="D9124" s="98">
        <f>AVERAGE(C$10:C9124)</f>
        <v>0.39872737246297391</v>
      </c>
      <c r="E9124" s="2"/>
      <c r="G9124" s="23"/>
    </row>
    <row r="9125" spans="1:7" customFormat="1">
      <c r="A9125" s="4">
        <v>31763</v>
      </c>
      <c r="B9125">
        <v>7.46</v>
      </c>
      <c r="C9125">
        <f>IFERROR(((VLOOKUP(A9125,'Interest Rates-10yr'!$A$9:$C$15239,2,FALSE))-B9125),C9124)</f>
        <v>-0.33999999999999986</v>
      </c>
      <c r="D9125" s="98">
        <f>AVERAGE(C$10:C9125)</f>
        <v>0.39864633611233069</v>
      </c>
      <c r="E9125" s="2"/>
      <c r="G9125" s="23"/>
    </row>
    <row r="9126" spans="1:7" customFormat="1">
      <c r="A9126" s="4">
        <v>31764</v>
      </c>
      <c r="B9126">
        <v>6.44</v>
      </c>
      <c r="C9126">
        <f>IFERROR(((VLOOKUP(A9126,'Interest Rates-10yr'!$A$9:$C$15239,2,FALSE))-B9126),C9125)</f>
        <v>0.66999999999999993</v>
      </c>
      <c r="D9126" s="98">
        <f>AVERAGE(C$10:C9126)</f>
        <v>0.3986760995941655</v>
      </c>
      <c r="E9126" s="2"/>
      <c r="G9126" s="23"/>
    </row>
    <row r="9127" spans="1:7" customFormat="1">
      <c r="A9127" s="4">
        <v>31765</v>
      </c>
      <c r="B9127">
        <v>6.22</v>
      </c>
      <c r="C9127">
        <f>IFERROR(((VLOOKUP(A9127,'Interest Rates-10yr'!$A$9:$C$15239,2,FALSE))-B9127),C9126)</f>
        <v>0.87999999999999989</v>
      </c>
      <c r="D9127" s="98">
        <f>AVERAGE(C$10:C9127)</f>
        <v>0.39872888791401701</v>
      </c>
      <c r="E9127" s="2"/>
      <c r="G9127" s="23"/>
    </row>
    <row r="9128" spans="1:7" customFormat="1">
      <c r="A9128" s="4">
        <v>31766</v>
      </c>
      <c r="B9128">
        <v>6.22</v>
      </c>
      <c r="C9128">
        <f>IFERROR(((VLOOKUP(A9128,'Interest Rates-10yr'!$A$9:$C$15239,2,FALSE))-B9128),C9127)</f>
        <v>0.87999999999999989</v>
      </c>
      <c r="D9128" s="98">
        <f>AVERAGE(C$10:C9128)</f>
        <v>0.39878166465621306</v>
      </c>
      <c r="E9128" s="2"/>
      <c r="G9128" s="23"/>
    </row>
    <row r="9129" spans="1:7" customFormat="1">
      <c r="A9129" s="4">
        <v>31767</v>
      </c>
      <c r="B9129">
        <v>6.22</v>
      </c>
      <c r="C9129">
        <f>IFERROR(((VLOOKUP(A9129,'Interest Rates-10yr'!$A$9:$C$15239,2,FALSE))-B9129),C9128)</f>
        <v>0.87999999999999989</v>
      </c>
      <c r="D9129" s="98">
        <f>AVERAGE(C$10:C9129)</f>
        <v>0.39883442982456219</v>
      </c>
      <c r="E9129" s="2"/>
      <c r="G9129" s="23"/>
    </row>
    <row r="9130" spans="1:7" customFormat="1">
      <c r="A9130" s="4">
        <v>31768</v>
      </c>
      <c r="B9130">
        <v>6.48</v>
      </c>
      <c r="C9130">
        <f>IFERROR(((VLOOKUP(A9130,'Interest Rates-10yr'!$A$9:$C$15239,2,FALSE))-B9130),C9129)</f>
        <v>0.61999999999999922</v>
      </c>
      <c r="D9130" s="98">
        <f>AVERAGE(C$10:C9130)</f>
        <v>0.39885867777656037</v>
      </c>
      <c r="E9130" s="2"/>
      <c r="G9130" s="23"/>
    </row>
    <row r="9131" spans="1:7" customFormat="1">
      <c r="A9131" s="4">
        <v>31769</v>
      </c>
      <c r="B9131">
        <v>6.39</v>
      </c>
      <c r="C9131">
        <f>IFERROR(((VLOOKUP(A9131,'Interest Rates-10yr'!$A$9:$C$15239,2,FALSE))-B9131),C9130)</f>
        <v>0.69000000000000039</v>
      </c>
      <c r="D9131" s="98">
        <f>AVERAGE(C$10:C9131)</f>
        <v>0.39889059416794642</v>
      </c>
      <c r="E9131" s="2"/>
      <c r="G9131" s="23"/>
    </row>
    <row r="9132" spans="1:7" customFormat="1">
      <c r="A9132" s="4">
        <v>31770</v>
      </c>
      <c r="B9132">
        <v>6.23</v>
      </c>
      <c r="C9132">
        <f>IFERROR(((VLOOKUP(A9132,'Interest Rates-10yr'!$A$9:$C$15239,2,FALSE))-B9132),C9131)</f>
        <v>0.83999999999999986</v>
      </c>
      <c r="D9132" s="98">
        <f>AVERAGE(C$10:C9132)</f>
        <v>0.39893894552230708</v>
      </c>
      <c r="E9132" s="2"/>
      <c r="G9132" s="23"/>
    </row>
    <row r="9133" spans="1:7" customFormat="1">
      <c r="A9133" s="4">
        <v>31771</v>
      </c>
      <c r="B9133">
        <v>6.23</v>
      </c>
      <c r="C9133">
        <f>IFERROR(((VLOOKUP(A9133,'Interest Rates-10yr'!$A$9:$C$15239,2,FALSE))-B9133),C9132)</f>
        <v>0.83999999999999986</v>
      </c>
      <c r="D9133" s="98">
        <f>AVERAGE(C$10:C9133)</f>
        <v>0.3989872862779491</v>
      </c>
      <c r="E9133" s="2"/>
      <c r="G9133" s="23"/>
    </row>
    <row r="9134" spans="1:7" customFormat="1">
      <c r="A9134" s="4">
        <v>31772</v>
      </c>
      <c r="B9134">
        <v>6.42</v>
      </c>
      <c r="C9134">
        <f>IFERROR(((VLOOKUP(A9134,'Interest Rates-10yr'!$A$9:$C$15239,2,FALSE))-B9134),C9133)</f>
        <v>0.66000000000000014</v>
      </c>
      <c r="D9134" s="98">
        <f>AVERAGE(C$10:C9134)</f>
        <v>0.39901589041095969</v>
      </c>
      <c r="E9134" s="2"/>
      <c r="G9134" s="23"/>
    </row>
    <row r="9135" spans="1:7" customFormat="1">
      <c r="A9135" s="4">
        <v>31773</v>
      </c>
      <c r="B9135">
        <v>6.42</v>
      </c>
      <c r="C9135">
        <f>IFERROR(((VLOOKUP(A9135,'Interest Rates-10yr'!$A$9:$C$15239,2,FALSE))-B9135),C9134)</f>
        <v>0.66000000000000014</v>
      </c>
      <c r="D9135" s="98">
        <f>AVERAGE(C$10:C9135)</f>
        <v>0.39904448827525829</v>
      </c>
      <c r="E9135" s="2"/>
      <c r="G9135" s="23"/>
    </row>
    <row r="9136" spans="1:7" customFormat="1">
      <c r="A9136" s="4">
        <v>31774</v>
      </c>
      <c r="B9136">
        <v>6.42</v>
      </c>
      <c r="C9136">
        <f>IFERROR(((VLOOKUP(A9136,'Interest Rates-10yr'!$A$9:$C$15239,2,FALSE))-B9136),C9135)</f>
        <v>0.66000000000000014</v>
      </c>
      <c r="D9136" s="98">
        <f>AVERAGE(C$10:C9136)</f>
        <v>0.39907307987290536</v>
      </c>
      <c r="E9136" s="2"/>
      <c r="G9136" s="23"/>
    </row>
    <row r="9137" spans="1:7" customFormat="1">
      <c r="A9137" s="4">
        <v>31775</v>
      </c>
      <c r="B9137">
        <v>8.3800000000000008</v>
      </c>
      <c r="C9137">
        <f>IFERROR(((VLOOKUP(A9137,'Interest Rates-10yr'!$A$9:$C$15239,2,FALSE))-B9137),C9136)</f>
        <v>-1.2100000000000009</v>
      </c>
      <c r="D9137" s="98">
        <f>AVERAGE(C$10:C9137)</f>
        <v>0.39889680105170977</v>
      </c>
      <c r="E9137" s="2"/>
      <c r="G9137" s="23"/>
    </row>
    <row r="9138" spans="1:7" customFormat="1">
      <c r="A9138" s="4">
        <v>31776</v>
      </c>
      <c r="B9138">
        <v>16.170000000000002</v>
      </c>
      <c r="C9138">
        <f>IFERROR(((VLOOKUP(A9138,'Interest Rates-10yr'!$A$9:$C$15239,2,FALSE))-B9138),C9137)</f>
        <v>-8.9400000000000013</v>
      </c>
      <c r="D9138" s="98">
        <f>AVERAGE(C$10:C9138)</f>
        <v>0.3978738087413744</v>
      </c>
      <c r="E9138" s="2"/>
      <c r="G9138" s="23"/>
    </row>
    <row r="9139" spans="1:7" customFormat="1">
      <c r="A9139" s="4">
        <v>31777</v>
      </c>
      <c r="B9139">
        <v>14.35</v>
      </c>
      <c r="C9139">
        <f>IFERROR(((VLOOKUP(A9139,'Interest Rates-10yr'!$A$9:$C$15239,2,FALSE))-B9139),C9138)</f>
        <v>-7.1199999999999992</v>
      </c>
      <c r="D9139" s="98">
        <f>AVERAGE(C$10:C9139)</f>
        <v>0.39705038335158893</v>
      </c>
      <c r="E9139" s="2"/>
      <c r="G9139" s="23"/>
    </row>
    <row r="9140" spans="1:7" customFormat="1">
      <c r="A9140" s="4">
        <v>31778</v>
      </c>
      <c r="B9140">
        <v>14.35</v>
      </c>
      <c r="C9140">
        <f>IFERROR(((VLOOKUP(A9140,'Interest Rates-10yr'!$A$9:$C$15239,2,FALSE))-B9140),C9139)</f>
        <v>-7.1199999999999992</v>
      </c>
      <c r="D9140" s="98">
        <f>AVERAGE(C$10:C9140)</f>
        <v>0.39622713832000955</v>
      </c>
      <c r="E9140" s="2"/>
      <c r="G9140" s="23"/>
    </row>
    <row r="9141" spans="1:7" customFormat="1">
      <c r="A9141" s="4">
        <v>31779</v>
      </c>
      <c r="B9141">
        <v>6.46</v>
      </c>
      <c r="C9141">
        <f>IFERROR(((VLOOKUP(A9141,'Interest Rates-10yr'!$A$9:$C$15239,2,FALSE))-B9141),C9140)</f>
        <v>0.71999999999999975</v>
      </c>
      <c r="D9141" s="98">
        <f>AVERAGE(C$10:C9141)</f>
        <v>0.39626259307928241</v>
      </c>
      <c r="E9141" s="2"/>
      <c r="G9141" s="23"/>
    </row>
    <row r="9142" spans="1:7" customFormat="1">
      <c r="A9142" s="4">
        <v>31780</v>
      </c>
      <c r="B9142">
        <v>6.46</v>
      </c>
      <c r="C9142">
        <f>IFERROR(((VLOOKUP(A9142,'Interest Rates-10yr'!$A$9:$C$15239,2,FALSE))-B9142),C9141)</f>
        <v>0.71999999999999975</v>
      </c>
      <c r="D9142" s="98">
        <f>AVERAGE(C$10:C9142)</f>
        <v>0.39629804007445601</v>
      </c>
      <c r="E9142" s="2"/>
      <c r="G9142" s="23"/>
    </row>
    <row r="9143" spans="1:7" customFormat="1">
      <c r="A9143" s="4">
        <v>31781</v>
      </c>
      <c r="B9143">
        <v>6.46</v>
      </c>
      <c r="C9143">
        <f>IFERROR(((VLOOKUP(A9143,'Interest Rates-10yr'!$A$9:$C$15239,2,FALSE))-B9143),C9142)</f>
        <v>0.71999999999999975</v>
      </c>
      <c r="D9143" s="98">
        <f>AVERAGE(C$10:C9143)</f>
        <v>0.39633347930808044</v>
      </c>
      <c r="E9143" s="2"/>
      <c r="G9143" s="23"/>
    </row>
    <row r="9144" spans="1:7" customFormat="1">
      <c r="A9144" s="4">
        <v>31782</v>
      </c>
      <c r="B9144">
        <v>6.86</v>
      </c>
      <c r="C9144">
        <f>IFERROR(((VLOOKUP(A9144,'Interest Rates-10yr'!$A$9:$C$15239,2,FALSE))-B9144),C9143)</f>
        <v>0.21999999999999975</v>
      </c>
      <c r="D9144" s="98">
        <f>AVERAGE(C$10:C9144)</f>
        <v>0.39631417624521142</v>
      </c>
      <c r="E9144" s="2"/>
      <c r="G9144" s="23"/>
    </row>
    <row r="9145" spans="1:7" customFormat="1">
      <c r="A9145" s="4">
        <v>31783</v>
      </c>
      <c r="B9145">
        <v>6.56</v>
      </c>
      <c r="C9145">
        <f>IFERROR(((VLOOKUP(A9145,'Interest Rates-10yr'!$A$9:$C$15239,2,FALSE))-B9145),C9144)</f>
        <v>0.52000000000000046</v>
      </c>
      <c r="D9145" s="98">
        <f>AVERAGE(C$10:C9145)</f>
        <v>0.3963277145359026</v>
      </c>
      <c r="E9145" s="2"/>
      <c r="G9145" s="23"/>
    </row>
    <row r="9146" spans="1:7" customFormat="1">
      <c r="A9146" s="4">
        <v>31784</v>
      </c>
      <c r="B9146">
        <v>6.2</v>
      </c>
      <c r="C9146">
        <f>IFERROR(((VLOOKUP(A9146,'Interest Rates-10yr'!$A$9:$C$15239,2,FALSE))-B9146),C9145)</f>
        <v>0.84999999999999964</v>
      </c>
      <c r="D9146" s="98">
        <f>AVERAGE(C$10:C9146)</f>
        <v>0.39637736675057528</v>
      </c>
      <c r="E9146" s="2"/>
      <c r="G9146" s="23"/>
    </row>
    <row r="9147" spans="1:7" customFormat="1">
      <c r="A9147" s="4">
        <v>31785</v>
      </c>
      <c r="B9147">
        <v>5.98</v>
      </c>
      <c r="C9147">
        <f>IFERROR(((VLOOKUP(A9147,'Interest Rates-10yr'!$A$9:$C$15239,2,FALSE))-B9147),C9146)</f>
        <v>1.0599999999999996</v>
      </c>
      <c r="D9147" s="98">
        <f>AVERAGE(C$10:C9147)</f>
        <v>0.39644998905668705</v>
      </c>
      <c r="E9147" s="2"/>
      <c r="G9147" s="23"/>
    </row>
    <row r="9148" spans="1:7" customFormat="1">
      <c r="A9148" s="4">
        <v>31786</v>
      </c>
      <c r="B9148">
        <v>5.93</v>
      </c>
      <c r="C9148">
        <f>IFERROR(((VLOOKUP(A9148,'Interest Rates-10yr'!$A$9:$C$15239,2,FALSE))-B9148),C9147)</f>
        <v>1.08</v>
      </c>
      <c r="D9148" s="98">
        <f>AVERAGE(C$10:C9148)</f>
        <v>0.39652478389320561</v>
      </c>
      <c r="E9148" s="2"/>
      <c r="G9148" s="23"/>
    </row>
    <row r="9149" spans="1:7" customFormat="1">
      <c r="A9149" s="4">
        <v>31787</v>
      </c>
      <c r="B9149">
        <v>5.93</v>
      </c>
      <c r="C9149">
        <f>IFERROR(((VLOOKUP(A9149,'Interest Rates-10yr'!$A$9:$C$15239,2,FALSE))-B9149),C9148)</f>
        <v>1.08</v>
      </c>
      <c r="D9149" s="98">
        <f>AVERAGE(C$10:C9149)</f>
        <v>0.39659956236323918</v>
      </c>
      <c r="E9149" s="2"/>
      <c r="G9149" s="23"/>
    </row>
    <row r="9150" spans="1:7" customFormat="1">
      <c r="A9150" s="4">
        <v>31788</v>
      </c>
      <c r="B9150">
        <v>5.93</v>
      </c>
      <c r="C9150">
        <f>IFERROR(((VLOOKUP(A9150,'Interest Rates-10yr'!$A$9:$C$15239,2,FALSE))-B9150),C9149)</f>
        <v>1.08</v>
      </c>
      <c r="D9150" s="98">
        <f>AVERAGE(C$10:C9150)</f>
        <v>0.39667432447215906</v>
      </c>
      <c r="E9150" s="2"/>
      <c r="G9150" s="23"/>
    </row>
    <row r="9151" spans="1:7" customFormat="1">
      <c r="A9151" s="4">
        <v>31789</v>
      </c>
      <c r="B9151">
        <v>6.22</v>
      </c>
      <c r="C9151">
        <f>IFERROR(((VLOOKUP(A9151,'Interest Rates-10yr'!$A$9:$C$15239,2,FALSE))-B9151),C9150)</f>
        <v>0.83000000000000007</v>
      </c>
      <c r="D9151" s="98">
        <f>AVERAGE(C$10:C9151)</f>
        <v>0.39672172391161736</v>
      </c>
      <c r="E9151" s="2"/>
      <c r="G9151" s="23"/>
    </row>
    <row r="9152" spans="1:7" customFormat="1">
      <c r="A9152" s="4">
        <v>31790</v>
      </c>
      <c r="B9152">
        <v>6.19</v>
      </c>
      <c r="C9152">
        <f>IFERROR(((VLOOKUP(A9152,'Interest Rates-10yr'!$A$9:$C$15239,2,FALSE))-B9152),C9151)</f>
        <v>0.90999999999999925</v>
      </c>
      <c r="D9152" s="98">
        <f>AVERAGE(C$10:C9152)</f>
        <v>0.39677786284589367</v>
      </c>
      <c r="E9152" s="2"/>
      <c r="G9152" s="23"/>
    </row>
    <row r="9153" spans="1:7" customFormat="1">
      <c r="A9153" s="4">
        <v>31791</v>
      </c>
      <c r="B9153">
        <v>5.89</v>
      </c>
      <c r="C9153">
        <f>IFERROR(((VLOOKUP(A9153,'Interest Rates-10yr'!$A$9:$C$15239,2,FALSE))-B9153),C9152)</f>
        <v>1.2200000000000006</v>
      </c>
      <c r="D9153" s="98">
        <f>AVERAGE(C$10:C9153)</f>
        <v>0.39686789151356139</v>
      </c>
      <c r="E9153" s="2"/>
      <c r="G9153" s="23"/>
    </row>
    <row r="9154" spans="1:7" customFormat="1">
      <c r="A9154" s="4">
        <v>31792</v>
      </c>
      <c r="B9154">
        <v>6.01</v>
      </c>
      <c r="C9154">
        <f>IFERROR(((VLOOKUP(A9154,'Interest Rates-10yr'!$A$9:$C$15239,2,FALSE))-B9154),C9153)</f>
        <v>1.0700000000000003</v>
      </c>
      <c r="D9154" s="98">
        <f>AVERAGE(C$10:C9154)</f>
        <v>0.39694149808638662</v>
      </c>
      <c r="E9154" s="2"/>
      <c r="G9154" s="23"/>
    </row>
    <row r="9155" spans="1:7" customFormat="1">
      <c r="A9155" s="4">
        <v>31793</v>
      </c>
      <c r="B9155">
        <v>5.97</v>
      </c>
      <c r="C9155">
        <f>IFERROR(((VLOOKUP(A9155,'Interest Rates-10yr'!$A$9:$C$15239,2,FALSE))-B9155),C9154)</f>
        <v>1.0600000000000005</v>
      </c>
      <c r="D9155" s="98">
        <f>AVERAGE(C$10:C9155)</f>
        <v>0.39701399518915437</v>
      </c>
      <c r="E9155" s="2"/>
      <c r="G9155" s="23"/>
    </row>
    <row r="9156" spans="1:7" customFormat="1">
      <c r="A9156" s="4">
        <v>31794</v>
      </c>
      <c r="B9156">
        <v>5.97</v>
      </c>
      <c r="C9156">
        <f>IFERROR(((VLOOKUP(A9156,'Interest Rates-10yr'!$A$9:$C$15239,2,FALSE))-B9156),C9155)</f>
        <v>1.0600000000000005</v>
      </c>
      <c r="D9156" s="98">
        <f>AVERAGE(C$10:C9156)</f>
        <v>0.39708647644036354</v>
      </c>
      <c r="E9156" s="2"/>
      <c r="G9156" s="23"/>
    </row>
    <row r="9157" spans="1:7" customFormat="1">
      <c r="A9157" s="4">
        <v>31795</v>
      </c>
      <c r="B9157">
        <v>5.97</v>
      </c>
      <c r="C9157">
        <f>IFERROR(((VLOOKUP(A9157,'Interest Rates-10yr'!$A$9:$C$15239,2,FALSE))-B9157),C9156)</f>
        <v>1.0600000000000005</v>
      </c>
      <c r="D9157" s="98">
        <f>AVERAGE(C$10:C9157)</f>
        <v>0.39715894184521267</v>
      </c>
      <c r="E9157" s="2"/>
      <c r="G9157" s="23"/>
    </row>
    <row r="9158" spans="1:7" customFormat="1">
      <c r="A9158" s="4">
        <v>31796</v>
      </c>
      <c r="B9158">
        <v>5.97</v>
      </c>
      <c r="C9158">
        <f>IFERROR(((VLOOKUP(A9158,'Interest Rates-10yr'!$A$9:$C$15239,2,FALSE))-B9158),C9157)</f>
        <v>1.0600000000000005</v>
      </c>
      <c r="D9158" s="98">
        <f>AVERAGE(C$10:C9158)</f>
        <v>0.39723139140889774</v>
      </c>
      <c r="E9158" s="2"/>
      <c r="G9158" s="23"/>
    </row>
    <row r="9159" spans="1:7" customFormat="1">
      <c r="A9159" s="4">
        <v>31797</v>
      </c>
      <c r="B9159">
        <v>6.13</v>
      </c>
      <c r="C9159">
        <f>IFERROR(((VLOOKUP(A9159,'Interest Rates-10yr'!$A$9:$C$15239,2,FALSE))-B9159),C9158)</f>
        <v>0.87999999999999989</v>
      </c>
      <c r="D9159" s="98">
        <f>AVERAGE(C$10:C9159)</f>
        <v>0.3972841530054651</v>
      </c>
      <c r="E9159" s="2"/>
      <c r="G9159" s="23"/>
    </row>
    <row r="9160" spans="1:7" customFormat="1">
      <c r="A9160" s="4">
        <v>31798</v>
      </c>
      <c r="B9160">
        <v>6.07</v>
      </c>
      <c r="C9160">
        <f>IFERROR(((VLOOKUP(A9160,'Interest Rates-10yr'!$A$9:$C$15239,2,FALSE))-B9160),C9159)</f>
        <v>0.9399999999999995</v>
      </c>
      <c r="D9160" s="98">
        <f>AVERAGE(C$10:C9160)</f>
        <v>0.39734345973117752</v>
      </c>
      <c r="E9160" s="2"/>
      <c r="G9160" s="23"/>
    </row>
    <row r="9161" spans="1:7" customFormat="1">
      <c r="A9161" s="4">
        <v>31799</v>
      </c>
      <c r="B9161">
        <v>6.08</v>
      </c>
      <c r="C9161">
        <f>IFERROR(((VLOOKUP(A9161,'Interest Rates-10yr'!$A$9:$C$15239,2,FALSE))-B9161),C9160)</f>
        <v>0.95000000000000018</v>
      </c>
      <c r="D9161" s="98">
        <f>AVERAGE(C$10:C9161)</f>
        <v>0.39740384615384677</v>
      </c>
      <c r="E9161" s="2"/>
      <c r="G9161" s="23"/>
    </row>
    <row r="9162" spans="1:7" customFormat="1">
      <c r="A9162" s="4">
        <v>31800</v>
      </c>
      <c r="B9162">
        <v>6.02</v>
      </c>
      <c r="C9162">
        <f>IFERROR(((VLOOKUP(A9162,'Interest Rates-10yr'!$A$9:$C$15239,2,FALSE))-B9162),C9161)</f>
        <v>1.04</v>
      </c>
      <c r="D9162" s="98">
        <f>AVERAGE(C$10:C9162)</f>
        <v>0.39747405222331533</v>
      </c>
      <c r="E9162" s="2"/>
      <c r="G9162" s="23"/>
    </row>
    <row r="9163" spans="1:7" customFormat="1">
      <c r="A9163" s="4">
        <v>31801</v>
      </c>
      <c r="B9163">
        <v>6.02</v>
      </c>
      <c r="C9163">
        <f>IFERROR(((VLOOKUP(A9163,'Interest Rates-10yr'!$A$9:$C$15239,2,FALSE))-B9163),C9162)</f>
        <v>1.04</v>
      </c>
      <c r="D9163" s="98">
        <f>AVERAGE(C$10:C9163)</f>
        <v>0.39754424295390051</v>
      </c>
      <c r="E9163" s="2"/>
      <c r="G9163" s="23"/>
    </row>
    <row r="9164" spans="1:7" customFormat="1">
      <c r="A9164" s="4">
        <v>31802</v>
      </c>
      <c r="B9164">
        <v>6.02</v>
      </c>
      <c r="C9164">
        <f>IFERROR(((VLOOKUP(A9164,'Interest Rates-10yr'!$A$9:$C$15239,2,FALSE))-B9164),C9163)</f>
        <v>1.04</v>
      </c>
      <c r="D9164" s="98">
        <f>AVERAGE(C$10:C9164)</f>
        <v>0.39761441835062866</v>
      </c>
      <c r="E9164" s="2"/>
      <c r="G9164" s="23"/>
    </row>
    <row r="9165" spans="1:7" customFormat="1">
      <c r="A9165" s="4">
        <v>31803</v>
      </c>
      <c r="B9165">
        <v>6.14</v>
      </c>
      <c r="C9165">
        <f>IFERROR(((VLOOKUP(A9165,'Interest Rates-10yr'!$A$9:$C$15239,2,FALSE))-B9165),C9164)</f>
        <v>1.0300000000000002</v>
      </c>
      <c r="D9165" s="98">
        <f>AVERAGE(C$10:C9165)</f>
        <v>0.39768348623853272</v>
      </c>
      <c r="E9165" s="2"/>
      <c r="G9165" s="23"/>
    </row>
    <row r="9166" spans="1:7" customFormat="1">
      <c r="A9166" s="4">
        <v>31804</v>
      </c>
      <c r="B9166">
        <v>6.15</v>
      </c>
      <c r="C9166">
        <f>IFERROR(((VLOOKUP(A9166,'Interest Rates-10yr'!$A$9:$C$15239,2,FALSE))-B9166),C9165)</f>
        <v>1.0099999999999998</v>
      </c>
      <c r="D9166" s="98">
        <f>AVERAGE(C$10:C9166)</f>
        <v>0.39775035491973415</v>
      </c>
      <c r="E9166" s="2"/>
      <c r="G9166" s="23"/>
    </row>
    <row r="9167" spans="1:7" customFormat="1">
      <c r="A9167" s="4">
        <v>31805</v>
      </c>
      <c r="B9167">
        <v>6.5</v>
      </c>
      <c r="C9167">
        <f>IFERROR(((VLOOKUP(A9167,'Interest Rates-10yr'!$A$9:$C$15239,2,FALSE))-B9167),C9166)</f>
        <v>0.62999999999999989</v>
      </c>
      <c r="D9167" s="98">
        <f>AVERAGE(C$10:C9167)</f>
        <v>0.39777571522166477</v>
      </c>
      <c r="E9167" s="2"/>
      <c r="G9167" s="23"/>
    </row>
    <row r="9168" spans="1:7" customFormat="1">
      <c r="A9168" s="4">
        <v>31806</v>
      </c>
      <c r="B9168">
        <v>6.22</v>
      </c>
      <c r="C9168">
        <f>IFERROR(((VLOOKUP(A9168,'Interest Rates-10yr'!$A$9:$C$15239,2,FALSE))-B9168),C9167)</f>
        <v>0.91000000000000014</v>
      </c>
      <c r="D9168" s="98">
        <f>AVERAGE(C$10:C9168)</f>
        <v>0.39783164100884438</v>
      </c>
      <c r="E9168" s="2"/>
      <c r="G9168" s="23"/>
    </row>
    <row r="9169" spans="1:7" customFormat="1">
      <c r="A9169" s="4">
        <v>31807</v>
      </c>
      <c r="B9169">
        <v>6.28</v>
      </c>
      <c r="C9169">
        <f>IFERROR(((VLOOKUP(A9169,'Interest Rates-10yr'!$A$9:$C$15239,2,FALSE))-B9169),C9168)</f>
        <v>0.89999999999999947</v>
      </c>
      <c r="D9169" s="98">
        <f>AVERAGE(C$10:C9169)</f>
        <v>0.39788646288209673</v>
      </c>
      <c r="E9169" s="2"/>
      <c r="G9169" s="23"/>
    </row>
    <row r="9170" spans="1:7" customFormat="1">
      <c r="A9170" s="4">
        <v>31808</v>
      </c>
      <c r="B9170">
        <v>6.28</v>
      </c>
      <c r="C9170">
        <f>IFERROR(((VLOOKUP(A9170,'Interest Rates-10yr'!$A$9:$C$15239,2,FALSE))-B9170),C9169)</f>
        <v>0.89999999999999947</v>
      </c>
      <c r="D9170" s="98">
        <f>AVERAGE(C$10:C9170)</f>
        <v>0.39794127278681429</v>
      </c>
      <c r="E9170" s="2"/>
      <c r="G9170" s="23"/>
    </row>
    <row r="9171" spans="1:7" customFormat="1">
      <c r="A9171" s="4">
        <v>31809</v>
      </c>
      <c r="B9171">
        <v>6.28</v>
      </c>
      <c r="C9171">
        <f>IFERROR(((VLOOKUP(A9171,'Interest Rates-10yr'!$A$9:$C$15239,2,FALSE))-B9171),C9170)</f>
        <v>0.89999999999999947</v>
      </c>
      <c r="D9171" s="98">
        <f>AVERAGE(C$10:C9171)</f>
        <v>0.39799607072691617</v>
      </c>
      <c r="E9171" s="2"/>
      <c r="G9171" s="23"/>
    </row>
    <row r="9172" spans="1:7" customFormat="1">
      <c r="A9172" s="4">
        <v>31810</v>
      </c>
      <c r="B9172">
        <v>6.3</v>
      </c>
      <c r="C9172">
        <f>IFERROR(((VLOOKUP(A9172,'Interest Rates-10yr'!$A$9:$C$15239,2,FALSE))-B9172),C9171)</f>
        <v>0.9300000000000006</v>
      </c>
      <c r="D9172" s="98">
        <f>AVERAGE(C$10:C9172)</f>
        <v>0.398054130743207</v>
      </c>
      <c r="E9172" s="2"/>
      <c r="G9172" s="23"/>
    </row>
    <row r="9173" spans="1:7" customFormat="1">
      <c r="A9173" s="4">
        <v>31811</v>
      </c>
      <c r="B9173">
        <v>6.2</v>
      </c>
      <c r="C9173">
        <f>IFERROR(((VLOOKUP(A9173,'Interest Rates-10yr'!$A$9:$C$15239,2,FALSE))-B9173),C9172)</f>
        <v>1.0499999999999998</v>
      </c>
      <c r="D9173" s="98">
        <f>AVERAGE(C$10:C9173)</f>
        <v>0.39812527280663529</v>
      </c>
      <c r="E9173" s="2"/>
      <c r="G9173" s="23"/>
    </row>
    <row r="9174" spans="1:7" customFormat="1">
      <c r="A9174" s="4">
        <v>31812</v>
      </c>
      <c r="B9174">
        <v>5.97</v>
      </c>
      <c r="C9174">
        <f>IFERROR(((VLOOKUP(A9174,'Interest Rates-10yr'!$A$9:$C$15239,2,FALSE))-B9174),C9173)</f>
        <v>1.2600000000000007</v>
      </c>
      <c r="D9174" s="98">
        <f>AVERAGE(C$10:C9174)</f>
        <v>0.39821931260229199</v>
      </c>
      <c r="E9174" s="2"/>
      <c r="G9174" s="23"/>
    </row>
    <row r="9175" spans="1:7" customFormat="1">
      <c r="A9175" s="4">
        <v>31813</v>
      </c>
      <c r="B9175">
        <v>5.95</v>
      </c>
      <c r="C9175">
        <f>IFERROR(((VLOOKUP(A9175,'Interest Rates-10yr'!$A$9:$C$15239,2,FALSE))-B9175),C9174)</f>
        <v>1.25</v>
      </c>
      <c r="D9175" s="98">
        <f>AVERAGE(C$10:C9175)</f>
        <v>0.39831224089024725</v>
      </c>
      <c r="E9175" s="2"/>
      <c r="G9175" s="23"/>
    </row>
    <row r="9176" spans="1:7" customFormat="1">
      <c r="A9176" s="4">
        <v>31814</v>
      </c>
      <c r="B9176">
        <v>6.07</v>
      </c>
      <c r="C9176">
        <f>IFERROR(((VLOOKUP(A9176,'Interest Rates-10yr'!$A$9:$C$15239,2,FALSE))-B9176),C9175)</f>
        <v>1.1200000000000001</v>
      </c>
      <c r="D9176" s="98">
        <f>AVERAGE(C$10:C9176)</f>
        <v>0.39839096760117881</v>
      </c>
      <c r="E9176" s="2"/>
      <c r="G9176" s="23"/>
    </row>
    <row r="9177" spans="1:7" customFormat="1">
      <c r="A9177" s="4">
        <v>31815</v>
      </c>
      <c r="B9177">
        <v>6.07</v>
      </c>
      <c r="C9177">
        <f>IFERROR(((VLOOKUP(A9177,'Interest Rates-10yr'!$A$9:$C$15239,2,FALSE))-B9177),C9176)</f>
        <v>1.1200000000000001</v>
      </c>
      <c r="D9177" s="98">
        <f>AVERAGE(C$10:C9177)</f>
        <v>0.39846967713787151</v>
      </c>
      <c r="E9177" s="2"/>
      <c r="G9177" s="23"/>
    </row>
    <row r="9178" spans="1:7" customFormat="1">
      <c r="A9178" s="4">
        <v>31816</v>
      </c>
      <c r="B9178">
        <v>6.07</v>
      </c>
      <c r="C9178">
        <f>IFERROR(((VLOOKUP(A9178,'Interest Rates-10yr'!$A$9:$C$15239,2,FALSE))-B9178),C9177)</f>
        <v>1.1200000000000001</v>
      </c>
      <c r="D9178" s="98">
        <f>AVERAGE(C$10:C9178)</f>
        <v>0.39854836950594458</v>
      </c>
      <c r="E9178" s="2"/>
      <c r="G9178" s="23"/>
    </row>
    <row r="9179" spans="1:7" customFormat="1">
      <c r="A9179" s="4">
        <v>31817</v>
      </c>
      <c r="B9179">
        <v>6.29</v>
      </c>
      <c r="C9179">
        <f>IFERROR(((VLOOKUP(A9179,'Interest Rates-10yr'!$A$9:$C$15239,2,FALSE))-B9179),C9178)</f>
        <v>0.96</v>
      </c>
      <c r="D9179" s="98">
        <f>AVERAGE(C$10:C9179)</f>
        <v>0.39860959651036049</v>
      </c>
      <c r="E9179" s="2"/>
      <c r="G9179" s="23"/>
    </row>
    <row r="9180" spans="1:7" customFormat="1">
      <c r="A9180" s="4">
        <v>31818</v>
      </c>
      <c r="B9180">
        <v>6.33</v>
      </c>
      <c r="C9180">
        <f>IFERROR(((VLOOKUP(A9180,'Interest Rates-10yr'!$A$9:$C$15239,2,FALSE))-B9180),C9179)</f>
        <v>1</v>
      </c>
      <c r="D9180" s="98">
        <f>AVERAGE(C$10:C9180)</f>
        <v>0.39867517173699768</v>
      </c>
      <c r="E9180" s="2"/>
      <c r="G9180" s="23"/>
    </row>
    <row r="9181" spans="1:7" customFormat="1">
      <c r="A9181" s="4">
        <v>31819</v>
      </c>
      <c r="B9181">
        <v>6.17</v>
      </c>
      <c r="C9181">
        <f>IFERROR(((VLOOKUP(A9181,'Interest Rates-10yr'!$A$9:$C$15239,2,FALSE))-B9181),C9180)</f>
        <v>1.2000000000000002</v>
      </c>
      <c r="D9181" s="98">
        <f>AVERAGE(C$10:C9181)</f>
        <v>0.39876253815961687</v>
      </c>
      <c r="E9181" s="2"/>
      <c r="G9181" s="23"/>
    </row>
    <row r="9182" spans="1:7" customFormat="1">
      <c r="A9182" s="4">
        <v>31820</v>
      </c>
      <c r="B9182">
        <v>6.22</v>
      </c>
      <c r="C9182">
        <f>IFERROR(((VLOOKUP(A9182,'Interest Rates-10yr'!$A$9:$C$15239,2,FALSE))-B9182),C9181)</f>
        <v>1.0899999999999999</v>
      </c>
      <c r="D9182" s="98">
        <f>AVERAGE(C$10:C9182)</f>
        <v>0.39883789381881674</v>
      </c>
      <c r="E9182" s="2"/>
      <c r="G9182" s="23"/>
    </row>
    <row r="9183" spans="1:7" customFormat="1">
      <c r="A9183" s="4">
        <v>31821</v>
      </c>
      <c r="B9183">
        <v>6.1</v>
      </c>
      <c r="C9183">
        <f>IFERROR(((VLOOKUP(A9183,'Interest Rates-10yr'!$A$9:$C$15239,2,FALSE))-B9183),C9182)</f>
        <v>1.1800000000000006</v>
      </c>
      <c r="D9183" s="98">
        <f>AVERAGE(C$10:C9183)</f>
        <v>0.39892304338347567</v>
      </c>
      <c r="E9183" s="2"/>
      <c r="G9183" s="23"/>
    </row>
    <row r="9184" spans="1:7" customFormat="1">
      <c r="A9184" s="4">
        <v>31822</v>
      </c>
      <c r="B9184">
        <v>6.1</v>
      </c>
      <c r="C9184">
        <f>IFERROR(((VLOOKUP(A9184,'Interest Rates-10yr'!$A$9:$C$15239,2,FALSE))-B9184),C9183)</f>
        <v>1.1800000000000006</v>
      </c>
      <c r="D9184" s="98">
        <f>AVERAGE(C$10:C9184)</f>
        <v>0.3990081743869216</v>
      </c>
      <c r="E9184" s="2"/>
      <c r="G9184" s="23"/>
    </row>
    <row r="9185" spans="1:7" customFormat="1">
      <c r="A9185" s="4">
        <v>31823</v>
      </c>
      <c r="B9185">
        <v>6.1</v>
      </c>
      <c r="C9185">
        <f>IFERROR(((VLOOKUP(A9185,'Interest Rates-10yr'!$A$9:$C$15239,2,FALSE))-B9185),C9184)</f>
        <v>1.1800000000000006</v>
      </c>
      <c r="D9185" s="98">
        <f>AVERAGE(C$10:C9185)</f>
        <v>0.39909328683522288</v>
      </c>
      <c r="E9185" s="2"/>
      <c r="G9185" s="23"/>
    </row>
    <row r="9186" spans="1:7" customFormat="1">
      <c r="A9186" s="4">
        <v>31824</v>
      </c>
      <c r="B9186">
        <v>6.1</v>
      </c>
      <c r="C9186">
        <f>IFERROR(((VLOOKUP(A9186,'Interest Rates-10yr'!$A$9:$C$15239,2,FALSE))-B9186),C9185)</f>
        <v>1.1800000000000006</v>
      </c>
      <c r="D9186" s="98">
        <f>AVERAGE(C$10:C9186)</f>
        <v>0.39917838073444539</v>
      </c>
      <c r="E9186" s="2"/>
      <c r="G9186" s="23"/>
    </row>
    <row r="9187" spans="1:7" customFormat="1">
      <c r="A9187" s="4">
        <v>31825</v>
      </c>
      <c r="B9187">
        <v>6.59</v>
      </c>
      <c r="C9187">
        <f>IFERROR(((VLOOKUP(A9187,'Interest Rates-10yr'!$A$9:$C$15239,2,FALSE))-B9187),C9186)</f>
        <v>0.74000000000000021</v>
      </c>
      <c r="D9187" s="98">
        <f>AVERAGE(C$10:C9187)</f>
        <v>0.39921551536282468</v>
      </c>
      <c r="E9187" s="2"/>
      <c r="G9187" s="23"/>
    </row>
    <row r="9188" spans="1:7" customFormat="1">
      <c r="A9188" s="4">
        <v>31826</v>
      </c>
      <c r="B9188">
        <v>6.25</v>
      </c>
      <c r="C9188">
        <f>IFERROR(((VLOOKUP(A9188,'Interest Rates-10yr'!$A$9:$C$15239,2,FALSE))-B9188),C9187)</f>
        <v>1.0499999999999998</v>
      </c>
      <c r="D9188" s="98">
        <f>AVERAGE(C$10:C9188)</f>
        <v>0.39928641464211845</v>
      </c>
      <c r="E9188" s="2"/>
      <c r="G9188" s="23"/>
    </row>
    <row r="9189" spans="1:7" customFormat="1">
      <c r="A9189" s="4">
        <v>31827</v>
      </c>
      <c r="B9189">
        <v>6</v>
      </c>
      <c r="C9189">
        <f>IFERROR(((VLOOKUP(A9189,'Interest Rates-10yr'!$A$9:$C$15239,2,FALSE))-B9189),C9188)</f>
        <v>1.2300000000000004</v>
      </c>
      <c r="D9189" s="98">
        <f>AVERAGE(C$10:C9189)</f>
        <v>0.39937690631808337</v>
      </c>
      <c r="E9189" s="2"/>
      <c r="G9189" s="23"/>
    </row>
    <row r="9190" spans="1:7" customFormat="1">
      <c r="A9190" s="4">
        <v>31828</v>
      </c>
      <c r="B9190">
        <v>5.92</v>
      </c>
      <c r="C9190">
        <f>IFERROR(((VLOOKUP(A9190,'Interest Rates-10yr'!$A$9:$C$15239,2,FALSE))-B9190),C9189)</f>
        <v>1.3200000000000003</v>
      </c>
      <c r="D9190" s="98">
        <f>AVERAGE(C$10:C9190)</f>
        <v>0.39947718113495323</v>
      </c>
      <c r="E9190" s="2"/>
      <c r="G9190" s="23"/>
    </row>
    <row r="9191" spans="1:7" customFormat="1">
      <c r="A9191" s="4">
        <v>31829</v>
      </c>
      <c r="B9191">
        <v>5.92</v>
      </c>
      <c r="C9191">
        <f>IFERROR(((VLOOKUP(A9191,'Interest Rates-10yr'!$A$9:$C$15239,2,FALSE))-B9191),C9190)</f>
        <v>1.3200000000000003</v>
      </c>
      <c r="D9191" s="98">
        <f>AVERAGE(C$10:C9191)</f>
        <v>0.39957743411021623</v>
      </c>
      <c r="E9191" s="2"/>
      <c r="G9191" s="23"/>
    </row>
    <row r="9192" spans="1:7" customFormat="1">
      <c r="A9192" s="4">
        <v>31830</v>
      </c>
      <c r="B9192">
        <v>5.92</v>
      </c>
      <c r="C9192">
        <f>IFERROR(((VLOOKUP(A9192,'Interest Rates-10yr'!$A$9:$C$15239,2,FALSE))-B9192),C9191)</f>
        <v>1.3200000000000003</v>
      </c>
      <c r="D9192" s="98">
        <f>AVERAGE(C$10:C9192)</f>
        <v>0.3996776652510079</v>
      </c>
      <c r="E9192" s="2"/>
      <c r="G9192" s="23"/>
    </row>
    <row r="9193" spans="1:7" customFormat="1">
      <c r="A9193" s="4">
        <v>31831</v>
      </c>
      <c r="B9193">
        <v>6.06</v>
      </c>
      <c r="C9193">
        <f>IFERROR(((VLOOKUP(A9193,'Interest Rates-10yr'!$A$9:$C$15239,2,FALSE))-B9193),C9192)</f>
        <v>1.1700000000000008</v>
      </c>
      <c r="D9193" s="98">
        <f>AVERAGE(C$10:C9193)</f>
        <v>0.39976154181184731</v>
      </c>
      <c r="E9193" s="2"/>
      <c r="G9193" s="23"/>
    </row>
    <row r="9194" spans="1:7" customFormat="1">
      <c r="A9194" s="4">
        <v>31832</v>
      </c>
      <c r="B9194">
        <v>5.95</v>
      </c>
      <c r="C9194">
        <f>IFERROR(((VLOOKUP(A9194,'Interest Rates-10yr'!$A$9:$C$15239,2,FALSE))-B9194),C9193)</f>
        <v>1.2299999999999995</v>
      </c>
      <c r="D9194" s="98">
        <f>AVERAGE(C$10:C9194)</f>
        <v>0.39985193249863971</v>
      </c>
      <c r="E9194" s="2"/>
      <c r="G9194" s="23"/>
    </row>
    <row r="9195" spans="1:7" customFormat="1">
      <c r="A9195" s="4">
        <v>31833</v>
      </c>
      <c r="B9195">
        <v>5.89</v>
      </c>
      <c r="C9195">
        <f>IFERROR(((VLOOKUP(A9195,'Interest Rates-10yr'!$A$9:$C$15239,2,FALSE))-B9195),C9194)</f>
        <v>1.3200000000000003</v>
      </c>
      <c r="D9195" s="98">
        <f>AVERAGE(C$10:C9195)</f>
        <v>0.39995210102329698</v>
      </c>
      <c r="E9195" s="2"/>
      <c r="G9195" s="23"/>
    </row>
    <row r="9196" spans="1:7" customFormat="1">
      <c r="A9196" s="4">
        <v>31834</v>
      </c>
      <c r="B9196">
        <v>5.97</v>
      </c>
      <c r="C9196">
        <f>IFERROR(((VLOOKUP(A9196,'Interest Rates-10yr'!$A$9:$C$15239,2,FALSE))-B9196),C9195)</f>
        <v>1.2400000000000002</v>
      </c>
      <c r="D9196" s="98">
        <f>AVERAGE(C$10:C9196)</f>
        <v>0.40004353978447871</v>
      </c>
      <c r="E9196" s="2"/>
      <c r="G9196" s="23"/>
    </row>
    <row r="9197" spans="1:7" customFormat="1">
      <c r="A9197" s="4">
        <v>31835</v>
      </c>
      <c r="B9197">
        <v>6.02</v>
      </c>
      <c r="C9197">
        <f>IFERROR(((VLOOKUP(A9197,'Interest Rates-10yr'!$A$9:$C$15239,2,FALSE))-B9197),C9196)</f>
        <v>1.1700000000000008</v>
      </c>
      <c r="D9197" s="98">
        <f>AVERAGE(C$10:C9197)</f>
        <v>0.40012734000870764</v>
      </c>
      <c r="E9197" s="2"/>
      <c r="G9197" s="23"/>
    </row>
    <row r="9198" spans="1:7" customFormat="1">
      <c r="A9198" s="4">
        <v>31836</v>
      </c>
      <c r="B9198">
        <v>6.02</v>
      </c>
      <c r="C9198">
        <f>IFERROR(((VLOOKUP(A9198,'Interest Rates-10yr'!$A$9:$C$15239,2,FALSE))-B9198),C9197)</f>
        <v>1.1700000000000008</v>
      </c>
      <c r="D9198" s="98">
        <f>AVERAGE(C$10:C9198)</f>
        <v>0.40021112199368875</v>
      </c>
      <c r="E9198" s="2"/>
      <c r="G9198" s="23"/>
    </row>
    <row r="9199" spans="1:7" customFormat="1">
      <c r="A9199" s="4">
        <v>31837</v>
      </c>
      <c r="B9199">
        <v>6.02</v>
      </c>
      <c r="C9199">
        <f>IFERROR(((VLOOKUP(A9199,'Interest Rates-10yr'!$A$9:$C$15239,2,FALSE))-B9199),C9198)</f>
        <v>1.1700000000000008</v>
      </c>
      <c r="D9199" s="98">
        <f>AVERAGE(C$10:C9199)</f>
        <v>0.40029488574537603</v>
      </c>
      <c r="E9199" s="2"/>
      <c r="G9199" s="23"/>
    </row>
    <row r="9200" spans="1:7" customFormat="1">
      <c r="A9200" s="4">
        <v>31838</v>
      </c>
      <c r="B9200">
        <v>6.18</v>
      </c>
      <c r="C9200">
        <f>IFERROR(((VLOOKUP(A9200,'Interest Rates-10yr'!$A$9:$C$15239,2,FALSE))-B9200),C9199)</f>
        <v>0.99000000000000021</v>
      </c>
      <c r="D9200" s="98">
        <f>AVERAGE(C$10:C9200)</f>
        <v>0.400359046893701</v>
      </c>
      <c r="E9200" s="2"/>
      <c r="G9200" s="23"/>
    </row>
    <row r="9201" spans="1:7" customFormat="1">
      <c r="A9201" s="4">
        <v>31839</v>
      </c>
      <c r="B9201">
        <v>6.22</v>
      </c>
      <c r="C9201">
        <f>IFERROR(((VLOOKUP(A9201,'Interest Rates-10yr'!$A$9:$C$15239,2,FALSE))-B9201),C9200)</f>
        <v>0.99000000000000021</v>
      </c>
      <c r="D9201" s="98">
        <f>AVERAGE(C$10:C9201)</f>
        <v>0.40042319408181087</v>
      </c>
      <c r="E9201" s="2"/>
      <c r="G9201" s="23"/>
    </row>
    <row r="9202" spans="1:7" customFormat="1">
      <c r="A9202" s="4">
        <v>31840</v>
      </c>
      <c r="B9202">
        <v>6.01</v>
      </c>
      <c r="C9202">
        <f>IFERROR(((VLOOKUP(A9202,'Interest Rates-10yr'!$A$9:$C$15239,2,FALSE))-B9202),C9201)</f>
        <v>1.1299999999999999</v>
      </c>
      <c r="D9202" s="98">
        <f>AVERAGE(C$10:C9202)</f>
        <v>0.4005025562928321</v>
      </c>
      <c r="E9202" s="2"/>
      <c r="G9202" s="23"/>
    </row>
    <row r="9203" spans="1:7" customFormat="1">
      <c r="A9203" s="4">
        <v>31841</v>
      </c>
      <c r="B9203">
        <v>5.99</v>
      </c>
      <c r="C9203">
        <f>IFERROR(((VLOOKUP(A9203,'Interest Rates-10yr'!$A$9:$C$15239,2,FALSE))-B9203),C9202)</f>
        <v>1.17</v>
      </c>
      <c r="D9203" s="98">
        <f>AVERAGE(C$10:C9203)</f>
        <v>0.4005862519034159</v>
      </c>
      <c r="E9203" s="2"/>
      <c r="G9203" s="23"/>
    </row>
    <row r="9204" spans="1:7" customFormat="1">
      <c r="A9204" s="4">
        <v>31842</v>
      </c>
      <c r="B9204">
        <v>6</v>
      </c>
      <c r="C9204">
        <f>IFERROR(((VLOOKUP(A9204,'Interest Rates-10yr'!$A$9:$C$15239,2,FALSE))-B9204),C9203)</f>
        <v>1.2300000000000004</v>
      </c>
      <c r="D9204" s="98">
        <f>AVERAGE(C$10:C9204)</f>
        <v>0.40067645459488915</v>
      </c>
      <c r="E9204" s="2"/>
      <c r="G9204" s="23"/>
    </row>
    <row r="9205" spans="1:7" customFormat="1">
      <c r="A9205" s="4">
        <v>31843</v>
      </c>
      <c r="B9205">
        <v>6</v>
      </c>
      <c r="C9205">
        <f>IFERROR(((VLOOKUP(A9205,'Interest Rates-10yr'!$A$9:$C$15239,2,FALSE))-B9205),C9204)</f>
        <v>1.2300000000000004</v>
      </c>
      <c r="D9205" s="98">
        <f>AVERAGE(C$10:C9205)</f>
        <v>0.40076663766855219</v>
      </c>
      <c r="E9205" s="2"/>
      <c r="G9205" s="23"/>
    </row>
    <row r="9206" spans="1:7" customFormat="1">
      <c r="A9206" s="4">
        <v>31844</v>
      </c>
      <c r="B9206">
        <v>6</v>
      </c>
      <c r="C9206">
        <f>IFERROR(((VLOOKUP(A9206,'Interest Rates-10yr'!$A$9:$C$15239,2,FALSE))-B9206),C9205)</f>
        <v>1.2300000000000004</v>
      </c>
      <c r="D9206" s="98">
        <f>AVERAGE(C$10:C9206)</f>
        <v>0.40085680113080413</v>
      </c>
      <c r="E9206" s="2"/>
      <c r="G9206" s="23"/>
    </row>
    <row r="9207" spans="1:7" customFormat="1">
      <c r="A9207" s="4">
        <v>31845</v>
      </c>
      <c r="B9207">
        <v>6.21</v>
      </c>
      <c r="C9207">
        <f>IFERROR(((VLOOKUP(A9207,'Interest Rates-10yr'!$A$9:$C$15239,2,FALSE))-B9207),C9206)</f>
        <v>1.0200000000000005</v>
      </c>
      <c r="D9207" s="98">
        <f>AVERAGE(C$10:C9207)</f>
        <v>0.40092411393781319</v>
      </c>
      <c r="E9207" s="2"/>
      <c r="G9207" s="23"/>
    </row>
    <row r="9208" spans="1:7" customFormat="1">
      <c r="A9208" s="4">
        <v>31846</v>
      </c>
      <c r="B9208">
        <v>6.29</v>
      </c>
      <c r="C9208">
        <f>IFERROR(((VLOOKUP(A9208,'Interest Rates-10yr'!$A$9:$C$15239,2,FALSE))-B9208),C9207)</f>
        <v>0.94000000000000039</v>
      </c>
      <c r="D9208" s="98">
        <f>AVERAGE(C$10:C9208)</f>
        <v>0.40098271551255632</v>
      </c>
      <c r="E9208" s="2"/>
      <c r="G9208" s="23"/>
    </row>
    <row r="9209" spans="1:7" customFormat="1">
      <c r="A9209" s="4">
        <v>31847</v>
      </c>
      <c r="B9209">
        <v>6.32</v>
      </c>
      <c r="C9209">
        <f>IFERROR(((VLOOKUP(A9209,'Interest Rates-10yr'!$A$9:$C$15239,2,FALSE))-B9209),C9208)</f>
        <v>0.91000000000000014</v>
      </c>
      <c r="D9209" s="98">
        <f>AVERAGE(C$10:C9209)</f>
        <v>0.4010380434782615</v>
      </c>
      <c r="E9209" s="2"/>
      <c r="G9209" s="23"/>
    </row>
    <row r="9210" spans="1:7" customFormat="1">
      <c r="A9210" s="4">
        <v>31848</v>
      </c>
      <c r="B9210">
        <v>6.14</v>
      </c>
      <c r="C9210">
        <f>IFERROR(((VLOOKUP(A9210,'Interest Rates-10yr'!$A$9:$C$15239,2,FALSE))-B9210),C9209)</f>
        <v>1.08</v>
      </c>
      <c r="D9210" s="98">
        <f>AVERAGE(C$10:C9210)</f>
        <v>0.40111183567003644</v>
      </c>
      <c r="E9210" s="2"/>
      <c r="G9210" s="23"/>
    </row>
    <row r="9211" spans="1:7" customFormat="1">
      <c r="A9211" s="4">
        <v>31849</v>
      </c>
      <c r="B9211">
        <v>6.05</v>
      </c>
      <c r="C9211">
        <f>IFERROR(((VLOOKUP(A9211,'Interest Rates-10yr'!$A$9:$C$15239,2,FALSE))-B9211),C9210)</f>
        <v>1.1400000000000006</v>
      </c>
      <c r="D9211" s="98">
        <f>AVERAGE(C$10:C9211)</f>
        <v>0.4011921321451864</v>
      </c>
      <c r="E9211" s="2"/>
      <c r="G9211" s="23"/>
    </row>
    <row r="9212" spans="1:7" customFormat="1">
      <c r="A9212" s="4">
        <v>31850</v>
      </c>
      <c r="B9212">
        <v>6.05</v>
      </c>
      <c r="C9212">
        <f>IFERROR(((VLOOKUP(A9212,'Interest Rates-10yr'!$A$9:$C$15239,2,FALSE))-B9212),C9211)</f>
        <v>1.1400000000000006</v>
      </c>
      <c r="D9212" s="98">
        <f>AVERAGE(C$10:C9212)</f>
        <v>0.40127241117027113</v>
      </c>
      <c r="E9212" s="2"/>
      <c r="G9212" s="23"/>
    </row>
    <row r="9213" spans="1:7" customFormat="1">
      <c r="A9213" s="4">
        <v>31851</v>
      </c>
      <c r="B9213">
        <v>6.05</v>
      </c>
      <c r="C9213">
        <f>IFERROR(((VLOOKUP(A9213,'Interest Rates-10yr'!$A$9:$C$15239,2,FALSE))-B9213),C9212)</f>
        <v>1.1400000000000006</v>
      </c>
      <c r="D9213" s="98">
        <f>AVERAGE(C$10:C9213)</f>
        <v>0.40135267275097841</v>
      </c>
      <c r="E9213" s="2"/>
      <c r="G9213" s="23"/>
    </row>
    <row r="9214" spans="1:7" customFormat="1">
      <c r="A9214" s="4">
        <v>31852</v>
      </c>
      <c r="B9214">
        <v>6.25</v>
      </c>
      <c r="C9214">
        <f>IFERROR(((VLOOKUP(A9214,'Interest Rates-10yr'!$A$9:$C$15239,2,FALSE))-B9214),C9213)</f>
        <v>0.96999999999999975</v>
      </c>
      <c r="D9214" s="98">
        <f>AVERAGE(C$10:C9214)</f>
        <v>0.40141444866920206</v>
      </c>
      <c r="E9214" s="2"/>
      <c r="G9214" s="23"/>
    </row>
    <row r="9215" spans="1:7" customFormat="1">
      <c r="A9215" s="4">
        <v>31853</v>
      </c>
      <c r="B9215">
        <v>6.05</v>
      </c>
      <c r="C9215">
        <f>IFERROR(((VLOOKUP(A9215,'Interest Rates-10yr'!$A$9:$C$15239,2,FALSE))-B9215),C9214)</f>
        <v>1.1500000000000004</v>
      </c>
      <c r="D9215" s="98">
        <f>AVERAGE(C$10:C9215)</f>
        <v>0.40149576363241418</v>
      </c>
      <c r="E9215" s="2"/>
      <c r="G9215" s="23"/>
    </row>
    <row r="9216" spans="1:7" customFormat="1">
      <c r="A9216" s="4">
        <v>31854</v>
      </c>
      <c r="B9216">
        <v>5.97</v>
      </c>
      <c r="C9216">
        <f>IFERROR(((VLOOKUP(A9216,'Interest Rates-10yr'!$A$9:$C$15239,2,FALSE))-B9216),C9215)</f>
        <v>1.2400000000000002</v>
      </c>
      <c r="D9216" s="98">
        <f>AVERAGE(C$10:C9216)</f>
        <v>0.40158683610296564</v>
      </c>
      <c r="E9216" s="2"/>
      <c r="G9216" s="23"/>
    </row>
    <row r="9217" spans="1:7" customFormat="1">
      <c r="A9217" s="4">
        <v>31855</v>
      </c>
      <c r="B9217">
        <v>6.06</v>
      </c>
      <c r="C9217">
        <f>IFERROR(((VLOOKUP(A9217,'Interest Rates-10yr'!$A$9:$C$15239,2,FALSE))-B9217),C9216)</f>
        <v>1.1500000000000004</v>
      </c>
      <c r="D9217" s="98">
        <f>AVERAGE(C$10:C9217)</f>
        <v>0.40166811468288499</v>
      </c>
      <c r="E9217" s="2"/>
      <c r="G9217" s="23"/>
    </row>
    <row r="9218" spans="1:7" customFormat="1">
      <c r="A9218" s="4">
        <v>31856</v>
      </c>
      <c r="B9218">
        <v>6.09</v>
      </c>
      <c r="C9218">
        <f>IFERROR(((VLOOKUP(A9218,'Interest Rates-10yr'!$A$9:$C$15239,2,FALSE))-B9218),C9217)</f>
        <v>1.1299999999999999</v>
      </c>
      <c r="D9218" s="98">
        <f>AVERAGE(C$10:C9218)</f>
        <v>0.40174720382234824</v>
      </c>
      <c r="E9218" s="2"/>
      <c r="G9218" s="23"/>
    </row>
    <row r="9219" spans="1:7" customFormat="1">
      <c r="A9219" s="4">
        <v>31857</v>
      </c>
      <c r="B9219">
        <v>6.09</v>
      </c>
      <c r="C9219">
        <f>IFERROR(((VLOOKUP(A9219,'Interest Rates-10yr'!$A$9:$C$15239,2,FALSE))-B9219),C9218)</f>
        <v>1.1299999999999999</v>
      </c>
      <c r="D9219" s="98">
        <f>AVERAGE(C$10:C9219)</f>
        <v>0.40182627578718838</v>
      </c>
      <c r="E9219" s="2"/>
      <c r="G9219" s="23"/>
    </row>
    <row r="9220" spans="1:7" customFormat="1">
      <c r="A9220" s="4">
        <v>31858</v>
      </c>
      <c r="B9220">
        <v>6.09</v>
      </c>
      <c r="C9220">
        <f>IFERROR(((VLOOKUP(A9220,'Interest Rates-10yr'!$A$9:$C$15239,2,FALSE))-B9220),C9219)</f>
        <v>1.1299999999999999</v>
      </c>
      <c r="D9220" s="98">
        <f>AVERAGE(C$10:C9220)</f>
        <v>0.40190533058299915</v>
      </c>
      <c r="E9220" s="2"/>
      <c r="G9220" s="23"/>
    </row>
    <row r="9221" spans="1:7" customFormat="1">
      <c r="A9221" s="4">
        <v>31859</v>
      </c>
      <c r="B9221">
        <v>6.21</v>
      </c>
      <c r="C9221">
        <f>IFERROR(((VLOOKUP(A9221,'Interest Rates-10yr'!$A$9:$C$15239,2,FALSE))-B9221),C9220)</f>
        <v>1.04</v>
      </c>
      <c r="D9221" s="98">
        <f>AVERAGE(C$10:C9221)</f>
        <v>0.40197459834997884</v>
      </c>
      <c r="E9221" s="2"/>
      <c r="G9221" s="23"/>
    </row>
    <row r="9222" spans="1:7" customFormat="1">
      <c r="A9222" s="4">
        <v>31860</v>
      </c>
      <c r="B9222">
        <v>6.14</v>
      </c>
      <c r="C9222">
        <f>IFERROR(((VLOOKUP(A9222,'Interest Rates-10yr'!$A$9:$C$15239,2,FALSE))-B9222),C9221)</f>
        <v>1.1299999999999999</v>
      </c>
      <c r="D9222" s="98">
        <f>AVERAGE(C$10:C9222)</f>
        <v>0.40205361988494576</v>
      </c>
      <c r="E9222" s="2"/>
      <c r="G9222" s="23"/>
    </row>
    <row r="9223" spans="1:7" customFormat="1">
      <c r="A9223" s="4">
        <v>31861</v>
      </c>
      <c r="B9223">
        <v>6.28</v>
      </c>
      <c r="C9223">
        <f>IFERROR(((VLOOKUP(A9223,'Interest Rates-10yr'!$A$9:$C$15239,2,FALSE))-B9223),C9222)</f>
        <v>0.97999999999999954</v>
      </c>
      <c r="D9223" s="98">
        <f>AVERAGE(C$10:C9223)</f>
        <v>0.40211634469285928</v>
      </c>
      <c r="E9223" s="2"/>
      <c r="G9223" s="23"/>
    </row>
    <row r="9224" spans="1:7" customFormat="1">
      <c r="A9224" s="4">
        <v>31862</v>
      </c>
      <c r="B9224">
        <v>6.21</v>
      </c>
      <c r="C9224">
        <f>IFERROR(((VLOOKUP(A9224,'Interest Rates-10yr'!$A$9:$C$15239,2,FALSE))-B9224),C9223)</f>
        <v>1.0300000000000002</v>
      </c>
      <c r="D9224" s="98">
        <f>AVERAGE(C$10:C9224)</f>
        <v>0.40218448182311511</v>
      </c>
      <c r="E9224" s="2"/>
      <c r="G9224" s="23"/>
    </row>
    <row r="9225" spans="1:7" customFormat="1">
      <c r="A9225" s="4">
        <v>31863</v>
      </c>
      <c r="B9225">
        <v>6.15</v>
      </c>
      <c r="C9225">
        <f>IFERROR(((VLOOKUP(A9225,'Interest Rates-10yr'!$A$9:$C$15239,2,FALSE))-B9225),C9224)</f>
        <v>1.1799999999999997</v>
      </c>
      <c r="D9225" s="98">
        <f>AVERAGE(C$10:C9225)</f>
        <v>0.4022688802083339</v>
      </c>
      <c r="E9225" s="2"/>
      <c r="G9225" s="23"/>
    </row>
    <row r="9226" spans="1:7" customFormat="1">
      <c r="A9226" s="4">
        <v>31864</v>
      </c>
      <c r="B9226">
        <v>6.15</v>
      </c>
      <c r="C9226">
        <f>IFERROR(((VLOOKUP(A9226,'Interest Rates-10yr'!$A$9:$C$15239,2,FALSE))-B9226),C9225)</f>
        <v>1.1799999999999997</v>
      </c>
      <c r="D9226" s="98">
        <f>AVERAGE(C$10:C9226)</f>
        <v>0.40235326027991813</v>
      </c>
      <c r="E9226" s="2"/>
      <c r="G9226" s="23"/>
    </row>
    <row r="9227" spans="1:7" customFormat="1">
      <c r="A9227" s="4">
        <v>31865</v>
      </c>
      <c r="B9227">
        <v>6.15</v>
      </c>
      <c r="C9227">
        <f>IFERROR(((VLOOKUP(A9227,'Interest Rates-10yr'!$A$9:$C$15239,2,FALSE))-B9227),C9226)</f>
        <v>1.1799999999999997</v>
      </c>
      <c r="D9227" s="98">
        <f>AVERAGE(C$10:C9227)</f>
        <v>0.40243762204382783</v>
      </c>
      <c r="E9227" s="2"/>
      <c r="G9227" s="23"/>
    </row>
    <row r="9228" spans="1:7" customFormat="1">
      <c r="A9228" s="4">
        <v>31866</v>
      </c>
      <c r="B9228">
        <v>6.33</v>
      </c>
      <c r="C9228">
        <f>IFERROR(((VLOOKUP(A9228,'Interest Rates-10yr'!$A$9:$C$15239,2,FALSE))-B9228),C9227)</f>
        <v>1.21</v>
      </c>
      <c r="D9228" s="98">
        <f>AVERAGE(C$10:C9228)</f>
        <v>0.40252521965506077</v>
      </c>
      <c r="E9228" s="2"/>
      <c r="G9228" s="23"/>
    </row>
    <row r="9229" spans="1:7" customFormat="1">
      <c r="A9229" s="4">
        <v>31867</v>
      </c>
      <c r="B9229">
        <v>6.23</v>
      </c>
      <c r="C9229">
        <f>IFERROR(((VLOOKUP(A9229,'Interest Rates-10yr'!$A$9:$C$15239,2,FALSE))-B9229),C9228)</f>
        <v>1.2799999999999994</v>
      </c>
      <c r="D9229" s="98">
        <f>AVERAGE(C$10:C9229)</f>
        <v>0.40262039045553205</v>
      </c>
      <c r="E9229" s="2"/>
      <c r="G9229" s="23"/>
    </row>
    <row r="9230" spans="1:7" customFormat="1">
      <c r="A9230" s="4">
        <v>31868</v>
      </c>
      <c r="B9230">
        <v>6.22</v>
      </c>
      <c r="C9230">
        <f>IFERROR(((VLOOKUP(A9230,'Interest Rates-10yr'!$A$9:$C$15239,2,FALSE))-B9230),C9229)</f>
        <v>1.37</v>
      </c>
      <c r="D9230" s="98">
        <f>AVERAGE(C$10:C9230)</f>
        <v>0.40272530094349912</v>
      </c>
      <c r="E9230" s="2"/>
      <c r="G9230" s="23"/>
    </row>
    <row r="9231" spans="1:7" customFormat="1">
      <c r="A9231" s="4">
        <v>31869</v>
      </c>
      <c r="B9231">
        <v>6.14</v>
      </c>
      <c r="C9231">
        <f>IFERROR(((VLOOKUP(A9231,'Interest Rates-10yr'!$A$9:$C$15239,2,FALSE))-B9231),C9230)</f>
        <v>1.4500000000000002</v>
      </c>
      <c r="D9231" s="98">
        <f>AVERAGE(C$10:C9231)</f>
        <v>0.40283886358707494</v>
      </c>
      <c r="E9231" s="2"/>
      <c r="G9231" s="23"/>
    </row>
    <row r="9232" spans="1:7" customFormat="1">
      <c r="A9232" s="4">
        <v>31870</v>
      </c>
      <c r="B9232">
        <v>5.99</v>
      </c>
      <c r="C9232">
        <f>IFERROR(((VLOOKUP(A9232,'Interest Rates-10yr'!$A$9:$C$15239,2,FALSE))-B9232),C9231)</f>
        <v>1.5999999999999996</v>
      </c>
      <c r="D9232" s="98">
        <f>AVERAGE(C$10:C9232)</f>
        <v>0.40296866529328906</v>
      </c>
      <c r="E9232" s="2"/>
      <c r="G9232" s="23"/>
    </row>
    <row r="9233" spans="1:7" customFormat="1">
      <c r="A9233" s="4">
        <v>31871</v>
      </c>
      <c r="B9233">
        <v>5.99</v>
      </c>
      <c r="C9233">
        <f>IFERROR(((VLOOKUP(A9233,'Interest Rates-10yr'!$A$9:$C$15239,2,FALSE))-B9233),C9232)</f>
        <v>1.5999999999999996</v>
      </c>
      <c r="D9233" s="98">
        <f>AVERAGE(C$10:C9233)</f>
        <v>0.403098438855161</v>
      </c>
      <c r="E9233" s="2"/>
      <c r="G9233" s="23"/>
    </row>
    <row r="9234" spans="1:7" customFormat="1">
      <c r="A9234" s="4">
        <v>31872</v>
      </c>
      <c r="B9234">
        <v>5.99</v>
      </c>
      <c r="C9234">
        <f>IFERROR(((VLOOKUP(A9234,'Interest Rates-10yr'!$A$9:$C$15239,2,FALSE))-B9234),C9233)</f>
        <v>1.5999999999999996</v>
      </c>
      <c r="D9234" s="98">
        <f>AVERAGE(C$10:C9234)</f>
        <v>0.40322818428184332</v>
      </c>
      <c r="E9234" s="2"/>
      <c r="G9234" s="23"/>
    </row>
    <row r="9235" spans="1:7" customFormat="1">
      <c r="A9235" s="4">
        <v>31873</v>
      </c>
      <c r="B9235">
        <v>6.2</v>
      </c>
      <c r="C9235">
        <f>IFERROR(((VLOOKUP(A9235,'Interest Rates-10yr'!$A$9:$C$15239,2,FALSE))-B9235),C9234)</f>
        <v>1.3399999999999999</v>
      </c>
      <c r="D9235" s="98">
        <f>AVERAGE(C$10:C9235)</f>
        <v>0.40332972035551756</v>
      </c>
      <c r="E9235" s="2"/>
      <c r="G9235" s="23"/>
    </row>
    <row r="9236" spans="1:7" customFormat="1">
      <c r="A9236" s="4">
        <v>31874</v>
      </c>
      <c r="B9236">
        <v>6.17</v>
      </c>
      <c r="C9236">
        <f>IFERROR(((VLOOKUP(A9236,'Interest Rates-10yr'!$A$9:$C$15239,2,FALSE))-B9236),C9235)</f>
        <v>1.4500000000000002</v>
      </c>
      <c r="D9236" s="98">
        <f>AVERAGE(C$10:C9236)</f>
        <v>0.40344315595534896</v>
      </c>
      <c r="E9236" s="2"/>
      <c r="G9236" s="23"/>
    </row>
    <row r="9237" spans="1:7" customFormat="1">
      <c r="A9237" s="4">
        <v>31875</v>
      </c>
      <c r="B9237">
        <v>6.45</v>
      </c>
      <c r="C9237">
        <f>IFERROR(((VLOOKUP(A9237,'Interest Rates-10yr'!$A$9:$C$15239,2,FALSE))-B9237),C9236)</f>
        <v>1.1600000000000001</v>
      </c>
      <c r="D9237" s="98">
        <f>AVERAGE(C$10:C9237)</f>
        <v>0.40352514087559649</v>
      </c>
      <c r="E9237" s="2"/>
      <c r="G9237" s="23"/>
    </row>
    <row r="9238" spans="1:7" customFormat="1">
      <c r="A9238" s="4">
        <v>31876</v>
      </c>
      <c r="B9238">
        <v>6.27</v>
      </c>
      <c r="C9238">
        <f>IFERROR(((VLOOKUP(A9238,'Interest Rates-10yr'!$A$9:$C$15239,2,FALSE))-B9238),C9237)</f>
        <v>1.5100000000000007</v>
      </c>
      <c r="D9238" s="98">
        <f>AVERAGE(C$10:C9238)</f>
        <v>0.40364503196446039</v>
      </c>
      <c r="E9238" s="2"/>
      <c r="G9238" s="23"/>
    </row>
    <row r="9239" spans="1:7" customFormat="1">
      <c r="A9239" s="4">
        <v>31877</v>
      </c>
      <c r="B9239">
        <v>6.35</v>
      </c>
      <c r="C9239">
        <f>IFERROR(((VLOOKUP(A9239,'Interest Rates-10yr'!$A$9:$C$15239,2,FALSE))-B9239),C9238)</f>
        <v>1.6300000000000008</v>
      </c>
      <c r="D9239" s="98">
        <f>AVERAGE(C$10:C9239)</f>
        <v>0.40377789815818038</v>
      </c>
      <c r="E9239" s="2"/>
      <c r="G9239" s="23"/>
    </row>
    <row r="9240" spans="1:7" customFormat="1">
      <c r="A9240" s="4">
        <v>31878</v>
      </c>
      <c r="B9240">
        <v>6.35</v>
      </c>
      <c r="C9240">
        <f>IFERROR(((VLOOKUP(A9240,'Interest Rates-10yr'!$A$9:$C$15239,2,FALSE))-B9240),C9239)</f>
        <v>1.6300000000000008</v>
      </c>
      <c r="D9240" s="98">
        <f>AVERAGE(C$10:C9240)</f>
        <v>0.40391073556494478</v>
      </c>
      <c r="E9240" s="2"/>
      <c r="G9240" s="23"/>
    </row>
    <row r="9241" spans="1:7" customFormat="1">
      <c r="A9241" s="4">
        <v>31879</v>
      </c>
      <c r="B9241">
        <v>6.35</v>
      </c>
      <c r="C9241">
        <f>IFERROR(((VLOOKUP(A9241,'Interest Rates-10yr'!$A$9:$C$15239,2,FALSE))-B9241),C9240)</f>
        <v>1.6300000000000008</v>
      </c>
      <c r="D9241" s="98">
        <f>AVERAGE(C$10:C9241)</f>
        <v>0.40404354419410798</v>
      </c>
      <c r="E9241" s="2"/>
      <c r="G9241" s="23"/>
    </row>
    <row r="9242" spans="1:7" customFormat="1">
      <c r="A9242" s="4">
        <v>31880</v>
      </c>
      <c r="B9242">
        <v>6.56</v>
      </c>
      <c r="C9242">
        <f>IFERROR(((VLOOKUP(A9242,'Interest Rates-10yr'!$A$9:$C$15239,2,FALSE))-B9242),C9241)</f>
        <v>1.5100000000000007</v>
      </c>
      <c r="D9242" s="98">
        <f>AVERAGE(C$10:C9242)</f>
        <v>0.40416332719592823</v>
      </c>
      <c r="E9242" s="2"/>
      <c r="G9242" s="23"/>
    </row>
    <row r="9243" spans="1:7" customFormat="1">
      <c r="A9243" s="4">
        <v>31881</v>
      </c>
      <c r="B9243">
        <v>6.55</v>
      </c>
      <c r="C9243">
        <f>IFERROR(((VLOOKUP(A9243,'Interest Rates-10yr'!$A$9:$C$15239,2,FALSE))-B9243),C9242)</f>
        <v>1.7299999999999995</v>
      </c>
      <c r="D9243" s="98">
        <f>AVERAGE(C$10:C9243)</f>
        <v>0.40430690924843027</v>
      </c>
      <c r="E9243" s="2"/>
      <c r="G9243" s="23"/>
    </row>
    <row r="9244" spans="1:7" customFormat="1">
      <c r="A9244" s="4">
        <v>31882</v>
      </c>
      <c r="B9244">
        <v>6.45</v>
      </c>
      <c r="C9244">
        <f>IFERROR(((VLOOKUP(A9244,'Interest Rates-10yr'!$A$9:$C$15239,2,FALSE))-B9244),C9243)</f>
        <v>1.6499999999999995</v>
      </c>
      <c r="D9244" s="98">
        <f>AVERAGE(C$10:C9244)</f>
        <v>0.4044417975094754</v>
      </c>
      <c r="E9244" s="2"/>
      <c r="G9244" s="23"/>
    </row>
    <row r="9245" spans="1:7" customFormat="1">
      <c r="A9245" s="4">
        <v>31883</v>
      </c>
      <c r="B9245">
        <v>6.26</v>
      </c>
      <c r="C9245">
        <f>IFERROR(((VLOOKUP(A9245,'Interest Rates-10yr'!$A$9:$C$15239,2,FALSE))-B9245),C9244)</f>
        <v>1.7699999999999996</v>
      </c>
      <c r="D9245" s="98">
        <f>AVERAGE(C$10:C9245)</f>
        <v>0.40458964919878793</v>
      </c>
      <c r="E9245" s="2"/>
      <c r="G9245" s="23"/>
    </row>
    <row r="9246" spans="1:7" customFormat="1">
      <c r="A9246" s="4">
        <v>31884</v>
      </c>
      <c r="B9246">
        <v>6.05</v>
      </c>
      <c r="C9246">
        <f>IFERROR(((VLOOKUP(A9246,'Interest Rates-10yr'!$A$9:$C$15239,2,FALSE))-B9246),C9245)</f>
        <v>1.7699999999999996</v>
      </c>
      <c r="D9246" s="98">
        <f>AVERAGE(C$10:C9246)</f>
        <v>0.40473746887517653</v>
      </c>
      <c r="E9246" s="2"/>
      <c r="G9246" s="23"/>
    </row>
    <row r="9247" spans="1:7" customFormat="1">
      <c r="A9247" s="4">
        <v>31885</v>
      </c>
      <c r="B9247">
        <v>6.05</v>
      </c>
      <c r="C9247">
        <f>IFERROR(((VLOOKUP(A9247,'Interest Rates-10yr'!$A$9:$C$15239,2,FALSE))-B9247),C9246)</f>
        <v>1.7699999999999996</v>
      </c>
      <c r="D9247" s="98">
        <f>AVERAGE(C$10:C9247)</f>
        <v>0.40488525654903718</v>
      </c>
      <c r="E9247" s="2"/>
      <c r="G9247" s="23"/>
    </row>
    <row r="9248" spans="1:7" customFormat="1">
      <c r="A9248" s="4">
        <v>31886</v>
      </c>
      <c r="B9248">
        <v>6.05</v>
      </c>
      <c r="C9248">
        <f>IFERROR(((VLOOKUP(A9248,'Interest Rates-10yr'!$A$9:$C$15239,2,FALSE))-B9248),C9247)</f>
        <v>1.7699999999999996</v>
      </c>
      <c r="D9248" s="98">
        <f>AVERAGE(C$10:C9248)</f>
        <v>0.40503301223076149</v>
      </c>
      <c r="E9248" s="2"/>
      <c r="G9248" s="23"/>
    </row>
    <row r="9249" spans="1:7" customFormat="1">
      <c r="A9249" s="4">
        <v>31887</v>
      </c>
      <c r="B9249">
        <v>6.21</v>
      </c>
      <c r="C9249">
        <f>IFERROR(((VLOOKUP(A9249,'Interest Rates-10yr'!$A$9:$C$15239,2,FALSE))-B9249),C9248)</f>
        <v>1.9899999999999993</v>
      </c>
      <c r="D9249" s="98">
        <f>AVERAGE(C$10:C9249)</f>
        <v>0.40520454545454604</v>
      </c>
      <c r="E9249" s="2"/>
      <c r="G9249" s="23"/>
    </row>
    <row r="9250" spans="1:7" customFormat="1">
      <c r="A9250" s="4">
        <v>31888</v>
      </c>
      <c r="B9250">
        <v>6.42</v>
      </c>
      <c r="C9250">
        <f>IFERROR(((VLOOKUP(A9250,'Interest Rates-10yr'!$A$9:$C$15239,2,FALSE))-B9250),C9249)</f>
        <v>1.7699999999999996</v>
      </c>
      <c r="D9250" s="98">
        <f>AVERAGE(C$10:C9250)</f>
        <v>0.40535223460664488</v>
      </c>
      <c r="E9250" s="2"/>
      <c r="G9250" s="23"/>
    </row>
    <row r="9251" spans="1:7" customFormat="1">
      <c r="A9251" s="4">
        <v>31889</v>
      </c>
      <c r="B9251">
        <v>6.78</v>
      </c>
      <c r="C9251">
        <f>IFERROR(((VLOOKUP(A9251,'Interest Rates-10yr'!$A$9:$C$15239,2,FALSE))-B9251),C9250)</f>
        <v>1.46</v>
      </c>
      <c r="D9251" s="98">
        <f>AVERAGE(C$10:C9251)</f>
        <v>0.40546634927504926</v>
      </c>
      <c r="E9251" s="2"/>
      <c r="G9251" s="23"/>
    </row>
    <row r="9252" spans="1:7" customFormat="1">
      <c r="A9252" s="4">
        <v>31890</v>
      </c>
      <c r="B9252">
        <v>6.42</v>
      </c>
      <c r="C9252">
        <f>IFERROR(((VLOOKUP(A9252,'Interest Rates-10yr'!$A$9:$C$15239,2,FALSE))-B9252),C9251)</f>
        <v>1.9700000000000006</v>
      </c>
      <c r="D9252" s="98">
        <f>AVERAGE(C$10:C9252)</f>
        <v>0.40563561614194582</v>
      </c>
      <c r="E9252" s="2"/>
      <c r="G9252" s="23"/>
    </row>
    <row r="9253" spans="1:7" customFormat="1">
      <c r="A9253" s="4">
        <v>31891</v>
      </c>
      <c r="B9253">
        <v>6.29</v>
      </c>
      <c r="C9253">
        <f>IFERROR(((VLOOKUP(A9253,'Interest Rates-10yr'!$A$9:$C$15239,2,FALSE))-B9253),C9252)</f>
        <v>2.1800000000000006</v>
      </c>
      <c r="D9253" s="98">
        <f>AVERAGE(C$10:C9253)</f>
        <v>0.40582756382518442</v>
      </c>
      <c r="E9253" s="2"/>
      <c r="G9253" s="23"/>
    </row>
    <row r="9254" spans="1:7" customFormat="1">
      <c r="A9254" s="4">
        <v>31892</v>
      </c>
      <c r="B9254">
        <v>6.29</v>
      </c>
      <c r="C9254">
        <f>IFERROR(((VLOOKUP(A9254,'Interest Rates-10yr'!$A$9:$C$15239,2,FALSE))-B9254),C9253)</f>
        <v>2.1800000000000006</v>
      </c>
      <c r="D9254" s="98">
        <f>AVERAGE(C$10:C9254)</f>
        <v>0.40601946998377553</v>
      </c>
      <c r="E9254" s="2"/>
      <c r="G9254" s="23"/>
    </row>
    <row r="9255" spans="1:7" customFormat="1">
      <c r="A9255" s="4">
        <v>31893</v>
      </c>
      <c r="B9255">
        <v>6.29</v>
      </c>
      <c r="C9255">
        <f>IFERROR(((VLOOKUP(A9255,'Interest Rates-10yr'!$A$9:$C$15239,2,FALSE))-B9255),C9254)</f>
        <v>2.1800000000000006</v>
      </c>
      <c r="D9255" s="98">
        <f>AVERAGE(C$10:C9255)</f>
        <v>0.40621133463119236</v>
      </c>
      <c r="E9255" s="2"/>
      <c r="G9255" s="23"/>
    </row>
    <row r="9256" spans="1:7" customFormat="1">
      <c r="A9256" s="4">
        <v>31894</v>
      </c>
      <c r="B9256">
        <v>6.57</v>
      </c>
      <c r="C9256">
        <f>IFERROR(((VLOOKUP(A9256,'Interest Rates-10yr'!$A$9:$C$15239,2,FALSE))-B9256),C9255)</f>
        <v>1.7999999999999989</v>
      </c>
      <c r="D9256" s="98">
        <f>AVERAGE(C$10:C9256)</f>
        <v>0.40636206337190489</v>
      </c>
      <c r="E9256" s="2"/>
      <c r="G9256" s="23"/>
    </row>
    <row r="9257" spans="1:7" customFormat="1">
      <c r="A9257" s="4">
        <v>31895</v>
      </c>
      <c r="B9257">
        <v>6.75</v>
      </c>
      <c r="C9257">
        <f>IFERROR(((VLOOKUP(A9257,'Interest Rates-10yr'!$A$9:$C$15239,2,FALSE))-B9257),C9256)</f>
        <v>1.5299999999999994</v>
      </c>
      <c r="D9257" s="98">
        <f>AVERAGE(C$10:C9257)</f>
        <v>0.40648356401384134</v>
      </c>
      <c r="E9257" s="2"/>
      <c r="G9257" s="23"/>
    </row>
    <row r="9258" spans="1:7" customFormat="1">
      <c r="A9258" s="4">
        <v>31896</v>
      </c>
      <c r="B9258">
        <v>6.87</v>
      </c>
      <c r="C9258">
        <f>IFERROR(((VLOOKUP(A9258,'Interest Rates-10yr'!$A$9:$C$15239,2,FALSE))-B9258),C9257)</f>
        <v>1.4799999999999995</v>
      </c>
      <c r="D9258" s="98">
        <f>AVERAGE(C$10:C9258)</f>
        <v>0.40659963239269165</v>
      </c>
      <c r="E9258" s="2"/>
      <c r="G9258" s="23"/>
    </row>
    <row r="9259" spans="1:7" customFormat="1">
      <c r="A9259" s="4">
        <v>31897</v>
      </c>
      <c r="B9259">
        <v>7.63</v>
      </c>
      <c r="C9259">
        <f>IFERROR(((VLOOKUP(A9259,'Interest Rates-10yr'!$A$9:$C$15239,2,FALSE))-B9259),C9258)</f>
        <v>0.58000000000000096</v>
      </c>
      <c r="D9259" s="98">
        <f>AVERAGE(C$10:C9259)</f>
        <v>0.40661837837837889</v>
      </c>
      <c r="E9259" s="2"/>
      <c r="G9259" s="23"/>
    </row>
    <row r="9260" spans="1:7" customFormat="1">
      <c r="A9260" s="4">
        <v>31898</v>
      </c>
      <c r="B9260">
        <v>7.67</v>
      </c>
      <c r="C9260">
        <f>IFERROR(((VLOOKUP(A9260,'Interest Rates-10yr'!$A$9:$C$15239,2,FALSE))-B9260),C9259)</f>
        <v>0.72000000000000064</v>
      </c>
      <c r="D9260" s="98">
        <f>AVERAGE(C$10:C9260)</f>
        <v>0.40665225381039938</v>
      </c>
      <c r="E9260" s="2"/>
      <c r="G9260" s="23"/>
    </row>
    <row r="9261" spans="1:7" customFormat="1">
      <c r="A9261" s="4">
        <v>31899</v>
      </c>
      <c r="B9261">
        <v>7.67</v>
      </c>
      <c r="C9261">
        <f>IFERROR(((VLOOKUP(A9261,'Interest Rates-10yr'!$A$9:$C$15239,2,FALSE))-B9261),C9260)</f>
        <v>0.72000000000000064</v>
      </c>
      <c r="D9261" s="98">
        <f>AVERAGE(C$10:C9261)</f>
        <v>0.40668612191958542</v>
      </c>
      <c r="E9261" s="2"/>
      <c r="G9261" s="23"/>
    </row>
    <row r="9262" spans="1:7" customFormat="1">
      <c r="A9262" s="4">
        <v>31900</v>
      </c>
      <c r="B9262">
        <v>7.67</v>
      </c>
      <c r="C9262">
        <f>IFERROR(((VLOOKUP(A9262,'Interest Rates-10yr'!$A$9:$C$15239,2,FALSE))-B9262),C9261)</f>
        <v>0.72000000000000064</v>
      </c>
      <c r="D9262" s="98">
        <f>AVERAGE(C$10:C9262)</f>
        <v>0.40671998270831128</v>
      </c>
      <c r="E9262" s="2"/>
      <c r="G9262" s="23"/>
    </row>
    <row r="9263" spans="1:7" customFormat="1">
      <c r="A9263" s="4">
        <v>31901</v>
      </c>
      <c r="B9263">
        <v>7</v>
      </c>
      <c r="C9263">
        <f>IFERROR(((VLOOKUP(A9263,'Interest Rates-10yr'!$A$9:$C$15239,2,FALSE))-B9263),C9262)</f>
        <v>1.5199999999999996</v>
      </c>
      <c r="D9263" s="98">
        <f>AVERAGE(C$10:C9263)</f>
        <v>0.40684028528204064</v>
      </c>
      <c r="E9263" s="2"/>
      <c r="G9263" s="23"/>
    </row>
    <row r="9264" spans="1:7" customFormat="1">
      <c r="A9264" s="4">
        <v>31902</v>
      </c>
      <c r="B9264">
        <v>6.86</v>
      </c>
      <c r="C9264">
        <f>IFERROR(((VLOOKUP(A9264,'Interest Rates-10yr'!$A$9:$C$15239,2,FALSE))-B9264),C9263)</f>
        <v>1.589999999999999</v>
      </c>
      <c r="D9264" s="98">
        <f>AVERAGE(C$10:C9264)</f>
        <v>0.40696812533765581</v>
      </c>
      <c r="E9264" s="2"/>
      <c r="G9264" s="23"/>
    </row>
    <row r="9265" spans="1:7" customFormat="1">
      <c r="A9265" s="4">
        <v>31903</v>
      </c>
      <c r="B9265">
        <v>6.61</v>
      </c>
      <c r="C9265">
        <f>IFERROR(((VLOOKUP(A9265,'Interest Rates-10yr'!$A$9:$C$15239,2,FALSE))-B9265),C9264)</f>
        <v>1.9299999999999988</v>
      </c>
      <c r="D9265" s="98">
        <f>AVERAGE(C$10:C9265)</f>
        <v>0.40713267070008691</v>
      </c>
      <c r="E9265" s="2"/>
      <c r="G9265" s="23"/>
    </row>
    <row r="9266" spans="1:7" customFormat="1">
      <c r="A9266" s="4">
        <v>31904</v>
      </c>
      <c r="B9266">
        <v>6.84</v>
      </c>
      <c r="C9266">
        <f>IFERROR(((VLOOKUP(A9266,'Interest Rates-10yr'!$A$9:$C$15239,2,FALSE))-B9266),C9265)</f>
        <v>1.6600000000000001</v>
      </c>
      <c r="D9266" s="98">
        <f>AVERAGE(C$10:C9266)</f>
        <v>0.40726801339526886</v>
      </c>
      <c r="E9266" s="2"/>
      <c r="G9266" s="23"/>
    </row>
    <row r="9267" spans="1:7" customFormat="1">
      <c r="A9267" s="4">
        <v>31905</v>
      </c>
      <c r="B9267">
        <v>6.72</v>
      </c>
      <c r="C9267">
        <f>IFERROR(((VLOOKUP(A9267,'Interest Rates-10yr'!$A$9:$C$15239,2,FALSE))-B9267),C9266)</f>
        <v>1.71</v>
      </c>
      <c r="D9267" s="98">
        <f>AVERAGE(C$10:C9267)</f>
        <v>0.40740872758695229</v>
      </c>
      <c r="E9267" s="2"/>
      <c r="G9267" s="23"/>
    </row>
    <row r="9268" spans="1:7" customFormat="1">
      <c r="A9268" s="4">
        <v>31906</v>
      </c>
      <c r="B9268">
        <v>6.72</v>
      </c>
      <c r="C9268">
        <f>IFERROR(((VLOOKUP(A9268,'Interest Rates-10yr'!$A$9:$C$15239,2,FALSE))-B9268),C9267)</f>
        <v>1.71</v>
      </c>
      <c r="D9268" s="98">
        <f>AVERAGE(C$10:C9268)</f>
        <v>0.40754941138351919</v>
      </c>
      <c r="E9268" s="2"/>
      <c r="G9268" s="23"/>
    </row>
    <row r="9269" spans="1:7" customFormat="1">
      <c r="A9269" s="4">
        <v>31907</v>
      </c>
      <c r="B9269">
        <v>6.72</v>
      </c>
      <c r="C9269">
        <f>IFERROR(((VLOOKUP(A9269,'Interest Rates-10yr'!$A$9:$C$15239,2,FALSE))-B9269),C9268)</f>
        <v>1.71</v>
      </c>
      <c r="D9269" s="98">
        <f>AVERAGE(C$10:C9269)</f>
        <v>0.40769006479481684</v>
      </c>
      <c r="E9269" s="2"/>
      <c r="G9269" s="23"/>
    </row>
    <row r="9270" spans="1:7" customFormat="1">
      <c r="A9270" s="4">
        <v>31908</v>
      </c>
      <c r="B9270">
        <v>6.84</v>
      </c>
      <c r="C9270">
        <f>IFERROR(((VLOOKUP(A9270,'Interest Rates-10yr'!$A$9:$C$15239,2,FALSE))-B9270),C9269)</f>
        <v>1.7300000000000004</v>
      </c>
      <c r="D9270" s="98">
        <f>AVERAGE(C$10:C9270)</f>
        <v>0.40783284742468462</v>
      </c>
      <c r="E9270" s="2"/>
      <c r="G9270" s="23"/>
    </row>
    <row r="9271" spans="1:7" customFormat="1">
      <c r="A9271" s="4">
        <v>31909</v>
      </c>
      <c r="B9271">
        <v>6.75</v>
      </c>
      <c r="C9271">
        <f>IFERROR(((VLOOKUP(A9271,'Interest Rates-10yr'!$A$9:$C$15239,2,FALSE))-B9271),C9270)</f>
        <v>1.8000000000000007</v>
      </c>
      <c r="D9271" s="98">
        <f>AVERAGE(C$10:C9271)</f>
        <v>0.40798315698553272</v>
      </c>
      <c r="E9271" s="2"/>
      <c r="G9271" s="23"/>
    </row>
    <row r="9272" spans="1:7" customFormat="1">
      <c r="A9272" s="4">
        <v>31910</v>
      </c>
      <c r="B9272">
        <v>6.67</v>
      </c>
      <c r="C9272">
        <f>IFERROR(((VLOOKUP(A9272,'Interest Rates-10yr'!$A$9:$C$15239,2,FALSE))-B9272),C9271)</f>
        <v>1.8800000000000008</v>
      </c>
      <c r="D9272" s="98">
        <f>AVERAGE(C$10:C9272)</f>
        <v>0.40814207060347668</v>
      </c>
      <c r="E9272" s="2"/>
      <c r="G9272" s="23"/>
    </row>
    <row r="9273" spans="1:7" customFormat="1">
      <c r="A9273" s="4">
        <v>31911</v>
      </c>
      <c r="B9273">
        <v>6.75</v>
      </c>
      <c r="C9273">
        <f>IFERROR(((VLOOKUP(A9273,'Interest Rates-10yr'!$A$9:$C$15239,2,FALSE))-B9273),C9272)</f>
        <v>1.8200000000000003</v>
      </c>
      <c r="D9273" s="98">
        <f>AVERAGE(C$10:C9273)</f>
        <v>0.40829447322970691</v>
      </c>
      <c r="E9273" s="2"/>
      <c r="G9273" s="23"/>
    </row>
    <row r="9274" spans="1:7" customFormat="1">
      <c r="A9274" s="4">
        <v>31912</v>
      </c>
      <c r="B9274">
        <v>6.84</v>
      </c>
      <c r="C9274">
        <f>IFERROR(((VLOOKUP(A9274,'Interest Rates-10yr'!$A$9:$C$15239,2,FALSE))-B9274),C9273)</f>
        <v>1.9600000000000009</v>
      </c>
      <c r="D9274" s="98">
        <f>AVERAGE(C$10:C9274)</f>
        <v>0.40846195358877546</v>
      </c>
      <c r="E9274" s="2"/>
      <c r="G9274" s="23"/>
    </row>
    <row r="9275" spans="1:7" customFormat="1">
      <c r="A9275" s="4">
        <v>31913</v>
      </c>
      <c r="B9275">
        <v>6.84</v>
      </c>
      <c r="C9275">
        <f>IFERROR(((VLOOKUP(A9275,'Interest Rates-10yr'!$A$9:$C$15239,2,FALSE))-B9275),C9274)</f>
        <v>1.9600000000000009</v>
      </c>
      <c r="D9275" s="98">
        <f>AVERAGE(C$10:C9275)</f>
        <v>0.40862939779840329</v>
      </c>
      <c r="E9275" s="2"/>
      <c r="G9275" s="23"/>
    </row>
    <row r="9276" spans="1:7" customFormat="1">
      <c r="A9276" s="4">
        <v>31914</v>
      </c>
      <c r="B9276">
        <v>6.84</v>
      </c>
      <c r="C9276">
        <f>IFERROR(((VLOOKUP(A9276,'Interest Rates-10yr'!$A$9:$C$15239,2,FALSE))-B9276),C9275)</f>
        <v>1.9600000000000009</v>
      </c>
      <c r="D9276" s="98">
        <f>AVERAGE(C$10:C9276)</f>
        <v>0.40879680587029293</v>
      </c>
      <c r="E9276" s="2"/>
      <c r="G9276" s="23"/>
    </row>
    <row r="9277" spans="1:7" customFormat="1">
      <c r="A9277" s="4">
        <v>31915</v>
      </c>
      <c r="B9277">
        <v>6.88</v>
      </c>
      <c r="C9277">
        <f>IFERROR(((VLOOKUP(A9277,'Interest Rates-10yr'!$A$9:$C$15239,2,FALSE))-B9277),C9276)</f>
        <v>1.8500000000000005</v>
      </c>
      <c r="D9277" s="98">
        <f>AVERAGE(C$10:C9277)</f>
        <v>0.40895230902028534</v>
      </c>
      <c r="E9277" s="2"/>
      <c r="G9277" s="23"/>
    </row>
    <row r="9278" spans="1:7" customFormat="1">
      <c r="A9278" s="4">
        <v>31916</v>
      </c>
      <c r="B9278">
        <v>6.67</v>
      </c>
      <c r="C9278">
        <f>IFERROR(((VLOOKUP(A9278,'Interest Rates-10yr'!$A$9:$C$15239,2,FALSE))-B9278),C9277)</f>
        <v>2.2200000000000006</v>
      </c>
      <c r="D9278" s="98">
        <f>AVERAGE(C$10:C9278)</f>
        <v>0.40914769662315292</v>
      </c>
      <c r="E9278" s="2"/>
      <c r="G9278" s="23"/>
    </row>
    <row r="9279" spans="1:7" customFormat="1">
      <c r="A9279" s="4">
        <v>31917</v>
      </c>
      <c r="B9279">
        <v>6.6</v>
      </c>
      <c r="C9279">
        <f>IFERROR(((VLOOKUP(A9279,'Interest Rates-10yr'!$A$9:$C$15239,2,FALSE))-B9279),C9278)</f>
        <v>2.3200000000000003</v>
      </c>
      <c r="D9279" s="98">
        <f>AVERAGE(C$10:C9279)</f>
        <v>0.40935382955771354</v>
      </c>
      <c r="E9279" s="2"/>
      <c r="G9279" s="23"/>
    </row>
    <row r="9280" spans="1:7" customFormat="1">
      <c r="A9280" s="4">
        <v>31918</v>
      </c>
      <c r="B9280">
        <v>6.77</v>
      </c>
      <c r="C9280">
        <f>IFERROR(((VLOOKUP(A9280,'Interest Rates-10yr'!$A$9:$C$15239,2,FALSE))-B9280),C9279)</f>
        <v>2.0999999999999996</v>
      </c>
      <c r="D9280" s="98">
        <f>AVERAGE(C$10:C9280)</f>
        <v>0.40953618811347259</v>
      </c>
      <c r="E9280" s="2"/>
      <c r="G9280" s="23"/>
    </row>
    <row r="9281" spans="1:7" customFormat="1">
      <c r="A9281" s="4">
        <v>31919</v>
      </c>
      <c r="B9281">
        <v>6.72</v>
      </c>
      <c r="C9281">
        <f>IFERROR(((VLOOKUP(A9281,'Interest Rates-10yr'!$A$9:$C$15239,2,FALSE))-B9281),C9280)</f>
        <v>2.0599999999999996</v>
      </c>
      <c r="D9281" s="98">
        <f>AVERAGE(C$10:C9281)</f>
        <v>0.40971419327006087</v>
      </c>
      <c r="E9281" s="2"/>
      <c r="G9281" s="23"/>
    </row>
    <row r="9282" spans="1:7" customFormat="1">
      <c r="A9282" s="4">
        <v>31920</v>
      </c>
      <c r="B9282">
        <v>6.72</v>
      </c>
      <c r="C9282">
        <f>IFERROR(((VLOOKUP(A9282,'Interest Rates-10yr'!$A$9:$C$15239,2,FALSE))-B9282),C9281)</f>
        <v>2.0599999999999996</v>
      </c>
      <c r="D9282" s="98">
        <f>AVERAGE(C$10:C9282)</f>
        <v>0.40989216003450923</v>
      </c>
      <c r="E9282" s="2"/>
      <c r="G9282" s="23"/>
    </row>
    <row r="9283" spans="1:7" customFormat="1">
      <c r="A9283" s="4">
        <v>31921</v>
      </c>
      <c r="B9283">
        <v>6.72</v>
      </c>
      <c r="C9283">
        <f>IFERROR(((VLOOKUP(A9283,'Interest Rates-10yr'!$A$9:$C$15239,2,FALSE))-B9283),C9282)</f>
        <v>2.0599999999999996</v>
      </c>
      <c r="D9283" s="98">
        <f>AVERAGE(C$10:C9283)</f>
        <v>0.41007008841923703</v>
      </c>
      <c r="E9283" s="2"/>
      <c r="G9283" s="23"/>
    </row>
    <row r="9284" spans="1:7" customFormat="1">
      <c r="A9284" s="4">
        <v>31922</v>
      </c>
      <c r="B9284">
        <v>6.72</v>
      </c>
      <c r="C9284">
        <f>IFERROR(((VLOOKUP(A9284,'Interest Rates-10yr'!$A$9:$C$15239,2,FALSE))-B9284),C9283)</f>
        <v>2.0599999999999996</v>
      </c>
      <c r="D9284" s="98">
        <f>AVERAGE(C$10:C9284)</f>
        <v>0.41024797843665817</v>
      </c>
      <c r="E9284" s="2"/>
      <c r="G9284" s="23"/>
    </row>
    <row r="9285" spans="1:7" customFormat="1">
      <c r="A9285" s="4">
        <v>31923</v>
      </c>
      <c r="B9285">
        <v>6.97</v>
      </c>
      <c r="C9285">
        <f>IFERROR(((VLOOKUP(A9285,'Interest Rates-10yr'!$A$9:$C$15239,2,FALSE))-B9285),C9284)</f>
        <v>1.580000000000001</v>
      </c>
      <c r="D9285" s="98">
        <f>AVERAGE(C$10:C9285)</f>
        <v>0.41037408365674904</v>
      </c>
      <c r="E9285" s="2"/>
      <c r="G9285" s="23"/>
    </row>
    <row r="9286" spans="1:7" customFormat="1">
      <c r="A9286" s="4">
        <v>31924</v>
      </c>
      <c r="B9286">
        <v>6.97</v>
      </c>
      <c r="C9286">
        <f>IFERROR(((VLOOKUP(A9286,'Interest Rates-10yr'!$A$9:$C$15239,2,FALSE))-B9286),C9285)</f>
        <v>1.63</v>
      </c>
      <c r="D9286" s="98">
        <f>AVERAGE(C$10:C9286)</f>
        <v>0.41050555136358785</v>
      </c>
      <c r="E9286" s="2"/>
      <c r="G9286" s="23"/>
    </row>
    <row r="9287" spans="1:7" customFormat="1">
      <c r="A9287" s="4">
        <v>31925</v>
      </c>
      <c r="B9287">
        <v>6.8</v>
      </c>
      <c r="C9287">
        <f>IFERROR(((VLOOKUP(A9287,'Interest Rates-10yr'!$A$9:$C$15239,2,FALSE))-B9287),C9286)</f>
        <v>1.7600000000000007</v>
      </c>
      <c r="D9287" s="98">
        <f>AVERAGE(C$10:C9287)</f>
        <v>0.41065100237120117</v>
      </c>
      <c r="E9287" s="2"/>
      <c r="G9287" s="23"/>
    </row>
    <row r="9288" spans="1:7" customFormat="1">
      <c r="A9288" s="4">
        <v>31926</v>
      </c>
      <c r="B9288">
        <v>6.63</v>
      </c>
      <c r="C9288">
        <f>IFERROR(((VLOOKUP(A9288,'Interest Rates-10yr'!$A$9:$C$15239,2,FALSE))-B9288),C9287)</f>
        <v>1.8600000000000003</v>
      </c>
      <c r="D9288" s="98">
        <f>AVERAGE(C$10:C9288)</f>
        <v>0.41080719905162244</v>
      </c>
      <c r="E9288" s="2"/>
      <c r="G9288" s="23"/>
    </row>
    <row r="9289" spans="1:7" customFormat="1">
      <c r="A9289" s="4">
        <v>31927</v>
      </c>
      <c r="B9289">
        <v>6.63</v>
      </c>
      <c r="C9289">
        <f>IFERROR(((VLOOKUP(A9289,'Interest Rates-10yr'!$A$9:$C$15239,2,FALSE))-B9289),C9288)</f>
        <v>1.8600000000000003</v>
      </c>
      <c r="D9289" s="98">
        <f>AVERAGE(C$10:C9289)</f>
        <v>0.41096336206896605</v>
      </c>
      <c r="E9289" s="2"/>
      <c r="G9289" s="23"/>
    </row>
    <row r="9290" spans="1:7" customFormat="1">
      <c r="A9290" s="4">
        <v>31928</v>
      </c>
      <c r="B9290">
        <v>6.63</v>
      </c>
      <c r="C9290">
        <f>IFERROR(((VLOOKUP(A9290,'Interest Rates-10yr'!$A$9:$C$15239,2,FALSE))-B9290),C9289)</f>
        <v>1.8600000000000003</v>
      </c>
      <c r="D9290" s="98">
        <f>AVERAGE(C$10:C9290)</f>
        <v>0.41111949143411325</v>
      </c>
      <c r="E9290" s="2"/>
      <c r="G9290" s="23"/>
    </row>
    <row r="9291" spans="1:7" customFormat="1">
      <c r="A9291" s="4">
        <v>31929</v>
      </c>
      <c r="B9291">
        <v>6.74</v>
      </c>
      <c r="C9291">
        <f>IFERROR(((VLOOKUP(A9291,'Interest Rates-10yr'!$A$9:$C$15239,2,FALSE))-B9291),C9290)</f>
        <v>1.7099999999999991</v>
      </c>
      <c r="D9291" s="98">
        <f>AVERAGE(C$10:C9291)</f>
        <v>0.4112594268476627</v>
      </c>
      <c r="E9291" s="2"/>
      <c r="G9291" s="23"/>
    </row>
    <row r="9292" spans="1:7" customFormat="1">
      <c r="A9292" s="4">
        <v>31930</v>
      </c>
      <c r="B9292">
        <v>6.56</v>
      </c>
      <c r="C9292">
        <f>IFERROR(((VLOOKUP(A9292,'Interest Rates-10yr'!$A$9:$C$15239,2,FALSE))-B9292),C9291)</f>
        <v>2.160000000000001</v>
      </c>
      <c r="D9292" s="98">
        <f>AVERAGE(C$10:C9292)</f>
        <v>0.41144780782074813</v>
      </c>
      <c r="E9292" s="2"/>
      <c r="G9292" s="23"/>
    </row>
    <row r="9293" spans="1:7" customFormat="1">
      <c r="A9293" s="4">
        <v>31931</v>
      </c>
      <c r="B9293">
        <v>6.58</v>
      </c>
      <c r="C9293">
        <f>IFERROR(((VLOOKUP(A9293,'Interest Rates-10yr'!$A$9:$C$15239,2,FALSE))-B9293),C9292)</f>
        <v>2.0600000000000005</v>
      </c>
      <c r="D9293" s="98">
        <f>AVERAGE(C$10:C9293)</f>
        <v>0.4116253769926761</v>
      </c>
      <c r="E9293" s="2"/>
      <c r="G9293" s="23"/>
    </row>
    <row r="9294" spans="1:7" customFormat="1">
      <c r="A9294" s="4">
        <v>31932</v>
      </c>
      <c r="B9294">
        <v>6.74</v>
      </c>
      <c r="C9294">
        <f>IFERROR(((VLOOKUP(A9294,'Interest Rates-10yr'!$A$9:$C$15239,2,FALSE))-B9294),C9293)</f>
        <v>1.8399999999999999</v>
      </c>
      <c r="D9294" s="98">
        <f>AVERAGE(C$10:C9294)</f>
        <v>0.41177921378567633</v>
      </c>
      <c r="E9294" s="2"/>
      <c r="G9294" s="23"/>
    </row>
    <row r="9295" spans="1:7" customFormat="1">
      <c r="A9295" s="4">
        <v>31933</v>
      </c>
      <c r="B9295">
        <v>6.7</v>
      </c>
      <c r="C9295">
        <f>IFERROR(((VLOOKUP(A9295,'Interest Rates-10yr'!$A$9:$C$15239,2,FALSE))-B9295),C9294)</f>
        <v>1.7999999999999998</v>
      </c>
      <c r="D9295" s="98">
        <f>AVERAGE(C$10:C9295)</f>
        <v>0.41192870988585023</v>
      </c>
      <c r="E9295" s="2"/>
      <c r="G9295" s="23"/>
    </row>
    <row r="9296" spans="1:7" customFormat="1">
      <c r="A9296" s="4">
        <v>31934</v>
      </c>
      <c r="B9296">
        <v>6.7</v>
      </c>
      <c r="C9296">
        <f>IFERROR(((VLOOKUP(A9296,'Interest Rates-10yr'!$A$9:$C$15239,2,FALSE))-B9296),C9295)</f>
        <v>1.7999999999999998</v>
      </c>
      <c r="D9296" s="98">
        <f>AVERAGE(C$10:C9296)</f>
        <v>0.41207817379132178</v>
      </c>
      <c r="E9296" s="2"/>
      <c r="G9296" s="23"/>
    </row>
    <row r="9297" spans="1:7" customFormat="1">
      <c r="A9297" s="4">
        <v>31935</v>
      </c>
      <c r="B9297">
        <v>6.7</v>
      </c>
      <c r="C9297">
        <f>IFERROR(((VLOOKUP(A9297,'Interest Rates-10yr'!$A$9:$C$15239,2,FALSE))-B9297),C9296)</f>
        <v>1.7999999999999998</v>
      </c>
      <c r="D9297" s="98">
        <f>AVERAGE(C$10:C9297)</f>
        <v>0.41222760551248983</v>
      </c>
      <c r="E9297" s="2"/>
      <c r="G9297" s="23"/>
    </row>
    <row r="9298" spans="1:7" customFormat="1">
      <c r="A9298" s="4">
        <v>31936</v>
      </c>
      <c r="B9298">
        <v>6.75</v>
      </c>
      <c r="C9298">
        <f>IFERROR(((VLOOKUP(A9298,'Interest Rates-10yr'!$A$9:$C$15239,2,FALSE))-B9298),C9297)</f>
        <v>1.7799999999999994</v>
      </c>
      <c r="D9298" s="98">
        <f>AVERAGE(C$10:C9298)</f>
        <v>0.41237485197545543</v>
      </c>
      <c r="E9298" s="2"/>
      <c r="G9298" s="23"/>
    </row>
    <row r="9299" spans="1:7" customFormat="1">
      <c r="A9299" s="4">
        <v>31937</v>
      </c>
      <c r="B9299">
        <v>6.68</v>
      </c>
      <c r="C9299">
        <f>IFERROR(((VLOOKUP(A9299,'Interest Rates-10yr'!$A$9:$C$15239,2,FALSE))-B9299),C9298)</f>
        <v>1.8800000000000008</v>
      </c>
      <c r="D9299" s="98">
        <f>AVERAGE(C$10:C9299)</f>
        <v>0.41253283100107707</v>
      </c>
      <c r="E9299" s="2"/>
      <c r="G9299" s="23"/>
    </row>
    <row r="9300" spans="1:7" customFormat="1">
      <c r="A9300" s="4">
        <v>31938</v>
      </c>
      <c r="B9300">
        <v>6.63</v>
      </c>
      <c r="C9300">
        <f>IFERROR(((VLOOKUP(A9300,'Interest Rates-10yr'!$A$9:$C$15239,2,FALSE))-B9300),C9299)</f>
        <v>1.9300000000000006</v>
      </c>
      <c r="D9300" s="98">
        <f>AVERAGE(C$10:C9300)</f>
        <v>0.4126961575718443</v>
      </c>
      <c r="E9300" s="2"/>
      <c r="G9300" s="23"/>
    </row>
    <row r="9301" spans="1:7" customFormat="1">
      <c r="A9301" s="4">
        <v>31939</v>
      </c>
      <c r="B9301">
        <v>6.73</v>
      </c>
      <c r="C9301">
        <f>IFERROR(((VLOOKUP(A9301,'Interest Rates-10yr'!$A$9:$C$15239,2,FALSE))-B9301),C9300)</f>
        <v>1.7899999999999991</v>
      </c>
      <c r="D9301" s="98">
        <f>AVERAGE(C$10:C9301)</f>
        <v>0.41284438226431397</v>
      </c>
      <c r="E9301" s="2"/>
      <c r="G9301" s="23"/>
    </row>
    <row r="9302" spans="1:7" customFormat="1">
      <c r="A9302" s="4">
        <v>31940</v>
      </c>
      <c r="B9302">
        <v>6.71</v>
      </c>
      <c r="C9302">
        <f>IFERROR(((VLOOKUP(A9302,'Interest Rates-10yr'!$A$9:$C$15239,2,FALSE))-B9302),C9301)</f>
        <v>1.6100000000000003</v>
      </c>
      <c r="D9302" s="98">
        <f>AVERAGE(C$10:C9302)</f>
        <v>0.41297320563865336</v>
      </c>
      <c r="E9302" s="2"/>
      <c r="G9302" s="23"/>
    </row>
    <row r="9303" spans="1:7" customFormat="1">
      <c r="A9303" s="4">
        <v>31941</v>
      </c>
      <c r="B9303">
        <v>6.71</v>
      </c>
      <c r="C9303">
        <f>IFERROR(((VLOOKUP(A9303,'Interest Rates-10yr'!$A$9:$C$15239,2,FALSE))-B9303),C9302)</f>
        <v>1.6100000000000003</v>
      </c>
      <c r="D9303" s="98">
        <f>AVERAGE(C$10:C9303)</f>
        <v>0.41310200129115621</v>
      </c>
      <c r="E9303" s="2"/>
      <c r="G9303" s="23"/>
    </row>
    <row r="9304" spans="1:7" customFormat="1">
      <c r="A9304" s="4">
        <v>31942</v>
      </c>
      <c r="B9304">
        <v>6.71</v>
      </c>
      <c r="C9304">
        <f>IFERROR(((VLOOKUP(A9304,'Interest Rates-10yr'!$A$9:$C$15239,2,FALSE))-B9304),C9303)</f>
        <v>1.6100000000000003</v>
      </c>
      <c r="D9304" s="98">
        <f>AVERAGE(C$10:C9304)</f>
        <v>0.41323076923076985</v>
      </c>
      <c r="E9304" s="2"/>
      <c r="G9304" s="23"/>
    </row>
    <row r="9305" spans="1:7" customFormat="1">
      <c r="A9305" s="4">
        <v>31943</v>
      </c>
      <c r="B9305">
        <v>6.85</v>
      </c>
      <c r="C9305">
        <f>IFERROR(((VLOOKUP(A9305,'Interest Rates-10yr'!$A$9:$C$15239,2,FALSE))-B9305),C9304)</f>
        <v>1.4299999999999997</v>
      </c>
      <c r="D9305" s="98">
        <f>AVERAGE(C$10:C9305)</f>
        <v>0.41334014629948429</v>
      </c>
      <c r="E9305" s="2"/>
      <c r="G9305" s="23"/>
    </row>
    <row r="9306" spans="1:7" customFormat="1">
      <c r="A9306" s="4">
        <v>31944</v>
      </c>
      <c r="B9306">
        <v>6.74</v>
      </c>
      <c r="C9306">
        <f>IFERROR(((VLOOKUP(A9306,'Interest Rates-10yr'!$A$9:$C$15239,2,FALSE))-B9306),C9305)</f>
        <v>1.5399999999999991</v>
      </c>
      <c r="D9306" s="98">
        <f>AVERAGE(C$10:C9306)</f>
        <v>0.41346133161234866</v>
      </c>
      <c r="E9306" s="2"/>
      <c r="G9306" s="23"/>
    </row>
    <row r="9307" spans="1:7" customFormat="1">
      <c r="A9307" s="4">
        <v>31945</v>
      </c>
      <c r="B9307">
        <v>6.8</v>
      </c>
      <c r="C9307">
        <f>IFERROR(((VLOOKUP(A9307,'Interest Rates-10yr'!$A$9:$C$15239,2,FALSE))-B9307),C9306)</f>
        <v>1.4300000000000006</v>
      </c>
      <c r="D9307" s="98">
        <f>AVERAGE(C$10:C9307)</f>
        <v>0.41357066035706663</v>
      </c>
      <c r="E9307" s="2"/>
      <c r="G9307" s="23"/>
    </row>
    <row r="9308" spans="1:7" customFormat="1">
      <c r="A9308" s="4">
        <v>31946</v>
      </c>
      <c r="B9308">
        <v>6.81</v>
      </c>
      <c r="C9308">
        <f>IFERROR(((VLOOKUP(A9308,'Interest Rates-10yr'!$A$9:$C$15239,2,FALSE))-B9308),C9307)</f>
        <v>1.46</v>
      </c>
      <c r="D9308" s="98">
        <f>AVERAGE(C$10:C9308)</f>
        <v>0.41368319174104801</v>
      </c>
      <c r="E9308" s="2"/>
      <c r="G9308" s="23"/>
    </row>
    <row r="9309" spans="1:7" customFormat="1">
      <c r="A9309" s="4">
        <v>31947</v>
      </c>
      <c r="B9309">
        <v>6.76</v>
      </c>
      <c r="C9309">
        <f>IFERROR(((VLOOKUP(A9309,'Interest Rates-10yr'!$A$9:$C$15239,2,FALSE))-B9309),C9308)</f>
        <v>1.5400000000000009</v>
      </c>
      <c r="D9309" s="98">
        <f>AVERAGE(C$10:C9309)</f>
        <v>0.41380430107526944</v>
      </c>
      <c r="E9309" s="2"/>
      <c r="G9309" s="23"/>
    </row>
    <row r="9310" spans="1:7" customFormat="1">
      <c r="A9310" s="4">
        <v>31948</v>
      </c>
      <c r="B9310">
        <v>6.76</v>
      </c>
      <c r="C9310">
        <f>IFERROR(((VLOOKUP(A9310,'Interest Rates-10yr'!$A$9:$C$15239,2,FALSE))-B9310),C9309)</f>
        <v>1.5400000000000009</v>
      </c>
      <c r="D9310" s="98">
        <f>AVERAGE(C$10:C9310)</f>
        <v>0.41392538436727294</v>
      </c>
      <c r="E9310" s="2"/>
      <c r="G9310" s="23"/>
    </row>
    <row r="9311" spans="1:7" customFormat="1">
      <c r="A9311" s="4">
        <v>31949</v>
      </c>
      <c r="B9311">
        <v>6.76</v>
      </c>
      <c r="C9311">
        <f>IFERROR(((VLOOKUP(A9311,'Interest Rates-10yr'!$A$9:$C$15239,2,FALSE))-B9311),C9310)</f>
        <v>1.5400000000000009</v>
      </c>
      <c r="D9311" s="98">
        <f>AVERAGE(C$10:C9311)</f>
        <v>0.41404644162545751</v>
      </c>
      <c r="E9311" s="2"/>
      <c r="G9311" s="23"/>
    </row>
    <row r="9312" spans="1:7" customFormat="1">
      <c r="A9312" s="4">
        <v>31950</v>
      </c>
      <c r="B9312">
        <v>6.83</v>
      </c>
      <c r="C9312">
        <f>IFERROR(((VLOOKUP(A9312,'Interest Rates-10yr'!$A$9:$C$15239,2,FALSE))-B9312),C9311)</f>
        <v>1.4000000000000004</v>
      </c>
      <c r="D9312" s="98">
        <f>AVERAGE(C$10:C9312)</f>
        <v>0.41415242394926427</v>
      </c>
      <c r="E9312" s="2"/>
      <c r="G9312" s="23"/>
    </row>
    <row r="9313" spans="1:7" customFormat="1">
      <c r="A9313" s="4">
        <v>31951</v>
      </c>
      <c r="B9313">
        <v>6.84</v>
      </c>
      <c r="C9313">
        <f>IFERROR(((VLOOKUP(A9313,'Interest Rates-10yr'!$A$9:$C$15239,2,FALSE))-B9313),C9312)</f>
        <v>1.3900000000000006</v>
      </c>
      <c r="D9313" s="98">
        <f>AVERAGE(C$10:C9313)</f>
        <v>0.41425730868443739</v>
      </c>
      <c r="E9313" s="2"/>
      <c r="G9313" s="23"/>
    </row>
    <row r="9314" spans="1:7" customFormat="1">
      <c r="A9314" s="4">
        <v>31952</v>
      </c>
      <c r="B9314">
        <v>6.75</v>
      </c>
      <c r="C9314">
        <f>IFERROR(((VLOOKUP(A9314,'Interest Rates-10yr'!$A$9:$C$15239,2,FALSE))-B9314),C9313)</f>
        <v>1.5600000000000005</v>
      </c>
      <c r="D9314" s="98">
        <f>AVERAGE(C$10:C9314)</f>
        <v>0.41438044062332136</v>
      </c>
      <c r="E9314" s="2"/>
      <c r="G9314" s="23"/>
    </row>
    <row r="9315" spans="1:7" customFormat="1">
      <c r="A9315" s="4">
        <v>31953</v>
      </c>
      <c r="B9315">
        <v>6.81</v>
      </c>
      <c r="C9315">
        <f>IFERROR(((VLOOKUP(A9315,'Interest Rates-10yr'!$A$9:$C$15239,2,FALSE))-B9315),C9314)</f>
        <v>1.4400000000000004</v>
      </c>
      <c r="D9315" s="98">
        <f>AVERAGE(C$10:C9315)</f>
        <v>0.41449065119277945</v>
      </c>
      <c r="E9315" s="2"/>
      <c r="G9315" s="23"/>
    </row>
    <row r="9316" spans="1:7" customFormat="1">
      <c r="A9316" s="4">
        <v>31954</v>
      </c>
      <c r="B9316">
        <v>6.72</v>
      </c>
      <c r="C9316">
        <f>IFERROR(((VLOOKUP(A9316,'Interest Rates-10yr'!$A$9:$C$15239,2,FALSE))-B9316),C9315)</f>
        <v>1.6499999999999995</v>
      </c>
      <c r="D9316" s="98">
        <f>AVERAGE(C$10:C9316)</f>
        <v>0.41462340174062595</v>
      </c>
      <c r="E9316" s="2"/>
      <c r="G9316" s="23"/>
    </row>
    <row r="9317" spans="1:7" customFormat="1">
      <c r="A9317" s="4">
        <v>31955</v>
      </c>
      <c r="B9317">
        <v>6.72</v>
      </c>
      <c r="C9317">
        <f>IFERROR(((VLOOKUP(A9317,'Interest Rates-10yr'!$A$9:$C$15239,2,FALSE))-B9317),C9316)</f>
        <v>1.6499999999999995</v>
      </c>
      <c r="D9317" s="98">
        <f>AVERAGE(C$10:C9317)</f>
        <v>0.41475612376450427</v>
      </c>
      <c r="E9317" s="2"/>
      <c r="G9317" s="23"/>
    </row>
    <row r="9318" spans="1:7" customFormat="1">
      <c r="A9318" s="4">
        <v>31956</v>
      </c>
      <c r="B9318">
        <v>6.72</v>
      </c>
      <c r="C9318">
        <f>IFERROR(((VLOOKUP(A9318,'Interest Rates-10yr'!$A$9:$C$15239,2,FALSE))-B9318),C9317)</f>
        <v>1.6499999999999995</v>
      </c>
      <c r="D9318" s="98">
        <f>AVERAGE(C$10:C9318)</f>
        <v>0.41488881727360682</v>
      </c>
      <c r="E9318" s="2"/>
      <c r="G9318" s="23"/>
    </row>
    <row r="9319" spans="1:7" customFormat="1">
      <c r="A9319" s="4">
        <v>31957</v>
      </c>
      <c r="B9319">
        <v>6.68</v>
      </c>
      <c r="C9319">
        <f>IFERROR(((VLOOKUP(A9319,'Interest Rates-10yr'!$A$9:$C$15239,2,FALSE))-B9319),C9318)</f>
        <v>1.6600000000000001</v>
      </c>
      <c r="D9319" s="98">
        <f>AVERAGE(C$10:C9319)</f>
        <v>0.41502255639097807</v>
      </c>
      <c r="E9319" s="2"/>
      <c r="G9319" s="23"/>
    </row>
    <row r="9320" spans="1:7" customFormat="1">
      <c r="A9320" s="4">
        <v>31958</v>
      </c>
      <c r="B9320">
        <v>6.56</v>
      </c>
      <c r="C9320">
        <f>IFERROR(((VLOOKUP(A9320,'Interest Rates-10yr'!$A$9:$C$15239,2,FALSE))-B9320),C9319)</f>
        <v>1.8200000000000012</v>
      </c>
      <c r="D9320" s="98">
        <f>AVERAGE(C$10:C9320)</f>
        <v>0.41517345075716955</v>
      </c>
      <c r="E9320" s="2"/>
      <c r="G9320" s="23"/>
    </row>
    <row r="9321" spans="1:7" customFormat="1">
      <c r="A9321" s="4">
        <v>31959</v>
      </c>
      <c r="B9321">
        <v>6.07</v>
      </c>
      <c r="C9321">
        <f>IFERROR(((VLOOKUP(A9321,'Interest Rates-10yr'!$A$9:$C$15239,2,FALSE))-B9321),C9320)</f>
        <v>2.2899999999999991</v>
      </c>
      <c r="D9321" s="98">
        <f>AVERAGE(C$10:C9321)</f>
        <v>0.41537478522336829</v>
      </c>
      <c r="E9321" s="2"/>
      <c r="G9321" s="23"/>
    </row>
    <row r="9322" spans="1:7" customFormat="1">
      <c r="A9322" s="4">
        <v>31960</v>
      </c>
      <c r="B9322">
        <v>6.68</v>
      </c>
      <c r="C9322">
        <f>IFERROR(((VLOOKUP(A9322,'Interest Rates-10yr'!$A$9:$C$15239,2,FALSE))-B9322),C9321)</f>
        <v>1.620000000000001</v>
      </c>
      <c r="D9322" s="98">
        <f>AVERAGE(C$10:C9322)</f>
        <v>0.41550413400622843</v>
      </c>
      <c r="E9322" s="2"/>
      <c r="G9322" s="23"/>
    </row>
    <row r="9323" spans="1:7" customFormat="1">
      <c r="A9323" s="4">
        <v>31961</v>
      </c>
      <c r="B9323">
        <v>6.59</v>
      </c>
      <c r="C9323">
        <f>IFERROR(((VLOOKUP(A9323,'Interest Rates-10yr'!$A$9:$C$15239,2,FALSE))-B9323),C9322)</f>
        <v>1.620000000000001</v>
      </c>
      <c r="D9323" s="98">
        <f>AVERAGE(C$10:C9323)</f>
        <v>0.4156334550139581</v>
      </c>
      <c r="E9323" s="2"/>
      <c r="G9323" s="23"/>
    </row>
    <row r="9324" spans="1:7" customFormat="1">
      <c r="A9324" s="4">
        <v>31962</v>
      </c>
      <c r="B9324">
        <v>6.59</v>
      </c>
      <c r="C9324">
        <f>IFERROR(((VLOOKUP(A9324,'Interest Rates-10yr'!$A$9:$C$15239,2,FALSE))-B9324),C9323)</f>
        <v>1.620000000000001</v>
      </c>
      <c r="D9324" s="98">
        <f>AVERAGE(C$10:C9324)</f>
        <v>0.41576274825550247</v>
      </c>
      <c r="E9324" s="2"/>
      <c r="G9324" s="23"/>
    </row>
    <row r="9325" spans="1:7" customFormat="1">
      <c r="A9325" s="4">
        <v>31963</v>
      </c>
      <c r="B9325">
        <v>6.59</v>
      </c>
      <c r="C9325">
        <f>IFERROR(((VLOOKUP(A9325,'Interest Rates-10yr'!$A$9:$C$15239,2,FALSE))-B9325),C9324)</f>
        <v>1.620000000000001</v>
      </c>
      <c r="D9325" s="98">
        <f>AVERAGE(C$10:C9325)</f>
        <v>0.41589201373980306</v>
      </c>
      <c r="E9325" s="2"/>
      <c r="G9325" s="23"/>
    </row>
    <row r="9326" spans="1:7" customFormat="1">
      <c r="A9326" s="4">
        <v>31964</v>
      </c>
      <c r="B9326">
        <v>6.73</v>
      </c>
      <c r="C9326">
        <f>IFERROR(((VLOOKUP(A9326,'Interest Rates-10yr'!$A$9:$C$15239,2,FALSE))-B9326),C9325)</f>
        <v>1.5599999999999987</v>
      </c>
      <c r="D9326" s="98">
        <f>AVERAGE(C$10:C9326)</f>
        <v>0.41601481163464693</v>
      </c>
      <c r="E9326" s="2"/>
      <c r="G9326" s="23"/>
    </row>
    <row r="9327" spans="1:7" customFormat="1">
      <c r="A9327" s="4">
        <v>31965</v>
      </c>
      <c r="B9327">
        <v>6.72</v>
      </c>
      <c r="C9327">
        <f>IFERROR(((VLOOKUP(A9327,'Interest Rates-10yr'!$A$9:$C$15239,2,FALSE))-B9327),C9326)</f>
        <v>1.5599999999999996</v>
      </c>
      <c r="D9327" s="98">
        <f>AVERAGE(C$10:C9327)</f>
        <v>0.41613758317235516</v>
      </c>
      <c r="E9327" s="2"/>
      <c r="G9327" s="23"/>
    </row>
    <row r="9328" spans="1:7" customFormat="1">
      <c r="A9328" s="4">
        <v>31966</v>
      </c>
      <c r="B9328">
        <v>6.59</v>
      </c>
      <c r="C9328">
        <f>IFERROR(((VLOOKUP(A9328,'Interest Rates-10yr'!$A$9:$C$15239,2,FALSE))-B9328),C9327)</f>
        <v>1.7300000000000004</v>
      </c>
      <c r="D9328" s="98">
        <f>AVERAGE(C$10:C9328)</f>
        <v>0.41627857066208879</v>
      </c>
      <c r="E9328" s="2"/>
      <c r="G9328" s="23"/>
    </row>
    <row r="9329" spans="1:7" customFormat="1">
      <c r="A9329" s="4">
        <v>31967</v>
      </c>
      <c r="B9329">
        <v>6.62</v>
      </c>
      <c r="C9329">
        <f>IFERROR(((VLOOKUP(A9329,'Interest Rates-10yr'!$A$9:$C$15239,2,FALSE))-B9329),C9328)</f>
        <v>1.7499999999999991</v>
      </c>
      <c r="D9329" s="98">
        <f>AVERAGE(C$10:C9329)</f>
        <v>0.41642167381974304</v>
      </c>
      <c r="E9329" s="2"/>
      <c r="G9329" s="23"/>
    </row>
    <row r="9330" spans="1:7" customFormat="1">
      <c r="A9330" s="4">
        <v>31968</v>
      </c>
      <c r="B9330">
        <v>6.54</v>
      </c>
      <c r="C9330">
        <f>IFERROR(((VLOOKUP(A9330,'Interest Rates-10yr'!$A$9:$C$15239,2,FALSE))-B9330),C9329)</f>
        <v>1.7800000000000002</v>
      </c>
      <c r="D9330" s="98">
        <f>AVERAGE(C$10:C9330)</f>
        <v>0.41656796481064323</v>
      </c>
      <c r="E9330" s="2"/>
      <c r="G9330" s="23"/>
    </row>
    <row r="9331" spans="1:7" customFormat="1">
      <c r="A9331" s="4">
        <v>31969</v>
      </c>
      <c r="B9331">
        <v>6.54</v>
      </c>
      <c r="C9331">
        <f>IFERROR(((VLOOKUP(A9331,'Interest Rates-10yr'!$A$9:$C$15239,2,FALSE))-B9331),C9330)</f>
        <v>1.7800000000000002</v>
      </c>
      <c r="D9331" s="98">
        <f>AVERAGE(C$10:C9331)</f>
        <v>0.4167142244153621</v>
      </c>
      <c r="E9331" s="2"/>
      <c r="G9331" s="23"/>
    </row>
    <row r="9332" spans="1:7" customFormat="1">
      <c r="A9332" s="4">
        <v>31970</v>
      </c>
      <c r="B9332">
        <v>6.54</v>
      </c>
      <c r="C9332">
        <f>IFERROR(((VLOOKUP(A9332,'Interest Rates-10yr'!$A$9:$C$15239,2,FALSE))-B9332),C9331)</f>
        <v>1.7800000000000002</v>
      </c>
      <c r="D9332" s="98">
        <f>AVERAGE(C$10:C9332)</f>
        <v>0.41686045264399935</v>
      </c>
      <c r="E9332" s="2"/>
      <c r="G9332" s="23"/>
    </row>
    <row r="9333" spans="1:7" customFormat="1">
      <c r="A9333" s="4">
        <v>31971</v>
      </c>
      <c r="B9333">
        <v>6.62</v>
      </c>
      <c r="C9333">
        <f>IFERROR(((VLOOKUP(A9333,'Interest Rates-10yr'!$A$9:$C$15239,2,FALSE))-B9333),C9332)</f>
        <v>1.7600000000000007</v>
      </c>
      <c r="D9333" s="98">
        <f>AVERAGE(C$10:C9333)</f>
        <v>0.41700450450450516</v>
      </c>
      <c r="E9333" s="2"/>
      <c r="G9333" s="23"/>
    </row>
    <row r="9334" spans="1:7" customFormat="1">
      <c r="A9334" s="4">
        <v>31972</v>
      </c>
      <c r="B9334">
        <v>6.4</v>
      </c>
      <c r="C9334">
        <f>IFERROR(((VLOOKUP(A9334,'Interest Rates-10yr'!$A$9:$C$15239,2,FALSE))-B9334),C9333)</f>
        <v>1.9299999999999997</v>
      </c>
      <c r="D9334" s="98">
        <f>AVERAGE(C$10:C9334)</f>
        <v>0.41716675603217218</v>
      </c>
      <c r="E9334" s="2"/>
      <c r="G9334" s="23"/>
    </row>
    <row r="9335" spans="1:7" customFormat="1">
      <c r="A9335" s="4">
        <v>31973</v>
      </c>
      <c r="B9335">
        <v>6.38</v>
      </c>
      <c r="C9335">
        <f>IFERROR(((VLOOKUP(A9335,'Interest Rates-10yr'!$A$9:$C$15239,2,FALSE))-B9335),C9334)</f>
        <v>2.0499999999999998</v>
      </c>
      <c r="D9335" s="98">
        <f>AVERAGE(C$10:C9335)</f>
        <v>0.41734184001715696</v>
      </c>
      <c r="E9335" s="2"/>
      <c r="G9335" s="23"/>
    </row>
    <row r="9336" spans="1:7" customFormat="1">
      <c r="A9336" s="4">
        <v>31974</v>
      </c>
      <c r="B9336">
        <v>6.56</v>
      </c>
      <c r="C9336">
        <f>IFERROR(((VLOOKUP(A9336,'Interest Rates-10yr'!$A$9:$C$15239,2,FALSE))-B9336),C9335)</f>
        <v>1.8500000000000005</v>
      </c>
      <c r="D9336" s="98">
        <f>AVERAGE(C$10:C9336)</f>
        <v>0.41749544333655042</v>
      </c>
      <c r="E9336" s="2"/>
      <c r="G9336" s="23"/>
    </row>
    <row r="9337" spans="1:7" customFormat="1">
      <c r="A9337" s="4">
        <v>31975</v>
      </c>
      <c r="B9337">
        <v>6.56</v>
      </c>
      <c r="C9337">
        <f>IFERROR(((VLOOKUP(A9337,'Interest Rates-10yr'!$A$9:$C$15239,2,FALSE))-B9337),C9336)</f>
        <v>1.7999999999999998</v>
      </c>
      <c r="D9337" s="98">
        <f>AVERAGE(C$10:C9337)</f>
        <v>0.41764365351629568</v>
      </c>
      <c r="E9337" s="2"/>
      <c r="G9337" s="23"/>
    </row>
    <row r="9338" spans="1:7" customFormat="1">
      <c r="A9338" s="4">
        <v>31976</v>
      </c>
      <c r="B9338">
        <v>6.56</v>
      </c>
      <c r="C9338">
        <f>IFERROR(((VLOOKUP(A9338,'Interest Rates-10yr'!$A$9:$C$15239,2,FALSE))-B9338),C9337)</f>
        <v>1.7999999999999998</v>
      </c>
      <c r="D9338" s="98">
        <f>AVERAGE(C$10:C9338)</f>
        <v>0.41779183192196445</v>
      </c>
      <c r="E9338" s="2"/>
      <c r="G9338" s="23"/>
    </row>
    <row r="9339" spans="1:7" customFormat="1">
      <c r="A9339" s="4">
        <v>31977</v>
      </c>
      <c r="B9339">
        <v>6.56</v>
      </c>
      <c r="C9339">
        <f>IFERROR(((VLOOKUP(A9339,'Interest Rates-10yr'!$A$9:$C$15239,2,FALSE))-B9339),C9338)</f>
        <v>1.7999999999999998</v>
      </c>
      <c r="D9339" s="98">
        <f>AVERAGE(C$10:C9339)</f>
        <v>0.41793997856377346</v>
      </c>
      <c r="E9339" s="2"/>
      <c r="G9339" s="23"/>
    </row>
    <row r="9340" spans="1:7" customFormat="1">
      <c r="A9340" s="4">
        <v>31978</v>
      </c>
      <c r="B9340">
        <v>6.66</v>
      </c>
      <c r="C9340">
        <f>IFERROR(((VLOOKUP(A9340,'Interest Rates-10yr'!$A$9:$C$15239,2,FALSE))-B9340),C9339)</f>
        <v>1.75</v>
      </c>
      <c r="D9340" s="98">
        <f>AVERAGE(C$10:C9340)</f>
        <v>0.41808273496945736</v>
      </c>
      <c r="E9340" s="2"/>
      <c r="G9340" s="23"/>
    </row>
    <row r="9341" spans="1:7" customFormat="1">
      <c r="A9341" s="4">
        <v>31979</v>
      </c>
      <c r="B9341">
        <v>6.58</v>
      </c>
      <c r="C9341">
        <f>IFERROR(((VLOOKUP(A9341,'Interest Rates-10yr'!$A$9:$C$15239,2,FALSE))-B9341),C9340)</f>
        <v>1.9100000000000001</v>
      </c>
      <c r="D9341" s="98">
        <f>AVERAGE(C$10:C9341)</f>
        <v>0.41824260608658448</v>
      </c>
      <c r="E9341" s="2"/>
      <c r="G9341" s="23"/>
    </row>
    <row r="9342" spans="1:7" customFormat="1">
      <c r="A9342" s="4">
        <v>31980</v>
      </c>
      <c r="B9342">
        <v>6.52</v>
      </c>
      <c r="C9342">
        <f>IFERROR(((VLOOKUP(A9342,'Interest Rates-10yr'!$A$9:$C$15239,2,FALSE))-B9342),C9341)</f>
        <v>2.0199999999999996</v>
      </c>
      <c r="D9342" s="98">
        <f>AVERAGE(C$10:C9342)</f>
        <v>0.41841422907961068</v>
      </c>
      <c r="E9342" s="2"/>
      <c r="G9342" s="23"/>
    </row>
    <row r="9343" spans="1:7" customFormat="1">
      <c r="A9343" s="4">
        <v>31981</v>
      </c>
      <c r="B9343">
        <v>6.6</v>
      </c>
      <c r="C9343">
        <f>IFERROR(((VLOOKUP(A9343,'Interest Rates-10yr'!$A$9:$C$15239,2,FALSE))-B9343),C9342)</f>
        <v>1.9600000000000009</v>
      </c>
      <c r="D9343" s="98">
        <f>AVERAGE(C$10:C9343)</f>
        <v>0.41857938718663018</v>
      </c>
      <c r="E9343" s="2"/>
      <c r="G9343" s="23"/>
    </row>
    <row r="9344" spans="1:7" customFormat="1">
      <c r="A9344" s="4">
        <v>31982</v>
      </c>
      <c r="B9344">
        <v>6.62</v>
      </c>
      <c r="C9344">
        <f>IFERROR(((VLOOKUP(A9344,'Interest Rates-10yr'!$A$9:$C$15239,2,FALSE))-B9344),C9343)</f>
        <v>1.96</v>
      </c>
      <c r="D9344" s="98">
        <f>AVERAGE(C$10:C9344)</f>
        <v>0.41874450990894552</v>
      </c>
      <c r="E9344" s="2"/>
      <c r="G9344" s="23"/>
    </row>
    <row r="9345" spans="1:7" customFormat="1">
      <c r="A9345" s="4">
        <v>31983</v>
      </c>
      <c r="B9345">
        <v>6.62</v>
      </c>
      <c r="C9345">
        <f>IFERROR(((VLOOKUP(A9345,'Interest Rates-10yr'!$A$9:$C$15239,2,FALSE))-B9345),C9344)</f>
        <v>1.96</v>
      </c>
      <c r="D9345" s="98">
        <f>AVERAGE(C$10:C9345)</f>
        <v>0.41890959725792698</v>
      </c>
      <c r="E9345" s="2"/>
      <c r="G9345" s="23"/>
    </row>
    <row r="9346" spans="1:7" customFormat="1">
      <c r="A9346" s="4">
        <v>31984</v>
      </c>
      <c r="B9346">
        <v>6.62</v>
      </c>
      <c r="C9346">
        <f>IFERROR(((VLOOKUP(A9346,'Interest Rates-10yr'!$A$9:$C$15239,2,FALSE))-B9346),C9345)</f>
        <v>1.96</v>
      </c>
      <c r="D9346" s="98">
        <f>AVERAGE(C$10:C9346)</f>
        <v>0.4190746492449402</v>
      </c>
      <c r="E9346" s="2"/>
      <c r="G9346" s="23"/>
    </row>
    <row r="9347" spans="1:7" customFormat="1">
      <c r="A9347" s="4">
        <v>31985</v>
      </c>
      <c r="B9347">
        <v>6.64</v>
      </c>
      <c r="C9347">
        <f>IFERROR(((VLOOKUP(A9347,'Interest Rates-10yr'!$A$9:$C$15239,2,FALSE))-B9347),C9346)</f>
        <v>1.96</v>
      </c>
      <c r="D9347" s="98">
        <f>AVERAGE(C$10:C9347)</f>
        <v>0.41923966588134576</v>
      </c>
      <c r="E9347" s="2"/>
      <c r="G9347" s="23"/>
    </row>
    <row r="9348" spans="1:7" customFormat="1">
      <c r="A9348" s="4">
        <v>31986</v>
      </c>
      <c r="B9348">
        <v>6.58</v>
      </c>
      <c r="C9348">
        <f>IFERROR(((VLOOKUP(A9348,'Interest Rates-10yr'!$A$9:$C$15239,2,FALSE))-B9348),C9347)</f>
        <v>2.0399999999999991</v>
      </c>
      <c r="D9348" s="98">
        <f>AVERAGE(C$10:C9348)</f>
        <v>0.41941321340614696</v>
      </c>
      <c r="E9348" s="2"/>
      <c r="G9348" s="23"/>
    </row>
    <row r="9349" spans="1:7" customFormat="1">
      <c r="A9349" s="4">
        <v>31987</v>
      </c>
      <c r="B9349">
        <v>6.7</v>
      </c>
      <c r="C9349">
        <f>IFERROR(((VLOOKUP(A9349,'Interest Rates-10yr'!$A$9:$C$15239,2,FALSE))-B9349),C9348)</f>
        <v>1.9099999999999993</v>
      </c>
      <c r="D9349" s="98">
        <f>AVERAGE(C$10:C9349)</f>
        <v>0.41957280513918699</v>
      </c>
      <c r="E9349" s="2"/>
      <c r="G9349" s="23"/>
    </row>
    <row r="9350" spans="1:7" customFormat="1">
      <c r="A9350" s="4">
        <v>31988</v>
      </c>
      <c r="B9350">
        <v>6.72</v>
      </c>
      <c r="C9350">
        <f>IFERROR(((VLOOKUP(A9350,'Interest Rates-10yr'!$A$9:$C$15239,2,FALSE))-B9350),C9349)</f>
        <v>1.8899999999999997</v>
      </c>
      <c r="D9350" s="98">
        <f>AVERAGE(C$10:C9350)</f>
        <v>0.41973022160368334</v>
      </c>
      <c r="E9350" s="2"/>
      <c r="G9350" s="23"/>
    </row>
    <row r="9351" spans="1:7" customFormat="1">
      <c r="A9351" s="4">
        <v>31989</v>
      </c>
      <c r="B9351">
        <v>6.75</v>
      </c>
      <c r="C9351">
        <f>IFERROR(((VLOOKUP(A9351,'Interest Rates-10yr'!$A$9:$C$15239,2,FALSE))-B9351),C9350)</f>
        <v>1.9100000000000001</v>
      </c>
      <c r="D9351" s="98">
        <f>AVERAGE(C$10:C9351)</f>
        <v>0.41988974523656669</v>
      </c>
      <c r="E9351" s="2"/>
      <c r="G9351" s="23"/>
    </row>
    <row r="9352" spans="1:7" customFormat="1">
      <c r="A9352" s="4">
        <v>31990</v>
      </c>
      <c r="B9352">
        <v>6.75</v>
      </c>
      <c r="C9352">
        <f>IFERROR(((VLOOKUP(A9352,'Interest Rates-10yr'!$A$9:$C$15239,2,FALSE))-B9352),C9351)</f>
        <v>1.9100000000000001</v>
      </c>
      <c r="D9352" s="98">
        <f>AVERAGE(C$10:C9352)</f>
        <v>0.42004923472118227</v>
      </c>
      <c r="E9352" s="2"/>
      <c r="G9352" s="23"/>
    </row>
    <row r="9353" spans="1:7" customFormat="1">
      <c r="A9353" s="4">
        <v>31991</v>
      </c>
      <c r="B9353">
        <v>6.75</v>
      </c>
      <c r="C9353">
        <f>IFERROR(((VLOOKUP(A9353,'Interest Rates-10yr'!$A$9:$C$15239,2,FALSE))-B9353),C9352)</f>
        <v>1.9100000000000001</v>
      </c>
      <c r="D9353" s="98">
        <f>AVERAGE(C$10:C9353)</f>
        <v>0.42020869006849376</v>
      </c>
      <c r="E9353" s="2"/>
      <c r="G9353" s="23"/>
    </row>
    <row r="9354" spans="1:7" customFormat="1">
      <c r="A9354" s="4">
        <v>31992</v>
      </c>
      <c r="B9354">
        <v>6.82</v>
      </c>
      <c r="C9354">
        <f>IFERROR(((VLOOKUP(A9354,'Interest Rates-10yr'!$A$9:$C$15239,2,FALSE))-B9354),C9353)</f>
        <v>1.9900000000000002</v>
      </c>
      <c r="D9354" s="98">
        <f>AVERAGE(C$10:C9354)</f>
        <v>0.42037667201712203</v>
      </c>
      <c r="E9354" s="2"/>
      <c r="G9354" s="23"/>
    </row>
    <row r="9355" spans="1:7" customFormat="1">
      <c r="A9355" s="4">
        <v>31993</v>
      </c>
      <c r="B9355">
        <v>6.76</v>
      </c>
      <c r="C9355">
        <f>IFERROR(((VLOOKUP(A9355,'Interest Rates-10yr'!$A$9:$C$15239,2,FALSE))-B9355),C9354)</f>
        <v>2.0500000000000007</v>
      </c>
      <c r="D9355" s="98">
        <f>AVERAGE(C$10:C9355)</f>
        <v>0.4205510378771673</v>
      </c>
      <c r="E9355" s="2"/>
      <c r="G9355" s="23"/>
    </row>
    <row r="9356" spans="1:7" customFormat="1">
      <c r="A9356" s="4">
        <v>31994</v>
      </c>
      <c r="B9356">
        <v>6.68</v>
      </c>
      <c r="C9356">
        <f>IFERROR(((VLOOKUP(A9356,'Interest Rates-10yr'!$A$9:$C$15239,2,FALSE))-B9356),C9355)</f>
        <v>2.0300000000000011</v>
      </c>
      <c r="D9356" s="98">
        <f>AVERAGE(C$10:C9356)</f>
        <v>0.42072322670375584</v>
      </c>
      <c r="E9356" s="2"/>
      <c r="G9356" s="23"/>
    </row>
    <row r="9357" spans="1:7" customFormat="1">
      <c r="A9357" s="4">
        <v>31995</v>
      </c>
      <c r="B9357">
        <v>6.62</v>
      </c>
      <c r="C9357">
        <f>IFERROR(((VLOOKUP(A9357,'Interest Rates-10yr'!$A$9:$C$15239,2,FALSE))-B9357),C9356)</f>
        <v>2.1100000000000003</v>
      </c>
      <c r="D9357" s="98">
        <f>AVERAGE(C$10:C9357)</f>
        <v>0.42090393667094628</v>
      </c>
      <c r="E9357" s="2"/>
      <c r="G9357" s="23"/>
    </row>
    <row r="9358" spans="1:7" customFormat="1">
      <c r="A9358" s="4">
        <v>31996</v>
      </c>
      <c r="B9358">
        <v>6.57</v>
      </c>
      <c r="C9358">
        <f>IFERROR(((VLOOKUP(A9358,'Interest Rates-10yr'!$A$9:$C$15239,2,FALSE))-B9358),C9357)</f>
        <v>2.129999999999999</v>
      </c>
      <c r="D9358" s="98">
        <f>AVERAGE(C$10:C9358)</f>
        <v>0.42108674724569539</v>
      </c>
      <c r="E9358" s="2"/>
      <c r="G9358" s="23"/>
    </row>
    <row r="9359" spans="1:7" customFormat="1">
      <c r="A9359" s="4">
        <v>31997</v>
      </c>
      <c r="B9359">
        <v>6.57</v>
      </c>
      <c r="C9359">
        <f>IFERROR(((VLOOKUP(A9359,'Interest Rates-10yr'!$A$9:$C$15239,2,FALSE))-B9359),C9358)</f>
        <v>2.129999999999999</v>
      </c>
      <c r="D9359" s="98">
        <f>AVERAGE(C$10:C9359)</f>
        <v>0.4212695187165782</v>
      </c>
      <c r="E9359" s="2"/>
      <c r="G9359" s="23"/>
    </row>
    <row r="9360" spans="1:7" customFormat="1">
      <c r="A9360" s="4">
        <v>31998</v>
      </c>
      <c r="B9360">
        <v>6.57</v>
      </c>
      <c r="C9360">
        <f>IFERROR(((VLOOKUP(A9360,'Interest Rates-10yr'!$A$9:$C$15239,2,FALSE))-B9360),C9359)</f>
        <v>2.129999999999999</v>
      </c>
      <c r="D9360" s="98">
        <f>AVERAGE(C$10:C9360)</f>
        <v>0.42145225109614015</v>
      </c>
      <c r="E9360" s="2"/>
      <c r="G9360" s="23"/>
    </row>
    <row r="9361" spans="1:7" customFormat="1">
      <c r="A9361" s="4">
        <v>31999</v>
      </c>
      <c r="B9361">
        <v>6.58</v>
      </c>
      <c r="C9361">
        <f>IFERROR(((VLOOKUP(A9361,'Interest Rates-10yr'!$A$9:$C$15239,2,FALSE))-B9361),C9360)</f>
        <v>2.16</v>
      </c>
      <c r="D9361" s="98">
        <f>AVERAGE(C$10:C9361)</f>
        <v>0.42163815226689544</v>
      </c>
      <c r="E9361" s="2"/>
      <c r="G9361" s="23"/>
    </row>
    <row r="9362" spans="1:7" customFormat="1">
      <c r="A9362" s="4">
        <v>32000</v>
      </c>
      <c r="B9362">
        <v>6.47</v>
      </c>
      <c r="C9362">
        <f>IFERROR(((VLOOKUP(A9362,'Interest Rates-10yr'!$A$9:$C$15239,2,FALSE))-B9362),C9361)</f>
        <v>2.2600000000000007</v>
      </c>
      <c r="D9362" s="98">
        <f>AVERAGE(C$10:C9362)</f>
        <v>0.42183470544210483</v>
      </c>
      <c r="E9362" s="2"/>
      <c r="G9362" s="23"/>
    </row>
    <row r="9363" spans="1:7" customFormat="1">
      <c r="A9363" s="4">
        <v>32001</v>
      </c>
      <c r="B9363">
        <v>6.65</v>
      </c>
      <c r="C9363">
        <f>IFERROR(((VLOOKUP(A9363,'Interest Rates-10yr'!$A$9:$C$15239,2,FALSE))-B9363),C9362)</f>
        <v>2.0700000000000003</v>
      </c>
      <c r="D9363" s="98">
        <f>AVERAGE(C$10:C9363)</f>
        <v>0.42201090442591477</v>
      </c>
      <c r="E9363" s="2"/>
      <c r="G9363" s="23"/>
    </row>
    <row r="9364" spans="1:7" customFormat="1">
      <c r="A9364" s="4">
        <v>32002</v>
      </c>
      <c r="B9364">
        <v>6.67</v>
      </c>
      <c r="C9364">
        <f>IFERROR(((VLOOKUP(A9364,'Interest Rates-10yr'!$A$9:$C$15239,2,FALSE))-B9364),C9363)</f>
        <v>1.9600000000000009</v>
      </c>
      <c r="D9364" s="98">
        <f>AVERAGE(C$10:C9364)</f>
        <v>0.42217530732228825</v>
      </c>
      <c r="E9364" s="2"/>
      <c r="G9364" s="23"/>
    </row>
    <row r="9365" spans="1:7" customFormat="1">
      <c r="A9365" s="4">
        <v>32003</v>
      </c>
      <c r="B9365">
        <v>6.75</v>
      </c>
      <c r="C9365">
        <f>IFERROR(((VLOOKUP(A9365,'Interest Rates-10yr'!$A$9:$C$15239,2,FALSE))-B9365),C9364)</f>
        <v>1.83</v>
      </c>
      <c r="D9365" s="98">
        <f>AVERAGE(C$10:C9365)</f>
        <v>0.42232578024796991</v>
      </c>
      <c r="E9365" s="2"/>
      <c r="G9365" s="23"/>
    </row>
    <row r="9366" spans="1:7" customFormat="1">
      <c r="A9366" s="4">
        <v>32004</v>
      </c>
      <c r="B9366">
        <v>6.75</v>
      </c>
      <c r="C9366">
        <f>IFERROR(((VLOOKUP(A9366,'Interest Rates-10yr'!$A$9:$C$15239,2,FALSE))-B9366),C9365)</f>
        <v>1.83</v>
      </c>
      <c r="D9366" s="98">
        <f>AVERAGE(C$10:C9366)</f>
        <v>0.42247622101100851</v>
      </c>
      <c r="E9366" s="2"/>
      <c r="G9366" s="23"/>
    </row>
    <row r="9367" spans="1:7" customFormat="1">
      <c r="A9367" s="4">
        <v>32005</v>
      </c>
      <c r="B9367">
        <v>6.75</v>
      </c>
      <c r="C9367">
        <f>IFERROR(((VLOOKUP(A9367,'Interest Rates-10yr'!$A$9:$C$15239,2,FALSE))-B9367),C9366)</f>
        <v>1.83</v>
      </c>
      <c r="D9367" s="98">
        <f>AVERAGE(C$10:C9367)</f>
        <v>0.42262662962171471</v>
      </c>
      <c r="E9367" s="2"/>
      <c r="G9367" s="23"/>
    </row>
    <row r="9368" spans="1:7" customFormat="1">
      <c r="A9368" s="4">
        <v>32006</v>
      </c>
      <c r="B9368">
        <v>6.91</v>
      </c>
      <c r="C9368">
        <f>IFERROR(((VLOOKUP(A9368,'Interest Rates-10yr'!$A$9:$C$15239,2,FALSE))-B9368),C9367)</f>
        <v>1.6500000000000004</v>
      </c>
      <c r="D9368" s="98">
        <f>AVERAGE(C$10:C9368)</f>
        <v>0.42275777326637531</v>
      </c>
      <c r="E9368" s="2"/>
      <c r="G9368" s="23"/>
    </row>
    <row r="9369" spans="1:7" customFormat="1">
      <c r="A9369" s="4">
        <v>32007</v>
      </c>
      <c r="B9369">
        <v>6.7</v>
      </c>
      <c r="C9369">
        <f>IFERROR(((VLOOKUP(A9369,'Interest Rates-10yr'!$A$9:$C$15239,2,FALSE))-B9369),C9368)</f>
        <v>2.0300000000000002</v>
      </c>
      <c r="D9369" s="98">
        <f>AVERAGE(C$10:C9369)</f>
        <v>0.42292948717948792</v>
      </c>
      <c r="E9369" s="2"/>
      <c r="G9369" s="23"/>
    </row>
    <row r="9370" spans="1:7" customFormat="1">
      <c r="A9370" s="4">
        <v>32008</v>
      </c>
      <c r="B9370">
        <v>6.66</v>
      </c>
      <c r="C9370">
        <f>IFERROR(((VLOOKUP(A9370,'Interest Rates-10yr'!$A$9:$C$15239,2,FALSE))-B9370),C9369)</f>
        <v>2.1099999999999994</v>
      </c>
      <c r="D9370" s="98">
        <f>AVERAGE(C$10:C9370)</f>
        <v>0.42310971050101559</v>
      </c>
      <c r="E9370" s="2"/>
      <c r="G9370" s="23"/>
    </row>
    <row r="9371" spans="1:7" customFormat="1">
      <c r="A9371" s="4">
        <v>32009</v>
      </c>
      <c r="B9371">
        <v>6.63</v>
      </c>
      <c r="C9371">
        <f>IFERROR(((VLOOKUP(A9371,'Interest Rates-10yr'!$A$9:$C$15239,2,FALSE))-B9371),C9370)</f>
        <v>2.1100000000000003</v>
      </c>
      <c r="D9371" s="98">
        <f>AVERAGE(C$10:C9371)</f>
        <v>0.42328989532151323</v>
      </c>
      <c r="E9371" s="2"/>
      <c r="G9371" s="23"/>
    </row>
    <row r="9372" spans="1:7" customFormat="1">
      <c r="A9372" s="4">
        <v>32010</v>
      </c>
      <c r="B9372">
        <v>6.62</v>
      </c>
      <c r="C9372">
        <f>IFERROR(((VLOOKUP(A9372,'Interest Rates-10yr'!$A$9:$C$15239,2,FALSE))-B9372),C9371)</f>
        <v>2.1499999999999995</v>
      </c>
      <c r="D9372" s="98">
        <f>AVERAGE(C$10:C9372)</f>
        <v>0.42347431378831646</v>
      </c>
      <c r="E9372" s="2"/>
      <c r="G9372" s="23"/>
    </row>
    <row r="9373" spans="1:7" customFormat="1">
      <c r="A9373" s="4">
        <v>32011</v>
      </c>
      <c r="B9373">
        <v>6.62</v>
      </c>
      <c r="C9373">
        <f>IFERROR(((VLOOKUP(A9373,'Interest Rates-10yr'!$A$9:$C$15239,2,FALSE))-B9373),C9372)</f>
        <v>2.1499999999999995</v>
      </c>
      <c r="D9373" s="98">
        <f>AVERAGE(C$10:C9373)</f>
        <v>0.4236586928662972</v>
      </c>
      <c r="E9373" s="2"/>
      <c r="G9373" s="23"/>
    </row>
    <row r="9374" spans="1:7" customFormat="1">
      <c r="A9374" s="4">
        <v>32012</v>
      </c>
      <c r="B9374">
        <v>6.62</v>
      </c>
      <c r="C9374">
        <f>IFERROR(((VLOOKUP(A9374,'Interest Rates-10yr'!$A$9:$C$15239,2,FALSE))-B9374),C9373)</f>
        <v>2.1499999999999995</v>
      </c>
      <c r="D9374" s="98">
        <f>AVERAGE(C$10:C9374)</f>
        <v>0.42384303256807337</v>
      </c>
      <c r="E9374" s="2"/>
      <c r="G9374" s="23"/>
    </row>
    <row r="9375" spans="1:7" customFormat="1">
      <c r="A9375" s="4">
        <v>32013</v>
      </c>
      <c r="B9375">
        <v>6.77</v>
      </c>
      <c r="C9375">
        <f>IFERROR(((VLOOKUP(A9375,'Interest Rates-10yr'!$A$9:$C$15239,2,FALSE))-B9375),C9374)</f>
        <v>2.0099999999999998</v>
      </c>
      <c r="D9375" s="98">
        <f>AVERAGE(C$10:C9375)</f>
        <v>0.42401238522314832</v>
      </c>
      <c r="E9375" s="2"/>
      <c r="G9375" s="23"/>
    </row>
    <row r="9376" spans="1:7" customFormat="1">
      <c r="A9376" s="4">
        <v>32014</v>
      </c>
      <c r="B9376">
        <v>6.85</v>
      </c>
      <c r="C9376">
        <f>IFERROR(((VLOOKUP(A9376,'Interest Rates-10yr'!$A$9:$C$15239,2,FALSE))-B9376),C9375)</f>
        <v>1.8800000000000008</v>
      </c>
      <c r="D9376" s="98">
        <f>AVERAGE(C$10:C9376)</f>
        <v>0.42416782320913926</v>
      </c>
      <c r="E9376" s="2"/>
      <c r="G9376" s="23"/>
    </row>
    <row r="9377" spans="1:7" customFormat="1">
      <c r="A9377" s="4">
        <v>32015</v>
      </c>
      <c r="B9377">
        <v>7.24</v>
      </c>
      <c r="C9377">
        <f>IFERROR(((VLOOKUP(A9377,'Interest Rates-10yr'!$A$9:$C$15239,2,FALSE))-B9377),C9376)</f>
        <v>1.5499999999999989</v>
      </c>
      <c r="D9377" s="98">
        <f>AVERAGE(C$10:C9377)</f>
        <v>0.42428800170794273</v>
      </c>
      <c r="E9377" s="2"/>
      <c r="G9377" s="23"/>
    </row>
    <row r="9378" spans="1:7" customFormat="1">
      <c r="A9378" s="4">
        <v>32016</v>
      </c>
      <c r="B9378">
        <v>6.9</v>
      </c>
      <c r="C9378">
        <f>IFERROR(((VLOOKUP(A9378,'Interest Rates-10yr'!$A$9:$C$15239,2,FALSE))-B9378),C9377)</f>
        <v>2.0199999999999996</v>
      </c>
      <c r="D9378" s="98">
        <f>AVERAGE(C$10:C9378)</f>
        <v>0.42445831999146205</v>
      </c>
      <c r="E9378" s="2"/>
      <c r="G9378" s="23"/>
    </row>
    <row r="9379" spans="1:7" customFormat="1">
      <c r="A9379" s="4">
        <v>32017</v>
      </c>
      <c r="B9379">
        <v>6.84</v>
      </c>
      <c r="C9379">
        <f>IFERROR(((VLOOKUP(A9379,'Interest Rates-10yr'!$A$9:$C$15239,2,FALSE))-B9379),C9378)</f>
        <v>2.1799999999999997</v>
      </c>
      <c r="D9379" s="98">
        <f>AVERAGE(C$10:C9379)</f>
        <v>0.42464567769477135</v>
      </c>
      <c r="E9379" s="2"/>
      <c r="G9379" s="23"/>
    </row>
    <row r="9380" spans="1:7" customFormat="1">
      <c r="A9380" s="4">
        <v>32018</v>
      </c>
      <c r="B9380">
        <v>6.84</v>
      </c>
      <c r="C9380">
        <f>IFERROR(((VLOOKUP(A9380,'Interest Rates-10yr'!$A$9:$C$15239,2,FALSE))-B9380),C9379)</f>
        <v>2.1799999999999997</v>
      </c>
      <c r="D9380" s="98">
        <f>AVERAGE(C$10:C9380)</f>
        <v>0.42483299541137631</v>
      </c>
      <c r="E9380" s="2"/>
      <c r="G9380" s="23"/>
    </row>
    <row r="9381" spans="1:7" customFormat="1">
      <c r="A9381" s="4">
        <v>32019</v>
      </c>
      <c r="B9381">
        <v>6.84</v>
      </c>
      <c r="C9381">
        <f>IFERROR(((VLOOKUP(A9381,'Interest Rates-10yr'!$A$9:$C$15239,2,FALSE))-B9381),C9380)</f>
        <v>2.1799999999999997</v>
      </c>
      <c r="D9381" s="98">
        <f>AVERAGE(C$10:C9381)</f>
        <v>0.42502027315407676</v>
      </c>
      <c r="E9381" s="2"/>
      <c r="G9381" s="23"/>
    </row>
    <row r="9382" spans="1:7" customFormat="1">
      <c r="A9382" s="4">
        <v>32020</v>
      </c>
      <c r="B9382">
        <v>6.95</v>
      </c>
      <c r="C9382">
        <f>IFERROR(((VLOOKUP(A9382,'Interest Rates-10yr'!$A$9:$C$15239,2,FALSE))-B9382),C9381)</f>
        <v>2.0499999999999998</v>
      </c>
      <c r="D9382" s="98">
        <f>AVERAGE(C$10:C9382)</f>
        <v>0.42519364131014697</v>
      </c>
      <c r="E9382" s="2"/>
      <c r="G9382" s="23"/>
    </row>
    <row r="9383" spans="1:7" customFormat="1">
      <c r="A9383" s="4">
        <v>32021</v>
      </c>
      <c r="B9383">
        <v>6.84</v>
      </c>
      <c r="C9383">
        <f>IFERROR(((VLOOKUP(A9383,'Interest Rates-10yr'!$A$9:$C$15239,2,FALSE))-B9383),C9382)</f>
        <v>2.2100000000000009</v>
      </c>
      <c r="D9383" s="98">
        <f>AVERAGE(C$10:C9383)</f>
        <v>0.42538404096437032</v>
      </c>
      <c r="E9383" s="2"/>
      <c r="G9383" s="23"/>
    </row>
    <row r="9384" spans="1:7" customFormat="1">
      <c r="A9384" s="4">
        <v>32022</v>
      </c>
      <c r="B9384">
        <v>6.77</v>
      </c>
      <c r="C9384">
        <f>IFERROR(((VLOOKUP(A9384,'Interest Rates-10yr'!$A$9:$C$15239,2,FALSE))-B9384),C9383)</f>
        <v>2.5099999999999998</v>
      </c>
      <c r="D9384" s="98">
        <f>AVERAGE(C$10:C9384)</f>
        <v>0.42560640000000083</v>
      </c>
      <c r="E9384" s="2"/>
      <c r="G9384" s="23"/>
    </row>
    <row r="9385" spans="1:7" customFormat="1">
      <c r="A9385" s="4">
        <v>32023</v>
      </c>
      <c r="B9385">
        <v>6.84</v>
      </c>
      <c r="C9385">
        <f>IFERROR(((VLOOKUP(A9385,'Interest Rates-10yr'!$A$9:$C$15239,2,FALSE))-B9385),C9384)</f>
        <v>2.4499999999999993</v>
      </c>
      <c r="D9385" s="98">
        <f>AVERAGE(C$10:C9385)</f>
        <v>0.42582231228669021</v>
      </c>
      <c r="E9385" s="2"/>
      <c r="G9385" s="23"/>
    </row>
    <row r="9386" spans="1:7" customFormat="1">
      <c r="A9386" s="4">
        <v>32024</v>
      </c>
      <c r="B9386">
        <v>6.85</v>
      </c>
      <c r="C9386">
        <f>IFERROR(((VLOOKUP(A9386,'Interest Rates-10yr'!$A$9:$C$15239,2,FALSE))-B9386),C9385)</f>
        <v>2.4500000000000011</v>
      </c>
      <c r="D9386" s="98">
        <f>AVERAGE(C$10:C9386)</f>
        <v>0.42603817852191611</v>
      </c>
      <c r="E9386" s="2"/>
      <c r="G9386" s="23"/>
    </row>
    <row r="9387" spans="1:7" customFormat="1">
      <c r="A9387" s="4">
        <v>32025</v>
      </c>
      <c r="B9387">
        <v>6.85</v>
      </c>
      <c r="C9387">
        <f>IFERROR(((VLOOKUP(A9387,'Interest Rates-10yr'!$A$9:$C$15239,2,FALSE))-B9387),C9386)</f>
        <v>2.4500000000000011</v>
      </c>
      <c r="D9387" s="98">
        <f>AVERAGE(C$10:C9387)</f>
        <v>0.42625399872041025</v>
      </c>
      <c r="E9387" s="2"/>
      <c r="G9387" s="23"/>
    </row>
    <row r="9388" spans="1:7" customFormat="1">
      <c r="A9388" s="4">
        <v>32026</v>
      </c>
      <c r="B9388">
        <v>6.85</v>
      </c>
      <c r="C9388">
        <f>IFERROR(((VLOOKUP(A9388,'Interest Rates-10yr'!$A$9:$C$15239,2,FALSE))-B9388),C9387)</f>
        <v>2.4500000000000011</v>
      </c>
      <c r="D9388" s="98">
        <f>AVERAGE(C$10:C9388)</f>
        <v>0.42646977289689808</v>
      </c>
      <c r="E9388" s="2"/>
      <c r="G9388" s="23"/>
    </row>
    <row r="9389" spans="1:7" customFormat="1">
      <c r="A9389" s="4">
        <v>32027</v>
      </c>
      <c r="B9389">
        <v>6.85</v>
      </c>
      <c r="C9389">
        <f>IFERROR(((VLOOKUP(A9389,'Interest Rates-10yr'!$A$9:$C$15239,2,FALSE))-B9389),C9388)</f>
        <v>2.4500000000000011</v>
      </c>
      <c r="D9389" s="98">
        <f>AVERAGE(C$10:C9389)</f>
        <v>0.42668550106609882</v>
      </c>
      <c r="E9389" s="2"/>
      <c r="G9389" s="23"/>
    </row>
    <row r="9390" spans="1:7" customFormat="1">
      <c r="A9390" s="4">
        <v>32028</v>
      </c>
      <c r="B9390">
        <v>7.15</v>
      </c>
      <c r="C9390">
        <f>IFERROR(((VLOOKUP(A9390,'Interest Rates-10yr'!$A$9:$C$15239,2,FALSE))-B9390),C9389)</f>
        <v>2.3499999999999996</v>
      </c>
      <c r="D9390" s="98">
        <f>AVERAGE(C$10:C9390)</f>
        <v>0.42689052339835909</v>
      </c>
      <c r="E9390" s="2"/>
      <c r="G9390" s="23"/>
    </row>
    <row r="9391" spans="1:7" customFormat="1">
      <c r="A9391" s="4">
        <v>32029</v>
      </c>
      <c r="B9391">
        <v>7.23</v>
      </c>
      <c r="C9391">
        <f>IFERROR(((VLOOKUP(A9391,'Interest Rates-10yr'!$A$9:$C$15239,2,FALSE))-B9391),C9390)</f>
        <v>2.25</v>
      </c>
      <c r="D9391" s="98">
        <f>AVERAGE(C$10:C9391)</f>
        <v>0.4270848433169907</v>
      </c>
      <c r="E9391" s="2"/>
      <c r="G9391" s="23"/>
    </row>
    <row r="9392" spans="1:7" customFormat="1">
      <c r="A9392" s="4">
        <v>32030</v>
      </c>
      <c r="B9392">
        <v>7.19</v>
      </c>
      <c r="C9392">
        <f>IFERROR(((VLOOKUP(A9392,'Interest Rates-10yr'!$A$9:$C$15239,2,FALSE))-B9392),C9391)</f>
        <v>2.2299999999999995</v>
      </c>
      <c r="D9392" s="98">
        <f>AVERAGE(C$10:C9392)</f>
        <v>0.42727699030160998</v>
      </c>
      <c r="E9392" s="2"/>
      <c r="G9392" s="23"/>
    </row>
    <row r="9393" spans="1:7" customFormat="1">
      <c r="A9393" s="4">
        <v>32031</v>
      </c>
      <c r="B9393">
        <v>7.13</v>
      </c>
      <c r="C9393">
        <f>IFERROR(((VLOOKUP(A9393,'Interest Rates-10yr'!$A$9:$C$15239,2,FALSE))-B9393),C9392)</f>
        <v>2.2000000000000002</v>
      </c>
      <c r="D9393" s="98">
        <f>AVERAGE(C$10:C9393)</f>
        <v>0.42746589940324026</v>
      </c>
      <c r="E9393" s="2"/>
      <c r="G9393" s="23"/>
    </row>
    <row r="9394" spans="1:7" customFormat="1">
      <c r="A9394" s="4">
        <v>32032</v>
      </c>
      <c r="B9394">
        <v>7.13</v>
      </c>
      <c r="C9394">
        <f>IFERROR(((VLOOKUP(A9394,'Interest Rates-10yr'!$A$9:$C$15239,2,FALSE))-B9394),C9393)</f>
        <v>2.2000000000000002</v>
      </c>
      <c r="D9394" s="98">
        <f>AVERAGE(C$10:C9394)</f>
        <v>0.42765476824720366</v>
      </c>
      <c r="E9394" s="2"/>
      <c r="G9394" s="23"/>
    </row>
    <row r="9395" spans="1:7" customFormat="1">
      <c r="A9395" s="4">
        <v>32033</v>
      </c>
      <c r="B9395">
        <v>7.13</v>
      </c>
      <c r="C9395">
        <f>IFERROR(((VLOOKUP(A9395,'Interest Rates-10yr'!$A$9:$C$15239,2,FALSE))-B9395),C9394)</f>
        <v>2.2000000000000002</v>
      </c>
      <c r="D9395" s="98">
        <f>AVERAGE(C$10:C9395)</f>
        <v>0.42784359684636758</v>
      </c>
      <c r="E9395" s="2"/>
      <c r="G9395" s="23"/>
    </row>
    <row r="9396" spans="1:7" customFormat="1">
      <c r="A9396" s="4">
        <v>32034</v>
      </c>
      <c r="B9396">
        <v>7.24</v>
      </c>
      <c r="C9396">
        <f>IFERROR(((VLOOKUP(A9396,'Interest Rates-10yr'!$A$9:$C$15239,2,FALSE))-B9396),C9395)</f>
        <v>2.0999999999999996</v>
      </c>
      <c r="D9396" s="98">
        <f>AVERAGE(C$10:C9396)</f>
        <v>0.42802173218280665</v>
      </c>
      <c r="E9396" s="2"/>
      <c r="G9396" s="23"/>
    </row>
    <row r="9397" spans="1:7" customFormat="1">
      <c r="A9397" s="4">
        <v>32035</v>
      </c>
      <c r="B9397">
        <v>7.42</v>
      </c>
      <c r="C9397">
        <f>IFERROR(((VLOOKUP(A9397,'Interest Rates-10yr'!$A$9:$C$15239,2,FALSE))-B9397),C9396)</f>
        <v>2.0199999999999996</v>
      </c>
      <c r="D9397" s="98">
        <f>AVERAGE(C$10:C9397)</f>
        <v>0.42819130805283406</v>
      </c>
      <c r="E9397" s="2"/>
      <c r="G9397" s="23"/>
    </row>
    <row r="9398" spans="1:7" customFormat="1">
      <c r="A9398" s="4">
        <v>32036</v>
      </c>
      <c r="B9398">
        <v>7.26</v>
      </c>
      <c r="C9398">
        <f>IFERROR(((VLOOKUP(A9398,'Interest Rates-10yr'!$A$9:$C$15239,2,FALSE))-B9398),C9397)</f>
        <v>2.2599999999999998</v>
      </c>
      <c r="D9398" s="98">
        <f>AVERAGE(C$10:C9398)</f>
        <v>0.42838640962828911</v>
      </c>
      <c r="E9398" s="2"/>
      <c r="G9398" s="23"/>
    </row>
    <row r="9399" spans="1:7" customFormat="1">
      <c r="A9399" s="4">
        <v>32037</v>
      </c>
      <c r="B9399">
        <v>7.09</v>
      </c>
      <c r="C9399">
        <f>IFERROR(((VLOOKUP(A9399,'Interest Rates-10yr'!$A$9:$C$15239,2,FALSE))-B9399),C9398)</f>
        <v>2.3900000000000006</v>
      </c>
      <c r="D9399" s="98">
        <f>AVERAGE(C$10:C9399)</f>
        <v>0.42859531416400493</v>
      </c>
      <c r="E9399" s="2"/>
      <c r="G9399" s="23"/>
    </row>
    <row r="9400" spans="1:7" customFormat="1">
      <c r="A9400" s="4">
        <v>32038</v>
      </c>
      <c r="B9400">
        <v>7.05</v>
      </c>
      <c r="C9400">
        <f>IFERROR(((VLOOKUP(A9400,'Interest Rates-10yr'!$A$9:$C$15239,2,FALSE))-B9400),C9399)</f>
        <v>2.330000000000001</v>
      </c>
      <c r="D9400" s="98">
        <f>AVERAGE(C$10:C9400)</f>
        <v>0.4287977851134071</v>
      </c>
      <c r="E9400" s="2"/>
      <c r="G9400" s="23"/>
    </row>
    <row r="9401" spans="1:7" customFormat="1">
      <c r="A9401" s="4">
        <v>32039</v>
      </c>
      <c r="B9401">
        <v>7.05</v>
      </c>
      <c r="C9401">
        <f>IFERROR(((VLOOKUP(A9401,'Interest Rates-10yr'!$A$9:$C$15239,2,FALSE))-B9401),C9400)</f>
        <v>2.330000000000001</v>
      </c>
      <c r="D9401" s="98">
        <f>AVERAGE(C$10:C9401)</f>
        <v>0.42900021294718971</v>
      </c>
      <c r="E9401" s="2"/>
      <c r="G9401" s="23"/>
    </row>
    <row r="9402" spans="1:7" customFormat="1">
      <c r="A9402" s="4">
        <v>32040</v>
      </c>
      <c r="B9402">
        <v>7.05</v>
      </c>
      <c r="C9402">
        <f>IFERROR(((VLOOKUP(A9402,'Interest Rates-10yr'!$A$9:$C$15239,2,FALSE))-B9402),C9401)</f>
        <v>2.330000000000001</v>
      </c>
      <c r="D9402" s="98">
        <f>AVERAGE(C$10:C9402)</f>
        <v>0.42920259767912339</v>
      </c>
      <c r="E9402" s="2"/>
      <c r="G9402" s="23"/>
    </row>
    <row r="9403" spans="1:7" customFormat="1">
      <c r="A9403" s="4">
        <v>32041</v>
      </c>
      <c r="B9403">
        <v>7.32</v>
      </c>
      <c r="C9403">
        <f>IFERROR(((VLOOKUP(A9403,'Interest Rates-10yr'!$A$9:$C$15239,2,FALSE))-B9403),C9402)</f>
        <v>2.129999999999999</v>
      </c>
      <c r="D9403" s="98">
        <f>AVERAGE(C$10:C9403)</f>
        <v>0.42938364913774812</v>
      </c>
      <c r="E9403" s="2"/>
      <c r="G9403" s="23"/>
    </row>
    <row r="9404" spans="1:7" customFormat="1">
      <c r="A9404" s="4">
        <v>32042</v>
      </c>
      <c r="B9404">
        <v>7.54</v>
      </c>
      <c r="C9404">
        <f>IFERROR(((VLOOKUP(A9404,'Interest Rates-10yr'!$A$9:$C$15239,2,FALSE))-B9404),C9403)</f>
        <v>1.8299999999999992</v>
      </c>
      <c r="D9404" s="98">
        <f>AVERAGE(C$10:C9404)</f>
        <v>0.42953273017562599</v>
      </c>
      <c r="E9404" s="2"/>
      <c r="G9404" s="23"/>
    </row>
    <row r="9405" spans="1:7" customFormat="1">
      <c r="A9405" s="4">
        <v>32043</v>
      </c>
      <c r="B9405">
        <v>7.74</v>
      </c>
      <c r="C9405">
        <f>IFERROR(((VLOOKUP(A9405,'Interest Rates-10yr'!$A$9:$C$15239,2,FALSE))-B9405),C9404)</f>
        <v>1.6600000000000001</v>
      </c>
      <c r="D9405" s="98">
        <f>AVERAGE(C$10:C9405)</f>
        <v>0.42966368667518157</v>
      </c>
      <c r="E9405" s="2"/>
      <c r="G9405" s="23"/>
    </row>
    <row r="9406" spans="1:7" customFormat="1">
      <c r="A9406" s="4">
        <v>32044</v>
      </c>
      <c r="B9406">
        <v>7.35</v>
      </c>
      <c r="C9406">
        <f>IFERROR(((VLOOKUP(A9406,'Interest Rates-10yr'!$A$9:$C$15239,2,FALSE))-B9406),C9405)</f>
        <v>2.16</v>
      </c>
      <c r="D9406" s="98">
        <f>AVERAGE(C$10:C9406)</f>
        <v>0.42984782377354536</v>
      </c>
      <c r="E9406" s="2"/>
      <c r="G9406" s="23"/>
    </row>
    <row r="9407" spans="1:7" customFormat="1">
      <c r="A9407" s="4">
        <v>32045</v>
      </c>
      <c r="B9407">
        <v>7.27</v>
      </c>
      <c r="C9407">
        <f>IFERROR(((VLOOKUP(A9407,'Interest Rates-10yr'!$A$9:$C$15239,2,FALSE))-B9407),C9406)</f>
        <v>2.2599999999999998</v>
      </c>
      <c r="D9407" s="98">
        <f>AVERAGE(C$10:C9407)</f>
        <v>0.43004256224728726</v>
      </c>
      <c r="E9407" s="2"/>
      <c r="G9407" s="23"/>
    </row>
    <row r="9408" spans="1:7" customFormat="1">
      <c r="A9408" s="4">
        <v>32046</v>
      </c>
      <c r="B9408">
        <v>7.27</v>
      </c>
      <c r="C9408">
        <f>IFERROR(((VLOOKUP(A9408,'Interest Rates-10yr'!$A$9:$C$15239,2,FALSE))-B9408),C9407)</f>
        <v>2.2599999999999998</v>
      </c>
      <c r="D9408" s="98">
        <f>AVERAGE(C$10:C9408)</f>
        <v>0.43023725928290307</v>
      </c>
      <c r="E9408" s="2"/>
      <c r="G9408" s="23"/>
    </row>
    <row r="9409" spans="1:7" customFormat="1">
      <c r="A9409" s="4">
        <v>32047</v>
      </c>
      <c r="B9409">
        <v>7.27</v>
      </c>
      <c r="C9409">
        <f>IFERROR(((VLOOKUP(A9409,'Interest Rates-10yr'!$A$9:$C$15239,2,FALSE))-B9409),C9408)</f>
        <v>2.2599999999999998</v>
      </c>
      <c r="D9409" s="98">
        <f>AVERAGE(C$10:C9409)</f>
        <v>0.43043191489361771</v>
      </c>
      <c r="E9409" s="2"/>
      <c r="G9409" s="23"/>
    </row>
    <row r="9410" spans="1:7" customFormat="1">
      <c r="A9410" s="4">
        <v>32048</v>
      </c>
      <c r="B9410">
        <v>7.48</v>
      </c>
      <c r="C9410">
        <f>IFERROR(((VLOOKUP(A9410,'Interest Rates-10yr'!$A$9:$C$15239,2,FALSE))-B9410),C9409)</f>
        <v>2.0399999999999991</v>
      </c>
      <c r="D9410" s="98">
        <f>AVERAGE(C$10:C9410)</f>
        <v>0.43060312732688077</v>
      </c>
      <c r="E9410" s="2"/>
      <c r="G9410" s="23"/>
    </row>
    <row r="9411" spans="1:7" customFormat="1">
      <c r="A9411" s="4">
        <v>32049</v>
      </c>
      <c r="B9411">
        <v>7.9</v>
      </c>
      <c r="C9411">
        <f>IFERROR(((VLOOKUP(A9411,'Interest Rates-10yr'!$A$9:$C$15239,2,FALSE))-B9411),C9410)</f>
        <v>1.7400000000000002</v>
      </c>
      <c r="D9411" s="98">
        <f>AVERAGE(C$10:C9411)</f>
        <v>0.43074239523505703</v>
      </c>
      <c r="E9411" s="2"/>
      <c r="G9411" s="23"/>
    </row>
    <row r="9412" spans="1:7" customFormat="1">
      <c r="A9412" s="4">
        <v>32050</v>
      </c>
      <c r="B9412">
        <v>8.3800000000000008</v>
      </c>
      <c r="C9412">
        <f>IFERROR(((VLOOKUP(A9412,'Interest Rates-10yr'!$A$9:$C$15239,2,FALSE))-B9412),C9411)</f>
        <v>1.25</v>
      </c>
      <c r="D9412" s="98">
        <f>AVERAGE(C$10:C9412)</f>
        <v>0.43082952249282208</v>
      </c>
      <c r="E9412" s="2"/>
      <c r="G9412" s="23"/>
    </row>
    <row r="9413" spans="1:7" customFormat="1">
      <c r="A9413" s="4">
        <v>32051</v>
      </c>
      <c r="B9413">
        <v>7.71</v>
      </c>
      <c r="C9413">
        <f>IFERROR(((VLOOKUP(A9413,'Interest Rates-10yr'!$A$9:$C$15239,2,FALSE))-B9413),C9412)</f>
        <v>1.9500000000000002</v>
      </c>
      <c r="D9413" s="98">
        <f>AVERAGE(C$10:C9413)</f>
        <v>0.43099106763079603</v>
      </c>
      <c r="E9413" s="2"/>
      <c r="G9413" s="23"/>
    </row>
    <row r="9414" spans="1:7" customFormat="1">
      <c r="A9414" s="4">
        <v>32052</v>
      </c>
      <c r="B9414">
        <v>7.42</v>
      </c>
      <c r="C9414">
        <f>IFERROR(((VLOOKUP(A9414,'Interest Rates-10yr'!$A$9:$C$15239,2,FALSE))-B9414),C9413)</f>
        <v>2.1799999999999997</v>
      </c>
      <c r="D9414" s="98">
        <f>AVERAGE(C$10:C9414)</f>
        <v>0.43117703349282355</v>
      </c>
      <c r="E9414" s="2"/>
      <c r="G9414" s="23"/>
    </row>
    <row r="9415" spans="1:7" customFormat="1">
      <c r="A9415" s="4">
        <v>32053</v>
      </c>
      <c r="B9415">
        <v>7.42</v>
      </c>
      <c r="C9415">
        <f>IFERROR(((VLOOKUP(A9415,'Interest Rates-10yr'!$A$9:$C$15239,2,FALSE))-B9415),C9414)</f>
        <v>2.1799999999999997</v>
      </c>
      <c r="D9415" s="98">
        <f>AVERAGE(C$10:C9415)</f>
        <v>0.43136295981288597</v>
      </c>
      <c r="E9415" s="2"/>
      <c r="G9415" s="23"/>
    </row>
    <row r="9416" spans="1:7" customFormat="1">
      <c r="A9416" s="4">
        <v>32054</v>
      </c>
      <c r="B9416">
        <v>7.42</v>
      </c>
      <c r="C9416">
        <f>IFERROR(((VLOOKUP(A9416,'Interest Rates-10yr'!$A$9:$C$15239,2,FALSE))-B9416),C9415)</f>
        <v>2.1799999999999997</v>
      </c>
      <c r="D9416" s="98">
        <f>AVERAGE(C$10:C9416)</f>
        <v>0.43154884660359366</v>
      </c>
      <c r="E9416" s="2"/>
      <c r="G9416" s="23"/>
    </row>
    <row r="9417" spans="1:7" customFormat="1">
      <c r="A9417" s="4">
        <v>32055</v>
      </c>
      <c r="B9417">
        <v>7.45</v>
      </c>
      <c r="C9417">
        <f>IFERROR(((VLOOKUP(A9417,'Interest Rates-10yr'!$A$9:$C$15239,2,FALSE))-B9417),C9416)</f>
        <v>2.2399999999999993</v>
      </c>
      <c r="D9417" s="98">
        <f>AVERAGE(C$10:C9417)</f>
        <v>0.43174107142857199</v>
      </c>
      <c r="E9417" s="2"/>
      <c r="G9417" s="23"/>
    </row>
    <row r="9418" spans="1:7" customFormat="1">
      <c r="A9418" s="4">
        <v>32056</v>
      </c>
      <c r="B9418">
        <v>7.32</v>
      </c>
      <c r="C9418">
        <f>IFERROR(((VLOOKUP(A9418,'Interest Rates-10yr'!$A$9:$C$15239,2,FALSE))-B9418),C9417)</f>
        <v>2.4000000000000004</v>
      </c>
      <c r="D9418" s="98">
        <f>AVERAGE(C$10:C9418)</f>
        <v>0.43195026038898982</v>
      </c>
      <c r="E9418" s="2"/>
      <c r="G9418" s="23"/>
    </row>
    <row r="9419" spans="1:7" customFormat="1">
      <c r="A9419" s="4">
        <v>32057</v>
      </c>
      <c r="B9419">
        <v>7.3</v>
      </c>
      <c r="C9419">
        <f>IFERROR(((VLOOKUP(A9419,'Interest Rates-10yr'!$A$9:$C$15239,2,FALSE))-B9419),C9418)</f>
        <v>2.410000000000001</v>
      </c>
      <c r="D9419" s="98">
        <f>AVERAGE(C$10:C9419)</f>
        <v>0.43216046758767324</v>
      </c>
      <c r="E9419" s="2"/>
      <c r="G9419" s="23"/>
    </row>
    <row r="9420" spans="1:7" customFormat="1">
      <c r="A9420" s="4">
        <v>32058</v>
      </c>
      <c r="B9420">
        <v>7.55</v>
      </c>
      <c r="C9420">
        <f>IFERROR(((VLOOKUP(A9420,'Interest Rates-10yr'!$A$9:$C$15239,2,FALSE))-B9420),C9419)</f>
        <v>2.3099999999999996</v>
      </c>
      <c r="D9420" s="98">
        <f>AVERAGE(C$10:C9420)</f>
        <v>0.43236000425034588</v>
      </c>
      <c r="E9420" s="2"/>
      <c r="G9420" s="23"/>
    </row>
    <row r="9421" spans="1:7" customFormat="1">
      <c r="A9421" s="4">
        <v>32059</v>
      </c>
      <c r="B9421">
        <v>7.58</v>
      </c>
      <c r="C9421">
        <f>IFERROR(((VLOOKUP(A9421,'Interest Rates-10yr'!$A$9:$C$15239,2,FALSE))-B9421),C9420)</f>
        <v>2.3599999999999994</v>
      </c>
      <c r="D9421" s="98">
        <f>AVERAGE(C$10:C9421)</f>
        <v>0.43256481087972853</v>
      </c>
      <c r="E9421" s="2"/>
      <c r="G9421" s="23"/>
    </row>
    <row r="9422" spans="1:7" customFormat="1">
      <c r="A9422" s="4">
        <v>32060</v>
      </c>
      <c r="B9422">
        <v>7.58</v>
      </c>
      <c r="C9422">
        <f>IFERROR(((VLOOKUP(A9422,'Interest Rates-10yr'!$A$9:$C$15239,2,FALSE))-B9422),C9421)</f>
        <v>2.3599999999999994</v>
      </c>
      <c r="D9422" s="98">
        <f>AVERAGE(C$10:C9422)</f>
        <v>0.43276957399341393</v>
      </c>
      <c r="E9422" s="2"/>
      <c r="G9422" s="23"/>
    </row>
    <row r="9423" spans="1:7" customFormat="1">
      <c r="A9423" s="4">
        <v>32061</v>
      </c>
      <c r="B9423">
        <v>7.58</v>
      </c>
      <c r="C9423">
        <f>IFERROR(((VLOOKUP(A9423,'Interest Rates-10yr'!$A$9:$C$15239,2,FALSE))-B9423),C9422)</f>
        <v>2.3599999999999994</v>
      </c>
      <c r="D9423" s="98">
        <f>AVERAGE(C$10:C9423)</f>
        <v>0.43297429360526934</v>
      </c>
      <c r="E9423" s="2"/>
      <c r="G9423" s="23"/>
    </row>
    <row r="9424" spans="1:7" customFormat="1">
      <c r="A9424" s="4">
        <v>32062</v>
      </c>
      <c r="B9424">
        <v>7.58</v>
      </c>
      <c r="C9424">
        <f>IFERROR(((VLOOKUP(A9424,'Interest Rates-10yr'!$A$9:$C$15239,2,FALSE))-B9424),C9423)</f>
        <v>2.3599999999999994</v>
      </c>
      <c r="D9424" s="98">
        <f>AVERAGE(C$10:C9424)</f>
        <v>0.4331789697291562</v>
      </c>
      <c r="E9424" s="2"/>
      <c r="G9424" s="23"/>
    </row>
    <row r="9425" spans="1:7" customFormat="1">
      <c r="A9425" s="4">
        <v>32063</v>
      </c>
      <c r="B9425">
        <v>7.65</v>
      </c>
      <c r="C9425">
        <f>IFERROR(((VLOOKUP(A9425,'Interest Rates-10yr'!$A$9:$C$15239,2,FALSE))-B9425),C9424)</f>
        <v>2.25</v>
      </c>
      <c r="D9425" s="98">
        <f>AVERAGE(C$10:C9425)</f>
        <v>0.43337192013593939</v>
      </c>
      <c r="E9425" s="2"/>
      <c r="G9425" s="23"/>
    </row>
    <row r="9426" spans="1:7" customFormat="1">
      <c r="A9426" s="4">
        <v>32064</v>
      </c>
      <c r="B9426">
        <v>7.59</v>
      </c>
      <c r="C9426">
        <f>IFERROR(((VLOOKUP(A9426,'Interest Rates-10yr'!$A$9:$C$15239,2,FALSE))-B9426),C9425)</f>
        <v>2.5400000000000009</v>
      </c>
      <c r="D9426" s="98">
        <f>AVERAGE(C$10:C9426)</f>
        <v>0.43359562493363124</v>
      </c>
      <c r="E9426" s="2"/>
      <c r="G9426" s="23"/>
    </row>
    <row r="9427" spans="1:7" customFormat="1">
      <c r="A9427" s="4">
        <v>32065</v>
      </c>
      <c r="B9427">
        <v>7.76</v>
      </c>
      <c r="C9427">
        <f>IFERROR(((VLOOKUP(A9427,'Interest Rates-10yr'!$A$9:$C$15239,2,FALSE))-B9427),C9426)</f>
        <v>2.42</v>
      </c>
      <c r="D9427" s="98">
        <f>AVERAGE(C$10:C9427)</f>
        <v>0.43380654066680885</v>
      </c>
      <c r="E9427" s="2"/>
      <c r="G9427" s="23"/>
    </row>
    <row r="9428" spans="1:7" customFormat="1">
      <c r="A9428" s="4">
        <v>32066</v>
      </c>
      <c r="B9428">
        <v>7.55</v>
      </c>
      <c r="C9428">
        <f>IFERROR(((VLOOKUP(A9428,'Interest Rates-10yr'!$A$9:$C$15239,2,FALSE))-B9428),C9427)</f>
        <v>2.6800000000000006</v>
      </c>
      <c r="D9428" s="98">
        <f>AVERAGE(C$10:C9428)</f>
        <v>0.43404501539441614</v>
      </c>
      <c r="E9428" s="2"/>
      <c r="G9428" s="23"/>
    </row>
    <row r="9429" spans="1:7" customFormat="1">
      <c r="A9429" s="4">
        <v>32067</v>
      </c>
      <c r="B9429">
        <v>7.55</v>
      </c>
      <c r="C9429">
        <f>IFERROR(((VLOOKUP(A9429,'Interest Rates-10yr'!$A$9:$C$15239,2,FALSE))-B9429),C9428)</f>
        <v>2.6800000000000006</v>
      </c>
      <c r="D9429" s="98">
        <f>AVERAGE(C$10:C9429)</f>
        <v>0.4342834394904464</v>
      </c>
      <c r="E9429" s="2"/>
      <c r="G9429" s="23"/>
    </row>
    <row r="9430" spans="1:7" customFormat="1">
      <c r="A9430" s="4">
        <v>32068</v>
      </c>
      <c r="B9430">
        <v>7.55</v>
      </c>
      <c r="C9430">
        <f>IFERROR(((VLOOKUP(A9430,'Interest Rates-10yr'!$A$9:$C$15239,2,FALSE))-B9430),C9429)</f>
        <v>2.6800000000000006</v>
      </c>
      <c r="D9430" s="98">
        <f>AVERAGE(C$10:C9430)</f>
        <v>0.43452181297102271</v>
      </c>
      <c r="E9430" s="2"/>
      <c r="G9430" s="23"/>
    </row>
    <row r="9431" spans="1:7" customFormat="1">
      <c r="A9431" s="4">
        <v>32069</v>
      </c>
      <c r="B9431">
        <v>7.61</v>
      </c>
      <c r="C9431">
        <f>IFERROR(((VLOOKUP(A9431,'Interest Rates-10yr'!$A$9:$C$15239,2,FALSE))-B9431),C9430)</f>
        <v>2.54</v>
      </c>
      <c r="D9431" s="98">
        <f>AVERAGE(C$10:C9431)</f>
        <v>0.43474527701125087</v>
      </c>
      <c r="E9431" s="2"/>
      <c r="G9431" s="23"/>
    </row>
    <row r="9432" spans="1:7" customFormat="1">
      <c r="A9432" s="4">
        <v>32070</v>
      </c>
      <c r="B9432">
        <v>7.07</v>
      </c>
      <c r="C9432">
        <f>IFERROR(((VLOOKUP(A9432,'Interest Rates-10yr'!$A$9:$C$15239,2,FALSE))-B9432),C9431)</f>
        <v>2.33</v>
      </c>
      <c r="D9432" s="98">
        <f>AVERAGE(C$10:C9432)</f>
        <v>0.43494640772577792</v>
      </c>
      <c r="E9432" s="2"/>
      <c r="G9432" s="23"/>
    </row>
    <row r="9433" spans="1:7" customFormat="1">
      <c r="A9433" s="4">
        <v>32071</v>
      </c>
      <c r="B9433">
        <v>6.47</v>
      </c>
      <c r="C9433">
        <f>IFERROR(((VLOOKUP(A9433,'Interest Rates-10yr'!$A$9:$C$15239,2,FALSE))-B9433),C9432)</f>
        <v>2.830000000000001</v>
      </c>
      <c r="D9433" s="98">
        <f>AVERAGE(C$10:C9433)</f>
        <v>0.43520055178268308</v>
      </c>
      <c r="E9433" s="2"/>
      <c r="G9433" s="23"/>
    </row>
    <row r="9434" spans="1:7" customFormat="1">
      <c r="A9434" s="4">
        <v>32072</v>
      </c>
      <c r="B9434">
        <v>7.14</v>
      </c>
      <c r="C9434">
        <f>IFERROR(((VLOOKUP(A9434,'Interest Rates-10yr'!$A$9:$C$15239,2,FALSE))-B9434),C9433)</f>
        <v>1.830000000000001</v>
      </c>
      <c r="D9434" s="98">
        <f>AVERAGE(C$10:C9434)</f>
        <v>0.43534854111405891</v>
      </c>
      <c r="E9434" s="2"/>
      <c r="G9434" s="23"/>
    </row>
    <row r="9435" spans="1:7" customFormat="1">
      <c r="A9435" s="4">
        <v>32073</v>
      </c>
      <c r="B9435">
        <v>7</v>
      </c>
      <c r="C9435">
        <f>IFERROR(((VLOOKUP(A9435,'Interest Rates-10yr'!$A$9:$C$15239,2,FALSE))-B9435),C9434)</f>
        <v>1.9800000000000004</v>
      </c>
      <c r="D9435" s="98">
        <f>AVERAGE(C$10:C9435)</f>
        <v>0.43551241247613037</v>
      </c>
      <c r="E9435" s="2"/>
      <c r="G9435" s="23"/>
    </row>
    <row r="9436" spans="1:7" customFormat="1">
      <c r="A9436" s="4">
        <v>32074</v>
      </c>
      <c r="B9436">
        <v>7</v>
      </c>
      <c r="C9436">
        <f>IFERROR(((VLOOKUP(A9436,'Interest Rates-10yr'!$A$9:$C$15239,2,FALSE))-B9436),C9435)</f>
        <v>1.9800000000000004</v>
      </c>
      <c r="D9436" s="98">
        <f>AVERAGE(C$10:C9436)</f>
        <v>0.43567624907181546</v>
      </c>
      <c r="E9436" s="2"/>
      <c r="G9436" s="23"/>
    </row>
    <row r="9437" spans="1:7" customFormat="1">
      <c r="A9437" s="4">
        <v>32075</v>
      </c>
      <c r="B9437">
        <v>7</v>
      </c>
      <c r="C9437">
        <f>IFERROR(((VLOOKUP(A9437,'Interest Rates-10yr'!$A$9:$C$15239,2,FALSE))-B9437),C9436)</f>
        <v>1.9800000000000004</v>
      </c>
      <c r="D9437" s="98">
        <f>AVERAGE(C$10:C9437)</f>
        <v>0.43584005091217692</v>
      </c>
      <c r="E9437" s="2"/>
      <c r="G9437" s="23"/>
    </row>
    <row r="9438" spans="1:7" customFormat="1">
      <c r="A9438" s="4">
        <v>32076</v>
      </c>
      <c r="B9438">
        <v>7.24</v>
      </c>
      <c r="C9438">
        <f>IFERROR(((VLOOKUP(A9438,'Interest Rates-10yr'!$A$9:$C$15239,2,FALSE))-B9438),C9437)</f>
        <v>1.5600000000000005</v>
      </c>
      <c r="D9438" s="98">
        <f>AVERAGE(C$10:C9438)</f>
        <v>0.4359592745784287</v>
      </c>
      <c r="E9438" s="2"/>
      <c r="G9438" s="23"/>
    </row>
    <row r="9439" spans="1:7" customFormat="1">
      <c r="A9439" s="4">
        <v>32077</v>
      </c>
      <c r="B9439">
        <v>7.14</v>
      </c>
      <c r="C9439">
        <f>IFERROR(((VLOOKUP(A9439,'Interest Rates-10yr'!$A$9:$C$15239,2,FALSE))-B9439),C9438)</f>
        <v>1.7800000000000002</v>
      </c>
      <c r="D9439" s="98">
        <f>AVERAGE(C$10:C9439)</f>
        <v>0.43610180275715843</v>
      </c>
      <c r="E9439" s="2"/>
      <c r="G9439" s="23"/>
    </row>
    <row r="9440" spans="1:7" customFormat="1">
      <c r="A9440" s="4">
        <v>32078</v>
      </c>
      <c r="B9440">
        <v>6.72</v>
      </c>
      <c r="C9440">
        <f>IFERROR(((VLOOKUP(A9440,'Interest Rates-10yr'!$A$9:$C$15239,2,FALSE))-B9440),C9439)</f>
        <v>2.29</v>
      </c>
      <c r="D9440" s="98">
        <f>AVERAGE(C$10:C9440)</f>
        <v>0.43629837769059526</v>
      </c>
      <c r="E9440" s="2"/>
      <c r="G9440" s="23"/>
    </row>
    <row r="9441" spans="1:7" customFormat="1">
      <c r="A9441" s="4">
        <v>32079</v>
      </c>
      <c r="B9441">
        <v>6.76</v>
      </c>
      <c r="C9441">
        <f>IFERROR(((VLOOKUP(A9441,'Interest Rates-10yr'!$A$9:$C$15239,2,FALSE))-B9441),C9440)</f>
        <v>2.1300000000000008</v>
      </c>
      <c r="D9441" s="98">
        <f>AVERAGE(C$10:C9441)</f>
        <v>0.43647794741306234</v>
      </c>
      <c r="E9441" s="2"/>
      <c r="G9441" s="23"/>
    </row>
    <row r="9442" spans="1:7" customFormat="1">
      <c r="A9442" s="4">
        <v>32080</v>
      </c>
      <c r="B9442">
        <v>6.62</v>
      </c>
      <c r="C9442">
        <f>IFERROR(((VLOOKUP(A9442,'Interest Rates-10yr'!$A$9:$C$15239,2,FALSE))-B9442),C9441)</f>
        <v>2.2600000000000007</v>
      </c>
      <c r="D9442" s="98">
        <f>AVERAGE(C$10:C9442)</f>
        <v>0.43667126046856825</v>
      </c>
      <c r="E9442" s="2"/>
      <c r="G9442" s="23"/>
    </row>
    <row r="9443" spans="1:7" customFormat="1">
      <c r="A9443" s="4">
        <v>32081</v>
      </c>
      <c r="B9443">
        <v>6.62</v>
      </c>
      <c r="C9443">
        <f>IFERROR(((VLOOKUP(A9443,'Interest Rates-10yr'!$A$9:$C$15239,2,FALSE))-B9443),C9442)</f>
        <v>2.2600000000000007</v>
      </c>
      <c r="D9443" s="98">
        <f>AVERAGE(C$10:C9443)</f>
        <v>0.4368645325418703</v>
      </c>
      <c r="E9443" s="2"/>
      <c r="G9443" s="23"/>
    </row>
    <row r="9444" spans="1:7" customFormat="1">
      <c r="A9444" s="4">
        <v>32082</v>
      </c>
      <c r="B9444">
        <v>6.62</v>
      </c>
      <c r="C9444">
        <f>IFERROR(((VLOOKUP(A9444,'Interest Rates-10yr'!$A$9:$C$15239,2,FALSE))-B9444),C9443)</f>
        <v>2.2600000000000007</v>
      </c>
      <c r="D9444" s="98">
        <f>AVERAGE(C$10:C9444)</f>
        <v>0.43705776364599946</v>
      </c>
      <c r="E9444" s="2"/>
      <c r="G9444" s="23"/>
    </row>
    <row r="9445" spans="1:7" customFormat="1">
      <c r="A9445" s="4">
        <v>32083</v>
      </c>
      <c r="B9445">
        <v>6.64</v>
      </c>
      <c r="C9445">
        <f>IFERROR(((VLOOKUP(A9445,'Interest Rates-10yr'!$A$9:$C$15239,2,FALSE))-B9445),C9444)</f>
        <v>2.3400000000000007</v>
      </c>
      <c r="D9445" s="98">
        <f>AVERAGE(C$10:C9445)</f>
        <v>0.43725943196269657</v>
      </c>
      <c r="E9445" s="2"/>
      <c r="G9445" s="23"/>
    </row>
    <row r="9446" spans="1:7" customFormat="1">
      <c r="A9446" s="4">
        <v>32084</v>
      </c>
      <c r="B9446">
        <v>6.06</v>
      </c>
      <c r="C9446">
        <f>IFERROR(((VLOOKUP(A9446,'Interest Rates-10yr'!$A$9:$C$15239,2,FALSE))-B9446),C9445)</f>
        <v>2.8500000000000005</v>
      </c>
      <c r="D9446" s="98">
        <f>AVERAGE(C$10:C9446)</f>
        <v>0.43751510013775619</v>
      </c>
      <c r="E9446" s="2"/>
      <c r="G9446" s="23"/>
    </row>
    <row r="9447" spans="1:7" customFormat="1">
      <c r="A9447" s="4">
        <v>32085</v>
      </c>
      <c r="B9447">
        <v>5.69</v>
      </c>
      <c r="C9447">
        <f>IFERROR(((VLOOKUP(A9447,'Interest Rates-10yr'!$A$9:$C$15239,2,FALSE))-B9447),C9446)</f>
        <v>3.1599999999999993</v>
      </c>
      <c r="D9447" s="98">
        <f>AVERAGE(C$10:C9447)</f>
        <v>0.4378035600762879</v>
      </c>
      <c r="E9447" s="2"/>
      <c r="G9447" s="23"/>
    </row>
    <row r="9448" spans="1:7" customFormat="1">
      <c r="A9448" s="4">
        <v>32086</v>
      </c>
      <c r="B9448">
        <v>6.57</v>
      </c>
      <c r="C9448">
        <f>IFERROR(((VLOOKUP(A9448,'Interest Rates-10yr'!$A$9:$C$15239,2,FALSE))-B9448),C9447)</f>
        <v>2.1500000000000004</v>
      </c>
      <c r="D9448" s="98">
        <f>AVERAGE(C$10:C9448)</f>
        <v>0.43798495603347865</v>
      </c>
      <c r="E9448" s="2"/>
      <c r="G9448" s="23"/>
    </row>
    <row r="9449" spans="1:7" customFormat="1">
      <c r="A9449" s="4">
        <v>32087</v>
      </c>
      <c r="B9449">
        <v>6.7</v>
      </c>
      <c r="C9449">
        <f>IFERROR(((VLOOKUP(A9449,'Interest Rates-10yr'!$A$9:$C$15239,2,FALSE))-B9449),C9448)</f>
        <v>2.0599999999999996</v>
      </c>
      <c r="D9449" s="98">
        <f>AVERAGE(C$10:C9449)</f>
        <v>0.43815677966101751</v>
      </c>
      <c r="E9449" s="2"/>
      <c r="G9449" s="23"/>
    </row>
    <row r="9450" spans="1:7" customFormat="1">
      <c r="A9450" s="4">
        <v>32088</v>
      </c>
      <c r="B9450">
        <v>6.7</v>
      </c>
      <c r="C9450">
        <f>IFERROR(((VLOOKUP(A9450,'Interest Rates-10yr'!$A$9:$C$15239,2,FALSE))-B9450),C9449)</f>
        <v>2.0599999999999996</v>
      </c>
      <c r="D9450" s="98">
        <f>AVERAGE(C$10:C9450)</f>
        <v>0.43832856688910132</v>
      </c>
      <c r="E9450" s="2"/>
      <c r="G9450" s="23"/>
    </row>
    <row r="9451" spans="1:7" customFormat="1">
      <c r="A9451" s="4">
        <v>32089</v>
      </c>
      <c r="B9451">
        <v>6.7</v>
      </c>
      <c r="C9451">
        <f>IFERROR(((VLOOKUP(A9451,'Interest Rates-10yr'!$A$9:$C$15239,2,FALSE))-B9451),C9450)</f>
        <v>2.0599999999999996</v>
      </c>
      <c r="D9451" s="98">
        <f>AVERAGE(C$10:C9451)</f>
        <v>0.43850031772929526</v>
      </c>
      <c r="E9451" s="2"/>
      <c r="G9451" s="23"/>
    </row>
    <row r="9452" spans="1:7" customFormat="1">
      <c r="A9452" s="4">
        <v>32090</v>
      </c>
      <c r="B9452">
        <v>6.82</v>
      </c>
      <c r="C9452">
        <f>IFERROR(((VLOOKUP(A9452,'Interest Rates-10yr'!$A$9:$C$15239,2,FALSE))-B9452),C9451)</f>
        <v>1.9599999999999991</v>
      </c>
      <c r="D9452" s="98">
        <f>AVERAGE(C$10:C9452)</f>
        <v>0.43866144233824061</v>
      </c>
      <c r="E9452" s="2"/>
      <c r="G9452" s="23"/>
    </row>
    <row r="9453" spans="1:7" customFormat="1">
      <c r="A9453" s="4">
        <v>32091</v>
      </c>
      <c r="B9453">
        <v>6.63</v>
      </c>
      <c r="C9453">
        <f>IFERROR(((VLOOKUP(A9453,'Interest Rates-10yr'!$A$9:$C$15239,2,FALSE))-B9453),C9452)</f>
        <v>2.1599999999999993</v>
      </c>
      <c r="D9453" s="98">
        <f>AVERAGE(C$10:C9453)</f>
        <v>0.43884371029224967</v>
      </c>
      <c r="E9453" s="2"/>
      <c r="G9453" s="23"/>
    </row>
    <row r="9454" spans="1:7" customFormat="1">
      <c r="A9454" s="4">
        <v>32092</v>
      </c>
      <c r="B9454">
        <v>6.63</v>
      </c>
      <c r="C9454">
        <f>IFERROR(((VLOOKUP(A9454,'Interest Rates-10yr'!$A$9:$C$15239,2,FALSE))-B9454),C9453)</f>
        <v>2.1599999999999993</v>
      </c>
      <c r="D9454" s="98">
        <f>AVERAGE(C$10:C9454)</f>
        <v>0.43902593965060943</v>
      </c>
      <c r="E9454" s="2"/>
      <c r="G9454" s="23"/>
    </row>
    <row r="9455" spans="1:7" customFormat="1">
      <c r="A9455" s="4">
        <v>32093</v>
      </c>
      <c r="B9455">
        <v>6.72</v>
      </c>
      <c r="C9455">
        <f>IFERROR(((VLOOKUP(A9455,'Interest Rates-10yr'!$A$9:$C$15239,2,FALSE))-B9455),C9454)</f>
        <v>2.080000000000001</v>
      </c>
      <c r="D9455" s="98">
        <f>AVERAGE(C$10:C9455)</f>
        <v>0.43919966123226822</v>
      </c>
      <c r="E9455" s="2"/>
      <c r="G9455" s="23"/>
    </row>
    <row r="9456" spans="1:7" customFormat="1">
      <c r="A9456" s="4">
        <v>32094</v>
      </c>
      <c r="B9456">
        <v>6.8</v>
      </c>
      <c r="C9456">
        <f>IFERROR(((VLOOKUP(A9456,'Interest Rates-10yr'!$A$9:$C$15239,2,FALSE))-B9456),C9455)</f>
        <v>2.04</v>
      </c>
      <c r="D9456" s="98">
        <f>AVERAGE(C$10:C9456)</f>
        <v>0.43936911188737227</v>
      </c>
      <c r="E9456" s="2"/>
      <c r="G9456" s="23"/>
    </row>
    <row r="9457" spans="1:7" customFormat="1">
      <c r="A9457" s="4">
        <v>32095</v>
      </c>
      <c r="B9457">
        <v>6.8</v>
      </c>
      <c r="C9457">
        <f>IFERROR(((VLOOKUP(A9457,'Interest Rates-10yr'!$A$9:$C$15239,2,FALSE))-B9457),C9456)</f>
        <v>2.04</v>
      </c>
      <c r="D9457" s="98">
        <f>AVERAGE(C$10:C9457)</f>
        <v>0.43953852667231219</v>
      </c>
      <c r="E9457" s="2"/>
      <c r="G9457" s="23"/>
    </row>
    <row r="9458" spans="1:7" customFormat="1">
      <c r="A9458" s="4">
        <v>32096</v>
      </c>
      <c r="B9458">
        <v>6.8</v>
      </c>
      <c r="C9458">
        <f>IFERROR(((VLOOKUP(A9458,'Interest Rates-10yr'!$A$9:$C$15239,2,FALSE))-B9458),C9457)</f>
        <v>2.04</v>
      </c>
      <c r="D9458" s="98">
        <f>AVERAGE(C$10:C9458)</f>
        <v>0.43970790559847661</v>
      </c>
      <c r="E9458" s="2"/>
      <c r="G9458" s="23"/>
    </row>
    <row r="9459" spans="1:7" customFormat="1">
      <c r="A9459" s="4">
        <v>32097</v>
      </c>
      <c r="B9459">
        <v>7.11</v>
      </c>
      <c r="C9459">
        <f>IFERROR(((VLOOKUP(A9459,'Interest Rates-10yr'!$A$9:$C$15239,2,FALSE))-B9459),C9458)</f>
        <v>1.71</v>
      </c>
      <c r="D9459" s="98">
        <f>AVERAGE(C$10:C9459)</f>
        <v>0.43984232804232865</v>
      </c>
      <c r="E9459" s="2"/>
      <c r="G9459" s="23"/>
    </row>
    <row r="9460" spans="1:7" customFormat="1">
      <c r="A9460" s="4">
        <v>32098</v>
      </c>
      <c r="B9460">
        <v>6.72</v>
      </c>
      <c r="C9460">
        <f>IFERROR(((VLOOKUP(A9460,'Interest Rates-10yr'!$A$9:$C$15239,2,FALSE))-B9460),C9459)</f>
        <v>2.1399999999999997</v>
      </c>
      <c r="D9460" s="98">
        <f>AVERAGE(C$10:C9460)</f>
        <v>0.44002221987091378</v>
      </c>
      <c r="E9460" s="2"/>
      <c r="G9460" s="23"/>
    </row>
    <row r="9461" spans="1:7" customFormat="1">
      <c r="A9461" s="4">
        <v>32099</v>
      </c>
      <c r="B9461">
        <v>6.46</v>
      </c>
      <c r="C9461">
        <f>IFERROR(((VLOOKUP(A9461,'Interest Rates-10yr'!$A$9:$C$15239,2,FALSE))-B9461),C9460)</f>
        <v>2.3899999999999997</v>
      </c>
      <c r="D9461" s="98">
        <f>AVERAGE(C$10:C9461)</f>
        <v>0.44022852306390248</v>
      </c>
      <c r="E9461" s="2"/>
      <c r="G9461" s="23"/>
    </row>
    <row r="9462" spans="1:7" customFormat="1">
      <c r="A9462" s="4">
        <v>32100</v>
      </c>
      <c r="B9462">
        <v>6.82</v>
      </c>
      <c r="C9462">
        <f>IFERROR(((VLOOKUP(A9462,'Interest Rates-10yr'!$A$9:$C$15239,2,FALSE))-B9462),C9461)</f>
        <v>2.0099999999999998</v>
      </c>
      <c r="D9462" s="98">
        <f>AVERAGE(C$10:C9462)</f>
        <v>0.44039458373003348</v>
      </c>
      <c r="E9462" s="2"/>
      <c r="G9462" s="23"/>
    </row>
    <row r="9463" spans="1:7" customFormat="1">
      <c r="A9463" s="4">
        <v>32101</v>
      </c>
      <c r="B9463">
        <v>6.74</v>
      </c>
      <c r="C9463">
        <f>IFERROR(((VLOOKUP(A9463,'Interest Rates-10yr'!$A$9:$C$15239,2,FALSE))-B9463),C9462)</f>
        <v>2.0499999999999989</v>
      </c>
      <c r="D9463" s="98">
        <f>AVERAGE(C$10:C9463)</f>
        <v>0.44056484027924758</v>
      </c>
      <c r="E9463" s="2"/>
      <c r="G9463" s="23"/>
    </row>
    <row r="9464" spans="1:7" customFormat="1">
      <c r="A9464" s="4">
        <v>32102</v>
      </c>
      <c r="B9464">
        <v>6.74</v>
      </c>
      <c r="C9464">
        <f>IFERROR(((VLOOKUP(A9464,'Interest Rates-10yr'!$A$9:$C$15239,2,FALSE))-B9464),C9463)</f>
        <v>2.0499999999999989</v>
      </c>
      <c r="D9464" s="98">
        <f>AVERAGE(C$10:C9464)</f>
        <v>0.44073506081438468</v>
      </c>
      <c r="E9464" s="2"/>
      <c r="G9464" s="23"/>
    </row>
    <row r="9465" spans="1:7" customFormat="1">
      <c r="A9465" s="4">
        <v>32103</v>
      </c>
      <c r="B9465">
        <v>6.74</v>
      </c>
      <c r="C9465">
        <f>IFERROR(((VLOOKUP(A9465,'Interest Rates-10yr'!$A$9:$C$15239,2,FALSE))-B9465),C9464)</f>
        <v>2.0499999999999989</v>
      </c>
      <c r="D9465" s="98">
        <f>AVERAGE(C$10:C9465)</f>
        <v>0.44090524534687048</v>
      </c>
      <c r="E9465" s="2"/>
      <c r="G9465" s="23"/>
    </row>
    <row r="9466" spans="1:7" customFormat="1">
      <c r="A9466" s="4">
        <v>32104</v>
      </c>
      <c r="B9466">
        <v>6.89</v>
      </c>
      <c r="C9466">
        <f>IFERROR(((VLOOKUP(A9466,'Interest Rates-10yr'!$A$9:$C$15239,2,FALSE))-B9466),C9465)</f>
        <v>1.910000000000001</v>
      </c>
      <c r="D9466" s="98">
        <f>AVERAGE(C$10:C9466)</f>
        <v>0.44106059003912518</v>
      </c>
      <c r="E9466" s="2"/>
      <c r="G9466" s="23"/>
    </row>
    <row r="9467" spans="1:7" customFormat="1">
      <c r="A9467" s="4">
        <v>32105</v>
      </c>
      <c r="B9467">
        <v>6.77</v>
      </c>
      <c r="C9467">
        <f>IFERROR(((VLOOKUP(A9467,'Interest Rates-10yr'!$A$9:$C$15239,2,FALSE))-B9467),C9466)</f>
        <v>2.120000000000001</v>
      </c>
      <c r="D9467" s="98">
        <f>AVERAGE(C$10:C9467)</f>
        <v>0.44123810530767676</v>
      </c>
      <c r="E9467" s="2"/>
      <c r="G9467" s="23"/>
    </row>
    <row r="9468" spans="1:7" customFormat="1">
      <c r="A9468" s="4">
        <v>32106</v>
      </c>
      <c r="B9468">
        <v>6.73</v>
      </c>
      <c r="C9468">
        <f>IFERROR(((VLOOKUP(A9468,'Interest Rates-10yr'!$A$9:$C$15239,2,FALSE))-B9468),C9467)</f>
        <v>2.25</v>
      </c>
      <c r="D9468" s="98">
        <f>AVERAGE(C$10:C9468)</f>
        <v>0.44142932656729111</v>
      </c>
      <c r="E9468" s="2"/>
      <c r="G9468" s="23"/>
    </row>
    <row r="9469" spans="1:7" customFormat="1">
      <c r="A9469" s="4">
        <v>32107</v>
      </c>
      <c r="B9469">
        <v>6.73</v>
      </c>
      <c r="C9469">
        <f>IFERROR(((VLOOKUP(A9469,'Interest Rates-10yr'!$A$9:$C$15239,2,FALSE))-B9469),C9468)</f>
        <v>2.25</v>
      </c>
      <c r="D9469" s="98">
        <f>AVERAGE(C$10:C9469)</f>
        <v>0.44162050739957787</v>
      </c>
      <c r="E9469" s="2"/>
      <c r="G9469" s="23"/>
    </row>
    <row r="9470" spans="1:7" customFormat="1">
      <c r="A9470" s="4">
        <v>32108</v>
      </c>
      <c r="B9470">
        <v>6.76</v>
      </c>
      <c r="C9470">
        <f>IFERROR(((VLOOKUP(A9470,'Interest Rates-10yr'!$A$9:$C$15239,2,FALSE))-B9470),C9469)</f>
        <v>2.3499999999999996</v>
      </c>
      <c r="D9470" s="98">
        <f>AVERAGE(C$10:C9470)</f>
        <v>0.44182221752457534</v>
      </c>
      <c r="E9470" s="2"/>
      <c r="G9470" s="23"/>
    </row>
    <row r="9471" spans="1:7" customFormat="1">
      <c r="A9471" s="4">
        <v>32109</v>
      </c>
      <c r="B9471">
        <v>6.76</v>
      </c>
      <c r="C9471">
        <f>IFERROR(((VLOOKUP(A9471,'Interest Rates-10yr'!$A$9:$C$15239,2,FALSE))-B9471),C9470)</f>
        <v>2.3499999999999996</v>
      </c>
      <c r="D9471" s="98">
        <f>AVERAGE(C$10:C9471)</f>
        <v>0.44202388501373996</v>
      </c>
      <c r="E9471" s="2"/>
      <c r="G9471" s="23"/>
    </row>
    <row r="9472" spans="1:7" customFormat="1">
      <c r="A9472" s="4">
        <v>32110</v>
      </c>
      <c r="B9472">
        <v>6.76</v>
      </c>
      <c r="C9472">
        <f>IFERROR(((VLOOKUP(A9472,'Interest Rates-10yr'!$A$9:$C$15239,2,FALSE))-B9472),C9471)</f>
        <v>2.3499999999999996</v>
      </c>
      <c r="D9472" s="98">
        <f>AVERAGE(C$10:C9472)</f>
        <v>0.4422255098805884</v>
      </c>
      <c r="E9472" s="2"/>
      <c r="G9472" s="23"/>
    </row>
    <row r="9473" spans="1:7" customFormat="1">
      <c r="A9473" s="4">
        <v>32111</v>
      </c>
      <c r="B9473">
        <v>7.19</v>
      </c>
      <c r="C9473">
        <f>IFERROR(((VLOOKUP(A9473,'Interest Rates-10yr'!$A$9:$C$15239,2,FALSE))-B9473),C9472)</f>
        <v>1.7999999999999998</v>
      </c>
      <c r="D9473" s="98">
        <f>AVERAGE(C$10:C9473)</f>
        <v>0.44236897717667034</v>
      </c>
      <c r="E9473" s="2"/>
      <c r="G9473" s="23"/>
    </row>
    <row r="9474" spans="1:7" customFormat="1">
      <c r="A9474" s="4">
        <v>32112</v>
      </c>
      <c r="B9474">
        <v>7.04</v>
      </c>
      <c r="C9474">
        <f>IFERROR(((VLOOKUP(A9474,'Interest Rates-10yr'!$A$9:$C$15239,2,FALSE))-B9474),C9473)</f>
        <v>1.9699999999999998</v>
      </c>
      <c r="D9474" s="98">
        <f>AVERAGE(C$10:C9474)</f>
        <v>0.44253037506603365</v>
      </c>
      <c r="E9474" s="2"/>
      <c r="G9474" s="23"/>
    </row>
    <row r="9475" spans="1:7" customFormat="1">
      <c r="A9475" s="4">
        <v>32113</v>
      </c>
      <c r="B9475">
        <v>7</v>
      </c>
      <c r="C9475">
        <f>IFERROR(((VLOOKUP(A9475,'Interest Rates-10yr'!$A$9:$C$15239,2,FALSE))-B9475),C9474)</f>
        <v>2.0099999999999998</v>
      </c>
      <c r="D9475" s="98">
        <f>AVERAGE(C$10:C9475)</f>
        <v>0.44269596450454346</v>
      </c>
      <c r="E9475" s="2"/>
      <c r="G9475" s="23"/>
    </row>
    <row r="9476" spans="1:7" customFormat="1">
      <c r="A9476" s="4">
        <v>32114</v>
      </c>
      <c r="B9476">
        <v>6.99</v>
      </c>
      <c r="C9476">
        <f>IFERROR(((VLOOKUP(A9476,'Interest Rates-10yr'!$A$9:$C$15239,2,FALSE))-B9476),C9475)</f>
        <v>1.9499999999999993</v>
      </c>
      <c r="D9476" s="98">
        <f>AVERAGE(C$10:C9476)</f>
        <v>0.44285518115559402</v>
      </c>
      <c r="E9476" s="2"/>
      <c r="G9476" s="23"/>
    </row>
    <row r="9477" spans="1:7" customFormat="1">
      <c r="A9477" s="4">
        <v>32115</v>
      </c>
      <c r="B9477">
        <v>6.82</v>
      </c>
      <c r="C9477">
        <f>IFERROR(((VLOOKUP(A9477,'Interest Rates-10yr'!$A$9:$C$15239,2,FALSE))-B9477),C9476)</f>
        <v>2.1199999999999992</v>
      </c>
      <c r="D9477" s="98">
        <f>AVERAGE(C$10:C9477)</f>
        <v>0.44303231939163584</v>
      </c>
      <c r="E9477" s="2"/>
      <c r="G9477" s="23"/>
    </row>
    <row r="9478" spans="1:7" customFormat="1">
      <c r="A9478" s="4">
        <v>32116</v>
      </c>
      <c r="B9478">
        <v>6.82</v>
      </c>
      <c r="C9478">
        <f>IFERROR(((VLOOKUP(A9478,'Interest Rates-10yr'!$A$9:$C$15239,2,FALSE))-B9478),C9477)</f>
        <v>2.1199999999999992</v>
      </c>
      <c r="D9478" s="98">
        <f>AVERAGE(C$10:C9478)</f>
        <v>0.44320942021332854</v>
      </c>
      <c r="E9478" s="2"/>
      <c r="G9478" s="23"/>
    </row>
    <row r="9479" spans="1:7" customFormat="1">
      <c r="A9479" s="4">
        <v>32117</v>
      </c>
      <c r="B9479">
        <v>6.82</v>
      </c>
      <c r="C9479">
        <f>IFERROR(((VLOOKUP(A9479,'Interest Rates-10yr'!$A$9:$C$15239,2,FALSE))-B9479),C9478)</f>
        <v>2.1199999999999992</v>
      </c>
      <c r="D9479" s="98">
        <f>AVERAGE(C$10:C9479)</f>
        <v>0.44338648363252459</v>
      </c>
      <c r="E9479" s="2"/>
      <c r="G9479" s="23"/>
    </row>
    <row r="9480" spans="1:7" customFormat="1">
      <c r="A9480" s="4">
        <v>32118</v>
      </c>
      <c r="B9480">
        <v>6.93</v>
      </c>
      <c r="C9480">
        <f>IFERROR(((VLOOKUP(A9480,'Interest Rates-10yr'!$A$9:$C$15239,2,FALSE))-B9480),C9479)</f>
        <v>2.1400000000000006</v>
      </c>
      <c r="D9480" s="98">
        <f>AVERAGE(C$10:C9480)</f>
        <v>0.44356562137050032</v>
      </c>
      <c r="E9480" s="2"/>
      <c r="G9480" s="23"/>
    </row>
    <row r="9481" spans="1:7" customFormat="1">
      <c r="A9481" s="4">
        <v>32119</v>
      </c>
      <c r="B9481">
        <v>6.79</v>
      </c>
      <c r="C9481">
        <f>IFERROR(((VLOOKUP(A9481,'Interest Rates-10yr'!$A$9:$C$15239,2,FALSE))-B9481),C9480)</f>
        <v>2.2999999999999998</v>
      </c>
      <c r="D9481" s="98">
        <f>AVERAGE(C$10:C9481)</f>
        <v>0.44376161317567658</v>
      </c>
      <c r="E9481" s="2"/>
      <c r="G9481" s="23"/>
    </row>
    <row r="9482" spans="1:7" customFormat="1">
      <c r="A9482" s="4">
        <v>32120</v>
      </c>
      <c r="B9482">
        <v>6.72</v>
      </c>
      <c r="C9482">
        <f>IFERROR(((VLOOKUP(A9482,'Interest Rates-10yr'!$A$9:$C$15239,2,FALSE))-B9482),C9481)</f>
        <v>2.330000000000001</v>
      </c>
      <c r="D9482" s="98">
        <f>AVERAGE(C$10:C9482)</f>
        <v>0.44396073049720347</v>
      </c>
      <c r="E9482" s="2"/>
      <c r="G9482" s="23"/>
    </row>
    <row r="9483" spans="1:7" customFormat="1">
      <c r="A9483" s="4">
        <v>32121</v>
      </c>
      <c r="B9483">
        <v>6.83</v>
      </c>
      <c r="C9483">
        <f>IFERROR(((VLOOKUP(A9483,'Interest Rates-10yr'!$A$9:$C$15239,2,FALSE))-B9483),C9482)</f>
        <v>2.4000000000000004</v>
      </c>
      <c r="D9483" s="98">
        <f>AVERAGE(C$10:C9483)</f>
        <v>0.44416719442685332</v>
      </c>
      <c r="E9483" s="2"/>
      <c r="G9483" s="23"/>
    </row>
    <row r="9484" spans="1:7" customFormat="1">
      <c r="A9484" s="4">
        <v>32122</v>
      </c>
      <c r="B9484">
        <v>6.81</v>
      </c>
      <c r="C9484">
        <f>IFERROR(((VLOOKUP(A9484,'Interest Rates-10yr'!$A$9:$C$15239,2,FALSE))-B9484),C9483)</f>
        <v>2.4699999999999998</v>
      </c>
      <c r="D9484" s="98">
        <f>AVERAGE(C$10:C9484)</f>
        <v>0.44438100263852331</v>
      </c>
      <c r="E9484" s="2"/>
      <c r="G9484" s="23"/>
    </row>
    <row r="9485" spans="1:7" customFormat="1">
      <c r="A9485" s="4">
        <v>32123</v>
      </c>
      <c r="B9485">
        <v>6.81</v>
      </c>
      <c r="C9485">
        <f>IFERROR(((VLOOKUP(A9485,'Interest Rates-10yr'!$A$9:$C$15239,2,FALSE))-B9485),C9484)</f>
        <v>2.4699999999999998</v>
      </c>
      <c r="D9485" s="98">
        <f>AVERAGE(C$10:C9485)</f>
        <v>0.44459476572393508</v>
      </c>
      <c r="E9485" s="2"/>
      <c r="G9485" s="23"/>
    </row>
    <row r="9486" spans="1:7" customFormat="1">
      <c r="A9486" s="4">
        <v>32124</v>
      </c>
      <c r="B9486">
        <v>6.81</v>
      </c>
      <c r="C9486">
        <f>IFERROR(((VLOOKUP(A9486,'Interest Rates-10yr'!$A$9:$C$15239,2,FALSE))-B9486),C9485)</f>
        <v>2.4699999999999998</v>
      </c>
      <c r="D9486" s="98">
        <f>AVERAGE(C$10:C9486)</f>
        <v>0.44480848369737352</v>
      </c>
      <c r="E9486" s="2"/>
      <c r="G9486" s="23"/>
    </row>
    <row r="9487" spans="1:7" customFormat="1">
      <c r="A9487" s="4">
        <v>32125</v>
      </c>
      <c r="B9487">
        <v>6.78</v>
      </c>
      <c r="C9487">
        <f>IFERROR(((VLOOKUP(A9487,'Interest Rates-10yr'!$A$9:$C$15239,2,FALSE))-B9487),C9486)</f>
        <v>2.4500000000000002</v>
      </c>
      <c r="D9487" s="98">
        <f>AVERAGE(C$10:C9487)</f>
        <v>0.44502004642329696</v>
      </c>
      <c r="E9487" s="2"/>
      <c r="G9487" s="23"/>
    </row>
    <row r="9488" spans="1:7" customFormat="1">
      <c r="A9488" s="4">
        <v>32126</v>
      </c>
      <c r="B9488">
        <v>6.51</v>
      </c>
      <c r="C9488">
        <f>IFERROR(((VLOOKUP(A9488,'Interest Rates-10yr'!$A$9:$C$15239,2,FALSE))-B9488),C9487)</f>
        <v>2.58</v>
      </c>
      <c r="D9488" s="98">
        <f>AVERAGE(C$10:C9488)</f>
        <v>0.44524527903787409</v>
      </c>
      <c r="E9488" s="2"/>
      <c r="G9488" s="23"/>
    </row>
    <row r="9489" spans="1:7" customFormat="1">
      <c r="A9489" s="4">
        <v>32127</v>
      </c>
      <c r="B9489">
        <v>5.52</v>
      </c>
      <c r="C9489">
        <f>IFERROR(((VLOOKUP(A9489,'Interest Rates-10yr'!$A$9:$C$15239,2,FALSE))-B9489),C9488)</f>
        <v>3.4800000000000004</v>
      </c>
      <c r="D9489" s="98">
        <f>AVERAGE(C$10:C9489)</f>
        <v>0.44556540084388274</v>
      </c>
      <c r="E9489" s="2"/>
      <c r="G9489" s="23"/>
    </row>
    <row r="9490" spans="1:7" customFormat="1">
      <c r="A9490" s="4">
        <v>32128</v>
      </c>
      <c r="B9490">
        <v>6.67</v>
      </c>
      <c r="C9490">
        <f>IFERROR(((VLOOKUP(A9490,'Interest Rates-10yr'!$A$9:$C$15239,2,FALSE))-B9490),C9489)</f>
        <v>2.3599999999999994</v>
      </c>
      <c r="D9490" s="98">
        <f>AVERAGE(C$10:C9490)</f>
        <v>0.44576732412192888</v>
      </c>
      <c r="E9490" s="2"/>
      <c r="G9490" s="23"/>
    </row>
    <row r="9491" spans="1:7" customFormat="1">
      <c r="A9491" s="4">
        <v>32129</v>
      </c>
      <c r="B9491">
        <v>6.75</v>
      </c>
      <c r="C9491">
        <f>IFERROR(((VLOOKUP(A9491,'Interest Rates-10yr'!$A$9:$C$15239,2,FALSE))-B9491),C9490)</f>
        <v>2.1400000000000006</v>
      </c>
      <c r="D9491" s="98">
        <f>AVERAGE(C$10:C9491)</f>
        <v>0.44594600295296438</v>
      </c>
      <c r="E9491" s="2"/>
      <c r="G9491" s="23"/>
    </row>
    <row r="9492" spans="1:7" customFormat="1">
      <c r="A9492" s="4">
        <v>32130</v>
      </c>
      <c r="B9492">
        <v>6.75</v>
      </c>
      <c r="C9492">
        <f>IFERROR(((VLOOKUP(A9492,'Interest Rates-10yr'!$A$9:$C$15239,2,FALSE))-B9492),C9491)</f>
        <v>2.1400000000000006</v>
      </c>
      <c r="D9492" s="98">
        <f>AVERAGE(C$10:C9492)</f>
        <v>0.44612464409996927</v>
      </c>
      <c r="E9492" s="2"/>
      <c r="G9492" s="23"/>
    </row>
    <row r="9493" spans="1:7" customFormat="1">
      <c r="A9493" s="4">
        <v>32131</v>
      </c>
      <c r="B9493">
        <v>6.75</v>
      </c>
      <c r="C9493">
        <f>IFERROR(((VLOOKUP(A9493,'Interest Rates-10yr'!$A$9:$C$15239,2,FALSE))-B9493),C9492)</f>
        <v>2.1400000000000006</v>
      </c>
      <c r="D9493" s="98">
        <f>AVERAGE(C$10:C9493)</f>
        <v>0.44630324757486384</v>
      </c>
      <c r="E9493" s="2"/>
      <c r="G9493" s="23"/>
    </row>
    <row r="9494" spans="1:7" customFormat="1">
      <c r="A9494" s="4">
        <v>32132</v>
      </c>
      <c r="B9494">
        <v>6.85</v>
      </c>
      <c r="C9494">
        <f>IFERROR(((VLOOKUP(A9494,'Interest Rates-10yr'!$A$9:$C$15239,2,FALSE))-B9494),C9493)</f>
        <v>2.0300000000000011</v>
      </c>
      <c r="D9494" s="98">
        <f>AVERAGE(C$10:C9494)</f>
        <v>0.44647021613073362</v>
      </c>
      <c r="E9494" s="2"/>
      <c r="G9494" s="23"/>
    </row>
    <row r="9495" spans="1:7" customFormat="1">
      <c r="A9495" s="4">
        <v>32133</v>
      </c>
      <c r="B9495">
        <v>6.77</v>
      </c>
      <c r="C9495">
        <f>IFERROR(((VLOOKUP(A9495,'Interest Rates-10yr'!$A$9:$C$15239,2,FALSE))-B9495),C9494)</f>
        <v>2.1799999999999997</v>
      </c>
      <c r="D9495" s="98">
        <f>AVERAGE(C$10:C9495)</f>
        <v>0.44665296226017381</v>
      </c>
      <c r="E9495" s="2"/>
      <c r="G9495" s="23"/>
    </row>
    <row r="9496" spans="1:7" customFormat="1">
      <c r="A9496" s="4">
        <v>32134</v>
      </c>
      <c r="B9496">
        <v>6.74</v>
      </c>
      <c r="C9496">
        <f>IFERROR(((VLOOKUP(A9496,'Interest Rates-10yr'!$A$9:$C$15239,2,FALSE))-B9496),C9495)</f>
        <v>2.09</v>
      </c>
      <c r="D9496" s="98">
        <f>AVERAGE(C$10:C9496)</f>
        <v>0.44682618319806144</v>
      </c>
      <c r="E9496" s="2"/>
      <c r="G9496" s="23"/>
    </row>
    <row r="9497" spans="1:7" customFormat="1">
      <c r="A9497" s="4">
        <v>32135</v>
      </c>
      <c r="B9497">
        <v>6.7</v>
      </c>
      <c r="C9497">
        <f>IFERROR(((VLOOKUP(A9497,'Interest Rates-10yr'!$A$9:$C$15239,2,FALSE))-B9497),C9496)</f>
        <v>2.12</v>
      </c>
      <c r="D9497" s="98">
        <f>AVERAGE(C$10:C9497)</f>
        <v>0.44700252951096214</v>
      </c>
      <c r="E9497" s="2"/>
      <c r="G9497" s="23"/>
    </row>
    <row r="9498" spans="1:7" customFormat="1">
      <c r="A9498" s="4">
        <v>32136</v>
      </c>
      <c r="B9498">
        <v>6.7</v>
      </c>
      <c r="C9498">
        <f>IFERROR(((VLOOKUP(A9498,'Interest Rates-10yr'!$A$9:$C$15239,2,FALSE))-B9498),C9497)</f>
        <v>2.12</v>
      </c>
      <c r="D9498" s="98">
        <f>AVERAGE(C$10:C9498)</f>
        <v>0.44717883865528602</v>
      </c>
      <c r="E9498" s="2"/>
      <c r="G9498" s="23"/>
    </row>
    <row r="9499" spans="1:7" customFormat="1">
      <c r="A9499" s="4">
        <v>32137</v>
      </c>
      <c r="B9499">
        <v>6.7</v>
      </c>
      <c r="C9499">
        <f>IFERROR(((VLOOKUP(A9499,'Interest Rates-10yr'!$A$9:$C$15239,2,FALSE))-B9499),C9498)</f>
        <v>2.12</v>
      </c>
      <c r="D9499" s="98">
        <f>AVERAGE(C$10:C9499)</f>
        <v>0.44735511064278277</v>
      </c>
      <c r="E9499" s="2"/>
      <c r="G9499" s="23"/>
    </row>
    <row r="9500" spans="1:7" customFormat="1">
      <c r="A9500" s="4">
        <v>32138</v>
      </c>
      <c r="B9500">
        <v>6.7</v>
      </c>
      <c r="C9500">
        <f>IFERROR(((VLOOKUP(A9500,'Interest Rates-10yr'!$A$9:$C$15239,2,FALSE))-B9500),C9499)</f>
        <v>2.12</v>
      </c>
      <c r="D9500" s="98">
        <f>AVERAGE(C$10:C9500)</f>
        <v>0.44753134548519741</v>
      </c>
      <c r="E9500" s="2"/>
      <c r="G9500" s="23"/>
    </row>
    <row r="9501" spans="1:7" customFormat="1">
      <c r="A9501" s="4">
        <v>32139</v>
      </c>
      <c r="B9501">
        <v>6.91</v>
      </c>
      <c r="C9501">
        <f>IFERROR(((VLOOKUP(A9501,'Interest Rates-10yr'!$A$9:$C$15239,2,FALSE))-B9501),C9500)</f>
        <v>2.0199999999999996</v>
      </c>
      <c r="D9501" s="98">
        <f>AVERAGE(C$10:C9501)</f>
        <v>0.4476970080067435</v>
      </c>
      <c r="E9501" s="2"/>
      <c r="G9501" s="23"/>
    </row>
    <row r="9502" spans="1:7" customFormat="1">
      <c r="A9502" s="4">
        <v>32140</v>
      </c>
      <c r="B9502">
        <v>7.21</v>
      </c>
      <c r="C9502">
        <f>IFERROR(((VLOOKUP(A9502,'Interest Rates-10yr'!$A$9:$C$15239,2,FALSE))-B9502),C9501)</f>
        <v>1.6399999999999997</v>
      </c>
      <c r="D9502" s="98">
        <f>AVERAGE(C$10:C9502)</f>
        <v>0.44782260613083424</v>
      </c>
      <c r="E9502" s="2"/>
      <c r="G9502" s="23"/>
    </row>
    <row r="9503" spans="1:7" customFormat="1">
      <c r="A9503" s="4">
        <v>32141</v>
      </c>
      <c r="B9503">
        <v>6.77</v>
      </c>
      <c r="C9503">
        <f>IFERROR(((VLOOKUP(A9503,'Interest Rates-10yr'!$A$9:$C$15239,2,FALSE))-B9503),C9502)</f>
        <v>2.0099999999999998</v>
      </c>
      <c r="D9503" s="98">
        <f>AVERAGE(C$10:C9503)</f>
        <v>0.44798714977880866</v>
      </c>
      <c r="E9503" s="2"/>
      <c r="G9503" s="23"/>
    </row>
    <row r="9504" spans="1:7" customFormat="1">
      <c r="A9504" s="4">
        <v>32142</v>
      </c>
      <c r="B9504">
        <v>6.89</v>
      </c>
      <c r="C9504">
        <f>IFERROR(((VLOOKUP(A9504,'Interest Rates-10yr'!$A$9:$C$15239,2,FALSE))-B9504),C9503)</f>
        <v>1.9400000000000004</v>
      </c>
      <c r="D9504" s="98">
        <f>AVERAGE(C$10:C9504)</f>
        <v>0.44814428646656229</v>
      </c>
      <c r="E9504" s="2"/>
      <c r="G9504" s="23"/>
    </row>
    <row r="9505" spans="1:7" customFormat="1">
      <c r="A9505" s="4">
        <v>32143</v>
      </c>
      <c r="B9505">
        <v>6.89</v>
      </c>
      <c r="C9505">
        <f>IFERROR(((VLOOKUP(A9505,'Interest Rates-10yr'!$A$9:$C$15239,2,FALSE))-B9505),C9504)</f>
        <v>1.9400000000000004</v>
      </c>
      <c r="D9505" s="98">
        <f>AVERAGE(C$10:C9505)</f>
        <v>0.44830139005897313</v>
      </c>
      <c r="E9505" s="2"/>
      <c r="G9505" s="23"/>
    </row>
    <row r="9506" spans="1:7" customFormat="1">
      <c r="A9506" s="4">
        <v>32144</v>
      </c>
      <c r="B9506">
        <v>6.89</v>
      </c>
      <c r="C9506">
        <f>IFERROR(((VLOOKUP(A9506,'Interest Rates-10yr'!$A$9:$C$15239,2,FALSE))-B9506),C9505)</f>
        <v>1.9400000000000004</v>
      </c>
      <c r="D9506" s="98">
        <f>AVERAGE(C$10:C9506)</f>
        <v>0.44845846056649558</v>
      </c>
      <c r="E9506" s="2"/>
      <c r="G9506" s="23"/>
    </row>
    <row r="9507" spans="1:7" customFormat="1">
      <c r="A9507" s="4">
        <v>32145</v>
      </c>
      <c r="B9507">
        <v>6.89</v>
      </c>
      <c r="C9507">
        <f>IFERROR(((VLOOKUP(A9507,'Interest Rates-10yr'!$A$9:$C$15239,2,FALSE))-B9507),C9506)</f>
        <v>1.9400000000000004</v>
      </c>
      <c r="D9507" s="98">
        <f>AVERAGE(C$10:C9507)</f>
        <v>0.44861549799957973</v>
      </c>
      <c r="E9507" s="2"/>
      <c r="G9507" s="23"/>
    </row>
    <row r="9508" spans="1:7" customFormat="1">
      <c r="A9508" s="4">
        <v>32146</v>
      </c>
      <c r="B9508">
        <v>7.3</v>
      </c>
      <c r="C9508">
        <f>IFERROR(((VLOOKUP(A9508,'Interest Rates-10yr'!$A$9:$C$15239,2,FALSE))-B9508),C9507)</f>
        <v>1.5300000000000002</v>
      </c>
      <c r="D9508" s="98">
        <f>AVERAGE(C$10:C9508)</f>
        <v>0.44872933993051983</v>
      </c>
      <c r="E9508" s="2"/>
      <c r="G9508" s="23"/>
    </row>
    <row r="9509" spans="1:7" customFormat="1">
      <c r="A9509" s="4">
        <v>32147</v>
      </c>
      <c r="B9509">
        <v>7.34</v>
      </c>
      <c r="C9509">
        <f>IFERROR(((VLOOKUP(A9509,'Interest Rates-10yr'!$A$9:$C$15239,2,FALSE))-B9509),C9508)</f>
        <v>1.42</v>
      </c>
      <c r="D9509" s="98">
        <f>AVERAGE(C$10:C9509)</f>
        <v>0.44883157894736925</v>
      </c>
      <c r="E9509" s="2"/>
      <c r="G9509" s="23"/>
    </row>
    <row r="9510" spans="1:7" customFormat="1">
      <c r="A9510" s="4">
        <v>32148</v>
      </c>
      <c r="B9510">
        <v>6.94</v>
      </c>
      <c r="C9510">
        <f>IFERROR(((VLOOKUP(A9510,'Interest Rates-10yr'!$A$9:$C$15239,2,FALSE))-B9510),C9509)</f>
        <v>1.88</v>
      </c>
      <c r="D9510" s="98">
        <f>AVERAGE(C$10:C9510)</f>
        <v>0.44898221239869573</v>
      </c>
      <c r="E9510" s="2"/>
      <c r="G9510" s="23"/>
    </row>
    <row r="9511" spans="1:7" customFormat="1">
      <c r="A9511" s="4">
        <v>32149</v>
      </c>
      <c r="B9511">
        <v>6.91</v>
      </c>
      <c r="C9511">
        <f>IFERROR(((VLOOKUP(A9511,'Interest Rates-10yr'!$A$9:$C$15239,2,FALSE))-B9511),C9510)</f>
        <v>1.92</v>
      </c>
      <c r="D9511" s="98">
        <f>AVERAGE(C$10:C9511)</f>
        <v>0.44913702378446729</v>
      </c>
      <c r="E9511" s="2"/>
      <c r="G9511" s="23"/>
    </row>
    <row r="9512" spans="1:7" customFormat="1">
      <c r="A9512" s="4">
        <v>32150</v>
      </c>
      <c r="B9512">
        <v>6.8</v>
      </c>
      <c r="C9512">
        <f>IFERROR(((VLOOKUP(A9512,'Interest Rates-10yr'!$A$9:$C$15239,2,FALSE))-B9512),C9511)</f>
        <v>2.1700000000000008</v>
      </c>
      <c r="D9512" s="98">
        <f>AVERAGE(C$10:C9512)</f>
        <v>0.44931811007050493</v>
      </c>
      <c r="E9512" s="2"/>
      <c r="G9512" s="23"/>
    </row>
    <row r="9513" spans="1:7" customFormat="1">
      <c r="A9513" s="4">
        <v>32151</v>
      </c>
      <c r="B9513">
        <v>6.8</v>
      </c>
      <c r="C9513">
        <f>IFERROR(((VLOOKUP(A9513,'Interest Rates-10yr'!$A$9:$C$15239,2,FALSE))-B9513),C9512)</f>
        <v>2.1700000000000008</v>
      </c>
      <c r="D9513" s="98">
        <f>AVERAGE(C$10:C9513)</f>
        <v>0.44949915824915909</v>
      </c>
      <c r="E9513" s="2"/>
      <c r="G9513" s="23"/>
    </row>
    <row r="9514" spans="1:7" customFormat="1">
      <c r="A9514" s="4">
        <v>32152</v>
      </c>
      <c r="B9514">
        <v>6.8</v>
      </c>
      <c r="C9514">
        <f>IFERROR(((VLOOKUP(A9514,'Interest Rates-10yr'!$A$9:$C$15239,2,FALSE))-B9514),C9513)</f>
        <v>2.1700000000000008</v>
      </c>
      <c r="D9514" s="98">
        <f>AVERAGE(C$10:C9514)</f>
        <v>0.44968016833245744</v>
      </c>
      <c r="E9514" s="2"/>
      <c r="G9514" s="23"/>
    </row>
    <row r="9515" spans="1:7" customFormat="1">
      <c r="A9515" s="4">
        <v>32153</v>
      </c>
      <c r="B9515">
        <v>6.89</v>
      </c>
      <c r="C9515">
        <f>IFERROR(((VLOOKUP(A9515,'Interest Rates-10yr'!$A$9:$C$15239,2,FALSE))-B9515),C9514)</f>
        <v>2.0499999999999998</v>
      </c>
      <c r="D9515" s="98">
        <f>AVERAGE(C$10:C9515)</f>
        <v>0.44984851672627901</v>
      </c>
      <c r="E9515" s="2"/>
      <c r="G9515" s="23"/>
    </row>
    <row r="9516" spans="1:7" customFormat="1">
      <c r="A9516" s="4">
        <v>32154</v>
      </c>
      <c r="B9516">
        <v>6.75</v>
      </c>
      <c r="C9516">
        <f>IFERROR(((VLOOKUP(A9516,'Interest Rates-10yr'!$A$9:$C$15239,2,FALSE))-B9516),C9515)</f>
        <v>2.1799999999999997</v>
      </c>
      <c r="D9516" s="98">
        <f>AVERAGE(C$10:C9516)</f>
        <v>0.45003050383927723</v>
      </c>
      <c r="E9516" s="2"/>
      <c r="G9516" s="23"/>
    </row>
    <row r="9517" spans="1:7" customFormat="1">
      <c r="A9517" s="4">
        <v>32155</v>
      </c>
      <c r="B9517">
        <v>6.72</v>
      </c>
      <c r="C9517">
        <f>IFERROR(((VLOOKUP(A9517,'Interest Rates-10yr'!$A$9:$C$15239,2,FALSE))-B9517),C9516)</f>
        <v>2.1499999999999995</v>
      </c>
      <c r="D9517" s="98">
        <f>AVERAGE(C$10:C9517)</f>
        <v>0.45020929743374088</v>
      </c>
      <c r="E9517" s="2"/>
      <c r="G9517" s="23"/>
    </row>
    <row r="9518" spans="1:7" customFormat="1">
      <c r="A9518" s="4">
        <v>32156</v>
      </c>
      <c r="B9518">
        <v>6.86</v>
      </c>
      <c r="C9518">
        <f>IFERROR(((VLOOKUP(A9518,'Interest Rates-10yr'!$A$9:$C$15239,2,FALSE))-B9518),C9517)</f>
        <v>1.9999999999999991</v>
      </c>
      <c r="D9518" s="98">
        <f>AVERAGE(C$10:C9518)</f>
        <v>0.45037227889368053</v>
      </c>
      <c r="E9518" s="2"/>
      <c r="G9518" s="23"/>
    </row>
    <row r="9519" spans="1:7" customFormat="1">
      <c r="A9519" s="4">
        <v>32157</v>
      </c>
      <c r="B9519">
        <v>6.89</v>
      </c>
      <c r="C9519">
        <f>IFERROR(((VLOOKUP(A9519,'Interest Rates-10yr'!$A$9:$C$15239,2,FALSE))-B9519),C9518)</f>
        <v>1.71</v>
      </c>
      <c r="D9519" s="98">
        <f>AVERAGE(C$10:C9519)</f>
        <v>0.4505047318611996</v>
      </c>
      <c r="E9519" s="2"/>
      <c r="G9519" s="23"/>
    </row>
    <row r="9520" spans="1:7" customFormat="1">
      <c r="A9520" s="4">
        <v>32158</v>
      </c>
      <c r="B9520">
        <v>6.89</v>
      </c>
      <c r="C9520">
        <f>IFERROR(((VLOOKUP(A9520,'Interest Rates-10yr'!$A$9:$C$15239,2,FALSE))-B9520),C9519)</f>
        <v>1.71</v>
      </c>
      <c r="D9520" s="98">
        <f>AVERAGE(C$10:C9520)</f>
        <v>0.45063715697613377</v>
      </c>
      <c r="E9520" s="2"/>
      <c r="G9520" s="23"/>
    </row>
    <row r="9521" spans="1:7" customFormat="1">
      <c r="A9521" s="4">
        <v>32159</v>
      </c>
      <c r="B9521">
        <v>6.89</v>
      </c>
      <c r="C9521">
        <f>IFERROR(((VLOOKUP(A9521,'Interest Rates-10yr'!$A$9:$C$15239,2,FALSE))-B9521),C9520)</f>
        <v>1.71</v>
      </c>
      <c r="D9521" s="98">
        <f>AVERAGE(C$10:C9521)</f>
        <v>0.4507695542472675</v>
      </c>
      <c r="E9521" s="2"/>
      <c r="G9521" s="23"/>
    </row>
    <row r="9522" spans="1:7" customFormat="1">
      <c r="A9522" s="4">
        <v>32160</v>
      </c>
      <c r="B9522">
        <v>6.89</v>
      </c>
      <c r="C9522">
        <f>IFERROR(((VLOOKUP(A9522,'Interest Rates-10yr'!$A$9:$C$15239,2,FALSE))-B9522),C9521)</f>
        <v>1.71</v>
      </c>
      <c r="D9522" s="98">
        <f>AVERAGE(C$10:C9522)</f>
        <v>0.45090192368338156</v>
      </c>
      <c r="E9522" s="2"/>
      <c r="G9522" s="23"/>
    </row>
    <row r="9523" spans="1:7" customFormat="1">
      <c r="A9523" s="4">
        <v>32161</v>
      </c>
      <c r="B9523">
        <v>6.96</v>
      </c>
      <c r="C9523">
        <f>IFERROR(((VLOOKUP(A9523,'Interest Rates-10yr'!$A$9:$C$15239,2,FALSE))-B9523),C9522)</f>
        <v>1.6900000000000004</v>
      </c>
      <c r="D9523" s="98">
        <f>AVERAGE(C$10:C9523)</f>
        <v>0.45103216312802269</v>
      </c>
      <c r="E9523" s="2"/>
      <c r="G9523" s="23"/>
    </row>
    <row r="9524" spans="1:7" customFormat="1">
      <c r="A9524" s="4">
        <v>32162</v>
      </c>
      <c r="B9524">
        <v>6.86</v>
      </c>
      <c r="C9524">
        <f>IFERROR(((VLOOKUP(A9524,'Interest Rates-10yr'!$A$9:$C$15239,2,FALSE))-B9524),C9523)</f>
        <v>1.7499999999999991</v>
      </c>
      <c r="D9524" s="98">
        <f>AVERAGE(C$10:C9524)</f>
        <v>0.45116868102995356</v>
      </c>
      <c r="E9524" s="2"/>
      <c r="G9524" s="23"/>
    </row>
    <row r="9525" spans="1:7" customFormat="1">
      <c r="A9525" s="4">
        <v>32163</v>
      </c>
      <c r="B9525">
        <v>6.67</v>
      </c>
      <c r="C9525">
        <f>IFERROR(((VLOOKUP(A9525,'Interest Rates-10yr'!$A$9:$C$15239,2,FALSE))-B9525),C9524)</f>
        <v>1.8599999999999994</v>
      </c>
      <c r="D9525" s="98">
        <f>AVERAGE(C$10:C9525)</f>
        <v>0.45131672971836989</v>
      </c>
      <c r="E9525" s="2"/>
      <c r="G9525" s="23"/>
    </row>
    <row r="9526" spans="1:7" customFormat="1">
      <c r="A9526" s="4">
        <v>32164</v>
      </c>
      <c r="B9526">
        <v>6.57</v>
      </c>
      <c r="C9526">
        <f>IFERROR(((VLOOKUP(A9526,'Interest Rates-10yr'!$A$9:$C$15239,2,FALSE))-B9526),C9525)</f>
        <v>1.92</v>
      </c>
      <c r="D9526" s="98">
        <f>AVERAGE(C$10:C9526)</f>
        <v>0.45147105180203928</v>
      </c>
      <c r="E9526" s="2"/>
      <c r="G9526" s="23"/>
    </row>
    <row r="9527" spans="1:7" customFormat="1">
      <c r="A9527" s="4">
        <v>32165</v>
      </c>
      <c r="B9527">
        <v>6.57</v>
      </c>
      <c r="C9527">
        <f>IFERROR(((VLOOKUP(A9527,'Interest Rates-10yr'!$A$9:$C$15239,2,FALSE))-B9527),C9526)</f>
        <v>1.92</v>
      </c>
      <c r="D9527" s="98">
        <f>AVERAGE(C$10:C9527)</f>
        <v>0.45162534145829036</v>
      </c>
      <c r="E9527" s="2"/>
      <c r="G9527" s="23"/>
    </row>
    <row r="9528" spans="1:7" customFormat="1">
      <c r="A9528" s="4">
        <v>32166</v>
      </c>
      <c r="B9528">
        <v>6.57</v>
      </c>
      <c r="C9528">
        <f>IFERROR(((VLOOKUP(A9528,'Interest Rates-10yr'!$A$9:$C$15239,2,FALSE))-B9528),C9527)</f>
        <v>1.92</v>
      </c>
      <c r="D9528" s="98">
        <f>AVERAGE(C$10:C9528)</f>
        <v>0.45177959869734302</v>
      </c>
      <c r="E9528" s="2"/>
      <c r="G9528" s="23"/>
    </row>
    <row r="9529" spans="1:7" customFormat="1">
      <c r="A9529" s="4">
        <v>32167</v>
      </c>
      <c r="B9529">
        <v>6.86</v>
      </c>
      <c r="C9529">
        <f>IFERROR(((VLOOKUP(A9529,'Interest Rates-10yr'!$A$9:$C$15239,2,FALSE))-B9529),C9528)</f>
        <v>1.589999999999999</v>
      </c>
      <c r="D9529" s="98">
        <f>AVERAGE(C$10:C9529)</f>
        <v>0.4518991596638664</v>
      </c>
      <c r="E9529" s="2"/>
      <c r="G9529" s="23"/>
    </row>
    <row r="9530" spans="1:7" customFormat="1">
      <c r="A9530" s="4">
        <v>32168</v>
      </c>
      <c r="B9530">
        <v>6.78</v>
      </c>
      <c r="C9530">
        <f>IFERROR(((VLOOKUP(A9530,'Interest Rates-10yr'!$A$9:$C$15239,2,FALSE))-B9530),C9529)</f>
        <v>1.7599999999999989</v>
      </c>
      <c r="D9530" s="98">
        <f>AVERAGE(C$10:C9530)</f>
        <v>0.45203655078248173</v>
      </c>
      <c r="E9530" s="2"/>
      <c r="G9530" s="23"/>
    </row>
    <row r="9531" spans="1:7" customFormat="1">
      <c r="A9531" s="4">
        <v>32169</v>
      </c>
      <c r="B9531">
        <v>6.57</v>
      </c>
      <c r="C9531">
        <f>IFERROR(((VLOOKUP(A9531,'Interest Rates-10yr'!$A$9:$C$15239,2,FALSE))-B9531),C9530)</f>
        <v>1.8100000000000005</v>
      </c>
      <c r="D9531" s="98">
        <f>AVERAGE(C$10:C9531)</f>
        <v>0.45217916404116876</v>
      </c>
      <c r="E9531" s="2"/>
      <c r="G9531" s="23"/>
    </row>
    <row r="9532" spans="1:7" customFormat="1">
      <c r="A9532" s="4">
        <v>32170</v>
      </c>
      <c r="B9532">
        <v>6.73</v>
      </c>
      <c r="C9532">
        <f>IFERROR(((VLOOKUP(A9532,'Interest Rates-10yr'!$A$9:$C$15239,2,FALSE))-B9532),C9531)</f>
        <v>1.5999999999999996</v>
      </c>
      <c r="D9532" s="98">
        <f>AVERAGE(C$10:C9532)</f>
        <v>0.45229969547411625</v>
      </c>
      <c r="E9532" s="2"/>
      <c r="G9532" s="23"/>
    </row>
    <row r="9533" spans="1:7" customFormat="1">
      <c r="A9533" s="4">
        <v>32171</v>
      </c>
      <c r="B9533">
        <v>6.79</v>
      </c>
      <c r="C9533">
        <f>IFERROR(((VLOOKUP(A9533,'Interest Rates-10yr'!$A$9:$C$15239,2,FALSE))-B9533),C9532)</f>
        <v>1.4699999999999998</v>
      </c>
      <c r="D9533" s="98">
        <f>AVERAGE(C$10:C9533)</f>
        <v>0.45240655186896361</v>
      </c>
      <c r="E9533" s="2"/>
      <c r="G9533" s="23"/>
    </row>
    <row r="9534" spans="1:7" customFormat="1">
      <c r="A9534" s="4">
        <v>32172</v>
      </c>
      <c r="B9534">
        <v>6.79</v>
      </c>
      <c r="C9534">
        <f>IFERROR(((VLOOKUP(A9534,'Interest Rates-10yr'!$A$9:$C$15239,2,FALSE))-B9534),C9533)</f>
        <v>1.4699999999999998</v>
      </c>
      <c r="D9534" s="98">
        <f>AVERAGE(C$10:C9534)</f>
        <v>0.45251338582677264</v>
      </c>
      <c r="E9534" s="2"/>
      <c r="G9534" s="23"/>
    </row>
    <row r="9535" spans="1:7" customFormat="1">
      <c r="A9535" s="4">
        <v>32173</v>
      </c>
      <c r="B9535">
        <v>6.79</v>
      </c>
      <c r="C9535">
        <f>IFERROR(((VLOOKUP(A9535,'Interest Rates-10yr'!$A$9:$C$15239,2,FALSE))-B9535),C9534)</f>
        <v>1.4699999999999998</v>
      </c>
      <c r="D9535" s="98">
        <f>AVERAGE(C$10:C9535)</f>
        <v>0.45262019735460945</v>
      </c>
      <c r="E9535" s="2"/>
      <c r="G9535" s="23"/>
    </row>
    <row r="9536" spans="1:7" customFormat="1">
      <c r="A9536" s="4">
        <v>32174</v>
      </c>
      <c r="B9536">
        <v>6.96</v>
      </c>
      <c r="C9536">
        <f>IFERROR(((VLOOKUP(A9536,'Interest Rates-10yr'!$A$9:$C$15239,2,FALSE))-B9536),C9535)</f>
        <v>1.2999999999999998</v>
      </c>
      <c r="D9536" s="98">
        <f>AVERAGE(C$10:C9536)</f>
        <v>0.45270914243728455</v>
      </c>
      <c r="E9536" s="2"/>
      <c r="G9536" s="23"/>
    </row>
    <row r="9537" spans="1:7" customFormat="1">
      <c r="A9537" s="4">
        <v>32175</v>
      </c>
      <c r="B9537">
        <v>6.78</v>
      </c>
      <c r="C9537">
        <f>IFERROR(((VLOOKUP(A9537,'Interest Rates-10yr'!$A$9:$C$15239,2,FALSE))-B9537),C9536)</f>
        <v>1.3999999999999995</v>
      </c>
      <c r="D9537" s="98">
        <f>AVERAGE(C$10:C9537)</f>
        <v>0.45280856423173904</v>
      </c>
      <c r="E9537" s="2"/>
      <c r="G9537" s="23"/>
    </row>
    <row r="9538" spans="1:7" customFormat="1">
      <c r="A9538" s="4">
        <v>32176</v>
      </c>
      <c r="B9538">
        <v>6.55</v>
      </c>
      <c r="C9538">
        <f>IFERROR(((VLOOKUP(A9538,'Interest Rates-10yr'!$A$9:$C$15239,2,FALSE))-B9538),C9537)</f>
        <v>1.660000000000001</v>
      </c>
      <c r="D9538" s="98">
        <f>AVERAGE(C$10:C9538)</f>
        <v>0.45293525028859372</v>
      </c>
      <c r="E9538" s="2"/>
      <c r="G9538" s="23"/>
    </row>
    <row r="9539" spans="1:7" customFormat="1">
      <c r="A9539" s="4">
        <v>32177</v>
      </c>
      <c r="B9539">
        <v>6.57</v>
      </c>
      <c r="C9539">
        <f>IFERROR(((VLOOKUP(A9539,'Interest Rates-10yr'!$A$9:$C$15239,2,FALSE))-B9539),C9538)</f>
        <v>1.67</v>
      </c>
      <c r="D9539" s="98">
        <f>AVERAGE(C$10:C9539)</f>
        <v>0.45306295907660121</v>
      </c>
      <c r="E9539" s="2"/>
      <c r="G9539" s="23"/>
    </row>
    <row r="9540" spans="1:7" customFormat="1">
      <c r="A9540" s="4">
        <v>32178</v>
      </c>
      <c r="B9540">
        <v>6.58</v>
      </c>
      <c r="C9540">
        <f>IFERROR(((VLOOKUP(A9540,'Interest Rates-10yr'!$A$9:$C$15239,2,FALSE))-B9540),C9539)</f>
        <v>1.5399999999999991</v>
      </c>
      <c r="D9540" s="98">
        <f>AVERAGE(C$10:C9540)</f>
        <v>0.45317700136397121</v>
      </c>
      <c r="E9540" s="2"/>
      <c r="G9540" s="23"/>
    </row>
    <row r="9541" spans="1:7" customFormat="1">
      <c r="A9541" s="4">
        <v>32179</v>
      </c>
      <c r="B9541">
        <v>6.58</v>
      </c>
      <c r="C9541">
        <f>IFERROR(((VLOOKUP(A9541,'Interest Rates-10yr'!$A$9:$C$15239,2,FALSE))-B9541),C9540)</f>
        <v>1.5399999999999991</v>
      </c>
      <c r="D9541" s="98">
        <f>AVERAGE(C$10:C9541)</f>
        <v>0.4532910197230392</v>
      </c>
      <c r="E9541" s="2"/>
      <c r="G9541" s="23"/>
    </row>
    <row r="9542" spans="1:7" customFormat="1">
      <c r="A9542" s="4">
        <v>32180</v>
      </c>
      <c r="B9542">
        <v>6.58</v>
      </c>
      <c r="C9542">
        <f>IFERROR(((VLOOKUP(A9542,'Interest Rates-10yr'!$A$9:$C$15239,2,FALSE))-B9542),C9541)</f>
        <v>1.5399999999999991</v>
      </c>
      <c r="D9542" s="98">
        <f>AVERAGE(C$10:C9542)</f>
        <v>0.45340501416133533</v>
      </c>
      <c r="E9542" s="2"/>
      <c r="G9542" s="23"/>
    </row>
    <row r="9543" spans="1:7" customFormat="1">
      <c r="A9543" s="4">
        <v>32181</v>
      </c>
      <c r="B9543">
        <v>6.58</v>
      </c>
      <c r="C9543">
        <f>IFERROR(((VLOOKUP(A9543,'Interest Rates-10yr'!$A$9:$C$15239,2,FALSE))-B9543),C9542)</f>
        <v>1.6099999999999994</v>
      </c>
      <c r="D9543" s="98">
        <f>AVERAGE(C$10:C9543)</f>
        <v>0.45352632683029254</v>
      </c>
      <c r="E9543" s="2"/>
      <c r="G9543" s="23"/>
    </row>
    <row r="9544" spans="1:7" customFormat="1">
      <c r="A9544" s="4">
        <v>32182</v>
      </c>
      <c r="B9544">
        <v>6.04</v>
      </c>
      <c r="C9544">
        <f>IFERROR(((VLOOKUP(A9544,'Interest Rates-10yr'!$A$9:$C$15239,2,FALSE))-B9544),C9543)</f>
        <v>2.12</v>
      </c>
      <c r="D9544" s="98">
        <f>AVERAGE(C$10:C9544)</f>
        <v>0.45370110120608381</v>
      </c>
      <c r="E9544" s="2"/>
      <c r="G9544" s="23"/>
    </row>
    <row r="9545" spans="1:7" customFormat="1">
      <c r="A9545" s="4">
        <v>32183</v>
      </c>
      <c r="B9545">
        <v>5.72</v>
      </c>
      <c r="C9545">
        <f>IFERROR(((VLOOKUP(A9545,'Interest Rates-10yr'!$A$9:$C$15239,2,FALSE))-B9545),C9544)</f>
        <v>2.3899999999999997</v>
      </c>
      <c r="D9545" s="98">
        <f>AVERAGE(C$10:C9545)</f>
        <v>0.45390415268456474</v>
      </c>
      <c r="E9545" s="2"/>
      <c r="G9545" s="23"/>
    </row>
    <row r="9546" spans="1:7" customFormat="1">
      <c r="A9546" s="4">
        <v>32184</v>
      </c>
      <c r="B9546">
        <v>6.5</v>
      </c>
      <c r="C9546">
        <f>IFERROR(((VLOOKUP(A9546,'Interest Rates-10yr'!$A$9:$C$15239,2,FALSE))-B9546),C9545)</f>
        <v>1.6600000000000001</v>
      </c>
      <c r="D9546" s="98">
        <f>AVERAGE(C$10:C9546)</f>
        <v>0.45403061759463242</v>
      </c>
      <c r="E9546" s="2"/>
      <c r="G9546" s="23"/>
    </row>
    <row r="9547" spans="1:7" customFormat="1">
      <c r="A9547" s="4">
        <v>32185</v>
      </c>
      <c r="B9547">
        <v>6.59</v>
      </c>
      <c r="C9547">
        <f>IFERROR(((VLOOKUP(A9547,'Interest Rates-10yr'!$A$9:$C$15239,2,FALSE))-B9547),C9546)</f>
        <v>1.6899999999999995</v>
      </c>
      <c r="D9547" s="98">
        <f>AVERAGE(C$10:C9547)</f>
        <v>0.45416020130006385</v>
      </c>
      <c r="E9547" s="2"/>
      <c r="G9547" s="23"/>
    </row>
    <row r="9548" spans="1:7" customFormat="1">
      <c r="A9548" s="4">
        <v>32186</v>
      </c>
      <c r="B9548">
        <v>6.59</v>
      </c>
      <c r="C9548">
        <f>IFERROR(((VLOOKUP(A9548,'Interest Rates-10yr'!$A$9:$C$15239,2,FALSE))-B9548),C9547)</f>
        <v>1.6899999999999995</v>
      </c>
      <c r="D9548" s="98">
        <f>AVERAGE(C$10:C9548)</f>
        <v>0.45428975783625208</v>
      </c>
      <c r="E9548" s="2"/>
      <c r="G9548" s="23"/>
    </row>
    <row r="9549" spans="1:7" customFormat="1">
      <c r="A9549" s="4">
        <v>32187</v>
      </c>
      <c r="B9549">
        <v>6.59</v>
      </c>
      <c r="C9549">
        <f>IFERROR(((VLOOKUP(A9549,'Interest Rates-10yr'!$A$9:$C$15239,2,FALSE))-B9549),C9548)</f>
        <v>1.6899999999999995</v>
      </c>
      <c r="D9549" s="98">
        <f>AVERAGE(C$10:C9549)</f>
        <v>0.45441928721174091</v>
      </c>
      <c r="E9549" s="2"/>
      <c r="G9549" s="23"/>
    </row>
    <row r="9550" spans="1:7" customFormat="1">
      <c r="A9550" s="4">
        <v>32188</v>
      </c>
      <c r="B9550">
        <v>6.59</v>
      </c>
      <c r="C9550">
        <f>IFERROR(((VLOOKUP(A9550,'Interest Rates-10yr'!$A$9:$C$15239,2,FALSE))-B9550),C9549)</f>
        <v>1.6899999999999995</v>
      </c>
      <c r="D9550" s="98">
        <f>AVERAGE(C$10:C9550)</f>
        <v>0.45454878943507049</v>
      </c>
      <c r="E9550" s="2"/>
      <c r="G9550" s="23"/>
    </row>
    <row r="9551" spans="1:7" customFormat="1">
      <c r="A9551" s="4">
        <v>32189</v>
      </c>
      <c r="B9551">
        <v>6.9</v>
      </c>
      <c r="C9551">
        <f>IFERROR(((VLOOKUP(A9551,'Interest Rates-10yr'!$A$9:$C$15239,2,FALSE))-B9551),C9550)</f>
        <v>1.4100000000000001</v>
      </c>
      <c r="D9551" s="98">
        <f>AVERAGE(C$10:C9551)</f>
        <v>0.4546489205617279</v>
      </c>
      <c r="E9551" s="2"/>
      <c r="G9551" s="23"/>
    </row>
    <row r="9552" spans="1:7" customFormat="1">
      <c r="A9552" s="4">
        <v>32190</v>
      </c>
      <c r="B9552">
        <v>6.79</v>
      </c>
      <c r="C9552">
        <f>IFERROR(((VLOOKUP(A9552,'Interest Rates-10yr'!$A$9:$C$15239,2,FALSE))-B9552),C9551)</f>
        <v>1.5300000000000002</v>
      </c>
      <c r="D9552" s="98">
        <f>AVERAGE(C$10:C9552)</f>
        <v>0.45476160536518989</v>
      </c>
      <c r="E9552" s="2"/>
      <c r="G9552" s="23"/>
    </row>
    <row r="9553" spans="1:7" customFormat="1">
      <c r="A9553" s="4">
        <v>32191</v>
      </c>
      <c r="B9553">
        <v>6.65</v>
      </c>
      <c r="C9553">
        <f>IFERROR(((VLOOKUP(A9553,'Interest Rates-10yr'!$A$9:$C$15239,2,FALSE))-B9553),C9552)</f>
        <v>1.629999999999999</v>
      </c>
      <c r="D9553" s="98">
        <f>AVERAGE(C$10:C9553)</f>
        <v>0.45488474434199572</v>
      </c>
      <c r="E9553" s="2"/>
      <c r="G9553" s="23"/>
    </row>
    <row r="9554" spans="1:7" customFormat="1">
      <c r="A9554" s="4">
        <v>32192</v>
      </c>
      <c r="B9554">
        <v>6.66</v>
      </c>
      <c r="C9554">
        <f>IFERROR(((VLOOKUP(A9554,'Interest Rates-10yr'!$A$9:$C$15239,2,FALSE))-B9554),C9553)</f>
        <v>1.5999999999999996</v>
      </c>
      <c r="D9554" s="98">
        <f>AVERAGE(C$10:C9554)</f>
        <v>0.45500471451021557</v>
      </c>
      <c r="E9554" s="2"/>
      <c r="G9554" s="23"/>
    </row>
    <row r="9555" spans="1:7" customFormat="1">
      <c r="A9555" s="4">
        <v>32193</v>
      </c>
      <c r="B9555">
        <v>6.66</v>
      </c>
      <c r="C9555">
        <f>IFERROR(((VLOOKUP(A9555,'Interest Rates-10yr'!$A$9:$C$15239,2,FALSE))-B9555),C9554)</f>
        <v>1.5999999999999996</v>
      </c>
      <c r="D9555" s="98">
        <f>AVERAGE(C$10:C9555)</f>
        <v>0.45512465954326503</v>
      </c>
      <c r="E9555" s="2"/>
      <c r="G9555" s="23"/>
    </row>
    <row r="9556" spans="1:7" customFormat="1">
      <c r="A9556" s="4">
        <v>32194</v>
      </c>
      <c r="B9556">
        <v>6.66</v>
      </c>
      <c r="C9556">
        <f>IFERROR(((VLOOKUP(A9556,'Interest Rates-10yr'!$A$9:$C$15239,2,FALSE))-B9556),C9555)</f>
        <v>1.5999999999999996</v>
      </c>
      <c r="D9556" s="98">
        <f>AVERAGE(C$10:C9556)</f>
        <v>0.45524457944904245</v>
      </c>
      <c r="E9556" s="2"/>
      <c r="G9556" s="23"/>
    </row>
    <row r="9557" spans="1:7" customFormat="1">
      <c r="A9557" s="4">
        <v>32195</v>
      </c>
      <c r="B9557">
        <v>6.77</v>
      </c>
      <c r="C9557">
        <f>IFERROR(((VLOOKUP(A9557,'Interest Rates-10yr'!$A$9:$C$15239,2,FALSE))-B9557),C9556)</f>
        <v>1.4700000000000006</v>
      </c>
      <c r="D9557" s="98">
        <f>AVERAGE(C$10:C9557)</f>
        <v>0.45535085881860166</v>
      </c>
      <c r="E9557" s="2"/>
      <c r="G9557" s="23"/>
    </row>
    <row r="9558" spans="1:7" customFormat="1">
      <c r="A9558" s="4">
        <v>32196</v>
      </c>
      <c r="B9558">
        <v>6.63</v>
      </c>
      <c r="C9558">
        <f>IFERROR(((VLOOKUP(A9558,'Interest Rates-10yr'!$A$9:$C$15239,2,FALSE))-B9558),C9557)</f>
        <v>1.54</v>
      </c>
      <c r="D9558" s="98">
        <f>AVERAGE(C$10:C9558)</f>
        <v>0.4554644465389055</v>
      </c>
      <c r="E9558" s="2"/>
      <c r="G9558" s="23"/>
    </row>
    <row r="9559" spans="1:7" customFormat="1">
      <c r="A9559" s="4">
        <v>32197</v>
      </c>
      <c r="B9559">
        <v>6.43</v>
      </c>
      <c r="C9559">
        <f>IFERROR(((VLOOKUP(A9559,'Interest Rates-10yr'!$A$9:$C$15239,2,FALSE))-B9559),C9558)</f>
        <v>1.75</v>
      </c>
      <c r="D9559" s="98">
        <f>AVERAGE(C$10:C9559)</f>
        <v>0.45560000000000089</v>
      </c>
      <c r="E9559" s="2"/>
      <c r="G9559" s="23"/>
    </row>
    <row r="9560" spans="1:7" customFormat="1">
      <c r="A9560" s="4">
        <v>32198</v>
      </c>
      <c r="B9560">
        <v>6.6</v>
      </c>
      <c r="C9560">
        <f>IFERROR(((VLOOKUP(A9560,'Interest Rates-10yr'!$A$9:$C$15239,2,FALSE))-B9560),C9559)</f>
        <v>1.6300000000000008</v>
      </c>
      <c r="D9560" s="98">
        <f>AVERAGE(C$10:C9560)</f>
        <v>0.45572296094649867</v>
      </c>
      <c r="E9560" s="2"/>
      <c r="G9560" s="23"/>
    </row>
    <row r="9561" spans="1:7" customFormat="1">
      <c r="A9561" s="4">
        <v>32199</v>
      </c>
      <c r="B9561">
        <v>6.56</v>
      </c>
      <c r="C9561">
        <f>IFERROR(((VLOOKUP(A9561,'Interest Rates-10yr'!$A$9:$C$15239,2,FALSE))-B9561),C9560)</f>
        <v>1.62</v>
      </c>
      <c r="D9561" s="98">
        <f>AVERAGE(C$10:C9561)</f>
        <v>0.45584484924623209</v>
      </c>
      <c r="E9561" s="2"/>
      <c r="G9561" s="23"/>
    </row>
    <row r="9562" spans="1:7" customFormat="1">
      <c r="A9562" s="4">
        <v>32200</v>
      </c>
      <c r="B9562">
        <v>6.56</v>
      </c>
      <c r="C9562">
        <f>IFERROR(((VLOOKUP(A9562,'Interest Rates-10yr'!$A$9:$C$15239,2,FALSE))-B9562),C9561)</f>
        <v>1.62</v>
      </c>
      <c r="D9562" s="98">
        <f>AVERAGE(C$10:C9562)</f>
        <v>0.45596671202763617</v>
      </c>
      <c r="E9562" s="2"/>
      <c r="G9562" s="23"/>
    </row>
    <row r="9563" spans="1:7" customFormat="1">
      <c r="A9563" s="4">
        <v>32201</v>
      </c>
      <c r="B9563">
        <v>6.56</v>
      </c>
      <c r="C9563">
        <f>IFERROR(((VLOOKUP(A9563,'Interest Rates-10yr'!$A$9:$C$15239,2,FALSE))-B9563),C9562)</f>
        <v>1.62</v>
      </c>
      <c r="D9563" s="98">
        <f>AVERAGE(C$10:C9563)</f>
        <v>0.45608854929872394</v>
      </c>
      <c r="E9563" s="2"/>
      <c r="G9563" s="23"/>
    </row>
    <row r="9564" spans="1:7" customFormat="1">
      <c r="A9564" s="4">
        <v>32202</v>
      </c>
      <c r="B9564">
        <v>6.67</v>
      </c>
      <c r="C9564">
        <f>IFERROR(((VLOOKUP(A9564,'Interest Rates-10yr'!$A$9:$C$15239,2,FALSE))-B9564),C9563)</f>
        <v>1.4900000000000002</v>
      </c>
      <c r="D9564" s="98">
        <f>AVERAGE(C$10:C9564)</f>
        <v>0.45619675562532791</v>
      </c>
      <c r="E9564" s="2"/>
      <c r="G9564" s="23"/>
    </row>
    <row r="9565" spans="1:7" customFormat="1">
      <c r="A9565" s="4">
        <v>32203</v>
      </c>
      <c r="B9565">
        <v>6.66</v>
      </c>
      <c r="C9565">
        <f>IFERROR(((VLOOKUP(A9565,'Interest Rates-10yr'!$A$9:$C$15239,2,FALSE))-B9565),C9564)</f>
        <v>1.4900000000000002</v>
      </c>
      <c r="D9565" s="98">
        <f>AVERAGE(C$10:C9565)</f>
        <v>0.45630493930514943</v>
      </c>
      <c r="E9565" s="2"/>
      <c r="G9565" s="23"/>
    </row>
    <row r="9566" spans="1:7" customFormat="1">
      <c r="A9566" s="4">
        <v>32204</v>
      </c>
      <c r="B9566">
        <v>6.62</v>
      </c>
      <c r="C9566">
        <f>IFERROR(((VLOOKUP(A9566,'Interest Rates-10yr'!$A$9:$C$15239,2,FALSE))-B9566),C9565)</f>
        <v>1.5100000000000007</v>
      </c>
      <c r="D9566" s="98">
        <f>AVERAGE(C$10:C9566)</f>
        <v>0.4564151930522139</v>
      </c>
      <c r="E9566" s="2"/>
      <c r="G9566" s="23"/>
    </row>
    <row r="9567" spans="1:7" customFormat="1">
      <c r="A9567" s="4">
        <v>32205</v>
      </c>
      <c r="B9567">
        <v>6.58</v>
      </c>
      <c r="C9567">
        <f>IFERROR(((VLOOKUP(A9567,'Interest Rates-10yr'!$A$9:$C$15239,2,FALSE))-B9567),C9566)</f>
        <v>1.5399999999999991</v>
      </c>
      <c r="D9567" s="98">
        <f>AVERAGE(C$10:C9567)</f>
        <v>0.45652856246076673</v>
      </c>
      <c r="E9567" s="2"/>
      <c r="G9567" s="23"/>
    </row>
    <row r="9568" spans="1:7" customFormat="1">
      <c r="A9568" s="4">
        <v>32206</v>
      </c>
      <c r="B9568">
        <v>6.51</v>
      </c>
      <c r="C9568">
        <f>IFERROR(((VLOOKUP(A9568,'Interest Rates-10yr'!$A$9:$C$15239,2,FALSE))-B9568),C9567)</f>
        <v>1.7699999999999996</v>
      </c>
      <c r="D9568" s="98">
        <f>AVERAGE(C$10:C9568)</f>
        <v>0.45666596924364561</v>
      </c>
      <c r="E9568" s="2"/>
      <c r="G9568" s="23"/>
    </row>
    <row r="9569" spans="1:7" customFormat="1">
      <c r="A9569" s="4">
        <v>32207</v>
      </c>
      <c r="B9569">
        <v>6.51</v>
      </c>
      <c r="C9569">
        <f>IFERROR(((VLOOKUP(A9569,'Interest Rates-10yr'!$A$9:$C$15239,2,FALSE))-B9569),C9568)</f>
        <v>1.7699999999999996</v>
      </c>
      <c r="D9569" s="98">
        <f>AVERAGE(C$10:C9569)</f>
        <v>0.45680334728033567</v>
      </c>
      <c r="E9569" s="2"/>
      <c r="G9569" s="23"/>
    </row>
    <row r="9570" spans="1:7" customFormat="1">
      <c r="A9570" s="4">
        <v>32208</v>
      </c>
      <c r="B9570">
        <v>6.51</v>
      </c>
      <c r="C9570">
        <f>IFERROR(((VLOOKUP(A9570,'Interest Rates-10yr'!$A$9:$C$15239,2,FALSE))-B9570),C9569)</f>
        <v>1.7699999999999996</v>
      </c>
      <c r="D9570" s="98">
        <f>AVERAGE(C$10:C9570)</f>
        <v>0.45694069657985664</v>
      </c>
      <c r="E9570" s="2"/>
      <c r="G9570" s="23"/>
    </row>
    <row r="9571" spans="1:7" customFormat="1">
      <c r="A9571" s="4">
        <v>32209</v>
      </c>
      <c r="B9571">
        <v>6.51</v>
      </c>
      <c r="C9571">
        <f>IFERROR(((VLOOKUP(A9571,'Interest Rates-10yr'!$A$9:$C$15239,2,FALSE))-B9571),C9570)</f>
        <v>1.7900000000000009</v>
      </c>
      <c r="D9571" s="98">
        <f>AVERAGE(C$10:C9571)</f>
        <v>0.45708010876385791</v>
      </c>
      <c r="E9571" s="2"/>
      <c r="G9571" s="23"/>
    </row>
    <row r="9572" spans="1:7" customFormat="1">
      <c r="A9572" s="4">
        <v>32210</v>
      </c>
      <c r="B9572">
        <v>6.36</v>
      </c>
      <c r="C9572">
        <f>IFERROR(((VLOOKUP(A9572,'Interest Rates-10yr'!$A$9:$C$15239,2,FALSE))-B9572),C9571)</f>
        <v>1.9699999999999998</v>
      </c>
      <c r="D9572" s="98">
        <f>AVERAGE(C$10:C9572)</f>
        <v>0.4572383143365063</v>
      </c>
      <c r="E9572" s="2"/>
      <c r="G9572" s="23"/>
    </row>
    <row r="9573" spans="1:7" customFormat="1">
      <c r="A9573" s="4">
        <v>32211</v>
      </c>
      <c r="B9573">
        <v>6.59</v>
      </c>
      <c r="C9573">
        <f>IFERROR(((VLOOKUP(A9573,'Interest Rates-10yr'!$A$9:$C$15239,2,FALSE))-B9573),C9572)</f>
        <v>1.7300000000000004</v>
      </c>
      <c r="D9573" s="98">
        <f>AVERAGE(C$10:C9573)</f>
        <v>0.45737139272271116</v>
      </c>
      <c r="E9573" s="2"/>
      <c r="G9573" s="23"/>
    </row>
    <row r="9574" spans="1:7" customFormat="1">
      <c r="A9574" s="4">
        <v>32212</v>
      </c>
      <c r="B9574">
        <v>6.7</v>
      </c>
      <c r="C9574">
        <f>IFERROR(((VLOOKUP(A9574,'Interest Rates-10yr'!$A$9:$C$15239,2,FALSE))-B9574),C9573)</f>
        <v>1.6499999999999995</v>
      </c>
      <c r="D9574" s="98">
        <f>AVERAGE(C$10:C9574)</f>
        <v>0.45749607945635223</v>
      </c>
      <c r="E9574" s="2"/>
      <c r="G9574" s="23"/>
    </row>
    <row r="9575" spans="1:7" customFormat="1">
      <c r="A9575" s="4">
        <v>32213</v>
      </c>
      <c r="B9575">
        <v>6.6</v>
      </c>
      <c r="C9575">
        <f>IFERROR(((VLOOKUP(A9575,'Interest Rates-10yr'!$A$9:$C$15239,2,FALSE))-B9575),C9574)</f>
        <v>1.6899999999999995</v>
      </c>
      <c r="D9575" s="98">
        <f>AVERAGE(C$10:C9575)</f>
        <v>0.45762492159732476</v>
      </c>
      <c r="E9575" s="2"/>
      <c r="G9575" s="23"/>
    </row>
    <row r="9576" spans="1:7" customFormat="1">
      <c r="A9576" s="4">
        <v>32214</v>
      </c>
      <c r="B9576">
        <v>6.6</v>
      </c>
      <c r="C9576">
        <f>IFERROR(((VLOOKUP(A9576,'Interest Rates-10yr'!$A$9:$C$15239,2,FALSE))-B9576),C9575)</f>
        <v>1.6899999999999995</v>
      </c>
      <c r="D9576" s="98">
        <f>AVERAGE(C$10:C9576)</f>
        <v>0.45775373680359654</v>
      </c>
      <c r="E9576" s="2"/>
      <c r="G9576" s="23"/>
    </row>
    <row r="9577" spans="1:7" customFormat="1">
      <c r="A9577" s="4">
        <v>32215</v>
      </c>
      <c r="B9577">
        <v>6.6</v>
      </c>
      <c r="C9577">
        <f>IFERROR(((VLOOKUP(A9577,'Interest Rates-10yr'!$A$9:$C$15239,2,FALSE))-B9577),C9576)</f>
        <v>1.6899999999999995</v>
      </c>
      <c r="D9577" s="98">
        <f>AVERAGE(C$10:C9577)</f>
        <v>0.45788252508361282</v>
      </c>
      <c r="E9577" s="2"/>
      <c r="G9577" s="23"/>
    </row>
    <row r="9578" spans="1:7" customFormat="1">
      <c r="A9578" s="4">
        <v>32216</v>
      </c>
      <c r="B9578">
        <v>6.7</v>
      </c>
      <c r="C9578">
        <f>IFERROR(((VLOOKUP(A9578,'Interest Rates-10yr'!$A$9:$C$15239,2,FALSE))-B9578),C9577)</f>
        <v>1.589999999999999</v>
      </c>
      <c r="D9578" s="98">
        <f>AVERAGE(C$10:C9578)</f>
        <v>0.45800083603302411</v>
      </c>
      <c r="E9578" s="2"/>
      <c r="G9578" s="23"/>
    </row>
    <row r="9579" spans="1:7" customFormat="1">
      <c r="A9579" s="4">
        <v>32217</v>
      </c>
      <c r="B9579">
        <v>6.6</v>
      </c>
      <c r="C9579">
        <f>IFERROR(((VLOOKUP(A9579,'Interest Rates-10yr'!$A$9:$C$15239,2,FALSE))-B9579),C9578)</f>
        <v>1.7000000000000011</v>
      </c>
      <c r="D9579" s="98">
        <f>AVERAGE(C$10:C9579)</f>
        <v>0.45813061650992765</v>
      </c>
      <c r="E9579" s="2"/>
      <c r="G9579" s="23"/>
    </row>
    <row r="9580" spans="1:7" customFormat="1">
      <c r="A9580" s="4">
        <v>32218</v>
      </c>
      <c r="B9580">
        <v>6.48</v>
      </c>
      <c r="C9580">
        <f>IFERROR(((VLOOKUP(A9580,'Interest Rates-10yr'!$A$9:$C$15239,2,FALSE))-B9580),C9579)</f>
        <v>1.879999999999999</v>
      </c>
      <c r="D9580" s="98">
        <f>AVERAGE(C$10:C9580)</f>
        <v>0.45827917667955365</v>
      </c>
      <c r="E9580" s="2"/>
      <c r="G9580" s="23"/>
    </row>
    <row r="9581" spans="1:7" customFormat="1">
      <c r="A9581" s="4">
        <v>32219</v>
      </c>
      <c r="B9581">
        <v>6.47</v>
      </c>
      <c r="C9581">
        <f>IFERROR(((VLOOKUP(A9581,'Interest Rates-10yr'!$A$9:$C$15239,2,FALSE))-B9581),C9580)</f>
        <v>1.830000000000001</v>
      </c>
      <c r="D9581" s="98">
        <f>AVERAGE(C$10:C9581)</f>
        <v>0.45842248223986709</v>
      </c>
      <c r="E9581" s="2"/>
      <c r="G9581" s="23"/>
    </row>
    <row r="9582" spans="1:7" customFormat="1">
      <c r="A9582" s="4">
        <v>32220</v>
      </c>
      <c r="B9582">
        <v>6.45</v>
      </c>
      <c r="C9582">
        <f>IFERROR(((VLOOKUP(A9582,'Interest Rates-10yr'!$A$9:$C$15239,2,FALSE))-B9582),C9581)</f>
        <v>1.96</v>
      </c>
      <c r="D9582" s="98">
        <f>AVERAGE(C$10:C9582)</f>
        <v>0.45857933772067355</v>
      </c>
      <c r="E9582" s="2"/>
      <c r="G9582" s="23"/>
    </row>
    <row r="9583" spans="1:7" customFormat="1">
      <c r="A9583" s="4">
        <v>32221</v>
      </c>
      <c r="B9583">
        <v>6.45</v>
      </c>
      <c r="C9583">
        <f>IFERROR(((VLOOKUP(A9583,'Interest Rates-10yr'!$A$9:$C$15239,2,FALSE))-B9583),C9582)</f>
        <v>1.96</v>
      </c>
      <c r="D9583" s="98">
        <f>AVERAGE(C$10:C9583)</f>
        <v>0.45873616043451093</v>
      </c>
      <c r="E9583" s="2"/>
      <c r="G9583" s="23"/>
    </row>
    <row r="9584" spans="1:7" customFormat="1">
      <c r="A9584" s="4">
        <v>32222</v>
      </c>
      <c r="B9584">
        <v>6.45</v>
      </c>
      <c r="C9584">
        <f>IFERROR(((VLOOKUP(A9584,'Interest Rates-10yr'!$A$9:$C$15239,2,FALSE))-B9584),C9583)</f>
        <v>1.96</v>
      </c>
      <c r="D9584" s="98">
        <f>AVERAGE(C$10:C9584)</f>
        <v>0.45889295039164574</v>
      </c>
      <c r="E9584" s="2"/>
      <c r="G9584" s="23"/>
    </row>
    <row r="9585" spans="1:7" customFormat="1">
      <c r="A9585" s="4">
        <v>32223</v>
      </c>
      <c r="B9585">
        <v>6.45</v>
      </c>
      <c r="C9585">
        <f>IFERROR(((VLOOKUP(A9585,'Interest Rates-10yr'!$A$9:$C$15239,2,FALSE))-B9585),C9584)</f>
        <v>2.0200000000000005</v>
      </c>
      <c r="D9585" s="98">
        <f>AVERAGE(C$10:C9585)</f>
        <v>0.45905597326650044</v>
      </c>
      <c r="E9585" s="2"/>
      <c r="G9585" s="23"/>
    </row>
    <row r="9586" spans="1:7" customFormat="1">
      <c r="A9586" s="4">
        <v>32224</v>
      </c>
      <c r="B9586">
        <v>6.46</v>
      </c>
      <c r="C9586">
        <f>IFERROR(((VLOOKUP(A9586,'Interest Rates-10yr'!$A$9:$C$15239,2,FALSE))-B9586),C9585)</f>
        <v>2.0000000000000009</v>
      </c>
      <c r="D9586" s="98">
        <f>AVERAGE(C$10:C9586)</f>
        <v>0.45921687376005099</v>
      </c>
      <c r="E9586" s="2"/>
      <c r="G9586" s="23"/>
    </row>
    <row r="9587" spans="1:7" customFormat="1">
      <c r="A9587" s="4">
        <v>32225</v>
      </c>
      <c r="B9587">
        <v>6.83</v>
      </c>
      <c r="C9587">
        <f>IFERROR(((VLOOKUP(A9587,'Interest Rates-10yr'!$A$9:$C$15239,2,FALSE))-B9587),C9586)</f>
        <v>1.6400000000000006</v>
      </c>
      <c r="D9587" s="98">
        <f>AVERAGE(C$10:C9587)</f>
        <v>0.4593401545207777</v>
      </c>
      <c r="E9587" s="2"/>
      <c r="G9587" s="23"/>
    </row>
    <row r="9588" spans="1:7" customFormat="1">
      <c r="A9588" s="4">
        <v>32226</v>
      </c>
      <c r="B9588">
        <v>6.66</v>
      </c>
      <c r="C9588">
        <f>IFERROR(((VLOOKUP(A9588,'Interest Rates-10yr'!$A$9:$C$15239,2,FALSE))-B9588),C9587)</f>
        <v>1.8499999999999996</v>
      </c>
      <c r="D9588" s="98">
        <f>AVERAGE(C$10:C9588)</f>
        <v>0.45948533249817403</v>
      </c>
      <c r="E9588" s="2"/>
      <c r="G9588" s="23"/>
    </row>
    <row r="9589" spans="1:7" customFormat="1">
      <c r="A9589" s="4">
        <v>32227</v>
      </c>
      <c r="B9589">
        <v>6.6</v>
      </c>
      <c r="C9589">
        <f>IFERROR(((VLOOKUP(A9589,'Interest Rates-10yr'!$A$9:$C$15239,2,FALSE))-B9589),C9588)</f>
        <v>1.870000000000001</v>
      </c>
      <c r="D9589" s="98">
        <f>AVERAGE(C$10:C9589)</f>
        <v>0.45963256784968776</v>
      </c>
      <c r="E9589" s="2"/>
      <c r="G9589" s="23"/>
    </row>
    <row r="9590" spans="1:7" customFormat="1">
      <c r="A9590" s="4">
        <v>32228</v>
      </c>
      <c r="B9590">
        <v>6.6</v>
      </c>
      <c r="C9590">
        <f>IFERROR(((VLOOKUP(A9590,'Interest Rates-10yr'!$A$9:$C$15239,2,FALSE))-B9590),C9589)</f>
        <v>1.870000000000001</v>
      </c>
      <c r="D9590" s="98">
        <f>AVERAGE(C$10:C9590)</f>
        <v>0.45977977246634055</v>
      </c>
      <c r="E9590" s="2"/>
      <c r="G9590" s="23"/>
    </row>
    <row r="9591" spans="1:7" customFormat="1">
      <c r="A9591" s="4">
        <v>32229</v>
      </c>
      <c r="B9591">
        <v>6.6</v>
      </c>
      <c r="C9591">
        <f>IFERROR(((VLOOKUP(A9591,'Interest Rates-10yr'!$A$9:$C$15239,2,FALSE))-B9591),C9590)</f>
        <v>1.870000000000001</v>
      </c>
      <c r="D9591" s="98">
        <f>AVERAGE(C$10:C9591)</f>
        <v>0.459926946357755</v>
      </c>
      <c r="E9591" s="2"/>
      <c r="G9591" s="23"/>
    </row>
    <row r="9592" spans="1:7" customFormat="1">
      <c r="A9592" s="4">
        <v>32230</v>
      </c>
      <c r="B9592">
        <v>6.64</v>
      </c>
      <c r="C9592">
        <f>IFERROR(((VLOOKUP(A9592,'Interest Rates-10yr'!$A$9:$C$15239,2,FALSE))-B9592),C9591)</f>
        <v>1.9400000000000004</v>
      </c>
      <c r="D9592" s="98">
        <f>AVERAGE(C$10:C9592)</f>
        <v>0.46008139413544907</v>
      </c>
      <c r="E9592" s="2"/>
      <c r="G9592" s="23"/>
    </row>
    <row r="9593" spans="1:7" customFormat="1">
      <c r="A9593" s="4">
        <v>32231</v>
      </c>
      <c r="B9593">
        <v>6.57</v>
      </c>
      <c r="C9593">
        <f>IFERROR(((VLOOKUP(A9593,'Interest Rates-10yr'!$A$9:$C$15239,2,FALSE))-B9593),C9592)</f>
        <v>1.9900000000000002</v>
      </c>
      <c r="D9593" s="98">
        <f>AVERAGE(C$10:C9593)</f>
        <v>0.46024102671118616</v>
      </c>
      <c r="E9593" s="2"/>
      <c r="G9593" s="23"/>
    </row>
    <row r="9594" spans="1:7" customFormat="1">
      <c r="A9594" s="4">
        <v>32232</v>
      </c>
      <c r="B9594">
        <v>6.66</v>
      </c>
      <c r="C9594">
        <f>IFERROR(((VLOOKUP(A9594,'Interest Rates-10yr'!$A$9:$C$15239,2,FALSE))-B9594),C9593)</f>
        <v>1.9100000000000001</v>
      </c>
      <c r="D9594" s="98">
        <f>AVERAGE(C$10:C9594)</f>
        <v>0.460392279603548</v>
      </c>
      <c r="E9594" s="2"/>
      <c r="G9594" s="23"/>
    </row>
    <row r="9595" spans="1:7" customFormat="1">
      <c r="A9595" s="4">
        <v>32233</v>
      </c>
      <c r="B9595">
        <v>6.83</v>
      </c>
      <c r="C9595">
        <f>IFERROR(((VLOOKUP(A9595,'Interest Rates-10yr'!$A$9:$C$15239,2,FALSE))-B9595),C9594)</f>
        <v>1.7400000000000002</v>
      </c>
      <c r="D9595" s="98">
        <f>AVERAGE(C$10:C9595)</f>
        <v>0.46052576674316792</v>
      </c>
      <c r="E9595" s="2"/>
      <c r="G9595" s="23"/>
    </row>
    <row r="9596" spans="1:7" customFormat="1">
      <c r="A9596" s="4">
        <v>32234</v>
      </c>
      <c r="B9596">
        <v>6.7</v>
      </c>
      <c r="C9596">
        <f>IFERROR(((VLOOKUP(A9596,'Interest Rates-10yr'!$A$9:$C$15239,2,FALSE))-B9596),C9595)</f>
        <v>1.7400000000000002</v>
      </c>
      <c r="D9596" s="98">
        <f>AVERAGE(C$10:C9596)</f>
        <v>0.46065922603525683</v>
      </c>
      <c r="E9596" s="2"/>
      <c r="G9596" s="23"/>
    </row>
    <row r="9597" spans="1:7" customFormat="1">
      <c r="A9597" s="4">
        <v>32235</v>
      </c>
      <c r="B9597">
        <v>6.7</v>
      </c>
      <c r="C9597">
        <f>IFERROR(((VLOOKUP(A9597,'Interest Rates-10yr'!$A$9:$C$15239,2,FALSE))-B9597),C9596)</f>
        <v>1.7400000000000002</v>
      </c>
      <c r="D9597" s="98">
        <f>AVERAGE(C$10:C9597)</f>
        <v>0.4607926574885281</v>
      </c>
      <c r="E9597" s="2"/>
      <c r="G9597" s="23"/>
    </row>
    <row r="9598" spans="1:7" customFormat="1">
      <c r="A9598" s="4">
        <v>32236</v>
      </c>
      <c r="B9598">
        <v>6.7</v>
      </c>
      <c r="C9598">
        <f>IFERROR(((VLOOKUP(A9598,'Interest Rates-10yr'!$A$9:$C$15239,2,FALSE))-B9598),C9597)</f>
        <v>1.7400000000000002</v>
      </c>
      <c r="D9598" s="98">
        <f>AVERAGE(C$10:C9598)</f>
        <v>0.46092606111169121</v>
      </c>
      <c r="E9598" s="2"/>
      <c r="G9598" s="23"/>
    </row>
    <row r="9599" spans="1:7" customFormat="1">
      <c r="A9599" s="4">
        <v>32237</v>
      </c>
      <c r="B9599">
        <v>6.71</v>
      </c>
      <c r="C9599">
        <f>IFERROR(((VLOOKUP(A9599,'Interest Rates-10yr'!$A$9:$C$15239,2,FALSE))-B9599),C9598)</f>
        <v>1.9699999999999998</v>
      </c>
      <c r="D9599" s="98">
        <f>AVERAGE(C$10:C9599)</f>
        <v>0.4610834202294064</v>
      </c>
      <c r="E9599" s="2"/>
      <c r="G9599" s="23"/>
    </row>
    <row r="9600" spans="1:7" customFormat="1">
      <c r="A9600" s="4">
        <v>32238</v>
      </c>
      <c r="B9600">
        <v>6.83</v>
      </c>
      <c r="C9600">
        <f>IFERROR(((VLOOKUP(A9600,'Interest Rates-10yr'!$A$9:$C$15239,2,FALSE))-B9600),C9599)</f>
        <v>1.8399999999999999</v>
      </c>
      <c r="D9600" s="98">
        <f>AVERAGE(C$10:C9600)</f>
        <v>0.46122719215931679</v>
      </c>
      <c r="E9600" s="2"/>
      <c r="G9600" s="23"/>
    </row>
    <row r="9601" spans="1:7" customFormat="1">
      <c r="A9601" s="4">
        <v>32239</v>
      </c>
      <c r="B9601">
        <v>7.3</v>
      </c>
      <c r="C9601">
        <f>IFERROR(((VLOOKUP(A9601,'Interest Rates-10yr'!$A$9:$C$15239,2,FALSE))-B9601),C9600)</f>
        <v>1.3099999999999996</v>
      </c>
      <c r="D9601" s="98">
        <f>AVERAGE(C$10:C9601)</f>
        <v>0.46131567973311172</v>
      </c>
      <c r="E9601" s="2"/>
      <c r="G9601" s="23"/>
    </row>
    <row r="9602" spans="1:7" customFormat="1">
      <c r="A9602" s="4">
        <v>32240</v>
      </c>
      <c r="B9602">
        <v>6.93</v>
      </c>
      <c r="C9602">
        <f>IFERROR(((VLOOKUP(A9602,'Interest Rates-10yr'!$A$9:$C$15239,2,FALSE))-B9602),C9601)</f>
        <v>1.67</v>
      </c>
      <c r="D9602" s="98">
        <f>AVERAGE(C$10:C9602)</f>
        <v>0.46144167622224619</v>
      </c>
      <c r="E9602" s="2"/>
      <c r="G9602" s="23"/>
    </row>
    <row r="9603" spans="1:7" customFormat="1">
      <c r="A9603" s="4">
        <v>32241</v>
      </c>
      <c r="B9603">
        <v>6.84</v>
      </c>
      <c r="C9603">
        <f>IFERROR(((VLOOKUP(A9603,'Interest Rates-10yr'!$A$9:$C$15239,2,FALSE))-B9603),C9602)</f>
        <v>1.6799999999999997</v>
      </c>
      <c r="D9603" s="98">
        <f>AVERAGE(C$10:C9603)</f>
        <v>0.46156868876381157</v>
      </c>
      <c r="E9603" s="2"/>
      <c r="G9603" s="23"/>
    </row>
    <row r="9604" spans="1:7" customFormat="1">
      <c r="A9604" s="4">
        <v>32242</v>
      </c>
      <c r="B9604">
        <v>6.84</v>
      </c>
      <c r="C9604">
        <f>IFERROR(((VLOOKUP(A9604,'Interest Rates-10yr'!$A$9:$C$15239,2,FALSE))-B9604),C9603)</f>
        <v>1.6799999999999997</v>
      </c>
      <c r="D9604" s="98">
        <f>AVERAGE(C$10:C9604)</f>
        <v>0.46169567483064183</v>
      </c>
      <c r="E9604" s="2"/>
      <c r="G9604" s="23"/>
    </row>
    <row r="9605" spans="1:7" customFormat="1">
      <c r="A9605" s="4">
        <v>32243</v>
      </c>
      <c r="B9605">
        <v>6.84</v>
      </c>
      <c r="C9605">
        <f>IFERROR(((VLOOKUP(A9605,'Interest Rates-10yr'!$A$9:$C$15239,2,FALSE))-B9605),C9604)</f>
        <v>1.6799999999999997</v>
      </c>
      <c r="D9605" s="98">
        <f>AVERAGE(C$10:C9605)</f>
        <v>0.46182263443101385</v>
      </c>
      <c r="E9605" s="2"/>
      <c r="G9605" s="23"/>
    </row>
    <row r="9606" spans="1:7" customFormat="1">
      <c r="A9606" s="4">
        <v>32244</v>
      </c>
      <c r="B9606">
        <v>6.83</v>
      </c>
      <c r="C9606">
        <f>IFERROR(((VLOOKUP(A9606,'Interest Rates-10yr'!$A$9:$C$15239,2,FALSE))-B9606),C9605)</f>
        <v>1.7599999999999998</v>
      </c>
      <c r="D9606" s="98">
        <f>AVERAGE(C$10:C9606)</f>
        <v>0.46195790351151494</v>
      </c>
      <c r="E9606" s="2"/>
      <c r="G9606" s="23"/>
    </row>
    <row r="9607" spans="1:7" customFormat="1">
      <c r="A9607" s="4">
        <v>32245</v>
      </c>
      <c r="B9607">
        <v>6.75</v>
      </c>
      <c r="C9607">
        <f>IFERROR(((VLOOKUP(A9607,'Interest Rates-10yr'!$A$9:$C$15239,2,FALSE))-B9607),C9606)</f>
        <v>1.8200000000000003</v>
      </c>
      <c r="D9607" s="98">
        <f>AVERAGE(C$10:C9607)</f>
        <v>0.46209939570743996</v>
      </c>
      <c r="E9607" s="2"/>
      <c r="G9607" s="23"/>
    </row>
    <row r="9608" spans="1:7" customFormat="1">
      <c r="A9608" s="4">
        <v>32246</v>
      </c>
      <c r="B9608">
        <v>6.67</v>
      </c>
      <c r="C9608">
        <f>IFERROR(((VLOOKUP(A9608,'Interest Rates-10yr'!$A$9:$C$15239,2,FALSE))-B9608),C9607)</f>
        <v>1.8900000000000006</v>
      </c>
      <c r="D9608" s="98">
        <f>AVERAGE(C$10:C9608)</f>
        <v>0.46224815084904769</v>
      </c>
      <c r="E9608" s="2"/>
      <c r="G9608" s="23"/>
    </row>
    <row r="9609" spans="1:7" customFormat="1">
      <c r="A9609" s="4">
        <v>32247</v>
      </c>
      <c r="B9609">
        <v>6.74</v>
      </c>
      <c r="C9609">
        <f>IFERROR(((VLOOKUP(A9609,'Interest Rates-10yr'!$A$9:$C$15239,2,FALSE))-B9609),C9608)</f>
        <v>1.9299999999999997</v>
      </c>
      <c r="D9609" s="98">
        <f>AVERAGE(C$10:C9609)</f>
        <v>0.46240104166666762</v>
      </c>
      <c r="E9609" s="2"/>
      <c r="G9609" s="23"/>
    </row>
    <row r="9610" spans="1:7" customFormat="1">
      <c r="A9610" s="4">
        <v>32248</v>
      </c>
      <c r="B9610">
        <v>6.87</v>
      </c>
      <c r="C9610">
        <f>IFERROR(((VLOOKUP(A9610,'Interest Rates-10yr'!$A$9:$C$15239,2,FALSE))-B9610),C9609)</f>
        <v>1.87</v>
      </c>
      <c r="D9610" s="98">
        <f>AVERAGE(C$10:C9610)</f>
        <v>0.4625476512863253</v>
      </c>
      <c r="E9610" s="2"/>
      <c r="G9610" s="23"/>
    </row>
    <row r="9611" spans="1:7" customFormat="1">
      <c r="A9611" s="4">
        <v>32249</v>
      </c>
      <c r="B9611">
        <v>6.87</v>
      </c>
      <c r="C9611">
        <f>IFERROR(((VLOOKUP(A9611,'Interest Rates-10yr'!$A$9:$C$15239,2,FALSE))-B9611),C9610)</f>
        <v>1.87</v>
      </c>
      <c r="D9611" s="98">
        <f>AVERAGE(C$10:C9611)</f>
        <v>0.46269423036867413</v>
      </c>
      <c r="E9611" s="2"/>
      <c r="G9611" s="23"/>
    </row>
    <row r="9612" spans="1:7" customFormat="1">
      <c r="A9612" s="4">
        <v>32250</v>
      </c>
      <c r="B9612">
        <v>6.87</v>
      </c>
      <c r="C9612">
        <f>IFERROR(((VLOOKUP(A9612,'Interest Rates-10yr'!$A$9:$C$15239,2,FALSE))-B9612),C9611)</f>
        <v>1.87</v>
      </c>
      <c r="D9612" s="98">
        <f>AVERAGE(C$10:C9612)</f>
        <v>0.46284077892325409</v>
      </c>
      <c r="E9612" s="2"/>
      <c r="G9612" s="23"/>
    </row>
    <row r="9613" spans="1:7" customFormat="1">
      <c r="A9613" s="4">
        <v>32251</v>
      </c>
      <c r="B9613">
        <v>6.84</v>
      </c>
      <c r="C9613">
        <f>IFERROR(((VLOOKUP(A9613,'Interest Rates-10yr'!$A$9:$C$15239,2,FALSE))-B9613),C9612)</f>
        <v>1.9700000000000006</v>
      </c>
      <c r="D9613" s="98">
        <f>AVERAGE(C$10:C9613)</f>
        <v>0.46299770928779771</v>
      </c>
      <c r="E9613" s="2"/>
      <c r="G9613" s="23"/>
    </row>
    <row r="9614" spans="1:7" customFormat="1">
      <c r="A9614" s="4">
        <v>32252</v>
      </c>
      <c r="B9614">
        <v>6.85</v>
      </c>
      <c r="C9614">
        <f>IFERROR(((VLOOKUP(A9614,'Interest Rates-10yr'!$A$9:$C$15239,2,FALSE))-B9614),C9613)</f>
        <v>1.9600000000000009</v>
      </c>
      <c r="D9614" s="98">
        <f>AVERAGE(C$10:C9614)</f>
        <v>0.46315356585112016</v>
      </c>
      <c r="E9614" s="2"/>
      <c r="G9614" s="23"/>
    </row>
    <row r="9615" spans="1:7" customFormat="1">
      <c r="A9615" s="4">
        <v>32253</v>
      </c>
      <c r="B9615">
        <v>7.49</v>
      </c>
      <c r="C9615">
        <f>IFERROR(((VLOOKUP(A9615,'Interest Rates-10yr'!$A$9:$C$15239,2,FALSE))-B9615),C9614)</f>
        <v>1.3399999999999999</v>
      </c>
      <c r="D9615" s="98">
        <f>AVERAGE(C$10:C9615)</f>
        <v>0.46324484697064433</v>
      </c>
      <c r="E9615" s="2"/>
      <c r="G9615" s="23"/>
    </row>
    <row r="9616" spans="1:7" customFormat="1">
      <c r="A9616" s="4">
        <v>32254</v>
      </c>
      <c r="B9616">
        <v>6.95</v>
      </c>
      <c r="C9616">
        <f>IFERROR(((VLOOKUP(A9616,'Interest Rates-10yr'!$A$9:$C$15239,2,FALSE))-B9616),C9615)</f>
        <v>1.87</v>
      </c>
      <c r="D9616" s="98">
        <f>AVERAGE(C$10:C9616)</f>
        <v>0.46339127719371387</v>
      </c>
      <c r="E9616" s="2"/>
      <c r="G9616" s="23"/>
    </row>
    <row r="9617" spans="1:7" customFormat="1">
      <c r="A9617" s="4">
        <v>32255</v>
      </c>
      <c r="B9617">
        <v>6.81</v>
      </c>
      <c r="C9617">
        <f>IFERROR(((VLOOKUP(A9617,'Interest Rates-10yr'!$A$9:$C$15239,2,FALSE))-B9617),C9616)</f>
        <v>1.9699999999999998</v>
      </c>
      <c r="D9617" s="98">
        <f>AVERAGE(C$10:C9617)</f>
        <v>0.46354808492922661</v>
      </c>
      <c r="E9617" s="2"/>
      <c r="G9617" s="23"/>
    </row>
    <row r="9618" spans="1:7" customFormat="1">
      <c r="A9618" s="4">
        <v>32256</v>
      </c>
      <c r="B9618">
        <v>6.81</v>
      </c>
      <c r="C9618">
        <f>IFERROR(((VLOOKUP(A9618,'Interest Rates-10yr'!$A$9:$C$15239,2,FALSE))-B9618),C9617)</f>
        <v>1.9699999999999998</v>
      </c>
      <c r="D9618" s="98">
        <f>AVERAGE(C$10:C9618)</f>
        <v>0.46370486002705896</v>
      </c>
      <c r="E9618" s="2"/>
      <c r="G9618" s="23"/>
    </row>
    <row r="9619" spans="1:7" customFormat="1">
      <c r="A9619" s="4">
        <v>32257</v>
      </c>
      <c r="B9619">
        <v>6.81</v>
      </c>
      <c r="C9619">
        <f>IFERROR(((VLOOKUP(A9619,'Interest Rates-10yr'!$A$9:$C$15239,2,FALSE))-B9619),C9618)</f>
        <v>1.9699999999999998</v>
      </c>
      <c r="D9619" s="98">
        <f>AVERAGE(C$10:C9619)</f>
        <v>0.46386160249739961</v>
      </c>
      <c r="E9619" s="2"/>
      <c r="G9619" s="23"/>
    </row>
    <row r="9620" spans="1:7" customFormat="1">
      <c r="A9620" s="4">
        <v>32258</v>
      </c>
      <c r="B9620">
        <v>6.9</v>
      </c>
      <c r="C9620">
        <f>IFERROR(((VLOOKUP(A9620,'Interest Rates-10yr'!$A$9:$C$15239,2,FALSE))-B9620),C9619)</f>
        <v>1.879999999999999</v>
      </c>
      <c r="D9620" s="98">
        <f>AVERAGE(C$10:C9620)</f>
        <v>0.46400894808032567</v>
      </c>
      <c r="E9620" s="2"/>
      <c r="G9620" s="23"/>
    </row>
    <row r="9621" spans="1:7" customFormat="1">
      <c r="A9621" s="4">
        <v>32259</v>
      </c>
      <c r="B9621">
        <v>6.81</v>
      </c>
      <c r="C9621">
        <f>IFERROR(((VLOOKUP(A9621,'Interest Rates-10yr'!$A$9:$C$15239,2,FALSE))-B9621),C9620)</f>
        <v>1.9900000000000011</v>
      </c>
      <c r="D9621" s="98">
        <f>AVERAGE(C$10:C9621)</f>
        <v>0.46416770703287663</v>
      </c>
      <c r="E9621" s="2"/>
      <c r="G9621" s="23"/>
    </row>
    <row r="9622" spans="1:7" customFormat="1">
      <c r="A9622" s="4">
        <v>32260</v>
      </c>
      <c r="B9622">
        <v>6.83</v>
      </c>
      <c r="C9622">
        <f>IFERROR(((VLOOKUP(A9622,'Interest Rates-10yr'!$A$9:$C$15239,2,FALSE))-B9622),C9621)</f>
        <v>1.9700000000000006</v>
      </c>
      <c r="D9622" s="98">
        <f>AVERAGE(C$10:C9622)</f>
        <v>0.46432435243940601</v>
      </c>
      <c r="E9622" s="2"/>
      <c r="G9622" s="23"/>
    </row>
    <row r="9623" spans="1:7" customFormat="1">
      <c r="A9623" s="4">
        <v>32261</v>
      </c>
      <c r="B9623">
        <v>7.1</v>
      </c>
      <c r="C9623">
        <f>IFERROR(((VLOOKUP(A9623,'Interest Rates-10yr'!$A$9:$C$15239,2,FALSE))-B9623),C9622)</f>
        <v>1.7599999999999998</v>
      </c>
      <c r="D9623" s="98">
        <f>AVERAGE(C$10:C9623)</f>
        <v>0.46445912211358542</v>
      </c>
      <c r="E9623" s="2"/>
      <c r="G9623" s="23"/>
    </row>
    <row r="9624" spans="1:7" customFormat="1">
      <c r="A9624" s="4">
        <v>32262</v>
      </c>
      <c r="B9624">
        <v>6.98</v>
      </c>
      <c r="C9624">
        <f>IFERROR(((VLOOKUP(A9624,'Interest Rates-10yr'!$A$9:$C$15239,2,FALSE))-B9624),C9623)</f>
        <v>1.8899999999999988</v>
      </c>
      <c r="D9624" s="98">
        <f>AVERAGE(C$10:C9624)</f>
        <v>0.4646073842953729</v>
      </c>
      <c r="E9624" s="2"/>
      <c r="G9624" s="23"/>
    </row>
    <row r="9625" spans="1:7" customFormat="1">
      <c r="A9625" s="4">
        <v>32263</v>
      </c>
      <c r="B9625">
        <v>6.98</v>
      </c>
      <c r="C9625">
        <f>IFERROR(((VLOOKUP(A9625,'Interest Rates-10yr'!$A$9:$C$15239,2,FALSE))-B9625),C9624)</f>
        <v>1.8899999999999988</v>
      </c>
      <c r="D9625" s="98">
        <f>AVERAGE(C$10:C9625)</f>
        <v>0.46475561564060014</v>
      </c>
      <c r="E9625" s="2"/>
      <c r="G9625" s="23"/>
    </row>
    <row r="9626" spans="1:7" customFormat="1">
      <c r="A9626" s="4">
        <v>32264</v>
      </c>
      <c r="B9626">
        <v>6.98</v>
      </c>
      <c r="C9626">
        <f>IFERROR(((VLOOKUP(A9626,'Interest Rates-10yr'!$A$9:$C$15239,2,FALSE))-B9626),C9625)</f>
        <v>1.8899999999999988</v>
      </c>
      <c r="D9626" s="98">
        <f>AVERAGE(C$10:C9626)</f>
        <v>0.46490381615888648</v>
      </c>
      <c r="E9626" s="2"/>
      <c r="G9626" s="23"/>
    </row>
    <row r="9627" spans="1:7" customFormat="1">
      <c r="A9627" s="4">
        <v>32265</v>
      </c>
      <c r="B9627">
        <v>6.86</v>
      </c>
      <c r="C9627">
        <f>IFERROR(((VLOOKUP(A9627,'Interest Rates-10yr'!$A$9:$C$15239,2,FALSE))-B9627),C9626)</f>
        <v>2.0799999999999992</v>
      </c>
      <c r="D9627" s="98">
        <f>AVERAGE(C$10:C9627)</f>
        <v>0.46507174048658884</v>
      </c>
      <c r="E9627" s="2"/>
      <c r="G9627" s="23"/>
    </row>
    <row r="9628" spans="1:7" customFormat="1">
      <c r="A9628" s="4">
        <v>32266</v>
      </c>
      <c r="B9628">
        <v>6.6</v>
      </c>
      <c r="C9628">
        <f>IFERROR(((VLOOKUP(A9628,'Interest Rates-10yr'!$A$9:$C$15239,2,FALSE))-B9628),C9627)</f>
        <v>2.2900000000000009</v>
      </c>
      <c r="D9628" s="98">
        <f>AVERAGE(C$10:C9628)</f>
        <v>0.46526146169040555</v>
      </c>
      <c r="E9628" s="2"/>
      <c r="G9628" s="23"/>
    </row>
    <row r="9629" spans="1:7" customFormat="1">
      <c r="A9629" s="4">
        <v>32267</v>
      </c>
      <c r="B9629">
        <v>6.24</v>
      </c>
      <c r="C9629">
        <f>IFERROR(((VLOOKUP(A9629,'Interest Rates-10yr'!$A$9:$C$15239,2,FALSE))-B9629),C9628)</f>
        <v>2.66</v>
      </c>
      <c r="D9629" s="98">
        <f>AVERAGE(C$10:C9629)</f>
        <v>0.46548960498960612</v>
      </c>
      <c r="E9629" s="2"/>
      <c r="G9629" s="23"/>
    </row>
    <row r="9630" spans="1:7" customFormat="1">
      <c r="A9630" s="4">
        <v>32268</v>
      </c>
      <c r="B9630">
        <v>6.86</v>
      </c>
      <c r="C9630">
        <f>IFERROR(((VLOOKUP(A9630,'Interest Rates-10yr'!$A$9:$C$15239,2,FALSE))-B9630),C9629)</f>
        <v>2.0599999999999996</v>
      </c>
      <c r="D9630" s="98">
        <f>AVERAGE(C$10:C9630)</f>
        <v>0.46565533728302794</v>
      </c>
      <c r="E9630" s="2"/>
      <c r="G9630" s="23"/>
    </row>
    <row r="9631" spans="1:7" customFormat="1">
      <c r="A9631" s="4">
        <v>32269</v>
      </c>
      <c r="B9631">
        <v>6.88</v>
      </c>
      <c r="C9631">
        <f>IFERROR(((VLOOKUP(A9631,'Interest Rates-10yr'!$A$9:$C$15239,2,FALSE))-B9631),C9630)</f>
        <v>2.13</v>
      </c>
      <c r="D9631" s="98">
        <f>AVERAGE(C$10:C9631)</f>
        <v>0.46582831012263681</v>
      </c>
      <c r="E9631" s="2"/>
      <c r="G9631" s="23"/>
    </row>
    <row r="9632" spans="1:7" customFormat="1">
      <c r="A9632" s="4">
        <v>32270</v>
      </c>
      <c r="B9632">
        <v>6.88</v>
      </c>
      <c r="C9632">
        <f>IFERROR(((VLOOKUP(A9632,'Interest Rates-10yr'!$A$9:$C$15239,2,FALSE))-B9632),C9631)</f>
        <v>2.13</v>
      </c>
      <c r="D9632" s="98">
        <f>AVERAGE(C$10:C9632)</f>
        <v>0.46600124701236745</v>
      </c>
      <c r="E9632" s="2"/>
      <c r="G9632" s="23"/>
    </row>
    <row r="9633" spans="1:7" customFormat="1">
      <c r="A9633" s="4">
        <v>32271</v>
      </c>
      <c r="B9633">
        <v>6.88</v>
      </c>
      <c r="C9633">
        <f>IFERROR(((VLOOKUP(A9633,'Interest Rates-10yr'!$A$9:$C$15239,2,FALSE))-B9633),C9632)</f>
        <v>2.13</v>
      </c>
      <c r="D9633" s="98">
        <f>AVERAGE(C$10:C9633)</f>
        <v>0.46617414796342599</v>
      </c>
      <c r="E9633" s="2"/>
      <c r="G9633" s="23"/>
    </row>
    <row r="9634" spans="1:7" customFormat="1">
      <c r="A9634" s="4">
        <v>32272</v>
      </c>
      <c r="B9634">
        <v>7.12</v>
      </c>
      <c r="C9634">
        <f>IFERROR(((VLOOKUP(A9634,'Interest Rates-10yr'!$A$9:$C$15239,2,FALSE))-B9634),C9633)</f>
        <v>1.9099999999999993</v>
      </c>
      <c r="D9634" s="98">
        <f>AVERAGE(C$10:C9634)</f>
        <v>0.46632415584415704</v>
      </c>
      <c r="E9634" s="2"/>
      <c r="G9634" s="23"/>
    </row>
    <row r="9635" spans="1:7" customFormat="1">
      <c r="A9635" s="4">
        <v>32273</v>
      </c>
      <c r="B9635">
        <v>7.32</v>
      </c>
      <c r="C9635">
        <f>IFERROR(((VLOOKUP(A9635,'Interest Rates-10yr'!$A$9:$C$15239,2,FALSE))-B9635),C9634)</f>
        <v>1.75</v>
      </c>
      <c r="D9635" s="98">
        <f>AVERAGE(C$10:C9635)</f>
        <v>0.46645751090795884</v>
      </c>
      <c r="E9635" s="2"/>
      <c r="G9635" s="23"/>
    </row>
    <row r="9636" spans="1:7" customFormat="1">
      <c r="A9636" s="4">
        <v>32274</v>
      </c>
      <c r="B9636">
        <v>7.2</v>
      </c>
      <c r="C9636">
        <f>IFERROR(((VLOOKUP(A9636,'Interest Rates-10yr'!$A$9:$C$15239,2,FALSE))-B9636),C9635)</f>
        <v>1.8500000000000005</v>
      </c>
      <c r="D9636" s="98">
        <f>AVERAGE(C$10:C9636)</f>
        <v>0.46660122571933232</v>
      </c>
      <c r="E9636" s="2"/>
      <c r="G9636" s="23"/>
    </row>
    <row r="9637" spans="1:7" customFormat="1">
      <c r="A9637" s="4">
        <v>32275</v>
      </c>
      <c r="B9637">
        <v>7.1</v>
      </c>
      <c r="C9637">
        <f>IFERROR(((VLOOKUP(A9637,'Interest Rates-10yr'!$A$9:$C$15239,2,FALSE))-B9637),C9636)</f>
        <v>1.9399999999999995</v>
      </c>
      <c r="D9637" s="98">
        <f>AVERAGE(C$10:C9637)</f>
        <v>0.46675425841296342</v>
      </c>
      <c r="E9637" s="2"/>
      <c r="G9637" s="23"/>
    </row>
    <row r="9638" spans="1:7" customFormat="1">
      <c r="A9638" s="4">
        <v>32276</v>
      </c>
      <c r="B9638">
        <v>7.14</v>
      </c>
      <c r="C9638">
        <f>IFERROR(((VLOOKUP(A9638,'Interest Rates-10yr'!$A$9:$C$15239,2,FALSE))-B9638),C9637)</f>
        <v>1.8600000000000003</v>
      </c>
      <c r="D9638" s="98">
        <f>AVERAGE(C$10:C9638)</f>
        <v>0.46689895108526447</v>
      </c>
      <c r="E9638" s="2"/>
      <c r="G9638" s="23"/>
    </row>
    <row r="9639" spans="1:7" customFormat="1">
      <c r="A9639" s="4">
        <v>32277</v>
      </c>
      <c r="B9639">
        <v>7.14</v>
      </c>
      <c r="C9639">
        <f>IFERROR(((VLOOKUP(A9639,'Interest Rates-10yr'!$A$9:$C$15239,2,FALSE))-B9639),C9638)</f>
        <v>1.8600000000000003</v>
      </c>
      <c r="D9639" s="98">
        <f>AVERAGE(C$10:C9639)</f>
        <v>0.46704361370716624</v>
      </c>
      <c r="E9639" s="2"/>
      <c r="G9639" s="23"/>
    </row>
    <row r="9640" spans="1:7" customFormat="1">
      <c r="A9640" s="4">
        <v>32278</v>
      </c>
      <c r="B9640">
        <v>7.14</v>
      </c>
      <c r="C9640">
        <f>IFERROR(((VLOOKUP(A9640,'Interest Rates-10yr'!$A$9:$C$15239,2,FALSE))-B9640),C9639)</f>
        <v>1.8600000000000003</v>
      </c>
      <c r="D9640" s="98">
        <f>AVERAGE(C$10:C9640)</f>
        <v>0.46718824628802935</v>
      </c>
      <c r="E9640" s="2"/>
      <c r="G9640" s="23"/>
    </row>
    <row r="9641" spans="1:7" customFormat="1">
      <c r="A9641" s="4">
        <v>32279</v>
      </c>
      <c r="B9641">
        <v>7.3</v>
      </c>
      <c r="C9641">
        <f>IFERROR(((VLOOKUP(A9641,'Interest Rates-10yr'!$A$9:$C$15239,2,FALSE))-B9641),C9640)</f>
        <v>1.71</v>
      </c>
      <c r="D9641" s="98">
        <f>AVERAGE(C$10:C9641)</f>
        <v>0.46731727574750942</v>
      </c>
      <c r="E9641" s="2"/>
      <c r="G9641" s="23"/>
    </row>
    <row r="9642" spans="1:7" customFormat="1">
      <c r="A9642" s="4">
        <v>32280</v>
      </c>
      <c r="B9642">
        <v>6.98</v>
      </c>
      <c r="C9642">
        <f>IFERROR(((VLOOKUP(A9642,'Interest Rates-10yr'!$A$9:$C$15239,2,FALSE))-B9642),C9641)</f>
        <v>2.1399999999999988</v>
      </c>
      <c r="D9642" s="98">
        <f>AVERAGE(C$10:C9642)</f>
        <v>0.46749091664071535</v>
      </c>
      <c r="E9642" s="2"/>
      <c r="G9642" s="23"/>
    </row>
    <row r="9643" spans="1:7" customFormat="1">
      <c r="A9643" s="4">
        <v>32281</v>
      </c>
      <c r="B9643">
        <v>6.45</v>
      </c>
      <c r="C9643">
        <f>IFERROR(((VLOOKUP(A9643,'Interest Rates-10yr'!$A$9:$C$15239,2,FALSE))-B9643),C9642)</f>
        <v>2.7399999999999993</v>
      </c>
      <c r="D9643" s="98">
        <f>AVERAGE(C$10:C9643)</f>
        <v>0.46772680091343272</v>
      </c>
      <c r="E9643" s="2"/>
      <c r="G9643" s="23"/>
    </row>
    <row r="9644" spans="1:7" customFormat="1">
      <c r="A9644" s="4">
        <v>32282</v>
      </c>
      <c r="B9644">
        <v>7.04</v>
      </c>
      <c r="C9644">
        <f>IFERROR(((VLOOKUP(A9644,'Interest Rates-10yr'!$A$9:$C$15239,2,FALSE))-B9644),C9643)</f>
        <v>2.1399999999999997</v>
      </c>
      <c r="D9644" s="98">
        <f>AVERAGE(C$10:C9644)</f>
        <v>0.4679003632589529</v>
      </c>
      <c r="E9644" s="2"/>
      <c r="G9644" s="23"/>
    </row>
    <row r="9645" spans="1:7" customFormat="1">
      <c r="A9645" s="4">
        <v>32283</v>
      </c>
      <c r="B9645">
        <v>7.15</v>
      </c>
      <c r="C9645">
        <f>IFERROR(((VLOOKUP(A9645,'Interest Rates-10yr'!$A$9:$C$15239,2,FALSE))-B9645),C9644)</f>
        <v>2.0700000000000003</v>
      </c>
      <c r="D9645" s="98">
        <f>AVERAGE(C$10:C9645)</f>
        <v>0.46806662515566738</v>
      </c>
      <c r="E9645" s="2"/>
      <c r="G9645" s="23"/>
    </row>
    <row r="9646" spans="1:7" customFormat="1">
      <c r="A9646" s="4">
        <v>32284</v>
      </c>
      <c r="B9646">
        <v>7.15</v>
      </c>
      <c r="C9646">
        <f>IFERROR(((VLOOKUP(A9646,'Interest Rates-10yr'!$A$9:$C$15239,2,FALSE))-B9646),C9645)</f>
        <v>2.0700000000000003</v>
      </c>
      <c r="D9646" s="98">
        <f>AVERAGE(C$10:C9646)</f>
        <v>0.46823285254747438</v>
      </c>
      <c r="E9646" s="2"/>
      <c r="G9646" s="23"/>
    </row>
    <row r="9647" spans="1:7" customFormat="1">
      <c r="A9647" s="4">
        <v>32285</v>
      </c>
      <c r="B9647">
        <v>7.15</v>
      </c>
      <c r="C9647">
        <f>IFERROR(((VLOOKUP(A9647,'Interest Rates-10yr'!$A$9:$C$15239,2,FALSE))-B9647),C9646)</f>
        <v>2.0700000000000003</v>
      </c>
      <c r="D9647" s="98">
        <f>AVERAGE(C$10:C9647)</f>
        <v>0.46839904544511418</v>
      </c>
      <c r="E9647" s="2"/>
      <c r="G9647" s="23"/>
    </row>
    <row r="9648" spans="1:7" customFormat="1">
      <c r="A9648" s="4">
        <v>32286</v>
      </c>
      <c r="B9648">
        <v>7.21</v>
      </c>
      <c r="C9648">
        <f>IFERROR(((VLOOKUP(A9648,'Interest Rates-10yr'!$A$9:$C$15239,2,FALSE))-B9648),C9647)</f>
        <v>2.0200000000000005</v>
      </c>
      <c r="D9648" s="98">
        <f>AVERAGE(C$10:C9648)</f>
        <v>0.46856001659923341</v>
      </c>
      <c r="E9648" s="2"/>
      <c r="G9648" s="23"/>
    </row>
    <row r="9649" spans="1:7" customFormat="1">
      <c r="A9649" s="4">
        <v>32287</v>
      </c>
      <c r="B9649">
        <v>7.07</v>
      </c>
      <c r="C9649">
        <f>IFERROR(((VLOOKUP(A9649,'Interest Rates-10yr'!$A$9:$C$15239,2,FALSE))-B9649),C9648)</f>
        <v>2.1500000000000004</v>
      </c>
      <c r="D9649" s="98">
        <f>AVERAGE(C$10:C9649)</f>
        <v>0.46873443983402596</v>
      </c>
      <c r="E9649" s="2"/>
      <c r="G9649" s="23"/>
    </row>
    <row r="9650" spans="1:7" customFormat="1">
      <c r="A9650" s="4">
        <v>32288</v>
      </c>
      <c r="B9650">
        <v>7.19</v>
      </c>
      <c r="C9650">
        <f>IFERROR(((VLOOKUP(A9650,'Interest Rates-10yr'!$A$9:$C$15239,2,FALSE))-B9650),C9649)</f>
        <v>2.0099999999999989</v>
      </c>
      <c r="D9650" s="98">
        <f>AVERAGE(C$10:C9650)</f>
        <v>0.4688943055699627</v>
      </c>
      <c r="E9650" s="2"/>
      <c r="G9650" s="23"/>
    </row>
    <row r="9651" spans="1:7" customFormat="1">
      <c r="A9651" s="4">
        <v>32289</v>
      </c>
      <c r="B9651">
        <v>7.49</v>
      </c>
      <c r="C9651">
        <f>IFERROR(((VLOOKUP(A9651,'Interest Rates-10yr'!$A$9:$C$15239,2,FALSE))-B9651),C9650)</f>
        <v>1.7200000000000006</v>
      </c>
      <c r="D9651" s="98">
        <f>AVERAGE(C$10:C9651)</f>
        <v>0.46902406139805131</v>
      </c>
      <c r="E9651" s="2"/>
      <c r="G9651" s="23"/>
    </row>
    <row r="9652" spans="1:7" customFormat="1">
      <c r="A9652" s="4">
        <v>32290</v>
      </c>
      <c r="B9652">
        <v>7.42</v>
      </c>
      <c r="C9652">
        <f>IFERROR(((VLOOKUP(A9652,'Interest Rates-10yr'!$A$9:$C$15239,2,FALSE))-B9652),C9651)</f>
        <v>1.8200000000000003</v>
      </c>
      <c r="D9652" s="98">
        <f>AVERAGE(C$10:C9652)</f>
        <v>0.46916416053095616</v>
      </c>
      <c r="E9652" s="2"/>
      <c r="G9652" s="23"/>
    </row>
    <row r="9653" spans="1:7" customFormat="1">
      <c r="A9653" s="4">
        <v>32291</v>
      </c>
      <c r="B9653">
        <v>7.42</v>
      </c>
      <c r="C9653">
        <f>IFERROR(((VLOOKUP(A9653,'Interest Rates-10yr'!$A$9:$C$15239,2,FALSE))-B9653),C9652)</f>
        <v>1.8200000000000003</v>
      </c>
      <c r="D9653" s="98">
        <f>AVERAGE(C$10:C9653)</f>
        <v>0.46930423060970661</v>
      </c>
      <c r="E9653" s="2"/>
      <c r="G9653" s="23"/>
    </row>
    <row r="9654" spans="1:7" customFormat="1">
      <c r="A9654" s="4">
        <v>32292</v>
      </c>
      <c r="B9654">
        <v>7.42</v>
      </c>
      <c r="C9654">
        <f>IFERROR(((VLOOKUP(A9654,'Interest Rates-10yr'!$A$9:$C$15239,2,FALSE))-B9654),C9653)</f>
        <v>1.8200000000000003</v>
      </c>
      <c r="D9654" s="98">
        <f>AVERAGE(C$10:C9654)</f>
        <v>0.46944427164333957</v>
      </c>
      <c r="E9654" s="2"/>
      <c r="G9654" s="23"/>
    </row>
    <row r="9655" spans="1:7" customFormat="1">
      <c r="A9655" s="4">
        <v>32293</v>
      </c>
      <c r="B9655">
        <v>7.42</v>
      </c>
      <c r="C9655">
        <f>IFERROR(((VLOOKUP(A9655,'Interest Rates-10yr'!$A$9:$C$15239,2,FALSE))-B9655),C9654)</f>
        <v>1.8200000000000003</v>
      </c>
      <c r="D9655" s="98">
        <f>AVERAGE(C$10:C9655)</f>
        <v>0.46958428364088844</v>
      </c>
      <c r="E9655" s="2"/>
      <c r="G9655" s="23"/>
    </row>
    <row r="9656" spans="1:7" customFormat="1">
      <c r="A9656" s="4">
        <v>32294</v>
      </c>
      <c r="B9656">
        <v>7.48</v>
      </c>
      <c r="C9656">
        <f>IFERROR(((VLOOKUP(A9656,'Interest Rates-10yr'!$A$9:$C$15239,2,FALSE))-B9656),C9655)</f>
        <v>1.7199999999999989</v>
      </c>
      <c r="D9656" s="98">
        <f>AVERAGE(C$10:C9656)</f>
        <v>0.46971390069451746</v>
      </c>
      <c r="E9656" s="2"/>
      <c r="G9656" s="23"/>
    </row>
    <row r="9657" spans="1:7" customFormat="1">
      <c r="A9657" s="4">
        <v>32295</v>
      </c>
      <c r="B9657">
        <v>7.24</v>
      </c>
      <c r="C9657">
        <f>IFERROR(((VLOOKUP(A9657,'Interest Rates-10yr'!$A$9:$C$15239,2,FALSE))-B9657),C9656)</f>
        <v>1.7899999999999991</v>
      </c>
      <c r="D9657" s="98">
        <f>AVERAGE(C$10:C9657)</f>
        <v>0.46985074626865775</v>
      </c>
      <c r="E9657" s="2"/>
      <c r="G9657" s="23"/>
    </row>
    <row r="9658" spans="1:7" customFormat="1">
      <c r="A9658" s="4">
        <v>32296</v>
      </c>
      <c r="B9658">
        <v>7.37</v>
      </c>
      <c r="C9658">
        <f>IFERROR(((VLOOKUP(A9658,'Interest Rates-10yr'!$A$9:$C$15239,2,FALSE))-B9658),C9657)</f>
        <v>1.7000000000000002</v>
      </c>
      <c r="D9658" s="98">
        <f>AVERAGE(C$10:C9658)</f>
        <v>0.46997823608664213</v>
      </c>
      <c r="E9658" s="2"/>
      <c r="G9658" s="23"/>
    </row>
    <row r="9659" spans="1:7" customFormat="1">
      <c r="A9659" s="4">
        <v>32297</v>
      </c>
      <c r="B9659">
        <v>7.34</v>
      </c>
      <c r="C9659">
        <f>IFERROR(((VLOOKUP(A9659,'Interest Rates-10yr'!$A$9:$C$15239,2,FALSE))-B9659),C9658)</f>
        <v>1.6300000000000008</v>
      </c>
      <c r="D9659" s="98">
        <f>AVERAGE(C$10:C9659)</f>
        <v>0.47009844559585595</v>
      </c>
      <c r="E9659" s="2"/>
      <c r="G9659" s="23"/>
    </row>
    <row r="9660" spans="1:7" customFormat="1">
      <c r="A9660" s="4">
        <v>32298</v>
      </c>
      <c r="B9660">
        <v>7.34</v>
      </c>
      <c r="C9660">
        <f>IFERROR(((VLOOKUP(A9660,'Interest Rates-10yr'!$A$9:$C$15239,2,FALSE))-B9660),C9659)</f>
        <v>1.6300000000000008</v>
      </c>
      <c r="D9660" s="98">
        <f>AVERAGE(C$10:C9660)</f>
        <v>0.47021863019376331</v>
      </c>
      <c r="E9660" s="2"/>
      <c r="G9660" s="23"/>
    </row>
    <row r="9661" spans="1:7" customFormat="1">
      <c r="A9661" s="4">
        <v>32299</v>
      </c>
      <c r="B9661">
        <v>7.34</v>
      </c>
      <c r="C9661">
        <f>IFERROR(((VLOOKUP(A9661,'Interest Rates-10yr'!$A$9:$C$15239,2,FALSE))-B9661),C9660)</f>
        <v>1.6300000000000008</v>
      </c>
      <c r="D9661" s="98">
        <f>AVERAGE(C$10:C9661)</f>
        <v>0.47033878988810712</v>
      </c>
      <c r="E9661" s="2"/>
      <c r="G9661" s="23"/>
    </row>
    <row r="9662" spans="1:7" customFormat="1">
      <c r="A9662" s="4">
        <v>32300</v>
      </c>
      <c r="B9662">
        <v>7.45</v>
      </c>
      <c r="C9662">
        <f>IFERROR(((VLOOKUP(A9662,'Interest Rates-10yr'!$A$9:$C$15239,2,FALSE))-B9662),C9661)</f>
        <v>1.5200000000000005</v>
      </c>
      <c r="D9662" s="98">
        <f>AVERAGE(C$10:C9662)</f>
        <v>0.47044752926551442</v>
      </c>
      <c r="E9662" s="2"/>
      <c r="G9662" s="23"/>
    </row>
    <row r="9663" spans="1:7" customFormat="1">
      <c r="A9663" s="4">
        <v>32301</v>
      </c>
      <c r="B9663">
        <v>7.38</v>
      </c>
      <c r="C9663">
        <f>IFERROR(((VLOOKUP(A9663,'Interest Rates-10yr'!$A$9:$C$15239,2,FALSE))-B9663),C9662)</f>
        <v>1.6399999999999997</v>
      </c>
      <c r="D9663" s="98">
        <f>AVERAGE(C$10:C9663)</f>
        <v>0.47056867619639642</v>
      </c>
      <c r="E9663" s="2"/>
      <c r="G9663" s="23"/>
    </row>
    <row r="9664" spans="1:7" customFormat="1">
      <c r="A9664" s="4">
        <v>32302</v>
      </c>
      <c r="B9664">
        <v>7.37</v>
      </c>
      <c r="C9664">
        <f>IFERROR(((VLOOKUP(A9664,'Interest Rates-10yr'!$A$9:$C$15239,2,FALSE))-B9664),C9663)</f>
        <v>1.5499999999999998</v>
      </c>
      <c r="D9664" s="98">
        <f>AVERAGE(C$10:C9664)</f>
        <v>0.47068047643708039</v>
      </c>
      <c r="E9664" s="2"/>
      <c r="G9664" s="23"/>
    </row>
    <row r="9665" spans="1:7" customFormat="1">
      <c r="A9665" s="4">
        <v>32303</v>
      </c>
      <c r="B9665">
        <v>7.32</v>
      </c>
      <c r="C9665">
        <f>IFERROR(((VLOOKUP(A9665,'Interest Rates-10yr'!$A$9:$C$15239,2,FALSE))-B9665),C9664)</f>
        <v>1.6400000000000006</v>
      </c>
      <c r="D9665" s="98">
        <f>AVERAGE(C$10:C9665)</f>
        <v>0.47080157415078827</v>
      </c>
      <c r="E9665" s="2"/>
      <c r="G9665" s="23"/>
    </row>
    <row r="9666" spans="1:7" customFormat="1">
      <c r="A9666" s="4">
        <v>32304</v>
      </c>
      <c r="B9666">
        <v>7.34</v>
      </c>
      <c r="C9666">
        <f>IFERROR(((VLOOKUP(A9666,'Interest Rates-10yr'!$A$9:$C$15239,2,FALSE))-B9666),C9665)</f>
        <v>1.58</v>
      </c>
      <c r="D9666" s="98">
        <f>AVERAGE(C$10:C9666)</f>
        <v>0.47091643367505553</v>
      </c>
      <c r="E9666" s="2"/>
      <c r="G9666" s="23"/>
    </row>
    <row r="9667" spans="1:7" customFormat="1">
      <c r="A9667" s="4">
        <v>32305</v>
      </c>
      <c r="B9667">
        <v>7.34</v>
      </c>
      <c r="C9667">
        <f>IFERROR(((VLOOKUP(A9667,'Interest Rates-10yr'!$A$9:$C$15239,2,FALSE))-B9667),C9666)</f>
        <v>1.58</v>
      </c>
      <c r="D9667" s="98">
        <f>AVERAGE(C$10:C9667)</f>
        <v>0.47103126941395851</v>
      </c>
      <c r="E9667" s="2"/>
      <c r="G9667" s="23"/>
    </row>
    <row r="9668" spans="1:7" customFormat="1">
      <c r="A9668" s="4">
        <v>32306</v>
      </c>
      <c r="B9668">
        <v>7.34</v>
      </c>
      <c r="C9668">
        <f>IFERROR(((VLOOKUP(A9668,'Interest Rates-10yr'!$A$9:$C$15239,2,FALSE))-B9668),C9667)</f>
        <v>1.58</v>
      </c>
      <c r="D9668" s="98">
        <f>AVERAGE(C$10:C9668)</f>
        <v>0.47114608137488467</v>
      </c>
      <c r="E9668" s="2"/>
      <c r="G9668" s="23"/>
    </row>
    <row r="9669" spans="1:7" customFormat="1">
      <c r="A9669" s="4">
        <v>32307</v>
      </c>
      <c r="B9669">
        <v>7.52</v>
      </c>
      <c r="C9669">
        <f>IFERROR(((VLOOKUP(A9669,'Interest Rates-10yr'!$A$9:$C$15239,2,FALSE))-B9669),C9668)</f>
        <v>1.3900000000000006</v>
      </c>
      <c r="D9669" s="98">
        <f>AVERAGE(C$10:C9669)</f>
        <v>0.47124120082815851</v>
      </c>
      <c r="E9669" s="2"/>
      <c r="G9669" s="23"/>
    </row>
    <row r="9670" spans="1:7" customFormat="1">
      <c r="A9670" s="4">
        <v>32308</v>
      </c>
      <c r="B9670">
        <v>7.39</v>
      </c>
      <c r="C9670">
        <f>IFERROR(((VLOOKUP(A9670,'Interest Rates-10yr'!$A$9:$C$15239,2,FALSE))-B9670),C9669)</f>
        <v>1.2999999999999998</v>
      </c>
      <c r="D9670" s="98">
        <f>AVERAGE(C$10:C9670)</f>
        <v>0.47132698478418505</v>
      </c>
      <c r="E9670" s="2"/>
      <c r="G9670" s="23"/>
    </row>
    <row r="9671" spans="1:7" customFormat="1">
      <c r="A9671" s="4">
        <v>32309</v>
      </c>
      <c r="B9671">
        <v>7.75</v>
      </c>
      <c r="C9671">
        <f>IFERROR(((VLOOKUP(A9671,'Interest Rates-10yr'!$A$9:$C$15239,2,FALSE))-B9671),C9670)</f>
        <v>0.96000000000000085</v>
      </c>
      <c r="D9671" s="98">
        <f>AVERAGE(C$10:C9671)</f>
        <v>0.47137756158145433</v>
      </c>
      <c r="E9671" s="2"/>
      <c r="G9671" s="23"/>
    </row>
    <row r="9672" spans="1:7" customFormat="1">
      <c r="A9672" s="4">
        <v>32310</v>
      </c>
      <c r="B9672">
        <v>7.51</v>
      </c>
      <c r="C9672">
        <f>IFERROR(((VLOOKUP(A9672,'Interest Rates-10yr'!$A$9:$C$15239,2,FALSE))-B9672),C9671)</f>
        <v>1.3800000000000008</v>
      </c>
      <c r="D9672" s="98">
        <f>AVERAGE(C$10:C9672)</f>
        <v>0.47147159267308408</v>
      </c>
      <c r="E9672" s="2"/>
      <c r="G9672" s="23"/>
    </row>
    <row r="9673" spans="1:7" customFormat="1">
      <c r="A9673" s="4">
        <v>32311</v>
      </c>
      <c r="B9673">
        <v>7.54</v>
      </c>
      <c r="C9673">
        <f>IFERROR(((VLOOKUP(A9673,'Interest Rates-10yr'!$A$9:$C$15239,2,FALSE))-B9673),C9672)</f>
        <v>1.4799999999999995</v>
      </c>
      <c r="D9673" s="98">
        <f>AVERAGE(C$10:C9673)</f>
        <v>0.47157595198675611</v>
      </c>
      <c r="E9673" s="2"/>
      <c r="G9673" s="23"/>
    </row>
    <row r="9674" spans="1:7" customFormat="1">
      <c r="A9674" s="4">
        <v>32312</v>
      </c>
      <c r="B9674">
        <v>7.54</v>
      </c>
      <c r="C9674">
        <f>IFERROR(((VLOOKUP(A9674,'Interest Rates-10yr'!$A$9:$C$15239,2,FALSE))-B9674),C9673)</f>
        <v>1.4799999999999995</v>
      </c>
      <c r="D9674" s="98">
        <f>AVERAGE(C$10:C9674)</f>
        <v>0.47168028970512271</v>
      </c>
      <c r="E9674" s="2"/>
      <c r="G9674" s="23"/>
    </row>
    <row r="9675" spans="1:7" customFormat="1">
      <c r="A9675" s="4">
        <v>32313</v>
      </c>
      <c r="B9675">
        <v>7.54</v>
      </c>
      <c r="C9675">
        <f>IFERROR(((VLOOKUP(A9675,'Interest Rates-10yr'!$A$9:$C$15239,2,FALSE))-B9675),C9674)</f>
        <v>1.4799999999999995</v>
      </c>
      <c r="D9675" s="98">
        <f>AVERAGE(C$10:C9675)</f>
        <v>0.47178460583488624</v>
      </c>
      <c r="E9675" s="2"/>
      <c r="G9675" s="23"/>
    </row>
    <row r="9676" spans="1:7" customFormat="1">
      <c r="A9676" s="4">
        <v>32314</v>
      </c>
      <c r="B9676">
        <v>7.62</v>
      </c>
      <c r="C9676">
        <f>IFERROR(((VLOOKUP(A9676,'Interest Rates-10yr'!$A$9:$C$15239,2,FALSE))-B9676),C9675)</f>
        <v>1.3999999999999995</v>
      </c>
      <c r="D9676" s="98">
        <f>AVERAGE(C$10:C9676)</f>
        <v>0.4718806248060422</v>
      </c>
      <c r="E9676" s="2"/>
      <c r="G9676" s="23"/>
    </row>
    <row r="9677" spans="1:7" customFormat="1">
      <c r="A9677" s="4">
        <v>32315</v>
      </c>
      <c r="B9677">
        <v>7.57</v>
      </c>
      <c r="C9677">
        <f>IFERROR(((VLOOKUP(A9677,'Interest Rates-10yr'!$A$9:$C$15239,2,FALSE))-B9677),C9676)</f>
        <v>1.4599999999999991</v>
      </c>
      <c r="D9677" s="98">
        <f>AVERAGE(C$10:C9677)</f>
        <v>0.47198282995449009</v>
      </c>
      <c r="E9677" s="2"/>
      <c r="G9677" s="23"/>
    </row>
    <row r="9678" spans="1:7" customFormat="1">
      <c r="A9678" s="4">
        <v>32316</v>
      </c>
      <c r="B9678">
        <v>7.46</v>
      </c>
      <c r="C9678">
        <f>IFERROR(((VLOOKUP(A9678,'Interest Rates-10yr'!$A$9:$C$15239,2,FALSE))-B9678),C9677)</f>
        <v>1.4400000000000004</v>
      </c>
      <c r="D9678" s="98">
        <f>AVERAGE(C$10:C9678)</f>
        <v>0.47208294549591578</v>
      </c>
      <c r="E9678" s="2"/>
      <c r="G9678" s="23"/>
    </row>
    <row r="9679" spans="1:7" customFormat="1">
      <c r="A9679" s="4">
        <v>32317</v>
      </c>
      <c r="B9679">
        <v>7.55</v>
      </c>
      <c r="C9679">
        <f>IFERROR(((VLOOKUP(A9679,'Interest Rates-10yr'!$A$9:$C$15239,2,FALSE))-B9679),C9678)</f>
        <v>1.330000000000001</v>
      </c>
      <c r="D9679" s="98">
        <f>AVERAGE(C$10:C9679)</f>
        <v>0.47217166494312407</v>
      </c>
      <c r="E9679" s="2"/>
      <c r="G9679" s="23"/>
    </row>
    <row r="9680" spans="1:7" customFormat="1">
      <c r="A9680" s="4">
        <v>32318</v>
      </c>
      <c r="B9680">
        <v>7.56</v>
      </c>
      <c r="C9680">
        <f>IFERROR(((VLOOKUP(A9680,'Interest Rates-10yr'!$A$9:$C$15239,2,FALSE))-B9680),C9679)</f>
        <v>1.29</v>
      </c>
      <c r="D9680" s="98">
        <f>AVERAGE(C$10:C9680)</f>
        <v>0.47225622996587835</v>
      </c>
      <c r="E9680" s="2"/>
      <c r="G9680" s="23"/>
    </row>
    <row r="9681" spans="1:7" customFormat="1">
      <c r="A9681" s="4">
        <v>32319</v>
      </c>
      <c r="B9681">
        <v>7.56</v>
      </c>
      <c r="C9681">
        <f>IFERROR(((VLOOKUP(A9681,'Interest Rates-10yr'!$A$9:$C$15239,2,FALSE))-B9681),C9680)</f>
        <v>1.29</v>
      </c>
      <c r="D9681" s="98">
        <f>AVERAGE(C$10:C9681)</f>
        <v>0.47234077750206882</v>
      </c>
      <c r="E9681" s="2"/>
      <c r="G9681" s="23"/>
    </row>
    <row r="9682" spans="1:7" customFormat="1">
      <c r="A9682" s="4">
        <v>32320</v>
      </c>
      <c r="B9682">
        <v>7.56</v>
      </c>
      <c r="C9682">
        <f>IFERROR(((VLOOKUP(A9682,'Interest Rates-10yr'!$A$9:$C$15239,2,FALSE))-B9682),C9681)</f>
        <v>1.29</v>
      </c>
      <c r="D9682" s="98">
        <f>AVERAGE(C$10:C9682)</f>
        <v>0.47242530755711876</v>
      </c>
      <c r="E9682" s="2"/>
      <c r="G9682" s="23"/>
    </row>
    <row r="9683" spans="1:7" customFormat="1">
      <c r="A9683" s="4">
        <v>32321</v>
      </c>
      <c r="B9683">
        <v>7.61</v>
      </c>
      <c r="C9683">
        <f>IFERROR(((VLOOKUP(A9683,'Interest Rates-10yr'!$A$9:$C$15239,2,FALSE))-B9683),C9682)</f>
        <v>1.3299999999999992</v>
      </c>
      <c r="D9683" s="98">
        <f>AVERAGE(C$10:C9683)</f>
        <v>0.47251395493074316</v>
      </c>
      <c r="E9683" s="2"/>
      <c r="G9683" s="23"/>
    </row>
    <row r="9684" spans="1:7" customFormat="1">
      <c r="A9684" s="4">
        <v>32322</v>
      </c>
      <c r="B9684">
        <v>7.68</v>
      </c>
      <c r="C9684">
        <f>IFERROR(((VLOOKUP(A9684,'Interest Rates-10yr'!$A$9:$C$15239,2,FALSE))-B9684),C9683)</f>
        <v>1.1899999999999995</v>
      </c>
      <c r="D9684" s="98">
        <f>AVERAGE(C$10:C9684)</f>
        <v>0.47258811369509135</v>
      </c>
      <c r="E9684" s="2"/>
      <c r="G9684" s="23"/>
    </row>
    <row r="9685" spans="1:7" customFormat="1">
      <c r="A9685" s="4">
        <v>32323</v>
      </c>
      <c r="B9685">
        <v>7.87</v>
      </c>
      <c r="C9685">
        <f>IFERROR(((VLOOKUP(A9685,'Interest Rates-10yr'!$A$9:$C$15239,2,FALSE))-B9685),C9684)</f>
        <v>1.0100000000000007</v>
      </c>
      <c r="D9685" s="98">
        <f>AVERAGE(C$10:C9685)</f>
        <v>0.47264365440264666</v>
      </c>
      <c r="E9685" s="2"/>
      <c r="G9685" s="23"/>
    </row>
    <row r="9686" spans="1:7" customFormat="1">
      <c r="A9686" s="4">
        <v>32324</v>
      </c>
      <c r="B9686">
        <v>8.27</v>
      </c>
      <c r="C9686">
        <f>IFERROR(((VLOOKUP(A9686,'Interest Rates-10yr'!$A$9:$C$15239,2,FALSE))-B9686),C9685)</f>
        <v>0.55000000000000071</v>
      </c>
      <c r="D9686" s="98">
        <f>AVERAGE(C$10:C9686)</f>
        <v>0.4726516482380913</v>
      </c>
      <c r="E9686" s="2"/>
      <c r="G9686" s="23"/>
    </row>
    <row r="9687" spans="1:7" customFormat="1">
      <c r="A9687" s="4">
        <v>32325</v>
      </c>
      <c r="B9687">
        <v>7.75</v>
      </c>
      <c r="C9687">
        <f>IFERROR(((VLOOKUP(A9687,'Interest Rates-10yr'!$A$9:$C$15239,2,FALSE))-B9687),C9686)</f>
        <v>1.0199999999999996</v>
      </c>
      <c r="D9687" s="98">
        <f>AVERAGE(C$10:C9687)</f>
        <v>0.47270820417441722</v>
      </c>
      <c r="E9687" s="2"/>
      <c r="G9687" s="23"/>
    </row>
    <row r="9688" spans="1:7" customFormat="1">
      <c r="A9688" s="4">
        <v>32326</v>
      </c>
      <c r="B9688">
        <v>7.75</v>
      </c>
      <c r="C9688">
        <f>IFERROR(((VLOOKUP(A9688,'Interest Rates-10yr'!$A$9:$C$15239,2,FALSE))-B9688),C9687)</f>
        <v>1.0199999999999996</v>
      </c>
      <c r="D9688" s="98">
        <f>AVERAGE(C$10:C9688)</f>
        <v>0.47276474842442506</v>
      </c>
      <c r="E9688" s="2"/>
      <c r="G9688" s="23"/>
    </row>
    <row r="9689" spans="1:7" customFormat="1">
      <c r="A9689" s="4">
        <v>32327</v>
      </c>
      <c r="B9689">
        <v>7.75</v>
      </c>
      <c r="C9689">
        <f>IFERROR(((VLOOKUP(A9689,'Interest Rates-10yr'!$A$9:$C$15239,2,FALSE))-B9689),C9688)</f>
        <v>1.0199999999999996</v>
      </c>
      <c r="D9689" s="98">
        <f>AVERAGE(C$10:C9689)</f>
        <v>0.47282128099173665</v>
      </c>
      <c r="E9689" s="2"/>
      <c r="G9689" s="23"/>
    </row>
    <row r="9690" spans="1:7" customFormat="1">
      <c r="A9690" s="4">
        <v>32328</v>
      </c>
      <c r="B9690">
        <v>7.75</v>
      </c>
      <c r="C9690">
        <f>IFERROR(((VLOOKUP(A9690,'Interest Rates-10yr'!$A$9:$C$15239,2,FALSE))-B9690),C9689)</f>
        <v>1.0199999999999996</v>
      </c>
      <c r="D9690" s="98">
        <f>AVERAGE(C$10:C9690)</f>
        <v>0.47287780187997225</v>
      </c>
      <c r="E9690" s="2"/>
      <c r="G9690" s="23"/>
    </row>
    <row r="9691" spans="1:7" customFormat="1">
      <c r="A9691" s="4">
        <v>32329</v>
      </c>
      <c r="B9691">
        <v>7.75</v>
      </c>
      <c r="C9691">
        <f>IFERROR(((VLOOKUP(A9691,'Interest Rates-10yr'!$A$9:$C$15239,2,FALSE))-B9691),C9690)</f>
        <v>1.0700000000000003</v>
      </c>
      <c r="D9691" s="98">
        <f>AVERAGE(C$10:C9691)</f>
        <v>0.47293947531501868</v>
      </c>
      <c r="E9691" s="2"/>
      <c r="G9691" s="23"/>
    </row>
    <row r="9692" spans="1:7" customFormat="1">
      <c r="A9692" s="4">
        <v>32330</v>
      </c>
      <c r="B9692">
        <v>7.67</v>
      </c>
      <c r="C9692">
        <f>IFERROR(((VLOOKUP(A9692,'Interest Rates-10yr'!$A$9:$C$15239,2,FALSE))-B9692),C9691)</f>
        <v>1.2400000000000002</v>
      </c>
      <c r="D9692" s="98">
        <f>AVERAGE(C$10:C9692)</f>
        <v>0.47301869255396167</v>
      </c>
      <c r="E9692" s="2"/>
      <c r="G9692" s="23"/>
    </row>
    <row r="9693" spans="1:7" customFormat="1">
      <c r="A9693" s="4">
        <v>32331</v>
      </c>
      <c r="B9693">
        <v>7.66</v>
      </c>
      <c r="C9693">
        <f>IFERROR(((VLOOKUP(A9693,'Interest Rates-10yr'!$A$9:$C$15239,2,FALSE))-B9693),C9692)</f>
        <v>1.2899999999999991</v>
      </c>
      <c r="D9693" s="98">
        <f>AVERAGE(C$10:C9693)</f>
        <v>0.4731030565881878</v>
      </c>
      <c r="E9693" s="2"/>
      <c r="G9693" s="23"/>
    </row>
    <row r="9694" spans="1:7" customFormat="1">
      <c r="A9694" s="4">
        <v>32332</v>
      </c>
      <c r="B9694">
        <v>7.54</v>
      </c>
      <c r="C9694">
        <f>IFERROR(((VLOOKUP(A9694,'Interest Rates-10yr'!$A$9:$C$15239,2,FALSE))-B9694),C9693)</f>
        <v>1.4999999999999991</v>
      </c>
      <c r="D9694" s="98">
        <f>AVERAGE(C$10:C9694)</f>
        <v>0.47320908621579871</v>
      </c>
      <c r="E9694" s="2"/>
      <c r="G9694" s="23"/>
    </row>
    <row r="9695" spans="1:7" customFormat="1">
      <c r="A9695" s="4">
        <v>32333</v>
      </c>
      <c r="B9695">
        <v>7.54</v>
      </c>
      <c r="C9695">
        <f>IFERROR(((VLOOKUP(A9695,'Interest Rates-10yr'!$A$9:$C$15239,2,FALSE))-B9695),C9694)</f>
        <v>1.4999999999999991</v>
      </c>
      <c r="D9695" s="98">
        <f>AVERAGE(C$10:C9695)</f>
        <v>0.47331509395003207</v>
      </c>
      <c r="E9695" s="2"/>
      <c r="G9695" s="23"/>
    </row>
    <row r="9696" spans="1:7" customFormat="1">
      <c r="A9696" s="4">
        <v>32334</v>
      </c>
      <c r="B9696">
        <v>7.54</v>
      </c>
      <c r="C9696">
        <f>IFERROR(((VLOOKUP(A9696,'Interest Rates-10yr'!$A$9:$C$15239,2,FALSE))-B9696),C9695)</f>
        <v>1.4999999999999991</v>
      </c>
      <c r="D9696" s="98">
        <f>AVERAGE(C$10:C9696)</f>
        <v>0.47342107979766807</v>
      </c>
      <c r="E9696" s="2"/>
      <c r="G9696" s="23"/>
    </row>
    <row r="9697" spans="1:7" customFormat="1">
      <c r="A9697" s="4">
        <v>32335</v>
      </c>
      <c r="B9697">
        <v>7.59</v>
      </c>
      <c r="C9697">
        <f>IFERROR(((VLOOKUP(A9697,'Interest Rates-10yr'!$A$9:$C$15239,2,FALSE))-B9697),C9696)</f>
        <v>1.4299999999999997</v>
      </c>
      <c r="D9697" s="98">
        <f>AVERAGE(C$10:C9697)</f>
        <v>0.47351981833195816</v>
      </c>
      <c r="E9697" s="2"/>
      <c r="G9697" s="23"/>
    </row>
    <row r="9698" spans="1:7" customFormat="1">
      <c r="A9698" s="4">
        <v>32336</v>
      </c>
      <c r="B9698">
        <v>7.51</v>
      </c>
      <c r="C9698">
        <f>IFERROR(((VLOOKUP(A9698,'Interest Rates-10yr'!$A$9:$C$15239,2,FALSE))-B9698),C9697)</f>
        <v>1.5700000000000003</v>
      </c>
      <c r="D9698" s="98">
        <f>AVERAGE(C$10:C9698)</f>
        <v>0.47363298586025498</v>
      </c>
      <c r="E9698" s="2"/>
      <c r="G9698" s="23"/>
    </row>
    <row r="9699" spans="1:7" customFormat="1">
      <c r="A9699" s="4">
        <v>32337</v>
      </c>
      <c r="B9699">
        <v>7.78</v>
      </c>
      <c r="C9699">
        <f>IFERROR(((VLOOKUP(A9699,'Interest Rates-10yr'!$A$9:$C$15239,2,FALSE))-B9699),C9698)</f>
        <v>1.339999999999999</v>
      </c>
      <c r="D9699" s="98">
        <f>AVERAGE(C$10:C9699)</f>
        <v>0.47372239422084733</v>
      </c>
      <c r="E9699" s="2"/>
      <c r="G9699" s="23"/>
    </row>
    <row r="9700" spans="1:7" customFormat="1">
      <c r="A9700" s="4">
        <v>32338</v>
      </c>
      <c r="B9700">
        <v>7.8</v>
      </c>
      <c r="C9700">
        <f>IFERROR(((VLOOKUP(A9700,'Interest Rates-10yr'!$A$9:$C$15239,2,FALSE))-B9700),C9699)</f>
        <v>1.3199999999999994</v>
      </c>
      <c r="D9700" s="98">
        <f>AVERAGE(C$10:C9700)</f>
        <v>0.47380972035909713</v>
      </c>
      <c r="E9700" s="2"/>
      <c r="G9700" s="23"/>
    </row>
    <row r="9701" spans="1:7" customFormat="1">
      <c r="A9701" s="4">
        <v>32339</v>
      </c>
      <c r="B9701">
        <v>7.87</v>
      </c>
      <c r="C9701">
        <f>IFERROR(((VLOOKUP(A9701,'Interest Rates-10yr'!$A$9:$C$15239,2,FALSE))-B9701),C9700)</f>
        <v>1.21</v>
      </c>
      <c r="D9701" s="98">
        <f>AVERAGE(C$10:C9701)</f>
        <v>0.4738856789104427</v>
      </c>
      <c r="E9701" s="2"/>
      <c r="G9701" s="23"/>
    </row>
    <row r="9702" spans="1:7" customFormat="1">
      <c r="A9702" s="4">
        <v>32340</v>
      </c>
      <c r="B9702">
        <v>7.87</v>
      </c>
      <c r="C9702">
        <f>IFERROR(((VLOOKUP(A9702,'Interest Rates-10yr'!$A$9:$C$15239,2,FALSE))-B9702),C9701)</f>
        <v>1.21</v>
      </c>
      <c r="D9702" s="98">
        <f>AVERAGE(C$10:C9702)</f>
        <v>0.47396162178892093</v>
      </c>
      <c r="E9702" s="2"/>
      <c r="G9702" s="23"/>
    </row>
    <row r="9703" spans="1:7" customFormat="1">
      <c r="A9703" s="4">
        <v>32341</v>
      </c>
      <c r="B9703">
        <v>7.87</v>
      </c>
      <c r="C9703">
        <f>IFERROR(((VLOOKUP(A9703,'Interest Rates-10yr'!$A$9:$C$15239,2,FALSE))-B9703),C9702)</f>
        <v>1.21</v>
      </c>
      <c r="D9703" s="98">
        <f>AVERAGE(C$10:C9703)</f>
        <v>0.47403754899938216</v>
      </c>
      <c r="E9703" s="2"/>
      <c r="G9703" s="23"/>
    </row>
    <row r="9704" spans="1:7" customFormat="1">
      <c r="A9704" s="4">
        <v>32342</v>
      </c>
      <c r="B9704">
        <v>7.89</v>
      </c>
      <c r="C9704">
        <f>IFERROR(((VLOOKUP(A9704,'Interest Rates-10yr'!$A$9:$C$15239,2,FALSE))-B9704),C9703)</f>
        <v>1.2600000000000007</v>
      </c>
      <c r="D9704" s="98">
        <f>AVERAGE(C$10:C9704)</f>
        <v>0.47411861784425074</v>
      </c>
      <c r="E9704" s="2"/>
      <c r="G9704" s="23"/>
    </row>
    <row r="9705" spans="1:7" customFormat="1">
      <c r="A9705" s="4">
        <v>32343</v>
      </c>
      <c r="B9705">
        <v>7.79</v>
      </c>
      <c r="C9705">
        <f>IFERROR(((VLOOKUP(A9705,'Interest Rates-10yr'!$A$9:$C$15239,2,FALSE))-B9705),C9704)</f>
        <v>1.3099999999999996</v>
      </c>
      <c r="D9705" s="98">
        <f>AVERAGE(C$10:C9705)</f>
        <v>0.47420482673267444</v>
      </c>
      <c r="E9705" s="2"/>
      <c r="G9705" s="23"/>
    </row>
    <row r="9706" spans="1:7" customFormat="1">
      <c r="A9706" s="4">
        <v>32344</v>
      </c>
      <c r="B9706">
        <v>7.74</v>
      </c>
      <c r="C9706">
        <f>IFERROR(((VLOOKUP(A9706,'Interest Rates-10yr'!$A$9:$C$15239,2,FALSE))-B9706),C9705)</f>
        <v>1.3699999999999992</v>
      </c>
      <c r="D9706" s="98">
        <f>AVERAGE(C$10:C9706)</f>
        <v>0.47429720532123454</v>
      </c>
      <c r="E9706" s="2"/>
      <c r="G9706" s="23"/>
    </row>
    <row r="9707" spans="1:7" customFormat="1">
      <c r="A9707" s="4">
        <v>32345</v>
      </c>
      <c r="B9707">
        <v>7.85</v>
      </c>
      <c r="C9707">
        <f>IFERROR(((VLOOKUP(A9707,'Interest Rates-10yr'!$A$9:$C$15239,2,FALSE))-B9707),C9706)</f>
        <v>1.3100000000000005</v>
      </c>
      <c r="D9707" s="98">
        <f>AVERAGE(C$10:C9707)</f>
        <v>0.47438337801608699</v>
      </c>
      <c r="E9707" s="2"/>
      <c r="G9707" s="23"/>
    </row>
    <row r="9708" spans="1:7" customFormat="1">
      <c r="A9708" s="4">
        <v>32346</v>
      </c>
      <c r="B9708">
        <v>7.87</v>
      </c>
      <c r="C9708">
        <f>IFERROR(((VLOOKUP(A9708,'Interest Rates-10yr'!$A$9:$C$15239,2,FALSE))-B9708),C9707)</f>
        <v>1.2399999999999993</v>
      </c>
      <c r="D9708" s="98">
        <f>AVERAGE(C$10:C9708)</f>
        <v>0.47446231570265091</v>
      </c>
      <c r="E9708" s="2"/>
      <c r="G9708" s="23"/>
    </row>
    <row r="9709" spans="1:7" customFormat="1">
      <c r="A9709" s="4">
        <v>32347</v>
      </c>
      <c r="B9709">
        <v>7.87</v>
      </c>
      <c r="C9709">
        <f>IFERROR(((VLOOKUP(A9709,'Interest Rates-10yr'!$A$9:$C$15239,2,FALSE))-B9709),C9708)</f>
        <v>1.2399999999999993</v>
      </c>
      <c r="D9709" s="98">
        <f>AVERAGE(C$10:C9709)</f>
        <v>0.47454123711340318</v>
      </c>
      <c r="E9709" s="2"/>
      <c r="G9709" s="23"/>
    </row>
    <row r="9710" spans="1:7" customFormat="1">
      <c r="A9710" s="4">
        <v>32348</v>
      </c>
      <c r="B9710">
        <v>7.87</v>
      </c>
      <c r="C9710">
        <f>IFERROR(((VLOOKUP(A9710,'Interest Rates-10yr'!$A$9:$C$15239,2,FALSE))-B9710),C9709)</f>
        <v>1.2399999999999993</v>
      </c>
      <c r="D9710" s="98">
        <f>AVERAGE(C$10:C9710)</f>
        <v>0.47462014225337706</v>
      </c>
      <c r="E9710" s="2"/>
      <c r="G9710" s="23"/>
    </row>
    <row r="9711" spans="1:7" customFormat="1">
      <c r="A9711" s="4">
        <v>32349</v>
      </c>
      <c r="B9711">
        <v>7.89</v>
      </c>
      <c r="C9711">
        <f>IFERROR(((VLOOKUP(A9711,'Interest Rates-10yr'!$A$9:$C$15239,2,FALSE))-B9711),C9710)</f>
        <v>1.1800000000000006</v>
      </c>
      <c r="D9711" s="98">
        <f>AVERAGE(C$10:C9711)</f>
        <v>0.47469284683570512</v>
      </c>
      <c r="E9711" s="2"/>
      <c r="G9711" s="23"/>
    </row>
    <row r="9712" spans="1:7" customFormat="1">
      <c r="A9712" s="4">
        <v>32350</v>
      </c>
      <c r="B9712">
        <v>7.82</v>
      </c>
      <c r="C9712">
        <f>IFERROR(((VLOOKUP(A9712,'Interest Rates-10yr'!$A$9:$C$15239,2,FALSE))-B9712),C9711)</f>
        <v>1.2699999999999996</v>
      </c>
      <c r="D9712" s="98">
        <f>AVERAGE(C$10:C9712)</f>
        <v>0.4747748119138423</v>
      </c>
      <c r="E9712" s="2"/>
      <c r="G9712" s="23"/>
    </row>
    <row r="9713" spans="1:7" customFormat="1">
      <c r="A9713" s="4">
        <v>32351</v>
      </c>
      <c r="B9713">
        <v>7.42</v>
      </c>
      <c r="C9713">
        <f>IFERROR(((VLOOKUP(A9713,'Interest Rates-10yr'!$A$9:$C$15239,2,FALSE))-B9713),C9712)</f>
        <v>1.7200000000000006</v>
      </c>
      <c r="D9713" s="98">
        <f>AVERAGE(C$10:C9713)</f>
        <v>0.47490313272877288</v>
      </c>
      <c r="E9713" s="2"/>
      <c r="G9713" s="23"/>
    </row>
    <row r="9714" spans="1:7" customFormat="1">
      <c r="A9714" s="4">
        <v>32352</v>
      </c>
      <c r="B9714">
        <v>7.88</v>
      </c>
      <c r="C9714">
        <f>IFERROR(((VLOOKUP(A9714,'Interest Rates-10yr'!$A$9:$C$15239,2,FALSE))-B9714),C9713)</f>
        <v>1.2800000000000002</v>
      </c>
      <c r="D9714" s="98">
        <f>AVERAGE(C$10:C9714)</f>
        <v>0.47498608964451433</v>
      </c>
      <c r="E9714" s="2"/>
      <c r="G9714" s="23"/>
    </row>
    <row r="9715" spans="1:7" customFormat="1">
      <c r="A9715" s="4">
        <v>32353</v>
      </c>
      <c r="B9715">
        <v>7.84</v>
      </c>
      <c r="C9715">
        <f>IFERROR(((VLOOKUP(A9715,'Interest Rates-10yr'!$A$9:$C$15239,2,FALSE))-B9715),C9714)</f>
        <v>1.2799999999999994</v>
      </c>
      <c r="D9715" s="98">
        <f>AVERAGE(C$10:C9715)</f>
        <v>0.47506902946631069</v>
      </c>
      <c r="E9715" s="2"/>
      <c r="G9715" s="23"/>
    </row>
    <row r="9716" spans="1:7" customFormat="1">
      <c r="A9716" s="4">
        <v>32354</v>
      </c>
      <c r="B9716">
        <v>7.84</v>
      </c>
      <c r="C9716">
        <f>IFERROR(((VLOOKUP(A9716,'Interest Rates-10yr'!$A$9:$C$15239,2,FALSE))-B9716),C9715)</f>
        <v>1.2799999999999994</v>
      </c>
      <c r="D9716" s="98">
        <f>AVERAGE(C$10:C9716)</f>
        <v>0.47515195219944484</v>
      </c>
      <c r="E9716" s="2"/>
      <c r="G9716" s="23"/>
    </row>
    <row r="9717" spans="1:7" customFormat="1">
      <c r="A9717" s="4">
        <v>32355</v>
      </c>
      <c r="B9717">
        <v>7.84</v>
      </c>
      <c r="C9717">
        <f>IFERROR(((VLOOKUP(A9717,'Interest Rates-10yr'!$A$9:$C$15239,2,FALSE))-B9717),C9716)</f>
        <v>1.2799999999999994</v>
      </c>
      <c r="D9717" s="98">
        <f>AVERAGE(C$10:C9717)</f>
        <v>0.47523485784919767</v>
      </c>
      <c r="E9717" s="2"/>
      <c r="G9717" s="23"/>
    </row>
    <row r="9718" spans="1:7" customFormat="1">
      <c r="A9718" s="4">
        <v>32356</v>
      </c>
      <c r="B9718">
        <v>7.91</v>
      </c>
      <c r="C9718">
        <f>IFERROR(((VLOOKUP(A9718,'Interest Rates-10yr'!$A$9:$C$15239,2,FALSE))-B9718),C9717)</f>
        <v>1.1600000000000001</v>
      </c>
      <c r="D9718" s="98">
        <f>AVERAGE(C$10:C9718)</f>
        <v>0.47530538675455875</v>
      </c>
      <c r="E9718" s="2"/>
      <c r="G9718" s="23"/>
    </row>
    <row r="9719" spans="1:7" customFormat="1">
      <c r="A9719" s="4">
        <v>32357</v>
      </c>
      <c r="B9719">
        <v>7.81</v>
      </c>
      <c r="C9719">
        <f>IFERROR(((VLOOKUP(A9719,'Interest Rates-10yr'!$A$9:$C$15239,2,FALSE))-B9719),C9718)</f>
        <v>1.1900000000000004</v>
      </c>
      <c r="D9719" s="98">
        <f>AVERAGE(C$10:C9719)</f>
        <v>0.47537899073120599</v>
      </c>
      <c r="E9719" s="2"/>
      <c r="G9719" s="23"/>
    </row>
    <row r="9720" spans="1:7" customFormat="1">
      <c r="A9720" s="4">
        <v>32358</v>
      </c>
      <c r="B9720">
        <v>7.73</v>
      </c>
      <c r="C9720">
        <f>IFERROR(((VLOOKUP(A9720,'Interest Rates-10yr'!$A$9:$C$15239,2,FALSE))-B9720),C9719)</f>
        <v>1.3099999999999987</v>
      </c>
      <c r="D9720" s="98">
        <f>AVERAGE(C$10:C9720)</f>
        <v>0.47546493666975703</v>
      </c>
      <c r="E9720" s="2"/>
      <c r="G9720" s="23"/>
    </row>
    <row r="9721" spans="1:7" customFormat="1">
      <c r="A9721" s="4">
        <v>32359</v>
      </c>
      <c r="B9721">
        <v>7.75</v>
      </c>
      <c r="C9721">
        <f>IFERROR(((VLOOKUP(A9721,'Interest Rates-10yr'!$A$9:$C$15239,2,FALSE))-B9721),C9720)</f>
        <v>1.2400000000000002</v>
      </c>
      <c r="D9721" s="98">
        <f>AVERAGE(C$10:C9721)</f>
        <v>0.47554365733113779</v>
      </c>
      <c r="E9721" s="2"/>
      <c r="G9721" s="23"/>
    </row>
    <row r="9722" spans="1:7" customFormat="1">
      <c r="A9722" s="4">
        <v>32360</v>
      </c>
      <c r="B9722">
        <v>7.74</v>
      </c>
      <c r="C9722">
        <f>IFERROR(((VLOOKUP(A9722,'Interest Rates-10yr'!$A$9:$C$15239,2,FALSE))-B9722),C9721)</f>
        <v>1.379999999999999</v>
      </c>
      <c r="D9722" s="98">
        <f>AVERAGE(C$10:C9722)</f>
        <v>0.47563677545557609</v>
      </c>
      <c r="E9722" s="2"/>
      <c r="G9722" s="23"/>
    </row>
    <row r="9723" spans="1:7" customFormat="1">
      <c r="A9723" s="4">
        <v>32361</v>
      </c>
      <c r="B9723">
        <v>7.74</v>
      </c>
      <c r="C9723">
        <f>IFERROR(((VLOOKUP(A9723,'Interest Rates-10yr'!$A$9:$C$15239,2,FALSE))-B9723),C9722)</f>
        <v>1.379999999999999</v>
      </c>
      <c r="D9723" s="98">
        <f>AVERAGE(C$10:C9723)</f>
        <v>0.47572987440807191</v>
      </c>
      <c r="E9723" s="2"/>
      <c r="G9723" s="23"/>
    </row>
    <row r="9724" spans="1:7" customFormat="1">
      <c r="A9724" s="4">
        <v>32362</v>
      </c>
      <c r="B9724">
        <v>7.74</v>
      </c>
      <c r="C9724">
        <f>IFERROR(((VLOOKUP(A9724,'Interest Rates-10yr'!$A$9:$C$15239,2,FALSE))-B9724),C9723)</f>
        <v>1.379999999999999</v>
      </c>
      <c r="D9724" s="98">
        <f>AVERAGE(C$10:C9724)</f>
        <v>0.47582295419454562</v>
      </c>
      <c r="E9724" s="2"/>
      <c r="G9724" s="23"/>
    </row>
    <row r="9725" spans="1:7" customFormat="1">
      <c r="A9725" s="4">
        <v>32363</v>
      </c>
      <c r="B9725">
        <v>7.78</v>
      </c>
      <c r="C9725">
        <f>IFERROR(((VLOOKUP(A9725,'Interest Rates-10yr'!$A$9:$C$15239,2,FALSE))-B9725),C9724)</f>
        <v>1.339999999999999</v>
      </c>
      <c r="D9725" s="98">
        <f>AVERAGE(C$10:C9725)</f>
        <v>0.47591189790037164</v>
      </c>
      <c r="E9725" s="2"/>
      <c r="G9725" s="23"/>
    </row>
    <row r="9726" spans="1:7" customFormat="1">
      <c r="A9726" s="4">
        <v>32364</v>
      </c>
      <c r="B9726">
        <v>7.73</v>
      </c>
      <c r="C9726">
        <f>IFERROR(((VLOOKUP(A9726,'Interest Rates-10yr'!$A$9:$C$15239,2,FALSE))-B9726),C9725)</f>
        <v>1.4699999999999989</v>
      </c>
      <c r="D9726" s="98">
        <f>AVERAGE(C$10:C9726)</f>
        <v>0.47601420191417221</v>
      </c>
      <c r="E9726" s="2"/>
      <c r="G9726" s="23"/>
    </row>
    <row r="9727" spans="1:7" customFormat="1">
      <c r="A9727" s="4">
        <v>32365</v>
      </c>
      <c r="B9727">
        <v>7.8</v>
      </c>
      <c r="C9727">
        <f>IFERROR(((VLOOKUP(A9727,'Interest Rates-10yr'!$A$9:$C$15239,2,FALSE))-B9727),C9726)</f>
        <v>1.5000000000000009</v>
      </c>
      <c r="D9727" s="98">
        <f>AVERAGE(C$10:C9727)</f>
        <v>0.4761195719283815</v>
      </c>
      <c r="E9727" s="2"/>
      <c r="G9727" s="23"/>
    </row>
    <row r="9728" spans="1:7" customFormat="1">
      <c r="A9728" s="4">
        <v>32366</v>
      </c>
      <c r="B9728">
        <v>8.15</v>
      </c>
      <c r="C9728">
        <f>IFERROR(((VLOOKUP(A9728,'Interest Rates-10yr'!$A$9:$C$15239,2,FALSE))-B9728),C9727)</f>
        <v>1.1999999999999993</v>
      </c>
      <c r="D9728" s="98">
        <f>AVERAGE(C$10:C9728)</f>
        <v>0.47619405288610051</v>
      </c>
      <c r="E9728" s="2"/>
      <c r="G9728" s="23"/>
    </row>
    <row r="9729" spans="1:7" customFormat="1">
      <c r="A9729" s="4">
        <v>32367</v>
      </c>
      <c r="B9729">
        <v>8.14</v>
      </c>
      <c r="C9729">
        <f>IFERROR(((VLOOKUP(A9729,'Interest Rates-10yr'!$A$9:$C$15239,2,FALSE))-B9729),C9728)</f>
        <v>1.2199999999999989</v>
      </c>
      <c r="D9729" s="98">
        <f>AVERAGE(C$10:C9729)</f>
        <v>0.47627057613168838</v>
      </c>
      <c r="E9729" s="2"/>
      <c r="G9729" s="23"/>
    </row>
    <row r="9730" spans="1:7" customFormat="1">
      <c r="A9730" s="4">
        <v>32368</v>
      </c>
      <c r="B9730">
        <v>8.14</v>
      </c>
      <c r="C9730">
        <f>IFERROR(((VLOOKUP(A9730,'Interest Rates-10yr'!$A$9:$C$15239,2,FALSE))-B9730),C9729)</f>
        <v>1.2199999999999989</v>
      </c>
      <c r="D9730" s="98">
        <f>AVERAGE(C$10:C9730)</f>
        <v>0.47634708363337225</v>
      </c>
      <c r="E9730" s="2"/>
      <c r="G9730" s="23"/>
    </row>
    <row r="9731" spans="1:7" customFormat="1">
      <c r="A9731" s="4">
        <v>32369</v>
      </c>
      <c r="B9731">
        <v>8.14</v>
      </c>
      <c r="C9731">
        <f>IFERROR(((VLOOKUP(A9731,'Interest Rates-10yr'!$A$9:$C$15239,2,FALSE))-B9731),C9730)</f>
        <v>1.2199999999999989</v>
      </c>
      <c r="D9731" s="98">
        <f>AVERAGE(C$10:C9731)</f>
        <v>0.47642357539601027</v>
      </c>
      <c r="E9731" s="2"/>
      <c r="G9731" s="23"/>
    </row>
    <row r="9732" spans="1:7" customFormat="1">
      <c r="A9732" s="4">
        <v>32370</v>
      </c>
      <c r="B9732">
        <v>8.41</v>
      </c>
      <c r="C9732">
        <f>IFERROR(((VLOOKUP(A9732,'Interest Rates-10yr'!$A$9:$C$15239,2,FALSE))-B9732),C9731)</f>
        <v>0.95999999999999908</v>
      </c>
      <c r="D9732" s="98">
        <f>AVERAGE(C$10:C9732)</f>
        <v>0.47647331070657328</v>
      </c>
      <c r="E9732" s="2"/>
      <c r="G9732" s="23"/>
    </row>
    <row r="9733" spans="1:7" customFormat="1">
      <c r="A9733" s="4">
        <v>32371</v>
      </c>
      <c r="B9733">
        <v>8.2200000000000006</v>
      </c>
      <c r="C9733">
        <f>IFERROR(((VLOOKUP(A9733,'Interest Rates-10yr'!$A$9:$C$15239,2,FALSE))-B9733),C9732)</f>
        <v>1.129999999999999</v>
      </c>
      <c r="D9733" s="98">
        <f>AVERAGE(C$10:C9733)</f>
        <v>0.47654051830522542</v>
      </c>
      <c r="E9733" s="2"/>
      <c r="G9733" s="23"/>
    </row>
    <row r="9734" spans="1:7" customFormat="1">
      <c r="A9734" s="4">
        <v>32372</v>
      </c>
      <c r="B9734">
        <v>8.11</v>
      </c>
      <c r="C9734">
        <f>IFERROR(((VLOOKUP(A9734,'Interest Rates-10yr'!$A$9:$C$15239,2,FALSE))-B9734),C9733)</f>
        <v>1.2700000000000014</v>
      </c>
      <c r="D9734" s="98">
        <f>AVERAGE(C$10:C9734)</f>
        <v>0.47662210796915294</v>
      </c>
      <c r="E9734" s="2"/>
      <c r="G9734" s="23"/>
    </row>
    <row r="9735" spans="1:7" customFormat="1">
      <c r="A9735" s="4">
        <v>32373</v>
      </c>
      <c r="B9735">
        <v>8.14</v>
      </c>
      <c r="C9735">
        <f>IFERROR(((VLOOKUP(A9735,'Interest Rates-10yr'!$A$9:$C$15239,2,FALSE))-B9735),C9734)</f>
        <v>1.2099999999999991</v>
      </c>
      <c r="D9735" s="98">
        <f>AVERAGE(C$10:C9735)</f>
        <v>0.47669751182397824</v>
      </c>
      <c r="E9735" s="2"/>
      <c r="G9735" s="23"/>
    </row>
    <row r="9736" spans="1:7" customFormat="1">
      <c r="A9736" s="4">
        <v>32374</v>
      </c>
      <c r="B9736">
        <v>8.09</v>
      </c>
      <c r="C9736">
        <f>IFERROR(((VLOOKUP(A9736,'Interest Rates-10yr'!$A$9:$C$15239,2,FALSE))-B9736),C9735)</f>
        <v>1.2599999999999998</v>
      </c>
      <c r="D9736" s="98">
        <f>AVERAGE(C$10:C9736)</f>
        <v>0.47677804050580985</v>
      </c>
      <c r="E9736" s="2"/>
      <c r="G9736" s="23"/>
    </row>
    <row r="9737" spans="1:7" customFormat="1">
      <c r="A9737" s="4">
        <v>32375</v>
      </c>
      <c r="B9737">
        <v>8.09</v>
      </c>
      <c r="C9737">
        <f>IFERROR(((VLOOKUP(A9737,'Interest Rates-10yr'!$A$9:$C$15239,2,FALSE))-B9737),C9736)</f>
        <v>1.2599999999999998</v>
      </c>
      <c r="D9737" s="98">
        <f>AVERAGE(C$10:C9737)</f>
        <v>0.47685855263158028</v>
      </c>
      <c r="E9737" s="2"/>
      <c r="G9737" s="23"/>
    </row>
    <row r="9738" spans="1:7" customFormat="1">
      <c r="A9738" s="4">
        <v>32376</v>
      </c>
      <c r="B9738">
        <v>8.09</v>
      </c>
      <c r="C9738">
        <f>IFERROR(((VLOOKUP(A9738,'Interest Rates-10yr'!$A$9:$C$15239,2,FALSE))-B9738),C9737)</f>
        <v>1.2599999999999998</v>
      </c>
      <c r="D9738" s="98">
        <f>AVERAGE(C$10:C9738)</f>
        <v>0.4769390482063946</v>
      </c>
      <c r="E9738" s="2"/>
      <c r="G9738" s="23"/>
    </row>
    <row r="9739" spans="1:7" customFormat="1">
      <c r="A9739" s="4">
        <v>32377</v>
      </c>
      <c r="B9739">
        <v>8.0500000000000007</v>
      </c>
      <c r="C9739">
        <f>IFERROR(((VLOOKUP(A9739,'Interest Rates-10yr'!$A$9:$C$15239,2,FALSE))-B9739),C9738)</f>
        <v>1.3199999999999985</v>
      </c>
      <c r="D9739" s="98">
        <f>AVERAGE(C$10:C9739)</f>
        <v>0.477025693730731</v>
      </c>
      <c r="E9739" s="2"/>
      <c r="G9739" s="23"/>
    </row>
    <row r="9740" spans="1:7" customFormat="1">
      <c r="A9740" s="4">
        <v>32378</v>
      </c>
      <c r="B9740">
        <v>7.89</v>
      </c>
      <c r="C9740">
        <f>IFERROR(((VLOOKUP(A9740,'Interest Rates-10yr'!$A$9:$C$15239,2,FALSE))-B9740),C9739)</f>
        <v>1.4300000000000006</v>
      </c>
      <c r="D9740" s="98">
        <f>AVERAGE(C$10:C9740)</f>
        <v>0.4771236255266687</v>
      </c>
      <c r="E9740" s="2"/>
      <c r="G9740" s="23"/>
    </row>
    <row r="9741" spans="1:7" customFormat="1">
      <c r="A9741" s="4">
        <v>32379</v>
      </c>
      <c r="B9741">
        <v>7.82</v>
      </c>
      <c r="C9741">
        <f>IFERROR(((VLOOKUP(A9741,'Interest Rates-10yr'!$A$9:$C$15239,2,FALSE))-B9741),C9740)</f>
        <v>1.5199999999999996</v>
      </c>
      <c r="D9741" s="98">
        <f>AVERAGE(C$10:C9741)</f>
        <v>0.47723078503904781</v>
      </c>
      <c r="E9741" s="2"/>
      <c r="G9741" s="23"/>
    </row>
    <row r="9742" spans="1:7" customFormat="1">
      <c r="A9742" s="4">
        <v>32380</v>
      </c>
      <c r="B9742">
        <v>8.2100000000000009</v>
      </c>
      <c r="C9742">
        <f>IFERROR(((VLOOKUP(A9742,'Interest Rates-10yr'!$A$9:$C$15239,2,FALSE))-B9742),C9741)</f>
        <v>1.1999999999999993</v>
      </c>
      <c r="D9742" s="98">
        <f>AVERAGE(C$10:C9742)</f>
        <v>0.47730504469331281</v>
      </c>
      <c r="E9742" s="2"/>
      <c r="G9742" s="23"/>
    </row>
    <row r="9743" spans="1:7" customFormat="1">
      <c r="A9743" s="4">
        <v>32381</v>
      </c>
      <c r="B9743">
        <v>8.16</v>
      </c>
      <c r="C9743">
        <f>IFERROR(((VLOOKUP(A9743,'Interest Rates-10yr'!$A$9:$C$15239,2,FALSE))-B9743),C9742)</f>
        <v>1.2200000000000006</v>
      </c>
      <c r="D9743" s="98">
        <f>AVERAGE(C$10:C9743)</f>
        <v>0.4773813437435806</v>
      </c>
      <c r="E9743" s="2"/>
      <c r="G9743" s="23"/>
    </row>
    <row r="9744" spans="1:7" customFormat="1">
      <c r="A9744" s="4">
        <v>32382</v>
      </c>
      <c r="B9744">
        <v>8.16</v>
      </c>
      <c r="C9744">
        <f>IFERROR(((VLOOKUP(A9744,'Interest Rates-10yr'!$A$9:$C$15239,2,FALSE))-B9744),C9743)</f>
        <v>1.2200000000000006</v>
      </c>
      <c r="D9744" s="98">
        <f>AVERAGE(C$10:C9744)</f>
        <v>0.47745762711864548</v>
      </c>
      <c r="E9744" s="2"/>
      <c r="G9744" s="23"/>
    </row>
    <row r="9745" spans="1:7" customFormat="1">
      <c r="A9745" s="4">
        <v>32383</v>
      </c>
      <c r="B9745">
        <v>8.16</v>
      </c>
      <c r="C9745">
        <f>IFERROR(((VLOOKUP(A9745,'Interest Rates-10yr'!$A$9:$C$15239,2,FALSE))-B9745),C9744)</f>
        <v>1.2200000000000006</v>
      </c>
      <c r="D9745" s="98">
        <f>AVERAGE(C$10:C9745)</f>
        <v>0.47753389482333752</v>
      </c>
      <c r="E9745" s="2"/>
      <c r="G9745" s="23"/>
    </row>
    <row r="9746" spans="1:7" customFormat="1">
      <c r="A9746" s="4">
        <v>32384</v>
      </c>
      <c r="B9746">
        <v>8.16</v>
      </c>
      <c r="C9746">
        <f>IFERROR(((VLOOKUP(A9746,'Interest Rates-10yr'!$A$9:$C$15239,2,FALSE))-B9746),C9745)</f>
        <v>1.1400000000000006</v>
      </c>
      <c r="D9746" s="98">
        <f>AVERAGE(C$10:C9746)</f>
        <v>0.47760193077950236</v>
      </c>
      <c r="E9746" s="2"/>
      <c r="G9746" s="23"/>
    </row>
    <row r="9747" spans="1:7" customFormat="1">
      <c r="A9747" s="4">
        <v>32385</v>
      </c>
      <c r="B9747">
        <v>8.08</v>
      </c>
      <c r="C9747">
        <f>IFERROR(((VLOOKUP(A9747,'Interest Rates-10yr'!$A$9:$C$15239,2,FALSE))-B9747),C9746)</f>
        <v>1.1899999999999995</v>
      </c>
      <c r="D9747" s="98">
        <f>AVERAGE(C$10:C9747)</f>
        <v>0.47767508728691865</v>
      </c>
      <c r="E9747" s="2"/>
      <c r="G9747" s="23"/>
    </row>
    <row r="9748" spans="1:7" customFormat="1">
      <c r="A9748" s="4">
        <v>32386</v>
      </c>
      <c r="B9748">
        <v>8.14</v>
      </c>
      <c r="C9748">
        <f>IFERROR(((VLOOKUP(A9748,'Interest Rates-10yr'!$A$9:$C$15239,2,FALSE))-B9748),C9747)</f>
        <v>1.1099999999999994</v>
      </c>
      <c r="D9748" s="98">
        <f>AVERAGE(C$10:C9748)</f>
        <v>0.47774001437519392</v>
      </c>
      <c r="E9748" s="2"/>
      <c r="G9748" s="23"/>
    </row>
    <row r="9749" spans="1:7" customFormat="1">
      <c r="A9749" s="4">
        <v>32387</v>
      </c>
      <c r="B9749">
        <v>8.27</v>
      </c>
      <c r="C9749">
        <f>IFERROR(((VLOOKUP(A9749,'Interest Rates-10yr'!$A$9:$C$15239,2,FALSE))-B9749),C9748)</f>
        <v>0.98000000000000043</v>
      </c>
      <c r="D9749" s="98">
        <f>AVERAGE(C$10:C9749)</f>
        <v>0.47779158110883091</v>
      </c>
      <c r="E9749" s="2"/>
      <c r="G9749" s="23"/>
    </row>
    <row r="9750" spans="1:7" customFormat="1">
      <c r="A9750" s="4">
        <v>32388</v>
      </c>
      <c r="B9750">
        <v>8.27</v>
      </c>
      <c r="C9750">
        <f>IFERROR(((VLOOKUP(A9750,'Interest Rates-10yr'!$A$9:$C$15239,2,FALSE))-B9750),C9749)</f>
        <v>0.73000000000000043</v>
      </c>
      <c r="D9750" s="98">
        <f>AVERAGE(C$10:C9750)</f>
        <v>0.47781747253875506</v>
      </c>
      <c r="E9750" s="2"/>
      <c r="G9750" s="23"/>
    </row>
    <row r="9751" spans="1:7" customFormat="1">
      <c r="A9751" s="4">
        <v>32389</v>
      </c>
      <c r="B9751">
        <v>8.27</v>
      </c>
      <c r="C9751">
        <f>IFERROR(((VLOOKUP(A9751,'Interest Rates-10yr'!$A$9:$C$15239,2,FALSE))-B9751),C9750)</f>
        <v>0.73000000000000043</v>
      </c>
      <c r="D9751" s="98">
        <f>AVERAGE(C$10:C9751)</f>
        <v>0.47784335865325522</v>
      </c>
      <c r="E9751" s="2"/>
      <c r="G9751" s="23"/>
    </row>
    <row r="9752" spans="1:7" customFormat="1">
      <c r="A9752" s="4">
        <v>32390</v>
      </c>
      <c r="B9752">
        <v>8.27</v>
      </c>
      <c r="C9752">
        <f>IFERROR(((VLOOKUP(A9752,'Interest Rates-10yr'!$A$9:$C$15239,2,FALSE))-B9752),C9751)</f>
        <v>0.73000000000000043</v>
      </c>
      <c r="D9752" s="98">
        <f>AVERAGE(C$10:C9752)</f>
        <v>0.4778692394539682</v>
      </c>
      <c r="E9752" s="2"/>
      <c r="G9752" s="23"/>
    </row>
    <row r="9753" spans="1:7" customFormat="1">
      <c r="A9753" s="4">
        <v>32391</v>
      </c>
      <c r="B9753">
        <v>8.27</v>
      </c>
      <c r="C9753">
        <f>IFERROR(((VLOOKUP(A9753,'Interest Rates-10yr'!$A$9:$C$15239,2,FALSE))-B9753),C9752)</f>
        <v>0.73000000000000043</v>
      </c>
      <c r="D9753" s="98">
        <f>AVERAGE(C$10:C9753)</f>
        <v>0.4778951149425299</v>
      </c>
      <c r="E9753" s="2"/>
      <c r="G9753" s="23"/>
    </row>
    <row r="9754" spans="1:7" customFormat="1">
      <c r="A9754" s="4">
        <v>32392</v>
      </c>
      <c r="B9754">
        <v>7.98</v>
      </c>
      <c r="C9754">
        <f>IFERROR(((VLOOKUP(A9754,'Interest Rates-10yr'!$A$9:$C$15239,2,FALSE))-B9754),C9753)</f>
        <v>1.0099999999999998</v>
      </c>
      <c r="D9754" s="98">
        <f>AVERAGE(C$10:C9754)</f>
        <v>0.47794971780400325</v>
      </c>
      <c r="E9754" s="2"/>
      <c r="G9754" s="23"/>
    </row>
    <row r="9755" spans="1:7" customFormat="1">
      <c r="A9755" s="4">
        <v>32393</v>
      </c>
      <c r="B9755">
        <v>7.74</v>
      </c>
      <c r="C9755">
        <f>IFERROR(((VLOOKUP(A9755,'Interest Rates-10yr'!$A$9:$C$15239,2,FALSE))-B9755),C9754)</f>
        <v>1.25</v>
      </c>
      <c r="D9755" s="98">
        <f>AVERAGE(C$10:C9755)</f>
        <v>0.47802893494767207</v>
      </c>
      <c r="E9755" s="2"/>
      <c r="G9755" s="23"/>
    </row>
    <row r="9756" spans="1:7" customFormat="1">
      <c r="A9756" s="4">
        <v>32394</v>
      </c>
      <c r="B9756">
        <v>8.1300000000000008</v>
      </c>
      <c r="C9756">
        <f>IFERROR(((VLOOKUP(A9756,'Interest Rates-10yr'!$A$9:$C$15239,2,FALSE))-B9756),C9755)</f>
        <v>0.85999999999999943</v>
      </c>
      <c r="D9756" s="98">
        <f>AVERAGE(C$10:C9756)</f>
        <v>0.4780681235251884</v>
      </c>
      <c r="E9756" s="2"/>
      <c r="G9756" s="23"/>
    </row>
    <row r="9757" spans="1:7" customFormat="1">
      <c r="A9757" s="4">
        <v>32395</v>
      </c>
      <c r="B9757">
        <v>8.1300000000000008</v>
      </c>
      <c r="C9757">
        <f>IFERROR(((VLOOKUP(A9757,'Interest Rates-10yr'!$A$9:$C$15239,2,FALSE))-B9757),C9756)</f>
        <v>0.79999999999999893</v>
      </c>
      <c r="D9757" s="98">
        <f>AVERAGE(C$10:C9757)</f>
        <v>0.4781011489536327</v>
      </c>
      <c r="E9757" s="2"/>
      <c r="G9757" s="23"/>
    </row>
    <row r="9758" spans="1:7" customFormat="1">
      <c r="A9758" s="4">
        <v>32396</v>
      </c>
      <c r="B9758">
        <v>8.1300000000000008</v>
      </c>
      <c r="C9758">
        <f>IFERROR(((VLOOKUP(A9758,'Interest Rates-10yr'!$A$9:$C$15239,2,FALSE))-B9758),C9757)</f>
        <v>0.79999999999999893</v>
      </c>
      <c r="D9758" s="98">
        <f>AVERAGE(C$10:C9758)</f>
        <v>0.47813416760693522</v>
      </c>
      <c r="E9758" s="2"/>
      <c r="G9758" s="23"/>
    </row>
    <row r="9759" spans="1:7" customFormat="1">
      <c r="A9759" s="4">
        <v>32397</v>
      </c>
      <c r="B9759">
        <v>8.1300000000000008</v>
      </c>
      <c r="C9759">
        <f>IFERROR(((VLOOKUP(A9759,'Interest Rates-10yr'!$A$9:$C$15239,2,FALSE))-B9759),C9758)</f>
        <v>0.79999999999999893</v>
      </c>
      <c r="D9759" s="98">
        <f>AVERAGE(C$10:C9759)</f>
        <v>0.47816717948718074</v>
      </c>
      <c r="E9759" s="2"/>
      <c r="G9759" s="23"/>
    </row>
    <row r="9760" spans="1:7" customFormat="1">
      <c r="A9760" s="4">
        <v>32398</v>
      </c>
      <c r="B9760">
        <v>8.17</v>
      </c>
      <c r="C9760">
        <f>IFERROR(((VLOOKUP(A9760,'Interest Rates-10yr'!$A$9:$C$15239,2,FALSE))-B9760),C9759)</f>
        <v>0.80000000000000071</v>
      </c>
      <c r="D9760" s="98">
        <f>AVERAGE(C$10:C9760)</f>
        <v>0.47820018459645292</v>
      </c>
      <c r="E9760" s="2"/>
      <c r="G9760" s="23"/>
    </row>
    <row r="9761" spans="1:7" customFormat="1">
      <c r="A9761" s="4">
        <v>32399</v>
      </c>
      <c r="B9761">
        <v>8.11</v>
      </c>
      <c r="C9761">
        <f>IFERROR(((VLOOKUP(A9761,'Interest Rates-10yr'!$A$9:$C$15239,2,FALSE))-B9761),C9760)</f>
        <v>0.83000000000000007</v>
      </c>
      <c r="D9761" s="98">
        <f>AVERAGE(C$10:C9761)</f>
        <v>0.47823625922887736</v>
      </c>
      <c r="E9761" s="2"/>
      <c r="G9761" s="23"/>
    </row>
    <row r="9762" spans="1:7" customFormat="1">
      <c r="A9762" s="4">
        <v>32400</v>
      </c>
      <c r="B9762">
        <v>8.09</v>
      </c>
      <c r="C9762">
        <f>IFERROR(((VLOOKUP(A9762,'Interest Rates-10yr'!$A$9:$C$15239,2,FALSE))-B9762),C9761)</f>
        <v>0.79000000000000092</v>
      </c>
      <c r="D9762" s="98">
        <f>AVERAGE(C$10:C9762)</f>
        <v>0.47826822516148998</v>
      </c>
      <c r="E9762" s="2"/>
      <c r="G9762" s="23"/>
    </row>
    <row r="9763" spans="1:7" customFormat="1">
      <c r="A9763" s="4">
        <v>32401</v>
      </c>
      <c r="B9763">
        <v>8.24</v>
      </c>
      <c r="C9763">
        <f>IFERROR(((VLOOKUP(A9763,'Interest Rates-10yr'!$A$9:$C$15239,2,FALSE))-B9763),C9762)</f>
        <v>0.66999999999999993</v>
      </c>
      <c r="D9763" s="98">
        <f>AVERAGE(C$10:C9763)</f>
        <v>0.47828788189460858</v>
      </c>
      <c r="E9763" s="2"/>
      <c r="G9763" s="23"/>
    </row>
    <row r="9764" spans="1:7" customFormat="1">
      <c r="A9764" s="4">
        <v>32402</v>
      </c>
      <c r="B9764">
        <v>8.08</v>
      </c>
      <c r="C9764">
        <f>IFERROR(((VLOOKUP(A9764,'Interest Rates-10yr'!$A$9:$C$15239,2,FALSE))-B9764),C9763)</f>
        <v>0.84999999999999964</v>
      </c>
      <c r="D9764" s="98">
        <f>AVERAGE(C$10:C9764)</f>
        <v>0.47832598667350207</v>
      </c>
      <c r="E9764" s="2"/>
      <c r="G9764" s="23"/>
    </row>
    <row r="9765" spans="1:7" customFormat="1">
      <c r="A9765" s="4">
        <v>32403</v>
      </c>
      <c r="B9765">
        <v>8.08</v>
      </c>
      <c r="C9765">
        <f>IFERROR(((VLOOKUP(A9765,'Interest Rates-10yr'!$A$9:$C$15239,2,FALSE))-B9765),C9764)</f>
        <v>0.84999999999999964</v>
      </c>
      <c r="D9765" s="98">
        <f>AVERAGE(C$10:C9765)</f>
        <v>0.47836408364083771</v>
      </c>
      <c r="E9765" s="2"/>
      <c r="G9765" s="23"/>
    </row>
    <row r="9766" spans="1:7" customFormat="1">
      <c r="A9766" s="4">
        <v>32404</v>
      </c>
      <c r="B9766">
        <v>8.08</v>
      </c>
      <c r="C9766">
        <f>IFERROR(((VLOOKUP(A9766,'Interest Rates-10yr'!$A$9:$C$15239,2,FALSE))-B9766),C9765)</f>
        <v>0.84999999999999964</v>
      </c>
      <c r="D9766" s="98">
        <f>AVERAGE(C$10:C9766)</f>
        <v>0.47840217279901742</v>
      </c>
      <c r="E9766" s="2"/>
      <c r="G9766" s="23"/>
    </row>
    <row r="9767" spans="1:7" customFormat="1">
      <c r="A9767" s="4">
        <v>32405</v>
      </c>
      <c r="B9767">
        <v>8.0500000000000007</v>
      </c>
      <c r="C9767">
        <f>IFERROR(((VLOOKUP(A9767,'Interest Rates-10yr'!$A$9:$C$15239,2,FALSE))-B9767),C9766)</f>
        <v>0.91999999999999993</v>
      </c>
      <c r="D9767" s="98">
        <f>AVERAGE(C$10:C9767)</f>
        <v>0.47844742775158977</v>
      </c>
      <c r="E9767" s="2"/>
      <c r="G9767" s="23"/>
    </row>
    <row r="9768" spans="1:7" customFormat="1">
      <c r="A9768" s="4">
        <v>32406</v>
      </c>
      <c r="B9768">
        <v>8.06</v>
      </c>
      <c r="C9768">
        <f>IFERROR(((VLOOKUP(A9768,'Interest Rates-10yr'!$A$9:$C$15239,2,FALSE))-B9768),C9767)</f>
        <v>0.91000000000000014</v>
      </c>
      <c r="D9768" s="98">
        <f>AVERAGE(C$10:C9768)</f>
        <v>0.47849164873450284</v>
      </c>
      <c r="E9768" s="2"/>
      <c r="G9768" s="23"/>
    </row>
    <row r="9769" spans="1:7" customFormat="1">
      <c r="A9769" s="4">
        <v>32407</v>
      </c>
      <c r="B9769">
        <v>8.6300000000000008</v>
      </c>
      <c r="C9769">
        <f>IFERROR(((VLOOKUP(A9769,'Interest Rates-10yr'!$A$9:$C$15239,2,FALSE))-B9769),C9768)</f>
        <v>0.29999999999999893</v>
      </c>
      <c r="D9769" s="98">
        <f>AVERAGE(C$10:C9769)</f>
        <v>0.47847336065573909</v>
      </c>
      <c r="E9769" s="2"/>
      <c r="G9769" s="23"/>
    </row>
    <row r="9770" spans="1:7" customFormat="1">
      <c r="A9770" s="4">
        <v>32408</v>
      </c>
      <c r="B9770">
        <v>8.2799999999999994</v>
      </c>
      <c r="C9770">
        <f>IFERROR(((VLOOKUP(A9770,'Interest Rates-10yr'!$A$9:$C$15239,2,FALSE))-B9770),C9769)</f>
        <v>0.66999999999999993</v>
      </c>
      <c r="D9770" s="98">
        <f>AVERAGE(C$10:C9770)</f>
        <v>0.47849298227640746</v>
      </c>
      <c r="E9770" s="2"/>
      <c r="G9770" s="23"/>
    </row>
    <row r="9771" spans="1:7" customFormat="1">
      <c r="A9771" s="4">
        <v>32409</v>
      </c>
      <c r="B9771">
        <v>8.2100000000000009</v>
      </c>
      <c r="C9771">
        <f>IFERROR(((VLOOKUP(A9771,'Interest Rates-10yr'!$A$9:$C$15239,2,FALSE))-B9771),C9770)</f>
        <v>0.75999999999999979</v>
      </c>
      <c r="D9771" s="98">
        <f>AVERAGE(C$10:C9771)</f>
        <v>0.4785218192993253</v>
      </c>
      <c r="E9771" s="2"/>
      <c r="G9771" s="23"/>
    </row>
    <row r="9772" spans="1:7" customFormat="1">
      <c r="A9772" s="4">
        <v>32410</v>
      </c>
      <c r="B9772">
        <v>8.2100000000000009</v>
      </c>
      <c r="C9772">
        <f>IFERROR(((VLOOKUP(A9772,'Interest Rates-10yr'!$A$9:$C$15239,2,FALSE))-B9772),C9771)</f>
        <v>0.75999999999999979</v>
      </c>
      <c r="D9772" s="98">
        <f>AVERAGE(C$10:C9772)</f>
        <v>0.47855065041483291</v>
      </c>
      <c r="E9772" s="2"/>
      <c r="G9772" s="23"/>
    </row>
    <row r="9773" spans="1:7" customFormat="1">
      <c r="A9773" s="4">
        <v>32411</v>
      </c>
      <c r="B9773">
        <v>8.2100000000000009</v>
      </c>
      <c r="C9773">
        <f>IFERROR(((VLOOKUP(A9773,'Interest Rates-10yr'!$A$9:$C$15239,2,FALSE))-B9773),C9772)</f>
        <v>0.75999999999999979</v>
      </c>
      <c r="D9773" s="98">
        <f>AVERAGE(C$10:C9773)</f>
        <v>0.4785794756247454</v>
      </c>
      <c r="E9773" s="2"/>
      <c r="G9773" s="23"/>
    </row>
    <row r="9774" spans="1:7" customFormat="1">
      <c r="A9774" s="4">
        <v>32412</v>
      </c>
      <c r="B9774">
        <v>8.27</v>
      </c>
      <c r="C9774">
        <f>IFERROR(((VLOOKUP(A9774,'Interest Rates-10yr'!$A$9:$C$15239,2,FALSE))-B9774),C9773)</f>
        <v>0.73000000000000043</v>
      </c>
      <c r="D9774" s="98">
        <f>AVERAGE(C$10:C9774)</f>
        <v>0.47860522273425637</v>
      </c>
      <c r="E9774" s="2"/>
      <c r="G9774" s="23"/>
    </row>
    <row r="9775" spans="1:7" customFormat="1">
      <c r="A9775" s="4">
        <v>32413</v>
      </c>
      <c r="B9775">
        <v>8.26</v>
      </c>
      <c r="C9775">
        <f>IFERROR(((VLOOKUP(A9775,'Interest Rates-10yr'!$A$9:$C$15239,2,FALSE))-B9775),C9774)</f>
        <v>0.77999999999999936</v>
      </c>
      <c r="D9775" s="98">
        <f>AVERAGE(C$10:C9775)</f>
        <v>0.47863608437436139</v>
      </c>
      <c r="E9775" s="2"/>
      <c r="G9775" s="23"/>
    </row>
    <row r="9776" spans="1:7" customFormat="1">
      <c r="A9776" s="4">
        <v>32414</v>
      </c>
      <c r="B9776">
        <v>8.25</v>
      </c>
      <c r="C9776">
        <f>IFERROR(((VLOOKUP(A9776,'Interest Rates-10yr'!$A$9:$C$15239,2,FALSE))-B9776),C9775)</f>
        <v>0.8100000000000005</v>
      </c>
      <c r="D9776" s="98">
        <f>AVERAGE(C$10:C9776)</f>
        <v>0.47867001126241565</v>
      </c>
      <c r="E9776" s="2"/>
      <c r="G9776" s="23"/>
    </row>
    <row r="9777" spans="1:7" customFormat="1">
      <c r="A9777" s="4">
        <v>32415</v>
      </c>
      <c r="B9777">
        <v>8.39</v>
      </c>
      <c r="C9777">
        <f>IFERROR(((VLOOKUP(A9777,'Interest Rates-10yr'!$A$9:$C$15239,2,FALSE))-B9777),C9776)</f>
        <v>0.58999999999999986</v>
      </c>
      <c r="D9777" s="98">
        <f>AVERAGE(C$10:C9777)</f>
        <v>0.47868140868141013</v>
      </c>
      <c r="E9777" s="2"/>
      <c r="G9777" s="23"/>
    </row>
    <row r="9778" spans="1:7" customFormat="1">
      <c r="A9778" s="4">
        <v>32416</v>
      </c>
      <c r="B9778">
        <v>8.5399999999999991</v>
      </c>
      <c r="C9778">
        <f>IFERROR(((VLOOKUP(A9778,'Interest Rates-10yr'!$A$9:$C$15239,2,FALSE))-B9778),C9777)</f>
        <v>0.33000000000000007</v>
      </c>
      <c r="D9778" s="98">
        <f>AVERAGE(C$10:C9778)</f>
        <v>0.47866618896509505</v>
      </c>
      <c r="E9778" s="2"/>
      <c r="G9778" s="23"/>
    </row>
    <row r="9779" spans="1:7" customFormat="1">
      <c r="A9779" s="4">
        <v>32417</v>
      </c>
      <c r="B9779">
        <v>8.5399999999999991</v>
      </c>
      <c r="C9779">
        <f>IFERROR(((VLOOKUP(A9779,'Interest Rates-10yr'!$A$9:$C$15239,2,FALSE))-B9779),C9778)</f>
        <v>0.33000000000000007</v>
      </c>
      <c r="D9779" s="98">
        <f>AVERAGE(C$10:C9779)</f>
        <v>0.47865097236438214</v>
      </c>
      <c r="E9779" s="2"/>
      <c r="G9779" s="23"/>
    </row>
    <row r="9780" spans="1:7" customFormat="1">
      <c r="A9780" s="4">
        <v>32418</v>
      </c>
      <c r="B9780">
        <v>8.5399999999999991</v>
      </c>
      <c r="C9780">
        <f>IFERROR(((VLOOKUP(A9780,'Interest Rates-10yr'!$A$9:$C$15239,2,FALSE))-B9780),C9779)</f>
        <v>0.33000000000000007</v>
      </c>
      <c r="D9780" s="98">
        <f>AVERAGE(C$10:C9780)</f>
        <v>0.47863575887831478</v>
      </c>
      <c r="E9780" s="2"/>
      <c r="G9780" s="23"/>
    </row>
    <row r="9781" spans="1:7" customFormat="1">
      <c r="A9781" s="4">
        <v>32419</v>
      </c>
      <c r="B9781">
        <v>8.18</v>
      </c>
      <c r="C9781">
        <f>IFERROR(((VLOOKUP(A9781,'Interest Rates-10yr'!$A$9:$C$15239,2,FALSE))-B9781),C9780)</f>
        <v>0.66000000000000014</v>
      </c>
      <c r="D9781" s="98">
        <f>AVERAGE(C$10:C9781)</f>
        <v>0.47865431846091011</v>
      </c>
      <c r="E9781" s="2"/>
      <c r="G9781" s="23"/>
    </row>
    <row r="9782" spans="1:7" customFormat="1">
      <c r="A9782" s="4">
        <v>32420</v>
      </c>
      <c r="B9782">
        <v>8.1</v>
      </c>
      <c r="C9782">
        <f>IFERROR(((VLOOKUP(A9782,'Interest Rates-10yr'!$A$9:$C$15239,2,FALSE))-B9782),C9781)</f>
        <v>0.76999999999999957</v>
      </c>
      <c r="D9782" s="98">
        <f>AVERAGE(C$10:C9782)</f>
        <v>0.47868412974521785</v>
      </c>
      <c r="E9782" s="2"/>
      <c r="G9782" s="23"/>
    </row>
    <row r="9783" spans="1:7" customFormat="1">
      <c r="A9783" s="4">
        <v>32421</v>
      </c>
      <c r="B9783">
        <v>8.39</v>
      </c>
      <c r="C9783">
        <f>IFERROR(((VLOOKUP(A9783,'Interest Rates-10yr'!$A$9:$C$15239,2,FALSE))-B9783),C9782)</f>
        <v>0.47999999999999865</v>
      </c>
      <c r="D9783" s="98">
        <f>AVERAGE(C$10:C9783)</f>
        <v>0.47868426437487349</v>
      </c>
      <c r="E9783" s="2"/>
      <c r="G9783" s="23"/>
    </row>
    <row r="9784" spans="1:7" customFormat="1">
      <c r="A9784" s="4">
        <v>32422</v>
      </c>
      <c r="B9784">
        <v>8.31</v>
      </c>
      <c r="C9784">
        <f>IFERROR(((VLOOKUP(A9784,'Interest Rates-10yr'!$A$9:$C$15239,2,FALSE))-B9784),C9783)</f>
        <v>0.55999999999999872</v>
      </c>
      <c r="D9784" s="98">
        <f>AVERAGE(C$10:C9784)</f>
        <v>0.47869258312020602</v>
      </c>
      <c r="E9784" s="2"/>
      <c r="G9784" s="23"/>
    </row>
    <row r="9785" spans="1:7" customFormat="1">
      <c r="A9785" s="4">
        <v>32423</v>
      </c>
      <c r="B9785">
        <v>8.27</v>
      </c>
      <c r="C9785">
        <f>IFERROR(((VLOOKUP(A9785,'Interest Rates-10yr'!$A$9:$C$15239,2,FALSE))-B9785),C9784)</f>
        <v>0.42999999999999972</v>
      </c>
      <c r="D9785" s="98">
        <f>AVERAGE(C$10:C9785)</f>
        <v>0.47868760229132717</v>
      </c>
      <c r="E9785" s="2"/>
      <c r="G9785" s="23"/>
    </row>
    <row r="9786" spans="1:7" customFormat="1">
      <c r="A9786" s="4">
        <v>32424</v>
      </c>
      <c r="B9786">
        <v>8.27</v>
      </c>
      <c r="C9786">
        <f>IFERROR(((VLOOKUP(A9786,'Interest Rates-10yr'!$A$9:$C$15239,2,FALSE))-B9786),C9785)</f>
        <v>0.42999999999999972</v>
      </c>
      <c r="D9786" s="98">
        <f>AVERAGE(C$10:C9786)</f>
        <v>0.4786826224813352</v>
      </c>
      <c r="E9786" s="2"/>
      <c r="G9786" s="23"/>
    </row>
    <row r="9787" spans="1:7" customFormat="1">
      <c r="A9787" s="4">
        <v>32425</v>
      </c>
      <c r="B9787">
        <v>8.27</v>
      </c>
      <c r="C9787">
        <f>IFERROR(((VLOOKUP(A9787,'Interest Rates-10yr'!$A$9:$C$15239,2,FALSE))-B9787),C9786)</f>
        <v>0.42999999999999972</v>
      </c>
      <c r="D9787" s="98">
        <f>AVERAGE(C$10:C9787)</f>
        <v>0.47867764368991766</v>
      </c>
      <c r="E9787" s="2"/>
      <c r="G9787" s="23"/>
    </row>
    <row r="9788" spans="1:7" customFormat="1">
      <c r="A9788" s="4">
        <v>32426</v>
      </c>
      <c r="B9788">
        <v>8.27</v>
      </c>
      <c r="C9788">
        <f>IFERROR(((VLOOKUP(A9788,'Interest Rates-10yr'!$A$9:$C$15239,2,FALSE))-B9788),C9787)</f>
        <v>0.42999999999999972</v>
      </c>
      <c r="D9788" s="98">
        <f>AVERAGE(C$10:C9788)</f>
        <v>0.47867266591676194</v>
      </c>
      <c r="E9788" s="2"/>
      <c r="G9788" s="23"/>
    </row>
    <row r="9789" spans="1:7" customFormat="1">
      <c r="A9789" s="4">
        <v>32427</v>
      </c>
      <c r="B9789">
        <v>8.2899999999999991</v>
      </c>
      <c r="C9789">
        <f>IFERROR(((VLOOKUP(A9789,'Interest Rates-10yr'!$A$9:$C$15239,2,FALSE))-B9789),C9788)</f>
        <v>0.46000000000000085</v>
      </c>
      <c r="D9789" s="98">
        <f>AVERAGE(C$10:C9789)</f>
        <v>0.47867075664621833</v>
      </c>
      <c r="E9789" s="2"/>
      <c r="G9789" s="23"/>
    </row>
    <row r="9790" spans="1:7" customFormat="1">
      <c r="A9790" s="4">
        <v>32428</v>
      </c>
      <c r="B9790">
        <v>8.2200000000000006</v>
      </c>
      <c r="C9790">
        <f>IFERROR(((VLOOKUP(A9790,'Interest Rates-10yr'!$A$9:$C$15239,2,FALSE))-B9790),C9789)</f>
        <v>0.61999999999999922</v>
      </c>
      <c r="D9790" s="98">
        <f>AVERAGE(C$10:C9790)</f>
        <v>0.47868520601165676</v>
      </c>
      <c r="E9790" s="2"/>
      <c r="G9790" s="23"/>
    </row>
    <row r="9791" spans="1:7" customFormat="1">
      <c r="A9791" s="4">
        <v>32429</v>
      </c>
      <c r="B9791">
        <v>8.15</v>
      </c>
      <c r="C9791">
        <f>IFERROR(((VLOOKUP(A9791,'Interest Rates-10yr'!$A$9:$C$15239,2,FALSE))-B9791),C9790)</f>
        <v>0.6899999999999995</v>
      </c>
      <c r="D9791" s="98">
        <f>AVERAGE(C$10:C9791)</f>
        <v>0.47870680842363672</v>
      </c>
      <c r="E9791" s="2"/>
      <c r="G9791" s="23"/>
    </row>
    <row r="9792" spans="1:7" customFormat="1">
      <c r="A9792" s="4">
        <v>32430</v>
      </c>
      <c r="B9792">
        <v>8.14</v>
      </c>
      <c r="C9792">
        <f>IFERROR(((VLOOKUP(A9792,'Interest Rates-10yr'!$A$9:$C$15239,2,FALSE))-B9792),C9791)</f>
        <v>0.66999999999999993</v>
      </c>
      <c r="D9792" s="98">
        <f>AVERAGE(C$10:C9792)</f>
        <v>0.47872636205663033</v>
      </c>
      <c r="E9792" s="2"/>
      <c r="G9792" s="23"/>
    </row>
    <row r="9793" spans="1:7" customFormat="1">
      <c r="A9793" s="4">
        <v>32431</v>
      </c>
      <c r="B9793">
        <v>8.14</v>
      </c>
      <c r="C9793">
        <f>IFERROR(((VLOOKUP(A9793,'Interest Rates-10yr'!$A$9:$C$15239,2,FALSE))-B9793),C9792)</f>
        <v>0.66999999999999993</v>
      </c>
      <c r="D9793" s="98">
        <f>AVERAGE(C$10:C9793)</f>
        <v>0.47874591169256081</v>
      </c>
      <c r="E9793" s="2"/>
      <c r="G9793" s="23"/>
    </row>
    <row r="9794" spans="1:7" customFormat="1">
      <c r="A9794" s="4">
        <v>32432</v>
      </c>
      <c r="B9794">
        <v>8.14</v>
      </c>
      <c r="C9794">
        <f>IFERROR(((VLOOKUP(A9794,'Interest Rates-10yr'!$A$9:$C$15239,2,FALSE))-B9794),C9793)</f>
        <v>0.66999999999999993</v>
      </c>
      <c r="D9794" s="98">
        <f>AVERAGE(C$10:C9794)</f>
        <v>0.47876545733265352</v>
      </c>
      <c r="E9794" s="2"/>
      <c r="G9794" s="23"/>
    </row>
    <row r="9795" spans="1:7" customFormat="1">
      <c r="A9795" s="4">
        <v>32433</v>
      </c>
      <c r="B9795">
        <v>8.3699999999999992</v>
      </c>
      <c r="C9795">
        <f>IFERROR(((VLOOKUP(A9795,'Interest Rates-10yr'!$A$9:$C$15239,2,FALSE))-B9795),C9794)</f>
        <v>0.41999999999999993</v>
      </c>
      <c r="D9795" s="98">
        <f>AVERAGE(C$10:C9795)</f>
        <v>0.47875945227876709</v>
      </c>
      <c r="E9795" s="2"/>
      <c r="G9795" s="23"/>
    </row>
    <row r="9796" spans="1:7" customFormat="1">
      <c r="A9796" s="4">
        <v>32434</v>
      </c>
      <c r="B9796">
        <v>8.33</v>
      </c>
      <c r="C9796">
        <f>IFERROR(((VLOOKUP(A9796,'Interest Rates-10yr'!$A$9:$C$15239,2,FALSE))-B9796),C9795)</f>
        <v>0.44999999999999929</v>
      </c>
      <c r="D9796" s="98">
        <f>AVERAGE(C$10:C9796)</f>
        <v>0.47875651374272143</v>
      </c>
      <c r="E9796" s="2"/>
      <c r="G9796" s="23"/>
    </row>
    <row r="9797" spans="1:7" customFormat="1">
      <c r="A9797" s="4">
        <v>32435</v>
      </c>
      <c r="B9797">
        <v>8.64</v>
      </c>
      <c r="C9797">
        <f>IFERROR(((VLOOKUP(A9797,'Interest Rates-10yr'!$A$9:$C$15239,2,FALSE))-B9797),C9796)</f>
        <v>0.17999999999999972</v>
      </c>
      <c r="D9797" s="98">
        <f>AVERAGE(C$10:C9797)</f>
        <v>0.47872599100940078</v>
      </c>
      <c r="E9797" s="2"/>
      <c r="G9797" s="23"/>
    </row>
    <row r="9798" spans="1:7" customFormat="1">
      <c r="A9798" s="4">
        <v>32436</v>
      </c>
      <c r="B9798">
        <v>8.3800000000000008</v>
      </c>
      <c r="C9798">
        <f>IFERROR(((VLOOKUP(A9798,'Interest Rates-10yr'!$A$9:$C$15239,2,FALSE))-B9798),C9797)</f>
        <v>0.40999999999999837</v>
      </c>
      <c r="D9798" s="98">
        <f>AVERAGE(C$10:C9798)</f>
        <v>0.47871897027275667</v>
      </c>
      <c r="E9798" s="2"/>
      <c r="G9798" s="23"/>
    </row>
    <row r="9799" spans="1:7" customFormat="1">
      <c r="A9799" s="4">
        <v>32437</v>
      </c>
      <c r="B9799">
        <v>8.2899999999999991</v>
      </c>
      <c r="C9799">
        <f>IFERROR(((VLOOKUP(A9799,'Interest Rates-10yr'!$A$9:$C$15239,2,FALSE))-B9799),C9798)</f>
        <v>0.54000000000000092</v>
      </c>
      <c r="D9799" s="98">
        <f>AVERAGE(C$10:C9799)</f>
        <v>0.47872522982635496</v>
      </c>
      <c r="E9799" s="2"/>
      <c r="G9799" s="23"/>
    </row>
    <row r="9800" spans="1:7" customFormat="1">
      <c r="A9800" s="4">
        <v>32438</v>
      </c>
      <c r="B9800">
        <v>8.2899999999999991</v>
      </c>
      <c r="C9800">
        <f>IFERROR(((VLOOKUP(A9800,'Interest Rates-10yr'!$A$9:$C$15239,2,FALSE))-B9800),C9799)</f>
        <v>0.54000000000000092</v>
      </c>
      <c r="D9800" s="98">
        <f>AVERAGE(C$10:C9800)</f>
        <v>0.47873148810131905</v>
      </c>
      <c r="E9800" s="2"/>
      <c r="G9800" s="23"/>
    </row>
    <row r="9801" spans="1:7" customFormat="1">
      <c r="A9801" s="4">
        <v>32439</v>
      </c>
      <c r="B9801">
        <v>8.2899999999999991</v>
      </c>
      <c r="C9801">
        <f>IFERROR(((VLOOKUP(A9801,'Interest Rates-10yr'!$A$9:$C$15239,2,FALSE))-B9801),C9800)</f>
        <v>0.54000000000000092</v>
      </c>
      <c r="D9801" s="98">
        <f>AVERAGE(C$10:C9801)</f>
        <v>0.47873774509804073</v>
      </c>
      <c r="E9801" s="2"/>
      <c r="G9801" s="23"/>
    </row>
    <row r="9802" spans="1:7" customFormat="1">
      <c r="A9802" s="4">
        <v>32440</v>
      </c>
      <c r="B9802">
        <v>8.31</v>
      </c>
      <c r="C9802">
        <f>IFERROR(((VLOOKUP(A9802,'Interest Rates-10yr'!$A$9:$C$15239,2,FALSE))-B9802),C9801)</f>
        <v>0.51999999999999957</v>
      </c>
      <c r="D9802" s="98">
        <f>AVERAGE(C$10:C9802)</f>
        <v>0.47874195854181711</v>
      </c>
      <c r="E9802" s="2"/>
      <c r="G9802" s="23"/>
    </row>
    <row r="9803" spans="1:7" customFormat="1">
      <c r="A9803" s="4">
        <v>32441</v>
      </c>
      <c r="B9803">
        <v>8.26</v>
      </c>
      <c r="C9803">
        <f>IFERROR(((VLOOKUP(A9803,'Interest Rates-10yr'!$A$9:$C$15239,2,FALSE))-B9803),C9802)</f>
        <v>0.57000000000000028</v>
      </c>
      <c r="D9803" s="98">
        <f>AVERAGE(C$10:C9803)</f>
        <v>0.47875127629160863</v>
      </c>
      <c r="E9803" s="2"/>
      <c r="G9803" s="23"/>
    </row>
    <row r="9804" spans="1:7" customFormat="1">
      <c r="A9804" s="4">
        <v>32442</v>
      </c>
      <c r="B9804">
        <v>8.24</v>
      </c>
      <c r="C9804">
        <f>IFERROR(((VLOOKUP(A9804,'Interest Rates-10yr'!$A$9:$C$15239,2,FALSE))-B9804),C9803)</f>
        <v>0.54999999999999893</v>
      </c>
      <c r="D9804" s="98">
        <f>AVERAGE(C$10:C9804)</f>
        <v>0.47875855028075703</v>
      </c>
      <c r="E9804" s="2"/>
      <c r="G9804" s="23"/>
    </row>
    <row r="9805" spans="1:7" customFormat="1">
      <c r="A9805" s="4">
        <v>32443</v>
      </c>
      <c r="B9805">
        <v>8.27</v>
      </c>
      <c r="C9805">
        <f>IFERROR(((VLOOKUP(A9805,'Interest Rates-10yr'!$A$9:$C$15239,2,FALSE))-B9805),C9804)</f>
        <v>0.45000000000000107</v>
      </c>
      <c r="D9805" s="98">
        <f>AVERAGE(C$10:C9805)</f>
        <v>0.47875561453654703</v>
      </c>
      <c r="E9805" s="2"/>
      <c r="G9805" s="23"/>
    </row>
    <row r="9806" spans="1:7" customFormat="1">
      <c r="A9806" s="4">
        <v>32444</v>
      </c>
      <c r="B9806">
        <v>8.3000000000000007</v>
      </c>
      <c r="C9806">
        <f>IFERROR(((VLOOKUP(A9806,'Interest Rates-10yr'!$A$9:$C$15239,2,FALSE))-B9806),C9805)</f>
        <v>0.38999999999999879</v>
      </c>
      <c r="D9806" s="98">
        <f>AVERAGE(C$10:C9806)</f>
        <v>0.4787465550678795</v>
      </c>
      <c r="E9806" s="2"/>
      <c r="G9806" s="23"/>
    </row>
    <row r="9807" spans="1:7" customFormat="1">
      <c r="A9807" s="4">
        <v>32445</v>
      </c>
      <c r="B9807">
        <v>8.3000000000000007</v>
      </c>
      <c r="C9807">
        <f>IFERROR(((VLOOKUP(A9807,'Interest Rates-10yr'!$A$9:$C$15239,2,FALSE))-B9807),C9806)</f>
        <v>0.38999999999999879</v>
      </c>
      <c r="D9807" s="98">
        <f>AVERAGE(C$10:C9807)</f>
        <v>0.47873749744846045</v>
      </c>
      <c r="E9807" s="2"/>
      <c r="G9807" s="23"/>
    </row>
    <row r="9808" spans="1:7" customFormat="1">
      <c r="A9808" s="4">
        <v>32446</v>
      </c>
      <c r="B9808">
        <v>8.3000000000000007</v>
      </c>
      <c r="C9808">
        <f>IFERROR(((VLOOKUP(A9808,'Interest Rates-10yr'!$A$9:$C$15239,2,FALSE))-B9808),C9807)</f>
        <v>0.38999999999999879</v>
      </c>
      <c r="D9808" s="98">
        <f>AVERAGE(C$10:C9808)</f>
        <v>0.47872844167772383</v>
      </c>
      <c r="E9808" s="2"/>
      <c r="G9808" s="23"/>
    </row>
    <row r="9809" spans="1:7" customFormat="1">
      <c r="A9809" s="4">
        <v>32447</v>
      </c>
      <c r="B9809">
        <v>8.39</v>
      </c>
      <c r="C9809">
        <f>IFERROR(((VLOOKUP(A9809,'Interest Rates-10yr'!$A$9:$C$15239,2,FALSE))-B9809),C9808)</f>
        <v>0.25999999999999979</v>
      </c>
      <c r="D9809" s="98">
        <f>AVERAGE(C$10:C9809)</f>
        <v>0.47870612244898125</v>
      </c>
      <c r="E9809" s="2"/>
      <c r="G9809" s="23"/>
    </row>
    <row r="9810" spans="1:7" customFormat="1">
      <c r="A9810" s="4">
        <v>32448</v>
      </c>
      <c r="B9810">
        <v>8.35</v>
      </c>
      <c r="C9810">
        <f>IFERROR(((VLOOKUP(A9810,'Interest Rates-10yr'!$A$9:$C$15239,2,FALSE))-B9810),C9809)</f>
        <v>0.33000000000000007</v>
      </c>
      <c r="D9810" s="98">
        <f>AVERAGE(C$10:C9810)</f>
        <v>0.47869094990307276</v>
      </c>
      <c r="E9810" s="2"/>
      <c r="G9810" s="23"/>
    </row>
    <row r="9811" spans="1:7" customFormat="1">
      <c r="A9811" s="4">
        <v>32449</v>
      </c>
      <c r="B9811">
        <v>8.6300000000000008</v>
      </c>
      <c r="C9811">
        <f>IFERROR(((VLOOKUP(A9811,'Interest Rates-10yr'!$A$9:$C$15239,2,FALSE))-B9811),C9810)</f>
        <v>9.9999999999999645E-2</v>
      </c>
      <c r="D9811" s="98">
        <f>AVERAGE(C$10:C9811)</f>
        <v>0.47865231585390905</v>
      </c>
      <c r="E9811" s="2"/>
      <c r="G9811" s="23"/>
    </row>
    <row r="9812" spans="1:7" customFormat="1">
      <c r="A9812" s="4">
        <v>32450</v>
      </c>
      <c r="B9812">
        <v>8.3699999999999992</v>
      </c>
      <c r="C9812">
        <f>IFERROR(((VLOOKUP(A9812,'Interest Rates-10yr'!$A$9:$C$15239,2,FALSE))-B9812),C9811)</f>
        <v>0.32000000000000028</v>
      </c>
      <c r="D9812" s="98">
        <f>AVERAGE(C$10:C9812)</f>
        <v>0.47863613179639047</v>
      </c>
      <c r="E9812" s="2"/>
      <c r="G9812" s="23"/>
    </row>
    <row r="9813" spans="1:7" customFormat="1">
      <c r="A9813" s="4">
        <v>32451</v>
      </c>
      <c r="B9813">
        <v>8.27</v>
      </c>
      <c r="C9813">
        <f>IFERROR(((VLOOKUP(A9813,'Interest Rates-10yr'!$A$9:$C$15239,2,FALSE))-B9813),C9812)</f>
        <v>0.58000000000000007</v>
      </c>
      <c r="D9813" s="98">
        <f>AVERAGE(C$10:C9813)</f>
        <v>0.47864647082823503</v>
      </c>
      <c r="E9813" s="2"/>
      <c r="G9813" s="23"/>
    </row>
    <row r="9814" spans="1:7" customFormat="1">
      <c r="A9814" s="4">
        <v>32452</v>
      </c>
      <c r="B9814">
        <v>8.27</v>
      </c>
      <c r="C9814">
        <f>IFERROR(((VLOOKUP(A9814,'Interest Rates-10yr'!$A$9:$C$15239,2,FALSE))-B9814),C9813)</f>
        <v>0.58000000000000007</v>
      </c>
      <c r="D9814" s="98">
        <f>AVERAGE(C$10:C9814)</f>
        <v>0.47865680775114899</v>
      </c>
      <c r="E9814" s="2"/>
      <c r="G9814" s="23"/>
    </row>
    <row r="9815" spans="1:7" customFormat="1">
      <c r="A9815" s="4">
        <v>32453</v>
      </c>
      <c r="B9815">
        <v>8.27</v>
      </c>
      <c r="C9815">
        <f>IFERROR(((VLOOKUP(A9815,'Interest Rates-10yr'!$A$9:$C$15239,2,FALSE))-B9815),C9814)</f>
        <v>0.58000000000000007</v>
      </c>
      <c r="D9815" s="98">
        <f>AVERAGE(C$10:C9815)</f>
        <v>0.47866714256577769</v>
      </c>
      <c r="E9815" s="2"/>
      <c r="G9815" s="23"/>
    </row>
    <row r="9816" spans="1:7" customFormat="1">
      <c r="A9816" s="4">
        <v>32454</v>
      </c>
      <c r="B9816">
        <v>8.35</v>
      </c>
      <c r="C9816">
        <f>IFERROR(((VLOOKUP(A9816,'Interest Rates-10yr'!$A$9:$C$15239,2,FALSE))-B9816),C9815)</f>
        <v>0.5600000000000005</v>
      </c>
      <c r="D9816" s="98">
        <f>AVERAGE(C$10:C9816)</f>
        <v>0.47867543591312495</v>
      </c>
      <c r="E9816" s="2"/>
      <c r="G9816" s="23"/>
    </row>
    <row r="9817" spans="1:7" customFormat="1">
      <c r="A9817" s="4">
        <v>32455</v>
      </c>
      <c r="B9817">
        <v>8.33</v>
      </c>
      <c r="C9817">
        <f>IFERROR(((VLOOKUP(A9817,'Interest Rates-10yr'!$A$9:$C$15239,2,FALSE))-B9817),C9816)</f>
        <v>0.58000000000000007</v>
      </c>
      <c r="D9817" s="98">
        <f>AVERAGE(C$10:C9817)</f>
        <v>0.47868576672104568</v>
      </c>
      <c r="E9817" s="2"/>
      <c r="G9817" s="23"/>
    </row>
    <row r="9818" spans="1:7" customFormat="1">
      <c r="A9818" s="4">
        <v>32456</v>
      </c>
      <c r="B9818">
        <v>8.2899999999999991</v>
      </c>
      <c r="C9818">
        <f>IFERROR(((VLOOKUP(A9818,'Interest Rates-10yr'!$A$9:$C$15239,2,FALSE))-B9818),C9817)</f>
        <v>0.62000000000000099</v>
      </c>
      <c r="D9818" s="98">
        <f>AVERAGE(C$10:C9818)</f>
        <v>0.47870017331022696</v>
      </c>
      <c r="E9818" s="2"/>
      <c r="G9818" s="23"/>
    </row>
    <row r="9819" spans="1:7" customFormat="1">
      <c r="A9819" s="4">
        <v>32457</v>
      </c>
      <c r="B9819">
        <v>8.27</v>
      </c>
      <c r="C9819">
        <f>IFERROR(((VLOOKUP(A9819,'Interest Rates-10yr'!$A$9:$C$15239,2,FALSE))-B9819),C9818)</f>
        <v>0.63000000000000078</v>
      </c>
      <c r="D9819" s="98">
        <f>AVERAGE(C$10:C9819)</f>
        <v>0.47871559633027688</v>
      </c>
      <c r="E9819" s="2"/>
      <c r="G9819" s="23"/>
    </row>
    <row r="9820" spans="1:7" customFormat="1">
      <c r="A9820" s="4">
        <v>32458</v>
      </c>
      <c r="B9820">
        <v>8.27</v>
      </c>
      <c r="C9820">
        <f>IFERROR(((VLOOKUP(A9820,'Interest Rates-10yr'!$A$9:$C$15239,2,FALSE))-B9820),C9819)</f>
        <v>0.63000000000000078</v>
      </c>
      <c r="D9820" s="98">
        <f>AVERAGE(C$10:C9820)</f>
        <v>0.47873101620630071</v>
      </c>
      <c r="E9820" s="2"/>
      <c r="G9820" s="23"/>
    </row>
    <row r="9821" spans="1:7" customFormat="1">
      <c r="A9821" s="4">
        <v>32459</v>
      </c>
      <c r="B9821">
        <v>8.27</v>
      </c>
      <c r="C9821">
        <f>IFERROR(((VLOOKUP(A9821,'Interest Rates-10yr'!$A$9:$C$15239,2,FALSE))-B9821),C9820)</f>
        <v>0.63000000000000078</v>
      </c>
      <c r="D9821" s="98">
        <f>AVERAGE(C$10:C9821)</f>
        <v>0.47874643293925973</v>
      </c>
      <c r="E9821" s="2"/>
      <c r="G9821" s="23"/>
    </row>
    <row r="9822" spans="1:7" customFormat="1">
      <c r="A9822" s="4">
        <v>32460</v>
      </c>
      <c r="B9822">
        <v>8.27</v>
      </c>
      <c r="C9822">
        <f>IFERROR(((VLOOKUP(A9822,'Interest Rates-10yr'!$A$9:$C$15239,2,FALSE))-B9822),C9821)</f>
        <v>0.63000000000000078</v>
      </c>
      <c r="D9822" s="98">
        <f>AVERAGE(C$10:C9822)</f>
        <v>0.47876184653011478</v>
      </c>
      <c r="E9822" s="2"/>
      <c r="G9822" s="23"/>
    </row>
    <row r="9823" spans="1:7" customFormat="1">
      <c r="A9823" s="4">
        <v>32461</v>
      </c>
      <c r="B9823">
        <v>8.9499999999999993</v>
      </c>
      <c r="C9823">
        <f>IFERROR(((VLOOKUP(A9823,'Interest Rates-10yr'!$A$9:$C$15239,2,FALSE))-B9823),C9822)</f>
        <v>-3.9999999999999147E-2</v>
      </c>
      <c r="D9823" s="98">
        <f>AVERAGE(C$10:C9823)</f>
        <v>0.47870898716119997</v>
      </c>
      <c r="E9823" s="2"/>
      <c r="G9823" s="23"/>
    </row>
    <row r="9824" spans="1:7" customFormat="1">
      <c r="A9824" s="4">
        <v>32462</v>
      </c>
      <c r="B9824">
        <v>8.44</v>
      </c>
      <c r="C9824">
        <f>IFERROR(((VLOOKUP(A9824,'Interest Rates-10yr'!$A$9:$C$15239,2,FALSE))-B9824),C9823)</f>
        <v>0.48000000000000043</v>
      </c>
      <c r="D9824" s="98">
        <f>AVERAGE(C$10:C9824)</f>
        <v>0.47870911869587529</v>
      </c>
      <c r="E9824" s="2"/>
      <c r="G9824" s="23"/>
    </row>
    <row r="9825" spans="1:7" customFormat="1">
      <c r="A9825" s="4">
        <v>32463</v>
      </c>
      <c r="B9825">
        <v>7.37</v>
      </c>
      <c r="C9825">
        <f>IFERROR(((VLOOKUP(A9825,'Interest Rates-10yr'!$A$9:$C$15239,2,FALSE))-B9825),C9824)</f>
        <v>1.63</v>
      </c>
      <c r="D9825" s="98">
        <f>AVERAGE(C$10:C9825)</f>
        <v>0.47882640586797232</v>
      </c>
      <c r="E9825" s="2"/>
      <c r="G9825" s="23"/>
    </row>
    <row r="9826" spans="1:7" customFormat="1">
      <c r="A9826" s="4">
        <v>32464</v>
      </c>
      <c r="B9826">
        <v>8.33</v>
      </c>
      <c r="C9826">
        <f>IFERROR(((VLOOKUP(A9826,'Interest Rates-10yr'!$A$9:$C$15239,2,FALSE))-B9826),C9825)</f>
        <v>0.73000000000000043</v>
      </c>
      <c r="D9826" s="98">
        <f>AVERAGE(C$10:C9826)</f>
        <v>0.47885199144341611</v>
      </c>
      <c r="E9826" s="2"/>
      <c r="G9826" s="23"/>
    </row>
    <row r="9827" spans="1:7" customFormat="1">
      <c r="A9827" s="4">
        <v>32465</v>
      </c>
      <c r="B9827">
        <v>8.2899999999999991</v>
      </c>
      <c r="C9827">
        <f>IFERROR(((VLOOKUP(A9827,'Interest Rates-10yr'!$A$9:$C$15239,2,FALSE))-B9827),C9826)</f>
        <v>0.76000000000000156</v>
      </c>
      <c r="D9827" s="98">
        <f>AVERAGE(C$10:C9827)</f>
        <v>0.47888062741902793</v>
      </c>
      <c r="E9827" s="2"/>
      <c r="G9827" s="23"/>
    </row>
    <row r="9828" spans="1:7" customFormat="1">
      <c r="A9828" s="4">
        <v>32466</v>
      </c>
      <c r="B9828">
        <v>8.2899999999999991</v>
      </c>
      <c r="C9828">
        <f>IFERROR(((VLOOKUP(A9828,'Interest Rates-10yr'!$A$9:$C$15239,2,FALSE))-B9828),C9827)</f>
        <v>0.76000000000000156</v>
      </c>
      <c r="D9828" s="98">
        <f>AVERAGE(C$10:C9828)</f>
        <v>0.47890925756187147</v>
      </c>
      <c r="E9828" s="2"/>
      <c r="G9828" s="23"/>
    </row>
    <row r="9829" spans="1:7" customFormat="1">
      <c r="A9829" s="4">
        <v>32467</v>
      </c>
      <c r="B9829">
        <v>8.2899999999999991</v>
      </c>
      <c r="C9829">
        <f>IFERROR(((VLOOKUP(A9829,'Interest Rates-10yr'!$A$9:$C$15239,2,FALSE))-B9829),C9828)</f>
        <v>0.76000000000000156</v>
      </c>
      <c r="D9829" s="98">
        <f>AVERAGE(C$10:C9829)</f>
        <v>0.47893788187372877</v>
      </c>
      <c r="E9829" s="2"/>
      <c r="G9829" s="23"/>
    </row>
    <row r="9830" spans="1:7" customFormat="1">
      <c r="A9830" s="4">
        <v>32468</v>
      </c>
      <c r="B9830">
        <v>8.3699999999999992</v>
      </c>
      <c r="C9830">
        <f>IFERROR(((VLOOKUP(A9830,'Interest Rates-10yr'!$A$9:$C$15239,2,FALSE))-B9830),C9829)</f>
        <v>0.66999999999999993</v>
      </c>
      <c r="D9830" s="98">
        <f>AVERAGE(C$10:C9830)</f>
        <v>0.47895733632013199</v>
      </c>
      <c r="E9830" s="2"/>
      <c r="G9830" s="23"/>
    </row>
    <row r="9831" spans="1:7" customFormat="1">
      <c r="A9831" s="4">
        <v>32469</v>
      </c>
      <c r="B9831">
        <v>8.4</v>
      </c>
      <c r="C9831">
        <f>IFERROR(((VLOOKUP(A9831,'Interest Rates-10yr'!$A$9:$C$15239,2,FALSE))-B9831),C9830)</f>
        <v>0.6899999999999995</v>
      </c>
      <c r="D9831" s="98">
        <f>AVERAGE(C$10:C9831)</f>
        <v>0.47897882305029688</v>
      </c>
      <c r="E9831" s="2"/>
      <c r="G9831" s="23"/>
    </row>
    <row r="9832" spans="1:7" customFormat="1">
      <c r="A9832" s="4">
        <v>32470</v>
      </c>
      <c r="B9832">
        <v>8.34</v>
      </c>
      <c r="C9832">
        <f>IFERROR(((VLOOKUP(A9832,'Interest Rates-10yr'!$A$9:$C$15239,2,FALSE))-B9832),C9831)</f>
        <v>0.74000000000000021</v>
      </c>
      <c r="D9832" s="98">
        <f>AVERAGE(C$10:C9832)</f>
        <v>0.47900539550035792</v>
      </c>
      <c r="E9832" s="2"/>
      <c r="G9832" s="23"/>
    </row>
    <row r="9833" spans="1:7" customFormat="1">
      <c r="A9833" s="4">
        <v>32471</v>
      </c>
      <c r="B9833">
        <v>8.34</v>
      </c>
      <c r="C9833">
        <f>IFERROR(((VLOOKUP(A9833,'Interest Rates-10yr'!$A$9:$C$15239,2,FALSE))-B9833),C9832)</f>
        <v>0.74000000000000021</v>
      </c>
      <c r="D9833" s="98">
        <f>AVERAGE(C$10:C9833)</f>
        <v>0.47903196254071823</v>
      </c>
      <c r="E9833" s="2"/>
      <c r="G9833" s="23"/>
    </row>
    <row r="9834" spans="1:7" customFormat="1">
      <c r="A9834" s="4">
        <v>32472</v>
      </c>
      <c r="B9834">
        <v>8.43</v>
      </c>
      <c r="C9834">
        <f>IFERROR(((VLOOKUP(A9834,'Interest Rates-10yr'!$A$9:$C$15239,2,FALSE))-B9834),C9833)</f>
        <v>0.74000000000000021</v>
      </c>
      <c r="D9834" s="98">
        <f>AVERAGE(C$10:C9834)</f>
        <v>0.47905852417302958</v>
      </c>
      <c r="E9834" s="2"/>
      <c r="G9834" s="23"/>
    </row>
    <row r="9835" spans="1:7" customFormat="1">
      <c r="A9835" s="4">
        <v>32473</v>
      </c>
      <c r="B9835">
        <v>8.43</v>
      </c>
      <c r="C9835">
        <f>IFERROR(((VLOOKUP(A9835,'Interest Rates-10yr'!$A$9:$C$15239,2,FALSE))-B9835),C9834)</f>
        <v>0.74000000000000021</v>
      </c>
      <c r="D9835" s="98">
        <f>AVERAGE(C$10:C9835)</f>
        <v>0.47908508039894315</v>
      </c>
      <c r="E9835" s="2"/>
      <c r="G9835" s="23"/>
    </row>
    <row r="9836" spans="1:7" customFormat="1">
      <c r="A9836" s="4">
        <v>32474</v>
      </c>
      <c r="B9836">
        <v>8.43</v>
      </c>
      <c r="C9836">
        <f>IFERROR(((VLOOKUP(A9836,'Interest Rates-10yr'!$A$9:$C$15239,2,FALSE))-B9836),C9835)</f>
        <v>0.74000000000000021</v>
      </c>
      <c r="D9836" s="98">
        <f>AVERAGE(C$10:C9836)</f>
        <v>0.47911163122010941</v>
      </c>
      <c r="E9836" s="2"/>
      <c r="G9836" s="23"/>
    </row>
    <row r="9837" spans="1:7" customFormat="1">
      <c r="A9837" s="4">
        <v>32475</v>
      </c>
      <c r="B9837">
        <v>8.5500000000000007</v>
      </c>
      <c r="C9837">
        <f>IFERROR(((VLOOKUP(A9837,'Interest Rates-10yr'!$A$9:$C$15239,2,FALSE))-B9837),C9836)</f>
        <v>0.60999999999999943</v>
      </c>
      <c r="D9837" s="98">
        <f>AVERAGE(C$10:C9837)</f>
        <v>0.47912494912495063</v>
      </c>
      <c r="E9837" s="2"/>
      <c r="G9837" s="23"/>
    </row>
    <row r="9838" spans="1:7" customFormat="1">
      <c r="A9838" s="4">
        <v>32476</v>
      </c>
      <c r="B9838">
        <v>8.39</v>
      </c>
      <c r="C9838">
        <f>IFERROR(((VLOOKUP(A9838,'Interest Rates-10yr'!$A$9:$C$15239,2,FALSE))-B9838),C9837)</f>
        <v>0.74000000000000021</v>
      </c>
      <c r="D9838" s="98">
        <f>AVERAGE(C$10:C9838)</f>
        <v>0.47915149048733485</v>
      </c>
      <c r="E9838" s="2"/>
      <c r="G9838" s="23"/>
    </row>
    <row r="9839" spans="1:7" customFormat="1">
      <c r="A9839" s="4">
        <v>32477</v>
      </c>
      <c r="B9839">
        <v>8.5</v>
      </c>
      <c r="C9839">
        <f>IFERROR(((VLOOKUP(A9839,'Interest Rates-10yr'!$A$9:$C$15239,2,FALSE))-B9839),C9838)</f>
        <v>0.5600000000000005</v>
      </c>
      <c r="D9839" s="98">
        <f>AVERAGE(C$10:C9839)</f>
        <v>0.47915971515768208</v>
      </c>
      <c r="E9839" s="2"/>
      <c r="G9839" s="23"/>
    </row>
    <row r="9840" spans="1:7" customFormat="1">
      <c r="A9840" s="4">
        <v>32478</v>
      </c>
      <c r="B9840">
        <v>8.5399999999999991</v>
      </c>
      <c r="C9840">
        <f>IFERROR(((VLOOKUP(A9840,'Interest Rates-10yr'!$A$9:$C$15239,2,FALSE))-B9840),C9839)</f>
        <v>0.47000000000000064</v>
      </c>
      <c r="D9840" s="98">
        <f>AVERAGE(C$10:C9840)</f>
        <v>0.4791587834401399</v>
      </c>
      <c r="E9840" s="2"/>
      <c r="G9840" s="23"/>
    </row>
    <row r="9841" spans="1:7" customFormat="1">
      <c r="A9841" s="4">
        <v>32479</v>
      </c>
      <c r="B9841">
        <v>8.6300000000000008</v>
      </c>
      <c r="C9841">
        <f>IFERROR(((VLOOKUP(A9841,'Interest Rates-10yr'!$A$9:$C$15239,2,FALSE))-B9841),C9840)</f>
        <v>0.54999999999999893</v>
      </c>
      <c r="D9841" s="98">
        <f>AVERAGE(C$10:C9841)</f>
        <v>0.47916598860862647</v>
      </c>
      <c r="E9841" s="2"/>
      <c r="G9841" s="23"/>
    </row>
    <row r="9842" spans="1:7" customFormat="1">
      <c r="A9842" s="4">
        <v>32480</v>
      </c>
      <c r="B9842">
        <v>8.6300000000000008</v>
      </c>
      <c r="C9842">
        <f>IFERROR(((VLOOKUP(A9842,'Interest Rates-10yr'!$A$9:$C$15239,2,FALSE))-B9842),C9841)</f>
        <v>0.54999999999999893</v>
      </c>
      <c r="D9842" s="98">
        <f>AVERAGE(C$10:C9842)</f>
        <v>0.47917319231160538</v>
      </c>
      <c r="E9842" s="2"/>
      <c r="G9842" s="23"/>
    </row>
    <row r="9843" spans="1:7" customFormat="1">
      <c r="A9843" s="4">
        <v>32481</v>
      </c>
      <c r="B9843">
        <v>8.6300000000000008</v>
      </c>
      <c r="C9843">
        <f>IFERROR(((VLOOKUP(A9843,'Interest Rates-10yr'!$A$9:$C$15239,2,FALSE))-B9843),C9842)</f>
        <v>0.54999999999999893</v>
      </c>
      <c r="D9843" s="98">
        <f>AVERAGE(C$10:C9843)</f>
        <v>0.47918039454952366</v>
      </c>
      <c r="E9843" s="2"/>
      <c r="G9843" s="23"/>
    </row>
    <row r="9844" spans="1:7" customFormat="1">
      <c r="A9844" s="4">
        <v>32482</v>
      </c>
      <c r="B9844">
        <v>8.65</v>
      </c>
      <c r="C9844">
        <f>IFERROR(((VLOOKUP(A9844,'Interest Rates-10yr'!$A$9:$C$15239,2,FALSE))-B9844),C9843)</f>
        <v>0.48000000000000043</v>
      </c>
      <c r="D9844" s="98">
        <f>AVERAGE(C$10:C9844)</f>
        <v>0.47918047788510576</v>
      </c>
      <c r="E9844" s="2"/>
      <c r="G9844" s="23"/>
    </row>
    <row r="9845" spans="1:7" customFormat="1">
      <c r="A9845" s="4">
        <v>32483</v>
      </c>
      <c r="B9845">
        <v>8.59</v>
      </c>
      <c r="C9845">
        <f>IFERROR(((VLOOKUP(A9845,'Interest Rates-10yr'!$A$9:$C$15239,2,FALSE))-B9845),C9844)</f>
        <v>0.35999999999999943</v>
      </c>
      <c r="D9845" s="98">
        <f>AVERAGE(C$10:C9845)</f>
        <v>0.47916836112240901</v>
      </c>
      <c r="E9845" s="2"/>
      <c r="G9845" s="23"/>
    </row>
    <row r="9846" spans="1:7" customFormat="1">
      <c r="A9846" s="4">
        <v>32484</v>
      </c>
      <c r="B9846">
        <v>8.49</v>
      </c>
      <c r="C9846">
        <f>IFERROR(((VLOOKUP(A9846,'Interest Rates-10yr'!$A$9:$C$15239,2,FALSE))-B9846),C9845)</f>
        <v>0.50999999999999979</v>
      </c>
      <c r="D9846" s="98">
        <f>AVERAGE(C$10:C9846)</f>
        <v>0.47917149537460763</v>
      </c>
      <c r="E9846" s="2"/>
      <c r="G9846" s="23"/>
    </row>
    <row r="9847" spans="1:7" customFormat="1">
      <c r="A9847" s="4">
        <v>32485</v>
      </c>
      <c r="B9847">
        <v>8.5</v>
      </c>
      <c r="C9847">
        <f>IFERROR(((VLOOKUP(A9847,'Interest Rates-10yr'!$A$9:$C$15239,2,FALSE))-B9847),C9846)</f>
        <v>0.51999999999999957</v>
      </c>
      <c r="D9847" s="98">
        <f>AVERAGE(C$10:C9847)</f>
        <v>0.47917564545639518</v>
      </c>
      <c r="E9847" s="2"/>
      <c r="G9847" s="23"/>
    </row>
    <row r="9848" spans="1:7" customFormat="1">
      <c r="A9848" s="4">
        <v>32486</v>
      </c>
      <c r="B9848">
        <v>8.52</v>
      </c>
      <c r="C9848">
        <f>IFERROR(((VLOOKUP(A9848,'Interest Rates-10yr'!$A$9:$C$15239,2,FALSE))-B9848),C9847)</f>
        <v>0.55000000000000071</v>
      </c>
      <c r="D9848" s="98">
        <f>AVERAGE(C$10:C9848)</f>
        <v>0.47918284378493908</v>
      </c>
      <c r="E9848" s="2"/>
      <c r="G9848" s="23"/>
    </row>
    <row r="9849" spans="1:7" customFormat="1">
      <c r="A9849" s="4">
        <v>32487</v>
      </c>
      <c r="B9849">
        <v>8.52</v>
      </c>
      <c r="C9849">
        <f>IFERROR(((VLOOKUP(A9849,'Interest Rates-10yr'!$A$9:$C$15239,2,FALSE))-B9849),C9848)</f>
        <v>0.55000000000000071</v>
      </c>
      <c r="D9849" s="98">
        <f>AVERAGE(C$10:C9849)</f>
        <v>0.4791900406504081</v>
      </c>
      <c r="E9849" s="2"/>
      <c r="G9849" s="23"/>
    </row>
    <row r="9850" spans="1:7" customFormat="1">
      <c r="A9850" s="4">
        <v>32488</v>
      </c>
      <c r="B9850">
        <v>8.52</v>
      </c>
      <c r="C9850">
        <f>IFERROR(((VLOOKUP(A9850,'Interest Rates-10yr'!$A$9:$C$15239,2,FALSE))-B9850),C9849)</f>
        <v>0.55000000000000071</v>
      </c>
      <c r="D9850" s="98">
        <f>AVERAGE(C$10:C9850)</f>
        <v>0.47919723605324827</v>
      </c>
      <c r="E9850" s="2"/>
      <c r="G9850" s="23"/>
    </row>
    <row r="9851" spans="1:7" customFormat="1">
      <c r="A9851" s="4">
        <v>32489</v>
      </c>
      <c r="B9851">
        <v>8.58</v>
      </c>
      <c r="C9851">
        <f>IFERROR(((VLOOKUP(A9851,'Interest Rates-10yr'!$A$9:$C$15239,2,FALSE))-B9851),C9850)</f>
        <v>0.5</v>
      </c>
      <c r="D9851" s="98">
        <f>AVERAGE(C$10:C9851)</f>
        <v>0.47919934972566713</v>
      </c>
      <c r="E9851" s="2"/>
      <c r="G9851" s="23"/>
    </row>
    <row r="9852" spans="1:7" customFormat="1">
      <c r="A9852" s="4">
        <v>32490</v>
      </c>
      <c r="B9852">
        <v>8.39</v>
      </c>
      <c r="C9852">
        <f>IFERROR(((VLOOKUP(A9852,'Interest Rates-10yr'!$A$9:$C$15239,2,FALSE))-B9852),C9851)</f>
        <v>0.75999999999999979</v>
      </c>
      <c r="D9852" s="98">
        <f>AVERAGE(C$10:C9852)</f>
        <v>0.47922787767957092</v>
      </c>
      <c r="E9852" s="2"/>
      <c r="G9852" s="23"/>
    </row>
    <row r="9853" spans="1:7" customFormat="1">
      <c r="A9853" s="4">
        <v>32491</v>
      </c>
      <c r="B9853">
        <v>8.51</v>
      </c>
      <c r="C9853">
        <f>IFERROR(((VLOOKUP(A9853,'Interest Rates-10yr'!$A$9:$C$15239,2,FALSE))-B9853),C9852)</f>
        <v>0.67999999999999972</v>
      </c>
      <c r="D9853" s="98">
        <f>AVERAGE(C$10:C9853)</f>
        <v>0.4792482730597335</v>
      </c>
      <c r="E9853" s="2"/>
      <c r="G9853" s="23"/>
    </row>
    <row r="9854" spans="1:7" customFormat="1">
      <c r="A9854" s="4">
        <v>32492</v>
      </c>
      <c r="B9854">
        <v>8.81</v>
      </c>
      <c r="C9854">
        <f>IFERROR(((VLOOKUP(A9854,'Interest Rates-10yr'!$A$9:$C$15239,2,FALSE))-B9854),C9853)</f>
        <v>0.37999999999999901</v>
      </c>
      <c r="D9854" s="98">
        <f>AVERAGE(C$10:C9854)</f>
        <v>0.47923819197562384</v>
      </c>
      <c r="E9854" s="2"/>
      <c r="G9854" s="23"/>
    </row>
    <row r="9855" spans="1:7" customFormat="1">
      <c r="A9855" s="4">
        <v>32493</v>
      </c>
      <c r="B9855">
        <v>8.9</v>
      </c>
      <c r="C9855">
        <f>IFERROR(((VLOOKUP(A9855,'Interest Rates-10yr'!$A$9:$C$15239,2,FALSE))-B9855),C9854)</f>
        <v>0.26999999999999957</v>
      </c>
      <c r="D9855" s="98">
        <f>AVERAGE(C$10:C9855)</f>
        <v>0.47921694088970312</v>
      </c>
      <c r="E9855" s="2"/>
      <c r="G9855" s="23"/>
    </row>
    <row r="9856" spans="1:7" customFormat="1">
      <c r="A9856" s="4">
        <v>32494</v>
      </c>
      <c r="B9856">
        <v>8.9</v>
      </c>
      <c r="C9856">
        <f>IFERROR(((VLOOKUP(A9856,'Interest Rates-10yr'!$A$9:$C$15239,2,FALSE))-B9856),C9855)</f>
        <v>0.26999999999999957</v>
      </c>
      <c r="D9856" s="98">
        <f>AVERAGE(C$10:C9856)</f>
        <v>0.47919569412003837</v>
      </c>
      <c r="E9856" s="2"/>
      <c r="G9856" s="23"/>
    </row>
    <row r="9857" spans="1:7" customFormat="1">
      <c r="A9857" s="4">
        <v>32495</v>
      </c>
      <c r="B9857">
        <v>8.9</v>
      </c>
      <c r="C9857">
        <f>IFERROR(((VLOOKUP(A9857,'Interest Rates-10yr'!$A$9:$C$15239,2,FALSE))-B9857),C9856)</f>
        <v>0.26999999999999957</v>
      </c>
      <c r="D9857" s="98">
        <f>AVERAGE(C$10:C9857)</f>
        <v>0.47917445166531458</v>
      </c>
      <c r="E9857" s="2"/>
      <c r="G9857" s="23"/>
    </row>
    <row r="9858" spans="1:7" customFormat="1">
      <c r="A9858" s="4">
        <v>32496</v>
      </c>
      <c r="B9858">
        <v>8.9600000000000009</v>
      </c>
      <c r="C9858">
        <f>IFERROR(((VLOOKUP(A9858,'Interest Rates-10yr'!$A$9:$C$15239,2,FALSE))-B9858),C9857)</f>
        <v>0.1899999999999995</v>
      </c>
      <c r="D9858" s="98">
        <f>AVERAGE(C$10:C9858)</f>
        <v>0.47914509087217155</v>
      </c>
      <c r="E9858" s="2"/>
      <c r="G9858" s="23"/>
    </row>
    <row r="9859" spans="1:7" customFormat="1">
      <c r="A9859" s="4">
        <v>32497</v>
      </c>
      <c r="B9859">
        <v>8.85</v>
      </c>
      <c r="C9859">
        <f>IFERROR(((VLOOKUP(A9859,'Interest Rates-10yr'!$A$9:$C$15239,2,FALSE))-B9859),C9858)</f>
        <v>0.23000000000000043</v>
      </c>
      <c r="D9859" s="98">
        <f>AVERAGE(C$10:C9859)</f>
        <v>0.47911979695431645</v>
      </c>
      <c r="E9859" s="2"/>
      <c r="G9859" s="23"/>
    </row>
    <row r="9860" spans="1:7" customFormat="1">
      <c r="A9860" s="4">
        <v>32498</v>
      </c>
      <c r="B9860">
        <v>8.7899999999999991</v>
      </c>
      <c r="C9860">
        <f>IFERROR(((VLOOKUP(A9860,'Interest Rates-10yr'!$A$9:$C$15239,2,FALSE))-B9860),C9859)</f>
        <v>0.28000000000000114</v>
      </c>
      <c r="D9860" s="98">
        <f>AVERAGE(C$10:C9860)</f>
        <v>0.47909958379860085</v>
      </c>
      <c r="E9860" s="2"/>
      <c r="G9860" s="23"/>
    </row>
    <row r="9861" spans="1:7" customFormat="1">
      <c r="A9861" s="4">
        <v>32499</v>
      </c>
      <c r="B9861">
        <v>8.85</v>
      </c>
      <c r="C9861">
        <f>IFERROR(((VLOOKUP(A9861,'Interest Rates-10yr'!$A$9:$C$15239,2,FALSE))-B9861),C9860)</f>
        <v>0.22000000000000064</v>
      </c>
      <c r="D9861" s="98">
        <f>AVERAGE(C$10:C9861)</f>
        <v>0.47907328461226323</v>
      </c>
      <c r="E9861" s="2"/>
      <c r="G9861" s="23"/>
    </row>
    <row r="9862" spans="1:7" customFormat="1">
      <c r="A9862" s="4">
        <v>32500</v>
      </c>
      <c r="B9862">
        <v>8.74</v>
      </c>
      <c r="C9862">
        <f>IFERROR(((VLOOKUP(A9862,'Interest Rates-10yr'!$A$9:$C$15239,2,FALSE))-B9862),C9861)</f>
        <v>0.3100000000000005</v>
      </c>
      <c r="D9862" s="98">
        <f>AVERAGE(C$10:C9862)</f>
        <v>0.47905612503806128</v>
      </c>
      <c r="E9862" s="2"/>
      <c r="G9862" s="23"/>
    </row>
    <row r="9863" spans="1:7" customFormat="1">
      <c r="A9863" s="4">
        <v>32501</v>
      </c>
      <c r="B9863">
        <v>8.74</v>
      </c>
      <c r="C9863">
        <f>IFERROR(((VLOOKUP(A9863,'Interest Rates-10yr'!$A$9:$C$15239,2,FALSE))-B9863),C9862)</f>
        <v>0.3100000000000005</v>
      </c>
      <c r="D9863" s="98">
        <f>AVERAGE(C$10:C9863)</f>
        <v>0.47903896894662251</v>
      </c>
      <c r="E9863" s="2"/>
      <c r="G9863" s="23"/>
    </row>
    <row r="9864" spans="1:7" customFormat="1">
      <c r="A9864" s="4">
        <v>32502</v>
      </c>
      <c r="B9864">
        <v>8.74</v>
      </c>
      <c r="C9864">
        <f>IFERROR(((VLOOKUP(A9864,'Interest Rates-10yr'!$A$9:$C$15239,2,FALSE))-B9864),C9863)</f>
        <v>0.3100000000000005</v>
      </c>
      <c r="D9864" s="98">
        <f>AVERAGE(C$10:C9864)</f>
        <v>0.47902181633688667</v>
      </c>
      <c r="E9864" s="2"/>
      <c r="G9864" s="23"/>
    </row>
    <row r="9865" spans="1:7" customFormat="1">
      <c r="A9865" s="4">
        <v>32503</v>
      </c>
      <c r="B9865">
        <v>8.74</v>
      </c>
      <c r="C9865">
        <f>IFERROR(((VLOOKUP(A9865,'Interest Rates-10yr'!$A$9:$C$15239,2,FALSE))-B9865),C9864)</f>
        <v>0.3100000000000005</v>
      </c>
      <c r="D9865" s="98">
        <f>AVERAGE(C$10:C9865)</f>
        <v>0.47900466720779411</v>
      </c>
      <c r="E9865" s="2"/>
      <c r="G9865" s="23"/>
    </row>
    <row r="9866" spans="1:7" customFormat="1">
      <c r="A9866" s="4">
        <v>32504</v>
      </c>
      <c r="B9866">
        <v>8.84</v>
      </c>
      <c r="C9866">
        <f>IFERROR(((VLOOKUP(A9866,'Interest Rates-10yr'!$A$9:$C$15239,2,FALSE))-B9866),C9865)</f>
        <v>0.29000000000000092</v>
      </c>
      <c r="D9866" s="98">
        <f>AVERAGE(C$10:C9866)</f>
        <v>0.47898549254337208</v>
      </c>
      <c r="E9866" s="2"/>
      <c r="G9866" s="23"/>
    </row>
    <row r="9867" spans="1:7" customFormat="1">
      <c r="A9867" s="4">
        <v>32505</v>
      </c>
      <c r="B9867">
        <v>9.39</v>
      </c>
      <c r="C9867">
        <f>IFERROR(((VLOOKUP(A9867,'Interest Rates-10yr'!$A$9:$C$15239,2,FALSE))-B9867),C9866)</f>
        <v>-0.17999999999999972</v>
      </c>
      <c r="D9867" s="98">
        <f>AVERAGE(C$10:C9867)</f>
        <v>0.47891864475553036</v>
      </c>
      <c r="E9867" s="2"/>
      <c r="G9867" s="23"/>
    </row>
    <row r="9868" spans="1:7" customFormat="1">
      <c r="A9868" s="4">
        <v>32506</v>
      </c>
      <c r="B9868">
        <v>9.64</v>
      </c>
      <c r="C9868">
        <f>IFERROR(((VLOOKUP(A9868,'Interest Rates-10yr'!$A$9:$C$15239,2,FALSE))-B9868),C9867)</f>
        <v>-0.46000000000000085</v>
      </c>
      <c r="D9868" s="98">
        <f>AVERAGE(C$10:C9868)</f>
        <v>0.47882341008216028</v>
      </c>
      <c r="E9868" s="2"/>
      <c r="G9868" s="23"/>
    </row>
    <row r="9869" spans="1:7" customFormat="1">
      <c r="A9869" s="4">
        <v>32507</v>
      </c>
      <c r="B9869">
        <v>9.0399999999999991</v>
      </c>
      <c r="C9869">
        <f>IFERROR(((VLOOKUP(A9869,'Interest Rates-10yr'!$A$9:$C$15239,2,FALSE))-B9869),C9868)</f>
        <v>0.10000000000000142</v>
      </c>
      <c r="D9869" s="98">
        <f>AVERAGE(C$10:C9869)</f>
        <v>0.4787849898580141</v>
      </c>
      <c r="E9869" s="2"/>
      <c r="G9869" s="23"/>
    </row>
    <row r="9870" spans="1:7" customFormat="1">
      <c r="A9870" s="4">
        <v>32508</v>
      </c>
      <c r="B9870">
        <v>9.0399999999999991</v>
      </c>
      <c r="C9870">
        <f>IFERROR(((VLOOKUP(A9870,'Interest Rates-10yr'!$A$9:$C$15239,2,FALSE))-B9870),C9869)</f>
        <v>0.10000000000000142</v>
      </c>
      <c r="D9870" s="98">
        <f>AVERAGE(C$10:C9870)</f>
        <v>0.47874657742622645</v>
      </c>
      <c r="E9870" s="2"/>
      <c r="G9870" s="23"/>
    </row>
    <row r="9871" spans="1:7" customFormat="1">
      <c r="A9871" s="4">
        <v>32509</v>
      </c>
      <c r="B9871">
        <v>9.0399999999999991</v>
      </c>
      <c r="C9871">
        <f>IFERROR(((VLOOKUP(A9871,'Interest Rates-10yr'!$A$9:$C$15239,2,FALSE))-B9871),C9870)</f>
        <v>0.10000000000000142</v>
      </c>
      <c r="D9871" s="98">
        <f>AVERAGE(C$10:C9871)</f>
        <v>0.47870817278442707</v>
      </c>
      <c r="E9871" s="2"/>
      <c r="G9871" s="23"/>
    </row>
    <row r="9872" spans="1:7" customFormat="1">
      <c r="A9872" s="4">
        <v>32510</v>
      </c>
      <c r="B9872">
        <v>9.0399999999999991</v>
      </c>
      <c r="C9872">
        <f>IFERROR(((VLOOKUP(A9872,'Interest Rates-10yr'!$A$9:$C$15239,2,FALSE))-B9872),C9871)</f>
        <v>0.10000000000000142</v>
      </c>
      <c r="D9872" s="98">
        <f>AVERAGE(C$10:C9872)</f>
        <v>0.47866977593024634</v>
      </c>
      <c r="E9872" s="2"/>
      <c r="G9872" s="23"/>
    </row>
    <row r="9873" spans="1:7" customFormat="1">
      <c r="A9873" s="4">
        <v>32511</v>
      </c>
      <c r="B9873">
        <v>9.4</v>
      </c>
      <c r="C9873">
        <f>IFERROR(((VLOOKUP(A9873,'Interest Rates-10yr'!$A$9:$C$15239,2,FALSE))-B9873),C9872)</f>
        <v>-0.16999999999999993</v>
      </c>
      <c r="D9873" s="98">
        <f>AVERAGE(C$10:C9873)</f>
        <v>0.47860401459854218</v>
      </c>
      <c r="E9873" s="2"/>
      <c r="G9873" s="23"/>
    </row>
    <row r="9874" spans="1:7" customFormat="1">
      <c r="A9874" s="4">
        <v>32512</v>
      </c>
      <c r="B9874">
        <v>9.35</v>
      </c>
      <c r="C9874">
        <f>IFERROR(((VLOOKUP(A9874,'Interest Rates-10yr'!$A$9:$C$15239,2,FALSE))-B9874),C9873)</f>
        <v>-0.12999999999999901</v>
      </c>
      <c r="D9874" s="98">
        <f>AVERAGE(C$10:C9874)</f>
        <v>0.47854232133806585</v>
      </c>
      <c r="E9874" s="2"/>
      <c r="G9874" s="23"/>
    </row>
    <row r="9875" spans="1:7" customFormat="1">
      <c r="A9875" s="4">
        <v>32513</v>
      </c>
      <c r="B9875">
        <v>9</v>
      </c>
      <c r="C9875">
        <f>IFERROR(((VLOOKUP(A9875,'Interest Rates-10yr'!$A$9:$C$15239,2,FALSE))-B9875),C9874)</f>
        <v>0.26999999999999957</v>
      </c>
      <c r="D9875" s="98">
        <f>AVERAGE(C$10:C9875)</f>
        <v>0.47852118386377662</v>
      </c>
      <c r="E9875" s="2"/>
      <c r="G9875" s="23"/>
    </row>
    <row r="9876" spans="1:7" customFormat="1">
      <c r="A9876" s="4">
        <v>32514</v>
      </c>
      <c r="B9876">
        <v>9.0399999999999991</v>
      </c>
      <c r="C9876">
        <f>IFERROR(((VLOOKUP(A9876,'Interest Rates-10yr'!$A$9:$C$15239,2,FALSE))-B9876),C9875)</f>
        <v>0.21000000000000085</v>
      </c>
      <c r="D9876" s="98">
        <f>AVERAGE(C$10:C9876)</f>
        <v>0.47849396979831965</v>
      </c>
      <c r="E9876" s="2"/>
      <c r="G9876" s="23"/>
    </row>
    <row r="9877" spans="1:7" customFormat="1">
      <c r="A9877" s="4">
        <v>32515</v>
      </c>
      <c r="B9877">
        <v>9.0399999999999991</v>
      </c>
      <c r="C9877">
        <f>IFERROR(((VLOOKUP(A9877,'Interest Rates-10yr'!$A$9:$C$15239,2,FALSE))-B9877),C9876)</f>
        <v>0.21000000000000085</v>
      </c>
      <c r="D9877" s="98">
        <f>AVERAGE(C$10:C9877)</f>
        <v>0.47846676124848198</v>
      </c>
      <c r="E9877" s="2"/>
      <c r="G9877" s="23"/>
    </row>
    <row r="9878" spans="1:7" customFormat="1">
      <c r="A9878" s="4">
        <v>32516</v>
      </c>
      <c r="B9878">
        <v>9.0399999999999991</v>
      </c>
      <c r="C9878">
        <f>IFERROR(((VLOOKUP(A9878,'Interest Rates-10yr'!$A$9:$C$15239,2,FALSE))-B9878),C9877)</f>
        <v>0.21000000000000085</v>
      </c>
      <c r="D9878" s="98">
        <f>AVERAGE(C$10:C9878)</f>
        <v>0.47843955821258694</v>
      </c>
      <c r="E9878" s="2"/>
      <c r="G9878" s="23"/>
    </row>
    <row r="9879" spans="1:7" customFormat="1">
      <c r="A9879" s="4">
        <v>32517</v>
      </c>
      <c r="B9879">
        <v>9.19</v>
      </c>
      <c r="C9879">
        <f>IFERROR(((VLOOKUP(A9879,'Interest Rates-10yr'!$A$9:$C$15239,2,FALSE))-B9879),C9878)</f>
        <v>4.0000000000000924E-2</v>
      </c>
      <c r="D9879" s="98">
        <f>AVERAGE(C$10:C9879)</f>
        <v>0.47839513677811757</v>
      </c>
      <c r="E9879" s="2"/>
      <c r="G9879" s="23"/>
    </row>
    <row r="9880" spans="1:7" customFormat="1">
      <c r="A9880" s="4">
        <v>32518</v>
      </c>
      <c r="B9880">
        <v>9.15</v>
      </c>
      <c r="C9880">
        <f>IFERROR(((VLOOKUP(A9880,'Interest Rates-10yr'!$A$9:$C$15239,2,FALSE))-B9880),C9879)</f>
        <v>8.9999999999999858E-2</v>
      </c>
      <c r="D9880" s="98">
        <f>AVERAGE(C$10:C9880)</f>
        <v>0.47835578968696385</v>
      </c>
      <c r="E9880" s="2"/>
      <c r="G9880" s="23"/>
    </row>
    <row r="9881" spans="1:7" customFormat="1">
      <c r="A9881" s="4">
        <v>32519</v>
      </c>
      <c r="B9881">
        <v>9.1</v>
      </c>
      <c r="C9881">
        <f>IFERROR(((VLOOKUP(A9881,'Interest Rates-10yr'!$A$9:$C$15239,2,FALSE))-B9881),C9880)</f>
        <v>0.14000000000000057</v>
      </c>
      <c r="D9881" s="98">
        <f>AVERAGE(C$10:C9881)</f>
        <v>0.47832151539708473</v>
      </c>
      <c r="E9881" s="2"/>
      <c r="G9881" s="23"/>
    </row>
    <row r="9882" spans="1:7" customFormat="1">
      <c r="A9882" s="4">
        <v>32520</v>
      </c>
      <c r="B9882">
        <v>9.15</v>
      </c>
      <c r="C9882">
        <f>IFERROR(((VLOOKUP(A9882,'Interest Rates-10yr'!$A$9:$C$15239,2,FALSE))-B9882),C9881)</f>
        <v>-9.9999999999997868E-3</v>
      </c>
      <c r="D9882" s="98">
        <f>AVERAGE(C$10:C9882)</f>
        <v>0.47827205509976911</v>
      </c>
      <c r="E9882" s="2"/>
      <c r="G9882" s="23"/>
    </row>
    <row r="9883" spans="1:7" customFormat="1">
      <c r="A9883" s="4">
        <v>32521</v>
      </c>
      <c r="B9883">
        <v>9.1</v>
      </c>
      <c r="C9883">
        <f>IFERROR(((VLOOKUP(A9883,'Interest Rates-10yr'!$A$9:$C$15239,2,FALSE))-B9883),C9882)</f>
        <v>-3.9999999999999147E-2</v>
      </c>
      <c r="D9883" s="98">
        <f>AVERAGE(C$10:C9883)</f>
        <v>0.47821956653838571</v>
      </c>
      <c r="E9883" s="2"/>
      <c r="G9883" s="23"/>
    </row>
    <row r="9884" spans="1:7" customFormat="1">
      <c r="A9884" s="4">
        <v>32522</v>
      </c>
      <c r="B9884">
        <v>9.1</v>
      </c>
      <c r="C9884">
        <f>IFERROR(((VLOOKUP(A9884,'Interest Rates-10yr'!$A$9:$C$15239,2,FALSE))-B9884),C9883)</f>
        <v>-3.9999999999999147E-2</v>
      </c>
      <c r="D9884" s="98">
        <f>AVERAGE(C$10:C9884)</f>
        <v>0.47816708860759699</v>
      </c>
      <c r="E9884" s="2"/>
      <c r="G9884" s="23"/>
    </row>
    <row r="9885" spans="1:7" customFormat="1">
      <c r="A9885" s="4">
        <v>32523</v>
      </c>
      <c r="B9885">
        <v>9.1</v>
      </c>
      <c r="C9885">
        <f>IFERROR(((VLOOKUP(A9885,'Interest Rates-10yr'!$A$9:$C$15239,2,FALSE))-B9885),C9884)</f>
        <v>-3.9999999999999147E-2</v>
      </c>
      <c r="D9885" s="98">
        <f>AVERAGE(C$10:C9885)</f>
        <v>0.47811462130417381</v>
      </c>
      <c r="E9885" s="2"/>
      <c r="G9885" s="23"/>
    </row>
    <row r="9886" spans="1:7" customFormat="1">
      <c r="A9886" s="4">
        <v>32524</v>
      </c>
      <c r="B9886">
        <v>9.1</v>
      </c>
      <c r="C9886">
        <f>IFERROR(((VLOOKUP(A9886,'Interest Rates-10yr'!$A$9:$C$15239,2,FALSE))-B9886),C9885)</f>
        <v>-3.9999999999999147E-2</v>
      </c>
      <c r="D9886" s="98">
        <f>AVERAGE(C$10:C9886)</f>
        <v>0.47806216462488821</v>
      </c>
      <c r="E9886" s="2"/>
      <c r="G9886" s="23"/>
    </row>
    <row r="9887" spans="1:7" customFormat="1">
      <c r="A9887" s="4">
        <v>32525</v>
      </c>
      <c r="B9887">
        <v>9.26</v>
      </c>
      <c r="C9887">
        <f>IFERROR(((VLOOKUP(A9887,'Interest Rates-10yr'!$A$9:$C$15239,2,FALSE))-B9887),C9886)</f>
        <v>-0.19999999999999929</v>
      </c>
      <c r="D9887" s="98">
        <f>AVERAGE(C$10:C9887)</f>
        <v>0.47799352095566117</v>
      </c>
      <c r="E9887" s="2"/>
      <c r="G9887" s="23"/>
    </row>
    <row r="9888" spans="1:7" customFormat="1">
      <c r="A9888" s="4">
        <v>32526</v>
      </c>
      <c r="B9888">
        <v>9.07</v>
      </c>
      <c r="C9888">
        <f>IFERROR(((VLOOKUP(A9888,'Interest Rates-10yr'!$A$9:$C$15239,2,FALSE))-B9888),C9887)</f>
        <v>-8.0000000000000071E-2</v>
      </c>
      <c r="D9888" s="98">
        <f>AVERAGE(C$10:C9888)</f>
        <v>0.47793703816175936</v>
      </c>
      <c r="E9888" s="2"/>
      <c r="G9888" s="23"/>
    </row>
    <row r="9889" spans="1:7" customFormat="1">
      <c r="A9889" s="4">
        <v>32527</v>
      </c>
      <c r="B9889">
        <v>8.98</v>
      </c>
      <c r="C9889">
        <f>IFERROR(((VLOOKUP(A9889,'Interest Rates-10yr'!$A$9:$C$15239,2,FALSE))-B9889),C9888)</f>
        <v>1.9999999999999574E-2</v>
      </c>
      <c r="D9889" s="98">
        <f>AVERAGE(C$10:C9889)</f>
        <v>0.47789068825911146</v>
      </c>
      <c r="E9889" s="2"/>
      <c r="G9889" s="23"/>
    </row>
    <row r="9890" spans="1:7" customFormat="1">
      <c r="A9890" s="4">
        <v>32528</v>
      </c>
      <c r="B9890">
        <v>8.9700000000000006</v>
      </c>
      <c r="C9890">
        <f>IFERROR(((VLOOKUP(A9890,'Interest Rates-10yr'!$A$9:$C$15239,2,FALSE))-B9890),C9889)</f>
        <v>5.9999999999998721E-2</v>
      </c>
      <c r="D9890" s="98">
        <f>AVERAGE(C$10:C9890)</f>
        <v>0.4778483959113472</v>
      </c>
      <c r="E9890" s="2"/>
      <c r="G9890" s="23"/>
    </row>
    <row r="9891" spans="1:7" customFormat="1">
      <c r="A9891" s="4">
        <v>32529</v>
      </c>
      <c r="B9891">
        <v>8.9700000000000006</v>
      </c>
      <c r="C9891">
        <f>IFERROR(((VLOOKUP(A9891,'Interest Rates-10yr'!$A$9:$C$15239,2,FALSE))-B9891),C9890)</f>
        <v>5.9999999999998721E-2</v>
      </c>
      <c r="D9891" s="98">
        <f>AVERAGE(C$10:C9891)</f>
        <v>0.47780611212305424</v>
      </c>
      <c r="E9891" s="2"/>
      <c r="G9891" s="23"/>
    </row>
    <row r="9892" spans="1:7" customFormat="1">
      <c r="A9892" s="4">
        <v>32530</v>
      </c>
      <c r="B9892">
        <v>8.9700000000000006</v>
      </c>
      <c r="C9892">
        <f>IFERROR(((VLOOKUP(A9892,'Interest Rates-10yr'!$A$9:$C$15239,2,FALSE))-B9892),C9891)</f>
        <v>5.9999999999998721E-2</v>
      </c>
      <c r="D9892" s="98">
        <f>AVERAGE(C$10:C9892)</f>
        <v>0.47776383689163437</v>
      </c>
      <c r="E9892" s="2"/>
      <c r="G9892" s="23"/>
    </row>
    <row r="9893" spans="1:7" customFormat="1">
      <c r="A9893" s="4">
        <v>32531</v>
      </c>
      <c r="B9893">
        <v>9.1</v>
      </c>
      <c r="C9893">
        <f>IFERROR(((VLOOKUP(A9893,'Interest Rates-10yr'!$A$9:$C$15239,2,FALSE))-B9893),C9892)</f>
        <v>-9.9999999999999645E-2</v>
      </c>
      <c r="D9893" s="98">
        <f>AVERAGE(C$10:C9893)</f>
        <v>0.47770538243626287</v>
      </c>
      <c r="E9893" s="2"/>
      <c r="G9893" s="23"/>
    </row>
    <row r="9894" spans="1:7" customFormat="1">
      <c r="A9894" s="4">
        <v>32532</v>
      </c>
      <c r="B9894">
        <v>9.1</v>
      </c>
      <c r="C9894">
        <f>IFERROR(((VLOOKUP(A9894,'Interest Rates-10yr'!$A$9:$C$15239,2,FALSE))-B9894),C9893)</f>
        <v>-0.16999999999999993</v>
      </c>
      <c r="D9894" s="98">
        <f>AVERAGE(C$10:C9894)</f>
        <v>0.47763985837127182</v>
      </c>
      <c r="E9894" s="2"/>
      <c r="G9894" s="23"/>
    </row>
    <row r="9895" spans="1:7" customFormat="1">
      <c r="A9895" s="4">
        <v>32533</v>
      </c>
      <c r="B9895">
        <v>9.32</v>
      </c>
      <c r="C9895">
        <f>IFERROR(((VLOOKUP(A9895,'Interest Rates-10yr'!$A$9:$C$15239,2,FALSE))-B9895),C9894)</f>
        <v>-0.33000000000000007</v>
      </c>
      <c r="D9895" s="98">
        <f>AVERAGE(C$10:C9895)</f>
        <v>0.47755816305887339</v>
      </c>
      <c r="E9895" s="2"/>
      <c r="G9895" s="23"/>
    </row>
    <row r="9896" spans="1:7" customFormat="1">
      <c r="A9896" s="4">
        <v>32534</v>
      </c>
      <c r="B9896">
        <v>9.25</v>
      </c>
      <c r="C9896">
        <f>IFERROR(((VLOOKUP(A9896,'Interest Rates-10yr'!$A$9:$C$15239,2,FALSE))-B9896),C9895)</f>
        <v>-0.25999999999999979</v>
      </c>
      <c r="D9896" s="98">
        <f>AVERAGE(C$10:C9896)</f>
        <v>0.47748356427632466</v>
      </c>
      <c r="E9896" s="2"/>
      <c r="G9896" s="23"/>
    </row>
    <row r="9897" spans="1:7" customFormat="1">
      <c r="A9897" s="4">
        <v>32535</v>
      </c>
      <c r="B9897">
        <v>9.17</v>
      </c>
      <c r="C9897">
        <f>IFERROR(((VLOOKUP(A9897,'Interest Rates-10yr'!$A$9:$C$15239,2,FALSE))-B9897),C9896)</f>
        <v>-0.22000000000000064</v>
      </c>
      <c r="D9897" s="98">
        <f>AVERAGE(C$10:C9897)</f>
        <v>0.47741302588996981</v>
      </c>
      <c r="E9897" s="2"/>
      <c r="G9897" s="23"/>
    </row>
    <row r="9898" spans="1:7" customFormat="1">
      <c r="A9898" s="4">
        <v>32536</v>
      </c>
      <c r="B9898">
        <v>9.17</v>
      </c>
      <c r="C9898">
        <f>IFERROR(((VLOOKUP(A9898,'Interest Rates-10yr'!$A$9:$C$15239,2,FALSE))-B9898),C9897)</f>
        <v>-0.22000000000000064</v>
      </c>
      <c r="D9898" s="98">
        <f>AVERAGE(C$10:C9898)</f>
        <v>0.47734250176964521</v>
      </c>
      <c r="E9898" s="2"/>
      <c r="G9898" s="23"/>
    </row>
    <row r="9899" spans="1:7" customFormat="1">
      <c r="A9899" s="4">
        <v>32537</v>
      </c>
      <c r="B9899">
        <v>9.17</v>
      </c>
      <c r="C9899">
        <f>IFERROR(((VLOOKUP(A9899,'Interest Rates-10yr'!$A$9:$C$15239,2,FALSE))-B9899),C9898)</f>
        <v>-0.22000000000000064</v>
      </c>
      <c r="D9899" s="98">
        <f>AVERAGE(C$10:C9899)</f>
        <v>0.47727199191102337</v>
      </c>
      <c r="E9899" s="2"/>
      <c r="G9899" s="23"/>
    </row>
    <row r="9900" spans="1:7" customFormat="1">
      <c r="A9900" s="4">
        <v>32538</v>
      </c>
      <c r="B9900">
        <v>9.18</v>
      </c>
      <c r="C9900">
        <f>IFERROR(((VLOOKUP(A9900,'Interest Rates-10yr'!$A$9:$C$15239,2,FALSE))-B9900),C9899)</f>
        <v>-0.17999999999999972</v>
      </c>
      <c r="D9900" s="98">
        <f>AVERAGE(C$10:C9900)</f>
        <v>0.47720554039025587</v>
      </c>
      <c r="E9900" s="2"/>
      <c r="G9900" s="23"/>
    </row>
    <row r="9901" spans="1:7" customFormat="1">
      <c r="A9901" s="4">
        <v>32539</v>
      </c>
      <c r="B9901">
        <v>9.14</v>
      </c>
      <c r="C9901">
        <f>IFERROR(((VLOOKUP(A9901,'Interest Rates-10yr'!$A$9:$C$15239,2,FALSE))-B9901),C9900)</f>
        <v>-0.13000000000000078</v>
      </c>
      <c r="D9901" s="98">
        <f>AVERAGE(C$10:C9901)</f>
        <v>0.47714415689446227</v>
      </c>
      <c r="E9901" s="2"/>
      <c r="G9901" s="23"/>
    </row>
    <row r="9902" spans="1:7" customFormat="1">
      <c r="A9902" s="4">
        <v>32540</v>
      </c>
      <c r="B9902">
        <v>9.02</v>
      </c>
      <c r="C9902">
        <f>IFERROR(((VLOOKUP(A9902,'Interest Rates-10yr'!$A$9:$C$15239,2,FALSE))-B9902),C9901)</f>
        <v>-2.9999999999999361E-2</v>
      </c>
      <c r="D9902" s="98">
        <f>AVERAGE(C$10:C9902)</f>
        <v>0.47709289396543225</v>
      </c>
      <c r="E9902" s="2"/>
      <c r="G9902" s="23"/>
    </row>
    <row r="9903" spans="1:7" customFormat="1">
      <c r="A9903" s="4">
        <v>32541</v>
      </c>
      <c r="B9903">
        <v>9.0299999999999994</v>
      </c>
      <c r="C9903">
        <f>IFERROR(((VLOOKUP(A9903,'Interest Rates-10yr'!$A$9:$C$15239,2,FALSE))-B9903),C9902)</f>
        <v>-4.9999999999998934E-2</v>
      </c>
      <c r="D9903" s="98">
        <f>AVERAGE(C$10:C9903)</f>
        <v>0.47703961997170213</v>
      </c>
      <c r="E9903" s="2"/>
      <c r="G9903" s="23"/>
    </row>
    <row r="9904" spans="1:7" customFormat="1">
      <c r="A9904" s="4">
        <v>32542</v>
      </c>
      <c r="B9904">
        <v>9.08</v>
      </c>
      <c r="C9904">
        <f>IFERROR(((VLOOKUP(A9904,'Interest Rates-10yr'!$A$9:$C$15239,2,FALSE))-B9904),C9903)</f>
        <v>-7.0000000000000284E-2</v>
      </c>
      <c r="D9904" s="98">
        <f>AVERAGE(C$10:C9904)</f>
        <v>0.47698433552299352</v>
      </c>
      <c r="E9904" s="2"/>
      <c r="G9904" s="23"/>
    </row>
    <row r="9905" spans="1:7" customFormat="1">
      <c r="A9905" s="4">
        <v>32543</v>
      </c>
      <c r="B9905">
        <v>9.08</v>
      </c>
      <c r="C9905">
        <f>IFERROR(((VLOOKUP(A9905,'Interest Rates-10yr'!$A$9:$C$15239,2,FALSE))-B9905),C9904)</f>
        <v>-7.0000000000000284E-2</v>
      </c>
      <c r="D9905" s="98">
        <f>AVERAGE(C$10:C9905)</f>
        <v>0.47692906224737486</v>
      </c>
      <c r="E9905" s="2"/>
      <c r="G9905" s="23"/>
    </row>
    <row r="9906" spans="1:7" customFormat="1">
      <c r="A9906" s="4">
        <v>32544</v>
      </c>
      <c r="B9906">
        <v>9.08</v>
      </c>
      <c r="C9906">
        <f>IFERROR(((VLOOKUP(A9906,'Interest Rates-10yr'!$A$9:$C$15239,2,FALSE))-B9906),C9905)</f>
        <v>-7.0000000000000284E-2</v>
      </c>
      <c r="D9906" s="98">
        <f>AVERAGE(C$10:C9906)</f>
        <v>0.47687380014145919</v>
      </c>
      <c r="E9906" s="2"/>
      <c r="G9906" s="23"/>
    </row>
    <row r="9907" spans="1:7" customFormat="1">
      <c r="A9907" s="4">
        <v>32545</v>
      </c>
      <c r="B9907">
        <v>9.08</v>
      </c>
      <c r="C9907">
        <f>IFERROR(((VLOOKUP(A9907,'Interest Rates-10yr'!$A$9:$C$15239,2,FALSE))-B9907),C9906)</f>
        <v>-7.0000000000000284E-2</v>
      </c>
      <c r="D9907" s="98">
        <f>AVERAGE(C$10:C9907)</f>
        <v>0.47681854920186117</v>
      </c>
      <c r="E9907" s="2"/>
      <c r="G9907" s="23"/>
    </row>
    <row r="9908" spans="1:7" customFormat="1">
      <c r="A9908" s="4">
        <v>32546</v>
      </c>
      <c r="B9908">
        <v>9</v>
      </c>
      <c r="C9908">
        <f>IFERROR(((VLOOKUP(A9908,'Interest Rates-10yr'!$A$9:$C$15239,2,FALSE))-B9908),C9907)</f>
        <v>-3.9999999999999147E-2</v>
      </c>
      <c r="D9908" s="98">
        <f>AVERAGE(C$10:C9908)</f>
        <v>0.47676634003434915</v>
      </c>
      <c r="E9908" s="2"/>
      <c r="G9908" s="23"/>
    </row>
    <row r="9909" spans="1:7" customFormat="1">
      <c r="A9909" s="4">
        <v>32547</v>
      </c>
      <c r="B9909">
        <v>9.3800000000000008</v>
      </c>
      <c r="C9909">
        <f>IFERROR(((VLOOKUP(A9909,'Interest Rates-10yr'!$A$9:$C$15239,2,FALSE))-B9909),C9908)</f>
        <v>-0.43000000000000149</v>
      </c>
      <c r="D9909" s="98">
        <f>AVERAGE(C$10:C9909)</f>
        <v>0.47667474747474969</v>
      </c>
      <c r="E9909" s="2"/>
      <c r="G9909" s="23"/>
    </row>
    <row r="9910" spans="1:7" customFormat="1">
      <c r="A9910" s="4">
        <v>32548</v>
      </c>
      <c r="B9910">
        <v>9.31</v>
      </c>
      <c r="C9910">
        <f>IFERROR(((VLOOKUP(A9910,'Interest Rates-10yr'!$A$9:$C$15239,2,FALSE))-B9910),C9909)</f>
        <v>-0.17999999999999972</v>
      </c>
      <c r="D9910" s="98">
        <f>AVERAGE(C$10:C9910)</f>
        <v>0.47660842339157877</v>
      </c>
      <c r="E9910" s="2"/>
      <c r="G9910" s="23"/>
    </row>
    <row r="9911" spans="1:7" customFormat="1">
      <c r="A9911" s="4">
        <v>32549</v>
      </c>
      <c r="B9911">
        <v>9.19</v>
      </c>
      <c r="C9911">
        <f>IFERROR(((VLOOKUP(A9911,'Interest Rates-10yr'!$A$9:$C$15239,2,FALSE))-B9911),C9910)</f>
        <v>0</v>
      </c>
      <c r="D9911" s="98">
        <f>AVERAGE(C$10:C9911)</f>
        <v>0.47656029085033541</v>
      </c>
      <c r="E9911" s="2"/>
      <c r="G9911" s="23"/>
    </row>
    <row r="9912" spans="1:7" customFormat="1">
      <c r="A9912" s="4">
        <v>32550</v>
      </c>
      <c r="B9912">
        <v>9.19</v>
      </c>
      <c r="C9912">
        <f>IFERROR(((VLOOKUP(A9912,'Interest Rates-10yr'!$A$9:$C$15239,2,FALSE))-B9912),C9911)</f>
        <v>0</v>
      </c>
      <c r="D9912" s="98">
        <f>AVERAGE(C$10:C9912)</f>
        <v>0.4765121680298921</v>
      </c>
      <c r="E9912" s="2"/>
      <c r="G9912" s="23"/>
    </row>
    <row r="9913" spans="1:7" customFormat="1">
      <c r="A9913" s="4">
        <v>32551</v>
      </c>
      <c r="B9913">
        <v>9.19</v>
      </c>
      <c r="C9913">
        <f>IFERROR(((VLOOKUP(A9913,'Interest Rates-10yr'!$A$9:$C$15239,2,FALSE))-B9913),C9912)</f>
        <v>0</v>
      </c>
      <c r="D9913" s="98">
        <f>AVERAGE(C$10:C9913)</f>
        <v>0.47646405492730426</v>
      </c>
      <c r="E9913" s="2"/>
      <c r="G9913" s="23"/>
    </row>
    <row r="9914" spans="1:7" customFormat="1">
      <c r="A9914" s="4">
        <v>32552</v>
      </c>
      <c r="B9914">
        <v>9.3000000000000007</v>
      </c>
      <c r="C9914">
        <f>IFERROR(((VLOOKUP(A9914,'Interest Rates-10yr'!$A$9:$C$15239,2,FALSE))-B9914),C9913)</f>
        <v>-0.10000000000000142</v>
      </c>
      <c r="D9914" s="98">
        <f>AVERAGE(C$10:C9914)</f>
        <v>0.4764058556284726</v>
      </c>
      <c r="E9914" s="2"/>
      <c r="G9914" s="23"/>
    </row>
    <row r="9915" spans="1:7" customFormat="1">
      <c r="A9915" s="4">
        <v>32553</v>
      </c>
      <c r="B9915">
        <v>9.2899999999999991</v>
      </c>
      <c r="C9915">
        <f>IFERROR(((VLOOKUP(A9915,'Interest Rates-10yr'!$A$9:$C$15239,2,FALSE))-B9915),C9914)</f>
        <v>-5.9999999999998721E-2</v>
      </c>
      <c r="D9915" s="98">
        <f>AVERAGE(C$10:C9915)</f>
        <v>0.47635170603674748</v>
      </c>
      <c r="E9915" s="2"/>
      <c r="G9915" s="23"/>
    </row>
    <row r="9916" spans="1:7" customFormat="1">
      <c r="A9916" s="4">
        <v>32554</v>
      </c>
      <c r="B9916">
        <v>9.4</v>
      </c>
      <c r="C9916">
        <f>IFERROR(((VLOOKUP(A9916,'Interest Rates-10yr'!$A$9:$C$15239,2,FALSE))-B9916),C9915)</f>
        <v>-0.17999999999999972</v>
      </c>
      <c r="D9916" s="98">
        <f>AVERAGE(C$10:C9916)</f>
        <v>0.47628545472898159</v>
      </c>
      <c r="E9916" s="2"/>
      <c r="G9916" s="23"/>
    </row>
    <row r="9917" spans="1:7" customFormat="1">
      <c r="A9917" s="4">
        <v>32555</v>
      </c>
      <c r="B9917">
        <v>9.35</v>
      </c>
      <c r="C9917">
        <f>IFERROR(((VLOOKUP(A9917,'Interest Rates-10yr'!$A$9:$C$15239,2,FALSE))-B9917),C9916)</f>
        <v>-0.13999999999999879</v>
      </c>
      <c r="D9917" s="98">
        <f>AVERAGE(C$10:C9917)</f>
        <v>0.47622325393621517</v>
      </c>
      <c r="E9917" s="2"/>
      <c r="G9917" s="23"/>
    </row>
    <row r="9918" spans="1:7" customFormat="1">
      <c r="A9918" s="4">
        <v>32556</v>
      </c>
      <c r="B9918">
        <v>9.31</v>
      </c>
      <c r="C9918">
        <f>IFERROR(((VLOOKUP(A9918,'Interest Rates-10yr'!$A$9:$C$15239,2,FALSE))-B9918),C9917)</f>
        <v>-0.11000000000000121</v>
      </c>
      <c r="D9918" s="98">
        <f>AVERAGE(C$10:C9918)</f>
        <v>0.47616409324856396</v>
      </c>
      <c r="E9918" s="2"/>
      <c r="G9918" s="23"/>
    </row>
    <row r="9919" spans="1:7" customFormat="1">
      <c r="A9919" s="4">
        <v>32557</v>
      </c>
      <c r="B9919">
        <v>9.31</v>
      </c>
      <c r="C9919">
        <f>IFERROR(((VLOOKUP(A9919,'Interest Rates-10yr'!$A$9:$C$15239,2,FALSE))-B9919),C9918)</f>
        <v>-0.11000000000000121</v>
      </c>
      <c r="D9919" s="98">
        <f>AVERAGE(C$10:C9919)</f>
        <v>0.47610494450050661</v>
      </c>
      <c r="E9919" s="2"/>
      <c r="G9919" s="23"/>
    </row>
    <row r="9920" spans="1:7" customFormat="1">
      <c r="A9920" s="4">
        <v>32558</v>
      </c>
      <c r="B9920">
        <v>9.31</v>
      </c>
      <c r="C9920">
        <f>IFERROR(((VLOOKUP(A9920,'Interest Rates-10yr'!$A$9:$C$15239,2,FALSE))-B9920),C9919)</f>
        <v>-0.11000000000000121</v>
      </c>
      <c r="D9920" s="98">
        <f>AVERAGE(C$10:C9920)</f>
        <v>0.47604580768842913</v>
      </c>
      <c r="E9920" s="2"/>
      <c r="G9920" s="23"/>
    </row>
    <row r="9921" spans="1:7" customFormat="1">
      <c r="A9921" s="4">
        <v>32559</v>
      </c>
      <c r="B9921">
        <v>9.31</v>
      </c>
      <c r="C9921">
        <f>IFERROR(((VLOOKUP(A9921,'Interest Rates-10yr'!$A$9:$C$15239,2,FALSE))-B9921),C9920)</f>
        <v>-0.11000000000000121</v>
      </c>
      <c r="D9921" s="98">
        <f>AVERAGE(C$10:C9921)</f>
        <v>0.47598668280871886</v>
      </c>
      <c r="E9921" s="2"/>
      <c r="G9921" s="23"/>
    </row>
    <row r="9922" spans="1:7" customFormat="1">
      <c r="A9922" s="4">
        <v>32560</v>
      </c>
      <c r="B9922">
        <v>9.33</v>
      </c>
      <c r="C9922">
        <f>IFERROR(((VLOOKUP(A9922,'Interest Rates-10yr'!$A$9:$C$15239,2,FALSE))-B9922),C9921)</f>
        <v>-0.10999999999999943</v>
      </c>
      <c r="D9922" s="98">
        <f>AVERAGE(C$10:C9922)</f>
        <v>0.47592756985776474</v>
      </c>
      <c r="E9922" s="2"/>
      <c r="G9922" s="23"/>
    </row>
    <row r="9923" spans="1:7" customFormat="1">
      <c r="A9923" s="4">
        <v>32561</v>
      </c>
      <c r="B9923">
        <v>9.81</v>
      </c>
      <c r="C9923">
        <f>IFERROR(((VLOOKUP(A9923,'Interest Rates-10yr'!$A$9:$C$15239,2,FALSE))-B9923),C9922)</f>
        <v>-0.52000000000000135</v>
      </c>
      <c r="D9923" s="98">
        <f>AVERAGE(C$10:C9923)</f>
        <v>0.47582711317329246</v>
      </c>
      <c r="E9923" s="2"/>
      <c r="G9923" s="23"/>
    </row>
    <row r="9924" spans="1:7" customFormat="1">
      <c r="A9924" s="4">
        <v>32562</v>
      </c>
      <c r="B9924">
        <v>9.6</v>
      </c>
      <c r="C9924">
        <f>IFERROR(((VLOOKUP(A9924,'Interest Rates-10yr'!$A$9:$C$15239,2,FALSE))-B9924),C9923)</f>
        <v>-0.24000000000000021</v>
      </c>
      <c r="D9924" s="98">
        <f>AVERAGE(C$10:C9924)</f>
        <v>0.47575491679274046</v>
      </c>
      <c r="E9924" s="2"/>
      <c r="G9924" s="23"/>
    </row>
    <row r="9925" spans="1:7" customFormat="1">
      <c r="A9925" s="4">
        <v>32563</v>
      </c>
      <c r="B9925">
        <v>9.7899999999999991</v>
      </c>
      <c r="C9925">
        <f>IFERROR(((VLOOKUP(A9925,'Interest Rates-10yr'!$A$9:$C$15239,2,FALSE))-B9925),C9924)</f>
        <v>-0.40999999999999837</v>
      </c>
      <c r="D9925" s="98">
        <f>AVERAGE(C$10:C9925)</f>
        <v>0.4756655909641006</v>
      </c>
      <c r="E9925" s="2"/>
      <c r="G9925" s="23"/>
    </row>
    <row r="9926" spans="1:7" customFormat="1">
      <c r="A9926" s="4">
        <v>32564</v>
      </c>
      <c r="B9926">
        <v>9.7899999999999991</v>
      </c>
      <c r="C9926">
        <f>IFERROR(((VLOOKUP(A9926,'Interest Rates-10yr'!$A$9:$C$15239,2,FALSE))-B9926),C9925)</f>
        <v>-0.40999999999999837</v>
      </c>
      <c r="D9926" s="98">
        <f>AVERAGE(C$10:C9926)</f>
        <v>0.47557628315014844</v>
      </c>
      <c r="E9926" s="2"/>
      <c r="G9926" s="23"/>
    </row>
    <row r="9927" spans="1:7" customFormat="1">
      <c r="A9927" s="4">
        <v>32565</v>
      </c>
      <c r="B9927">
        <v>9.7899999999999991</v>
      </c>
      <c r="C9927">
        <f>IFERROR(((VLOOKUP(A9927,'Interest Rates-10yr'!$A$9:$C$15239,2,FALSE))-B9927),C9926)</f>
        <v>-0.40999999999999837</v>
      </c>
      <c r="D9927" s="98">
        <f>AVERAGE(C$10:C9927)</f>
        <v>0.47548699334543476</v>
      </c>
      <c r="E9927" s="2"/>
      <c r="G9927" s="23"/>
    </row>
    <row r="9928" spans="1:7" customFormat="1">
      <c r="A9928" s="4">
        <v>32566</v>
      </c>
      <c r="B9928">
        <v>9.92</v>
      </c>
      <c r="C9928">
        <f>IFERROR(((VLOOKUP(A9928,'Interest Rates-10yr'!$A$9:$C$15239,2,FALSE))-B9928),C9927)</f>
        <v>-0.5600000000000005</v>
      </c>
      <c r="D9928" s="98">
        <f>AVERAGE(C$10:C9928)</f>
        <v>0.47538259905232599</v>
      </c>
      <c r="E9928" s="2"/>
      <c r="G9928" s="23"/>
    </row>
    <row r="9929" spans="1:7" customFormat="1">
      <c r="A9929" s="4">
        <v>32567</v>
      </c>
      <c r="B9929">
        <v>9.8699999999999992</v>
      </c>
      <c r="C9929">
        <f>IFERROR(((VLOOKUP(A9929,'Interest Rates-10yr'!$A$9:$C$15239,2,FALSE))-B9929),C9928)</f>
        <v>-0.54999999999999893</v>
      </c>
      <c r="D9929" s="98">
        <f>AVERAGE(C$10:C9929)</f>
        <v>0.47527923387096987</v>
      </c>
      <c r="E9929" s="2"/>
      <c r="G9929" s="23"/>
    </row>
    <row r="9930" spans="1:7" customFormat="1">
      <c r="A9930" s="4">
        <v>32568</v>
      </c>
      <c r="B9930">
        <v>9.82</v>
      </c>
      <c r="C9930">
        <f>IFERROR(((VLOOKUP(A9930,'Interest Rates-10yr'!$A$9:$C$15239,2,FALSE))-B9930),C9929)</f>
        <v>-0.46000000000000085</v>
      </c>
      <c r="D9930" s="98">
        <f>AVERAGE(C$10:C9930)</f>
        <v>0.47518496119343023</v>
      </c>
      <c r="E9930" s="2"/>
      <c r="G9930" s="23"/>
    </row>
    <row r="9931" spans="1:7" customFormat="1">
      <c r="A9931" s="4">
        <v>32569</v>
      </c>
      <c r="B9931">
        <v>9.83</v>
      </c>
      <c r="C9931">
        <f>IFERROR(((VLOOKUP(A9931,'Interest Rates-10yr'!$A$9:$C$15239,2,FALSE))-B9931),C9930)</f>
        <v>-0.51999999999999957</v>
      </c>
      <c r="D9931" s="98">
        <f>AVERAGE(C$10:C9931)</f>
        <v>0.47508466035073782</v>
      </c>
      <c r="E9931" s="2"/>
      <c r="G9931" s="23"/>
    </row>
    <row r="9932" spans="1:7" customFormat="1">
      <c r="A9932" s="4">
        <v>32570</v>
      </c>
      <c r="B9932">
        <v>9.6999999999999993</v>
      </c>
      <c r="C9932">
        <f>IFERROR(((VLOOKUP(A9932,'Interest Rates-10yr'!$A$9:$C$15239,2,FALSE))-B9932),C9931)</f>
        <v>-0.38999999999999879</v>
      </c>
      <c r="D9932" s="98">
        <f>AVERAGE(C$10:C9932)</f>
        <v>0.47499748060062691</v>
      </c>
      <c r="E9932" s="2"/>
      <c r="G9932" s="23"/>
    </row>
    <row r="9933" spans="1:7" customFormat="1">
      <c r="A9933" s="4">
        <v>32571</v>
      </c>
      <c r="B9933">
        <v>9.6999999999999993</v>
      </c>
      <c r="C9933">
        <f>IFERROR(((VLOOKUP(A9933,'Interest Rates-10yr'!$A$9:$C$15239,2,FALSE))-B9933),C9932)</f>
        <v>-0.38999999999999879</v>
      </c>
      <c r="D9933" s="98">
        <f>AVERAGE(C$10:C9933)</f>
        <v>0.47491031841999398</v>
      </c>
      <c r="E9933" s="2"/>
      <c r="G9933" s="23"/>
    </row>
    <row r="9934" spans="1:7" customFormat="1">
      <c r="A9934" s="4">
        <v>32572</v>
      </c>
      <c r="B9934">
        <v>9.6999999999999993</v>
      </c>
      <c r="C9934">
        <f>IFERROR(((VLOOKUP(A9934,'Interest Rates-10yr'!$A$9:$C$15239,2,FALSE))-B9934),C9933)</f>
        <v>-0.38999999999999879</v>
      </c>
      <c r="D9934" s="98">
        <f>AVERAGE(C$10:C9934)</f>
        <v>0.47482317380352845</v>
      </c>
      <c r="E9934" s="2"/>
      <c r="G9934" s="23"/>
    </row>
    <row r="9935" spans="1:7" customFormat="1">
      <c r="A9935" s="4">
        <v>32573</v>
      </c>
      <c r="B9935">
        <v>9.77</v>
      </c>
      <c r="C9935">
        <f>IFERROR(((VLOOKUP(A9935,'Interest Rates-10yr'!$A$9:$C$15239,2,FALSE))-B9935),C9934)</f>
        <v>-0.50999999999999979</v>
      </c>
      <c r="D9935" s="98">
        <f>AVERAGE(C$10:C9935)</f>
        <v>0.47472395728390288</v>
      </c>
      <c r="E9935" s="2"/>
      <c r="G9935" s="23"/>
    </row>
    <row r="9936" spans="1:7" customFormat="1">
      <c r="A9936" s="4">
        <v>32574</v>
      </c>
      <c r="B9936">
        <v>9.59</v>
      </c>
      <c r="C9936">
        <f>IFERROR(((VLOOKUP(A9936,'Interest Rates-10yr'!$A$9:$C$15239,2,FALSE))-B9936),C9935)</f>
        <v>-0.33000000000000007</v>
      </c>
      <c r="D9936" s="98">
        <f>AVERAGE(C$10:C9936)</f>
        <v>0.47464289311977637</v>
      </c>
      <c r="E9936" s="2"/>
      <c r="G9936" s="23"/>
    </row>
    <row r="9937" spans="1:7" customFormat="1">
      <c r="A9937" s="4">
        <v>32575</v>
      </c>
      <c r="B9937">
        <v>10.5</v>
      </c>
      <c r="C9937">
        <f>IFERROR(((VLOOKUP(A9937,'Interest Rates-10yr'!$A$9:$C$15239,2,FALSE))-B9937),C9936)</f>
        <v>-1.2699999999999996</v>
      </c>
      <c r="D9937" s="98">
        <f>AVERAGE(C$10:C9937)</f>
        <v>0.47446716357776181</v>
      </c>
      <c r="E9937" s="2"/>
      <c r="G9937" s="23"/>
    </row>
    <row r="9938" spans="1:7" customFormat="1">
      <c r="A9938" s="4">
        <v>32576</v>
      </c>
      <c r="B9938">
        <v>9.89</v>
      </c>
      <c r="C9938">
        <f>IFERROR(((VLOOKUP(A9938,'Interest Rates-10yr'!$A$9:$C$15239,2,FALSE))-B9938),C9937)</f>
        <v>-0.65000000000000036</v>
      </c>
      <c r="D9938" s="98">
        <f>AVERAGE(C$10:C9938)</f>
        <v>0.47435391278074523</v>
      </c>
      <c r="E9938" s="2"/>
      <c r="G9938" s="23"/>
    </row>
    <row r="9939" spans="1:7" customFormat="1">
      <c r="A9939" s="4">
        <v>32577</v>
      </c>
      <c r="B9939">
        <v>9.82</v>
      </c>
      <c r="C9939">
        <f>IFERROR(((VLOOKUP(A9939,'Interest Rates-10yr'!$A$9:$C$15239,2,FALSE))-B9939),C9938)</f>
        <v>-0.48000000000000043</v>
      </c>
      <c r="D9939" s="98">
        <f>AVERAGE(C$10:C9939)</f>
        <v>0.474257804632429</v>
      </c>
      <c r="E9939" s="2"/>
      <c r="G9939" s="23"/>
    </row>
    <row r="9940" spans="1:7" customFormat="1">
      <c r="A9940" s="4">
        <v>32578</v>
      </c>
      <c r="B9940">
        <v>9.82</v>
      </c>
      <c r="C9940">
        <f>IFERROR(((VLOOKUP(A9940,'Interest Rates-10yr'!$A$9:$C$15239,2,FALSE))-B9940),C9939)</f>
        <v>-0.48000000000000043</v>
      </c>
      <c r="D9940" s="98">
        <f>AVERAGE(C$10:C9940)</f>
        <v>0.47416171583929317</v>
      </c>
      <c r="E9940" s="2"/>
      <c r="G9940" s="23"/>
    </row>
    <row r="9941" spans="1:7" customFormat="1">
      <c r="A9941" s="4">
        <v>32579</v>
      </c>
      <c r="B9941">
        <v>9.82</v>
      </c>
      <c r="C9941">
        <f>IFERROR(((VLOOKUP(A9941,'Interest Rates-10yr'!$A$9:$C$15239,2,FALSE))-B9941),C9940)</f>
        <v>-0.48000000000000043</v>
      </c>
      <c r="D9941" s="98">
        <f>AVERAGE(C$10:C9941)</f>
        <v>0.47406564639549142</v>
      </c>
      <c r="E9941" s="2"/>
      <c r="G9941" s="23"/>
    </row>
    <row r="9942" spans="1:7" customFormat="1">
      <c r="A9942" s="4">
        <v>32580</v>
      </c>
      <c r="B9942">
        <v>9.82</v>
      </c>
      <c r="C9942">
        <f>IFERROR(((VLOOKUP(A9942,'Interest Rates-10yr'!$A$9:$C$15239,2,FALSE))-B9942),C9941)</f>
        <v>-0.47000000000000064</v>
      </c>
      <c r="D9942" s="98">
        <f>AVERAGE(C$10:C9942)</f>
        <v>0.47397060304037258</v>
      </c>
      <c r="E9942" s="2"/>
      <c r="G9942" s="23"/>
    </row>
    <row r="9943" spans="1:7" customFormat="1">
      <c r="A9943" s="4">
        <v>32581</v>
      </c>
      <c r="B9943">
        <v>9.7799999999999994</v>
      </c>
      <c r="C9943">
        <f>IFERROR(((VLOOKUP(A9943,'Interest Rates-10yr'!$A$9:$C$15239,2,FALSE))-B9943),C9942)</f>
        <v>-0.45999999999999908</v>
      </c>
      <c r="D9943" s="98">
        <f>AVERAGE(C$10:C9943)</f>
        <v>0.47387658546406491</v>
      </c>
      <c r="E9943" s="2"/>
      <c r="G9943" s="23"/>
    </row>
    <row r="9944" spans="1:7" customFormat="1">
      <c r="A9944" s="4">
        <v>32582</v>
      </c>
      <c r="B9944">
        <v>9.84</v>
      </c>
      <c r="C9944">
        <f>IFERROR(((VLOOKUP(A9944,'Interest Rates-10yr'!$A$9:$C$15239,2,FALSE))-B9944),C9943)</f>
        <v>-0.52999999999999936</v>
      </c>
      <c r="D9944" s="98">
        <f>AVERAGE(C$10:C9944)</f>
        <v>0.47377554101661007</v>
      </c>
      <c r="E9944" s="2"/>
      <c r="G9944" s="23"/>
    </row>
    <row r="9945" spans="1:7" customFormat="1">
      <c r="A9945" s="4">
        <v>32583</v>
      </c>
      <c r="B9945">
        <v>9.7899999999999991</v>
      </c>
      <c r="C9945">
        <f>IFERROR(((VLOOKUP(A9945,'Interest Rates-10yr'!$A$9:$C$15239,2,FALSE))-B9945),C9944)</f>
        <v>-0.48999999999999844</v>
      </c>
      <c r="D9945" s="98">
        <f>AVERAGE(C$10:C9945)</f>
        <v>0.47367854267311005</v>
      </c>
      <c r="E9945" s="2"/>
      <c r="G9945" s="23"/>
    </row>
    <row r="9946" spans="1:7" customFormat="1">
      <c r="A9946" s="4">
        <v>32584</v>
      </c>
      <c r="B9946">
        <v>9.81</v>
      </c>
      <c r="C9946">
        <f>IFERROR(((VLOOKUP(A9946,'Interest Rates-10yr'!$A$9:$C$15239,2,FALSE))-B9946),C9945)</f>
        <v>-0.32000000000000028</v>
      </c>
      <c r="D9946" s="98">
        <f>AVERAGE(C$10:C9946)</f>
        <v>0.47359867163127922</v>
      </c>
      <c r="E9946" s="2"/>
      <c r="G9946" s="23"/>
    </row>
    <row r="9947" spans="1:7" customFormat="1">
      <c r="A9947" s="4">
        <v>32585</v>
      </c>
      <c r="B9947">
        <v>9.81</v>
      </c>
      <c r="C9947">
        <f>IFERROR(((VLOOKUP(A9947,'Interest Rates-10yr'!$A$9:$C$15239,2,FALSE))-B9947),C9946)</f>
        <v>-0.32000000000000028</v>
      </c>
      <c r="D9947" s="98">
        <f>AVERAGE(C$10:C9947)</f>
        <v>0.47351881666331475</v>
      </c>
      <c r="E9947" s="2"/>
      <c r="G9947" s="23"/>
    </row>
    <row r="9948" spans="1:7" customFormat="1">
      <c r="A9948" s="4">
        <v>32586</v>
      </c>
      <c r="B9948">
        <v>9.81</v>
      </c>
      <c r="C9948">
        <f>IFERROR(((VLOOKUP(A9948,'Interest Rates-10yr'!$A$9:$C$15239,2,FALSE))-B9948),C9947)</f>
        <v>-0.32000000000000028</v>
      </c>
      <c r="D9948" s="98">
        <f>AVERAGE(C$10:C9948)</f>
        <v>0.47343897776436483</v>
      </c>
      <c r="E9948" s="2"/>
      <c r="G9948" s="23"/>
    </row>
    <row r="9949" spans="1:7" customFormat="1">
      <c r="A9949" s="4">
        <v>32587</v>
      </c>
      <c r="B9949">
        <v>9.85</v>
      </c>
      <c r="C9949">
        <f>IFERROR(((VLOOKUP(A9949,'Interest Rates-10yr'!$A$9:$C$15239,2,FALSE))-B9949),C9948)</f>
        <v>-0.32000000000000028</v>
      </c>
      <c r="D9949" s="98">
        <f>AVERAGE(C$10:C9949)</f>
        <v>0.4733591549295797</v>
      </c>
      <c r="E9949" s="2"/>
      <c r="G9949" s="23"/>
    </row>
    <row r="9950" spans="1:7" customFormat="1">
      <c r="A9950" s="4">
        <v>32588</v>
      </c>
      <c r="B9950">
        <v>9.8000000000000007</v>
      </c>
      <c r="C9950">
        <f>IFERROR(((VLOOKUP(A9950,'Interest Rates-10yr'!$A$9:$C$15239,2,FALSE))-B9950),C9949)</f>
        <v>-0.27000000000000135</v>
      </c>
      <c r="D9950" s="98">
        <f>AVERAGE(C$10:C9950)</f>
        <v>0.47328437782919441</v>
      </c>
      <c r="E9950" s="2"/>
      <c r="G9950" s="23"/>
    </row>
    <row r="9951" spans="1:7" customFormat="1">
      <c r="A9951" s="4">
        <v>32589</v>
      </c>
      <c r="B9951">
        <v>10.18</v>
      </c>
      <c r="C9951">
        <f>IFERROR(((VLOOKUP(A9951,'Interest Rates-10yr'!$A$9:$C$15239,2,FALSE))-B9951),C9950)</f>
        <v>-0.73000000000000043</v>
      </c>
      <c r="D9951" s="98">
        <f>AVERAGE(C$10:C9951)</f>
        <v>0.47316334741500926</v>
      </c>
      <c r="E9951" s="2"/>
      <c r="G9951" s="23"/>
    </row>
    <row r="9952" spans="1:7" customFormat="1">
      <c r="A9952" s="4">
        <v>32590</v>
      </c>
      <c r="B9952">
        <v>9.92</v>
      </c>
      <c r="C9952">
        <f>IFERROR(((VLOOKUP(A9952,'Interest Rates-10yr'!$A$9:$C$15239,2,FALSE))-B9952),C9951)</f>
        <v>-0.49000000000000021</v>
      </c>
      <c r="D9952" s="98">
        <f>AVERAGE(C$10:C9952)</f>
        <v>0.47306647892990272</v>
      </c>
      <c r="E9952" s="2"/>
      <c r="G9952" s="23"/>
    </row>
    <row r="9953" spans="1:7" customFormat="1">
      <c r="A9953" s="4">
        <v>32591</v>
      </c>
      <c r="B9953">
        <v>9.8800000000000008</v>
      </c>
      <c r="C9953">
        <f>IFERROR(((VLOOKUP(A9953,'Interest Rates-10yr'!$A$9:$C$15239,2,FALSE))-B9953),C9952)</f>
        <v>-0.49000000000000021</v>
      </c>
      <c r="D9953" s="98">
        <f>AVERAGE(C$10:C9953)</f>
        <v>0.47296962992759684</v>
      </c>
      <c r="E9953" s="2"/>
      <c r="G9953" s="23"/>
    </row>
    <row r="9954" spans="1:7" customFormat="1">
      <c r="A9954" s="4">
        <v>32592</v>
      </c>
      <c r="B9954">
        <v>9.8800000000000008</v>
      </c>
      <c r="C9954">
        <f>IFERROR(((VLOOKUP(A9954,'Interest Rates-10yr'!$A$9:$C$15239,2,FALSE))-B9954),C9953)</f>
        <v>-0.49000000000000021</v>
      </c>
      <c r="D9954" s="98">
        <f>AVERAGE(C$10:C9954)</f>
        <v>0.47287280040221447</v>
      </c>
      <c r="E9954" s="2"/>
      <c r="G9954" s="23"/>
    </row>
    <row r="9955" spans="1:7" customFormat="1">
      <c r="A9955" s="4">
        <v>32593</v>
      </c>
      <c r="B9955">
        <v>9.8800000000000008</v>
      </c>
      <c r="C9955">
        <f>IFERROR(((VLOOKUP(A9955,'Interest Rates-10yr'!$A$9:$C$15239,2,FALSE))-B9955),C9954)</f>
        <v>-0.49000000000000021</v>
      </c>
      <c r="D9955" s="98">
        <f>AVERAGE(C$10:C9955)</f>
        <v>0.47277599034788087</v>
      </c>
      <c r="E9955" s="2"/>
      <c r="G9955" s="23"/>
    </row>
    <row r="9956" spans="1:7" customFormat="1">
      <c r="A9956" s="4">
        <v>32594</v>
      </c>
      <c r="B9956">
        <v>9.9</v>
      </c>
      <c r="C9956">
        <f>IFERROR(((VLOOKUP(A9956,'Interest Rates-10yr'!$A$9:$C$15239,2,FALSE))-B9956),C9955)</f>
        <v>-0.46000000000000085</v>
      </c>
      <c r="D9956" s="98">
        <f>AVERAGE(C$10:C9956)</f>
        <v>0.47268221574344255</v>
      </c>
      <c r="E9956" s="2"/>
      <c r="G9956" s="23"/>
    </row>
    <row r="9957" spans="1:7" customFormat="1">
      <c r="A9957" s="4">
        <v>32595</v>
      </c>
      <c r="B9957">
        <v>9.8800000000000008</v>
      </c>
      <c r="C9957">
        <f>IFERROR(((VLOOKUP(A9957,'Interest Rates-10yr'!$A$9:$C$15239,2,FALSE))-B9957),C9956)</f>
        <v>-0.47000000000000064</v>
      </c>
      <c r="D9957" s="98">
        <f>AVERAGE(C$10:C9957)</f>
        <v>0.47258745476477915</v>
      </c>
      <c r="E9957" s="2"/>
      <c r="G9957" s="23"/>
    </row>
    <row r="9958" spans="1:7" customFormat="1">
      <c r="A9958" s="4">
        <v>32596</v>
      </c>
      <c r="B9958">
        <v>9.84</v>
      </c>
      <c r="C9958">
        <f>IFERROR(((VLOOKUP(A9958,'Interest Rates-10yr'!$A$9:$C$15239,2,FALSE))-B9958),C9957)</f>
        <v>-0.48000000000000043</v>
      </c>
      <c r="D9958" s="98">
        <f>AVERAGE(C$10:C9958)</f>
        <v>0.47249170770931986</v>
      </c>
      <c r="E9958" s="2"/>
      <c r="G9958" s="23"/>
    </row>
    <row r="9959" spans="1:7" customFormat="1">
      <c r="A9959" s="4">
        <v>32597</v>
      </c>
      <c r="B9959">
        <v>9.89</v>
      </c>
      <c r="C9959">
        <f>IFERROR(((VLOOKUP(A9959,'Interest Rates-10yr'!$A$9:$C$15239,2,FALSE))-B9959),C9958)</f>
        <v>-0.55000000000000071</v>
      </c>
      <c r="D9959" s="98">
        <f>AVERAGE(C$10:C9959)</f>
        <v>0.47238894472362042</v>
      </c>
      <c r="E9959" s="2"/>
      <c r="G9959" s="23"/>
    </row>
    <row r="9960" spans="1:7" customFormat="1">
      <c r="A9960" s="4">
        <v>32598</v>
      </c>
      <c r="B9960">
        <v>9.7899999999999991</v>
      </c>
      <c r="C9960">
        <f>IFERROR(((VLOOKUP(A9960,'Interest Rates-10yr'!$A$9:$C$15239,2,FALSE))-B9960),C9959)</f>
        <v>-0.48999999999999844</v>
      </c>
      <c r="D9960" s="98">
        <f>AVERAGE(C$10:C9960)</f>
        <v>0.47229223193649117</v>
      </c>
      <c r="E9960" s="2"/>
      <c r="G9960" s="23"/>
    </row>
    <row r="9961" spans="1:7" customFormat="1">
      <c r="A9961" s="4">
        <v>32599</v>
      </c>
      <c r="B9961">
        <v>9.7899999999999991</v>
      </c>
      <c r="C9961">
        <f>IFERROR(((VLOOKUP(A9961,'Interest Rates-10yr'!$A$9:$C$15239,2,FALSE))-B9961),C9960)</f>
        <v>-0.48999999999999844</v>
      </c>
      <c r="D9961" s="98">
        <f>AVERAGE(C$10:C9961)</f>
        <v>0.47219553858521135</v>
      </c>
      <c r="E9961" s="2"/>
      <c r="G9961" s="23"/>
    </row>
    <row r="9962" spans="1:7" customFormat="1">
      <c r="A9962" s="4">
        <v>32600</v>
      </c>
      <c r="B9962">
        <v>9.7899999999999991</v>
      </c>
      <c r="C9962">
        <f>IFERROR(((VLOOKUP(A9962,'Interest Rates-10yr'!$A$9:$C$15239,2,FALSE))-B9962),C9961)</f>
        <v>-0.48999999999999844</v>
      </c>
      <c r="D9962" s="98">
        <f>AVERAGE(C$10:C9962)</f>
        <v>0.47209886466392281</v>
      </c>
      <c r="E9962" s="2"/>
      <c r="G9962" s="23"/>
    </row>
    <row r="9963" spans="1:7" customFormat="1">
      <c r="A9963" s="4">
        <v>32601</v>
      </c>
      <c r="B9963">
        <v>9.92</v>
      </c>
      <c r="C9963">
        <f>IFERROR(((VLOOKUP(A9963,'Interest Rates-10yr'!$A$9:$C$15239,2,FALSE))-B9963),C9962)</f>
        <v>-0.70999999999999908</v>
      </c>
      <c r="D9963" s="98">
        <f>AVERAGE(C$10:C9963)</f>
        <v>0.47198010849909822</v>
      </c>
      <c r="E9963" s="2"/>
      <c r="G9963" s="23"/>
    </row>
    <row r="9964" spans="1:7" customFormat="1">
      <c r="A9964" s="4">
        <v>32602</v>
      </c>
      <c r="B9964">
        <v>9.52</v>
      </c>
      <c r="C9964">
        <f>IFERROR(((VLOOKUP(A9964,'Interest Rates-10yr'!$A$9:$C$15239,2,FALSE))-B9964),C9963)</f>
        <v>-0.34999999999999964</v>
      </c>
      <c r="D9964" s="98">
        <f>AVERAGE(C$10:C9964)</f>
        <v>0.47189753892516556</v>
      </c>
      <c r="E9964" s="2"/>
      <c r="G9964" s="23"/>
    </row>
    <row r="9965" spans="1:7" customFormat="1">
      <c r="A9965" s="4">
        <v>32603</v>
      </c>
      <c r="B9965">
        <v>9.2799999999999994</v>
      </c>
      <c r="C9965">
        <f>IFERROR(((VLOOKUP(A9965,'Interest Rates-10yr'!$A$9:$C$15239,2,FALSE))-B9965),C9964)</f>
        <v>-0.10999999999999943</v>
      </c>
      <c r="D9965" s="98">
        <f>AVERAGE(C$10:C9965)</f>
        <v>0.4718390920048236</v>
      </c>
      <c r="E9965" s="2"/>
      <c r="G9965" s="23"/>
    </row>
    <row r="9966" spans="1:7" customFormat="1">
      <c r="A9966" s="4">
        <v>32604</v>
      </c>
      <c r="B9966">
        <v>9.85</v>
      </c>
      <c r="C9966">
        <f>IFERROR(((VLOOKUP(A9966,'Interest Rates-10yr'!$A$9:$C$15239,2,FALSE))-B9966),C9965)</f>
        <v>-0.65000000000000036</v>
      </c>
      <c r="D9966" s="98">
        <f>AVERAGE(C$10:C9966)</f>
        <v>0.47172642362157519</v>
      </c>
      <c r="E9966" s="2"/>
      <c r="G9966" s="23"/>
    </row>
    <row r="9967" spans="1:7" customFormat="1">
      <c r="A9967" s="4">
        <v>32605</v>
      </c>
      <c r="B9967">
        <v>9.83</v>
      </c>
      <c r="C9967">
        <f>IFERROR(((VLOOKUP(A9967,'Interest Rates-10yr'!$A$9:$C$15239,2,FALSE))-B9967),C9966)</f>
        <v>-0.5600000000000005</v>
      </c>
      <c r="D9967" s="98">
        <f>AVERAGE(C$10:C9967)</f>
        <v>0.47162281582647358</v>
      </c>
      <c r="E9967" s="2"/>
      <c r="G9967" s="23"/>
    </row>
    <row r="9968" spans="1:7" customFormat="1">
      <c r="A9968" s="4">
        <v>32606</v>
      </c>
      <c r="B9968">
        <v>9.83</v>
      </c>
      <c r="C9968">
        <f>IFERROR(((VLOOKUP(A9968,'Interest Rates-10yr'!$A$9:$C$15239,2,FALSE))-B9968),C9967)</f>
        <v>-0.5600000000000005</v>
      </c>
      <c r="D9968" s="98">
        <f>AVERAGE(C$10:C9968)</f>
        <v>0.4715192288382391</v>
      </c>
      <c r="E9968" s="2"/>
      <c r="G9968" s="23"/>
    </row>
    <row r="9969" spans="1:7" customFormat="1">
      <c r="A9969" s="4">
        <v>32607</v>
      </c>
      <c r="B9969">
        <v>9.83</v>
      </c>
      <c r="C9969">
        <f>IFERROR(((VLOOKUP(A9969,'Interest Rates-10yr'!$A$9:$C$15239,2,FALSE))-B9969),C9968)</f>
        <v>-0.5600000000000005</v>
      </c>
      <c r="D9969" s="98">
        <f>AVERAGE(C$10:C9969)</f>
        <v>0.47141566265060469</v>
      </c>
      <c r="E9969" s="2"/>
      <c r="G9969" s="23"/>
    </row>
    <row r="9970" spans="1:7" customFormat="1">
      <c r="A9970" s="4">
        <v>32608</v>
      </c>
      <c r="B9970">
        <v>9.85</v>
      </c>
      <c r="C9970">
        <f>IFERROR(((VLOOKUP(A9970,'Interest Rates-10yr'!$A$9:$C$15239,2,FALSE))-B9970),C9969)</f>
        <v>-0.58000000000000007</v>
      </c>
      <c r="D9970" s="98">
        <f>AVERAGE(C$10:C9970)</f>
        <v>0.47131010942676671</v>
      </c>
      <c r="E9970" s="2"/>
      <c r="G9970" s="23"/>
    </row>
    <row r="9971" spans="1:7" customFormat="1">
      <c r="A9971" s="4">
        <v>32609</v>
      </c>
      <c r="B9971">
        <v>9.7899999999999991</v>
      </c>
      <c r="C9971">
        <f>IFERROR(((VLOOKUP(A9971,'Interest Rates-10yr'!$A$9:$C$15239,2,FALSE))-B9971),C9970)</f>
        <v>-0.51999999999999957</v>
      </c>
      <c r="D9971" s="98">
        <f>AVERAGE(C$10:C9971)</f>
        <v>0.47121060028107031</v>
      </c>
      <c r="E9971" s="2"/>
      <c r="G9971" s="23"/>
    </row>
    <row r="9972" spans="1:7" customFormat="1">
      <c r="A9972" s="4">
        <v>32610</v>
      </c>
      <c r="B9972">
        <v>9.7799999999999994</v>
      </c>
      <c r="C9972">
        <f>IFERROR(((VLOOKUP(A9972,'Interest Rates-10yr'!$A$9:$C$15239,2,FALSE))-B9972),C9971)</f>
        <v>-0.49000000000000021</v>
      </c>
      <c r="D9972" s="98">
        <f>AVERAGE(C$10:C9972)</f>
        <v>0.4711141222523359</v>
      </c>
      <c r="E9972" s="2"/>
      <c r="G9972" s="23"/>
    </row>
    <row r="9973" spans="1:7" customFormat="1">
      <c r="A9973" s="4">
        <v>32611</v>
      </c>
      <c r="B9973">
        <v>9.84</v>
      </c>
      <c r="C9973">
        <f>IFERROR(((VLOOKUP(A9973,'Interest Rates-10yr'!$A$9:$C$15239,2,FALSE))-B9973),C9972)</f>
        <v>-0.5</v>
      </c>
      <c r="D9973" s="98">
        <f>AVERAGE(C$10:C9973)</f>
        <v>0.47101665997591557</v>
      </c>
      <c r="E9973" s="2"/>
      <c r="G9973" s="23"/>
    </row>
    <row r="9974" spans="1:7" customFormat="1">
      <c r="A9974" s="4">
        <v>32612</v>
      </c>
      <c r="B9974">
        <v>9.83</v>
      </c>
      <c r="C9974">
        <f>IFERROR(((VLOOKUP(A9974,'Interest Rates-10yr'!$A$9:$C$15239,2,FALSE))-B9974),C9973)</f>
        <v>-0.65000000000000036</v>
      </c>
      <c r="D9974" s="98">
        <f>AVERAGE(C$10:C9974)</f>
        <v>0.47090416457601836</v>
      </c>
      <c r="E9974" s="2"/>
      <c r="G9974" s="23"/>
    </row>
    <row r="9975" spans="1:7" customFormat="1">
      <c r="A9975" s="4">
        <v>32613</v>
      </c>
      <c r="B9975">
        <v>9.83</v>
      </c>
      <c r="C9975">
        <f>IFERROR(((VLOOKUP(A9975,'Interest Rates-10yr'!$A$9:$C$15239,2,FALSE))-B9975),C9974)</f>
        <v>-0.65000000000000036</v>
      </c>
      <c r="D9975" s="98">
        <f>AVERAGE(C$10:C9975)</f>
        <v>0.47079169175195901</v>
      </c>
      <c r="E9975" s="2"/>
      <c r="G9975" s="23"/>
    </row>
    <row r="9976" spans="1:7" customFormat="1">
      <c r="A9976" s="4">
        <v>32614</v>
      </c>
      <c r="B9976">
        <v>9.83</v>
      </c>
      <c r="C9976">
        <f>IFERROR(((VLOOKUP(A9976,'Interest Rates-10yr'!$A$9:$C$15239,2,FALSE))-B9976),C9975)</f>
        <v>-0.65000000000000036</v>
      </c>
      <c r="D9976" s="98">
        <f>AVERAGE(C$10:C9976)</f>
        <v>0.47067924149694229</v>
      </c>
      <c r="E9976" s="2"/>
      <c r="G9976" s="23"/>
    </row>
    <row r="9977" spans="1:7" customFormat="1">
      <c r="A9977" s="4">
        <v>32615</v>
      </c>
      <c r="B9977">
        <v>9.89</v>
      </c>
      <c r="C9977">
        <f>IFERROR(((VLOOKUP(A9977,'Interest Rates-10yr'!$A$9:$C$15239,2,FALSE))-B9977),C9976)</f>
        <v>-0.69000000000000128</v>
      </c>
      <c r="D9977" s="98">
        <f>AVERAGE(C$10:C9977)</f>
        <v>0.47056280096308428</v>
      </c>
      <c r="E9977" s="2"/>
      <c r="G9977" s="23"/>
    </row>
    <row r="9978" spans="1:7" customFormat="1">
      <c r="A9978" s="4">
        <v>32616</v>
      </c>
      <c r="B9978">
        <v>9.7100000000000009</v>
      </c>
      <c r="C9978">
        <f>IFERROR(((VLOOKUP(A9978,'Interest Rates-10yr'!$A$9:$C$15239,2,FALSE))-B9978),C9977)</f>
        <v>-0.65000000000000036</v>
      </c>
      <c r="D9978" s="98">
        <f>AVERAGE(C$10:C9978)</f>
        <v>0.4704503962283102</v>
      </c>
      <c r="E9978" s="2"/>
      <c r="G9978" s="23"/>
    </row>
    <row r="9979" spans="1:7" customFormat="1">
      <c r="A9979" s="4">
        <v>32617</v>
      </c>
      <c r="B9979">
        <v>10.71</v>
      </c>
      <c r="C9979">
        <f>IFERROR(((VLOOKUP(A9979,'Interest Rates-10yr'!$A$9:$C$15239,2,FALSE))-B9979),C9978)</f>
        <v>-1.6300000000000008</v>
      </c>
      <c r="D9979" s="98">
        <f>AVERAGE(C$10:C9979)</f>
        <v>0.47023971915747487</v>
      </c>
      <c r="E9979" s="2"/>
      <c r="G9979" s="23"/>
    </row>
    <row r="9980" spans="1:7" customFormat="1">
      <c r="A9980" s="4">
        <v>32618</v>
      </c>
      <c r="B9980">
        <v>9.89</v>
      </c>
      <c r="C9980">
        <f>IFERROR(((VLOOKUP(A9980,'Interest Rates-10yr'!$A$9:$C$15239,2,FALSE))-B9980),C9979)</f>
        <v>-0.69000000000000128</v>
      </c>
      <c r="D9980" s="98">
        <f>AVERAGE(C$10:C9980)</f>
        <v>0.47012335773744107</v>
      </c>
      <c r="E9980" s="2"/>
      <c r="G9980" s="23"/>
    </row>
    <row r="9981" spans="1:7" customFormat="1">
      <c r="A9981" s="4">
        <v>32619</v>
      </c>
      <c r="B9981">
        <v>9.8699999999999992</v>
      </c>
      <c r="C9981">
        <f>IFERROR(((VLOOKUP(A9981,'Interest Rates-10yr'!$A$9:$C$15239,2,FALSE))-B9981),C9980)</f>
        <v>-0.71999999999999886</v>
      </c>
      <c r="D9981" s="98">
        <f>AVERAGE(C$10:C9981)</f>
        <v>0.47000401123145052</v>
      </c>
      <c r="E9981" s="2"/>
      <c r="G9981" s="23"/>
    </row>
    <row r="9982" spans="1:7" customFormat="1">
      <c r="A9982" s="4">
        <v>32620</v>
      </c>
      <c r="B9982">
        <v>9.8699999999999992</v>
      </c>
      <c r="C9982">
        <f>IFERROR(((VLOOKUP(A9982,'Interest Rates-10yr'!$A$9:$C$15239,2,FALSE))-B9982),C9981)</f>
        <v>-0.71999999999999886</v>
      </c>
      <c r="D9982" s="98">
        <f>AVERAGE(C$10:C9982)</f>
        <v>0.46988468865938277</v>
      </c>
      <c r="E9982" s="2"/>
      <c r="G9982" s="23"/>
    </row>
    <row r="9983" spans="1:7" customFormat="1">
      <c r="A9983" s="4">
        <v>32621</v>
      </c>
      <c r="B9983">
        <v>9.8699999999999992</v>
      </c>
      <c r="C9983">
        <f>IFERROR(((VLOOKUP(A9983,'Interest Rates-10yr'!$A$9:$C$15239,2,FALSE))-B9983),C9982)</f>
        <v>-0.71999999999999886</v>
      </c>
      <c r="D9983" s="98">
        <f>AVERAGE(C$10:C9983)</f>
        <v>0.46976539001403894</v>
      </c>
      <c r="E9983" s="2"/>
      <c r="G9983" s="23"/>
    </row>
    <row r="9984" spans="1:7" customFormat="1">
      <c r="A9984" s="4">
        <v>32622</v>
      </c>
      <c r="B9984">
        <v>9.8800000000000008</v>
      </c>
      <c r="C9984">
        <f>IFERROR(((VLOOKUP(A9984,'Interest Rates-10yr'!$A$9:$C$15239,2,FALSE))-B9984),C9983)</f>
        <v>-0.73000000000000043</v>
      </c>
      <c r="D9984" s="98">
        <f>AVERAGE(C$10:C9984)</f>
        <v>0.46964511278195736</v>
      </c>
      <c r="E9984" s="2"/>
      <c r="G9984" s="23"/>
    </row>
    <row r="9985" spans="1:7" customFormat="1">
      <c r="A9985" s="4">
        <v>32623</v>
      </c>
      <c r="B9985">
        <v>9.85</v>
      </c>
      <c r="C9985">
        <f>IFERROR(((VLOOKUP(A9985,'Interest Rates-10yr'!$A$9:$C$15239,2,FALSE))-B9985),C9984)</f>
        <v>-0.73000000000000043</v>
      </c>
      <c r="D9985" s="98">
        <f>AVERAGE(C$10:C9985)</f>
        <v>0.46952485966319418</v>
      </c>
      <c r="E9985" s="2"/>
      <c r="G9985" s="23"/>
    </row>
    <row r="9986" spans="1:7" customFormat="1">
      <c r="A9986" s="4">
        <v>32624</v>
      </c>
      <c r="B9986">
        <v>9.82</v>
      </c>
      <c r="C9986">
        <f>IFERROR(((VLOOKUP(A9986,'Interest Rates-10yr'!$A$9:$C$15239,2,FALSE))-B9986),C9985)</f>
        <v>-0.71000000000000085</v>
      </c>
      <c r="D9986" s="98">
        <f>AVERAGE(C$10:C9986)</f>
        <v>0.46940663526110304</v>
      </c>
      <c r="E9986" s="2"/>
      <c r="G9986" s="23"/>
    </row>
    <row r="9987" spans="1:7" customFormat="1">
      <c r="A9987" s="4">
        <v>32625</v>
      </c>
      <c r="B9987">
        <v>9.85</v>
      </c>
      <c r="C9987">
        <f>IFERROR(((VLOOKUP(A9987,'Interest Rates-10yr'!$A$9:$C$15239,2,FALSE))-B9987),C9986)</f>
        <v>-0.79999999999999893</v>
      </c>
      <c r="D9987" s="98">
        <f>AVERAGE(C$10:C9987)</f>
        <v>0.46927941471236967</v>
      </c>
      <c r="E9987" s="2"/>
      <c r="G9987" s="23"/>
    </row>
    <row r="9988" spans="1:7" customFormat="1">
      <c r="A9988" s="4">
        <v>32626</v>
      </c>
      <c r="B9988">
        <v>9.82</v>
      </c>
      <c r="C9988">
        <f>IFERROR(((VLOOKUP(A9988,'Interest Rates-10yr'!$A$9:$C$15239,2,FALSE))-B9988),C9987)</f>
        <v>-0.80000000000000071</v>
      </c>
      <c r="D9988" s="98">
        <f>AVERAGE(C$10:C9988)</f>
        <v>0.46915221966129117</v>
      </c>
      <c r="E9988" s="2"/>
      <c r="G9988" s="23"/>
    </row>
    <row r="9989" spans="1:7" customFormat="1">
      <c r="A9989" s="4">
        <v>32627</v>
      </c>
      <c r="B9989">
        <v>9.82</v>
      </c>
      <c r="C9989">
        <f>IFERROR(((VLOOKUP(A9989,'Interest Rates-10yr'!$A$9:$C$15239,2,FALSE))-B9989),C9988)</f>
        <v>-0.80000000000000071</v>
      </c>
      <c r="D9989" s="98">
        <f>AVERAGE(C$10:C9989)</f>
        <v>0.46902505010020284</v>
      </c>
      <c r="E9989" s="2"/>
      <c r="G9989" s="23"/>
    </row>
    <row r="9990" spans="1:7" customFormat="1">
      <c r="A9990" s="4">
        <v>32628</v>
      </c>
      <c r="B9990">
        <v>9.82</v>
      </c>
      <c r="C9990">
        <f>IFERROR(((VLOOKUP(A9990,'Interest Rates-10yr'!$A$9:$C$15239,2,FALSE))-B9990),C9989)</f>
        <v>-0.80000000000000071</v>
      </c>
      <c r="D9990" s="98">
        <f>AVERAGE(C$10:C9990)</f>
        <v>0.46889790602144316</v>
      </c>
      <c r="E9990" s="2"/>
      <c r="G9990" s="23"/>
    </row>
    <row r="9991" spans="1:7" customFormat="1">
      <c r="A9991" s="4">
        <v>32629</v>
      </c>
      <c r="B9991">
        <v>9.85</v>
      </c>
      <c r="C9991">
        <f>IFERROR(((VLOOKUP(A9991,'Interest Rates-10yr'!$A$9:$C$15239,2,FALSE))-B9991),C9990)</f>
        <v>-0.70999999999999908</v>
      </c>
      <c r="D9991" s="98">
        <f>AVERAGE(C$10:C9991)</f>
        <v>0.46877980364656624</v>
      </c>
      <c r="E9991" s="2"/>
      <c r="G9991" s="23"/>
    </row>
    <row r="9992" spans="1:7" customFormat="1">
      <c r="A9992" s="4">
        <v>32630</v>
      </c>
      <c r="B9992">
        <v>9.83</v>
      </c>
      <c r="C9992">
        <f>IFERROR(((VLOOKUP(A9992,'Interest Rates-10yr'!$A$9:$C$15239,2,FALSE))-B9992),C9991)</f>
        <v>-0.75</v>
      </c>
      <c r="D9992" s="98">
        <f>AVERAGE(C$10:C9992)</f>
        <v>0.46865771812080781</v>
      </c>
      <c r="E9992" s="2"/>
      <c r="G9992" s="23"/>
    </row>
    <row r="9993" spans="1:7" customFormat="1">
      <c r="A9993" s="4">
        <v>32631</v>
      </c>
      <c r="B9993">
        <v>10.15</v>
      </c>
      <c r="C9993">
        <f>IFERROR(((VLOOKUP(A9993,'Interest Rates-10yr'!$A$9:$C$15239,2,FALSE))-B9993),C9992)</f>
        <v>-1.0899999999999999</v>
      </c>
      <c r="D9993" s="98">
        <f>AVERAGE(C$10:C9993)</f>
        <v>0.468501602564105</v>
      </c>
      <c r="E9993" s="2"/>
      <c r="G9993" s="23"/>
    </row>
    <row r="9994" spans="1:7" customFormat="1">
      <c r="A9994" s="4">
        <v>32632</v>
      </c>
      <c r="B9994">
        <v>9.91</v>
      </c>
      <c r="C9994">
        <f>IFERROR(((VLOOKUP(A9994,'Interest Rates-10yr'!$A$9:$C$15239,2,FALSE))-B9994),C9993)</f>
        <v>-0.84999999999999964</v>
      </c>
      <c r="D9994" s="98">
        <f>AVERAGE(C$10:C9994)</f>
        <v>0.46836955433149963</v>
      </c>
      <c r="E9994" s="2"/>
      <c r="G9994" s="23"/>
    </row>
    <row r="9995" spans="1:7" customFormat="1">
      <c r="A9995" s="4">
        <v>32633</v>
      </c>
      <c r="B9995">
        <v>9.9</v>
      </c>
      <c r="C9995">
        <f>IFERROR(((VLOOKUP(A9995,'Interest Rates-10yr'!$A$9:$C$15239,2,FALSE))-B9995),C9994)</f>
        <v>-0.91000000000000014</v>
      </c>
      <c r="D9995" s="98">
        <f>AVERAGE(C$10:C9995)</f>
        <v>0.46823152413378971</v>
      </c>
      <c r="E9995" s="2"/>
      <c r="G9995" s="23"/>
    </row>
    <row r="9996" spans="1:7" customFormat="1">
      <c r="A9996" s="4">
        <v>32634</v>
      </c>
      <c r="B9996">
        <v>9.9</v>
      </c>
      <c r="C9996">
        <f>IFERROR(((VLOOKUP(A9996,'Interest Rates-10yr'!$A$9:$C$15239,2,FALSE))-B9996),C9995)</f>
        <v>-0.91000000000000014</v>
      </c>
      <c r="D9996" s="98">
        <f>AVERAGE(C$10:C9996)</f>
        <v>0.46809352157805389</v>
      </c>
      <c r="E9996" s="2"/>
      <c r="G9996" s="23"/>
    </row>
    <row r="9997" spans="1:7" customFormat="1">
      <c r="A9997" s="4">
        <v>32635</v>
      </c>
      <c r="B9997">
        <v>9.9</v>
      </c>
      <c r="C9997">
        <f>IFERROR(((VLOOKUP(A9997,'Interest Rates-10yr'!$A$9:$C$15239,2,FALSE))-B9997),C9996)</f>
        <v>-0.91000000000000014</v>
      </c>
      <c r="D9997" s="98">
        <f>AVERAGE(C$10:C9997)</f>
        <v>0.4679555466559896</v>
      </c>
      <c r="E9997" s="2"/>
      <c r="G9997" s="23"/>
    </row>
    <row r="9998" spans="1:7" customFormat="1">
      <c r="A9998" s="4">
        <v>32636</v>
      </c>
      <c r="B9998">
        <v>9.84</v>
      </c>
      <c r="C9998">
        <f>IFERROR(((VLOOKUP(A9998,'Interest Rates-10yr'!$A$9:$C$15239,2,FALSE))-B9998),C9997)</f>
        <v>-0.80000000000000071</v>
      </c>
      <c r="D9998" s="98">
        <f>AVERAGE(C$10:C9998)</f>
        <v>0.46782861147262228</v>
      </c>
      <c r="E9998" s="2"/>
      <c r="G9998" s="23"/>
    </row>
    <row r="9999" spans="1:7" customFormat="1">
      <c r="A9999" s="4">
        <v>32637</v>
      </c>
      <c r="B9999">
        <v>9.7899999999999991</v>
      </c>
      <c r="C9999">
        <f>IFERROR(((VLOOKUP(A9999,'Interest Rates-10yr'!$A$9:$C$15239,2,FALSE))-B9999),C9998)</f>
        <v>-0.63999999999999879</v>
      </c>
      <c r="D9999" s="98">
        <f>AVERAGE(C$10:C9999)</f>
        <v>0.46771771771772008</v>
      </c>
      <c r="E9999" s="2"/>
      <c r="G9999" s="23"/>
    </row>
    <row r="10000" spans="1:7" customFormat="1">
      <c r="A10000" s="4">
        <v>32638</v>
      </c>
      <c r="B10000">
        <v>9.77</v>
      </c>
      <c r="C10000">
        <f>IFERROR(((VLOOKUP(A10000,'Interest Rates-10yr'!$A$9:$C$15239,2,FALSE))-B10000),C9999)</f>
        <v>-0.60999999999999943</v>
      </c>
      <c r="D10000" s="98">
        <f>AVERAGE(C$10:C10000)</f>
        <v>0.46760984886397999</v>
      </c>
      <c r="E10000" s="2"/>
      <c r="G10000" s="23"/>
    </row>
    <row r="10001" spans="1:7" customFormat="1">
      <c r="A10001" s="4">
        <v>32639</v>
      </c>
      <c r="B10001">
        <v>9.74</v>
      </c>
      <c r="C10001">
        <f>IFERROR(((VLOOKUP(A10001,'Interest Rates-10yr'!$A$9:$C$15239,2,FALSE))-B10001),C10000)</f>
        <v>-0.64000000000000057</v>
      </c>
      <c r="D10001" s="98">
        <f>AVERAGE(C$10:C10001)</f>
        <v>0.46749899919936183</v>
      </c>
      <c r="E10001" s="2"/>
      <c r="G10001" s="23"/>
    </row>
    <row r="10002" spans="1:7" customFormat="1">
      <c r="A10002" s="4">
        <v>32640</v>
      </c>
      <c r="B10002">
        <v>9.67</v>
      </c>
      <c r="C10002">
        <f>IFERROR(((VLOOKUP(A10002,'Interest Rates-10yr'!$A$9:$C$15239,2,FALSE))-B10002),C10001)</f>
        <v>-0.85999999999999943</v>
      </c>
      <c r="D10002" s="98">
        <f>AVERAGE(C$10:C10002)</f>
        <v>0.46736615630941897</v>
      </c>
      <c r="E10002" s="2"/>
      <c r="G10002" s="23"/>
    </row>
    <row r="10003" spans="1:7" customFormat="1">
      <c r="A10003" s="4">
        <v>32641</v>
      </c>
      <c r="B10003">
        <v>9.67</v>
      </c>
      <c r="C10003">
        <f>IFERROR(((VLOOKUP(A10003,'Interest Rates-10yr'!$A$9:$C$15239,2,FALSE))-B10003),C10002)</f>
        <v>-0.85999999999999943</v>
      </c>
      <c r="D10003" s="98">
        <f>AVERAGE(C$10:C10003)</f>
        <v>0.46723334000400485</v>
      </c>
      <c r="E10003" s="2"/>
      <c r="G10003" s="23"/>
    </row>
    <row r="10004" spans="1:7" customFormat="1">
      <c r="A10004" s="4">
        <v>32642</v>
      </c>
      <c r="B10004">
        <v>9.67</v>
      </c>
      <c r="C10004">
        <f>IFERROR(((VLOOKUP(A10004,'Interest Rates-10yr'!$A$9:$C$15239,2,FALSE))-B10004),C10003)</f>
        <v>-0.85999999999999943</v>
      </c>
      <c r="D10004" s="98">
        <f>AVERAGE(C$10:C10004)</f>
        <v>0.46710055027514003</v>
      </c>
      <c r="E10004" s="2"/>
      <c r="G10004" s="23"/>
    </row>
    <row r="10005" spans="1:7" customFormat="1">
      <c r="A10005" s="4">
        <v>32643</v>
      </c>
      <c r="B10005">
        <v>9.7899999999999991</v>
      </c>
      <c r="C10005">
        <f>IFERROR(((VLOOKUP(A10005,'Interest Rates-10yr'!$A$9:$C$15239,2,FALSE))-B10005),C10004)</f>
        <v>-0.96999999999999886</v>
      </c>
      <c r="D10005" s="98">
        <f>AVERAGE(C$10:C10005)</f>
        <v>0.46695678271308766</v>
      </c>
      <c r="E10005" s="2"/>
      <c r="G10005" s="23"/>
    </row>
    <row r="10006" spans="1:7" customFormat="1">
      <c r="A10006" s="4">
        <v>32644</v>
      </c>
      <c r="B10006">
        <v>9.76</v>
      </c>
      <c r="C10006">
        <f>IFERROR(((VLOOKUP(A10006,'Interest Rates-10yr'!$A$9:$C$15239,2,FALSE))-B10006),C10005)</f>
        <v>-0.9399999999999995</v>
      </c>
      <c r="D10006" s="98">
        <f>AVERAGE(C$10:C10006)</f>
        <v>0.46681604481344652</v>
      </c>
      <c r="E10006" s="2"/>
      <c r="G10006" s="23"/>
    </row>
    <row r="10007" spans="1:7" customFormat="1">
      <c r="A10007" s="4">
        <v>32645</v>
      </c>
      <c r="B10007">
        <v>9.92</v>
      </c>
      <c r="C10007">
        <f>IFERROR(((VLOOKUP(A10007,'Interest Rates-10yr'!$A$9:$C$15239,2,FALSE))-B10007),C10006)</f>
        <v>-1.1199999999999992</v>
      </c>
      <c r="D10007" s="98">
        <f>AVERAGE(C$10:C10007)</f>
        <v>0.46665733146629573</v>
      </c>
      <c r="E10007" s="2"/>
      <c r="G10007" s="23"/>
    </row>
    <row r="10008" spans="1:7" customFormat="1">
      <c r="A10008" s="4">
        <v>32646</v>
      </c>
      <c r="B10008">
        <v>9.8000000000000007</v>
      </c>
      <c r="C10008">
        <f>IFERROR(((VLOOKUP(A10008,'Interest Rates-10yr'!$A$9:$C$15239,2,FALSE))-B10008),C10007)</f>
        <v>-1.0200000000000014</v>
      </c>
      <c r="D10008" s="98">
        <f>AVERAGE(C$10:C10008)</f>
        <v>0.46650865086508897</v>
      </c>
      <c r="E10008" s="2"/>
      <c r="G10008" s="23"/>
    </row>
    <row r="10009" spans="1:7" customFormat="1">
      <c r="A10009" s="4">
        <v>32647</v>
      </c>
      <c r="B10009">
        <v>9.73</v>
      </c>
      <c r="C10009">
        <f>IFERROR(((VLOOKUP(A10009,'Interest Rates-10yr'!$A$9:$C$15239,2,FALSE))-B10009),C10008)</f>
        <v>-1.0199999999999996</v>
      </c>
      <c r="D10009" s="98">
        <f>AVERAGE(C$10:C10009)</f>
        <v>0.46636000000000238</v>
      </c>
      <c r="E10009" s="2"/>
      <c r="G10009" s="23"/>
    </row>
    <row r="10010" spans="1:7" customFormat="1">
      <c r="A10010" s="4">
        <v>32648</v>
      </c>
      <c r="B10010">
        <v>9.73</v>
      </c>
      <c r="C10010">
        <f>IFERROR(((VLOOKUP(A10010,'Interest Rates-10yr'!$A$9:$C$15239,2,FALSE))-B10010),C10009)</f>
        <v>-1.0199999999999996</v>
      </c>
      <c r="D10010" s="98">
        <f>AVERAGE(C$10:C10010)</f>
        <v>0.46621137886211617</v>
      </c>
      <c r="E10010" s="2"/>
      <c r="G10010" s="23"/>
    </row>
    <row r="10011" spans="1:7" customFormat="1">
      <c r="A10011" s="4">
        <v>32649</v>
      </c>
      <c r="B10011">
        <v>9.73</v>
      </c>
      <c r="C10011">
        <f>IFERROR(((VLOOKUP(A10011,'Interest Rates-10yr'!$A$9:$C$15239,2,FALSE))-B10011),C10010)</f>
        <v>-1.0199999999999996</v>
      </c>
      <c r="D10011" s="98">
        <f>AVERAGE(C$10:C10011)</f>
        <v>0.46606278744251384</v>
      </c>
      <c r="E10011" s="2"/>
      <c r="G10011" s="23"/>
    </row>
    <row r="10012" spans="1:7" customFormat="1">
      <c r="A10012" s="4">
        <v>32650</v>
      </c>
      <c r="B10012">
        <v>9.6999999999999993</v>
      </c>
      <c r="C10012">
        <f>IFERROR(((VLOOKUP(A10012,'Interest Rates-10yr'!$A$9:$C$15239,2,FALSE))-B10012),C10011)</f>
        <v>-1.1199999999999992</v>
      </c>
      <c r="D10012" s="98">
        <f>AVERAGE(C$10:C10012)</f>
        <v>0.46590422873138293</v>
      </c>
      <c r="E10012" s="2"/>
      <c r="G10012" s="23"/>
    </row>
    <row r="10013" spans="1:7" customFormat="1">
      <c r="A10013" s="4">
        <v>32651</v>
      </c>
      <c r="B10013">
        <v>9.73</v>
      </c>
      <c r="C10013">
        <f>IFERROR(((VLOOKUP(A10013,'Interest Rates-10yr'!$A$9:$C$15239,2,FALSE))-B10013),C10012)</f>
        <v>-1.1300000000000008</v>
      </c>
      <c r="D10013" s="98">
        <f>AVERAGE(C$10:C10013)</f>
        <v>0.46574470211915464</v>
      </c>
      <c r="E10013" s="2"/>
      <c r="G10013" s="23"/>
    </row>
    <row r="10014" spans="1:7" customFormat="1">
      <c r="A10014" s="4">
        <v>32652</v>
      </c>
      <c r="B10014">
        <v>9.75</v>
      </c>
      <c r="C10014">
        <f>IFERROR(((VLOOKUP(A10014,'Interest Rates-10yr'!$A$9:$C$15239,2,FALSE))-B10014),C10013)</f>
        <v>-1.1199999999999992</v>
      </c>
      <c r="D10014" s="98">
        <f>AVERAGE(C$10:C10014)</f>
        <v>0.46558620689655406</v>
      </c>
      <c r="E10014" s="2"/>
      <c r="G10014" s="23"/>
    </row>
    <row r="10015" spans="1:7" customFormat="1">
      <c r="A10015" s="4">
        <v>32653</v>
      </c>
      <c r="B10015">
        <v>9.76</v>
      </c>
      <c r="C10015">
        <f>IFERROR(((VLOOKUP(A10015,'Interest Rates-10yr'!$A$9:$C$15239,2,FALSE))-B10015),C10014)</f>
        <v>-1.0899999999999999</v>
      </c>
      <c r="D10015" s="98">
        <f>AVERAGE(C$10:C10015)</f>
        <v>0.46543074155506925</v>
      </c>
      <c r="E10015" s="2"/>
      <c r="G10015" s="23"/>
    </row>
    <row r="10016" spans="1:7" customFormat="1">
      <c r="A10016" s="4">
        <v>32654</v>
      </c>
      <c r="B10016">
        <v>9.7100000000000009</v>
      </c>
      <c r="C10016">
        <f>IFERROR(((VLOOKUP(A10016,'Interest Rates-10yr'!$A$9:$C$15239,2,FALSE))-B10016),C10015)</f>
        <v>-1.0500000000000007</v>
      </c>
      <c r="D10016" s="98">
        <f>AVERAGE(C$10:C10016)</f>
        <v>0.4652793044868615</v>
      </c>
      <c r="E10016" s="2"/>
      <c r="G10016" s="23"/>
    </row>
    <row r="10017" spans="1:7" customFormat="1">
      <c r="A10017" s="4">
        <v>32655</v>
      </c>
      <c r="B10017">
        <v>9.7100000000000009</v>
      </c>
      <c r="C10017">
        <f>IFERROR(((VLOOKUP(A10017,'Interest Rates-10yr'!$A$9:$C$15239,2,FALSE))-B10017),C10016)</f>
        <v>-1.0500000000000007</v>
      </c>
      <c r="D10017" s="98">
        <f>AVERAGE(C$10:C10017)</f>
        <v>0.46512789768185681</v>
      </c>
      <c r="E10017" s="2"/>
      <c r="G10017" s="23"/>
    </row>
    <row r="10018" spans="1:7" customFormat="1">
      <c r="A10018" s="4">
        <v>32656</v>
      </c>
      <c r="B10018">
        <v>9.7100000000000009</v>
      </c>
      <c r="C10018">
        <f>IFERROR(((VLOOKUP(A10018,'Interest Rates-10yr'!$A$9:$C$15239,2,FALSE))-B10018),C10017)</f>
        <v>-1.0500000000000007</v>
      </c>
      <c r="D10018" s="98">
        <f>AVERAGE(C$10:C10018)</f>
        <v>0.46497652113098437</v>
      </c>
      <c r="E10018" s="2"/>
      <c r="G10018" s="23"/>
    </row>
    <row r="10019" spans="1:7" customFormat="1">
      <c r="A10019" s="4">
        <v>32657</v>
      </c>
      <c r="B10019">
        <v>9.7100000000000009</v>
      </c>
      <c r="C10019">
        <f>IFERROR(((VLOOKUP(A10019,'Interest Rates-10yr'!$A$9:$C$15239,2,FALSE))-B10019),C10018)</f>
        <v>-1.0500000000000007</v>
      </c>
      <c r="D10019" s="98">
        <f>AVERAGE(C$10:C10019)</f>
        <v>0.46482517482517705</v>
      </c>
      <c r="E10019" s="2"/>
      <c r="G10019" s="23"/>
    </row>
    <row r="10020" spans="1:7" customFormat="1">
      <c r="A10020" s="4">
        <v>32658</v>
      </c>
      <c r="B10020">
        <v>9.77</v>
      </c>
      <c r="C10020">
        <f>IFERROR(((VLOOKUP(A10020,'Interest Rates-10yr'!$A$9:$C$15239,2,FALSE))-B10020),C10019)</f>
        <v>-1.129999999999999</v>
      </c>
      <c r="D10020" s="98">
        <f>AVERAGE(C$10:C10020)</f>
        <v>0.46466586754570194</v>
      </c>
      <c r="E10020" s="2"/>
      <c r="G10020" s="23"/>
    </row>
    <row r="10021" spans="1:7" customFormat="1">
      <c r="A10021" s="4">
        <v>32659</v>
      </c>
      <c r="B10021">
        <v>10.48</v>
      </c>
      <c r="C10021">
        <f>IFERROR(((VLOOKUP(A10021,'Interest Rates-10yr'!$A$9:$C$15239,2,FALSE))-B10021),C10020)</f>
        <v>-1.8800000000000008</v>
      </c>
      <c r="D10021" s="98">
        <f>AVERAGE(C$10:C10021)</f>
        <v>0.46443168198162427</v>
      </c>
      <c r="E10021" s="2"/>
      <c r="G10021" s="23"/>
    </row>
    <row r="10022" spans="1:7" customFormat="1">
      <c r="A10022" s="4">
        <v>32660</v>
      </c>
      <c r="B10022">
        <v>9.84</v>
      </c>
      <c r="C10022">
        <f>IFERROR(((VLOOKUP(A10022,'Interest Rates-10yr'!$A$9:$C$15239,2,FALSE))-B10022),C10021)</f>
        <v>-1.2300000000000004</v>
      </c>
      <c r="D10022" s="98">
        <f>AVERAGE(C$10:C10022)</f>
        <v>0.46426245880355765</v>
      </c>
      <c r="E10022" s="2"/>
      <c r="G10022" s="23"/>
    </row>
    <row r="10023" spans="1:7" customFormat="1">
      <c r="A10023" s="4">
        <v>32661</v>
      </c>
      <c r="B10023">
        <v>9.73</v>
      </c>
      <c r="C10023">
        <f>IFERROR(((VLOOKUP(A10023,'Interest Rates-10yr'!$A$9:$C$15239,2,FALSE))-B10023),C10022)</f>
        <v>-1.3000000000000007</v>
      </c>
      <c r="D10023" s="98">
        <f>AVERAGE(C$10:C10023)</f>
        <v>0.4640862792091095</v>
      </c>
      <c r="E10023" s="2"/>
      <c r="G10023" s="23"/>
    </row>
    <row r="10024" spans="1:7" customFormat="1">
      <c r="A10024" s="4">
        <v>32662</v>
      </c>
      <c r="B10024">
        <v>9.73</v>
      </c>
      <c r="C10024">
        <f>IFERROR(((VLOOKUP(A10024,'Interest Rates-10yr'!$A$9:$C$15239,2,FALSE))-B10024),C10023)</f>
        <v>-1.3000000000000007</v>
      </c>
      <c r="D10024" s="98">
        <f>AVERAGE(C$10:C10024)</f>
        <v>0.46391013479780552</v>
      </c>
      <c r="E10024" s="2"/>
      <c r="G10024" s="23"/>
    </row>
    <row r="10025" spans="1:7" customFormat="1">
      <c r="A10025" s="4">
        <v>32663</v>
      </c>
      <c r="B10025">
        <v>9.73</v>
      </c>
      <c r="C10025">
        <f>IFERROR(((VLOOKUP(A10025,'Interest Rates-10yr'!$A$9:$C$15239,2,FALSE))-B10025),C10024)</f>
        <v>-1.3000000000000007</v>
      </c>
      <c r="D10025" s="98">
        <f>AVERAGE(C$10:C10025)</f>
        <v>0.46373402555910764</v>
      </c>
      <c r="E10025" s="2"/>
      <c r="G10025" s="23"/>
    </row>
    <row r="10026" spans="1:7" customFormat="1">
      <c r="A10026" s="4">
        <v>32664</v>
      </c>
      <c r="B10026">
        <v>9.64</v>
      </c>
      <c r="C10026">
        <f>IFERROR(((VLOOKUP(A10026,'Interest Rates-10yr'!$A$9:$C$15239,2,FALSE))-B10026),C10025)</f>
        <v>-1.2800000000000011</v>
      </c>
      <c r="D10026" s="98">
        <f>AVERAGE(C$10:C10026)</f>
        <v>0.46355994808825218</v>
      </c>
      <c r="E10026" s="2"/>
      <c r="G10026" s="23"/>
    </row>
    <row r="10027" spans="1:7" customFormat="1">
      <c r="A10027" s="4">
        <v>32665</v>
      </c>
      <c r="B10027">
        <v>9.58</v>
      </c>
      <c r="C10027">
        <f>IFERROR(((VLOOKUP(A10027,'Interest Rates-10yr'!$A$9:$C$15239,2,FALSE))-B10027),C10026)</f>
        <v>-1.2200000000000006</v>
      </c>
      <c r="D10027" s="98">
        <f>AVERAGE(C$10:C10027)</f>
        <v>0.46339189458974067</v>
      </c>
      <c r="E10027" s="2"/>
      <c r="G10027" s="23"/>
    </row>
    <row r="10028" spans="1:7" customFormat="1">
      <c r="A10028" s="4">
        <v>32666</v>
      </c>
      <c r="B10028">
        <v>9.48</v>
      </c>
      <c r="C10028">
        <f>IFERROR(((VLOOKUP(A10028,'Interest Rates-10yr'!$A$9:$C$15239,2,FALSE))-B10028),C10027)</f>
        <v>-1.2100000000000009</v>
      </c>
      <c r="D10028" s="98">
        <f>AVERAGE(C$10:C10028)</f>
        <v>0.4632248727417928</v>
      </c>
      <c r="E10028" s="2"/>
      <c r="G10028" s="23"/>
    </row>
    <row r="10029" spans="1:7" customFormat="1">
      <c r="A10029" s="4">
        <v>32667</v>
      </c>
      <c r="B10029">
        <v>9.4700000000000006</v>
      </c>
      <c r="C10029">
        <f>IFERROR(((VLOOKUP(A10029,'Interest Rates-10yr'!$A$9:$C$15239,2,FALSE))-B10029),C10028)</f>
        <v>-1.2000000000000011</v>
      </c>
      <c r="D10029" s="98">
        <f>AVERAGE(C$10:C10029)</f>
        <v>0.46305888223553116</v>
      </c>
      <c r="E10029" s="2"/>
      <c r="G10029" s="23"/>
    </row>
    <row r="10030" spans="1:7" customFormat="1">
      <c r="A10030" s="4">
        <v>32668</v>
      </c>
      <c r="B10030">
        <v>9.36</v>
      </c>
      <c r="C10030">
        <f>IFERROR(((VLOOKUP(A10030,'Interest Rates-10yr'!$A$9:$C$15239,2,FALSE))-B10030),C10029)</f>
        <v>-1.2099999999999991</v>
      </c>
      <c r="D10030" s="98">
        <f>AVERAGE(C$10:C10030)</f>
        <v>0.46289192695340009</v>
      </c>
      <c r="E10030" s="2"/>
      <c r="G10030" s="23"/>
    </row>
    <row r="10031" spans="1:7" customFormat="1">
      <c r="A10031" s="4">
        <v>32669</v>
      </c>
      <c r="B10031">
        <v>9.36</v>
      </c>
      <c r="C10031">
        <f>IFERROR(((VLOOKUP(A10031,'Interest Rates-10yr'!$A$9:$C$15239,2,FALSE))-B10031),C10030)</f>
        <v>-1.2099999999999991</v>
      </c>
      <c r="D10031" s="98">
        <f>AVERAGE(C$10:C10031)</f>
        <v>0.46272500498902636</v>
      </c>
      <c r="E10031" s="2"/>
      <c r="G10031" s="23"/>
    </row>
    <row r="10032" spans="1:7" customFormat="1">
      <c r="A10032" s="4">
        <v>32670</v>
      </c>
      <c r="B10032">
        <v>9.36</v>
      </c>
      <c r="C10032">
        <f>IFERROR(((VLOOKUP(A10032,'Interest Rates-10yr'!$A$9:$C$15239,2,FALSE))-B10032),C10031)</f>
        <v>-1.2099999999999991</v>
      </c>
      <c r="D10032" s="98">
        <f>AVERAGE(C$10:C10032)</f>
        <v>0.4625581163324376</v>
      </c>
      <c r="E10032" s="2"/>
      <c r="G10032" s="23"/>
    </row>
    <row r="10033" spans="1:7" customFormat="1">
      <c r="A10033" s="4">
        <v>32671</v>
      </c>
      <c r="B10033">
        <v>9.35</v>
      </c>
      <c r="C10033">
        <f>IFERROR(((VLOOKUP(A10033,'Interest Rates-10yr'!$A$9:$C$15239,2,FALSE))-B10033),C10032)</f>
        <v>-1.1899999999999995</v>
      </c>
      <c r="D10033" s="98">
        <f>AVERAGE(C$10:C10033)</f>
        <v>0.46239325618515786</v>
      </c>
      <c r="E10033" s="2"/>
      <c r="G10033" s="23"/>
    </row>
    <row r="10034" spans="1:7" customFormat="1">
      <c r="A10034" s="4">
        <v>32672</v>
      </c>
      <c r="B10034">
        <v>9.3000000000000007</v>
      </c>
      <c r="C10034">
        <f>IFERROR(((VLOOKUP(A10034,'Interest Rates-10yr'!$A$9:$C$15239,2,FALSE))-B10034),C10033)</f>
        <v>-1.0500000000000007</v>
      </c>
      <c r="D10034" s="98">
        <f>AVERAGE(C$10:C10034)</f>
        <v>0.46224239401496481</v>
      </c>
      <c r="E10034" s="2"/>
      <c r="G10034" s="23"/>
    </row>
    <row r="10035" spans="1:7" customFormat="1">
      <c r="A10035" s="4">
        <v>32673</v>
      </c>
      <c r="B10035">
        <v>9.2200000000000006</v>
      </c>
      <c r="C10035">
        <f>IFERROR(((VLOOKUP(A10035,'Interest Rates-10yr'!$A$9:$C$15239,2,FALSE))-B10035),C10034)</f>
        <v>-1.0200000000000014</v>
      </c>
      <c r="D10035" s="98">
        <f>AVERAGE(C$10:C10035)</f>
        <v>0.46209455415918832</v>
      </c>
      <c r="E10035" s="2"/>
      <c r="G10035" s="23"/>
    </row>
    <row r="10036" spans="1:7" customFormat="1">
      <c r="A10036" s="4">
        <v>32674</v>
      </c>
      <c r="B10036">
        <v>9.4600000000000009</v>
      </c>
      <c r="C10036">
        <f>IFERROR(((VLOOKUP(A10036,'Interest Rates-10yr'!$A$9:$C$15239,2,FALSE))-B10036),C10035)</f>
        <v>-1.1300000000000008</v>
      </c>
      <c r="D10036" s="98">
        <f>AVERAGE(C$10:C10036)</f>
        <v>0.46193577341179032</v>
      </c>
      <c r="E10036" s="2"/>
      <c r="G10036" s="23"/>
    </row>
    <row r="10037" spans="1:7" customFormat="1">
      <c r="A10037" s="4">
        <v>32675</v>
      </c>
      <c r="B10037">
        <v>9.5</v>
      </c>
      <c r="C10037">
        <f>IFERROR(((VLOOKUP(A10037,'Interest Rates-10yr'!$A$9:$C$15239,2,FALSE))-B10037),C10036)</f>
        <v>-1.1500000000000004</v>
      </c>
      <c r="D10037" s="98">
        <f>AVERAGE(C$10:C10037)</f>
        <v>0.46177502991623676</v>
      </c>
      <c r="E10037" s="2"/>
      <c r="G10037" s="23"/>
    </row>
    <row r="10038" spans="1:7" customFormat="1">
      <c r="A10038" s="4">
        <v>32676</v>
      </c>
      <c r="B10038">
        <v>9.5</v>
      </c>
      <c r="C10038">
        <f>IFERROR(((VLOOKUP(A10038,'Interest Rates-10yr'!$A$9:$C$15239,2,FALSE))-B10038),C10037)</f>
        <v>-1.1500000000000004</v>
      </c>
      <c r="D10038" s="98">
        <f>AVERAGE(C$10:C10038)</f>
        <v>0.46161431847642065</v>
      </c>
      <c r="E10038" s="2"/>
      <c r="G10038" s="23"/>
    </row>
    <row r="10039" spans="1:7" customFormat="1">
      <c r="A10039" s="4">
        <v>32677</v>
      </c>
      <c r="B10039">
        <v>9.5</v>
      </c>
      <c r="C10039">
        <f>IFERROR(((VLOOKUP(A10039,'Interest Rates-10yr'!$A$9:$C$15239,2,FALSE))-B10039),C10038)</f>
        <v>-1.1500000000000004</v>
      </c>
      <c r="D10039" s="98">
        <f>AVERAGE(C$10:C10039)</f>
        <v>0.461453639082754</v>
      </c>
      <c r="E10039" s="2"/>
      <c r="G10039" s="23"/>
    </row>
    <row r="10040" spans="1:7" customFormat="1">
      <c r="A10040" s="4">
        <v>32678</v>
      </c>
      <c r="B10040">
        <v>9.44</v>
      </c>
      <c r="C10040">
        <f>IFERROR(((VLOOKUP(A10040,'Interest Rates-10yr'!$A$9:$C$15239,2,FALSE))-B10040),C10039)</f>
        <v>-1.0700000000000003</v>
      </c>
      <c r="D10040" s="98">
        <f>AVERAGE(C$10:C10040)</f>
        <v>0.46130096700229523</v>
      </c>
      <c r="E10040" s="2"/>
      <c r="G10040" s="23"/>
    </row>
    <row r="10041" spans="1:7" customFormat="1">
      <c r="A10041" s="4">
        <v>32679</v>
      </c>
      <c r="B10041">
        <v>9.41</v>
      </c>
      <c r="C10041">
        <f>IFERROR(((VLOOKUP(A10041,'Interest Rates-10yr'!$A$9:$C$15239,2,FALSE))-B10041),C10040)</f>
        <v>-1.0999999999999996</v>
      </c>
      <c r="D10041" s="98">
        <f>AVERAGE(C$10:C10041)</f>
        <v>0.46114533492823195</v>
      </c>
      <c r="E10041" s="2"/>
      <c r="G10041" s="23"/>
    </row>
    <row r="10042" spans="1:7" customFormat="1">
      <c r="A10042" s="4">
        <v>32680</v>
      </c>
      <c r="B10042">
        <v>9.5500000000000007</v>
      </c>
      <c r="C10042">
        <f>IFERROR(((VLOOKUP(A10042,'Interest Rates-10yr'!$A$9:$C$15239,2,FALSE))-B10042),C10041)</f>
        <v>-1.1800000000000015</v>
      </c>
      <c r="D10042" s="98">
        <f>AVERAGE(C$10:C10042)</f>
        <v>0.46098176019137072</v>
      </c>
      <c r="E10042" s="2"/>
      <c r="G10042" s="23"/>
    </row>
    <row r="10043" spans="1:7" customFormat="1">
      <c r="A10043" s="4">
        <v>32681</v>
      </c>
      <c r="B10043">
        <v>9.66</v>
      </c>
      <c r="C10043">
        <f>IFERROR(((VLOOKUP(A10043,'Interest Rates-10yr'!$A$9:$C$15239,2,FALSE))-B10043),C10042)</f>
        <v>-1.2799999999999994</v>
      </c>
      <c r="D10043" s="98">
        <f>AVERAGE(C$10:C10043)</f>
        <v>0.46080825194339475</v>
      </c>
      <c r="E10043" s="2"/>
      <c r="G10043" s="23"/>
    </row>
    <row r="10044" spans="1:7" customFormat="1">
      <c r="A10044" s="4">
        <v>32682</v>
      </c>
      <c r="B10044">
        <v>9.57</v>
      </c>
      <c r="C10044">
        <f>IFERROR(((VLOOKUP(A10044,'Interest Rates-10yr'!$A$9:$C$15239,2,FALSE))-B10044),C10043)</f>
        <v>-1.3200000000000003</v>
      </c>
      <c r="D10044" s="98">
        <f>AVERAGE(C$10:C10044)</f>
        <v>0.4606307922272071</v>
      </c>
      <c r="E10044" s="2"/>
      <c r="G10044" s="23"/>
    </row>
    <row r="10045" spans="1:7" customFormat="1">
      <c r="A10045" s="4">
        <v>32683</v>
      </c>
      <c r="B10045">
        <v>9.57</v>
      </c>
      <c r="C10045">
        <f>IFERROR(((VLOOKUP(A10045,'Interest Rates-10yr'!$A$9:$C$15239,2,FALSE))-B10045),C10044)</f>
        <v>-1.3200000000000003</v>
      </c>
      <c r="D10045" s="98">
        <f>AVERAGE(C$10:C10045)</f>
        <v>0.46045336787565</v>
      </c>
      <c r="E10045" s="2"/>
      <c r="G10045" s="23"/>
    </row>
    <row r="10046" spans="1:7" customFormat="1">
      <c r="A10046" s="4">
        <v>32684</v>
      </c>
      <c r="B10046">
        <v>9.57</v>
      </c>
      <c r="C10046">
        <f>IFERROR(((VLOOKUP(A10046,'Interest Rates-10yr'!$A$9:$C$15239,2,FALSE))-B10046),C10045)</f>
        <v>-1.3200000000000003</v>
      </c>
      <c r="D10046" s="98">
        <f>AVERAGE(C$10:C10046)</f>
        <v>0.46027597887815319</v>
      </c>
      <c r="E10046" s="2"/>
      <c r="G10046" s="23"/>
    </row>
    <row r="10047" spans="1:7" customFormat="1">
      <c r="A10047" s="4">
        <v>32685</v>
      </c>
      <c r="B10047">
        <v>9.51</v>
      </c>
      <c r="C10047">
        <f>IFERROR(((VLOOKUP(A10047,'Interest Rates-10yr'!$A$9:$C$15239,2,FALSE))-B10047),C10046)</f>
        <v>-1.33</v>
      </c>
      <c r="D10047" s="98">
        <f>AVERAGE(C$10:C10047)</f>
        <v>0.46009762900976525</v>
      </c>
      <c r="E10047" s="2"/>
      <c r="G10047" s="23"/>
    </row>
    <row r="10048" spans="1:7" customFormat="1">
      <c r="A10048" s="4">
        <v>32686</v>
      </c>
      <c r="B10048">
        <v>9.5500000000000007</v>
      </c>
      <c r="C10048">
        <f>IFERROR(((VLOOKUP(A10048,'Interest Rates-10yr'!$A$9:$C$15239,2,FALSE))-B10048),C10047)</f>
        <v>-1.4400000000000013</v>
      </c>
      <c r="D10048" s="98">
        <f>AVERAGE(C$10:C10048)</f>
        <v>0.45990835740611857</v>
      </c>
      <c r="E10048" s="2"/>
      <c r="G10048" s="23"/>
    </row>
    <row r="10049" spans="1:7" customFormat="1">
      <c r="A10049" s="4">
        <v>32687</v>
      </c>
      <c r="B10049">
        <v>9.64</v>
      </c>
      <c r="C10049">
        <f>IFERROR(((VLOOKUP(A10049,'Interest Rates-10yr'!$A$9:$C$15239,2,FALSE))-B10049),C10048)</f>
        <v>-1.4700000000000006</v>
      </c>
      <c r="D10049" s="98">
        <f>AVERAGE(C$10:C10049)</f>
        <v>0.45971613545816969</v>
      </c>
      <c r="E10049" s="2"/>
      <c r="G10049" s="23"/>
    </row>
    <row r="10050" spans="1:7" customFormat="1">
      <c r="A10050" s="4">
        <v>32688</v>
      </c>
      <c r="B10050">
        <v>9.69</v>
      </c>
      <c r="C10050">
        <f>IFERROR(((VLOOKUP(A10050,'Interest Rates-10yr'!$A$9:$C$15239,2,FALSE))-B10050),C10049)</f>
        <v>-1.5700000000000003</v>
      </c>
      <c r="D10050" s="98">
        <f>AVERAGE(C$10:C10050)</f>
        <v>0.45951399263021853</v>
      </c>
      <c r="E10050" s="2"/>
      <c r="G10050" s="23"/>
    </row>
    <row r="10051" spans="1:7" customFormat="1">
      <c r="A10051" s="4">
        <v>32689</v>
      </c>
      <c r="B10051">
        <v>9.6300000000000008</v>
      </c>
      <c r="C10051">
        <f>IFERROR(((VLOOKUP(A10051,'Interest Rates-10yr'!$A$9:$C$15239,2,FALSE))-B10051),C10050)</f>
        <v>-1.5300000000000011</v>
      </c>
      <c r="D10051" s="98">
        <f>AVERAGE(C$10:C10051)</f>
        <v>0.45931587333200802</v>
      </c>
      <c r="E10051" s="2"/>
      <c r="G10051" s="23"/>
    </row>
    <row r="10052" spans="1:7" customFormat="1">
      <c r="A10052" s="4">
        <v>32690</v>
      </c>
      <c r="B10052">
        <v>9.6300000000000008</v>
      </c>
      <c r="C10052">
        <f>IFERROR(((VLOOKUP(A10052,'Interest Rates-10yr'!$A$9:$C$15239,2,FALSE))-B10052),C10051)</f>
        <v>-1.5300000000000011</v>
      </c>
      <c r="D10052" s="98">
        <f>AVERAGE(C$10:C10052)</f>
        <v>0.45911779348800402</v>
      </c>
      <c r="E10052" s="2"/>
      <c r="G10052" s="23"/>
    </row>
    <row r="10053" spans="1:7" customFormat="1">
      <c r="A10053" s="4">
        <v>32691</v>
      </c>
      <c r="B10053">
        <v>9.6300000000000008</v>
      </c>
      <c r="C10053">
        <f>IFERROR(((VLOOKUP(A10053,'Interest Rates-10yr'!$A$9:$C$15239,2,FALSE))-B10053),C10052)</f>
        <v>-1.5300000000000011</v>
      </c>
      <c r="D10053" s="98">
        <f>AVERAGE(C$10:C10053)</f>
        <v>0.45891975308642224</v>
      </c>
      <c r="E10053" s="2"/>
      <c r="G10053" s="23"/>
    </row>
    <row r="10054" spans="1:7" customFormat="1">
      <c r="A10054" s="4">
        <v>32692</v>
      </c>
      <c r="B10054">
        <v>9.49</v>
      </c>
      <c r="C10054">
        <f>IFERROR(((VLOOKUP(A10054,'Interest Rates-10yr'!$A$9:$C$15239,2,FALSE))-B10054),C10053)</f>
        <v>-1.4000000000000004</v>
      </c>
      <c r="D10054" s="98">
        <f>AVERAGE(C$10:C10054)</f>
        <v>0.45873469387755356</v>
      </c>
      <c r="E10054" s="2"/>
      <c r="G10054" s="23"/>
    </row>
    <row r="10055" spans="1:7" customFormat="1">
      <c r="A10055" s="4">
        <v>32693</v>
      </c>
      <c r="B10055">
        <v>9.49</v>
      </c>
      <c r="C10055">
        <f>IFERROR(((VLOOKUP(A10055,'Interest Rates-10yr'!$A$9:$C$15239,2,FALSE))-B10055),C10054)</f>
        <v>-1.4000000000000004</v>
      </c>
      <c r="D10055" s="98">
        <f>AVERAGE(C$10:C10055)</f>
        <v>0.45854967151105175</v>
      </c>
      <c r="E10055" s="2"/>
      <c r="G10055" s="23"/>
    </row>
    <row r="10056" spans="1:7" customFormat="1">
      <c r="A10056" s="4">
        <v>32694</v>
      </c>
      <c r="B10056">
        <v>9.48</v>
      </c>
      <c r="C10056">
        <f>IFERROR(((VLOOKUP(A10056,'Interest Rates-10yr'!$A$9:$C$15239,2,FALSE))-B10056),C10055)</f>
        <v>-1.370000000000001</v>
      </c>
      <c r="D10056" s="98">
        <f>AVERAGE(C$10:C10056)</f>
        <v>0.45836767194187578</v>
      </c>
      <c r="E10056" s="2"/>
      <c r="G10056" s="23"/>
    </row>
    <row r="10057" spans="1:7" customFormat="1">
      <c r="A10057" s="4">
        <v>32695</v>
      </c>
      <c r="B10057">
        <v>9.4600000000000009</v>
      </c>
      <c r="C10057">
        <f>IFERROR(((VLOOKUP(A10057,'Interest Rates-10yr'!$A$9:$C$15239,2,FALSE))-B10057),C10056)</f>
        <v>-1.3800000000000008</v>
      </c>
      <c r="D10057" s="98">
        <f>AVERAGE(C$10:C10057)</f>
        <v>0.45818471337579875</v>
      </c>
      <c r="E10057" s="2"/>
      <c r="G10057" s="23"/>
    </row>
    <row r="10058" spans="1:7" customFormat="1">
      <c r="A10058" s="4">
        <v>32696</v>
      </c>
      <c r="B10058">
        <v>9.23</v>
      </c>
      <c r="C10058">
        <f>IFERROR(((VLOOKUP(A10058,'Interest Rates-10yr'!$A$9:$C$15239,2,FALSE))-B10058),C10057)</f>
        <v>-1.2100000000000009</v>
      </c>
      <c r="D10058" s="98">
        <f>AVERAGE(C$10:C10058)</f>
        <v>0.45801870832918951</v>
      </c>
      <c r="E10058" s="2"/>
      <c r="G10058" s="23"/>
    </row>
    <row r="10059" spans="1:7" customFormat="1">
      <c r="A10059" s="4">
        <v>32697</v>
      </c>
      <c r="B10059">
        <v>9.23</v>
      </c>
      <c r="C10059">
        <f>IFERROR(((VLOOKUP(A10059,'Interest Rates-10yr'!$A$9:$C$15239,2,FALSE))-B10059),C10058)</f>
        <v>-1.2100000000000009</v>
      </c>
      <c r="D10059" s="98">
        <f>AVERAGE(C$10:C10059)</f>
        <v>0.4578527363184105</v>
      </c>
      <c r="E10059" s="2"/>
      <c r="G10059" s="23"/>
    </row>
    <row r="10060" spans="1:7" customFormat="1">
      <c r="A10060" s="4">
        <v>32698</v>
      </c>
      <c r="B10060">
        <v>9.23</v>
      </c>
      <c r="C10060">
        <f>IFERROR(((VLOOKUP(A10060,'Interest Rates-10yr'!$A$9:$C$15239,2,FALSE))-B10060),C10059)</f>
        <v>-1.2100000000000009</v>
      </c>
      <c r="D10060" s="98">
        <f>AVERAGE(C$10:C10060)</f>
        <v>0.45768679733360118</v>
      </c>
      <c r="E10060" s="2"/>
      <c r="G10060" s="23"/>
    </row>
    <row r="10061" spans="1:7" customFormat="1">
      <c r="A10061" s="4">
        <v>32699</v>
      </c>
      <c r="B10061">
        <v>9.2200000000000006</v>
      </c>
      <c r="C10061">
        <f>IFERROR(((VLOOKUP(A10061,'Interest Rates-10yr'!$A$9:$C$15239,2,FALSE))-B10061),C10060)</f>
        <v>-1.2300000000000004</v>
      </c>
      <c r="D10061" s="98">
        <f>AVERAGE(C$10:C10061)</f>
        <v>0.45751890171110488</v>
      </c>
      <c r="E10061" s="2"/>
      <c r="G10061" s="23"/>
    </row>
    <row r="10062" spans="1:7" customFormat="1">
      <c r="A10062" s="4">
        <v>32700</v>
      </c>
      <c r="B10062">
        <v>9.25</v>
      </c>
      <c r="C10062">
        <f>IFERROR(((VLOOKUP(A10062,'Interest Rates-10yr'!$A$9:$C$15239,2,FALSE))-B10062),C10061)</f>
        <v>-1.25</v>
      </c>
      <c r="D10062" s="98">
        <f>AVERAGE(C$10:C10062)</f>
        <v>0.45734905003481807</v>
      </c>
      <c r="E10062" s="2"/>
      <c r="G10062" s="23"/>
    </row>
    <row r="10063" spans="1:7" customFormat="1">
      <c r="A10063" s="4">
        <v>32701</v>
      </c>
      <c r="B10063">
        <v>9.5399999999999991</v>
      </c>
      <c r="C10063">
        <f>IFERROR(((VLOOKUP(A10063,'Interest Rates-10yr'!$A$9:$C$15239,2,FALSE))-B10063),C10062)</f>
        <v>-1.5399999999999991</v>
      </c>
      <c r="D10063" s="98">
        <f>AVERAGE(C$10:C10063)</f>
        <v>0.45715038790531393</v>
      </c>
      <c r="E10063" s="2"/>
      <c r="G10063" s="23"/>
    </row>
    <row r="10064" spans="1:7" customFormat="1">
      <c r="A10064" s="4">
        <v>32702</v>
      </c>
      <c r="B10064">
        <v>9.31</v>
      </c>
      <c r="C10064">
        <f>IFERROR(((VLOOKUP(A10064,'Interest Rates-10yr'!$A$9:$C$15239,2,FALSE))-B10064),C10063)</f>
        <v>-1.3100000000000005</v>
      </c>
      <c r="D10064" s="98">
        <f>AVERAGE(C$10:C10064)</f>
        <v>0.45697463948284689</v>
      </c>
      <c r="E10064" s="2"/>
      <c r="G10064" s="23"/>
    </row>
    <row r="10065" spans="1:7" customFormat="1">
      <c r="A10065" s="4">
        <v>32703</v>
      </c>
      <c r="B10065">
        <v>9.2200000000000006</v>
      </c>
      <c r="C10065">
        <f>IFERROR(((VLOOKUP(A10065,'Interest Rates-10yr'!$A$9:$C$15239,2,FALSE))-B10065),C10064)</f>
        <v>-1.1800000000000015</v>
      </c>
      <c r="D10065" s="98">
        <f>AVERAGE(C$10:C10065)</f>
        <v>0.45681185361973203</v>
      </c>
      <c r="E10065" s="2"/>
      <c r="G10065" s="23"/>
    </row>
    <row r="10066" spans="1:7" customFormat="1">
      <c r="A10066" s="4">
        <v>32704</v>
      </c>
      <c r="B10066">
        <v>9.2200000000000006</v>
      </c>
      <c r="C10066">
        <f>IFERROR(((VLOOKUP(A10066,'Interest Rates-10yr'!$A$9:$C$15239,2,FALSE))-B10066),C10065)</f>
        <v>-1.1800000000000015</v>
      </c>
      <c r="D10066" s="98">
        <f>AVERAGE(C$10:C10066)</f>
        <v>0.45664910012926568</v>
      </c>
      <c r="E10066" s="2"/>
      <c r="G10066" s="23"/>
    </row>
    <row r="10067" spans="1:7" customFormat="1">
      <c r="A10067" s="4">
        <v>32705</v>
      </c>
      <c r="B10067">
        <v>9.2200000000000006</v>
      </c>
      <c r="C10067">
        <f>IFERROR(((VLOOKUP(A10067,'Interest Rates-10yr'!$A$9:$C$15239,2,FALSE))-B10067),C10066)</f>
        <v>-1.1800000000000015</v>
      </c>
      <c r="D10067" s="98">
        <f>AVERAGE(C$10:C10067)</f>
        <v>0.45648637900179206</v>
      </c>
      <c r="E10067" s="2"/>
      <c r="G10067" s="23"/>
    </row>
    <row r="10068" spans="1:7" customFormat="1">
      <c r="A10068" s="4">
        <v>32706</v>
      </c>
      <c r="B10068">
        <v>9.2799999999999994</v>
      </c>
      <c r="C10068">
        <f>IFERROR(((VLOOKUP(A10068,'Interest Rates-10yr'!$A$9:$C$15239,2,FALSE))-B10068),C10067)</f>
        <v>-1.2299999999999986</v>
      </c>
      <c r="D10068" s="98">
        <f>AVERAGE(C$10:C10068)</f>
        <v>0.45631871955463021</v>
      </c>
      <c r="E10068" s="2"/>
      <c r="G10068" s="23"/>
    </row>
    <row r="10069" spans="1:7" customFormat="1">
      <c r="A10069" s="4">
        <v>32707</v>
      </c>
      <c r="B10069">
        <v>9.24</v>
      </c>
      <c r="C10069">
        <f>IFERROR(((VLOOKUP(A10069,'Interest Rates-10yr'!$A$9:$C$15239,2,FALSE))-B10069),C10068)</f>
        <v>-1.1099999999999994</v>
      </c>
      <c r="D10069" s="98">
        <f>AVERAGE(C$10:C10069)</f>
        <v>0.45616302186878982</v>
      </c>
      <c r="E10069" s="2"/>
      <c r="G10069" s="23"/>
    </row>
    <row r="10070" spans="1:7" customFormat="1">
      <c r="A10070" s="4">
        <v>32708</v>
      </c>
      <c r="B10070">
        <v>9.2100000000000009</v>
      </c>
      <c r="C10070">
        <f>IFERROR(((VLOOKUP(A10070,'Interest Rates-10yr'!$A$9:$C$15239,2,FALSE))-B10070),C10069)</f>
        <v>-1.120000000000001</v>
      </c>
      <c r="D10070" s="98">
        <f>AVERAGE(C$10:C10070)</f>
        <v>0.45600636119670268</v>
      </c>
      <c r="E10070" s="2"/>
      <c r="G10070" s="23"/>
    </row>
    <row r="10071" spans="1:7" customFormat="1">
      <c r="A10071" s="4">
        <v>32709</v>
      </c>
      <c r="B10071">
        <v>9.19</v>
      </c>
      <c r="C10071">
        <f>IFERROR(((VLOOKUP(A10071,'Interest Rates-10yr'!$A$9:$C$15239,2,FALSE))-B10071),C10070)</f>
        <v>-1.1799999999999997</v>
      </c>
      <c r="D10071" s="98">
        <f>AVERAGE(C$10:C10071)</f>
        <v>0.45584376863446885</v>
      </c>
      <c r="E10071" s="2"/>
      <c r="G10071" s="23"/>
    </row>
    <row r="10072" spans="1:7" customFormat="1">
      <c r="A10072" s="4">
        <v>32710</v>
      </c>
      <c r="B10072">
        <v>9.1999999999999993</v>
      </c>
      <c r="C10072">
        <f>IFERROR(((VLOOKUP(A10072,'Interest Rates-10yr'!$A$9:$C$15239,2,FALSE))-B10072),C10071)</f>
        <v>-1.129999999999999</v>
      </c>
      <c r="D10072" s="98">
        <f>AVERAGE(C$10:C10072)</f>
        <v>0.45568617708437098</v>
      </c>
      <c r="E10072" s="2"/>
      <c r="G10072" s="23"/>
    </row>
    <row r="10073" spans="1:7" customFormat="1">
      <c r="A10073" s="4">
        <v>32711</v>
      </c>
      <c r="B10073">
        <v>9.1999999999999993</v>
      </c>
      <c r="C10073">
        <f>IFERROR(((VLOOKUP(A10073,'Interest Rates-10yr'!$A$9:$C$15239,2,FALSE))-B10073),C10072)</f>
        <v>-1.129999999999999</v>
      </c>
      <c r="D10073" s="98">
        <f>AVERAGE(C$10:C10073)</f>
        <v>0.45552861685214874</v>
      </c>
      <c r="E10073" s="2"/>
      <c r="G10073" s="23"/>
    </row>
    <row r="10074" spans="1:7" customFormat="1">
      <c r="A10074" s="4">
        <v>32712</v>
      </c>
      <c r="B10074">
        <v>9.1999999999999993</v>
      </c>
      <c r="C10074">
        <f>IFERROR(((VLOOKUP(A10074,'Interest Rates-10yr'!$A$9:$C$15239,2,FALSE))-B10074),C10073)</f>
        <v>-1.129999999999999</v>
      </c>
      <c r="D10074" s="98">
        <f>AVERAGE(C$10:C10074)</f>
        <v>0.45537108792846748</v>
      </c>
      <c r="E10074" s="2"/>
      <c r="G10074" s="23"/>
    </row>
    <row r="10075" spans="1:7" customFormat="1">
      <c r="A10075" s="4">
        <v>32713</v>
      </c>
      <c r="B10075">
        <v>9.17</v>
      </c>
      <c r="C10075">
        <f>IFERROR(((VLOOKUP(A10075,'Interest Rates-10yr'!$A$9:$C$15239,2,FALSE))-B10075),C10074)</f>
        <v>-1.1199999999999992</v>
      </c>
      <c r="D10075" s="98">
        <f>AVERAGE(C$10:C10075)</f>
        <v>0.45521458374727053</v>
      </c>
      <c r="E10075" s="2"/>
      <c r="G10075" s="23"/>
    </row>
    <row r="10076" spans="1:7" customFormat="1">
      <c r="A10076" s="4">
        <v>32714</v>
      </c>
      <c r="B10076">
        <v>9.14</v>
      </c>
      <c r="C10076">
        <f>IFERROR(((VLOOKUP(A10076,'Interest Rates-10yr'!$A$9:$C$15239,2,FALSE))-B10076),C10075)</f>
        <v>-1.1300000000000008</v>
      </c>
      <c r="D10076" s="98">
        <f>AVERAGE(C$10:C10076)</f>
        <v>0.45505711731399873</v>
      </c>
      <c r="E10076" s="2"/>
      <c r="G10076" s="23"/>
    </row>
    <row r="10077" spans="1:7" customFormat="1">
      <c r="A10077" s="4">
        <v>32715</v>
      </c>
      <c r="B10077">
        <v>8.86</v>
      </c>
      <c r="C10077">
        <f>IFERROR(((VLOOKUP(A10077,'Interest Rates-10yr'!$A$9:$C$15239,2,FALSE))-B10077),C10076)</f>
        <v>-0.83999999999999986</v>
      </c>
      <c r="D10077" s="98">
        <f>AVERAGE(C$10:C10077)</f>
        <v>0.45492848629320864</v>
      </c>
      <c r="E10077" s="2"/>
      <c r="G10077" s="23"/>
    </row>
    <row r="10078" spans="1:7" customFormat="1">
      <c r="A10078" s="4">
        <v>32716</v>
      </c>
      <c r="B10078">
        <v>9</v>
      </c>
      <c r="C10078">
        <f>IFERROR(((VLOOKUP(A10078,'Interest Rates-10yr'!$A$9:$C$15239,2,FALSE))-B10078),C10077)</f>
        <v>-1.08</v>
      </c>
      <c r="D10078" s="98">
        <f>AVERAGE(C$10:C10078)</f>
        <v>0.45477604528751864</v>
      </c>
      <c r="E10078" s="2"/>
      <c r="G10078" s="23"/>
    </row>
    <row r="10079" spans="1:7" customFormat="1">
      <c r="A10079" s="4">
        <v>32717</v>
      </c>
      <c r="B10079">
        <v>8.94</v>
      </c>
      <c r="C10079">
        <f>IFERROR(((VLOOKUP(A10079,'Interest Rates-10yr'!$A$9:$C$15239,2,FALSE))-B10079),C10078)</f>
        <v>-1.0699999999999994</v>
      </c>
      <c r="D10079" s="98">
        <f>AVERAGE(C$10:C10079)</f>
        <v>0.45462462760675521</v>
      </c>
      <c r="E10079" s="2"/>
      <c r="G10079" s="23"/>
    </row>
    <row r="10080" spans="1:7" customFormat="1">
      <c r="A10080" s="4">
        <v>32718</v>
      </c>
      <c r="B10080">
        <v>8.94</v>
      </c>
      <c r="C10080">
        <f>IFERROR(((VLOOKUP(A10080,'Interest Rates-10yr'!$A$9:$C$15239,2,FALSE))-B10080),C10079)</f>
        <v>-1.0699999999999994</v>
      </c>
      <c r="D10080" s="98">
        <f>AVERAGE(C$10:C10080)</f>
        <v>0.45447323999603073</v>
      </c>
      <c r="E10080" s="2"/>
      <c r="G10080" s="23"/>
    </row>
    <row r="10081" spans="1:7" customFormat="1">
      <c r="A10081" s="4">
        <v>32719</v>
      </c>
      <c r="B10081">
        <v>8.94</v>
      </c>
      <c r="C10081">
        <f>IFERROR(((VLOOKUP(A10081,'Interest Rates-10yr'!$A$9:$C$15239,2,FALSE))-B10081),C10080)</f>
        <v>-1.0699999999999994</v>
      </c>
      <c r="D10081" s="98">
        <f>AVERAGE(C$10:C10081)</f>
        <v>0.4543218824463886</v>
      </c>
      <c r="E10081" s="2"/>
      <c r="G10081" s="23"/>
    </row>
    <row r="10082" spans="1:7" customFormat="1">
      <c r="A10082" s="4">
        <v>32720</v>
      </c>
      <c r="B10082">
        <v>8.94</v>
      </c>
      <c r="C10082">
        <f>IFERROR(((VLOOKUP(A10082,'Interest Rates-10yr'!$A$9:$C$15239,2,FALSE))-B10082),C10081)</f>
        <v>-1.1199999999999992</v>
      </c>
      <c r="D10082" s="98">
        <f>AVERAGE(C$10:C10082)</f>
        <v>0.45416559118435679</v>
      </c>
      <c r="E10082" s="2"/>
      <c r="G10082" s="23"/>
    </row>
    <row r="10083" spans="1:7" customFormat="1">
      <c r="A10083" s="4">
        <v>32721</v>
      </c>
      <c r="B10083">
        <v>8.9499999999999993</v>
      </c>
      <c r="C10083">
        <f>IFERROR(((VLOOKUP(A10083,'Interest Rates-10yr'!$A$9:$C$15239,2,FALSE))-B10083),C10082)</f>
        <v>-1.2099999999999991</v>
      </c>
      <c r="D10083" s="98">
        <f>AVERAGE(C$10:C10083)</f>
        <v>0.45400039706174566</v>
      </c>
      <c r="E10083" s="2"/>
      <c r="G10083" s="23"/>
    </row>
    <row r="10084" spans="1:7" customFormat="1">
      <c r="A10084" s="4">
        <v>32722</v>
      </c>
      <c r="B10084">
        <v>8.9499999999999993</v>
      </c>
      <c r="C10084">
        <f>IFERROR(((VLOOKUP(A10084,'Interest Rates-10yr'!$A$9:$C$15239,2,FALSE))-B10084),C10083)</f>
        <v>-1.1899999999999995</v>
      </c>
      <c r="D10084" s="98">
        <f>AVERAGE(C$10:C10084)</f>
        <v>0.45383722084367506</v>
      </c>
      <c r="E10084" s="2"/>
      <c r="G10084" s="23"/>
    </row>
    <row r="10085" spans="1:7" customFormat="1">
      <c r="A10085" s="4">
        <v>32723</v>
      </c>
      <c r="B10085">
        <v>8.94</v>
      </c>
      <c r="C10085">
        <f>IFERROR(((VLOOKUP(A10085,'Interest Rates-10yr'!$A$9:$C$15239,2,FALSE))-B10085),C10084)</f>
        <v>-1.1399999999999997</v>
      </c>
      <c r="D10085" s="98">
        <f>AVERAGE(C$10:C10085)</f>
        <v>0.45367903930131259</v>
      </c>
      <c r="E10085" s="2"/>
      <c r="G10085" s="23"/>
    </row>
    <row r="10086" spans="1:7" customFormat="1">
      <c r="A10086" s="4">
        <v>32724</v>
      </c>
      <c r="B10086">
        <v>8.93</v>
      </c>
      <c r="C10086">
        <f>IFERROR(((VLOOKUP(A10086,'Interest Rates-10yr'!$A$9:$C$15239,2,FALSE))-B10086),C10085)</f>
        <v>-0.92999999999999972</v>
      </c>
      <c r="D10086" s="98">
        <f>AVERAGE(C$10:C10086)</f>
        <v>0.45354172868909653</v>
      </c>
      <c r="E10086" s="2"/>
      <c r="G10086" s="23"/>
    </row>
    <row r="10087" spans="1:7" customFormat="1">
      <c r="A10087" s="4">
        <v>32725</v>
      </c>
      <c r="B10087">
        <v>8.93</v>
      </c>
      <c r="C10087">
        <f>IFERROR(((VLOOKUP(A10087,'Interest Rates-10yr'!$A$9:$C$15239,2,FALSE))-B10087),C10086)</f>
        <v>-0.92999999999999972</v>
      </c>
      <c r="D10087" s="98">
        <f>AVERAGE(C$10:C10087)</f>
        <v>0.45340444532645618</v>
      </c>
      <c r="E10087" s="2"/>
      <c r="G10087" s="23"/>
    </row>
    <row r="10088" spans="1:7" customFormat="1">
      <c r="A10088" s="4">
        <v>32726</v>
      </c>
      <c r="B10088">
        <v>8.93</v>
      </c>
      <c r="C10088">
        <f>IFERROR(((VLOOKUP(A10088,'Interest Rates-10yr'!$A$9:$C$15239,2,FALSE))-B10088),C10087)</f>
        <v>-0.92999999999999972</v>
      </c>
      <c r="D10088" s="98">
        <f>AVERAGE(C$10:C10088)</f>
        <v>0.45326718920528081</v>
      </c>
      <c r="E10088" s="2"/>
      <c r="G10088" s="23"/>
    </row>
    <row r="10089" spans="1:7" customFormat="1">
      <c r="A10089" s="4">
        <v>32727</v>
      </c>
      <c r="B10089">
        <v>8.9499999999999993</v>
      </c>
      <c r="C10089">
        <f>IFERROR(((VLOOKUP(A10089,'Interest Rates-10yr'!$A$9:$C$15239,2,FALSE))-B10089),C10088)</f>
        <v>-0.91999999999999993</v>
      </c>
      <c r="D10089" s="98">
        <f>AVERAGE(C$10:C10089)</f>
        <v>0.45313095238095485</v>
      </c>
      <c r="E10089" s="2"/>
      <c r="G10089" s="23"/>
    </row>
    <row r="10090" spans="1:7" customFormat="1">
      <c r="A10090" s="4">
        <v>32728</v>
      </c>
      <c r="B10090">
        <v>8.9499999999999993</v>
      </c>
      <c r="C10090">
        <f>IFERROR(((VLOOKUP(A10090,'Interest Rates-10yr'!$A$9:$C$15239,2,FALSE))-B10090),C10089)</f>
        <v>-0.94999999999999929</v>
      </c>
      <c r="D10090" s="98">
        <f>AVERAGE(C$10:C10090)</f>
        <v>0.452991766689815</v>
      </c>
      <c r="E10090" s="2"/>
      <c r="G10090" s="23"/>
    </row>
    <row r="10091" spans="1:7" customFormat="1">
      <c r="A10091" s="4">
        <v>32729</v>
      </c>
      <c r="B10091">
        <v>9.24</v>
      </c>
      <c r="C10091">
        <f>IFERROR(((VLOOKUP(A10091,'Interest Rates-10yr'!$A$9:$C$15239,2,FALSE))-B10091),C10090)</f>
        <v>-1.1899999999999995</v>
      </c>
      <c r="D10091" s="98">
        <f>AVERAGE(C$10:C10091)</f>
        <v>0.45282880380877061</v>
      </c>
      <c r="E10091" s="2"/>
      <c r="G10091" s="23"/>
    </row>
    <row r="10092" spans="1:7" customFormat="1">
      <c r="A10092" s="4">
        <v>32730</v>
      </c>
      <c r="B10092">
        <v>9.02</v>
      </c>
      <c r="C10092">
        <f>IFERROR(((VLOOKUP(A10092,'Interest Rates-10yr'!$A$9:$C$15239,2,FALSE))-B10092),C10091)</f>
        <v>-1</v>
      </c>
      <c r="D10092" s="98">
        <f>AVERAGE(C$10:C10092)</f>
        <v>0.45268471685014633</v>
      </c>
      <c r="E10092" s="2"/>
      <c r="G10092" s="23"/>
    </row>
    <row r="10093" spans="1:7" customFormat="1">
      <c r="A10093" s="4">
        <v>32731</v>
      </c>
      <c r="B10093">
        <v>9</v>
      </c>
      <c r="C10093">
        <f>IFERROR(((VLOOKUP(A10093,'Interest Rates-10yr'!$A$9:$C$15239,2,FALSE))-B10093),C10092)</f>
        <v>-0.91000000000000014</v>
      </c>
      <c r="D10093" s="98">
        <f>AVERAGE(C$10:C10093)</f>
        <v>0.45254958349861418</v>
      </c>
      <c r="E10093" s="2"/>
      <c r="G10093" s="23"/>
    </row>
    <row r="10094" spans="1:7" customFormat="1">
      <c r="A10094" s="4">
        <v>32732</v>
      </c>
      <c r="B10094">
        <v>9</v>
      </c>
      <c r="C10094">
        <f>IFERROR(((VLOOKUP(A10094,'Interest Rates-10yr'!$A$9:$C$15239,2,FALSE))-B10094),C10093)</f>
        <v>-0.91000000000000014</v>
      </c>
      <c r="D10094" s="98">
        <f>AVERAGE(C$10:C10094)</f>
        <v>0.45241447694596193</v>
      </c>
      <c r="E10094" s="2"/>
      <c r="G10094" s="23"/>
    </row>
    <row r="10095" spans="1:7" customFormat="1">
      <c r="A10095" s="4">
        <v>32733</v>
      </c>
      <c r="B10095">
        <v>9</v>
      </c>
      <c r="C10095">
        <f>IFERROR(((VLOOKUP(A10095,'Interest Rates-10yr'!$A$9:$C$15239,2,FALSE))-B10095),C10094)</f>
        <v>-0.91000000000000014</v>
      </c>
      <c r="D10095" s="98">
        <f>AVERAGE(C$10:C10095)</f>
        <v>0.45227939718421833</v>
      </c>
      <c r="E10095" s="2"/>
      <c r="G10095" s="23"/>
    </row>
    <row r="10096" spans="1:7" customFormat="1">
      <c r="A10096" s="4">
        <v>32734</v>
      </c>
      <c r="B10096">
        <v>9.0399999999999991</v>
      </c>
      <c r="C10096">
        <f>IFERROR(((VLOOKUP(A10096,'Interest Rates-10yr'!$A$9:$C$15239,2,FALSE))-B10096),C10095)</f>
        <v>-0.79999999999999893</v>
      </c>
      <c r="D10096" s="98">
        <f>AVERAGE(C$10:C10096)</f>
        <v>0.4521552493308244</v>
      </c>
      <c r="E10096" s="2"/>
      <c r="G10096" s="23"/>
    </row>
    <row r="10097" spans="1:7" customFormat="1">
      <c r="A10097" s="4">
        <v>32735</v>
      </c>
      <c r="B10097">
        <v>9.19</v>
      </c>
      <c r="C10097">
        <f>IFERROR(((VLOOKUP(A10097,'Interest Rates-10yr'!$A$9:$C$15239,2,FALSE))-B10097),C10096)</f>
        <v>-0.97999999999999865</v>
      </c>
      <c r="D10097" s="98">
        <f>AVERAGE(C$10:C10097)</f>
        <v>0.45201328310864652</v>
      </c>
      <c r="E10097" s="2"/>
      <c r="G10097" s="23"/>
    </row>
    <row r="10098" spans="1:7" customFormat="1">
      <c r="A10098" s="4">
        <v>32736</v>
      </c>
      <c r="B10098">
        <v>9.0299999999999994</v>
      </c>
      <c r="C10098">
        <f>IFERROR(((VLOOKUP(A10098,'Interest Rates-10yr'!$A$9:$C$15239,2,FALSE))-B10098),C10097)</f>
        <v>-0.91000000000000014</v>
      </c>
      <c r="D10098" s="98">
        <f>AVERAGE(C$10:C10098)</f>
        <v>0.45187828327882112</v>
      </c>
      <c r="E10098" s="2"/>
      <c r="G10098" s="23"/>
    </row>
    <row r="10099" spans="1:7" customFormat="1">
      <c r="A10099" s="4">
        <v>32737</v>
      </c>
      <c r="B10099">
        <v>8.9499999999999993</v>
      </c>
      <c r="C10099">
        <f>IFERROR(((VLOOKUP(A10099,'Interest Rates-10yr'!$A$9:$C$15239,2,FALSE))-B10099),C10098)</f>
        <v>-0.76999999999999957</v>
      </c>
      <c r="D10099" s="98">
        <f>AVERAGE(C$10:C10099)</f>
        <v>0.45175718533201448</v>
      </c>
      <c r="E10099" s="2"/>
      <c r="G10099" s="23"/>
    </row>
    <row r="10100" spans="1:7" customFormat="1">
      <c r="A10100" s="4">
        <v>32738</v>
      </c>
      <c r="B10100">
        <v>8.93</v>
      </c>
      <c r="C10100">
        <f>IFERROR(((VLOOKUP(A10100,'Interest Rates-10yr'!$A$9:$C$15239,2,FALSE))-B10100),C10099)</f>
        <v>-0.77999999999999936</v>
      </c>
      <c r="D10100" s="98">
        <f>AVERAGE(C$10:C10100)</f>
        <v>0.4516351204043233</v>
      </c>
      <c r="E10100" s="2"/>
      <c r="G10100" s="23"/>
    </row>
    <row r="10101" spans="1:7" customFormat="1">
      <c r="A10101" s="4">
        <v>32739</v>
      </c>
      <c r="B10101">
        <v>8.93</v>
      </c>
      <c r="C10101">
        <f>IFERROR(((VLOOKUP(A10101,'Interest Rates-10yr'!$A$9:$C$15239,2,FALSE))-B10101),C10100)</f>
        <v>-0.77999999999999936</v>
      </c>
      <c r="D10101" s="98">
        <f>AVERAGE(C$10:C10101)</f>
        <v>0.45151307966706566</v>
      </c>
      <c r="E10101" s="2"/>
      <c r="G10101" s="23"/>
    </row>
    <row r="10102" spans="1:7" customFormat="1">
      <c r="A10102" s="4">
        <v>32740</v>
      </c>
      <c r="B10102">
        <v>8.93</v>
      </c>
      <c r="C10102">
        <f>IFERROR(((VLOOKUP(A10102,'Interest Rates-10yr'!$A$9:$C$15239,2,FALSE))-B10102),C10101)</f>
        <v>-0.77999999999999936</v>
      </c>
      <c r="D10102" s="98">
        <f>AVERAGE(C$10:C10102)</f>
        <v>0.45139106311305127</v>
      </c>
      <c r="E10102" s="2"/>
      <c r="G10102" s="23"/>
    </row>
    <row r="10103" spans="1:7" customFormat="1">
      <c r="A10103" s="4">
        <v>32741</v>
      </c>
      <c r="B10103">
        <v>8.94</v>
      </c>
      <c r="C10103">
        <f>IFERROR(((VLOOKUP(A10103,'Interest Rates-10yr'!$A$9:$C$15239,2,FALSE))-B10103),C10102)</f>
        <v>-0.74000000000000021</v>
      </c>
      <c r="D10103" s="98">
        <f>AVERAGE(C$10:C10103)</f>
        <v>0.45127303348524145</v>
      </c>
      <c r="E10103" s="2"/>
      <c r="G10103" s="23"/>
    </row>
    <row r="10104" spans="1:7" customFormat="1">
      <c r="A10104" s="4">
        <v>32742</v>
      </c>
      <c r="B10104">
        <v>8.92</v>
      </c>
      <c r="C10104">
        <f>IFERROR(((VLOOKUP(A10104,'Interest Rates-10yr'!$A$9:$C$15239,2,FALSE))-B10104),C10103)</f>
        <v>-0.63000000000000078</v>
      </c>
      <c r="D10104" s="98">
        <f>AVERAGE(C$10:C10104)</f>
        <v>0.45116592372461878</v>
      </c>
      <c r="E10104" s="2"/>
      <c r="G10104" s="23"/>
    </row>
    <row r="10105" spans="1:7" customFormat="1">
      <c r="A10105" s="4">
        <v>32743</v>
      </c>
      <c r="B10105">
        <v>9.44</v>
      </c>
      <c r="C10105">
        <f>IFERROR(((VLOOKUP(A10105,'Interest Rates-10yr'!$A$9:$C$15239,2,FALSE))-B10105),C10104)</f>
        <v>-1.1899999999999995</v>
      </c>
      <c r="D10105" s="98">
        <f>AVERAGE(C$10:C10105)</f>
        <v>0.45100336767036719</v>
      </c>
      <c r="E10105" s="2"/>
      <c r="G10105" s="23"/>
    </row>
    <row r="10106" spans="1:7" customFormat="1">
      <c r="A10106" s="4">
        <v>32744</v>
      </c>
      <c r="B10106">
        <v>9.0500000000000007</v>
      </c>
      <c r="C10106">
        <f>IFERROR(((VLOOKUP(A10106,'Interest Rates-10yr'!$A$9:$C$15239,2,FALSE))-B10106),C10105)</f>
        <v>-0.85000000000000142</v>
      </c>
      <c r="D10106" s="98">
        <f>AVERAGE(C$10:C10106)</f>
        <v>0.45087451718332444</v>
      </c>
      <c r="E10106" s="2"/>
      <c r="G10106" s="23"/>
    </row>
    <row r="10107" spans="1:7" customFormat="1">
      <c r="A10107" s="4">
        <v>32745</v>
      </c>
      <c r="B10107">
        <v>8.98</v>
      </c>
      <c r="C10107">
        <f>IFERROR(((VLOOKUP(A10107,'Interest Rates-10yr'!$A$9:$C$15239,2,FALSE))-B10107),C10106)</f>
        <v>-0.76999999999999957</v>
      </c>
      <c r="D10107" s="98">
        <f>AVERAGE(C$10:C10107)</f>
        <v>0.45075361457714658</v>
      </c>
      <c r="E10107" s="2"/>
      <c r="G10107" s="23"/>
    </row>
    <row r="10108" spans="1:7" customFormat="1">
      <c r="A10108" s="4">
        <v>32746</v>
      </c>
      <c r="B10108">
        <v>8.98</v>
      </c>
      <c r="C10108">
        <f>IFERROR(((VLOOKUP(A10108,'Interest Rates-10yr'!$A$9:$C$15239,2,FALSE))-B10108),C10107)</f>
        <v>-0.76999999999999957</v>
      </c>
      <c r="D10108" s="98">
        <f>AVERAGE(C$10:C10108)</f>
        <v>0.45063273591444952</v>
      </c>
      <c r="E10108" s="2"/>
      <c r="G10108" s="23"/>
    </row>
    <row r="10109" spans="1:7" customFormat="1">
      <c r="A10109" s="4">
        <v>32747</v>
      </c>
      <c r="B10109">
        <v>8.98</v>
      </c>
      <c r="C10109">
        <f>IFERROR(((VLOOKUP(A10109,'Interest Rates-10yr'!$A$9:$C$15239,2,FALSE))-B10109),C10108)</f>
        <v>-0.76999999999999957</v>
      </c>
      <c r="D10109" s="98">
        <f>AVERAGE(C$10:C10109)</f>
        <v>0.45051188118812135</v>
      </c>
      <c r="E10109" s="2"/>
      <c r="G10109" s="23"/>
    </row>
    <row r="10110" spans="1:7" customFormat="1">
      <c r="A10110" s="4">
        <v>32748</v>
      </c>
      <c r="B10110">
        <v>8.9499999999999993</v>
      </c>
      <c r="C10110">
        <f>IFERROR(((VLOOKUP(A10110,'Interest Rates-10yr'!$A$9:$C$15239,2,FALSE))-B10110),C10109)</f>
        <v>-0.67999999999999972</v>
      </c>
      <c r="D10110" s="98">
        <f>AVERAGE(C$10:C10110)</f>
        <v>0.45039996039996288</v>
      </c>
      <c r="E10110" s="2"/>
      <c r="G10110" s="23"/>
    </row>
    <row r="10111" spans="1:7" customFormat="1">
      <c r="A10111" s="4">
        <v>32749</v>
      </c>
      <c r="B10111">
        <v>8.92</v>
      </c>
      <c r="C10111">
        <f>IFERROR(((VLOOKUP(A10111,'Interest Rates-10yr'!$A$9:$C$15239,2,FALSE))-B10111),C10110)</f>
        <v>-0.65000000000000036</v>
      </c>
      <c r="D10111" s="98">
        <f>AVERAGE(C$10:C10111)</f>
        <v>0.45029103147891758</v>
      </c>
      <c r="E10111" s="2"/>
      <c r="G10111" s="23"/>
    </row>
    <row r="10112" spans="1:7" customFormat="1">
      <c r="A10112" s="4">
        <v>32750</v>
      </c>
      <c r="B10112">
        <v>8.89</v>
      </c>
      <c r="C10112">
        <f>IFERROR(((VLOOKUP(A10112,'Interest Rates-10yr'!$A$9:$C$15239,2,FALSE))-B10112),C10111)</f>
        <v>-0.64000000000000057</v>
      </c>
      <c r="D10112" s="98">
        <f>AVERAGE(C$10:C10112)</f>
        <v>0.45018311392655896</v>
      </c>
      <c r="E10112" s="2"/>
      <c r="G10112" s="23"/>
    </row>
    <row r="10113" spans="1:7" customFormat="1">
      <c r="A10113" s="4">
        <v>32751</v>
      </c>
      <c r="B10113">
        <v>8.92</v>
      </c>
      <c r="C10113">
        <f>IFERROR(((VLOOKUP(A10113,'Interest Rates-10yr'!$A$9:$C$15239,2,FALSE))-B10113),C10112)</f>
        <v>-0.66000000000000014</v>
      </c>
      <c r="D10113" s="98">
        <f>AVERAGE(C$10:C10113)</f>
        <v>0.45007323832145935</v>
      </c>
      <c r="E10113" s="2"/>
      <c r="G10113" s="23"/>
    </row>
    <row r="10114" spans="1:7" customFormat="1">
      <c r="A10114" s="4">
        <v>32752</v>
      </c>
      <c r="B10114">
        <v>8.93</v>
      </c>
      <c r="C10114">
        <f>IFERROR(((VLOOKUP(A10114,'Interest Rates-10yr'!$A$9:$C$15239,2,FALSE))-B10114),C10113)</f>
        <v>-0.74000000000000021</v>
      </c>
      <c r="D10114" s="98">
        <f>AVERAGE(C$10:C10114)</f>
        <v>0.44995546759030436</v>
      </c>
      <c r="E10114" s="2"/>
      <c r="G10114" s="23"/>
    </row>
    <row r="10115" spans="1:7" customFormat="1">
      <c r="A10115" s="4">
        <v>32753</v>
      </c>
      <c r="B10115">
        <v>8.93</v>
      </c>
      <c r="C10115">
        <f>IFERROR(((VLOOKUP(A10115,'Interest Rates-10yr'!$A$9:$C$15239,2,FALSE))-B10115),C10114)</f>
        <v>-0.74000000000000021</v>
      </c>
      <c r="D10115" s="98">
        <f>AVERAGE(C$10:C10115)</f>
        <v>0.44983772016624046</v>
      </c>
      <c r="E10115" s="2"/>
      <c r="G10115" s="23"/>
    </row>
    <row r="10116" spans="1:7" customFormat="1">
      <c r="A10116" s="4">
        <v>32754</v>
      </c>
      <c r="B10116">
        <v>8.93</v>
      </c>
      <c r="C10116">
        <f>IFERROR(((VLOOKUP(A10116,'Interest Rates-10yr'!$A$9:$C$15239,2,FALSE))-B10116),C10115)</f>
        <v>-0.74000000000000021</v>
      </c>
      <c r="D10116" s="98">
        <f>AVERAGE(C$10:C10116)</f>
        <v>0.44971999604234947</v>
      </c>
      <c r="E10116" s="2"/>
      <c r="G10116" s="23"/>
    </row>
    <row r="10117" spans="1:7" customFormat="1">
      <c r="A10117" s="4">
        <v>32755</v>
      </c>
      <c r="B10117">
        <v>8.93</v>
      </c>
      <c r="C10117">
        <f>IFERROR(((VLOOKUP(A10117,'Interest Rates-10yr'!$A$9:$C$15239,2,FALSE))-B10117),C10116)</f>
        <v>-0.74000000000000021</v>
      </c>
      <c r="D10117" s="98">
        <f>AVERAGE(C$10:C10117)</f>
        <v>0.44960229521171607</v>
      </c>
      <c r="E10117" s="2"/>
      <c r="G10117" s="23"/>
    </row>
    <row r="10118" spans="1:7" customFormat="1">
      <c r="A10118" s="4">
        <v>32756</v>
      </c>
      <c r="B10118">
        <v>8.93</v>
      </c>
      <c r="C10118">
        <f>IFERROR(((VLOOKUP(A10118,'Interest Rates-10yr'!$A$9:$C$15239,2,FALSE))-B10118),C10117)</f>
        <v>-0.74000000000000021</v>
      </c>
      <c r="D10118" s="98">
        <f>AVERAGE(C$10:C10118)</f>
        <v>0.4494846176674277</v>
      </c>
      <c r="E10118" s="2"/>
      <c r="G10118" s="23"/>
    </row>
    <row r="10119" spans="1:7" customFormat="1">
      <c r="A10119" s="4">
        <v>32757</v>
      </c>
      <c r="B10119">
        <v>9.14</v>
      </c>
      <c r="C10119">
        <f>IFERROR(((VLOOKUP(A10119,'Interest Rates-10yr'!$A$9:$C$15239,2,FALSE))-B10119),C10118)</f>
        <v>-0.97000000000000064</v>
      </c>
      <c r="D10119" s="98">
        <f>AVERAGE(C$10:C10119)</f>
        <v>0.44934421364985422</v>
      </c>
      <c r="E10119" s="2"/>
      <c r="G10119" s="23"/>
    </row>
    <row r="10120" spans="1:7" customFormat="1">
      <c r="A10120" s="4">
        <v>32758</v>
      </c>
      <c r="B10120">
        <v>9</v>
      </c>
      <c r="C10120">
        <f>IFERROR(((VLOOKUP(A10120,'Interest Rates-10yr'!$A$9:$C$15239,2,FALSE))-B10120),C10119)</f>
        <v>-0.83000000000000007</v>
      </c>
      <c r="D10120" s="98">
        <f>AVERAGE(C$10:C10120)</f>
        <v>0.44921768371081261</v>
      </c>
      <c r="E10120" s="2"/>
      <c r="G10120" s="23"/>
    </row>
    <row r="10121" spans="1:7" customFormat="1">
      <c r="A10121" s="4">
        <v>32759</v>
      </c>
      <c r="B10121">
        <v>8.98</v>
      </c>
      <c r="C10121">
        <f>IFERROR(((VLOOKUP(A10121,'Interest Rates-10yr'!$A$9:$C$15239,2,FALSE))-B10121),C10120)</f>
        <v>-0.83999999999999986</v>
      </c>
      <c r="D10121" s="98">
        <f>AVERAGE(C$10:C10121)</f>
        <v>0.44909018987342031</v>
      </c>
      <c r="E10121" s="2"/>
      <c r="G10121" s="23"/>
    </row>
    <row r="10122" spans="1:7" customFormat="1">
      <c r="A10122" s="4">
        <v>32760</v>
      </c>
      <c r="B10122">
        <v>8.98</v>
      </c>
      <c r="C10122">
        <f>IFERROR(((VLOOKUP(A10122,'Interest Rates-10yr'!$A$9:$C$15239,2,FALSE))-B10122),C10121)</f>
        <v>-0.83999999999999986</v>
      </c>
      <c r="D10122" s="98">
        <f>AVERAGE(C$10:C10122)</f>
        <v>0.44896272124987896</v>
      </c>
      <c r="E10122" s="2"/>
      <c r="G10122" s="23"/>
    </row>
    <row r="10123" spans="1:7" customFormat="1">
      <c r="A10123" s="4">
        <v>32761</v>
      </c>
      <c r="B10123">
        <v>8.98</v>
      </c>
      <c r="C10123">
        <f>IFERROR(((VLOOKUP(A10123,'Interest Rates-10yr'!$A$9:$C$15239,2,FALSE))-B10123),C10122)</f>
        <v>-0.83999999999999986</v>
      </c>
      <c r="D10123" s="98">
        <f>AVERAGE(C$10:C10123)</f>
        <v>0.44883527783270971</v>
      </c>
      <c r="E10123" s="2"/>
      <c r="G10123" s="23"/>
    </row>
    <row r="10124" spans="1:7" customFormat="1">
      <c r="A10124" s="4">
        <v>32762</v>
      </c>
      <c r="B10124">
        <v>8.9499999999999993</v>
      </c>
      <c r="C10124">
        <f>IFERROR(((VLOOKUP(A10124,'Interest Rates-10yr'!$A$9:$C$15239,2,FALSE))-B10124),C10123)</f>
        <v>-0.81999999999999851</v>
      </c>
      <c r="D10124" s="98">
        <f>AVERAGE(C$10:C10124)</f>
        <v>0.44870983687592941</v>
      </c>
      <c r="E10124" s="2"/>
      <c r="G10124" s="23"/>
    </row>
    <row r="10125" spans="1:7" customFormat="1">
      <c r="A10125" s="4">
        <v>32763</v>
      </c>
      <c r="B10125">
        <v>8.93</v>
      </c>
      <c r="C10125">
        <f>IFERROR(((VLOOKUP(A10125,'Interest Rates-10yr'!$A$9:$C$15239,2,FALSE))-B10125),C10124)</f>
        <v>-0.79999999999999893</v>
      </c>
      <c r="D10125" s="98">
        <f>AVERAGE(C$10:C10125)</f>
        <v>0.4485863977856886</v>
      </c>
      <c r="E10125" s="2"/>
      <c r="G10125" s="23"/>
    </row>
    <row r="10126" spans="1:7" customFormat="1">
      <c r="A10126" s="4">
        <v>32764</v>
      </c>
      <c r="B10126">
        <v>8.89</v>
      </c>
      <c r="C10126">
        <f>IFERROR(((VLOOKUP(A10126,'Interest Rates-10yr'!$A$9:$C$15239,2,FALSE))-B10126),C10125)</f>
        <v>-0.71000000000000085</v>
      </c>
      <c r="D10126" s="98">
        <f>AVERAGE(C$10:C10126)</f>
        <v>0.44847187901552099</v>
      </c>
      <c r="E10126" s="2"/>
      <c r="G10126" s="23"/>
    </row>
    <row r="10127" spans="1:7" customFormat="1">
      <c r="A10127" s="4">
        <v>32765</v>
      </c>
      <c r="B10127">
        <v>8.9</v>
      </c>
      <c r="C10127">
        <f>IFERROR(((VLOOKUP(A10127,'Interest Rates-10yr'!$A$9:$C$15239,2,FALSE))-B10127),C10126)</f>
        <v>-0.76999999999999957</v>
      </c>
      <c r="D10127" s="98">
        <f>AVERAGE(C$10:C10127)</f>
        <v>0.44835145285629824</v>
      </c>
      <c r="E10127" s="2"/>
      <c r="G10127" s="23"/>
    </row>
    <row r="10128" spans="1:7" customFormat="1">
      <c r="A10128" s="4">
        <v>32766</v>
      </c>
      <c r="B10128">
        <v>9.02</v>
      </c>
      <c r="C10128">
        <f>IFERROR(((VLOOKUP(A10128,'Interest Rates-10yr'!$A$9:$C$15239,2,FALSE))-B10128),C10127)</f>
        <v>-0.92999999999999972</v>
      </c>
      <c r="D10128" s="98">
        <f>AVERAGE(C$10:C10128)</f>
        <v>0.44821523865994911</v>
      </c>
      <c r="E10128" s="2"/>
      <c r="G10128" s="23"/>
    </row>
    <row r="10129" spans="1:7" customFormat="1">
      <c r="A10129" s="4">
        <v>32767</v>
      </c>
      <c r="B10129">
        <v>9.02</v>
      </c>
      <c r="C10129">
        <f>IFERROR(((VLOOKUP(A10129,'Interest Rates-10yr'!$A$9:$C$15239,2,FALSE))-B10129),C10128)</f>
        <v>-0.92999999999999972</v>
      </c>
      <c r="D10129" s="98">
        <f>AVERAGE(C$10:C10129)</f>
        <v>0.44807905138340165</v>
      </c>
      <c r="E10129" s="2"/>
      <c r="G10129" s="23"/>
    </row>
    <row r="10130" spans="1:7" customFormat="1">
      <c r="A10130" s="4">
        <v>32768</v>
      </c>
      <c r="B10130">
        <v>9.02</v>
      </c>
      <c r="C10130">
        <f>IFERROR(((VLOOKUP(A10130,'Interest Rates-10yr'!$A$9:$C$15239,2,FALSE))-B10130),C10129)</f>
        <v>-0.92999999999999972</v>
      </c>
      <c r="D10130" s="98">
        <f>AVERAGE(C$10:C10130)</f>
        <v>0.44794289101867646</v>
      </c>
      <c r="E10130" s="2"/>
      <c r="G10130" s="23"/>
    </row>
    <row r="10131" spans="1:7" customFormat="1">
      <c r="A10131" s="4">
        <v>32769</v>
      </c>
      <c r="B10131">
        <v>8.9600000000000009</v>
      </c>
      <c r="C10131">
        <f>IFERROR(((VLOOKUP(A10131,'Interest Rates-10yr'!$A$9:$C$15239,2,FALSE))-B10131),C10130)</f>
        <v>-0.86000000000000121</v>
      </c>
      <c r="D10131" s="98">
        <f>AVERAGE(C$10:C10131)</f>
        <v>0.44781367318711962</v>
      </c>
      <c r="E10131" s="2"/>
      <c r="G10131" s="23"/>
    </row>
    <row r="10132" spans="1:7" customFormat="1">
      <c r="A10132" s="4">
        <v>32770</v>
      </c>
      <c r="B10132">
        <v>8.94</v>
      </c>
      <c r="C10132">
        <f>IFERROR(((VLOOKUP(A10132,'Interest Rates-10yr'!$A$9:$C$15239,2,FALSE))-B10132),C10131)</f>
        <v>-0.84999999999999964</v>
      </c>
      <c r="D10132" s="98">
        <f>AVERAGE(C$10:C10132)</f>
        <v>0.44768546873456727</v>
      </c>
      <c r="E10132" s="2"/>
      <c r="G10132" s="23"/>
    </row>
    <row r="10133" spans="1:7" customFormat="1">
      <c r="A10133" s="4">
        <v>32771</v>
      </c>
      <c r="B10133">
        <v>9.48</v>
      </c>
      <c r="C10133">
        <f>IFERROR(((VLOOKUP(A10133,'Interest Rates-10yr'!$A$9:$C$15239,2,FALSE))-B10133),C10132)</f>
        <v>-1.33</v>
      </c>
      <c r="D10133" s="98">
        <f>AVERAGE(C$10:C10133)</f>
        <v>0.44750987751876975</v>
      </c>
      <c r="E10133" s="2"/>
      <c r="G10133" s="23"/>
    </row>
    <row r="10134" spans="1:7" customFormat="1">
      <c r="A10134" s="4">
        <v>32772</v>
      </c>
      <c r="B10134">
        <v>8.9700000000000006</v>
      </c>
      <c r="C10134">
        <f>IFERROR(((VLOOKUP(A10134,'Interest Rates-10yr'!$A$9:$C$15239,2,FALSE))-B10134),C10133)</f>
        <v>-0.77000000000000135</v>
      </c>
      <c r="D10134" s="98">
        <f>AVERAGE(C$10:C10134)</f>
        <v>0.44738962962963202</v>
      </c>
      <c r="E10134" s="2"/>
      <c r="G10134" s="23"/>
    </row>
    <row r="10135" spans="1:7" customFormat="1">
      <c r="A10135" s="4">
        <v>32773</v>
      </c>
      <c r="B10135">
        <v>8.99</v>
      </c>
      <c r="C10135">
        <f>IFERROR(((VLOOKUP(A10135,'Interest Rates-10yr'!$A$9:$C$15239,2,FALSE))-B10135),C10134)</f>
        <v>-0.76999999999999957</v>
      </c>
      <c r="D10135" s="98">
        <f>AVERAGE(C$10:C10135)</f>
        <v>0.44726940549081806</v>
      </c>
      <c r="E10135" s="2"/>
      <c r="G10135" s="23"/>
    </row>
    <row r="10136" spans="1:7" customFormat="1">
      <c r="A10136" s="4">
        <v>32774</v>
      </c>
      <c r="B10136">
        <v>8.99</v>
      </c>
      <c r="C10136">
        <f>IFERROR(((VLOOKUP(A10136,'Interest Rates-10yr'!$A$9:$C$15239,2,FALSE))-B10136),C10135)</f>
        <v>-0.76999999999999957</v>
      </c>
      <c r="D10136" s="98">
        <f>AVERAGE(C$10:C10136)</f>
        <v>0.4471492050952921</v>
      </c>
      <c r="E10136" s="2"/>
      <c r="G10136" s="23"/>
    </row>
    <row r="10137" spans="1:7" customFormat="1">
      <c r="A10137" s="4">
        <v>32775</v>
      </c>
      <c r="B10137">
        <v>8.99</v>
      </c>
      <c r="C10137">
        <f>IFERROR(((VLOOKUP(A10137,'Interest Rates-10yr'!$A$9:$C$15239,2,FALSE))-B10137),C10136)</f>
        <v>-0.76999999999999957</v>
      </c>
      <c r="D10137" s="98">
        <f>AVERAGE(C$10:C10137)</f>
        <v>0.44702902843602121</v>
      </c>
      <c r="E10137" s="2"/>
      <c r="G10137" s="23"/>
    </row>
    <row r="10138" spans="1:7" customFormat="1">
      <c r="A10138" s="4">
        <v>32776</v>
      </c>
      <c r="B10138">
        <v>9.09</v>
      </c>
      <c r="C10138">
        <f>IFERROR(((VLOOKUP(A10138,'Interest Rates-10yr'!$A$9:$C$15239,2,FALSE))-B10138),C10137)</f>
        <v>-0.76999999999999957</v>
      </c>
      <c r="D10138" s="98">
        <f>AVERAGE(C$10:C10138)</f>
        <v>0.44690887550597519</v>
      </c>
      <c r="E10138" s="2"/>
      <c r="G10138" s="23"/>
    </row>
    <row r="10139" spans="1:7" customFormat="1">
      <c r="A10139" s="4">
        <v>32777</v>
      </c>
      <c r="B10139">
        <v>9.0500000000000007</v>
      </c>
      <c r="C10139">
        <f>IFERROR(((VLOOKUP(A10139,'Interest Rates-10yr'!$A$9:$C$15239,2,FALSE))-B10139),C10138)</f>
        <v>-0.75</v>
      </c>
      <c r="D10139" s="98">
        <f>AVERAGE(C$10:C10139)</f>
        <v>0.44679072063178898</v>
      </c>
      <c r="E10139" s="2"/>
      <c r="G10139" s="23"/>
    </row>
    <row r="10140" spans="1:7" customFormat="1">
      <c r="A10140" s="4">
        <v>32778</v>
      </c>
      <c r="B10140">
        <v>9.0299999999999994</v>
      </c>
      <c r="C10140">
        <f>IFERROR(((VLOOKUP(A10140,'Interest Rates-10yr'!$A$9:$C$15239,2,FALSE))-B10140),C10139)</f>
        <v>-0.72999999999999865</v>
      </c>
      <c r="D10140" s="98">
        <f>AVERAGE(C$10:C10140)</f>
        <v>0.44667456322179677</v>
      </c>
      <c r="E10140" s="2"/>
      <c r="G10140" s="23"/>
    </row>
    <row r="10141" spans="1:7" customFormat="1">
      <c r="A10141" s="4">
        <v>32779</v>
      </c>
      <c r="B10141">
        <v>9.1999999999999993</v>
      </c>
      <c r="C10141">
        <f>IFERROR(((VLOOKUP(A10141,'Interest Rates-10yr'!$A$9:$C$15239,2,FALSE))-B10141),C10140)</f>
        <v>-0.89999999999999858</v>
      </c>
      <c r="D10141" s="98">
        <f>AVERAGE(C$10:C10141)</f>
        <v>0.44654165021713615</v>
      </c>
      <c r="E10141" s="2"/>
      <c r="G10141" s="23"/>
    </row>
    <row r="10142" spans="1:7" customFormat="1">
      <c r="A10142" s="4">
        <v>32780</v>
      </c>
      <c r="B10142">
        <v>9.24</v>
      </c>
      <c r="C10142">
        <f>IFERROR(((VLOOKUP(A10142,'Interest Rates-10yr'!$A$9:$C$15239,2,FALSE))-B10142),C10141)</f>
        <v>-0.92999999999999972</v>
      </c>
      <c r="D10142" s="98">
        <f>AVERAGE(C$10:C10142)</f>
        <v>0.44640580282246356</v>
      </c>
      <c r="E10142" s="2"/>
      <c r="G10142" s="23"/>
    </row>
    <row r="10143" spans="1:7" customFormat="1">
      <c r="A10143" s="4">
        <v>32781</v>
      </c>
      <c r="B10143">
        <v>9.24</v>
      </c>
      <c r="C10143">
        <f>IFERROR(((VLOOKUP(A10143,'Interest Rates-10yr'!$A$9:$C$15239,2,FALSE))-B10143),C10142)</f>
        <v>-0.92999999999999972</v>
      </c>
      <c r="D10143" s="98">
        <f>AVERAGE(C$10:C10143)</f>
        <v>0.4462699822380129</v>
      </c>
      <c r="E10143" s="2"/>
      <c r="G10143" s="23"/>
    </row>
    <row r="10144" spans="1:7" customFormat="1">
      <c r="A10144" s="4">
        <v>32782</v>
      </c>
      <c r="B10144">
        <v>9.24</v>
      </c>
      <c r="C10144">
        <f>IFERROR(((VLOOKUP(A10144,'Interest Rates-10yr'!$A$9:$C$15239,2,FALSE))-B10144),C10143)</f>
        <v>-0.92999999999999972</v>
      </c>
      <c r="D10144" s="98">
        <f>AVERAGE(C$10:C10144)</f>
        <v>0.44613418845584829</v>
      </c>
      <c r="E10144" s="2"/>
      <c r="G10144" s="23"/>
    </row>
    <row r="10145" spans="1:7" customFormat="1">
      <c r="A10145" s="4">
        <v>32783</v>
      </c>
      <c r="B10145">
        <v>9.16</v>
      </c>
      <c r="C10145">
        <f>IFERROR(((VLOOKUP(A10145,'Interest Rates-10yr'!$A$9:$C$15239,2,FALSE))-B10145),C10144)</f>
        <v>-0.88000000000000078</v>
      </c>
      <c r="D10145" s="98">
        <f>AVERAGE(C$10:C10145)</f>
        <v>0.44600335438042843</v>
      </c>
      <c r="E10145" s="2"/>
      <c r="G10145" s="23"/>
    </row>
    <row r="10146" spans="1:7" customFormat="1">
      <c r="A10146" s="4">
        <v>32784</v>
      </c>
      <c r="B10146">
        <v>9.08</v>
      </c>
      <c r="C10146">
        <f>IFERROR(((VLOOKUP(A10146,'Interest Rates-10yr'!$A$9:$C$15239,2,FALSE))-B10146),C10145)</f>
        <v>-0.84999999999999964</v>
      </c>
      <c r="D10146" s="98">
        <f>AVERAGE(C$10:C10146)</f>
        <v>0.4458755055736433</v>
      </c>
      <c r="E10146" s="2"/>
      <c r="G10146" s="23"/>
    </row>
    <row r="10147" spans="1:7" customFormat="1">
      <c r="A10147" s="4">
        <v>32785</v>
      </c>
      <c r="B10147">
        <v>9.1300000000000008</v>
      </c>
      <c r="C10147">
        <f>IFERROR(((VLOOKUP(A10147,'Interest Rates-10yr'!$A$9:$C$15239,2,FALSE))-B10147),C10146)</f>
        <v>-0.91000000000000014</v>
      </c>
      <c r="D10147" s="98">
        <f>AVERAGE(C$10:C10147)</f>
        <v>0.44574176366147389</v>
      </c>
      <c r="E10147" s="2"/>
      <c r="G10147" s="23"/>
    </row>
    <row r="10148" spans="1:7" customFormat="1">
      <c r="A10148" s="4">
        <v>32786</v>
      </c>
      <c r="B10148">
        <v>9.02</v>
      </c>
      <c r="C10148">
        <f>IFERROR(((VLOOKUP(A10148,'Interest Rates-10yr'!$A$9:$C$15239,2,FALSE))-B10148),C10147)</f>
        <v>-0.86999999999999922</v>
      </c>
      <c r="D10148" s="98">
        <f>AVERAGE(C$10:C10148)</f>
        <v>0.44561199329322637</v>
      </c>
      <c r="E10148" s="2"/>
      <c r="G10148" s="23"/>
    </row>
    <row r="10149" spans="1:7" customFormat="1">
      <c r="A10149" s="4">
        <v>32787</v>
      </c>
      <c r="B10149">
        <v>8.92</v>
      </c>
      <c r="C10149">
        <f>IFERROR(((VLOOKUP(A10149,'Interest Rates-10yr'!$A$9:$C$15239,2,FALSE))-B10149),C10148)</f>
        <v>-0.89000000000000057</v>
      </c>
      <c r="D10149" s="98">
        <f>AVERAGE(C$10:C10149)</f>
        <v>0.44548027613412444</v>
      </c>
      <c r="E10149" s="2"/>
      <c r="G10149" s="23"/>
    </row>
    <row r="10150" spans="1:7" customFormat="1">
      <c r="A10150" s="4">
        <v>32788</v>
      </c>
      <c r="B10150">
        <v>8.92</v>
      </c>
      <c r="C10150">
        <f>IFERROR(((VLOOKUP(A10150,'Interest Rates-10yr'!$A$9:$C$15239,2,FALSE))-B10150),C10149)</f>
        <v>-0.89000000000000057</v>
      </c>
      <c r="D10150" s="98">
        <f>AVERAGE(C$10:C10150)</f>
        <v>0.4453485849521765</v>
      </c>
      <c r="E10150" s="2"/>
      <c r="G10150" s="23"/>
    </row>
    <row r="10151" spans="1:7" customFormat="1">
      <c r="A10151" s="4">
        <v>32789</v>
      </c>
      <c r="B10151">
        <v>8.92</v>
      </c>
      <c r="C10151">
        <f>IFERROR(((VLOOKUP(A10151,'Interest Rates-10yr'!$A$9:$C$15239,2,FALSE))-B10151),C10150)</f>
        <v>-0.89000000000000057</v>
      </c>
      <c r="D10151" s="98">
        <f>AVERAGE(C$10:C10151)</f>
        <v>0.4452169197396984</v>
      </c>
      <c r="E10151" s="2"/>
      <c r="G10151" s="23"/>
    </row>
    <row r="10152" spans="1:7" customFormat="1">
      <c r="A10152" s="4">
        <v>32790</v>
      </c>
      <c r="B10152">
        <v>8.92</v>
      </c>
      <c r="C10152">
        <f>IFERROR(((VLOOKUP(A10152,'Interest Rates-10yr'!$A$9:$C$15239,2,FALSE))-B10152),C10151)</f>
        <v>-0.89000000000000057</v>
      </c>
      <c r="D10152" s="98">
        <f>AVERAGE(C$10:C10152)</f>
        <v>0.44508528048900925</v>
      </c>
      <c r="E10152" s="2"/>
      <c r="G10152" s="23"/>
    </row>
    <row r="10153" spans="1:7" customFormat="1">
      <c r="A10153" s="4">
        <v>32791</v>
      </c>
      <c r="B10153">
        <v>8.91</v>
      </c>
      <c r="C10153">
        <f>IFERROR(((VLOOKUP(A10153,'Interest Rates-10yr'!$A$9:$C$15239,2,FALSE))-B10153),C10152)</f>
        <v>-0.88000000000000078</v>
      </c>
      <c r="D10153" s="98">
        <f>AVERAGE(C$10:C10153)</f>
        <v>0.4449546529968475</v>
      </c>
      <c r="E10153" s="2"/>
      <c r="G10153" s="23"/>
    </row>
    <row r="10154" spans="1:7" customFormat="1">
      <c r="A10154" s="4">
        <v>32792</v>
      </c>
      <c r="B10154">
        <v>8.8800000000000008</v>
      </c>
      <c r="C10154">
        <f>IFERROR(((VLOOKUP(A10154,'Interest Rates-10yr'!$A$9:$C$15239,2,FALSE))-B10154),C10153)</f>
        <v>-0.8100000000000005</v>
      </c>
      <c r="D10154" s="98">
        <f>AVERAGE(C$10:C10154)</f>
        <v>0.44483095120749339</v>
      </c>
      <c r="E10154" s="2"/>
      <c r="G10154" s="23"/>
    </row>
    <row r="10155" spans="1:7" customFormat="1">
      <c r="A10155" s="4">
        <v>32793</v>
      </c>
      <c r="B10155">
        <v>8.82</v>
      </c>
      <c r="C10155">
        <f>IFERROR(((VLOOKUP(A10155,'Interest Rates-10yr'!$A$9:$C$15239,2,FALSE))-B10155),C10154)</f>
        <v>-0.78000000000000114</v>
      </c>
      <c r="D10155" s="98">
        <f>AVERAGE(C$10:C10155)</f>
        <v>0.44471023063276371</v>
      </c>
      <c r="E10155" s="2"/>
      <c r="G10155" s="23"/>
    </row>
    <row r="10156" spans="1:7" customFormat="1">
      <c r="A10156" s="4">
        <v>32794</v>
      </c>
      <c r="B10156">
        <v>8.81</v>
      </c>
      <c r="C10156">
        <f>IFERROR(((VLOOKUP(A10156,'Interest Rates-10yr'!$A$9:$C$15239,2,FALSE))-B10156),C10155)</f>
        <v>-0.94000000000000039</v>
      </c>
      <c r="D10156" s="98">
        <f>AVERAGE(C$10:C10156)</f>
        <v>0.44457376564502032</v>
      </c>
      <c r="E10156" s="2"/>
      <c r="G10156" s="23"/>
    </row>
    <row r="10157" spans="1:7" customFormat="1">
      <c r="A10157" s="4">
        <v>32795</v>
      </c>
      <c r="B10157">
        <v>8.81</v>
      </c>
      <c r="C10157">
        <f>IFERROR(((VLOOKUP(A10157,'Interest Rates-10yr'!$A$9:$C$15239,2,FALSE))-B10157),C10156)</f>
        <v>-0.94000000000000039</v>
      </c>
      <c r="D10157" s="98">
        <f>AVERAGE(C$10:C10157)</f>
        <v>0.44443732755222914</v>
      </c>
      <c r="E10157" s="2"/>
      <c r="G10157" s="23"/>
    </row>
    <row r="10158" spans="1:7" customFormat="1">
      <c r="A10158" s="4">
        <v>32796</v>
      </c>
      <c r="B10158">
        <v>8.81</v>
      </c>
      <c r="C10158">
        <f>IFERROR(((VLOOKUP(A10158,'Interest Rates-10yr'!$A$9:$C$15239,2,FALSE))-B10158),C10157)</f>
        <v>-0.94000000000000039</v>
      </c>
      <c r="D10158" s="98">
        <f>AVERAGE(C$10:C10158)</f>
        <v>0.4443009163464402</v>
      </c>
      <c r="E10158" s="2"/>
      <c r="G10158" s="23"/>
    </row>
    <row r="10159" spans="1:7" customFormat="1">
      <c r="A10159" s="4">
        <v>32797</v>
      </c>
      <c r="B10159">
        <v>8.6300000000000008</v>
      </c>
      <c r="C10159">
        <f>IFERROR(((VLOOKUP(A10159,'Interest Rates-10yr'!$A$9:$C$15239,2,FALSE))-B10159),C10158)</f>
        <v>-0.65000000000000036</v>
      </c>
      <c r="D10159" s="98">
        <f>AVERAGE(C$10:C10159)</f>
        <v>0.44419310344827806</v>
      </c>
      <c r="E10159" s="2"/>
      <c r="G10159" s="23"/>
    </row>
    <row r="10160" spans="1:7" customFormat="1">
      <c r="A10160" s="4">
        <v>32798</v>
      </c>
      <c r="B10160">
        <v>8.6999999999999993</v>
      </c>
      <c r="C10160">
        <f>IFERROR(((VLOOKUP(A10160,'Interest Rates-10yr'!$A$9:$C$15239,2,FALSE))-B10160),C10159)</f>
        <v>-0.69999999999999929</v>
      </c>
      <c r="D10160" s="98">
        <f>AVERAGE(C$10:C10160)</f>
        <v>0.44408038616885259</v>
      </c>
      <c r="E10160" s="2"/>
      <c r="G10160" s="23"/>
    </row>
    <row r="10161" spans="1:7" customFormat="1">
      <c r="A10161" s="4">
        <v>32799</v>
      </c>
      <c r="B10161">
        <v>8.75</v>
      </c>
      <c r="C10161">
        <f>IFERROR(((VLOOKUP(A10161,'Interest Rates-10yr'!$A$9:$C$15239,2,FALSE))-B10161),C10160)</f>
        <v>-0.74000000000000021</v>
      </c>
      <c r="D10161" s="98">
        <f>AVERAGE(C$10:C10161)</f>
        <v>0.44396375098502983</v>
      </c>
      <c r="E10161" s="2"/>
      <c r="G10161" s="23"/>
    </row>
    <row r="10162" spans="1:7" customFormat="1">
      <c r="A10162" s="4">
        <v>32800</v>
      </c>
      <c r="B10162">
        <v>8.7100000000000009</v>
      </c>
      <c r="C10162">
        <f>IFERROR(((VLOOKUP(A10162,'Interest Rates-10yr'!$A$9:$C$15239,2,FALSE))-B10162),C10161)</f>
        <v>-0.75000000000000089</v>
      </c>
      <c r="D10162" s="98">
        <f>AVERAGE(C$10:C10162)</f>
        <v>0.44384615384615606</v>
      </c>
      <c r="E10162" s="2"/>
      <c r="G10162" s="23"/>
    </row>
    <row r="10163" spans="1:7" customFormat="1">
      <c r="A10163" s="4">
        <v>32801</v>
      </c>
      <c r="B10163">
        <v>8.7100000000000009</v>
      </c>
      <c r="C10163">
        <f>IFERROR(((VLOOKUP(A10163,'Interest Rates-10yr'!$A$9:$C$15239,2,FALSE))-B10163),C10162)</f>
        <v>-0.73000000000000043</v>
      </c>
      <c r="D10163" s="98">
        <f>AVERAGE(C$10:C10163)</f>
        <v>0.44373054953713048</v>
      </c>
      <c r="E10163" s="2"/>
      <c r="G10163" s="23"/>
    </row>
    <row r="10164" spans="1:7" customFormat="1">
      <c r="A10164" s="4">
        <v>32802</v>
      </c>
      <c r="B10164">
        <v>8.7100000000000009</v>
      </c>
      <c r="C10164">
        <f>IFERROR(((VLOOKUP(A10164,'Interest Rates-10yr'!$A$9:$C$15239,2,FALSE))-B10164),C10163)</f>
        <v>-0.73000000000000043</v>
      </c>
      <c r="D10164" s="98">
        <f>AVERAGE(C$10:C10164)</f>
        <v>0.44361496799606337</v>
      </c>
      <c r="E10164" s="2"/>
      <c r="G10164" s="23"/>
    </row>
    <row r="10165" spans="1:7" customFormat="1">
      <c r="A10165" s="4">
        <v>32803</v>
      </c>
      <c r="B10165">
        <v>8.7100000000000009</v>
      </c>
      <c r="C10165">
        <f>IFERROR(((VLOOKUP(A10165,'Interest Rates-10yr'!$A$9:$C$15239,2,FALSE))-B10165),C10164)</f>
        <v>-0.73000000000000043</v>
      </c>
      <c r="D10165" s="98">
        <f>AVERAGE(C$10:C10165)</f>
        <v>0.44349940921622921</v>
      </c>
      <c r="E10165" s="2"/>
      <c r="G10165" s="23"/>
    </row>
    <row r="10166" spans="1:7" customFormat="1">
      <c r="A10166" s="4">
        <v>32804</v>
      </c>
      <c r="B10166">
        <v>8.73</v>
      </c>
      <c r="C10166">
        <f>IFERROR(((VLOOKUP(A10166,'Interest Rates-10yr'!$A$9:$C$15239,2,FALSE))-B10166),C10165)</f>
        <v>-0.8100000000000005</v>
      </c>
      <c r="D10166" s="98">
        <f>AVERAGE(C$10:C10166)</f>
        <v>0.44337599684946571</v>
      </c>
      <c r="E10166" s="2"/>
      <c r="G10166" s="23"/>
    </row>
    <row r="10167" spans="1:7" customFormat="1">
      <c r="A10167" s="4">
        <v>32805</v>
      </c>
      <c r="B10167">
        <v>8.7200000000000006</v>
      </c>
      <c r="C10167">
        <f>IFERROR(((VLOOKUP(A10167,'Interest Rates-10yr'!$A$9:$C$15239,2,FALSE))-B10167),C10166)</f>
        <v>-0.85000000000000053</v>
      </c>
      <c r="D10167" s="98">
        <f>AVERAGE(C$10:C10167)</f>
        <v>0.44324867099823029</v>
      </c>
      <c r="E10167" s="2"/>
      <c r="G10167" s="23"/>
    </row>
    <row r="10168" spans="1:7" customFormat="1">
      <c r="A10168" s="4">
        <v>32806</v>
      </c>
      <c r="B10168">
        <v>8.73</v>
      </c>
      <c r="C10168">
        <f>IFERROR(((VLOOKUP(A10168,'Interest Rates-10yr'!$A$9:$C$15239,2,FALSE))-B10168),C10167)</f>
        <v>-0.87000000000000011</v>
      </c>
      <c r="D10168" s="98">
        <f>AVERAGE(C$10:C10168)</f>
        <v>0.44311940151589951</v>
      </c>
      <c r="E10168" s="2"/>
      <c r="G10168" s="23"/>
    </row>
    <row r="10169" spans="1:7" customFormat="1">
      <c r="A10169" s="4">
        <v>32807</v>
      </c>
      <c r="B10169">
        <v>8.75</v>
      </c>
      <c r="C10169">
        <f>IFERROR(((VLOOKUP(A10169,'Interest Rates-10yr'!$A$9:$C$15239,2,FALSE))-B10169),C10168)</f>
        <v>-0.87000000000000011</v>
      </c>
      <c r="D10169" s="98">
        <f>AVERAGE(C$10:C10169)</f>
        <v>0.44299015748031728</v>
      </c>
      <c r="E10169" s="2"/>
      <c r="G10169" s="23"/>
    </row>
    <row r="10170" spans="1:7" customFormat="1">
      <c r="A10170" s="4">
        <v>32808</v>
      </c>
      <c r="B10170">
        <v>8.74</v>
      </c>
      <c r="C10170">
        <f>IFERROR(((VLOOKUP(A10170,'Interest Rates-10yr'!$A$9:$C$15239,2,FALSE))-B10170),C10169)</f>
        <v>-0.79999999999999982</v>
      </c>
      <c r="D10170" s="98">
        <f>AVERAGE(C$10:C10170)</f>
        <v>0.44286782796969032</v>
      </c>
      <c r="E10170" s="2"/>
      <c r="G10170" s="23"/>
    </row>
    <row r="10171" spans="1:7" customFormat="1">
      <c r="A10171" s="4">
        <v>32809</v>
      </c>
      <c r="B10171">
        <v>8.74</v>
      </c>
      <c r="C10171">
        <f>IFERROR(((VLOOKUP(A10171,'Interest Rates-10yr'!$A$9:$C$15239,2,FALSE))-B10171),C10170)</f>
        <v>-0.79999999999999982</v>
      </c>
      <c r="D10171" s="98">
        <f>AVERAGE(C$10:C10171)</f>
        <v>0.44274552253493632</v>
      </c>
      <c r="E10171" s="2"/>
      <c r="G10171" s="23"/>
    </row>
    <row r="10172" spans="1:7" customFormat="1">
      <c r="A10172" s="4">
        <v>32810</v>
      </c>
      <c r="B10172">
        <v>8.74</v>
      </c>
      <c r="C10172">
        <f>IFERROR(((VLOOKUP(A10172,'Interest Rates-10yr'!$A$9:$C$15239,2,FALSE))-B10172),C10171)</f>
        <v>-0.79999999999999982</v>
      </c>
      <c r="D10172" s="98">
        <f>AVERAGE(C$10:C10172)</f>
        <v>0.44262324116894841</v>
      </c>
      <c r="E10172" s="2"/>
      <c r="G10172" s="23"/>
    </row>
    <row r="10173" spans="1:7" customFormat="1">
      <c r="A10173" s="4">
        <v>32811</v>
      </c>
      <c r="B10173">
        <v>8.75</v>
      </c>
      <c r="C10173">
        <f>IFERROR(((VLOOKUP(A10173,'Interest Rates-10yr'!$A$9:$C$15239,2,FALSE))-B10173),C10172)</f>
        <v>-0.83000000000000007</v>
      </c>
      <c r="D10173" s="98">
        <f>AVERAGE(C$10:C10173)</f>
        <v>0.44249803227076179</v>
      </c>
      <c r="E10173" s="2"/>
      <c r="G10173" s="23"/>
    </row>
    <row r="10174" spans="1:7" customFormat="1">
      <c r="A10174" s="4">
        <v>32812</v>
      </c>
      <c r="B10174">
        <v>8.89</v>
      </c>
      <c r="C10174">
        <f>IFERROR(((VLOOKUP(A10174,'Interest Rates-10yr'!$A$9:$C$15239,2,FALSE))-B10174),C10173)</f>
        <v>-0.97000000000000064</v>
      </c>
      <c r="D10174" s="98">
        <f>AVERAGE(C$10:C10174)</f>
        <v>0.44235907525824131</v>
      </c>
      <c r="E10174" s="2"/>
      <c r="G10174" s="23"/>
    </row>
    <row r="10175" spans="1:7" customFormat="1">
      <c r="A10175" s="4">
        <v>32813</v>
      </c>
      <c r="B10175">
        <v>8.98</v>
      </c>
      <c r="C10175">
        <f>IFERROR(((VLOOKUP(A10175,'Interest Rates-10yr'!$A$9:$C$15239,2,FALSE))-B10175),C10174)</f>
        <v>-1.0700000000000003</v>
      </c>
      <c r="D10175" s="98">
        <f>AVERAGE(C$10:C10175)</f>
        <v>0.44221030887271523</v>
      </c>
      <c r="E10175" s="2"/>
      <c r="G10175" s="23"/>
    </row>
    <row r="10176" spans="1:7" customFormat="1">
      <c r="A10176" s="4">
        <v>32814</v>
      </c>
      <c r="B10176">
        <v>8.77</v>
      </c>
      <c r="C10176">
        <f>IFERROR(((VLOOKUP(A10176,'Interest Rates-10yr'!$A$9:$C$15239,2,FALSE))-B10176),C10175)</f>
        <v>-0.89999999999999947</v>
      </c>
      <c r="D10176" s="98">
        <f>AVERAGE(C$10:C10176)</f>
        <v>0.4420782925150018</v>
      </c>
      <c r="E10176" s="2"/>
      <c r="G10176" s="23"/>
    </row>
    <row r="10177" spans="1:7" customFormat="1">
      <c r="A10177" s="4">
        <v>32815</v>
      </c>
      <c r="B10177">
        <v>8.74</v>
      </c>
      <c r="C10177">
        <f>IFERROR(((VLOOKUP(A10177,'Interest Rates-10yr'!$A$9:$C$15239,2,FALSE))-B10177),C10176)</f>
        <v>-0.78000000000000025</v>
      </c>
      <c r="D10177" s="98">
        <f>AVERAGE(C$10:C10177)</f>
        <v>0.44195810385523443</v>
      </c>
      <c r="E10177" s="2"/>
      <c r="G10177" s="23"/>
    </row>
    <row r="10178" spans="1:7" customFormat="1">
      <c r="A10178" s="4">
        <v>32816</v>
      </c>
      <c r="B10178">
        <v>8.74</v>
      </c>
      <c r="C10178">
        <f>IFERROR(((VLOOKUP(A10178,'Interest Rates-10yr'!$A$9:$C$15239,2,FALSE))-B10178),C10177)</f>
        <v>-0.78000000000000025</v>
      </c>
      <c r="D10178" s="98">
        <f>AVERAGE(C$10:C10178)</f>
        <v>0.44183793883371264</v>
      </c>
      <c r="E10178" s="2"/>
      <c r="G10178" s="23"/>
    </row>
    <row r="10179" spans="1:7" customFormat="1">
      <c r="A10179" s="4">
        <v>32817</v>
      </c>
      <c r="B10179">
        <v>8.74</v>
      </c>
      <c r="C10179">
        <f>IFERROR(((VLOOKUP(A10179,'Interest Rates-10yr'!$A$9:$C$15239,2,FALSE))-B10179),C10178)</f>
        <v>-0.78000000000000025</v>
      </c>
      <c r="D10179" s="98">
        <f>AVERAGE(C$10:C10179)</f>
        <v>0.44171779744346351</v>
      </c>
      <c r="E10179" s="2"/>
      <c r="G10179" s="23"/>
    </row>
    <row r="10180" spans="1:7" customFormat="1">
      <c r="A10180" s="4">
        <v>32818</v>
      </c>
      <c r="B10180">
        <v>8.74</v>
      </c>
      <c r="C10180">
        <f>IFERROR(((VLOOKUP(A10180,'Interest Rates-10yr'!$A$9:$C$15239,2,FALSE))-B10180),C10179)</f>
        <v>-0.74000000000000021</v>
      </c>
      <c r="D10180" s="98">
        <f>AVERAGE(C$10:C10180)</f>
        <v>0.4416016124274923</v>
      </c>
      <c r="E10180" s="2"/>
      <c r="G10180" s="23"/>
    </row>
    <row r="10181" spans="1:7" customFormat="1">
      <c r="A10181" s="4">
        <v>32819</v>
      </c>
      <c r="B10181">
        <v>8.64</v>
      </c>
      <c r="C10181">
        <f>IFERROR(((VLOOKUP(A10181,'Interest Rates-10yr'!$A$9:$C$15239,2,FALSE))-B10181),C10180)</f>
        <v>-0.74000000000000021</v>
      </c>
      <c r="D10181" s="98">
        <f>AVERAGE(C$10:C10181)</f>
        <v>0.44148545025560604</v>
      </c>
      <c r="E10181" s="2"/>
      <c r="G10181" s="23"/>
    </row>
    <row r="10182" spans="1:7" customFormat="1">
      <c r="A10182" s="4">
        <v>32820</v>
      </c>
      <c r="B10182">
        <v>8.48</v>
      </c>
      <c r="C10182">
        <f>IFERROR(((VLOOKUP(A10182,'Interest Rates-10yr'!$A$9:$C$15239,2,FALSE))-B10182),C10181)</f>
        <v>-0.61000000000000032</v>
      </c>
      <c r="D10182" s="98">
        <f>AVERAGE(C$10:C10182)</f>
        <v>0.44138208984567234</v>
      </c>
      <c r="E10182" s="2"/>
      <c r="G10182" s="23"/>
    </row>
    <row r="10183" spans="1:7" customFormat="1">
      <c r="A10183" s="4">
        <v>32821</v>
      </c>
      <c r="B10183">
        <v>8.42</v>
      </c>
      <c r="C10183">
        <f>IFERROR(((VLOOKUP(A10183,'Interest Rates-10yr'!$A$9:$C$15239,2,FALSE))-B10183),C10182)</f>
        <v>-0.51999999999999957</v>
      </c>
      <c r="D10183" s="98">
        <f>AVERAGE(C$10:C10183)</f>
        <v>0.44128759583251664</v>
      </c>
      <c r="E10183" s="2"/>
      <c r="G10183" s="23"/>
    </row>
    <row r="10184" spans="1:7" customFormat="1">
      <c r="A10184" s="4">
        <v>32822</v>
      </c>
      <c r="B10184">
        <v>8.4</v>
      </c>
      <c r="C10184">
        <f>IFERROR(((VLOOKUP(A10184,'Interest Rates-10yr'!$A$9:$C$15239,2,FALSE))-B10184),C10183)</f>
        <v>-0.48000000000000043</v>
      </c>
      <c r="D10184" s="98">
        <f>AVERAGE(C$10:C10184)</f>
        <v>0.44119705159705402</v>
      </c>
      <c r="E10184" s="2"/>
      <c r="G10184" s="23"/>
    </row>
    <row r="10185" spans="1:7" customFormat="1">
      <c r="A10185" s="4">
        <v>32823</v>
      </c>
      <c r="B10185">
        <v>8.4</v>
      </c>
      <c r="C10185">
        <f>IFERROR(((VLOOKUP(A10185,'Interest Rates-10yr'!$A$9:$C$15239,2,FALSE))-B10185),C10184)</f>
        <v>-0.48000000000000043</v>
      </c>
      <c r="D10185" s="98">
        <f>AVERAGE(C$10:C10185)</f>
        <v>0.4411065251572352</v>
      </c>
      <c r="E10185" s="2"/>
      <c r="G10185" s="23"/>
    </row>
    <row r="10186" spans="1:7" customFormat="1">
      <c r="A10186" s="4">
        <v>32824</v>
      </c>
      <c r="B10186">
        <v>8.4</v>
      </c>
      <c r="C10186">
        <f>IFERROR(((VLOOKUP(A10186,'Interest Rates-10yr'!$A$9:$C$15239,2,FALSE))-B10186),C10185)</f>
        <v>-0.48000000000000043</v>
      </c>
      <c r="D10186" s="98">
        <f>AVERAGE(C$10:C10186)</f>
        <v>0.44101601650781425</v>
      </c>
      <c r="E10186" s="2"/>
      <c r="G10186" s="23"/>
    </row>
    <row r="10187" spans="1:7" customFormat="1">
      <c r="A10187" s="4">
        <v>32825</v>
      </c>
      <c r="B10187">
        <v>8.44</v>
      </c>
      <c r="C10187">
        <f>IFERROR(((VLOOKUP(A10187,'Interest Rates-10yr'!$A$9:$C$15239,2,FALSE))-B10187),C10186)</f>
        <v>-0.54999999999999982</v>
      </c>
      <c r="D10187" s="98">
        <f>AVERAGE(C$10:C10187)</f>
        <v>0.44091864806445524</v>
      </c>
      <c r="E10187" s="2"/>
      <c r="G10187" s="23"/>
    </row>
    <row r="10188" spans="1:7" customFormat="1">
      <c r="A10188" s="4">
        <v>32826</v>
      </c>
      <c r="B10188">
        <v>8.44</v>
      </c>
      <c r="C10188">
        <f>IFERROR(((VLOOKUP(A10188,'Interest Rates-10yr'!$A$9:$C$15239,2,FALSE))-B10188),C10187)</f>
        <v>-0.5699999999999994</v>
      </c>
      <c r="D10188" s="98">
        <f>AVERAGE(C$10:C10188)</f>
        <v>0.44081933392278472</v>
      </c>
      <c r="E10188" s="2"/>
      <c r="G10188" s="23"/>
    </row>
    <row r="10189" spans="1:7" customFormat="1">
      <c r="A10189" s="4">
        <v>32827</v>
      </c>
      <c r="B10189">
        <v>8.73</v>
      </c>
      <c r="C10189">
        <f>IFERROR(((VLOOKUP(A10189,'Interest Rates-10yr'!$A$9:$C$15239,2,FALSE))-B10189),C10188)</f>
        <v>-0.91000000000000014</v>
      </c>
      <c r="D10189" s="98">
        <f>AVERAGE(C$10:C10189)</f>
        <v>0.44068664047151535</v>
      </c>
      <c r="E10189" s="2"/>
      <c r="G10189" s="23"/>
    </row>
    <row r="10190" spans="1:7" customFormat="1">
      <c r="A10190" s="4">
        <v>32828</v>
      </c>
      <c r="B10190">
        <v>8.52</v>
      </c>
      <c r="C10190">
        <f>IFERROR(((VLOOKUP(A10190,'Interest Rates-10yr'!$A$9:$C$15239,2,FALSE))-B10190),C10189)</f>
        <v>-0.69999999999999929</v>
      </c>
      <c r="D10190" s="98">
        <f>AVERAGE(C$10:C10190)</f>
        <v>0.44057459974462493</v>
      </c>
      <c r="E10190" s="2"/>
      <c r="G10190" s="23"/>
    </row>
    <row r="10191" spans="1:7" customFormat="1">
      <c r="A10191" s="4">
        <v>32829</v>
      </c>
      <c r="B10191">
        <v>8.4499999999999993</v>
      </c>
      <c r="C10191">
        <f>IFERROR(((VLOOKUP(A10191,'Interest Rates-10yr'!$A$9:$C$15239,2,FALSE))-B10191),C10190)</f>
        <v>-0.5699999999999994</v>
      </c>
      <c r="D10191" s="98">
        <f>AVERAGE(C$10:C10191)</f>
        <v>0.44047534865449089</v>
      </c>
      <c r="E10191" s="2"/>
      <c r="G10191" s="23"/>
    </row>
    <row r="10192" spans="1:7" customFormat="1">
      <c r="A10192" s="4">
        <v>32830</v>
      </c>
      <c r="B10192">
        <v>8.4499999999999993</v>
      </c>
      <c r="C10192">
        <f>IFERROR(((VLOOKUP(A10192,'Interest Rates-10yr'!$A$9:$C$15239,2,FALSE))-B10192),C10191)</f>
        <v>-0.5699999999999994</v>
      </c>
      <c r="D10192" s="98">
        <f>AVERAGE(C$10:C10192)</f>
        <v>0.44037611705784413</v>
      </c>
      <c r="E10192" s="2"/>
      <c r="G10192" s="23"/>
    </row>
    <row r="10193" spans="1:7" customFormat="1">
      <c r="A10193" s="4">
        <v>32831</v>
      </c>
      <c r="B10193">
        <v>8.4499999999999993</v>
      </c>
      <c r="C10193">
        <f>IFERROR(((VLOOKUP(A10193,'Interest Rates-10yr'!$A$9:$C$15239,2,FALSE))-B10193),C10192)</f>
        <v>-0.5699999999999994</v>
      </c>
      <c r="D10193" s="98">
        <f>AVERAGE(C$10:C10193)</f>
        <v>0.44027690494894217</v>
      </c>
      <c r="E10193" s="2"/>
      <c r="G10193" s="23"/>
    </row>
    <row r="10194" spans="1:7" customFormat="1">
      <c r="A10194" s="4">
        <v>32832</v>
      </c>
      <c r="B10194">
        <v>8.4700000000000006</v>
      </c>
      <c r="C10194">
        <f>IFERROR(((VLOOKUP(A10194,'Interest Rates-10yr'!$A$9:$C$15239,2,FALSE))-B10194),C10193)</f>
        <v>-0.61000000000000032</v>
      </c>
      <c r="D10194" s="98">
        <f>AVERAGE(C$10:C10194)</f>
        <v>0.44017378497791138</v>
      </c>
      <c r="E10194" s="2"/>
      <c r="G10194" s="23"/>
    </row>
    <row r="10195" spans="1:7" customFormat="1">
      <c r="A10195" s="4">
        <v>32833</v>
      </c>
      <c r="B10195">
        <v>8.5</v>
      </c>
      <c r="C10195">
        <f>IFERROR(((VLOOKUP(A10195,'Interest Rates-10yr'!$A$9:$C$15239,2,FALSE))-B10195),C10194)</f>
        <v>-0.65000000000000036</v>
      </c>
      <c r="D10195" s="98">
        <f>AVERAGE(C$10:C10195)</f>
        <v>0.44006675829570269</v>
      </c>
      <c r="E10195" s="2"/>
      <c r="G10195" s="23"/>
    </row>
    <row r="10196" spans="1:7" customFormat="1">
      <c r="A10196" s="4">
        <v>32834</v>
      </c>
      <c r="B10196">
        <v>8.3800000000000008</v>
      </c>
      <c r="C10196">
        <f>IFERROR(((VLOOKUP(A10196,'Interest Rates-10yr'!$A$9:$C$15239,2,FALSE))-B10196),C10195)</f>
        <v>-0.57000000000000117</v>
      </c>
      <c r="D10196" s="98">
        <f>AVERAGE(C$10:C10196)</f>
        <v>0.43996760577206517</v>
      </c>
      <c r="E10196" s="2"/>
      <c r="G10196" s="23"/>
    </row>
    <row r="10197" spans="1:7" customFormat="1">
      <c r="A10197" s="4">
        <v>32835</v>
      </c>
      <c r="B10197">
        <v>8.3800000000000008</v>
      </c>
      <c r="C10197">
        <f>IFERROR(((VLOOKUP(A10197,'Interest Rates-10yr'!$A$9:$C$15239,2,FALSE))-B10197),C10196)</f>
        <v>-0.57000000000000117</v>
      </c>
      <c r="D10197" s="98">
        <f>AVERAGE(C$10:C10197)</f>
        <v>0.43986847271299845</v>
      </c>
      <c r="E10197" s="2"/>
      <c r="G10197" s="23"/>
    </row>
    <row r="10198" spans="1:7" customFormat="1">
      <c r="A10198" s="4">
        <v>32836</v>
      </c>
      <c r="B10198">
        <v>8.3000000000000007</v>
      </c>
      <c r="C10198">
        <f>IFERROR(((VLOOKUP(A10198,'Interest Rates-10yr'!$A$9:$C$15239,2,FALSE))-B10198),C10197)</f>
        <v>-0.50000000000000089</v>
      </c>
      <c r="D10198" s="98">
        <f>AVERAGE(C$10:C10198)</f>
        <v>0.43977622926685916</v>
      </c>
      <c r="E10198" s="2"/>
      <c r="G10198" s="23"/>
    </row>
    <row r="10199" spans="1:7" customFormat="1">
      <c r="A10199" s="4">
        <v>32837</v>
      </c>
      <c r="B10199">
        <v>8.3000000000000007</v>
      </c>
      <c r="C10199">
        <f>IFERROR(((VLOOKUP(A10199,'Interest Rates-10yr'!$A$9:$C$15239,2,FALSE))-B10199),C10198)</f>
        <v>-0.50000000000000089</v>
      </c>
      <c r="D10199" s="98">
        <f>AVERAGE(C$10:C10199)</f>
        <v>0.43968400392541984</v>
      </c>
      <c r="E10199" s="2"/>
      <c r="G10199" s="23"/>
    </row>
    <row r="10200" spans="1:7" customFormat="1">
      <c r="A10200" s="4">
        <v>32838</v>
      </c>
      <c r="B10200">
        <v>8.3000000000000007</v>
      </c>
      <c r="C10200">
        <f>IFERROR(((VLOOKUP(A10200,'Interest Rates-10yr'!$A$9:$C$15239,2,FALSE))-B10200),C10199)</f>
        <v>-0.50000000000000089</v>
      </c>
      <c r="D10200" s="98">
        <f>AVERAGE(C$10:C10200)</f>
        <v>0.43959179668335086</v>
      </c>
      <c r="E10200" s="2"/>
      <c r="G10200" s="23"/>
    </row>
    <row r="10201" spans="1:7" customFormat="1">
      <c r="A10201" s="4">
        <v>32839</v>
      </c>
      <c r="B10201">
        <v>8.56</v>
      </c>
      <c r="C10201">
        <f>IFERROR(((VLOOKUP(A10201,'Interest Rates-10yr'!$A$9:$C$15239,2,FALSE))-B10201),C10200)</f>
        <v>-0.71000000000000085</v>
      </c>
      <c r="D10201" s="98">
        <f>AVERAGE(C$10:C10201)</f>
        <v>0.43947900313972021</v>
      </c>
      <c r="E10201" s="2"/>
      <c r="G10201" s="23"/>
    </row>
    <row r="10202" spans="1:7" customFormat="1">
      <c r="A10202" s="4">
        <v>32840</v>
      </c>
      <c r="B10202">
        <v>8.73</v>
      </c>
      <c r="C10202">
        <f>IFERROR(((VLOOKUP(A10202,'Interest Rates-10yr'!$A$9:$C$15239,2,FALSE))-B10202),C10201)</f>
        <v>-0.87000000000000011</v>
      </c>
      <c r="D10202" s="98">
        <f>AVERAGE(C$10:C10202)</f>
        <v>0.43935053468066598</v>
      </c>
      <c r="E10202" s="2"/>
      <c r="G10202" s="23"/>
    </row>
    <row r="10203" spans="1:7" customFormat="1">
      <c r="A10203" s="4">
        <v>32841</v>
      </c>
      <c r="B10203">
        <v>8.99</v>
      </c>
      <c r="C10203">
        <f>IFERROR(((VLOOKUP(A10203,'Interest Rates-10yr'!$A$9:$C$15239,2,FALSE))-B10203),C10202)</f>
        <v>-1.1100000000000003</v>
      </c>
      <c r="D10203" s="98">
        <f>AVERAGE(C$10:C10203)</f>
        <v>0.4391985481655904</v>
      </c>
      <c r="E10203" s="2"/>
      <c r="G10203" s="23"/>
    </row>
    <row r="10204" spans="1:7" customFormat="1">
      <c r="A10204" s="4">
        <v>32842</v>
      </c>
      <c r="B10204">
        <v>8.6</v>
      </c>
      <c r="C10204">
        <f>IFERROR(((VLOOKUP(A10204,'Interest Rates-10yr'!$A$9:$C$15239,2,FALSE))-B10204),C10203)</f>
        <v>-0.75999999999999979</v>
      </c>
      <c r="D10204" s="98">
        <f>AVERAGE(C$10:C10204)</f>
        <v>0.43908092202060112</v>
      </c>
      <c r="E10204" s="2"/>
      <c r="G10204" s="23"/>
    </row>
    <row r="10205" spans="1:7" customFormat="1">
      <c r="A10205" s="4">
        <v>32843</v>
      </c>
      <c r="B10205">
        <v>8.51</v>
      </c>
      <c r="C10205">
        <f>IFERROR(((VLOOKUP(A10205,'Interest Rates-10yr'!$A$9:$C$15239,2,FALSE))-B10205),C10204)</f>
        <v>-0.70000000000000018</v>
      </c>
      <c r="D10205" s="98">
        <f>AVERAGE(C$10:C10205)</f>
        <v>0.43896920360926134</v>
      </c>
      <c r="E10205" s="2"/>
      <c r="G10205" s="23"/>
    </row>
    <row r="10206" spans="1:7" customFormat="1">
      <c r="A10206" s="4">
        <v>32844</v>
      </c>
      <c r="B10206">
        <v>8.51</v>
      </c>
      <c r="C10206">
        <f>IFERROR(((VLOOKUP(A10206,'Interest Rates-10yr'!$A$9:$C$15239,2,FALSE))-B10206),C10205)</f>
        <v>-0.70000000000000018</v>
      </c>
      <c r="D10206" s="98">
        <f>AVERAGE(C$10:C10206)</f>
        <v>0.43885750710993715</v>
      </c>
      <c r="E10206" s="2"/>
      <c r="G10206" s="23"/>
    </row>
    <row r="10207" spans="1:7" customFormat="1">
      <c r="A10207" s="4">
        <v>32845</v>
      </c>
      <c r="B10207">
        <v>8.51</v>
      </c>
      <c r="C10207">
        <f>IFERROR(((VLOOKUP(A10207,'Interest Rates-10yr'!$A$9:$C$15239,2,FALSE))-B10207),C10206)</f>
        <v>-0.70000000000000018</v>
      </c>
      <c r="D10207" s="98">
        <f>AVERAGE(C$10:C10207)</f>
        <v>0.43874583251618249</v>
      </c>
      <c r="E10207" s="2"/>
      <c r="G10207" s="23"/>
    </row>
    <row r="10208" spans="1:7" customFormat="1">
      <c r="A10208" s="4">
        <v>32846</v>
      </c>
      <c r="B10208">
        <v>8.5299999999999994</v>
      </c>
      <c r="C10208">
        <f>IFERROR(((VLOOKUP(A10208,'Interest Rates-10yr'!$A$9:$C$15239,2,FALSE))-B10208),C10207)</f>
        <v>-0.70999999999999908</v>
      </c>
      <c r="D10208" s="98">
        <f>AVERAGE(C$10:C10208)</f>
        <v>0.43863319933327083</v>
      </c>
      <c r="E10208" s="2"/>
      <c r="G10208" s="23"/>
    </row>
    <row r="10209" spans="1:7" customFormat="1">
      <c r="A10209" s="4">
        <v>32847</v>
      </c>
      <c r="B10209">
        <v>8.51</v>
      </c>
      <c r="C10209">
        <f>IFERROR(((VLOOKUP(A10209,'Interest Rates-10yr'!$A$9:$C$15239,2,FALSE))-B10209),C10208)</f>
        <v>-0.6899999999999995</v>
      </c>
      <c r="D10209" s="98">
        <f>AVERAGE(C$10:C10209)</f>
        <v>0.43852254901961074</v>
      </c>
      <c r="E10209" s="2"/>
      <c r="G10209" s="23"/>
    </row>
    <row r="10210" spans="1:7" customFormat="1">
      <c r="A10210" s="4">
        <v>32848</v>
      </c>
      <c r="B10210">
        <v>8.4700000000000006</v>
      </c>
      <c r="C10210">
        <f>IFERROR(((VLOOKUP(A10210,'Interest Rates-10yr'!$A$9:$C$15239,2,FALSE))-B10210),C10209)</f>
        <v>-0.62000000000000099</v>
      </c>
      <c r="D10210" s="98">
        <f>AVERAGE(C$10:C10210)</f>
        <v>0.43841878247230953</v>
      </c>
      <c r="E10210" s="2"/>
      <c r="G10210" s="23"/>
    </row>
    <row r="10211" spans="1:7" customFormat="1">
      <c r="A10211" s="4">
        <v>32849</v>
      </c>
      <c r="B10211">
        <v>8.48</v>
      </c>
      <c r="C10211">
        <f>IFERROR(((VLOOKUP(A10211,'Interest Rates-10yr'!$A$9:$C$15239,2,FALSE))-B10211),C10210)</f>
        <v>-0.60000000000000053</v>
      </c>
      <c r="D10211" s="98">
        <f>AVERAGE(C$10:C10211)</f>
        <v>0.43831699666732299</v>
      </c>
      <c r="E10211" s="2"/>
      <c r="G10211" s="23"/>
    </row>
    <row r="10212" spans="1:7" customFormat="1">
      <c r="A10212" s="4">
        <v>32850</v>
      </c>
      <c r="B10212">
        <v>8.4600000000000009</v>
      </c>
      <c r="C10212">
        <f>IFERROR(((VLOOKUP(A10212,'Interest Rates-10yr'!$A$9:$C$15239,2,FALSE))-B10212),C10211)</f>
        <v>-0.64000000000000057</v>
      </c>
      <c r="D10212" s="98">
        <f>AVERAGE(C$10:C10212)</f>
        <v>0.4382113103989051</v>
      </c>
      <c r="E10212" s="2"/>
      <c r="G10212" s="23"/>
    </row>
    <row r="10213" spans="1:7" customFormat="1">
      <c r="A10213" s="4">
        <v>32851</v>
      </c>
      <c r="B10213">
        <v>8.4600000000000009</v>
      </c>
      <c r="C10213">
        <f>IFERROR(((VLOOKUP(A10213,'Interest Rates-10yr'!$A$9:$C$15239,2,FALSE))-B10213),C10212)</f>
        <v>-0.64000000000000057</v>
      </c>
      <c r="D10213" s="98">
        <f>AVERAGE(C$10:C10213)</f>
        <v>0.43810564484516157</v>
      </c>
      <c r="E10213" s="2"/>
      <c r="G10213" s="23"/>
    </row>
    <row r="10214" spans="1:7" customFormat="1">
      <c r="A10214" s="4">
        <v>32852</v>
      </c>
      <c r="B10214">
        <v>8.4600000000000009</v>
      </c>
      <c r="C10214">
        <f>IFERROR(((VLOOKUP(A10214,'Interest Rates-10yr'!$A$9:$C$15239,2,FALSE))-B10214),C10213)</f>
        <v>-0.64000000000000057</v>
      </c>
      <c r="D10214" s="98">
        <f>AVERAGE(C$10:C10214)</f>
        <v>0.43800000000000278</v>
      </c>
      <c r="E10214" s="2"/>
      <c r="G10214" s="23"/>
    </row>
    <row r="10215" spans="1:7" customFormat="1">
      <c r="A10215" s="4">
        <v>32853</v>
      </c>
      <c r="B10215">
        <v>8.44</v>
      </c>
      <c r="C10215">
        <f>IFERROR(((VLOOKUP(A10215,'Interest Rates-10yr'!$A$9:$C$15239,2,FALSE))-B10215),C10214)</f>
        <v>-0.60999999999999943</v>
      </c>
      <c r="D10215" s="98">
        <f>AVERAGE(C$10:C10215)</f>
        <v>0.43789731530472548</v>
      </c>
      <c r="E10215" s="2"/>
      <c r="G10215" s="23"/>
    </row>
    <row r="10216" spans="1:7" customFormat="1">
      <c r="A10216" s="4">
        <v>32854</v>
      </c>
      <c r="B10216">
        <v>8.44</v>
      </c>
      <c r="C10216">
        <f>IFERROR(((VLOOKUP(A10216,'Interest Rates-10yr'!$A$9:$C$15239,2,FALSE))-B10216),C10215)</f>
        <v>-0.59999999999999964</v>
      </c>
      <c r="D10216" s="98">
        <f>AVERAGE(C$10:C10216)</f>
        <v>0.43779563044969416</v>
      </c>
      <c r="E10216" s="2"/>
      <c r="G10216" s="23"/>
    </row>
    <row r="10217" spans="1:7" customFormat="1">
      <c r="A10217" s="4">
        <v>32855</v>
      </c>
      <c r="B10217">
        <v>8.58</v>
      </c>
      <c r="C10217">
        <f>IFERROR(((VLOOKUP(A10217,'Interest Rates-10yr'!$A$9:$C$15239,2,FALSE))-B10217),C10216)</f>
        <v>-0.75999999999999979</v>
      </c>
      <c r="D10217" s="98">
        <f>AVERAGE(C$10:C10217)</f>
        <v>0.43767829153605287</v>
      </c>
      <c r="E10217" s="2"/>
      <c r="G10217" s="23"/>
    </row>
    <row r="10218" spans="1:7" customFormat="1">
      <c r="A10218" s="4">
        <v>32856</v>
      </c>
      <c r="B10218">
        <v>8.51</v>
      </c>
      <c r="C10218">
        <f>IFERROR(((VLOOKUP(A10218,'Interest Rates-10yr'!$A$9:$C$15239,2,FALSE))-B10218),C10217)</f>
        <v>-0.71999999999999975</v>
      </c>
      <c r="D10218" s="98">
        <f>AVERAGE(C$10:C10218)</f>
        <v>0.43756489372122909</v>
      </c>
      <c r="E10218" s="2"/>
      <c r="G10218" s="23"/>
    </row>
    <row r="10219" spans="1:7" customFormat="1">
      <c r="A10219" s="4">
        <v>32857</v>
      </c>
      <c r="B10219">
        <v>8.56</v>
      </c>
      <c r="C10219">
        <f>IFERROR(((VLOOKUP(A10219,'Interest Rates-10yr'!$A$9:$C$15239,2,FALSE))-B10219),C10218)</f>
        <v>-0.76000000000000068</v>
      </c>
      <c r="D10219" s="98">
        <f>AVERAGE(C$10:C10219)</f>
        <v>0.43744760039177544</v>
      </c>
      <c r="E10219" s="2"/>
      <c r="G10219" s="23"/>
    </row>
    <row r="10220" spans="1:7" customFormat="1">
      <c r="A10220" s="4">
        <v>32858</v>
      </c>
      <c r="B10220">
        <v>8.56</v>
      </c>
      <c r="C10220">
        <f>IFERROR(((VLOOKUP(A10220,'Interest Rates-10yr'!$A$9:$C$15239,2,FALSE))-B10220),C10219)</f>
        <v>-0.76000000000000068</v>
      </c>
      <c r="D10220" s="98">
        <f>AVERAGE(C$10:C10220)</f>
        <v>0.43733033003623811</v>
      </c>
      <c r="E10220" s="2"/>
      <c r="G10220" s="23"/>
    </row>
    <row r="10221" spans="1:7" customFormat="1">
      <c r="A10221" s="4">
        <v>32859</v>
      </c>
      <c r="B10221">
        <v>8.56</v>
      </c>
      <c r="C10221">
        <f>IFERROR(((VLOOKUP(A10221,'Interest Rates-10yr'!$A$9:$C$15239,2,FALSE))-B10221),C10220)</f>
        <v>-0.76000000000000068</v>
      </c>
      <c r="D10221" s="98">
        <f>AVERAGE(C$10:C10221)</f>
        <v>0.4372130826478679</v>
      </c>
      <c r="E10221" s="2"/>
      <c r="G10221" s="23"/>
    </row>
    <row r="10222" spans="1:7" customFormat="1">
      <c r="A10222" s="4">
        <v>32860</v>
      </c>
      <c r="B10222">
        <v>8.56</v>
      </c>
      <c r="C10222">
        <f>IFERROR(((VLOOKUP(A10222,'Interest Rates-10yr'!$A$9:$C$15239,2,FALSE))-B10222),C10221)</f>
        <v>-0.79000000000000092</v>
      </c>
      <c r="D10222" s="98">
        <f>AVERAGE(C$10:C10222)</f>
        <v>0.43709292078723461</v>
      </c>
      <c r="E10222" s="2"/>
      <c r="G10222" s="23"/>
    </row>
    <row r="10223" spans="1:7" customFormat="1">
      <c r="A10223" s="4">
        <v>32861</v>
      </c>
      <c r="B10223">
        <v>8.5</v>
      </c>
      <c r="C10223">
        <f>IFERROR(((VLOOKUP(A10223,'Interest Rates-10yr'!$A$9:$C$15239,2,FALSE))-B10223),C10222)</f>
        <v>-0.71999999999999975</v>
      </c>
      <c r="D10223" s="98">
        <f>AVERAGE(C$10:C10223)</f>
        <v>0.43697963579401083</v>
      </c>
      <c r="E10223" s="2"/>
      <c r="G10223" s="23"/>
    </row>
    <row r="10224" spans="1:7" customFormat="1">
      <c r="A10224" s="4">
        <v>32862</v>
      </c>
      <c r="B10224">
        <v>8.42</v>
      </c>
      <c r="C10224">
        <f>IFERROR(((VLOOKUP(A10224,'Interest Rates-10yr'!$A$9:$C$15239,2,FALSE))-B10224),C10223)</f>
        <v>-0.65000000000000036</v>
      </c>
      <c r="D10224" s="98">
        <f>AVERAGE(C$10:C10224)</f>
        <v>0.43687322564855868</v>
      </c>
      <c r="E10224" s="2"/>
      <c r="G10224" s="23"/>
    </row>
    <row r="10225" spans="1:7" customFormat="1">
      <c r="A10225" s="4">
        <v>32863</v>
      </c>
      <c r="B10225">
        <v>8.27</v>
      </c>
      <c r="C10225">
        <f>IFERROR(((VLOOKUP(A10225,'Interest Rates-10yr'!$A$9:$C$15239,2,FALSE))-B10225),C10224)</f>
        <v>-0.5</v>
      </c>
      <c r="D10225" s="98">
        <f>AVERAGE(C$10:C10225)</f>
        <v>0.43678151918559388</v>
      </c>
      <c r="E10225" s="2"/>
      <c r="G10225" s="23"/>
    </row>
    <row r="10226" spans="1:7" customFormat="1">
      <c r="A10226" s="4">
        <v>32864</v>
      </c>
      <c r="B10226">
        <v>8.19</v>
      </c>
      <c r="C10226">
        <f>IFERROR(((VLOOKUP(A10226,'Interest Rates-10yr'!$A$9:$C$15239,2,FALSE))-B10226),C10225)</f>
        <v>-0.36999999999999922</v>
      </c>
      <c r="D10226" s="98">
        <f>AVERAGE(C$10:C10226)</f>
        <v>0.43670255456592222</v>
      </c>
      <c r="E10226" s="2"/>
      <c r="G10226" s="23"/>
    </row>
    <row r="10227" spans="1:7" customFormat="1">
      <c r="A10227" s="4">
        <v>32865</v>
      </c>
      <c r="B10227">
        <v>8.19</v>
      </c>
      <c r="C10227">
        <f>IFERROR(((VLOOKUP(A10227,'Interest Rates-10yr'!$A$9:$C$15239,2,FALSE))-B10227),C10226)</f>
        <v>-0.36999999999999922</v>
      </c>
      <c r="D10227" s="98">
        <f>AVERAGE(C$10:C10227)</f>
        <v>0.43662360540223405</v>
      </c>
      <c r="E10227" s="2"/>
      <c r="G10227" s="23"/>
    </row>
    <row r="10228" spans="1:7" customFormat="1">
      <c r="A10228" s="4">
        <v>32866</v>
      </c>
      <c r="B10228">
        <v>8.19</v>
      </c>
      <c r="C10228">
        <f>IFERROR(((VLOOKUP(A10228,'Interest Rates-10yr'!$A$9:$C$15239,2,FALSE))-B10228),C10227)</f>
        <v>-0.36999999999999922</v>
      </c>
      <c r="D10228" s="98">
        <f>AVERAGE(C$10:C10228)</f>
        <v>0.43654467168999195</v>
      </c>
      <c r="E10228" s="2"/>
      <c r="G10228" s="23"/>
    </row>
    <row r="10229" spans="1:7" customFormat="1">
      <c r="A10229" s="4">
        <v>32867</v>
      </c>
      <c r="B10229">
        <v>8.19</v>
      </c>
      <c r="C10229">
        <f>IFERROR(((VLOOKUP(A10229,'Interest Rates-10yr'!$A$9:$C$15239,2,FALSE))-B10229),C10228)</f>
        <v>-0.36999999999999922</v>
      </c>
      <c r="D10229" s="98">
        <f>AVERAGE(C$10:C10229)</f>
        <v>0.43646575342466021</v>
      </c>
      <c r="E10229" s="2"/>
      <c r="G10229" s="23"/>
    </row>
    <row r="10230" spans="1:7" customFormat="1">
      <c r="A10230" s="4">
        <v>32868</v>
      </c>
      <c r="B10230">
        <v>8.43</v>
      </c>
      <c r="C10230">
        <f>IFERROR(((VLOOKUP(A10230,'Interest Rates-10yr'!$A$9:$C$15239,2,FALSE))-B10230),C10229)</f>
        <v>-0.47999999999999954</v>
      </c>
      <c r="D10230" s="98">
        <f>AVERAGE(C$10:C10230)</f>
        <v>0.43637608844536036</v>
      </c>
      <c r="E10230" s="2"/>
      <c r="G10230" s="23"/>
    </row>
    <row r="10231" spans="1:7" customFormat="1">
      <c r="A10231" s="4">
        <v>32869</v>
      </c>
      <c r="B10231">
        <v>9.18</v>
      </c>
      <c r="C10231">
        <f>IFERROR(((VLOOKUP(A10231,'Interest Rates-10yr'!$A$9:$C$15239,2,FALSE))-B10231),C10230)</f>
        <v>-1.2399999999999993</v>
      </c>
      <c r="D10231" s="98">
        <f>AVERAGE(C$10:C10231)</f>
        <v>0.43621209156721075</v>
      </c>
      <c r="E10231" s="2"/>
      <c r="G10231" s="23"/>
    </row>
    <row r="10232" spans="1:7" customFormat="1">
      <c r="A10232" s="4">
        <v>32870</v>
      </c>
      <c r="B10232">
        <v>9.4499999999999993</v>
      </c>
      <c r="C10232">
        <f>IFERROR(((VLOOKUP(A10232,'Interest Rates-10yr'!$A$9:$C$15239,2,FALSE))-B10232),C10231)</f>
        <v>-1.5399999999999991</v>
      </c>
      <c r="D10232" s="98">
        <f>AVERAGE(C$10:C10232)</f>
        <v>0.43601878117969561</v>
      </c>
      <c r="E10232" s="2"/>
      <c r="G10232" s="23"/>
    </row>
    <row r="10233" spans="1:7" customFormat="1">
      <c r="A10233" s="4">
        <v>32871</v>
      </c>
      <c r="B10233">
        <v>7.97</v>
      </c>
      <c r="C10233">
        <f>IFERROR(((VLOOKUP(A10233,'Interest Rates-10yr'!$A$9:$C$15239,2,FALSE))-B10233),C10232)</f>
        <v>-4.0000000000000036E-2</v>
      </c>
      <c r="D10233" s="98">
        <f>AVERAGE(C$10:C10233)</f>
        <v>0.43597222222222498</v>
      </c>
      <c r="E10233" s="2"/>
      <c r="G10233" s="23"/>
    </row>
    <row r="10234" spans="1:7" customFormat="1">
      <c r="A10234" s="4">
        <v>32872</v>
      </c>
      <c r="B10234">
        <v>7.97</v>
      </c>
      <c r="C10234">
        <f>IFERROR(((VLOOKUP(A10234,'Interest Rates-10yr'!$A$9:$C$15239,2,FALSE))-B10234),C10233)</f>
        <v>-4.0000000000000036E-2</v>
      </c>
      <c r="D10234" s="98">
        <f>AVERAGE(C$10:C10234)</f>
        <v>0.43592567237164093</v>
      </c>
      <c r="E10234" s="2"/>
      <c r="G10234" s="23"/>
    </row>
    <row r="10235" spans="1:7" customFormat="1">
      <c r="A10235" s="4">
        <v>32873</v>
      </c>
      <c r="B10235">
        <v>7.97</v>
      </c>
      <c r="C10235">
        <f>IFERROR(((VLOOKUP(A10235,'Interest Rates-10yr'!$A$9:$C$15239,2,FALSE))-B10235),C10234)</f>
        <v>-4.0000000000000036E-2</v>
      </c>
      <c r="D10235" s="98">
        <f>AVERAGE(C$10:C10235)</f>
        <v>0.4358791316252717</v>
      </c>
      <c r="E10235" s="2"/>
      <c r="G10235" s="23"/>
    </row>
    <row r="10236" spans="1:7" customFormat="1">
      <c r="A10236" s="4">
        <v>32874</v>
      </c>
      <c r="B10236">
        <v>7.97</v>
      </c>
      <c r="C10236">
        <f>IFERROR(((VLOOKUP(A10236,'Interest Rates-10yr'!$A$9:$C$15239,2,FALSE))-B10236),C10235)</f>
        <v>-4.0000000000000036E-2</v>
      </c>
      <c r="D10236" s="98">
        <f>AVERAGE(C$10:C10236)</f>
        <v>0.43583259998044671</v>
      </c>
      <c r="E10236" s="2"/>
      <c r="G10236" s="23"/>
    </row>
    <row r="10237" spans="1:7" customFormat="1">
      <c r="A10237" s="4">
        <v>32875</v>
      </c>
      <c r="B10237">
        <v>8.5399999999999991</v>
      </c>
      <c r="C10237">
        <f>IFERROR(((VLOOKUP(A10237,'Interest Rates-10yr'!$A$9:$C$15239,2,FALSE))-B10237),C10236)</f>
        <v>-0.59999999999999876</v>
      </c>
      <c r="D10237" s="98">
        <f>AVERAGE(C$10:C10237)</f>
        <v>0.43573132577239226</v>
      </c>
      <c r="E10237" s="2"/>
      <c r="G10237" s="23"/>
    </row>
    <row r="10238" spans="1:7" customFormat="1">
      <c r="A10238" s="4">
        <v>32876</v>
      </c>
      <c r="B10238">
        <v>8.3699999999999992</v>
      </c>
      <c r="C10238">
        <f>IFERROR(((VLOOKUP(A10238,'Interest Rates-10yr'!$A$9:$C$15239,2,FALSE))-B10238),C10237)</f>
        <v>-0.37999999999999901</v>
      </c>
      <c r="D10238" s="98">
        <f>AVERAGE(C$10:C10238)</f>
        <v>0.43565157884446454</v>
      </c>
      <c r="E10238" s="2"/>
      <c r="G10238" s="23"/>
    </row>
    <row r="10239" spans="1:7" customFormat="1">
      <c r="A10239" s="4">
        <v>32877</v>
      </c>
      <c r="B10239">
        <v>8.2899999999999991</v>
      </c>
      <c r="C10239">
        <f>IFERROR(((VLOOKUP(A10239,'Interest Rates-10yr'!$A$9:$C$15239,2,FALSE))-B10239),C10238)</f>
        <v>-0.30999999999999872</v>
      </c>
      <c r="D10239" s="98">
        <f>AVERAGE(C$10:C10239)</f>
        <v>0.43557869012707989</v>
      </c>
      <c r="E10239" s="2"/>
      <c r="G10239" s="23"/>
    </row>
    <row r="10240" spans="1:7" customFormat="1">
      <c r="A10240" s="4">
        <v>32878</v>
      </c>
      <c r="B10240">
        <v>8.1999999999999993</v>
      </c>
      <c r="C10240">
        <f>IFERROR(((VLOOKUP(A10240,'Interest Rates-10yr'!$A$9:$C$15239,2,FALSE))-B10240),C10239)</f>
        <v>-0.20999999999999908</v>
      </c>
      <c r="D10240" s="98">
        <f>AVERAGE(C$10:C10240)</f>
        <v>0.43551558987391531</v>
      </c>
      <c r="E10240" s="2"/>
      <c r="G10240" s="23"/>
    </row>
    <row r="10241" spans="1:7" customFormat="1">
      <c r="A10241" s="4">
        <v>32879</v>
      </c>
      <c r="B10241">
        <v>8.1999999999999993</v>
      </c>
      <c r="C10241">
        <f>IFERROR(((VLOOKUP(A10241,'Interest Rates-10yr'!$A$9:$C$15239,2,FALSE))-B10241),C10240)</f>
        <v>-0.20999999999999908</v>
      </c>
      <c r="D10241" s="98">
        <f>AVERAGE(C$10:C10241)</f>
        <v>0.43545250195465474</v>
      </c>
      <c r="E10241" s="2"/>
      <c r="G10241" s="23"/>
    </row>
    <row r="10242" spans="1:7" customFormat="1">
      <c r="A10242" s="4">
        <v>32880</v>
      </c>
      <c r="B10242">
        <v>8.1999999999999993</v>
      </c>
      <c r="C10242">
        <f>IFERROR(((VLOOKUP(A10242,'Interest Rates-10yr'!$A$9:$C$15239,2,FALSE))-B10242),C10241)</f>
        <v>-0.20999999999999908</v>
      </c>
      <c r="D10242" s="98">
        <f>AVERAGE(C$10:C10242)</f>
        <v>0.43538942636568234</v>
      </c>
      <c r="E10242" s="2"/>
      <c r="G10242" s="23"/>
    </row>
    <row r="10243" spans="1:7" customFormat="1">
      <c r="A10243" s="4">
        <v>32881</v>
      </c>
      <c r="B10243">
        <v>8.27</v>
      </c>
      <c r="C10243">
        <f>IFERROR(((VLOOKUP(A10243,'Interest Rates-10yr'!$A$9:$C$15239,2,FALSE))-B10243),C10242)</f>
        <v>-0.25</v>
      </c>
      <c r="D10243" s="98">
        <f>AVERAGE(C$10:C10243)</f>
        <v>0.43532245456322333</v>
      </c>
      <c r="E10243" s="2"/>
      <c r="G10243" s="23"/>
    </row>
    <row r="10244" spans="1:7" customFormat="1">
      <c r="A10244" s="4">
        <v>32882</v>
      </c>
      <c r="B10244">
        <v>8.25</v>
      </c>
      <c r="C10244">
        <f>IFERROR(((VLOOKUP(A10244,'Interest Rates-10yr'!$A$9:$C$15239,2,FALSE))-B10244),C10243)</f>
        <v>-0.23000000000000043</v>
      </c>
      <c r="D10244" s="98">
        <f>AVERAGE(C$10:C10244)</f>
        <v>0.43525744992672477</v>
      </c>
      <c r="E10244" s="2"/>
      <c r="G10244" s="23"/>
    </row>
    <row r="10245" spans="1:7" customFormat="1">
      <c r="A10245" s="4">
        <v>32883</v>
      </c>
      <c r="B10245">
        <v>8.1199999999999992</v>
      </c>
      <c r="C10245">
        <f>IFERROR(((VLOOKUP(A10245,'Interest Rates-10yr'!$A$9:$C$15239,2,FALSE))-B10245),C10244)</f>
        <v>-8.9999999999999858E-2</v>
      </c>
      <c r="D10245" s="98">
        <f>AVERAGE(C$10:C10245)</f>
        <v>0.43520613520906876</v>
      </c>
      <c r="E10245" s="2"/>
      <c r="G10245" s="23"/>
    </row>
    <row r="10246" spans="1:7" customFormat="1">
      <c r="A10246" s="4">
        <v>32884</v>
      </c>
      <c r="B10246">
        <v>8.2100000000000009</v>
      </c>
      <c r="C10246">
        <f>IFERROR(((VLOOKUP(A10246,'Interest Rates-10yr'!$A$9:$C$15239,2,FALSE))-B10246),C10245)</f>
        <v>-0.17000000000000171</v>
      </c>
      <c r="D10246" s="98">
        <f>AVERAGE(C$10:C10246)</f>
        <v>0.43514701572726655</v>
      </c>
      <c r="E10246" s="2"/>
      <c r="G10246" s="23"/>
    </row>
    <row r="10247" spans="1:7" customFormat="1">
      <c r="A10247" s="4">
        <v>32885</v>
      </c>
      <c r="B10247">
        <v>8.16</v>
      </c>
      <c r="C10247">
        <f>IFERROR(((VLOOKUP(A10247,'Interest Rates-10yr'!$A$9:$C$15239,2,FALSE))-B10247),C10246)</f>
        <v>-6.0000000000000497E-2</v>
      </c>
      <c r="D10247" s="98">
        <f>AVERAGE(C$10:C10247)</f>
        <v>0.43509865208048715</v>
      </c>
      <c r="E10247" s="2"/>
      <c r="G10247" s="23"/>
    </row>
    <row r="10248" spans="1:7" customFormat="1">
      <c r="A10248" s="4">
        <v>32886</v>
      </c>
      <c r="B10248">
        <v>8.16</v>
      </c>
      <c r="C10248">
        <f>IFERROR(((VLOOKUP(A10248,'Interest Rates-10yr'!$A$9:$C$15239,2,FALSE))-B10248),C10247)</f>
        <v>-6.0000000000000497E-2</v>
      </c>
      <c r="D10248" s="98">
        <f>AVERAGE(C$10:C10248)</f>
        <v>0.43505029788065502</v>
      </c>
      <c r="E10248" s="2"/>
      <c r="G10248" s="23"/>
    </row>
    <row r="10249" spans="1:7" customFormat="1">
      <c r="A10249" s="4">
        <v>32887</v>
      </c>
      <c r="B10249">
        <v>8.16</v>
      </c>
      <c r="C10249">
        <f>IFERROR(((VLOOKUP(A10249,'Interest Rates-10yr'!$A$9:$C$15239,2,FALSE))-B10249),C10248)</f>
        <v>-6.0000000000000497E-2</v>
      </c>
      <c r="D10249" s="98">
        <f>AVERAGE(C$10:C10249)</f>
        <v>0.43500195312500256</v>
      </c>
      <c r="E10249" s="2"/>
      <c r="G10249" s="23"/>
    </row>
    <row r="10250" spans="1:7" customFormat="1">
      <c r="A10250" s="4">
        <v>32888</v>
      </c>
      <c r="B10250">
        <v>8.16</v>
      </c>
      <c r="C10250">
        <f>IFERROR(((VLOOKUP(A10250,'Interest Rates-10yr'!$A$9:$C$15239,2,FALSE))-B10250),C10249)</f>
        <v>-6.0000000000000497E-2</v>
      </c>
      <c r="D10250" s="98">
        <f>AVERAGE(C$10:C10250)</f>
        <v>0.43495361781076319</v>
      </c>
      <c r="E10250" s="2"/>
      <c r="G10250" s="23"/>
    </row>
    <row r="10251" spans="1:7" customFormat="1">
      <c r="A10251" s="4">
        <v>32889</v>
      </c>
      <c r="B10251">
        <v>8.31</v>
      </c>
      <c r="C10251">
        <f>IFERROR(((VLOOKUP(A10251,'Interest Rates-10yr'!$A$9:$C$15239,2,FALSE))-B10251),C10250)</f>
        <v>-0.11000000000000121</v>
      </c>
      <c r="D10251" s="98">
        <f>AVERAGE(C$10:C10251)</f>
        <v>0.43490041007615959</v>
      </c>
      <c r="E10251" s="2"/>
      <c r="G10251" s="23"/>
    </row>
    <row r="10252" spans="1:7" customFormat="1">
      <c r="A10252" s="4">
        <v>32890</v>
      </c>
      <c r="B10252">
        <v>8.26</v>
      </c>
      <c r="C10252">
        <f>IFERROR(((VLOOKUP(A10252,'Interest Rates-10yr'!$A$9:$C$15239,2,FALSE))-B10252),C10251)</f>
        <v>-7.0000000000000284E-2</v>
      </c>
      <c r="D10252" s="98">
        <f>AVERAGE(C$10:C10252)</f>
        <v>0.43485111783657393</v>
      </c>
      <c r="E10252" s="2"/>
      <c r="G10252" s="23"/>
    </row>
    <row r="10253" spans="1:7" customFormat="1">
      <c r="A10253" s="4">
        <v>32891</v>
      </c>
      <c r="B10253">
        <v>8.23</v>
      </c>
      <c r="C10253">
        <f>IFERROR(((VLOOKUP(A10253,'Interest Rates-10yr'!$A$9:$C$15239,2,FALSE))-B10253),C10252)</f>
        <v>8.9999999999999858E-2</v>
      </c>
      <c r="D10253" s="98">
        <f>AVERAGE(C$10:C10253)</f>
        <v>0.43481745411948719</v>
      </c>
      <c r="E10253" s="2"/>
      <c r="G10253" s="23"/>
    </row>
    <row r="10254" spans="1:7" customFormat="1">
      <c r="A10254" s="4">
        <v>32892</v>
      </c>
      <c r="B10254">
        <v>8.19</v>
      </c>
      <c r="C10254">
        <f>IFERROR(((VLOOKUP(A10254,'Interest Rates-10yr'!$A$9:$C$15239,2,FALSE))-B10254),C10253)</f>
        <v>7.0000000000000284E-2</v>
      </c>
      <c r="D10254" s="98">
        <f>AVERAGE(C$10:C10254)</f>
        <v>0.43478184480234522</v>
      </c>
      <c r="E10254" s="2"/>
      <c r="G10254" s="23"/>
    </row>
    <row r="10255" spans="1:7" customFormat="1">
      <c r="A10255" s="4">
        <v>32893</v>
      </c>
      <c r="B10255">
        <v>8.19</v>
      </c>
      <c r="C10255">
        <f>IFERROR(((VLOOKUP(A10255,'Interest Rates-10yr'!$A$9:$C$15239,2,FALSE))-B10255),C10254)</f>
        <v>7.0000000000000284E-2</v>
      </c>
      <c r="D10255" s="98">
        <f>AVERAGE(C$10:C10255)</f>
        <v>0.43474624243607518</v>
      </c>
      <c r="E10255" s="2"/>
      <c r="G10255" s="23"/>
    </row>
    <row r="10256" spans="1:7" customFormat="1">
      <c r="A10256" s="4">
        <v>32894</v>
      </c>
      <c r="B10256">
        <v>8.19</v>
      </c>
      <c r="C10256">
        <f>IFERROR(((VLOOKUP(A10256,'Interest Rates-10yr'!$A$9:$C$15239,2,FALSE))-B10256),C10255)</f>
        <v>7.0000000000000284E-2</v>
      </c>
      <c r="D10256" s="98">
        <f>AVERAGE(C$10:C10256)</f>
        <v>0.43471064701864215</v>
      </c>
      <c r="E10256" s="2"/>
      <c r="G10256" s="23"/>
    </row>
    <row r="10257" spans="1:7" customFormat="1">
      <c r="A10257" s="4">
        <v>32895</v>
      </c>
      <c r="B10257">
        <v>8.19</v>
      </c>
      <c r="C10257">
        <f>IFERROR(((VLOOKUP(A10257,'Interest Rates-10yr'!$A$9:$C$15239,2,FALSE))-B10257),C10256)</f>
        <v>8.0000000000000071E-2</v>
      </c>
      <c r="D10257" s="98">
        <f>AVERAGE(C$10:C10257)</f>
        <v>0.43467603434816804</v>
      </c>
      <c r="E10257" s="2"/>
      <c r="G10257" s="23"/>
    </row>
    <row r="10258" spans="1:7" customFormat="1">
      <c r="A10258" s="4">
        <v>32896</v>
      </c>
      <c r="B10258">
        <v>8.19</v>
      </c>
      <c r="C10258">
        <f>IFERROR(((VLOOKUP(A10258,'Interest Rates-10yr'!$A$9:$C$15239,2,FALSE))-B10258),C10257)</f>
        <v>7.0000000000000284E-2</v>
      </c>
      <c r="D10258" s="98">
        <f>AVERAGE(C$10:C10258)</f>
        <v>0.43464045272709784</v>
      </c>
      <c r="E10258" s="2"/>
      <c r="G10258" s="23"/>
    </row>
    <row r="10259" spans="1:7" customFormat="1">
      <c r="A10259" s="4">
        <v>32897</v>
      </c>
      <c r="B10259">
        <v>8.4</v>
      </c>
      <c r="C10259">
        <f>IFERROR(((VLOOKUP(A10259,'Interest Rates-10yr'!$A$9:$C$15239,2,FALSE))-B10259),C10258)</f>
        <v>-1.9999999999999574E-2</v>
      </c>
      <c r="D10259" s="98">
        <f>AVERAGE(C$10:C10259)</f>
        <v>0.43459609756097806</v>
      </c>
      <c r="E10259" s="2"/>
      <c r="G10259" s="23"/>
    </row>
    <row r="10260" spans="1:7" customFormat="1">
      <c r="A10260" s="4">
        <v>32898</v>
      </c>
      <c r="B10260">
        <v>8.24</v>
      </c>
      <c r="C10260">
        <f>IFERROR(((VLOOKUP(A10260,'Interest Rates-10yr'!$A$9:$C$15239,2,FALSE))-B10260),C10259)</f>
        <v>0.17999999999999972</v>
      </c>
      <c r="D10260" s="98">
        <f>AVERAGE(C$10:C10260)</f>
        <v>0.4345712613403595</v>
      </c>
      <c r="E10260" s="2"/>
      <c r="G10260" s="23"/>
    </row>
    <row r="10261" spans="1:7" customFormat="1">
      <c r="A10261" s="4">
        <v>32899</v>
      </c>
      <c r="B10261">
        <v>8.24</v>
      </c>
      <c r="C10261">
        <f>IFERROR(((VLOOKUP(A10261,'Interest Rates-10yr'!$A$9:$C$15239,2,FALSE))-B10261),C10260)</f>
        <v>0.25</v>
      </c>
      <c r="D10261" s="98">
        <f>AVERAGE(C$10:C10261)</f>
        <v>0.43455325790089988</v>
      </c>
      <c r="E10261" s="2"/>
      <c r="G10261" s="23"/>
    </row>
    <row r="10262" spans="1:7" customFormat="1">
      <c r="A10262" s="4">
        <v>32900</v>
      </c>
      <c r="B10262">
        <v>8.24</v>
      </c>
      <c r="C10262">
        <f>IFERROR(((VLOOKUP(A10262,'Interest Rates-10yr'!$A$9:$C$15239,2,FALSE))-B10262),C10261)</f>
        <v>0.25</v>
      </c>
      <c r="D10262" s="98">
        <f>AVERAGE(C$10:C10262)</f>
        <v>0.43453525797327858</v>
      </c>
      <c r="E10262" s="2"/>
      <c r="G10262" s="23"/>
    </row>
    <row r="10263" spans="1:7" customFormat="1">
      <c r="A10263" s="4">
        <v>32901</v>
      </c>
      <c r="B10263">
        <v>8.24</v>
      </c>
      <c r="C10263">
        <f>IFERROR(((VLOOKUP(A10263,'Interest Rates-10yr'!$A$9:$C$15239,2,FALSE))-B10263),C10262)</f>
        <v>0.25</v>
      </c>
      <c r="D10263" s="98">
        <f>AVERAGE(C$10:C10263)</f>
        <v>0.43451726155646825</v>
      </c>
      <c r="E10263" s="2"/>
      <c r="G10263" s="23"/>
    </row>
    <row r="10264" spans="1:7" customFormat="1">
      <c r="A10264" s="4">
        <v>32902</v>
      </c>
      <c r="B10264">
        <v>8.24</v>
      </c>
      <c r="C10264">
        <f>IFERROR(((VLOOKUP(A10264,'Interest Rates-10yr'!$A$9:$C$15239,2,FALSE))-B10264),C10263)</f>
        <v>0.25999999999999979</v>
      </c>
      <c r="D10264" s="98">
        <f>AVERAGE(C$10:C10264)</f>
        <v>0.43450024378352275</v>
      </c>
      <c r="E10264" s="2"/>
      <c r="G10264" s="23"/>
    </row>
    <row r="10265" spans="1:7" customFormat="1">
      <c r="A10265" s="4">
        <v>32903</v>
      </c>
      <c r="B10265">
        <v>8.23</v>
      </c>
      <c r="C10265">
        <f>IFERROR(((VLOOKUP(A10265,'Interest Rates-10yr'!$A$9:$C$15239,2,FALSE))-B10265),C10264)</f>
        <v>0.27999999999999936</v>
      </c>
      <c r="D10265" s="98">
        <f>AVERAGE(C$10:C10265)</f>
        <v>0.43448517940717879</v>
      </c>
      <c r="E10265" s="2"/>
      <c r="G10265" s="23"/>
    </row>
    <row r="10266" spans="1:7" customFormat="1">
      <c r="A10266" s="4">
        <v>32904</v>
      </c>
      <c r="B10266">
        <v>8.26</v>
      </c>
      <c r="C10266">
        <f>IFERROR(((VLOOKUP(A10266,'Interest Rates-10yr'!$A$9:$C$15239,2,FALSE))-B10266),C10265)</f>
        <v>0.16999999999999993</v>
      </c>
      <c r="D10266" s="98">
        <f>AVERAGE(C$10:C10266)</f>
        <v>0.43445939358487135</v>
      </c>
      <c r="E10266" s="2"/>
      <c r="G10266" s="23"/>
    </row>
    <row r="10267" spans="1:7" customFormat="1">
      <c r="A10267" s="4">
        <v>32905</v>
      </c>
      <c r="B10267">
        <v>8.25</v>
      </c>
      <c r="C10267">
        <f>IFERROR(((VLOOKUP(A10267,'Interest Rates-10yr'!$A$9:$C$15239,2,FALSE))-B10267),C10266)</f>
        <v>0.16999999999999993</v>
      </c>
      <c r="D10267" s="98">
        <f>AVERAGE(C$10:C10267)</f>
        <v>0.43443361279002002</v>
      </c>
      <c r="E10267" s="2"/>
      <c r="G10267" s="23"/>
    </row>
    <row r="10268" spans="1:7" customFormat="1">
      <c r="A10268" s="4">
        <v>32906</v>
      </c>
      <c r="B10268">
        <v>8.23</v>
      </c>
      <c r="C10268">
        <f>IFERROR(((VLOOKUP(A10268,'Interest Rates-10yr'!$A$9:$C$15239,2,FALSE))-B10268),C10267)</f>
        <v>0.26999999999999957</v>
      </c>
      <c r="D10268" s="98">
        <f>AVERAGE(C$10:C10268)</f>
        <v>0.43441758455990115</v>
      </c>
      <c r="E10268" s="2"/>
      <c r="G10268" s="23"/>
    </row>
    <row r="10269" spans="1:7" customFormat="1">
      <c r="A10269" s="4">
        <v>32907</v>
      </c>
      <c r="B10269">
        <v>8.23</v>
      </c>
      <c r="C10269">
        <f>IFERROR(((VLOOKUP(A10269,'Interest Rates-10yr'!$A$9:$C$15239,2,FALSE))-B10269),C10268)</f>
        <v>0.26999999999999957</v>
      </c>
      <c r="D10269" s="98">
        <f>AVERAGE(C$10:C10269)</f>
        <v>0.43440155945419362</v>
      </c>
      <c r="E10269" s="2"/>
      <c r="G10269" s="23"/>
    </row>
    <row r="10270" spans="1:7" customFormat="1">
      <c r="A10270" s="4">
        <v>32908</v>
      </c>
      <c r="B10270">
        <v>8.23</v>
      </c>
      <c r="C10270">
        <f>IFERROR(((VLOOKUP(A10270,'Interest Rates-10yr'!$A$9:$C$15239,2,FALSE))-B10270),C10269)</f>
        <v>0.26999999999999957</v>
      </c>
      <c r="D10270" s="98">
        <f>AVERAGE(C$10:C10270)</f>
        <v>0.43438553747198388</v>
      </c>
      <c r="E10270" s="2"/>
      <c r="G10270" s="23"/>
    </row>
    <row r="10271" spans="1:7" customFormat="1">
      <c r="A10271" s="4">
        <v>32909</v>
      </c>
      <c r="B10271">
        <v>8.2200000000000006</v>
      </c>
      <c r="C10271">
        <f>IFERROR(((VLOOKUP(A10271,'Interest Rates-10yr'!$A$9:$C$15239,2,FALSE))-B10271),C10270)</f>
        <v>0.30999999999999872</v>
      </c>
      <c r="D10271" s="98">
        <f>AVERAGE(C$10:C10271)</f>
        <v>0.43437341648801669</v>
      </c>
      <c r="E10271" s="2"/>
      <c r="G10271" s="23"/>
    </row>
    <row r="10272" spans="1:7" customFormat="1">
      <c r="A10272" s="4">
        <v>32910</v>
      </c>
      <c r="B10272">
        <v>8.19</v>
      </c>
      <c r="C10272">
        <f>IFERROR(((VLOOKUP(A10272,'Interest Rates-10yr'!$A$9:$C$15239,2,FALSE))-B10272),C10271)</f>
        <v>0.38000000000000078</v>
      </c>
      <c r="D10272" s="98">
        <f>AVERAGE(C$10:C10272)</f>
        <v>0.4343681184838768</v>
      </c>
      <c r="E10272" s="2"/>
      <c r="G10272" s="23"/>
    </row>
    <row r="10273" spans="1:7" customFormat="1">
      <c r="A10273" s="4">
        <v>32911</v>
      </c>
      <c r="B10273">
        <v>8.2200000000000006</v>
      </c>
      <c r="C10273">
        <f>IFERROR(((VLOOKUP(A10273,'Interest Rates-10yr'!$A$9:$C$15239,2,FALSE))-B10273),C10272)</f>
        <v>0.29999999999999893</v>
      </c>
      <c r="D10273" s="98">
        <f>AVERAGE(C$10:C10273)</f>
        <v>0.43435502727981562</v>
      </c>
      <c r="E10273" s="2"/>
      <c r="G10273" s="23"/>
    </row>
    <row r="10274" spans="1:7" customFormat="1">
      <c r="A10274" s="4">
        <v>32912</v>
      </c>
      <c r="B10274">
        <v>8.2100000000000009</v>
      </c>
      <c r="C10274">
        <f>IFERROR(((VLOOKUP(A10274,'Interest Rates-10yr'!$A$9:$C$15239,2,FALSE))-B10274),C10273)</f>
        <v>0.27999999999999936</v>
      </c>
      <c r="D10274" s="98">
        <f>AVERAGE(C$10:C10274)</f>
        <v>0.43433999025816145</v>
      </c>
      <c r="E10274" s="2"/>
      <c r="G10274" s="23"/>
    </row>
    <row r="10275" spans="1:7" customFormat="1">
      <c r="A10275" s="4">
        <v>32913</v>
      </c>
      <c r="B10275">
        <v>8.2100000000000009</v>
      </c>
      <c r="C10275">
        <f>IFERROR(((VLOOKUP(A10275,'Interest Rates-10yr'!$A$9:$C$15239,2,FALSE))-B10275),C10274)</f>
        <v>9.9999999999999645E-2</v>
      </c>
      <c r="D10275" s="98">
        <f>AVERAGE(C$10:C10275)</f>
        <v>0.43430742255990917</v>
      </c>
      <c r="E10275" s="2"/>
      <c r="G10275" s="23"/>
    </row>
    <row r="10276" spans="1:7" customFormat="1">
      <c r="A10276" s="4">
        <v>32914</v>
      </c>
      <c r="B10276">
        <v>8.2100000000000009</v>
      </c>
      <c r="C10276">
        <f>IFERROR(((VLOOKUP(A10276,'Interest Rates-10yr'!$A$9:$C$15239,2,FALSE))-B10276),C10275)</f>
        <v>9.9999999999999645E-2</v>
      </c>
      <c r="D10276" s="98">
        <f>AVERAGE(C$10:C10276)</f>
        <v>0.43427486120580772</v>
      </c>
      <c r="E10276" s="2"/>
      <c r="G10276" s="23"/>
    </row>
    <row r="10277" spans="1:7" customFormat="1">
      <c r="A10277" s="4">
        <v>32915</v>
      </c>
      <c r="B10277">
        <v>8.2100000000000009</v>
      </c>
      <c r="C10277">
        <f>IFERROR(((VLOOKUP(A10277,'Interest Rates-10yr'!$A$9:$C$15239,2,FALSE))-B10277),C10276)</f>
        <v>9.9999999999999645E-2</v>
      </c>
      <c r="D10277" s="98">
        <f>AVERAGE(C$10:C10277)</f>
        <v>0.43424230619400356</v>
      </c>
      <c r="E10277" s="2"/>
      <c r="G10277" s="23"/>
    </row>
    <row r="10278" spans="1:7" customFormat="1">
      <c r="A10278" s="4">
        <v>32916</v>
      </c>
      <c r="B10278">
        <v>8.2100000000000009</v>
      </c>
      <c r="C10278">
        <f>IFERROR(((VLOOKUP(A10278,'Interest Rates-10yr'!$A$9:$C$15239,2,FALSE))-B10278),C10277)</f>
        <v>0.1899999999999995</v>
      </c>
      <c r="D10278" s="98">
        <f>AVERAGE(C$10:C10278)</f>
        <v>0.43421852176453674</v>
      </c>
      <c r="E10278" s="2"/>
      <c r="G10278" s="23"/>
    </row>
    <row r="10279" spans="1:7" customFormat="1">
      <c r="A10279" s="4">
        <v>32917</v>
      </c>
      <c r="B10279">
        <v>8.2100000000000009</v>
      </c>
      <c r="C10279">
        <f>IFERROR(((VLOOKUP(A10279,'Interest Rates-10yr'!$A$9:$C$15239,2,FALSE))-B10279),C10278)</f>
        <v>0.13999999999999879</v>
      </c>
      <c r="D10279" s="98">
        <f>AVERAGE(C$10:C10279)</f>
        <v>0.43418987341772425</v>
      </c>
      <c r="E10279" s="2"/>
      <c r="G10279" s="23"/>
    </row>
    <row r="10280" spans="1:7" customFormat="1">
      <c r="A10280" s="4">
        <v>32918</v>
      </c>
      <c r="B10280">
        <v>8.2100000000000009</v>
      </c>
      <c r="C10280">
        <f>IFERROR(((VLOOKUP(A10280,'Interest Rates-10yr'!$A$9:$C$15239,2,FALSE))-B10280),C10279)</f>
        <v>0.14999999999999858</v>
      </c>
      <c r="D10280" s="98">
        <f>AVERAGE(C$10:C10280)</f>
        <v>0.43416220426443658</v>
      </c>
      <c r="E10280" s="2"/>
      <c r="G10280" s="23"/>
    </row>
    <row r="10281" spans="1:7" customFormat="1">
      <c r="A10281" s="4">
        <v>32919</v>
      </c>
      <c r="B10281">
        <v>8.32</v>
      </c>
      <c r="C10281">
        <f>IFERROR(((VLOOKUP(A10281,'Interest Rates-10yr'!$A$9:$C$15239,2,FALSE))-B10281),C10280)</f>
        <v>0.10999999999999943</v>
      </c>
      <c r="D10281" s="98">
        <f>AVERAGE(C$10:C10281)</f>
        <v>0.4341306464174482</v>
      </c>
      <c r="E10281" s="2"/>
      <c r="G10281" s="23"/>
    </row>
    <row r="10282" spans="1:7" customFormat="1">
      <c r="A10282" s="4">
        <v>32920</v>
      </c>
      <c r="B10282">
        <v>8.19</v>
      </c>
      <c r="C10282">
        <f>IFERROR(((VLOOKUP(A10282,'Interest Rates-10yr'!$A$9:$C$15239,2,FALSE))-B10282),C10281)</f>
        <v>0.23000000000000043</v>
      </c>
      <c r="D10282" s="98">
        <f>AVERAGE(C$10:C10282)</f>
        <v>0.43411077582011359</v>
      </c>
      <c r="E10282" s="2"/>
      <c r="G10282" s="23"/>
    </row>
    <row r="10283" spans="1:7" customFormat="1">
      <c r="A10283" s="4">
        <v>32921</v>
      </c>
      <c r="B10283">
        <v>8.19</v>
      </c>
      <c r="C10283">
        <f>IFERROR(((VLOOKUP(A10283,'Interest Rates-10yr'!$A$9:$C$15239,2,FALSE))-B10283),C10282)</f>
        <v>0.23000000000000043</v>
      </c>
      <c r="D10283" s="98">
        <f>AVERAGE(C$10:C10283)</f>
        <v>0.43409090909091169</v>
      </c>
      <c r="E10283" s="2"/>
      <c r="G10283" s="23"/>
    </row>
    <row r="10284" spans="1:7" customFormat="1">
      <c r="A10284" s="4">
        <v>32922</v>
      </c>
      <c r="B10284">
        <v>8.19</v>
      </c>
      <c r="C10284">
        <f>IFERROR(((VLOOKUP(A10284,'Interest Rates-10yr'!$A$9:$C$15239,2,FALSE))-B10284),C10283)</f>
        <v>0.23000000000000043</v>
      </c>
      <c r="D10284" s="98">
        <f>AVERAGE(C$10:C10284)</f>
        <v>0.43407104622871301</v>
      </c>
      <c r="E10284" s="2"/>
      <c r="G10284" s="23"/>
    </row>
    <row r="10285" spans="1:7" customFormat="1">
      <c r="A10285" s="4">
        <v>32923</v>
      </c>
      <c r="B10285">
        <v>8.19</v>
      </c>
      <c r="C10285">
        <f>IFERROR(((VLOOKUP(A10285,'Interest Rates-10yr'!$A$9:$C$15239,2,FALSE))-B10285),C10284)</f>
        <v>0.23000000000000043</v>
      </c>
      <c r="D10285" s="98">
        <f>AVERAGE(C$10:C10285)</f>
        <v>0.43405118723238867</v>
      </c>
      <c r="E10285" s="2"/>
      <c r="G10285" s="23"/>
    </row>
    <row r="10286" spans="1:7" customFormat="1">
      <c r="A10286" s="4">
        <v>32924</v>
      </c>
      <c r="B10286">
        <v>8.24</v>
      </c>
      <c r="C10286">
        <f>IFERROR(((VLOOKUP(A10286,'Interest Rates-10yr'!$A$9:$C$15239,2,FALSE))-B10286),C10285)</f>
        <v>0.37999999999999901</v>
      </c>
      <c r="D10286" s="98">
        <f>AVERAGE(C$10:C10286)</f>
        <v>0.43404592779994416</v>
      </c>
      <c r="E10286" s="2"/>
      <c r="G10286" s="23"/>
    </row>
    <row r="10287" spans="1:7" customFormat="1">
      <c r="A10287" s="4">
        <v>32925</v>
      </c>
      <c r="B10287">
        <v>8.41</v>
      </c>
      <c r="C10287">
        <f>IFERROR(((VLOOKUP(A10287,'Interest Rates-10yr'!$A$9:$C$15239,2,FALSE))-B10287),C10286)</f>
        <v>0.20999999999999908</v>
      </c>
      <c r="D10287" s="98">
        <f>AVERAGE(C$10:C10287)</f>
        <v>0.43402412920801964</v>
      </c>
      <c r="E10287" s="2"/>
      <c r="G10287" s="23"/>
    </row>
    <row r="10288" spans="1:7" customFormat="1">
      <c r="A10288" s="4">
        <v>32926</v>
      </c>
      <c r="B10288">
        <v>8.2799999999999994</v>
      </c>
      <c r="C10288">
        <f>IFERROR(((VLOOKUP(A10288,'Interest Rates-10yr'!$A$9:$C$15239,2,FALSE))-B10288),C10287)</f>
        <v>0.25999999999999979</v>
      </c>
      <c r="D10288" s="98">
        <f>AVERAGE(C$10:C10288)</f>
        <v>0.43400719914388813</v>
      </c>
      <c r="E10288" s="2"/>
      <c r="G10288" s="23"/>
    </row>
    <row r="10289" spans="1:7" customFormat="1">
      <c r="A10289" s="4">
        <v>32927</v>
      </c>
      <c r="B10289">
        <v>8.25</v>
      </c>
      <c r="C10289">
        <f>IFERROR(((VLOOKUP(A10289,'Interest Rates-10yr'!$A$9:$C$15239,2,FALSE))-B10289),C10288)</f>
        <v>0.27999999999999936</v>
      </c>
      <c r="D10289" s="98">
        <f>AVERAGE(C$10:C10289)</f>
        <v>0.43399221789883519</v>
      </c>
      <c r="E10289" s="2"/>
      <c r="G10289" s="23"/>
    </row>
    <row r="10290" spans="1:7" customFormat="1">
      <c r="A10290" s="4">
        <v>32928</v>
      </c>
      <c r="B10290">
        <v>8.25</v>
      </c>
      <c r="C10290">
        <f>IFERROR(((VLOOKUP(A10290,'Interest Rates-10yr'!$A$9:$C$15239,2,FALSE))-B10290),C10289)</f>
        <v>0.27999999999999936</v>
      </c>
      <c r="D10290" s="98">
        <f>AVERAGE(C$10:C10290)</f>
        <v>0.43397723956813788</v>
      </c>
      <c r="E10290" s="2"/>
      <c r="G10290" s="23"/>
    </row>
    <row r="10291" spans="1:7" customFormat="1">
      <c r="A10291" s="4">
        <v>32929</v>
      </c>
      <c r="B10291">
        <v>8.25</v>
      </c>
      <c r="C10291">
        <f>IFERROR(((VLOOKUP(A10291,'Interest Rates-10yr'!$A$9:$C$15239,2,FALSE))-B10291),C10290)</f>
        <v>0.27999999999999936</v>
      </c>
      <c r="D10291" s="98">
        <f>AVERAGE(C$10:C10291)</f>
        <v>0.43396226415094585</v>
      </c>
      <c r="E10291" s="2"/>
      <c r="G10291" s="23"/>
    </row>
    <row r="10292" spans="1:7" customFormat="1">
      <c r="A10292" s="4">
        <v>32930</v>
      </c>
      <c r="B10292">
        <v>8.2799999999999994</v>
      </c>
      <c r="C10292">
        <f>IFERROR(((VLOOKUP(A10292,'Interest Rates-10yr'!$A$9:$C$15239,2,FALSE))-B10292),C10291)</f>
        <v>0.18000000000000149</v>
      </c>
      <c r="D10292" s="98">
        <f>AVERAGE(C$10:C10292)</f>
        <v>0.43393756685792334</v>
      </c>
      <c r="E10292" s="2"/>
      <c r="G10292" s="23"/>
    </row>
    <row r="10293" spans="1:7" customFormat="1">
      <c r="A10293" s="4">
        <v>32931</v>
      </c>
      <c r="B10293">
        <v>8.27</v>
      </c>
      <c r="C10293">
        <f>IFERROR(((VLOOKUP(A10293,'Interest Rates-10yr'!$A$9:$C$15239,2,FALSE))-B10293),C10292)</f>
        <v>0.14000000000000057</v>
      </c>
      <c r="D10293" s="98">
        <f>AVERAGE(C$10:C10293)</f>
        <v>0.4339089848308077</v>
      </c>
      <c r="E10293" s="2"/>
      <c r="G10293" s="23"/>
    </row>
    <row r="10294" spans="1:7" customFormat="1">
      <c r="A10294" s="4">
        <v>32932</v>
      </c>
      <c r="B10294">
        <v>8.2899999999999991</v>
      </c>
      <c r="C10294">
        <f>IFERROR(((VLOOKUP(A10294,'Interest Rates-10yr'!$A$9:$C$15239,2,FALSE))-B10294),C10293)</f>
        <v>0.22000000000000064</v>
      </c>
      <c r="D10294" s="98">
        <f>AVERAGE(C$10:C10294)</f>
        <v>0.43388818667963308</v>
      </c>
      <c r="E10294" s="2"/>
      <c r="G10294" s="23"/>
    </row>
    <row r="10295" spans="1:7" customFormat="1">
      <c r="A10295" s="4">
        <v>32933</v>
      </c>
      <c r="B10295">
        <v>8.3000000000000007</v>
      </c>
      <c r="C10295">
        <f>IFERROR(((VLOOKUP(A10295,'Interest Rates-10yr'!$A$9:$C$15239,2,FALSE))-B10295),C10294)</f>
        <v>0.28999999999999915</v>
      </c>
      <c r="D10295" s="98">
        <f>AVERAGE(C$10:C10295)</f>
        <v>0.43387419793894871</v>
      </c>
      <c r="E10295" s="2"/>
      <c r="G10295" s="23"/>
    </row>
    <row r="10296" spans="1:7" customFormat="1">
      <c r="A10296" s="4">
        <v>32934</v>
      </c>
      <c r="B10296">
        <v>8.27</v>
      </c>
      <c r="C10296">
        <f>IFERROR(((VLOOKUP(A10296,'Interest Rates-10yr'!$A$9:$C$15239,2,FALSE))-B10296),C10295)</f>
        <v>0.26999999999999957</v>
      </c>
      <c r="D10296" s="98">
        <f>AVERAGE(C$10:C10296)</f>
        <v>0.43385826771653802</v>
      </c>
      <c r="E10296" s="2"/>
      <c r="G10296" s="23"/>
    </row>
    <row r="10297" spans="1:7" customFormat="1">
      <c r="A10297" s="4">
        <v>32935</v>
      </c>
      <c r="B10297">
        <v>8.27</v>
      </c>
      <c r="C10297">
        <f>IFERROR(((VLOOKUP(A10297,'Interest Rates-10yr'!$A$9:$C$15239,2,FALSE))-B10297),C10296)</f>
        <v>0.26999999999999957</v>
      </c>
      <c r="D10297" s="98">
        <f>AVERAGE(C$10:C10297)</f>
        <v>0.43384234059098242</v>
      </c>
      <c r="E10297" s="2"/>
      <c r="G10297" s="23"/>
    </row>
    <row r="10298" spans="1:7" customFormat="1">
      <c r="A10298" s="4">
        <v>32936</v>
      </c>
      <c r="B10298">
        <v>8.27</v>
      </c>
      <c r="C10298">
        <f>IFERROR(((VLOOKUP(A10298,'Interest Rates-10yr'!$A$9:$C$15239,2,FALSE))-B10298),C10297)</f>
        <v>0.26999999999999957</v>
      </c>
      <c r="D10298" s="98">
        <f>AVERAGE(C$10:C10298)</f>
        <v>0.43382641656137894</v>
      </c>
      <c r="E10298" s="2"/>
      <c r="G10298" s="23"/>
    </row>
    <row r="10299" spans="1:7" customFormat="1">
      <c r="A10299" s="4">
        <v>32937</v>
      </c>
      <c r="B10299">
        <v>8.24</v>
      </c>
      <c r="C10299">
        <f>IFERROR(((VLOOKUP(A10299,'Interest Rates-10yr'!$A$9:$C$15239,2,FALSE))-B10299),C10298)</f>
        <v>0.41000000000000014</v>
      </c>
      <c r="D10299" s="98">
        <f>AVERAGE(C$10:C10299)</f>
        <v>0.43382410106900171</v>
      </c>
      <c r="E10299" s="2"/>
      <c r="G10299" s="23"/>
    </row>
    <row r="10300" spans="1:7" customFormat="1">
      <c r="A10300" s="4">
        <v>32938</v>
      </c>
      <c r="B10300">
        <v>8.2100000000000009</v>
      </c>
      <c r="C10300">
        <f>IFERROR(((VLOOKUP(A10300,'Interest Rates-10yr'!$A$9:$C$15239,2,FALSE))-B10300),C10299)</f>
        <v>0.37999999999999901</v>
      </c>
      <c r="D10300" s="98">
        <f>AVERAGE(C$10:C10300)</f>
        <v>0.43381887085803394</v>
      </c>
      <c r="E10300" s="2"/>
      <c r="G10300" s="23"/>
    </row>
    <row r="10301" spans="1:7" customFormat="1">
      <c r="A10301" s="4">
        <v>32939</v>
      </c>
      <c r="B10301">
        <v>8.4</v>
      </c>
      <c r="C10301">
        <f>IFERROR(((VLOOKUP(A10301,'Interest Rates-10yr'!$A$9:$C$15239,2,FALSE))-B10301),C10300)</f>
        <v>0.17999999999999972</v>
      </c>
      <c r="D10301" s="98">
        <f>AVERAGE(C$10:C10301)</f>
        <v>0.43379420909444499</v>
      </c>
      <c r="E10301" s="2"/>
      <c r="G10301" s="23"/>
    </row>
    <row r="10302" spans="1:7" customFormat="1">
      <c r="A10302" s="4">
        <v>32940</v>
      </c>
      <c r="B10302">
        <v>8.3000000000000007</v>
      </c>
      <c r="C10302">
        <f>IFERROR(((VLOOKUP(A10302,'Interest Rates-10yr'!$A$9:$C$15239,2,FALSE))-B10302),C10301)</f>
        <v>0.26999999999999957</v>
      </c>
      <c r="D10302" s="98">
        <f>AVERAGE(C$10:C10302)</f>
        <v>0.43377829592927508</v>
      </c>
      <c r="E10302" s="2"/>
      <c r="G10302" s="23"/>
    </row>
    <row r="10303" spans="1:7" customFormat="1">
      <c r="A10303" s="4">
        <v>32941</v>
      </c>
      <c r="B10303">
        <v>8.2899999999999991</v>
      </c>
      <c r="C10303">
        <f>IFERROR(((VLOOKUP(A10303,'Interest Rates-10yr'!$A$9:$C$15239,2,FALSE))-B10303),C10302)</f>
        <v>0.36000000000000121</v>
      </c>
      <c r="D10303" s="98">
        <f>AVERAGE(C$10:C10303)</f>
        <v>0.43377112881290342</v>
      </c>
      <c r="E10303" s="2"/>
      <c r="G10303" s="23"/>
    </row>
    <row r="10304" spans="1:7" customFormat="1">
      <c r="A10304" s="4">
        <v>32942</v>
      </c>
      <c r="B10304">
        <v>8.2899999999999991</v>
      </c>
      <c r="C10304">
        <f>IFERROR(((VLOOKUP(A10304,'Interest Rates-10yr'!$A$9:$C$15239,2,FALSE))-B10304),C10303)</f>
        <v>0.36000000000000121</v>
      </c>
      <c r="D10304" s="98">
        <f>AVERAGE(C$10:C10304)</f>
        <v>0.43376396308888077</v>
      </c>
      <c r="E10304" s="2"/>
      <c r="G10304" s="23"/>
    </row>
    <row r="10305" spans="1:7" customFormat="1">
      <c r="A10305" s="4">
        <v>32943</v>
      </c>
      <c r="B10305">
        <v>8.2899999999999991</v>
      </c>
      <c r="C10305">
        <f>IFERROR(((VLOOKUP(A10305,'Interest Rates-10yr'!$A$9:$C$15239,2,FALSE))-B10305),C10304)</f>
        <v>0.36000000000000121</v>
      </c>
      <c r="D10305" s="98">
        <f>AVERAGE(C$10:C10305)</f>
        <v>0.4337567987568014</v>
      </c>
      <c r="E10305" s="2"/>
      <c r="G10305" s="23"/>
    </row>
    <row r="10306" spans="1:7" customFormat="1">
      <c r="A10306" s="4">
        <v>32944</v>
      </c>
      <c r="B10306">
        <v>8.2799999999999994</v>
      </c>
      <c r="C10306">
        <f>IFERROR(((VLOOKUP(A10306,'Interest Rates-10yr'!$A$9:$C$15239,2,FALSE))-B10306),C10305)</f>
        <v>0.35000000000000142</v>
      </c>
      <c r="D10306" s="98">
        <f>AVERAGE(C$10:C10306)</f>
        <v>0.43374866465961226</v>
      </c>
      <c r="E10306" s="2"/>
      <c r="G10306" s="23"/>
    </row>
    <row r="10307" spans="1:7" customFormat="1">
      <c r="A10307" s="4">
        <v>32945</v>
      </c>
      <c r="B10307">
        <v>8.23</v>
      </c>
      <c r="C10307">
        <f>IFERROR(((VLOOKUP(A10307,'Interest Rates-10yr'!$A$9:$C$15239,2,FALSE))-B10307),C10306)</f>
        <v>0.5</v>
      </c>
      <c r="D10307" s="98">
        <f>AVERAGE(C$10:C10307)</f>
        <v>0.43375509807729923</v>
      </c>
      <c r="E10307" s="2"/>
      <c r="G10307" s="23"/>
    </row>
    <row r="10308" spans="1:7" customFormat="1">
      <c r="A10308" s="4">
        <v>32946</v>
      </c>
      <c r="B10308">
        <v>8.2100000000000009</v>
      </c>
      <c r="C10308">
        <f>IFERROR(((VLOOKUP(A10308,'Interest Rates-10yr'!$A$9:$C$15239,2,FALSE))-B10308),C10307)</f>
        <v>0.4399999999999995</v>
      </c>
      <c r="D10308" s="98">
        <f>AVERAGE(C$10:C10308)</f>
        <v>0.43375570443732664</v>
      </c>
      <c r="E10308" s="2"/>
      <c r="G10308" s="23"/>
    </row>
    <row r="10309" spans="1:7" customFormat="1">
      <c r="A10309" s="4">
        <v>32947</v>
      </c>
      <c r="B10309">
        <v>8.2899999999999991</v>
      </c>
      <c r="C10309">
        <f>IFERROR(((VLOOKUP(A10309,'Interest Rates-10yr'!$A$9:$C$15239,2,FALSE))-B10309),C10308)</f>
        <v>0.37000000000000099</v>
      </c>
      <c r="D10309" s="98">
        <f>AVERAGE(C$10:C10309)</f>
        <v>0.43374951456310945</v>
      </c>
      <c r="E10309" s="2"/>
      <c r="G10309" s="23"/>
    </row>
    <row r="10310" spans="1:7" customFormat="1">
      <c r="A10310" s="4">
        <v>32948</v>
      </c>
      <c r="B10310">
        <v>8.2200000000000006</v>
      </c>
      <c r="C10310">
        <f>IFERROR(((VLOOKUP(A10310,'Interest Rates-10yr'!$A$9:$C$15239,2,FALSE))-B10310),C10309)</f>
        <v>0.36999999999999922</v>
      </c>
      <c r="D10310" s="98">
        <f>AVERAGE(C$10:C10310)</f>
        <v>0.43374332589069287</v>
      </c>
      <c r="E10310" s="2"/>
      <c r="G10310" s="23"/>
    </row>
    <row r="10311" spans="1:7" customFormat="1">
      <c r="A10311" s="4">
        <v>32949</v>
      </c>
      <c r="B10311">
        <v>8.2200000000000006</v>
      </c>
      <c r="C10311">
        <f>IFERROR(((VLOOKUP(A10311,'Interest Rates-10yr'!$A$9:$C$15239,2,FALSE))-B10311),C10310)</f>
        <v>0.36999999999999922</v>
      </c>
      <c r="D10311" s="98">
        <f>AVERAGE(C$10:C10311)</f>
        <v>0.43373713841972694</v>
      </c>
      <c r="E10311" s="2"/>
      <c r="G10311" s="23"/>
    </row>
    <row r="10312" spans="1:7" customFormat="1">
      <c r="A10312" s="4">
        <v>32950</v>
      </c>
      <c r="B10312">
        <v>8.2200000000000006</v>
      </c>
      <c r="C10312">
        <f>IFERROR(((VLOOKUP(A10312,'Interest Rates-10yr'!$A$9:$C$15239,2,FALSE))-B10312),C10311)</f>
        <v>0.36999999999999922</v>
      </c>
      <c r="D10312" s="98">
        <f>AVERAGE(C$10:C10312)</f>
        <v>0.43373095214986185</v>
      </c>
      <c r="E10312" s="2"/>
      <c r="G10312" s="23"/>
    </row>
    <row r="10313" spans="1:7" customFormat="1">
      <c r="A10313" s="4">
        <v>32951</v>
      </c>
      <c r="B10313">
        <v>8.24</v>
      </c>
      <c r="C10313">
        <f>IFERROR(((VLOOKUP(A10313,'Interest Rates-10yr'!$A$9:$C$15239,2,FALSE))-B10313),C10312)</f>
        <v>0.34999999999999964</v>
      </c>
      <c r="D10313" s="98">
        <f>AVERAGE(C$10:C10313)</f>
        <v>0.43372282608695917</v>
      </c>
      <c r="E10313" s="2"/>
      <c r="G10313" s="23"/>
    </row>
    <row r="10314" spans="1:7" customFormat="1">
      <c r="A10314" s="4">
        <v>32952</v>
      </c>
      <c r="B10314">
        <v>8.26</v>
      </c>
      <c r="C10314">
        <f>IFERROR(((VLOOKUP(A10314,'Interest Rates-10yr'!$A$9:$C$15239,2,FALSE))-B10314),C10313)</f>
        <v>0.27999999999999936</v>
      </c>
      <c r="D10314" s="98">
        <f>AVERAGE(C$10:C10314)</f>
        <v>0.43370790878214721</v>
      </c>
      <c r="E10314" s="2"/>
      <c r="G10314" s="23"/>
    </row>
    <row r="10315" spans="1:7" customFormat="1">
      <c r="A10315" s="4">
        <v>32953</v>
      </c>
      <c r="B10315">
        <v>8.4700000000000006</v>
      </c>
      <c r="C10315">
        <f>IFERROR(((VLOOKUP(A10315,'Interest Rates-10yr'!$A$9:$C$15239,2,FALSE))-B10315),C10314)</f>
        <v>8.0000000000000071E-2</v>
      </c>
      <c r="D10315" s="98">
        <f>AVERAGE(C$10:C10315)</f>
        <v>0.43367358820105056</v>
      </c>
      <c r="E10315" s="2"/>
      <c r="G10315" s="23"/>
    </row>
    <row r="10316" spans="1:7" customFormat="1">
      <c r="A10316" s="4">
        <v>32954</v>
      </c>
      <c r="B10316">
        <v>8.2799999999999994</v>
      </c>
      <c r="C10316">
        <f>IFERROR(((VLOOKUP(A10316,'Interest Rates-10yr'!$A$9:$C$15239,2,FALSE))-B10316),C10315)</f>
        <v>0.25</v>
      </c>
      <c r="D10316" s="98">
        <f>AVERAGE(C$10:C10316)</f>
        <v>0.43365576792471394</v>
      </c>
      <c r="E10316" s="2"/>
      <c r="G10316" s="23"/>
    </row>
    <row r="10317" spans="1:7" customFormat="1">
      <c r="A10317" s="4">
        <v>32955</v>
      </c>
      <c r="B10317">
        <v>8.25</v>
      </c>
      <c r="C10317">
        <f>IFERROR(((VLOOKUP(A10317,'Interest Rates-10yr'!$A$9:$C$15239,2,FALSE))-B10317),C10316)</f>
        <v>0.26999999999999957</v>
      </c>
      <c r="D10317" s="98">
        <f>AVERAGE(C$10:C10317)</f>
        <v>0.43363989134652964</v>
      </c>
      <c r="E10317" s="2"/>
      <c r="G10317" s="23"/>
    </row>
    <row r="10318" spans="1:7" customFormat="1">
      <c r="A10318" s="4">
        <v>32956</v>
      </c>
      <c r="B10318">
        <v>8.25</v>
      </c>
      <c r="C10318">
        <f>IFERROR(((VLOOKUP(A10318,'Interest Rates-10yr'!$A$9:$C$15239,2,FALSE))-B10318),C10317)</f>
        <v>0.26999999999999957</v>
      </c>
      <c r="D10318" s="98">
        <f>AVERAGE(C$10:C10318)</f>
        <v>0.43362401784848459</v>
      </c>
      <c r="E10318" s="2"/>
      <c r="G10318" s="23"/>
    </row>
    <row r="10319" spans="1:7" customFormat="1">
      <c r="A10319" s="4">
        <v>32957</v>
      </c>
      <c r="B10319">
        <v>8.25</v>
      </c>
      <c r="C10319">
        <f>IFERROR(((VLOOKUP(A10319,'Interest Rates-10yr'!$A$9:$C$15239,2,FALSE))-B10319),C10318)</f>
        <v>0.26999999999999957</v>
      </c>
      <c r="D10319" s="98">
        <f>AVERAGE(C$10:C10319)</f>
        <v>0.43360814742968268</v>
      </c>
      <c r="E10319" s="2"/>
      <c r="G10319" s="23"/>
    </row>
    <row r="10320" spans="1:7" customFormat="1">
      <c r="A10320" s="4">
        <v>32958</v>
      </c>
      <c r="B10320">
        <v>8.25</v>
      </c>
      <c r="C10320">
        <f>IFERROR(((VLOOKUP(A10320,'Interest Rates-10yr'!$A$9:$C$15239,2,FALSE))-B10320),C10319)</f>
        <v>0.25999999999999979</v>
      </c>
      <c r="D10320" s="98">
        <f>AVERAGE(C$10:C10320)</f>
        <v>0.4335913102511908</v>
      </c>
      <c r="E10320" s="2"/>
      <c r="G10320" s="23"/>
    </row>
    <row r="10321" spans="1:7" customFormat="1">
      <c r="A10321" s="4">
        <v>32959</v>
      </c>
      <c r="B10321">
        <v>8.26</v>
      </c>
      <c r="C10321">
        <f>IFERROR(((VLOOKUP(A10321,'Interest Rates-10yr'!$A$9:$C$15239,2,FALSE))-B10321),C10320)</f>
        <v>0.25999999999999979</v>
      </c>
      <c r="D10321" s="98">
        <f>AVERAGE(C$10:C10321)</f>
        <v>0.43357447633824947</v>
      </c>
      <c r="E10321" s="2"/>
      <c r="G10321" s="23"/>
    </row>
    <row r="10322" spans="1:7" customFormat="1">
      <c r="A10322" s="4">
        <v>32960</v>
      </c>
      <c r="B10322">
        <v>8.3000000000000007</v>
      </c>
      <c r="C10322">
        <f>IFERROR(((VLOOKUP(A10322,'Interest Rates-10yr'!$A$9:$C$15239,2,FALSE))-B10322),C10321)</f>
        <v>0.20999999999999908</v>
      </c>
      <c r="D10322" s="98">
        <f>AVERAGE(C$10:C10322)</f>
        <v>0.43355279744012687</v>
      </c>
      <c r="E10322" s="2"/>
      <c r="G10322" s="23"/>
    </row>
    <row r="10323" spans="1:7" customFormat="1">
      <c r="A10323" s="4">
        <v>32961</v>
      </c>
      <c r="B10323">
        <v>8.3699999999999992</v>
      </c>
      <c r="C10323">
        <f>IFERROR(((VLOOKUP(A10323,'Interest Rates-10yr'!$A$9:$C$15239,2,FALSE))-B10323),C10322)</f>
        <v>0.23000000000000043</v>
      </c>
      <c r="D10323" s="98">
        <f>AVERAGE(C$10:C10323)</f>
        <v>0.43353306185767193</v>
      </c>
      <c r="E10323" s="2"/>
      <c r="G10323" s="23"/>
    </row>
    <row r="10324" spans="1:7" customFormat="1">
      <c r="A10324" s="4">
        <v>32962</v>
      </c>
      <c r="B10324">
        <v>8.3000000000000007</v>
      </c>
      <c r="C10324">
        <f>IFERROR(((VLOOKUP(A10324,'Interest Rates-10yr'!$A$9:$C$15239,2,FALSE))-B10324),C10323)</f>
        <v>0.34999999999999964</v>
      </c>
      <c r="D10324" s="98">
        <f>AVERAGE(C$10:C10324)</f>
        <v>0.43352496364517967</v>
      </c>
      <c r="E10324" s="2"/>
      <c r="G10324" s="23"/>
    </row>
    <row r="10325" spans="1:7" customFormat="1">
      <c r="A10325" s="4">
        <v>32963</v>
      </c>
      <c r="B10325">
        <v>8.3000000000000007</v>
      </c>
      <c r="C10325">
        <f>IFERROR(((VLOOKUP(A10325,'Interest Rates-10yr'!$A$9:$C$15239,2,FALSE))-B10325),C10324)</f>
        <v>0.34999999999999964</v>
      </c>
      <c r="D10325" s="98">
        <f>AVERAGE(C$10:C10325)</f>
        <v>0.43351686700271702</v>
      </c>
      <c r="E10325" s="2"/>
      <c r="G10325" s="23"/>
    </row>
    <row r="10326" spans="1:7" customFormat="1">
      <c r="A10326" s="4">
        <v>32964</v>
      </c>
      <c r="B10326">
        <v>8.3000000000000007</v>
      </c>
      <c r="C10326">
        <f>IFERROR(((VLOOKUP(A10326,'Interest Rates-10yr'!$A$9:$C$15239,2,FALSE))-B10326),C10325)</f>
        <v>0.34999999999999964</v>
      </c>
      <c r="D10326" s="98">
        <f>AVERAGE(C$10:C10326)</f>
        <v>0.4335087719298274</v>
      </c>
      <c r="E10326" s="2"/>
      <c r="G10326" s="23"/>
    </row>
    <row r="10327" spans="1:7" customFormat="1">
      <c r="A10327" s="4">
        <v>32965</v>
      </c>
      <c r="B10327">
        <v>8.34</v>
      </c>
      <c r="C10327">
        <f>IFERROR(((VLOOKUP(A10327,'Interest Rates-10yr'!$A$9:$C$15239,2,FALSE))-B10327),C10326)</f>
        <v>0.3100000000000005</v>
      </c>
      <c r="D10327" s="98">
        <f>AVERAGE(C$10:C10327)</f>
        <v>0.43349680170575983</v>
      </c>
      <c r="E10327" s="2"/>
      <c r="G10327" s="23"/>
    </row>
    <row r="10328" spans="1:7" customFormat="1">
      <c r="A10328" s="4">
        <v>32966</v>
      </c>
      <c r="B10328">
        <v>8.31</v>
      </c>
      <c r="C10328">
        <f>IFERROR(((VLOOKUP(A10328,'Interest Rates-10yr'!$A$9:$C$15239,2,FALSE))-B10328),C10327)</f>
        <v>0.32000000000000028</v>
      </c>
      <c r="D10328" s="98">
        <f>AVERAGE(C$10:C10328)</f>
        <v>0.43348580288787958</v>
      </c>
      <c r="E10328" s="2"/>
      <c r="G10328" s="23"/>
    </row>
    <row r="10329" spans="1:7" customFormat="1">
      <c r="A10329" s="4">
        <v>32967</v>
      </c>
      <c r="B10329">
        <v>8.3699999999999992</v>
      </c>
      <c r="C10329">
        <f>IFERROR(((VLOOKUP(A10329,'Interest Rates-10yr'!$A$9:$C$15239,2,FALSE))-B10329),C10328)</f>
        <v>0.18000000000000149</v>
      </c>
      <c r="D10329" s="98">
        <f>AVERAGE(C$10:C10329)</f>
        <v>0.43346124031008038</v>
      </c>
      <c r="E10329" s="2"/>
      <c r="G10329" s="23"/>
    </row>
    <row r="10330" spans="1:7" customFormat="1">
      <c r="A10330" s="4">
        <v>32968</v>
      </c>
      <c r="B10330">
        <v>8.31</v>
      </c>
      <c r="C10330">
        <f>IFERROR(((VLOOKUP(A10330,'Interest Rates-10yr'!$A$9:$C$15239,2,FALSE))-B10330),C10329)</f>
        <v>0.25999999999999979</v>
      </c>
      <c r="D10330" s="98">
        <f>AVERAGE(C$10:C10330)</f>
        <v>0.43344443367891</v>
      </c>
      <c r="E10330" s="2"/>
      <c r="G10330" s="23"/>
    </row>
    <row r="10331" spans="1:7" customFormat="1">
      <c r="A10331" s="4">
        <v>32969</v>
      </c>
      <c r="B10331">
        <v>8.26</v>
      </c>
      <c r="C10331">
        <f>IFERROR(((VLOOKUP(A10331,'Interest Rates-10yr'!$A$9:$C$15239,2,FALSE))-B10331),C10330)</f>
        <v>0.30000000000000071</v>
      </c>
      <c r="D10331" s="98">
        <f>AVERAGE(C$10:C10331)</f>
        <v>0.43343150552218856</v>
      </c>
      <c r="E10331" s="2"/>
      <c r="G10331" s="23"/>
    </row>
    <row r="10332" spans="1:7" customFormat="1">
      <c r="A10332" s="4">
        <v>32970</v>
      </c>
      <c r="B10332">
        <v>8.26</v>
      </c>
      <c r="C10332">
        <f>IFERROR(((VLOOKUP(A10332,'Interest Rates-10yr'!$A$9:$C$15239,2,FALSE))-B10332),C10331)</f>
        <v>0.30000000000000071</v>
      </c>
      <c r="D10332" s="98">
        <f>AVERAGE(C$10:C10332)</f>
        <v>0.43341857987019572</v>
      </c>
      <c r="E10332" s="2"/>
      <c r="G10332" s="23"/>
    </row>
    <row r="10333" spans="1:7" customFormat="1">
      <c r="A10333" s="4">
        <v>32971</v>
      </c>
      <c r="B10333">
        <v>8.26</v>
      </c>
      <c r="C10333">
        <f>IFERROR(((VLOOKUP(A10333,'Interest Rates-10yr'!$A$9:$C$15239,2,FALSE))-B10333),C10332)</f>
        <v>0.30000000000000071</v>
      </c>
      <c r="D10333" s="98">
        <f>AVERAGE(C$10:C10333)</f>
        <v>0.43340565672220366</v>
      </c>
      <c r="E10333" s="2"/>
      <c r="G10333" s="23"/>
    </row>
    <row r="10334" spans="1:7" customFormat="1">
      <c r="A10334" s="4">
        <v>32972</v>
      </c>
      <c r="B10334">
        <v>8.24</v>
      </c>
      <c r="C10334">
        <f>IFERROR(((VLOOKUP(A10334,'Interest Rates-10yr'!$A$9:$C$15239,2,FALSE))-B10334),C10333)</f>
        <v>0.34999999999999964</v>
      </c>
      <c r="D10334" s="98">
        <f>AVERAGE(C$10:C10334)</f>
        <v>0.43339757869249695</v>
      </c>
      <c r="E10334" s="2"/>
      <c r="G10334" s="23"/>
    </row>
    <row r="10335" spans="1:7" customFormat="1">
      <c r="A10335" s="4">
        <v>32973</v>
      </c>
      <c r="B10335">
        <v>8.2100000000000009</v>
      </c>
      <c r="C10335">
        <f>IFERROR(((VLOOKUP(A10335,'Interest Rates-10yr'!$A$9:$C$15239,2,FALSE))-B10335),C10334)</f>
        <v>0.38999999999999879</v>
      </c>
      <c r="D10335" s="98">
        <f>AVERAGE(C$10:C10335)</f>
        <v>0.4333933759442215</v>
      </c>
      <c r="E10335" s="2"/>
      <c r="G10335" s="23"/>
    </row>
    <row r="10336" spans="1:7" customFormat="1">
      <c r="A10336" s="4">
        <v>32974</v>
      </c>
      <c r="B10336">
        <v>8.1999999999999993</v>
      </c>
      <c r="C10336">
        <f>IFERROR(((VLOOKUP(A10336,'Interest Rates-10yr'!$A$9:$C$15239,2,FALSE))-B10336),C10335)</f>
        <v>0.43000000000000149</v>
      </c>
      <c r="D10336" s="98">
        <f>AVERAGE(C$10:C10336)</f>
        <v>0.43339304735160566</v>
      </c>
      <c r="E10336" s="2"/>
      <c r="G10336" s="23"/>
    </row>
    <row r="10337" spans="1:7" customFormat="1">
      <c r="A10337" s="4">
        <v>32975</v>
      </c>
      <c r="B10337">
        <v>8.2100000000000009</v>
      </c>
      <c r="C10337">
        <f>IFERROR(((VLOOKUP(A10337,'Interest Rates-10yr'!$A$9:$C$15239,2,FALSE))-B10337),C10336)</f>
        <v>0.42999999999999972</v>
      </c>
      <c r="D10337" s="98">
        <f>AVERAGE(C$10:C10337)</f>
        <v>0.4333927188226212</v>
      </c>
      <c r="E10337" s="2"/>
      <c r="G10337" s="23"/>
    </row>
    <row r="10338" spans="1:7" customFormat="1">
      <c r="A10338" s="4">
        <v>32976</v>
      </c>
      <c r="B10338">
        <v>8.18</v>
      </c>
      <c r="C10338">
        <f>IFERROR(((VLOOKUP(A10338,'Interest Rates-10yr'!$A$9:$C$15239,2,FALSE))-B10338),C10337)</f>
        <v>0.42999999999999972</v>
      </c>
      <c r="D10338" s="98">
        <f>AVERAGE(C$10:C10338)</f>
        <v>0.43339239035724969</v>
      </c>
      <c r="E10338" s="2"/>
      <c r="G10338" s="23"/>
    </row>
    <row r="10339" spans="1:7" customFormat="1">
      <c r="A10339" s="4">
        <v>32977</v>
      </c>
      <c r="B10339">
        <v>8.18</v>
      </c>
      <c r="C10339">
        <f>IFERROR(((VLOOKUP(A10339,'Interest Rates-10yr'!$A$9:$C$15239,2,FALSE))-B10339),C10338)</f>
        <v>0.42999999999999972</v>
      </c>
      <c r="D10339" s="98">
        <f>AVERAGE(C$10:C10339)</f>
        <v>0.43339206195547264</v>
      </c>
      <c r="E10339" s="2"/>
      <c r="G10339" s="23"/>
    </row>
    <row r="10340" spans="1:7" customFormat="1">
      <c r="A10340" s="4">
        <v>32978</v>
      </c>
      <c r="B10340">
        <v>8.18</v>
      </c>
      <c r="C10340">
        <f>IFERROR(((VLOOKUP(A10340,'Interest Rates-10yr'!$A$9:$C$15239,2,FALSE))-B10340),C10339)</f>
        <v>0.42999999999999972</v>
      </c>
      <c r="D10340" s="98">
        <f>AVERAGE(C$10:C10340)</f>
        <v>0.43339173361727157</v>
      </c>
      <c r="E10340" s="2"/>
      <c r="G10340" s="23"/>
    </row>
    <row r="10341" spans="1:7" customFormat="1">
      <c r="A10341" s="4">
        <v>32979</v>
      </c>
      <c r="B10341">
        <v>8.31</v>
      </c>
      <c r="C10341">
        <f>IFERROR(((VLOOKUP(A10341,'Interest Rates-10yr'!$A$9:$C$15239,2,FALSE))-B10341),C10340)</f>
        <v>0.36999999999999922</v>
      </c>
      <c r="D10341" s="98">
        <f>AVERAGE(C$10:C10341)</f>
        <v>0.43338559814169886</v>
      </c>
      <c r="E10341" s="2"/>
      <c r="G10341" s="23"/>
    </row>
    <row r="10342" spans="1:7" customFormat="1">
      <c r="A10342" s="4">
        <v>32980</v>
      </c>
      <c r="B10342">
        <v>8.39</v>
      </c>
      <c r="C10342">
        <f>IFERROR(((VLOOKUP(A10342,'Interest Rates-10yr'!$A$9:$C$15239,2,FALSE))-B10342),C10341)</f>
        <v>0.37999999999999901</v>
      </c>
      <c r="D10342" s="98">
        <f>AVERAGE(C$10:C10342)</f>
        <v>0.43338043162682982</v>
      </c>
      <c r="E10342" s="2"/>
      <c r="G10342" s="23"/>
    </row>
    <row r="10343" spans="1:7" customFormat="1">
      <c r="A10343" s="4">
        <v>32981</v>
      </c>
      <c r="B10343">
        <v>8.4600000000000009</v>
      </c>
      <c r="C10343">
        <f>IFERROR(((VLOOKUP(A10343,'Interest Rates-10yr'!$A$9:$C$15239,2,FALSE))-B10343),C10342)</f>
        <v>0.39999999999999858</v>
      </c>
      <c r="D10343" s="98">
        <f>AVERAGE(C$10:C10343)</f>
        <v>0.43337720147087599</v>
      </c>
      <c r="E10343" s="2"/>
      <c r="G10343" s="23"/>
    </row>
    <row r="10344" spans="1:7" customFormat="1">
      <c r="A10344" s="4">
        <v>32982</v>
      </c>
      <c r="B10344">
        <v>8.31</v>
      </c>
      <c r="C10344">
        <f>IFERROR(((VLOOKUP(A10344,'Interest Rates-10yr'!$A$9:$C$15239,2,FALSE))-B10344),C10343)</f>
        <v>0.55999999999999872</v>
      </c>
      <c r="D10344" s="98">
        <f>AVERAGE(C$10:C10344)</f>
        <v>0.43338945331398476</v>
      </c>
      <c r="E10344" s="2"/>
      <c r="G10344" s="23"/>
    </row>
    <row r="10345" spans="1:7" customFormat="1">
      <c r="A10345" s="4">
        <v>32983</v>
      </c>
      <c r="B10345">
        <v>8.24</v>
      </c>
      <c r="C10345">
        <f>IFERROR(((VLOOKUP(A10345,'Interest Rates-10yr'!$A$9:$C$15239,2,FALSE))-B10345),C10344)</f>
        <v>0.70999999999999908</v>
      </c>
      <c r="D10345" s="98">
        <f>AVERAGE(C$10:C10345)</f>
        <v>0.43341621517028178</v>
      </c>
      <c r="E10345" s="2"/>
      <c r="G10345" s="23"/>
    </row>
    <row r="10346" spans="1:7" customFormat="1">
      <c r="A10346" s="4">
        <v>32984</v>
      </c>
      <c r="B10346">
        <v>8.24</v>
      </c>
      <c r="C10346">
        <f>IFERROR(((VLOOKUP(A10346,'Interest Rates-10yr'!$A$9:$C$15239,2,FALSE))-B10346),C10345)</f>
        <v>0.70999999999999908</v>
      </c>
      <c r="D10346" s="98">
        <f>AVERAGE(C$10:C10346)</f>
        <v>0.43344297184870201</v>
      </c>
      <c r="E10346" s="2"/>
      <c r="G10346" s="23"/>
    </row>
    <row r="10347" spans="1:7" customFormat="1">
      <c r="A10347" s="4">
        <v>32985</v>
      </c>
      <c r="B10347">
        <v>8.24</v>
      </c>
      <c r="C10347">
        <f>IFERROR(((VLOOKUP(A10347,'Interest Rates-10yr'!$A$9:$C$15239,2,FALSE))-B10347),C10346)</f>
        <v>0.70999999999999908</v>
      </c>
      <c r="D10347" s="98">
        <f>AVERAGE(C$10:C10347)</f>
        <v>0.43346972335074802</v>
      </c>
      <c r="E10347" s="2"/>
      <c r="G10347" s="23"/>
    </row>
    <row r="10348" spans="1:7" customFormat="1">
      <c r="A10348" s="4">
        <v>32986</v>
      </c>
      <c r="B10348">
        <v>8.25</v>
      </c>
      <c r="C10348">
        <f>IFERROR(((VLOOKUP(A10348,'Interest Rates-10yr'!$A$9:$C$15239,2,FALSE))-B10348),C10347)</f>
        <v>0.73000000000000043</v>
      </c>
      <c r="D10348" s="98">
        <f>AVERAGE(C$10:C10348)</f>
        <v>0.43349840410098001</v>
      </c>
      <c r="E10348" s="2"/>
      <c r="G10348" s="23"/>
    </row>
    <row r="10349" spans="1:7" customFormat="1">
      <c r="A10349" s="4">
        <v>32987</v>
      </c>
      <c r="B10349">
        <v>8.2100000000000009</v>
      </c>
      <c r="C10349">
        <f>IFERROR(((VLOOKUP(A10349,'Interest Rates-10yr'!$A$9:$C$15239,2,FALSE))-B10349),C10348)</f>
        <v>0.78999999999999915</v>
      </c>
      <c r="D10349" s="98">
        <f>AVERAGE(C$10:C10349)</f>
        <v>0.43353288201160856</v>
      </c>
      <c r="E10349" s="2"/>
      <c r="G10349" s="23"/>
    </row>
    <row r="10350" spans="1:7" customFormat="1">
      <c r="A10350" s="4">
        <v>32988</v>
      </c>
      <c r="B10350">
        <v>8.2100000000000009</v>
      </c>
      <c r="C10350">
        <f>IFERROR(((VLOOKUP(A10350,'Interest Rates-10yr'!$A$9:$C$15239,2,FALSE))-B10350),C10349)</f>
        <v>0.79999999999999893</v>
      </c>
      <c r="D10350" s="98">
        <f>AVERAGE(C$10:C10350)</f>
        <v>0.43356832027850617</v>
      </c>
      <c r="E10350" s="2"/>
      <c r="G10350" s="23"/>
    </row>
    <row r="10351" spans="1:7" customFormat="1">
      <c r="A10351" s="4">
        <v>32989</v>
      </c>
      <c r="B10351">
        <v>8.2100000000000009</v>
      </c>
      <c r="C10351">
        <f>IFERROR(((VLOOKUP(A10351,'Interest Rates-10yr'!$A$9:$C$15239,2,FALSE))-B10351),C10350)</f>
        <v>0.85999999999999943</v>
      </c>
      <c r="D10351" s="98">
        <f>AVERAGE(C$10:C10351)</f>
        <v>0.43360955327789907</v>
      </c>
      <c r="E10351" s="2"/>
      <c r="G10351" s="23"/>
    </row>
    <row r="10352" spans="1:7" customFormat="1">
      <c r="A10352" s="4">
        <v>32990</v>
      </c>
      <c r="B10352">
        <v>8.18</v>
      </c>
      <c r="C10352">
        <f>IFERROR(((VLOOKUP(A10352,'Interest Rates-10yr'!$A$9:$C$15239,2,FALSE))-B10352),C10351)</f>
        <v>0.88000000000000078</v>
      </c>
      <c r="D10352" s="98">
        <f>AVERAGE(C$10:C10352)</f>
        <v>0.43365271197911942</v>
      </c>
      <c r="E10352" s="2"/>
      <c r="G10352" s="23"/>
    </row>
    <row r="10353" spans="1:7" customFormat="1">
      <c r="A10353" s="4">
        <v>32991</v>
      </c>
      <c r="B10353">
        <v>8.18</v>
      </c>
      <c r="C10353">
        <f>IFERROR(((VLOOKUP(A10353,'Interest Rates-10yr'!$A$9:$C$15239,2,FALSE))-B10353),C10352)</f>
        <v>0.88000000000000078</v>
      </c>
      <c r="D10353" s="98">
        <f>AVERAGE(C$10:C10353)</f>
        <v>0.43369586233565666</v>
      </c>
      <c r="E10353" s="2"/>
      <c r="G10353" s="23"/>
    </row>
    <row r="10354" spans="1:7" customFormat="1">
      <c r="A10354" s="4">
        <v>32992</v>
      </c>
      <c r="B10354">
        <v>8.18</v>
      </c>
      <c r="C10354">
        <f>IFERROR(((VLOOKUP(A10354,'Interest Rates-10yr'!$A$9:$C$15239,2,FALSE))-B10354),C10353)</f>
        <v>0.88000000000000078</v>
      </c>
      <c r="D10354" s="98">
        <f>AVERAGE(C$10:C10354)</f>
        <v>0.43373900434993062</v>
      </c>
      <c r="E10354" s="2"/>
      <c r="G10354" s="23"/>
    </row>
    <row r="10355" spans="1:7" customFormat="1">
      <c r="A10355" s="4">
        <v>32993</v>
      </c>
      <c r="B10355">
        <v>8.23</v>
      </c>
      <c r="C10355">
        <f>IFERROR(((VLOOKUP(A10355,'Interest Rates-10yr'!$A$9:$C$15239,2,FALSE))-B10355),C10354)</f>
        <v>0.80999999999999872</v>
      </c>
      <c r="D10355" s="98">
        <f>AVERAGE(C$10:C10355)</f>
        <v>0.43377537212449574</v>
      </c>
      <c r="E10355" s="2"/>
      <c r="G10355" s="23"/>
    </row>
    <row r="10356" spans="1:7" customFormat="1">
      <c r="A10356" s="4">
        <v>32994</v>
      </c>
      <c r="B10356">
        <v>8.11</v>
      </c>
      <c r="C10356">
        <f>IFERROR(((VLOOKUP(A10356,'Interest Rates-10yr'!$A$9:$C$15239,2,FALSE))-B10356),C10355)</f>
        <v>0.97000000000000064</v>
      </c>
      <c r="D10356" s="98">
        <f>AVERAGE(C$10:C10356)</f>
        <v>0.43382719628878258</v>
      </c>
      <c r="E10356" s="2"/>
      <c r="G10356" s="23"/>
    </row>
    <row r="10357" spans="1:7" customFormat="1">
      <c r="A10357" s="4">
        <v>32995</v>
      </c>
      <c r="B10357">
        <v>7.73</v>
      </c>
      <c r="C10357">
        <f>IFERROR(((VLOOKUP(A10357,'Interest Rates-10yr'!$A$9:$C$15239,2,FALSE))-B10357),C10356)</f>
        <v>1.3599999999999994</v>
      </c>
      <c r="D10357" s="98">
        <f>AVERAGE(C$10:C10357)</f>
        <v>0.43391669887901363</v>
      </c>
      <c r="E10357" s="2"/>
      <c r="G10357" s="23"/>
    </row>
    <row r="10358" spans="1:7" customFormat="1">
      <c r="A10358" s="4">
        <v>32996</v>
      </c>
      <c r="B10358">
        <v>8.19</v>
      </c>
      <c r="C10358">
        <f>IFERROR(((VLOOKUP(A10358,'Interest Rates-10yr'!$A$9:$C$15239,2,FALSE))-B10358),C10357)</f>
        <v>0.84999999999999964</v>
      </c>
      <c r="D10358" s="98">
        <f>AVERAGE(C$10:C10358)</f>
        <v>0.43395690404870357</v>
      </c>
      <c r="E10358" s="2"/>
      <c r="G10358" s="23"/>
    </row>
    <row r="10359" spans="1:7" customFormat="1">
      <c r="A10359" s="4">
        <v>32997</v>
      </c>
      <c r="B10359">
        <v>8.2100000000000009</v>
      </c>
      <c r="C10359">
        <f>IFERROR(((VLOOKUP(A10359,'Interest Rates-10yr'!$A$9:$C$15239,2,FALSE))-B10359),C10358)</f>
        <v>0.62999999999999901</v>
      </c>
      <c r="D10359" s="98">
        <f>AVERAGE(C$10:C10359)</f>
        <v>0.43397584541063122</v>
      </c>
      <c r="E10359" s="2"/>
      <c r="G10359" s="23"/>
    </row>
    <row r="10360" spans="1:7" customFormat="1">
      <c r="A10360" s="4">
        <v>32998</v>
      </c>
      <c r="B10360">
        <v>8.2100000000000009</v>
      </c>
      <c r="C10360">
        <f>IFERROR(((VLOOKUP(A10360,'Interest Rates-10yr'!$A$9:$C$15239,2,FALSE))-B10360),C10359)</f>
        <v>0.62999999999999901</v>
      </c>
      <c r="D10360" s="98">
        <f>AVERAGE(C$10:C10360)</f>
        <v>0.43399478311274597</v>
      </c>
      <c r="E10360" s="2"/>
      <c r="G10360" s="23"/>
    </row>
    <row r="10361" spans="1:7" customFormat="1">
      <c r="A10361" s="4">
        <v>32999</v>
      </c>
      <c r="B10361">
        <v>8.2100000000000009</v>
      </c>
      <c r="C10361">
        <f>IFERROR(((VLOOKUP(A10361,'Interest Rates-10yr'!$A$9:$C$15239,2,FALSE))-B10361),C10360)</f>
        <v>0.62999999999999901</v>
      </c>
      <c r="D10361" s="98">
        <f>AVERAGE(C$10:C10361)</f>
        <v>0.43401371715610831</v>
      </c>
      <c r="E10361" s="2"/>
      <c r="G10361" s="23"/>
    </row>
    <row r="10362" spans="1:7" customFormat="1">
      <c r="A10362" s="4">
        <v>33000</v>
      </c>
      <c r="B10362">
        <v>8.23</v>
      </c>
      <c r="C10362">
        <f>IFERROR(((VLOOKUP(A10362,'Interest Rates-10yr'!$A$9:$C$15239,2,FALSE))-B10362),C10361)</f>
        <v>0.63999999999999879</v>
      </c>
      <c r="D10362" s="98">
        <f>AVERAGE(C$10:C10362)</f>
        <v>0.43403361344538144</v>
      </c>
      <c r="E10362" s="2"/>
      <c r="G10362" s="23"/>
    </row>
    <row r="10363" spans="1:7" customFormat="1">
      <c r="A10363" s="4">
        <v>33001</v>
      </c>
      <c r="B10363">
        <v>8.1999999999999993</v>
      </c>
      <c r="C10363">
        <f>IFERROR(((VLOOKUP(A10363,'Interest Rates-10yr'!$A$9:$C$15239,2,FALSE))-B10363),C10362)</f>
        <v>0.64000000000000057</v>
      </c>
      <c r="D10363" s="98">
        <f>AVERAGE(C$10:C10363)</f>
        <v>0.4340535058914462</v>
      </c>
      <c r="E10363" s="2"/>
      <c r="G10363" s="23"/>
    </row>
    <row r="10364" spans="1:7" customFormat="1">
      <c r="A10364" s="4">
        <v>33002</v>
      </c>
      <c r="B10364">
        <v>8.18</v>
      </c>
      <c r="C10364">
        <f>IFERROR(((VLOOKUP(A10364,'Interest Rates-10yr'!$A$9:$C$15239,2,FALSE))-B10364),C10363)</f>
        <v>0.70000000000000107</v>
      </c>
      <c r="D10364" s="98">
        <f>AVERAGE(C$10:C10364)</f>
        <v>0.43407918879768553</v>
      </c>
      <c r="E10364" s="2"/>
      <c r="G10364" s="23"/>
    </row>
    <row r="10365" spans="1:7" customFormat="1">
      <c r="A10365" s="4">
        <v>33003</v>
      </c>
      <c r="B10365">
        <v>8.23</v>
      </c>
      <c r="C10365">
        <f>IFERROR(((VLOOKUP(A10365,'Interest Rates-10yr'!$A$9:$C$15239,2,FALSE))-B10365),C10364)</f>
        <v>0.58999999999999986</v>
      </c>
      <c r="D10365" s="98">
        <f>AVERAGE(C$10:C10365)</f>
        <v>0.43409424488219717</v>
      </c>
      <c r="E10365" s="2"/>
      <c r="G10365" s="23"/>
    </row>
    <row r="10366" spans="1:7" customFormat="1">
      <c r="A10366" s="4">
        <v>33004</v>
      </c>
      <c r="B10366">
        <v>8.24</v>
      </c>
      <c r="C10366">
        <f>IFERROR(((VLOOKUP(A10366,'Interest Rates-10yr'!$A$9:$C$15239,2,FALSE))-B10366),C10365)</f>
        <v>0.40000000000000036</v>
      </c>
      <c r="D10366" s="98">
        <f>AVERAGE(C$10:C10366)</f>
        <v>0.43409095297866501</v>
      </c>
      <c r="E10366" s="2"/>
      <c r="G10366" s="23"/>
    </row>
    <row r="10367" spans="1:7" customFormat="1">
      <c r="A10367" s="4">
        <v>33005</v>
      </c>
      <c r="B10367">
        <v>8.24</v>
      </c>
      <c r="C10367">
        <f>IFERROR(((VLOOKUP(A10367,'Interest Rates-10yr'!$A$9:$C$15239,2,FALSE))-B10367),C10366)</f>
        <v>0.40000000000000036</v>
      </c>
      <c r="D10367" s="98">
        <f>AVERAGE(C$10:C10367)</f>
        <v>0.43408766171075819</v>
      </c>
      <c r="E10367" s="2"/>
      <c r="G10367" s="23"/>
    </row>
    <row r="10368" spans="1:7" customFormat="1">
      <c r="A10368" s="4">
        <v>33006</v>
      </c>
      <c r="B10368">
        <v>8.24</v>
      </c>
      <c r="C10368">
        <f>IFERROR(((VLOOKUP(A10368,'Interest Rates-10yr'!$A$9:$C$15239,2,FALSE))-B10368),C10367)</f>
        <v>0.40000000000000036</v>
      </c>
      <c r="D10368" s="98">
        <f>AVERAGE(C$10:C10368)</f>
        <v>0.43408437107829262</v>
      </c>
      <c r="E10368" s="2"/>
      <c r="G10368" s="23"/>
    </row>
    <row r="10369" spans="1:7" customFormat="1">
      <c r="A10369" s="4">
        <v>33007</v>
      </c>
      <c r="B10369">
        <v>8.27</v>
      </c>
      <c r="C10369">
        <f>IFERROR(((VLOOKUP(A10369,'Interest Rates-10yr'!$A$9:$C$15239,2,FALSE))-B10369),C10368)</f>
        <v>0.33999999999999986</v>
      </c>
      <c r="D10369" s="98">
        <f>AVERAGE(C$10:C10369)</f>
        <v>0.43407528957529279</v>
      </c>
      <c r="E10369" s="2"/>
      <c r="G10369" s="23"/>
    </row>
    <row r="10370" spans="1:7" customFormat="1">
      <c r="A10370" s="4">
        <v>33008</v>
      </c>
      <c r="B10370">
        <v>8.34</v>
      </c>
      <c r="C10370">
        <f>IFERROR(((VLOOKUP(A10370,'Interest Rates-10yr'!$A$9:$C$15239,2,FALSE))-B10370),C10369)</f>
        <v>0.3100000000000005</v>
      </c>
      <c r="D10370" s="98">
        <f>AVERAGE(C$10:C10370)</f>
        <v>0.43406331435189976</v>
      </c>
      <c r="E10370" s="2"/>
      <c r="G10370" s="23"/>
    </row>
    <row r="10371" spans="1:7" customFormat="1">
      <c r="A10371" s="4">
        <v>33009</v>
      </c>
      <c r="B10371">
        <v>7.53</v>
      </c>
      <c r="C10371">
        <f>IFERROR(((VLOOKUP(A10371,'Interest Rates-10yr'!$A$9:$C$15239,2,FALSE))-B10371),C10370)</f>
        <v>1.1499999999999995</v>
      </c>
      <c r="D10371" s="98">
        <f>AVERAGE(C$10:C10371)</f>
        <v>0.43413240687126359</v>
      </c>
      <c r="E10371" s="2"/>
      <c r="G10371" s="23"/>
    </row>
    <row r="10372" spans="1:7" customFormat="1">
      <c r="A10372" s="4">
        <v>33010</v>
      </c>
      <c r="B10372">
        <v>8.1999999999999993</v>
      </c>
      <c r="C10372">
        <f>IFERROR(((VLOOKUP(A10372,'Interest Rates-10yr'!$A$9:$C$15239,2,FALSE))-B10372),C10371)</f>
        <v>0.49000000000000021</v>
      </c>
      <c r="D10372" s="98">
        <f>AVERAGE(C$10:C10372)</f>
        <v>0.4341377979349641</v>
      </c>
      <c r="E10372" s="2"/>
      <c r="G10372" s="23"/>
    </row>
    <row r="10373" spans="1:7" customFormat="1">
      <c r="A10373" s="4">
        <v>33011</v>
      </c>
      <c r="B10373">
        <v>8.2200000000000006</v>
      </c>
      <c r="C10373">
        <f>IFERROR(((VLOOKUP(A10373,'Interest Rates-10yr'!$A$9:$C$15239,2,FALSE))-B10373),C10372)</f>
        <v>0.52999999999999936</v>
      </c>
      <c r="D10373" s="98">
        <f>AVERAGE(C$10:C10373)</f>
        <v>0.43414704747202171</v>
      </c>
      <c r="E10373" s="2"/>
      <c r="G10373" s="23"/>
    </row>
    <row r="10374" spans="1:7" customFormat="1">
      <c r="A10374" s="4">
        <v>33012</v>
      </c>
      <c r="B10374">
        <v>8.2200000000000006</v>
      </c>
      <c r="C10374">
        <f>IFERROR(((VLOOKUP(A10374,'Interest Rates-10yr'!$A$9:$C$15239,2,FALSE))-B10374),C10373)</f>
        <v>0.52999999999999936</v>
      </c>
      <c r="D10374" s="98">
        <f>AVERAGE(C$10:C10374)</f>
        <v>0.4341562952243157</v>
      </c>
      <c r="E10374" s="2"/>
      <c r="G10374" s="23"/>
    </row>
    <row r="10375" spans="1:7" customFormat="1">
      <c r="A10375" s="4">
        <v>33013</v>
      </c>
      <c r="B10375">
        <v>8.2200000000000006</v>
      </c>
      <c r="C10375">
        <f>IFERROR(((VLOOKUP(A10375,'Interest Rates-10yr'!$A$9:$C$15239,2,FALSE))-B10375),C10374)</f>
        <v>0.52999999999999936</v>
      </c>
      <c r="D10375" s="98">
        <f>AVERAGE(C$10:C10375)</f>
        <v>0.43416554119236273</v>
      </c>
      <c r="E10375" s="2"/>
      <c r="G10375" s="23"/>
    </row>
    <row r="10376" spans="1:7" customFormat="1">
      <c r="A10376" s="4">
        <v>33014</v>
      </c>
      <c r="B10376">
        <v>8.24</v>
      </c>
      <c r="C10376">
        <f>IFERROR(((VLOOKUP(A10376,'Interest Rates-10yr'!$A$9:$C$15239,2,FALSE))-B10376),C10375)</f>
        <v>0.5</v>
      </c>
      <c r="D10376" s="98">
        <f>AVERAGE(C$10:C10376)</f>
        <v>0.43417189157905201</v>
      </c>
      <c r="E10376" s="2"/>
      <c r="G10376" s="23"/>
    </row>
    <row r="10377" spans="1:7" customFormat="1">
      <c r="A10377" s="4">
        <v>33015</v>
      </c>
      <c r="B10377">
        <v>8.2200000000000006</v>
      </c>
      <c r="C10377">
        <f>IFERROR(((VLOOKUP(A10377,'Interest Rates-10yr'!$A$9:$C$15239,2,FALSE))-B10377),C10376)</f>
        <v>0.42999999999999972</v>
      </c>
      <c r="D10377" s="98">
        <f>AVERAGE(C$10:C10377)</f>
        <v>0.43417148919753401</v>
      </c>
      <c r="E10377" s="2"/>
      <c r="G10377" s="23"/>
    </row>
    <row r="10378" spans="1:7" customFormat="1">
      <c r="A10378" s="4">
        <v>33016</v>
      </c>
      <c r="B10378">
        <v>8.24</v>
      </c>
      <c r="C10378">
        <f>IFERROR(((VLOOKUP(A10378,'Interest Rates-10yr'!$A$9:$C$15239,2,FALSE))-B10378),C10377)</f>
        <v>0.36999999999999922</v>
      </c>
      <c r="D10378" s="98">
        <f>AVERAGE(C$10:C10378)</f>
        <v>0.43416530041470081</v>
      </c>
      <c r="E10378" s="2"/>
      <c r="G10378" s="23"/>
    </row>
    <row r="10379" spans="1:7" customFormat="1">
      <c r="A10379" s="4">
        <v>33017</v>
      </c>
      <c r="B10379">
        <v>8.2899999999999991</v>
      </c>
      <c r="C10379">
        <f>IFERROR(((VLOOKUP(A10379,'Interest Rates-10yr'!$A$9:$C$15239,2,FALSE))-B10379),C10378)</f>
        <v>0.34000000000000163</v>
      </c>
      <c r="D10379" s="98">
        <f>AVERAGE(C$10:C10379)</f>
        <v>0.43415621986499831</v>
      </c>
      <c r="E10379" s="2"/>
      <c r="G10379" s="23"/>
    </row>
    <row r="10380" spans="1:7" customFormat="1">
      <c r="A10380" s="4">
        <v>33018</v>
      </c>
      <c r="B10380">
        <v>8.27</v>
      </c>
      <c r="C10380">
        <f>IFERROR(((VLOOKUP(A10380,'Interest Rates-10yr'!$A$9:$C$15239,2,FALSE))-B10380),C10379)</f>
        <v>0.41999999999999993</v>
      </c>
      <c r="D10380" s="98">
        <f>AVERAGE(C$10:C10380)</f>
        <v>0.43415485488381378</v>
      </c>
      <c r="E10380" s="2"/>
      <c r="G10380" s="23"/>
    </row>
    <row r="10381" spans="1:7" customFormat="1">
      <c r="A10381" s="4">
        <v>33019</v>
      </c>
      <c r="B10381">
        <v>8.27</v>
      </c>
      <c r="C10381">
        <f>IFERROR(((VLOOKUP(A10381,'Interest Rates-10yr'!$A$9:$C$15239,2,FALSE))-B10381),C10380)</f>
        <v>0.41999999999999993</v>
      </c>
      <c r="D10381" s="98">
        <f>AVERAGE(C$10:C10381)</f>
        <v>0.43415349016583421</v>
      </c>
      <c r="E10381" s="2"/>
      <c r="G10381" s="23"/>
    </row>
    <row r="10382" spans="1:7" customFormat="1">
      <c r="A10382" s="4">
        <v>33020</v>
      </c>
      <c r="B10382">
        <v>8.27</v>
      </c>
      <c r="C10382">
        <f>IFERROR(((VLOOKUP(A10382,'Interest Rates-10yr'!$A$9:$C$15239,2,FALSE))-B10382),C10381)</f>
        <v>0.41999999999999993</v>
      </c>
      <c r="D10382" s="98">
        <f>AVERAGE(C$10:C10382)</f>
        <v>0.43415212571098361</v>
      </c>
      <c r="E10382" s="2"/>
      <c r="G10382" s="23"/>
    </row>
    <row r="10383" spans="1:7" customFormat="1">
      <c r="A10383" s="4">
        <v>33021</v>
      </c>
      <c r="B10383">
        <v>8.27</v>
      </c>
      <c r="C10383">
        <f>IFERROR(((VLOOKUP(A10383,'Interest Rates-10yr'!$A$9:$C$15239,2,FALSE))-B10383),C10382)</f>
        <v>0.41999999999999993</v>
      </c>
      <c r="D10383" s="98">
        <f>AVERAGE(C$10:C10383)</f>
        <v>0.43415076151918575</v>
      </c>
      <c r="E10383" s="2"/>
      <c r="G10383" s="23"/>
    </row>
    <row r="10384" spans="1:7" customFormat="1">
      <c r="A10384" s="4">
        <v>33022</v>
      </c>
      <c r="B10384">
        <v>8.26</v>
      </c>
      <c r="C10384">
        <f>IFERROR(((VLOOKUP(A10384,'Interest Rates-10yr'!$A$9:$C$15239,2,FALSE))-B10384),C10383)</f>
        <v>0.40000000000000036</v>
      </c>
      <c r="D10384" s="98">
        <f>AVERAGE(C$10:C10384)</f>
        <v>0.43414746987952119</v>
      </c>
      <c r="E10384" s="2"/>
      <c r="G10384" s="23"/>
    </row>
    <row r="10385" spans="1:7" customFormat="1">
      <c r="A10385" s="4">
        <v>33023</v>
      </c>
      <c r="B10385">
        <v>7.69</v>
      </c>
      <c r="C10385">
        <f>IFERROR(((VLOOKUP(A10385,'Interest Rates-10yr'!$A$9:$C$15239,2,FALSE))-B10385),C10384)</f>
        <v>0.92999999999999883</v>
      </c>
      <c r="D10385" s="98">
        <f>AVERAGE(C$10:C10385)</f>
        <v>0.43419525828836092</v>
      </c>
      <c r="E10385" s="2"/>
      <c r="G10385" s="23"/>
    </row>
    <row r="10386" spans="1:7" customFormat="1">
      <c r="A10386" s="4">
        <v>33024</v>
      </c>
      <c r="B10386">
        <v>8.23</v>
      </c>
      <c r="C10386">
        <f>IFERROR(((VLOOKUP(A10386,'Interest Rates-10yr'!$A$9:$C$15239,2,FALSE))-B10386),C10385)</f>
        <v>0.36999999999999922</v>
      </c>
      <c r="D10386" s="98">
        <f>AVERAGE(C$10:C10386)</f>
        <v>0.43418907198612633</v>
      </c>
      <c r="E10386" s="2"/>
      <c r="G10386" s="23"/>
    </row>
    <row r="10387" spans="1:7" customFormat="1">
      <c r="A10387" s="4">
        <v>33025</v>
      </c>
      <c r="B10387">
        <v>8.2799999999999994</v>
      </c>
      <c r="C10387">
        <f>IFERROR(((VLOOKUP(A10387,'Interest Rates-10yr'!$A$9:$C$15239,2,FALSE))-B10387),C10386)</f>
        <v>0.16000000000000014</v>
      </c>
      <c r="D10387" s="98">
        <f>AVERAGE(C$10:C10387)</f>
        <v>0.43416265176334867</v>
      </c>
      <c r="E10387" s="2"/>
      <c r="G10387" s="23"/>
    </row>
    <row r="10388" spans="1:7" customFormat="1">
      <c r="A10388" s="4">
        <v>33026</v>
      </c>
      <c r="B10388">
        <v>8.2799999999999994</v>
      </c>
      <c r="C10388">
        <f>IFERROR(((VLOOKUP(A10388,'Interest Rates-10yr'!$A$9:$C$15239,2,FALSE))-B10388),C10387)</f>
        <v>0.16000000000000014</v>
      </c>
      <c r="D10388" s="98">
        <f>AVERAGE(C$10:C10388)</f>
        <v>0.43413623663166317</v>
      </c>
      <c r="E10388" s="2"/>
      <c r="G10388" s="23"/>
    </row>
    <row r="10389" spans="1:7" customFormat="1">
      <c r="A10389" s="4">
        <v>33027</v>
      </c>
      <c r="B10389">
        <v>8.2799999999999994</v>
      </c>
      <c r="C10389">
        <f>IFERROR(((VLOOKUP(A10389,'Interest Rates-10yr'!$A$9:$C$15239,2,FALSE))-B10389),C10388)</f>
        <v>0.16000000000000014</v>
      </c>
      <c r="D10389" s="98">
        <f>AVERAGE(C$10:C10389)</f>
        <v>0.43410982658959846</v>
      </c>
      <c r="E10389" s="2"/>
      <c r="G10389" s="23"/>
    </row>
    <row r="10390" spans="1:7" customFormat="1">
      <c r="A10390" s="4">
        <v>33028</v>
      </c>
      <c r="B10390">
        <v>8.2799999999999994</v>
      </c>
      <c r="C10390">
        <f>IFERROR(((VLOOKUP(A10390,'Interest Rates-10yr'!$A$9:$C$15239,2,FALSE))-B10390),C10389)</f>
        <v>0.16000000000000014</v>
      </c>
      <c r="D10390" s="98">
        <f>AVERAGE(C$10:C10390)</f>
        <v>0.43408342163568364</v>
      </c>
      <c r="E10390" s="2"/>
      <c r="G10390" s="23"/>
    </row>
    <row r="10391" spans="1:7" customFormat="1">
      <c r="A10391" s="4">
        <v>33029</v>
      </c>
      <c r="B10391">
        <v>8.27</v>
      </c>
      <c r="C10391">
        <f>IFERROR(((VLOOKUP(A10391,'Interest Rates-10yr'!$A$9:$C$15239,2,FALSE))-B10391),C10390)</f>
        <v>0.20000000000000107</v>
      </c>
      <c r="D10391" s="98">
        <f>AVERAGE(C$10:C10391)</f>
        <v>0.43406087459064069</v>
      </c>
      <c r="E10391" s="2"/>
      <c r="G10391" s="23"/>
    </row>
    <row r="10392" spans="1:7" customFormat="1">
      <c r="A10392" s="4">
        <v>33030</v>
      </c>
      <c r="B10392">
        <v>8.2200000000000006</v>
      </c>
      <c r="C10392">
        <f>IFERROR(((VLOOKUP(A10392,'Interest Rates-10yr'!$A$9:$C$15239,2,FALSE))-B10392),C10391)</f>
        <v>0.24000000000000021</v>
      </c>
      <c r="D10392" s="98">
        <f>AVERAGE(C$10:C10392)</f>
        <v>0.43404218433978925</v>
      </c>
      <c r="E10392" s="2"/>
      <c r="G10392" s="23"/>
    </row>
    <row r="10393" spans="1:7" customFormat="1">
      <c r="A10393" s="4">
        <v>33031</v>
      </c>
      <c r="B10393">
        <v>8.25</v>
      </c>
      <c r="C10393">
        <f>IFERROR(((VLOOKUP(A10393,'Interest Rates-10yr'!$A$9:$C$15239,2,FALSE))-B10393),C10392)</f>
        <v>0.21000000000000085</v>
      </c>
      <c r="D10393" s="98">
        <f>AVERAGE(C$10:C10393)</f>
        <v>0.43402060862866254</v>
      </c>
      <c r="E10393" s="2"/>
      <c r="G10393" s="23"/>
    </row>
    <row r="10394" spans="1:7" customFormat="1">
      <c r="A10394" s="4">
        <v>33032</v>
      </c>
      <c r="B10394">
        <v>8.26</v>
      </c>
      <c r="C10394">
        <f>IFERROR(((VLOOKUP(A10394,'Interest Rates-10yr'!$A$9:$C$15239,2,FALSE))-B10394),C10393)</f>
        <v>0.20000000000000107</v>
      </c>
      <c r="D10394" s="98">
        <f>AVERAGE(C$10:C10394)</f>
        <v>0.43399807414540503</v>
      </c>
      <c r="E10394" s="2"/>
      <c r="G10394" s="23"/>
    </row>
    <row r="10395" spans="1:7" customFormat="1">
      <c r="A10395" s="4">
        <v>33033</v>
      </c>
      <c r="B10395">
        <v>8.26</v>
      </c>
      <c r="C10395">
        <f>IFERROR(((VLOOKUP(A10395,'Interest Rates-10yr'!$A$9:$C$15239,2,FALSE))-B10395),C10394)</f>
        <v>0.20000000000000107</v>
      </c>
      <c r="D10395" s="98">
        <f>AVERAGE(C$10:C10395)</f>
        <v>0.43397554400154353</v>
      </c>
      <c r="E10395" s="2"/>
      <c r="G10395" s="23"/>
    </row>
    <row r="10396" spans="1:7" customFormat="1">
      <c r="A10396" s="4">
        <v>33034</v>
      </c>
      <c r="B10396">
        <v>8.26</v>
      </c>
      <c r="C10396">
        <f>IFERROR(((VLOOKUP(A10396,'Interest Rates-10yr'!$A$9:$C$15239,2,FALSE))-B10396),C10395)</f>
        <v>0.20000000000000107</v>
      </c>
      <c r="D10396" s="98">
        <f>AVERAGE(C$10:C10396)</f>
        <v>0.43395301819582471</v>
      </c>
      <c r="E10396" s="2"/>
      <c r="G10396" s="23"/>
    </row>
    <row r="10397" spans="1:7" customFormat="1">
      <c r="A10397" s="4">
        <v>33035</v>
      </c>
      <c r="B10397">
        <v>8.26</v>
      </c>
      <c r="C10397">
        <f>IFERROR(((VLOOKUP(A10397,'Interest Rates-10yr'!$A$9:$C$15239,2,FALSE))-B10397),C10396)</f>
        <v>0.22000000000000064</v>
      </c>
      <c r="D10397" s="98">
        <f>AVERAGE(C$10:C10397)</f>
        <v>0.43393242202541699</v>
      </c>
      <c r="E10397" s="2"/>
      <c r="G10397" s="23"/>
    </row>
    <row r="10398" spans="1:7" customFormat="1">
      <c r="A10398" s="4">
        <v>33036</v>
      </c>
      <c r="B10398">
        <v>8.23</v>
      </c>
      <c r="C10398">
        <f>IFERROR(((VLOOKUP(A10398,'Interest Rates-10yr'!$A$9:$C$15239,2,FALSE))-B10398),C10397)</f>
        <v>0.25</v>
      </c>
      <c r="D10398" s="98">
        <f>AVERAGE(C$10:C10398)</f>
        <v>0.43391471748965554</v>
      </c>
      <c r="E10398" s="2"/>
      <c r="G10398" s="23"/>
    </row>
    <row r="10399" spans="1:7" customFormat="1">
      <c r="A10399" s="4">
        <v>33037</v>
      </c>
      <c r="B10399">
        <v>8.61</v>
      </c>
      <c r="C10399">
        <f>IFERROR(((VLOOKUP(A10399,'Interest Rates-10yr'!$A$9:$C$15239,2,FALSE))-B10399),C10398)</f>
        <v>-0.20999999999999908</v>
      </c>
      <c r="D10399" s="98">
        <f>AVERAGE(C$10:C10399)</f>
        <v>0.43385274302213966</v>
      </c>
      <c r="E10399" s="2"/>
      <c r="G10399" s="23"/>
    </row>
    <row r="10400" spans="1:7" customFormat="1">
      <c r="A10400" s="4">
        <v>33038</v>
      </c>
      <c r="B10400">
        <v>8.2899999999999991</v>
      </c>
      <c r="C10400">
        <f>IFERROR(((VLOOKUP(A10400,'Interest Rates-10yr'!$A$9:$C$15239,2,FALSE))-B10400),C10399)</f>
        <v>9.0000000000001634E-2</v>
      </c>
      <c r="D10400" s="98">
        <f>AVERAGE(C$10:C10400)</f>
        <v>0.43381965162159863</v>
      </c>
      <c r="E10400" s="2"/>
      <c r="G10400" s="23"/>
    </row>
    <row r="10401" spans="1:7" customFormat="1">
      <c r="A10401" s="4">
        <v>33039</v>
      </c>
      <c r="B10401">
        <v>8.2899999999999991</v>
      </c>
      <c r="C10401">
        <f>IFERROR(((VLOOKUP(A10401,'Interest Rates-10yr'!$A$9:$C$15239,2,FALSE))-B10401),C10400)</f>
        <v>0.17000000000000171</v>
      </c>
      <c r="D10401" s="98">
        <f>AVERAGE(C$10:C10401)</f>
        <v>0.43379426481909467</v>
      </c>
      <c r="E10401" s="2"/>
      <c r="G10401" s="23"/>
    </row>
    <row r="10402" spans="1:7" customFormat="1">
      <c r="A10402" s="4">
        <v>33040</v>
      </c>
      <c r="B10402">
        <v>8.2899999999999991</v>
      </c>
      <c r="C10402">
        <f>IFERROR(((VLOOKUP(A10402,'Interest Rates-10yr'!$A$9:$C$15239,2,FALSE))-B10402),C10401)</f>
        <v>0.17000000000000171</v>
      </c>
      <c r="D10402" s="98">
        <f>AVERAGE(C$10:C10402)</f>
        <v>0.43376888290195631</v>
      </c>
      <c r="E10402" s="2"/>
      <c r="G10402" s="23"/>
    </row>
    <row r="10403" spans="1:7" customFormat="1">
      <c r="A10403" s="4">
        <v>33041</v>
      </c>
      <c r="B10403">
        <v>8.2899999999999991</v>
      </c>
      <c r="C10403">
        <f>IFERROR(((VLOOKUP(A10403,'Interest Rates-10yr'!$A$9:$C$15239,2,FALSE))-B10403),C10402)</f>
        <v>0.17000000000000171</v>
      </c>
      <c r="D10403" s="98">
        <f>AVERAGE(C$10:C10403)</f>
        <v>0.43374350586877353</v>
      </c>
      <c r="E10403" s="2"/>
      <c r="G10403" s="23"/>
    </row>
    <row r="10404" spans="1:7" customFormat="1">
      <c r="A10404" s="4">
        <v>33042</v>
      </c>
      <c r="B10404">
        <v>8.2799999999999994</v>
      </c>
      <c r="C10404">
        <f>IFERROR(((VLOOKUP(A10404,'Interest Rates-10yr'!$A$9:$C$15239,2,FALSE))-B10404),C10403)</f>
        <v>0.22000000000000064</v>
      </c>
      <c r="D10404" s="98">
        <f>AVERAGE(C$10:C10404)</f>
        <v>0.43372294372294679</v>
      </c>
      <c r="E10404" s="2"/>
      <c r="G10404" s="23"/>
    </row>
    <row r="10405" spans="1:7" customFormat="1">
      <c r="A10405" s="4">
        <v>33043</v>
      </c>
      <c r="B10405">
        <v>8.25</v>
      </c>
      <c r="C10405">
        <f>IFERROR(((VLOOKUP(A10405,'Interest Rates-10yr'!$A$9:$C$15239,2,FALSE))-B10405),C10404)</f>
        <v>0.25999999999999979</v>
      </c>
      <c r="D10405" s="98">
        <f>AVERAGE(C$10:C10405)</f>
        <v>0.43370623316660561</v>
      </c>
      <c r="E10405" s="2"/>
      <c r="G10405" s="23"/>
    </row>
    <row r="10406" spans="1:7" customFormat="1">
      <c r="A10406" s="4">
        <v>33044</v>
      </c>
      <c r="B10406">
        <v>8.24</v>
      </c>
      <c r="C10406">
        <f>IFERROR(((VLOOKUP(A10406,'Interest Rates-10yr'!$A$9:$C$15239,2,FALSE))-B10406),C10405)</f>
        <v>0.3100000000000005</v>
      </c>
      <c r="D10406" s="98">
        <f>AVERAGE(C$10:C10406)</f>
        <v>0.43369433490430248</v>
      </c>
      <c r="E10406" s="2"/>
      <c r="G10406" s="23"/>
    </row>
    <row r="10407" spans="1:7" customFormat="1">
      <c r="A10407" s="4">
        <v>33045</v>
      </c>
      <c r="B10407">
        <v>8.25</v>
      </c>
      <c r="C10407">
        <f>IFERROR(((VLOOKUP(A10407,'Interest Rates-10yr'!$A$9:$C$15239,2,FALSE))-B10407),C10406)</f>
        <v>0.26999999999999957</v>
      </c>
      <c r="D10407" s="98">
        <f>AVERAGE(C$10:C10407)</f>
        <v>0.43367859203693337</v>
      </c>
      <c r="E10407" s="2"/>
      <c r="G10407" s="23"/>
    </row>
    <row r="10408" spans="1:7" customFormat="1">
      <c r="A10408" s="4">
        <v>33046</v>
      </c>
      <c r="B10408">
        <v>8.24</v>
      </c>
      <c r="C10408">
        <f>IFERROR(((VLOOKUP(A10408,'Interest Rates-10yr'!$A$9:$C$15239,2,FALSE))-B10408),C10407)</f>
        <v>0.26999999999999957</v>
      </c>
      <c r="D10408" s="98">
        <f>AVERAGE(C$10:C10408)</f>
        <v>0.43366285219732986</v>
      </c>
      <c r="E10408" s="2"/>
      <c r="G10408" s="23"/>
    </row>
    <row r="10409" spans="1:7" customFormat="1">
      <c r="A10409" s="4">
        <v>33047</v>
      </c>
      <c r="B10409">
        <v>8.24</v>
      </c>
      <c r="C10409">
        <f>IFERROR(((VLOOKUP(A10409,'Interest Rates-10yr'!$A$9:$C$15239,2,FALSE))-B10409),C10408)</f>
        <v>0.26999999999999957</v>
      </c>
      <c r="D10409" s="98">
        <f>AVERAGE(C$10:C10409)</f>
        <v>0.43364711538461864</v>
      </c>
      <c r="E10409" s="2"/>
      <c r="G10409" s="23"/>
    </row>
    <row r="10410" spans="1:7" customFormat="1">
      <c r="A10410" s="4">
        <v>33048</v>
      </c>
      <c r="B10410">
        <v>8.24</v>
      </c>
      <c r="C10410">
        <f>IFERROR(((VLOOKUP(A10410,'Interest Rates-10yr'!$A$9:$C$15239,2,FALSE))-B10410),C10409)</f>
        <v>0.26999999999999957</v>
      </c>
      <c r="D10410" s="98">
        <f>AVERAGE(C$10:C10410)</f>
        <v>0.43363138159792658</v>
      </c>
      <c r="E10410" s="2"/>
      <c r="G10410" s="23"/>
    </row>
    <row r="10411" spans="1:7" customFormat="1">
      <c r="A10411" s="4">
        <v>33049</v>
      </c>
      <c r="B10411">
        <v>8.3000000000000007</v>
      </c>
      <c r="C10411">
        <f>IFERROR(((VLOOKUP(A10411,'Interest Rates-10yr'!$A$9:$C$15239,2,FALSE))-B10411),C10410)</f>
        <v>0.27999999999999936</v>
      </c>
      <c r="D10411" s="98">
        <f>AVERAGE(C$10:C10411)</f>
        <v>0.43361661218996672</v>
      </c>
      <c r="E10411" s="2"/>
      <c r="G10411" s="23"/>
    </row>
    <row r="10412" spans="1:7" customFormat="1">
      <c r="A10412" s="4">
        <v>33050</v>
      </c>
      <c r="B10412">
        <v>8.33</v>
      </c>
      <c r="C10412">
        <f>IFERROR(((VLOOKUP(A10412,'Interest Rates-10yr'!$A$9:$C$15239,2,FALSE))-B10412),C10411)</f>
        <v>0.23000000000000043</v>
      </c>
      <c r="D10412" s="98">
        <f>AVERAGE(C$10:C10412)</f>
        <v>0.4335970393155853</v>
      </c>
      <c r="E10412" s="2"/>
      <c r="G10412" s="23"/>
    </row>
    <row r="10413" spans="1:7" customFormat="1">
      <c r="A10413" s="4">
        <v>33051</v>
      </c>
      <c r="B10413">
        <v>8.39</v>
      </c>
      <c r="C10413">
        <f>IFERROR(((VLOOKUP(A10413,'Interest Rates-10yr'!$A$9:$C$15239,2,FALSE))-B10413),C10412)</f>
        <v>0.12999999999999901</v>
      </c>
      <c r="D10413" s="98">
        <f>AVERAGE(C$10:C10413)</f>
        <v>0.43356785851595864</v>
      </c>
      <c r="E10413" s="2"/>
      <c r="G10413" s="23"/>
    </row>
    <row r="10414" spans="1:7" customFormat="1">
      <c r="A10414" s="4">
        <v>33052</v>
      </c>
      <c r="B10414">
        <v>8.36</v>
      </c>
      <c r="C10414">
        <f>IFERROR(((VLOOKUP(A10414,'Interest Rates-10yr'!$A$9:$C$15239,2,FALSE))-B10414),C10413)</f>
        <v>0.11000000000000121</v>
      </c>
      <c r="D10414" s="98">
        <f>AVERAGE(C$10:C10414)</f>
        <v>0.43353676117251644</v>
      </c>
      <c r="E10414" s="2"/>
      <c r="G10414" s="23"/>
    </row>
    <row r="10415" spans="1:7" customFormat="1">
      <c r="A10415" s="4">
        <v>33053</v>
      </c>
      <c r="B10415">
        <v>8.32</v>
      </c>
      <c r="C10415">
        <f>IFERROR(((VLOOKUP(A10415,'Interest Rates-10yr'!$A$9:$C$15239,2,FALSE))-B10415),C10414)</f>
        <v>0.10999999999999943</v>
      </c>
      <c r="D10415" s="98">
        <f>AVERAGE(C$10:C10415)</f>
        <v>0.4335056698058844</v>
      </c>
      <c r="E10415" s="2"/>
      <c r="G10415" s="23"/>
    </row>
    <row r="10416" spans="1:7" customFormat="1">
      <c r="A10416" s="4">
        <v>33054</v>
      </c>
      <c r="B10416">
        <v>8.32</v>
      </c>
      <c r="C10416">
        <f>IFERROR(((VLOOKUP(A10416,'Interest Rates-10yr'!$A$9:$C$15239,2,FALSE))-B10416),C10415)</f>
        <v>0.10999999999999943</v>
      </c>
      <c r="D10416" s="98">
        <f>AVERAGE(C$10:C10416)</f>
        <v>0.43347458441433967</v>
      </c>
      <c r="E10416" s="2"/>
      <c r="G10416" s="23"/>
    </row>
    <row r="10417" spans="1:7" customFormat="1">
      <c r="A10417" s="4">
        <v>33055</v>
      </c>
      <c r="B10417">
        <v>8.32</v>
      </c>
      <c r="C10417">
        <f>IFERROR(((VLOOKUP(A10417,'Interest Rates-10yr'!$A$9:$C$15239,2,FALSE))-B10417),C10416)</f>
        <v>0.10999999999999943</v>
      </c>
      <c r="D10417" s="98">
        <f>AVERAGE(C$10:C10417)</f>
        <v>0.43344350499615991</v>
      </c>
      <c r="E10417" s="2"/>
      <c r="G10417" s="23"/>
    </row>
    <row r="10418" spans="1:7" customFormat="1">
      <c r="A10418" s="4">
        <v>33056</v>
      </c>
      <c r="B10418">
        <v>8.35</v>
      </c>
      <c r="C10418">
        <f>IFERROR(((VLOOKUP(A10418,'Interest Rates-10yr'!$A$9:$C$15239,2,FALSE))-B10418),C10417)</f>
        <v>8.0000000000000071E-2</v>
      </c>
      <c r="D10418" s="98">
        <f>AVERAGE(C$10:C10418)</f>
        <v>0.43340954942838239</v>
      </c>
      <c r="E10418" s="2"/>
      <c r="G10418" s="23"/>
    </row>
    <row r="10419" spans="1:7" customFormat="1">
      <c r="A10419" s="4">
        <v>33057</v>
      </c>
      <c r="B10419">
        <v>8.32</v>
      </c>
      <c r="C10419">
        <f>IFERROR(((VLOOKUP(A10419,'Interest Rates-10yr'!$A$9:$C$15239,2,FALSE))-B10419),C10418)</f>
        <v>8.0000000000000071E-2</v>
      </c>
      <c r="D10419" s="98">
        <f>AVERAGE(C$10:C10419)</f>
        <v>0.43337560038424905</v>
      </c>
      <c r="E10419" s="2"/>
      <c r="G10419" s="23"/>
    </row>
    <row r="10420" spans="1:7" customFormat="1">
      <c r="A10420" s="4">
        <v>33058</v>
      </c>
      <c r="B10420">
        <v>8.32</v>
      </c>
      <c r="C10420">
        <f>IFERROR(((VLOOKUP(A10420,'Interest Rates-10yr'!$A$9:$C$15239,2,FALSE))-B10420),C10419)</f>
        <v>8.0000000000000071E-2</v>
      </c>
      <c r="D10420" s="98">
        <f>AVERAGE(C$10:C10420)</f>
        <v>0.43334165786187995</v>
      </c>
      <c r="E10420" s="2"/>
      <c r="G10420" s="23"/>
    </row>
    <row r="10421" spans="1:7" customFormat="1">
      <c r="A10421" s="4">
        <v>33059</v>
      </c>
      <c r="B10421">
        <v>8.32</v>
      </c>
      <c r="C10421">
        <f>IFERROR(((VLOOKUP(A10421,'Interest Rates-10yr'!$A$9:$C$15239,2,FALSE))-B10421),C10420)</f>
        <v>9.9999999999999645E-2</v>
      </c>
      <c r="D10421" s="98">
        <f>AVERAGE(C$10:C10421)</f>
        <v>0.43330964271994166</v>
      </c>
      <c r="E10421" s="2"/>
      <c r="G10421" s="23"/>
    </row>
    <row r="10422" spans="1:7" customFormat="1">
      <c r="A10422" s="4">
        <v>33060</v>
      </c>
      <c r="B10422">
        <v>8.32</v>
      </c>
      <c r="C10422">
        <f>IFERROR(((VLOOKUP(A10422,'Interest Rates-10yr'!$A$9:$C$15239,2,FALSE))-B10422),C10421)</f>
        <v>0.1899999999999995</v>
      </c>
      <c r="D10422" s="98">
        <f>AVERAGE(C$10:C10422)</f>
        <v>0.43328627676942594</v>
      </c>
      <c r="E10422" s="2"/>
      <c r="G10422" s="23"/>
    </row>
    <row r="10423" spans="1:7" customFormat="1">
      <c r="A10423" s="4">
        <v>33061</v>
      </c>
      <c r="B10423">
        <v>8.32</v>
      </c>
      <c r="C10423">
        <f>IFERROR(((VLOOKUP(A10423,'Interest Rates-10yr'!$A$9:$C$15239,2,FALSE))-B10423),C10422)</f>
        <v>0.1899999999999995</v>
      </c>
      <c r="D10423" s="98">
        <f>AVERAGE(C$10:C10423)</f>
        <v>0.43326291530632149</v>
      </c>
      <c r="E10423" s="2"/>
      <c r="G10423" s="23"/>
    </row>
    <row r="10424" spans="1:7" customFormat="1">
      <c r="A10424" s="4">
        <v>33062</v>
      </c>
      <c r="B10424">
        <v>8.32</v>
      </c>
      <c r="C10424">
        <f>IFERROR(((VLOOKUP(A10424,'Interest Rates-10yr'!$A$9:$C$15239,2,FALSE))-B10424),C10423)</f>
        <v>0.1899999999999995</v>
      </c>
      <c r="D10424" s="98">
        <f>AVERAGE(C$10:C10424)</f>
        <v>0.43323955832933569</v>
      </c>
      <c r="E10424" s="2"/>
      <c r="G10424" s="23"/>
    </row>
    <row r="10425" spans="1:7" customFormat="1">
      <c r="A10425" s="4">
        <v>33063</v>
      </c>
      <c r="B10425">
        <v>8.33</v>
      </c>
      <c r="C10425">
        <f>IFERROR(((VLOOKUP(A10425,'Interest Rates-10yr'!$A$9:$C$15239,2,FALSE))-B10425),C10424)</f>
        <v>0.24000000000000021</v>
      </c>
      <c r="D10425" s="98">
        <f>AVERAGE(C$10:C10425)</f>
        <v>0.43322100614439624</v>
      </c>
      <c r="E10425" s="2"/>
      <c r="G10425" s="23"/>
    </row>
    <row r="10426" spans="1:7" customFormat="1">
      <c r="A10426" s="4">
        <v>33064</v>
      </c>
      <c r="B10426">
        <v>8.34</v>
      </c>
      <c r="C10426">
        <f>IFERROR(((VLOOKUP(A10426,'Interest Rates-10yr'!$A$9:$C$15239,2,FALSE))-B10426),C10425)</f>
        <v>0.23000000000000043</v>
      </c>
      <c r="D10426" s="98">
        <f>AVERAGE(C$10:C10426)</f>
        <v>0.43320149755208126</v>
      </c>
      <c r="E10426" s="2"/>
      <c r="G10426" s="23"/>
    </row>
    <row r="10427" spans="1:7" customFormat="1">
      <c r="A10427" s="4">
        <v>33065</v>
      </c>
      <c r="B10427">
        <v>8.01</v>
      </c>
      <c r="C10427">
        <f>IFERROR(((VLOOKUP(A10427,'Interest Rates-10yr'!$A$9:$C$15239,2,FALSE))-B10427),C10426)</f>
        <v>0.5600000000000005</v>
      </c>
      <c r="D10427" s="98">
        <f>AVERAGE(C$10:C10427)</f>
        <v>0.43321366865041572</v>
      </c>
      <c r="E10427" s="2"/>
      <c r="G10427" s="23"/>
    </row>
    <row r="10428" spans="1:7" customFormat="1">
      <c r="A10428" s="4">
        <v>33066</v>
      </c>
      <c r="B10428">
        <v>8.2899999999999991</v>
      </c>
      <c r="C10428">
        <f>IFERROR(((VLOOKUP(A10428,'Interest Rates-10yr'!$A$9:$C$15239,2,FALSE))-B10428),C10427)</f>
        <v>0.21000000000000085</v>
      </c>
      <c r="D10428" s="98">
        <f>AVERAGE(C$10:C10428)</f>
        <v>0.43319224493713709</v>
      </c>
      <c r="E10428" s="2"/>
      <c r="G10428" s="23"/>
    </row>
    <row r="10429" spans="1:7" customFormat="1">
      <c r="A10429" s="4">
        <v>33067</v>
      </c>
      <c r="B10429">
        <v>8.18</v>
      </c>
      <c r="C10429">
        <f>IFERROR(((VLOOKUP(A10429,'Interest Rates-10yr'!$A$9:$C$15239,2,FALSE))-B10429),C10428)</f>
        <v>0.26999999999999957</v>
      </c>
      <c r="D10429" s="98">
        <f>AVERAGE(C$10:C10429)</f>
        <v>0.43317658349328519</v>
      </c>
      <c r="E10429" s="2"/>
      <c r="G10429" s="23"/>
    </row>
    <row r="10430" spans="1:7" customFormat="1">
      <c r="A10430" s="4">
        <v>33068</v>
      </c>
      <c r="B10430">
        <v>8.18</v>
      </c>
      <c r="C10430">
        <f>IFERROR(((VLOOKUP(A10430,'Interest Rates-10yr'!$A$9:$C$15239,2,FALSE))-B10430),C10429)</f>
        <v>0.26999999999999957</v>
      </c>
      <c r="D10430" s="98">
        <f>AVERAGE(C$10:C10430)</f>
        <v>0.43316092505518011</v>
      </c>
      <c r="E10430" s="2"/>
      <c r="G10430" s="23"/>
    </row>
    <row r="10431" spans="1:7" customFormat="1">
      <c r="A10431" s="4">
        <v>33069</v>
      </c>
      <c r="B10431">
        <v>8.18</v>
      </c>
      <c r="C10431">
        <f>IFERROR(((VLOOKUP(A10431,'Interest Rates-10yr'!$A$9:$C$15239,2,FALSE))-B10431),C10430)</f>
        <v>0.26999999999999957</v>
      </c>
      <c r="D10431" s="98">
        <f>AVERAGE(C$10:C10431)</f>
        <v>0.43314526962195671</v>
      </c>
      <c r="E10431" s="2"/>
      <c r="G10431" s="23"/>
    </row>
    <row r="10432" spans="1:7" customFormat="1">
      <c r="A10432" s="4">
        <v>33070</v>
      </c>
      <c r="B10432">
        <v>8.07</v>
      </c>
      <c r="C10432">
        <f>IFERROR(((VLOOKUP(A10432,'Interest Rates-10yr'!$A$9:$C$15239,2,FALSE))-B10432),C10431)</f>
        <v>0.36999999999999922</v>
      </c>
      <c r="D10432" s="98">
        <f>AVERAGE(C$10:C10432)</f>
        <v>0.43313921135949651</v>
      </c>
      <c r="E10432" s="2"/>
      <c r="G10432" s="23"/>
    </row>
    <row r="10433" spans="1:7" customFormat="1">
      <c r="A10433" s="4">
        <v>33071</v>
      </c>
      <c r="B10433">
        <v>8.0500000000000007</v>
      </c>
      <c r="C10433">
        <f>IFERROR(((VLOOKUP(A10433,'Interest Rates-10yr'!$A$9:$C$15239,2,FALSE))-B10433),C10432)</f>
        <v>0.38999999999999879</v>
      </c>
      <c r="D10433" s="98">
        <f>AVERAGE(C$10:C10433)</f>
        <v>0.43313507290867542</v>
      </c>
      <c r="E10433" s="2"/>
      <c r="G10433" s="23"/>
    </row>
    <row r="10434" spans="1:7" customFormat="1">
      <c r="A10434" s="4">
        <v>33072</v>
      </c>
      <c r="B10434">
        <v>8.02</v>
      </c>
      <c r="C10434">
        <f>IFERROR(((VLOOKUP(A10434,'Interest Rates-10yr'!$A$9:$C$15239,2,FALSE))-B10434),C10433)</f>
        <v>0.48000000000000043</v>
      </c>
      <c r="D10434" s="98">
        <f>AVERAGE(C$10:C10434)</f>
        <v>0.43313956834532685</v>
      </c>
      <c r="E10434" s="2"/>
      <c r="G10434" s="23"/>
    </row>
    <row r="10435" spans="1:7" customFormat="1">
      <c r="A10435" s="4">
        <v>33073</v>
      </c>
      <c r="B10435">
        <v>8.0399999999999991</v>
      </c>
      <c r="C10435">
        <f>IFERROR(((VLOOKUP(A10435,'Interest Rates-10yr'!$A$9:$C$15239,2,FALSE))-B10435),C10434)</f>
        <v>0.47000000000000064</v>
      </c>
      <c r="D10435" s="98">
        <f>AVERAGE(C$10:C10435)</f>
        <v>0.4331431037790171</v>
      </c>
      <c r="E10435" s="2"/>
      <c r="G10435" s="23"/>
    </row>
    <row r="10436" spans="1:7" customFormat="1">
      <c r="A10436" s="4">
        <v>33074</v>
      </c>
      <c r="B10436">
        <v>7.99</v>
      </c>
      <c r="C10436">
        <f>IFERROR(((VLOOKUP(A10436,'Interest Rates-10yr'!$A$9:$C$15239,2,FALSE))-B10436),C10435)</f>
        <v>0.49000000000000021</v>
      </c>
      <c r="D10436" s="98">
        <f>AVERAGE(C$10:C10436)</f>
        <v>0.43314855663182433</v>
      </c>
      <c r="E10436" s="2"/>
      <c r="G10436" s="23"/>
    </row>
    <row r="10437" spans="1:7" customFormat="1">
      <c r="A10437" s="4">
        <v>33075</v>
      </c>
      <c r="B10437">
        <v>7.99</v>
      </c>
      <c r="C10437">
        <f>IFERROR(((VLOOKUP(A10437,'Interest Rates-10yr'!$A$9:$C$15239,2,FALSE))-B10437),C10436)</f>
        <v>0.49000000000000021</v>
      </c>
      <c r="D10437" s="98">
        <f>AVERAGE(C$10:C10437)</f>
        <v>0.43315400843882162</v>
      </c>
      <c r="E10437" s="2"/>
      <c r="G10437" s="23"/>
    </row>
    <row r="10438" spans="1:7" customFormat="1">
      <c r="A10438" s="4">
        <v>33076</v>
      </c>
      <c r="B10438">
        <v>7.99</v>
      </c>
      <c r="C10438">
        <f>IFERROR(((VLOOKUP(A10438,'Interest Rates-10yr'!$A$9:$C$15239,2,FALSE))-B10438),C10437)</f>
        <v>0.49000000000000021</v>
      </c>
      <c r="D10438" s="98">
        <f>AVERAGE(C$10:C10438)</f>
        <v>0.4331594592003099</v>
      </c>
      <c r="E10438" s="2"/>
      <c r="G10438" s="23"/>
    </row>
    <row r="10439" spans="1:7" customFormat="1">
      <c r="A10439" s="4">
        <v>33077</v>
      </c>
      <c r="B10439">
        <v>8.02</v>
      </c>
      <c r="C10439">
        <f>IFERROR(((VLOOKUP(A10439,'Interest Rates-10yr'!$A$9:$C$15239,2,FALSE))-B10439),C10438)</f>
        <v>0.46000000000000085</v>
      </c>
      <c r="D10439" s="98">
        <f>AVERAGE(C$10:C10439)</f>
        <v>0.43316203259827729</v>
      </c>
      <c r="E10439" s="2"/>
      <c r="G10439" s="23"/>
    </row>
    <row r="10440" spans="1:7" customFormat="1">
      <c r="A10440" s="4">
        <v>33078</v>
      </c>
      <c r="B10440">
        <v>8.02</v>
      </c>
      <c r="C10440">
        <f>IFERROR(((VLOOKUP(A10440,'Interest Rates-10yr'!$A$9:$C$15239,2,FALSE))-B10440),C10439)</f>
        <v>0.50999999999999979</v>
      </c>
      <c r="D10440" s="98">
        <f>AVERAGE(C$10:C10440)</f>
        <v>0.43316939890710693</v>
      </c>
      <c r="E10440" s="2"/>
      <c r="G10440" s="23"/>
    </row>
    <row r="10441" spans="1:7" customFormat="1">
      <c r="A10441" s="4">
        <v>33079</v>
      </c>
      <c r="B10441">
        <v>8.2799999999999994</v>
      </c>
      <c r="C10441">
        <f>IFERROR(((VLOOKUP(A10441,'Interest Rates-10yr'!$A$9:$C$15239,2,FALSE))-B10441),C10440)</f>
        <v>0.21000000000000085</v>
      </c>
      <c r="D10441" s="98">
        <f>AVERAGE(C$10:C10441)</f>
        <v>0.4331480061349724</v>
      </c>
      <c r="E10441" s="2"/>
      <c r="G10441" s="23"/>
    </row>
    <row r="10442" spans="1:7" customFormat="1">
      <c r="A10442" s="4">
        <v>33080</v>
      </c>
      <c r="B10442">
        <v>8.0500000000000007</v>
      </c>
      <c r="C10442">
        <f>IFERROR(((VLOOKUP(A10442,'Interest Rates-10yr'!$A$9:$C$15239,2,FALSE))-B10442),C10441)</f>
        <v>0.4399999999999995</v>
      </c>
      <c r="D10442" s="98">
        <f>AVERAGE(C$10:C10442)</f>
        <v>0.43314866289658122</v>
      </c>
      <c r="E10442" s="2"/>
      <c r="G10442" s="23"/>
    </row>
    <row r="10443" spans="1:7" customFormat="1">
      <c r="A10443" s="4">
        <v>33081</v>
      </c>
      <c r="B10443">
        <v>8.01</v>
      </c>
      <c r="C10443">
        <f>IFERROR(((VLOOKUP(A10443,'Interest Rates-10yr'!$A$9:$C$15239,2,FALSE))-B10443),C10442)</f>
        <v>0.41000000000000014</v>
      </c>
      <c r="D10443" s="98">
        <f>AVERAGE(C$10:C10443)</f>
        <v>0.43314644431666011</v>
      </c>
      <c r="E10443" s="2"/>
      <c r="G10443" s="23"/>
    </row>
    <row r="10444" spans="1:7" customFormat="1">
      <c r="A10444" s="4">
        <v>33082</v>
      </c>
      <c r="B10444">
        <v>8.01</v>
      </c>
      <c r="C10444">
        <f>IFERROR(((VLOOKUP(A10444,'Interest Rates-10yr'!$A$9:$C$15239,2,FALSE))-B10444),C10443)</f>
        <v>0.41000000000000014</v>
      </c>
      <c r="D10444" s="98">
        <f>AVERAGE(C$10:C10444)</f>
        <v>0.43314422616195797</v>
      </c>
      <c r="E10444" s="2"/>
      <c r="G10444" s="23"/>
    </row>
    <row r="10445" spans="1:7" customFormat="1">
      <c r="A10445" s="4">
        <v>33083</v>
      </c>
      <c r="B10445">
        <v>8.01</v>
      </c>
      <c r="C10445">
        <f>IFERROR(((VLOOKUP(A10445,'Interest Rates-10yr'!$A$9:$C$15239,2,FALSE))-B10445),C10444)</f>
        <v>0.41000000000000014</v>
      </c>
      <c r="D10445" s="98">
        <f>AVERAGE(C$10:C10445)</f>
        <v>0.43314200843235257</v>
      </c>
      <c r="E10445" s="2"/>
      <c r="G10445" s="23"/>
    </row>
    <row r="10446" spans="1:7" customFormat="1">
      <c r="A10446" s="4">
        <v>33084</v>
      </c>
      <c r="B10446">
        <v>8.0299999999999994</v>
      </c>
      <c r="C10446">
        <f>IFERROR(((VLOOKUP(A10446,'Interest Rates-10yr'!$A$9:$C$15239,2,FALSE))-B10446),C10445)</f>
        <v>0.3100000000000005</v>
      </c>
      <c r="D10446" s="98">
        <f>AVERAGE(C$10:C10446)</f>
        <v>0.43313020983041406</v>
      </c>
      <c r="E10446" s="2"/>
      <c r="G10446" s="23"/>
    </row>
    <row r="10447" spans="1:7" customFormat="1">
      <c r="A10447" s="4">
        <v>33085</v>
      </c>
      <c r="B10447">
        <v>8.0500000000000007</v>
      </c>
      <c r="C10447">
        <f>IFERROR(((VLOOKUP(A10447,'Interest Rates-10yr'!$A$9:$C$15239,2,FALSE))-B10447),C10446)</f>
        <v>0.30999999999999872</v>
      </c>
      <c r="D10447" s="98">
        <f>AVERAGE(C$10:C10447)</f>
        <v>0.43311841348917723</v>
      </c>
      <c r="E10447" s="2"/>
      <c r="G10447" s="23"/>
    </row>
    <row r="10448" spans="1:7" customFormat="1">
      <c r="A10448" s="4">
        <v>33086</v>
      </c>
      <c r="B10448">
        <v>8.07</v>
      </c>
      <c r="C10448">
        <f>IFERROR(((VLOOKUP(A10448,'Interest Rates-10yr'!$A$9:$C$15239,2,FALSE))-B10448),C10447)</f>
        <v>0.21999999999999886</v>
      </c>
      <c r="D10448" s="98">
        <f>AVERAGE(C$10:C10448)</f>
        <v>0.43309799789252157</v>
      </c>
      <c r="E10448" s="2"/>
      <c r="G10448" s="23"/>
    </row>
    <row r="10449" spans="1:7" customFormat="1">
      <c r="A10449" s="4">
        <v>33087</v>
      </c>
      <c r="B10449">
        <v>8.09</v>
      </c>
      <c r="C10449">
        <f>IFERROR(((VLOOKUP(A10449,'Interest Rates-10yr'!$A$9:$C$15239,2,FALSE))-B10449),C10448)</f>
        <v>0.32000000000000028</v>
      </c>
      <c r="D10449" s="98">
        <f>AVERAGE(C$10:C10449)</f>
        <v>0.43308716475096093</v>
      </c>
      <c r="E10449" s="2"/>
      <c r="G10449" s="23"/>
    </row>
    <row r="10450" spans="1:7" customFormat="1">
      <c r="A10450" s="4">
        <v>33088</v>
      </c>
      <c r="B10450">
        <v>8.0299999999999994</v>
      </c>
      <c r="C10450">
        <f>IFERROR(((VLOOKUP(A10450,'Interest Rates-10yr'!$A$9:$C$15239,2,FALSE))-B10450),C10449)</f>
        <v>0.40000000000000036</v>
      </c>
      <c r="D10450" s="98">
        <f>AVERAGE(C$10:C10450)</f>
        <v>0.43308399578584733</v>
      </c>
      <c r="E10450" s="2"/>
      <c r="G10450" s="23"/>
    </row>
    <row r="10451" spans="1:7" customFormat="1">
      <c r="A10451" s="4">
        <v>33089</v>
      </c>
      <c r="B10451">
        <v>8.0299999999999994</v>
      </c>
      <c r="C10451">
        <f>IFERROR(((VLOOKUP(A10451,'Interest Rates-10yr'!$A$9:$C$15239,2,FALSE))-B10451),C10450)</f>
        <v>0.40000000000000036</v>
      </c>
      <c r="D10451" s="98">
        <f>AVERAGE(C$10:C10451)</f>
        <v>0.43308082742769888</v>
      </c>
      <c r="E10451" s="2"/>
      <c r="G10451" s="23"/>
    </row>
    <row r="10452" spans="1:7" customFormat="1">
      <c r="A10452" s="4">
        <v>33090</v>
      </c>
      <c r="B10452">
        <v>8.0299999999999994</v>
      </c>
      <c r="C10452">
        <f>IFERROR(((VLOOKUP(A10452,'Interest Rates-10yr'!$A$9:$C$15239,2,FALSE))-B10452),C10451)</f>
        <v>0.40000000000000036</v>
      </c>
      <c r="D10452" s="98">
        <f>AVERAGE(C$10:C10452)</f>
        <v>0.43307765967634121</v>
      </c>
      <c r="E10452" s="2"/>
      <c r="G10452" s="23"/>
    </row>
    <row r="10453" spans="1:7" customFormat="1">
      <c r="A10453" s="4">
        <v>33091</v>
      </c>
      <c r="B10453">
        <v>8.0399999999999991</v>
      </c>
      <c r="C10453">
        <f>IFERROR(((VLOOKUP(A10453,'Interest Rates-10yr'!$A$9:$C$15239,2,FALSE))-B10453),C10452)</f>
        <v>0.67000000000000171</v>
      </c>
      <c r="D10453" s="98">
        <f>AVERAGE(C$10:C10453)</f>
        <v>0.43310034469552194</v>
      </c>
      <c r="E10453" s="2"/>
      <c r="G10453" s="23"/>
    </row>
    <row r="10454" spans="1:7" customFormat="1">
      <c r="A10454" s="4">
        <v>33092</v>
      </c>
      <c r="B10454">
        <v>8.0500000000000007</v>
      </c>
      <c r="C10454">
        <f>IFERROR(((VLOOKUP(A10454,'Interest Rates-10yr'!$A$9:$C$15239,2,FALSE))-B10454),C10453)</f>
        <v>0.72999999999999865</v>
      </c>
      <c r="D10454" s="98">
        <f>AVERAGE(C$10:C10454)</f>
        <v>0.43312876974629305</v>
      </c>
      <c r="E10454" s="2"/>
      <c r="G10454" s="23"/>
    </row>
    <row r="10455" spans="1:7" customFormat="1">
      <c r="A10455" s="4">
        <v>33093</v>
      </c>
      <c r="B10455">
        <v>8.19</v>
      </c>
      <c r="C10455">
        <f>IFERROR(((VLOOKUP(A10455,'Interest Rates-10yr'!$A$9:$C$15239,2,FALSE))-B10455),C10454)</f>
        <v>0.58000000000000007</v>
      </c>
      <c r="D10455" s="98">
        <f>AVERAGE(C$10:C10455)</f>
        <v>0.43314282979131058</v>
      </c>
      <c r="E10455" s="2"/>
      <c r="G10455" s="23"/>
    </row>
    <row r="10456" spans="1:7" customFormat="1">
      <c r="A10456" s="4">
        <v>33094</v>
      </c>
      <c r="B10456">
        <v>8.1</v>
      </c>
      <c r="C10456">
        <f>IFERROR(((VLOOKUP(A10456,'Interest Rates-10yr'!$A$9:$C$15239,2,FALSE))-B10456),C10455)</f>
        <v>0.5600000000000005</v>
      </c>
      <c r="D10456" s="98">
        <f>AVERAGE(C$10:C10456)</f>
        <v>0.43315497271944398</v>
      </c>
      <c r="E10456" s="2"/>
      <c r="G10456" s="23"/>
    </row>
    <row r="10457" spans="1:7" customFormat="1">
      <c r="A10457" s="4">
        <v>33095</v>
      </c>
      <c r="B10457">
        <v>8.0500000000000007</v>
      </c>
      <c r="C10457">
        <f>IFERROR(((VLOOKUP(A10457,'Interest Rates-10yr'!$A$9:$C$15239,2,FALSE))-B10457),C10456)</f>
        <v>0.62999999999999901</v>
      </c>
      <c r="D10457" s="98">
        <f>AVERAGE(C$10:C10457)</f>
        <v>0.43317381316998765</v>
      </c>
      <c r="E10457" s="2"/>
      <c r="G10457" s="23"/>
    </row>
    <row r="10458" spans="1:7" customFormat="1">
      <c r="A10458" s="4">
        <v>33096</v>
      </c>
      <c r="B10458">
        <v>8.0500000000000007</v>
      </c>
      <c r="C10458">
        <f>IFERROR(((VLOOKUP(A10458,'Interest Rates-10yr'!$A$9:$C$15239,2,FALSE))-B10458),C10457)</f>
        <v>0.62999999999999901</v>
      </c>
      <c r="D10458" s="98">
        <f>AVERAGE(C$10:C10458)</f>
        <v>0.43319265001435842</v>
      </c>
      <c r="E10458" s="2"/>
      <c r="G10458" s="23"/>
    </row>
    <row r="10459" spans="1:7" customFormat="1">
      <c r="A10459" s="4">
        <v>33097</v>
      </c>
      <c r="B10459">
        <v>8.0500000000000007</v>
      </c>
      <c r="C10459">
        <f>IFERROR(((VLOOKUP(A10459,'Interest Rates-10yr'!$A$9:$C$15239,2,FALSE))-B10459),C10458)</f>
        <v>0.62999999999999901</v>
      </c>
      <c r="D10459" s="98">
        <f>AVERAGE(C$10:C10459)</f>
        <v>0.43321148325359149</v>
      </c>
      <c r="E10459" s="2"/>
      <c r="G10459" s="23"/>
    </row>
    <row r="10460" spans="1:7" customFormat="1">
      <c r="A10460" s="4">
        <v>33098</v>
      </c>
      <c r="B10460">
        <v>8.23</v>
      </c>
      <c r="C10460">
        <f>IFERROR(((VLOOKUP(A10460,'Interest Rates-10yr'!$A$9:$C$15239,2,FALSE))-B10460),C10459)</f>
        <v>0.48000000000000043</v>
      </c>
      <c r="D10460" s="98">
        <f>AVERAGE(C$10:C10460)</f>
        <v>0.43321596019519959</v>
      </c>
      <c r="E10460" s="2"/>
      <c r="G10460" s="23"/>
    </row>
    <row r="10461" spans="1:7" customFormat="1">
      <c r="A10461" s="4">
        <v>33099</v>
      </c>
      <c r="B10461">
        <v>8.14</v>
      </c>
      <c r="C10461">
        <f>IFERROR(((VLOOKUP(A10461,'Interest Rates-10yr'!$A$9:$C$15239,2,FALSE))-B10461),C10460)</f>
        <v>0.51999999999999957</v>
      </c>
      <c r="D10461" s="98">
        <f>AVERAGE(C$10:C10461)</f>
        <v>0.43322426329889319</v>
      </c>
      <c r="E10461" s="2"/>
      <c r="G10461" s="23"/>
    </row>
    <row r="10462" spans="1:7" customFormat="1">
      <c r="A10462" s="4">
        <v>33100</v>
      </c>
      <c r="B10462">
        <v>8.2799999999999994</v>
      </c>
      <c r="C10462">
        <f>IFERROR(((VLOOKUP(A10462,'Interest Rates-10yr'!$A$9:$C$15239,2,FALSE))-B10462),C10461)</f>
        <v>0.36000000000000121</v>
      </c>
      <c r="D10462" s="98">
        <f>AVERAGE(C$10:C10462)</f>
        <v>0.43321725820338958</v>
      </c>
      <c r="E10462" s="2"/>
      <c r="G10462" s="23"/>
    </row>
    <row r="10463" spans="1:7" customFormat="1">
      <c r="A10463" s="4">
        <v>33101</v>
      </c>
      <c r="B10463">
        <v>8.44</v>
      </c>
      <c r="C10463">
        <f>IFERROR(((VLOOKUP(A10463,'Interest Rates-10yr'!$A$9:$C$15239,2,FALSE))-B10463),C10462)</f>
        <v>0.32000000000000028</v>
      </c>
      <c r="D10463" s="98">
        <f>AVERAGE(C$10:C10463)</f>
        <v>0.43320642816147226</v>
      </c>
      <c r="E10463" s="2"/>
      <c r="G10463" s="23"/>
    </row>
    <row r="10464" spans="1:7" customFormat="1">
      <c r="A10464" s="4">
        <v>33102</v>
      </c>
      <c r="B10464">
        <v>8.1999999999999993</v>
      </c>
      <c r="C10464">
        <f>IFERROR(((VLOOKUP(A10464,'Interest Rates-10yr'!$A$9:$C$15239,2,FALSE))-B10464),C10463)</f>
        <v>0.60000000000000142</v>
      </c>
      <c r="D10464" s="98">
        <f>AVERAGE(C$10:C10464)</f>
        <v>0.43322238163558402</v>
      </c>
      <c r="E10464" s="2"/>
      <c r="G10464" s="23"/>
    </row>
    <row r="10465" spans="1:7" customFormat="1">
      <c r="A10465" s="4">
        <v>33103</v>
      </c>
      <c r="B10465">
        <v>8.1999999999999993</v>
      </c>
      <c r="C10465">
        <f>IFERROR(((VLOOKUP(A10465,'Interest Rates-10yr'!$A$9:$C$15239,2,FALSE))-B10465),C10464)</f>
        <v>0.60000000000000142</v>
      </c>
      <c r="D10465" s="98">
        <f>AVERAGE(C$10:C10465)</f>
        <v>0.43323833205815143</v>
      </c>
      <c r="E10465" s="2"/>
      <c r="G10465" s="23"/>
    </row>
    <row r="10466" spans="1:7" customFormat="1">
      <c r="A10466" s="4">
        <v>33104</v>
      </c>
      <c r="B10466">
        <v>8.1999999999999993</v>
      </c>
      <c r="C10466">
        <f>IFERROR(((VLOOKUP(A10466,'Interest Rates-10yr'!$A$9:$C$15239,2,FALSE))-B10466),C10465)</f>
        <v>0.60000000000000142</v>
      </c>
      <c r="D10466" s="98">
        <f>AVERAGE(C$10:C10466)</f>
        <v>0.4332542794300499</v>
      </c>
      <c r="E10466" s="2"/>
      <c r="G10466" s="23"/>
    </row>
    <row r="10467" spans="1:7" customFormat="1">
      <c r="A10467" s="4">
        <v>33105</v>
      </c>
      <c r="B10467">
        <v>8.08</v>
      </c>
      <c r="C10467">
        <f>IFERROR(((VLOOKUP(A10467,'Interest Rates-10yr'!$A$9:$C$15239,2,FALSE))-B10467),C10466)</f>
        <v>0.73000000000000043</v>
      </c>
      <c r="D10467" s="98">
        <f>AVERAGE(C$10:C10467)</f>
        <v>0.43328265442723574</v>
      </c>
      <c r="E10467" s="2"/>
      <c r="G10467" s="23"/>
    </row>
    <row r="10468" spans="1:7" customFormat="1">
      <c r="A10468" s="4">
        <v>33106</v>
      </c>
      <c r="B10468">
        <v>8</v>
      </c>
      <c r="C10468">
        <f>IFERROR(((VLOOKUP(A10468,'Interest Rates-10yr'!$A$9:$C$15239,2,FALSE))-B10468),C10467)</f>
        <v>0.83999999999999986</v>
      </c>
      <c r="D10468" s="98">
        <f>AVERAGE(C$10:C10468)</f>
        <v>0.43332154125633726</v>
      </c>
      <c r="E10468" s="2"/>
      <c r="G10468" s="23"/>
    </row>
    <row r="10469" spans="1:7" customFormat="1">
      <c r="A10469" s="4">
        <v>33107</v>
      </c>
      <c r="B10469">
        <v>8.9600000000000009</v>
      </c>
      <c r="C10469">
        <f>IFERROR(((VLOOKUP(A10469,'Interest Rates-10yr'!$A$9:$C$15239,2,FALSE))-B10469),C10468)</f>
        <v>-5.0000000000000711E-2</v>
      </c>
      <c r="D10469" s="98">
        <f>AVERAGE(C$10:C10469)</f>
        <v>0.43327533460803358</v>
      </c>
      <c r="E10469" s="2"/>
      <c r="G10469" s="23"/>
    </row>
    <row r="10470" spans="1:7" customFormat="1">
      <c r="A10470" s="4">
        <v>33108</v>
      </c>
      <c r="B10470">
        <v>8.1300000000000008</v>
      </c>
      <c r="C10470">
        <f>IFERROR(((VLOOKUP(A10470,'Interest Rates-10yr'!$A$9:$C$15239,2,FALSE))-B10470),C10469)</f>
        <v>0.86999999999999922</v>
      </c>
      <c r="D10470" s="98">
        <f>AVERAGE(C$10:C10470)</f>
        <v>0.43331708249689621</v>
      </c>
      <c r="E10470" s="2"/>
      <c r="G10470" s="23"/>
    </row>
    <row r="10471" spans="1:7" customFormat="1">
      <c r="A10471" s="4">
        <v>33109</v>
      </c>
      <c r="B10471">
        <v>8.07</v>
      </c>
      <c r="C10471">
        <f>IFERROR(((VLOOKUP(A10471,'Interest Rates-10yr'!$A$9:$C$15239,2,FALSE))-B10471),C10470)</f>
        <v>0.98000000000000043</v>
      </c>
      <c r="D10471" s="98">
        <f>AVERAGE(C$10:C10471)</f>
        <v>0.43336933664691557</v>
      </c>
      <c r="E10471" s="2"/>
      <c r="G10471" s="23"/>
    </row>
    <row r="10472" spans="1:7" customFormat="1">
      <c r="A10472" s="4">
        <v>33110</v>
      </c>
      <c r="B10472">
        <v>8.07</v>
      </c>
      <c r="C10472">
        <f>IFERROR(((VLOOKUP(A10472,'Interest Rates-10yr'!$A$9:$C$15239,2,FALSE))-B10472),C10471)</f>
        <v>0.98000000000000043</v>
      </c>
      <c r="D10472" s="98">
        <f>AVERAGE(C$10:C10472)</f>
        <v>0.43342158080856641</v>
      </c>
      <c r="E10472" s="2"/>
      <c r="G10472" s="23"/>
    </row>
    <row r="10473" spans="1:7" customFormat="1">
      <c r="A10473" s="4">
        <v>33111</v>
      </c>
      <c r="B10473">
        <v>8.07</v>
      </c>
      <c r="C10473">
        <f>IFERROR(((VLOOKUP(A10473,'Interest Rates-10yr'!$A$9:$C$15239,2,FALSE))-B10473),C10472)</f>
        <v>0.98000000000000043</v>
      </c>
      <c r="D10473" s="98">
        <f>AVERAGE(C$10:C10473)</f>
        <v>0.43347381498471232</v>
      </c>
      <c r="E10473" s="2"/>
      <c r="G10473" s="23"/>
    </row>
    <row r="10474" spans="1:7" customFormat="1">
      <c r="A10474" s="4">
        <v>33112</v>
      </c>
      <c r="B10474">
        <v>8.08</v>
      </c>
      <c r="C10474">
        <f>IFERROR(((VLOOKUP(A10474,'Interest Rates-10yr'!$A$9:$C$15239,2,FALSE))-B10474),C10473)</f>
        <v>0.82000000000000028</v>
      </c>
      <c r="D10474" s="98">
        <f>AVERAGE(C$10:C10474)</f>
        <v>0.43351075011944862</v>
      </c>
      <c r="E10474" s="2"/>
      <c r="G10474" s="23"/>
    </row>
    <row r="10475" spans="1:7" customFormat="1">
      <c r="A10475" s="4">
        <v>33113</v>
      </c>
      <c r="B10475">
        <v>8.07</v>
      </c>
      <c r="C10475">
        <f>IFERROR(((VLOOKUP(A10475,'Interest Rates-10yr'!$A$9:$C$15239,2,FALSE))-B10475),C10474)</f>
        <v>0.86999999999999922</v>
      </c>
      <c r="D10475" s="98">
        <f>AVERAGE(C$10:C10475)</f>
        <v>0.43355245557042132</v>
      </c>
      <c r="E10475" s="2"/>
      <c r="G10475" s="23"/>
    </row>
    <row r="10476" spans="1:7" customFormat="1">
      <c r="A10476" s="4">
        <v>33114</v>
      </c>
      <c r="B10476">
        <v>8.0399999999999991</v>
      </c>
      <c r="C10476">
        <f>IFERROR(((VLOOKUP(A10476,'Interest Rates-10yr'!$A$9:$C$15239,2,FALSE))-B10476),C10475)</f>
        <v>0.80000000000000071</v>
      </c>
      <c r="D10476" s="98">
        <f>AVERAGE(C$10:C10476)</f>
        <v>0.43358746536734782</v>
      </c>
      <c r="E10476" s="2"/>
      <c r="G10476" s="23"/>
    </row>
    <row r="10477" spans="1:7" customFormat="1">
      <c r="A10477" s="4">
        <v>33115</v>
      </c>
      <c r="B10477">
        <v>8.06</v>
      </c>
      <c r="C10477">
        <f>IFERROR(((VLOOKUP(A10477,'Interest Rates-10yr'!$A$9:$C$15239,2,FALSE))-B10477),C10476)</f>
        <v>0.79999999999999893</v>
      </c>
      <c r="D10477" s="98">
        <f>AVERAGE(C$10:C10477)</f>
        <v>0.43362246847535629</v>
      </c>
      <c r="E10477" s="2"/>
      <c r="G10477" s="23"/>
    </row>
    <row r="10478" spans="1:7" customFormat="1">
      <c r="A10478" s="4">
        <v>33116</v>
      </c>
      <c r="B10478">
        <v>8.06</v>
      </c>
      <c r="C10478">
        <f>IFERROR(((VLOOKUP(A10478,'Interest Rates-10yr'!$A$9:$C$15239,2,FALSE))-B10478),C10477)</f>
        <v>0.79999999999999893</v>
      </c>
      <c r="D10478" s="98">
        <f>AVERAGE(C$10:C10478)</f>
        <v>0.43365746489636353</v>
      </c>
      <c r="E10478" s="2"/>
      <c r="G10478" s="23"/>
    </row>
    <row r="10479" spans="1:7" customFormat="1">
      <c r="A10479" s="4">
        <v>33117</v>
      </c>
      <c r="B10479">
        <v>8.06</v>
      </c>
      <c r="C10479">
        <f>IFERROR(((VLOOKUP(A10479,'Interest Rates-10yr'!$A$9:$C$15239,2,FALSE))-B10479),C10478)</f>
        <v>0.79999999999999893</v>
      </c>
      <c r="D10479" s="98">
        <f>AVERAGE(C$10:C10479)</f>
        <v>0.43369245463228562</v>
      </c>
      <c r="E10479" s="2"/>
      <c r="G10479" s="23"/>
    </row>
    <row r="10480" spans="1:7" customFormat="1">
      <c r="A10480" s="4">
        <v>33118</v>
      </c>
      <c r="B10480">
        <v>8.06</v>
      </c>
      <c r="C10480">
        <f>IFERROR(((VLOOKUP(A10480,'Interest Rates-10yr'!$A$9:$C$15239,2,FALSE))-B10480),C10479)</f>
        <v>0.79999999999999893</v>
      </c>
      <c r="D10480" s="98">
        <f>AVERAGE(C$10:C10480)</f>
        <v>0.43372743768503774</v>
      </c>
      <c r="E10480" s="2"/>
      <c r="G10480" s="23"/>
    </row>
    <row r="10481" spans="1:7" customFormat="1">
      <c r="A10481" s="4">
        <v>33119</v>
      </c>
      <c r="B10481">
        <v>8.06</v>
      </c>
      <c r="C10481">
        <f>IFERROR(((VLOOKUP(A10481,'Interest Rates-10yr'!$A$9:$C$15239,2,FALSE))-B10481),C10480)</f>
        <v>0.79999999999999893</v>
      </c>
      <c r="D10481" s="98">
        <f>AVERAGE(C$10:C10481)</f>
        <v>0.43376241405653465</v>
      </c>
      <c r="E10481" s="2"/>
      <c r="G10481" s="23"/>
    </row>
    <row r="10482" spans="1:7" customFormat="1">
      <c r="A10482" s="4">
        <v>33120</v>
      </c>
      <c r="B10482">
        <v>8.17</v>
      </c>
      <c r="C10482">
        <f>IFERROR(((VLOOKUP(A10482,'Interest Rates-10yr'!$A$9:$C$15239,2,FALSE))-B10482),C10481)</f>
        <v>0.73000000000000043</v>
      </c>
      <c r="D10482" s="98">
        <f>AVERAGE(C$10:C10482)</f>
        <v>0.43379069989497088</v>
      </c>
      <c r="E10482" s="2"/>
      <c r="G10482" s="23"/>
    </row>
    <row r="10483" spans="1:7" customFormat="1">
      <c r="A10483" s="4">
        <v>33121</v>
      </c>
      <c r="B10483">
        <v>9.31</v>
      </c>
      <c r="C10483">
        <f>IFERROR(((VLOOKUP(A10483,'Interest Rates-10yr'!$A$9:$C$15239,2,FALSE))-B10483),C10482)</f>
        <v>-0.45000000000000107</v>
      </c>
      <c r="D10483" s="98">
        <f>AVERAGE(C$10:C10483)</f>
        <v>0.43370632041245277</v>
      </c>
      <c r="E10483" s="2"/>
      <c r="G10483" s="23"/>
    </row>
    <row r="10484" spans="1:7" customFormat="1">
      <c r="A10484" s="4">
        <v>33122</v>
      </c>
      <c r="B10484">
        <v>8.1999999999999993</v>
      </c>
      <c r="C10484">
        <f>IFERROR(((VLOOKUP(A10484,'Interest Rates-10yr'!$A$9:$C$15239,2,FALSE))-B10484),C10483)</f>
        <v>0.64000000000000057</v>
      </c>
      <c r="D10484" s="98">
        <f>AVERAGE(C$10:C10484)</f>
        <v>0.433726014319812</v>
      </c>
      <c r="E10484" s="2"/>
      <c r="G10484" s="23"/>
    </row>
    <row r="10485" spans="1:7" customFormat="1">
      <c r="A10485" s="4">
        <v>33123</v>
      </c>
      <c r="B10485">
        <v>8.1300000000000008</v>
      </c>
      <c r="C10485">
        <f>IFERROR(((VLOOKUP(A10485,'Interest Rates-10yr'!$A$9:$C$15239,2,FALSE))-B10485),C10484)</f>
        <v>0.67999999999999972</v>
      </c>
      <c r="D10485" s="98">
        <f>AVERAGE(C$10:C10485)</f>
        <v>0.43374952271859785</v>
      </c>
      <c r="E10485" s="2"/>
      <c r="G10485" s="23"/>
    </row>
    <row r="10486" spans="1:7" customFormat="1">
      <c r="A10486" s="4">
        <v>33124</v>
      </c>
      <c r="B10486">
        <v>8.1300000000000008</v>
      </c>
      <c r="C10486">
        <f>IFERROR(((VLOOKUP(A10486,'Interest Rates-10yr'!$A$9:$C$15239,2,FALSE))-B10486),C10485)</f>
        <v>0.67999999999999972</v>
      </c>
      <c r="D10486" s="98">
        <f>AVERAGE(C$10:C10486)</f>
        <v>0.43377302662976341</v>
      </c>
      <c r="E10486" s="2"/>
      <c r="G10486" s="23"/>
    </row>
    <row r="10487" spans="1:7" customFormat="1">
      <c r="A10487" s="4">
        <v>33125</v>
      </c>
      <c r="B10487">
        <v>8.1300000000000008</v>
      </c>
      <c r="C10487">
        <f>IFERROR(((VLOOKUP(A10487,'Interest Rates-10yr'!$A$9:$C$15239,2,FALSE))-B10487),C10486)</f>
        <v>0.67999999999999972</v>
      </c>
      <c r="D10487" s="98">
        <f>AVERAGE(C$10:C10487)</f>
        <v>0.43379652605459357</v>
      </c>
      <c r="E10487" s="2"/>
      <c r="G10487" s="23"/>
    </row>
    <row r="10488" spans="1:7" customFormat="1">
      <c r="A10488" s="4">
        <v>33126</v>
      </c>
      <c r="B10488">
        <v>8.1300000000000008</v>
      </c>
      <c r="C10488">
        <f>IFERROR(((VLOOKUP(A10488,'Interest Rates-10yr'!$A$9:$C$15239,2,FALSE))-B10488),C10487)</f>
        <v>0.71999999999999886</v>
      </c>
      <c r="D10488" s="98">
        <f>AVERAGE(C$10:C10488)</f>
        <v>0.43382383815249848</v>
      </c>
      <c r="E10488" s="2"/>
      <c r="G10488" s="23"/>
    </row>
    <row r="10489" spans="1:7" customFormat="1">
      <c r="A10489" s="4">
        <v>33127</v>
      </c>
      <c r="B10489">
        <v>8.08</v>
      </c>
      <c r="C10489">
        <f>IFERROR(((VLOOKUP(A10489,'Interest Rates-10yr'!$A$9:$C$15239,2,FALSE))-B10489),C10488)</f>
        <v>0.75</v>
      </c>
      <c r="D10489" s="98">
        <f>AVERAGE(C$10:C10489)</f>
        <v>0.43385400763359083</v>
      </c>
      <c r="E10489" s="2"/>
      <c r="G10489" s="23"/>
    </row>
    <row r="10490" spans="1:7" customFormat="1">
      <c r="A10490" s="4">
        <v>33128</v>
      </c>
      <c r="B10490">
        <v>8.0299999999999994</v>
      </c>
      <c r="C10490">
        <f>IFERROR(((VLOOKUP(A10490,'Interest Rates-10yr'!$A$9:$C$15239,2,FALSE))-B10490),C10489)</f>
        <v>0.79000000000000092</v>
      </c>
      <c r="D10490" s="98">
        <f>AVERAGE(C$10:C10490)</f>
        <v>0.43388798778742788</v>
      </c>
      <c r="E10490" s="2"/>
      <c r="G10490" s="23"/>
    </row>
    <row r="10491" spans="1:7" customFormat="1">
      <c r="A10491" s="4">
        <v>33129</v>
      </c>
      <c r="B10491">
        <v>8.0299999999999994</v>
      </c>
      <c r="C10491">
        <f>IFERROR(((VLOOKUP(A10491,'Interest Rates-10yr'!$A$9:$C$15239,2,FALSE))-B10491),C10490)</f>
        <v>0.79000000000000092</v>
      </c>
      <c r="D10491" s="98">
        <f>AVERAGE(C$10:C10491)</f>
        <v>0.43392196145774009</v>
      </c>
      <c r="E10491" s="2"/>
      <c r="G10491" s="23"/>
    </row>
    <row r="10492" spans="1:7" customFormat="1">
      <c r="A10492" s="4">
        <v>33130</v>
      </c>
      <c r="B10492">
        <v>7.93</v>
      </c>
      <c r="C10492">
        <f>IFERROR(((VLOOKUP(A10492,'Interest Rates-10yr'!$A$9:$C$15239,2,FALSE))-B10492),C10491)</f>
        <v>0.9399999999999995</v>
      </c>
      <c r="D10492" s="98">
        <f>AVERAGE(C$10:C10492)</f>
        <v>0.43397023752742836</v>
      </c>
      <c r="E10492" s="2"/>
      <c r="G10492" s="23"/>
    </row>
    <row r="10493" spans="1:7" customFormat="1">
      <c r="A10493" s="4">
        <v>33131</v>
      </c>
      <c r="B10493">
        <v>7.93</v>
      </c>
      <c r="C10493">
        <f>IFERROR(((VLOOKUP(A10493,'Interest Rates-10yr'!$A$9:$C$15239,2,FALSE))-B10493),C10492)</f>
        <v>0.9399999999999995</v>
      </c>
      <c r="D10493" s="98">
        <f>AVERAGE(C$10:C10493)</f>
        <v>0.43401850438764128</v>
      </c>
      <c r="E10493" s="2"/>
      <c r="G10493" s="23"/>
    </row>
    <row r="10494" spans="1:7" customFormat="1">
      <c r="A10494" s="4">
        <v>33132</v>
      </c>
      <c r="B10494">
        <v>7.93</v>
      </c>
      <c r="C10494">
        <f>IFERROR(((VLOOKUP(A10494,'Interest Rates-10yr'!$A$9:$C$15239,2,FALSE))-B10494),C10493)</f>
        <v>0.9399999999999995</v>
      </c>
      <c r="D10494" s="98">
        <f>AVERAGE(C$10:C10494)</f>
        <v>0.43406676204101385</v>
      </c>
      <c r="E10494" s="2"/>
      <c r="G10494" s="23"/>
    </row>
    <row r="10495" spans="1:7" customFormat="1">
      <c r="A10495" s="4">
        <v>33133</v>
      </c>
      <c r="B10495">
        <v>8.0399999999999991</v>
      </c>
      <c r="C10495">
        <f>IFERROR(((VLOOKUP(A10495,'Interest Rates-10yr'!$A$9:$C$15239,2,FALSE))-B10495),C10494)</f>
        <v>0.86000000000000121</v>
      </c>
      <c r="D10495" s="98">
        <f>AVERAGE(C$10:C10495)</f>
        <v>0.43410738127026799</v>
      </c>
      <c r="E10495" s="2"/>
      <c r="G10495" s="23"/>
    </row>
    <row r="10496" spans="1:7" customFormat="1">
      <c r="A10496" s="4">
        <v>33134</v>
      </c>
      <c r="B10496">
        <v>7.87</v>
      </c>
      <c r="C10496">
        <f>IFERROR(((VLOOKUP(A10496,'Interest Rates-10yr'!$A$9:$C$15239,2,FALSE))-B10496),C10495)</f>
        <v>1.0300000000000002</v>
      </c>
      <c r="D10496" s="98">
        <f>AVERAGE(C$10:C10496)</f>
        <v>0.43416420329932581</v>
      </c>
      <c r="E10496" s="2"/>
      <c r="G10496" s="23"/>
    </row>
    <row r="10497" spans="1:7" customFormat="1">
      <c r="A10497" s="4">
        <v>33135</v>
      </c>
      <c r="B10497">
        <v>9.5299999999999994</v>
      </c>
      <c r="C10497">
        <f>IFERROR(((VLOOKUP(A10497,'Interest Rates-10yr'!$A$9:$C$15239,2,FALSE))-B10497),C10496)</f>
        <v>-0.64999999999999858</v>
      </c>
      <c r="D10497" s="98">
        <f>AVERAGE(C$10:C10497)</f>
        <v>0.43406083142639496</v>
      </c>
      <c r="E10497" s="2"/>
      <c r="G10497" s="23"/>
    </row>
    <row r="10498" spans="1:7" customFormat="1">
      <c r="A10498" s="4">
        <v>33136</v>
      </c>
      <c r="B10498">
        <v>8.17</v>
      </c>
      <c r="C10498">
        <f>IFERROR(((VLOOKUP(A10498,'Interest Rates-10yr'!$A$9:$C$15239,2,FALSE))-B10498),C10497)</f>
        <v>0.74000000000000021</v>
      </c>
      <c r="D10498" s="98">
        <f>AVERAGE(C$10:C10498)</f>
        <v>0.43408999904662315</v>
      </c>
      <c r="E10498" s="2"/>
      <c r="G10498" s="23"/>
    </row>
    <row r="10499" spans="1:7" customFormat="1">
      <c r="A10499" s="4">
        <v>33137</v>
      </c>
      <c r="B10499">
        <v>8.2200000000000006</v>
      </c>
      <c r="C10499">
        <f>IFERROR(((VLOOKUP(A10499,'Interest Rates-10yr'!$A$9:$C$15239,2,FALSE))-B10499),C10498)</f>
        <v>0.76999999999999957</v>
      </c>
      <c r="D10499" s="98">
        <f>AVERAGE(C$10:C10499)</f>
        <v>0.43412202097235753</v>
      </c>
      <c r="E10499" s="2"/>
      <c r="G10499" s="23"/>
    </row>
    <row r="10500" spans="1:7" customFormat="1">
      <c r="A10500" s="4">
        <v>33138</v>
      </c>
      <c r="B10500">
        <v>8.2200000000000006</v>
      </c>
      <c r="C10500">
        <f>IFERROR(((VLOOKUP(A10500,'Interest Rates-10yr'!$A$9:$C$15239,2,FALSE))-B10500),C10499)</f>
        <v>0.76999999999999957</v>
      </c>
      <c r="D10500" s="98">
        <f>AVERAGE(C$10:C10500)</f>
        <v>0.43415403679344494</v>
      </c>
      <c r="E10500" s="2"/>
      <c r="G10500" s="23"/>
    </row>
    <row r="10501" spans="1:7" customFormat="1">
      <c r="A10501" s="4">
        <v>33139</v>
      </c>
      <c r="B10501">
        <v>8.2200000000000006</v>
      </c>
      <c r="C10501">
        <f>IFERROR(((VLOOKUP(A10501,'Interest Rates-10yr'!$A$9:$C$15239,2,FALSE))-B10501),C10500)</f>
        <v>0.76999999999999957</v>
      </c>
      <c r="D10501" s="98">
        <f>AVERAGE(C$10:C10501)</f>
        <v>0.4341860465116309</v>
      </c>
      <c r="E10501" s="2"/>
      <c r="G10501" s="23"/>
    </row>
    <row r="10502" spans="1:7" customFormat="1">
      <c r="A10502" s="4">
        <v>33140</v>
      </c>
      <c r="B10502">
        <v>8.33</v>
      </c>
      <c r="C10502">
        <f>IFERROR(((VLOOKUP(A10502,'Interest Rates-10yr'!$A$9:$C$15239,2,FALSE))-B10502),C10501)</f>
        <v>0.70999999999999908</v>
      </c>
      <c r="D10502" s="98">
        <f>AVERAGE(C$10:C10502)</f>
        <v>0.43421233203088072</v>
      </c>
      <c r="E10502" s="2"/>
      <c r="G10502" s="23"/>
    </row>
    <row r="10503" spans="1:7" customFormat="1">
      <c r="A10503" s="4">
        <v>33141</v>
      </c>
      <c r="B10503">
        <v>8.35</v>
      </c>
      <c r="C10503">
        <f>IFERROR(((VLOOKUP(A10503,'Interest Rates-10yr'!$A$9:$C$15239,2,FALSE))-B10503),C10502)</f>
        <v>0.66999999999999993</v>
      </c>
      <c r="D10503" s="98">
        <f>AVERAGE(C$10:C10503)</f>
        <v>0.43423480083857741</v>
      </c>
      <c r="E10503" s="2"/>
      <c r="G10503" s="23"/>
    </row>
    <row r="10504" spans="1:7" customFormat="1">
      <c r="A10504" s="4">
        <v>33142</v>
      </c>
      <c r="B10504">
        <v>8.2899999999999991</v>
      </c>
      <c r="C10504">
        <f>IFERROR(((VLOOKUP(A10504,'Interest Rates-10yr'!$A$9:$C$15239,2,FALSE))-B10504),C10503)</f>
        <v>0.71000000000000085</v>
      </c>
      <c r="D10504" s="98">
        <f>AVERAGE(C$10:C10504)</f>
        <v>0.43426107670319503</v>
      </c>
      <c r="E10504" s="2"/>
      <c r="G10504" s="23"/>
    </row>
    <row r="10505" spans="1:7" customFormat="1">
      <c r="A10505" s="4">
        <v>33143</v>
      </c>
      <c r="B10505">
        <v>8.2100000000000009</v>
      </c>
      <c r="C10505">
        <f>IFERROR(((VLOOKUP(A10505,'Interest Rates-10yr'!$A$9:$C$15239,2,FALSE))-B10505),C10504)</f>
        <v>0.69999999999999929</v>
      </c>
      <c r="D10505" s="98">
        <f>AVERAGE(C$10:C10505)</f>
        <v>0.43428639481707615</v>
      </c>
      <c r="E10505" s="2"/>
      <c r="G10505" s="23"/>
    </row>
    <row r="10506" spans="1:7" customFormat="1">
      <c r="A10506" s="4">
        <v>33144</v>
      </c>
      <c r="B10506">
        <v>8.0299999999999994</v>
      </c>
      <c r="C10506">
        <f>IFERROR(((VLOOKUP(A10506,'Interest Rates-10yr'!$A$9:$C$15239,2,FALSE))-B10506),C10505)</f>
        <v>0.79000000000000092</v>
      </c>
      <c r="D10506" s="98">
        <f>AVERAGE(C$10:C10506)</f>
        <v>0.43432028198533212</v>
      </c>
      <c r="E10506" s="2"/>
      <c r="G10506" s="23"/>
    </row>
    <row r="10507" spans="1:7" customFormat="1">
      <c r="A10507" s="4">
        <v>33145</v>
      </c>
      <c r="B10507">
        <v>8.0299999999999994</v>
      </c>
      <c r="C10507">
        <f>IFERROR(((VLOOKUP(A10507,'Interest Rates-10yr'!$A$9:$C$15239,2,FALSE))-B10507),C10506)</f>
        <v>0.79000000000000092</v>
      </c>
      <c r="D10507" s="98">
        <f>AVERAGE(C$10:C10507)</f>
        <v>0.4343541626976597</v>
      </c>
      <c r="E10507" s="2"/>
      <c r="G10507" s="23"/>
    </row>
    <row r="10508" spans="1:7" customFormat="1">
      <c r="A10508" s="4">
        <v>33146</v>
      </c>
      <c r="B10508">
        <v>8.0299999999999994</v>
      </c>
      <c r="C10508">
        <f>IFERROR(((VLOOKUP(A10508,'Interest Rates-10yr'!$A$9:$C$15239,2,FALSE))-B10508),C10507)</f>
        <v>0.79000000000000092</v>
      </c>
      <c r="D10508" s="98">
        <f>AVERAGE(C$10:C10508)</f>
        <v>0.43438803695590356</v>
      </c>
      <c r="E10508" s="2"/>
      <c r="G10508" s="23"/>
    </row>
    <row r="10509" spans="1:7" customFormat="1">
      <c r="A10509" s="4">
        <v>33147</v>
      </c>
      <c r="B10509">
        <v>8.25</v>
      </c>
      <c r="C10509">
        <f>IFERROR(((VLOOKUP(A10509,'Interest Rates-10yr'!$A$9:$C$15239,2,FALSE))-B10509),C10508)</f>
        <v>0.46000000000000085</v>
      </c>
      <c r="D10509" s="98">
        <f>AVERAGE(C$10:C10509)</f>
        <v>0.43439047619047916</v>
      </c>
      <c r="E10509" s="2"/>
      <c r="G10509" s="23"/>
    </row>
    <row r="10510" spans="1:7" customFormat="1">
      <c r="A10510" s="4">
        <v>33148</v>
      </c>
      <c r="B10510">
        <v>8.32</v>
      </c>
      <c r="C10510">
        <f>IFERROR(((VLOOKUP(A10510,'Interest Rates-10yr'!$A$9:$C$15239,2,FALSE))-B10510),C10509)</f>
        <v>0.36999999999999922</v>
      </c>
      <c r="D10510" s="98">
        <f>AVERAGE(C$10:C10510)</f>
        <v>0.43438434434816031</v>
      </c>
      <c r="E10510" s="2"/>
      <c r="G10510" s="23"/>
    </row>
    <row r="10511" spans="1:7" customFormat="1">
      <c r="A10511" s="4">
        <v>33149</v>
      </c>
      <c r="B10511">
        <v>8.7100000000000009</v>
      </c>
      <c r="C10511">
        <f>IFERROR(((VLOOKUP(A10511,'Interest Rates-10yr'!$A$9:$C$15239,2,FALSE))-B10511),C10510)</f>
        <v>0</v>
      </c>
      <c r="D10511" s="98">
        <f>AVERAGE(C$10:C10511)</f>
        <v>0.43434298228909074</v>
      </c>
      <c r="E10511" s="2"/>
      <c r="G10511" s="23"/>
    </row>
    <row r="10512" spans="1:7" customFormat="1">
      <c r="A10512" s="4">
        <v>33150</v>
      </c>
      <c r="B10512">
        <v>8.31</v>
      </c>
      <c r="C10512">
        <f>IFERROR(((VLOOKUP(A10512,'Interest Rates-10yr'!$A$9:$C$15239,2,FALSE))-B10512),C10511)</f>
        <v>0.35999999999999943</v>
      </c>
      <c r="D10512" s="98">
        <f>AVERAGE(C$10:C10512)</f>
        <v>0.43433590402742367</v>
      </c>
      <c r="E10512" s="2"/>
      <c r="G10512" s="23"/>
    </row>
    <row r="10513" spans="1:7" customFormat="1">
      <c r="A10513" s="4">
        <v>33151</v>
      </c>
      <c r="B10513">
        <v>8.19</v>
      </c>
      <c r="C10513">
        <f>IFERROR(((VLOOKUP(A10513,'Interest Rates-10yr'!$A$9:$C$15239,2,FALSE))-B10513),C10512)</f>
        <v>0.46000000000000085</v>
      </c>
      <c r="D10513" s="98">
        <f>AVERAGE(C$10:C10513)</f>
        <v>0.43433834729627102</v>
      </c>
      <c r="E10513" s="2"/>
      <c r="G10513" s="23"/>
    </row>
    <row r="10514" spans="1:7" customFormat="1">
      <c r="A10514" s="4">
        <v>33152</v>
      </c>
      <c r="B10514">
        <v>8.19</v>
      </c>
      <c r="C10514">
        <f>IFERROR(((VLOOKUP(A10514,'Interest Rates-10yr'!$A$9:$C$15239,2,FALSE))-B10514),C10513)</f>
        <v>0.46000000000000085</v>
      </c>
      <c r="D10514" s="98">
        <f>AVERAGE(C$10:C10514)</f>
        <v>0.43434079009995535</v>
      </c>
      <c r="E10514" s="2"/>
      <c r="G10514" s="23"/>
    </row>
    <row r="10515" spans="1:7" customFormat="1">
      <c r="A10515" s="4">
        <v>33153</v>
      </c>
      <c r="B10515">
        <v>8.19</v>
      </c>
      <c r="C10515">
        <f>IFERROR(((VLOOKUP(A10515,'Interest Rates-10yr'!$A$9:$C$15239,2,FALSE))-B10515),C10514)</f>
        <v>0.46000000000000085</v>
      </c>
      <c r="D10515" s="98">
        <f>AVERAGE(C$10:C10515)</f>
        <v>0.43434323243860945</v>
      </c>
      <c r="E10515" s="2"/>
      <c r="G10515" s="23"/>
    </row>
    <row r="10516" spans="1:7" customFormat="1">
      <c r="A10516" s="4">
        <v>33154</v>
      </c>
      <c r="B10516">
        <v>8.19</v>
      </c>
      <c r="C10516">
        <f>IFERROR(((VLOOKUP(A10516,'Interest Rates-10yr'!$A$9:$C$15239,2,FALSE))-B10516),C10515)</f>
        <v>0.46000000000000085</v>
      </c>
      <c r="D10516" s="98">
        <f>AVERAGE(C$10:C10516)</f>
        <v>0.43434567431236615</v>
      </c>
      <c r="E10516" s="2"/>
      <c r="G10516" s="23"/>
    </row>
    <row r="10517" spans="1:7" customFormat="1">
      <c r="A10517" s="4">
        <v>33155</v>
      </c>
      <c r="B10517">
        <v>8.2100000000000009</v>
      </c>
      <c r="C10517">
        <f>IFERROR(((VLOOKUP(A10517,'Interest Rates-10yr'!$A$9:$C$15239,2,FALSE))-B10517),C10516)</f>
        <v>0.61999999999999922</v>
      </c>
      <c r="D10517" s="98">
        <f>AVERAGE(C$10:C10517)</f>
        <v>0.4343633422154578</v>
      </c>
      <c r="E10517" s="2"/>
      <c r="G10517" s="23"/>
    </row>
    <row r="10518" spans="1:7" customFormat="1">
      <c r="A10518" s="4">
        <v>33156</v>
      </c>
      <c r="B10518">
        <v>8.11</v>
      </c>
      <c r="C10518">
        <f>IFERROR(((VLOOKUP(A10518,'Interest Rates-10yr'!$A$9:$C$15239,2,FALSE))-B10518),C10517)</f>
        <v>0.78000000000000114</v>
      </c>
      <c r="D10518" s="98">
        <f>AVERAGE(C$10:C10518)</f>
        <v>0.43439623180131609</v>
      </c>
      <c r="E10518" s="2"/>
      <c r="G10518" s="23"/>
    </row>
    <row r="10519" spans="1:7" customFormat="1">
      <c r="A10519" s="4">
        <v>33157</v>
      </c>
      <c r="B10519">
        <v>8.02</v>
      </c>
      <c r="C10519">
        <f>IFERROR(((VLOOKUP(A10519,'Interest Rates-10yr'!$A$9:$C$15239,2,FALSE))-B10519),C10518)</f>
        <v>0.90000000000000036</v>
      </c>
      <c r="D10519" s="98">
        <f>AVERAGE(C$10:C10519)</f>
        <v>0.43444053282588302</v>
      </c>
      <c r="E10519" s="2"/>
      <c r="G10519" s="23"/>
    </row>
    <row r="10520" spans="1:7" customFormat="1">
      <c r="A10520" s="4">
        <v>33158</v>
      </c>
      <c r="B10520">
        <v>7.98</v>
      </c>
      <c r="C10520">
        <f>IFERROR(((VLOOKUP(A10520,'Interest Rates-10yr'!$A$9:$C$15239,2,FALSE))-B10520),C10519)</f>
        <v>0.85999999999999943</v>
      </c>
      <c r="D10520" s="98">
        <f>AVERAGE(C$10:C10520)</f>
        <v>0.43448101988393395</v>
      </c>
      <c r="E10520" s="2"/>
      <c r="G10520" s="23"/>
    </row>
    <row r="10521" spans="1:7" customFormat="1">
      <c r="A10521" s="4">
        <v>33159</v>
      </c>
      <c r="B10521">
        <v>7.98</v>
      </c>
      <c r="C10521">
        <f>IFERROR(((VLOOKUP(A10521,'Interest Rates-10yr'!$A$9:$C$15239,2,FALSE))-B10521),C10520)</f>
        <v>0.85999999999999943</v>
      </c>
      <c r="D10521" s="98">
        <f>AVERAGE(C$10:C10521)</f>
        <v>0.43452149923896782</v>
      </c>
      <c r="E10521" s="2"/>
      <c r="G10521" s="23"/>
    </row>
    <row r="10522" spans="1:7" customFormat="1">
      <c r="A10522" s="4">
        <v>33160</v>
      </c>
      <c r="B10522">
        <v>7.98</v>
      </c>
      <c r="C10522">
        <f>IFERROR(((VLOOKUP(A10522,'Interest Rates-10yr'!$A$9:$C$15239,2,FALSE))-B10522),C10521)</f>
        <v>0.85999999999999943</v>
      </c>
      <c r="D10522" s="98">
        <f>AVERAGE(C$10:C10522)</f>
        <v>0.43456197089318266</v>
      </c>
      <c r="E10522" s="2"/>
      <c r="G10522" s="23"/>
    </row>
    <row r="10523" spans="1:7" customFormat="1">
      <c r="A10523" s="4">
        <v>33161</v>
      </c>
      <c r="B10523">
        <v>8.07</v>
      </c>
      <c r="C10523">
        <f>IFERROR(((VLOOKUP(A10523,'Interest Rates-10yr'!$A$9:$C$15239,2,FALSE))-B10523),C10522)</f>
        <v>0.73000000000000043</v>
      </c>
      <c r="D10523" s="98">
        <f>AVERAGE(C$10:C10523)</f>
        <v>0.43459007038235009</v>
      </c>
      <c r="E10523" s="2"/>
      <c r="G10523" s="23"/>
    </row>
    <row r="10524" spans="1:7" customFormat="1">
      <c r="A10524" s="4">
        <v>33162</v>
      </c>
      <c r="B10524">
        <v>8.01</v>
      </c>
      <c r="C10524">
        <f>IFERROR(((VLOOKUP(A10524,'Interest Rates-10yr'!$A$9:$C$15239,2,FALSE))-B10524),C10523)</f>
        <v>0.77999999999999936</v>
      </c>
      <c r="D10524" s="98">
        <f>AVERAGE(C$10:C10524)</f>
        <v>0.43462291963861421</v>
      </c>
      <c r="E10524" s="2"/>
      <c r="G10524" s="23"/>
    </row>
    <row r="10525" spans="1:7" customFormat="1">
      <c r="A10525" s="4">
        <v>33163</v>
      </c>
      <c r="B10525">
        <v>7.69</v>
      </c>
      <c r="C10525">
        <f>IFERROR(((VLOOKUP(A10525,'Interest Rates-10yr'!$A$9:$C$15239,2,FALSE))-B10525),C10524)</f>
        <v>1.0699999999999994</v>
      </c>
      <c r="D10525" s="98">
        <f>AVERAGE(C$10:C10525)</f>
        <v>0.43468333967288214</v>
      </c>
      <c r="E10525" s="2"/>
      <c r="G10525" s="23"/>
    </row>
    <row r="10526" spans="1:7" customFormat="1">
      <c r="A10526" s="4">
        <v>33164</v>
      </c>
      <c r="B10526">
        <v>8.0399999999999991</v>
      </c>
      <c r="C10526">
        <f>IFERROR(((VLOOKUP(A10526,'Interest Rates-10yr'!$A$9:$C$15239,2,FALSE))-B10526),C10525)</f>
        <v>0.67000000000000171</v>
      </c>
      <c r="D10526" s="98">
        <f>AVERAGE(C$10:C10526)</f>
        <v>0.43470571455738599</v>
      </c>
      <c r="E10526" s="2"/>
      <c r="G10526" s="23"/>
    </row>
    <row r="10527" spans="1:7" customFormat="1">
      <c r="A10527" s="4">
        <v>33165</v>
      </c>
      <c r="B10527">
        <v>8.01</v>
      </c>
      <c r="C10527">
        <f>IFERROR(((VLOOKUP(A10527,'Interest Rates-10yr'!$A$9:$C$15239,2,FALSE))-B10527),C10526)</f>
        <v>0.60999999999999943</v>
      </c>
      <c r="D10527" s="98">
        <f>AVERAGE(C$10:C10527)</f>
        <v>0.43472238068074043</v>
      </c>
      <c r="E10527" s="2"/>
      <c r="G10527" s="23"/>
    </row>
    <row r="10528" spans="1:7" customFormat="1">
      <c r="A10528" s="4">
        <v>33166</v>
      </c>
      <c r="B10528">
        <v>8.01</v>
      </c>
      <c r="C10528">
        <f>IFERROR(((VLOOKUP(A10528,'Interest Rates-10yr'!$A$9:$C$15239,2,FALSE))-B10528),C10527)</f>
        <v>0.60999999999999943</v>
      </c>
      <c r="D10528" s="98">
        <f>AVERAGE(C$10:C10528)</f>
        <v>0.43473904363532917</v>
      </c>
      <c r="E10528" s="2"/>
      <c r="G10528" s="23"/>
    </row>
    <row r="10529" spans="1:7" customFormat="1">
      <c r="A10529" s="4">
        <v>33167</v>
      </c>
      <c r="B10529">
        <v>8.01</v>
      </c>
      <c r="C10529">
        <f>IFERROR(((VLOOKUP(A10529,'Interest Rates-10yr'!$A$9:$C$15239,2,FALSE))-B10529),C10528)</f>
        <v>0.60999999999999943</v>
      </c>
      <c r="D10529" s="98">
        <f>AVERAGE(C$10:C10529)</f>
        <v>0.43475570342205583</v>
      </c>
      <c r="E10529" s="2"/>
      <c r="G10529" s="23"/>
    </row>
    <row r="10530" spans="1:7" customFormat="1">
      <c r="A10530" s="4">
        <v>33168</v>
      </c>
      <c r="B10530">
        <v>7.99</v>
      </c>
      <c r="C10530">
        <f>IFERROR(((VLOOKUP(A10530,'Interest Rates-10yr'!$A$9:$C$15239,2,FALSE))-B10530),C10529)</f>
        <v>0.64000000000000057</v>
      </c>
      <c r="D10530" s="98">
        <f>AVERAGE(C$10:C10530)</f>
        <v>0.43477521148180093</v>
      </c>
      <c r="E10530" s="2"/>
      <c r="G10530" s="23"/>
    </row>
    <row r="10531" spans="1:7" customFormat="1">
      <c r="A10531" s="4">
        <v>33169</v>
      </c>
      <c r="B10531">
        <v>7.93</v>
      </c>
      <c r="C10531">
        <f>IFERROR(((VLOOKUP(A10531,'Interest Rates-10yr'!$A$9:$C$15239,2,FALSE))-B10531),C10530)</f>
        <v>0.72000000000000064</v>
      </c>
      <c r="D10531" s="98">
        <f>AVERAGE(C$10:C10531)</f>
        <v>0.43480231895077248</v>
      </c>
      <c r="E10531" s="2"/>
      <c r="G10531" s="23"/>
    </row>
    <row r="10532" spans="1:7" customFormat="1">
      <c r="A10532" s="4">
        <v>33170</v>
      </c>
      <c r="B10532">
        <v>7.94</v>
      </c>
      <c r="C10532">
        <f>IFERROR(((VLOOKUP(A10532,'Interest Rates-10yr'!$A$9:$C$15239,2,FALSE))-B10532),C10531)</f>
        <v>0.71999999999999975</v>
      </c>
      <c r="D10532" s="98">
        <f>AVERAGE(C$10:C10532)</f>
        <v>0.43482942126770202</v>
      </c>
      <c r="E10532" s="2"/>
      <c r="G10532" s="23"/>
    </row>
    <row r="10533" spans="1:7" customFormat="1">
      <c r="A10533" s="4">
        <v>33171</v>
      </c>
      <c r="B10533">
        <v>8.02</v>
      </c>
      <c r="C10533">
        <f>IFERROR(((VLOOKUP(A10533,'Interest Rates-10yr'!$A$9:$C$15239,2,FALSE))-B10533),C10532)</f>
        <v>0.59999999999999964</v>
      </c>
      <c r="D10533" s="98">
        <f>AVERAGE(C$10:C10533)</f>
        <v>0.43484511592550634</v>
      </c>
      <c r="E10533" s="2"/>
      <c r="G10533" s="23"/>
    </row>
    <row r="10534" spans="1:7" customFormat="1">
      <c r="A10534" s="4">
        <v>33172</v>
      </c>
      <c r="B10534">
        <v>7.97</v>
      </c>
      <c r="C10534">
        <f>IFERROR(((VLOOKUP(A10534,'Interest Rates-10yr'!$A$9:$C$15239,2,FALSE))-B10534),C10533)</f>
        <v>0.66000000000000103</v>
      </c>
      <c r="D10534" s="98">
        <f>AVERAGE(C$10:C10534)</f>
        <v>0.4348665083135419</v>
      </c>
      <c r="E10534" s="2"/>
      <c r="G10534" s="23"/>
    </row>
    <row r="10535" spans="1:7" customFormat="1">
      <c r="A10535" s="4">
        <v>33173</v>
      </c>
      <c r="B10535">
        <v>7.97</v>
      </c>
      <c r="C10535">
        <f>IFERROR(((VLOOKUP(A10535,'Interest Rates-10yr'!$A$9:$C$15239,2,FALSE))-B10535),C10534)</f>
        <v>0.66000000000000103</v>
      </c>
      <c r="D10535" s="98">
        <f>AVERAGE(C$10:C10535)</f>
        <v>0.43488789663690181</v>
      </c>
      <c r="E10535" s="2"/>
      <c r="G10535" s="23"/>
    </row>
    <row r="10536" spans="1:7" customFormat="1">
      <c r="A10536" s="4">
        <v>33174</v>
      </c>
      <c r="B10536">
        <v>7.97</v>
      </c>
      <c r="C10536">
        <f>IFERROR(((VLOOKUP(A10536,'Interest Rates-10yr'!$A$9:$C$15239,2,FALSE))-B10536),C10535)</f>
        <v>0.66000000000000103</v>
      </c>
      <c r="D10536" s="98">
        <f>AVERAGE(C$10:C10536)</f>
        <v>0.43490928089674441</v>
      </c>
      <c r="E10536" s="2"/>
      <c r="G10536" s="23"/>
    </row>
    <row r="10537" spans="1:7" customFormat="1">
      <c r="A10537" s="4">
        <v>33175</v>
      </c>
      <c r="B10537">
        <v>7.87</v>
      </c>
      <c r="C10537">
        <f>IFERROR(((VLOOKUP(A10537,'Interest Rates-10yr'!$A$9:$C$15239,2,FALSE))-B10537),C10536)</f>
        <v>0.82999999999999918</v>
      </c>
      <c r="D10537" s="98">
        <f>AVERAGE(C$10:C10537)</f>
        <v>0.43494680851064099</v>
      </c>
      <c r="E10537" s="2"/>
      <c r="G10537" s="23"/>
    </row>
    <row r="10538" spans="1:7" customFormat="1">
      <c r="A10538" s="4">
        <v>33176</v>
      </c>
      <c r="B10538">
        <v>7.84</v>
      </c>
      <c r="C10538">
        <f>IFERROR(((VLOOKUP(A10538,'Interest Rates-10yr'!$A$9:$C$15239,2,FALSE))-B10538),C10537)</f>
        <v>0.85999999999999943</v>
      </c>
      <c r="D10538" s="98">
        <f>AVERAGE(C$10:C10538)</f>
        <v>0.43498717826954392</v>
      </c>
      <c r="E10538" s="2"/>
      <c r="G10538" s="23"/>
    </row>
    <row r="10539" spans="1:7" customFormat="1">
      <c r="A10539" s="4">
        <v>33177</v>
      </c>
      <c r="B10539">
        <v>9.52</v>
      </c>
      <c r="C10539">
        <f>IFERROR(((VLOOKUP(A10539,'Interest Rates-10yr'!$A$9:$C$15239,2,FALSE))-B10539),C10538)</f>
        <v>-0.86999999999999922</v>
      </c>
      <c r="D10539" s="98">
        <f>AVERAGE(C$10:C10539)</f>
        <v>0.43486324786325053</v>
      </c>
      <c r="E10539" s="2"/>
      <c r="G10539" s="23"/>
    </row>
    <row r="10540" spans="1:7" customFormat="1">
      <c r="A10540" s="4">
        <v>33178</v>
      </c>
      <c r="B10540">
        <v>8.06</v>
      </c>
      <c r="C10540">
        <f>IFERROR(((VLOOKUP(A10540,'Interest Rates-10yr'!$A$9:$C$15239,2,FALSE))-B10540),C10539)</f>
        <v>0.50999999999999979</v>
      </c>
      <c r="D10540" s="98">
        <f>AVERAGE(C$10:C10540)</f>
        <v>0.43487038267971018</v>
      </c>
      <c r="E10540" s="2"/>
      <c r="G10540" s="23"/>
    </row>
    <row r="10541" spans="1:7" customFormat="1">
      <c r="A10541" s="4">
        <v>33179</v>
      </c>
      <c r="B10541">
        <v>8.02</v>
      </c>
      <c r="C10541">
        <f>IFERROR(((VLOOKUP(A10541,'Interest Rates-10yr'!$A$9:$C$15239,2,FALSE))-B10541),C10540)</f>
        <v>0.55000000000000071</v>
      </c>
      <c r="D10541" s="98">
        <f>AVERAGE(C$10:C10541)</f>
        <v>0.43488131409039388</v>
      </c>
      <c r="E10541" s="2"/>
      <c r="G10541" s="23"/>
    </row>
    <row r="10542" spans="1:7" customFormat="1">
      <c r="A10542" s="4">
        <v>33180</v>
      </c>
      <c r="B10542">
        <v>8.02</v>
      </c>
      <c r="C10542">
        <f>IFERROR(((VLOOKUP(A10542,'Interest Rates-10yr'!$A$9:$C$15239,2,FALSE))-B10542),C10541)</f>
        <v>0.55000000000000071</v>
      </c>
      <c r="D10542" s="98">
        <f>AVERAGE(C$10:C10542)</f>
        <v>0.43489224342542754</v>
      </c>
      <c r="E10542" s="2"/>
      <c r="G10542" s="23"/>
    </row>
    <row r="10543" spans="1:7" customFormat="1">
      <c r="A10543" s="4">
        <v>33181</v>
      </c>
      <c r="B10543">
        <v>8.02</v>
      </c>
      <c r="C10543">
        <f>IFERROR(((VLOOKUP(A10543,'Interest Rates-10yr'!$A$9:$C$15239,2,FALSE))-B10543),C10542)</f>
        <v>0.55000000000000071</v>
      </c>
      <c r="D10543" s="98">
        <f>AVERAGE(C$10:C10543)</f>
        <v>0.43490317068540235</v>
      </c>
      <c r="E10543" s="2"/>
      <c r="G10543" s="23"/>
    </row>
    <row r="10544" spans="1:7" customFormat="1">
      <c r="A10544" s="4">
        <v>33182</v>
      </c>
      <c r="B10544">
        <v>7.96</v>
      </c>
      <c r="C10544">
        <f>IFERROR(((VLOOKUP(A10544,'Interest Rates-10yr'!$A$9:$C$15239,2,FALSE))-B10544),C10543)</f>
        <v>0.54</v>
      </c>
      <c r="D10544" s="98">
        <f>AVERAGE(C$10:C10544)</f>
        <v>0.43491314665401315</v>
      </c>
      <c r="E10544" s="2"/>
      <c r="G10544" s="23"/>
    </row>
    <row r="10545" spans="1:7" customFormat="1">
      <c r="A10545" s="4">
        <v>33183</v>
      </c>
      <c r="B10545">
        <v>7.89</v>
      </c>
      <c r="C10545">
        <f>IFERROR(((VLOOKUP(A10545,'Interest Rates-10yr'!$A$9:$C$15239,2,FALSE))-B10545),C10544)</f>
        <v>0.62999999999999989</v>
      </c>
      <c r="D10545" s="98">
        <f>AVERAGE(C$10:C10545)</f>
        <v>0.43493166287016216</v>
      </c>
      <c r="E10545" s="2"/>
      <c r="G10545" s="23"/>
    </row>
    <row r="10546" spans="1:7" customFormat="1">
      <c r="A10546" s="4">
        <v>33184</v>
      </c>
      <c r="B10546">
        <v>7.8</v>
      </c>
      <c r="C10546">
        <f>IFERROR(((VLOOKUP(A10546,'Interest Rates-10yr'!$A$9:$C$15239,2,FALSE))-B10546),C10545)</f>
        <v>0.77000000000000046</v>
      </c>
      <c r="D10546" s="98">
        <f>AVERAGE(C$10:C10546)</f>
        <v>0.43496346208598552</v>
      </c>
      <c r="E10546" s="2"/>
      <c r="G10546" s="23"/>
    </row>
    <row r="10547" spans="1:7" customFormat="1">
      <c r="A10547" s="4">
        <v>33185</v>
      </c>
      <c r="B10547">
        <v>7.77</v>
      </c>
      <c r="C10547">
        <f>IFERROR(((VLOOKUP(A10547,'Interest Rates-10yr'!$A$9:$C$15239,2,FALSE))-B10547),C10546)</f>
        <v>0.8100000000000005</v>
      </c>
      <c r="D10547" s="98">
        <f>AVERAGE(C$10:C10547)</f>
        <v>0.43499905105333359</v>
      </c>
      <c r="E10547" s="2"/>
      <c r="G10547" s="23"/>
    </row>
    <row r="10548" spans="1:7" customFormat="1">
      <c r="A10548" s="4">
        <v>33186</v>
      </c>
      <c r="B10548">
        <v>7.73</v>
      </c>
      <c r="C10548">
        <f>IFERROR(((VLOOKUP(A10548,'Interest Rates-10yr'!$A$9:$C$15239,2,FALSE))-B10548),C10547)</f>
        <v>0.75999999999999979</v>
      </c>
      <c r="D10548" s="98">
        <f>AVERAGE(C$10:C10548)</f>
        <v>0.43502988898377737</v>
      </c>
      <c r="E10548" s="2"/>
      <c r="G10548" s="23"/>
    </row>
    <row r="10549" spans="1:7" customFormat="1">
      <c r="A10549" s="4">
        <v>33187</v>
      </c>
      <c r="B10549">
        <v>7.73</v>
      </c>
      <c r="C10549">
        <f>IFERROR(((VLOOKUP(A10549,'Interest Rates-10yr'!$A$9:$C$15239,2,FALSE))-B10549),C10548)</f>
        <v>0.75999999999999979</v>
      </c>
      <c r="D10549" s="98">
        <f>AVERAGE(C$10:C10549)</f>
        <v>0.43506072106262145</v>
      </c>
      <c r="E10549" s="2"/>
      <c r="G10549" s="23"/>
    </row>
    <row r="10550" spans="1:7" customFormat="1">
      <c r="A10550" s="4">
        <v>33188</v>
      </c>
      <c r="B10550">
        <v>7.73</v>
      </c>
      <c r="C10550">
        <f>IFERROR(((VLOOKUP(A10550,'Interest Rates-10yr'!$A$9:$C$15239,2,FALSE))-B10550),C10549)</f>
        <v>0.75999999999999979</v>
      </c>
      <c r="D10550" s="98">
        <f>AVERAGE(C$10:C10550)</f>
        <v>0.43509154729153116</v>
      </c>
      <c r="E10550" s="2"/>
      <c r="G10550" s="23"/>
    </row>
    <row r="10551" spans="1:7" customFormat="1">
      <c r="A10551" s="4">
        <v>33189</v>
      </c>
      <c r="B10551">
        <v>7.73</v>
      </c>
      <c r="C10551">
        <f>IFERROR(((VLOOKUP(A10551,'Interest Rates-10yr'!$A$9:$C$15239,2,FALSE))-B10551),C10550)</f>
        <v>0.75999999999999979</v>
      </c>
      <c r="D10551" s="98">
        <f>AVERAGE(C$10:C10551)</f>
        <v>0.43512236767217133</v>
      </c>
      <c r="E10551" s="2"/>
      <c r="G10551" s="23"/>
    </row>
    <row r="10552" spans="1:7" customFormat="1">
      <c r="A10552" s="4">
        <v>33190</v>
      </c>
      <c r="B10552">
        <v>8</v>
      </c>
      <c r="C10552">
        <f>IFERROR(((VLOOKUP(A10552,'Interest Rates-10yr'!$A$9:$C$15239,2,FALSE))-B10552),C10551)</f>
        <v>0.36999999999999922</v>
      </c>
      <c r="D10552" s="98">
        <f>AVERAGE(C$10:C10552)</f>
        <v>0.4351161908375254</v>
      </c>
      <c r="E10552" s="2"/>
      <c r="G10552" s="23"/>
    </row>
    <row r="10553" spans="1:7" customFormat="1">
      <c r="A10553" s="4">
        <v>33191</v>
      </c>
      <c r="B10553">
        <v>8.92</v>
      </c>
      <c r="C10553">
        <f>IFERROR(((VLOOKUP(A10553,'Interest Rates-10yr'!$A$9:$C$15239,2,FALSE))-B10553),C10552)</f>
        <v>-0.5600000000000005</v>
      </c>
      <c r="D10553" s="98">
        <f>AVERAGE(C$10:C10553)</f>
        <v>0.43502181335356882</v>
      </c>
      <c r="E10553" s="2"/>
      <c r="G10553" s="23"/>
    </row>
    <row r="10554" spans="1:7" customFormat="1">
      <c r="A10554" s="4">
        <v>33192</v>
      </c>
      <c r="B10554">
        <v>8.1199999999999992</v>
      </c>
      <c r="C10554">
        <f>IFERROR(((VLOOKUP(A10554,'Interest Rates-10yr'!$A$9:$C$15239,2,FALSE))-B10554),C10553)</f>
        <v>0.25</v>
      </c>
      <c r="D10554" s="98">
        <f>AVERAGE(C$10:C10554)</f>
        <v>0.43500426742532289</v>
      </c>
      <c r="E10554" s="2"/>
      <c r="G10554" s="23"/>
    </row>
    <row r="10555" spans="1:7" customFormat="1">
      <c r="A10555" s="4">
        <v>33193</v>
      </c>
      <c r="B10555">
        <v>7.85</v>
      </c>
      <c r="C10555">
        <f>IFERROR(((VLOOKUP(A10555,'Interest Rates-10yr'!$A$9:$C$15239,2,FALSE))-B10555),C10554)</f>
        <v>0.45000000000000107</v>
      </c>
      <c r="D10555" s="98">
        <f>AVERAGE(C$10:C10555)</f>
        <v>0.43500568936089795</v>
      </c>
      <c r="E10555" s="2"/>
      <c r="G10555" s="23"/>
    </row>
    <row r="10556" spans="1:7" customFormat="1">
      <c r="A10556" s="4">
        <v>33194</v>
      </c>
      <c r="B10556">
        <v>7.85</v>
      </c>
      <c r="C10556">
        <f>IFERROR(((VLOOKUP(A10556,'Interest Rates-10yr'!$A$9:$C$15239,2,FALSE))-B10556),C10555)</f>
        <v>0.45000000000000107</v>
      </c>
      <c r="D10556" s="98">
        <f>AVERAGE(C$10:C10556)</f>
        <v>0.43500711102683509</v>
      </c>
      <c r="E10556" s="2"/>
      <c r="G10556" s="23"/>
    </row>
    <row r="10557" spans="1:7" customFormat="1">
      <c r="A10557" s="4">
        <v>33195</v>
      </c>
      <c r="B10557">
        <v>7.85</v>
      </c>
      <c r="C10557">
        <f>IFERROR(((VLOOKUP(A10557,'Interest Rates-10yr'!$A$9:$C$15239,2,FALSE))-B10557),C10556)</f>
        <v>0.45000000000000107</v>
      </c>
      <c r="D10557" s="98">
        <f>AVERAGE(C$10:C10557)</f>
        <v>0.43500853242321097</v>
      </c>
      <c r="E10557" s="2"/>
      <c r="G10557" s="23"/>
    </row>
    <row r="10558" spans="1:7" customFormat="1">
      <c r="A10558" s="4">
        <v>33196</v>
      </c>
      <c r="B10558">
        <v>7.72</v>
      </c>
      <c r="C10558">
        <f>IFERROR(((VLOOKUP(A10558,'Interest Rates-10yr'!$A$9:$C$15239,2,FALSE))-B10558),C10557)</f>
        <v>0.62999999999999989</v>
      </c>
      <c r="D10558" s="98">
        <f>AVERAGE(C$10:C10558)</f>
        <v>0.43502701677884437</v>
      </c>
      <c r="E10558" s="2"/>
      <c r="G10558" s="23"/>
    </row>
    <row r="10559" spans="1:7" customFormat="1">
      <c r="A10559" s="4">
        <v>33197</v>
      </c>
      <c r="B10559">
        <v>7.65</v>
      </c>
      <c r="C10559">
        <f>IFERROR(((VLOOKUP(A10559,'Interest Rates-10yr'!$A$9:$C$15239,2,FALSE))-B10559),C10558)</f>
        <v>0.66000000000000014</v>
      </c>
      <c r="D10559" s="98">
        <f>AVERAGE(C$10:C10559)</f>
        <v>0.43504834123223024</v>
      </c>
      <c r="E10559" s="2"/>
      <c r="G10559" s="23"/>
    </row>
    <row r="10560" spans="1:7" customFormat="1">
      <c r="A10560" s="4">
        <v>33198</v>
      </c>
      <c r="B10560">
        <v>7.59</v>
      </c>
      <c r="C10560">
        <f>IFERROR(((VLOOKUP(A10560,'Interest Rates-10yr'!$A$9:$C$15239,2,FALSE))-B10560),C10559)</f>
        <v>0.67999999999999972</v>
      </c>
      <c r="D10560" s="98">
        <f>AVERAGE(C$10:C10560)</f>
        <v>0.43507155719837265</v>
      </c>
      <c r="E10560" s="2"/>
      <c r="G10560" s="23"/>
    </row>
    <row r="10561" spans="1:7" customFormat="1">
      <c r="A10561" s="4">
        <v>33199</v>
      </c>
      <c r="B10561">
        <v>7.59</v>
      </c>
      <c r="C10561">
        <f>IFERROR(((VLOOKUP(A10561,'Interest Rates-10yr'!$A$9:$C$15239,2,FALSE))-B10561),C10560)</f>
        <v>0.67999999999999972</v>
      </c>
      <c r="D10561" s="98">
        <f>AVERAGE(C$10:C10561)</f>
        <v>0.43509476876421815</v>
      </c>
      <c r="E10561" s="2"/>
      <c r="G10561" s="23"/>
    </row>
    <row r="10562" spans="1:7" customFormat="1">
      <c r="A10562" s="4">
        <v>33200</v>
      </c>
      <c r="B10562">
        <v>7.56</v>
      </c>
      <c r="C10562">
        <f>IFERROR(((VLOOKUP(A10562,'Interest Rates-10yr'!$A$9:$C$15239,2,FALSE))-B10562),C10561)</f>
        <v>0.71999999999999975</v>
      </c>
      <c r="D10562" s="98">
        <f>AVERAGE(C$10:C10562)</f>
        <v>0.43512176632237565</v>
      </c>
      <c r="E10562" s="2"/>
      <c r="G10562" s="23"/>
    </row>
    <row r="10563" spans="1:7" customFormat="1">
      <c r="A10563" s="4">
        <v>33201</v>
      </c>
      <c r="B10563">
        <v>7.56</v>
      </c>
      <c r="C10563">
        <f>IFERROR(((VLOOKUP(A10563,'Interest Rates-10yr'!$A$9:$C$15239,2,FALSE))-B10563),C10562)</f>
        <v>0.71999999999999975</v>
      </c>
      <c r="D10563" s="98">
        <f>AVERAGE(C$10:C10563)</f>
        <v>0.43514875876445236</v>
      </c>
      <c r="E10563" s="2"/>
      <c r="G10563" s="23"/>
    </row>
    <row r="10564" spans="1:7" customFormat="1">
      <c r="A10564" s="4">
        <v>33202</v>
      </c>
      <c r="B10564">
        <v>7.56</v>
      </c>
      <c r="C10564">
        <f>IFERROR(((VLOOKUP(A10564,'Interest Rates-10yr'!$A$9:$C$15239,2,FALSE))-B10564),C10563)</f>
        <v>0.71999999999999975</v>
      </c>
      <c r="D10564" s="98">
        <f>AVERAGE(C$10:C10564)</f>
        <v>0.43517574609190246</v>
      </c>
      <c r="E10564" s="2"/>
      <c r="G10564" s="23"/>
    </row>
    <row r="10565" spans="1:7" customFormat="1">
      <c r="A10565" s="4">
        <v>33203</v>
      </c>
      <c r="B10565">
        <v>7.65</v>
      </c>
      <c r="C10565">
        <f>IFERROR(((VLOOKUP(A10565,'Interest Rates-10yr'!$A$9:$C$15239,2,FALSE))-B10565),C10564)</f>
        <v>0.61999999999999922</v>
      </c>
      <c r="D10565" s="98">
        <f>AVERAGE(C$10:C10565)</f>
        <v>0.43519325502084411</v>
      </c>
      <c r="E10565" s="2"/>
      <c r="G10565" s="23"/>
    </row>
    <row r="10566" spans="1:7" customFormat="1">
      <c r="A10566" s="4">
        <v>33204</v>
      </c>
      <c r="B10566">
        <v>7.62</v>
      </c>
      <c r="C10566">
        <f>IFERROR(((VLOOKUP(A10566,'Interest Rates-10yr'!$A$9:$C$15239,2,FALSE))-B10566),C10565)</f>
        <v>0.65999999999999925</v>
      </c>
      <c r="D10566" s="98">
        <f>AVERAGE(C$10:C10566)</f>
        <v>0.43521454958795402</v>
      </c>
      <c r="E10566" s="2"/>
      <c r="G10566" s="23"/>
    </row>
    <row r="10567" spans="1:7" customFormat="1">
      <c r="A10567" s="4">
        <v>33205</v>
      </c>
      <c r="B10567">
        <v>7.39</v>
      </c>
      <c r="C10567">
        <f>IFERROR(((VLOOKUP(A10567,'Interest Rates-10yr'!$A$9:$C$15239,2,FALSE))-B10567),C10566)</f>
        <v>0.91000000000000103</v>
      </c>
      <c r="D10567" s="98">
        <f>AVERAGE(C$10:C10567)</f>
        <v>0.43525951884826958</v>
      </c>
      <c r="E10567" s="2"/>
      <c r="G10567" s="23"/>
    </row>
    <row r="10568" spans="1:7" customFormat="1">
      <c r="A10568" s="4">
        <v>33206</v>
      </c>
      <c r="B10568">
        <v>7.65</v>
      </c>
      <c r="C10568">
        <f>IFERROR(((VLOOKUP(A10568,'Interest Rates-10yr'!$A$9:$C$15239,2,FALSE))-B10568),C10567)</f>
        <v>0.66999999999999993</v>
      </c>
      <c r="D10568" s="98">
        <f>AVERAGE(C$10:C10568)</f>
        <v>0.43528175016573828</v>
      </c>
      <c r="E10568" s="2"/>
      <c r="G10568" s="23"/>
    </row>
    <row r="10569" spans="1:7" customFormat="1">
      <c r="A10569" s="4">
        <v>33207</v>
      </c>
      <c r="B10569">
        <v>7.61</v>
      </c>
      <c r="C10569">
        <f>IFERROR(((VLOOKUP(A10569,'Interest Rates-10yr'!$A$9:$C$15239,2,FALSE))-B10569),C10568)</f>
        <v>0.64999999999999947</v>
      </c>
      <c r="D10569" s="98">
        <f>AVERAGE(C$10:C10569)</f>
        <v>0.4353020833333362</v>
      </c>
      <c r="E10569" s="2"/>
      <c r="G10569" s="23"/>
    </row>
    <row r="10570" spans="1:7" customFormat="1">
      <c r="A10570" s="4">
        <v>33208</v>
      </c>
      <c r="B10570">
        <v>7.61</v>
      </c>
      <c r="C10570">
        <f>IFERROR(((VLOOKUP(A10570,'Interest Rates-10yr'!$A$9:$C$15239,2,FALSE))-B10570),C10569)</f>
        <v>0.64999999999999947</v>
      </c>
      <c r="D10570" s="98">
        <f>AVERAGE(C$10:C10570)</f>
        <v>0.43532241265032001</v>
      </c>
      <c r="E10570" s="2"/>
      <c r="G10570" s="23"/>
    </row>
    <row r="10571" spans="1:7" customFormat="1">
      <c r="A10571" s="4">
        <v>33209</v>
      </c>
      <c r="B10571">
        <v>7.61</v>
      </c>
      <c r="C10571">
        <f>IFERROR(((VLOOKUP(A10571,'Interest Rates-10yr'!$A$9:$C$15239,2,FALSE))-B10571),C10570)</f>
        <v>0.64999999999999947</v>
      </c>
      <c r="D10571" s="98">
        <f>AVERAGE(C$10:C10571)</f>
        <v>0.43534273811778351</v>
      </c>
      <c r="E10571" s="2"/>
      <c r="G10571" s="23"/>
    </row>
    <row r="10572" spans="1:7" customFormat="1">
      <c r="A10572" s="4">
        <v>33210</v>
      </c>
      <c r="B10572">
        <v>7.65</v>
      </c>
      <c r="C10572">
        <f>IFERROR(((VLOOKUP(A10572,'Interest Rates-10yr'!$A$9:$C$15239,2,FALSE))-B10572),C10571)</f>
        <v>0.57000000000000028</v>
      </c>
      <c r="D10572" s="98">
        <f>AVERAGE(C$10:C10572)</f>
        <v>0.4353554861308368</v>
      </c>
      <c r="E10572" s="2"/>
      <c r="G10572" s="23"/>
    </row>
    <row r="10573" spans="1:7" customFormat="1">
      <c r="A10573" s="4">
        <v>33211</v>
      </c>
      <c r="B10573">
        <v>7.58</v>
      </c>
      <c r="C10573">
        <f>IFERROR(((VLOOKUP(A10573,'Interest Rates-10yr'!$A$9:$C$15239,2,FALSE))-B10573),C10572)</f>
        <v>0.61999999999999922</v>
      </c>
      <c r="D10573" s="98">
        <f>AVERAGE(C$10:C10573)</f>
        <v>0.43537296478606863</v>
      </c>
      <c r="E10573" s="2"/>
      <c r="G10573" s="23"/>
    </row>
    <row r="10574" spans="1:7" customFormat="1">
      <c r="A10574" s="4">
        <v>33212</v>
      </c>
      <c r="B10574">
        <v>7.47</v>
      </c>
      <c r="C10574">
        <f>IFERROR(((VLOOKUP(A10574,'Interest Rates-10yr'!$A$9:$C$15239,2,FALSE))-B10574),C10573)</f>
        <v>0.69000000000000039</v>
      </c>
      <c r="D10574" s="98">
        <f>AVERAGE(C$10:C10574)</f>
        <v>0.43539706578324927</v>
      </c>
      <c r="E10574" s="2"/>
      <c r="G10574" s="23"/>
    </row>
    <row r="10575" spans="1:7" customFormat="1">
      <c r="A10575" s="4">
        <v>33213</v>
      </c>
      <c r="B10575">
        <v>7.44</v>
      </c>
      <c r="C10575">
        <f>IFERROR(((VLOOKUP(A10575,'Interest Rates-10yr'!$A$9:$C$15239,2,FALSE))-B10575),C10574)</f>
        <v>0.73999999999999932</v>
      </c>
      <c r="D10575" s="98">
        <f>AVERAGE(C$10:C10575)</f>
        <v>0.4354258943781969</v>
      </c>
      <c r="E10575" s="2"/>
      <c r="G10575" s="23"/>
    </row>
    <row r="10576" spans="1:7" customFormat="1">
      <c r="A10576" s="4">
        <v>33214</v>
      </c>
      <c r="B10576">
        <v>7.25</v>
      </c>
      <c r="C10576">
        <f>IFERROR(((VLOOKUP(A10576,'Interest Rates-10yr'!$A$9:$C$15239,2,FALSE))-B10576),C10575)</f>
        <v>0.77999999999999936</v>
      </c>
      <c r="D10576" s="98">
        <f>AVERAGE(C$10:C10576)</f>
        <v>0.43545850288634691</v>
      </c>
      <c r="E10576" s="2"/>
      <c r="G10576" s="23"/>
    </row>
    <row r="10577" spans="1:7" customFormat="1">
      <c r="A10577" s="4">
        <v>33215</v>
      </c>
      <c r="B10577">
        <v>7.25</v>
      </c>
      <c r="C10577">
        <f>IFERROR(((VLOOKUP(A10577,'Interest Rates-10yr'!$A$9:$C$15239,2,FALSE))-B10577),C10576)</f>
        <v>0.77999999999999936</v>
      </c>
      <c r="D10577" s="98">
        <f>AVERAGE(C$10:C10577)</f>
        <v>0.4354911052233183</v>
      </c>
      <c r="E10577" s="2"/>
      <c r="G10577" s="23"/>
    </row>
    <row r="10578" spans="1:7" customFormat="1">
      <c r="A10578" s="4">
        <v>33216</v>
      </c>
      <c r="B10578">
        <v>7.25</v>
      </c>
      <c r="C10578">
        <f>IFERROR(((VLOOKUP(A10578,'Interest Rates-10yr'!$A$9:$C$15239,2,FALSE))-B10578),C10577)</f>
        <v>0.77999999999999936</v>
      </c>
      <c r="D10578" s="98">
        <f>AVERAGE(C$10:C10578)</f>
        <v>0.43552370139086266</v>
      </c>
      <c r="E10578" s="2"/>
      <c r="G10578" s="23"/>
    </row>
    <row r="10579" spans="1:7" customFormat="1">
      <c r="A10579" s="4">
        <v>33217</v>
      </c>
      <c r="B10579">
        <v>7.18</v>
      </c>
      <c r="C10579">
        <f>IFERROR(((VLOOKUP(A10579,'Interest Rates-10yr'!$A$9:$C$15239,2,FALSE))-B10579),C10578)</f>
        <v>0.80000000000000071</v>
      </c>
      <c r="D10579" s="98">
        <f>AVERAGE(C$10:C10579)</f>
        <v>0.4355581835383186</v>
      </c>
      <c r="E10579" s="2"/>
      <c r="G10579" s="23"/>
    </row>
    <row r="10580" spans="1:7" customFormat="1">
      <c r="A10580" s="4">
        <v>33218</v>
      </c>
      <c r="B10580">
        <v>7.05</v>
      </c>
      <c r="C10580">
        <f>IFERROR(((VLOOKUP(A10580,'Interest Rates-10yr'!$A$9:$C$15239,2,FALSE))-B10580),C10579)</f>
        <v>0.89000000000000057</v>
      </c>
      <c r="D10580" s="98">
        <f>AVERAGE(C$10:C10580)</f>
        <v>0.43560117302053053</v>
      </c>
      <c r="E10580" s="2"/>
      <c r="G10580" s="23"/>
    </row>
    <row r="10581" spans="1:7" customFormat="1">
      <c r="A10581" s="4">
        <v>33219</v>
      </c>
      <c r="B10581">
        <v>7.36</v>
      </c>
      <c r="C10581">
        <f>IFERROR(((VLOOKUP(A10581,'Interest Rates-10yr'!$A$9:$C$15239,2,FALSE))-B10581),C10580)</f>
        <v>0.54999999999999982</v>
      </c>
      <c r="D10581" s="98">
        <f>AVERAGE(C$10:C10581)</f>
        <v>0.43561199394627581</v>
      </c>
      <c r="E10581" s="2"/>
      <c r="G10581" s="23"/>
    </row>
    <row r="10582" spans="1:7" customFormat="1">
      <c r="A10582" s="4">
        <v>33220</v>
      </c>
      <c r="B10582">
        <v>7.25</v>
      </c>
      <c r="C10582">
        <f>IFERROR(((VLOOKUP(A10582,'Interest Rates-10yr'!$A$9:$C$15239,2,FALSE))-B10582),C10581)</f>
        <v>0.73000000000000043</v>
      </c>
      <c r="D10582" s="98">
        <f>AVERAGE(C$10:C10582)</f>
        <v>0.43563983732148187</v>
      </c>
      <c r="E10582" s="2"/>
      <c r="G10582" s="23"/>
    </row>
    <row r="10583" spans="1:7" customFormat="1">
      <c r="A10583" s="4">
        <v>33221</v>
      </c>
      <c r="B10583">
        <v>7.29</v>
      </c>
      <c r="C10583">
        <f>IFERROR(((VLOOKUP(A10583,'Interest Rates-10yr'!$A$9:$C$15239,2,FALSE))-B10583),C10582)</f>
        <v>0.76000000000000068</v>
      </c>
      <c r="D10583" s="98">
        <f>AVERAGE(C$10:C10583)</f>
        <v>0.43567051257802419</v>
      </c>
      <c r="E10583" s="2"/>
      <c r="G10583" s="23"/>
    </row>
    <row r="10584" spans="1:7" customFormat="1">
      <c r="A10584" s="4">
        <v>33222</v>
      </c>
      <c r="B10584">
        <v>7.29</v>
      </c>
      <c r="C10584">
        <f>IFERROR(((VLOOKUP(A10584,'Interest Rates-10yr'!$A$9:$C$15239,2,FALSE))-B10584),C10583)</f>
        <v>0.76000000000000068</v>
      </c>
      <c r="D10584" s="98">
        <f>AVERAGE(C$10:C10584)</f>
        <v>0.4357011820330996</v>
      </c>
      <c r="E10584" s="2"/>
      <c r="G10584" s="23"/>
    </row>
    <row r="10585" spans="1:7" customFormat="1">
      <c r="A10585" s="4">
        <v>33223</v>
      </c>
      <c r="B10585">
        <v>7.29</v>
      </c>
      <c r="C10585">
        <f>IFERROR(((VLOOKUP(A10585,'Interest Rates-10yr'!$A$9:$C$15239,2,FALSE))-B10585),C10584)</f>
        <v>0.76000000000000068</v>
      </c>
      <c r="D10585" s="98">
        <f>AVERAGE(C$10:C10585)</f>
        <v>0.43573184568835366</v>
      </c>
      <c r="E10585" s="2"/>
      <c r="G10585" s="23"/>
    </row>
    <row r="10586" spans="1:7" customFormat="1">
      <c r="A10586" s="4">
        <v>33224</v>
      </c>
      <c r="B10586">
        <v>7.44</v>
      </c>
      <c r="C10586">
        <f>IFERROR(((VLOOKUP(A10586,'Interest Rates-10yr'!$A$9:$C$15239,2,FALSE))-B10586),C10585)</f>
        <v>0.57999999999999918</v>
      </c>
      <c r="D10586" s="98">
        <f>AVERAGE(C$10:C10586)</f>
        <v>0.43574548548738096</v>
      </c>
      <c r="E10586" s="2"/>
      <c r="G10586" s="23"/>
    </row>
    <row r="10587" spans="1:7" customFormat="1">
      <c r="A10587" s="4">
        <v>33225</v>
      </c>
      <c r="B10587">
        <v>7.37</v>
      </c>
      <c r="C10587">
        <f>IFERROR(((VLOOKUP(A10587,'Interest Rates-10yr'!$A$9:$C$15239,2,FALSE))-B10587),C10586)</f>
        <v>0.62000000000000011</v>
      </c>
      <c r="D10587" s="98">
        <f>AVERAGE(C$10:C10587)</f>
        <v>0.43576290414067198</v>
      </c>
      <c r="E10587" s="2"/>
      <c r="G10587" s="23"/>
    </row>
    <row r="10588" spans="1:7" customFormat="1">
      <c r="A10588" s="4">
        <v>33226</v>
      </c>
      <c r="B10588">
        <v>7.13</v>
      </c>
      <c r="C10588">
        <f>IFERROR(((VLOOKUP(A10588,'Interest Rates-10yr'!$A$9:$C$15239,2,FALSE))-B10588),C10587)</f>
        <v>0.87000000000000011</v>
      </c>
      <c r="D10588" s="98">
        <f>AVERAGE(C$10:C10588)</f>
        <v>0.43580395122412591</v>
      </c>
      <c r="E10588" s="2"/>
      <c r="G10588" s="23"/>
    </row>
    <row r="10589" spans="1:7" customFormat="1">
      <c r="A10589" s="4">
        <v>33227</v>
      </c>
      <c r="B10589">
        <v>7.2</v>
      </c>
      <c r="C10589">
        <f>IFERROR(((VLOOKUP(A10589,'Interest Rates-10yr'!$A$9:$C$15239,2,FALSE))-B10589),C10588)</f>
        <v>0.85000000000000053</v>
      </c>
      <c r="D10589" s="98">
        <f>AVERAGE(C$10:C10589)</f>
        <v>0.4358431001890386</v>
      </c>
      <c r="E10589" s="2"/>
      <c r="G10589" s="23"/>
    </row>
    <row r="10590" spans="1:7" customFormat="1">
      <c r="A10590" s="4">
        <v>33228</v>
      </c>
      <c r="B10590">
        <v>7.06</v>
      </c>
      <c r="C10590">
        <f>IFERROR(((VLOOKUP(A10590,'Interest Rates-10yr'!$A$9:$C$15239,2,FALSE))-B10590),C10589)</f>
        <v>1.0499999999999998</v>
      </c>
      <c r="D10590" s="98">
        <f>AVERAGE(C$10:C10590)</f>
        <v>0.43590114355921261</v>
      </c>
      <c r="E10590" s="2"/>
      <c r="G10590" s="23"/>
    </row>
    <row r="10591" spans="1:7" customFormat="1">
      <c r="A10591" s="4">
        <v>33229</v>
      </c>
      <c r="B10591">
        <v>7.06</v>
      </c>
      <c r="C10591">
        <f>IFERROR(((VLOOKUP(A10591,'Interest Rates-10yr'!$A$9:$C$15239,2,FALSE))-B10591),C10590)</f>
        <v>1.0499999999999998</v>
      </c>
      <c r="D10591" s="98">
        <f>AVERAGE(C$10:C10591)</f>
        <v>0.43595917595917866</v>
      </c>
      <c r="E10591" s="2"/>
      <c r="G10591" s="23"/>
    </row>
    <row r="10592" spans="1:7" customFormat="1">
      <c r="A10592" s="4">
        <v>33230</v>
      </c>
      <c r="B10592">
        <v>7.06</v>
      </c>
      <c r="C10592">
        <f>IFERROR(((VLOOKUP(A10592,'Interest Rates-10yr'!$A$9:$C$15239,2,FALSE))-B10592),C10591)</f>
        <v>1.0499999999999998</v>
      </c>
      <c r="D10592" s="98">
        <f>AVERAGE(C$10:C10592)</f>
        <v>0.43601719739204658</v>
      </c>
      <c r="E10592" s="2"/>
      <c r="G10592" s="23"/>
    </row>
    <row r="10593" spans="1:7" customFormat="1">
      <c r="A10593" s="4">
        <v>33231</v>
      </c>
      <c r="B10593">
        <v>6.45</v>
      </c>
      <c r="C10593">
        <f>IFERROR(((VLOOKUP(A10593,'Interest Rates-10yr'!$A$9:$C$15239,2,FALSE))-B10593),C10592)</f>
        <v>1.7499999999999991</v>
      </c>
      <c r="D10593" s="98">
        <f>AVERAGE(C$10:C10593)</f>
        <v>0.43614134542706245</v>
      </c>
      <c r="E10593" s="2"/>
      <c r="G10593" s="23"/>
    </row>
    <row r="10594" spans="1:7" customFormat="1">
      <c r="A10594" s="4">
        <v>33232</v>
      </c>
      <c r="B10594">
        <v>6.45</v>
      </c>
      <c r="C10594">
        <f>IFERROR(((VLOOKUP(A10594,'Interest Rates-10yr'!$A$9:$C$15239,2,FALSE))-B10594),C10593)</f>
        <v>1.7499999999999991</v>
      </c>
      <c r="D10594" s="98">
        <f>AVERAGE(C$10:C10594)</f>
        <v>0.43626547000472643</v>
      </c>
      <c r="E10594" s="2"/>
      <c r="G10594" s="23"/>
    </row>
    <row r="10595" spans="1:7" customFormat="1">
      <c r="A10595" s="4">
        <v>33233</v>
      </c>
      <c r="B10595">
        <v>8.86</v>
      </c>
      <c r="C10595">
        <f>IFERROR(((VLOOKUP(A10595,'Interest Rates-10yr'!$A$9:$C$15239,2,FALSE))-B10595),C10594)</f>
        <v>-0.70999999999999908</v>
      </c>
      <c r="D10595" s="98">
        <f>AVERAGE(C$10:C10595)</f>
        <v>0.43615718873984782</v>
      </c>
      <c r="E10595" s="2"/>
      <c r="G10595" s="23"/>
    </row>
    <row r="10596" spans="1:7" customFormat="1">
      <c r="A10596" s="4">
        <v>33234</v>
      </c>
      <c r="B10596">
        <v>8.65</v>
      </c>
      <c r="C10596">
        <f>IFERROR(((VLOOKUP(A10596,'Interest Rates-10yr'!$A$9:$C$15239,2,FALSE))-B10596),C10595)</f>
        <v>-0.54000000000000092</v>
      </c>
      <c r="D10596" s="98">
        <f>AVERAGE(C$10:C10596)</f>
        <v>0.4360649853594058</v>
      </c>
      <c r="E10596" s="2"/>
      <c r="G10596" s="23"/>
    </row>
    <row r="10597" spans="1:7" customFormat="1">
      <c r="A10597" s="4">
        <v>33235</v>
      </c>
      <c r="B10597">
        <v>7.54</v>
      </c>
      <c r="C10597">
        <f>IFERROR(((VLOOKUP(A10597,'Interest Rates-10yr'!$A$9:$C$15239,2,FALSE))-B10597),C10596)</f>
        <v>0.60000000000000053</v>
      </c>
      <c r="D10597" s="98">
        <f>AVERAGE(C$10:C10597)</f>
        <v>0.43608046845485732</v>
      </c>
      <c r="E10597" s="2"/>
      <c r="G10597" s="23"/>
    </row>
    <row r="10598" spans="1:7" customFormat="1">
      <c r="A10598" s="4">
        <v>33236</v>
      </c>
      <c r="B10598">
        <v>7.54</v>
      </c>
      <c r="C10598">
        <f>IFERROR(((VLOOKUP(A10598,'Interest Rates-10yr'!$A$9:$C$15239,2,FALSE))-B10598),C10597)</f>
        <v>0.60000000000000053</v>
      </c>
      <c r="D10598" s="98">
        <f>AVERAGE(C$10:C10598)</f>
        <v>0.43609594862593537</v>
      </c>
      <c r="E10598" s="2"/>
      <c r="G10598" s="23"/>
    </row>
    <row r="10599" spans="1:7" customFormat="1">
      <c r="A10599" s="4">
        <v>33237</v>
      </c>
      <c r="B10599">
        <v>7.54</v>
      </c>
      <c r="C10599">
        <f>IFERROR(((VLOOKUP(A10599,'Interest Rates-10yr'!$A$9:$C$15239,2,FALSE))-B10599),C10598)</f>
        <v>0.60000000000000053</v>
      </c>
      <c r="D10599" s="98">
        <f>AVERAGE(C$10:C10599)</f>
        <v>0.43611142587346835</v>
      </c>
      <c r="E10599" s="2"/>
      <c r="G10599" s="23"/>
    </row>
    <row r="10600" spans="1:7" customFormat="1">
      <c r="A10600" s="4">
        <v>33238</v>
      </c>
      <c r="B10600">
        <v>5.53</v>
      </c>
      <c r="C10600">
        <f>IFERROR(((VLOOKUP(A10600,'Interest Rates-10yr'!$A$9:$C$15239,2,FALSE))-B10600),C10599)</f>
        <v>2.5499999999999998</v>
      </c>
      <c r="D10600" s="98">
        <f>AVERAGE(C$10:C10600)</f>
        <v>0.43631101878954115</v>
      </c>
      <c r="E10600" s="2"/>
      <c r="G10600" s="23"/>
    </row>
    <row r="10601" spans="1:7" customFormat="1">
      <c r="A10601" s="4">
        <v>33239</v>
      </c>
      <c r="B10601">
        <v>5.53</v>
      </c>
      <c r="C10601">
        <f>IFERROR(((VLOOKUP(A10601,'Interest Rates-10yr'!$A$9:$C$15239,2,FALSE))-B10601),C10600)</f>
        <v>2.5499999999999998</v>
      </c>
      <c r="D10601" s="98">
        <f>AVERAGE(C$10:C10601)</f>
        <v>0.43651057401812976</v>
      </c>
      <c r="E10601" s="2"/>
      <c r="G10601" s="23"/>
    </row>
    <row r="10602" spans="1:7" customFormat="1">
      <c r="A10602" s="4">
        <v>33240</v>
      </c>
      <c r="B10602">
        <v>7.85</v>
      </c>
      <c r="C10602">
        <f>IFERROR(((VLOOKUP(A10602,'Interest Rates-10yr'!$A$9:$C$15239,2,FALSE))-B10602),C10601)</f>
        <v>0.12000000000000011</v>
      </c>
      <c r="D10602" s="98">
        <f>AVERAGE(C$10:C10602)</f>
        <v>0.43648069479845469</v>
      </c>
      <c r="E10602" s="2"/>
      <c r="G10602" s="23"/>
    </row>
    <row r="10603" spans="1:7" customFormat="1">
      <c r="A10603" s="4">
        <v>33241</v>
      </c>
      <c r="B10603">
        <v>7.18</v>
      </c>
      <c r="C10603">
        <f>IFERROR(((VLOOKUP(A10603,'Interest Rates-10yr'!$A$9:$C$15239,2,FALSE))-B10603),C10602)</f>
        <v>0.75</v>
      </c>
      <c r="D10603" s="98">
        <f>AVERAGE(C$10:C10603)</f>
        <v>0.43651028884274407</v>
      </c>
      <c r="E10603" s="2"/>
      <c r="G10603" s="23"/>
    </row>
    <row r="10604" spans="1:7" customFormat="1">
      <c r="A10604" s="4">
        <v>33242</v>
      </c>
      <c r="B10604">
        <v>6.52</v>
      </c>
      <c r="C10604">
        <f>IFERROR(((VLOOKUP(A10604,'Interest Rates-10yr'!$A$9:$C$15239,2,FALSE))-B10604),C10603)</f>
        <v>1.5</v>
      </c>
      <c r="D10604" s="98">
        <f>AVERAGE(C$10:C10604)</f>
        <v>0.4366106654082143</v>
      </c>
      <c r="E10604" s="2"/>
      <c r="G10604" s="23"/>
    </row>
    <row r="10605" spans="1:7" customFormat="1">
      <c r="A10605" s="4">
        <v>33243</v>
      </c>
      <c r="B10605">
        <v>6.52</v>
      </c>
      <c r="C10605">
        <f>IFERROR(((VLOOKUP(A10605,'Interest Rates-10yr'!$A$9:$C$15239,2,FALSE))-B10605),C10604)</f>
        <v>1.5</v>
      </c>
      <c r="D10605" s="98">
        <f>AVERAGE(C$10:C10605)</f>
        <v>0.43671102302756043</v>
      </c>
      <c r="E10605" s="2"/>
      <c r="G10605" s="23"/>
    </row>
    <row r="10606" spans="1:7" customFormat="1">
      <c r="A10606" s="4">
        <v>33244</v>
      </c>
      <c r="B10606">
        <v>6.52</v>
      </c>
      <c r="C10606">
        <f>IFERROR(((VLOOKUP(A10606,'Interest Rates-10yr'!$A$9:$C$15239,2,FALSE))-B10606),C10605)</f>
        <v>1.5</v>
      </c>
      <c r="D10606" s="98">
        <f>AVERAGE(C$10:C10606)</f>
        <v>0.4368113617061461</v>
      </c>
      <c r="E10606" s="2"/>
      <c r="G10606" s="23"/>
    </row>
    <row r="10607" spans="1:7" customFormat="1">
      <c r="A10607" s="4">
        <v>33245</v>
      </c>
      <c r="B10607">
        <v>6.26</v>
      </c>
      <c r="C10607">
        <f>IFERROR(((VLOOKUP(A10607,'Interest Rates-10yr'!$A$9:$C$15239,2,FALSE))-B10607),C10606)</f>
        <v>1.870000000000001</v>
      </c>
      <c r="D10607" s="98">
        <f>AVERAGE(C$10:C10607)</f>
        <v>0.43694659369692679</v>
      </c>
      <c r="E10607" s="2"/>
      <c r="G10607" s="23"/>
    </row>
    <row r="10608" spans="1:7" customFormat="1">
      <c r="A10608" s="4">
        <v>33246</v>
      </c>
      <c r="B10608">
        <v>5.94</v>
      </c>
      <c r="C10608">
        <f>IFERROR(((VLOOKUP(A10608,'Interest Rates-10yr'!$A$9:$C$15239,2,FALSE))-B10608),C10607)</f>
        <v>2.2199999999999998</v>
      </c>
      <c r="D10608" s="98">
        <f>AVERAGE(C$10:C10608)</f>
        <v>0.43711482215303621</v>
      </c>
      <c r="E10608" s="2"/>
      <c r="G10608" s="23"/>
    </row>
    <row r="10609" spans="1:7" customFormat="1">
      <c r="A10609" s="4">
        <v>33247</v>
      </c>
      <c r="B10609">
        <v>5.88</v>
      </c>
      <c r="C10609">
        <f>IFERROR(((VLOOKUP(A10609,'Interest Rates-10yr'!$A$9:$C$15239,2,FALSE))-B10609),C10608)</f>
        <v>2.37</v>
      </c>
      <c r="D10609" s="98">
        <f>AVERAGE(C$10:C10609)</f>
        <v>0.4372971698113236</v>
      </c>
      <c r="E10609" s="2"/>
      <c r="G10609" s="23"/>
    </row>
    <row r="10610" spans="1:7" customFormat="1">
      <c r="A10610" s="4">
        <v>33248</v>
      </c>
      <c r="B10610">
        <v>6.81</v>
      </c>
      <c r="C10610">
        <f>IFERROR(((VLOOKUP(A10610,'Interest Rates-10yr'!$A$9:$C$15239,2,FALSE))-B10610),C10609)</f>
        <v>1.3500000000000005</v>
      </c>
      <c r="D10610" s="98">
        <f>AVERAGE(C$10:C10610)</f>
        <v>0.43738326572965103</v>
      </c>
      <c r="E10610" s="2"/>
      <c r="G10610" s="23"/>
    </row>
    <row r="10611" spans="1:7" customFormat="1">
      <c r="A10611" s="4">
        <v>33249</v>
      </c>
      <c r="B10611">
        <v>6.68</v>
      </c>
      <c r="C10611">
        <f>IFERROR(((VLOOKUP(A10611,'Interest Rates-10yr'!$A$9:$C$15239,2,FALSE))-B10611),C10610)</f>
        <v>1.5199999999999996</v>
      </c>
      <c r="D10611" s="98">
        <f>AVERAGE(C$10:C10611)</f>
        <v>0.43748538011696203</v>
      </c>
      <c r="E10611" s="2"/>
      <c r="G10611" s="23"/>
    </row>
    <row r="10612" spans="1:7" customFormat="1">
      <c r="A10612" s="4">
        <v>33250</v>
      </c>
      <c r="B10612">
        <v>6.68</v>
      </c>
      <c r="C10612">
        <f>IFERROR(((VLOOKUP(A10612,'Interest Rates-10yr'!$A$9:$C$15239,2,FALSE))-B10612),C10611)</f>
        <v>1.5199999999999996</v>
      </c>
      <c r="D10612" s="98">
        <f>AVERAGE(C$10:C10612)</f>
        <v>0.43758747524285879</v>
      </c>
      <c r="E10612" s="2"/>
      <c r="G10612" s="23"/>
    </row>
    <row r="10613" spans="1:7" customFormat="1">
      <c r="A10613" s="4">
        <v>33251</v>
      </c>
      <c r="B10613">
        <v>6.68</v>
      </c>
      <c r="C10613">
        <f>IFERROR(((VLOOKUP(A10613,'Interest Rates-10yr'!$A$9:$C$15239,2,FALSE))-B10613),C10612)</f>
        <v>1.5199999999999996</v>
      </c>
      <c r="D10613" s="98">
        <f>AVERAGE(C$10:C10613)</f>
        <v>0.43768955111279068</v>
      </c>
      <c r="E10613" s="2"/>
      <c r="G10613" s="23"/>
    </row>
    <row r="10614" spans="1:7" customFormat="1">
      <c r="A10614" s="4">
        <v>33252</v>
      </c>
      <c r="B10614">
        <v>6.83</v>
      </c>
      <c r="C10614">
        <f>IFERROR(((VLOOKUP(A10614,'Interest Rates-10yr'!$A$9:$C$15239,2,FALSE))-B10614),C10613)</f>
        <v>1.4000000000000004</v>
      </c>
      <c r="D10614" s="98">
        <f>AVERAGE(C$10:C10614)</f>
        <v>0.43778029231494875</v>
      </c>
      <c r="E10614" s="2"/>
      <c r="G10614" s="23"/>
    </row>
    <row r="10615" spans="1:7" customFormat="1">
      <c r="A10615" s="4">
        <v>33253</v>
      </c>
      <c r="B10615">
        <v>6.89</v>
      </c>
      <c r="C10615">
        <f>IFERROR(((VLOOKUP(A10615,'Interest Rates-10yr'!$A$9:$C$15239,2,FALSE))-B10615),C10614)</f>
        <v>1.330000000000001</v>
      </c>
      <c r="D10615" s="98">
        <f>AVERAGE(C$10:C10615)</f>
        <v>0.43786441636809653</v>
      </c>
      <c r="E10615" s="2"/>
      <c r="G10615" s="23"/>
    </row>
    <row r="10616" spans="1:7" customFormat="1">
      <c r="A10616" s="4">
        <v>33254</v>
      </c>
      <c r="B10616">
        <v>6.81</v>
      </c>
      <c r="C10616">
        <f>IFERROR(((VLOOKUP(A10616,'Interest Rates-10yr'!$A$9:$C$15239,2,FALSE))-B10616),C10615)</f>
        <v>1.4300000000000006</v>
      </c>
      <c r="D10616" s="98">
        <f>AVERAGE(C$10:C10616)</f>
        <v>0.43795795229565682</v>
      </c>
      <c r="E10616" s="2"/>
      <c r="G10616" s="23"/>
    </row>
    <row r="10617" spans="1:7" customFormat="1">
      <c r="A10617" s="4">
        <v>33255</v>
      </c>
      <c r="B10617">
        <v>6.6</v>
      </c>
      <c r="C10617">
        <f>IFERROR(((VLOOKUP(A10617,'Interest Rates-10yr'!$A$9:$C$15239,2,FALSE))-B10617),C10616)</f>
        <v>1.4500000000000011</v>
      </c>
      <c r="D10617" s="98">
        <f>AVERAGE(C$10:C10617)</f>
        <v>0.43805335595777073</v>
      </c>
      <c r="E10617" s="2"/>
      <c r="G10617" s="23"/>
    </row>
    <row r="10618" spans="1:7" customFormat="1">
      <c r="A10618" s="4">
        <v>33256</v>
      </c>
      <c r="B10618">
        <v>5.9</v>
      </c>
      <c r="C10618">
        <f>IFERROR(((VLOOKUP(A10618,'Interest Rates-10yr'!$A$9:$C$15239,2,FALSE))-B10618),C10617)</f>
        <v>2.129999999999999</v>
      </c>
      <c r="D10618" s="98">
        <f>AVERAGE(C$10:C10618)</f>
        <v>0.43821283815628542</v>
      </c>
      <c r="E10618" s="2"/>
      <c r="G10618" s="23"/>
    </row>
    <row r="10619" spans="1:7" customFormat="1">
      <c r="A10619" s="4">
        <v>33257</v>
      </c>
      <c r="B10619">
        <v>5.9</v>
      </c>
      <c r="C10619">
        <f>IFERROR(((VLOOKUP(A10619,'Interest Rates-10yr'!$A$9:$C$15239,2,FALSE))-B10619),C10618)</f>
        <v>2.129999999999999</v>
      </c>
      <c r="D10619" s="98">
        <f>AVERAGE(C$10:C10619)</f>
        <v>0.43837229029218022</v>
      </c>
      <c r="E10619" s="2"/>
      <c r="G10619" s="23"/>
    </row>
    <row r="10620" spans="1:7" customFormat="1">
      <c r="A10620" s="4">
        <v>33258</v>
      </c>
      <c r="B10620">
        <v>5.9</v>
      </c>
      <c r="C10620">
        <f>IFERROR(((VLOOKUP(A10620,'Interest Rates-10yr'!$A$9:$C$15239,2,FALSE))-B10620),C10619)</f>
        <v>2.129999999999999</v>
      </c>
      <c r="D10620" s="98">
        <f>AVERAGE(C$10:C10620)</f>
        <v>0.43853171237395461</v>
      </c>
      <c r="E10620" s="2"/>
      <c r="G10620" s="23"/>
    </row>
    <row r="10621" spans="1:7" customFormat="1">
      <c r="A10621" s="4">
        <v>33259</v>
      </c>
      <c r="B10621">
        <v>5.9</v>
      </c>
      <c r="C10621">
        <f>IFERROR(((VLOOKUP(A10621,'Interest Rates-10yr'!$A$9:$C$15239,2,FALSE))-B10621),C10620)</f>
        <v>2.129999999999999</v>
      </c>
      <c r="D10621" s="98">
        <f>AVERAGE(C$10:C10621)</f>
        <v>0.43869110441010478</v>
      </c>
      <c r="E10621" s="2"/>
      <c r="G10621" s="23"/>
    </row>
    <row r="10622" spans="1:7" customFormat="1">
      <c r="A10622" s="4">
        <v>33260</v>
      </c>
      <c r="B10622">
        <v>7.56</v>
      </c>
      <c r="C10622">
        <f>IFERROR(((VLOOKUP(A10622,'Interest Rates-10yr'!$A$9:$C$15239,2,FALSE))-B10622),C10621)</f>
        <v>0.51000000000000068</v>
      </c>
      <c r="D10622" s="98">
        <f>AVERAGE(C$10:C10622)</f>
        <v>0.43869782342410557</v>
      </c>
      <c r="E10622" s="2"/>
      <c r="G10622" s="23"/>
    </row>
    <row r="10623" spans="1:7" customFormat="1">
      <c r="A10623" s="4">
        <v>33261</v>
      </c>
      <c r="B10623">
        <v>10.39</v>
      </c>
      <c r="C10623">
        <f>IFERROR(((VLOOKUP(A10623,'Interest Rates-10yr'!$A$9:$C$15239,2,FALSE))-B10623),C10622)</f>
        <v>-2.3500000000000014</v>
      </c>
      <c r="D10623" s="98">
        <f>AVERAGE(C$10:C10623)</f>
        <v>0.43843508573582363</v>
      </c>
      <c r="E10623" s="2"/>
      <c r="G10623" s="23"/>
    </row>
    <row r="10624" spans="1:7" customFormat="1">
      <c r="A10624" s="4">
        <v>33262</v>
      </c>
      <c r="B10624">
        <v>7.69</v>
      </c>
      <c r="C10624">
        <f>IFERROR(((VLOOKUP(A10624,'Interest Rates-10yr'!$A$9:$C$15239,2,FALSE))-B10624),C10623)</f>
        <v>0.30999999999999961</v>
      </c>
      <c r="D10624" s="98">
        <f>AVERAGE(C$10:C10624)</f>
        <v>0.43842298634008786</v>
      </c>
      <c r="E10624" s="2"/>
      <c r="G10624" s="23"/>
    </row>
    <row r="10625" spans="1:7" customFormat="1">
      <c r="A10625" s="4">
        <v>33263</v>
      </c>
      <c r="B10625">
        <v>7.59</v>
      </c>
      <c r="C10625">
        <f>IFERROR(((VLOOKUP(A10625,'Interest Rates-10yr'!$A$9:$C$15239,2,FALSE))-B10625),C10624)</f>
        <v>0.47000000000000064</v>
      </c>
      <c r="D10625" s="98">
        <f>AVERAGE(C$10:C10625)</f>
        <v>0.43842596081386892</v>
      </c>
      <c r="E10625" s="2"/>
      <c r="G10625" s="23"/>
    </row>
    <row r="10626" spans="1:7" customFormat="1">
      <c r="A10626" s="4">
        <v>33264</v>
      </c>
      <c r="B10626">
        <v>7.59</v>
      </c>
      <c r="C10626">
        <f>IFERROR(((VLOOKUP(A10626,'Interest Rates-10yr'!$A$9:$C$15239,2,FALSE))-B10626),C10625)</f>
        <v>0.47000000000000064</v>
      </c>
      <c r="D10626" s="98">
        <f>AVERAGE(C$10:C10626)</f>
        <v>0.43842893472732719</v>
      </c>
      <c r="E10626" s="2"/>
      <c r="G10626" s="23"/>
    </row>
    <row r="10627" spans="1:7" customFormat="1">
      <c r="A10627" s="4">
        <v>33265</v>
      </c>
      <c r="B10627">
        <v>7.59</v>
      </c>
      <c r="C10627">
        <f>IFERROR(((VLOOKUP(A10627,'Interest Rates-10yr'!$A$9:$C$15239,2,FALSE))-B10627),C10626)</f>
        <v>0.47000000000000064</v>
      </c>
      <c r="D10627" s="98">
        <f>AVERAGE(C$10:C10627)</f>
        <v>0.43843190808062094</v>
      </c>
      <c r="E10627" s="2"/>
      <c r="G10627" s="23"/>
    </row>
    <row r="10628" spans="1:7" customFormat="1">
      <c r="A10628" s="4">
        <v>33266</v>
      </c>
      <c r="B10628">
        <v>7.61</v>
      </c>
      <c r="C10628">
        <f>IFERROR(((VLOOKUP(A10628,'Interest Rates-10yr'!$A$9:$C$15239,2,FALSE))-B10628),C10627)</f>
        <v>0.45000000000000018</v>
      </c>
      <c r="D10628" s="98">
        <f>AVERAGE(C$10:C10628)</f>
        <v>0.43843299745739078</v>
      </c>
      <c r="E10628" s="2"/>
      <c r="G10628" s="23"/>
    </row>
    <row r="10629" spans="1:7" customFormat="1">
      <c r="A10629" s="4">
        <v>33267</v>
      </c>
      <c r="B10629">
        <v>7.16</v>
      </c>
      <c r="C10629">
        <f>IFERROR(((VLOOKUP(A10629,'Interest Rates-10yr'!$A$9:$C$15239,2,FALSE))-B10629),C10628)</f>
        <v>0.86999999999999922</v>
      </c>
      <c r="D10629" s="98">
        <f>AVERAGE(C$10:C10629)</f>
        <v>0.43847363465160383</v>
      </c>
      <c r="E10629" s="2"/>
      <c r="G10629" s="23"/>
    </row>
    <row r="10630" spans="1:7" customFormat="1">
      <c r="A10630" s="4">
        <v>33268</v>
      </c>
      <c r="B10630">
        <v>6.96</v>
      </c>
      <c r="C10630">
        <f>IFERROR(((VLOOKUP(A10630,'Interest Rates-10yr'!$A$9:$C$15239,2,FALSE))-B10630),C10629)</f>
        <v>1.0900000000000007</v>
      </c>
      <c r="D10630" s="98">
        <f>AVERAGE(C$10:C10630)</f>
        <v>0.43853497787402629</v>
      </c>
      <c r="E10630" s="2"/>
      <c r="G10630" s="23"/>
    </row>
    <row r="10631" spans="1:7" customFormat="1">
      <c r="A10631" s="4">
        <v>33269</v>
      </c>
      <c r="B10631">
        <v>8.18</v>
      </c>
      <c r="C10631">
        <f>IFERROR(((VLOOKUP(A10631,'Interest Rates-10yr'!$A$9:$C$15239,2,FALSE))-B10631),C10630)</f>
        <v>-0.15000000000000036</v>
      </c>
      <c r="D10631" s="98">
        <f>AVERAGE(C$10:C10631)</f>
        <v>0.43847957070231908</v>
      </c>
      <c r="E10631" s="2"/>
      <c r="G10631" s="23"/>
    </row>
    <row r="10632" spans="1:7" customFormat="1">
      <c r="A10632" s="4">
        <v>33270</v>
      </c>
      <c r="B10632">
        <v>6.3</v>
      </c>
      <c r="C10632">
        <f>IFERROR(((VLOOKUP(A10632,'Interest Rates-10yr'!$A$9:$C$15239,2,FALSE))-B10632),C10631)</f>
        <v>1.6100000000000003</v>
      </c>
      <c r="D10632" s="98">
        <f>AVERAGE(C$10:C10632)</f>
        <v>0.43858985220747748</v>
      </c>
      <c r="E10632" s="2"/>
      <c r="G10632" s="23"/>
    </row>
    <row r="10633" spans="1:7" customFormat="1">
      <c r="A10633" s="4">
        <v>33271</v>
      </c>
      <c r="B10633">
        <v>6.3</v>
      </c>
      <c r="C10633">
        <f>IFERROR(((VLOOKUP(A10633,'Interest Rates-10yr'!$A$9:$C$15239,2,FALSE))-B10633),C10632)</f>
        <v>1.6100000000000003</v>
      </c>
      <c r="D10633" s="98">
        <f>AVERAGE(C$10:C10633)</f>
        <v>0.43870011295181033</v>
      </c>
      <c r="E10633" s="2"/>
      <c r="G10633" s="23"/>
    </row>
    <row r="10634" spans="1:7" customFormat="1">
      <c r="A10634" s="4">
        <v>33272</v>
      </c>
      <c r="B10634">
        <v>6.3</v>
      </c>
      <c r="C10634">
        <f>IFERROR(((VLOOKUP(A10634,'Interest Rates-10yr'!$A$9:$C$15239,2,FALSE))-B10634),C10633)</f>
        <v>1.6100000000000003</v>
      </c>
      <c r="D10634" s="98">
        <f>AVERAGE(C$10:C10634)</f>
        <v>0.43881035294117954</v>
      </c>
      <c r="E10634" s="2"/>
      <c r="G10634" s="23"/>
    </row>
    <row r="10635" spans="1:7" customFormat="1">
      <c r="A10635" s="4">
        <v>33273</v>
      </c>
      <c r="B10635">
        <v>6.1</v>
      </c>
      <c r="C10635">
        <f>IFERROR(((VLOOKUP(A10635,'Interest Rates-10yr'!$A$9:$C$15239,2,FALSE))-B10635),C10634)</f>
        <v>1.7800000000000002</v>
      </c>
      <c r="D10635" s="98">
        <f>AVERAGE(C$10:C10635)</f>
        <v>0.43893657067570413</v>
      </c>
      <c r="E10635" s="2"/>
      <c r="G10635" s="23"/>
    </row>
    <row r="10636" spans="1:7" customFormat="1">
      <c r="A10636" s="4">
        <v>33274</v>
      </c>
      <c r="B10636">
        <v>5.49</v>
      </c>
      <c r="C10636">
        <f>IFERROR(((VLOOKUP(A10636,'Interest Rates-10yr'!$A$9:$C$15239,2,FALSE))-B10636),C10635)</f>
        <v>2.3599999999999994</v>
      </c>
      <c r="D10636" s="98">
        <f>AVERAGE(C$10:C10636)</f>
        <v>0.43911734261786317</v>
      </c>
      <c r="E10636" s="2"/>
      <c r="G10636" s="23"/>
    </row>
    <row r="10637" spans="1:7" customFormat="1">
      <c r="A10637" s="4">
        <v>33275</v>
      </c>
      <c r="B10637">
        <v>5.57</v>
      </c>
      <c r="C10637">
        <f>IFERROR(((VLOOKUP(A10637,'Interest Rates-10yr'!$A$9:$C$15239,2,FALSE))-B10637),C10636)</f>
        <v>2.2199999999999998</v>
      </c>
      <c r="D10637" s="98">
        <f>AVERAGE(C$10:C10637)</f>
        <v>0.43928490779074447</v>
      </c>
      <c r="E10637" s="2"/>
      <c r="G10637" s="23"/>
    </row>
    <row r="10638" spans="1:7" customFormat="1">
      <c r="A10638" s="4">
        <v>33276</v>
      </c>
      <c r="B10638">
        <v>6.38</v>
      </c>
      <c r="C10638">
        <f>IFERROR(((VLOOKUP(A10638,'Interest Rates-10yr'!$A$9:$C$15239,2,FALSE))-B10638),C10637)</f>
        <v>1.4400000000000004</v>
      </c>
      <c r="D10638" s="98">
        <f>AVERAGE(C$10:C10638)</f>
        <v>0.43937905729607973</v>
      </c>
      <c r="E10638" s="2"/>
      <c r="G10638" s="23"/>
    </row>
    <row r="10639" spans="1:7" customFormat="1">
      <c r="A10639" s="4">
        <v>33277</v>
      </c>
      <c r="B10639">
        <v>6.27</v>
      </c>
      <c r="C10639">
        <f>IFERROR(((VLOOKUP(A10639,'Interest Rates-10yr'!$A$9:$C$15239,2,FALSE))-B10639),C10638)</f>
        <v>1.5</v>
      </c>
      <c r="D10639" s="98">
        <f>AVERAGE(C$10:C10639)</f>
        <v>0.43947883349012529</v>
      </c>
      <c r="E10639" s="2"/>
      <c r="G10639" s="23"/>
    </row>
    <row r="10640" spans="1:7" customFormat="1">
      <c r="A10640" s="4">
        <v>33278</v>
      </c>
      <c r="B10640">
        <v>6.27</v>
      </c>
      <c r="C10640">
        <f>IFERROR(((VLOOKUP(A10640,'Interest Rates-10yr'!$A$9:$C$15239,2,FALSE))-B10640),C10639)</f>
        <v>1.5</v>
      </c>
      <c r="D10640" s="98">
        <f>AVERAGE(C$10:C10640)</f>
        <v>0.43957859091336954</v>
      </c>
      <c r="E10640" s="2"/>
      <c r="G10640" s="23"/>
    </row>
    <row r="10641" spans="1:7" customFormat="1">
      <c r="A10641" s="4">
        <v>33279</v>
      </c>
      <c r="B10641">
        <v>6.27</v>
      </c>
      <c r="C10641">
        <f>IFERROR(((VLOOKUP(A10641,'Interest Rates-10yr'!$A$9:$C$15239,2,FALSE))-B10641),C10640)</f>
        <v>1.5</v>
      </c>
      <c r="D10641" s="98">
        <f>AVERAGE(C$10:C10641)</f>
        <v>0.43967832957110908</v>
      </c>
      <c r="E10641" s="2"/>
      <c r="G10641" s="23"/>
    </row>
    <row r="10642" spans="1:7" customFormat="1">
      <c r="A10642" s="4">
        <v>33280</v>
      </c>
      <c r="B10642">
        <v>6.37</v>
      </c>
      <c r="C10642">
        <f>IFERROR(((VLOOKUP(A10642,'Interest Rates-10yr'!$A$9:$C$15239,2,FALSE))-B10642),C10641)</f>
        <v>1.4100000000000001</v>
      </c>
      <c r="D10642" s="98">
        <f>AVERAGE(C$10:C10642)</f>
        <v>0.43976958525345916</v>
      </c>
      <c r="E10642" s="2"/>
      <c r="G10642" s="23"/>
    </row>
    <row r="10643" spans="1:7" customFormat="1">
      <c r="A10643" s="4">
        <v>33281</v>
      </c>
      <c r="B10643">
        <v>6.26</v>
      </c>
      <c r="C10643">
        <f>IFERROR(((VLOOKUP(A10643,'Interest Rates-10yr'!$A$9:$C$15239,2,FALSE))-B10643),C10642)</f>
        <v>1.5200000000000005</v>
      </c>
      <c r="D10643" s="98">
        <f>AVERAGE(C$10:C10643)</f>
        <v>0.43987116795185555</v>
      </c>
      <c r="E10643" s="2"/>
      <c r="G10643" s="23"/>
    </row>
    <row r="10644" spans="1:7" customFormat="1">
      <c r="A10644" s="4">
        <v>33282</v>
      </c>
      <c r="B10644">
        <v>6.24</v>
      </c>
      <c r="C10644">
        <f>IFERROR(((VLOOKUP(A10644,'Interest Rates-10yr'!$A$9:$C$15239,2,FALSE))-B10644),C10643)</f>
        <v>1.54</v>
      </c>
      <c r="D10644" s="98">
        <f>AVERAGE(C$10:C10644)</f>
        <v>0.43997461212976324</v>
      </c>
      <c r="E10644" s="2"/>
      <c r="G10644" s="23"/>
    </row>
    <row r="10645" spans="1:7" customFormat="1">
      <c r="A10645" s="4">
        <v>33283</v>
      </c>
      <c r="B10645">
        <v>6.37</v>
      </c>
      <c r="C10645">
        <f>IFERROR(((VLOOKUP(A10645,'Interest Rates-10yr'!$A$9:$C$15239,2,FALSE))-B10645),C10644)</f>
        <v>1.4299999999999997</v>
      </c>
      <c r="D10645" s="98">
        <f>AVERAGE(C$10:C10645)</f>
        <v>0.44006769462204137</v>
      </c>
      <c r="E10645" s="2"/>
      <c r="G10645" s="23"/>
    </row>
    <row r="10646" spans="1:7" customFormat="1">
      <c r="A10646" s="4">
        <v>33284</v>
      </c>
      <c r="B10646">
        <v>6.02</v>
      </c>
      <c r="C10646">
        <f>IFERROR(((VLOOKUP(A10646,'Interest Rates-10yr'!$A$9:$C$15239,2,FALSE))-B10646),C10645)</f>
        <v>1.7600000000000007</v>
      </c>
      <c r="D10646" s="98">
        <f>AVERAGE(C$10:C10646)</f>
        <v>0.44019178339757753</v>
      </c>
      <c r="E10646" s="2"/>
      <c r="G10646" s="23"/>
    </row>
    <row r="10647" spans="1:7" customFormat="1">
      <c r="A10647" s="4">
        <v>33285</v>
      </c>
      <c r="B10647">
        <v>6.02</v>
      </c>
      <c r="C10647">
        <f>IFERROR(((VLOOKUP(A10647,'Interest Rates-10yr'!$A$9:$C$15239,2,FALSE))-B10647),C10646)</f>
        <v>1.7600000000000007</v>
      </c>
      <c r="D10647" s="98">
        <f>AVERAGE(C$10:C10647)</f>
        <v>0.44031584884377067</v>
      </c>
      <c r="E10647" s="2"/>
      <c r="G10647" s="23"/>
    </row>
    <row r="10648" spans="1:7" customFormat="1">
      <c r="A10648" s="4">
        <v>33286</v>
      </c>
      <c r="B10648">
        <v>6.02</v>
      </c>
      <c r="C10648">
        <f>IFERROR(((VLOOKUP(A10648,'Interest Rates-10yr'!$A$9:$C$15239,2,FALSE))-B10648),C10647)</f>
        <v>1.7600000000000007</v>
      </c>
      <c r="D10648" s="98">
        <f>AVERAGE(C$10:C10648)</f>
        <v>0.44043989096719927</v>
      </c>
      <c r="E10648" s="2"/>
      <c r="G10648" s="23"/>
    </row>
    <row r="10649" spans="1:7" customFormat="1">
      <c r="A10649" s="4">
        <v>33287</v>
      </c>
      <c r="B10649">
        <v>6.02</v>
      </c>
      <c r="C10649">
        <f>IFERROR(((VLOOKUP(A10649,'Interest Rates-10yr'!$A$9:$C$15239,2,FALSE))-B10649),C10648)</f>
        <v>1.7600000000000007</v>
      </c>
      <c r="D10649" s="98">
        <f>AVERAGE(C$10:C10649)</f>
        <v>0.44056390977443921</v>
      </c>
      <c r="E10649" s="2"/>
      <c r="G10649" s="23"/>
    </row>
    <row r="10650" spans="1:7" customFormat="1">
      <c r="A10650" s="4">
        <v>33288</v>
      </c>
      <c r="B10650">
        <v>6.24</v>
      </c>
      <c r="C10650">
        <f>IFERROR(((VLOOKUP(A10650,'Interest Rates-10yr'!$A$9:$C$15239,2,FALSE))-B10650),C10649)</f>
        <v>1.5599999999999996</v>
      </c>
      <c r="D10650" s="98">
        <f>AVERAGE(C$10:C10650)</f>
        <v>0.44066911004605147</v>
      </c>
      <c r="E10650" s="2"/>
      <c r="G10650" s="23"/>
    </row>
    <row r="10651" spans="1:7" customFormat="1">
      <c r="A10651" s="4">
        <v>33289</v>
      </c>
      <c r="B10651">
        <v>7.11</v>
      </c>
      <c r="C10651">
        <f>IFERROR(((VLOOKUP(A10651,'Interest Rates-10yr'!$A$9:$C$15239,2,FALSE))-B10651),C10650)</f>
        <v>0.72999999999999954</v>
      </c>
      <c r="D10651" s="98">
        <f>AVERAGE(C$10:C10651)</f>
        <v>0.44069629768840757</v>
      </c>
      <c r="E10651" s="2"/>
      <c r="G10651" s="23"/>
    </row>
    <row r="10652" spans="1:7" customFormat="1">
      <c r="A10652" s="4">
        <v>33290</v>
      </c>
      <c r="B10652">
        <v>6.54</v>
      </c>
      <c r="C10652">
        <f>IFERROR(((VLOOKUP(A10652,'Interest Rates-10yr'!$A$9:$C$15239,2,FALSE))-B10652),C10651)</f>
        <v>1.3399999999999999</v>
      </c>
      <c r="D10652" s="98">
        <f>AVERAGE(C$10:C10652)</f>
        <v>0.44078079488866234</v>
      </c>
      <c r="E10652" s="2"/>
      <c r="G10652" s="23"/>
    </row>
    <row r="10653" spans="1:7" customFormat="1">
      <c r="A10653" s="4">
        <v>33291</v>
      </c>
      <c r="B10653">
        <v>6.27</v>
      </c>
      <c r="C10653">
        <f>IFERROR(((VLOOKUP(A10653,'Interest Rates-10yr'!$A$9:$C$15239,2,FALSE))-B10653),C10652)</f>
        <v>1.6400000000000006</v>
      </c>
      <c r="D10653" s="98">
        <f>AVERAGE(C$10:C10653)</f>
        <v>0.44089346110485095</v>
      </c>
      <c r="E10653" s="2"/>
      <c r="G10653" s="23"/>
    </row>
    <row r="10654" spans="1:7" customFormat="1">
      <c r="A10654" s="4">
        <v>33292</v>
      </c>
      <c r="B10654">
        <v>6.27</v>
      </c>
      <c r="C10654">
        <f>IFERROR(((VLOOKUP(A10654,'Interest Rates-10yr'!$A$9:$C$15239,2,FALSE))-B10654),C10653)</f>
        <v>1.6400000000000006</v>
      </c>
      <c r="D10654" s="98">
        <f>AVERAGE(C$10:C10654)</f>
        <v>0.44100610615312669</v>
      </c>
      <c r="E10654" s="2"/>
      <c r="G10654" s="23"/>
    </row>
    <row r="10655" spans="1:7" customFormat="1">
      <c r="A10655" s="4">
        <v>33293</v>
      </c>
      <c r="B10655">
        <v>6.27</v>
      </c>
      <c r="C10655">
        <f>IFERROR(((VLOOKUP(A10655,'Interest Rates-10yr'!$A$9:$C$15239,2,FALSE))-B10655),C10654)</f>
        <v>1.6400000000000006</v>
      </c>
      <c r="D10655" s="98">
        <f>AVERAGE(C$10:C10655)</f>
        <v>0.44111873003945468</v>
      </c>
      <c r="E10655" s="2"/>
      <c r="G10655" s="23"/>
    </row>
    <row r="10656" spans="1:7" customFormat="1">
      <c r="A10656" s="4">
        <v>33294</v>
      </c>
      <c r="B10656">
        <v>6.43</v>
      </c>
      <c r="C10656">
        <f>IFERROR(((VLOOKUP(A10656,'Interest Rates-10yr'!$A$9:$C$15239,2,FALSE))-B10656),C10655)</f>
        <v>1.4800000000000004</v>
      </c>
      <c r="D10656" s="98">
        <f>AVERAGE(C$10:C10656)</f>
        <v>0.44121630506246207</v>
      </c>
      <c r="E10656" s="2"/>
      <c r="G10656" s="23"/>
    </row>
    <row r="10657" spans="1:7" customFormat="1">
      <c r="A10657" s="4">
        <v>33295</v>
      </c>
      <c r="B10657">
        <v>6.12</v>
      </c>
      <c r="C10657">
        <f>IFERROR(((VLOOKUP(A10657,'Interest Rates-10yr'!$A$9:$C$15239,2,FALSE))-B10657),C10656)</f>
        <v>1.8399999999999999</v>
      </c>
      <c r="D10657" s="98">
        <f>AVERAGE(C$10:C10657)</f>
        <v>0.44134767092412042</v>
      </c>
      <c r="E10657" s="2"/>
      <c r="G10657" s="23"/>
    </row>
    <row r="10658" spans="1:7" customFormat="1">
      <c r="A10658" s="4">
        <v>33296</v>
      </c>
      <c r="B10658">
        <v>6.26</v>
      </c>
      <c r="C10658">
        <f>IFERROR(((VLOOKUP(A10658,'Interest Rates-10yr'!$A$9:$C$15239,2,FALSE))-B10658),C10657)</f>
        <v>1.7200000000000006</v>
      </c>
      <c r="D10658" s="98">
        <f>AVERAGE(C$10:C10658)</f>
        <v>0.44146774345009243</v>
      </c>
      <c r="E10658" s="2"/>
      <c r="G10658" s="23"/>
    </row>
    <row r="10659" spans="1:7" customFormat="1">
      <c r="A10659" s="4">
        <v>33297</v>
      </c>
      <c r="B10659">
        <v>6.99</v>
      </c>
      <c r="C10659">
        <f>IFERROR(((VLOOKUP(A10659,'Interest Rates-10yr'!$A$9:$C$15239,2,FALSE))-B10659),C10658)</f>
        <v>1.0299999999999994</v>
      </c>
      <c r="D10659" s="98">
        <f>AVERAGE(C$10:C10659)</f>
        <v>0.44152300469483885</v>
      </c>
      <c r="E10659" s="2"/>
      <c r="G10659" s="23"/>
    </row>
    <row r="10660" spans="1:7" customFormat="1">
      <c r="A10660" s="4">
        <v>33298</v>
      </c>
      <c r="B10660">
        <v>6.35</v>
      </c>
      <c r="C10660">
        <f>IFERROR(((VLOOKUP(A10660,'Interest Rates-10yr'!$A$9:$C$15239,2,FALSE))-B10660),C10659)</f>
        <v>1.7699999999999996</v>
      </c>
      <c r="D10660" s="98">
        <f>AVERAGE(C$10:C10660)</f>
        <v>0.44164773260727014</v>
      </c>
      <c r="E10660" s="2"/>
      <c r="G10660" s="23"/>
    </row>
    <row r="10661" spans="1:7" customFormat="1">
      <c r="A10661" s="4">
        <v>33299</v>
      </c>
      <c r="B10661">
        <v>6.35</v>
      </c>
      <c r="C10661">
        <f>IFERROR(((VLOOKUP(A10661,'Interest Rates-10yr'!$A$9:$C$15239,2,FALSE))-B10661),C10660)</f>
        <v>1.7699999999999996</v>
      </c>
      <c r="D10661" s="98">
        <f>AVERAGE(C$10:C10661)</f>
        <v>0.44177243710101716</v>
      </c>
      <c r="E10661" s="2"/>
      <c r="G10661" s="23"/>
    </row>
    <row r="10662" spans="1:7" customFormat="1">
      <c r="A10662" s="4">
        <v>33300</v>
      </c>
      <c r="B10662">
        <v>6.35</v>
      </c>
      <c r="C10662">
        <f>IFERROR(((VLOOKUP(A10662,'Interest Rates-10yr'!$A$9:$C$15239,2,FALSE))-B10662),C10661)</f>
        <v>1.7699999999999996</v>
      </c>
      <c r="D10662" s="98">
        <f>AVERAGE(C$10:C10662)</f>
        <v>0.44189711818267485</v>
      </c>
      <c r="E10662" s="2"/>
      <c r="G10662" s="23"/>
    </row>
    <row r="10663" spans="1:7" customFormat="1">
      <c r="A10663" s="4">
        <v>33301</v>
      </c>
      <c r="B10663">
        <v>6.36</v>
      </c>
      <c r="C10663">
        <f>IFERROR(((VLOOKUP(A10663,'Interest Rates-10yr'!$A$9:$C$15239,2,FALSE))-B10663),C10662)</f>
        <v>1.7599999999999989</v>
      </c>
      <c r="D10663" s="98">
        <f>AVERAGE(C$10:C10663)</f>
        <v>0.44202083724423086</v>
      </c>
      <c r="E10663" s="2"/>
      <c r="G10663" s="23"/>
    </row>
    <row r="10664" spans="1:7" customFormat="1">
      <c r="A10664" s="4">
        <v>33302</v>
      </c>
      <c r="B10664">
        <v>6.31</v>
      </c>
      <c r="C10664">
        <f>IFERROR(((VLOOKUP(A10664,'Interest Rates-10yr'!$A$9:$C$15239,2,FALSE))-B10664),C10663)</f>
        <v>1.7700000000000005</v>
      </c>
      <c r="D10664" s="98">
        <f>AVERAGE(C$10:C10664)</f>
        <v>0.44214547160957635</v>
      </c>
      <c r="E10664" s="2"/>
      <c r="G10664" s="23"/>
    </row>
    <row r="10665" spans="1:7" customFormat="1">
      <c r="A10665" s="4">
        <v>33303</v>
      </c>
      <c r="B10665">
        <v>6.55</v>
      </c>
      <c r="C10665">
        <f>IFERROR(((VLOOKUP(A10665,'Interest Rates-10yr'!$A$9:$C$15239,2,FALSE))-B10665),C10664)</f>
        <v>1.5599999999999996</v>
      </c>
      <c r="D10665" s="98">
        <f>AVERAGE(C$10:C10665)</f>
        <v>0.44225037537537876</v>
      </c>
      <c r="E10665" s="2"/>
      <c r="G10665" s="23"/>
    </row>
    <row r="10666" spans="1:7" customFormat="1">
      <c r="A10666" s="4">
        <v>33304</v>
      </c>
      <c r="B10666">
        <v>6.46</v>
      </c>
      <c r="C10666">
        <f>IFERROR(((VLOOKUP(A10666,'Interest Rates-10yr'!$A$9:$C$15239,2,FALSE))-B10666),C10665)</f>
        <v>1.6100000000000003</v>
      </c>
      <c r="D10666" s="98">
        <f>AVERAGE(C$10:C10666)</f>
        <v>0.44235995120578359</v>
      </c>
      <c r="E10666" s="2"/>
      <c r="G10666" s="23"/>
    </row>
    <row r="10667" spans="1:7" customFormat="1">
      <c r="A10667" s="4">
        <v>33305</v>
      </c>
      <c r="B10667">
        <v>6.2</v>
      </c>
      <c r="C10667">
        <f>IFERROR(((VLOOKUP(A10667,'Interest Rates-10yr'!$A$9:$C$15239,2,FALSE))-B10667),C10666)</f>
        <v>1.9300000000000006</v>
      </c>
      <c r="D10667" s="98">
        <f>AVERAGE(C$10:C10667)</f>
        <v>0.44249953086883431</v>
      </c>
      <c r="E10667" s="2"/>
      <c r="G10667" s="23"/>
    </row>
    <row r="10668" spans="1:7" customFormat="1">
      <c r="A10668" s="4">
        <v>33306</v>
      </c>
      <c r="B10668">
        <v>6.2</v>
      </c>
      <c r="C10668">
        <f>IFERROR(((VLOOKUP(A10668,'Interest Rates-10yr'!$A$9:$C$15239,2,FALSE))-B10668),C10667)</f>
        <v>1.9300000000000006</v>
      </c>
      <c r="D10668" s="98">
        <f>AVERAGE(C$10:C10668)</f>
        <v>0.44263908434187416</v>
      </c>
      <c r="E10668" s="2"/>
      <c r="G10668" s="23"/>
    </row>
    <row r="10669" spans="1:7" customFormat="1">
      <c r="A10669" s="4">
        <v>33307</v>
      </c>
      <c r="B10669">
        <v>6.2</v>
      </c>
      <c r="C10669">
        <f>IFERROR(((VLOOKUP(A10669,'Interest Rates-10yr'!$A$9:$C$15239,2,FALSE))-B10669),C10668)</f>
        <v>1.9300000000000006</v>
      </c>
      <c r="D10669" s="98">
        <f>AVERAGE(C$10:C10669)</f>
        <v>0.44277861163227361</v>
      </c>
      <c r="E10669" s="2"/>
      <c r="G10669" s="23"/>
    </row>
    <row r="10670" spans="1:7" customFormat="1">
      <c r="A10670" s="4">
        <v>33308</v>
      </c>
      <c r="B10670">
        <v>6.1</v>
      </c>
      <c r="C10670">
        <f>IFERROR(((VLOOKUP(A10670,'Interest Rates-10yr'!$A$9:$C$15239,2,FALSE))-B10670),C10669)</f>
        <v>1.9600000000000009</v>
      </c>
      <c r="D10670" s="98">
        <f>AVERAGE(C$10:C10670)</f>
        <v>0.4429209267423353</v>
      </c>
      <c r="E10670" s="2"/>
      <c r="G10670" s="23"/>
    </row>
    <row r="10671" spans="1:7" customFormat="1">
      <c r="A10671" s="4">
        <v>33309</v>
      </c>
      <c r="B10671">
        <v>6.03</v>
      </c>
      <c r="C10671">
        <f>IFERROR(((VLOOKUP(A10671,'Interest Rates-10yr'!$A$9:$C$15239,2,FALSE))-B10671),C10670)</f>
        <v>2.0599999999999996</v>
      </c>
      <c r="D10671" s="98">
        <f>AVERAGE(C$10:C10671)</f>
        <v>0.44307259425999224</v>
      </c>
      <c r="E10671" s="2"/>
      <c r="G10671" s="23"/>
    </row>
    <row r="10672" spans="1:7" customFormat="1">
      <c r="A10672" s="4">
        <v>33310</v>
      </c>
      <c r="B10672">
        <v>5.98</v>
      </c>
      <c r="C10672">
        <f>IFERROR(((VLOOKUP(A10672,'Interest Rates-10yr'!$A$9:$C$15239,2,FALSE))-B10672),C10671)</f>
        <v>2.0399999999999991</v>
      </c>
      <c r="D10672" s="98">
        <f>AVERAGE(C$10:C10672)</f>
        <v>0.44322235768545787</v>
      </c>
      <c r="E10672" s="2"/>
      <c r="G10672" s="23"/>
    </row>
    <row r="10673" spans="1:7" customFormat="1">
      <c r="A10673" s="4">
        <v>33311</v>
      </c>
      <c r="B10673">
        <v>5.93</v>
      </c>
      <c r="C10673">
        <f>IFERROR(((VLOOKUP(A10673,'Interest Rates-10yr'!$A$9:$C$15239,2,FALSE))-B10673),C10672)</f>
        <v>2.09</v>
      </c>
      <c r="D10673" s="98">
        <f>AVERAGE(C$10:C10673)</f>
        <v>0.44337678169542738</v>
      </c>
      <c r="E10673" s="2"/>
      <c r="G10673" s="23"/>
    </row>
    <row r="10674" spans="1:7" customFormat="1">
      <c r="A10674" s="4">
        <v>33312</v>
      </c>
      <c r="B10674">
        <v>5.96</v>
      </c>
      <c r="C10674">
        <f>IFERROR(((VLOOKUP(A10674,'Interest Rates-10yr'!$A$9:$C$15239,2,FALSE))-B10674),C10673)</f>
        <v>2.1399999999999997</v>
      </c>
      <c r="D10674" s="98">
        <f>AVERAGE(C$10:C10674)</f>
        <v>0.44353586497890651</v>
      </c>
      <c r="E10674" s="2"/>
      <c r="G10674" s="23"/>
    </row>
    <row r="10675" spans="1:7" customFormat="1">
      <c r="A10675" s="4">
        <v>33313</v>
      </c>
      <c r="B10675">
        <v>5.96</v>
      </c>
      <c r="C10675">
        <f>IFERROR(((VLOOKUP(A10675,'Interest Rates-10yr'!$A$9:$C$15239,2,FALSE))-B10675),C10674)</f>
        <v>2.1399999999999997</v>
      </c>
      <c r="D10675" s="98">
        <f>AVERAGE(C$10:C10675)</f>
        <v>0.44369491843240561</v>
      </c>
      <c r="E10675" s="2"/>
      <c r="G10675" s="23"/>
    </row>
    <row r="10676" spans="1:7" customFormat="1">
      <c r="A10676" s="4">
        <v>33314</v>
      </c>
      <c r="B10676">
        <v>5.96</v>
      </c>
      <c r="C10676">
        <f>IFERROR(((VLOOKUP(A10676,'Interest Rates-10yr'!$A$9:$C$15239,2,FALSE))-B10676),C10675)</f>
        <v>2.1399999999999997</v>
      </c>
      <c r="D10676" s="98">
        <f>AVERAGE(C$10:C10676)</f>
        <v>0.44385394206431411</v>
      </c>
      <c r="E10676" s="2"/>
      <c r="G10676" s="23"/>
    </row>
    <row r="10677" spans="1:7" customFormat="1">
      <c r="A10677" s="4">
        <v>33315</v>
      </c>
      <c r="B10677">
        <v>6.03</v>
      </c>
      <c r="C10677">
        <f>IFERROR(((VLOOKUP(A10677,'Interest Rates-10yr'!$A$9:$C$15239,2,FALSE))-B10677),C10676)</f>
        <v>2.12</v>
      </c>
      <c r="D10677" s="98">
        <f>AVERAGE(C$10:C10677)</f>
        <v>0.44401106111736394</v>
      </c>
      <c r="E10677" s="2"/>
      <c r="G10677" s="23"/>
    </row>
    <row r="10678" spans="1:7" customFormat="1">
      <c r="A10678" s="4">
        <v>33316</v>
      </c>
      <c r="B10678">
        <v>6.16</v>
      </c>
      <c r="C10678">
        <f>IFERROR(((VLOOKUP(A10678,'Interest Rates-10yr'!$A$9:$C$15239,2,FALSE))-B10678),C10677)</f>
        <v>2.09</v>
      </c>
      <c r="D10678" s="98">
        <f>AVERAGE(C$10:C10678)</f>
        <v>0.44416533883213405</v>
      </c>
      <c r="E10678" s="2"/>
      <c r="G10678" s="23"/>
    </row>
    <row r="10679" spans="1:7" customFormat="1">
      <c r="A10679" s="4">
        <v>33317</v>
      </c>
      <c r="B10679">
        <v>6.67</v>
      </c>
      <c r="C10679">
        <f>IFERROR(((VLOOKUP(A10679,'Interest Rates-10yr'!$A$9:$C$15239,2,FALSE))-B10679),C10678)</f>
        <v>1.5299999999999994</v>
      </c>
      <c r="D10679" s="98">
        <f>AVERAGE(C$10:C10679)</f>
        <v>0.4442671040299942</v>
      </c>
      <c r="E10679" s="2"/>
      <c r="G10679" s="23"/>
    </row>
    <row r="10680" spans="1:7" customFormat="1">
      <c r="A10680" s="4">
        <v>33318</v>
      </c>
      <c r="B10680">
        <v>6.22</v>
      </c>
      <c r="C10680">
        <f>IFERROR(((VLOOKUP(A10680,'Interest Rates-10yr'!$A$9:$C$15239,2,FALSE))-B10680),C10679)</f>
        <v>1.9400000000000004</v>
      </c>
      <c r="D10680" s="98">
        <f>AVERAGE(C$10:C10680)</f>
        <v>0.44440727204573494</v>
      </c>
      <c r="E10680" s="2"/>
      <c r="G10680" s="23"/>
    </row>
    <row r="10681" spans="1:7" customFormat="1">
      <c r="A10681" s="4">
        <v>33319</v>
      </c>
      <c r="B10681">
        <v>6.05</v>
      </c>
      <c r="C10681">
        <f>IFERROR(((VLOOKUP(A10681,'Interest Rates-10yr'!$A$9:$C$15239,2,FALSE))-B10681),C10680)</f>
        <v>2.080000000000001</v>
      </c>
      <c r="D10681" s="98">
        <f>AVERAGE(C$10:C10681)</f>
        <v>0.44456053223388659</v>
      </c>
      <c r="E10681" s="2"/>
      <c r="G10681" s="23"/>
    </row>
    <row r="10682" spans="1:7" customFormat="1">
      <c r="A10682" s="4">
        <v>33320</v>
      </c>
      <c r="B10682">
        <v>6.05</v>
      </c>
      <c r="C10682">
        <f>IFERROR(((VLOOKUP(A10682,'Interest Rates-10yr'!$A$9:$C$15239,2,FALSE))-B10682),C10681)</f>
        <v>2.080000000000001</v>
      </c>
      <c r="D10682" s="98">
        <f>AVERAGE(C$10:C10682)</f>
        <v>0.44471376370280497</v>
      </c>
      <c r="E10682" s="2"/>
      <c r="G10682" s="23"/>
    </row>
    <row r="10683" spans="1:7" customFormat="1">
      <c r="A10683" s="4">
        <v>33321</v>
      </c>
      <c r="B10683">
        <v>6.05</v>
      </c>
      <c r="C10683">
        <f>IFERROR(((VLOOKUP(A10683,'Interest Rates-10yr'!$A$9:$C$15239,2,FALSE))-B10683),C10682)</f>
        <v>2.080000000000001</v>
      </c>
      <c r="D10683" s="98">
        <f>AVERAGE(C$10:C10683)</f>
        <v>0.4448669664605619</v>
      </c>
      <c r="E10683" s="2"/>
      <c r="G10683" s="23"/>
    </row>
    <row r="10684" spans="1:7" customFormat="1">
      <c r="A10684" s="4">
        <v>33322</v>
      </c>
      <c r="B10684">
        <v>6.08</v>
      </c>
      <c r="C10684">
        <f>IFERROR(((VLOOKUP(A10684,'Interest Rates-10yr'!$A$9:$C$15239,2,FALSE))-B10684),C10683)</f>
        <v>2.0500000000000007</v>
      </c>
      <c r="D10684" s="98">
        <f>AVERAGE(C$10:C10684)</f>
        <v>0.44501733021077639</v>
      </c>
      <c r="E10684" s="2"/>
      <c r="G10684" s="23"/>
    </row>
    <row r="10685" spans="1:7" customFormat="1">
      <c r="A10685" s="4">
        <v>33323</v>
      </c>
      <c r="B10685">
        <v>6.17</v>
      </c>
      <c r="C10685">
        <f>IFERROR(((VLOOKUP(A10685,'Interest Rates-10yr'!$A$9:$C$15239,2,FALSE))-B10685),C10684)</f>
        <v>1.9600000000000009</v>
      </c>
      <c r="D10685" s="98">
        <f>AVERAGE(C$10:C10685)</f>
        <v>0.44515923566879334</v>
      </c>
      <c r="E10685" s="2"/>
      <c r="G10685" s="23"/>
    </row>
    <row r="10686" spans="1:7" customFormat="1">
      <c r="A10686" s="4">
        <v>33324</v>
      </c>
      <c r="B10686">
        <v>6.11</v>
      </c>
      <c r="C10686">
        <f>IFERROR(((VLOOKUP(A10686,'Interest Rates-10yr'!$A$9:$C$15239,2,FALSE))-B10686),C10685)</f>
        <v>1.9699999999999998</v>
      </c>
      <c r="D10686" s="98">
        <f>AVERAGE(C$10:C10686)</f>
        <v>0.44530205113796367</v>
      </c>
      <c r="E10686" s="2"/>
      <c r="G10686" s="23"/>
    </row>
    <row r="10687" spans="1:7" customFormat="1">
      <c r="A10687" s="4">
        <v>33325</v>
      </c>
      <c r="B10687">
        <v>6.14</v>
      </c>
      <c r="C10687">
        <f>IFERROR(((VLOOKUP(A10687,'Interest Rates-10yr'!$A$9:$C$15239,2,FALSE))-B10687),C10686)</f>
        <v>1.910000000000001</v>
      </c>
      <c r="D10687" s="98">
        <f>AVERAGE(C$10:C10687)</f>
        <v>0.44543922082787391</v>
      </c>
      <c r="E10687" s="2"/>
      <c r="G10687" s="23"/>
    </row>
    <row r="10688" spans="1:7" customFormat="1">
      <c r="A10688" s="4">
        <v>33326</v>
      </c>
      <c r="B10688">
        <v>5.53</v>
      </c>
      <c r="C10688">
        <f>IFERROR(((VLOOKUP(A10688,'Interest Rates-10yr'!$A$9:$C$15239,2,FALSE))-B10688),C10687)</f>
        <v>1.910000000000001</v>
      </c>
      <c r="D10688" s="98">
        <f>AVERAGE(C$10:C10688)</f>
        <v>0.44557636482817098</v>
      </c>
      <c r="E10688" s="2"/>
      <c r="G10688" s="23"/>
    </row>
    <row r="10689" spans="1:7" customFormat="1">
      <c r="A10689" s="4">
        <v>33327</v>
      </c>
      <c r="B10689">
        <v>5.53</v>
      </c>
      <c r="C10689">
        <f>IFERROR(((VLOOKUP(A10689,'Interest Rates-10yr'!$A$9:$C$15239,2,FALSE))-B10689),C10688)</f>
        <v>1.910000000000001</v>
      </c>
      <c r="D10689" s="98">
        <f>AVERAGE(C$10:C10689)</f>
        <v>0.44571348314607095</v>
      </c>
      <c r="E10689" s="2"/>
      <c r="G10689" s="23"/>
    </row>
    <row r="10690" spans="1:7" customFormat="1">
      <c r="A10690" s="4">
        <v>33328</v>
      </c>
      <c r="B10690">
        <v>5.53</v>
      </c>
      <c r="C10690">
        <f>IFERROR(((VLOOKUP(A10690,'Interest Rates-10yr'!$A$9:$C$15239,2,FALSE))-B10690),C10689)</f>
        <v>1.910000000000001</v>
      </c>
      <c r="D10690" s="98">
        <f>AVERAGE(C$10:C10690)</f>
        <v>0.44585057578878734</v>
      </c>
      <c r="E10690" s="2"/>
      <c r="G10690" s="23"/>
    </row>
    <row r="10691" spans="1:7" customFormat="1">
      <c r="A10691" s="4">
        <v>33329</v>
      </c>
      <c r="B10691">
        <v>6.48</v>
      </c>
      <c r="C10691">
        <f>IFERROR(((VLOOKUP(A10691,'Interest Rates-10yr'!$A$9:$C$15239,2,FALSE))-B10691),C10690)</f>
        <v>1.5899999999999999</v>
      </c>
      <c r="D10691" s="98">
        <f>AVERAGE(C$10:C10691)</f>
        <v>0.44595768582662776</v>
      </c>
      <c r="E10691" s="2"/>
      <c r="G10691" s="23"/>
    </row>
    <row r="10692" spans="1:7" customFormat="1">
      <c r="A10692" s="4">
        <v>33330</v>
      </c>
      <c r="B10692">
        <v>6.46</v>
      </c>
      <c r="C10692">
        <f>IFERROR(((VLOOKUP(A10692,'Interest Rates-10yr'!$A$9:$C$15239,2,FALSE))-B10692),C10691)</f>
        <v>1.5699999999999994</v>
      </c>
      <c r="D10692" s="98">
        <f>AVERAGE(C$10:C10692)</f>
        <v>0.4460629036787454</v>
      </c>
      <c r="E10692" s="2"/>
      <c r="G10692" s="23"/>
    </row>
    <row r="10693" spans="1:7" customFormat="1">
      <c r="A10693" s="4">
        <v>33331</v>
      </c>
      <c r="B10693">
        <v>6.36</v>
      </c>
      <c r="C10693">
        <f>IFERROR(((VLOOKUP(A10693,'Interest Rates-10yr'!$A$9:$C$15239,2,FALSE))-B10693),C10692)</f>
        <v>1.6900000000000004</v>
      </c>
      <c r="D10693" s="98">
        <f>AVERAGE(C$10:C10693)</f>
        <v>0.44617933358293121</v>
      </c>
      <c r="E10693" s="2"/>
      <c r="G10693" s="23"/>
    </row>
    <row r="10694" spans="1:7" customFormat="1">
      <c r="A10694" s="4">
        <v>33332</v>
      </c>
      <c r="B10694">
        <v>6.22</v>
      </c>
      <c r="C10694">
        <f>IFERROR(((VLOOKUP(A10694,'Interest Rates-10yr'!$A$9:$C$15239,2,FALSE))-B10694),C10693)</f>
        <v>1.7800000000000002</v>
      </c>
      <c r="D10694" s="98">
        <f>AVERAGE(C$10:C10694)</f>
        <v>0.44630416471689627</v>
      </c>
      <c r="E10694" s="2"/>
      <c r="G10694" s="23"/>
    </row>
    <row r="10695" spans="1:7" customFormat="1">
      <c r="A10695" s="4">
        <v>33333</v>
      </c>
      <c r="B10695">
        <v>5.92</v>
      </c>
      <c r="C10695">
        <f>IFERROR(((VLOOKUP(A10695,'Interest Rates-10yr'!$A$9:$C$15239,2,FALSE))-B10695),C10694)</f>
        <v>2.0700000000000003</v>
      </c>
      <c r="D10695" s="98">
        <f>AVERAGE(C$10:C10695)</f>
        <v>0.44645611079917991</v>
      </c>
      <c r="E10695" s="2"/>
      <c r="G10695" s="23"/>
    </row>
    <row r="10696" spans="1:7" customFormat="1">
      <c r="A10696" s="4">
        <v>33334</v>
      </c>
      <c r="B10696">
        <v>5.92</v>
      </c>
      <c r="C10696">
        <f>IFERROR(((VLOOKUP(A10696,'Interest Rates-10yr'!$A$9:$C$15239,2,FALSE))-B10696),C10695)</f>
        <v>2.0700000000000003</v>
      </c>
      <c r="D10696" s="98">
        <f>AVERAGE(C$10:C10696)</f>
        <v>0.44660802844577863</v>
      </c>
      <c r="E10696" s="2"/>
      <c r="G10696" s="23"/>
    </row>
    <row r="10697" spans="1:7" customFormat="1">
      <c r="A10697" s="4">
        <v>33335</v>
      </c>
      <c r="B10697">
        <v>5.92</v>
      </c>
      <c r="C10697">
        <f>IFERROR(((VLOOKUP(A10697,'Interest Rates-10yr'!$A$9:$C$15239,2,FALSE))-B10697),C10696)</f>
        <v>2.0700000000000003</v>
      </c>
      <c r="D10697" s="98">
        <f>AVERAGE(C$10:C10697)</f>
        <v>0.44675991766467399</v>
      </c>
      <c r="E10697" s="2"/>
      <c r="G10697" s="23"/>
    </row>
    <row r="10698" spans="1:7" customFormat="1">
      <c r="A10698" s="4">
        <v>33336</v>
      </c>
      <c r="B10698">
        <v>5.89</v>
      </c>
      <c r="C10698">
        <f>IFERROR(((VLOOKUP(A10698,'Interest Rates-10yr'!$A$9:$C$15239,2,FALSE))-B10698),C10697)</f>
        <v>2.0900000000000007</v>
      </c>
      <c r="D10698" s="98">
        <f>AVERAGE(C$10:C10698)</f>
        <v>0.44691364954626589</v>
      </c>
      <c r="E10698" s="2"/>
      <c r="G10698" s="23"/>
    </row>
    <row r="10699" spans="1:7" customFormat="1">
      <c r="A10699" s="4">
        <v>33337</v>
      </c>
      <c r="B10699">
        <v>5.66</v>
      </c>
      <c r="C10699">
        <f>IFERROR(((VLOOKUP(A10699,'Interest Rates-10yr'!$A$9:$C$15239,2,FALSE))-B10699),C10698)</f>
        <v>2.3699999999999992</v>
      </c>
      <c r="D10699" s="98">
        <f>AVERAGE(C$10:C10699)</f>
        <v>0.44709354536950757</v>
      </c>
      <c r="E10699" s="2"/>
      <c r="G10699" s="23"/>
    </row>
    <row r="10700" spans="1:7" customFormat="1">
      <c r="A10700" s="4">
        <v>33338</v>
      </c>
      <c r="B10700">
        <v>5.75</v>
      </c>
      <c r="C10700">
        <f>IFERROR(((VLOOKUP(A10700,'Interest Rates-10yr'!$A$9:$C$15239,2,FALSE))-B10700),C10699)</f>
        <v>2.3499999999999996</v>
      </c>
      <c r="D10700" s="98">
        <f>AVERAGE(C$10:C10700)</f>
        <v>0.44727153680666321</v>
      </c>
      <c r="E10700" s="2"/>
      <c r="G10700" s="23"/>
    </row>
    <row r="10701" spans="1:7" customFormat="1">
      <c r="A10701" s="4">
        <v>33339</v>
      </c>
      <c r="B10701">
        <v>5.71</v>
      </c>
      <c r="C10701">
        <f>IFERROR(((VLOOKUP(A10701,'Interest Rates-10yr'!$A$9:$C$15239,2,FALSE))-B10701),C10700)</f>
        <v>2.38</v>
      </c>
      <c r="D10701" s="98">
        <f>AVERAGE(C$10:C10701)</f>
        <v>0.44745230078563752</v>
      </c>
      <c r="E10701" s="2"/>
      <c r="G10701" s="23"/>
    </row>
    <row r="10702" spans="1:7" customFormat="1">
      <c r="A10702" s="4">
        <v>33340</v>
      </c>
      <c r="B10702">
        <v>5.36</v>
      </c>
      <c r="C10702">
        <f>IFERROR(((VLOOKUP(A10702,'Interest Rates-10yr'!$A$9:$C$15239,2,FALSE))-B10702),C10701)</f>
        <v>2.62</v>
      </c>
      <c r="D10702" s="98">
        <f>AVERAGE(C$10:C10702)</f>
        <v>0.44765547554475227</v>
      </c>
      <c r="E10702" s="2"/>
      <c r="G10702" s="23"/>
    </row>
    <row r="10703" spans="1:7" customFormat="1">
      <c r="A10703" s="4">
        <v>33341</v>
      </c>
      <c r="B10703">
        <v>5.36</v>
      </c>
      <c r="C10703">
        <f>IFERROR(((VLOOKUP(A10703,'Interest Rates-10yr'!$A$9:$C$15239,2,FALSE))-B10703),C10702)</f>
        <v>2.62</v>
      </c>
      <c r="D10703" s="98">
        <f>AVERAGE(C$10:C10703)</f>
        <v>0.44785861230596935</v>
      </c>
      <c r="E10703" s="2"/>
      <c r="G10703" s="23"/>
    </row>
    <row r="10704" spans="1:7" customFormat="1">
      <c r="A10704" s="4">
        <v>33342</v>
      </c>
      <c r="B10704">
        <v>5.36</v>
      </c>
      <c r="C10704">
        <f>IFERROR(((VLOOKUP(A10704,'Interest Rates-10yr'!$A$9:$C$15239,2,FALSE))-B10704),C10703)</f>
        <v>2.62</v>
      </c>
      <c r="D10704" s="98">
        <f>AVERAGE(C$10:C10704)</f>
        <v>0.44806171107994724</v>
      </c>
      <c r="E10704" s="2"/>
      <c r="G10704" s="23"/>
    </row>
    <row r="10705" spans="1:7" customFormat="1">
      <c r="A10705" s="4">
        <v>33343</v>
      </c>
      <c r="B10705">
        <v>6.04</v>
      </c>
      <c r="C10705">
        <f>IFERROR(((VLOOKUP(A10705,'Interest Rates-10yr'!$A$9:$C$15239,2,FALSE))-B10705),C10704)</f>
        <v>1.9100000000000001</v>
      </c>
      <c r="D10705" s="98">
        <f>AVERAGE(C$10:C10705)</f>
        <v>0.44819839192221728</v>
      </c>
      <c r="E10705" s="2"/>
      <c r="G10705" s="23"/>
    </row>
    <row r="10706" spans="1:7" customFormat="1">
      <c r="A10706" s="4">
        <v>33344</v>
      </c>
      <c r="B10706">
        <v>6.05</v>
      </c>
      <c r="C10706">
        <f>IFERROR(((VLOOKUP(A10706,'Interest Rates-10yr'!$A$9:$C$15239,2,FALSE))-B10706),C10705)</f>
        <v>1.92</v>
      </c>
      <c r="D10706" s="98">
        <f>AVERAGE(C$10:C10706)</f>
        <v>0.44833598205104569</v>
      </c>
      <c r="E10706" s="2"/>
      <c r="G10706" s="23"/>
    </row>
    <row r="10707" spans="1:7" customFormat="1">
      <c r="A10707" s="4">
        <v>33345</v>
      </c>
      <c r="B10707">
        <v>5.95</v>
      </c>
      <c r="C10707">
        <f>IFERROR(((VLOOKUP(A10707,'Interest Rates-10yr'!$A$9:$C$15239,2,FALSE))-B10707),C10706)</f>
        <v>2</v>
      </c>
      <c r="D10707" s="98">
        <f>AVERAGE(C$10:C10707)</f>
        <v>0.44848102449056232</v>
      </c>
      <c r="E10707" s="2"/>
      <c r="G10707" s="23"/>
    </row>
    <row r="10708" spans="1:7" customFormat="1">
      <c r="A10708" s="4">
        <v>33346</v>
      </c>
      <c r="B10708">
        <v>6</v>
      </c>
      <c r="C10708">
        <f>IFERROR(((VLOOKUP(A10708,'Interest Rates-10yr'!$A$9:$C$15239,2,FALSE))-B10708),C10707)</f>
        <v>2.0199999999999996</v>
      </c>
      <c r="D10708" s="98">
        <f>AVERAGE(C$10:C10708)</f>
        <v>0.4486279091503913</v>
      </c>
      <c r="E10708" s="2"/>
      <c r="G10708" s="23"/>
    </row>
    <row r="10709" spans="1:7" customFormat="1">
      <c r="A10709" s="4">
        <v>33347</v>
      </c>
      <c r="B10709">
        <v>5.89</v>
      </c>
      <c r="C10709">
        <f>IFERROR(((VLOOKUP(A10709,'Interest Rates-10yr'!$A$9:$C$15239,2,FALSE))-B10709),C10708)</f>
        <v>2.21</v>
      </c>
      <c r="D10709" s="98">
        <f>AVERAGE(C$10:C10709)</f>
        <v>0.44879252336448938</v>
      </c>
      <c r="E10709" s="2"/>
      <c r="G10709" s="23"/>
    </row>
    <row r="10710" spans="1:7" customFormat="1">
      <c r="A10710" s="4">
        <v>33348</v>
      </c>
      <c r="B10710">
        <v>5.89</v>
      </c>
      <c r="C10710">
        <f>IFERROR(((VLOOKUP(A10710,'Interest Rates-10yr'!$A$9:$C$15239,2,FALSE))-B10710),C10709)</f>
        <v>2.21</v>
      </c>
      <c r="D10710" s="98">
        <f>AVERAGE(C$10:C10710)</f>
        <v>0.44895710681245082</v>
      </c>
      <c r="E10710" s="2"/>
      <c r="G10710" s="23"/>
    </row>
    <row r="10711" spans="1:7" customFormat="1">
      <c r="A10711" s="4">
        <v>33349</v>
      </c>
      <c r="B10711">
        <v>5.89</v>
      </c>
      <c r="C10711">
        <f>IFERROR(((VLOOKUP(A10711,'Interest Rates-10yr'!$A$9:$C$15239,2,FALSE))-B10711),C10710)</f>
        <v>2.21</v>
      </c>
      <c r="D10711" s="98">
        <f>AVERAGE(C$10:C10711)</f>
        <v>0.44912165950290006</v>
      </c>
      <c r="E10711" s="2"/>
      <c r="G10711" s="23"/>
    </row>
    <row r="10712" spans="1:7" customFormat="1">
      <c r="A10712" s="4">
        <v>33350</v>
      </c>
      <c r="B10712">
        <v>5.95</v>
      </c>
      <c r="C10712">
        <f>IFERROR(((VLOOKUP(A10712,'Interest Rates-10yr'!$A$9:$C$15239,2,FALSE))-B10712),C10711)</f>
        <v>2.2000000000000002</v>
      </c>
      <c r="D10712" s="98">
        <f>AVERAGE(C$10:C10712)</f>
        <v>0.44928524712697715</v>
      </c>
      <c r="E10712" s="2"/>
      <c r="G10712" s="23"/>
    </row>
    <row r="10713" spans="1:7" customFormat="1">
      <c r="A10713" s="4">
        <v>33351</v>
      </c>
      <c r="B10713">
        <v>5.92</v>
      </c>
      <c r="C10713">
        <f>IFERROR(((VLOOKUP(A10713,'Interest Rates-10yr'!$A$9:$C$15239,2,FALSE))-B10713),C10712)</f>
        <v>2.1999999999999993</v>
      </c>
      <c r="D10713" s="98">
        <f>AVERAGE(C$10:C10713)</f>
        <v>0.44944880418535466</v>
      </c>
      <c r="E10713" s="2"/>
      <c r="G10713" s="23"/>
    </row>
    <row r="10714" spans="1:7" customFormat="1">
      <c r="A10714" s="4">
        <v>33352</v>
      </c>
      <c r="B10714">
        <v>5.89</v>
      </c>
      <c r="C10714">
        <f>IFERROR(((VLOOKUP(A10714,'Interest Rates-10yr'!$A$9:$C$15239,2,FALSE))-B10714),C10713)</f>
        <v>2.1700000000000008</v>
      </c>
      <c r="D10714" s="98">
        <f>AVERAGE(C$10:C10714)</f>
        <v>0.4496095282578268</v>
      </c>
      <c r="E10714" s="2"/>
      <c r="G10714" s="23"/>
    </row>
    <row r="10715" spans="1:7" customFormat="1">
      <c r="A10715" s="4">
        <v>33353</v>
      </c>
      <c r="B10715">
        <v>5.95</v>
      </c>
      <c r="C10715">
        <f>IFERROR(((VLOOKUP(A10715,'Interest Rates-10yr'!$A$9:$C$15239,2,FALSE))-B10715),C10714)</f>
        <v>2.12</v>
      </c>
      <c r="D10715" s="98">
        <f>AVERAGE(C$10:C10715)</f>
        <v>0.44976555202690416</v>
      </c>
      <c r="E10715" s="2"/>
      <c r="G10715" s="23"/>
    </row>
    <row r="10716" spans="1:7" customFormat="1">
      <c r="A10716" s="4">
        <v>33354</v>
      </c>
      <c r="B10716">
        <v>5.89</v>
      </c>
      <c r="C10716">
        <f>IFERROR(((VLOOKUP(A10716,'Interest Rates-10yr'!$A$9:$C$15239,2,FALSE))-B10716),C10715)</f>
        <v>2.1700000000000008</v>
      </c>
      <c r="D10716" s="98">
        <f>AVERAGE(C$10:C10716)</f>
        <v>0.44992621649388587</v>
      </c>
      <c r="E10716" s="2"/>
      <c r="G10716" s="23"/>
    </row>
    <row r="10717" spans="1:7" customFormat="1">
      <c r="A10717" s="4">
        <v>33355</v>
      </c>
      <c r="B10717">
        <v>5.89</v>
      </c>
      <c r="C10717">
        <f>IFERROR(((VLOOKUP(A10717,'Interest Rates-10yr'!$A$9:$C$15239,2,FALSE))-B10717),C10716)</f>
        <v>2.1700000000000008</v>
      </c>
      <c r="D10717" s="98">
        <f>AVERAGE(C$10:C10717)</f>
        <v>0.45008685095256223</v>
      </c>
      <c r="E10717" s="2"/>
      <c r="G10717" s="23"/>
    </row>
    <row r="10718" spans="1:7" customFormat="1">
      <c r="A10718" s="4">
        <v>33356</v>
      </c>
      <c r="B10718">
        <v>5.89</v>
      </c>
      <c r="C10718">
        <f>IFERROR(((VLOOKUP(A10718,'Interest Rates-10yr'!$A$9:$C$15239,2,FALSE))-B10718),C10717)</f>
        <v>2.1700000000000008</v>
      </c>
      <c r="D10718" s="98">
        <f>AVERAGE(C$10:C10718)</f>
        <v>0.45024745541133965</v>
      </c>
      <c r="E10718" s="2"/>
      <c r="G10718" s="23"/>
    </row>
    <row r="10719" spans="1:7" customFormat="1">
      <c r="A10719" s="4">
        <v>33357</v>
      </c>
      <c r="B10719">
        <v>5.93</v>
      </c>
      <c r="C10719">
        <f>IFERROR(((VLOOKUP(A10719,'Interest Rates-10yr'!$A$9:$C$15239,2,FALSE))-B10719),C10718)</f>
        <v>2.1400000000000006</v>
      </c>
      <c r="D10719" s="98">
        <f>AVERAGE(C$10:C10719)</f>
        <v>0.45040522875817335</v>
      </c>
      <c r="E10719" s="2"/>
      <c r="G10719" s="23"/>
    </row>
    <row r="10720" spans="1:7" customFormat="1">
      <c r="A10720" s="4">
        <v>33358</v>
      </c>
      <c r="B10720">
        <v>5.98</v>
      </c>
      <c r="C10720">
        <f>IFERROR(((VLOOKUP(A10720,'Interest Rates-10yr'!$A$9:$C$15239,2,FALSE))-B10720),C10719)</f>
        <v>2.0399999999999991</v>
      </c>
      <c r="D10720" s="98">
        <f>AVERAGE(C$10:C10720)</f>
        <v>0.45055363644851426</v>
      </c>
      <c r="E10720" s="2"/>
      <c r="G10720" s="23"/>
    </row>
    <row r="10721" spans="1:7" customFormat="1">
      <c r="A10721" s="4">
        <v>33359</v>
      </c>
      <c r="B10721">
        <v>5.9</v>
      </c>
      <c r="C10721">
        <f>IFERROR(((VLOOKUP(A10721,'Interest Rates-10yr'!$A$9:$C$15239,2,FALSE))-B10721),C10720)</f>
        <v>2.1099999999999994</v>
      </c>
      <c r="D10721" s="98">
        <f>AVERAGE(C$10:C10721)</f>
        <v>0.45070855115758368</v>
      </c>
      <c r="E10721" s="2"/>
      <c r="G10721" s="23"/>
    </row>
    <row r="10722" spans="1:7" customFormat="1">
      <c r="A10722" s="4">
        <v>33360</v>
      </c>
      <c r="B10722">
        <v>5.86</v>
      </c>
      <c r="C10722">
        <f>IFERROR(((VLOOKUP(A10722,'Interest Rates-10yr'!$A$9:$C$15239,2,FALSE))-B10722),C10721)</f>
        <v>2.1099999999999994</v>
      </c>
      <c r="D10722" s="98">
        <f>AVERAGE(C$10:C10722)</f>
        <v>0.45086343694577019</v>
      </c>
      <c r="E10722" s="2"/>
      <c r="G10722" s="23"/>
    </row>
    <row r="10723" spans="1:7" customFormat="1">
      <c r="A10723" s="4">
        <v>33361</v>
      </c>
      <c r="B10723">
        <v>5.76</v>
      </c>
      <c r="C10723">
        <f>IFERROR(((VLOOKUP(A10723,'Interest Rates-10yr'!$A$9:$C$15239,2,FALSE))-B10723),C10722)</f>
        <v>2.2799999999999994</v>
      </c>
      <c r="D10723" s="98">
        <f>AVERAGE(C$10:C10723)</f>
        <v>0.45103416091096094</v>
      </c>
      <c r="E10723" s="2"/>
      <c r="G10723" s="23"/>
    </row>
    <row r="10724" spans="1:7" customFormat="1">
      <c r="A10724" s="4">
        <v>33362</v>
      </c>
      <c r="B10724">
        <v>5.76</v>
      </c>
      <c r="C10724">
        <f>IFERROR(((VLOOKUP(A10724,'Interest Rates-10yr'!$A$9:$C$15239,2,FALSE))-B10724),C10723)</f>
        <v>2.2799999999999994</v>
      </c>
      <c r="D10724" s="98">
        <f>AVERAGE(C$10:C10724)</f>
        <v>0.45120485300980262</v>
      </c>
      <c r="E10724" s="2"/>
      <c r="G10724" s="23"/>
    </row>
    <row r="10725" spans="1:7" customFormat="1">
      <c r="A10725" s="4">
        <v>33363</v>
      </c>
      <c r="B10725">
        <v>5.76</v>
      </c>
      <c r="C10725">
        <f>IFERROR(((VLOOKUP(A10725,'Interest Rates-10yr'!$A$9:$C$15239,2,FALSE))-B10725),C10724)</f>
        <v>2.2799999999999994</v>
      </c>
      <c r="D10725" s="98">
        <f>AVERAGE(C$10:C10725)</f>
        <v>0.45137551325121639</v>
      </c>
      <c r="E10725" s="2"/>
      <c r="G10725" s="23"/>
    </row>
    <row r="10726" spans="1:7" customFormat="1">
      <c r="A10726" s="4">
        <v>33364</v>
      </c>
      <c r="B10726">
        <v>5.82</v>
      </c>
      <c r="C10726">
        <f>IFERROR(((VLOOKUP(A10726,'Interest Rates-10yr'!$A$9:$C$15239,2,FALSE))-B10726),C10725)</f>
        <v>2.2300000000000004</v>
      </c>
      <c r="D10726" s="98">
        <f>AVERAGE(C$10:C10726)</f>
        <v>0.45154147615937618</v>
      </c>
      <c r="E10726" s="2"/>
      <c r="G10726" s="23"/>
    </row>
    <row r="10727" spans="1:7" customFormat="1">
      <c r="A10727" s="4">
        <v>33365</v>
      </c>
      <c r="B10727">
        <v>5.79</v>
      </c>
      <c r="C10727">
        <f>IFERROR(((VLOOKUP(A10727,'Interest Rates-10yr'!$A$9:$C$15239,2,FALSE))-B10727),C10726)</f>
        <v>2.2700000000000005</v>
      </c>
      <c r="D10727" s="98">
        <f>AVERAGE(C$10:C10727)</f>
        <v>0.45171114013808872</v>
      </c>
      <c r="E10727" s="2"/>
      <c r="G10727" s="23"/>
    </row>
    <row r="10728" spans="1:7" customFormat="1">
      <c r="A10728" s="4">
        <v>33366</v>
      </c>
      <c r="B10728">
        <v>5.75</v>
      </c>
      <c r="C10728">
        <f>IFERROR(((VLOOKUP(A10728,'Interest Rates-10yr'!$A$9:$C$15239,2,FALSE))-B10728),C10727)</f>
        <v>2.2899999999999991</v>
      </c>
      <c r="D10728" s="98">
        <f>AVERAGE(C$10:C10728)</f>
        <v>0.45188263830581538</v>
      </c>
      <c r="E10728" s="2"/>
      <c r="G10728" s="23"/>
    </row>
    <row r="10729" spans="1:7" customFormat="1">
      <c r="A10729" s="4">
        <v>33367</v>
      </c>
      <c r="B10729">
        <v>5.76</v>
      </c>
      <c r="C10729">
        <f>IFERROR(((VLOOKUP(A10729,'Interest Rates-10yr'!$A$9:$C$15239,2,FALSE))-B10729),C10728)</f>
        <v>2.2599999999999998</v>
      </c>
      <c r="D10729" s="98">
        <f>AVERAGE(C$10:C10729)</f>
        <v>0.45205130597015253</v>
      </c>
      <c r="E10729" s="2"/>
      <c r="G10729" s="23"/>
    </row>
    <row r="10730" spans="1:7" customFormat="1">
      <c r="A10730" s="4">
        <v>33368</v>
      </c>
      <c r="B10730">
        <v>5.69</v>
      </c>
      <c r="C10730">
        <f>IFERROR(((VLOOKUP(A10730,'Interest Rates-10yr'!$A$9:$C$15239,2,FALSE))-B10730),C10729)</f>
        <v>2.4299999999999988</v>
      </c>
      <c r="D10730" s="98">
        <f>AVERAGE(C$10:C10730)</f>
        <v>0.45223579889935972</v>
      </c>
      <c r="E10730" s="2"/>
      <c r="G10730" s="23"/>
    </row>
    <row r="10731" spans="1:7" customFormat="1">
      <c r="A10731" s="4">
        <v>33369</v>
      </c>
      <c r="B10731">
        <v>5.69</v>
      </c>
      <c r="C10731">
        <f>IFERROR(((VLOOKUP(A10731,'Interest Rates-10yr'!$A$9:$C$15239,2,FALSE))-B10731),C10730)</f>
        <v>2.4299999999999988</v>
      </c>
      <c r="D10731" s="98">
        <f>AVERAGE(C$10:C10731)</f>
        <v>0.45242025741466479</v>
      </c>
      <c r="E10731" s="2"/>
      <c r="G10731" s="23"/>
    </row>
    <row r="10732" spans="1:7" customFormat="1">
      <c r="A10732" s="4">
        <v>33370</v>
      </c>
      <c r="B10732">
        <v>5.69</v>
      </c>
      <c r="C10732">
        <f>IFERROR(((VLOOKUP(A10732,'Interest Rates-10yr'!$A$9:$C$15239,2,FALSE))-B10732),C10731)</f>
        <v>2.4299999999999988</v>
      </c>
      <c r="D10732" s="98">
        <f>AVERAGE(C$10:C10732)</f>
        <v>0.45260468152569583</v>
      </c>
      <c r="E10732" s="2"/>
      <c r="G10732" s="23"/>
    </row>
    <row r="10733" spans="1:7" customFormat="1">
      <c r="A10733" s="4">
        <v>33371</v>
      </c>
      <c r="B10733">
        <v>5.8</v>
      </c>
      <c r="C10733">
        <f>IFERROR(((VLOOKUP(A10733,'Interest Rates-10yr'!$A$9:$C$15239,2,FALSE))-B10733),C10732)</f>
        <v>2.2700000000000005</v>
      </c>
      <c r="D10733" s="98">
        <f>AVERAGE(C$10:C10733)</f>
        <v>0.45277415143603472</v>
      </c>
      <c r="E10733" s="2"/>
      <c r="G10733" s="23"/>
    </row>
    <row r="10734" spans="1:7" customFormat="1">
      <c r="A10734" s="4">
        <v>33372</v>
      </c>
      <c r="B10734">
        <v>5.85</v>
      </c>
      <c r="C10734">
        <f>IFERROR(((VLOOKUP(A10734,'Interest Rates-10yr'!$A$9:$C$15239,2,FALSE))-B10734),C10733)</f>
        <v>2.2900000000000009</v>
      </c>
      <c r="D10734" s="98">
        <f>AVERAGE(C$10:C10734)</f>
        <v>0.45294545454545793</v>
      </c>
      <c r="E10734" s="2"/>
      <c r="G10734" s="23"/>
    </row>
    <row r="10735" spans="1:7" customFormat="1">
      <c r="A10735" s="4">
        <v>33373</v>
      </c>
      <c r="B10735">
        <v>6.01</v>
      </c>
      <c r="C10735">
        <f>IFERROR(((VLOOKUP(A10735,'Interest Rates-10yr'!$A$9:$C$15239,2,FALSE))-B10735),C10734)</f>
        <v>2.120000000000001</v>
      </c>
      <c r="D10735" s="98">
        <f>AVERAGE(C$10:C10735)</f>
        <v>0.45310087637516655</v>
      </c>
      <c r="E10735" s="2"/>
      <c r="G10735" s="23"/>
    </row>
    <row r="10736" spans="1:7" customFormat="1">
      <c r="A10736" s="4">
        <v>33374</v>
      </c>
      <c r="B10736">
        <v>5.89</v>
      </c>
      <c r="C10736">
        <f>IFERROR(((VLOOKUP(A10736,'Interest Rates-10yr'!$A$9:$C$15239,2,FALSE))-B10736),C10735)</f>
        <v>2.2299999999999995</v>
      </c>
      <c r="D10736" s="98">
        <f>AVERAGE(C$10:C10736)</f>
        <v>0.45326652372518283</v>
      </c>
      <c r="E10736" s="2"/>
      <c r="G10736" s="23"/>
    </row>
    <row r="10737" spans="1:7" customFormat="1">
      <c r="A10737" s="4">
        <v>33375</v>
      </c>
      <c r="B10737">
        <v>5.79</v>
      </c>
      <c r="C10737">
        <f>IFERROR(((VLOOKUP(A10737,'Interest Rates-10yr'!$A$9:$C$15239,2,FALSE))-B10737),C10736)</f>
        <v>2.29</v>
      </c>
      <c r="D10737" s="98">
        <f>AVERAGE(C$10:C10737)</f>
        <v>0.4534377330350518</v>
      </c>
      <c r="E10737" s="2"/>
      <c r="G10737" s="23"/>
    </row>
    <row r="10738" spans="1:7" customFormat="1">
      <c r="A10738" s="4">
        <v>33376</v>
      </c>
      <c r="B10738">
        <v>5.79</v>
      </c>
      <c r="C10738">
        <f>IFERROR(((VLOOKUP(A10738,'Interest Rates-10yr'!$A$9:$C$15239,2,FALSE))-B10738),C10737)</f>
        <v>2.29</v>
      </c>
      <c r="D10738" s="98">
        <f>AVERAGE(C$10:C10738)</f>
        <v>0.45360891042967993</v>
      </c>
      <c r="E10738" s="2"/>
      <c r="G10738" s="23"/>
    </row>
    <row r="10739" spans="1:7" customFormat="1">
      <c r="A10739" s="4">
        <v>33377</v>
      </c>
      <c r="B10739">
        <v>5.79</v>
      </c>
      <c r="C10739">
        <f>IFERROR(((VLOOKUP(A10739,'Interest Rates-10yr'!$A$9:$C$15239,2,FALSE))-B10739),C10738)</f>
        <v>2.29</v>
      </c>
      <c r="D10739" s="98">
        <f>AVERAGE(C$10:C10739)</f>
        <v>0.45378005591799031</v>
      </c>
      <c r="E10739" s="2"/>
      <c r="G10739" s="23"/>
    </row>
    <row r="10740" spans="1:7" customFormat="1">
      <c r="A10740" s="4">
        <v>33378</v>
      </c>
      <c r="B10740">
        <v>5.82</v>
      </c>
      <c r="C10740">
        <f>IFERROR(((VLOOKUP(A10740,'Interest Rates-10yr'!$A$9:$C$15239,2,FALSE))-B10740),C10739)</f>
        <v>2.2799999999999994</v>
      </c>
      <c r="D10740" s="98">
        <f>AVERAGE(C$10:C10740)</f>
        <v>0.45395023762930159</v>
      </c>
      <c r="E10740" s="2"/>
      <c r="G10740" s="23"/>
    </row>
    <row r="10741" spans="1:7" customFormat="1">
      <c r="A10741" s="4">
        <v>33379</v>
      </c>
      <c r="B10741">
        <v>5.76</v>
      </c>
      <c r="C10741">
        <f>IFERROR(((VLOOKUP(A10741,'Interest Rates-10yr'!$A$9:$C$15239,2,FALSE))-B10741),C10740)</f>
        <v>2.3000000000000007</v>
      </c>
      <c r="D10741" s="98">
        <f>AVERAGE(C$10:C10741)</f>
        <v>0.45412225121133393</v>
      </c>
      <c r="E10741" s="2"/>
      <c r="G10741" s="23"/>
    </row>
    <row r="10742" spans="1:7" customFormat="1">
      <c r="A10742" s="4">
        <v>33380</v>
      </c>
      <c r="B10742">
        <v>5.71</v>
      </c>
      <c r="C10742">
        <f>IFERROR(((VLOOKUP(A10742,'Interest Rates-10yr'!$A$9:$C$15239,2,FALSE))-B10742),C10741)</f>
        <v>2.3500000000000005</v>
      </c>
      <c r="D10742" s="98">
        <f>AVERAGE(C$10:C10742)</f>
        <v>0.45429889126991857</v>
      </c>
      <c r="E10742" s="2"/>
      <c r="G10742" s="23"/>
    </row>
    <row r="10743" spans="1:7" customFormat="1">
      <c r="A10743" s="4">
        <v>33381</v>
      </c>
      <c r="B10743">
        <v>5.69</v>
      </c>
      <c r="C10743">
        <f>IFERROR(((VLOOKUP(A10743,'Interest Rates-10yr'!$A$9:$C$15239,2,FALSE))-B10743),C10742)</f>
        <v>2.4099999999999993</v>
      </c>
      <c r="D10743" s="98">
        <f>AVERAGE(C$10:C10743)</f>
        <v>0.45448108813117533</v>
      </c>
      <c r="E10743" s="2"/>
      <c r="G10743" s="23"/>
    </row>
    <row r="10744" spans="1:7" customFormat="1">
      <c r="A10744" s="4">
        <v>33382</v>
      </c>
      <c r="B10744">
        <v>5.65</v>
      </c>
      <c r="C10744">
        <f>IFERROR(((VLOOKUP(A10744,'Interest Rates-10yr'!$A$9:$C$15239,2,FALSE))-B10744),C10743)</f>
        <v>2.4499999999999993</v>
      </c>
      <c r="D10744" s="98">
        <f>AVERAGE(C$10:C10744)</f>
        <v>0.45466697717746024</v>
      </c>
      <c r="E10744" s="2"/>
      <c r="G10744" s="23"/>
    </row>
    <row r="10745" spans="1:7" customFormat="1">
      <c r="A10745" s="4">
        <v>33383</v>
      </c>
      <c r="B10745">
        <v>5.65</v>
      </c>
      <c r="C10745">
        <f>IFERROR(((VLOOKUP(A10745,'Interest Rates-10yr'!$A$9:$C$15239,2,FALSE))-B10745),C10744)</f>
        <v>2.4499999999999993</v>
      </c>
      <c r="D10745" s="98">
        <f>AVERAGE(C$10:C10745)</f>
        <v>0.45485283159463819</v>
      </c>
      <c r="E10745" s="2"/>
      <c r="G10745" s="23"/>
    </row>
    <row r="10746" spans="1:7" customFormat="1">
      <c r="A10746" s="4">
        <v>33384</v>
      </c>
      <c r="B10746">
        <v>5.65</v>
      </c>
      <c r="C10746">
        <f>IFERROR(((VLOOKUP(A10746,'Interest Rates-10yr'!$A$9:$C$15239,2,FALSE))-B10746),C10745)</f>
        <v>2.4499999999999993</v>
      </c>
      <c r="D10746" s="98">
        <f>AVERAGE(C$10:C10746)</f>
        <v>0.45503865139238481</v>
      </c>
      <c r="E10746" s="2"/>
      <c r="G10746" s="23"/>
    </row>
    <row r="10747" spans="1:7" customFormat="1">
      <c r="A10747" s="4">
        <v>33385</v>
      </c>
      <c r="B10747">
        <v>5.65</v>
      </c>
      <c r="C10747">
        <f>IFERROR(((VLOOKUP(A10747,'Interest Rates-10yr'!$A$9:$C$15239,2,FALSE))-B10747),C10746)</f>
        <v>2.4499999999999993</v>
      </c>
      <c r="D10747" s="98">
        <f>AVERAGE(C$10:C10747)</f>
        <v>0.45522443658037209</v>
      </c>
      <c r="E10747" s="2"/>
      <c r="G10747" s="23"/>
    </row>
    <row r="10748" spans="1:7" customFormat="1">
      <c r="A10748" s="4">
        <v>33386</v>
      </c>
      <c r="B10748">
        <v>5.99</v>
      </c>
      <c r="C10748">
        <f>IFERROR(((VLOOKUP(A10748,'Interest Rates-10yr'!$A$9:$C$15239,2,FALSE))-B10748),C10747)</f>
        <v>2.08</v>
      </c>
      <c r="D10748" s="98">
        <f>AVERAGE(C$10:C10748)</f>
        <v>0.455375733308505</v>
      </c>
      <c r="E10748" s="2"/>
      <c r="G10748" s="23"/>
    </row>
    <row r="10749" spans="1:7" customFormat="1">
      <c r="A10749" s="4">
        <v>33387</v>
      </c>
      <c r="B10749">
        <v>5.79</v>
      </c>
      <c r="C10749">
        <f>IFERROR(((VLOOKUP(A10749,'Interest Rates-10yr'!$A$9:$C$15239,2,FALSE))-B10749),C10748)</f>
        <v>2.2800000000000002</v>
      </c>
      <c r="D10749" s="98">
        <f>AVERAGE(C$10:C10749)</f>
        <v>0.4555456238361299</v>
      </c>
      <c r="E10749" s="2"/>
      <c r="G10749" s="23"/>
    </row>
    <row r="10750" spans="1:7" customFormat="1">
      <c r="A10750" s="4">
        <v>33388</v>
      </c>
      <c r="B10750">
        <v>5.84</v>
      </c>
      <c r="C10750">
        <f>IFERROR(((VLOOKUP(A10750,'Interest Rates-10yr'!$A$9:$C$15239,2,FALSE))-B10750),C10749)</f>
        <v>2.1799999999999997</v>
      </c>
      <c r="D10750" s="98">
        <f>AVERAGE(C$10:C10750)</f>
        <v>0.45570617260962992</v>
      </c>
      <c r="E10750" s="2"/>
      <c r="G10750" s="23"/>
    </row>
    <row r="10751" spans="1:7" customFormat="1">
      <c r="A10751" s="4">
        <v>33389</v>
      </c>
      <c r="B10751">
        <v>5.92</v>
      </c>
      <c r="C10751">
        <f>IFERROR(((VLOOKUP(A10751,'Interest Rates-10yr'!$A$9:$C$15239,2,FALSE))-B10751),C10750)</f>
        <v>2.1400000000000006</v>
      </c>
      <c r="D10751" s="98">
        <f>AVERAGE(C$10:C10751)</f>
        <v>0.45586296778998653</v>
      </c>
      <c r="E10751" s="2"/>
      <c r="G10751" s="23"/>
    </row>
    <row r="10752" spans="1:7" customFormat="1">
      <c r="A10752" s="4">
        <v>33390</v>
      </c>
      <c r="B10752">
        <v>5.92</v>
      </c>
      <c r="C10752">
        <f>IFERROR(((VLOOKUP(A10752,'Interest Rates-10yr'!$A$9:$C$15239,2,FALSE))-B10752),C10751)</f>
        <v>2.1400000000000006</v>
      </c>
      <c r="D10752" s="98">
        <f>AVERAGE(C$10:C10752)</f>
        <v>0.45601973378013927</v>
      </c>
      <c r="E10752" s="2"/>
      <c r="G10752" s="23"/>
    </row>
    <row r="10753" spans="1:7" customFormat="1">
      <c r="A10753" s="4">
        <v>33391</v>
      </c>
      <c r="B10753">
        <v>5.92</v>
      </c>
      <c r="C10753">
        <f>IFERROR(((VLOOKUP(A10753,'Interest Rates-10yr'!$A$9:$C$15239,2,FALSE))-B10753),C10752)</f>
        <v>2.1400000000000006</v>
      </c>
      <c r="D10753" s="98">
        <f>AVERAGE(C$10:C10753)</f>
        <v>0.45617647058823868</v>
      </c>
      <c r="E10753" s="2"/>
      <c r="G10753" s="23"/>
    </row>
    <row r="10754" spans="1:7" customFormat="1">
      <c r="A10754" s="4">
        <v>33392</v>
      </c>
      <c r="B10754">
        <v>5.96</v>
      </c>
      <c r="C10754">
        <f>IFERROR(((VLOOKUP(A10754,'Interest Rates-10yr'!$A$9:$C$15239,2,FALSE))-B10754),C10753)</f>
        <v>2.1800000000000006</v>
      </c>
      <c r="D10754" s="98">
        <f>AVERAGE(C$10:C10754)</f>
        <v>0.45633690088413553</v>
      </c>
      <c r="E10754" s="2"/>
      <c r="G10754" s="23"/>
    </row>
    <row r="10755" spans="1:7" customFormat="1">
      <c r="A10755" s="4">
        <v>33393</v>
      </c>
      <c r="B10755">
        <v>5.96</v>
      </c>
      <c r="C10755">
        <f>IFERROR(((VLOOKUP(A10755,'Interest Rates-10yr'!$A$9:$C$15239,2,FALSE))-B10755),C10754)</f>
        <v>2.1800000000000006</v>
      </c>
      <c r="D10755" s="98">
        <f>AVERAGE(C$10:C10755)</f>
        <v>0.45649730132142535</v>
      </c>
      <c r="E10755" s="2"/>
      <c r="G10755" s="23"/>
    </row>
    <row r="10756" spans="1:7" customFormat="1">
      <c r="A10756" s="4">
        <v>33394</v>
      </c>
      <c r="B10756">
        <v>5.88</v>
      </c>
      <c r="C10756">
        <f>IFERROR(((VLOOKUP(A10756,'Interest Rates-10yr'!$A$9:$C$15239,2,FALSE))-B10756),C10755)</f>
        <v>2.3099999999999996</v>
      </c>
      <c r="D10756" s="98">
        <f>AVERAGE(C$10:C10756)</f>
        <v>0.45666976830743811</v>
      </c>
      <c r="E10756" s="2"/>
      <c r="G10756" s="23"/>
    </row>
    <row r="10757" spans="1:7" customFormat="1">
      <c r="A10757" s="4">
        <v>33395</v>
      </c>
      <c r="B10757">
        <v>5.82</v>
      </c>
      <c r="C10757">
        <f>IFERROR(((VLOOKUP(A10757,'Interest Rates-10yr'!$A$9:$C$15239,2,FALSE))-B10757),C10756)</f>
        <v>2.41</v>
      </c>
      <c r="D10757" s="98">
        <f>AVERAGE(C$10:C10757)</f>
        <v>0.45685150725716756</v>
      </c>
      <c r="E10757" s="2"/>
      <c r="G10757" s="23"/>
    </row>
    <row r="10758" spans="1:7" customFormat="1">
      <c r="A10758" s="4">
        <v>33396</v>
      </c>
      <c r="B10758">
        <v>5.71</v>
      </c>
      <c r="C10758">
        <f>IFERROR(((VLOOKUP(A10758,'Interest Rates-10yr'!$A$9:$C$15239,2,FALSE))-B10758),C10757)</f>
        <v>2.5799999999999992</v>
      </c>
      <c r="D10758" s="98">
        <f>AVERAGE(C$10:C10758)</f>
        <v>0.4570490278165445</v>
      </c>
      <c r="E10758" s="2"/>
      <c r="G10758" s="23"/>
    </row>
    <row r="10759" spans="1:7" customFormat="1">
      <c r="A10759" s="4">
        <v>33397</v>
      </c>
      <c r="B10759">
        <v>5.71</v>
      </c>
      <c r="C10759">
        <f>IFERROR(((VLOOKUP(A10759,'Interest Rates-10yr'!$A$9:$C$15239,2,FALSE))-B10759),C10758)</f>
        <v>2.5799999999999992</v>
      </c>
      <c r="D10759" s="98">
        <f>AVERAGE(C$10:C10759)</f>
        <v>0.45724651162791041</v>
      </c>
      <c r="E10759" s="2"/>
      <c r="G10759" s="23"/>
    </row>
    <row r="10760" spans="1:7" customFormat="1">
      <c r="A10760" s="4">
        <v>33398</v>
      </c>
      <c r="B10760">
        <v>5.71</v>
      </c>
      <c r="C10760">
        <f>IFERROR(((VLOOKUP(A10760,'Interest Rates-10yr'!$A$9:$C$15239,2,FALSE))-B10760),C10759)</f>
        <v>2.5799999999999992</v>
      </c>
      <c r="D10760" s="98">
        <f>AVERAGE(C$10:C10760)</f>
        <v>0.45744395870151955</v>
      </c>
      <c r="E10760" s="2"/>
      <c r="G10760" s="23"/>
    </row>
    <row r="10761" spans="1:7" customFormat="1">
      <c r="A10761" s="4">
        <v>33399</v>
      </c>
      <c r="B10761">
        <v>5.83</v>
      </c>
      <c r="C10761">
        <f>IFERROR(((VLOOKUP(A10761,'Interest Rates-10yr'!$A$9:$C$15239,2,FALSE))-B10761),C10760)</f>
        <v>2.4599999999999991</v>
      </c>
      <c r="D10761" s="98">
        <f>AVERAGE(C$10:C10761)</f>
        <v>0.45763020833333679</v>
      </c>
      <c r="E10761" s="2"/>
      <c r="G10761" s="23"/>
    </row>
    <row r="10762" spans="1:7" customFormat="1">
      <c r="A10762" s="4">
        <v>33400</v>
      </c>
      <c r="B10762">
        <v>5.79</v>
      </c>
      <c r="C10762">
        <f>IFERROR(((VLOOKUP(A10762,'Interest Rates-10yr'!$A$9:$C$15239,2,FALSE))-B10762),C10761)</f>
        <v>2.4999999999999991</v>
      </c>
      <c r="D10762" s="98">
        <f>AVERAGE(C$10:C10762)</f>
        <v>0.45782014321585018</v>
      </c>
      <c r="E10762" s="2"/>
      <c r="G10762" s="23"/>
    </row>
    <row r="10763" spans="1:7" customFormat="1">
      <c r="A10763" s="4">
        <v>33401</v>
      </c>
      <c r="B10763">
        <v>5.67</v>
      </c>
      <c r="C10763">
        <f>IFERROR(((VLOOKUP(A10763,'Interest Rates-10yr'!$A$9:$C$15239,2,FALSE))-B10763),C10762)</f>
        <v>2.6899999999999995</v>
      </c>
      <c r="D10763" s="98">
        <f>AVERAGE(C$10:C10763)</f>
        <v>0.45802771061930786</v>
      </c>
      <c r="E10763" s="2"/>
      <c r="G10763" s="23"/>
    </row>
    <row r="10764" spans="1:7" customFormat="1">
      <c r="A10764" s="4">
        <v>33402</v>
      </c>
      <c r="B10764">
        <v>5.79</v>
      </c>
      <c r="C10764">
        <f>IFERROR(((VLOOKUP(A10764,'Interest Rates-10yr'!$A$9:$C$15239,2,FALSE))-B10764),C10763)</f>
        <v>2.5499999999999998</v>
      </c>
      <c r="D10764" s="98">
        <f>AVERAGE(C$10:C10764)</f>
        <v>0.45822222222222564</v>
      </c>
      <c r="E10764" s="2"/>
      <c r="G10764" s="23"/>
    </row>
    <row r="10765" spans="1:7" customFormat="1">
      <c r="A10765" s="4">
        <v>33403</v>
      </c>
      <c r="B10765">
        <v>5.71</v>
      </c>
      <c r="C10765">
        <f>IFERROR(((VLOOKUP(A10765,'Interest Rates-10yr'!$A$9:$C$15239,2,FALSE))-B10765),C10764)</f>
        <v>2.5799999999999992</v>
      </c>
      <c r="D10765" s="98">
        <f>AVERAGE(C$10:C10765)</f>
        <v>0.4584194867980696</v>
      </c>
      <c r="E10765" s="2"/>
      <c r="G10765" s="23"/>
    </row>
    <row r="10766" spans="1:7" customFormat="1">
      <c r="A10766" s="4">
        <v>33404</v>
      </c>
      <c r="B10766">
        <v>5.71</v>
      </c>
      <c r="C10766">
        <f>IFERROR(((VLOOKUP(A10766,'Interest Rates-10yr'!$A$9:$C$15239,2,FALSE))-B10766),C10765)</f>
        <v>2.5799999999999992</v>
      </c>
      <c r="D10766" s="98">
        <f>AVERAGE(C$10:C10766)</f>
        <v>0.45861671469740972</v>
      </c>
      <c r="E10766" s="2"/>
      <c r="G10766" s="23"/>
    </row>
    <row r="10767" spans="1:7" customFormat="1">
      <c r="A10767" s="4">
        <v>33405</v>
      </c>
      <c r="B10767">
        <v>5.71</v>
      </c>
      <c r="C10767">
        <f>IFERROR(((VLOOKUP(A10767,'Interest Rates-10yr'!$A$9:$C$15239,2,FALSE))-B10767),C10766)</f>
        <v>2.5799999999999992</v>
      </c>
      <c r="D10767" s="98">
        <f>AVERAGE(C$10:C10767)</f>
        <v>0.45881390593047372</v>
      </c>
      <c r="E10767" s="2"/>
      <c r="G10767" s="23"/>
    </row>
    <row r="10768" spans="1:7" customFormat="1">
      <c r="A10768" s="4">
        <v>33406</v>
      </c>
      <c r="B10768">
        <v>5.94</v>
      </c>
      <c r="C10768">
        <f>IFERROR(((VLOOKUP(A10768,'Interest Rates-10yr'!$A$9:$C$15239,2,FALSE))-B10768),C10767)</f>
        <v>2.3600000000000003</v>
      </c>
      <c r="D10768" s="98">
        <f>AVERAGE(C$10:C10768)</f>
        <v>0.45899061251045969</v>
      </c>
      <c r="E10768" s="2"/>
      <c r="G10768" s="23"/>
    </row>
    <row r="10769" spans="1:7" customFormat="1">
      <c r="A10769" s="4">
        <v>33407</v>
      </c>
      <c r="B10769">
        <v>5.82</v>
      </c>
      <c r="C10769">
        <f>IFERROR(((VLOOKUP(A10769,'Interest Rates-10yr'!$A$9:$C$15239,2,FALSE))-B10769),C10768)</f>
        <v>2.5</v>
      </c>
      <c r="D10769" s="98">
        <f>AVERAGE(C$10:C10769)</f>
        <v>0.45918029739777289</v>
      </c>
      <c r="E10769" s="2"/>
      <c r="G10769" s="23"/>
    </row>
    <row r="10770" spans="1:7" customFormat="1">
      <c r="A10770" s="4">
        <v>33408</v>
      </c>
      <c r="B10770">
        <v>5.8</v>
      </c>
      <c r="C10770">
        <f>IFERROR(((VLOOKUP(A10770,'Interest Rates-10yr'!$A$9:$C$15239,2,FALSE))-B10770),C10769)</f>
        <v>2.5300000000000002</v>
      </c>
      <c r="D10770" s="98">
        <f>AVERAGE(C$10:C10770)</f>
        <v>0.45937273487594421</v>
      </c>
      <c r="E10770" s="2"/>
      <c r="G10770" s="23"/>
    </row>
    <row r="10771" spans="1:7" customFormat="1">
      <c r="A10771" s="4">
        <v>33409</v>
      </c>
      <c r="B10771">
        <v>5.79</v>
      </c>
      <c r="C10771">
        <f>IFERROR(((VLOOKUP(A10771,'Interest Rates-10yr'!$A$9:$C$15239,2,FALSE))-B10771),C10770)</f>
        <v>2.5100000000000007</v>
      </c>
      <c r="D10771" s="98">
        <f>AVERAGE(C$10:C10771)</f>
        <v>0.45956327820108123</v>
      </c>
      <c r="E10771" s="2"/>
      <c r="G10771" s="23"/>
    </row>
    <row r="10772" spans="1:7" customFormat="1">
      <c r="A10772" s="4">
        <v>33410</v>
      </c>
      <c r="B10772">
        <v>5.75</v>
      </c>
      <c r="C10772">
        <f>IFERROR(((VLOOKUP(A10772,'Interest Rates-10yr'!$A$9:$C$15239,2,FALSE))-B10772),C10771)</f>
        <v>2.5700000000000003</v>
      </c>
      <c r="D10772" s="98">
        <f>AVERAGE(C$10:C10772)</f>
        <v>0.45975936077302199</v>
      </c>
      <c r="E10772" s="2"/>
      <c r="G10772" s="23"/>
    </row>
    <row r="10773" spans="1:7" customFormat="1">
      <c r="A10773" s="4">
        <v>33411</v>
      </c>
      <c r="B10773">
        <v>5.75</v>
      </c>
      <c r="C10773">
        <f>IFERROR(((VLOOKUP(A10773,'Interest Rates-10yr'!$A$9:$C$15239,2,FALSE))-B10773),C10772)</f>
        <v>2.5700000000000003</v>
      </c>
      <c r="D10773" s="98">
        <f>AVERAGE(C$10:C10773)</f>
        <v>0.45995540691193193</v>
      </c>
      <c r="E10773" s="2"/>
      <c r="G10773" s="23"/>
    </row>
    <row r="10774" spans="1:7" customFormat="1">
      <c r="A10774" s="4">
        <v>33412</v>
      </c>
      <c r="B10774">
        <v>5.75</v>
      </c>
      <c r="C10774">
        <f>IFERROR(((VLOOKUP(A10774,'Interest Rates-10yr'!$A$9:$C$15239,2,FALSE))-B10774),C10773)</f>
        <v>2.5700000000000003</v>
      </c>
      <c r="D10774" s="98">
        <f>AVERAGE(C$10:C10774)</f>
        <v>0.46015141662796427</v>
      </c>
      <c r="E10774" s="2"/>
      <c r="G10774" s="23"/>
    </row>
    <row r="10775" spans="1:7" customFormat="1">
      <c r="A10775" s="4">
        <v>33413</v>
      </c>
      <c r="B10775">
        <v>5.83</v>
      </c>
      <c r="C10775">
        <f>IFERROR(((VLOOKUP(A10775,'Interest Rates-10yr'!$A$9:$C$15239,2,FALSE))-B10775),C10774)</f>
        <v>2.5</v>
      </c>
      <c r="D10775" s="98">
        <f>AVERAGE(C$10:C10775)</f>
        <v>0.46034088798068318</v>
      </c>
      <c r="E10775" s="2"/>
      <c r="G10775" s="23"/>
    </row>
    <row r="10776" spans="1:7" customFormat="1">
      <c r="A10776" s="4">
        <v>33414</v>
      </c>
      <c r="B10776">
        <v>5.9</v>
      </c>
      <c r="C10776">
        <f>IFERROR(((VLOOKUP(A10776,'Interest Rates-10yr'!$A$9:$C$15239,2,FALSE))-B10776),C10775)</f>
        <v>2.4299999999999997</v>
      </c>
      <c r="D10776" s="98">
        <f>AVERAGE(C$10:C10776)</f>
        <v>0.46052382279186732</v>
      </c>
      <c r="E10776" s="2"/>
      <c r="G10776" s="23"/>
    </row>
    <row r="10777" spans="1:7" customFormat="1">
      <c r="A10777" s="4">
        <v>33415</v>
      </c>
      <c r="B10777">
        <v>5.73</v>
      </c>
      <c r="C10777">
        <f>IFERROR(((VLOOKUP(A10777,'Interest Rates-10yr'!$A$9:$C$15239,2,FALSE))-B10777),C10776)</f>
        <v>2.5999999999999996</v>
      </c>
      <c r="D10777" s="98">
        <f>AVERAGE(C$10:C10777)</f>
        <v>0.46072251114413409</v>
      </c>
      <c r="E10777" s="2"/>
      <c r="G10777" s="23"/>
    </row>
    <row r="10778" spans="1:7" customFormat="1">
      <c r="A10778" s="4">
        <v>33416</v>
      </c>
      <c r="B10778">
        <v>5.91</v>
      </c>
      <c r="C10778">
        <f>IFERROR(((VLOOKUP(A10778,'Interest Rates-10yr'!$A$9:$C$15239,2,FALSE))-B10778),C10777)</f>
        <v>2.41</v>
      </c>
      <c r="D10778" s="98">
        <f>AVERAGE(C$10:C10778)</f>
        <v>0.4609035193611325</v>
      </c>
      <c r="E10778" s="2"/>
      <c r="G10778" s="23"/>
    </row>
    <row r="10779" spans="1:7" customFormat="1">
      <c r="A10779" s="4">
        <v>33417</v>
      </c>
      <c r="B10779">
        <v>6.74</v>
      </c>
      <c r="C10779">
        <f>IFERROR(((VLOOKUP(A10779,'Interest Rates-10yr'!$A$9:$C$15239,2,FALSE))-B10779),C10778)</f>
        <v>1.5</v>
      </c>
      <c r="D10779" s="98">
        <f>AVERAGE(C$10:C10779)</f>
        <v>0.4610000000000033</v>
      </c>
      <c r="E10779" s="2"/>
      <c r="G10779" s="23"/>
    </row>
    <row r="10780" spans="1:7" customFormat="1">
      <c r="A10780" s="4">
        <v>33418</v>
      </c>
      <c r="B10780">
        <v>6.74</v>
      </c>
      <c r="C10780">
        <f>IFERROR(((VLOOKUP(A10780,'Interest Rates-10yr'!$A$9:$C$15239,2,FALSE))-B10780),C10779)</f>
        <v>1.5</v>
      </c>
      <c r="D10780" s="98">
        <f>AVERAGE(C$10:C10780)</f>
        <v>0.46109646272398436</v>
      </c>
      <c r="E10780" s="2"/>
      <c r="G10780" s="23"/>
    </row>
    <row r="10781" spans="1:7" customFormat="1">
      <c r="A10781" s="4">
        <v>33419</v>
      </c>
      <c r="B10781">
        <v>6.74</v>
      </c>
      <c r="C10781">
        <f>IFERROR(((VLOOKUP(A10781,'Interest Rates-10yr'!$A$9:$C$15239,2,FALSE))-B10781),C10780)</f>
        <v>1.5</v>
      </c>
      <c r="D10781" s="98">
        <f>AVERAGE(C$10:C10781)</f>
        <v>0.46119290753806497</v>
      </c>
      <c r="E10781" s="2"/>
      <c r="G10781" s="23"/>
    </row>
    <row r="10782" spans="1:7" customFormat="1">
      <c r="A10782" s="4">
        <v>33420</v>
      </c>
      <c r="B10782">
        <v>6.38</v>
      </c>
      <c r="C10782">
        <f>IFERROR(((VLOOKUP(A10782,'Interest Rates-10yr'!$A$9:$C$15239,2,FALSE))-B10782),C10781)</f>
        <v>1.88</v>
      </c>
      <c r="D10782" s="98">
        <f>AVERAGE(C$10:C10782)</f>
        <v>0.46132460781583923</v>
      </c>
      <c r="E10782" s="2"/>
      <c r="G10782" s="23"/>
    </row>
    <row r="10783" spans="1:7" customFormat="1">
      <c r="A10783" s="4">
        <v>33421</v>
      </c>
      <c r="B10783">
        <v>6.09</v>
      </c>
      <c r="C10783">
        <f>IFERROR(((VLOOKUP(A10783,'Interest Rates-10yr'!$A$9:$C$15239,2,FALSE))-B10783),C10782)</f>
        <v>2.1799999999999997</v>
      </c>
      <c r="D10783" s="98">
        <f>AVERAGE(C$10:C10783)</f>
        <v>0.46148412845740078</v>
      </c>
      <c r="E10783" s="2"/>
      <c r="G10783" s="23"/>
    </row>
    <row r="10784" spans="1:7" customFormat="1">
      <c r="A10784" s="4">
        <v>33422</v>
      </c>
      <c r="B10784">
        <v>5.77</v>
      </c>
      <c r="C10784">
        <f>IFERROR(((VLOOKUP(A10784,'Interest Rates-10yr'!$A$9:$C$15239,2,FALSE))-B10784),C10783)</f>
        <v>2.4900000000000002</v>
      </c>
      <c r="D10784" s="98">
        <f>AVERAGE(C$10:C10784)</f>
        <v>0.46167238979118663</v>
      </c>
      <c r="E10784" s="2"/>
      <c r="G10784" s="23"/>
    </row>
    <row r="10785" spans="1:7" customFormat="1">
      <c r="A10785" s="4">
        <v>33423</v>
      </c>
      <c r="B10785">
        <v>5.77</v>
      </c>
      <c r="C10785">
        <f>IFERROR(((VLOOKUP(A10785,'Interest Rates-10yr'!$A$9:$C$15239,2,FALSE))-B10785),C10784)</f>
        <v>2.4900000000000002</v>
      </c>
      <c r="D10785" s="98">
        <f>AVERAGE(C$10:C10785)</f>
        <v>0.46186061618411617</v>
      </c>
      <c r="E10785" s="2"/>
      <c r="G10785" s="23"/>
    </row>
    <row r="10786" spans="1:7" customFormat="1">
      <c r="A10786" s="4">
        <v>33424</v>
      </c>
      <c r="B10786">
        <v>5.76</v>
      </c>
      <c r="C10786">
        <f>IFERROR(((VLOOKUP(A10786,'Interest Rates-10yr'!$A$9:$C$15239,2,FALSE))-B10786),C10785)</f>
        <v>2.58</v>
      </c>
      <c r="D10786" s="98">
        <f>AVERAGE(C$10:C10786)</f>
        <v>0.4620571587640378</v>
      </c>
      <c r="E10786" s="2"/>
      <c r="G10786" s="23"/>
    </row>
    <row r="10787" spans="1:7" customFormat="1">
      <c r="A10787" s="4">
        <v>33425</v>
      </c>
      <c r="B10787">
        <v>5.76</v>
      </c>
      <c r="C10787">
        <f>IFERROR(((VLOOKUP(A10787,'Interest Rates-10yr'!$A$9:$C$15239,2,FALSE))-B10787),C10786)</f>
        <v>2.58</v>
      </c>
      <c r="D10787" s="98">
        <f>AVERAGE(C$10:C10787)</f>
        <v>0.46225366487289249</v>
      </c>
      <c r="E10787" s="2"/>
      <c r="G10787" s="23"/>
    </row>
    <row r="10788" spans="1:7" customFormat="1">
      <c r="A10788" s="4">
        <v>33426</v>
      </c>
      <c r="B10788">
        <v>5.76</v>
      </c>
      <c r="C10788">
        <f>IFERROR(((VLOOKUP(A10788,'Interest Rates-10yr'!$A$9:$C$15239,2,FALSE))-B10788),C10787)</f>
        <v>2.58</v>
      </c>
      <c r="D10788" s="98">
        <f>AVERAGE(C$10:C10788)</f>
        <v>0.46245013452083084</v>
      </c>
      <c r="E10788" s="2"/>
      <c r="G10788" s="23"/>
    </row>
    <row r="10789" spans="1:7" customFormat="1">
      <c r="A10789" s="4">
        <v>33427</v>
      </c>
      <c r="B10789">
        <v>5.91</v>
      </c>
      <c r="C10789">
        <f>IFERROR(((VLOOKUP(A10789,'Interest Rates-10yr'!$A$9:$C$15239,2,FALSE))-B10789),C10788)</f>
        <v>2.4299999999999997</v>
      </c>
      <c r="D10789" s="98">
        <f>AVERAGE(C$10:C10789)</f>
        <v>0.46263265306122781</v>
      </c>
      <c r="E10789" s="2"/>
      <c r="G10789" s="23"/>
    </row>
    <row r="10790" spans="1:7" customFormat="1">
      <c r="A10790" s="4">
        <v>33428</v>
      </c>
      <c r="B10790">
        <v>5.82</v>
      </c>
      <c r="C10790">
        <f>IFERROR(((VLOOKUP(A10790,'Interest Rates-10yr'!$A$9:$C$15239,2,FALSE))-B10790),C10789)</f>
        <v>2.5399999999999991</v>
      </c>
      <c r="D10790" s="98">
        <f>AVERAGE(C$10:C10790)</f>
        <v>0.46282534087747296</v>
      </c>
      <c r="E10790" s="2"/>
      <c r="G10790" s="23"/>
    </row>
    <row r="10791" spans="1:7" customFormat="1">
      <c r="A10791" s="4">
        <v>33429</v>
      </c>
      <c r="B10791">
        <v>5.72</v>
      </c>
      <c r="C10791">
        <f>IFERROR(((VLOOKUP(A10791,'Interest Rates-10yr'!$A$9:$C$15239,2,FALSE))-B10791),C10790)</f>
        <v>2.63</v>
      </c>
      <c r="D10791" s="98">
        <f>AVERAGE(C$10:C10791)</f>
        <v>0.46302634019662731</v>
      </c>
      <c r="E10791" s="2"/>
      <c r="G10791" s="23"/>
    </row>
    <row r="10792" spans="1:7" customFormat="1">
      <c r="A10792" s="4">
        <v>33430</v>
      </c>
      <c r="B10792">
        <v>5.86</v>
      </c>
      <c r="C10792">
        <f>IFERROR(((VLOOKUP(A10792,'Interest Rates-10yr'!$A$9:$C$15239,2,FALSE))-B10792),C10791)</f>
        <v>2.4400000000000004</v>
      </c>
      <c r="D10792" s="98">
        <f>AVERAGE(C$10:C10792)</f>
        <v>0.4632096819067083</v>
      </c>
      <c r="E10792" s="2"/>
      <c r="G10792" s="23"/>
    </row>
    <row r="10793" spans="1:7" customFormat="1">
      <c r="A10793" s="4">
        <v>33431</v>
      </c>
      <c r="B10793">
        <v>5.8</v>
      </c>
      <c r="C10793">
        <f>IFERROR(((VLOOKUP(A10793,'Interest Rates-10yr'!$A$9:$C$15239,2,FALSE))-B10793),C10792)</f>
        <v>2.46</v>
      </c>
      <c r="D10793" s="98">
        <f>AVERAGE(C$10:C10793)</f>
        <v>0.46339484421365312</v>
      </c>
      <c r="E10793" s="2"/>
      <c r="G10793" s="23"/>
    </row>
    <row r="10794" spans="1:7" customFormat="1">
      <c r="A10794" s="4">
        <v>33432</v>
      </c>
      <c r="B10794">
        <v>5.8</v>
      </c>
      <c r="C10794">
        <f>IFERROR(((VLOOKUP(A10794,'Interest Rates-10yr'!$A$9:$C$15239,2,FALSE))-B10794),C10793)</f>
        <v>2.46</v>
      </c>
      <c r="D10794" s="98">
        <f>AVERAGE(C$10:C10794)</f>
        <v>0.46357997218359159</v>
      </c>
      <c r="E10794" s="2"/>
      <c r="G10794" s="23"/>
    </row>
    <row r="10795" spans="1:7" customFormat="1">
      <c r="A10795" s="4">
        <v>33433</v>
      </c>
      <c r="B10795">
        <v>5.8</v>
      </c>
      <c r="C10795">
        <f>IFERROR(((VLOOKUP(A10795,'Interest Rates-10yr'!$A$9:$C$15239,2,FALSE))-B10795),C10794)</f>
        <v>2.46</v>
      </c>
      <c r="D10795" s="98">
        <f>AVERAGE(C$10:C10795)</f>
        <v>0.46376506582607413</v>
      </c>
      <c r="E10795" s="2"/>
      <c r="G10795" s="23"/>
    </row>
    <row r="10796" spans="1:7" customFormat="1">
      <c r="A10796" s="4">
        <v>33434</v>
      </c>
      <c r="B10796">
        <v>5.96</v>
      </c>
      <c r="C10796">
        <f>IFERROR(((VLOOKUP(A10796,'Interest Rates-10yr'!$A$9:$C$15239,2,FALSE))-B10796),C10795)</f>
        <v>2.2999999999999998</v>
      </c>
      <c r="D10796" s="98">
        <f>AVERAGE(C$10:C10796)</f>
        <v>0.46393529248169424</v>
      </c>
      <c r="E10796" s="2"/>
      <c r="G10796" s="23"/>
    </row>
    <row r="10797" spans="1:7" customFormat="1">
      <c r="A10797" s="4">
        <v>33435</v>
      </c>
      <c r="B10797">
        <v>5.91</v>
      </c>
      <c r="C10797">
        <f>IFERROR(((VLOOKUP(A10797,'Interest Rates-10yr'!$A$9:$C$15239,2,FALSE))-B10797),C10796)</f>
        <v>2.3599999999999994</v>
      </c>
      <c r="D10797" s="98">
        <f>AVERAGE(C$10:C10797)</f>
        <v>0.46411104931405595</v>
      </c>
      <c r="E10797" s="2"/>
      <c r="G10797" s="23"/>
    </row>
    <row r="10798" spans="1:7" customFormat="1">
      <c r="A10798" s="4">
        <v>33436</v>
      </c>
      <c r="B10798">
        <v>5.82</v>
      </c>
      <c r="C10798">
        <f>IFERROR(((VLOOKUP(A10798,'Interest Rates-10yr'!$A$9:$C$15239,2,FALSE))-B10798),C10797)</f>
        <v>2.4800000000000004</v>
      </c>
      <c r="D10798" s="98">
        <f>AVERAGE(C$10:C10798)</f>
        <v>0.46429789600519372</v>
      </c>
      <c r="E10798" s="2"/>
      <c r="G10798" s="23"/>
    </row>
    <row r="10799" spans="1:7" customFormat="1">
      <c r="A10799" s="4">
        <v>33437</v>
      </c>
      <c r="B10799">
        <v>5.83</v>
      </c>
      <c r="C10799">
        <f>IFERROR(((VLOOKUP(A10799,'Interest Rates-10yr'!$A$9:$C$15239,2,FALSE))-B10799),C10798)</f>
        <v>2.4800000000000004</v>
      </c>
      <c r="D10799" s="98">
        <f>AVERAGE(C$10:C10799)</f>
        <v>0.4644847080630245</v>
      </c>
      <c r="E10799" s="2"/>
      <c r="G10799" s="23"/>
    </row>
    <row r="10800" spans="1:7" customFormat="1">
      <c r="A10800" s="4">
        <v>33438</v>
      </c>
      <c r="B10800">
        <v>5.75</v>
      </c>
      <c r="C10800">
        <f>IFERROR(((VLOOKUP(A10800,'Interest Rates-10yr'!$A$9:$C$15239,2,FALSE))-B10800),C10799)</f>
        <v>2.5299999999999994</v>
      </c>
      <c r="D10800" s="98">
        <f>AVERAGE(C$10:C10800)</f>
        <v>0.46467611898804878</v>
      </c>
      <c r="E10800" s="2"/>
      <c r="G10800" s="23"/>
    </row>
    <row r="10801" spans="1:7" customFormat="1">
      <c r="A10801" s="4">
        <v>33439</v>
      </c>
      <c r="B10801">
        <v>5.75</v>
      </c>
      <c r="C10801">
        <f>IFERROR(((VLOOKUP(A10801,'Interest Rates-10yr'!$A$9:$C$15239,2,FALSE))-B10801),C10800)</f>
        <v>2.5299999999999994</v>
      </c>
      <c r="D10801" s="98">
        <f>AVERAGE(C$10:C10801)</f>
        <v>0.46486749444032932</v>
      </c>
      <c r="E10801" s="2"/>
      <c r="G10801" s="23"/>
    </row>
    <row r="10802" spans="1:7" customFormat="1">
      <c r="A10802" s="4">
        <v>33440</v>
      </c>
      <c r="B10802">
        <v>5.75</v>
      </c>
      <c r="C10802">
        <f>IFERROR(((VLOOKUP(A10802,'Interest Rates-10yr'!$A$9:$C$15239,2,FALSE))-B10802),C10801)</f>
        <v>2.5299999999999994</v>
      </c>
      <c r="D10802" s="98">
        <f>AVERAGE(C$10:C10802)</f>
        <v>0.46505883442972612</v>
      </c>
      <c r="E10802" s="2"/>
      <c r="G10802" s="23"/>
    </row>
    <row r="10803" spans="1:7" customFormat="1">
      <c r="A10803" s="4">
        <v>33441</v>
      </c>
      <c r="B10803">
        <v>5.81</v>
      </c>
      <c r="C10803">
        <f>IFERROR(((VLOOKUP(A10803,'Interest Rates-10yr'!$A$9:$C$15239,2,FALSE))-B10803),C10802)</f>
        <v>2.4699999999999998</v>
      </c>
      <c r="D10803" s="98">
        <f>AVERAGE(C$10:C10803)</f>
        <v>0.46524458032240451</v>
      </c>
      <c r="E10803" s="2"/>
      <c r="G10803" s="23"/>
    </row>
    <row r="10804" spans="1:7" customFormat="1">
      <c r="A10804" s="4">
        <v>33442</v>
      </c>
      <c r="B10804">
        <v>5.74</v>
      </c>
      <c r="C10804">
        <f>IFERROR(((VLOOKUP(A10804,'Interest Rates-10yr'!$A$9:$C$15239,2,FALSE))-B10804),C10803)</f>
        <v>2.5700000000000003</v>
      </c>
      <c r="D10804" s="98">
        <f>AVERAGE(C$10:C10804)</f>
        <v>0.46543955534970205</v>
      </c>
      <c r="E10804" s="2"/>
      <c r="G10804" s="23"/>
    </row>
    <row r="10805" spans="1:7" customFormat="1">
      <c r="A10805" s="4">
        <v>33443</v>
      </c>
      <c r="B10805">
        <v>5.63</v>
      </c>
      <c r="C10805">
        <f>IFERROR(((VLOOKUP(A10805,'Interest Rates-10yr'!$A$9:$C$15239,2,FALSE))-B10805),C10804)</f>
        <v>2.6100000000000003</v>
      </c>
      <c r="D10805" s="98">
        <f>AVERAGE(C$10:C10805)</f>
        <v>0.46563819933308942</v>
      </c>
      <c r="E10805" s="2"/>
      <c r="G10805" s="23"/>
    </row>
    <row r="10806" spans="1:7" customFormat="1">
      <c r="A10806" s="4">
        <v>33444</v>
      </c>
      <c r="B10806">
        <v>5.82</v>
      </c>
      <c r="C10806">
        <f>IFERROR(((VLOOKUP(A10806,'Interest Rates-10yr'!$A$9:$C$15239,2,FALSE))-B10806),C10805)</f>
        <v>2.379999999999999</v>
      </c>
      <c r="D10806" s="98">
        <f>AVERAGE(C$10:C10806)</f>
        <v>0.465815504306755</v>
      </c>
      <c r="E10806" s="2"/>
      <c r="G10806" s="23"/>
    </row>
    <row r="10807" spans="1:7" customFormat="1">
      <c r="A10807" s="4">
        <v>33445</v>
      </c>
      <c r="B10807">
        <v>5.76</v>
      </c>
      <c r="C10807">
        <f>IFERROR(((VLOOKUP(A10807,'Interest Rates-10yr'!$A$9:$C$15239,2,FALSE))-B10807),C10806)</f>
        <v>2.4399999999999995</v>
      </c>
      <c r="D10807" s="98">
        <f>AVERAGE(C$10:C10807)</f>
        <v>0.46599833302463728</v>
      </c>
      <c r="E10807" s="2"/>
      <c r="G10807" s="23"/>
    </row>
    <row r="10808" spans="1:7" customFormat="1">
      <c r="A10808" s="4">
        <v>33446</v>
      </c>
      <c r="B10808">
        <v>5.76</v>
      </c>
      <c r="C10808">
        <f>IFERROR(((VLOOKUP(A10808,'Interest Rates-10yr'!$A$9:$C$15239,2,FALSE))-B10808),C10807)</f>
        <v>2.4399999999999995</v>
      </c>
      <c r="D10808" s="98">
        <f>AVERAGE(C$10:C10808)</f>
        <v>0.46618112788221433</v>
      </c>
      <c r="E10808" s="2"/>
      <c r="G10808" s="23"/>
    </row>
    <row r="10809" spans="1:7" customFormat="1">
      <c r="A10809" s="4">
        <v>33447</v>
      </c>
      <c r="B10809">
        <v>5.76</v>
      </c>
      <c r="C10809">
        <f>IFERROR(((VLOOKUP(A10809,'Interest Rates-10yr'!$A$9:$C$15239,2,FALSE))-B10809),C10808)</f>
        <v>2.4399999999999995</v>
      </c>
      <c r="D10809" s="98">
        <f>AVERAGE(C$10:C10809)</f>
        <v>0.46636388888889185</v>
      </c>
      <c r="E10809" s="2"/>
      <c r="G10809" s="23"/>
    </row>
    <row r="10810" spans="1:7" customFormat="1">
      <c r="A10810" s="4">
        <v>33448</v>
      </c>
      <c r="B10810">
        <v>5.8</v>
      </c>
      <c r="C10810">
        <f>IFERROR(((VLOOKUP(A10810,'Interest Rates-10yr'!$A$9:$C$15239,2,FALSE))-B10810),C10809)</f>
        <v>2.3999999999999995</v>
      </c>
      <c r="D10810" s="98">
        <f>AVERAGE(C$10:C10810)</f>
        <v>0.46654291269327208</v>
      </c>
      <c r="E10810" s="2"/>
      <c r="G10810" s="23"/>
    </row>
    <row r="10811" spans="1:7" customFormat="1">
      <c r="A10811" s="4">
        <v>33449</v>
      </c>
      <c r="B10811">
        <v>5.75</v>
      </c>
      <c r="C10811">
        <f>IFERROR(((VLOOKUP(A10811,'Interest Rates-10yr'!$A$9:$C$15239,2,FALSE))-B10811),C10810)</f>
        <v>2.4600000000000009</v>
      </c>
      <c r="D10811" s="98">
        <f>AVERAGE(C$10:C10811)</f>
        <v>0.46672745787817366</v>
      </c>
      <c r="E10811" s="2"/>
      <c r="G10811" s="23"/>
    </row>
    <row r="10812" spans="1:7" customFormat="1">
      <c r="A10812" s="4">
        <v>33450</v>
      </c>
      <c r="B10812">
        <v>5.85</v>
      </c>
      <c r="C10812">
        <f>IFERROR(((VLOOKUP(A10812,'Interest Rates-10yr'!$A$9:$C$15239,2,FALSE))-B10812),C10811)</f>
        <v>2.3499999999999996</v>
      </c>
      <c r="D10812" s="98">
        <f>AVERAGE(C$10:C10812)</f>
        <v>0.46690178654077868</v>
      </c>
      <c r="E10812" s="2"/>
      <c r="G10812" s="23"/>
    </row>
    <row r="10813" spans="1:7" customFormat="1">
      <c r="A10813" s="4">
        <v>33451</v>
      </c>
      <c r="B10813">
        <v>5.86</v>
      </c>
      <c r="C10813">
        <f>IFERROR(((VLOOKUP(A10813,'Interest Rates-10yr'!$A$9:$C$15239,2,FALSE))-B10813),C10812)</f>
        <v>2.339999999999999</v>
      </c>
      <c r="D10813" s="98">
        <f>AVERAGE(C$10:C10813)</f>
        <v>0.46707515734913296</v>
      </c>
      <c r="E10813" s="2"/>
      <c r="G10813" s="23"/>
    </row>
    <row r="10814" spans="1:7" customFormat="1">
      <c r="A10814" s="4">
        <v>33452</v>
      </c>
      <c r="B10814">
        <v>5.72</v>
      </c>
      <c r="C10814">
        <f>IFERROR(((VLOOKUP(A10814,'Interest Rates-10yr'!$A$9:$C$15239,2,FALSE))-B10814),C10813)</f>
        <v>2.3400000000000007</v>
      </c>
      <c r="D10814" s="98">
        <f>AVERAGE(C$10:C10814)</f>
        <v>0.46724849606663882</v>
      </c>
      <c r="E10814" s="2"/>
      <c r="G10814" s="23"/>
    </row>
    <row r="10815" spans="1:7" customFormat="1">
      <c r="A10815" s="4">
        <v>33453</v>
      </c>
      <c r="B10815">
        <v>5.72</v>
      </c>
      <c r="C10815">
        <f>IFERROR(((VLOOKUP(A10815,'Interest Rates-10yr'!$A$9:$C$15239,2,FALSE))-B10815),C10814)</f>
        <v>2.3400000000000007</v>
      </c>
      <c r="D10815" s="98">
        <f>AVERAGE(C$10:C10815)</f>
        <v>0.46742180270220551</v>
      </c>
      <c r="E10815" s="2"/>
      <c r="G10815" s="23"/>
    </row>
    <row r="10816" spans="1:7" customFormat="1">
      <c r="A10816" s="4">
        <v>33454</v>
      </c>
      <c r="B10816">
        <v>5.72</v>
      </c>
      <c r="C10816">
        <f>IFERROR(((VLOOKUP(A10816,'Interest Rates-10yr'!$A$9:$C$15239,2,FALSE))-B10816),C10815)</f>
        <v>2.3400000000000007</v>
      </c>
      <c r="D10816" s="98">
        <f>AVERAGE(C$10:C10816)</f>
        <v>0.46759507726473887</v>
      </c>
      <c r="E10816" s="2"/>
      <c r="G10816" s="23"/>
    </row>
    <row r="10817" spans="1:7" customFormat="1">
      <c r="A10817" s="4">
        <v>33455</v>
      </c>
      <c r="B10817">
        <v>5.79</v>
      </c>
      <c r="C10817">
        <f>IFERROR(((VLOOKUP(A10817,'Interest Rates-10yr'!$A$9:$C$15239,2,FALSE))-B10817),C10816)</f>
        <v>2.2499999999999991</v>
      </c>
      <c r="D10817" s="98">
        <f>AVERAGE(C$10:C10817)</f>
        <v>0.46775999259807854</v>
      </c>
      <c r="E10817" s="2"/>
      <c r="G10817" s="23"/>
    </row>
    <row r="10818" spans="1:7" customFormat="1">
      <c r="A10818" s="4">
        <v>33456</v>
      </c>
      <c r="B10818">
        <v>5.7</v>
      </c>
      <c r="C10818">
        <f>IFERROR(((VLOOKUP(A10818,'Interest Rates-10yr'!$A$9:$C$15239,2,FALSE))-B10818),C10817)</f>
        <v>2.2699999999999996</v>
      </c>
      <c r="D10818" s="98">
        <f>AVERAGE(C$10:C10818)</f>
        <v>0.46792672772689736</v>
      </c>
      <c r="E10818" s="2"/>
      <c r="G10818" s="23"/>
    </row>
    <row r="10819" spans="1:7" customFormat="1">
      <c r="A10819" s="4">
        <v>33457</v>
      </c>
      <c r="B10819">
        <v>6.29</v>
      </c>
      <c r="C10819">
        <f>IFERROR(((VLOOKUP(A10819,'Interest Rates-10yr'!$A$9:$C$15239,2,FALSE))-B10819),C10818)</f>
        <v>1.6399999999999997</v>
      </c>
      <c r="D10819" s="98">
        <f>AVERAGE(C$10:C10819)</f>
        <v>0.46803515263645085</v>
      </c>
      <c r="E10819" s="2"/>
      <c r="G10819" s="23"/>
    </row>
    <row r="10820" spans="1:7" customFormat="1">
      <c r="A10820" s="4">
        <v>33458</v>
      </c>
      <c r="B10820">
        <v>5.71</v>
      </c>
      <c r="C10820">
        <f>IFERROR(((VLOOKUP(A10820,'Interest Rates-10yr'!$A$9:$C$15239,2,FALSE))-B10820),C10819)</f>
        <v>2.2700000000000005</v>
      </c>
      <c r="D10820" s="98">
        <f>AVERAGE(C$10:C10820)</f>
        <v>0.46820183146795247</v>
      </c>
      <c r="E10820" s="2"/>
      <c r="G10820" s="23"/>
    </row>
    <row r="10821" spans="1:7" customFormat="1">
      <c r="A10821" s="4">
        <v>33459</v>
      </c>
      <c r="B10821">
        <v>5.59</v>
      </c>
      <c r="C10821">
        <f>IFERROR(((VLOOKUP(A10821,'Interest Rates-10yr'!$A$9:$C$15239,2,FALSE))-B10821),C10820)</f>
        <v>2.3900000000000006</v>
      </c>
      <c r="D10821" s="98">
        <f>AVERAGE(C$10:C10821)</f>
        <v>0.46837957824639609</v>
      </c>
      <c r="E10821" s="2"/>
      <c r="G10821" s="23"/>
    </row>
    <row r="10822" spans="1:7" customFormat="1">
      <c r="A10822" s="4">
        <v>33460</v>
      </c>
      <c r="B10822">
        <v>5.59</v>
      </c>
      <c r="C10822">
        <f>IFERROR(((VLOOKUP(A10822,'Interest Rates-10yr'!$A$9:$C$15239,2,FALSE))-B10822),C10821)</f>
        <v>2.3900000000000006</v>
      </c>
      <c r="D10822" s="98">
        <f>AVERAGE(C$10:C10822)</f>
        <v>0.46855729214834319</v>
      </c>
      <c r="E10822" s="2"/>
      <c r="G10822" s="23"/>
    </row>
    <row r="10823" spans="1:7" customFormat="1">
      <c r="A10823" s="4">
        <v>33461</v>
      </c>
      <c r="B10823">
        <v>5.59</v>
      </c>
      <c r="C10823">
        <f>IFERROR(((VLOOKUP(A10823,'Interest Rates-10yr'!$A$9:$C$15239,2,FALSE))-B10823),C10822)</f>
        <v>2.3900000000000006</v>
      </c>
      <c r="D10823" s="98">
        <f>AVERAGE(C$10:C10823)</f>
        <v>0.46873497318291429</v>
      </c>
      <c r="E10823" s="2"/>
      <c r="G10823" s="23"/>
    </row>
    <row r="10824" spans="1:7" customFormat="1">
      <c r="A10824" s="4">
        <v>33462</v>
      </c>
      <c r="B10824">
        <v>5.66</v>
      </c>
      <c r="C10824">
        <f>IFERROR(((VLOOKUP(A10824,'Interest Rates-10yr'!$A$9:$C$15239,2,FALSE))-B10824),C10823)</f>
        <v>2.29</v>
      </c>
      <c r="D10824" s="98">
        <f>AVERAGE(C$10:C10824)</f>
        <v>0.46890337494221312</v>
      </c>
      <c r="E10824" s="2"/>
      <c r="G10824" s="23"/>
    </row>
    <row r="10825" spans="1:7" customFormat="1">
      <c r="A10825" s="4">
        <v>33463</v>
      </c>
      <c r="B10825">
        <v>5.64</v>
      </c>
      <c r="C10825">
        <f>IFERROR(((VLOOKUP(A10825,'Interest Rates-10yr'!$A$9:$C$15239,2,FALSE))-B10825),C10824)</f>
        <v>2.2700000000000005</v>
      </c>
      <c r="D10825" s="98">
        <f>AVERAGE(C$10:C10825)</f>
        <v>0.46906989644970742</v>
      </c>
      <c r="E10825" s="2"/>
      <c r="G10825" s="23"/>
    </row>
    <row r="10826" spans="1:7" customFormat="1">
      <c r="A10826" s="4">
        <v>33464</v>
      </c>
      <c r="B10826">
        <v>5.58</v>
      </c>
      <c r="C10826">
        <f>IFERROR(((VLOOKUP(A10826,'Interest Rates-10yr'!$A$9:$C$15239,2,FALSE))-B10826),C10825)</f>
        <v>2.2400000000000002</v>
      </c>
      <c r="D10826" s="98">
        <f>AVERAGE(C$10:C10826)</f>
        <v>0.46923361375612788</v>
      </c>
      <c r="E10826" s="2"/>
      <c r="G10826" s="23"/>
    </row>
    <row r="10827" spans="1:7" customFormat="1">
      <c r="A10827" s="4">
        <v>33465</v>
      </c>
      <c r="B10827">
        <v>5.77</v>
      </c>
      <c r="C10827">
        <f>IFERROR(((VLOOKUP(A10827,'Interest Rates-10yr'!$A$9:$C$15239,2,FALSE))-B10827),C10826)</f>
        <v>2.0700000000000003</v>
      </c>
      <c r="D10827" s="98">
        <f>AVERAGE(C$10:C10827)</f>
        <v>0.4693815862451502</v>
      </c>
      <c r="E10827" s="2"/>
      <c r="G10827" s="23"/>
    </row>
    <row r="10828" spans="1:7" customFormat="1">
      <c r="A10828" s="4">
        <v>33466</v>
      </c>
      <c r="B10828">
        <v>5.55</v>
      </c>
      <c r="C10828">
        <f>IFERROR(((VLOOKUP(A10828,'Interest Rates-10yr'!$A$9:$C$15239,2,FALSE))-B10828),C10827)</f>
        <v>2.29</v>
      </c>
      <c r="D10828" s="98">
        <f>AVERAGE(C$10:C10828)</f>
        <v>0.46954986597652604</v>
      </c>
      <c r="E10828" s="2"/>
      <c r="G10828" s="23"/>
    </row>
    <row r="10829" spans="1:7" customFormat="1">
      <c r="A10829" s="4">
        <v>33467</v>
      </c>
      <c r="B10829">
        <v>5.55</v>
      </c>
      <c r="C10829">
        <f>IFERROR(((VLOOKUP(A10829,'Interest Rates-10yr'!$A$9:$C$15239,2,FALSE))-B10829),C10828)</f>
        <v>2.29</v>
      </c>
      <c r="D10829" s="98">
        <f>AVERAGE(C$10:C10829)</f>
        <v>0.46971811460259105</v>
      </c>
      <c r="E10829" s="2"/>
      <c r="G10829" s="23"/>
    </row>
    <row r="10830" spans="1:7" customFormat="1">
      <c r="A10830" s="4">
        <v>33468</v>
      </c>
      <c r="B10830">
        <v>5.55</v>
      </c>
      <c r="C10830">
        <f>IFERROR(((VLOOKUP(A10830,'Interest Rates-10yr'!$A$9:$C$15239,2,FALSE))-B10830),C10829)</f>
        <v>2.29</v>
      </c>
      <c r="D10830" s="98">
        <f>AVERAGE(C$10:C10830)</f>
        <v>0.46988633213196884</v>
      </c>
      <c r="E10830" s="2"/>
      <c r="G10830" s="23"/>
    </row>
    <row r="10831" spans="1:7" customFormat="1">
      <c r="A10831" s="4">
        <v>33469</v>
      </c>
      <c r="B10831">
        <v>5.54</v>
      </c>
      <c r="C10831">
        <f>IFERROR(((VLOOKUP(A10831,'Interest Rates-10yr'!$A$9:$C$15239,2,FALSE))-B10831),C10830)</f>
        <v>2.29</v>
      </c>
      <c r="D10831" s="98">
        <f>AVERAGE(C$10:C10831)</f>
        <v>0.4700545185732799</v>
      </c>
      <c r="E10831" s="2"/>
      <c r="G10831" s="23"/>
    </row>
    <row r="10832" spans="1:7" customFormat="1">
      <c r="A10832" s="4">
        <v>33470</v>
      </c>
      <c r="B10832">
        <v>5.57</v>
      </c>
      <c r="C10832">
        <f>IFERROR(((VLOOKUP(A10832,'Interest Rates-10yr'!$A$9:$C$15239,2,FALSE))-B10832),C10831)</f>
        <v>2.2399999999999993</v>
      </c>
      <c r="D10832" s="98">
        <f>AVERAGE(C$10:C10832)</f>
        <v>0.4702180541439559</v>
      </c>
      <c r="E10832" s="2"/>
      <c r="G10832" s="23"/>
    </row>
    <row r="10833" spans="1:7" customFormat="1">
      <c r="A10833" s="4">
        <v>33471</v>
      </c>
      <c r="B10833">
        <v>6.24</v>
      </c>
      <c r="C10833">
        <f>IFERROR(((VLOOKUP(A10833,'Interest Rates-10yr'!$A$9:$C$15239,2,FALSE))-B10833),C10832)</f>
        <v>1.5599999999999996</v>
      </c>
      <c r="D10833" s="98">
        <f>AVERAGE(C$10:C10833)</f>
        <v>0.47031873614191011</v>
      </c>
      <c r="E10833" s="2"/>
      <c r="G10833" s="23"/>
    </row>
    <row r="10834" spans="1:7" customFormat="1">
      <c r="A10834" s="4">
        <v>33472</v>
      </c>
      <c r="B10834">
        <v>5.69</v>
      </c>
      <c r="C10834">
        <f>IFERROR(((VLOOKUP(A10834,'Interest Rates-10yr'!$A$9:$C$15239,2,FALSE))-B10834),C10833)</f>
        <v>2.09</v>
      </c>
      <c r="D10834" s="98">
        <f>AVERAGE(C$10:C10834)</f>
        <v>0.47046836027713951</v>
      </c>
      <c r="E10834" s="2"/>
      <c r="G10834" s="23"/>
    </row>
    <row r="10835" spans="1:7" customFormat="1">
      <c r="A10835" s="4">
        <v>33473</v>
      </c>
      <c r="B10835">
        <v>5.55</v>
      </c>
      <c r="C10835">
        <f>IFERROR(((VLOOKUP(A10835,'Interest Rates-10yr'!$A$9:$C$15239,2,FALSE))-B10835),C10834)</f>
        <v>2.33</v>
      </c>
      <c r="D10835" s="98">
        <f>AVERAGE(C$10:C10835)</f>
        <v>0.47064012562350221</v>
      </c>
      <c r="E10835" s="2"/>
      <c r="G10835" s="23"/>
    </row>
    <row r="10836" spans="1:7" customFormat="1">
      <c r="A10836" s="4">
        <v>33474</v>
      </c>
      <c r="B10836">
        <v>5.55</v>
      </c>
      <c r="C10836">
        <f>IFERROR(((VLOOKUP(A10836,'Interest Rates-10yr'!$A$9:$C$15239,2,FALSE))-B10836),C10835)</f>
        <v>2.33</v>
      </c>
      <c r="D10836" s="98">
        <f>AVERAGE(C$10:C10836)</f>
        <v>0.47081185924079016</v>
      </c>
      <c r="E10836" s="2"/>
      <c r="G10836" s="23"/>
    </row>
    <row r="10837" spans="1:7" customFormat="1">
      <c r="A10837" s="4">
        <v>33475</v>
      </c>
      <c r="B10837">
        <v>5.55</v>
      </c>
      <c r="C10837">
        <f>IFERROR(((VLOOKUP(A10837,'Interest Rates-10yr'!$A$9:$C$15239,2,FALSE))-B10837),C10836)</f>
        <v>2.33</v>
      </c>
      <c r="D10837" s="98">
        <f>AVERAGE(C$10:C10837)</f>
        <v>0.47098356113779416</v>
      </c>
      <c r="E10837" s="2"/>
      <c r="G10837" s="23"/>
    </row>
    <row r="10838" spans="1:7" customFormat="1">
      <c r="A10838" s="4">
        <v>33476</v>
      </c>
      <c r="B10838">
        <v>5.63</v>
      </c>
      <c r="C10838">
        <f>IFERROR(((VLOOKUP(A10838,'Interest Rates-10yr'!$A$9:$C$15239,2,FALSE))-B10838),C10837)</f>
        <v>2.2800000000000002</v>
      </c>
      <c r="D10838" s="98">
        <f>AVERAGE(C$10:C10838)</f>
        <v>0.47115061409179376</v>
      </c>
      <c r="E10838" s="2"/>
      <c r="G10838" s="23"/>
    </row>
    <row r="10839" spans="1:7" customFormat="1">
      <c r="A10839" s="4">
        <v>33477</v>
      </c>
      <c r="B10839">
        <v>5.59</v>
      </c>
      <c r="C10839">
        <f>IFERROR(((VLOOKUP(A10839,'Interest Rates-10yr'!$A$9:$C$15239,2,FALSE))-B10839),C10838)</f>
        <v>2.2999999999999998</v>
      </c>
      <c r="D10839" s="98">
        <f>AVERAGE(C$10:C10839)</f>
        <v>0.47131948291782411</v>
      </c>
      <c r="E10839" s="2"/>
      <c r="G10839" s="23"/>
    </row>
    <row r="10840" spans="1:7" customFormat="1">
      <c r="A10840" s="4">
        <v>33478</v>
      </c>
      <c r="B10840">
        <v>5.52</v>
      </c>
      <c r="C10840">
        <f>IFERROR(((VLOOKUP(A10840,'Interest Rates-10yr'!$A$9:$C$15239,2,FALSE))-B10840),C10839)</f>
        <v>2.3000000000000007</v>
      </c>
      <c r="D10840" s="98">
        <f>AVERAGE(C$10:C10840)</f>
        <v>0.47148832056135492</v>
      </c>
      <c r="E10840" s="2"/>
      <c r="G10840" s="23"/>
    </row>
    <row r="10841" spans="1:7" customFormat="1">
      <c r="A10841" s="4">
        <v>33479</v>
      </c>
      <c r="B10841">
        <v>5.49</v>
      </c>
      <c r="C10841">
        <f>IFERROR(((VLOOKUP(A10841,'Interest Rates-10yr'!$A$9:$C$15239,2,FALSE))-B10841),C10840)</f>
        <v>2.25</v>
      </c>
      <c r="D10841" s="98">
        <f>AVERAGE(C$10:C10841)</f>
        <v>0.47165251107828982</v>
      </c>
      <c r="E10841" s="2"/>
      <c r="G10841" s="23"/>
    </row>
    <row r="10842" spans="1:7" customFormat="1">
      <c r="A10842" s="4">
        <v>33480</v>
      </c>
      <c r="B10842">
        <v>5.5</v>
      </c>
      <c r="C10842">
        <f>IFERROR(((VLOOKUP(A10842,'Interest Rates-10yr'!$A$9:$C$15239,2,FALSE))-B10842),C10841)</f>
        <v>2.3200000000000003</v>
      </c>
      <c r="D10842" s="98">
        <f>AVERAGE(C$10:C10842)</f>
        <v>0.47182313301948076</v>
      </c>
      <c r="E10842" s="2"/>
      <c r="G10842" s="23"/>
    </row>
    <row r="10843" spans="1:7" customFormat="1">
      <c r="A10843" s="4">
        <v>33481</v>
      </c>
      <c r="B10843">
        <v>5.5</v>
      </c>
      <c r="C10843">
        <f>IFERROR(((VLOOKUP(A10843,'Interest Rates-10yr'!$A$9:$C$15239,2,FALSE))-B10843),C10842)</f>
        <v>2.3200000000000003</v>
      </c>
      <c r="D10843" s="98">
        <f>AVERAGE(C$10:C10843)</f>
        <v>0.4719937234631747</v>
      </c>
      <c r="E10843" s="2"/>
      <c r="G10843" s="23"/>
    </row>
    <row r="10844" spans="1:7" customFormat="1">
      <c r="A10844" s="4">
        <v>33482</v>
      </c>
      <c r="B10844">
        <v>5.5</v>
      </c>
      <c r="C10844">
        <f>IFERROR(((VLOOKUP(A10844,'Interest Rates-10yr'!$A$9:$C$15239,2,FALSE))-B10844),C10843)</f>
        <v>2.3200000000000003</v>
      </c>
      <c r="D10844" s="98">
        <f>AVERAGE(C$10:C10844)</f>
        <v>0.47216428241809266</v>
      </c>
      <c r="E10844" s="2"/>
      <c r="G10844" s="23"/>
    </row>
    <row r="10845" spans="1:7" customFormat="1">
      <c r="A10845" s="4">
        <v>33483</v>
      </c>
      <c r="B10845">
        <v>5.5</v>
      </c>
      <c r="C10845">
        <f>IFERROR(((VLOOKUP(A10845,'Interest Rates-10yr'!$A$9:$C$15239,2,FALSE))-B10845),C10844)</f>
        <v>2.3200000000000003</v>
      </c>
      <c r="D10845" s="98">
        <f>AVERAGE(C$10:C10845)</f>
        <v>0.47233480989295257</v>
      </c>
      <c r="E10845" s="2"/>
      <c r="G10845" s="23"/>
    </row>
    <row r="10846" spans="1:7" customFormat="1">
      <c r="A10846" s="4">
        <v>33484</v>
      </c>
      <c r="B10846">
        <v>5.82</v>
      </c>
      <c r="C10846">
        <f>IFERROR(((VLOOKUP(A10846,'Interest Rates-10yr'!$A$9:$C$15239,2,FALSE))-B10846),C10845)</f>
        <v>1.9899999999999993</v>
      </c>
      <c r="D10846" s="98">
        <f>AVERAGE(C$10:C10846)</f>
        <v>0.47247485466457817</v>
      </c>
      <c r="E10846" s="2"/>
      <c r="G10846" s="23"/>
    </row>
    <row r="10847" spans="1:7" customFormat="1">
      <c r="A10847" s="4">
        <v>33485</v>
      </c>
      <c r="B10847">
        <v>5.87</v>
      </c>
      <c r="C10847">
        <f>IFERROR(((VLOOKUP(A10847,'Interest Rates-10yr'!$A$9:$C$15239,2,FALSE))-B10847),C10846)</f>
        <v>1.9399999999999995</v>
      </c>
      <c r="D10847" s="98">
        <f>AVERAGE(C$10:C10847)</f>
        <v>0.47261026019561114</v>
      </c>
      <c r="E10847" s="2"/>
      <c r="G10847" s="23"/>
    </row>
    <row r="10848" spans="1:7" customFormat="1">
      <c r="A10848" s="4">
        <v>33486</v>
      </c>
      <c r="B10848">
        <v>5.67</v>
      </c>
      <c r="C10848">
        <f>IFERROR(((VLOOKUP(A10848,'Interest Rates-10yr'!$A$9:$C$15239,2,FALSE))-B10848),C10847)</f>
        <v>2.16</v>
      </c>
      <c r="D10848" s="98">
        <f>AVERAGE(C$10:C10848)</f>
        <v>0.47276593781714488</v>
      </c>
      <c r="E10848" s="2"/>
      <c r="G10848" s="23"/>
    </row>
    <row r="10849" spans="1:7" customFormat="1">
      <c r="A10849" s="4">
        <v>33487</v>
      </c>
      <c r="B10849">
        <v>5.53</v>
      </c>
      <c r="C10849">
        <f>IFERROR(((VLOOKUP(A10849,'Interest Rates-10yr'!$A$9:$C$15239,2,FALSE))-B10849),C10848)</f>
        <v>2.2299999999999995</v>
      </c>
      <c r="D10849" s="98">
        <f>AVERAGE(C$10:C10849)</f>
        <v>0.47292804428044583</v>
      </c>
      <c r="E10849" s="2"/>
      <c r="G10849" s="23"/>
    </row>
    <row r="10850" spans="1:7" customFormat="1">
      <c r="A10850" s="4">
        <v>33488</v>
      </c>
      <c r="B10850">
        <v>5.53</v>
      </c>
      <c r="C10850">
        <f>IFERROR(((VLOOKUP(A10850,'Interest Rates-10yr'!$A$9:$C$15239,2,FALSE))-B10850),C10849)</f>
        <v>2.2299999999999995</v>
      </c>
      <c r="D10850" s="98">
        <f>AVERAGE(C$10:C10850)</f>
        <v>0.47309012083756408</v>
      </c>
      <c r="E10850" s="2"/>
      <c r="G10850" s="23"/>
    </row>
    <row r="10851" spans="1:7" customFormat="1">
      <c r="A10851" s="4">
        <v>33489</v>
      </c>
      <c r="B10851">
        <v>5.53</v>
      </c>
      <c r="C10851">
        <f>IFERROR(((VLOOKUP(A10851,'Interest Rates-10yr'!$A$9:$C$15239,2,FALSE))-B10851),C10850)</f>
        <v>2.2299999999999995</v>
      </c>
      <c r="D10851" s="98">
        <f>AVERAGE(C$10:C10851)</f>
        <v>0.47325216749677473</v>
      </c>
      <c r="E10851" s="2"/>
      <c r="G10851" s="23"/>
    </row>
    <row r="10852" spans="1:7" customFormat="1">
      <c r="A10852" s="4">
        <v>33490</v>
      </c>
      <c r="B10852">
        <v>5.59</v>
      </c>
      <c r="C10852">
        <f>IFERROR(((VLOOKUP(A10852,'Interest Rates-10yr'!$A$9:$C$15239,2,FALSE))-B10852),C10851)</f>
        <v>2.1400000000000006</v>
      </c>
      <c r="D10852" s="98">
        <f>AVERAGE(C$10:C10852)</f>
        <v>0.47340588398045119</v>
      </c>
      <c r="E10852" s="2"/>
      <c r="G10852" s="23"/>
    </row>
    <row r="10853" spans="1:7" customFormat="1">
      <c r="A10853" s="4">
        <v>33491</v>
      </c>
      <c r="B10853">
        <v>5.53</v>
      </c>
      <c r="C10853">
        <f>IFERROR(((VLOOKUP(A10853,'Interest Rates-10yr'!$A$9:$C$15239,2,FALSE))-B10853),C10852)</f>
        <v>2.2000000000000002</v>
      </c>
      <c r="D10853" s="98">
        <f>AVERAGE(C$10:C10853)</f>
        <v>0.47356510512726224</v>
      </c>
      <c r="E10853" s="2"/>
      <c r="G10853" s="23"/>
    </row>
    <row r="10854" spans="1:7" customFormat="1">
      <c r="A10854" s="4">
        <v>33492</v>
      </c>
      <c r="B10854">
        <v>5.51</v>
      </c>
      <c r="C10854">
        <f>IFERROR(((VLOOKUP(A10854,'Interest Rates-10yr'!$A$9:$C$15239,2,FALSE))-B10854),C10853)</f>
        <v>2.2300000000000004</v>
      </c>
      <c r="D10854" s="98">
        <f>AVERAGE(C$10:C10854)</f>
        <v>0.47372706316275071</v>
      </c>
      <c r="E10854" s="2"/>
      <c r="G10854" s="23"/>
    </row>
    <row r="10855" spans="1:7" customFormat="1">
      <c r="A10855" s="4">
        <v>33493</v>
      </c>
      <c r="B10855">
        <v>5.53</v>
      </c>
      <c r="C10855">
        <f>IFERROR(((VLOOKUP(A10855,'Interest Rates-10yr'!$A$9:$C$15239,2,FALSE))-B10855),C10854)</f>
        <v>2.1399999999999997</v>
      </c>
      <c r="D10855" s="98">
        <f>AVERAGE(C$10:C10855)</f>
        <v>0.4738806933431709</v>
      </c>
      <c r="E10855" s="2"/>
      <c r="G10855" s="23"/>
    </row>
    <row r="10856" spans="1:7" customFormat="1">
      <c r="A10856" s="4">
        <v>33494</v>
      </c>
      <c r="B10856">
        <v>5.31</v>
      </c>
      <c r="C10856">
        <f>IFERROR(((VLOOKUP(A10856,'Interest Rates-10yr'!$A$9:$C$15239,2,FALSE))-B10856),C10855)</f>
        <v>2.3500000000000005</v>
      </c>
      <c r="D10856" s="98">
        <f>AVERAGE(C$10:C10856)</f>
        <v>0.47405365538858968</v>
      </c>
      <c r="E10856" s="2"/>
      <c r="G10856" s="23"/>
    </row>
    <row r="10857" spans="1:7" customFormat="1">
      <c r="A10857" s="4">
        <v>33495</v>
      </c>
      <c r="B10857">
        <v>5.31</v>
      </c>
      <c r="C10857">
        <f>IFERROR(((VLOOKUP(A10857,'Interest Rates-10yr'!$A$9:$C$15239,2,FALSE))-B10857),C10856)</f>
        <v>2.3500000000000005</v>
      </c>
      <c r="D10857" s="98">
        <f>AVERAGE(C$10:C10857)</f>
        <v>0.47422658554572572</v>
      </c>
      <c r="E10857" s="2"/>
      <c r="G10857" s="23"/>
    </row>
    <row r="10858" spans="1:7" customFormat="1">
      <c r="A10858" s="4">
        <v>33496</v>
      </c>
      <c r="B10858">
        <v>5.31</v>
      </c>
      <c r="C10858">
        <f>IFERROR(((VLOOKUP(A10858,'Interest Rates-10yr'!$A$9:$C$15239,2,FALSE))-B10858),C10857)</f>
        <v>2.3500000000000005</v>
      </c>
      <c r="D10858" s="98">
        <f>AVERAGE(C$10:C10858)</f>
        <v>0.47439948382339692</v>
      </c>
      <c r="E10858" s="2"/>
      <c r="G10858" s="23"/>
    </row>
    <row r="10859" spans="1:7" customFormat="1">
      <c r="A10859" s="4">
        <v>33497</v>
      </c>
      <c r="B10859">
        <v>5.56</v>
      </c>
      <c r="C10859">
        <f>IFERROR(((VLOOKUP(A10859,'Interest Rates-10yr'!$A$9:$C$15239,2,FALSE))-B10859),C10858)</f>
        <v>2.0700000000000003</v>
      </c>
      <c r="D10859" s="98">
        <f>AVERAGE(C$10:C10859)</f>
        <v>0.47454654377880484</v>
      </c>
      <c r="E10859" s="2"/>
      <c r="G10859" s="23"/>
    </row>
    <row r="10860" spans="1:7" customFormat="1">
      <c r="A10860" s="4">
        <v>33498</v>
      </c>
      <c r="B10860">
        <v>5.61</v>
      </c>
      <c r="C10860">
        <f>IFERROR(((VLOOKUP(A10860,'Interest Rates-10yr'!$A$9:$C$15239,2,FALSE))-B10860),C10859)</f>
        <v>2.0099999999999998</v>
      </c>
      <c r="D10860" s="98">
        <f>AVERAGE(C$10:C10860)</f>
        <v>0.47468804718459429</v>
      </c>
      <c r="E10860" s="2"/>
      <c r="G10860" s="23"/>
    </row>
    <row r="10861" spans="1:7" customFormat="1">
      <c r="A10861" s="4">
        <v>33499</v>
      </c>
      <c r="B10861">
        <v>5.43</v>
      </c>
      <c r="C10861">
        <f>IFERROR(((VLOOKUP(A10861,'Interest Rates-10yr'!$A$9:$C$15239,2,FALSE))-B10861),C10860)</f>
        <v>2.1900000000000004</v>
      </c>
      <c r="D10861" s="98">
        <f>AVERAGE(C$10:C10861)</f>
        <v>0.47484611131588944</v>
      </c>
      <c r="E10861" s="2"/>
      <c r="G10861" s="23"/>
    </row>
    <row r="10862" spans="1:7" customFormat="1">
      <c r="A10862" s="4">
        <v>33500</v>
      </c>
      <c r="B10862">
        <v>5.37</v>
      </c>
      <c r="C10862">
        <f>IFERROR(((VLOOKUP(A10862,'Interest Rates-10yr'!$A$9:$C$15239,2,FALSE))-B10862),C10861)</f>
        <v>2.2400000000000002</v>
      </c>
      <c r="D10862" s="98">
        <f>AVERAGE(C$10:C10862)</f>
        <v>0.47500875334009329</v>
      </c>
      <c r="E10862" s="2"/>
      <c r="G10862" s="23"/>
    </row>
    <row r="10863" spans="1:7" customFormat="1">
      <c r="A10863" s="4">
        <v>33501</v>
      </c>
      <c r="B10863">
        <v>5.24</v>
      </c>
      <c r="C10863">
        <f>IFERROR(((VLOOKUP(A10863,'Interest Rates-10yr'!$A$9:$C$15239,2,FALSE))-B10863),C10862)</f>
        <v>2.33</v>
      </c>
      <c r="D10863" s="98">
        <f>AVERAGE(C$10:C10863)</f>
        <v>0.47517965726921246</v>
      </c>
      <c r="E10863" s="2"/>
      <c r="G10863" s="23"/>
    </row>
    <row r="10864" spans="1:7" customFormat="1">
      <c r="A10864" s="4">
        <v>33502</v>
      </c>
      <c r="B10864">
        <v>5.24</v>
      </c>
      <c r="C10864">
        <f>IFERROR(((VLOOKUP(A10864,'Interest Rates-10yr'!$A$9:$C$15239,2,FALSE))-B10864),C10863)</f>
        <v>2.33</v>
      </c>
      <c r="D10864" s="98">
        <f>AVERAGE(C$10:C10864)</f>
        <v>0.47535052970981412</v>
      </c>
      <c r="E10864" s="2"/>
      <c r="G10864" s="23"/>
    </row>
    <row r="10865" spans="1:7" customFormat="1">
      <c r="A10865" s="4">
        <v>33503</v>
      </c>
      <c r="B10865">
        <v>5.24</v>
      </c>
      <c r="C10865">
        <f>IFERROR(((VLOOKUP(A10865,'Interest Rates-10yr'!$A$9:$C$15239,2,FALSE))-B10865),C10864)</f>
        <v>2.33</v>
      </c>
      <c r="D10865" s="98">
        <f>AVERAGE(C$10:C10865)</f>
        <v>0.47552137067059985</v>
      </c>
      <c r="E10865" s="2"/>
      <c r="G10865" s="23"/>
    </row>
    <row r="10866" spans="1:7" customFormat="1">
      <c r="A10866" s="4">
        <v>33504</v>
      </c>
      <c r="B10866">
        <v>5.32</v>
      </c>
      <c r="C10866">
        <f>IFERROR(((VLOOKUP(A10866,'Interest Rates-10yr'!$A$9:$C$15239,2,FALSE))-B10866),C10865)</f>
        <v>2.2299999999999995</v>
      </c>
      <c r="D10866" s="98">
        <f>AVERAGE(C$10:C10866)</f>
        <v>0.47568296951275968</v>
      </c>
      <c r="E10866" s="2"/>
      <c r="G10866" s="23"/>
    </row>
    <row r="10867" spans="1:7" customFormat="1">
      <c r="A10867" s="4">
        <v>33505</v>
      </c>
      <c r="B10867">
        <v>5.32</v>
      </c>
      <c r="C10867">
        <f>IFERROR(((VLOOKUP(A10867,'Interest Rates-10yr'!$A$9:$C$15239,2,FALSE))-B10867),C10866)</f>
        <v>2.2399999999999993</v>
      </c>
      <c r="D10867" s="98">
        <f>AVERAGE(C$10:C10867)</f>
        <v>0.47584545956898427</v>
      </c>
      <c r="E10867" s="2"/>
      <c r="G10867" s="23"/>
    </row>
    <row r="10868" spans="1:7" customFormat="1">
      <c r="A10868" s="4">
        <v>33506</v>
      </c>
      <c r="B10868">
        <v>5.32</v>
      </c>
      <c r="C10868">
        <f>IFERROR(((VLOOKUP(A10868,'Interest Rates-10yr'!$A$9:$C$15239,2,FALSE))-B10868),C10867)</f>
        <v>2.2599999999999998</v>
      </c>
      <c r="D10868" s="98">
        <f>AVERAGE(C$10:C10868)</f>
        <v>0.47600976148816943</v>
      </c>
      <c r="E10868" s="2"/>
      <c r="G10868" s="23"/>
    </row>
    <row r="10869" spans="1:7" customFormat="1">
      <c r="A10869" s="4">
        <v>33507</v>
      </c>
      <c r="B10869">
        <v>5.4</v>
      </c>
      <c r="C10869">
        <f>IFERROR(((VLOOKUP(A10869,'Interest Rates-10yr'!$A$9:$C$15239,2,FALSE))-B10869),C10868)</f>
        <v>2.1599999999999993</v>
      </c>
      <c r="D10869" s="98">
        <f>AVERAGE(C$10:C10869)</f>
        <v>0.47616482504604341</v>
      </c>
      <c r="E10869" s="2"/>
      <c r="G10869" s="23"/>
    </row>
    <row r="10870" spans="1:7" customFormat="1">
      <c r="A10870" s="4">
        <v>33508</v>
      </c>
      <c r="B10870">
        <v>5.24</v>
      </c>
      <c r="C10870">
        <f>IFERROR(((VLOOKUP(A10870,'Interest Rates-10yr'!$A$9:$C$15239,2,FALSE))-B10870),C10869)</f>
        <v>2.25</v>
      </c>
      <c r="D10870" s="98">
        <f>AVERAGE(C$10:C10870)</f>
        <v>0.47632814657950756</v>
      </c>
      <c r="E10870" s="2"/>
      <c r="G10870" s="23"/>
    </row>
    <row r="10871" spans="1:7" customFormat="1">
      <c r="A10871" s="4">
        <v>33509</v>
      </c>
      <c r="B10871">
        <v>5.24</v>
      </c>
      <c r="C10871">
        <f>IFERROR(((VLOOKUP(A10871,'Interest Rates-10yr'!$A$9:$C$15239,2,FALSE))-B10871),C10870)</f>
        <v>2.25</v>
      </c>
      <c r="D10871" s="98">
        <f>AVERAGE(C$10:C10871)</f>
        <v>0.47649143804087934</v>
      </c>
      <c r="E10871" s="2"/>
      <c r="G10871" s="23"/>
    </row>
    <row r="10872" spans="1:7" customFormat="1">
      <c r="A10872" s="4">
        <v>33510</v>
      </c>
      <c r="B10872">
        <v>5.24</v>
      </c>
      <c r="C10872">
        <f>IFERROR(((VLOOKUP(A10872,'Interest Rates-10yr'!$A$9:$C$15239,2,FALSE))-B10872),C10871)</f>
        <v>2.25</v>
      </c>
      <c r="D10872" s="98">
        <f>AVERAGE(C$10:C10872)</f>
        <v>0.47665469943846372</v>
      </c>
      <c r="E10872" s="2"/>
      <c r="G10872" s="23"/>
    </row>
    <row r="10873" spans="1:7" customFormat="1">
      <c r="A10873" s="4">
        <v>33511</v>
      </c>
      <c r="B10873">
        <v>5.6</v>
      </c>
      <c r="C10873">
        <f>IFERROR(((VLOOKUP(A10873,'Interest Rates-10yr'!$A$9:$C$15239,2,FALSE))-B10873),C10872)</f>
        <v>1.87</v>
      </c>
      <c r="D10873" s="98">
        <f>AVERAGE(C$10:C10873)</f>
        <v>0.47678295287187328</v>
      </c>
      <c r="E10873" s="2"/>
      <c r="G10873" s="23"/>
    </row>
    <row r="10874" spans="1:7" customFormat="1">
      <c r="A10874" s="4">
        <v>33512</v>
      </c>
      <c r="B10874">
        <v>5.4</v>
      </c>
      <c r="C10874">
        <f>IFERROR(((VLOOKUP(A10874,'Interest Rates-10yr'!$A$9:$C$15239,2,FALSE))-B10874),C10873)</f>
        <v>2.0499999999999998</v>
      </c>
      <c r="D10874" s="98">
        <f>AVERAGE(C$10:C10874)</f>
        <v>0.47692774965485796</v>
      </c>
      <c r="E10874" s="2"/>
      <c r="G10874" s="23"/>
    </row>
    <row r="10875" spans="1:7" customFormat="1">
      <c r="A10875" s="4">
        <v>33513</v>
      </c>
      <c r="B10875">
        <v>5.2</v>
      </c>
      <c r="C10875">
        <f>IFERROR(((VLOOKUP(A10875,'Interest Rates-10yr'!$A$9:$C$15239,2,FALSE))-B10875),C10874)</f>
        <v>2.2699999999999996</v>
      </c>
      <c r="D10875" s="98">
        <f>AVERAGE(C$10:C10875)</f>
        <v>0.47709276642739112</v>
      </c>
      <c r="E10875" s="2"/>
      <c r="G10875" s="23"/>
    </row>
    <row r="10876" spans="1:7" customFormat="1">
      <c r="A10876" s="4">
        <v>33514</v>
      </c>
      <c r="B10876">
        <v>5.33</v>
      </c>
      <c r="C10876">
        <f>IFERROR(((VLOOKUP(A10876,'Interest Rates-10yr'!$A$9:$C$15239,2,FALSE))-B10876),C10875)</f>
        <v>2.1399999999999997</v>
      </c>
      <c r="D10876" s="98">
        <f>AVERAGE(C$10:C10876)</f>
        <v>0.47724579000644451</v>
      </c>
      <c r="E10876" s="2"/>
      <c r="G10876" s="23"/>
    </row>
    <row r="10877" spans="1:7" customFormat="1">
      <c r="A10877" s="4">
        <v>33515</v>
      </c>
      <c r="B10877">
        <v>5.16</v>
      </c>
      <c r="C10877">
        <f>IFERROR(((VLOOKUP(A10877,'Interest Rates-10yr'!$A$9:$C$15239,2,FALSE))-B10877),C10876)</f>
        <v>2.2299999999999995</v>
      </c>
      <c r="D10877" s="98">
        <f>AVERAGE(C$10:C10877)</f>
        <v>0.47740706661759585</v>
      </c>
      <c r="E10877" s="2"/>
      <c r="G10877" s="23"/>
    </row>
    <row r="10878" spans="1:7" customFormat="1">
      <c r="A10878" s="4">
        <v>33516</v>
      </c>
      <c r="B10878">
        <v>5.16</v>
      </c>
      <c r="C10878">
        <f>IFERROR(((VLOOKUP(A10878,'Interest Rates-10yr'!$A$9:$C$15239,2,FALSE))-B10878),C10877)</f>
        <v>2.2299999999999995</v>
      </c>
      <c r="D10878" s="98">
        <f>AVERAGE(C$10:C10878)</f>
        <v>0.47756831355230761</v>
      </c>
      <c r="E10878" s="2"/>
      <c r="G10878" s="23"/>
    </row>
    <row r="10879" spans="1:7" customFormat="1">
      <c r="A10879" s="4">
        <v>33517</v>
      </c>
      <c r="B10879">
        <v>5.16</v>
      </c>
      <c r="C10879">
        <f>IFERROR(((VLOOKUP(A10879,'Interest Rates-10yr'!$A$9:$C$15239,2,FALSE))-B10879),C10878)</f>
        <v>2.2299999999999995</v>
      </c>
      <c r="D10879" s="98">
        <f>AVERAGE(C$10:C10879)</f>
        <v>0.47772953081877012</v>
      </c>
      <c r="E10879" s="2"/>
      <c r="G10879" s="23"/>
    </row>
    <row r="10880" spans="1:7" customFormat="1">
      <c r="A10880" s="4">
        <v>33518</v>
      </c>
      <c r="B10880">
        <v>5.22</v>
      </c>
      <c r="C10880">
        <f>IFERROR(((VLOOKUP(A10880,'Interest Rates-10yr'!$A$9:$C$15239,2,FALSE))-B10880),C10879)</f>
        <v>2.1800000000000006</v>
      </c>
      <c r="D10880" s="98">
        <f>AVERAGE(C$10:C10880)</f>
        <v>0.47788611903229061</v>
      </c>
      <c r="E10880" s="2"/>
      <c r="G10880" s="23"/>
    </row>
    <row r="10881" spans="1:7" customFormat="1">
      <c r="A10881" s="4">
        <v>33519</v>
      </c>
      <c r="B10881">
        <v>5.18</v>
      </c>
      <c r="C10881">
        <f>IFERROR(((VLOOKUP(A10881,'Interest Rates-10yr'!$A$9:$C$15239,2,FALSE))-B10881),C10880)</f>
        <v>2.25</v>
      </c>
      <c r="D10881" s="98">
        <f>AVERAGE(C$10:C10881)</f>
        <v>0.4780491169977954</v>
      </c>
      <c r="E10881" s="2"/>
      <c r="G10881" s="23"/>
    </row>
    <row r="10882" spans="1:7" customFormat="1">
      <c r="A10882" s="4">
        <v>33520</v>
      </c>
      <c r="B10882">
        <v>5.15</v>
      </c>
      <c r="C10882">
        <f>IFERROR(((VLOOKUP(A10882,'Interest Rates-10yr'!$A$9:$C$15239,2,FALSE))-B10882),C10881)</f>
        <v>2.3599999999999994</v>
      </c>
      <c r="D10882" s="98">
        <f>AVERAGE(C$10:C10882)</f>
        <v>0.47822220178423902</v>
      </c>
      <c r="E10882" s="2"/>
      <c r="G10882" s="23"/>
    </row>
    <row r="10883" spans="1:7" customFormat="1">
      <c r="A10883" s="4">
        <v>33521</v>
      </c>
      <c r="B10883">
        <v>5.17</v>
      </c>
      <c r="C10883">
        <f>IFERROR(((VLOOKUP(A10883,'Interest Rates-10yr'!$A$9:$C$15239,2,FALSE))-B10883),C10882)</f>
        <v>2.41</v>
      </c>
      <c r="D10883" s="98">
        <f>AVERAGE(C$10:C10883)</f>
        <v>0.47839985286003595</v>
      </c>
      <c r="E10883" s="2"/>
      <c r="G10883" s="23"/>
    </row>
    <row r="10884" spans="1:7" customFormat="1">
      <c r="A10884" s="4">
        <v>33522</v>
      </c>
      <c r="B10884">
        <v>5.03</v>
      </c>
      <c r="C10884">
        <f>IFERROR(((VLOOKUP(A10884,'Interest Rates-10yr'!$A$9:$C$15239,2,FALSE))-B10884),C10883)</f>
        <v>2.46</v>
      </c>
      <c r="D10884" s="98">
        <f>AVERAGE(C$10:C10884)</f>
        <v>0.47858206896552008</v>
      </c>
      <c r="E10884" s="2"/>
      <c r="G10884" s="23"/>
    </row>
    <row r="10885" spans="1:7" customFormat="1">
      <c r="A10885" s="4">
        <v>33523</v>
      </c>
      <c r="B10885">
        <v>5.03</v>
      </c>
      <c r="C10885">
        <f>IFERROR(((VLOOKUP(A10885,'Interest Rates-10yr'!$A$9:$C$15239,2,FALSE))-B10885),C10884)</f>
        <v>2.46</v>
      </c>
      <c r="D10885" s="98">
        <f>AVERAGE(C$10:C10885)</f>
        <v>0.4787642515630775</v>
      </c>
      <c r="E10885" s="2"/>
      <c r="G10885" s="23"/>
    </row>
    <row r="10886" spans="1:7" customFormat="1">
      <c r="A10886" s="4">
        <v>33524</v>
      </c>
      <c r="B10886">
        <v>5.03</v>
      </c>
      <c r="C10886">
        <f>IFERROR(((VLOOKUP(A10886,'Interest Rates-10yr'!$A$9:$C$15239,2,FALSE))-B10886),C10885)</f>
        <v>2.46</v>
      </c>
      <c r="D10886" s="98">
        <f>AVERAGE(C$10:C10886)</f>
        <v>0.47894640066195004</v>
      </c>
      <c r="E10886" s="2"/>
      <c r="G10886" s="23"/>
    </row>
    <row r="10887" spans="1:7" customFormat="1">
      <c r="A10887" s="4">
        <v>33525</v>
      </c>
      <c r="B10887">
        <v>5.03</v>
      </c>
      <c r="C10887">
        <f>IFERROR(((VLOOKUP(A10887,'Interest Rates-10yr'!$A$9:$C$15239,2,FALSE))-B10887),C10886)</f>
        <v>2.46</v>
      </c>
      <c r="D10887" s="98">
        <f>AVERAGE(C$10:C10887)</f>
        <v>0.47912851627137626</v>
      </c>
      <c r="E10887" s="2"/>
      <c r="G10887" s="23"/>
    </row>
    <row r="10888" spans="1:7" customFormat="1">
      <c r="A10888" s="4">
        <v>33526</v>
      </c>
      <c r="B10888">
        <v>5.58</v>
      </c>
      <c r="C10888">
        <f>IFERROR(((VLOOKUP(A10888,'Interest Rates-10yr'!$A$9:$C$15239,2,FALSE))-B10888),C10887)</f>
        <v>1.88</v>
      </c>
      <c r="D10888" s="98">
        <f>AVERAGE(C$10:C10888)</f>
        <v>0.47925728467690332</v>
      </c>
      <c r="E10888" s="2"/>
      <c r="G10888" s="23"/>
    </row>
    <row r="10889" spans="1:7" customFormat="1">
      <c r="A10889" s="4">
        <v>33527</v>
      </c>
      <c r="B10889">
        <v>6.11</v>
      </c>
      <c r="C10889">
        <f>IFERROR(((VLOOKUP(A10889,'Interest Rates-10yr'!$A$9:$C$15239,2,FALSE))-B10889),C10888)</f>
        <v>1.3399999999999999</v>
      </c>
      <c r="D10889" s="98">
        <f>AVERAGE(C$10:C10889)</f>
        <v>0.47933639705882641</v>
      </c>
      <c r="E10889" s="2"/>
      <c r="G10889" s="23"/>
    </row>
    <row r="10890" spans="1:7" customFormat="1">
      <c r="A10890" s="4">
        <v>33528</v>
      </c>
      <c r="B10890">
        <v>5.33</v>
      </c>
      <c r="C10890">
        <f>IFERROR(((VLOOKUP(A10890,'Interest Rates-10yr'!$A$9:$C$15239,2,FALSE))-B10890),C10889)</f>
        <v>2.2199999999999998</v>
      </c>
      <c r="D10890" s="98">
        <f>AVERAGE(C$10:C10890)</f>
        <v>0.47949636981895338</v>
      </c>
      <c r="E10890" s="2"/>
      <c r="G10890" s="23"/>
    </row>
    <row r="10891" spans="1:7" customFormat="1">
      <c r="A10891" s="4">
        <v>33529</v>
      </c>
      <c r="B10891">
        <v>5.2</v>
      </c>
      <c r="C10891">
        <f>IFERROR(((VLOOKUP(A10891,'Interest Rates-10yr'!$A$9:$C$15239,2,FALSE))-B10891),C10890)</f>
        <v>2.33</v>
      </c>
      <c r="D10891" s="98">
        <f>AVERAGE(C$10:C10891)</f>
        <v>0.47966642161367684</v>
      </c>
      <c r="E10891" s="2"/>
      <c r="G10891" s="23"/>
    </row>
    <row r="10892" spans="1:7" customFormat="1">
      <c r="A10892" s="4">
        <v>33530</v>
      </c>
      <c r="B10892">
        <v>5.2</v>
      </c>
      <c r="C10892">
        <f>IFERROR(((VLOOKUP(A10892,'Interest Rates-10yr'!$A$9:$C$15239,2,FALSE))-B10892),C10891)</f>
        <v>2.33</v>
      </c>
      <c r="D10892" s="98">
        <f>AVERAGE(C$10:C10892)</f>
        <v>0.47983644215749621</v>
      </c>
      <c r="E10892" s="2"/>
      <c r="G10892" s="23"/>
    </row>
    <row r="10893" spans="1:7" customFormat="1">
      <c r="A10893" s="4">
        <v>33531</v>
      </c>
      <c r="B10893">
        <v>5.2</v>
      </c>
      <c r="C10893">
        <f>IFERROR(((VLOOKUP(A10893,'Interest Rates-10yr'!$A$9:$C$15239,2,FALSE))-B10893),C10892)</f>
        <v>2.33</v>
      </c>
      <c r="D10893" s="98">
        <f>AVERAGE(C$10:C10893)</f>
        <v>0.48000643145902527</v>
      </c>
      <c r="E10893" s="2"/>
      <c r="G10893" s="23"/>
    </row>
    <row r="10894" spans="1:7" customFormat="1">
      <c r="A10894" s="4">
        <v>33532</v>
      </c>
      <c r="B10894">
        <v>5.27</v>
      </c>
      <c r="C10894">
        <f>IFERROR(((VLOOKUP(A10894,'Interest Rates-10yr'!$A$9:$C$15239,2,FALSE))-B10894),C10893)</f>
        <v>2.3500000000000005</v>
      </c>
      <c r="D10894" s="98">
        <f>AVERAGE(C$10:C10894)</f>
        <v>0.48017822691777967</v>
      </c>
      <c r="E10894" s="2"/>
      <c r="G10894" s="23"/>
    </row>
    <row r="10895" spans="1:7" customFormat="1">
      <c r="A10895" s="4">
        <v>33533</v>
      </c>
      <c r="B10895">
        <v>5.25</v>
      </c>
      <c r="C10895">
        <f>IFERROR(((VLOOKUP(A10895,'Interest Rates-10yr'!$A$9:$C$15239,2,FALSE))-B10895),C10894)</f>
        <v>2.42</v>
      </c>
      <c r="D10895" s="98">
        <f>AVERAGE(C$10:C10895)</f>
        <v>0.48035642109131282</v>
      </c>
      <c r="E10895" s="2"/>
      <c r="G10895" s="23"/>
    </row>
    <row r="10896" spans="1:7" customFormat="1">
      <c r="A10896" s="4">
        <v>33534</v>
      </c>
      <c r="B10896">
        <v>5.21</v>
      </c>
      <c r="C10896">
        <f>IFERROR(((VLOOKUP(A10896,'Interest Rates-10yr'!$A$9:$C$15239,2,FALSE))-B10896),C10895)</f>
        <v>2.4800000000000004</v>
      </c>
      <c r="D10896" s="98">
        <f>AVERAGE(C$10:C10896)</f>
        <v>0.48054009368972456</v>
      </c>
      <c r="E10896" s="2"/>
      <c r="G10896" s="23"/>
    </row>
    <row r="10897" spans="1:7" customFormat="1">
      <c r="A10897" s="4">
        <v>33535</v>
      </c>
      <c r="B10897">
        <v>5.22</v>
      </c>
      <c r="C10897">
        <f>IFERROR(((VLOOKUP(A10897,'Interest Rates-10yr'!$A$9:$C$15239,2,FALSE))-B10897),C10896)</f>
        <v>2.4300000000000006</v>
      </c>
      <c r="D10897" s="98">
        <f>AVERAGE(C$10:C10897)</f>
        <v>0.48071914033798968</v>
      </c>
      <c r="E10897" s="2"/>
      <c r="G10897" s="23"/>
    </row>
    <row r="10898" spans="1:7" customFormat="1">
      <c r="A10898" s="4">
        <v>33536</v>
      </c>
      <c r="B10898">
        <v>5.21</v>
      </c>
      <c r="C10898">
        <f>IFERROR(((VLOOKUP(A10898,'Interest Rates-10yr'!$A$9:$C$15239,2,FALSE))-B10898),C10897)</f>
        <v>2.4699999999999998</v>
      </c>
      <c r="D10898" s="98">
        <f>AVERAGE(C$10:C10898)</f>
        <v>0.48090182753237504</v>
      </c>
      <c r="E10898" s="2"/>
      <c r="G10898" s="23"/>
    </row>
    <row r="10899" spans="1:7" customFormat="1">
      <c r="A10899" s="4">
        <v>33537</v>
      </c>
      <c r="B10899">
        <v>5.21</v>
      </c>
      <c r="C10899">
        <f>IFERROR(((VLOOKUP(A10899,'Interest Rates-10yr'!$A$9:$C$15239,2,FALSE))-B10899),C10898)</f>
        <v>2.4699999999999998</v>
      </c>
      <c r="D10899" s="98">
        <f>AVERAGE(C$10:C10899)</f>
        <v>0.48108448117539321</v>
      </c>
      <c r="E10899" s="2"/>
      <c r="G10899" s="23"/>
    </row>
    <row r="10900" spans="1:7" customFormat="1">
      <c r="A10900" s="4">
        <v>33538</v>
      </c>
      <c r="B10900">
        <v>5.21</v>
      </c>
      <c r="C10900">
        <f>IFERROR(((VLOOKUP(A10900,'Interest Rates-10yr'!$A$9:$C$15239,2,FALSE))-B10900),C10899)</f>
        <v>2.4699999999999998</v>
      </c>
      <c r="D10900" s="98">
        <f>AVERAGE(C$10:C10900)</f>
        <v>0.48126710127628614</v>
      </c>
      <c r="E10900" s="2"/>
      <c r="G10900" s="23"/>
    </row>
    <row r="10901" spans="1:7" customFormat="1">
      <c r="A10901" s="4">
        <v>33539</v>
      </c>
      <c r="B10901">
        <v>5.27</v>
      </c>
      <c r="C10901">
        <f>IFERROR(((VLOOKUP(A10901,'Interest Rates-10yr'!$A$9:$C$15239,2,FALSE))-B10901),C10900)</f>
        <v>2.3800000000000008</v>
      </c>
      <c r="D10901" s="98">
        <f>AVERAGE(C$10:C10901)</f>
        <v>0.48144142489901143</v>
      </c>
      <c r="E10901" s="2"/>
      <c r="G10901" s="23"/>
    </row>
    <row r="10902" spans="1:7" customFormat="1">
      <c r="A10902" s="4">
        <v>33540</v>
      </c>
      <c r="B10902">
        <v>5.1100000000000003</v>
      </c>
      <c r="C10902">
        <f>IFERROR(((VLOOKUP(A10902,'Interest Rates-10yr'!$A$9:$C$15239,2,FALSE))-B10902),C10901)</f>
        <v>2.3999999999999995</v>
      </c>
      <c r="D10902" s="98">
        <f>AVERAGE(C$10:C10902)</f>
        <v>0.4816175525566907</v>
      </c>
      <c r="E10902" s="2"/>
      <c r="G10902" s="23"/>
    </row>
    <row r="10903" spans="1:7" customFormat="1">
      <c r="A10903" s="4">
        <v>33541</v>
      </c>
      <c r="B10903">
        <v>4.4400000000000004</v>
      </c>
      <c r="C10903">
        <f>IFERROR(((VLOOKUP(A10903,'Interest Rates-10yr'!$A$9:$C$15239,2,FALSE))-B10903),C10902)</f>
        <v>3.04</v>
      </c>
      <c r="D10903" s="98">
        <f>AVERAGE(C$10:C10903)</f>
        <v>0.48185239581421258</v>
      </c>
      <c r="E10903" s="2"/>
      <c r="G10903" s="23"/>
    </row>
    <row r="10904" spans="1:7" customFormat="1">
      <c r="A10904" s="4">
        <v>33542</v>
      </c>
      <c r="B10904">
        <v>5.23</v>
      </c>
      <c r="C10904">
        <f>IFERROR(((VLOOKUP(A10904,'Interest Rates-10yr'!$A$9:$C$15239,2,FALSE))-B10904),C10903)</f>
        <v>2.2399999999999993</v>
      </c>
      <c r="D10904" s="98">
        <f>AVERAGE(C$10:C10904)</f>
        <v>0.48201376778338978</v>
      </c>
      <c r="E10904" s="2"/>
      <c r="G10904" s="23"/>
    </row>
    <row r="10905" spans="1:7" customFormat="1">
      <c r="A10905" s="4">
        <v>33543</v>
      </c>
      <c r="B10905">
        <v>5.03</v>
      </c>
      <c r="C10905">
        <f>IFERROR(((VLOOKUP(A10905,'Interest Rates-10yr'!$A$9:$C$15239,2,FALSE))-B10905),C10904)</f>
        <v>2.4500000000000002</v>
      </c>
      <c r="D10905" s="98">
        <f>AVERAGE(C$10:C10905)</f>
        <v>0.48219438325991482</v>
      </c>
      <c r="E10905" s="2"/>
      <c r="G10905" s="23"/>
    </row>
    <row r="10906" spans="1:7" customFormat="1">
      <c r="A10906" s="4">
        <v>33544</v>
      </c>
      <c r="B10906">
        <v>5.03</v>
      </c>
      <c r="C10906">
        <f>IFERROR(((VLOOKUP(A10906,'Interest Rates-10yr'!$A$9:$C$15239,2,FALSE))-B10906),C10905)</f>
        <v>2.4500000000000002</v>
      </c>
      <c r="D10906" s="98">
        <f>AVERAGE(C$10:C10906)</f>
        <v>0.48237496558686166</v>
      </c>
      <c r="E10906" s="2"/>
      <c r="G10906" s="23"/>
    </row>
    <row r="10907" spans="1:7" customFormat="1">
      <c r="A10907" s="4">
        <v>33545</v>
      </c>
      <c r="B10907">
        <v>5.03</v>
      </c>
      <c r="C10907">
        <f>IFERROR(((VLOOKUP(A10907,'Interest Rates-10yr'!$A$9:$C$15239,2,FALSE))-B10907),C10906)</f>
        <v>2.4500000000000002</v>
      </c>
      <c r="D10907" s="98">
        <f>AVERAGE(C$10:C10907)</f>
        <v>0.48255551477335579</v>
      </c>
      <c r="E10907" s="2"/>
      <c r="G10907" s="23"/>
    </row>
    <row r="10908" spans="1:7" customFormat="1">
      <c r="A10908" s="4">
        <v>33546</v>
      </c>
      <c r="B10908">
        <v>5.09</v>
      </c>
      <c r="C10908">
        <f>IFERROR(((VLOOKUP(A10908,'Interest Rates-10yr'!$A$9:$C$15239,2,FALSE))-B10908),C10907)</f>
        <v>2.41</v>
      </c>
      <c r="D10908" s="98">
        <f>AVERAGE(C$10:C10908)</f>
        <v>0.48273236076704568</v>
      </c>
      <c r="E10908" s="2"/>
      <c r="G10908" s="23"/>
    </row>
    <row r="10909" spans="1:7" customFormat="1">
      <c r="A10909" s="4">
        <v>33547</v>
      </c>
      <c r="B10909">
        <v>5.0599999999999996</v>
      </c>
      <c r="C10909">
        <f>IFERROR(((VLOOKUP(A10909,'Interest Rates-10yr'!$A$9:$C$15239,2,FALSE))-B10909),C10908)</f>
        <v>2.5</v>
      </c>
      <c r="D10909" s="98">
        <f>AVERAGE(C$10:C10909)</f>
        <v>0.48291743119266339</v>
      </c>
      <c r="E10909" s="2"/>
      <c r="G10909" s="23"/>
    </row>
    <row r="10910" spans="1:7" customFormat="1">
      <c r="A10910" s="4">
        <v>33548</v>
      </c>
      <c r="B10910">
        <v>4.87</v>
      </c>
      <c r="C10910">
        <f>IFERROR(((VLOOKUP(A10910,'Interest Rates-10yr'!$A$9:$C$15239,2,FALSE))-B10910),C10909)</f>
        <v>2.6399999999999997</v>
      </c>
      <c r="D10910" s="98">
        <f>AVERAGE(C$10:C10910)</f>
        <v>0.48311531052197332</v>
      </c>
      <c r="E10910" s="2"/>
      <c r="G10910" s="23"/>
    </row>
    <row r="10911" spans="1:7" customFormat="1">
      <c r="A10911" s="4">
        <v>33549</v>
      </c>
      <c r="B10911">
        <v>4.8</v>
      </c>
      <c r="C10911">
        <f>IFERROR(((VLOOKUP(A10911,'Interest Rates-10yr'!$A$9:$C$15239,2,FALSE))-B10911),C10910)</f>
        <v>2.63</v>
      </c>
      <c r="D10911" s="98">
        <f>AVERAGE(C$10:C10911)</f>
        <v>0.48331223628692271</v>
      </c>
      <c r="E10911" s="2"/>
      <c r="G10911" s="23"/>
    </row>
    <row r="10912" spans="1:7" customFormat="1">
      <c r="A10912" s="4">
        <v>33550</v>
      </c>
      <c r="B10912">
        <v>4.71</v>
      </c>
      <c r="C10912">
        <f>IFERROR(((VLOOKUP(A10912,'Interest Rates-10yr'!$A$9:$C$15239,2,FALSE))-B10912),C10911)</f>
        <v>2.7</v>
      </c>
      <c r="D10912" s="98">
        <f>AVERAGE(C$10:C10912)</f>
        <v>0.48351554617995335</v>
      </c>
      <c r="E10912" s="2"/>
      <c r="G10912" s="23"/>
    </row>
    <row r="10913" spans="1:7" customFormat="1">
      <c r="A10913" s="4">
        <v>33551</v>
      </c>
      <c r="B10913">
        <v>4.71</v>
      </c>
      <c r="C10913">
        <f>IFERROR(((VLOOKUP(A10913,'Interest Rates-10yr'!$A$9:$C$15239,2,FALSE))-B10913),C10912)</f>
        <v>2.7</v>
      </c>
      <c r="D10913" s="98">
        <f>AVERAGE(C$10:C10913)</f>
        <v>0.48371881878210116</v>
      </c>
      <c r="E10913" s="2"/>
      <c r="G10913" s="23"/>
    </row>
    <row r="10914" spans="1:7" customFormat="1">
      <c r="A10914" s="4">
        <v>33552</v>
      </c>
      <c r="B10914">
        <v>4.71</v>
      </c>
      <c r="C10914">
        <f>IFERROR(((VLOOKUP(A10914,'Interest Rates-10yr'!$A$9:$C$15239,2,FALSE))-B10914),C10913)</f>
        <v>2.7</v>
      </c>
      <c r="D10914" s="98">
        <f>AVERAGE(C$10:C10914)</f>
        <v>0.48392205410362504</v>
      </c>
      <c r="E10914" s="2"/>
      <c r="G10914" s="23"/>
    </row>
    <row r="10915" spans="1:7" customFormat="1">
      <c r="A10915" s="4">
        <v>33553</v>
      </c>
      <c r="B10915">
        <v>4.71</v>
      </c>
      <c r="C10915">
        <f>IFERROR(((VLOOKUP(A10915,'Interest Rates-10yr'!$A$9:$C$15239,2,FALSE))-B10915),C10914)</f>
        <v>2.7</v>
      </c>
      <c r="D10915" s="98">
        <f>AVERAGE(C$10:C10915)</f>
        <v>0.48412525215478003</v>
      </c>
      <c r="E10915" s="2"/>
      <c r="G10915" s="23"/>
    </row>
    <row r="10916" spans="1:7" customFormat="1">
      <c r="A10916" s="4">
        <v>33554</v>
      </c>
      <c r="B10916">
        <v>4.8899999999999997</v>
      </c>
      <c r="C10916">
        <f>IFERROR(((VLOOKUP(A10916,'Interest Rates-10yr'!$A$9:$C$15239,2,FALSE))-B10916),C10915)</f>
        <v>2.4800000000000004</v>
      </c>
      <c r="D10916" s="98">
        <f>AVERAGE(C$10:C10916)</f>
        <v>0.48430824241313197</v>
      </c>
      <c r="E10916" s="2"/>
      <c r="G10916" s="23"/>
    </row>
    <row r="10917" spans="1:7" customFormat="1">
      <c r="A10917" s="4">
        <v>33555</v>
      </c>
      <c r="B10917">
        <v>4.62</v>
      </c>
      <c r="C10917">
        <f>IFERROR(((VLOOKUP(A10917,'Interest Rates-10yr'!$A$9:$C$15239,2,FALSE))-B10917),C10916)</f>
        <v>2.79</v>
      </c>
      <c r="D10917" s="98">
        <f>AVERAGE(C$10:C10917)</f>
        <v>0.48451961862853232</v>
      </c>
      <c r="E10917" s="2"/>
      <c r="G10917" s="23"/>
    </row>
    <row r="10918" spans="1:7" customFormat="1">
      <c r="A10918" s="4">
        <v>33556</v>
      </c>
      <c r="B10918">
        <v>4.8600000000000003</v>
      </c>
      <c r="C10918">
        <f>IFERROR(((VLOOKUP(A10918,'Interest Rates-10yr'!$A$9:$C$15239,2,FALSE))-B10918),C10917)</f>
        <v>2.4899999999999993</v>
      </c>
      <c r="D10918" s="98">
        <f>AVERAGE(C$10:C10918)</f>
        <v>0.48470345586213492</v>
      </c>
      <c r="E10918" s="2"/>
      <c r="G10918" s="23"/>
    </row>
    <row r="10919" spans="1:7" customFormat="1">
      <c r="A10919" s="4">
        <v>33557</v>
      </c>
      <c r="B10919">
        <v>4.9800000000000004</v>
      </c>
      <c r="C10919">
        <f>IFERROR(((VLOOKUP(A10919,'Interest Rates-10yr'!$A$9:$C$15239,2,FALSE))-B10919),C10918)</f>
        <v>2.3499999999999996</v>
      </c>
      <c r="D10919" s="98">
        <f>AVERAGE(C$10:C10919)</f>
        <v>0.4848744271310752</v>
      </c>
      <c r="E10919" s="2"/>
      <c r="G10919" s="23"/>
    </row>
    <row r="10920" spans="1:7" customFormat="1">
      <c r="A10920" s="4">
        <v>33558</v>
      </c>
      <c r="B10920">
        <v>4.9800000000000004</v>
      </c>
      <c r="C10920">
        <f>IFERROR(((VLOOKUP(A10920,'Interest Rates-10yr'!$A$9:$C$15239,2,FALSE))-B10920),C10919)</f>
        <v>2.3499999999999996</v>
      </c>
      <c r="D10920" s="98">
        <f>AVERAGE(C$10:C10920)</f>
        <v>0.48504536706076717</v>
      </c>
      <c r="E10920" s="2"/>
      <c r="G10920" s="23"/>
    </row>
    <row r="10921" spans="1:7" customFormat="1">
      <c r="A10921" s="4">
        <v>33559</v>
      </c>
      <c r="B10921">
        <v>4.9800000000000004</v>
      </c>
      <c r="C10921">
        <f>IFERROR(((VLOOKUP(A10921,'Interest Rates-10yr'!$A$9:$C$15239,2,FALSE))-B10921),C10920)</f>
        <v>2.3499999999999996</v>
      </c>
      <c r="D10921" s="98">
        <f>AVERAGE(C$10:C10921)</f>
        <v>0.48521627565982689</v>
      </c>
      <c r="E10921" s="2"/>
      <c r="G10921" s="23"/>
    </row>
    <row r="10922" spans="1:7" customFormat="1">
      <c r="A10922" s="4">
        <v>33560</v>
      </c>
      <c r="B10922">
        <v>4.88</v>
      </c>
      <c r="C10922">
        <f>IFERROR(((VLOOKUP(A10922,'Interest Rates-10yr'!$A$9:$C$15239,2,FALSE))-B10922),C10921)</f>
        <v>2.4500000000000002</v>
      </c>
      <c r="D10922" s="98">
        <f>AVERAGE(C$10:C10922)</f>
        <v>0.4853963163199882</v>
      </c>
      <c r="E10922" s="2"/>
      <c r="G10922" s="23"/>
    </row>
    <row r="10923" spans="1:7" customFormat="1">
      <c r="A10923" s="4">
        <v>33561</v>
      </c>
      <c r="B10923">
        <v>4.78</v>
      </c>
      <c r="C10923">
        <f>IFERROR(((VLOOKUP(A10923,'Interest Rates-10yr'!$A$9:$C$15239,2,FALSE))-B10923),C10922)</f>
        <v>2.59</v>
      </c>
      <c r="D10923" s="98">
        <f>AVERAGE(C$10:C10923)</f>
        <v>0.48558915154847271</v>
      </c>
      <c r="E10923" s="2"/>
      <c r="G10923" s="23"/>
    </row>
    <row r="10924" spans="1:7" customFormat="1">
      <c r="A10924" s="4">
        <v>33562</v>
      </c>
      <c r="B10924">
        <v>4.74</v>
      </c>
      <c r="C10924">
        <f>IFERROR(((VLOOKUP(A10924,'Interest Rates-10yr'!$A$9:$C$15239,2,FALSE))-B10924),C10923)</f>
        <v>2.6399999999999997</v>
      </c>
      <c r="D10924" s="98">
        <f>AVERAGE(C$10:C10924)</f>
        <v>0.48578653229500973</v>
      </c>
      <c r="E10924" s="2"/>
      <c r="G10924" s="23"/>
    </row>
    <row r="10925" spans="1:7" customFormat="1">
      <c r="A10925" s="4">
        <v>33563</v>
      </c>
      <c r="B10925">
        <v>4.74</v>
      </c>
      <c r="C10925">
        <f>IFERROR(((VLOOKUP(A10925,'Interest Rates-10yr'!$A$9:$C$15239,2,FALSE))-B10925),C10924)</f>
        <v>2.6499999999999995</v>
      </c>
      <c r="D10925" s="98">
        <f>AVERAGE(C$10:C10925)</f>
        <v>0.48598479296445868</v>
      </c>
      <c r="E10925" s="2"/>
      <c r="G10925" s="23"/>
    </row>
    <row r="10926" spans="1:7" customFormat="1">
      <c r="A10926" s="4">
        <v>33564</v>
      </c>
      <c r="B10926">
        <v>4.75</v>
      </c>
      <c r="C10926">
        <f>IFERROR(((VLOOKUP(A10926,'Interest Rates-10yr'!$A$9:$C$15239,2,FALSE))-B10926),C10925)</f>
        <v>2.6900000000000004</v>
      </c>
      <c r="D10926" s="98">
        <f>AVERAGE(C$10:C10926)</f>
        <v>0.48618668132271053</v>
      </c>
      <c r="E10926" s="2"/>
      <c r="G10926" s="23"/>
    </row>
    <row r="10927" spans="1:7" customFormat="1">
      <c r="A10927" s="4">
        <v>33565</v>
      </c>
      <c r="B10927">
        <v>4.75</v>
      </c>
      <c r="C10927">
        <f>IFERROR(((VLOOKUP(A10927,'Interest Rates-10yr'!$A$9:$C$15239,2,FALSE))-B10927),C10926)</f>
        <v>2.6900000000000004</v>
      </c>
      <c r="D10927" s="98">
        <f>AVERAGE(C$10:C10927)</f>
        <v>0.48638853269829918</v>
      </c>
      <c r="E10927" s="2"/>
      <c r="G10927" s="23"/>
    </row>
    <row r="10928" spans="1:7" customFormat="1">
      <c r="A10928" s="4">
        <v>33566</v>
      </c>
      <c r="B10928">
        <v>4.75</v>
      </c>
      <c r="C10928">
        <f>IFERROR(((VLOOKUP(A10928,'Interest Rates-10yr'!$A$9:$C$15239,2,FALSE))-B10928),C10927)</f>
        <v>2.6900000000000004</v>
      </c>
      <c r="D10928" s="98">
        <f>AVERAGE(C$10:C10928)</f>
        <v>0.48659034710138566</v>
      </c>
      <c r="E10928" s="2"/>
      <c r="G10928" s="23"/>
    </row>
    <row r="10929" spans="1:7" customFormat="1">
      <c r="A10929" s="4">
        <v>33567</v>
      </c>
      <c r="B10929">
        <v>4.8899999999999997</v>
      </c>
      <c r="C10929">
        <f>IFERROR(((VLOOKUP(A10929,'Interest Rates-10yr'!$A$9:$C$15239,2,FALSE))-B10929),C10928)</f>
        <v>2.5600000000000005</v>
      </c>
      <c r="D10929" s="98">
        <f>AVERAGE(C$10:C10929)</f>
        <v>0.48678021978022257</v>
      </c>
      <c r="E10929" s="2"/>
      <c r="G10929" s="23"/>
    </row>
    <row r="10930" spans="1:7" customFormat="1">
      <c r="A10930" s="4">
        <v>33568</v>
      </c>
      <c r="B10930">
        <v>4.5199999999999996</v>
      </c>
      <c r="C10930">
        <f>IFERROR(((VLOOKUP(A10930,'Interest Rates-10yr'!$A$9:$C$15239,2,FALSE))-B10930),C10929)</f>
        <v>2.9000000000000004</v>
      </c>
      <c r="D10930" s="98">
        <f>AVERAGE(C$10:C10930)</f>
        <v>0.48700119036718525</v>
      </c>
      <c r="E10930" s="2"/>
      <c r="G10930" s="23"/>
    </row>
    <row r="10931" spans="1:7" customFormat="1">
      <c r="A10931" s="4">
        <v>33569</v>
      </c>
      <c r="B10931">
        <v>4.38</v>
      </c>
      <c r="C10931">
        <f>IFERROR(((VLOOKUP(A10931,'Interest Rates-10yr'!$A$9:$C$15239,2,FALSE))-B10931),C10930)</f>
        <v>3.04</v>
      </c>
      <c r="D10931" s="98">
        <f>AVERAGE(C$10:C10931)</f>
        <v>0.48723493865592654</v>
      </c>
      <c r="E10931" s="2"/>
      <c r="G10931" s="23"/>
    </row>
    <row r="10932" spans="1:7" customFormat="1">
      <c r="A10932" s="4">
        <v>33570</v>
      </c>
      <c r="B10932">
        <v>4.38</v>
      </c>
      <c r="C10932">
        <f>IFERROR(((VLOOKUP(A10932,'Interest Rates-10yr'!$A$9:$C$15239,2,FALSE))-B10932),C10931)</f>
        <v>3.04</v>
      </c>
      <c r="D10932" s="98">
        <f>AVERAGE(C$10:C10932)</f>
        <v>0.48746864414538404</v>
      </c>
      <c r="E10932" s="2"/>
      <c r="G10932" s="23"/>
    </row>
    <row r="10933" spans="1:7" customFormat="1">
      <c r="A10933" s="4">
        <v>33571</v>
      </c>
      <c r="B10933">
        <v>4.8600000000000003</v>
      </c>
      <c r="C10933">
        <f>IFERROR(((VLOOKUP(A10933,'Interest Rates-10yr'!$A$9:$C$15239,2,FALSE))-B10933),C10932)</f>
        <v>2.5199999999999996</v>
      </c>
      <c r="D10933" s="98">
        <f>AVERAGE(C$10:C10933)</f>
        <v>0.48765470523617999</v>
      </c>
      <c r="E10933" s="2"/>
      <c r="G10933" s="23"/>
    </row>
    <row r="10934" spans="1:7" customFormat="1">
      <c r="A10934" s="4">
        <v>33572</v>
      </c>
      <c r="B10934">
        <v>4.8600000000000003</v>
      </c>
      <c r="C10934">
        <f>IFERROR(((VLOOKUP(A10934,'Interest Rates-10yr'!$A$9:$C$15239,2,FALSE))-B10934),C10933)</f>
        <v>2.5199999999999996</v>
      </c>
      <c r="D10934" s="98">
        <f>AVERAGE(C$10:C10934)</f>
        <v>0.48784073226544905</v>
      </c>
      <c r="E10934" s="2"/>
      <c r="G10934" s="23"/>
    </row>
    <row r="10935" spans="1:7" customFormat="1">
      <c r="A10935" s="4">
        <v>33573</v>
      </c>
      <c r="B10935">
        <v>4.8600000000000003</v>
      </c>
      <c r="C10935">
        <f>IFERROR(((VLOOKUP(A10935,'Interest Rates-10yr'!$A$9:$C$15239,2,FALSE))-B10935),C10934)</f>
        <v>2.5199999999999996</v>
      </c>
      <c r="D10935" s="98">
        <f>AVERAGE(C$10:C10935)</f>
        <v>0.48802672524254359</v>
      </c>
      <c r="E10935" s="2"/>
      <c r="G10935" s="23"/>
    </row>
    <row r="10936" spans="1:7" customFormat="1">
      <c r="A10936" s="4">
        <v>33574</v>
      </c>
      <c r="B10936">
        <v>5</v>
      </c>
      <c r="C10936">
        <f>IFERROR(((VLOOKUP(A10936,'Interest Rates-10yr'!$A$9:$C$15239,2,FALSE))-B10936),C10935)</f>
        <v>2.3200000000000003</v>
      </c>
      <c r="D10936" s="98">
        <f>AVERAGE(C$10:C10936)</f>
        <v>0.48819438089137285</v>
      </c>
      <c r="E10936" s="2"/>
      <c r="G10936" s="23"/>
    </row>
    <row r="10937" spans="1:7" customFormat="1">
      <c r="A10937" s="4">
        <v>33575</v>
      </c>
      <c r="B10937">
        <v>4.8600000000000003</v>
      </c>
      <c r="C10937">
        <f>IFERROR(((VLOOKUP(A10937,'Interest Rates-10yr'!$A$9:$C$15239,2,FALSE))-B10937),C10936)</f>
        <v>2.42</v>
      </c>
      <c r="D10937" s="98">
        <f>AVERAGE(C$10:C10937)</f>
        <v>0.4883711566617891</v>
      </c>
      <c r="E10937" s="2"/>
      <c r="G10937" s="23"/>
    </row>
    <row r="10938" spans="1:7" customFormat="1">
      <c r="A10938" s="4">
        <v>33576</v>
      </c>
      <c r="B10938">
        <v>4.71</v>
      </c>
      <c r="C10938">
        <f>IFERROR(((VLOOKUP(A10938,'Interest Rates-10yr'!$A$9:$C$15239,2,FALSE))-B10938),C10937)</f>
        <v>2.46</v>
      </c>
      <c r="D10938" s="98">
        <f>AVERAGE(C$10:C10938)</f>
        <v>0.48855156006954259</v>
      </c>
      <c r="E10938" s="2"/>
      <c r="G10938" s="23"/>
    </row>
    <row r="10939" spans="1:7" customFormat="1">
      <c r="A10939" s="4">
        <v>33577</v>
      </c>
      <c r="B10939">
        <v>4.72</v>
      </c>
      <c r="C10939">
        <f>IFERROR(((VLOOKUP(A10939,'Interest Rates-10yr'!$A$9:$C$15239,2,FALSE))-B10939),C10938)</f>
        <v>2.4900000000000002</v>
      </c>
      <c r="D10939" s="98">
        <f>AVERAGE(C$10:C10939)</f>
        <v>0.48873467520585828</v>
      </c>
      <c r="E10939" s="2"/>
      <c r="G10939" s="23"/>
    </row>
    <row r="10940" spans="1:7" customFormat="1">
      <c r="A10940" s="4">
        <v>33578</v>
      </c>
      <c r="B10940">
        <v>4.5199999999999996</v>
      </c>
      <c r="C10940">
        <f>IFERROR(((VLOOKUP(A10940,'Interest Rates-10yr'!$A$9:$C$15239,2,FALSE))-B10940),C10939)</f>
        <v>2.74</v>
      </c>
      <c r="D10940" s="98">
        <f>AVERAGE(C$10:C10940)</f>
        <v>0.48894062757296042</v>
      </c>
      <c r="E10940" s="2"/>
      <c r="G10940" s="23"/>
    </row>
    <row r="10941" spans="1:7" customFormat="1">
      <c r="A10941" s="4">
        <v>33579</v>
      </c>
      <c r="B10941">
        <v>4.5199999999999996</v>
      </c>
      <c r="C10941">
        <f>IFERROR(((VLOOKUP(A10941,'Interest Rates-10yr'!$A$9:$C$15239,2,FALSE))-B10941),C10940)</f>
        <v>2.74</v>
      </c>
      <c r="D10941" s="98">
        <f>AVERAGE(C$10:C10941)</f>
        <v>0.48914654226125415</v>
      </c>
      <c r="E10941" s="2"/>
      <c r="G10941" s="23"/>
    </row>
    <row r="10942" spans="1:7" customFormat="1">
      <c r="A10942" s="4">
        <v>33580</v>
      </c>
      <c r="B10942">
        <v>4.5199999999999996</v>
      </c>
      <c r="C10942">
        <f>IFERROR(((VLOOKUP(A10942,'Interest Rates-10yr'!$A$9:$C$15239,2,FALSE))-B10942),C10941)</f>
        <v>2.74</v>
      </c>
      <c r="D10942" s="98">
        <f>AVERAGE(C$10:C10942)</f>
        <v>0.48935241928107842</v>
      </c>
      <c r="E10942" s="2"/>
      <c r="G10942" s="23"/>
    </row>
    <row r="10943" spans="1:7" customFormat="1">
      <c r="A10943" s="4">
        <v>33581</v>
      </c>
      <c r="B10943">
        <v>4.5199999999999996</v>
      </c>
      <c r="C10943">
        <f>IFERROR(((VLOOKUP(A10943,'Interest Rates-10yr'!$A$9:$C$15239,2,FALSE))-B10943),C10942)</f>
        <v>2.7</v>
      </c>
      <c r="D10943" s="98">
        <f>AVERAGE(C$10:C10943)</f>
        <v>0.48955460032925097</v>
      </c>
      <c r="E10943" s="2"/>
      <c r="G10943" s="23"/>
    </row>
    <row r="10944" spans="1:7" customFormat="1">
      <c r="A10944" s="4">
        <v>33582</v>
      </c>
      <c r="B10944">
        <v>4.4000000000000004</v>
      </c>
      <c r="C10944">
        <f>IFERROR(((VLOOKUP(A10944,'Interest Rates-10yr'!$A$9:$C$15239,2,FALSE))-B10944),C10943)</f>
        <v>2.8099999999999996</v>
      </c>
      <c r="D10944" s="98">
        <f>AVERAGE(C$10:C10944)</f>
        <v>0.48976680384088067</v>
      </c>
      <c r="E10944" s="2"/>
      <c r="G10944" s="23"/>
    </row>
    <row r="10945" spans="1:7" customFormat="1">
      <c r="A10945" s="4">
        <v>33583</v>
      </c>
      <c r="B10945">
        <v>4.59</v>
      </c>
      <c r="C10945">
        <f>IFERROR(((VLOOKUP(A10945,'Interest Rates-10yr'!$A$9:$C$15239,2,FALSE))-B10945),C10944)</f>
        <v>2.63</v>
      </c>
      <c r="D10945" s="98">
        <f>AVERAGE(C$10:C10945)</f>
        <v>0.48996250914411399</v>
      </c>
      <c r="E10945" s="2"/>
      <c r="G10945" s="23"/>
    </row>
    <row r="10946" spans="1:7" customFormat="1">
      <c r="A10946" s="4">
        <v>33584</v>
      </c>
      <c r="B10946">
        <v>4.57</v>
      </c>
      <c r="C10946">
        <f>IFERROR(((VLOOKUP(A10946,'Interest Rates-10yr'!$A$9:$C$15239,2,FALSE))-B10946),C10945)</f>
        <v>2.62</v>
      </c>
      <c r="D10946" s="98">
        <f>AVERAGE(C$10:C10946)</f>
        <v>0.49015726433208651</v>
      </c>
      <c r="E10946" s="2"/>
      <c r="G10946" s="23"/>
    </row>
    <row r="10947" spans="1:7" customFormat="1">
      <c r="A10947" s="4">
        <v>33585</v>
      </c>
      <c r="B10947">
        <v>4.42</v>
      </c>
      <c r="C10947">
        <f>IFERROR(((VLOOKUP(A10947,'Interest Rates-10yr'!$A$9:$C$15239,2,FALSE))-B10947),C10946)</f>
        <v>2.8</v>
      </c>
      <c r="D10947" s="98">
        <f>AVERAGE(C$10:C10947)</f>
        <v>0.49036844029987481</v>
      </c>
      <c r="E10947" s="2"/>
      <c r="G10947" s="23"/>
    </row>
    <row r="10948" spans="1:7" customFormat="1">
      <c r="A10948" s="4">
        <v>33586</v>
      </c>
      <c r="B10948">
        <v>4.42</v>
      </c>
      <c r="C10948">
        <f>IFERROR(((VLOOKUP(A10948,'Interest Rates-10yr'!$A$9:$C$15239,2,FALSE))-B10948),C10947)</f>
        <v>2.8</v>
      </c>
      <c r="D10948" s="98">
        <f>AVERAGE(C$10:C10948)</f>
        <v>0.49057957765792398</v>
      </c>
      <c r="E10948" s="2"/>
      <c r="G10948" s="23"/>
    </row>
    <row r="10949" spans="1:7" customFormat="1">
      <c r="A10949" s="4">
        <v>33587</v>
      </c>
      <c r="B10949">
        <v>4.42</v>
      </c>
      <c r="C10949">
        <f>IFERROR(((VLOOKUP(A10949,'Interest Rates-10yr'!$A$9:$C$15239,2,FALSE))-B10949),C10948)</f>
        <v>2.8</v>
      </c>
      <c r="D10949" s="98">
        <f>AVERAGE(C$10:C10949)</f>
        <v>0.49079067641682184</v>
      </c>
      <c r="E10949" s="2"/>
      <c r="G10949" s="23"/>
    </row>
    <row r="10950" spans="1:7" customFormat="1">
      <c r="A10950" s="4">
        <v>33588</v>
      </c>
      <c r="B10950">
        <v>4.6500000000000004</v>
      </c>
      <c r="C10950">
        <f>IFERROR(((VLOOKUP(A10950,'Interest Rates-10yr'!$A$9:$C$15239,2,FALSE))-B10950),C10949)</f>
        <v>2.5599999999999996</v>
      </c>
      <c r="D10950" s="98">
        <f>AVERAGE(C$10:C10950)</f>
        <v>0.49097980074947734</v>
      </c>
      <c r="E10950" s="2"/>
      <c r="G10950" s="23"/>
    </row>
    <row r="10951" spans="1:7" customFormat="1">
      <c r="A10951" s="4">
        <v>33589</v>
      </c>
      <c r="B10951">
        <v>4.5</v>
      </c>
      <c r="C10951">
        <f>IFERROR(((VLOOKUP(A10951,'Interest Rates-10yr'!$A$9:$C$15239,2,FALSE))-B10951),C10950)</f>
        <v>2.6799999999999997</v>
      </c>
      <c r="D10951" s="98">
        <f>AVERAGE(C$10:C10951)</f>
        <v>0.4911798574300888</v>
      </c>
      <c r="E10951" s="2"/>
      <c r="G10951" s="23"/>
    </row>
    <row r="10952" spans="1:7" customFormat="1">
      <c r="A10952" s="4">
        <v>33590</v>
      </c>
      <c r="B10952">
        <v>4.47</v>
      </c>
      <c r="C10952">
        <f>IFERROR(((VLOOKUP(A10952,'Interest Rates-10yr'!$A$9:$C$15239,2,FALSE))-B10952),C10951)</f>
        <v>2.7200000000000006</v>
      </c>
      <c r="D10952" s="98">
        <f>AVERAGE(C$10:C10952)</f>
        <v>0.49138353285205444</v>
      </c>
      <c r="E10952" s="2"/>
      <c r="G10952" s="23"/>
    </row>
    <row r="10953" spans="1:7" customFormat="1">
      <c r="A10953" s="4">
        <v>33591</v>
      </c>
      <c r="B10953">
        <v>4.5999999999999996</v>
      </c>
      <c r="C10953">
        <f>IFERROR(((VLOOKUP(A10953,'Interest Rates-10yr'!$A$9:$C$15239,2,FALSE))-B10953),C10952)</f>
        <v>2.5100000000000007</v>
      </c>
      <c r="D10953" s="98">
        <f>AVERAGE(C$10:C10953)</f>
        <v>0.4915679824561433</v>
      </c>
      <c r="E10953" s="2"/>
      <c r="G10953" s="23"/>
    </row>
    <row r="10954" spans="1:7" customFormat="1">
      <c r="A10954" s="4">
        <v>33592</v>
      </c>
      <c r="B10954">
        <v>4.1100000000000003</v>
      </c>
      <c r="C10954">
        <f>IFERROR(((VLOOKUP(A10954,'Interest Rates-10yr'!$A$9:$C$15239,2,FALSE))-B10954),C10953)</f>
        <v>2.8599999999999994</v>
      </c>
      <c r="D10954" s="98">
        <f>AVERAGE(C$10:C10954)</f>
        <v>0.49178437642759543</v>
      </c>
      <c r="E10954" s="2"/>
      <c r="G10954" s="23"/>
    </row>
    <row r="10955" spans="1:7" customFormat="1">
      <c r="A10955" s="4">
        <v>33593</v>
      </c>
      <c r="B10955">
        <v>4.1100000000000003</v>
      </c>
      <c r="C10955">
        <f>IFERROR(((VLOOKUP(A10955,'Interest Rates-10yr'!$A$9:$C$15239,2,FALSE))-B10955),C10954)</f>
        <v>2.8599999999999994</v>
      </c>
      <c r="D10955" s="98">
        <f>AVERAGE(C$10:C10955)</f>
        <v>0.49200073086059121</v>
      </c>
      <c r="E10955" s="2"/>
      <c r="G10955" s="23"/>
    </row>
    <row r="10956" spans="1:7" customFormat="1">
      <c r="A10956" s="4">
        <v>33594</v>
      </c>
      <c r="B10956">
        <v>4.1100000000000003</v>
      </c>
      <c r="C10956">
        <f>IFERROR(((VLOOKUP(A10956,'Interest Rates-10yr'!$A$9:$C$15239,2,FALSE))-B10956),C10955)</f>
        <v>2.8599999999999994</v>
      </c>
      <c r="D10956" s="98">
        <f>AVERAGE(C$10:C10956)</f>
        <v>0.49221704576596614</v>
      </c>
      <c r="E10956" s="2"/>
      <c r="G10956" s="23"/>
    </row>
    <row r="10957" spans="1:7" customFormat="1">
      <c r="A10957" s="4">
        <v>33595</v>
      </c>
      <c r="B10957">
        <v>4.26</v>
      </c>
      <c r="C10957">
        <f>IFERROR(((VLOOKUP(A10957,'Interest Rates-10yr'!$A$9:$C$15239,2,FALSE))-B10957),C10956)</f>
        <v>2.62</v>
      </c>
      <c r="D10957" s="98">
        <f>AVERAGE(C$10:C10957)</f>
        <v>0.49241139934234845</v>
      </c>
      <c r="E10957" s="2"/>
      <c r="G10957" s="23"/>
    </row>
    <row r="10958" spans="1:7" customFormat="1">
      <c r="A10958" s="4">
        <v>33596</v>
      </c>
      <c r="B10958">
        <v>4.1900000000000004</v>
      </c>
      <c r="C10958">
        <f>IFERROR(((VLOOKUP(A10958,'Interest Rates-10yr'!$A$9:$C$15239,2,FALSE))-B10958),C10957)</f>
        <v>2.6899999999999995</v>
      </c>
      <c r="D10958" s="98">
        <f>AVERAGE(C$10:C10958)</f>
        <v>0.49261211069504346</v>
      </c>
      <c r="E10958" s="2"/>
      <c r="G10958" s="23"/>
    </row>
    <row r="10959" spans="1:7" customFormat="1">
      <c r="A10959" s="4">
        <v>33597</v>
      </c>
      <c r="B10959">
        <v>4.1900000000000004</v>
      </c>
      <c r="C10959">
        <f>IFERROR(((VLOOKUP(A10959,'Interest Rates-10yr'!$A$9:$C$15239,2,FALSE))-B10959),C10958)</f>
        <v>2.6899999999999995</v>
      </c>
      <c r="D10959" s="98">
        <f>AVERAGE(C$10:C10959)</f>
        <v>0.49281278538813061</v>
      </c>
      <c r="E10959" s="2"/>
      <c r="G10959" s="23"/>
    </row>
    <row r="10960" spans="1:7" customFormat="1">
      <c r="A10960" s="4">
        <v>33598</v>
      </c>
      <c r="B10960">
        <v>4.59</v>
      </c>
      <c r="C10960">
        <f>IFERROR(((VLOOKUP(A10960,'Interest Rates-10yr'!$A$9:$C$15239,2,FALSE))-B10960),C10959)</f>
        <v>2.2599999999999998</v>
      </c>
      <c r="D10960" s="98">
        <f>AVERAGE(C$10:C10960)</f>
        <v>0.49297415761117985</v>
      </c>
      <c r="E10960" s="2"/>
      <c r="G10960" s="23"/>
    </row>
    <row r="10961" spans="1:7" customFormat="1">
      <c r="A10961" s="4">
        <v>33599</v>
      </c>
      <c r="B10961">
        <v>4.1399999999999997</v>
      </c>
      <c r="C10961">
        <f>IFERROR(((VLOOKUP(A10961,'Interest Rates-10yr'!$A$9:$C$15239,2,FALSE))-B10961),C10960)</f>
        <v>2.6800000000000006</v>
      </c>
      <c r="D10961" s="98">
        <f>AVERAGE(C$10:C10961)</f>
        <v>0.49317384952520366</v>
      </c>
      <c r="E10961" s="2"/>
      <c r="G10961" s="23"/>
    </row>
    <row r="10962" spans="1:7" customFormat="1">
      <c r="A10962" s="4">
        <v>33600</v>
      </c>
      <c r="B10962">
        <v>4.1399999999999997</v>
      </c>
      <c r="C10962">
        <f>IFERROR(((VLOOKUP(A10962,'Interest Rates-10yr'!$A$9:$C$15239,2,FALSE))-B10962),C10961)</f>
        <v>2.6800000000000006</v>
      </c>
      <c r="D10962" s="98">
        <f>AVERAGE(C$10:C10962)</f>
        <v>0.49337350497580856</v>
      </c>
      <c r="E10962" s="2"/>
      <c r="G10962" s="23"/>
    </row>
    <row r="10963" spans="1:7" customFormat="1">
      <c r="A10963" s="4">
        <v>33601</v>
      </c>
      <c r="B10963">
        <v>4.1399999999999997</v>
      </c>
      <c r="C10963">
        <f>IFERROR(((VLOOKUP(A10963,'Interest Rates-10yr'!$A$9:$C$15239,2,FALSE))-B10963),C10962)</f>
        <v>2.6800000000000006</v>
      </c>
      <c r="D10963" s="98">
        <f>AVERAGE(C$10:C10963)</f>
        <v>0.49357312397298075</v>
      </c>
      <c r="E10963" s="2"/>
      <c r="G10963" s="23"/>
    </row>
    <row r="10964" spans="1:7" customFormat="1">
      <c r="A10964" s="4">
        <v>33602</v>
      </c>
      <c r="B10964">
        <v>4.12</v>
      </c>
      <c r="C10964">
        <f>IFERROR(((VLOOKUP(A10964,'Interest Rates-10yr'!$A$9:$C$15239,2,FALSE))-B10964),C10963)</f>
        <v>2.6399999999999997</v>
      </c>
      <c r="D10964" s="98">
        <f>AVERAGE(C$10:C10964)</f>
        <v>0.49376905522592712</v>
      </c>
      <c r="E10964" s="2"/>
      <c r="G10964" s="23"/>
    </row>
    <row r="10965" spans="1:7" customFormat="1">
      <c r="A10965" s="4">
        <v>33603</v>
      </c>
      <c r="B10965">
        <v>4.09</v>
      </c>
      <c r="C10965">
        <f>IFERROR(((VLOOKUP(A10965,'Interest Rates-10yr'!$A$9:$C$15239,2,FALSE))-B10965),C10964)</f>
        <v>2.62</v>
      </c>
      <c r="D10965" s="98">
        <f>AVERAGE(C$10:C10965)</f>
        <v>0.49396312522818836</v>
      </c>
      <c r="E10965" s="2"/>
      <c r="G10965" s="23"/>
    </row>
    <row r="10966" spans="1:7" customFormat="1">
      <c r="A10966" s="4">
        <v>33604</v>
      </c>
      <c r="B10966">
        <v>4.09</v>
      </c>
      <c r="C10966">
        <f>IFERROR(((VLOOKUP(A10966,'Interest Rates-10yr'!$A$9:$C$15239,2,FALSE))-B10966),C10965)</f>
        <v>2.62</v>
      </c>
      <c r="D10966" s="98">
        <f>AVERAGE(C$10:C10966)</f>
        <v>0.49415715980651925</v>
      </c>
      <c r="E10966" s="2"/>
      <c r="G10966" s="23"/>
    </row>
    <row r="10967" spans="1:7" customFormat="1">
      <c r="A10967" s="4">
        <v>33605</v>
      </c>
      <c r="B10967">
        <v>4.6100000000000003</v>
      </c>
      <c r="C10967">
        <f>IFERROR(((VLOOKUP(A10967,'Interest Rates-10yr'!$A$9:$C$15239,2,FALSE))-B10967),C10966)</f>
        <v>2.17</v>
      </c>
      <c r="D10967" s="98">
        <f>AVERAGE(C$10:C10967)</f>
        <v>0.4943100930826822</v>
      </c>
      <c r="E10967" s="2"/>
      <c r="G10967" s="23"/>
    </row>
    <row r="10968" spans="1:7" customFormat="1">
      <c r="A10968" s="4">
        <v>33606</v>
      </c>
      <c r="B10968">
        <v>4.0599999999999996</v>
      </c>
      <c r="C10968">
        <f>IFERROR(((VLOOKUP(A10968,'Interest Rates-10yr'!$A$9:$C$15239,2,FALSE))-B10968),C10967)</f>
        <v>2.79</v>
      </c>
      <c r="D10968" s="98">
        <f>AVERAGE(C$10:C10968)</f>
        <v>0.49451957295373955</v>
      </c>
      <c r="E10968" s="2"/>
      <c r="G10968" s="23"/>
    </row>
    <row r="10969" spans="1:7" customFormat="1">
      <c r="A10969" s="4">
        <v>33607</v>
      </c>
      <c r="B10969">
        <v>4.0599999999999996</v>
      </c>
      <c r="C10969">
        <f>IFERROR(((VLOOKUP(A10969,'Interest Rates-10yr'!$A$9:$C$15239,2,FALSE))-B10969),C10968)</f>
        <v>2.79</v>
      </c>
      <c r="D10969" s="98">
        <f>AVERAGE(C$10:C10969)</f>
        <v>0.49472901459854302</v>
      </c>
      <c r="E10969" s="2"/>
      <c r="G10969" s="23"/>
    </row>
    <row r="10970" spans="1:7" customFormat="1">
      <c r="A10970" s="4">
        <v>33608</v>
      </c>
      <c r="B10970">
        <v>4.0599999999999996</v>
      </c>
      <c r="C10970">
        <f>IFERROR(((VLOOKUP(A10970,'Interest Rates-10yr'!$A$9:$C$15239,2,FALSE))-B10970),C10969)</f>
        <v>2.79</v>
      </c>
      <c r="D10970" s="98">
        <f>AVERAGE(C$10:C10970)</f>
        <v>0.49493841802755512</v>
      </c>
      <c r="E10970" s="2"/>
      <c r="G10970" s="23"/>
    </row>
    <row r="10971" spans="1:7" customFormat="1">
      <c r="A10971" s="4">
        <v>33609</v>
      </c>
      <c r="B10971">
        <v>4.04</v>
      </c>
      <c r="C10971">
        <f>IFERROR(((VLOOKUP(A10971,'Interest Rates-10yr'!$A$9:$C$15239,2,FALSE))-B10971),C10970)</f>
        <v>2.7800000000000002</v>
      </c>
      <c r="D10971" s="98">
        <f>AVERAGE(C$10:C10971)</f>
        <v>0.49514687100894283</v>
      </c>
      <c r="E10971" s="2"/>
      <c r="G10971" s="23"/>
    </row>
    <row r="10972" spans="1:7" customFormat="1">
      <c r="A10972" s="4">
        <v>33610</v>
      </c>
      <c r="B10972">
        <v>3.67</v>
      </c>
      <c r="C10972">
        <f>IFERROR(((VLOOKUP(A10972,'Interest Rates-10yr'!$A$9:$C$15239,2,FALSE))-B10972),C10971)</f>
        <v>3.09</v>
      </c>
      <c r="D10972" s="98">
        <f>AVERAGE(C$10:C10972)</f>
        <v>0.49538356289337143</v>
      </c>
      <c r="E10972" s="2"/>
      <c r="G10972" s="23"/>
    </row>
    <row r="10973" spans="1:7" customFormat="1">
      <c r="A10973" s="4">
        <v>33611</v>
      </c>
      <c r="B10973">
        <v>4.83</v>
      </c>
      <c r="C10973">
        <f>IFERROR(((VLOOKUP(A10973,'Interest Rates-10yr'!$A$9:$C$15239,2,FALSE))-B10973),C10972)</f>
        <v>1.9399999999999995</v>
      </c>
      <c r="D10973" s="98">
        <f>AVERAGE(C$10:C10973)</f>
        <v>0.49551532287486599</v>
      </c>
      <c r="E10973" s="2"/>
      <c r="G10973" s="23"/>
    </row>
    <row r="10974" spans="1:7" customFormat="1">
      <c r="A10974" s="4">
        <v>33612</v>
      </c>
      <c r="B10974">
        <v>4.22</v>
      </c>
      <c r="C10974">
        <f>IFERROR(((VLOOKUP(A10974,'Interest Rates-10yr'!$A$9:$C$15239,2,FALSE))-B10974),C10973)</f>
        <v>2.5700000000000003</v>
      </c>
      <c r="D10974" s="98">
        <f>AVERAGE(C$10:C10974)</f>
        <v>0.49570451436388785</v>
      </c>
      <c r="E10974" s="2"/>
      <c r="G10974" s="23"/>
    </row>
    <row r="10975" spans="1:7" customFormat="1">
      <c r="A10975" s="4">
        <v>33613</v>
      </c>
      <c r="B10975">
        <v>3.96</v>
      </c>
      <c r="C10975">
        <f>IFERROR(((VLOOKUP(A10975,'Interest Rates-10yr'!$A$9:$C$15239,2,FALSE))-B10975),C10974)</f>
        <v>2.8899999999999997</v>
      </c>
      <c r="D10975" s="98">
        <f>AVERAGE(C$10:C10975)</f>
        <v>0.49592285245303946</v>
      </c>
      <c r="E10975" s="2"/>
      <c r="G10975" s="23"/>
    </row>
    <row r="10976" spans="1:7" customFormat="1">
      <c r="A10976" s="4">
        <v>33614</v>
      </c>
      <c r="B10976">
        <v>3.96</v>
      </c>
      <c r="C10976">
        <f>IFERROR(((VLOOKUP(A10976,'Interest Rates-10yr'!$A$9:$C$15239,2,FALSE))-B10976),C10975)</f>
        <v>2.8899999999999997</v>
      </c>
      <c r="D10976" s="98">
        <f>AVERAGE(C$10:C10976)</f>
        <v>0.49614115072490483</v>
      </c>
      <c r="E10976" s="2"/>
      <c r="G10976" s="23"/>
    </row>
    <row r="10977" spans="1:7" customFormat="1">
      <c r="A10977" s="4">
        <v>33615</v>
      </c>
      <c r="B10977">
        <v>3.96</v>
      </c>
      <c r="C10977">
        <f>IFERROR(((VLOOKUP(A10977,'Interest Rates-10yr'!$A$9:$C$15239,2,FALSE))-B10977),C10976)</f>
        <v>2.8899999999999997</v>
      </c>
      <c r="D10977" s="98">
        <f>AVERAGE(C$10:C10977)</f>
        <v>0.49635940919037486</v>
      </c>
      <c r="E10977" s="2"/>
      <c r="G10977" s="23"/>
    </row>
    <row r="10978" spans="1:7" customFormat="1">
      <c r="A10978" s="4">
        <v>33616</v>
      </c>
      <c r="B10978">
        <v>3.98</v>
      </c>
      <c r="C10978">
        <f>IFERROR(((VLOOKUP(A10978,'Interest Rates-10yr'!$A$9:$C$15239,2,FALSE))-B10978),C10977)</f>
        <v>2.94</v>
      </c>
      <c r="D10978" s="98">
        <f>AVERAGE(C$10:C10978)</f>
        <v>0.49658218616100203</v>
      </c>
      <c r="E10978" s="2"/>
      <c r="G10978" s="23"/>
    </row>
    <row r="10979" spans="1:7" customFormat="1">
      <c r="A10979" s="4">
        <v>33617</v>
      </c>
      <c r="B10979">
        <v>3.95</v>
      </c>
      <c r="C10979">
        <f>IFERROR(((VLOOKUP(A10979,'Interest Rates-10yr'!$A$9:$C$15239,2,FALSE))-B10979),C10978)</f>
        <v>3.08</v>
      </c>
      <c r="D10979" s="98">
        <f>AVERAGE(C$10:C10979)</f>
        <v>0.49681768459435105</v>
      </c>
      <c r="E10979" s="2"/>
      <c r="G10979" s="23"/>
    </row>
    <row r="10980" spans="1:7" customFormat="1">
      <c r="A10980" s="4">
        <v>33618</v>
      </c>
      <c r="B10980">
        <v>4.04</v>
      </c>
      <c r="C10980">
        <f>IFERROR(((VLOOKUP(A10980,'Interest Rates-10yr'!$A$9:$C$15239,2,FALSE))-B10980),C10979)</f>
        <v>3.01</v>
      </c>
      <c r="D10980" s="98">
        <f>AVERAGE(C$10:C10980)</f>
        <v>0.49704675963905126</v>
      </c>
      <c r="E10980" s="2"/>
      <c r="G10980" s="23"/>
    </row>
    <row r="10981" spans="1:7" customFormat="1">
      <c r="A10981" s="4">
        <v>33619</v>
      </c>
      <c r="B10981">
        <v>3.94</v>
      </c>
      <c r="C10981">
        <f>IFERROR(((VLOOKUP(A10981,'Interest Rates-10yr'!$A$9:$C$15239,2,FALSE))-B10981),C10980)</f>
        <v>3.19</v>
      </c>
      <c r="D10981" s="98">
        <f>AVERAGE(C$10:C10981)</f>
        <v>0.49729219832300681</v>
      </c>
      <c r="E10981" s="2"/>
      <c r="G10981" s="23"/>
    </row>
    <row r="10982" spans="1:7" customFormat="1">
      <c r="A10982" s="4">
        <v>33620</v>
      </c>
      <c r="B10982">
        <v>3.56</v>
      </c>
      <c r="C10982">
        <f>IFERROR(((VLOOKUP(A10982,'Interest Rates-10yr'!$A$9:$C$15239,2,FALSE))-B10982),C10981)</f>
        <v>3.53</v>
      </c>
      <c r="D10982" s="98">
        <f>AVERAGE(C$10:C10982)</f>
        <v>0.49756857741729982</v>
      </c>
      <c r="E10982" s="2"/>
      <c r="G10982" s="23"/>
    </row>
    <row r="10983" spans="1:7" customFormat="1">
      <c r="A10983" s="4">
        <v>33621</v>
      </c>
      <c r="B10983">
        <v>3.56</v>
      </c>
      <c r="C10983">
        <f>IFERROR(((VLOOKUP(A10983,'Interest Rates-10yr'!$A$9:$C$15239,2,FALSE))-B10983),C10982)</f>
        <v>3.53</v>
      </c>
      <c r="D10983" s="98">
        <f>AVERAGE(C$10:C10983)</f>
        <v>0.49784490614179244</v>
      </c>
      <c r="E10983" s="2"/>
      <c r="G10983" s="23"/>
    </row>
    <row r="10984" spans="1:7" customFormat="1">
      <c r="A10984" s="4">
        <v>33622</v>
      </c>
      <c r="B10984">
        <v>3.56</v>
      </c>
      <c r="C10984">
        <f>IFERROR(((VLOOKUP(A10984,'Interest Rates-10yr'!$A$9:$C$15239,2,FALSE))-B10984),C10983)</f>
        <v>3.53</v>
      </c>
      <c r="D10984" s="98">
        <f>AVERAGE(C$10:C10984)</f>
        <v>0.49812118451025333</v>
      </c>
      <c r="E10984" s="2"/>
      <c r="G10984" s="23"/>
    </row>
    <row r="10985" spans="1:7" customFormat="1">
      <c r="A10985" s="4">
        <v>33623</v>
      </c>
      <c r="B10985">
        <v>3.56</v>
      </c>
      <c r="C10985">
        <f>IFERROR(((VLOOKUP(A10985,'Interest Rates-10yr'!$A$9:$C$15239,2,FALSE))-B10985),C10984)</f>
        <v>3.53</v>
      </c>
      <c r="D10985" s="98">
        <f>AVERAGE(C$10:C10985)</f>
        <v>0.49839741253644587</v>
      </c>
      <c r="E10985" s="2"/>
      <c r="G10985" s="23"/>
    </row>
    <row r="10986" spans="1:7" customFormat="1">
      <c r="A10986" s="4">
        <v>33624</v>
      </c>
      <c r="B10986">
        <v>4.1100000000000003</v>
      </c>
      <c r="C10986">
        <f>IFERROR(((VLOOKUP(A10986,'Interest Rates-10yr'!$A$9:$C$15239,2,FALSE))-B10986),C10985)</f>
        <v>2.92</v>
      </c>
      <c r="D10986" s="98">
        <f>AVERAGE(C$10:C10986)</f>
        <v>0.49861801949531109</v>
      </c>
      <c r="E10986" s="2"/>
      <c r="G10986" s="23"/>
    </row>
    <row r="10987" spans="1:7" customFormat="1">
      <c r="A10987" s="4">
        <v>33625</v>
      </c>
      <c r="B10987">
        <v>4.82</v>
      </c>
      <c r="C10987">
        <f>IFERROR(((VLOOKUP(A10987,'Interest Rates-10yr'!$A$9:$C$15239,2,FALSE))-B10987),C10986)</f>
        <v>2.2699999999999996</v>
      </c>
      <c r="D10987" s="98">
        <f>AVERAGE(C$10:C10987)</f>
        <v>0.49877937693569235</v>
      </c>
      <c r="E10987" s="2"/>
      <c r="G10987" s="23"/>
    </row>
    <row r="10988" spans="1:7" customFormat="1">
      <c r="A10988" s="4">
        <v>33626</v>
      </c>
      <c r="B10988">
        <v>4.1500000000000004</v>
      </c>
      <c r="C10988">
        <f>IFERROR(((VLOOKUP(A10988,'Interest Rates-10yr'!$A$9:$C$15239,2,FALSE))-B10988),C10987)</f>
        <v>3.05</v>
      </c>
      <c r="D10988" s="98">
        <f>AVERAGE(C$10:C10988)</f>
        <v>0.4990117497039831</v>
      </c>
      <c r="E10988" s="2"/>
      <c r="G10988" s="23"/>
    </row>
    <row r="10989" spans="1:7" customFormat="1">
      <c r="A10989" s="4">
        <v>33627</v>
      </c>
      <c r="B10989">
        <v>3.96</v>
      </c>
      <c r="C10989">
        <f>IFERROR(((VLOOKUP(A10989,'Interest Rates-10yr'!$A$9:$C$15239,2,FALSE))-B10989),C10988)</f>
        <v>3.29</v>
      </c>
      <c r="D10989" s="98">
        <f>AVERAGE(C$10:C10989)</f>
        <v>0.49926593806921954</v>
      </c>
      <c r="E10989" s="2"/>
      <c r="G10989" s="23"/>
    </row>
    <row r="10990" spans="1:7" customFormat="1">
      <c r="A10990" s="4">
        <v>33628</v>
      </c>
      <c r="B10990">
        <v>3.96</v>
      </c>
      <c r="C10990">
        <f>IFERROR(((VLOOKUP(A10990,'Interest Rates-10yr'!$A$9:$C$15239,2,FALSE))-B10990),C10989)</f>
        <v>3.29</v>
      </c>
      <c r="D10990" s="98">
        <f>AVERAGE(C$10:C10990)</f>
        <v>0.49952008013842369</v>
      </c>
      <c r="E10990" s="2"/>
      <c r="G10990" s="23"/>
    </row>
    <row r="10991" spans="1:7" customFormat="1">
      <c r="A10991" s="4">
        <v>33629</v>
      </c>
      <c r="B10991">
        <v>3.96</v>
      </c>
      <c r="C10991">
        <f>IFERROR(((VLOOKUP(A10991,'Interest Rates-10yr'!$A$9:$C$15239,2,FALSE))-B10991),C10990)</f>
        <v>3.29</v>
      </c>
      <c r="D10991" s="98">
        <f>AVERAGE(C$10:C10991)</f>
        <v>0.49977417592424245</v>
      </c>
      <c r="E10991" s="2"/>
      <c r="G10991" s="23"/>
    </row>
    <row r="10992" spans="1:7" customFormat="1">
      <c r="A10992" s="4">
        <v>33630</v>
      </c>
      <c r="B10992">
        <v>4.08</v>
      </c>
      <c r="C10992">
        <f>IFERROR(((VLOOKUP(A10992,'Interest Rates-10yr'!$A$9:$C$15239,2,FALSE))-B10992),C10991)</f>
        <v>3.16</v>
      </c>
      <c r="D10992" s="98">
        <f>AVERAGE(C$10:C10992)</f>
        <v>0.50001638896476652</v>
      </c>
      <c r="E10992" s="2"/>
      <c r="G10992" s="23"/>
    </row>
    <row r="10993" spans="1:7" customFormat="1">
      <c r="A10993" s="4">
        <v>33631</v>
      </c>
      <c r="B10993">
        <v>4</v>
      </c>
      <c r="C10993">
        <f>IFERROR(((VLOOKUP(A10993,'Interest Rates-10yr'!$A$9:$C$15239,2,FALSE))-B10993),C10992)</f>
        <v>3.16</v>
      </c>
      <c r="D10993" s="98">
        <f>AVERAGE(C$10:C10993)</f>
        <v>0.50025855790240625</v>
      </c>
      <c r="E10993" s="2"/>
      <c r="G10993" s="23"/>
    </row>
    <row r="10994" spans="1:7" customFormat="1">
      <c r="A10994" s="4">
        <v>33632</v>
      </c>
      <c r="B10994">
        <v>3.93</v>
      </c>
      <c r="C10994">
        <f>IFERROR(((VLOOKUP(A10994,'Interest Rates-10yr'!$A$9:$C$15239,2,FALSE))-B10994),C10993)</f>
        <v>3.32</v>
      </c>
      <c r="D10994" s="98">
        <f>AVERAGE(C$10:C10994)</f>
        <v>0.50051524806554659</v>
      </c>
      <c r="E10994" s="2"/>
      <c r="G10994" s="23"/>
    </row>
    <row r="10995" spans="1:7" customFormat="1">
      <c r="A10995" s="4">
        <v>33633</v>
      </c>
      <c r="B10995">
        <v>4.0199999999999996</v>
      </c>
      <c r="C10995">
        <f>IFERROR(((VLOOKUP(A10995,'Interest Rates-10yr'!$A$9:$C$15239,2,FALSE))-B10995),C10994)</f>
        <v>3.29</v>
      </c>
      <c r="D10995" s="98">
        <f>AVERAGE(C$10:C10995)</f>
        <v>0.50076916075004818</v>
      </c>
      <c r="E10995" s="2"/>
      <c r="G10995" s="23"/>
    </row>
    <row r="10996" spans="1:7" customFormat="1">
      <c r="A10996" s="4">
        <v>33634</v>
      </c>
      <c r="B10996">
        <v>4.4000000000000004</v>
      </c>
      <c r="C10996">
        <f>IFERROR(((VLOOKUP(A10996,'Interest Rates-10yr'!$A$9:$C$15239,2,FALSE))-B10996),C10995)</f>
        <v>2.9099999999999993</v>
      </c>
      <c r="D10996" s="98">
        <f>AVERAGE(C$10:C10996)</f>
        <v>0.50098844088468464</v>
      </c>
      <c r="E10996" s="2"/>
      <c r="G10996" s="23"/>
    </row>
    <row r="10997" spans="1:7" customFormat="1">
      <c r="A10997" s="4">
        <v>33635</v>
      </c>
      <c r="B10997">
        <v>4.4000000000000004</v>
      </c>
      <c r="C10997">
        <f>IFERROR(((VLOOKUP(A10997,'Interest Rates-10yr'!$A$9:$C$15239,2,FALSE))-B10997),C10996)</f>
        <v>2.9099999999999993</v>
      </c>
      <c r="D10997" s="98">
        <f>AVERAGE(C$10:C10997)</f>
        <v>0.50120768110666447</v>
      </c>
      <c r="E10997" s="2"/>
      <c r="G10997" s="23"/>
    </row>
    <row r="10998" spans="1:7" customFormat="1">
      <c r="A10998" s="4">
        <v>33636</v>
      </c>
      <c r="B10998">
        <v>4.4000000000000004</v>
      </c>
      <c r="C10998">
        <f>IFERROR(((VLOOKUP(A10998,'Interest Rates-10yr'!$A$9:$C$15239,2,FALSE))-B10998),C10997)</f>
        <v>2.9099999999999993</v>
      </c>
      <c r="D10998" s="98">
        <f>AVERAGE(C$10:C10998)</f>
        <v>0.50142688142688407</v>
      </c>
      <c r="E10998" s="2"/>
      <c r="G10998" s="23"/>
    </row>
    <row r="10999" spans="1:7" customFormat="1">
      <c r="A10999" s="4">
        <v>33637</v>
      </c>
      <c r="B10999">
        <v>4</v>
      </c>
      <c r="C10999">
        <f>IFERROR(((VLOOKUP(A10999,'Interest Rates-10yr'!$A$9:$C$15239,2,FALSE))-B10999),C10998)</f>
        <v>3.3600000000000003</v>
      </c>
      <c r="D10999" s="98">
        <f>AVERAGE(C$10:C10999)</f>
        <v>0.50168698817106727</v>
      </c>
      <c r="E10999" s="2"/>
      <c r="G10999" s="23"/>
    </row>
    <row r="11000" spans="1:7" customFormat="1">
      <c r="A11000" s="4">
        <v>33638</v>
      </c>
      <c r="B11000">
        <v>3.83</v>
      </c>
      <c r="C11000">
        <f>IFERROR(((VLOOKUP(A11000,'Interest Rates-10yr'!$A$9:$C$15239,2,FALSE))-B11000),C10999)</f>
        <v>3.46</v>
      </c>
      <c r="D11000" s="98">
        <f>AVERAGE(C$10:C11000)</f>
        <v>0.50195614593758797</v>
      </c>
      <c r="E11000" s="2"/>
      <c r="G11000" s="23"/>
    </row>
    <row r="11001" spans="1:7" customFormat="1">
      <c r="A11001" s="4">
        <v>33639</v>
      </c>
      <c r="B11001">
        <v>4.17</v>
      </c>
      <c r="C11001">
        <f>IFERROR(((VLOOKUP(A11001,'Interest Rates-10yr'!$A$9:$C$15239,2,FALSE))-B11001),C11000)</f>
        <v>3.04</v>
      </c>
      <c r="D11001" s="98">
        <f>AVERAGE(C$10:C11001)</f>
        <v>0.50218704512372903</v>
      </c>
      <c r="E11001" s="2"/>
      <c r="G11001" s="23"/>
    </row>
    <row r="11002" spans="1:7" customFormat="1">
      <c r="A11002" s="4">
        <v>33640</v>
      </c>
      <c r="B11002">
        <v>4.0999999999999996</v>
      </c>
      <c r="C11002">
        <f>IFERROR(((VLOOKUP(A11002,'Interest Rates-10yr'!$A$9:$C$15239,2,FALSE))-B11002),C11001)</f>
        <v>3.1000000000000005</v>
      </c>
      <c r="D11002" s="98">
        <f>AVERAGE(C$10:C11002)</f>
        <v>0.5024233603202064</v>
      </c>
      <c r="E11002" s="2"/>
      <c r="G11002" s="23"/>
    </row>
    <row r="11003" spans="1:7" customFormat="1">
      <c r="A11003" s="4">
        <v>33641</v>
      </c>
      <c r="B11003">
        <v>3.89</v>
      </c>
      <c r="C11003">
        <f>IFERROR(((VLOOKUP(A11003,'Interest Rates-10yr'!$A$9:$C$15239,2,FALSE))-B11003),C11002)</f>
        <v>3.31</v>
      </c>
      <c r="D11003" s="98">
        <f>AVERAGE(C$10:C11003)</f>
        <v>0.50267873385483264</v>
      </c>
      <c r="E11003" s="2"/>
      <c r="G11003" s="23"/>
    </row>
    <row r="11004" spans="1:7" customFormat="1">
      <c r="A11004" s="4">
        <v>33642</v>
      </c>
      <c r="B11004">
        <v>3.89</v>
      </c>
      <c r="C11004">
        <f>IFERROR(((VLOOKUP(A11004,'Interest Rates-10yr'!$A$9:$C$15239,2,FALSE))-B11004),C11003)</f>
        <v>3.31</v>
      </c>
      <c r="D11004" s="98">
        <f>AVERAGE(C$10:C11004)</f>
        <v>0.50293406093679216</v>
      </c>
      <c r="E11004" s="2"/>
      <c r="G11004" s="23"/>
    </row>
    <row r="11005" spans="1:7" customFormat="1">
      <c r="A11005" s="4">
        <v>33643</v>
      </c>
      <c r="B11005">
        <v>3.89</v>
      </c>
      <c r="C11005">
        <f>IFERROR(((VLOOKUP(A11005,'Interest Rates-10yr'!$A$9:$C$15239,2,FALSE))-B11005),C11004)</f>
        <v>3.31</v>
      </c>
      <c r="D11005" s="98">
        <f>AVERAGE(C$10:C11005)</f>
        <v>0.50318934157875872</v>
      </c>
      <c r="E11005" s="2"/>
      <c r="G11005" s="23"/>
    </row>
    <row r="11006" spans="1:7" customFormat="1">
      <c r="A11006" s="4">
        <v>33644</v>
      </c>
      <c r="B11006">
        <v>3.95</v>
      </c>
      <c r="C11006">
        <f>IFERROR(((VLOOKUP(A11006,'Interest Rates-10yr'!$A$9:$C$15239,2,FALSE))-B11006),C11005)</f>
        <v>3.26</v>
      </c>
      <c r="D11006" s="98">
        <f>AVERAGE(C$10:C11006)</f>
        <v>0.503440029098848</v>
      </c>
      <c r="E11006" s="2"/>
      <c r="G11006" s="23"/>
    </row>
    <row r="11007" spans="1:7" customFormat="1">
      <c r="A11007" s="4">
        <v>33645</v>
      </c>
      <c r="B11007">
        <v>3.91</v>
      </c>
      <c r="C11007">
        <f>IFERROR(((VLOOKUP(A11007,'Interest Rates-10yr'!$A$9:$C$15239,2,FALSE))-B11007),C11006)</f>
        <v>3.3200000000000003</v>
      </c>
      <c r="D11007" s="98">
        <f>AVERAGE(C$10:C11007)</f>
        <v>0.50369612656846974</v>
      </c>
      <c r="E11007" s="2"/>
      <c r="G11007" s="23"/>
    </row>
    <row r="11008" spans="1:7" customFormat="1">
      <c r="A11008" s="4">
        <v>33646</v>
      </c>
      <c r="B11008">
        <v>3.9</v>
      </c>
      <c r="C11008">
        <f>IFERROR(((VLOOKUP(A11008,'Interest Rates-10yr'!$A$9:$C$15239,2,FALSE))-B11008),C11007)</f>
        <v>3.4</v>
      </c>
      <c r="D11008" s="98">
        <f>AVERAGE(C$10:C11008)</f>
        <v>0.50395945085917171</v>
      </c>
      <c r="E11008" s="2"/>
      <c r="G11008" s="23"/>
    </row>
    <row r="11009" spans="1:7" customFormat="1">
      <c r="A11009" s="4">
        <v>33647</v>
      </c>
      <c r="B11009">
        <v>4</v>
      </c>
      <c r="C11009">
        <f>IFERROR(((VLOOKUP(A11009,'Interest Rates-10yr'!$A$9:$C$15239,2,FALSE))-B11009),C11008)</f>
        <v>3.4000000000000004</v>
      </c>
      <c r="D11009" s="98">
        <f>AVERAGE(C$10:C11009)</f>
        <v>0.50422272727272999</v>
      </c>
      <c r="E11009" s="2"/>
      <c r="G11009" s="23"/>
    </row>
    <row r="11010" spans="1:7" customFormat="1">
      <c r="A11010" s="4">
        <v>33648</v>
      </c>
      <c r="B11010">
        <v>4</v>
      </c>
      <c r="C11010">
        <f>IFERROR(((VLOOKUP(A11010,'Interest Rates-10yr'!$A$9:$C$15239,2,FALSE))-B11010),C11009)</f>
        <v>3.41</v>
      </c>
      <c r="D11010" s="98">
        <f>AVERAGE(C$10:C11010)</f>
        <v>0.50448686483047267</v>
      </c>
      <c r="E11010" s="2"/>
      <c r="G11010" s="23"/>
    </row>
    <row r="11011" spans="1:7" customFormat="1">
      <c r="A11011" s="4">
        <v>33649</v>
      </c>
      <c r="B11011">
        <v>4</v>
      </c>
      <c r="C11011">
        <f>IFERROR(((VLOOKUP(A11011,'Interest Rates-10yr'!$A$9:$C$15239,2,FALSE))-B11011),C11010)</f>
        <v>3.41</v>
      </c>
      <c r="D11011" s="98">
        <f>AVERAGE(C$10:C11011)</f>
        <v>0.50475095437193507</v>
      </c>
      <c r="E11011" s="2"/>
      <c r="G11011" s="23"/>
    </row>
    <row r="11012" spans="1:7" customFormat="1">
      <c r="A11012" s="4">
        <v>33650</v>
      </c>
      <c r="B11012">
        <v>4</v>
      </c>
      <c r="C11012">
        <f>IFERROR(((VLOOKUP(A11012,'Interest Rates-10yr'!$A$9:$C$15239,2,FALSE))-B11012),C11011)</f>
        <v>3.41</v>
      </c>
      <c r="D11012" s="98">
        <f>AVERAGE(C$10:C11012)</f>
        <v>0.50501499591020893</v>
      </c>
      <c r="E11012" s="2"/>
      <c r="G11012" s="23"/>
    </row>
    <row r="11013" spans="1:7" customFormat="1">
      <c r="A11013" s="4">
        <v>33651</v>
      </c>
      <c r="B11013">
        <v>4</v>
      </c>
      <c r="C11013">
        <f>IFERROR(((VLOOKUP(A11013,'Interest Rates-10yr'!$A$9:$C$15239,2,FALSE))-B11013),C11012)</f>
        <v>3.41</v>
      </c>
      <c r="D11013" s="98">
        <f>AVERAGE(C$10:C11013)</f>
        <v>0.50527898945838146</v>
      </c>
      <c r="E11013" s="2"/>
      <c r="G11013" s="23"/>
    </row>
    <row r="11014" spans="1:7" customFormat="1">
      <c r="A11014" s="4">
        <v>33652</v>
      </c>
      <c r="B11014">
        <v>4.8099999999999996</v>
      </c>
      <c r="C11014">
        <f>IFERROR(((VLOOKUP(A11014,'Interest Rates-10yr'!$A$9:$C$15239,2,FALSE))-B11014),C11013)</f>
        <v>2.66</v>
      </c>
      <c r="D11014" s="98">
        <f>AVERAGE(C$10:C11014)</f>
        <v>0.5054747841890076</v>
      </c>
      <c r="E11014" s="2"/>
      <c r="G11014" s="23"/>
    </row>
    <row r="11015" spans="1:7" customFormat="1">
      <c r="A11015" s="4">
        <v>33653</v>
      </c>
      <c r="B11015">
        <v>4.57</v>
      </c>
      <c r="C11015">
        <f>IFERROR(((VLOOKUP(A11015,'Interest Rates-10yr'!$A$9:$C$15239,2,FALSE))-B11015),C11014)</f>
        <v>2.8499999999999996</v>
      </c>
      <c r="D11015" s="98">
        <f>AVERAGE(C$10:C11015)</f>
        <v>0.50568780665092039</v>
      </c>
      <c r="E11015" s="2"/>
      <c r="G11015" s="23"/>
    </row>
    <row r="11016" spans="1:7" customFormat="1">
      <c r="A11016" s="4">
        <v>33654</v>
      </c>
      <c r="B11016">
        <v>4.0999999999999996</v>
      </c>
      <c r="C11016">
        <f>IFERROR(((VLOOKUP(A11016,'Interest Rates-10yr'!$A$9:$C$15239,2,FALSE))-B11016),C11015)</f>
        <v>3.3100000000000005</v>
      </c>
      <c r="D11016" s="98">
        <f>AVERAGE(C$10:C11016)</f>
        <v>0.50594258199327968</v>
      </c>
      <c r="E11016" s="2"/>
      <c r="G11016" s="23"/>
    </row>
    <row r="11017" spans="1:7" customFormat="1">
      <c r="A11017" s="4">
        <v>33655</v>
      </c>
      <c r="B11017">
        <v>3.9</v>
      </c>
      <c r="C11017">
        <f>IFERROR(((VLOOKUP(A11017,'Interest Rates-10yr'!$A$9:$C$15239,2,FALSE))-B11017),C11016)</f>
        <v>3.5500000000000003</v>
      </c>
      <c r="D11017" s="98">
        <f>AVERAGE(C$10:C11017)</f>
        <v>0.5062191133720958</v>
      </c>
      <c r="E11017" s="2"/>
      <c r="G11017" s="23"/>
    </row>
    <row r="11018" spans="1:7" customFormat="1">
      <c r="A11018" s="4">
        <v>33656</v>
      </c>
      <c r="B11018">
        <v>3.9</v>
      </c>
      <c r="C11018">
        <f>IFERROR(((VLOOKUP(A11018,'Interest Rates-10yr'!$A$9:$C$15239,2,FALSE))-B11018),C11017)</f>
        <v>3.5500000000000003</v>
      </c>
      <c r="D11018" s="98">
        <f>AVERAGE(C$10:C11018)</f>
        <v>0.5064955945135825</v>
      </c>
      <c r="E11018" s="2"/>
      <c r="G11018" s="23"/>
    </row>
    <row r="11019" spans="1:7" customFormat="1">
      <c r="A11019" s="4">
        <v>33657</v>
      </c>
      <c r="B11019">
        <v>3.9</v>
      </c>
      <c r="C11019">
        <f>IFERROR(((VLOOKUP(A11019,'Interest Rates-10yr'!$A$9:$C$15239,2,FALSE))-B11019),C11018)</f>
        <v>3.5500000000000003</v>
      </c>
      <c r="D11019" s="98">
        <f>AVERAGE(C$10:C11019)</f>
        <v>0.50677202543142874</v>
      </c>
      <c r="E11019" s="2"/>
      <c r="G11019" s="23"/>
    </row>
    <row r="11020" spans="1:7" customFormat="1">
      <c r="A11020" s="4">
        <v>33658</v>
      </c>
      <c r="B11020">
        <v>4.04</v>
      </c>
      <c r="C11020">
        <f>IFERROR(((VLOOKUP(A11020,'Interest Rates-10yr'!$A$9:$C$15239,2,FALSE))-B11020),C11019)</f>
        <v>3.4299999999999997</v>
      </c>
      <c r="D11020" s="98">
        <f>AVERAGE(C$10:C11020)</f>
        <v>0.50703750794660163</v>
      </c>
      <c r="E11020" s="2"/>
      <c r="G11020" s="23"/>
    </row>
    <row r="11021" spans="1:7" customFormat="1">
      <c r="A11021" s="4">
        <v>33659</v>
      </c>
      <c r="B11021">
        <v>3.97</v>
      </c>
      <c r="C11021">
        <f>IFERROR(((VLOOKUP(A11021,'Interest Rates-10yr'!$A$9:$C$15239,2,FALSE))-B11021),C11020)</f>
        <v>3.47</v>
      </c>
      <c r="D11021" s="98">
        <f>AVERAGE(C$10:C11021)</f>
        <v>0.50730657464584372</v>
      </c>
      <c r="E11021" s="2"/>
      <c r="G11021" s="23"/>
    </row>
    <row r="11022" spans="1:7" customFormat="1">
      <c r="A11022" s="4">
        <v>33660</v>
      </c>
      <c r="B11022">
        <v>3.93</v>
      </c>
      <c r="C11022">
        <f>IFERROR(((VLOOKUP(A11022,'Interest Rates-10yr'!$A$9:$C$15239,2,FALSE))-B11022),C11021)</f>
        <v>3.4</v>
      </c>
      <c r="D11022" s="98">
        <f>AVERAGE(C$10:C11022)</f>
        <v>0.50756923635703532</v>
      </c>
      <c r="E11022" s="2"/>
      <c r="G11022" s="23"/>
    </row>
    <row r="11023" spans="1:7" customFormat="1">
      <c r="A11023" s="4">
        <v>33661</v>
      </c>
      <c r="B11023">
        <v>3.96</v>
      </c>
      <c r="C11023">
        <f>IFERROR(((VLOOKUP(A11023,'Interest Rates-10yr'!$A$9:$C$15239,2,FALSE))-B11023),C11022)</f>
        <v>3.3899999999999997</v>
      </c>
      <c r="D11023" s="98">
        <f>AVERAGE(C$10:C11023)</f>
        <v>0.5078309424369013</v>
      </c>
      <c r="E11023" s="2"/>
      <c r="G11023" s="23"/>
    </row>
    <row r="11024" spans="1:7" customFormat="1">
      <c r="A11024" s="4">
        <v>33662</v>
      </c>
      <c r="B11024">
        <v>4.13</v>
      </c>
      <c r="C11024">
        <f>IFERROR(((VLOOKUP(A11024,'Interest Rates-10yr'!$A$9:$C$15239,2,FALSE))-B11024),C11023)</f>
        <v>3.1399999999999997</v>
      </c>
      <c r="D11024" s="98">
        <f>AVERAGE(C$10:C11024)</f>
        <v>0.50806990467544544</v>
      </c>
      <c r="E11024" s="2"/>
      <c r="G11024" s="23"/>
    </row>
    <row r="11025" spans="1:7" customFormat="1">
      <c r="A11025" s="4">
        <v>33663</v>
      </c>
      <c r="B11025">
        <v>4.13</v>
      </c>
      <c r="C11025">
        <f>IFERROR(((VLOOKUP(A11025,'Interest Rates-10yr'!$A$9:$C$15239,2,FALSE))-B11025),C11024)</f>
        <v>3.1399999999999997</v>
      </c>
      <c r="D11025" s="98">
        <f>AVERAGE(C$10:C11025)</f>
        <v>0.50830882352941464</v>
      </c>
      <c r="E11025" s="2"/>
      <c r="G11025" s="23"/>
    </row>
    <row r="11026" spans="1:7" customFormat="1">
      <c r="A11026" s="4">
        <v>33664</v>
      </c>
      <c r="B11026">
        <v>4.13</v>
      </c>
      <c r="C11026">
        <f>IFERROR(((VLOOKUP(A11026,'Interest Rates-10yr'!$A$9:$C$15239,2,FALSE))-B11026),C11025)</f>
        <v>3.1399999999999997</v>
      </c>
      <c r="D11026" s="98">
        <f>AVERAGE(C$10:C11026)</f>
        <v>0.5085476990106228</v>
      </c>
      <c r="E11026" s="2"/>
      <c r="G11026" s="23"/>
    </row>
    <row r="11027" spans="1:7" customFormat="1">
      <c r="A11027" s="4">
        <v>33665</v>
      </c>
      <c r="B11027">
        <v>4.32</v>
      </c>
      <c r="C11027">
        <f>IFERROR(((VLOOKUP(A11027,'Interest Rates-10yr'!$A$9:$C$15239,2,FALSE))-B11027),C11026)</f>
        <v>3.0599999999999996</v>
      </c>
      <c r="D11027" s="98">
        <f>AVERAGE(C$10:C11027)</f>
        <v>0.50877927028499115</v>
      </c>
      <c r="E11027" s="2"/>
      <c r="G11027" s="23"/>
    </row>
    <row r="11028" spans="1:7" customFormat="1">
      <c r="A11028" s="4">
        <v>33666</v>
      </c>
      <c r="B11028">
        <v>4.0199999999999996</v>
      </c>
      <c r="C11028">
        <f>IFERROR(((VLOOKUP(A11028,'Interest Rates-10yr'!$A$9:$C$15239,2,FALSE))-B11028),C11027)</f>
        <v>3.41</v>
      </c>
      <c r="D11028" s="98">
        <f>AVERAGE(C$10:C11028)</f>
        <v>0.50904256284599625</v>
      </c>
      <c r="E11028" s="2"/>
      <c r="G11028" s="23"/>
    </row>
    <row r="11029" spans="1:7" customFormat="1">
      <c r="A11029" s="4">
        <v>33667</v>
      </c>
      <c r="B11029">
        <v>3.86</v>
      </c>
      <c r="C11029">
        <f>IFERROR(((VLOOKUP(A11029,'Interest Rates-10yr'!$A$9:$C$15239,2,FALSE))-B11029),C11028)</f>
        <v>3.57</v>
      </c>
      <c r="D11029" s="98">
        <f>AVERAGE(C$10:C11029)</f>
        <v>0.50932032667876881</v>
      </c>
      <c r="E11029" s="2"/>
      <c r="G11029" s="23"/>
    </row>
    <row r="11030" spans="1:7" customFormat="1">
      <c r="A11030" s="4">
        <v>33668</v>
      </c>
      <c r="B11030">
        <v>4.08</v>
      </c>
      <c r="C11030">
        <f>IFERROR(((VLOOKUP(A11030,'Interest Rates-10yr'!$A$9:$C$15239,2,FALSE))-B11030),C11029)</f>
        <v>3.4299999999999997</v>
      </c>
      <c r="D11030" s="98">
        <f>AVERAGE(C$10:C11030)</f>
        <v>0.50958533708375209</v>
      </c>
      <c r="E11030" s="2"/>
      <c r="G11030" s="23"/>
    </row>
    <row r="11031" spans="1:7" customFormat="1">
      <c r="A11031" s="4">
        <v>33669</v>
      </c>
      <c r="B11031">
        <v>3.95</v>
      </c>
      <c r="C11031">
        <f>IFERROR(((VLOOKUP(A11031,'Interest Rates-10yr'!$A$9:$C$15239,2,FALSE))-B11031),C11030)</f>
        <v>3.5300000000000002</v>
      </c>
      <c r="D11031" s="98">
        <f>AVERAGE(C$10:C11031)</f>
        <v>0.50985937216476429</v>
      </c>
      <c r="E11031" s="2"/>
      <c r="G11031" s="23"/>
    </row>
    <row r="11032" spans="1:7" customFormat="1">
      <c r="A11032" s="4">
        <v>33670</v>
      </c>
      <c r="B11032">
        <v>3.95</v>
      </c>
      <c r="C11032">
        <f>IFERROR(((VLOOKUP(A11032,'Interest Rates-10yr'!$A$9:$C$15239,2,FALSE))-B11032),C11031)</f>
        <v>3.5300000000000002</v>
      </c>
      <c r="D11032" s="98">
        <f>AVERAGE(C$10:C11032)</f>
        <v>0.51013335752517752</v>
      </c>
      <c r="E11032" s="2"/>
      <c r="G11032" s="23"/>
    </row>
    <row r="11033" spans="1:7" customFormat="1">
      <c r="A11033" s="4">
        <v>33671</v>
      </c>
      <c r="B11033">
        <v>3.95</v>
      </c>
      <c r="C11033">
        <f>IFERROR(((VLOOKUP(A11033,'Interest Rates-10yr'!$A$9:$C$15239,2,FALSE))-B11033),C11032)</f>
        <v>3.5300000000000002</v>
      </c>
      <c r="D11033" s="98">
        <f>AVERAGE(C$10:C11033)</f>
        <v>0.5104072931785224</v>
      </c>
      <c r="E11033" s="2"/>
      <c r="G11033" s="23"/>
    </row>
    <row r="11034" spans="1:7" customFormat="1">
      <c r="A11034" s="4">
        <v>33672</v>
      </c>
      <c r="B11034">
        <v>4</v>
      </c>
      <c r="C11034">
        <f>IFERROR(((VLOOKUP(A11034,'Interest Rates-10yr'!$A$9:$C$15239,2,FALSE))-B11034),C11033)</f>
        <v>3.42</v>
      </c>
      <c r="D11034" s="98">
        <f>AVERAGE(C$10:C11034)</f>
        <v>0.51067120181406178</v>
      </c>
      <c r="E11034" s="2"/>
      <c r="G11034" s="23"/>
    </row>
    <row r="11035" spans="1:7" customFormat="1">
      <c r="A11035" s="4">
        <v>33673</v>
      </c>
      <c r="B11035">
        <v>3.87</v>
      </c>
      <c r="C11035">
        <f>IFERROR(((VLOOKUP(A11035,'Interest Rates-10yr'!$A$9:$C$15239,2,FALSE))-B11035),C11034)</f>
        <v>3.5599999999999996</v>
      </c>
      <c r="D11035" s="98">
        <f>AVERAGE(C$10:C11035)</f>
        <v>0.51094775984038021</v>
      </c>
      <c r="E11035" s="2"/>
      <c r="G11035" s="23"/>
    </row>
    <row r="11036" spans="1:7" customFormat="1">
      <c r="A11036" s="4">
        <v>33674</v>
      </c>
      <c r="B11036">
        <v>3.83</v>
      </c>
      <c r="C11036">
        <f>IFERROR(((VLOOKUP(A11036,'Interest Rates-10yr'!$A$9:$C$15239,2,FALSE))-B11036),C11035)</f>
        <v>3.6799999999999997</v>
      </c>
      <c r="D11036" s="98">
        <f>AVERAGE(C$10:C11036)</f>
        <v>0.51123515008615505</v>
      </c>
      <c r="E11036" s="2"/>
      <c r="G11036" s="23"/>
    </row>
    <row r="11037" spans="1:7" customFormat="1">
      <c r="A11037" s="4">
        <v>33675</v>
      </c>
      <c r="B11037">
        <v>3.94</v>
      </c>
      <c r="C11037">
        <f>IFERROR(((VLOOKUP(A11037,'Interest Rates-10yr'!$A$9:$C$15239,2,FALSE))-B11037),C11036)</f>
        <v>3.68</v>
      </c>
      <c r="D11037" s="98">
        <f>AVERAGE(C$10:C11037)</f>
        <v>0.51152248821182744</v>
      </c>
      <c r="E11037" s="2"/>
      <c r="G11037" s="23"/>
    </row>
    <row r="11038" spans="1:7" customFormat="1">
      <c r="A11038" s="4">
        <v>33676</v>
      </c>
      <c r="B11038">
        <v>3.85</v>
      </c>
      <c r="C11038">
        <f>IFERROR(((VLOOKUP(A11038,'Interest Rates-10yr'!$A$9:$C$15239,2,FALSE))-B11038),C11037)</f>
        <v>3.86</v>
      </c>
      <c r="D11038" s="98">
        <f>AVERAGE(C$10:C11038)</f>
        <v>0.51182609484087693</v>
      </c>
      <c r="E11038" s="2"/>
      <c r="G11038" s="23"/>
    </row>
    <row r="11039" spans="1:7" customFormat="1">
      <c r="A11039" s="4">
        <v>33677</v>
      </c>
      <c r="B11039">
        <v>3.85</v>
      </c>
      <c r="C11039">
        <f>IFERROR(((VLOOKUP(A11039,'Interest Rates-10yr'!$A$9:$C$15239,2,FALSE))-B11039),C11038)</f>
        <v>3.86</v>
      </c>
      <c r="D11039" s="98">
        <f>AVERAGE(C$10:C11039)</f>
        <v>0.5121296464188605</v>
      </c>
      <c r="E11039" s="2"/>
      <c r="G11039" s="23"/>
    </row>
    <row r="11040" spans="1:7" customFormat="1">
      <c r="A11040" s="4">
        <v>33678</v>
      </c>
      <c r="B11040">
        <v>3.85</v>
      </c>
      <c r="C11040">
        <f>IFERROR(((VLOOKUP(A11040,'Interest Rates-10yr'!$A$9:$C$15239,2,FALSE))-B11040),C11039)</f>
        <v>3.86</v>
      </c>
      <c r="D11040" s="98">
        <f>AVERAGE(C$10:C11040)</f>
        <v>0.51243314296074982</v>
      </c>
      <c r="E11040" s="2"/>
      <c r="G11040" s="23"/>
    </row>
    <row r="11041" spans="1:7" customFormat="1">
      <c r="A11041" s="4">
        <v>33679</v>
      </c>
      <c r="B11041">
        <v>4.28</v>
      </c>
      <c r="C11041">
        <f>IFERROR(((VLOOKUP(A11041,'Interest Rates-10yr'!$A$9:$C$15239,2,FALSE))-B11041),C11040)</f>
        <v>3.41</v>
      </c>
      <c r="D11041" s="98">
        <f>AVERAGE(C$10:C11041)</f>
        <v>0.51269579405366494</v>
      </c>
      <c r="E11041" s="2"/>
      <c r="G11041" s="23"/>
    </row>
    <row r="11042" spans="1:7" customFormat="1">
      <c r="A11042" s="4">
        <v>33680</v>
      </c>
      <c r="B11042">
        <v>4.1399999999999997</v>
      </c>
      <c r="C11042">
        <f>IFERROR(((VLOOKUP(A11042,'Interest Rates-10yr'!$A$9:$C$15239,2,FALSE))-B11042),C11041)</f>
        <v>3.4800000000000004</v>
      </c>
      <c r="D11042" s="98">
        <f>AVERAGE(C$10:C11042)</f>
        <v>0.51296474213722754</v>
      </c>
      <c r="E11042" s="2"/>
      <c r="G11042" s="23"/>
    </row>
    <row r="11043" spans="1:7" customFormat="1">
      <c r="A11043" s="4">
        <v>33681</v>
      </c>
      <c r="B11043">
        <v>4.4000000000000004</v>
      </c>
      <c r="C11043">
        <f>IFERROR(((VLOOKUP(A11043,'Interest Rates-10yr'!$A$9:$C$15239,2,FALSE))-B11043),C11042)</f>
        <v>3.2199999999999998</v>
      </c>
      <c r="D11043" s="98">
        <f>AVERAGE(C$10:C11043)</f>
        <v>0.51321007794091278</v>
      </c>
      <c r="E11043" s="2"/>
      <c r="G11043" s="23"/>
    </row>
    <row r="11044" spans="1:7" customFormat="1">
      <c r="A11044" s="4">
        <v>33682</v>
      </c>
      <c r="B11044">
        <v>4.09</v>
      </c>
      <c r="C11044">
        <f>IFERROR(((VLOOKUP(A11044,'Interest Rates-10yr'!$A$9:$C$15239,2,FALSE))-B11044),C11043)</f>
        <v>3.4800000000000004</v>
      </c>
      <c r="D11044" s="98">
        <f>AVERAGE(C$10:C11044)</f>
        <v>0.5134789306751274</v>
      </c>
      <c r="E11044" s="2"/>
      <c r="G11044" s="23"/>
    </row>
    <row r="11045" spans="1:7" customFormat="1">
      <c r="A11045" s="4">
        <v>33683</v>
      </c>
      <c r="B11045">
        <v>3.9</v>
      </c>
      <c r="C11045">
        <f>IFERROR(((VLOOKUP(A11045,'Interest Rates-10yr'!$A$9:$C$15239,2,FALSE))-B11045),C11044)</f>
        <v>3.7399999999999998</v>
      </c>
      <c r="D11045" s="98">
        <f>AVERAGE(C$10:C11045)</f>
        <v>0.51377129394708498</v>
      </c>
      <c r="E11045" s="2"/>
      <c r="G11045" s="23"/>
    </row>
    <row r="11046" spans="1:7" customFormat="1">
      <c r="A11046" s="4">
        <v>33684</v>
      </c>
      <c r="B11046">
        <v>3.9</v>
      </c>
      <c r="C11046">
        <f>IFERROR(((VLOOKUP(A11046,'Interest Rates-10yr'!$A$9:$C$15239,2,FALSE))-B11046),C11045)</f>
        <v>3.7399999999999998</v>
      </c>
      <c r="D11046" s="98">
        <f>AVERAGE(C$10:C11046)</f>
        <v>0.51406360424028541</v>
      </c>
      <c r="E11046" s="2"/>
      <c r="G11046" s="23"/>
    </row>
    <row r="11047" spans="1:7" customFormat="1">
      <c r="A11047" s="4">
        <v>33685</v>
      </c>
      <c r="B11047">
        <v>3.9</v>
      </c>
      <c r="C11047">
        <f>IFERROR(((VLOOKUP(A11047,'Interest Rates-10yr'!$A$9:$C$15239,2,FALSE))-B11047),C11046)</f>
        <v>3.7399999999999998</v>
      </c>
      <c r="D11047" s="98">
        <f>AVERAGE(C$10:C11047)</f>
        <v>0.5143558615691276</v>
      </c>
      <c r="E11047" s="2"/>
      <c r="G11047" s="23"/>
    </row>
    <row r="11048" spans="1:7" customFormat="1">
      <c r="A11048" s="4">
        <v>33686</v>
      </c>
      <c r="B11048">
        <v>3.98</v>
      </c>
      <c r="C11048">
        <f>IFERROR(((VLOOKUP(A11048,'Interest Rates-10yr'!$A$9:$C$15239,2,FALSE))-B11048),C11047)</f>
        <v>3.64</v>
      </c>
      <c r="D11048" s="98">
        <f>AVERAGE(C$10:C11048)</f>
        <v>0.51463900715644806</v>
      </c>
      <c r="E11048" s="2"/>
      <c r="G11048" s="23"/>
    </row>
    <row r="11049" spans="1:7" customFormat="1">
      <c r="A11049" s="4">
        <v>33687</v>
      </c>
      <c r="B11049">
        <v>3.86</v>
      </c>
      <c r="C11049">
        <f>IFERROR(((VLOOKUP(A11049,'Interest Rates-10yr'!$A$9:$C$15239,2,FALSE))-B11049),C11048)</f>
        <v>3.6700000000000004</v>
      </c>
      <c r="D11049" s="98">
        <f>AVERAGE(C$10:C11049)</f>
        <v>0.5149248188405825</v>
      </c>
      <c r="E11049" s="2"/>
      <c r="G11049" s="23"/>
    </row>
    <row r="11050" spans="1:7" customFormat="1">
      <c r="A11050" s="4">
        <v>33688</v>
      </c>
      <c r="B11050">
        <v>3.95</v>
      </c>
      <c r="C11050">
        <f>IFERROR(((VLOOKUP(A11050,'Interest Rates-10yr'!$A$9:$C$15239,2,FALSE))-B11050),C11049)</f>
        <v>3.58</v>
      </c>
      <c r="D11050" s="98">
        <f>AVERAGE(C$10:C11050)</f>
        <v>0.515202427316369</v>
      </c>
      <c r="E11050" s="2"/>
      <c r="G11050" s="23"/>
    </row>
    <row r="11051" spans="1:7" customFormat="1">
      <c r="A11051" s="4">
        <v>33689</v>
      </c>
      <c r="B11051">
        <v>4.07</v>
      </c>
      <c r="C11051">
        <f>IFERROR(((VLOOKUP(A11051,'Interest Rates-10yr'!$A$9:$C$15239,2,FALSE))-B11051),C11050)</f>
        <v>3.5</v>
      </c>
      <c r="D11051" s="98">
        <f>AVERAGE(C$10:C11051)</f>
        <v>0.51547274044557423</v>
      </c>
      <c r="E11051" s="2"/>
      <c r="G11051" s="23"/>
    </row>
    <row r="11052" spans="1:7" customFormat="1">
      <c r="A11052" s="4">
        <v>33690</v>
      </c>
      <c r="B11052">
        <v>3.85</v>
      </c>
      <c r="C11052">
        <f>IFERROR(((VLOOKUP(A11052,'Interest Rates-10yr'!$A$9:$C$15239,2,FALSE))-B11052),C11051)</f>
        <v>3.69</v>
      </c>
      <c r="D11052" s="98">
        <f>AVERAGE(C$10:C11052)</f>
        <v>0.51576021008784112</v>
      </c>
      <c r="E11052" s="2"/>
      <c r="G11052" s="23"/>
    </row>
    <row r="11053" spans="1:7" customFormat="1">
      <c r="A11053" s="4">
        <v>33691</v>
      </c>
      <c r="B11053">
        <v>3.85</v>
      </c>
      <c r="C11053">
        <f>IFERROR(((VLOOKUP(A11053,'Interest Rates-10yr'!$A$9:$C$15239,2,FALSE))-B11053),C11052)</f>
        <v>3.69</v>
      </c>
      <c r="D11053" s="98">
        <f>AVERAGE(C$10:C11053)</f>
        <v>0.51604762767113632</v>
      </c>
      <c r="E11053" s="2"/>
      <c r="G11053" s="23"/>
    </row>
    <row r="11054" spans="1:7" customFormat="1">
      <c r="A11054" s="4">
        <v>33692</v>
      </c>
      <c r="B11054">
        <v>3.85</v>
      </c>
      <c r="C11054">
        <f>IFERROR(((VLOOKUP(A11054,'Interest Rates-10yr'!$A$9:$C$15239,2,FALSE))-B11054),C11053)</f>
        <v>3.69</v>
      </c>
      <c r="D11054" s="98">
        <f>AVERAGE(C$10:C11054)</f>
        <v>0.51633499320959975</v>
      </c>
      <c r="E11054" s="2"/>
      <c r="G11054" s="23"/>
    </row>
    <row r="11055" spans="1:7" customFormat="1">
      <c r="A11055" s="4">
        <v>33693</v>
      </c>
      <c r="B11055">
        <v>3.94</v>
      </c>
      <c r="C11055">
        <f>IFERROR(((VLOOKUP(A11055,'Interest Rates-10yr'!$A$9:$C$15239,2,FALSE))-B11055),C11054)</f>
        <v>3.6</v>
      </c>
      <c r="D11055" s="98">
        <f>AVERAGE(C$10:C11055)</f>
        <v>0.51661415897157614</v>
      </c>
      <c r="E11055" s="2"/>
      <c r="G11055" s="23"/>
    </row>
    <row r="11056" spans="1:7" customFormat="1">
      <c r="A11056" s="4">
        <v>33694</v>
      </c>
      <c r="B11056">
        <v>4.07</v>
      </c>
      <c r="C11056">
        <f>IFERROR(((VLOOKUP(A11056,'Interest Rates-10yr'!$A$9:$C$15239,2,FALSE))-B11056),C11055)</f>
        <v>3.4699999999999998</v>
      </c>
      <c r="D11056" s="98">
        <f>AVERAGE(C$10:C11056)</f>
        <v>0.51688150629130347</v>
      </c>
      <c r="E11056" s="2"/>
      <c r="G11056" s="23"/>
    </row>
    <row r="11057" spans="1:7" customFormat="1">
      <c r="A11057" s="4">
        <v>33695</v>
      </c>
      <c r="B11057">
        <v>4.9800000000000004</v>
      </c>
      <c r="C11057">
        <f>IFERROR(((VLOOKUP(A11057,'Interest Rates-10yr'!$A$9:$C$15239,2,FALSE))-B11057),C11056)</f>
        <v>2.4799999999999995</v>
      </c>
      <c r="D11057" s="98">
        <f>AVERAGE(C$10:C11057)</f>
        <v>0.51705919623461527</v>
      </c>
      <c r="E11057" s="2"/>
      <c r="G11057" s="23"/>
    </row>
    <row r="11058" spans="1:7" customFormat="1">
      <c r="A11058" s="4">
        <v>33696</v>
      </c>
      <c r="B11058">
        <v>4.1500000000000004</v>
      </c>
      <c r="C11058">
        <f>IFERROR(((VLOOKUP(A11058,'Interest Rates-10yr'!$A$9:$C$15239,2,FALSE))-B11058),C11057)</f>
        <v>3.3199999999999994</v>
      </c>
      <c r="D11058" s="98">
        <f>AVERAGE(C$10:C11058)</f>
        <v>0.5173128789935767</v>
      </c>
      <c r="E11058" s="2"/>
      <c r="G11058" s="23"/>
    </row>
    <row r="11059" spans="1:7" customFormat="1">
      <c r="A11059" s="4">
        <v>33697</v>
      </c>
      <c r="B11059">
        <v>3.97</v>
      </c>
      <c r="C11059">
        <f>IFERROR(((VLOOKUP(A11059,'Interest Rates-10yr'!$A$9:$C$15239,2,FALSE))-B11059),C11058)</f>
        <v>3.4499999999999997</v>
      </c>
      <c r="D11059" s="98">
        <f>AVERAGE(C$10:C11059)</f>
        <v>0.51757828054298904</v>
      </c>
      <c r="E11059" s="2"/>
      <c r="G11059" s="23"/>
    </row>
    <row r="11060" spans="1:7" customFormat="1">
      <c r="A11060" s="4">
        <v>33698</v>
      </c>
      <c r="B11060">
        <v>3.97</v>
      </c>
      <c r="C11060">
        <f>IFERROR(((VLOOKUP(A11060,'Interest Rates-10yr'!$A$9:$C$15239,2,FALSE))-B11060),C11059)</f>
        <v>3.4499999999999997</v>
      </c>
      <c r="D11060" s="98">
        <f>AVERAGE(C$10:C11060)</f>
        <v>0.51784363406026868</v>
      </c>
      <c r="E11060" s="2"/>
      <c r="G11060" s="23"/>
    </row>
    <row r="11061" spans="1:7" customFormat="1">
      <c r="A11061" s="4">
        <v>33699</v>
      </c>
      <c r="B11061">
        <v>3.97</v>
      </c>
      <c r="C11061">
        <f>IFERROR(((VLOOKUP(A11061,'Interest Rates-10yr'!$A$9:$C$15239,2,FALSE))-B11061),C11060)</f>
        <v>3.4499999999999997</v>
      </c>
      <c r="D11061" s="98">
        <f>AVERAGE(C$10:C11061)</f>
        <v>0.5181089395584535</v>
      </c>
      <c r="E11061" s="2"/>
      <c r="G11061" s="23"/>
    </row>
    <row r="11062" spans="1:7" customFormat="1">
      <c r="A11062" s="4">
        <v>33700</v>
      </c>
      <c r="B11062">
        <v>3.99</v>
      </c>
      <c r="C11062">
        <f>IFERROR(((VLOOKUP(A11062,'Interest Rates-10yr'!$A$9:$C$15239,2,FALSE))-B11062),C11061)</f>
        <v>3.42</v>
      </c>
      <c r="D11062" s="98">
        <f>AVERAGE(C$10:C11062)</f>
        <v>0.51837148285533596</v>
      </c>
      <c r="E11062" s="2"/>
      <c r="G11062" s="23"/>
    </row>
    <row r="11063" spans="1:7" customFormat="1">
      <c r="A11063" s="4">
        <v>33701</v>
      </c>
      <c r="B11063">
        <v>3.92</v>
      </c>
      <c r="C11063">
        <f>IFERROR(((VLOOKUP(A11063,'Interest Rates-10yr'!$A$9:$C$15239,2,FALSE))-B11063),C11062)</f>
        <v>3.49</v>
      </c>
      <c r="D11063" s="98">
        <f>AVERAGE(C$10:C11063)</f>
        <v>0.51864031119956833</v>
      </c>
      <c r="E11063" s="2"/>
      <c r="G11063" s="23"/>
    </row>
    <row r="11064" spans="1:7" customFormat="1">
      <c r="A11064" s="4">
        <v>33702</v>
      </c>
      <c r="B11064">
        <v>3.87</v>
      </c>
      <c r="C11064">
        <f>IFERROR(((VLOOKUP(A11064,'Interest Rates-10yr'!$A$9:$C$15239,2,FALSE))-B11064),C11063)</f>
        <v>3.5700000000000003</v>
      </c>
      <c r="D11064" s="98">
        <f>AVERAGE(C$10:C11064)</f>
        <v>0.51891632745364347</v>
      </c>
      <c r="E11064" s="2"/>
      <c r="G11064" s="23"/>
    </row>
    <row r="11065" spans="1:7" customFormat="1">
      <c r="A11065" s="4">
        <v>33703</v>
      </c>
      <c r="B11065">
        <v>3.76</v>
      </c>
      <c r="C11065">
        <f>IFERROR(((VLOOKUP(A11065,'Interest Rates-10yr'!$A$9:$C$15239,2,FALSE))-B11065),C11064)</f>
        <v>3.59</v>
      </c>
      <c r="D11065" s="98">
        <f>AVERAGE(C$10:C11065)</f>
        <v>0.51919410274964073</v>
      </c>
      <c r="E11065" s="2"/>
      <c r="G11065" s="23"/>
    </row>
    <row r="11066" spans="1:7" customFormat="1">
      <c r="A11066" s="4">
        <v>33704</v>
      </c>
      <c r="B11066">
        <v>3.44</v>
      </c>
      <c r="C11066">
        <f>IFERROR(((VLOOKUP(A11066,'Interest Rates-10yr'!$A$9:$C$15239,2,FALSE))-B11066),C11065)</f>
        <v>3.93</v>
      </c>
      <c r="D11066" s="98">
        <f>AVERAGE(C$10:C11066)</f>
        <v>0.51950257755268414</v>
      </c>
      <c r="E11066" s="2"/>
      <c r="G11066" s="23"/>
    </row>
    <row r="11067" spans="1:7" customFormat="1">
      <c r="A11067" s="4">
        <v>33705</v>
      </c>
      <c r="B11067">
        <v>3.44</v>
      </c>
      <c r="C11067">
        <f>IFERROR(((VLOOKUP(A11067,'Interest Rates-10yr'!$A$9:$C$15239,2,FALSE))-B11067),C11066)</f>
        <v>3.93</v>
      </c>
      <c r="D11067" s="98">
        <f>AVERAGE(C$10:C11067)</f>
        <v>0.51981099656357654</v>
      </c>
      <c r="E11067" s="2"/>
      <c r="G11067" s="23"/>
    </row>
    <row r="11068" spans="1:7" customFormat="1">
      <c r="A11068" s="4">
        <v>33706</v>
      </c>
      <c r="B11068">
        <v>3.44</v>
      </c>
      <c r="C11068">
        <f>IFERROR(((VLOOKUP(A11068,'Interest Rates-10yr'!$A$9:$C$15239,2,FALSE))-B11068),C11067)</f>
        <v>3.93</v>
      </c>
      <c r="D11068" s="98">
        <f>AVERAGE(C$10:C11068)</f>
        <v>0.52011935979745272</v>
      </c>
      <c r="E11068" s="2"/>
      <c r="G11068" s="23"/>
    </row>
    <row r="11069" spans="1:7" customFormat="1">
      <c r="A11069" s="4">
        <v>33707</v>
      </c>
      <c r="B11069">
        <v>3.74</v>
      </c>
      <c r="C11069">
        <f>IFERROR(((VLOOKUP(A11069,'Interest Rates-10yr'!$A$9:$C$15239,2,FALSE))-B11069),C11068)</f>
        <v>3.59</v>
      </c>
      <c r="D11069" s="98">
        <f>AVERAGE(C$10:C11069)</f>
        <v>0.52039692585895381</v>
      </c>
      <c r="E11069" s="2"/>
      <c r="G11069" s="23"/>
    </row>
    <row r="11070" spans="1:7" customFormat="1">
      <c r="A11070" s="4">
        <v>33708</v>
      </c>
      <c r="B11070">
        <v>3.68</v>
      </c>
      <c r="C11070">
        <f>IFERROR(((VLOOKUP(A11070,'Interest Rates-10yr'!$A$9:$C$15239,2,FALSE))-B11070),C11069)</f>
        <v>3.6699999999999995</v>
      </c>
      <c r="D11070" s="98">
        <f>AVERAGE(C$10:C11070)</f>
        <v>0.52068167435132717</v>
      </c>
      <c r="E11070" s="2"/>
      <c r="G11070" s="23"/>
    </row>
    <row r="11071" spans="1:7" customFormat="1">
      <c r="A11071" s="4">
        <v>33709</v>
      </c>
      <c r="B11071">
        <v>4.0199999999999996</v>
      </c>
      <c r="C11071">
        <f>IFERROR(((VLOOKUP(A11071,'Interest Rates-10yr'!$A$9:$C$15239,2,FALSE))-B11071),C11070)</f>
        <v>3.3500000000000005</v>
      </c>
      <c r="D11071" s="98">
        <f>AVERAGE(C$10:C11071)</f>
        <v>0.52093744350027393</v>
      </c>
      <c r="E11071" s="2"/>
      <c r="G11071" s="23"/>
    </row>
    <row r="11072" spans="1:7" customFormat="1">
      <c r="A11072" s="4">
        <v>33710</v>
      </c>
      <c r="B11072">
        <v>3.78</v>
      </c>
      <c r="C11072">
        <f>IFERROR(((VLOOKUP(A11072,'Interest Rates-10yr'!$A$9:$C$15239,2,FALSE))-B11072),C11071)</f>
        <v>3.6700000000000004</v>
      </c>
      <c r="D11072" s="98">
        <f>AVERAGE(C$10:C11072)</f>
        <v>0.52122209165687694</v>
      </c>
      <c r="E11072" s="2"/>
      <c r="G11072" s="23"/>
    </row>
    <row r="11073" spans="1:7" customFormat="1">
      <c r="A11073" s="4">
        <v>33711</v>
      </c>
      <c r="B11073">
        <v>3.08</v>
      </c>
      <c r="C11073">
        <f>IFERROR(((VLOOKUP(A11073,'Interest Rates-10yr'!$A$9:$C$15239,2,FALSE))-B11073),C11072)</f>
        <v>3.6700000000000004</v>
      </c>
      <c r="D11073" s="98">
        <f>AVERAGE(C$10:C11073)</f>
        <v>0.52150668835864333</v>
      </c>
      <c r="E11073" s="2"/>
      <c r="G11073" s="23"/>
    </row>
    <row r="11074" spans="1:7" customFormat="1">
      <c r="A11074" s="4">
        <v>33712</v>
      </c>
      <c r="B11074">
        <v>3.08</v>
      </c>
      <c r="C11074">
        <f>IFERROR(((VLOOKUP(A11074,'Interest Rates-10yr'!$A$9:$C$15239,2,FALSE))-B11074),C11073)</f>
        <v>3.6700000000000004</v>
      </c>
      <c r="D11074" s="98">
        <f>AVERAGE(C$10:C11074)</f>
        <v>0.52179123361952373</v>
      </c>
      <c r="E11074" s="2"/>
      <c r="G11074" s="23"/>
    </row>
    <row r="11075" spans="1:7" customFormat="1">
      <c r="A11075" s="4">
        <v>33713</v>
      </c>
      <c r="B11075">
        <v>3.08</v>
      </c>
      <c r="C11075">
        <f>IFERROR(((VLOOKUP(A11075,'Interest Rates-10yr'!$A$9:$C$15239,2,FALSE))-B11075),C11074)</f>
        <v>3.6700000000000004</v>
      </c>
      <c r="D11075" s="98">
        <f>AVERAGE(C$10:C11075)</f>
        <v>0.52207572745346376</v>
      </c>
      <c r="E11075" s="2"/>
      <c r="G11075" s="23"/>
    </row>
    <row r="11076" spans="1:7" customFormat="1">
      <c r="A11076" s="4">
        <v>33714</v>
      </c>
      <c r="B11076">
        <v>3.75</v>
      </c>
      <c r="C11076">
        <f>IFERROR(((VLOOKUP(A11076,'Interest Rates-10yr'!$A$9:$C$15239,2,FALSE))-B11076),C11075)</f>
        <v>3.84</v>
      </c>
      <c r="D11076" s="98">
        <f>AVERAGE(C$10:C11076)</f>
        <v>0.52237553085750699</v>
      </c>
      <c r="E11076" s="2"/>
      <c r="G11076" s="23"/>
    </row>
    <row r="11077" spans="1:7" customFormat="1">
      <c r="A11077" s="4">
        <v>33715</v>
      </c>
      <c r="B11077">
        <v>3.83</v>
      </c>
      <c r="C11077">
        <f>IFERROR(((VLOOKUP(A11077,'Interest Rates-10yr'!$A$9:$C$15239,2,FALSE))-B11077),C11076)</f>
        <v>3.75</v>
      </c>
      <c r="D11077" s="98">
        <f>AVERAGE(C$10:C11077)</f>
        <v>0.52266714853632368</v>
      </c>
      <c r="E11077" s="2"/>
      <c r="G11077" s="23"/>
    </row>
    <row r="11078" spans="1:7" customFormat="1">
      <c r="A11078" s="4">
        <v>33716</v>
      </c>
      <c r="B11078">
        <v>3.72</v>
      </c>
      <c r="C11078">
        <f>IFERROR(((VLOOKUP(A11078,'Interest Rates-10yr'!$A$9:$C$15239,2,FALSE))-B11078),C11077)</f>
        <v>3.85</v>
      </c>
      <c r="D11078" s="98">
        <f>AVERAGE(C$10:C11078)</f>
        <v>0.52296774776402843</v>
      </c>
      <c r="E11078" s="2"/>
      <c r="G11078" s="23"/>
    </row>
    <row r="11079" spans="1:7" customFormat="1">
      <c r="A11079" s="4">
        <v>33717</v>
      </c>
      <c r="B11079">
        <v>3.68</v>
      </c>
      <c r="C11079">
        <f>IFERROR(((VLOOKUP(A11079,'Interest Rates-10yr'!$A$9:$C$15239,2,FALSE))-B11079),C11078)</f>
        <v>3.9099999999999997</v>
      </c>
      <c r="D11079" s="98">
        <f>AVERAGE(C$10:C11079)</f>
        <v>0.52327371273713008</v>
      </c>
      <c r="E11079" s="2"/>
      <c r="G11079" s="23"/>
    </row>
    <row r="11080" spans="1:7" customFormat="1">
      <c r="A11080" s="4">
        <v>33718</v>
      </c>
      <c r="B11080">
        <v>3.63</v>
      </c>
      <c r="C11080">
        <f>IFERROR(((VLOOKUP(A11080,'Interest Rates-10yr'!$A$9:$C$15239,2,FALSE))-B11080),C11079)</f>
        <v>3.92</v>
      </c>
      <c r="D11080" s="98">
        <f>AVERAGE(C$10:C11080)</f>
        <v>0.52358052569777169</v>
      </c>
      <c r="E11080" s="2"/>
      <c r="G11080" s="23"/>
    </row>
    <row r="11081" spans="1:7" customFormat="1">
      <c r="A11081" s="4">
        <v>33719</v>
      </c>
      <c r="B11081">
        <v>3.63</v>
      </c>
      <c r="C11081">
        <f>IFERROR(((VLOOKUP(A11081,'Interest Rates-10yr'!$A$9:$C$15239,2,FALSE))-B11081),C11080)</f>
        <v>3.92</v>
      </c>
      <c r="D11081" s="98">
        <f>AVERAGE(C$10:C11081)</f>
        <v>0.52388728323699696</v>
      </c>
      <c r="E11081" s="2"/>
      <c r="G11081" s="23"/>
    </row>
    <row r="11082" spans="1:7" customFormat="1">
      <c r="A11082" s="4">
        <v>33720</v>
      </c>
      <c r="B11082">
        <v>3.63</v>
      </c>
      <c r="C11082">
        <f>IFERROR(((VLOOKUP(A11082,'Interest Rates-10yr'!$A$9:$C$15239,2,FALSE))-B11082),C11081)</f>
        <v>3.92</v>
      </c>
      <c r="D11082" s="98">
        <f>AVERAGE(C$10:C11082)</f>
        <v>0.5241939853698212</v>
      </c>
      <c r="E11082" s="2"/>
      <c r="G11082" s="23"/>
    </row>
    <row r="11083" spans="1:7" customFormat="1">
      <c r="A11083" s="4">
        <v>33721</v>
      </c>
      <c r="B11083">
        <v>3.84</v>
      </c>
      <c r="C11083">
        <f>IFERROR(((VLOOKUP(A11083,'Interest Rates-10yr'!$A$9:$C$15239,2,FALSE))-B11083),C11082)</f>
        <v>3.76</v>
      </c>
      <c r="D11083" s="98">
        <f>AVERAGE(C$10:C11083)</f>
        <v>0.52448618385407542</v>
      </c>
      <c r="E11083" s="2"/>
      <c r="G11083" s="23"/>
    </row>
    <row r="11084" spans="1:7" customFormat="1">
      <c r="A11084" s="4">
        <v>33722</v>
      </c>
      <c r="B11084">
        <v>3.5</v>
      </c>
      <c r="C11084">
        <f>IFERROR(((VLOOKUP(A11084,'Interest Rates-10yr'!$A$9:$C$15239,2,FALSE))-B11084),C11083)</f>
        <v>4.07</v>
      </c>
      <c r="D11084" s="98">
        <f>AVERAGE(C$10:C11084)</f>
        <v>0.52480632054176346</v>
      </c>
      <c r="E11084" s="2"/>
      <c r="G11084" s="23"/>
    </row>
    <row r="11085" spans="1:7" customFormat="1">
      <c r="A11085" s="4">
        <v>33723</v>
      </c>
      <c r="B11085">
        <v>3.62</v>
      </c>
      <c r="C11085">
        <f>IFERROR(((VLOOKUP(A11085,'Interest Rates-10yr'!$A$9:$C$15239,2,FALSE))-B11085),C11084)</f>
        <v>3.9799999999999995</v>
      </c>
      <c r="D11085" s="98">
        <f>AVERAGE(C$10:C11085)</f>
        <v>0.52511827374503706</v>
      </c>
      <c r="E11085" s="2"/>
      <c r="G11085" s="23"/>
    </row>
    <row r="11086" spans="1:7" customFormat="1">
      <c r="A11086" s="4">
        <v>33724</v>
      </c>
      <c r="B11086">
        <v>3.85</v>
      </c>
      <c r="C11086">
        <f>IFERROR(((VLOOKUP(A11086,'Interest Rates-10yr'!$A$9:$C$15239,2,FALSE))-B11086),C11085)</f>
        <v>3.7600000000000002</v>
      </c>
      <c r="D11086" s="98">
        <f>AVERAGE(C$10:C11086)</f>
        <v>0.52541030965063018</v>
      </c>
      <c r="E11086" s="2"/>
      <c r="G11086" s="23"/>
    </row>
    <row r="11087" spans="1:7" customFormat="1">
      <c r="A11087" s="4">
        <v>33725</v>
      </c>
      <c r="B11087">
        <v>3.75</v>
      </c>
      <c r="C11087">
        <f>IFERROR(((VLOOKUP(A11087,'Interest Rates-10yr'!$A$9:$C$15239,2,FALSE))-B11087),C11086)</f>
        <v>3.8099999999999996</v>
      </c>
      <c r="D11087" s="98">
        <f>AVERAGE(C$10:C11087)</f>
        <v>0.52570680628272526</v>
      </c>
      <c r="E11087" s="2"/>
      <c r="G11087" s="23"/>
    </row>
    <row r="11088" spans="1:7" customFormat="1">
      <c r="A11088" s="4">
        <v>33726</v>
      </c>
      <c r="B11088">
        <v>3.75</v>
      </c>
      <c r="C11088">
        <f>IFERROR(((VLOOKUP(A11088,'Interest Rates-10yr'!$A$9:$C$15239,2,FALSE))-B11088),C11087)</f>
        <v>3.8099999999999996</v>
      </c>
      <c r="D11088" s="98">
        <f>AVERAGE(C$10:C11088)</f>
        <v>0.52600324939074206</v>
      </c>
      <c r="E11088" s="2"/>
      <c r="G11088" s="23"/>
    </row>
    <row r="11089" spans="1:7" customFormat="1">
      <c r="A11089" s="4">
        <v>33727</v>
      </c>
      <c r="B11089">
        <v>3.75</v>
      </c>
      <c r="C11089">
        <f>IFERROR(((VLOOKUP(A11089,'Interest Rates-10yr'!$A$9:$C$15239,2,FALSE))-B11089),C11088)</f>
        <v>3.8099999999999996</v>
      </c>
      <c r="D11089" s="98">
        <f>AVERAGE(C$10:C11089)</f>
        <v>0.52629963898917254</v>
      </c>
      <c r="E11089" s="2"/>
      <c r="G11089" s="23"/>
    </row>
    <row r="11090" spans="1:7" customFormat="1">
      <c r="A11090" s="4">
        <v>33728</v>
      </c>
      <c r="B11090">
        <v>3.8</v>
      </c>
      <c r="C11090">
        <f>IFERROR(((VLOOKUP(A11090,'Interest Rates-10yr'!$A$9:$C$15239,2,FALSE))-B11090),C11089)</f>
        <v>3.7800000000000002</v>
      </c>
      <c r="D11090" s="98">
        <f>AVERAGE(C$10:C11090)</f>
        <v>0.52659326775562054</v>
      </c>
      <c r="E11090" s="2"/>
      <c r="G11090" s="23"/>
    </row>
    <row r="11091" spans="1:7" customFormat="1">
      <c r="A11091" s="4">
        <v>33729</v>
      </c>
      <c r="B11091">
        <v>3.77</v>
      </c>
      <c r="C11091">
        <f>IFERROR(((VLOOKUP(A11091,'Interest Rates-10yr'!$A$9:$C$15239,2,FALSE))-B11091),C11090)</f>
        <v>3.7899999999999996</v>
      </c>
      <c r="D11091" s="98">
        <f>AVERAGE(C$10:C11091)</f>
        <v>0.5268877458942457</v>
      </c>
      <c r="E11091" s="2"/>
      <c r="G11091" s="23"/>
    </row>
    <row r="11092" spans="1:7" customFormat="1">
      <c r="A11092" s="4">
        <v>33730</v>
      </c>
      <c r="B11092">
        <v>3.71</v>
      </c>
      <c r="C11092">
        <f>IFERROR(((VLOOKUP(A11092,'Interest Rates-10yr'!$A$9:$C$15239,2,FALSE))-B11092),C11091)</f>
        <v>3.75</v>
      </c>
      <c r="D11092" s="98">
        <f>AVERAGE(C$10:C11092)</f>
        <v>0.52717856176125877</v>
      </c>
      <c r="E11092" s="2"/>
      <c r="G11092" s="23"/>
    </row>
    <row r="11093" spans="1:7" customFormat="1">
      <c r="A11093" s="4">
        <v>33731</v>
      </c>
      <c r="B11093">
        <v>3.74</v>
      </c>
      <c r="C11093">
        <f>IFERROR(((VLOOKUP(A11093,'Interest Rates-10yr'!$A$9:$C$15239,2,FALSE))-B11093),C11092)</f>
        <v>3.75</v>
      </c>
      <c r="D11093" s="98">
        <f>AVERAGE(C$10:C11093)</f>
        <v>0.52746932515337708</v>
      </c>
      <c r="E11093" s="2"/>
      <c r="G11093" s="23"/>
    </row>
    <row r="11094" spans="1:7" customFormat="1">
      <c r="A11094" s="4">
        <v>33732</v>
      </c>
      <c r="B11094">
        <v>3.71</v>
      </c>
      <c r="C11094">
        <f>IFERROR(((VLOOKUP(A11094,'Interest Rates-10yr'!$A$9:$C$15239,2,FALSE))-B11094),C11093)</f>
        <v>3.7</v>
      </c>
      <c r="D11094" s="98">
        <f>AVERAGE(C$10:C11094)</f>
        <v>0.52775552548489224</v>
      </c>
      <c r="E11094" s="2"/>
      <c r="G11094" s="23"/>
    </row>
    <row r="11095" spans="1:7" customFormat="1">
      <c r="A11095" s="4">
        <v>33733</v>
      </c>
      <c r="B11095">
        <v>3.71</v>
      </c>
      <c r="C11095">
        <f>IFERROR(((VLOOKUP(A11095,'Interest Rates-10yr'!$A$9:$C$15239,2,FALSE))-B11095),C11094)</f>
        <v>3.7</v>
      </c>
      <c r="D11095" s="98">
        <f>AVERAGE(C$10:C11095)</f>
        <v>0.52804167418365788</v>
      </c>
      <c r="E11095" s="2"/>
      <c r="G11095" s="23"/>
    </row>
    <row r="11096" spans="1:7" customFormat="1">
      <c r="A11096" s="4">
        <v>33734</v>
      </c>
      <c r="B11096">
        <v>3.71</v>
      </c>
      <c r="C11096">
        <f>IFERROR(((VLOOKUP(A11096,'Interest Rates-10yr'!$A$9:$C$15239,2,FALSE))-B11096),C11095)</f>
        <v>3.7</v>
      </c>
      <c r="D11096" s="98">
        <f>AVERAGE(C$10:C11096)</f>
        <v>0.52832777126364483</v>
      </c>
      <c r="E11096" s="2"/>
      <c r="G11096" s="23"/>
    </row>
    <row r="11097" spans="1:7" customFormat="1">
      <c r="A11097" s="4">
        <v>33735</v>
      </c>
      <c r="B11097">
        <v>3.88</v>
      </c>
      <c r="C11097">
        <f>IFERROR(((VLOOKUP(A11097,'Interest Rates-10yr'!$A$9:$C$15239,2,FALSE))-B11097),C11096)</f>
        <v>3.5200000000000005</v>
      </c>
      <c r="D11097" s="98">
        <f>AVERAGE(C$10:C11097)</f>
        <v>0.52859758297258574</v>
      </c>
      <c r="E11097" s="2"/>
      <c r="G11097" s="23"/>
    </row>
    <row r="11098" spans="1:7" customFormat="1">
      <c r="A11098" s="4">
        <v>33736</v>
      </c>
      <c r="B11098">
        <v>3.75</v>
      </c>
      <c r="C11098">
        <f>IFERROR(((VLOOKUP(A11098,'Interest Rates-10yr'!$A$9:$C$15239,2,FALSE))-B11098),C11097)</f>
        <v>3.6100000000000003</v>
      </c>
      <c r="D11098" s="98">
        <f>AVERAGE(C$10:C11098)</f>
        <v>0.52887546216972048</v>
      </c>
      <c r="E11098" s="2"/>
      <c r="G11098" s="23"/>
    </row>
    <row r="11099" spans="1:7" customFormat="1">
      <c r="A11099" s="4">
        <v>33737</v>
      </c>
      <c r="B11099">
        <v>4.37</v>
      </c>
      <c r="C11099">
        <f>IFERROR(((VLOOKUP(A11099,'Interest Rates-10yr'!$A$9:$C$15239,2,FALSE))-B11099),C11098)</f>
        <v>2.9699999999999998</v>
      </c>
      <c r="D11099" s="98">
        <f>AVERAGE(C$10:C11099)</f>
        <v>0.52909558160505243</v>
      </c>
      <c r="E11099" s="2"/>
      <c r="G11099" s="23"/>
    </row>
    <row r="11100" spans="1:7" customFormat="1">
      <c r="A11100" s="4">
        <v>33738</v>
      </c>
      <c r="B11100">
        <v>3.93</v>
      </c>
      <c r="C11100">
        <f>IFERROR(((VLOOKUP(A11100,'Interest Rates-10yr'!$A$9:$C$15239,2,FALSE))-B11100),C11099)</f>
        <v>3.4099999999999997</v>
      </c>
      <c r="D11100" s="98">
        <f>AVERAGE(C$10:C11100)</f>
        <v>0.52935533315300975</v>
      </c>
      <c r="E11100" s="2"/>
      <c r="G11100" s="23"/>
    </row>
    <row r="11101" spans="1:7" customFormat="1">
      <c r="A11101" s="4">
        <v>33739</v>
      </c>
      <c r="B11101">
        <v>3.96</v>
      </c>
      <c r="C11101">
        <f>IFERROR(((VLOOKUP(A11101,'Interest Rates-10yr'!$A$9:$C$15239,2,FALSE))-B11101),C11100)</f>
        <v>3.3200000000000003</v>
      </c>
      <c r="D11101" s="98">
        <f>AVERAGE(C$10:C11101)</f>
        <v>0.52960692390912645</v>
      </c>
      <c r="E11101" s="2"/>
      <c r="G11101" s="23"/>
    </row>
    <row r="11102" spans="1:7" customFormat="1">
      <c r="A11102" s="4">
        <v>33740</v>
      </c>
      <c r="B11102">
        <v>3.96</v>
      </c>
      <c r="C11102">
        <f>IFERROR(((VLOOKUP(A11102,'Interest Rates-10yr'!$A$9:$C$15239,2,FALSE))-B11102),C11101)</f>
        <v>3.3200000000000003</v>
      </c>
      <c r="D11102" s="98">
        <f>AVERAGE(C$10:C11102)</f>
        <v>0.52985846930496983</v>
      </c>
      <c r="E11102" s="2"/>
      <c r="G11102" s="23"/>
    </row>
    <row r="11103" spans="1:7" customFormat="1">
      <c r="A11103" s="4">
        <v>33741</v>
      </c>
      <c r="B11103">
        <v>3.96</v>
      </c>
      <c r="C11103">
        <f>IFERROR(((VLOOKUP(A11103,'Interest Rates-10yr'!$A$9:$C$15239,2,FALSE))-B11103),C11102)</f>
        <v>3.3200000000000003</v>
      </c>
      <c r="D11103" s="98">
        <f>AVERAGE(C$10:C11103)</f>
        <v>0.53010996935280597</v>
      </c>
      <c r="E11103" s="2"/>
      <c r="G11103" s="23"/>
    </row>
    <row r="11104" spans="1:7" customFormat="1">
      <c r="A11104" s="4">
        <v>33742</v>
      </c>
      <c r="B11104">
        <v>3.88</v>
      </c>
      <c r="C11104">
        <f>IFERROR(((VLOOKUP(A11104,'Interest Rates-10yr'!$A$9:$C$15239,2,FALSE))-B11104),C11103)</f>
        <v>3.4000000000000004</v>
      </c>
      <c r="D11104" s="98">
        <f>AVERAGE(C$10:C11104)</f>
        <v>0.53036863452005678</v>
      </c>
      <c r="E11104" s="2"/>
      <c r="G11104" s="23"/>
    </row>
    <row r="11105" spans="1:7" customFormat="1">
      <c r="A11105" s="4">
        <v>33743</v>
      </c>
      <c r="B11105">
        <v>3.8</v>
      </c>
      <c r="C11105">
        <f>IFERROR(((VLOOKUP(A11105,'Interest Rates-10yr'!$A$9:$C$15239,2,FALSE))-B11105),C11104)</f>
        <v>3.4000000000000004</v>
      </c>
      <c r="D11105" s="98">
        <f>AVERAGE(C$10:C11105)</f>
        <v>0.53062725306416991</v>
      </c>
      <c r="E11105" s="2"/>
      <c r="G11105" s="23"/>
    </row>
    <row r="11106" spans="1:7" customFormat="1">
      <c r="A11106" s="4">
        <v>33744</v>
      </c>
      <c r="B11106">
        <v>3.75</v>
      </c>
      <c r="C11106">
        <f>IFERROR(((VLOOKUP(A11106,'Interest Rates-10yr'!$A$9:$C$15239,2,FALSE))-B11106),C11105)</f>
        <v>3.5</v>
      </c>
      <c r="D11106" s="98">
        <f>AVERAGE(C$10:C11106)</f>
        <v>0.5308948364422843</v>
      </c>
      <c r="E11106" s="2"/>
      <c r="G11106" s="23"/>
    </row>
    <row r="11107" spans="1:7" customFormat="1">
      <c r="A11107" s="4">
        <v>33745</v>
      </c>
      <c r="B11107">
        <v>3.85</v>
      </c>
      <c r="C11107">
        <f>IFERROR(((VLOOKUP(A11107,'Interest Rates-10yr'!$A$9:$C$15239,2,FALSE))-B11107),C11106)</f>
        <v>3.5399999999999996</v>
      </c>
      <c r="D11107" s="98">
        <f>AVERAGE(C$10:C11107)</f>
        <v>0.53116597585150738</v>
      </c>
      <c r="E11107" s="2"/>
      <c r="G11107" s="23"/>
    </row>
    <row r="11108" spans="1:7" customFormat="1">
      <c r="A11108" s="4">
        <v>33746</v>
      </c>
      <c r="B11108">
        <v>3.74</v>
      </c>
      <c r="C11108">
        <f>IFERROR(((VLOOKUP(A11108,'Interest Rates-10yr'!$A$9:$C$15239,2,FALSE))-B11108),C11107)</f>
        <v>3.6099999999999994</v>
      </c>
      <c r="D11108" s="98">
        <f>AVERAGE(C$10:C11108)</f>
        <v>0.53144337327687441</v>
      </c>
      <c r="E11108" s="2"/>
      <c r="G11108" s="23"/>
    </row>
    <row r="11109" spans="1:7" customFormat="1">
      <c r="A11109" s="4">
        <v>33747</v>
      </c>
      <c r="B11109">
        <v>3.74</v>
      </c>
      <c r="C11109">
        <f>IFERROR(((VLOOKUP(A11109,'Interest Rates-10yr'!$A$9:$C$15239,2,FALSE))-B11109),C11108)</f>
        <v>3.6099999999999994</v>
      </c>
      <c r="D11109" s="98">
        <f>AVERAGE(C$10:C11109)</f>
        <v>0.53172072072072329</v>
      </c>
      <c r="E11109" s="2"/>
      <c r="G11109" s="23"/>
    </row>
    <row r="11110" spans="1:7" customFormat="1">
      <c r="A11110" s="4">
        <v>33748</v>
      </c>
      <c r="B11110">
        <v>3.74</v>
      </c>
      <c r="C11110">
        <f>IFERROR(((VLOOKUP(A11110,'Interest Rates-10yr'!$A$9:$C$15239,2,FALSE))-B11110),C11109)</f>
        <v>3.6099999999999994</v>
      </c>
      <c r="D11110" s="98">
        <f>AVERAGE(C$10:C11110)</f>
        <v>0.53199801819656145</v>
      </c>
      <c r="E11110" s="2"/>
      <c r="G11110" s="23"/>
    </row>
    <row r="11111" spans="1:7" customFormat="1">
      <c r="A11111" s="4">
        <v>33749</v>
      </c>
      <c r="B11111">
        <v>3.74</v>
      </c>
      <c r="C11111">
        <f>IFERROR(((VLOOKUP(A11111,'Interest Rates-10yr'!$A$9:$C$15239,2,FALSE))-B11111),C11110)</f>
        <v>3.6099999999999994</v>
      </c>
      <c r="D11111" s="98">
        <f>AVERAGE(C$10:C11111)</f>
        <v>0.53227526571789119</v>
      </c>
      <c r="E11111" s="2"/>
      <c r="G11111" s="23"/>
    </row>
    <row r="11112" spans="1:7" customFormat="1">
      <c r="A11112" s="4">
        <v>33750</v>
      </c>
      <c r="B11112">
        <v>4.0199999999999996</v>
      </c>
      <c r="C11112">
        <f>IFERROR(((VLOOKUP(A11112,'Interest Rates-10yr'!$A$9:$C$15239,2,FALSE))-B11112),C11111)</f>
        <v>3.4400000000000004</v>
      </c>
      <c r="D11112" s="98">
        <f>AVERAGE(C$10:C11112)</f>
        <v>0.53253715212105079</v>
      </c>
      <c r="E11112" s="2"/>
      <c r="G11112" s="23"/>
    </row>
    <row r="11113" spans="1:7" customFormat="1">
      <c r="A11113" s="4">
        <v>33751</v>
      </c>
      <c r="B11113">
        <v>3.78</v>
      </c>
      <c r="C11113">
        <f>IFERROR(((VLOOKUP(A11113,'Interest Rates-10yr'!$A$9:$C$15239,2,FALSE))-B11113),C11112)</f>
        <v>3.6600000000000006</v>
      </c>
      <c r="D11113" s="98">
        <f>AVERAGE(C$10:C11113)</f>
        <v>0.53281880403458459</v>
      </c>
      <c r="E11113" s="2"/>
      <c r="G11113" s="23"/>
    </row>
    <row r="11114" spans="1:7" customFormat="1">
      <c r="A11114" s="4">
        <v>33752</v>
      </c>
      <c r="B11114">
        <v>3.87</v>
      </c>
      <c r="C11114">
        <f>IFERROR(((VLOOKUP(A11114,'Interest Rates-10yr'!$A$9:$C$15239,2,FALSE))-B11114),C11113)</f>
        <v>3.49</v>
      </c>
      <c r="D11114" s="98">
        <f>AVERAGE(C$10:C11114)</f>
        <v>0.53308509680324423</v>
      </c>
      <c r="E11114" s="2"/>
      <c r="G11114" s="23"/>
    </row>
    <row r="11115" spans="1:7" customFormat="1">
      <c r="A11115" s="4">
        <v>33753</v>
      </c>
      <c r="B11115">
        <v>3.8</v>
      </c>
      <c r="C11115">
        <f>IFERROR(((VLOOKUP(A11115,'Interest Rates-10yr'!$A$9:$C$15239,2,FALSE))-B11115),C11114)</f>
        <v>3.5300000000000002</v>
      </c>
      <c r="D11115" s="98">
        <f>AVERAGE(C$10:C11115)</f>
        <v>0.53335494327390842</v>
      </c>
      <c r="E11115" s="2"/>
      <c r="G11115" s="23"/>
    </row>
    <row r="11116" spans="1:7" customFormat="1">
      <c r="A11116" s="4">
        <v>33754</v>
      </c>
      <c r="B11116">
        <v>3.8</v>
      </c>
      <c r="C11116">
        <f>IFERROR(((VLOOKUP(A11116,'Interest Rates-10yr'!$A$9:$C$15239,2,FALSE))-B11116),C11115)</f>
        <v>3.5300000000000002</v>
      </c>
      <c r="D11116" s="98">
        <f>AVERAGE(C$10:C11116)</f>
        <v>0.53362474115422942</v>
      </c>
      <c r="E11116" s="2"/>
      <c r="G11116" s="23"/>
    </row>
    <row r="11117" spans="1:7" customFormat="1">
      <c r="A11117" s="4">
        <v>33755</v>
      </c>
      <c r="B11117">
        <v>3.8</v>
      </c>
      <c r="C11117">
        <f>IFERROR(((VLOOKUP(A11117,'Interest Rates-10yr'!$A$9:$C$15239,2,FALSE))-B11117),C11116)</f>
        <v>3.5300000000000002</v>
      </c>
      <c r="D11117" s="98">
        <f>AVERAGE(C$10:C11117)</f>
        <v>0.5338944904573304</v>
      </c>
      <c r="E11117" s="2"/>
      <c r="G11117" s="23"/>
    </row>
    <row r="11118" spans="1:7" customFormat="1">
      <c r="A11118" s="4">
        <v>33756</v>
      </c>
      <c r="B11118">
        <v>3.96</v>
      </c>
      <c r="C11118">
        <f>IFERROR(((VLOOKUP(A11118,'Interest Rates-10yr'!$A$9:$C$15239,2,FALSE))-B11118),C11117)</f>
        <v>3.4299999999999997</v>
      </c>
      <c r="D11118" s="98">
        <f>AVERAGE(C$10:C11118)</f>
        <v>0.53415518948600471</v>
      </c>
      <c r="E11118" s="2"/>
      <c r="G11118" s="23"/>
    </row>
    <row r="11119" spans="1:7" customFormat="1">
      <c r="A11119" s="4">
        <v>33757</v>
      </c>
      <c r="B11119">
        <v>3.89</v>
      </c>
      <c r="C11119">
        <f>IFERROR(((VLOOKUP(A11119,'Interest Rates-10yr'!$A$9:$C$15239,2,FALSE))-B11119),C11118)</f>
        <v>3.4599999999999995</v>
      </c>
      <c r="D11119" s="98">
        <f>AVERAGE(C$10:C11119)</f>
        <v>0.5344185418541878</v>
      </c>
      <c r="E11119" s="2"/>
      <c r="G11119" s="23"/>
    </row>
    <row r="11120" spans="1:7" customFormat="1">
      <c r="A11120" s="4">
        <v>33758</v>
      </c>
      <c r="B11120">
        <v>3.82</v>
      </c>
      <c r="C11120">
        <f>IFERROR(((VLOOKUP(A11120,'Interest Rates-10yr'!$A$9:$C$15239,2,FALSE))-B11120),C11119)</f>
        <v>3.52</v>
      </c>
      <c r="D11120" s="98">
        <f>AVERAGE(C$10:C11120)</f>
        <v>0.53468724687247116</v>
      </c>
      <c r="E11120" s="2"/>
      <c r="G11120" s="23"/>
    </row>
    <row r="11121" spans="1:7" customFormat="1">
      <c r="A11121" s="4">
        <v>33759</v>
      </c>
      <c r="B11121">
        <v>3.78</v>
      </c>
      <c r="C11121">
        <f>IFERROR(((VLOOKUP(A11121,'Interest Rates-10yr'!$A$9:$C$15239,2,FALSE))-B11121),C11120)</f>
        <v>3.56</v>
      </c>
      <c r="D11121" s="98">
        <f>AVERAGE(C$10:C11121)</f>
        <v>0.53495950323974328</v>
      </c>
      <c r="E11121" s="2"/>
      <c r="G11121" s="23"/>
    </row>
    <row r="11122" spans="1:7" customFormat="1">
      <c r="A11122" s="4">
        <v>33760</v>
      </c>
      <c r="B11122">
        <v>3.61</v>
      </c>
      <c r="C11122">
        <f>IFERROR(((VLOOKUP(A11122,'Interest Rates-10yr'!$A$9:$C$15239,2,FALSE))-B11122),C11121)</f>
        <v>3.6999999999999997</v>
      </c>
      <c r="D11122" s="98">
        <f>AVERAGE(C$10:C11122)</f>
        <v>0.53524430846756299</v>
      </c>
      <c r="E11122" s="2"/>
      <c r="G11122" s="23"/>
    </row>
    <row r="11123" spans="1:7" customFormat="1">
      <c r="A11123" s="4">
        <v>33761</v>
      </c>
      <c r="B11123">
        <v>3.61</v>
      </c>
      <c r="C11123">
        <f>IFERROR(((VLOOKUP(A11123,'Interest Rates-10yr'!$A$9:$C$15239,2,FALSE))-B11123),C11122)</f>
        <v>3.6999999999999997</v>
      </c>
      <c r="D11123" s="98">
        <f>AVERAGE(C$10:C11123)</f>
        <v>0.53552906244376708</v>
      </c>
      <c r="E11123" s="2"/>
      <c r="G11123" s="23"/>
    </row>
    <row r="11124" spans="1:7" customFormat="1">
      <c r="A11124" s="4">
        <v>33762</v>
      </c>
      <c r="B11124">
        <v>3.61</v>
      </c>
      <c r="C11124">
        <f>IFERROR(((VLOOKUP(A11124,'Interest Rates-10yr'!$A$9:$C$15239,2,FALSE))-B11124),C11123)</f>
        <v>3.6999999999999997</v>
      </c>
      <c r="D11124" s="98">
        <f>AVERAGE(C$10:C11124)</f>
        <v>0.53581376518218871</v>
      </c>
      <c r="E11124" s="2"/>
      <c r="G11124" s="23"/>
    </row>
    <row r="11125" spans="1:7" customFormat="1">
      <c r="A11125" s="4">
        <v>33763</v>
      </c>
      <c r="B11125">
        <v>3.72</v>
      </c>
      <c r="C11125">
        <f>IFERROR(((VLOOKUP(A11125,'Interest Rates-10yr'!$A$9:$C$15239,2,FALSE))-B11125),C11124)</f>
        <v>3.5899999999999994</v>
      </c>
      <c r="D11125" s="98">
        <f>AVERAGE(C$10:C11125)</f>
        <v>0.53608852105074012</v>
      </c>
      <c r="E11125" s="2"/>
      <c r="G11125" s="23"/>
    </row>
    <row r="11126" spans="1:7" customFormat="1">
      <c r="A11126" s="4">
        <v>33764</v>
      </c>
      <c r="B11126">
        <v>3.57</v>
      </c>
      <c r="C11126">
        <f>IFERROR(((VLOOKUP(A11126,'Interest Rates-10yr'!$A$9:$C$15239,2,FALSE))-B11126),C11125)</f>
        <v>3.7600000000000002</v>
      </c>
      <c r="D11126" s="98">
        <f>AVERAGE(C$10:C11126)</f>
        <v>0.53637851938472858</v>
      </c>
      <c r="E11126" s="2"/>
      <c r="G11126" s="23"/>
    </row>
    <row r="11127" spans="1:7" customFormat="1">
      <c r="A11127" s="4">
        <v>33765</v>
      </c>
      <c r="B11127">
        <v>3.96</v>
      </c>
      <c r="C11127">
        <f>IFERROR(((VLOOKUP(A11127,'Interest Rates-10yr'!$A$9:$C$15239,2,FALSE))-B11127),C11126)</f>
        <v>3.3899999999999997</v>
      </c>
      <c r="D11127" s="98">
        <f>AVERAGE(C$10:C11127)</f>
        <v>0.53663518618456807</v>
      </c>
      <c r="E11127" s="2"/>
      <c r="G11127" s="23"/>
    </row>
    <row r="11128" spans="1:7" customFormat="1">
      <c r="A11128" s="4">
        <v>33766</v>
      </c>
      <c r="B11128">
        <v>3.8</v>
      </c>
      <c r="C11128">
        <f>IFERROR(((VLOOKUP(A11128,'Interest Rates-10yr'!$A$9:$C$15239,2,FALSE))-B11128),C11127)</f>
        <v>3.5300000000000002</v>
      </c>
      <c r="D11128" s="98">
        <f>AVERAGE(C$10:C11128)</f>
        <v>0.53690439787750943</v>
      </c>
      <c r="E11128" s="2"/>
      <c r="G11128" s="23"/>
    </row>
    <row r="11129" spans="1:7" customFormat="1">
      <c r="A11129" s="4">
        <v>33767</v>
      </c>
      <c r="B11129">
        <v>3.65</v>
      </c>
      <c r="C11129">
        <f>IFERROR(((VLOOKUP(A11129,'Interest Rates-10yr'!$A$9:$C$15239,2,FALSE))-B11129),C11128)</f>
        <v>3.64</v>
      </c>
      <c r="D11129" s="98">
        <f>AVERAGE(C$10:C11129)</f>
        <v>0.53718345323741257</v>
      </c>
      <c r="E11129" s="2"/>
      <c r="G11129" s="23"/>
    </row>
    <row r="11130" spans="1:7" customFormat="1">
      <c r="A11130" s="4">
        <v>33768</v>
      </c>
      <c r="B11130">
        <v>3.65</v>
      </c>
      <c r="C11130">
        <f>IFERROR(((VLOOKUP(A11130,'Interest Rates-10yr'!$A$9:$C$15239,2,FALSE))-B11130),C11129)</f>
        <v>3.64</v>
      </c>
      <c r="D11130" s="98">
        <f>AVERAGE(C$10:C11130)</f>
        <v>0.53746245841201579</v>
      </c>
      <c r="E11130" s="2"/>
      <c r="G11130" s="23"/>
    </row>
    <row r="11131" spans="1:7" customFormat="1">
      <c r="A11131" s="4">
        <v>33769</v>
      </c>
      <c r="B11131">
        <v>3.65</v>
      </c>
      <c r="C11131">
        <f>IFERROR(((VLOOKUP(A11131,'Interest Rates-10yr'!$A$9:$C$15239,2,FALSE))-B11131),C11130)</f>
        <v>3.64</v>
      </c>
      <c r="D11131" s="98">
        <f>AVERAGE(C$10:C11131)</f>
        <v>0.53774141341485604</v>
      </c>
      <c r="E11131" s="2"/>
      <c r="G11131" s="23"/>
    </row>
    <row r="11132" spans="1:7" customFormat="1">
      <c r="A11132" s="4">
        <v>33770</v>
      </c>
      <c r="B11132">
        <v>3.88</v>
      </c>
      <c r="C11132">
        <f>IFERROR(((VLOOKUP(A11132,'Interest Rates-10yr'!$A$9:$C$15239,2,FALSE))-B11132),C11131)</f>
        <v>3.4000000000000004</v>
      </c>
      <c r="D11132" s="98">
        <f>AVERAGE(C$10:C11132)</f>
        <v>0.53799874134676151</v>
      </c>
      <c r="E11132" s="2"/>
      <c r="G11132" s="23"/>
    </row>
    <row r="11133" spans="1:7" customFormat="1">
      <c r="A11133" s="4">
        <v>33771</v>
      </c>
      <c r="B11133">
        <v>3.74</v>
      </c>
      <c r="C11133">
        <f>IFERROR(((VLOOKUP(A11133,'Interest Rates-10yr'!$A$9:$C$15239,2,FALSE))-B11133),C11132)</f>
        <v>3.5</v>
      </c>
      <c r="D11133" s="98">
        <f>AVERAGE(C$10:C11133)</f>
        <v>0.53826501258540349</v>
      </c>
      <c r="E11133" s="2"/>
      <c r="G11133" s="23"/>
    </row>
    <row r="11134" spans="1:7" customFormat="1">
      <c r="A11134" s="4">
        <v>33772</v>
      </c>
      <c r="B11134">
        <v>3.72</v>
      </c>
      <c r="C11134">
        <f>IFERROR(((VLOOKUP(A11134,'Interest Rates-10yr'!$A$9:$C$15239,2,FALSE))-B11134),C11133)</f>
        <v>3.5100000000000002</v>
      </c>
      <c r="D11134" s="98">
        <f>AVERAGE(C$10:C11134)</f>
        <v>0.53853213483146323</v>
      </c>
      <c r="E11134" s="2"/>
      <c r="G11134" s="23"/>
    </row>
    <row r="11135" spans="1:7" customFormat="1">
      <c r="A11135" s="4">
        <v>33773</v>
      </c>
      <c r="B11135">
        <v>3.71</v>
      </c>
      <c r="C11135">
        <f>IFERROR(((VLOOKUP(A11135,'Interest Rates-10yr'!$A$9:$C$15239,2,FALSE))-B11135),C11134)</f>
        <v>3.4800000000000004</v>
      </c>
      <c r="D11135" s="98">
        <f>AVERAGE(C$10:C11135)</f>
        <v>0.53879651267302064</v>
      </c>
      <c r="E11135" s="2"/>
      <c r="G11135" s="23"/>
    </row>
    <row r="11136" spans="1:7" customFormat="1">
      <c r="A11136" s="4">
        <v>33774</v>
      </c>
      <c r="B11136">
        <v>3.66</v>
      </c>
      <c r="C11136">
        <f>IFERROR(((VLOOKUP(A11136,'Interest Rates-10yr'!$A$9:$C$15239,2,FALSE))-B11136),C11135)</f>
        <v>3.58</v>
      </c>
      <c r="D11136" s="98">
        <f>AVERAGE(C$10:C11136)</f>
        <v>0.53906983014289811</v>
      </c>
      <c r="E11136" s="2"/>
      <c r="G11136" s="23"/>
    </row>
    <row r="11137" spans="1:7" customFormat="1">
      <c r="A11137" s="4">
        <v>33775</v>
      </c>
      <c r="B11137">
        <v>3.66</v>
      </c>
      <c r="C11137">
        <f>IFERROR(((VLOOKUP(A11137,'Interest Rates-10yr'!$A$9:$C$15239,2,FALSE))-B11137),C11136)</f>
        <v>3.58</v>
      </c>
      <c r="D11137" s="98">
        <f>AVERAGE(C$10:C11137)</f>
        <v>0.53934309849029727</v>
      </c>
      <c r="E11137" s="2"/>
      <c r="G11137" s="23"/>
    </row>
    <row r="11138" spans="1:7" customFormat="1">
      <c r="A11138" s="4">
        <v>33776</v>
      </c>
      <c r="B11138">
        <v>3.66</v>
      </c>
      <c r="C11138">
        <f>IFERROR(((VLOOKUP(A11138,'Interest Rates-10yr'!$A$9:$C$15239,2,FALSE))-B11138),C11137)</f>
        <v>3.58</v>
      </c>
      <c r="D11138" s="98">
        <f>AVERAGE(C$10:C11138)</f>
        <v>0.53961631772845964</v>
      </c>
      <c r="E11138" s="2"/>
      <c r="G11138" s="23"/>
    </row>
    <row r="11139" spans="1:7" customFormat="1">
      <c r="A11139" s="4">
        <v>33777</v>
      </c>
      <c r="B11139">
        <v>3.85</v>
      </c>
      <c r="C11139">
        <f>IFERROR(((VLOOKUP(A11139,'Interest Rates-10yr'!$A$9:$C$15239,2,FALSE))-B11139),C11138)</f>
        <v>3.39</v>
      </c>
      <c r="D11139" s="98">
        <f>AVERAGE(C$10:C11139)</f>
        <v>0.53987241689128729</v>
      </c>
      <c r="E11139" s="2"/>
      <c r="G11139" s="23"/>
    </row>
    <row r="11140" spans="1:7" customFormat="1">
      <c r="A11140" s="4">
        <v>33778</v>
      </c>
      <c r="B11140">
        <v>3.7</v>
      </c>
      <c r="C11140">
        <f>IFERROR(((VLOOKUP(A11140,'Interest Rates-10yr'!$A$9:$C$15239,2,FALSE))-B11140),C11139)</f>
        <v>3.55</v>
      </c>
      <c r="D11140" s="98">
        <f>AVERAGE(C$10:C11140)</f>
        <v>0.54014284430868997</v>
      </c>
      <c r="E11140" s="2"/>
      <c r="G11140" s="23"/>
    </row>
    <row r="11141" spans="1:7" customFormat="1">
      <c r="A11141" s="4">
        <v>33779</v>
      </c>
      <c r="B11141">
        <v>3.81</v>
      </c>
      <c r="C11141">
        <f>IFERROR(((VLOOKUP(A11141,'Interest Rates-10yr'!$A$9:$C$15239,2,FALSE))-B11141),C11140)</f>
        <v>3.39</v>
      </c>
      <c r="D11141" s="98">
        <f>AVERAGE(C$10:C11141)</f>
        <v>0.54039885016169853</v>
      </c>
      <c r="E11141" s="2"/>
      <c r="G11141" s="23"/>
    </row>
    <row r="11142" spans="1:7" customFormat="1">
      <c r="A11142" s="4">
        <v>33780</v>
      </c>
      <c r="B11142">
        <v>3.87</v>
      </c>
      <c r="C11142">
        <f>IFERROR(((VLOOKUP(A11142,'Interest Rates-10yr'!$A$9:$C$15239,2,FALSE))-B11142),C11141)</f>
        <v>3.2699999999999996</v>
      </c>
      <c r="D11142" s="98">
        <f>AVERAGE(C$10:C11142)</f>
        <v>0.54064403125842353</v>
      </c>
      <c r="E11142" s="2"/>
      <c r="G11142" s="23"/>
    </row>
    <row r="11143" spans="1:7" customFormat="1">
      <c r="A11143" s="4">
        <v>33781</v>
      </c>
      <c r="B11143">
        <v>3.67</v>
      </c>
      <c r="C11143">
        <f>IFERROR(((VLOOKUP(A11143,'Interest Rates-10yr'!$A$9:$C$15239,2,FALSE))-B11143),C11142)</f>
        <v>3.4800000000000004</v>
      </c>
      <c r="D11143" s="98">
        <f>AVERAGE(C$10:C11143)</f>
        <v>0.54090802945931638</v>
      </c>
      <c r="E11143" s="2"/>
      <c r="G11143" s="23"/>
    </row>
    <row r="11144" spans="1:7" customFormat="1">
      <c r="A11144" s="4">
        <v>33782</v>
      </c>
      <c r="B11144">
        <v>3.67</v>
      </c>
      <c r="C11144">
        <f>IFERROR(((VLOOKUP(A11144,'Interest Rates-10yr'!$A$9:$C$15239,2,FALSE))-B11144),C11143)</f>
        <v>3.4800000000000004</v>
      </c>
      <c r="D11144" s="98">
        <f>AVERAGE(C$10:C11144)</f>
        <v>0.54117198024248114</v>
      </c>
      <c r="E11144" s="2"/>
      <c r="G11144" s="23"/>
    </row>
    <row r="11145" spans="1:7" customFormat="1">
      <c r="A11145" s="4">
        <v>33783</v>
      </c>
      <c r="B11145">
        <v>3.67</v>
      </c>
      <c r="C11145">
        <f>IFERROR(((VLOOKUP(A11145,'Interest Rates-10yr'!$A$9:$C$15239,2,FALSE))-B11145),C11144)</f>
        <v>3.4800000000000004</v>
      </c>
      <c r="D11145" s="98">
        <f>AVERAGE(C$10:C11145)</f>
        <v>0.54143588362069217</v>
      </c>
      <c r="E11145" s="2"/>
      <c r="G11145" s="23"/>
    </row>
    <row r="11146" spans="1:7" customFormat="1">
      <c r="A11146" s="4">
        <v>33784</v>
      </c>
      <c r="B11146">
        <v>3.8</v>
      </c>
      <c r="C11146">
        <f>IFERROR(((VLOOKUP(A11146,'Interest Rates-10yr'!$A$9:$C$15239,2,FALSE))-B11146),C11145)</f>
        <v>3.3200000000000003</v>
      </c>
      <c r="D11146" s="98">
        <f>AVERAGE(C$10:C11146)</f>
        <v>0.5416853730807244</v>
      </c>
      <c r="E11146" s="2"/>
      <c r="G11146" s="23"/>
    </row>
    <row r="11147" spans="1:7" customFormat="1">
      <c r="A11147" s="4">
        <v>33785</v>
      </c>
      <c r="B11147">
        <v>4.53</v>
      </c>
      <c r="C11147">
        <f>IFERROR(((VLOOKUP(A11147,'Interest Rates-10yr'!$A$9:$C$15239,2,FALSE))-B11147),C11146)</f>
        <v>2.6099999999999994</v>
      </c>
      <c r="D11147" s="98">
        <f>AVERAGE(C$10:C11147)</f>
        <v>0.54187107200574847</v>
      </c>
      <c r="E11147" s="2"/>
      <c r="G11147" s="23"/>
    </row>
    <row r="11148" spans="1:7" customFormat="1">
      <c r="A11148" s="4">
        <v>33786</v>
      </c>
      <c r="B11148">
        <v>3.89</v>
      </c>
      <c r="C11148">
        <f>IFERROR(((VLOOKUP(A11148,'Interest Rates-10yr'!$A$9:$C$15239,2,FALSE))-B11148),C11147)</f>
        <v>3.2099999999999995</v>
      </c>
      <c r="D11148" s="98">
        <f>AVERAGE(C$10:C11148)</f>
        <v>0.54211060238800857</v>
      </c>
      <c r="E11148" s="2"/>
      <c r="G11148" s="23"/>
    </row>
    <row r="11149" spans="1:7" customFormat="1">
      <c r="A11149" s="4">
        <v>33787</v>
      </c>
      <c r="B11149">
        <v>3.46</v>
      </c>
      <c r="C11149">
        <f>IFERROR(((VLOOKUP(A11149,'Interest Rates-10yr'!$A$9:$C$15239,2,FALSE))-B11149),C11148)</f>
        <v>3.4699999999999998</v>
      </c>
      <c r="D11149" s="98">
        <f>AVERAGE(C$10:C11149)</f>
        <v>0.54237342908438302</v>
      </c>
      <c r="E11149" s="2"/>
      <c r="G11149" s="23"/>
    </row>
    <row r="11150" spans="1:7" customFormat="1">
      <c r="A11150" s="4">
        <v>33788</v>
      </c>
      <c r="B11150">
        <v>2.84</v>
      </c>
      <c r="C11150">
        <f>IFERROR(((VLOOKUP(A11150,'Interest Rates-10yr'!$A$9:$C$15239,2,FALSE))-B11150),C11149)</f>
        <v>3.4699999999999998</v>
      </c>
      <c r="D11150" s="98">
        <f>AVERAGE(C$10:C11150)</f>
        <v>0.54263620859887152</v>
      </c>
      <c r="E11150" s="2"/>
      <c r="G11150" s="23"/>
    </row>
    <row r="11151" spans="1:7" customFormat="1">
      <c r="A11151" s="4">
        <v>33789</v>
      </c>
      <c r="B11151">
        <v>2.84</v>
      </c>
      <c r="C11151">
        <f>IFERROR(((VLOOKUP(A11151,'Interest Rates-10yr'!$A$9:$C$15239,2,FALSE))-B11151),C11150)</f>
        <v>3.4699999999999998</v>
      </c>
      <c r="D11151" s="98">
        <f>AVERAGE(C$10:C11151)</f>
        <v>0.54289894094417768</v>
      </c>
      <c r="E11151" s="2"/>
      <c r="G11151" s="23"/>
    </row>
    <row r="11152" spans="1:7" customFormat="1">
      <c r="A11152" s="4">
        <v>33790</v>
      </c>
      <c r="B11152">
        <v>2.84</v>
      </c>
      <c r="C11152">
        <f>IFERROR(((VLOOKUP(A11152,'Interest Rates-10yr'!$A$9:$C$15239,2,FALSE))-B11152),C11151)</f>
        <v>3.4699999999999998</v>
      </c>
      <c r="D11152" s="98">
        <f>AVERAGE(C$10:C11152)</f>
        <v>0.54316162613300079</v>
      </c>
      <c r="E11152" s="2"/>
      <c r="G11152" s="23"/>
    </row>
    <row r="11153" spans="1:7" customFormat="1">
      <c r="A11153" s="4">
        <v>33791</v>
      </c>
      <c r="B11153">
        <v>3.15</v>
      </c>
      <c r="C11153">
        <f>IFERROR(((VLOOKUP(A11153,'Interest Rates-10yr'!$A$9:$C$15239,2,FALSE))-B11153),C11152)</f>
        <v>3.7500000000000004</v>
      </c>
      <c r="D11153" s="98">
        <f>AVERAGE(C$10:C11153)</f>
        <v>0.54344938980617619</v>
      </c>
      <c r="E11153" s="2"/>
      <c r="G11153" s="23"/>
    </row>
    <row r="11154" spans="1:7" customFormat="1">
      <c r="A11154" s="4">
        <v>33792</v>
      </c>
      <c r="B11154">
        <v>3.35</v>
      </c>
      <c r="C11154">
        <f>IFERROR(((VLOOKUP(A11154,'Interest Rates-10yr'!$A$9:$C$15239,2,FALSE))-B11154),C11153)</f>
        <v>3.52</v>
      </c>
      <c r="D11154" s="98">
        <f>AVERAGE(C$10:C11154)</f>
        <v>0.5437164647824162</v>
      </c>
      <c r="E11154" s="2"/>
      <c r="G11154" s="23"/>
    </row>
    <row r="11155" spans="1:7" customFormat="1">
      <c r="A11155" s="4">
        <v>33793</v>
      </c>
      <c r="B11155">
        <v>4.1900000000000004</v>
      </c>
      <c r="C11155">
        <f>IFERROR(((VLOOKUP(A11155,'Interest Rates-10yr'!$A$9:$C$15239,2,FALSE))-B11155),C11154)</f>
        <v>2.7199999999999998</v>
      </c>
      <c r="D11155" s="98">
        <f>AVERAGE(C$10:C11155)</f>
        <v>0.5439117172079696</v>
      </c>
      <c r="E11155" s="2"/>
      <c r="G11155" s="23"/>
    </row>
    <row r="11156" spans="1:7" customFormat="1">
      <c r="A11156" s="4">
        <v>33794</v>
      </c>
      <c r="B11156">
        <v>3.46</v>
      </c>
      <c r="C11156">
        <f>IFERROR(((VLOOKUP(A11156,'Interest Rates-10yr'!$A$9:$C$15239,2,FALSE))-B11156),C11155)</f>
        <v>3.45</v>
      </c>
      <c r="D11156" s="98">
        <f>AVERAGE(C$10:C11156)</f>
        <v>0.54417242307347524</v>
      </c>
      <c r="E11156" s="2"/>
      <c r="G11156" s="23"/>
    </row>
    <row r="11157" spans="1:7" customFormat="1">
      <c r="A11157" s="4">
        <v>33795</v>
      </c>
      <c r="B11157">
        <v>3.2</v>
      </c>
      <c r="C11157">
        <f>IFERROR(((VLOOKUP(A11157,'Interest Rates-10yr'!$A$9:$C$15239,2,FALSE))-B11157),C11156)</f>
        <v>3.7299999999999995</v>
      </c>
      <c r="D11157" s="98">
        <f>AVERAGE(C$10:C11157)</f>
        <v>0.54445819878005275</v>
      </c>
      <c r="E11157" s="2"/>
      <c r="G11157" s="23"/>
    </row>
    <row r="11158" spans="1:7" customFormat="1">
      <c r="A11158" s="4">
        <v>33796</v>
      </c>
      <c r="B11158">
        <v>3.2</v>
      </c>
      <c r="C11158">
        <f>IFERROR(((VLOOKUP(A11158,'Interest Rates-10yr'!$A$9:$C$15239,2,FALSE))-B11158),C11157)</f>
        <v>3.7299999999999995</v>
      </c>
      <c r="D11158" s="98">
        <f>AVERAGE(C$10:C11158)</f>
        <v>0.54474392322181608</v>
      </c>
      <c r="E11158" s="2"/>
      <c r="G11158" s="23"/>
    </row>
    <row r="11159" spans="1:7" customFormat="1">
      <c r="A11159" s="4">
        <v>33797</v>
      </c>
      <c r="B11159">
        <v>3.2</v>
      </c>
      <c r="C11159">
        <f>IFERROR(((VLOOKUP(A11159,'Interest Rates-10yr'!$A$9:$C$15239,2,FALSE))-B11159),C11158)</f>
        <v>3.7299999999999995</v>
      </c>
      <c r="D11159" s="98">
        <f>AVERAGE(C$10:C11159)</f>
        <v>0.54502959641255855</v>
      </c>
      <c r="E11159" s="2"/>
      <c r="G11159" s="23"/>
    </row>
    <row r="11160" spans="1:7" customFormat="1">
      <c r="A11160" s="4">
        <v>33798</v>
      </c>
      <c r="B11160">
        <v>3.28</v>
      </c>
      <c r="C11160">
        <f>IFERROR(((VLOOKUP(A11160,'Interest Rates-10yr'!$A$9:$C$15239,2,FALSE))-B11160),C11159)</f>
        <v>3.69</v>
      </c>
      <c r="D11160" s="98">
        <f>AVERAGE(C$10:C11160)</f>
        <v>0.54531163124383708</v>
      </c>
      <c r="E11160" s="2"/>
      <c r="G11160" s="23"/>
    </row>
    <row r="11161" spans="1:7" customFormat="1">
      <c r="A11161" s="4">
        <v>33799</v>
      </c>
      <c r="B11161">
        <v>3.25</v>
      </c>
      <c r="C11161">
        <f>IFERROR(((VLOOKUP(A11161,'Interest Rates-10yr'!$A$9:$C$15239,2,FALSE))-B11161),C11160)</f>
        <v>3.7199999999999998</v>
      </c>
      <c r="D11161" s="98">
        <f>AVERAGE(C$10:C11161)</f>
        <v>0.54559630559541128</v>
      </c>
      <c r="E11161" s="2"/>
      <c r="G11161" s="23"/>
    </row>
    <row r="11162" spans="1:7" customFormat="1">
      <c r="A11162" s="4">
        <v>33800</v>
      </c>
      <c r="B11162">
        <v>3.38</v>
      </c>
      <c r="C11162">
        <f>IFERROR(((VLOOKUP(A11162,'Interest Rates-10yr'!$A$9:$C$15239,2,FALSE))-B11162),C11161)</f>
        <v>3.5200000000000005</v>
      </c>
      <c r="D11162" s="98">
        <f>AVERAGE(C$10:C11162)</f>
        <v>0.54586299650318548</v>
      </c>
      <c r="E11162" s="2"/>
      <c r="G11162" s="23"/>
    </row>
    <row r="11163" spans="1:7" customFormat="1">
      <c r="A11163" s="4">
        <v>33801</v>
      </c>
      <c r="B11163">
        <v>3.32</v>
      </c>
      <c r="C11163">
        <f>IFERROR(((VLOOKUP(A11163,'Interest Rates-10yr'!$A$9:$C$15239,2,FALSE))-B11163),C11162)</f>
        <v>3.5500000000000003</v>
      </c>
      <c r="D11163" s="98">
        <f>AVERAGE(C$10:C11163)</f>
        <v>0.54613232920925481</v>
      </c>
      <c r="E11163" s="2"/>
      <c r="G11163" s="23"/>
    </row>
    <row r="11164" spans="1:7" customFormat="1">
      <c r="A11164" s="4">
        <v>33802</v>
      </c>
      <c r="B11164">
        <v>3.12</v>
      </c>
      <c r="C11164">
        <f>IFERROR(((VLOOKUP(A11164,'Interest Rates-10yr'!$A$9:$C$15239,2,FALSE))-B11164),C11163)</f>
        <v>3.7800000000000002</v>
      </c>
      <c r="D11164" s="98">
        <f>AVERAGE(C$10:C11164)</f>
        <v>0.54642223218288011</v>
      </c>
      <c r="E11164" s="2"/>
      <c r="G11164" s="23"/>
    </row>
    <row r="11165" spans="1:7" customFormat="1">
      <c r="A11165" s="4">
        <v>33803</v>
      </c>
      <c r="B11165">
        <v>3.12</v>
      </c>
      <c r="C11165">
        <f>IFERROR(((VLOOKUP(A11165,'Interest Rates-10yr'!$A$9:$C$15239,2,FALSE))-B11165),C11164)</f>
        <v>3.7800000000000002</v>
      </c>
      <c r="D11165" s="98">
        <f>AVERAGE(C$10:C11165)</f>
        <v>0.54671208318393938</v>
      </c>
      <c r="E11165" s="2"/>
      <c r="G11165" s="23"/>
    </row>
    <row r="11166" spans="1:7" customFormat="1">
      <c r="A11166" s="4">
        <v>33804</v>
      </c>
      <c r="B11166">
        <v>3.12</v>
      </c>
      <c r="C11166">
        <f>IFERROR(((VLOOKUP(A11166,'Interest Rates-10yr'!$A$9:$C$15239,2,FALSE))-B11166),C11165)</f>
        <v>3.7800000000000002</v>
      </c>
      <c r="D11166" s="98">
        <f>AVERAGE(C$10:C11166)</f>
        <v>0.54700188222640733</v>
      </c>
      <c r="E11166" s="2"/>
      <c r="G11166" s="23"/>
    </row>
    <row r="11167" spans="1:7" customFormat="1">
      <c r="A11167" s="4">
        <v>33805</v>
      </c>
      <c r="B11167">
        <v>3.32</v>
      </c>
      <c r="C11167">
        <f>IFERROR(((VLOOKUP(A11167,'Interest Rates-10yr'!$A$9:$C$15239,2,FALSE))-B11167),C11166)</f>
        <v>3.5800000000000005</v>
      </c>
      <c r="D11167" s="98">
        <f>AVERAGE(C$10:C11167)</f>
        <v>0.5472737049650499</v>
      </c>
      <c r="E11167" s="2"/>
      <c r="G11167" s="23"/>
    </row>
    <row r="11168" spans="1:7" customFormat="1">
      <c r="A11168" s="4">
        <v>33806</v>
      </c>
      <c r="B11168">
        <v>3.15</v>
      </c>
      <c r="C11168">
        <f>IFERROR(((VLOOKUP(A11168,'Interest Rates-10yr'!$A$9:$C$15239,2,FALSE))-B11168),C11167)</f>
        <v>3.7399999999999998</v>
      </c>
      <c r="D11168" s="98">
        <f>AVERAGE(C$10:C11168)</f>
        <v>0.54755981718792246</v>
      </c>
      <c r="E11168" s="2"/>
      <c r="G11168" s="23"/>
    </row>
    <row r="11169" spans="1:7" customFormat="1">
      <c r="A11169" s="4">
        <v>33807</v>
      </c>
      <c r="B11169">
        <v>3.4</v>
      </c>
      <c r="C11169">
        <f>IFERROR(((VLOOKUP(A11169,'Interest Rates-10yr'!$A$9:$C$15239,2,FALSE))-B11169),C11168)</f>
        <v>3.4499999999999997</v>
      </c>
      <c r="D11169" s="98">
        <f>AVERAGE(C$10:C11169)</f>
        <v>0.54781989247312068</v>
      </c>
      <c r="E11169" s="2"/>
      <c r="G11169" s="23"/>
    </row>
    <row r="11170" spans="1:7" customFormat="1">
      <c r="A11170" s="4">
        <v>33808</v>
      </c>
      <c r="B11170">
        <v>3.29</v>
      </c>
      <c r="C11170">
        <f>IFERROR(((VLOOKUP(A11170,'Interest Rates-10yr'!$A$9:$C$15239,2,FALSE))-B11170),C11169)</f>
        <v>3.4299999999999997</v>
      </c>
      <c r="D11170" s="98">
        <f>AVERAGE(C$10:C11170)</f>
        <v>0.54807812919989485</v>
      </c>
      <c r="E11170" s="2"/>
      <c r="G11170" s="23"/>
    </row>
    <row r="11171" spans="1:7" customFormat="1">
      <c r="A11171" s="4">
        <v>33809</v>
      </c>
      <c r="B11171">
        <v>3.08</v>
      </c>
      <c r="C11171">
        <f>IFERROR(((VLOOKUP(A11171,'Interest Rates-10yr'!$A$9:$C$15239,2,FALSE))-B11171),C11170)</f>
        <v>3.6500000000000004</v>
      </c>
      <c r="D11171" s="98">
        <f>AVERAGE(C$10:C11171)</f>
        <v>0.54835602938541717</v>
      </c>
      <c r="E11171" s="2"/>
      <c r="G11171" s="23"/>
    </row>
    <row r="11172" spans="1:7" customFormat="1">
      <c r="A11172" s="4">
        <v>33810</v>
      </c>
      <c r="B11172">
        <v>3.08</v>
      </c>
      <c r="C11172">
        <f>IFERROR(((VLOOKUP(A11172,'Interest Rates-10yr'!$A$9:$C$15239,2,FALSE))-B11172),C11171)</f>
        <v>3.6500000000000004</v>
      </c>
      <c r="D11172" s="98">
        <f>AVERAGE(C$10:C11172)</f>
        <v>0.54863387978142308</v>
      </c>
      <c r="E11172" s="2"/>
      <c r="G11172" s="23"/>
    </row>
    <row r="11173" spans="1:7" customFormat="1">
      <c r="A11173" s="4">
        <v>33811</v>
      </c>
      <c r="B11173">
        <v>3.08</v>
      </c>
      <c r="C11173">
        <f>IFERROR(((VLOOKUP(A11173,'Interest Rates-10yr'!$A$9:$C$15239,2,FALSE))-B11173),C11172)</f>
        <v>3.6500000000000004</v>
      </c>
      <c r="D11173" s="98">
        <f>AVERAGE(C$10:C11173)</f>
        <v>0.54891168040129212</v>
      </c>
      <c r="E11173" s="2"/>
      <c r="G11173" s="23"/>
    </row>
    <row r="11174" spans="1:7" customFormat="1">
      <c r="A11174" s="4">
        <v>33812</v>
      </c>
      <c r="B11174">
        <v>3.29</v>
      </c>
      <c r="C11174">
        <f>IFERROR(((VLOOKUP(A11174,'Interest Rates-10yr'!$A$9:$C$15239,2,FALSE))-B11174),C11173)</f>
        <v>3.4000000000000004</v>
      </c>
      <c r="D11174" s="98">
        <f>AVERAGE(C$10:C11174)</f>
        <v>0.54916703985669735</v>
      </c>
      <c r="E11174" s="2"/>
      <c r="G11174" s="23"/>
    </row>
    <row r="11175" spans="1:7" customFormat="1">
      <c r="A11175" s="4">
        <v>33813</v>
      </c>
      <c r="B11175">
        <v>3.27</v>
      </c>
      <c r="C11175">
        <f>IFERROR(((VLOOKUP(A11175,'Interest Rates-10yr'!$A$9:$C$15239,2,FALSE))-B11175),C11174)</f>
        <v>3.36</v>
      </c>
      <c r="D11175" s="98">
        <f>AVERAGE(C$10:C11175)</f>
        <v>0.54941877126992877</v>
      </c>
      <c r="E11175" s="2"/>
      <c r="G11175" s="23"/>
    </row>
    <row r="11176" spans="1:7" customFormat="1">
      <c r="A11176" s="4">
        <v>33814</v>
      </c>
      <c r="B11176">
        <v>3.15</v>
      </c>
      <c r="C11176">
        <f>IFERROR(((VLOOKUP(A11176,'Interest Rates-10yr'!$A$9:$C$15239,2,FALSE))-B11176),C11175)</f>
        <v>3.4499999999999997</v>
      </c>
      <c r="D11176" s="98">
        <f>AVERAGE(C$10:C11176)</f>
        <v>0.54967851705919446</v>
      </c>
      <c r="E11176" s="2"/>
      <c r="G11176" s="23"/>
    </row>
    <row r="11177" spans="1:7" customFormat="1">
      <c r="A11177" s="4">
        <v>33815</v>
      </c>
      <c r="B11177">
        <v>3.17</v>
      </c>
      <c r="C11177">
        <f>IFERROR(((VLOOKUP(A11177,'Interest Rates-10yr'!$A$9:$C$15239,2,FALSE))-B11177),C11176)</f>
        <v>3.5200000000000005</v>
      </c>
      <c r="D11177" s="98">
        <f>AVERAGE(C$10:C11177)</f>
        <v>0.54994448424068998</v>
      </c>
      <c r="E11177" s="2"/>
      <c r="G11177" s="23"/>
    </row>
    <row r="11178" spans="1:7" customFormat="1">
      <c r="A11178" s="4">
        <v>33816</v>
      </c>
      <c r="B11178">
        <v>3.37</v>
      </c>
      <c r="C11178">
        <f>IFERROR(((VLOOKUP(A11178,'Interest Rates-10yr'!$A$9:$C$15239,2,FALSE))-B11178),C11177)</f>
        <v>3.3499999999999996</v>
      </c>
      <c r="D11178" s="98">
        <f>AVERAGE(C$10:C11178)</f>
        <v>0.55019518309607174</v>
      </c>
      <c r="E11178" s="2"/>
      <c r="G11178" s="23"/>
    </row>
    <row r="11179" spans="1:7" customFormat="1">
      <c r="A11179" s="4">
        <v>33817</v>
      </c>
      <c r="B11179">
        <v>3.37</v>
      </c>
      <c r="C11179">
        <f>IFERROR(((VLOOKUP(A11179,'Interest Rates-10yr'!$A$9:$C$15239,2,FALSE))-B11179),C11178)</f>
        <v>3.3499999999999996</v>
      </c>
      <c r="D11179" s="98">
        <f>AVERAGE(C$10:C11179)</f>
        <v>0.55044583706356542</v>
      </c>
      <c r="E11179" s="2"/>
      <c r="G11179" s="23"/>
    </row>
    <row r="11180" spans="1:7" customFormat="1">
      <c r="A11180" s="4">
        <v>33818</v>
      </c>
      <c r="B11180">
        <v>3.37</v>
      </c>
      <c r="C11180">
        <f>IFERROR(((VLOOKUP(A11180,'Interest Rates-10yr'!$A$9:$C$15239,2,FALSE))-B11180),C11179)</f>
        <v>3.3499999999999996</v>
      </c>
      <c r="D11180" s="98">
        <f>AVERAGE(C$10:C11180)</f>
        <v>0.55069644615522573</v>
      </c>
      <c r="E11180" s="2"/>
      <c r="G11180" s="23"/>
    </row>
    <row r="11181" spans="1:7" customFormat="1">
      <c r="A11181" s="4">
        <v>33819</v>
      </c>
      <c r="B11181">
        <v>3.37</v>
      </c>
      <c r="C11181">
        <f>IFERROR(((VLOOKUP(A11181,'Interest Rates-10yr'!$A$9:$C$15239,2,FALSE))-B11181),C11180)</f>
        <v>3.3499999999999996</v>
      </c>
      <c r="D11181" s="98">
        <f>AVERAGE(C$10:C11181)</f>
        <v>0.55094701038310301</v>
      </c>
      <c r="E11181" s="2"/>
      <c r="G11181" s="23"/>
    </row>
    <row r="11182" spans="1:7" customFormat="1">
      <c r="A11182" s="4">
        <v>33820</v>
      </c>
      <c r="B11182">
        <v>3.28</v>
      </c>
      <c r="C11182">
        <f>IFERROR(((VLOOKUP(A11182,'Interest Rates-10yr'!$A$9:$C$15239,2,FALSE))-B11182),C11181)</f>
        <v>3.3800000000000003</v>
      </c>
      <c r="D11182" s="98">
        <f>AVERAGE(C$10:C11182)</f>
        <v>0.55120021480354664</v>
      </c>
      <c r="E11182" s="2"/>
      <c r="G11182" s="23"/>
    </row>
    <row r="11183" spans="1:7" customFormat="1">
      <c r="A11183" s="4">
        <v>33821</v>
      </c>
      <c r="B11183">
        <v>3.35</v>
      </c>
      <c r="C11183">
        <f>IFERROR(((VLOOKUP(A11183,'Interest Rates-10yr'!$A$9:$C$15239,2,FALSE))-B11183),C11182)</f>
        <v>3.2899999999999996</v>
      </c>
      <c r="D11183" s="98">
        <f>AVERAGE(C$10:C11183)</f>
        <v>0.55144531949167952</v>
      </c>
      <c r="E11183" s="2"/>
      <c r="G11183" s="23"/>
    </row>
    <row r="11184" spans="1:7" customFormat="1">
      <c r="A11184" s="4">
        <v>33822</v>
      </c>
      <c r="B11184">
        <v>3.34</v>
      </c>
      <c r="C11184">
        <f>IFERROR(((VLOOKUP(A11184,'Interest Rates-10yr'!$A$9:$C$15239,2,FALSE))-B11184),C11183)</f>
        <v>3.3100000000000005</v>
      </c>
      <c r="D11184" s="98">
        <f>AVERAGE(C$10:C11184)</f>
        <v>0.55169217002237381</v>
      </c>
      <c r="E11184" s="2"/>
      <c r="G11184" s="23"/>
    </row>
    <row r="11185" spans="1:7" customFormat="1">
      <c r="A11185" s="4">
        <v>33823</v>
      </c>
      <c r="B11185">
        <v>3.2</v>
      </c>
      <c r="C11185">
        <f>IFERROR(((VLOOKUP(A11185,'Interest Rates-10yr'!$A$9:$C$15239,2,FALSE))-B11185),C11184)</f>
        <v>3.37</v>
      </c>
      <c r="D11185" s="98">
        <f>AVERAGE(C$10:C11185)</f>
        <v>0.55194434502505607</v>
      </c>
      <c r="E11185" s="2"/>
      <c r="G11185" s="23"/>
    </row>
    <row r="11186" spans="1:7" customFormat="1">
      <c r="A11186" s="4">
        <v>33824</v>
      </c>
      <c r="B11186">
        <v>3.2</v>
      </c>
      <c r="C11186">
        <f>IFERROR(((VLOOKUP(A11186,'Interest Rates-10yr'!$A$9:$C$15239,2,FALSE))-B11186),C11185)</f>
        <v>3.37</v>
      </c>
      <c r="D11186" s="98">
        <f>AVERAGE(C$10:C11186)</f>
        <v>0.55219647490382273</v>
      </c>
      <c r="E11186" s="2"/>
      <c r="G11186" s="23"/>
    </row>
    <row r="11187" spans="1:7" customFormat="1">
      <c r="A11187" s="4">
        <v>33825</v>
      </c>
      <c r="B11187">
        <v>3.2</v>
      </c>
      <c r="C11187">
        <f>IFERROR(((VLOOKUP(A11187,'Interest Rates-10yr'!$A$9:$C$15239,2,FALSE))-B11187),C11186)</f>
        <v>3.37</v>
      </c>
      <c r="D11187" s="98">
        <f>AVERAGE(C$10:C11187)</f>
        <v>0.55244855967078432</v>
      </c>
      <c r="E11187" s="2"/>
      <c r="G11187" s="23"/>
    </row>
    <row r="11188" spans="1:7" customFormat="1">
      <c r="A11188" s="4">
        <v>33826</v>
      </c>
      <c r="B11188">
        <v>3.32</v>
      </c>
      <c r="C11188">
        <f>IFERROR(((VLOOKUP(A11188,'Interest Rates-10yr'!$A$9:$C$15239,2,FALSE))-B11188),C11187)</f>
        <v>3.1999999999999997</v>
      </c>
      <c r="D11188" s="98">
        <f>AVERAGE(C$10:C11188)</f>
        <v>0.55268539225333457</v>
      </c>
      <c r="E11188" s="2"/>
      <c r="G11188" s="23"/>
    </row>
    <row r="11189" spans="1:7" customFormat="1">
      <c r="A11189" s="4">
        <v>33827</v>
      </c>
      <c r="B11189">
        <v>3.23</v>
      </c>
      <c r="C11189">
        <f>IFERROR(((VLOOKUP(A11189,'Interest Rates-10yr'!$A$9:$C$15239,2,FALSE))-B11189),C11188)</f>
        <v>3.27</v>
      </c>
      <c r="D11189" s="98">
        <f>AVERAGE(C$10:C11189)</f>
        <v>0.55292844364937632</v>
      </c>
      <c r="E11189" s="2"/>
      <c r="G11189" s="23"/>
    </row>
    <row r="11190" spans="1:7" customFormat="1">
      <c r="A11190" s="4">
        <v>33828</v>
      </c>
      <c r="B11190">
        <v>3.22</v>
      </c>
      <c r="C11190">
        <f>IFERROR(((VLOOKUP(A11190,'Interest Rates-10yr'!$A$9:$C$15239,2,FALSE))-B11190),C11189)</f>
        <v>3.2600000000000002</v>
      </c>
      <c r="D11190" s="98">
        <f>AVERAGE(C$10:C11190)</f>
        <v>0.55317055719524433</v>
      </c>
      <c r="E11190" s="2"/>
      <c r="G11190" s="23"/>
    </row>
    <row r="11191" spans="1:7" customFormat="1">
      <c r="A11191" s="4">
        <v>33829</v>
      </c>
      <c r="B11191">
        <v>3.3</v>
      </c>
      <c r="C11191">
        <f>IFERROR(((VLOOKUP(A11191,'Interest Rates-10yr'!$A$9:$C$15239,2,FALSE))-B11191),C11190)</f>
        <v>3.25</v>
      </c>
      <c r="D11191" s="98">
        <f>AVERAGE(C$10:C11191)</f>
        <v>0.55341173314255299</v>
      </c>
      <c r="E11191" s="2"/>
      <c r="G11191" s="23"/>
    </row>
    <row r="11192" spans="1:7" customFormat="1">
      <c r="A11192" s="4">
        <v>33830</v>
      </c>
      <c r="B11192">
        <v>3.22</v>
      </c>
      <c r="C11192">
        <f>IFERROR(((VLOOKUP(A11192,'Interest Rates-10yr'!$A$9:$C$15239,2,FALSE))-B11192),C11191)</f>
        <v>3.31</v>
      </c>
      <c r="D11192" s="98">
        <f>AVERAGE(C$10:C11192)</f>
        <v>0.55365823124385471</v>
      </c>
      <c r="E11192" s="2"/>
      <c r="G11192" s="23"/>
    </row>
    <row r="11193" spans="1:7" customFormat="1">
      <c r="A11193" s="4">
        <v>33831</v>
      </c>
      <c r="B11193">
        <v>3.22</v>
      </c>
      <c r="C11193">
        <f>IFERROR(((VLOOKUP(A11193,'Interest Rates-10yr'!$A$9:$C$15239,2,FALSE))-B11193),C11192)</f>
        <v>3.31</v>
      </c>
      <c r="D11193" s="98">
        <f>AVERAGE(C$10:C11193)</f>
        <v>0.5539046852646663</v>
      </c>
      <c r="E11193" s="2"/>
      <c r="G11193" s="23"/>
    </row>
    <row r="11194" spans="1:7" customFormat="1">
      <c r="A11194" s="4">
        <v>33832</v>
      </c>
      <c r="B11194">
        <v>3.22</v>
      </c>
      <c r="C11194">
        <f>IFERROR(((VLOOKUP(A11194,'Interest Rates-10yr'!$A$9:$C$15239,2,FALSE))-B11194),C11193)</f>
        <v>3.31</v>
      </c>
      <c r="D11194" s="98">
        <f>AVERAGE(C$10:C11194)</f>
        <v>0.55415109521681072</v>
      </c>
      <c r="E11194" s="2"/>
      <c r="G11194" s="23"/>
    </row>
    <row r="11195" spans="1:7" customFormat="1">
      <c r="A11195" s="4">
        <v>33833</v>
      </c>
      <c r="B11195">
        <v>3.54</v>
      </c>
      <c r="C11195">
        <f>IFERROR(((VLOOKUP(A11195,'Interest Rates-10yr'!$A$9:$C$15239,2,FALSE))-B11195),C11194)</f>
        <v>3.0199999999999996</v>
      </c>
      <c r="D11195" s="98">
        <f>AVERAGE(C$10:C11195)</f>
        <v>0.5543715358483845</v>
      </c>
      <c r="E11195" s="2"/>
      <c r="G11195" s="23"/>
    </row>
    <row r="11196" spans="1:7" customFormat="1">
      <c r="A11196" s="4">
        <v>33834</v>
      </c>
      <c r="B11196">
        <v>3.26</v>
      </c>
      <c r="C11196">
        <f>IFERROR(((VLOOKUP(A11196,'Interest Rates-10yr'!$A$9:$C$15239,2,FALSE))-B11196),C11195)</f>
        <v>3.2200000000000006</v>
      </c>
      <c r="D11196" s="98">
        <f>AVERAGE(C$10:C11196)</f>
        <v>0.55460981496379991</v>
      </c>
      <c r="E11196" s="2"/>
      <c r="G11196" s="23"/>
    </row>
    <row r="11197" spans="1:7" customFormat="1">
      <c r="A11197" s="4">
        <v>33835</v>
      </c>
      <c r="B11197">
        <v>3.56</v>
      </c>
      <c r="C11197">
        <f>IFERROR(((VLOOKUP(A11197,'Interest Rates-10yr'!$A$9:$C$15239,2,FALSE))-B11197),C11196)</f>
        <v>2.9099999999999997</v>
      </c>
      <c r="D11197" s="98">
        <f>AVERAGE(C$10:C11197)</f>
        <v>0.55482034322488638</v>
      </c>
      <c r="E11197" s="2"/>
      <c r="G11197" s="23"/>
    </row>
    <row r="11198" spans="1:7" customFormat="1">
      <c r="A11198" s="4">
        <v>33836</v>
      </c>
      <c r="B11198">
        <v>3.37</v>
      </c>
      <c r="C11198">
        <f>IFERROR(((VLOOKUP(A11198,'Interest Rates-10yr'!$A$9:$C$15239,2,FALSE))-B11198),C11197)</f>
        <v>3.09</v>
      </c>
      <c r="D11198" s="98">
        <f>AVERAGE(C$10:C11198)</f>
        <v>0.5550469210832093</v>
      </c>
      <c r="E11198" s="2"/>
      <c r="G11198" s="23"/>
    </row>
    <row r="11199" spans="1:7" customFormat="1">
      <c r="A11199" s="4">
        <v>33837</v>
      </c>
      <c r="B11199">
        <v>3.2</v>
      </c>
      <c r="C11199">
        <f>IFERROR(((VLOOKUP(A11199,'Interest Rates-10yr'!$A$9:$C$15239,2,FALSE))-B11199),C11198)</f>
        <v>3.33</v>
      </c>
      <c r="D11199" s="98">
        <f>AVERAGE(C$10:C11199)</f>
        <v>0.55529490616622246</v>
      </c>
      <c r="E11199" s="2"/>
      <c r="G11199" s="23"/>
    </row>
    <row r="11200" spans="1:7" customFormat="1">
      <c r="A11200" s="4">
        <v>33838</v>
      </c>
      <c r="B11200">
        <v>3.2</v>
      </c>
      <c r="C11200">
        <f>IFERROR(((VLOOKUP(A11200,'Interest Rates-10yr'!$A$9:$C$15239,2,FALSE))-B11200),C11199)</f>
        <v>3.33</v>
      </c>
      <c r="D11200" s="98">
        <f>AVERAGE(C$10:C11200)</f>
        <v>0.55554284693057177</v>
      </c>
      <c r="E11200" s="2"/>
      <c r="G11200" s="23"/>
    </row>
    <row r="11201" spans="1:7" customFormat="1">
      <c r="A11201" s="4">
        <v>33839</v>
      </c>
      <c r="B11201">
        <v>3.2</v>
      </c>
      <c r="C11201">
        <f>IFERROR(((VLOOKUP(A11201,'Interest Rates-10yr'!$A$9:$C$15239,2,FALSE))-B11201),C11200)</f>
        <v>3.33</v>
      </c>
      <c r="D11201" s="98">
        <f>AVERAGE(C$10:C11201)</f>
        <v>0.55579074338813694</v>
      </c>
      <c r="E11201" s="2"/>
      <c r="G11201" s="23"/>
    </row>
    <row r="11202" spans="1:7" customFormat="1">
      <c r="A11202" s="4">
        <v>33840</v>
      </c>
      <c r="B11202">
        <v>3.35</v>
      </c>
      <c r="C11202">
        <f>IFERROR(((VLOOKUP(A11202,'Interest Rates-10yr'!$A$9:$C$15239,2,FALSE))-B11202),C11201)</f>
        <v>3.3299999999999996</v>
      </c>
      <c r="D11202" s="98">
        <f>AVERAGE(C$10:C11202)</f>
        <v>0.55603859555079327</v>
      </c>
      <c r="E11202" s="2"/>
      <c r="G11202" s="23"/>
    </row>
    <row r="11203" spans="1:7" customFormat="1">
      <c r="A11203" s="4">
        <v>33841</v>
      </c>
      <c r="B11203">
        <v>3.29</v>
      </c>
      <c r="C11203">
        <f>IFERROR(((VLOOKUP(A11203,'Interest Rates-10yr'!$A$9:$C$15239,2,FALSE))-B11203),C11202)</f>
        <v>3.4400000000000004</v>
      </c>
      <c r="D11203" s="98">
        <f>AVERAGE(C$10:C11203)</f>
        <v>0.55629623012328289</v>
      </c>
      <c r="E11203" s="2"/>
      <c r="G11203" s="23"/>
    </row>
    <row r="11204" spans="1:7" customFormat="1">
      <c r="A11204" s="4">
        <v>33842</v>
      </c>
      <c r="B11204">
        <v>3.31</v>
      </c>
      <c r="C11204">
        <f>IFERROR(((VLOOKUP(A11204,'Interest Rates-10yr'!$A$9:$C$15239,2,FALSE))-B11204),C11203)</f>
        <v>3.3699999999999997</v>
      </c>
      <c r="D11204" s="98">
        <f>AVERAGE(C$10:C11204)</f>
        <v>0.55654756587762644</v>
      </c>
      <c r="E11204" s="2"/>
      <c r="G11204" s="23"/>
    </row>
    <row r="11205" spans="1:7" customFormat="1">
      <c r="A11205" s="4">
        <v>33843</v>
      </c>
      <c r="B11205">
        <v>3.36</v>
      </c>
      <c r="C11205">
        <f>IFERROR(((VLOOKUP(A11205,'Interest Rates-10yr'!$A$9:$C$15239,2,FALSE))-B11205),C11204)</f>
        <v>3.28</v>
      </c>
      <c r="D11205" s="98">
        <f>AVERAGE(C$10:C11205)</f>
        <v>0.55679081814934162</v>
      </c>
      <c r="E11205" s="2"/>
      <c r="G11205" s="23"/>
    </row>
    <row r="11206" spans="1:7" customFormat="1">
      <c r="A11206" s="4">
        <v>33844</v>
      </c>
      <c r="B11206">
        <v>3.28</v>
      </c>
      <c r="C11206">
        <f>IFERROR(((VLOOKUP(A11206,'Interest Rates-10yr'!$A$9:$C$15239,2,FALSE))-B11206),C11205)</f>
        <v>3.35</v>
      </c>
      <c r="D11206" s="98">
        <f>AVERAGE(C$10:C11206)</f>
        <v>0.55704027864606842</v>
      </c>
      <c r="E11206" s="2"/>
      <c r="G11206" s="23"/>
    </row>
    <row r="11207" spans="1:7" customFormat="1">
      <c r="A11207" s="4">
        <v>33845</v>
      </c>
      <c r="B11207">
        <v>3.28</v>
      </c>
      <c r="C11207">
        <f>IFERROR(((VLOOKUP(A11207,'Interest Rates-10yr'!$A$9:$C$15239,2,FALSE))-B11207),C11206)</f>
        <v>3.35</v>
      </c>
      <c r="D11207" s="98">
        <f>AVERAGE(C$10:C11207)</f>
        <v>0.55728969458832189</v>
      </c>
      <c r="E11207" s="2"/>
      <c r="G11207" s="23"/>
    </row>
    <row r="11208" spans="1:7" customFormat="1">
      <c r="A11208" s="4">
        <v>33846</v>
      </c>
      <c r="B11208">
        <v>3.28</v>
      </c>
      <c r="C11208">
        <f>IFERROR(((VLOOKUP(A11208,'Interest Rates-10yr'!$A$9:$C$15239,2,FALSE))-B11208),C11207)</f>
        <v>3.35</v>
      </c>
      <c r="D11208" s="98">
        <f>AVERAGE(C$10:C11208)</f>
        <v>0.55753906598803726</v>
      </c>
      <c r="E11208" s="2"/>
      <c r="G11208" s="23"/>
    </row>
    <row r="11209" spans="1:7" customFormat="1">
      <c r="A11209" s="4">
        <v>33847</v>
      </c>
      <c r="B11209">
        <v>3.51</v>
      </c>
      <c r="C11209">
        <f>IFERROR(((VLOOKUP(A11209,'Interest Rates-10yr'!$A$9:$C$15239,2,FALSE))-B11209),C11208)</f>
        <v>3.1100000000000003</v>
      </c>
      <c r="D11209" s="98">
        <f>AVERAGE(C$10:C11209)</f>
        <v>0.55776696428571682</v>
      </c>
      <c r="E11209" s="2"/>
      <c r="G11209" s="23"/>
    </row>
    <row r="11210" spans="1:7" customFormat="1">
      <c r="A11210" s="4">
        <v>33848</v>
      </c>
      <c r="B11210">
        <v>3.39</v>
      </c>
      <c r="C11210">
        <f>IFERROR(((VLOOKUP(A11210,'Interest Rates-10yr'!$A$9:$C$15239,2,FALSE))-B11210),C11209)</f>
        <v>3.1699999999999995</v>
      </c>
      <c r="D11210" s="98">
        <f>AVERAGE(C$10:C11210)</f>
        <v>0.55800017855548867</v>
      </c>
      <c r="E11210" s="2"/>
      <c r="G11210" s="23"/>
    </row>
    <row r="11211" spans="1:7" customFormat="1">
      <c r="A11211" s="4">
        <v>33849</v>
      </c>
      <c r="B11211">
        <v>3.21</v>
      </c>
      <c r="C11211">
        <f>IFERROR(((VLOOKUP(A11211,'Interest Rates-10yr'!$A$9:$C$15239,2,FALSE))-B11211),C11210)</f>
        <v>3.33</v>
      </c>
      <c r="D11211" s="98">
        <f>AVERAGE(C$10:C11211)</f>
        <v>0.55824763435101132</v>
      </c>
      <c r="E11211" s="2"/>
      <c r="G11211" s="23"/>
    </row>
    <row r="11212" spans="1:7" customFormat="1">
      <c r="A11212" s="4">
        <v>33850</v>
      </c>
      <c r="B11212">
        <v>3.33</v>
      </c>
      <c r="C11212">
        <f>IFERROR(((VLOOKUP(A11212,'Interest Rates-10yr'!$A$9:$C$15239,2,FALSE))-B11212),C11211)</f>
        <v>3.21</v>
      </c>
      <c r="D11212" s="98">
        <f>AVERAGE(C$10:C11212)</f>
        <v>0.5584843345532472</v>
      </c>
      <c r="E11212" s="2"/>
      <c r="G11212" s="23"/>
    </row>
    <row r="11213" spans="1:7" customFormat="1">
      <c r="A11213" s="4">
        <v>33851</v>
      </c>
      <c r="B11213">
        <v>3.02</v>
      </c>
      <c r="C11213">
        <f>IFERROR(((VLOOKUP(A11213,'Interest Rates-10yr'!$A$9:$C$15239,2,FALSE))-B11213),C11212)</f>
        <v>3.3800000000000003</v>
      </c>
      <c r="D11213" s="98">
        <f>AVERAGE(C$10:C11213)</f>
        <v>0.55873616565512574</v>
      </c>
      <c r="E11213" s="2"/>
      <c r="G11213" s="23"/>
    </row>
    <row r="11214" spans="1:7" customFormat="1">
      <c r="A11214" s="4">
        <v>33852</v>
      </c>
      <c r="B11214">
        <v>3.02</v>
      </c>
      <c r="C11214">
        <f>IFERROR(((VLOOKUP(A11214,'Interest Rates-10yr'!$A$9:$C$15239,2,FALSE))-B11214),C11213)</f>
        <v>3.3800000000000003</v>
      </c>
      <c r="D11214" s="98">
        <f>AVERAGE(C$10:C11214)</f>
        <v>0.55898795180723149</v>
      </c>
      <c r="E11214" s="2"/>
      <c r="G11214" s="23"/>
    </row>
    <row r="11215" spans="1:7" customFormat="1">
      <c r="A11215" s="4">
        <v>33853</v>
      </c>
      <c r="B11215">
        <v>3.02</v>
      </c>
      <c r="C11215">
        <f>IFERROR(((VLOOKUP(A11215,'Interest Rates-10yr'!$A$9:$C$15239,2,FALSE))-B11215),C11214)</f>
        <v>3.3800000000000003</v>
      </c>
      <c r="D11215" s="98">
        <f>AVERAGE(C$10:C11215)</f>
        <v>0.55923969302159815</v>
      </c>
      <c r="E11215" s="2"/>
      <c r="G11215" s="23"/>
    </row>
    <row r="11216" spans="1:7" customFormat="1">
      <c r="A11216" s="4">
        <v>33854</v>
      </c>
      <c r="B11216">
        <v>3.02</v>
      </c>
      <c r="C11216">
        <f>IFERROR(((VLOOKUP(A11216,'Interest Rates-10yr'!$A$9:$C$15239,2,FALSE))-B11216),C11215)</f>
        <v>3.3800000000000003</v>
      </c>
      <c r="D11216" s="98">
        <f>AVERAGE(C$10:C11216)</f>
        <v>0.55949138931025511</v>
      </c>
      <c r="E11216" s="2"/>
      <c r="G11216" s="23"/>
    </row>
    <row r="11217" spans="1:7" customFormat="1">
      <c r="A11217" s="4">
        <v>33855</v>
      </c>
      <c r="B11217">
        <v>3.13</v>
      </c>
      <c r="C11217">
        <f>IFERROR(((VLOOKUP(A11217,'Interest Rates-10yr'!$A$9:$C$15239,2,FALSE))-B11217),C11216)</f>
        <v>3.16</v>
      </c>
      <c r="D11217" s="98">
        <f>AVERAGE(C$10:C11217)</f>
        <v>0.55972341184868213</v>
      </c>
      <c r="E11217" s="2"/>
      <c r="G11217" s="23"/>
    </row>
    <row r="11218" spans="1:7" customFormat="1">
      <c r="A11218" s="4">
        <v>33856</v>
      </c>
      <c r="B11218">
        <v>3.08</v>
      </c>
      <c r="C11218">
        <f>IFERROR(((VLOOKUP(A11218,'Interest Rates-10yr'!$A$9:$C$15239,2,FALSE))-B11218),C11217)</f>
        <v>3.2299999999999995</v>
      </c>
      <c r="D11218" s="98">
        <f>AVERAGE(C$10:C11218)</f>
        <v>0.55996163796949139</v>
      </c>
      <c r="E11218" s="2"/>
      <c r="G11218" s="23"/>
    </row>
    <row r="11219" spans="1:7" customFormat="1">
      <c r="A11219" s="4">
        <v>33857</v>
      </c>
      <c r="B11219">
        <v>3.06</v>
      </c>
      <c r="C11219">
        <f>IFERROR(((VLOOKUP(A11219,'Interest Rates-10yr'!$A$9:$C$15239,2,FALSE))-B11219),C11218)</f>
        <v>3.2499999999999996</v>
      </c>
      <c r="D11219" s="98">
        <f>AVERAGE(C$10:C11219)</f>
        <v>0.56020160570919075</v>
      </c>
      <c r="E11219" s="2"/>
      <c r="G11219" s="23"/>
    </row>
    <row r="11220" spans="1:7" customFormat="1">
      <c r="A11220" s="4">
        <v>33858</v>
      </c>
      <c r="B11220">
        <v>3.01</v>
      </c>
      <c r="C11220">
        <f>IFERROR(((VLOOKUP(A11220,'Interest Rates-10yr'!$A$9:$C$15239,2,FALSE))-B11220),C11219)</f>
        <v>3.3600000000000003</v>
      </c>
      <c r="D11220" s="98">
        <f>AVERAGE(C$10:C11220)</f>
        <v>0.56045134243154304</v>
      </c>
      <c r="E11220" s="2"/>
      <c r="G11220" s="23"/>
    </row>
    <row r="11221" spans="1:7" customFormat="1">
      <c r="A11221" s="4">
        <v>33859</v>
      </c>
      <c r="B11221">
        <v>3.01</v>
      </c>
      <c r="C11221">
        <f>IFERROR(((VLOOKUP(A11221,'Interest Rates-10yr'!$A$9:$C$15239,2,FALSE))-B11221),C11220)</f>
        <v>3.3600000000000003</v>
      </c>
      <c r="D11221" s="98">
        <f>AVERAGE(C$10:C11221)</f>
        <v>0.56070103460578202</v>
      </c>
      <c r="E11221" s="2"/>
      <c r="G11221" s="23"/>
    </row>
    <row r="11222" spans="1:7" customFormat="1">
      <c r="A11222" s="4">
        <v>33860</v>
      </c>
      <c r="B11222">
        <v>3.01</v>
      </c>
      <c r="C11222">
        <f>IFERROR(((VLOOKUP(A11222,'Interest Rates-10yr'!$A$9:$C$15239,2,FALSE))-B11222),C11221)</f>
        <v>3.3600000000000003</v>
      </c>
      <c r="D11222" s="98">
        <f>AVERAGE(C$10:C11222)</f>
        <v>0.5609506822438266</v>
      </c>
      <c r="E11222" s="2"/>
      <c r="G11222" s="23"/>
    </row>
    <row r="11223" spans="1:7" customFormat="1">
      <c r="A11223" s="4">
        <v>33861</v>
      </c>
      <c r="B11223">
        <v>3.22</v>
      </c>
      <c r="C11223">
        <f>IFERROR(((VLOOKUP(A11223,'Interest Rates-10yr'!$A$9:$C$15239,2,FALSE))-B11223),C11222)</f>
        <v>3.1</v>
      </c>
      <c r="D11223" s="98">
        <f>AVERAGE(C$10:C11223)</f>
        <v>0.56117710005350707</v>
      </c>
      <c r="E11223" s="2"/>
      <c r="G11223" s="23"/>
    </row>
    <row r="11224" spans="1:7" customFormat="1">
      <c r="A11224" s="4">
        <v>33862</v>
      </c>
      <c r="B11224">
        <v>3.2</v>
      </c>
      <c r="C11224">
        <f>IFERROR(((VLOOKUP(A11224,'Interest Rates-10yr'!$A$9:$C$15239,2,FALSE))-B11224),C11223)</f>
        <v>3.2</v>
      </c>
      <c r="D11224" s="98">
        <f>AVERAGE(C$10:C11224)</f>
        <v>0.56141239411502697</v>
      </c>
      <c r="E11224" s="2"/>
      <c r="G11224" s="23"/>
    </row>
    <row r="11225" spans="1:7" customFormat="1">
      <c r="A11225" s="4">
        <v>33863</v>
      </c>
      <c r="B11225">
        <v>4.4800000000000004</v>
      </c>
      <c r="C11225">
        <f>IFERROR(((VLOOKUP(A11225,'Interest Rates-10yr'!$A$9:$C$15239,2,FALSE))-B11225),C11224)</f>
        <v>1.9299999999999997</v>
      </c>
      <c r="D11225" s="98">
        <f>AVERAGE(C$10:C11225)</f>
        <v>0.5615344151212579</v>
      </c>
      <c r="E11225" s="2"/>
      <c r="G11225" s="23"/>
    </row>
    <row r="11226" spans="1:7" customFormat="1">
      <c r="A11226" s="4">
        <v>33864</v>
      </c>
      <c r="B11226">
        <v>3.22</v>
      </c>
      <c r="C11226">
        <f>IFERROR(((VLOOKUP(A11226,'Interest Rates-10yr'!$A$9:$C$15239,2,FALSE))-B11226),C11225)</f>
        <v>3.18</v>
      </c>
      <c r="D11226" s="98">
        <f>AVERAGE(C$10:C11226)</f>
        <v>0.5617678523669456</v>
      </c>
      <c r="E11226" s="2"/>
      <c r="G11226" s="23"/>
    </row>
    <row r="11227" spans="1:7" customFormat="1">
      <c r="A11227" s="4">
        <v>33865</v>
      </c>
      <c r="B11227">
        <v>3.02</v>
      </c>
      <c r="C11227">
        <f>IFERROR(((VLOOKUP(A11227,'Interest Rates-10yr'!$A$9:$C$15239,2,FALSE))-B11227),C11226)</f>
        <v>3.39</v>
      </c>
      <c r="D11227" s="98">
        <f>AVERAGE(C$10:C11227)</f>
        <v>0.56201996790872066</v>
      </c>
      <c r="E11227" s="2"/>
      <c r="G11227" s="23"/>
    </row>
    <row r="11228" spans="1:7" customFormat="1">
      <c r="A11228" s="4">
        <v>33866</v>
      </c>
      <c r="B11228">
        <v>3.02</v>
      </c>
      <c r="C11228">
        <f>IFERROR(((VLOOKUP(A11228,'Interest Rates-10yr'!$A$9:$C$15239,2,FALSE))-B11228),C11227)</f>
        <v>3.39</v>
      </c>
      <c r="D11228" s="98">
        <f>AVERAGE(C$10:C11228)</f>
        <v>0.5622720385061083</v>
      </c>
      <c r="E11228" s="2"/>
      <c r="G11228" s="23"/>
    </row>
    <row r="11229" spans="1:7" customFormat="1">
      <c r="A11229" s="4">
        <v>33867</v>
      </c>
      <c r="B11229">
        <v>3.02</v>
      </c>
      <c r="C11229">
        <f>IFERROR(((VLOOKUP(A11229,'Interest Rates-10yr'!$A$9:$C$15239,2,FALSE))-B11229),C11228)</f>
        <v>3.39</v>
      </c>
      <c r="D11229" s="98">
        <f>AVERAGE(C$10:C11229)</f>
        <v>0.56252406417112566</v>
      </c>
      <c r="E11229" s="2"/>
      <c r="G11229" s="23"/>
    </row>
    <row r="11230" spans="1:7" customFormat="1">
      <c r="A11230" s="4">
        <v>33868</v>
      </c>
      <c r="B11230">
        <v>3.1</v>
      </c>
      <c r="C11230">
        <f>IFERROR(((VLOOKUP(A11230,'Interest Rates-10yr'!$A$9:$C$15239,2,FALSE))-B11230),C11229)</f>
        <v>3.32</v>
      </c>
      <c r="D11230" s="98">
        <f>AVERAGE(C$10:C11230)</f>
        <v>0.56276980661260401</v>
      </c>
      <c r="E11230" s="2"/>
      <c r="G11230" s="23"/>
    </row>
    <row r="11231" spans="1:7" customFormat="1">
      <c r="A11231" s="4">
        <v>33869</v>
      </c>
      <c r="B11231">
        <v>3.04</v>
      </c>
      <c r="C11231">
        <f>IFERROR(((VLOOKUP(A11231,'Interest Rates-10yr'!$A$9:$C$15239,2,FALSE))-B11231),C11230)</f>
        <v>3.46</v>
      </c>
      <c r="D11231" s="98">
        <f>AVERAGE(C$10:C11231)</f>
        <v>0.5630279807520967</v>
      </c>
      <c r="E11231" s="2"/>
      <c r="G11231" s="23"/>
    </row>
    <row r="11232" spans="1:7" customFormat="1">
      <c r="A11232" s="4">
        <v>33870</v>
      </c>
      <c r="B11232">
        <v>3.06</v>
      </c>
      <c r="C11232">
        <f>IFERROR(((VLOOKUP(A11232,'Interest Rates-10yr'!$A$9:$C$15239,2,FALSE))-B11232),C11231)</f>
        <v>3.48</v>
      </c>
      <c r="D11232" s="98">
        <f>AVERAGE(C$10:C11232)</f>
        <v>0.56328789093825438</v>
      </c>
      <c r="E11232" s="2"/>
      <c r="G11232" s="23"/>
    </row>
    <row r="11233" spans="1:7" customFormat="1">
      <c r="A11233" s="4">
        <v>33871</v>
      </c>
      <c r="B11233">
        <v>3.15</v>
      </c>
      <c r="C11233">
        <f>IFERROR(((VLOOKUP(A11233,'Interest Rates-10yr'!$A$9:$C$15239,2,FALSE))-B11233),C11232)</f>
        <v>3.3300000000000005</v>
      </c>
      <c r="D11233" s="98">
        <f>AVERAGE(C$10:C11233)</f>
        <v>0.56353439059159205</v>
      </c>
      <c r="E11233" s="2"/>
      <c r="G11233" s="23"/>
    </row>
    <row r="11234" spans="1:7" customFormat="1">
      <c r="A11234" s="4">
        <v>33872</v>
      </c>
      <c r="B11234">
        <v>3.19</v>
      </c>
      <c r="C11234">
        <f>IFERROR(((VLOOKUP(A11234,'Interest Rates-10yr'!$A$9:$C$15239,2,FALSE))-B11234),C11233)</f>
        <v>3.22</v>
      </c>
      <c r="D11234" s="98">
        <f>AVERAGE(C$10:C11234)</f>
        <v>0.56377104677060397</v>
      </c>
      <c r="E11234" s="2"/>
      <c r="G11234" s="23"/>
    </row>
    <row r="11235" spans="1:7" customFormat="1">
      <c r="A11235" s="4">
        <v>33873</v>
      </c>
      <c r="B11235">
        <v>3.19</v>
      </c>
      <c r="C11235">
        <f>IFERROR(((VLOOKUP(A11235,'Interest Rates-10yr'!$A$9:$C$15239,2,FALSE))-B11235),C11234)</f>
        <v>3.22</v>
      </c>
      <c r="D11235" s="98">
        <f>AVERAGE(C$10:C11235)</f>
        <v>0.56400766078746034</v>
      </c>
      <c r="E11235" s="2"/>
      <c r="G11235" s="23"/>
    </row>
    <row r="11236" spans="1:7" customFormat="1">
      <c r="A11236" s="4">
        <v>33874</v>
      </c>
      <c r="B11236">
        <v>3.19</v>
      </c>
      <c r="C11236">
        <f>IFERROR(((VLOOKUP(A11236,'Interest Rates-10yr'!$A$9:$C$15239,2,FALSE))-B11236),C11235)</f>
        <v>3.22</v>
      </c>
      <c r="D11236" s="98">
        <f>AVERAGE(C$10:C11236)</f>
        <v>0.56424423265342738</v>
      </c>
      <c r="E11236" s="2"/>
      <c r="G11236" s="23"/>
    </row>
    <row r="11237" spans="1:7" customFormat="1">
      <c r="A11237" s="4">
        <v>33875</v>
      </c>
      <c r="B11237">
        <v>3.45</v>
      </c>
      <c r="C11237">
        <f>IFERROR(((VLOOKUP(A11237,'Interest Rates-10yr'!$A$9:$C$15239,2,FALSE))-B11237),C11236)</f>
        <v>2.92</v>
      </c>
      <c r="D11237" s="98">
        <f>AVERAGE(C$10:C11237)</f>
        <v>0.56445404346277428</v>
      </c>
      <c r="E11237" s="2"/>
      <c r="G11237" s="23"/>
    </row>
    <row r="11238" spans="1:7" customFormat="1">
      <c r="A11238" s="4">
        <v>33876</v>
      </c>
      <c r="B11238">
        <v>3.26</v>
      </c>
      <c r="C11238">
        <f>IFERROR(((VLOOKUP(A11238,'Interest Rates-10yr'!$A$9:$C$15239,2,FALSE))-B11238),C11237)</f>
        <v>3.1100000000000003</v>
      </c>
      <c r="D11238" s="98">
        <f>AVERAGE(C$10:C11238)</f>
        <v>0.56468073737643865</v>
      </c>
      <c r="E11238" s="2"/>
      <c r="G11238" s="23"/>
    </row>
    <row r="11239" spans="1:7" customFormat="1">
      <c r="A11239" s="4">
        <v>33877</v>
      </c>
      <c r="B11239">
        <v>4.47</v>
      </c>
      <c r="C11239">
        <f>IFERROR(((VLOOKUP(A11239,'Interest Rates-10yr'!$A$9:$C$15239,2,FALSE))-B11239),C11238)</f>
        <v>1.9000000000000004</v>
      </c>
      <c r="D11239" s="98">
        <f>AVERAGE(C$10:C11239)</f>
        <v>0.5647996438112225</v>
      </c>
      <c r="E11239" s="2"/>
      <c r="G11239" s="23"/>
    </row>
    <row r="11240" spans="1:7" customFormat="1">
      <c r="A11240" s="4">
        <v>33878</v>
      </c>
      <c r="B11240">
        <v>3.58</v>
      </c>
      <c r="C11240">
        <f>IFERROR(((VLOOKUP(A11240,'Interest Rates-10yr'!$A$9:$C$15239,2,FALSE))-B11240),C11239)</f>
        <v>2.6500000000000004</v>
      </c>
      <c r="D11240" s="98">
        <f>AVERAGE(C$10:C11240)</f>
        <v>0.56498530852106033</v>
      </c>
      <c r="E11240" s="2"/>
      <c r="G11240" s="23"/>
    </row>
    <row r="11241" spans="1:7" customFormat="1">
      <c r="A11241" s="4">
        <v>33879</v>
      </c>
      <c r="B11241">
        <v>3.15</v>
      </c>
      <c r="C11241">
        <f>IFERROR(((VLOOKUP(A11241,'Interest Rates-10yr'!$A$9:$C$15239,2,FALSE))-B11241),C11240)</f>
        <v>3.11</v>
      </c>
      <c r="D11241" s="98">
        <f>AVERAGE(C$10:C11241)</f>
        <v>0.56521189458689713</v>
      </c>
      <c r="E11241" s="2"/>
      <c r="G11241" s="23"/>
    </row>
    <row r="11242" spans="1:7" customFormat="1">
      <c r="A11242" s="4">
        <v>33880</v>
      </c>
      <c r="B11242">
        <v>3.15</v>
      </c>
      <c r="C11242">
        <f>IFERROR(((VLOOKUP(A11242,'Interest Rates-10yr'!$A$9:$C$15239,2,FALSE))-B11242),C11241)</f>
        <v>3.11</v>
      </c>
      <c r="D11242" s="98">
        <f>AVERAGE(C$10:C11242)</f>
        <v>0.56543844030980395</v>
      </c>
      <c r="E11242" s="2"/>
      <c r="G11242" s="23"/>
    </row>
    <row r="11243" spans="1:7" customFormat="1">
      <c r="A11243" s="4">
        <v>33881</v>
      </c>
      <c r="B11243">
        <v>3.15</v>
      </c>
      <c r="C11243">
        <f>IFERROR(((VLOOKUP(A11243,'Interest Rates-10yr'!$A$9:$C$15239,2,FALSE))-B11243),C11242)</f>
        <v>3.11</v>
      </c>
      <c r="D11243" s="98">
        <f>AVERAGE(C$10:C11243)</f>
        <v>0.56566494570055437</v>
      </c>
      <c r="E11243" s="2"/>
      <c r="G11243" s="23"/>
    </row>
    <row r="11244" spans="1:7" customFormat="1">
      <c r="A11244" s="4">
        <v>33882</v>
      </c>
      <c r="B11244">
        <v>3.22</v>
      </c>
      <c r="C11244">
        <f>IFERROR(((VLOOKUP(A11244,'Interest Rates-10yr'!$A$9:$C$15239,2,FALSE))-B11244),C11243)</f>
        <v>3.02</v>
      </c>
      <c r="D11244" s="98">
        <f>AVERAGE(C$10:C11244)</f>
        <v>0.56588340008901006</v>
      </c>
      <c r="E11244" s="2"/>
      <c r="G11244" s="23"/>
    </row>
    <row r="11245" spans="1:7" customFormat="1">
      <c r="A11245" s="4">
        <v>33883</v>
      </c>
      <c r="B11245">
        <v>3.1</v>
      </c>
      <c r="C11245">
        <f>IFERROR(((VLOOKUP(A11245,'Interest Rates-10yr'!$A$9:$C$15239,2,FALSE))-B11245),C11244)</f>
        <v>3.1999999999999997</v>
      </c>
      <c r="D11245" s="98">
        <f>AVERAGE(C$10:C11245)</f>
        <v>0.56611783552866035</v>
      </c>
      <c r="E11245" s="2"/>
      <c r="G11245" s="23"/>
    </row>
    <row r="11246" spans="1:7" customFormat="1">
      <c r="A11246" s="4">
        <v>33884</v>
      </c>
      <c r="B11246">
        <v>3.06</v>
      </c>
      <c r="C11246">
        <f>IFERROR(((VLOOKUP(A11246,'Interest Rates-10yr'!$A$9:$C$15239,2,FALSE))-B11246),C11245)</f>
        <v>3.4</v>
      </c>
      <c r="D11246" s="98">
        <f>AVERAGE(C$10:C11246)</f>
        <v>0.56637002758743682</v>
      </c>
      <c r="E11246" s="2"/>
      <c r="G11246" s="23"/>
    </row>
    <row r="11247" spans="1:7" customFormat="1">
      <c r="A11247" s="4">
        <v>33885</v>
      </c>
      <c r="B11247">
        <v>3.04</v>
      </c>
      <c r="C11247">
        <f>IFERROR(((VLOOKUP(A11247,'Interest Rates-10yr'!$A$9:$C$15239,2,FALSE))-B11247),C11246)</f>
        <v>3.37</v>
      </c>
      <c r="D11247" s="98">
        <f>AVERAGE(C$10:C11247)</f>
        <v>0.5666195052500469</v>
      </c>
      <c r="E11247" s="2"/>
      <c r="G11247" s="23"/>
    </row>
    <row r="11248" spans="1:7" customFormat="1">
      <c r="A11248" s="4">
        <v>33886</v>
      </c>
      <c r="B11248">
        <v>2.97</v>
      </c>
      <c r="C11248">
        <f>IFERROR(((VLOOKUP(A11248,'Interest Rates-10yr'!$A$9:$C$15239,2,FALSE))-B11248),C11247)</f>
        <v>3.5499999999999994</v>
      </c>
      <c r="D11248" s="98">
        <f>AVERAGE(C$10:C11248)</f>
        <v>0.56688495417742035</v>
      </c>
      <c r="E11248" s="2"/>
      <c r="G11248" s="23"/>
    </row>
    <row r="11249" spans="1:7" customFormat="1">
      <c r="A11249" s="4">
        <v>33887</v>
      </c>
      <c r="B11249">
        <v>2.97</v>
      </c>
      <c r="C11249">
        <f>IFERROR(((VLOOKUP(A11249,'Interest Rates-10yr'!$A$9:$C$15239,2,FALSE))-B11249),C11248)</f>
        <v>3.5499999999999994</v>
      </c>
      <c r="D11249" s="98">
        <f>AVERAGE(C$10:C11249)</f>
        <v>0.56715035587188856</v>
      </c>
      <c r="E11249" s="2"/>
      <c r="G11249" s="23"/>
    </row>
    <row r="11250" spans="1:7" customFormat="1">
      <c r="A11250" s="4">
        <v>33888</v>
      </c>
      <c r="B11250">
        <v>2.97</v>
      </c>
      <c r="C11250">
        <f>IFERROR(((VLOOKUP(A11250,'Interest Rates-10yr'!$A$9:$C$15239,2,FALSE))-B11250),C11249)</f>
        <v>3.5499999999999994</v>
      </c>
      <c r="D11250" s="98">
        <f>AVERAGE(C$10:C11250)</f>
        <v>0.56741571034605709</v>
      </c>
      <c r="E11250" s="2"/>
      <c r="G11250" s="23"/>
    </row>
    <row r="11251" spans="1:7" customFormat="1">
      <c r="A11251" s="4">
        <v>33889</v>
      </c>
      <c r="B11251">
        <v>2.97</v>
      </c>
      <c r="C11251">
        <f>IFERROR(((VLOOKUP(A11251,'Interest Rates-10yr'!$A$9:$C$15239,2,FALSE))-B11251),C11250)</f>
        <v>3.5499999999999994</v>
      </c>
      <c r="D11251" s="98">
        <f>AVERAGE(C$10:C11251)</f>
        <v>0.56768101761252698</v>
      </c>
      <c r="E11251" s="2"/>
      <c r="G11251" s="23"/>
    </row>
    <row r="11252" spans="1:7" customFormat="1">
      <c r="A11252" s="4">
        <v>33890</v>
      </c>
      <c r="B11252">
        <v>3.53</v>
      </c>
      <c r="C11252">
        <f>IFERROR(((VLOOKUP(A11252,'Interest Rates-10yr'!$A$9:$C$15239,2,FALSE))-B11252),C11251)</f>
        <v>2.98</v>
      </c>
      <c r="D11252" s="98">
        <f>AVERAGE(C$10:C11252)</f>
        <v>0.56789557947167368</v>
      </c>
      <c r="E11252" s="2"/>
      <c r="G11252" s="23"/>
    </row>
    <row r="11253" spans="1:7" customFormat="1">
      <c r="A11253" s="4">
        <v>33891</v>
      </c>
      <c r="B11253">
        <v>3.96</v>
      </c>
      <c r="C11253">
        <f>IFERROR(((VLOOKUP(A11253,'Interest Rates-10yr'!$A$9:$C$15239,2,FALSE))-B11253),C11252)</f>
        <v>2.5499999999999998</v>
      </c>
      <c r="D11253" s="98">
        <f>AVERAGE(C$10:C11253)</f>
        <v>0.56807186054785019</v>
      </c>
      <c r="E11253" s="2"/>
      <c r="G11253" s="23"/>
    </row>
    <row r="11254" spans="1:7" customFormat="1">
      <c r="A11254" s="4">
        <v>33892</v>
      </c>
      <c r="B11254">
        <v>3.4</v>
      </c>
      <c r="C11254">
        <f>IFERROR(((VLOOKUP(A11254,'Interest Rates-10yr'!$A$9:$C$15239,2,FALSE))-B11254),C11253)</f>
        <v>3.1300000000000003</v>
      </c>
      <c r="D11254" s="98">
        <f>AVERAGE(C$10:C11254)</f>
        <v>0.56829968875055825</v>
      </c>
      <c r="E11254" s="2"/>
      <c r="G11254" s="23"/>
    </row>
    <row r="11255" spans="1:7" customFormat="1">
      <c r="A11255" s="4">
        <v>33893</v>
      </c>
      <c r="B11255">
        <v>2.99</v>
      </c>
      <c r="C11255">
        <f>IFERROR(((VLOOKUP(A11255,'Interest Rates-10yr'!$A$9:$C$15239,2,FALSE))-B11255),C11254)</f>
        <v>3.6099999999999994</v>
      </c>
      <c r="D11255" s="98">
        <f>AVERAGE(C$10:C11255)</f>
        <v>0.56857015827850144</v>
      </c>
      <c r="E11255" s="2"/>
      <c r="G11255" s="23"/>
    </row>
    <row r="11256" spans="1:7" customFormat="1">
      <c r="A11256" s="4">
        <v>33894</v>
      </c>
      <c r="B11256">
        <v>2.99</v>
      </c>
      <c r="C11256">
        <f>IFERROR(((VLOOKUP(A11256,'Interest Rates-10yr'!$A$9:$C$15239,2,FALSE))-B11256),C11255)</f>
        <v>3.6099999999999994</v>
      </c>
      <c r="D11256" s="98">
        <f>AVERAGE(C$10:C11256)</f>
        <v>0.56884057971014734</v>
      </c>
      <c r="E11256" s="2"/>
      <c r="G11256" s="23"/>
    </row>
    <row r="11257" spans="1:7" customFormat="1">
      <c r="A11257" s="4">
        <v>33895</v>
      </c>
      <c r="B11257">
        <v>2.99</v>
      </c>
      <c r="C11257">
        <f>IFERROR(((VLOOKUP(A11257,'Interest Rates-10yr'!$A$9:$C$15239,2,FALSE))-B11257),C11256)</f>
        <v>3.6099999999999994</v>
      </c>
      <c r="D11257" s="98">
        <f>AVERAGE(C$10:C11257)</f>
        <v>0.56911095305832382</v>
      </c>
      <c r="E11257" s="2"/>
      <c r="G11257" s="23"/>
    </row>
    <row r="11258" spans="1:7" customFormat="1">
      <c r="A11258" s="4">
        <v>33896</v>
      </c>
      <c r="B11258">
        <v>3.05</v>
      </c>
      <c r="C11258">
        <f>IFERROR(((VLOOKUP(A11258,'Interest Rates-10yr'!$A$9:$C$15239,2,FALSE))-B11258),C11257)</f>
        <v>3.6400000000000006</v>
      </c>
      <c r="D11258" s="98">
        <f>AVERAGE(C$10:C11258)</f>
        <v>0.56938394523957925</v>
      </c>
      <c r="E11258" s="2"/>
      <c r="G11258" s="23"/>
    </row>
    <row r="11259" spans="1:7" customFormat="1">
      <c r="A11259" s="4">
        <v>33897</v>
      </c>
      <c r="B11259">
        <v>2.97</v>
      </c>
      <c r="C11259">
        <f>IFERROR(((VLOOKUP(A11259,'Interest Rates-10yr'!$A$9:$C$15239,2,FALSE))-B11259),C11258)</f>
        <v>3.89</v>
      </c>
      <c r="D11259" s="98">
        <f>AVERAGE(C$10:C11259)</f>
        <v>0.56967911111111358</v>
      </c>
      <c r="E11259" s="2"/>
      <c r="G11259" s="23"/>
    </row>
    <row r="11260" spans="1:7" customFormat="1">
      <c r="A11260" s="4">
        <v>33898</v>
      </c>
      <c r="B11260">
        <v>2.95</v>
      </c>
      <c r="C11260">
        <f>IFERROR(((VLOOKUP(A11260,'Interest Rates-10yr'!$A$9:$C$15239,2,FALSE))-B11260),C11259)</f>
        <v>3.8499999999999996</v>
      </c>
      <c r="D11260" s="98">
        <f>AVERAGE(C$10:C11260)</f>
        <v>0.56997066927384477</v>
      </c>
      <c r="E11260" s="2"/>
      <c r="G11260" s="23"/>
    </row>
    <row r="11261" spans="1:7" customFormat="1">
      <c r="A11261" s="4">
        <v>33899</v>
      </c>
      <c r="B11261">
        <v>2.96</v>
      </c>
      <c r="C11261">
        <f>IFERROR(((VLOOKUP(A11261,'Interest Rates-10yr'!$A$9:$C$15239,2,FALSE))-B11261),C11260)</f>
        <v>3.7800000000000002</v>
      </c>
      <c r="D11261" s="98">
        <f>AVERAGE(C$10:C11261)</f>
        <v>0.57025595449698074</v>
      </c>
      <c r="E11261" s="2"/>
      <c r="G11261" s="23"/>
    </row>
    <row r="11262" spans="1:7" customFormat="1">
      <c r="A11262" s="4">
        <v>33900</v>
      </c>
      <c r="B11262">
        <v>2.9</v>
      </c>
      <c r="C11262">
        <f>IFERROR(((VLOOKUP(A11262,'Interest Rates-10yr'!$A$9:$C$15239,2,FALSE))-B11262),C11261)</f>
        <v>3.93</v>
      </c>
      <c r="D11262" s="98">
        <f>AVERAGE(C$10:C11262)</f>
        <v>0.57055451879499053</v>
      </c>
      <c r="E11262" s="2"/>
      <c r="G11262" s="23"/>
    </row>
    <row r="11263" spans="1:7" customFormat="1">
      <c r="A11263" s="4">
        <v>33901</v>
      </c>
      <c r="B11263">
        <v>2.9</v>
      </c>
      <c r="C11263">
        <f>IFERROR(((VLOOKUP(A11263,'Interest Rates-10yr'!$A$9:$C$15239,2,FALSE))-B11263),C11262)</f>
        <v>3.93</v>
      </c>
      <c r="D11263" s="98">
        <f>AVERAGE(C$10:C11263)</f>
        <v>0.5708530300337683</v>
      </c>
      <c r="E11263" s="2"/>
      <c r="G11263" s="23"/>
    </row>
    <row r="11264" spans="1:7" customFormat="1">
      <c r="A11264" s="4">
        <v>33902</v>
      </c>
      <c r="B11264">
        <v>2.9</v>
      </c>
      <c r="C11264">
        <f>IFERROR(((VLOOKUP(A11264,'Interest Rates-10yr'!$A$9:$C$15239,2,FALSE))-B11264),C11263)</f>
        <v>3.93</v>
      </c>
      <c r="D11264" s="98">
        <f>AVERAGE(C$10:C11264)</f>
        <v>0.57115148822745698</v>
      </c>
      <c r="E11264" s="2"/>
      <c r="G11264" s="23"/>
    </row>
    <row r="11265" spans="1:7" customFormat="1">
      <c r="A11265" s="4">
        <v>33903</v>
      </c>
      <c r="B11265">
        <v>3.12</v>
      </c>
      <c r="C11265">
        <f>IFERROR(((VLOOKUP(A11265,'Interest Rates-10yr'!$A$9:$C$15239,2,FALSE))-B11265),C11264)</f>
        <v>3.71</v>
      </c>
      <c r="D11265" s="98">
        <f>AVERAGE(C$10:C11265)</f>
        <v>0.57143034825870898</v>
      </c>
      <c r="E11265" s="2"/>
      <c r="G11265" s="23"/>
    </row>
    <row r="11266" spans="1:7" customFormat="1">
      <c r="A11266" s="4">
        <v>33904</v>
      </c>
      <c r="B11266">
        <v>2.91</v>
      </c>
      <c r="C11266">
        <f>IFERROR(((VLOOKUP(A11266,'Interest Rates-10yr'!$A$9:$C$15239,2,FALSE))-B11266),C11265)</f>
        <v>3.87</v>
      </c>
      <c r="D11266" s="98">
        <f>AVERAGE(C$10:C11266)</f>
        <v>0.57172337212401425</v>
      </c>
      <c r="E11266" s="2"/>
      <c r="G11266" s="23"/>
    </row>
    <row r="11267" spans="1:7" customFormat="1">
      <c r="A11267" s="4">
        <v>33905</v>
      </c>
      <c r="B11267">
        <v>3.06</v>
      </c>
      <c r="C11267">
        <f>IFERROR(((VLOOKUP(A11267,'Interest Rates-10yr'!$A$9:$C$15239,2,FALSE))-B11267),C11266)</f>
        <v>3.6999999999999997</v>
      </c>
      <c r="D11267" s="98">
        <f>AVERAGE(C$10:C11267)</f>
        <v>0.57200124356013748</v>
      </c>
      <c r="E11267" s="2"/>
      <c r="G11267" s="23"/>
    </row>
    <row r="11268" spans="1:7" customFormat="1">
      <c r="A11268" s="4">
        <v>33906</v>
      </c>
      <c r="B11268">
        <v>3.08</v>
      </c>
      <c r="C11268">
        <f>IFERROR(((VLOOKUP(A11268,'Interest Rates-10yr'!$A$9:$C$15239,2,FALSE))-B11268),C11267)</f>
        <v>3.63</v>
      </c>
      <c r="D11268" s="98">
        <f>AVERAGE(C$10:C11268)</f>
        <v>0.57227284838795878</v>
      </c>
      <c r="E11268" s="2"/>
      <c r="G11268" s="23"/>
    </row>
    <row r="11269" spans="1:7" customFormat="1">
      <c r="A11269" s="4">
        <v>33907</v>
      </c>
      <c r="B11269">
        <v>3.04</v>
      </c>
      <c r="C11269">
        <f>IFERROR(((VLOOKUP(A11269,'Interest Rates-10yr'!$A$9:$C$15239,2,FALSE))-B11269),C11268)</f>
        <v>3.76</v>
      </c>
      <c r="D11269" s="98">
        <f>AVERAGE(C$10:C11269)</f>
        <v>0.57255595026643236</v>
      </c>
      <c r="E11269" s="2"/>
      <c r="G11269" s="23"/>
    </row>
    <row r="11270" spans="1:7" customFormat="1">
      <c r="A11270" s="4">
        <v>33908</v>
      </c>
      <c r="B11270">
        <v>3.04</v>
      </c>
      <c r="C11270">
        <f>IFERROR(((VLOOKUP(A11270,'Interest Rates-10yr'!$A$9:$C$15239,2,FALSE))-B11270),C11269)</f>
        <v>3.76</v>
      </c>
      <c r="D11270" s="98">
        <f>AVERAGE(C$10:C11270)</f>
        <v>0.57283900186484582</v>
      </c>
      <c r="E11270" s="2"/>
      <c r="G11270" s="23"/>
    </row>
    <row r="11271" spans="1:7" customFormat="1">
      <c r="A11271" s="4">
        <v>33909</v>
      </c>
      <c r="B11271">
        <v>3.04</v>
      </c>
      <c r="C11271">
        <f>IFERROR(((VLOOKUP(A11271,'Interest Rates-10yr'!$A$9:$C$15239,2,FALSE))-B11271),C11270)</f>
        <v>3.76</v>
      </c>
      <c r="D11271" s="98">
        <f>AVERAGE(C$10:C11271)</f>
        <v>0.5731220031965929</v>
      </c>
      <c r="E11271" s="2"/>
      <c r="G11271" s="23"/>
    </row>
    <row r="11272" spans="1:7" customFormat="1">
      <c r="A11272" s="4">
        <v>33910</v>
      </c>
      <c r="B11272">
        <v>3.21</v>
      </c>
      <c r="C11272">
        <f>IFERROR(((VLOOKUP(A11272,'Interest Rates-10yr'!$A$9:$C$15239,2,FALSE))-B11272),C11271)</f>
        <v>3.67</v>
      </c>
      <c r="D11272" s="98">
        <f>AVERAGE(C$10:C11272)</f>
        <v>0.57339696350883684</v>
      </c>
      <c r="E11272" s="2"/>
      <c r="G11272" s="23"/>
    </row>
    <row r="11273" spans="1:7" customFormat="1">
      <c r="A11273" s="4">
        <v>33911</v>
      </c>
      <c r="B11273">
        <v>3.09</v>
      </c>
      <c r="C11273">
        <f>IFERROR(((VLOOKUP(A11273,'Interest Rates-10yr'!$A$9:$C$15239,2,FALSE))-B11273),C11272)</f>
        <v>3.7800000000000002</v>
      </c>
      <c r="D11273" s="98">
        <f>AVERAGE(C$10:C11273)</f>
        <v>0.5736816406250026</v>
      </c>
      <c r="E11273" s="2"/>
      <c r="G11273" s="23"/>
    </row>
    <row r="11274" spans="1:7" customFormat="1">
      <c r="A11274" s="4">
        <v>33912</v>
      </c>
      <c r="B11274">
        <v>2.98</v>
      </c>
      <c r="C11274">
        <f>IFERROR(((VLOOKUP(A11274,'Interest Rates-10yr'!$A$9:$C$15239,2,FALSE))-B11274),C11273)</f>
        <v>3.9099999999999997</v>
      </c>
      <c r="D11274" s="98">
        <f>AVERAGE(C$10:C11274)</f>
        <v>0.57397780736795634</v>
      </c>
      <c r="E11274" s="2"/>
      <c r="G11274" s="23"/>
    </row>
    <row r="11275" spans="1:7" customFormat="1">
      <c r="A11275" s="4">
        <v>33913</v>
      </c>
      <c r="B11275">
        <v>2.92</v>
      </c>
      <c r="C11275">
        <f>IFERROR(((VLOOKUP(A11275,'Interest Rates-10yr'!$A$9:$C$15239,2,FALSE))-B11275),C11274)</f>
        <v>3.95</v>
      </c>
      <c r="D11275" s="98">
        <f>AVERAGE(C$10:C11275)</f>
        <v>0.5742774720397682</v>
      </c>
      <c r="E11275" s="2"/>
      <c r="G11275" s="23"/>
    </row>
    <row r="11276" spans="1:7" customFormat="1">
      <c r="A11276" s="4">
        <v>33914</v>
      </c>
      <c r="B11276">
        <v>2.86</v>
      </c>
      <c r="C11276">
        <f>IFERROR(((VLOOKUP(A11276,'Interest Rates-10yr'!$A$9:$C$15239,2,FALSE))-B11276),C11275)</f>
        <v>4.1099999999999994</v>
      </c>
      <c r="D11276" s="98">
        <f>AVERAGE(C$10:C11276)</f>
        <v>0.57459128428153261</v>
      </c>
      <c r="E11276" s="2"/>
      <c r="G11276" s="23"/>
    </row>
    <row r="11277" spans="1:7" customFormat="1">
      <c r="A11277" s="4">
        <v>33915</v>
      </c>
      <c r="B11277">
        <v>2.86</v>
      </c>
      <c r="C11277">
        <f>IFERROR(((VLOOKUP(A11277,'Interest Rates-10yr'!$A$9:$C$15239,2,FALSE))-B11277),C11276)</f>
        <v>4.1099999999999994</v>
      </c>
      <c r="D11277" s="98">
        <f>AVERAGE(C$10:C11277)</f>
        <v>0.57490504082357363</v>
      </c>
      <c r="E11277" s="2"/>
      <c r="G11277" s="23"/>
    </row>
    <row r="11278" spans="1:7" customFormat="1">
      <c r="A11278" s="4">
        <v>33916</v>
      </c>
      <c r="B11278">
        <v>2.86</v>
      </c>
      <c r="C11278">
        <f>IFERROR(((VLOOKUP(A11278,'Interest Rates-10yr'!$A$9:$C$15239,2,FALSE))-B11278),C11277)</f>
        <v>4.1099999999999994</v>
      </c>
      <c r="D11278" s="98">
        <f>AVERAGE(C$10:C11278)</f>
        <v>0.57521874168071951</v>
      </c>
      <c r="E11278" s="2"/>
      <c r="G11278" s="23"/>
    </row>
    <row r="11279" spans="1:7" customFormat="1">
      <c r="A11279" s="4">
        <v>33917</v>
      </c>
      <c r="B11279">
        <v>2.98</v>
      </c>
      <c r="C11279">
        <f>IFERROR(((VLOOKUP(A11279,'Interest Rates-10yr'!$A$9:$C$15239,2,FALSE))-B11279),C11278)</f>
        <v>4.0199999999999996</v>
      </c>
      <c r="D11279" s="98">
        <f>AVERAGE(C$10:C11279)</f>
        <v>0.5755244010647762</v>
      </c>
      <c r="E11279" s="2"/>
      <c r="G11279" s="23"/>
    </row>
    <row r="11280" spans="1:7" customFormat="1">
      <c r="A11280" s="4">
        <v>33918</v>
      </c>
      <c r="B11280">
        <v>2.93</v>
      </c>
      <c r="C11280">
        <f>IFERROR(((VLOOKUP(A11280,'Interest Rates-10yr'!$A$9:$C$15239,2,FALSE))-B11280),C11279)</f>
        <v>3.98</v>
      </c>
      <c r="D11280" s="98">
        <f>AVERAGE(C$10:C11280)</f>
        <v>0.57582645727974691</v>
      </c>
      <c r="E11280" s="2"/>
      <c r="G11280" s="23"/>
    </row>
    <row r="11281" spans="1:7" customFormat="1">
      <c r="A11281" s="4">
        <v>33919</v>
      </c>
      <c r="B11281">
        <v>2.93</v>
      </c>
      <c r="C11281">
        <f>IFERROR(((VLOOKUP(A11281,'Interest Rates-10yr'!$A$9:$C$15239,2,FALSE))-B11281),C11280)</f>
        <v>3.98</v>
      </c>
      <c r="D11281" s="98">
        <f>AVERAGE(C$10:C11281)</f>
        <v>0.57612845990064121</v>
      </c>
      <c r="E11281" s="2"/>
      <c r="G11281" s="23"/>
    </row>
    <row r="11282" spans="1:7" customFormat="1">
      <c r="A11282" s="4">
        <v>33920</v>
      </c>
      <c r="B11282">
        <v>3.04</v>
      </c>
      <c r="C11282">
        <f>IFERROR(((VLOOKUP(A11282,'Interest Rates-10yr'!$A$9:$C$15239,2,FALSE))-B11282),C11281)</f>
        <v>3.75</v>
      </c>
      <c r="D11282" s="98">
        <f>AVERAGE(C$10:C11282)</f>
        <v>0.57641000620952965</v>
      </c>
      <c r="E11282" s="2"/>
      <c r="G11282" s="23"/>
    </row>
    <row r="11283" spans="1:7" customFormat="1">
      <c r="A11283" s="4">
        <v>33921</v>
      </c>
      <c r="B11283">
        <v>2.85</v>
      </c>
      <c r="C11283">
        <f>IFERROR(((VLOOKUP(A11283,'Interest Rates-10yr'!$A$9:$C$15239,2,FALSE))-B11283),C11282)</f>
        <v>3.97</v>
      </c>
      <c r="D11283" s="98">
        <f>AVERAGE(C$10:C11283)</f>
        <v>0.57671101649813972</v>
      </c>
      <c r="E11283" s="2"/>
      <c r="G11283" s="23"/>
    </row>
    <row r="11284" spans="1:7" customFormat="1">
      <c r="A11284" s="4">
        <v>33922</v>
      </c>
      <c r="B11284">
        <v>2.85</v>
      </c>
      <c r="C11284">
        <f>IFERROR(((VLOOKUP(A11284,'Interest Rates-10yr'!$A$9:$C$15239,2,FALSE))-B11284),C11283)</f>
        <v>3.97</v>
      </c>
      <c r="D11284" s="98">
        <f>AVERAGE(C$10:C11284)</f>
        <v>0.57701197339246368</v>
      </c>
      <c r="E11284" s="2"/>
      <c r="G11284" s="23"/>
    </row>
    <row r="11285" spans="1:7" customFormat="1">
      <c r="A11285" s="4">
        <v>33923</v>
      </c>
      <c r="B11285">
        <v>2.85</v>
      </c>
      <c r="C11285">
        <f>IFERROR(((VLOOKUP(A11285,'Interest Rates-10yr'!$A$9:$C$15239,2,FALSE))-B11285),C11284)</f>
        <v>3.97</v>
      </c>
      <c r="D11285" s="98">
        <f>AVERAGE(C$10:C11285)</f>
        <v>0.57731287690670696</v>
      </c>
      <c r="E11285" s="2"/>
      <c r="G11285" s="23"/>
    </row>
    <row r="11286" spans="1:7" customFormat="1">
      <c r="A11286" s="4">
        <v>33924</v>
      </c>
      <c r="B11286">
        <v>3.28</v>
      </c>
      <c r="C11286">
        <f>IFERROR(((VLOOKUP(A11286,'Interest Rates-10yr'!$A$9:$C$15239,2,FALSE))-B11286),C11285)</f>
        <v>3.6200000000000006</v>
      </c>
      <c r="D11286" s="98">
        <f>AVERAGE(C$10:C11286)</f>
        <v>0.57758269043185495</v>
      </c>
      <c r="E11286" s="2"/>
      <c r="G11286" s="23"/>
    </row>
    <row r="11287" spans="1:7" customFormat="1">
      <c r="A11287" s="4">
        <v>33925</v>
      </c>
      <c r="B11287">
        <v>3.06</v>
      </c>
      <c r="C11287">
        <f>IFERROR(((VLOOKUP(A11287,'Interest Rates-10yr'!$A$9:$C$15239,2,FALSE))-B11287),C11286)</f>
        <v>3.8000000000000003</v>
      </c>
      <c r="D11287" s="98">
        <f>AVERAGE(C$10:C11287)</f>
        <v>0.57786841638588649</v>
      </c>
      <c r="E11287" s="2"/>
      <c r="G11287" s="23"/>
    </row>
    <row r="11288" spans="1:7" customFormat="1">
      <c r="A11288" s="4">
        <v>33926</v>
      </c>
      <c r="B11288">
        <v>2.89</v>
      </c>
      <c r="C11288">
        <f>IFERROR(((VLOOKUP(A11288,'Interest Rates-10yr'!$A$9:$C$15239,2,FALSE))-B11288),C11287)</f>
        <v>3.89</v>
      </c>
      <c r="D11288" s="98">
        <f>AVERAGE(C$10:C11288)</f>
        <v>0.57816207110559703</v>
      </c>
      <c r="E11288" s="2"/>
      <c r="G11288" s="23"/>
    </row>
    <row r="11289" spans="1:7" customFormat="1">
      <c r="A11289" s="4">
        <v>33927</v>
      </c>
      <c r="B11289">
        <v>2.94</v>
      </c>
      <c r="C11289">
        <f>IFERROR(((VLOOKUP(A11289,'Interest Rates-10yr'!$A$9:$C$15239,2,FALSE))-B11289),C11288)</f>
        <v>3.8699999999999997</v>
      </c>
      <c r="D11289" s="98">
        <f>AVERAGE(C$10:C11289)</f>
        <v>0.57845390070922231</v>
      </c>
      <c r="E11289" s="2"/>
      <c r="G11289" s="23"/>
    </row>
    <row r="11290" spans="1:7" customFormat="1">
      <c r="A11290" s="4">
        <v>33928</v>
      </c>
      <c r="B11290">
        <v>2.9</v>
      </c>
      <c r="C11290">
        <f>IFERROR(((VLOOKUP(A11290,'Interest Rates-10yr'!$A$9:$C$15239,2,FALSE))-B11290),C11289)</f>
        <v>3.94</v>
      </c>
      <c r="D11290" s="98">
        <f>AVERAGE(C$10:C11290)</f>
        <v>0.57875188369825614</v>
      </c>
      <c r="E11290" s="2"/>
      <c r="G11290" s="23"/>
    </row>
    <row r="11291" spans="1:7" customFormat="1">
      <c r="A11291" s="4">
        <v>33929</v>
      </c>
      <c r="B11291">
        <v>2.9</v>
      </c>
      <c r="C11291">
        <f>IFERROR(((VLOOKUP(A11291,'Interest Rates-10yr'!$A$9:$C$15239,2,FALSE))-B11291),C11290)</f>
        <v>3.94</v>
      </c>
      <c r="D11291" s="98">
        <f>AVERAGE(C$10:C11291)</f>
        <v>0.57904981386279275</v>
      </c>
      <c r="E11291" s="2"/>
      <c r="G11291" s="23"/>
    </row>
    <row r="11292" spans="1:7" customFormat="1">
      <c r="A11292" s="4">
        <v>33930</v>
      </c>
      <c r="B11292">
        <v>2.9</v>
      </c>
      <c r="C11292">
        <f>IFERROR(((VLOOKUP(A11292,'Interest Rates-10yr'!$A$9:$C$15239,2,FALSE))-B11292),C11291)</f>
        <v>3.94</v>
      </c>
      <c r="D11292" s="98">
        <f>AVERAGE(C$10:C11292)</f>
        <v>0.57934769121687735</v>
      </c>
      <c r="E11292" s="2"/>
      <c r="G11292" s="23"/>
    </row>
    <row r="11293" spans="1:7" customFormat="1">
      <c r="A11293" s="4">
        <v>33931</v>
      </c>
      <c r="B11293">
        <v>2.89</v>
      </c>
      <c r="C11293">
        <f>IFERROR(((VLOOKUP(A11293,'Interest Rates-10yr'!$A$9:$C$15239,2,FALSE))-B11293),C11292)</f>
        <v>3.97</v>
      </c>
      <c r="D11293" s="98">
        <f>AVERAGE(C$10:C11293)</f>
        <v>0.57964817440624139</v>
      </c>
      <c r="E11293" s="2"/>
      <c r="G11293" s="23"/>
    </row>
    <row r="11294" spans="1:7" customFormat="1">
      <c r="A11294" s="4">
        <v>33932</v>
      </c>
      <c r="B11294">
        <v>2.58</v>
      </c>
      <c r="C11294">
        <f>IFERROR(((VLOOKUP(A11294,'Interest Rates-10yr'!$A$9:$C$15239,2,FALSE))-B11294),C11293)</f>
        <v>4.24</v>
      </c>
      <c r="D11294" s="98">
        <f>AVERAGE(C$10:C11294)</f>
        <v>0.57997252990695858</v>
      </c>
      <c r="E11294" s="2"/>
      <c r="G11294" s="23"/>
    </row>
    <row r="11295" spans="1:7" customFormat="1">
      <c r="A11295" s="4">
        <v>33933</v>
      </c>
      <c r="B11295">
        <v>4.5999999999999996</v>
      </c>
      <c r="C11295">
        <f>IFERROR(((VLOOKUP(A11295,'Interest Rates-10yr'!$A$9:$C$15239,2,FALSE))-B11295),C11294)</f>
        <v>2.2400000000000002</v>
      </c>
      <c r="D11295" s="98">
        <f>AVERAGE(C$10:C11295)</f>
        <v>0.58011961722488281</v>
      </c>
      <c r="E11295" s="2"/>
      <c r="G11295" s="23"/>
    </row>
    <row r="11296" spans="1:7" customFormat="1">
      <c r="A11296" s="4">
        <v>33934</v>
      </c>
      <c r="B11296">
        <v>4.5999999999999996</v>
      </c>
      <c r="C11296">
        <f>IFERROR(((VLOOKUP(A11296,'Interest Rates-10yr'!$A$9:$C$15239,2,FALSE))-B11296),C11295)</f>
        <v>2.2400000000000002</v>
      </c>
      <c r="D11296" s="98">
        <f>AVERAGE(C$10:C11296)</f>
        <v>0.58026667847966928</v>
      </c>
      <c r="E11296" s="2"/>
      <c r="G11296" s="23"/>
    </row>
    <row r="11297" spans="1:7" customFormat="1">
      <c r="A11297" s="4">
        <v>33935</v>
      </c>
      <c r="B11297">
        <v>3.13</v>
      </c>
      <c r="C11297">
        <f>IFERROR(((VLOOKUP(A11297,'Interest Rates-10yr'!$A$9:$C$15239,2,FALSE))-B11297),C11296)</f>
        <v>3.8</v>
      </c>
      <c r="D11297" s="98">
        <f>AVERAGE(C$10:C11297)</f>
        <v>0.58055191353650126</v>
      </c>
      <c r="E11297" s="2"/>
      <c r="G11297" s="23"/>
    </row>
    <row r="11298" spans="1:7" customFormat="1">
      <c r="A11298" s="4">
        <v>33936</v>
      </c>
      <c r="B11298">
        <v>3.13</v>
      </c>
      <c r="C11298">
        <f>IFERROR(((VLOOKUP(A11298,'Interest Rates-10yr'!$A$9:$C$15239,2,FALSE))-B11298),C11297)</f>
        <v>3.8</v>
      </c>
      <c r="D11298" s="98">
        <f>AVERAGE(C$10:C11298)</f>
        <v>0.5808370980600609</v>
      </c>
      <c r="E11298" s="2"/>
      <c r="G11298" s="23"/>
    </row>
    <row r="11299" spans="1:7" customFormat="1">
      <c r="A11299" s="4">
        <v>33937</v>
      </c>
      <c r="B11299">
        <v>3.13</v>
      </c>
      <c r="C11299">
        <f>IFERROR(((VLOOKUP(A11299,'Interest Rates-10yr'!$A$9:$C$15239,2,FALSE))-B11299),C11298)</f>
        <v>3.8</v>
      </c>
      <c r="D11299" s="98">
        <f>AVERAGE(C$10:C11299)</f>
        <v>0.58112223206377567</v>
      </c>
      <c r="E11299" s="2"/>
      <c r="G11299" s="23"/>
    </row>
    <row r="11300" spans="1:7" customFormat="1">
      <c r="A11300" s="4">
        <v>33938</v>
      </c>
      <c r="B11300">
        <v>3.45</v>
      </c>
      <c r="C11300">
        <f>IFERROR(((VLOOKUP(A11300,'Interest Rates-10yr'!$A$9:$C$15239,2,FALSE))-B11300),C11299)</f>
        <v>3.5</v>
      </c>
      <c r="D11300" s="98">
        <f>AVERAGE(C$10:C11300)</f>
        <v>0.58138074572668741</v>
      </c>
      <c r="E11300" s="2"/>
      <c r="G11300" s="23"/>
    </row>
    <row r="11301" spans="1:7" customFormat="1">
      <c r="A11301" s="4">
        <v>33939</v>
      </c>
      <c r="B11301">
        <v>3.17</v>
      </c>
      <c r="C11301">
        <f>IFERROR(((VLOOKUP(A11301,'Interest Rates-10yr'!$A$9:$C$15239,2,FALSE))-B11301),C11300)</f>
        <v>3.7700000000000005</v>
      </c>
      <c r="D11301" s="98">
        <f>AVERAGE(C$10:C11301)</f>
        <v>0.58166312433581546</v>
      </c>
      <c r="E11301" s="2"/>
      <c r="G11301" s="23"/>
    </row>
    <row r="11302" spans="1:7" customFormat="1">
      <c r="A11302" s="4">
        <v>33940</v>
      </c>
      <c r="B11302">
        <v>2.99</v>
      </c>
      <c r="C11302">
        <f>IFERROR(((VLOOKUP(A11302,'Interest Rates-10yr'!$A$9:$C$15239,2,FALSE))-B11302),C11301)</f>
        <v>3.9399999999999995</v>
      </c>
      <c r="D11302" s="98">
        <f>AVERAGE(C$10:C11302)</f>
        <v>0.58196050650845899</v>
      </c>
      <c r="E11302" s="2"/>
      <c r="G11302" s="23"/>
    </row>
    <row r="11303" spans="1:7" customFormat="1">
      <c r="A11303" s="4">
        <v>33941</v>
      </c>
      <c r="B11303">
        <v>3</v>
      </c>
      <c r="C11303">
        <f>IFERROR(((VLOOKUP(A11303,'Interest Rates-10yr'!$A$9:$C$15239,2,FALSE))-B11303),C11302)</f>
        <v>3.91</v>
      </c>
      <c r="D11303" s="98">
        <f>AVERAGE(C$10:C11303)</f>
        <v>0.58225517974145802</v>
      </c>
      <c r="E11303" s="2"/>
      <c r="G11303" s="23"/>
    </row>
    <row r="11304" spans="1:7" customFormat="1">
      <c r="A11304" s="4">
        <v>33942</v>
      </c>
      <c r="B11304">
        <v>2.86</v>
      </c>
      <c r="C11304">
        <f>IFERROR(((VLOOKUP(A11304,'Interest Rates-10yr'!$A$9:$C$15239,2,FALSE))-B11304),C11303)</f>
        <v>3.98</v>
      </c>
      <c r="D11304" s="98">
        <f>AVERAGE(C$10:C11304)</f>
        <v>0.58255599822930737</v>
      </c>
      <c r="E11304" s="2"/>
      <c r="G11304" s="23"/>
    </row>
    <row r="11305" spans="1:7" customFormat="1">
      <c r="A11305" s="4">
        <v>33943</v>
      </c>
      <c r="B11305">
        <v>2.86</v>
      </c>
      <c r="C11305">
        <f>IFERROR(((VLOOKUP(A11305,'Interest Rates-10yr'!$A$9:$C$15239,2,FALSE))-B11305),C11304)</f>
        <v>3.98</v>
      </c>
      <c r="D11305" s="98">
        <f>AVERAGE(C$10:C11305)</f>
        <v>0.58285676345609294</v>
      </c>
      <c r="E11305" s="2"/>
      <c r="G11305" s="23"/>
    </row>
    <row r="11306" spans="1:7" customFormat="1">
      <c r="A11306" s="4">
        <v>33944</v>
      </c>
      <c r="B11306">
        <v>2.86</v>
      </c>
      <c r="C11306">
        <f>IFERROR(((VLOOKUP(A11306,'Interest Rates-10yr'!$A$9:$C$15239,2,FALSE))-B11306),C11305)</f>
        <v>3.98</v>
      </c>
      <c r="D11306" s="98">
        <f>AVERAGE(C$10:C11306)</f>
        <v>0.58315747543595875</v>
      </c>
      <c r="E11306" s="2"/>
      <c r="G11306" s="23"/>
    </row>
    <row r="11307" spans="1:7" customFormat="1">
      <c r="A11307" s="4">
        <v>33945</v>
      </c>
      <c r="B11307">
        <v>2.92</v>
      </c>
      <c r="C11307">
        <f>IFERROR(((VLOOKUP(A11307,'Interest Rates-10yr'!$A$9:$C$15239,2,FALSE))-B11307),C11306)</f>
        <v>3.8600000000000003</v>
      </c>
      <c r="D11307" s="98">
        <f>AVERAGE(C$10:C11307)</f>
        <v>0.58344751283413221</v>
      </c>
      <c r="E11307" s="2"/>
      <c r="G11307" s="23"/>
    </row>
    <row r="11308" spans="1:7" customFormat="1">
      <c r="A11308" s="4">
        <v>33946</v>
      </c>
      <c r="B11308">
        <v>2.77</v>
      </c>
      <c r="C11308">
        <f>IFERROR(((VLOOKUP(A11308,'Interest Rates-10yr'!$A$9:$C$15239,2,FALSE))-B11308),C11307)</f>
        <v>3.9600000000000004</v>
      </c>
      <c r="D11308" s="98">
        <f>AVERAGE(C$10:C11308)</f>
        <v>0.58374634923444779</v>
      </c>
      <c r="E11308" s="2"/>
      <c r="G11308" s="23"/>
    </row>
    <row r="11309" spans="1:7" customFormat="1">
      <c r="A11309" s="4">
        <v>33947</v>
      </c>
      <c r="B11309">
        <v>3.3</v>
      </c>
      <c r="C11309">
        <f>IFERROR(((VLOOKUP(A11309,'Interest Rates-10yr'!$A$9:$C$15239,2,FALSE))-B11309),C11308)</f>
        <v>3.46</v>
      </c>
      <c r="D11309" s="98">
        <f>AVERAGE(C$10:C11309)</f>
        <v>0.58400088495575442</v>
      </c>
      <c r="E11309" s="2"/>
      <c r="G11309" s="23"/>
    </row>
    <row r="11310" spans="1:7" customFormat="1">
      <c r="A11310" s="4">
        <v>33948</v>
      </c>
      <c r="B11310">
        <v>3.08</v>
      </c>
      <c r="C11310">
        <f>IFERROR(((VLOOKUP(A11310,'Interest Rates-10yr'!$A$9:$C$15239,2,FALSE))-B11310),C11309)</f>
        <v>3.6899999999999995</v>
      </c>
      <c r="D11310" s="98">
        <f>AVERAGE(C$10:C11310)</f>
        <v>0.58427572781170034</v>
      </c>
      <c r="E11310" s="2"/>
      <c r="G11310" s="23"/>
    </row>
    <row r="11311" spans="1:7" customFormat="1">
      <c r="A11311" s="4">
        <v>33949</v>
      </c>
      <c r="B11311">
        <v>2.76</v>
      </c>
      <c r="C11311">
        <f>IFERROR(((VLOOKUP(A11311,'Interest Rates-10yr'!$A$9:$C$15239,2,FALSE))-B11311),C11310)</f>
        <v>4.04</v>
      </c>
      <c r="D11311" s="98">
        <f>AVERAGE(C$10:C11311)</f>
        <v>0.58458149000177184</v>
      </c>
      <c r="E11311" s="2"/>
      <c r="G11311" s="23"/>
    </row>
    <row r="11312" spans="1:7" customFormat="1">
      <c r="A11312" s="4">
        <v>33950</v>
      </c>
      <c r="B11312">
        <v>2.76</v>
      </c>
      <c r="C11312">
        <f>IFERROR(((VLOOKUP(A11312,'Interest Rates-10yr'!$A$9:$C$15239,2,FALSE))-B11312),C11311)</f>
        <v>4.04</v>
      </c>
      <c r="D11312" s="98">
        <f>AVERAGE(C$10:C11312)</f>
        <v>0.58488719808900513</v>
      </c>
      <c r="E11312" s="2"/>
      <c r="G11312" s="23"/>
    </row>
    <row r="11313" spans="1:7" customFormat="1">
      <c r="A11313" s="4">
        <v>33951</v>
      </c>
      <c r="B11313">
        <v>2.76</v>
      </c>
      <c r="C11313">
        <f>IFERROR(((VLOOKUP(A11313,'Interest Rates-10yr'!$A$9:$C$15239,2,FALSE))-B11313),C11312)</f>
        <v>4.04</v>
      </c>
      <c r="D11313" s="98">
        <f>AVERAGE(C$10:C11313)</f>
        <v>0.58519285208775873</v>
      </c>
      <c r="E11313" s="2"/>
      <c r="G11313" s="23"/>
    </row>
    <row r="11314" spans="1:7" customFormat="1">
      <c r="A11314" s="4">
        <v>33952</v>
      </c>
      <c r="B11314">
        <v>2.99</v>
      </c>
      <c r="C11314">
        <f>IFERROR(((VLOOKUP(A11314,'Interest Rates-10yr'!$A$9:$C$15239,2,FALSE))-B11314),C11313)</f>
        <v>3.84</v>
      </c>
      <c r="D11314" s="98">
        <f>AVERAGE(C$10:C11314)</f>
        <v>0.58548076072534494</v>
      </c>
      <c r="E11314" s="2"/>
      <c r="G11314" s="23"/>
    </row>
    <row r="11315" spans="1:7" customFormat="1">
      <c r="A11315" s="4">
        <v>33953</v>
      </c>
      <c r="B11315">
        <v>3.17</v>
      </c>
      <c r="C11315">
        <f>IFERROR(((VLOOKUP(A11315,'Interest Rates-10yr'!$A$9:$C$15239,2,FALSE))-B11315),C11314)</f>
        <v>3.66</v>
      </c>
      <c r="D11315" s="98">
        <f>AVERAGE(C$10:C11315)</f>
        <v>0.58575269768264859</v>
      </c>
      <c r="E11315" s="2"/>
      <c r="G11315" s="23"/>
    </row>
    <row r="11316" spans="1:7" customFormat="1">
      <c r="A11316" s="4">
        <v>33954</v>
      </c>
      <c r="B11316">
        <v>3.02</v>
      </c>
      <c r="C11316">
        <f>IFERROR(((VLOOKUP(A11316,'Interest Rates-10yr'!$A$9:$C$15239,2,FALSE))-B11316),C11315)</f>
        <v>3.7499999999999996</v>
      </c>
      <c r="D11316" s="98">
        <f>AVERAGE(C$10:C11316)</f>
        <v>0.58603254621031442</v>
      </c>
      <c r="E11316" s="2"/>
      <c r="G11316" s="23"/>
    </row>
    <row r="11317" spans="1:7" customFormat="1">
      <c r="A11317" s="4">
        <v>33955</v>
      </c>
      <c r="B11317">
        <v>2.97</v>
      </c>
      <c r="C11317">
        <f>IFERROR(((VLOOKUP(A11317,'Interest Rates-10yr'!$A$9:$C$15239,2,FALSE))-B11317),C11316)</f>
        <v>3.7999999999999994</v>
      </c>
      <c r="D11317" s="98">
        <f>AVERAGE(C$10:C11317)</f>
        <v>0.58631676689069911</v>
      </c>
      <c r="E11317" s="2"/>
      <c r="G11317" s="23"/>
    </row>
    <row r="11318" spans="1:7" customFormat="1">
      <c r="A11318" s="4">
        <v>33956</v>
      </c>
      <c r="B11318">
        <v>2.73</v>
      </c>
      <c r="C11318">
        <f>IFERROR(((VLOOKUP(A11318,'Interest Rates-10yr'!$A$9:$C$15239,2,FALSE))-B11318),C11317)</f>
        <v>4.0299999999999994</v>
      </c>
      <c r="D11318" s="98">
        <f>AVERAGE(C$10:C11318)</f>
        <v>0.58662127509063799</v>
      </c>
      <c r="E11318" s="2"/>
      <c r="G11318" s="23"/>
    </row>
    <row r="11319" spans="1:7" customFormat="1">
      <c r="A11319" s="4">
        <v>33957</v>
      </c>
      <c r="B11319">
        <v>2.73</v>
      </c>
      <c r="C11319">
        <f>IFERROR(((VLOOKUP(A11319,'Interest Rates-10yr'!$A$9:$C$15239,2,FALSE))-B11319),C11318)</f>
        <v>4.0299999999999994</v>
      </c>
      <c r="D11319" s="98">
        <f>AVERAGE(C$10:C11319)</f>
        <v>0.58692572944297305</v>
      </c>
      <c r="E11319" s="2"/>
      <c r="G11319" s="23"/>
    </row>
    <row r="11320" spans="1:7" customFormat="1">
      <c r="A11320" s="4">
        <v>33958</v>
      </c>
      <c r="B11320">
        <v>2.73</v>
      </c>
      <c r="C11320">
        <f>IFERROR(((VLOOKUP(A11320,'Interest Rates-10yr'!$A$9:$C$15239,2,FALSE))-B11320),C11319)</f>
        <v>4.0299999999999994</v>
      </c>
      <c r="D11320" s="98">
        <f>AVERAGE(C$10:C11320)</f>
        <v>0.58723012996198609</v>
      </c>
      <c r="E11320" s="2"/>
      <c r="G11320" s="23"/>
    </row>
    <row r="11321" spans="1:7" customFormat="1">
      <c r="A11321" s="4">
        <v>33959</v>
      </c>
      <c r="B11321">
        <v>3.06</v>
      </c>
      <c r="C11321">
        <f>IFERROR(((VLOOKUP(A11321,'Interest Rates-10yr'!$A$9:$C$15239,2,FALSE))-B11321),C11320)</f>
        <v>3.65</v>
      </c>
      <c r="D11321" s="98">
        <f>AVERAGE(C$10:C11321)</f>
        <v>0.5875008840169752</v>
      </c>
      <c r="E11321" s="2"/>
      <c r="G11321" s="23"/>
    </row>
    <row r="11322" spans="1:7" customFormat="1">
      <c r="A11322" s="4">
        <v>33960</v>
      </c>
      <c r="B11322">
        <v>2.97</v>
      </c>
      <c r="C11322">
        <f>IFERROR(((VLOOKUP(A11322,'Interest Rates-10yr'!$A$9:$C$15239,2,FALSE))-B11322),C11321)</f>
        <v>3.68</v>
      </c>
      <c r="D11322" s="98">
        <f>AVERAGE(C$10:C11322)</f>
        <v>0.58777424202245421</v>
      </c>
      <c r="E11322" s="2"/>
      <c r="G11322" s="23"/>
    </row>
    <row r="11323" spans="1:7" customFormat="1">
      <c r="A11323" s="4">
        <v>33961</v>
      </c>
      <c r="B11323">
        <v>3.38</v>
      </c>
      <c r="C11323">
        <f>IFERROR(((VLOOKUP(A11323,'Interest Rates-10yr'!$A$9:$C$15239,2,FALSE))-B11323),C11322)</f>
        <v>3.3</v>
      </c>
      <c r="D11323" s="98">
        <f>AVERAGE(C$10:C11323)</f>
        <v>0.58801396499911829</v>
      </c>
      <c r="E11323" s="2"/>
      <c r="G11323" s="23"/>
    </row>
    <row r="11324" spans="1:7" customFormat="1">
      <c r="A11324" s="4">
        <v>33962</v>
      </c>
      <c r="B11324">
        <v>2.85</v>
      </c>
      <c r="C11324">
        <f>IFERROR(((VLOOKUP(A11324,'Interest Rates-10yr'!$A$9:$C$15239,2,FALSE))-B11324),C11323)</f>
        <v>3.8400000000000003</v>
      </c>
      <c r="D11324" s="98">
        <f>AVERAGE(C$10:C11324)</f>
        <v>0.58830136986301584</v>
      </c>
      <c r="E11324" s="2"/>
      <c r="G11324" s="23"/>
    </row>
    <row r="11325" spans="1:7" customFormat="1">
      <c r="A11325" s="4">
        <v>33963</v>
      </c>
      <c r="B11325">
        <v>2.85</v>
      </c>
      <c r="C11325">
        <f>IFERROR(((VLOOKUP(A11325,'Interest Rates-10yr'!$A$9:$C$15239,2,FALSE))-B11325),C11324)</f>
        <v>3.8400000000000003</v>
      </c>
      <c r="D11325" s="98">
        <f>AVERAGE(C$10:C11325)</f>
        <v>0.58858872393071981</v>
      </c>
      <c r="E11325" s="2"/>
      <c r="G11325" s="23"/>
    </row>
    <row r="11326" spans="1:7" customFormat="1">
      <c r="A11326" s="4">
        <v>33964</v>
      </c>
      <c r="B11326">
        <v>2.85</v>
      </c>
      <c r="C11326">
        <f>IFERROR(((VLOOKUP(A11326,'Interest Rates-10yr'!$A$9:$C$15239,2,FALSE))-B11326),C11325)</f>
        <v>3.8400000000000003</v>
      </c>
      <c r="D11326" s="98">
        <f>AVERAGE(C$10:C11326)</f>
        <v>0.58887602721569543</v>
      </c>
      <c r="E11326" s="2"/>
      <c r="G11326" s="23"/>
    </row>
    <row r="11327" spans="1:7" customFormat="1">
      <c r="A11327" s="4">
        <v>33965</v>
      </c>
      <c r="B11327">
        <v>2.85</v>
      </c>
      <c r="C11327">
        <f>IFERROR(((VLOOKUP(A11327,'Interest Rates-10yr'!$A$9:$C$15239,2,FALSE))-B11327),C11326)</f>
        <v>3.8400000000000003</v>
      </c>
      <c r="D11327" s="98">
        <f>AVERAGE(C$10:C11327)</f>
        <v>0.58916327973140348</v>
      </c>
      <c r="E11327" s="2"/>
      <c r="G11327" s="23"/>
    </row>
    <row r="11328" spans="1:7" customFormat="1">
      <c r="A11328" s="4">
        <v>33966</v>
      </c>
      <c r="B11328">
        <v>3.27</v>
      </c>
      <c r="C11328">
        <f>IFERROR(((VLOOKUP(A11328,'Interest Rates-10yr'!$A$9:$C$15239,2,FALSE))-B11328),C11327)</f>
        <v>3.4499999999999997</v>
      </c>
      <c r="D11328" s="98">
        <f>AVERAGE(C$10:C11328)</f>
        <v>0.58941602615072219</v>
      </c>
      <c r="E11328" s="2"/>
      <c r="G11328" s="23"/>
    </row>
    <row r="11329" spans="1:7" customFormat="1">
      <c r="A11329" s="4">
        <v>33967</v>
      </c>
      <c r="B11329">
        <v>2.74</v>
      </c>
      <c r="C11329">
        <f>IFERROR(((VLOOKUP(A11329,'Interest Rates-10yr'!$A$9:$C$15239,2,FALSE))-B11329),C11328)</f>
        <v>3.95</v>
      </c>
      <c r="D11329" s="98">
        <f>AVERAGE(C$10:C11329)</f>
        <v>0.58971289752650391</v>
      </c>
      <c r="E11329" s="2"/>
      <c r="G11329" s="23"/>
    </row>
    <row r="11330" spans="1:7" customFormat="1">
      <c r="A11330" s="4">
        <v>33968</v>
      </c>
      <c r="B11330">
        <v>2.6</v>
      </c>
      <c r="C11330">
        <f>IFERROR(((VLOOKUP(A11330,'Interest Rates-10yr'!$A$9:$C$15239,2,FALSE))-B11330),C11329)</f>
        <v>4.08</v>
      </c>
      <c r="D11330" s="98">
        <f>AVERAGE(C$10:C11330)</f>
        <v>0.59002119954067878</v>
      </c>
      <c r="E11330" s="2"/>
      <c r="G11330" s="23"/>
    </row>
    <row r="11331" spans="1:7" customFormat="1">
      <c r="A11331" s="4">
        <v>33969</v>
      </c>
      <c r="B11331">
        <v>2.66</v>
      </c>
      <c r="C11331">
        <f>IFERROR(((VLOOKUP(A11331,'Interest Rates-10yr'!$A$9:$C$15239,2,FALSE))-B11331),C11330)</f>
        <v>4.04</v>
      </c>
      <c r="D11331" s="98">
        <f>AVERAGE(C$10:C11331)</f>
        <v>0.59032591414944569</v>
      </c>
      <c r="E11331" s="2"/>
      <c r="G11331" s="23"/>
    </row>
    <row r="11332" spans="1:7" customFormat="1">
      <c r="A11332" s="4">
        <v>33970</v>
      </c>
      <c r="B11332">
        <v>2.66</v>
      </c>
      <c r="C11332">
        <f>IFERROR(((VLOOKUP(A11332,'Interest Rates-10yr'!$A$9:$C$15239,2,FALSE))-B11332),C11331)</f>
        <v>4.04</v>
      </c>
      <c r="D11332" s="98">
        <f>AVERAGE(C$10:C11332)</f>
        <v>0.59063057493597315</v>
      </c>
      <c r="E11332" s="2"/>
      <c r="G11332" s="23"/>
    </row>
    <row r="11333" spans="1:7" customFormat="1">
      <c r="A11333" s="4">
        <v>33971</v>
      </c>
      <c r="B11333">
        <v>2.66</v>
      </c>
      <c r="C11333">
        <f>IFERROR(((VLOOKUP(A11333,'Interest Rates-10yr'!$A$9:$C$15239,2,FALSE))-B11333),C11332)</f>
        <v>4.04</v>
      </c>
      <c r="D11333" s="98">
        <f>AVERAGE(C$10:C11333)</f>
        <v>0.59093518191451999</v>
      </c>
      <c r="E11333" s="2"/>
      <c r="G11333" s="23"/>
    </row>
    <row r="11334" spans="1:7" customFormat="1">
      <c r="A11334" s="4">
        <v>33972</v>
      </c>
      <c r="B11334">
        <v>2.66</v>
      </c>
      <c r="C11334">
        <f>IFERROR(((VLOOKUP(A11334,'Interest Rates-10yr'!$A$9:$C$15239,2,FALSE))-B11334),C11333)</f>
        <v>4.04</v>
      </c>
      <c r="D11334" s="98">
        <f>AVERAGE(C$10:C11334)</f>
        <v>0.59123973509933991</v>
      </c>
      <c r="E11334" s="2"/>
      <c r="G11334" s="23"/>
    </row>
    <row r="11335" spans="1:7" customFormat="1">
      <c r="A11335" s="4">
        <v>33973</v>
      </c>
      <c r="B11335">
        <v>3.6</v>
      </c>
      <c r="C11335">
        <f>IFERROR(((VLOOKUP(A11335,'Interest Rates-10yr'!$A$9:$C$15239,2,FALSE))-B11335),C11334)</f>
        <v>2.9999999999999996</v>
      </c>
      <c r="D11335" s="98">
        <f>AVERAGE(C$10:C11335)</f>
        <v>0.5914524103831913</v>
      </c>
      <c r="E11335" s="2"/>
      <c r="G11335" s="23"/>
    </row>
    <row r="11336" spans="1:7" customFormat="1">
      <c r="A11336" s="4">
        <v>33974</v>
      </c>
      <c r="B11336">
        <v>3.33</v>
      </c>
      <c r="C11336">
        <f>IFERROR(((VLOOKUP(A11336,'Interest Rates-10yr'!$A$9:$C$15239,2,FALSE))-B11336),C11335)</f>
        <v>3.2800000000000002</v>
      </c>
      <c r="D11336" s="98">
        <f>AVERAGE(C$10:C11336)</f>
        <v>0.59168976781142613</v>
      </c>
      <c r="E11336" s="2"/>
      <c r="G11336" s="23"/>
    </row>
    <row r="11337" spans="1:7" customFormat="1">
      <c r="A11337" s="4">
        <v>33975</v>
      </c>
      <c r="B11337">
        <v>3.62</v>
      </c>
      <c r="C11337">
        <f>IFERROR(((VLOOKUP(A11337,'Interest Rates-10yr'!$A$9:$C$15239,2,FALSE))-B11337),C11336)</f>
        <v>3.01</v>
      </c>
      <c r="D11337" s="98">
        <f>AVERAGE(C$10:C11337)</f>
        <v>0.59190324858757282</v>
      </c>
      <c r="E11337" s="2"/>
      <c r="G11337" s="23"/>
    </row>
    <row r="11338" spans="1:7" customFormat="1">
      <c r="A11338" s="4">
        <v>33976</v>
      </c>
      <c r="B11338">
        <v>3.25</v>
      </c>
      <c r="C11338">
        <f>IFERROR(((VLOOKUP(A11338,'Interest Rates-10yr'!$A$9:$C$15239,2,FALSE))-B11338),C11337)</f>
        <v>3.51</v>
      </c>
      <c r="D11338" s="98">
        <f>AVERAGE(C$10:C11338)</f>
        <v>0.5921608261982545</v>
      </c>
      <c r="E11338" s="2"/>
      <c r="G11338" s="23"/>
    </row>
    <row r="11339" spans="1:7" customFormat="1">
      <c r="A11339" s="4">
        <v>33977</v>
      </c>
      <c r="B11339">
        <v>2.93</v>
      </c>
      <c r="C11339">
        <f>IFERROR(((VLOOKUP(A11339,'Interest Rates-10yr'!$A$9:$C$15239,2,FALSE))-B11339),C11338)</f>
        <v>3.82</v>
      </c>
      <c r="D11339" s="98">
        <f>AVERAGE(C$10:C11339)</f>
        <v>0.59244571932921664</v>
      </c>
      <c r="E11339" s="2"/>
      <c r="G11339" s="23"/>
    </row>
    <row r="11340" spans="1:7" customFormat="1">
      <c r="A11340" s="4">
        <v>33978</v>
      </c>
      <c r="B11340">
        <v>2.93</v>
      </c>
      <c r="C11340">
        <f>IFERROR(((VLOOKUP(A11340,'Interest Rates-10yr'!$A$9:$C$15239,2,FALSE))-B11340),C11339)</f>
        <v>3.82</v>
      </c>
      <c r="D11340" s="98">
        <f>AVERAGE(C$10:C11340)</f>
        <v>0.59273056217456743</v>
      </c>
      <c r="E11340" s="2"/>
      <c r="G11340" s="23"/>
    </row>
    <row r="11341" spans="1:7" customFormat="1">
      <c r="A11341" s="4">
        <v>33979</v>
      </c>
      <c r="B11341">
        <v>2.93</v>
      </c>
      <c r="C11341">
        <f>IFERROR(((VLOOKUP(A11341,'Interest Rates-10yr'!$A$9:$C$15239,2,FALSE))-B11341),C11340)</f>
        <v>3.82</v>
      </c>
      <c r="D11341" s="98">
        <f>AVERAGE(C$10:C11341)</f>
        <v>0.59301535474761946</v>
      </c>
      <c r="E11341" s="2"/>
      <c r="G11341" s="23"/>
    </row>
    <row r="11342" spans="1:7" customFormat="1">
      <c r="A11342" s="4">
        <v>33980</v>
      </c>
      <c r="B11342">
        <v>3.06</v>
      </c>
      <c r="C11342">
        <f>IFERROR(((VLOOKUP(A11342,'Interest Rates-10yr'!$A$9:$C$15239,2,FALSE))-B11342),C11341)</f>
        <v>3.65</v>
      </c>
      <c r="D11342" s="98">
        <f>AVERAGE(C$10:C11342)</f>
        <v>0.59328509662049089</v>
      </c>
      <c r="E11342" s="2"/>
      <c r="G11342" s="23"/>
    </row>
    <row r="11343" spans="1:7" customFormat="1">
      <c r="A11343" s="4">
        <v>33981</v>
      </c>
      <c r="B11343">
        <v>2.91</v>
      </c>
      <c r="C11343">
        <f>IFERROR(((VLOOKUP(A11343,'Interest Rates-10yr'!$A$9:$C$15239,2,FALSE))-B11343),C11342)</f>
        <v>3.8099999999999996</v>
      </c>
      <c r="D11343" s="98">
        <f>AVERAGE(C$10:C11343)</f>
        <v>0.59356890771131321</v>
      </c>
      <c r="E11343" s="2"/>
      <c r="G11343" s="23"/>
    </row>
    <row r="11344" spans="1:7" customFormat="1">
      <c r="A11344" s="4">
        <v>33982</v>
      </c>
      <c r="B11344">
        <v>2.87</v>
      </c>
      <c r="C11344">
        <f>IFERROR(((VLOOKUP(A11344,'Interest Rates-10yr'!$A$9:$C$15239,2,FALSE))-B11344),C11343)</f>
        <v>3.84</v>
      </c>
      <c r="D11344" s="98">
        <f>AVERAGE(C$10:C11344)</f>
        <v>0.59385531539479697</v>
      </c>
      <c r="E11344" s="2"/>
      <c r="G11344" s="23"/>
    </row>
    <row r="11345" spans="1:7" customFormat="1">
      <c r="A11345" s="4">
        <v>33983</v>
      </c>
      <c r="B11345">
        <v>2.97</v>
      </c>
      <c r="C11345">
        <f>IFERROR(((VLOOKUP(A11345,'Interest Rates-10yr'!$A$9:$C$15239,2,FALSE))-B11345),C11344)</f>
        <v>3.68</v>
      </c>
      <c r="D11345" s="98">
        <f>AVERAGE(C$10:C11345)</f>
        <v>0.59412755822159702</v>
      </c>
      <c r="E11345" s="2"/>
      <c r="G11345" s="23"/>
    </row>
    <row r="11346" spans="1:7" customFormat="1">
      <c r="A11346" s="4">
        <v>33984</v>
      </c>
      <c r="B11346">
        <v>2.96</v>
      </c>
      <c r="C11346">
        <f>IFERROR(((VLOOKUP(A11346,'Interest Rates-10yr'!$A$9:$C$15239,2,FALSE))-B11346),C11345)</f>
        <v>3.6399999999999997</v>
      </c>
      <c r="D11346" s="98">
        <f>AVERAGE(C$10:C11346)</f>
        <v>0.5943962247508181</v>
      </c>
      <c r="E11346" s="2"/>
      <c r="G11346" s="23"/>
    </row>
    <row r="11347" spans="1:7" customFormat="1">
      <c r="A11347" s="4">
        <v>33985</v>
      </c>
      <c r="B11347">
        <v>2.96</v>
      </c>
      <c r="C11347">
        <f>IFERROR(((VLOOKUP(A11347,'Interest Rates-10yr'!$A$9:$C$15239,2,FALSE))-B11347),C11346)</f>
        <v>3.6399999999999997</v>
      </c>
      <c r="D11347" s="98">
        <f>AVERAGE(C$10:C11347)</f>
        <v>0.59466484388781315</v>
      </c>
      <c r="E11347" s="2"/>
      <c r="G11347" s="23"/>
    </row>
    <row r="11348" spans="1:7" customFormat="1">
      <c r="A11348" s="4">
        <v>33986</v>
      </c>
      <c r="B11348">
        <v>2.96</v>
      </c>
      <c r="C11348">
        <f>IFERROR(((VLOOKUP(A11348,'Interest Rates-10yr'!$A$9:$C$15239,2,FALSE))-B11348),C11347)</f>
        <v>3.6399999999999997</v>
      </c>
      <c r="D11348" s="98">
        <f>AVERAGE(C$10:C11348)</f>
        <v>0.59493341564512081</v>
      </c>
      <c r="E11348" s="2"/>
      <c r="G11348" s="23"/>
    </row>
    <row r="11349" spans="1:7" customFormat="1">
      <c r="A11349" s="4">
        <v>33987</v>
      </c>
      <c r="B11349">
        <v>2.96</v>
      </c>
      <c r="C11349">
        <f>IFERROR(((VLOOKUP(A11349,'Interest Rates-10yr'!$A$9:$C$15239,2,FALSE))-B11349),C11348)</f>
        <v>3.6399999999999997</v>
      </c>
      <c r="D11349" s="98">
        <f>AVERAGE(C$10:C11349)</f>
        <v>0.5952019400352756</v>
      </c>
      <c r="E11349" s="2"/>
      <c r="G11349" s="23"/>
    </row>
    <row r="11350" spans="1:7" customFormat="1">
      <c r="A11350" s="4">
        <v>33988</v>
      </c>
      <c r="B11350">
        <v>3.35</v>
      </c>
      <c r="C11350">
        <f>IFERROR(((VLOOKUP(A11350,'Interest Rates-10yr'!$A$9:$C$15239,2,FALSE))-B11350),C11349)</f>
        <v>3.2399999999999998</v>
      </c>
      <c r="D11350" s="98">
        <f>AVERAGE(C$10:C11350)</f>
        <v>0.59543514681245269</v>
      </c>
      <c r="E11350" s="2"/>
      <c r="G11350" s="23"/>
    </row>
    <row r="11351" spans="1:7" customFormat="1">
      <c r="A11351" s="4">
        <v>33989</v>
      </c>
      <c r="B11351">
        <v>3.56</v>
      </c>
      <c r="C11351">
        <f>IFERROR(((VLOOKUP(A11351,'Interest Rates-10yr'!$A$9:$C$15239,2,FALSE))-B11351),C11350)</f>
        <v>3.0500000000000003</v>
      </c>
      <c r="D11351" s="98">
        <f>AVERAGE(C$10:C11351)</f>
        <v>0.59565156057133006</v>
      </c>
      <c r="E11351" s="2"/>
      <c r="G11351" s="23"/>
    </row>
    <row r="11352" spans="1:7" customFormat="1">
      <c r="A11352" s="4">
        <v>33990</v>
      </c>
      <c r="B11352">
        <v>3.05</v>
      </c>
      <c r="C11352">
        <f>IFERROR(((VLOOKUP(A11352,'Interest Rates-10yr'!$A$9:$C$15239,2,FALSE))-B11352),C11351)</f>
        <v>3.55</v>
      </c>
      <c r="D11352" s="98">
        <f>AVERAGE(C$10:C11352)</f>
        <v>0.59591201622146039</v>
      </c>
      <c r="E11352" s="2"/>
      <c r="G11352" s="23"/>
    </row>
    <row r="11353" spans="1:7" customFormat="1">
      <c r="A11353" s="4">
        <v>33991</v>
      </c>
      <c r="B11353">
        <v>2.86</v>
      </c>
      <c r="C11353">
        <f>IFERROR(((VLOOKUP(A11353,'Interest Rates-10yr'!$A$9:$C$15239,2,FALSE))-B11353),C11352)</f>
        <v>3.7100000000000004</v>
      </c>
      <c r="D11353" s="98">
        <f>AVERAGE(C$10:C11353)</f>
        <v>0.59618653032440283</v>
      </c>
      <c r="E11353" s="2"/>
      <c r="G11353" s="23"/>
    </row>
    <row r="11354" spans="1:7" customFormat="1">
      <c r="A11354" s="4">
        <v>33992</v>
      </c>
      <c r="B11354">
        <v>2.86</v>
      </c>
      <c r="C11354">
        <f>IFERROR(((VLOOKUP(A11354,'Interest Rates-10yr'!$A$9:$C$15239,2,FALSE))-B11354),C11353)</f>
        <v>3.7100000000000004</v>
      </c>
      <c r="D11354" s="98">
        <f>AVERAGE(C$10:C11354)</f>
        <v>0.59646099603349723</v>
      </c>
      <c r="E11354" s="2"/>
      <c r="G11354" s="23"/>
    </row>
    <row r="11355" spans="1:7" customFormat="1">
      <c r="A11355" s="4">
        <v>33993</v>
      </c>
      <c r="B11355">
        <v>2.86</v>
      </c>
      <c r="C11355">
        <f>IFERROR(((VLOOKUP(A11355,'Interest Rates-10yr'!$A$9:$C$15239,2,FALSE))-B11355),C11354)</f>
        <v>3.7100000000000004</v>
      </c>
      <c r="D11355" s="98">
        <f>AVERAGE(C$10:C11355)</f>
        <v>0.59673541336153935</v>
      </c>
      <c r="E11355" s="2"/>
      <c r="G11355" s="23"/>
    </row>
    <row r="11356" spans="1:7" customFormat="1">
      <c r="A11356" s="4">
        <v>33994</v>
      </c>
      <c r="B11356">
        <v>3.06</v>
      </c>
      <c r="C11356">
        <f>IFERROR(((VLOOKUP(A11356,'Interest Rates-10yr'!$A$9:$C$15239,2,FALSE))-B11356),C11355)</f>
        <v>3.4200000000000004</v>
      </c>
      <c r="D11356" s="98">
        <f>AVERAGE(C$10:C11356)</f>
        <v>0.59698422490526359</v>
      </c>
      <c r="E11356" s="2"/>
      <c r="G11356" s="23"/>
    </row>
    <row r="11357" spans="1:7" customFormat="1">
      <c r="A11357" s="4">
        <v>33995</v>
      </c>
      <c r="B11357">
        <v>2.96</v>
      </c>
      <c r="C11357">
        <f>IFERROR(((VLOOKUP(A11357,'Interest Rates-10yr'!$A$9:$C$15239,2,FALSE))-B11357),C11356)</f>
        <v>3.54</v>
      </c>
      <c r="D11357" s="98">
        <f>AVERAGE(C$10:C11357)</f>
        <v>0.59724356714839844</v>
      </c>
      <c r="E11357" s="2"/>
      <c r="G11357" s="23"/>
    </row>
    <row r="11358" spans="1:7" customFormat="1">
      <c r="A11358" s="4">
        <v>33996</v>
      </c>
      <c r="B11358">
        <v>2.94</v>
      </c>
      <c r="C11358">
        <f>IFERROR(((VLOOKUP(A11358,'Interest Rates-10yr'!$A$9:$C$15239,2,FALSE))-B11358),C11357)</f>
        <v>3.5400000000000005</v>
      </c>
      <c r="D11358" s="98">
        <f>AVERAGE(C$10:C11358)</f>
        <v>0.59750286368843297</v>
      </c>
      <c r="E11358" s="2"/>
      <c r="G11358" s="23"/>
    </row>
    <row r="11359" spans="1:7" customFormat="1">
      <c r="A11359" s="4">
        <v>33997</v>
      </c>
      <c r="B11359">
        <v>2.97</v>
      </c>
      <c r="C11359">
        <f>IFERROR(((VLOOKUP(A11359,'Interest Rates-10yr'!$A$9:$C$15239,2,FALSE))-B11359),C11358)</f>
        <v>3.47</v>
      </c>
      <c r="D11359" s="98">
        <f>AVERAGE(C$10:C11359)</f>
        <v>0.59775594713656621</v>
      </c>
      <c r="E11359" s="2"/>
      <c r="G11359" s="23"/>
    </row>
    <row r="11360" spans="1:7" customFormat="1">
      <c r="A11360" s="4">
        <v>33998</v>
      </c>
      <c r="B11360">
        <v>3.02</v>
      </c>
      <c r="C11360">
        <f>IFERROR(((VLOOKUP(A11360,'Interest Rates-10yr'!$A$9:$C$15239,2,FALSE))-B11360),C11359)</f>
        <v>3.3699999999999997</v>
      </c>
      <c r="D11360" s="98">
        <f>AVERAGE(C$10:C11360)</f>
        <v>0.59800017619593215</v>
      </c>
      <c r="E11360" s="2"/>
      <c r="G11360" s="23"/>
    </row>
    <row r="11361" spans="1:7" customFormat="1">
      <c r="A11361" s="4">
        <v>33999</v>
      </c>
      <c r="B11361">
        <v>3.02</v>
      </c>
      <c r="C11361">
        <f>IFERROR(((VLOOKUP(A11361,'Interest Rates-10yr'!$A$9:$C$15239,2,FALSE))-B11361),C11360)</f>
        <v>3.3699999999999997</v>
      </c>
      <c r="D11361" s="98">
        <f>AVERAGE(C$10:C11361)</f>
        <v>0.59824436222692268</v>
      </c>
      <c r="E11361" s="2"/>
      <c r="G11361" s="23"/>
    </row>
    <row r="11362" spans="1:7" customFormat="1">
      <c r="A11362" s="4">
        <v>34000</v>
      </c>
      <c r="B11362">
        <v>3.02</v>
      </c>
      <c r="C11362">
        <f>IFERROR(((VLOOKUP(A11362,'Interest Rates-10yr'!$A$9:$C$15239,2,FALSE))-B11362),C11361)</f>
        <v>3.3699999999999997</v>
      </c>
      <c r="D11362" s="98">
        <f>AVERAGE(C$10:C11362)</f>
        <v>0.5984885052409078</v>
      </c>
      <c r="E11362" s="2"/>
      <c r="G11362" s="23"/>
    </row>
    <row r="11363" spans="1:7" customFormat="1">
      <c r="A11363" s="4">
        <v>34001</v>
      </c>
      <c r="B11363">
        <v>3.25</v>
      </c>
      <c r="C11363">
        <f>IFERROR(((VLOOKUP(A11363,'Interest Rates-10yr'!$A$9:$C$15239,2,FALSE))-B11363),C11362)</f>
        <v>3.13</v>
      </c>
      <c r="D11363" s="98">
        <f>AVERAGE(C$10:C11363)</f>
        <v>0.59871146732429326</v>
      </c>
      <c r="E11363" s="2"/>
      <c r="G11363" s="23"/>
    </row>
    <row r="11364" spans="1:7" customFormat="1">
      <c r="A11364" s="4">
        <v>34002</v>
      </c>
      <c r="B11364">
        <v>3.18</v>
      </c>
      <c r="C11364">
        <f>IFERROR(((VLOOKUP(A11364,'Interest Rates-10yr'!$A$9:$C$15239,2,FALSE))-B11364),C11363)</f>
        <v>3.28</v>
      </c>
      <c r="D11364" s="98">
        <f>AVERAGE(C$10:C11364)</f>
        <v>0.59894760017613613</v>
      </c>
      <c r="E11364" s="2"/>
      <c r="G11364" s="23"/>
    </row>
    <row r="11365" spans="1:7" customFormat="1">
      <c r="A11365" s="4">
        <v>34003</v>
      </c>
      <c r="B11365">
        <v>3.56</v>
      </c>
      <c r="C11365">
        <f>IFERROR(((VLOOKUP(A11365,'Interest Rates-10yr'!$A$9:$C$15239,2,FALSE))-B11365),C11364)</f>
        <v>2.89</v>
      </c>
      <c r="D11365" s="98">
        <f>AVERAGE(C$10:C11365)</f>
        <v>0.59914934836210165</v>
      </c>
      <c r="E11365" s="2"/>
      <c r="G11365" s="23"/>
    </row>
    <row r="11366" spans="1:7" customFormat="1">
      <c r="A11366" s="4">
        <v>34004</v>
      </c>
      <c r="B11366">
        <v>3.08</v>
      </c>
      <c r="C11366">
        <f>IFERROR(((VLOOKUP(A11366,'Interest Rates-10yr'!$A$9:$C$15239,2,FALSE))-B11366),C11365)</f>
        <v>3.3099999999999996</v>
      </c>
      <c r="D11366" s="98">
        <f>AVERAGE(C$10:C11366)</f>
        <v>0.5993880426168906</v>
      </c>
      <c r="E11366" s="2"/>
      <c r="G11366" s="23"/>
    </row>
    <row r="11367" spans="1:7" customFormat="1">
      <c r="A11367" s="4">
        <v>34005</v>
      </c>
      <c r="B11367">
        <v>2.87</v>
      </c>
      <c r="C11367">
        <f>IFERROR(((VLOOKUP(A11367,'Interest Rates-10yr'!$A$9:$C$15239,2,FALSE))-B11367),C11366)</f>
        <v>3.45</v>
      </c>
      <c r="D11367" s="98">
        <f>AVERAGE(C$10:C11367)</f>
        <v>0.5996390209543957</v>
      </c>
      <c r="E11367" s="2"/>
      <c r="G11367" s="23"/>
    </row>
    <row r="11368" spans="1:7" customFormat="1">
      <c r="A11368" s="4">
        <v>34006</v>
      </c>
      <c r="B11368">
        <v>2.87</v>
      </c>
      <c r="C11368">
        <f>IFERROR(((VLOOKUP(A11368,'Interest Rates-10yr'!$A$9:$C$15239,2,FALSE))-B11368),C11367)</f>
        <v>3.45</v>
      </c>
      <c r="D11368" s="98">
        <f>AVERAGE(C$10:C11368)</f>
        <v>0.59988995510168375</v>
      </c>
      <c r="E11368" s="2"/>
      <c r="G11368" s="23"/>
    </row>
    <row r="11369" spans="1:7" customFormat="1">
      <c r="A11369" s="4">
        <v>34007</v>
      </c>
      <c r="B11369">
        <v>2.87</v>
      </c>
      <c r="C11369">
        <f>IFERROR(((VLOOKUP(A11369,'Interest Rates-10yr'!$A$9:$C$15239,2,FALSE))-B11369),C11368)</f>
        <v>3.45</v>
      </c>
      <c r="D11369" s="98">
        <f>AVERAGE(C$10:C11369)</f>
        <v>0.60014084507042476</v>
      </c>
      <c r="E11369" s="2"/>
      <c r="G11369" s="23"/>
    </row>
    <row r="11370" spans="1:7" customFormat="1">
      <c r="A11370" s="4">
        <v>34008</v>
      </c>
      <c r="B11370">
        <v>2.94</v>
      </c>
      <c r="C11370">
        <f>IFERROR(((VLOOKUP(A11370,'Interest Rates-10yr'!$A$9:$C$15239,2,FALSE))-B11370),C11369)</f>
        <v>3.43</v>
      </c>
      <c r="D11370" s="98">
        <f>AVERAGE(C$10:C11370)</f>
        <v>0.6003899304638699</v>
      </c>
      <c r="E11370" s="2"/>
      <c r="G11370" s="23"/>
    </row>
    <row r="11371" spans="1:7" customFormat="1">
      <c r="A11371" s="4">
        <v>34009</v>
      </c>
      <c r="B11371">
        <v>2.9</v>
      </c>
      <c r="C11371">
        <f>IFERROR(((VLOOKUP(A11371,'Interest Rates-10yr'!$A$9:$C$15239,2,FALSE))-B11371),C11370)</f>
        <v>3.5100000000000002</v>
      </c>
      <c r="D11371" s="98">
        <f>AVERAGE(C$10:C11371)</f>
        <v>0.60064601302587806</v>
      </c>
      <c r="E11371" s="2"/>
      <c r="G11371" s="23"/>
    </row>
    <row r="11372" spans="1:7" customFormat="1">
      <c r="A11372" s="4">
        <v>34010</v>
      </c>
      <c r="B11372">
        <v>2.88</v>
      </c>
      <c r="C11372">
        <f>IFERROR(((VLOOKUP(A11372,'Interest Rates-10yr'!$A$9:$C$15239,2,FALSE))-B11372),C11371)</f>
        <v>3.5200000000000005</v>
      </c>
      <c r="D11372" s="98">
        <f>AVERAGE(C$10:C11372)</f>
        <v>0.60090293056411392</v>
      </c>
      <c r="E11372" s="2"/>
      <c r="G11372" s="23"/>
    </row>
    <row r="11373" spans="1:7" customFormat="1">
      <c r="A11373" s="4">
        <v>34011</v>
      </c>
      <c r="B11373">
        <v>2.97</v>
      </c>
      <c r="C11373">
        <f>IFERROR(((VLOOKUP(A11373,'Interest Rates-10yr'!$A$9:$C$15239,2,FALSE))-B11373),C11372)</f>
        <v>3.4</v>
      </c>
      <c r="D11373" s="98">
        <f>AVERAGE(C$10:C11373)</f>
        <v>0.60114924322421914</v>
      </c>
      <c r="E11373" s="2"/>
      <c r="G11373" s="23"/>
    </row>
    <row r="11374" spans="1:7" customFormat="1">
      <c r="A11374" s="4">
        <v>34012</v>
      </c>
      <c r="B11374">
        <v>2.95</v>
      </c>
      <c r="C11374">
        <f>IFERROR(((VLOOKUP(A11374,'Interest Rates-10yr'!$A$9:$C$15239,2,FALSE))-B11374),C11373)</f>
        <v>3.3999999999999995</v>
      </c>
      <c r="D11374" s="98">
        <f>AVERAGE(C$10:C11374)</f>
        <v>0.60139551253849766</v>
      </c>
      <c r="E11374" s="2"/>
      <c r="G11374" s="23"/>
    </row>
    <row r="11375" spans="1:7" customFormat="1">
      <c r="A11375" s="4">
        <v>34013</v>
      </c>
      <c r="B11375">
        <v>2.95</v>
      </c>
      <c r="C11375">
        <f>IFERROR(((VLOOKUP(A11375,'Interest Rates-10yr'!$A$9:$C$15239,2,FALSE))-B11375),C11374)</f>
        <v>3.3999999999999995</v>
      </c>
      <c r="D11375" s="98">
        <f>AVERAGE(C$10:C11375)</f>
        <v>0.60164173851839042</v>
      </c>
      <c r="E11375" s="2"/>
      <c r="G11375" s="23"/>
    </row>
    <row r="11376" spans="1:7" customFormat="1">
      <c r="A11376" s="4">
        <v>34014</v>
      </c>
      <c r="B11376">
        <v>2.95</v>
      </c>
      <c r="C11376">
        <f>IFERROR(((VLOOKUP(A11376,'Interest Rates-10yr'!$A$9:$C$15239,2,FALSE))-B11376),C11375)</f>
        <v>3.3999999999999995</v>
      </c>
      <c r="D11376" s="98">
        <f>AVERAGE(C$10:C11376)</f>
        <v>0.6018879211753343</v>
      </c>
      <c r="E11376" s="2"/>
      <c r="G11376" s="23"/>
    </row>
    <row r="11377" spans="1:7" customFormat="1">
      <c r="A11377" s="4">
        <v>34015</v>
      </c>
      <c r="B11377">
        <v>2.95</v>
      </c>
      <c r="C11377">
        <f>IFERROR(((VLOOKUP(A11377,'Interest Rates-10yr'!$A$9:$C$15239,2,FALSE))-B11377),C11376)</f>
        <v>3.3999999999999995</v>
      </c>
      <c r="D11377" s="98">
        <f>AVERAGE(C$10:C11377)</f>
        <v>0.60213406052076224</v>
      </c>
      <c r="E11377" s="2"/>
      <c r="G11377" s="23"/>
    </row>
    <row r="11378" spans="1:7" customFormat="1">
      <c r="A11378" s="4">
        <v>34016</v>
      </c>
      <c r="B11378">
        <v>3.59</v>
      </c>
      <c r="C11378">
        <f>IFERROR(((VLOOKUP(A11378,'Interest Rates-10yr'!$A$9:$C$15239,2,FALSE))-B11378),C11377)</f>
        <v>2.75</v>
      </c>
      <c r="D11378" s="98">
        <f>AVERAGE(C$10:C11378)</f>
        <v>0.60232298355176572</v>
      </c>
      <c r="E11378" s="2"/>
      <c r="G11378" s="23"/>
    </row>
    <row r="11379" spans="1:7" customFormat="1">
      <c r="A11379" s="4">
        <v>34017</v>
      </c>
      <c r="B11379">
        <v>3.09</v>
      </c>
      <c r="C11379">
        <f>IFERROR(((VLOOKUP(A11379,'Interest Rates-10yr'!$A$9:$C$15239,2,FALSE))-B11379),C11378)</f>
        <v>3.1900000000000004</v>
      </c>
      <c r="D11379" s="98">
        <f>AVERAGE(C$10:C11379)</f>
        <v>0.60255057167986148</v>
      </c>
      <c r="E11379" s="2"/>
      <c r="G11379" s="23"/>
    </row>
    <row r="11380" spans="1:7" customFormat="1">
      <c r="A11380" s="4">
        <v>34018</v>
      </c>
      <c r="B11380">
        <v>2.98</v>
      </c>
      <c r="C11380">
        <f>IFERROR(((VLOOKUP(A11380,'Interest Rates-10yr'!$A$9:$C$15239,2,FALSE))-B11380),C11379)</f>
        <v>3.19</v>
      </c>
      <c r="D11380" s="98">
        <f>AVERAGE(C$10:C11380)</f>
        <v>0.60277811977838569</v>
      </c>
      <c r="E11380" s="2"/>
      <c r="G11380" s="23"/>
    </row>
    <row r="11381" spans="1:7" customFormat="1">
      <c r="A11381" s="4">
        <v>34019</v>
      </c>
      <c r="B11381">
        <v>2.86</v>
      </c>
      <c r="C11381">
        <f>IFERROR(((VLOOKUP(A11381,'Interest Rates-10yr'!$A$9:$C$15239,2,FALSE))-B11381),C11380)</f>
        <v>3.2900000000000005</v>
      </c>
      <c r="D11381" s="98">
        <f>AVERAGE(C$10:C11381)</f>
        <v>0.60301442138586214</v>
      </c>
      <c r="E11381" s="2"/>
      <c r="G11381" s="23"/>
    </row>
    <row r="11382" spans="1:7" customFormat="1">
      <c r="A11382" s="4">
        <v>34020</v>
      </c>
      <c r="B11382">
        <v>2.86</v>
      </c>
      <c r="C11382">
        <f>IFERROR(((VLOOKUP(A11382,'Interest Rates-10yr'!$A$9:$C$15239,2,FALSE))-B11382),C11381)</f>
        <v>3.2900000000000005</v>
      </c>
      <c r="D11382" s="98">
        <f>AVERAGE(C$10:C11382)</f>
        <v>0.60325068143849681</v>
      </c>
      <c r="E11382" s="2"/>
      <c r="G11382" s="23"/>
    </row>
    <row r="11383" spans="1:7" customFormat="1">
      <c r="A11383" s="4">
        <v>34021</v>
      </c>
      <c r="B11383">
        <v>2.86</v>
      </c>
      <c r="C11383">
        <f>IFERROR(((VLOOKUP(A11383,'Interest Rates-10yr'!$A$9:$C$15239,2,FALSE))-B11383),C11382)</f>
        <v>3.2900000000000005</v>
      </c>
      <c r="D11383" s="98">
        <f>AVERAGE(C$10:C11383)</f>
        <v>0.60348689994725024</v>
      </c>
      <c r="E11383" s="2"/>
      <c r="G11383" s="23"/>
    </row>
    <row r="11384" spans="1:7" customFormat="1">
      <c r="A11384" s="4">
        <v>34022</v>
      </c>
      <c r="B11384">
        <v>2.96</v>
      </c>
      <c r="C11384">
        <f>IFERROR(((VLOOKUP(A11384,'Interest Rates-10yr'!$A$9:$C$15239,2,FALSE))-B11384),C11383)</f>
        <v>3.13</v>
      </c>
      <c r="D11384" s="98">
        <f>AVERAGE(C$10:C11384)</f>
        <v>0.60370901098901308</v>
      </c>
      <c r="E11384" s="2"/>
      <c r="G11384" s="23"/>
    </row>
    <row r="11385" spans="1:7" customFormat="1">
      <c r="A11385" s="4">
        <v>34023</v>
      </c>
      <c r="B11385">
        <v>2.91</v>
      </c>
      <c r="C11385">
        <f>IFERROR(((VLOOKUP(A11385,'Interest Rates-10yr'!$A$9:$C$15239,2,FALSE))-B11385),C11384)</f>
        <v>3.01</v>
      </c>
      <c r="D11385" s="98">
        <f>AVERAGE(C$10:C11385)</f>
        <v>0.60392053445851124</v>
      </c>
      <c r="E11385" s="2"/>
      <c r="G11385" s="23"/>
    </row>
    <row r="11386" spans="1:7" customFormat="1">
      <c r="A11386" s="4">
        <v>34024</v>
      </c>
      <c r="B11386">
        <v>2.91</v>
      </c>
      <c r="C11386">
        <f>IFERROR(((VLOOKUP(A11386,'Interest Rates-10yr'!$A$9:$C$15239,2,FALSE))-B11386),C11385)</f>
        <v>3.0999999999999996</v>
      </c>
      <c r="D11386" s="98">
        <f>AVERAGE(C$10:C11386)</f>
        <v>0.60413993144062805</v>
      </c>
      <c r="E11386" s="2"/>
      <c r="G11386" s="23"/>
    </row>
    <row r="11387" spans="1:7" customFormat="1">
      <c r="A11387" s="4">
        <v>34025</v>
      </c>
      <c r="B11387">
        <v>3.03</v>
      </c>
      <c r="C11387">
        <f>IFERROR(((VLOOKUP(A11387,'Interest Rates-10yr'!$A$9:$C$15239,2,FALSE))-B11387),C11386)</f>
        <v>3.0000000000000004</v>
      </c>
      <c r="D11387" s="98">
        <f>AVERAGE(C$10:C11387)</f>
        <v>0.60435050096678011</v>
      </c>
      <c r="E11387" s="2"/>
      <c r="G11387" s="23"/>
    </row>
    <row r="11388" spans="1:7" customFormat="1">
      <c r="A11388" s="4">
        <v>34026</v>
      </c>
      <c r="B11388">
        <v>3.18</v>
      </c>
      <c r="C11388">
        <f>IFERROR(((VLOOKUP(A11388,'Interest Rates-10yr'!$A$9:$C$15239,2,FALSE))-B11388),C11387)</f>
        <v>2.85</v>
      </c>
      <c r="D11388" s="98">
        <f>AVERAGE(C$10:C11388)</f>
        <v>0.60454785130503785</v>
      </c>
      <c r="E11388" s="2"/>
      <c r="G11388" s="23"/>
    </row>
    <row r="11389" spans="1:7" customFormat="1">
      <c r="A11389" s="4">
        <v>34027</v>
      </c>
      <c r="B11389">
        <v>3.18</v>
      </c>
      <c r="C11389">
        <f>IFERROR(((VLOOKUP(A11389,'Interest Rates-10yr'!$A$9:$C$15239,2,FALSE))-B11389),C11388)</f>
        <v>2.85</v>
      </c>
      <c r="D11389" s="98">
        <f>AVERAGE(C$10:C11389)</f>
        <v>0.60474516695958047</v>
      </c>
      <c r="E11389" s="2"/>
      <c r="G11389" s="23"/>
    </row>
    <row r="11390" spans="1:7" customFormat="1">
      <c r="A11390" s="4">
        <v>34028</v>
      </c>
      <c r="B11390">
        <v>3.18</v>
      </c>
      <c r="C11390">
        <f>IFERROR(((VLOOKUP(A11390,'Interest Rates-10yr'!$A$9:$C$15239,2,FALSE))-B11390),C11389)</f>
        <v>2.85</v>
      </c>
      <c r="D11390" s="98">
        <f>AVERAGE(C$10:C11390)</f>
        <v>0.60494244793955065</v>
      </c>
      <c r="E11390" s="2"/>
      <c r="G11390" s="23"/>
    </row>
    <row r="11391" spans="1:7" customFormat="1">
      <c r="A11391" s="4">
        <v>34029</v>
      </c>
      <c r="B11391">
        <v>3.65</v>
      </c>
      <c r="C11391">
        <f>IFERROR(((VLOOKUP(A11391,'Interest Rates-10yr'!$A$9:$C$15239,2,FALSE))-B11391),C11390)</f>
        <v>2.2900000000000005</v>
      </c>
      <c r="D11391" s="98">
        <f>AVERAGE(C$10:C11391)</f>
        <v>0.60509049376208279</v>
      </c>
      <c r="E11391" s="2"/>
      <c r="G11391" s="23"/>
    </row>
    <row r="11392" spans="1:7" customFormat="1">
      <c r="A11392" s="4">
        <v>34030</v>
      </c>
      <c r="B11392">
        <v>3.19</v>
      </c>
      <c r="C11392">
        <f>IFERROR(((VLOOKUP(A11392,'Interest Rates-10yr'!$A$9:$C$15239,2,FALSE))-B11392),C11391)</f>
        <v>2.7600000000000002</v>
      </c>
      <c r="D11392" s="98">
        <f>AVERAGE(C$10:C11392)</f>
        <v>0.60527980321532338</v>
      </c>
      <c r="E11392" s="2"/>
      <c r="G11392" s="23"/>
    </row>
    <row r="11393" spans="1:7" customFormat="1">
      <c r="A11393" s="4">
        <v>34031</v>
      </c>
      <c r="B11393">
        <v>3.29</v>
      </c>
      <c r="C11393">
        <f>IFERROR(((VLOOKUP(A11393,'Interest Rates-10yr'!$A$9:$C$15239,2,FALSE))-B11393),C11392)</f>
        <v>2.59</v>
      </c>
      <c r="D11393" s="98">
        <f>AVERAGE(C$10:C11393)</f>
        <v>0.60545414617006554</v>
      </c>
      <c r="E11393" s="2"/>
      <c r="G11393" s="23"/>
    </row>
    <row r="11394" spans="1:7" customFormat="1">
      <c r="A11394" s="4">
        <v>34032</v>
      </c>
      <c r="B11394">
        <v>3.1</v>
      </c>
      <c r="C11394">
        <f>IFERROR(((VLOOKUP(A11394,'Interest Rates-10yr'!$A$9:$C$15239,2,FALSE))-B11394),C11393)</f>
        <v>2.73</v>
      </c>
      <c r="D11394" s="98">
        <f>AVERAGE(C$10:C11394)</f>
        <v>0.60564075537988804</v>
      </c>
      <c r="E11394" s="2"/>
      <c r="G11394" s="23"/>
    </row>
    <row r="11395" spans="1:7" customFormat="1">
      <c r="A11395" s="4">
        <v>34033</v>
      </c>
      <c r="B11395">
        <v>3.02</v>
      </c>
      <c r="C11395">
        <f>IFERROR(((VLOOKUP(A11395,'Interest Rates-10yr'!$A$9:$C$15239,2,FALSE))-B11395),C11394)</f>
        <v>2.8800000000000003</v>
      </c>
      <c r="D11395" s="98">
        <f>AVERAGE(C$10:C11395)</f>
        <v>0.60584050588442173</v>
      </c>
      <c r="E11395" s="2"/>
      <c r="G11395" s="23"/>
    </row>
    <row r="11396" spans="1:7" customFormat="1">
      <c r="A11396" s="4">
        <v>34034</v>
      </c>
      <c r="B11396">
        <v>3.02</v>
      </c>
      <c r="C11396">
        <f>IFERROR(((VLOOKUP(A11396,'Interest Rates-10yr'!$A$9:$C$15239,2,FALSE))-B11396),C11395)</f>
        <v>2.8800000000000003</v>
      </c>
      <c r="D11396" s="98">
        <f>AVERAGE(C$10:C11396)</f>
        <v>0.60604022130499924</v>
      </c>
      <c r="E11396" s="2"/>
      <c r="G11396" s="23"/>
    </row>
    <row r="11397" spans="1:7" customFormat="1">
      <c r="A11397" s="4">
        <v>34035</v>
      </c>
      <c r="B11397">
        <v>3.02</v>
      </c>
      <c r="C11397">
        <f>IFERROR(((VLOOKUP(A11397,'Interest Rates-10yr'!$A$9:$C$15239,2,FALSE))-B11397),C11396)</f>
        <v>2.8800000000000003</v>
      </c>
      <c r="D11397" s="98">
        <f>AVERAGE(C$10:C11397)</f>
        <v>0.60623990165086283</v>
      </c>
      <c r="E11397" s="2"/>
      <c r="G11397" s="23"/>
    </row>
    <row r="11398" spans="1:7" customFormat="1">
      <c r="A11398" s="4">
        <v>34036</v>
      </c>
      <c r="B11398">
        <v>3.06</v>
      </c>
      <c r="C11398">
        <f>IFERROR(((VLOOKUP(A11398,'Interest Rates-10yr'!$A$9:$C$15239,2,FALSE))-B11398),C11397)</f>
        <v>2.7899999999999996</v>
      </c>
      <c r="D11398" s="98">
        <f>AVERAGE(C$10:C11398)</f>
        <v>0.60643164456932352</v>
      </c>
      <c r="E11398" s="2"/>
      <c r="G11398" s="23"/>
    </row>
    <row r="11399" spans="1:7" customFormat="1">
      <c r="A11399" s="4">
        <v>34037</v>
      </c>
      <c r="B11399">
        <v>2.98</v>
      </c>
      <c r="C11399">
        <f>IFERROR(((VLOOKUP(A11399,'Interest Rates-10yr'!$A$9:$C$15239,2,FALSE))-B11399),C11398)</f>
        <v>2.93</v>
      </c>
      <c r="D11399" s="98">
        <f>AVERAGE(C$10:C11399)</f>
        <v>0.6066356453028996</v>
      </c>
      <c r="E11399" s="2"/>
      <c r="G11399" s="23"/>
    </row>
    <row r="11400" spans="1:7" customFormat="1">
      <c r="A11400" s="4">
        <v>34038</v>
      </c>
      <c r="B11400">
        <v>2.96</v>
      </c>
      <c r="C11400">
        <f>IFERROR(((VLOOKUP(A11400,'Interest Rates-10yr'!$A$9:$C$15239,2,FALSE))-B11400),C11399)</f>
        <v>3.01</v>
      </c>
      <c r="D11400" s="98">
        <f>AVERAGE(C$10:C11400)</f>
        <v>0.60684663330699906</v>
      </c>
      <c r="E11400" s="2"/>
      <c r="G11400" s="23"/>
    </row>
    <row r="11401" spans="1:7" customFormat="1">
      <c r="A11401" s="4">
        <v>34039</v>
      </c>
      <c r="B11401">
        <v>3</v>
      </c>
      <c r="C11401">
        <f>IFERROR(((VLOOKUP(A11401,'Interest Rates-10yr'!$A$9:$C$15239,2,FALSE))-B11401),C11400)</f>
        <v>2.96</v>
      </c>
      <c r="D11401" s="98">
        <f>AVERAGE(C$10:C11401)</f>
        <v>0.60705319522472145</v>
      </c>
      <c r="E11401" s="2"/>
      <c r="G11401" s="23"/>
    </row>
    <row r="11402" spans="1:7" customFormat="1">
      <c r="A11402" s="4">
        <v>34040</v>
      </c>
      <c r="B11402">
        <v>2.93</v>
      </c>
      <c r="C11402">
        <f>IFERROR(((VLOOKUP(A11402,'Interest Rates-10yr'!$A$9:$C$15239,2,FALSE))-B11402),C11401)</f>
        <v>3.18</v>
      </c>
      <c r="D11402" s="98">
        <f>AVERAGE(C$10:C11402)</f>
        <v>0.60727903098393987</v>
      </c>
      <c r="E11402" s="2"/>
      <c r="G11402" s="23"/>
    </row>
    <row r="11403" spans="1:7" customFormat="1">
      <c r="A11403" s="4">
        <v>34041</v>
      </c>
      <c r="B11403">
        <v>2.93</v>
      </c>
      <c r="C11403">
        <f>IFERROR(((VLOOKUP(A11403,'Interest Rates-10yr'!$A$9:$C$15239,2,FALSE))-B11403),C11402)</f>
        <v>3.18</v>
      </c>
      <c r="D11403" s="98">
        <f>AVERAGE(C$10:C11403)</f>
        <v>0.60750482710198583</v>
      </c>
      <c r="E11403" s="2"/>
      <c r="G11403" s="23"/>
    </row>
    <row r="11404" spans="1:7" customFormat="1">
      <c r="A11404" s="4">
        <v>34042</v>
      </c>
      <c r="B11404">
        <v>2.93</v>
      </c>
      <c r="C11404">
        <f>IFERROR(((VLOOKUP(A11404,'Interest Rates-10yr'!$A$9:$C$15239,2,FALSE))-B11404),C11403)</f>
        <v>3.18</v>
      </c>
      <c r="D11404" s="98">
        <f>AVERAGE(C$10:C11404)</f>
        <v>0.60773058358929599</v>
      </c>
      <c r="E11404" s="2"/>
      <c r="G11404" s="23"/>
    </row>
    <row r="11405" spans="1:7" customFormat="1">
      <c r="A11405" s="4">
        <v>34043</v>
      </c>
      <c r="B11405">
        <v>3.16</v>
      </c>
      <c r="C11405">
        <f>IFERROR(((VLOOKUP(A11405,'Interest Rates-10yr'!$A$9:$C$15239,2,FALSE))-B11405),C11404)</f>
        <v>3.01</v>
      </c>
      <c r="D11405" s="98">
        <f>AVERAGE(C$10:C11405)</f>
        <v>0.60794138294138533</v>
      </c>
      <c r="E11405" s="2"/>
      <c r="G11405" s="23"/>
    </row>
    <row r="11406" spans="1:7" customFormat="1">
      <c r="A11406" s="4">
        <v>34044</v>
      </c>
      <c r="B11406">
        <v>2.72</v>
      </c>
      <c r="C11406">
        <f>IFERROR(((VLOOKUP(A11406,'Interest Rates-10yr'!$A$9:$C$15239,2,FALSE))-B11406),C11405)</f>
        <v>3.3399999999999994</v>
      </c>
      <c r="D11406" s="98">
        <f>AVERAGE(C$10:C11406)</f>
        <v>0.6081811002895523</v>
      </c>
      <c r="E11406" s="2"/>
      <c r="G11406" s="23"/>
    </row>
    <row r="11407" spans="1:7" customFormat="1">
      <c r="A11407" s="4">
        <v>34045</v>
      </c>
      <c r="B11407">
        <v>3.58</v>
      </c>
      <c r="C11407">
        <f>IFERROR(((VLOOKUP(A11407,'Interest Rates-10yr'!$A$9:$C$15239,2,FALSE))-B11407),C11406)</f>
        <v>2.4399999999999995</v>
      </c>
      <c r="D11407" s="98">
        <f>AVERAGE(C$10:C11407)</f>
        <v>0.60834181435339774</v>
      </c>
      <c r="E11407" s="2"/>
      <c r="G11407" s="23"/>
    </row>
    <row r="11408" spans="1:7" customFormat="1">
      <c r="A11408" s="4">
        <v>34046</v>
      </c>
      <c r="B11408">
        <v>3.03</v>
      </c>
      <c r="C11408">
        <f>IFERROR(((VLOOKUP(A11408,'Interest Rates-10yr'!$A$9:$C$15239,2,FALSE))-B11408),C11407)</f>
        <v>2.9</v>
      </c>
      <c r="D11408" s="98">
        <f>AVERAGE(C$10:C11408)</f>
        <v>0.60854285463637403</v>
      </c>
      <c r="E11408" s="2"/>
      <c r="G11408" s="23"/>
    </row>
    <row r="11409" spans="1:7" customFormat="1">
      <c r="A11409" s="4">
        <v>34047</v>
      </c>
      <c r="B11409">
        <v>2.88</v>
      </c>
      <c r="C11409">
        <f>IFERROR(((VLOOKUP(A11409,'Interest Rates-10yr'!$A$9:$C$15239,2,FALSE))-B11409),C11408)</f>
        <v>3.0700000000000003</v>
      </c>
      <c r="D11409" s="98">
        <f>AVERAGE(C$10:C11409)</f>
        <v>0.60875877192982686</v>
      </c>
      <c r="E11409" s="2"/>
      <c r="G11409" s="23"/>
    </row>
    <row r="11410" spans="1:7" customFormat="1">
      <c r="A11410" s="4">
        <v>34048</v>
      </c>
      <c r="B11410">
        <v>2.88</v>
      </c>
      <c r="C11410">
        <f>IFERROR(((VLOOKUP(A11410,'Interest Rates-10yr'!$A$9:$C$15239,2,FALSE))-B11410),C11409)</f>
        <v>3.0700000000000003</v>
      </c>
      <c r="D11410" s="98">
        <f>AVERAGE(C$10:C11410)</f>
        <v>0.60897465134637541</v>
      </c>
      <c r="E11410" s="2"/>
      <c r="G11410" s="23"/>
    </row>
    <row r="11411" spans="1:7" customFormat="1">
      <c r="A11411" s="4">
        <v>34049</v>
      </c>
      <c r="B11411">
        <v>2.88</v>
      </c>
      <c r="C11411">
        <f>IFERROR(((VLOOKUP(A11411,'Interest Rates-10yr'!$A$9:$C$15239,2,FALSE))-B11411),C11410)</f>
        <v>3.0700000000000003</v>
      </c>
      <c r="D11411" s="98">
        <f>AVERAGE(C$10:C11411)</f>
        <v>0.60919049289598548</v>
      </c>
      <c r="E11411" s="2"/>
      <c r="G11411" s="23"/>
    </row>
    <row r="11412" spans="1:7" customFormat="1">
      <c r="A11412" s="4">
        <v>34050</v>
      </c>
      <c r="B11412">
        <v>2.99</v>
      </c>
      <c r="C11412">
        <f>IFERROR(((VLOOKUP(A11412,'Interest Rates-10yr'!$A$9:$C$15239,2,FALSE))-B11412),C11411)</f>
        <v>2.9699999999999998</v>
      </c>
      <c r="D11412" s="98">
        <f>AVERAGE(C$10:C11412)</f>
        <v>0.60939752696659011</v>
      </c>
      <c r="E11412" s="2"/>
      <c r="G11412" s="23"/>
    </row>
    <row r="11413" spans="1:7" customFormat="1">
      <c r="A11413" s="4">
        <v>34051</v>
      </c>
      <c r="B11413">
        <v>2.93</v>
      </c>
      <c r="C11413">
        <f>IFERROR(((VLOOKUP(A11413,'Interest Rates-10yr'!$A$9:$C$15239,2,FALSE))-B11413),C11412)</f>
        <v>2.98</v>
      </c>
      <c r="D11413" s="98">
        <f>AVERAGE(C$10:C11413)</f>
        <v>0.60960540161347121</v>
      </c>
      <c r="E11413" s="2"/>
      <c r="G11413" s="23"/>
    </row>
    <row r="11414" spans="1:7" customFormat="1">
      <c r="A11414" s="4">
        <v>34052</v>
      </c>
      <c r="B11414">
        <v>2.92</v>
      </c>
      <c r="C11414">
        <f>IFERROR(((VLOOKUP(A11414,'Interest Rates-10yr'!$A$9:$C$15239,2,FALSE))-B11414),C11413)</f>
        <v>3.0300000000000002</v>
      </c>
      <c r="D11414" s="98">
        <f>AVERAGE(C$10:C11414)</f>
        <v>0.60981762384919125</v>
      </c>
      <c r="E11414" s="2"/>
      <c r="G11414" s="23"/>
    </row>
    <row r="11415" spans="1:7" customFormat="1">
      <c r="A11415" s="4">
        <v>34053</v>
      </c>
      <c r="B11415">
        <v>3.05</v>
      </c>
      <c r="C11415">
        <f>IFERROR(((VLOOKUP(A11415,'Interest Rates-10yr'!$A$9:$C$15239,2,FALSE))-B11415),C11414)</f>
        <v>2.9300000000000006</v>
      </c>
      <c r="D11415" s="98">
        <f>AVERAGE(C$10:C11415)</f>
        <v>0.61002104155707748</v>
      </c>
      <c r="E11415" s="2"/>
      <c r="G11415" s="23"/>
    </row>
    <row r="11416" spans="1:7" customFormat="1">
      <c r="A11416" s="4">
        <v>34054</v>
      </c>
      <c r="B11416">
        <v>3.04</v>
      </c>
      <c r="C11416">
        <f>IFERROR(((VLOOKUP(A11416,'Interest Rates-10yr'!$A$9:$C$15239,2,FALSE))-B11416),C11415)</f>
        <v>3.05</v>
      </c>
      <c r="D11416" s="98">
        <f>AVERAGE(C$10:C11416)</f>
        <v>0.61023494345577511</v>
      </c>
      <c r="E11416" s="2"/>
      <c r="G11416" s="23"/>
    </row>
    <row r="11417" spans="1:7" customFormat="1">
      <c r="A11417" s="4">
        <v>34055</v>
      </c>
      <c r="B11417">
        <v>3.04</v>
      </c>
      <c r="C11417">
        <f>IFERROR(((VLOOKUP(A11417,'Interest Rates-10yr'!$A$9:$C$15239,2,FALSE))-B11417),C11416)</f>
        <v>3.05</v>
      </c>
      <c r="D11417" s="98">
        <f>AVERAGE(C$10:C11417)</f>
        <v>0.6104488078541398</v>
      </c>
      <c r="E11417" s="2"/>
      <c r="G11417" s="23"/>
    </row>
    <row r="11418" spans="1:7" customFormat="1">
      <c r="A11418" s="4">
        <v>34056</v>
      </c>
      <c r="B11418">
        <v>3.04</v>
      </c>
      <c r="C11418">
        <f>IFERROR(((VLOOKUP(A11418,'Interest Rates-10yr'!$A$9:$C$15239,2,FALSE))-B11418),C11417)</f>
        <v>3.05</v>
      </c>
      <c r="D11418" s="98">
        <f>AVERAGE(C$10:C11418)</f>
        <v>0.61066263476203231</v>
      </c>
      <c r="E11418" s="2"/>
      <c r="G11418" s="23"/>
    </row>
    <row r="11419" spans="1:7" customFormat="1">
      <c r="A11419" s="4">
        <v>34057</v>
      </c>
      <c r="B11419">
        <v>3.34</v>
      </c>
      <c r="C11419">
        <f>IFERROR(((VLOOKUP(A11419,'Interest Rates-10yr'!$A$9:$C$15239,2,FALSE))-B11419),C11418)</f>
        <v>2.7199999999999998</v>
      </c>
      <c r="D11419" s="98">
        <f>AVERAGE(C$10:C11419)</f>
        <v>0.61084750219106287</v>
      </c>
      <c r="E11419" s="2"/>
      <c r="G11419" s="23"/>
    </row>
    <row r="11420" spans="1:7" customFormat="1">
      <c r="A11420" s="4">
        <v>34058</v>
      </c>
      <c r="B11420">
        <v>2.91</v>
      </c>
      <c r="C11420">
        <f>IFERROR(((VLOOKUP(A11420,'Interest Rates-10yr'!$A$9:$C$15239,2,FALSE))-B11420),C11419)</f>
        <v>3.1099999999999994</v>
      </c>
      <c r="D11420" s="98">
        <f>AVERAGE(C$10:C11420)</f>
        <v>0.61106651476645579</v>
      </c>
      <c r="E11420" s="2"/>
      <c r="G11420" s="23"/>
    </row>
    <row r="11421" spans="1:7" customFormat="1">
      <c r="A11421" s="4">
        <v>34059</v>
      </c>
      <c r="B11421">
        <v>3.83</v>
      </c>
      <c r="C11421">
        <f>IFERROR(((VLOOKUP(A11421,'Interest Rates-10yr'!$A$9:$C$15239,2,FALSE))-B11421),C11420)</f>
        <v>2.2000000000000002</v>
      </c>
      <c r="D11421" s="98">
        <f>AVERAGE(C$10:C11421)</f>
        <v>0.61120574833508823</v>
      </c>
      <c r="E11421" s="2"/>
      <c r="G11421" s="23"/>
    </row>
    <row r="11422" spans="1:7" customFormat="1">
      <c r="A11422" s="4">
        <v>34060</v>
      </c>
      <c r="B11422">
        <v>3.31</v>
      </c>
      <c r="C11422">
        <f>IFERROR(((VLOOKUP(A11422,'Interest Rates-10yr'!$A$9:$C$15239,2,FALSE))-B11422),C11421)</f>
        <v>2.7499999999999996</v>
      </c>
      <c r="D11422" s="98">
        <f>AVERAGE(C$10:C11422)</f>
        <v>0.61139314816437629</v>
      </c>
      <c r="E11422" s="2"/>
      <c r="G11422" s="23"/>
    </row>
    <row r="11423" spans="1:7" customFormat="1">
      <c r="A11423" s="4">
        <v>34061</v>
      </c>
      <c r="B11423">
        <v>3.13</v>
      </c>
      <c r="C11423">
        <f>IFERROR(((VLOOKUP(A11423,'Interest Rates-10yr'!$A$9:$C$15239,2,FALSE))-B11423),C11422)</f>
        <v>3.0300000000000002</v>
      </c>
      <c r="D11423" s="98">
        <f>AVERAGE(C$10:C11423)</f>
        <v>0.61160504643420588</v>
      </c>
      <c r="E11423" s="2"/>
      <c r="G11423" s="23"/>
    </row>
    <row r="11424" spans="1:7" customFormat="1">
      <c r="A11424" s="4">
        <v>34062</v>
      </c>
      <c r="B11424">
        <v>3.13</v>
      </c>
      <c r="C11424">
        <f>IFERROR(((VLOOKUP(A11424,'Interest Rates-10yr'!$A$9:$C$15239,2,FALSE))-B11424),C11423)</f>
        <v>3.0300000000000002</v>
      </c>
      <c r="D11424" s="98">
        <f>AVERAGE(C$10:C11424)</f>
        <v>0.61181690757775087</v>
      </c>
      <c r="E11424" s="2"/>
      <c r="G11424" s="23"/>
    </row>
    <row r="11425" spans="1:7" customFormat="1">
      <c r="A11425" s="4">
        <v>34063</v>
      </c>
      <c r="B11425">
        <v>3.13</v>
      </c>
      <c r="C11425">
        <f>IFERROR(((VLOOKUP(A11425,'Interest Rates-10yr'!$A$9:$C$15239,2,FALSE))-B11425),C11424)</f>
        <v>3.0300000000000002</v>
      </c>
      <c r="D11425" s="98">
        <f>AVERAGE(C$10:C11425)</f>
        <v>0.61202873160476745</v>
      </c>
      <c r="E11425" s="2"/>
      <c r="G11425" s="23"/>
    </row>
    <row r="11426" spans="1:7" customFormat="1">
      <c r="A11426" s="4">
        <v>34064</v>
      </c>
      <c r="B11426">
        <v>3.15</v>
      </c>
      <c r="C11426">
        <f>IFERROR(((VLOOKUP(A11426,'Interest Rates-10yr'!$A$9:$C$15239,2,FALSE))-B11426),C11425)</f>
        <v>2.98</v>
      </c>
      <c r="D11426" s="98">
        <f>AVERAGE(C$10:C11426)</f>
        <v>0.61223613909083163</v>
      </c>
      <c r="E11426" s="2"/>
      <c r="G11426" s="23"/>
    </row>
    <row r="11427" spans="1:7" customFormat="1">
      <c r="A11427" s="4">
        <v>34065</v>
      </c>
      <c r="B11427">
        <v>2.97</v>
      </c>
      <c r="C11427">
        <f>IFERROR(((VLOOKUP(A11427,'Interest Rates-10yr'!$A$9:$C$15239,2,FALSE))-B11427),C11426)</f>
        <v>3.11</v>
      </c>
      <c r="D11427" s="98">
        <f>AVERAGE(C$10:C11427)</f>
        <v>0.61245489577859735</v>
      </c>
      <c r="E11427" s="2"/>
      <c r="G11427" s="23"/>
    </row>
    <row r="11428" spans="1:7" customFormat="1">
      <c r="A11428" s="4">
        <v>34066</v>
      </c>
      <c r="B11428">
        <v>2.93</v>
      </c>
      <c r="C11428">
        <f>IFERROR(((VLOOKUP(A11428,'Interest Rates-10yr'!$A$9:$C$15239,2,FALSE))-B11428),C11427)</f>
        <v>3.14</v>
      </c>
      <c r="D11428" s="98">
        <f>AVERAGE(C$10:C11428)</f>
        <v>0.61267624135213461</v>
      </c>
      <c r="E11428" s="2"/>
      <c r="G11428" s="23"/>
    </row>
    <row r="11429" spans="1:7" customFormat="1">
      <c r="A11429" s="4">
        <v>34067</v>
      </c>
      <c r="B11429">
        <v>2.94</v>
      </c>
      <c r="C11429">
        <f>IFERROR(((VLOOKUP(A11429,'Interest Rates-10yr'!$A$9:$C$15239,2,FALSE))-B11429),C11428)</f>
        <v>3.03</v>
      </c>
      <c r="D11429" s="98">
        <f>AVERAGE(C$10:C11429)</f>
        <v>0.61288791593695491</v>
      </c>
      <c r="E11429" s="2"/>
      <c r="G11429" s="23"/>
    </row>
    <row r="11430" spans="1:7" customFormat="1">
      <c r="A11430" s="4">
        <v>34068</v>
      </c>
      <c r="B11430">
        <v>2.82</v>
      </c>
      <c r="C11430">
        <f>IFERROR(((VLOOKUP(A11430,'Interest Rates-10yr'!$A$9:$C$15239,2,FALSE))-B11430),C11429)</f>
        <v>3.03</v>
      </c>
      <c r="D11430" s="98">
        <f>AVERAGE(C$10:C11430)</f>
        <v>0.61309955345416556</v>
      </c>
      <c r="E11430" s="2"/>
      <c r="G11430" s="23"/>
    </row>
    <row r="11431" spans="1:7" customFormat="1">
      <c r="A11431" s="4">
        <v>34069</v>
      </c>
      <c r="B11431">
        <v>2.82</v>
      </c>
      <c r="C11431">
        <f>IFERROR(((VLOOKUP(A11431,'Interest Rates-10yr'!$A$9:$C$15239,2,FALSE))-B11431),C11430)</f>
        <v>3.03</v>
      </c>
      <c r="D11431" s="98">
        <f>AVERAGE(C$10:C11431)</f>
        <v>0.61331115391350244</v>
      </c>
      <c r="E11431" s="2"/>
      <c r="G11431" s="23"/>
    </row>
    <row r="11432" spans="1:7" customFormat="1">
      <c r="A11432" s="4">
        <v>34070</v>
      </c>
      <c r="B11432">
        <v>2.82</v>
      </c>
      <c r="C11432">
        <f>IFERROR(((VLOOKUP(A11432,'Interest Rates-10yr'!$A$9:$C$15239,2,FALSE))-B11432),C11431)</f>
        <v>3.03</v>
      </c>
      <c r="D11432" s="98">
        <f>AVERAGE(C$10:C11432)</f>
        <v>0.61352271732469787</v>
      </c>
      <c r="E11432" s="2"/>
      <c r="G11432" s="23"/>
    </row>
    <row r="11433" spans="1:7" customFormat="1">
      <c r="A11433" s="4">
        <v>34071</v>
      </c>
      <c r="B11433">
        <v>3.11</v>
      </c>
      <c r="C11433">
        <f>IFERROR(((VLOOKUP(A11433,'Interest Rates-10yr'!$A$9:$C$15239,2,FALSE))-B11433),C11432)</f>
        <v>2.81</v>
      </c>
      <c r="D11433" s="98">
        <f>AVERAGE(C$10:C11433)</f>
        <v>0.61371498599439989</v>
      </c>
      <c r="E11433" s="2"/>
      <c r="G11433" s="23"/>
    </row>
    <row r="11434" spans="1:7" customFormat="1">
      <c r="A11434" s="4">
        <v>34072</v>
      </c>
      <c r="B11434">
        <v>2.98</v>
      </c>
      <c r="C11434">
        <f>IFERROR(((VLOOKUP(A11434,'Interest Rates-10yr'!$A$9:$C$15239,2,FALSE))-B11434),C11433)</f>
        <v>2.9499999999999997</v>
      </c>
      <c r="D11434" s="98">
        <f>AVERAGE(C$10:C11434)</f>
        <v>0.61391947483588838</v>
      </c>
      <c r="E11434" s="2"/>
      <c r="G11434" s="23"/>
    </row>
    <row r="11435" spans="1:7" customFormat="1">
      <c r="A11435" s="4">
        <v>34073</v>
      </c>
      <c r="B11435">
        <v>3.03</v>
      </c>
      <c r="C11435">
        <f>IFERROR(((VLOOKUP(A11435,'Interest Rates-10yr'!$A$9:$C$15239,2,FALSE))-B11435),C11434)</f>
        <v>2.8700000000000006</v>
      </c>
      <c r="D11435" s="98">
        <f>AVERAGE(C$10:C11435)</f>
        <v>0.61411692630842152</v>
      </c>
      <c r="E11435" s="2"/>
      <c r="G11435" s="23"/>
    </row>
    <row r="11436" spans="1:7" customFormat="1">
      <c r="A11436" s="4">
        <v>34074</v>
      </c>
      <c r="B11436">
        <v>3.15</v>
      </c>
      <c r="C11436">
        <f>IFERROR(((VLOOKUP(A11436,'Interest Rates-10yr'!$A$9:$C$15239,2,FALSE))-B11436),C11435)</f>
        <v>2.73</v>
      </c>
      <c r="D11436" s="98">
        <f>AVERAGE(C$10:C11436)</f>
        <v>0.61430209153758852</v>
      </c>
      <c r="E11436" s="2"/>
      <c r="G11436" s="23"/>
    </row>
    <row r="11437" spans="1:7" customFormat="1">
      <c r="A11437" s="4">
        <v>34075</v>
      </c>
      <c r="B11437">
        <v>2.84</v>
      </c>
      <c r="C11437">
        <f>IFERROR(((VLOOKUP(A11437,'Interest Rates-10yr'!$A$9:$C$15239,2,FALSE))-B11437),C11436)</f>
        <v>3.05</v>
      </c>
      <c r="D11437" s="98">
        <f>AVERAGE(C$10:C11437)</f>
        <v>0.61451522576129014</v>
      </c>
      <c r="E11437" s="2"/>
      <c r="G11437" s="23"/>
    </row>
    <row r="11438" spans="1:7" customFormat="1">
      <c r="A11438" s="4">
        <v>34076</v>
      </c>
      <c r="B11438">
        <v>2.84</v>
      </c>
      <c r="C11438">
        <f>IFERROR(((VLOOKUP(A11438,'Interest Rates-10yr'!$A$9:$C$15239,2,FALSE))-B11438),C11437)</f>
        <v>3.05</v>
      </c>
      <c r="D11438" s="98">
        <f>AVERAGE(C$10:C11438)</f>
        <v>0.61472832268790134</v>
      </c>
      <c r="E11438" s="2"/>
      <c r="G11438" s="23"/>
    </row>
    <row r="11439" spans="1:7" customFormat="1">
      <c r="A11439" s="4">
        <v>34077</v>
      </c>
      <c r="B11439">
        <v>2.84</v>
      </c>
      <c r="C11439">
        <f>IFERROR(((VLOOKUP(A11439,'Interest Rates-10yr'!$A$9:$C$15239,2,FALSE))-B11439),C11438)</f>
        <v>3.05</v>
      </c>
      <c r="D11439" s="98">
        <f>AVERAGE(C$10:C11439)</f>
        <v>0.61494138232721118</v>
      </c>
      <c r="E11439" s="2"/>
      <c r="G11439" s="23"/>
    </row>
    <row r="11440" spans="1:7" customFormat="1">
      <c r="A11440" s="4">
        <v>34078</v>
      </c>
      <c r="B11440">
        <v>2.94</v>
      </c>
      <c r="C11440">
        <f>IFERROR(((VLOOKUP(A11440,'Interest Rates-10yr'!$A$9:$C$15239,2,FALSE))-B11440),C11439)</f>
        <v>2.93</v>
      </c>
      <c r="D11440" s="98">
        <f>AVERAGE(C$10:C11440)</f>
        <v>0.61514390691978171</v>
      </c>
      <c r="E11440" s="2"/>
      <c r="G11440" s="23"/>
    </row>
    <row r="11441" spans="1:7" customFormat="1">
      <c r="A11441" s="4">
        <v>34079</v>
      </c>
      <c r="B11441">
        <v>2.84</v>
      </c>
      <c r="C11441">
        <f>IFERROR(((VLOOKUP(A11441,'Interest Rates-10yr'!$A$9:$C$15239,2,FALSE))-B11441),C11440)</f>
        <v>3.0300000000000002</v>
      </c>
      <c r="D11441" s="98">
        <f>AVERAGE(C$10:C11441)</f>
        <v>0.61535514345696507</v>
      </c>
      <c r="E11441" s="2"/>
      <c r="G11441" s="23"/>
    </row>
    <row r="11442" spans="1:7" customFormat="1">
      <c r="A11442" s="4">
        <v>34080</v>
      </c>
      <c r="B11442">
        <v>2.95</v>
      </c>
      <c r="C11442">
        <f>IFERROR(((VLOOKUP(A11442,'Interest Rates-10yr'!$A$9:$C$15239,2,FALSE))-B11442),C11441)</f>
        <v>2.91</v>
      </c>
      <c r="D11442" s="98">
        <f>AVERAGE(C$10:C11442)</f>
        <v>0.61555584710924727</v>
      </c>
      <c r="E11442" s="2"/>
      <c r="G11442" s="23"/>
    </row>
    <row r="11443" spans="1:7" customFormat="1">
      <c r="A11443" s="4">
        <v>34081</v>
      </c>
      <c r="B11443">
        <v>2.97</v>
      </c>
      <c r="C11443">
        <f>IFERROR(((VLOOKUP(A11443,'Interest Rates-10yr'!$A$9:$C$15239,2,FALSE))-B11443),C11442)</f>
        <v>2.8799999999999994</v>
      </c>
      <c r="D11443" s="98">
        <f>AVERAGE(C$10:C11443)</f>
        <v>0.61575389190134899</v>
      </c>
      <c r="E11443" s="2"/>
      <c r="G11443" s="23"/>
    </row>
    <row r="11444" spans="1:7" customFormat="1">
      <c r="A11444" s="4">
        <v>34082</v>
      </c>
      <c r="B11444">
        <v>2.85</v>
      </c>
      <c r="C11444">
        <f>IFERROR(((VLOOKUP(A11444,'Interest Rates-10yr'!$A$9:$C$15239,2,FALSE))-B11444),C11443)</f>
        <v>3.0399999999999996</v>
      </c>
      <c r="D11444" s="98">
        <f>AVERAGE(C$10:C11444)</f>
        <v>0.6159658941845233</v>
      </c>
      <c r="E11444" s="2"/>
      <c r="G11444" s="23"/>
    </row>
    <row r="11445" spans="1:7" customFormat="1">
      <c r="A11445" s="4">
        <v>34083</v>
      </c>
      <c r="B11445">
        <v>2.85</v>
      </c>
      <c r="C11445">
        <f>IFERROR(((VLOOKUP(A11445,'Interest Rates-10yr'!$A$9:$C$15239,2,FALSE))-B11445),C11444)</f>
        <v>3.0399999999999996</v>
      </c>
      <c r="D11445" s="98">
        <f>AVERAGE(C$10:C11445)</f>
        <v>0.61617785939139769</v>
      </c>
      <c r="E11445" s="2"/>
      <c r="G11445" s="23"/>
    </row>
    <row r="11446" spans="1:7" customFormat="1">
      <c r="A11446" s="4">
        <v>34084</v>
      </c>
      <c r="B11446">
        <v>2.85</v>
      </c>
      <c r="C11446">
        <f>IFERROR(((VLOOKUP(A11446,'Interest Rates-10yr'!$A$9:$C$15239,2,FALSE))-B11446),C11445)</f>
        <v>3.0399999999999996</v>
      </c>
      <c r="D11446" s="98">
        <f>AVERAGE(C$10:C11446)</f>
        <v>0.61638978753169749</v>
      </c>
      <c r="E11446" s="2"/>
      <c r="G11446" s="23"/>
    </row>
    <row r="11447" spans="1:7" customFormat="1">
      <c r="A11447" s="4">
        <v>34085</v>
      </c>
      <c r="B11447">
        <v>2.99</v>
      </c>
      <c r="C11447">
        <f>IFERROR(((VLOOKUP(A11447,'Interest Rates-10yr'!$A$9:$C$15239,2,FALSE))-B11447),C11446)</f>
        <v>2.95</v>
      </c>
      <c r="D11447" s="98">
        <f>AVERAGE(C$10:C11447)</f>
        <v>0.61659381010666414</v>
      </c>
      <c r="E11447" s="2"/>
      <c r="G11447" s="23"/>
    </row>
    <row r="11448" spans="1:7" customFormat="1">
      <c r="A11448" s="4">
        <v>34086</v>
      </c>
      <c r="B11448">
        <v>2.72</v>
      </c>
      <c r="C11448">
        <f>IFERROR(((VLOOKUP(A11448,'Interest Rates-10yr'!$A$9:$C$15239,2,FALSE))-B11448),C11447)</f>
        <v>3.2999999999999994</v>
      </c>
      <c r="D11448" s="98">
        <f>AVERAGE(C$10:C11448)</f>
        <v>0.61682839409039458</v>
      </c>
      <c r="E11448" s="2"/>
      <c r="G11448" s="23"/>
    </row>
    <row r="11449" spans="1:7" customFormat="1">
      <c r="A11449" s="4">
        <v>34087</v>
      </c>
      <c r="B11449">
        <v>2.88</v>
      </c>
      <c r="C11449">
        <f>IFERROR(((VLOOKUP(A11449,'Interest Rates-10yr'!$A$9:$C$15239,2,FALSE))-B11449),C11448)</f>
        <v>3.1500000000000004</v>
      </c>
      <c r="D11449" s="98">
        <f>AVERAGE(C$10:C11449)</f>
        <v>0.6170498251748272</v>
      </c>
      <c r="E11449" s="2"/>
      <c r="G11449" s="23"/>
    </row>
    <row r="11450" spans="1:7" customFormat="1">
      <c r="A11450" s="4">
        <v>34088</v>
      </c>
      <c r="B11450">
        <v>2.94</v>
      </c>
      <c r="C11450">
        <f>IFERROR(((VLOOKUP(A11450,'Interest Rates-10yr'!$A$9:$C$15239,2,FALSE))-B11450),C11449)</f>
        <v>3.0500000000000003</v>
      </c>
      <c r="D11450" s="98">
        <f>AVERAGE(C$10:C11450)</f>
        <v>0.61726247705620352</v>
      </c>
      <c r="E11450" s="2"/>
      <c r="G11450" s="23"/>
    </row>
    <row r="11451" spans="1:7" customFormat="1">
      <c r="A11451" s="4">
        <v>34089</v>
      </c>
      <c r="B11451">
        <v>3.01</v>
      </c>
      <c r="C11451">
        <f>IFERROR(((VLOOKUP(A11451,'Interest Rates-10yr'!$A$9:$C$15239,2,FALSE))-B11451),C11450)</f>
        <v>3.04</v>
      </c>
      <c r="D11451" s="98">
        <f>AVERAGE(C$10:C11451)</f>
        <v>0.61747421779409406</v>
      </c>
      <c r="E11451" s="2"/>
      <c r="G11451" s="23"/>
    </row>
    <row r="11452" spans="1:7" customFormat="1">
      <c r="A11452" s="4">
        <v>34090</v>
      </c>
      <c r="B11452">
        <v>3.01</v>
      </c>
      <c r="C11452">
        <f>IFERROR(((VLOOKUP(A11452,'Interest Rates-10yr'!$A$9:$C$15239,2,FALSE))-B11452),C11451)</f>
        <v>3.04</v>
      </c>
      <c r="D11452" s="98">
        <f>AVERAGE(C$10:C11452)</f>
        <v>0.61768592152407797</v>
      </c>
      <c r="E11452" s="2"/>
      <c r="G11452" s="23"/>
    </row>
    <row r="11453" spans="1:7" customFormat="1">
      <c r="A11453" s="4">
        <v>34091</v>
      </c>
      <c r="B11453">
        <v>3.01</v>
      </c>
      <c r="C11453">
        <f>IFERROR(((VLOOKUP(A11453,'Interest Rates-10yr'!$A$9:$C$15239,2,FALSE))-B11453),C11452)</f>
        <v>3.04</v>
      </c>
      <c r="D11453" s="98">
        <f>AVERAGE(C$10:C11453)</f>
        <v>0.61789758825585672</v>
      </c>
      <c r="E11453" s="2"/>
      <c r="G11453" s="23"/>
    </row>
    <row r="11454" spans="1:7" customFormat="1">
      <c r="A11454" s="4">
        <v>34092</v>
      </c>
      <c r="B11454">
        <v>3.03</v>
      </c>
      <c r="C11454">
        <f>IFERROR(((VLOOKUP(A11454,'Interest Rates-10yr'!$A$9:$C$15239,2,FALSE))-B11454),C11453)</f>
        <v>2.93</v>
      </c>
      <c r="D11454" s="98">
        <f>AVERAGE(C$10:C11454)</f>
        <v>0.61809960681520526</v>
      </c>
      <c r="E11454" s="2"/>
      <c r="G11454" s="23"/>
    </row>
    <row r="11455" spans="1:7" customFormat="1">
      <c r="A11455" s="4">
        <v>34093</v>
      </c>
      <c r="B11455">
        <v>2.94</v>
      </c>
      <c r="C11455">
        <f>IFERROR(((VLOOKUP(A11455,'Interest Rates-10yr'!$A$9:$C$15239,2,FALSE))-B11455),C11454)</f>
        <v>2.98</v>
      </c>
      <c r="D11455" s="98">
        <f>AVERAGE(C$10:C11455)</f>
        <v>0.61830595841342162</v>
      </c>
      <c r="E11455" s="2"/>
      <c r="G11455" s="23"/>
    </row>
    <row r="11456" spans="1:7" customFormat="1">
      <c r="A11456" s="4">
        <v>34094</v>
      </c>
      <c r="B11456">
        <v>2.9</v>
      </c>
      <c r="C11456">
        <f>IFERROR(((VLOOKUP(A11456,'Interest Rates-10yr'!$A$9:$C$15239,2,FALSE))-B11456),C11455)</f>
        <v>3.03</v>
      </c>
      <c r="D11456" s="98">
        <f>AVERAGE(C$10:C11456)</f>
        <v>0.61851664191491429</v>
      </c>
      <c r="E11456" s="2"/>
      <c r="G11456" s="23"/>
    </row>
    <row r="11457" spans="1:7" customFormat="1">
      <c r="A11457" s="4">
        <v>34095</v>
      </c>
      <c r="B11457">
        <v>2.88</v>
      </c>
      <c r="C11457">
        <f>IFERROR(((VLOOKUP(A11457,'Interest Rates-10yr'!$A$9:$C$15239,2,FALSE))-B11457),C11456)</f>
        <v>3.01</v>
      </c>
      <c r="D11457" s="98">
        <f>AVERAGE(C$10:C11457)</f>
        <v>0.61872554157931725</v>
      </c>
      <c r="E11457" s="2"/>
      <c r="G11457" s="23"/>
    </row>
    <row r="11458" spans="1:7" customFormat="1">
      <c r="A11458" s="4">
        <v>34096</v>
      </c>
      <c r="B11458">
        <v>2.83</v>
      </c>
      <c r="C11458">
        <f>IFERROR(((VLOOKUP(A11458,'Interest Rates-10yr'!$A$9:$C$15239,2,FALSE))-B11458),C11457)</f>
        <v>3.09</v>
      </c>
      <c r="D11458" s="98">
        <f>AVERAGE(C$10:C11458)</f>
        <v>0.61894139226133493</v>
      </c>
      <c r="E11458" s="2"/>
      <c r="G11458" s="23"/>
    </row>
    <row r="11459" spans="1:7" customFormat="1">
      <c r="A11459" s="4">
        <v>34097</v>
      </c>
      <c r="B11459">
        <v>2.83</v>
      </c>
      <c r="C11459">
        <f>IFERROR(((VLOOKUP(A11459,'Interest Rates-10yr'!$A$9:$C$15239,2,FALSE))-B11459),C11458)</f>
        <v>3.09</v>
      </c>
      <c r="D11459" s="98">
        <f>AVERAGE(C$10:C11459)</f>
        <v>0.61915720524017681</v>
      </c>
      <c r="E11459" s="2"/>
      <c r="G11459" s="23"/>
    </row>
    <row r="11460" spans="1:7" customFormat="1">
      <c r="A11460" s="4">
        <v>34098</v>
      </c>
      <c r="B11460">
        <v>2.83</v>
      </c>
      <c r="C11460">
        <f>IFERROR(((VLOOKUP(A11460,'Interest Rates-10yr'!$A$9:$C$15239,2,FALSE))-B11460),C11459)</f>
        <v>3.09</v>
      </c>
      <c r="D11460" s="98">
        <f>AVERAGE(C$10:C11460)</f>
        <v>0.61937298052572043</v>
      </c>
      <c r="E11460" s="2"/>
      <c r="G11460" s="23"/>
    </row>
    <row r="11461" spans="1:7" customFormat="1">
      <c r="A11461" s="4">
        <v>34099</v>
      </c>
      <c r="B11461">
        <v>2.99</v>
      </c>
      <c r="C11461">
        <f>IFERROR(((VLOOKUP(A11461,'Interest Rates-10yr'!$A$9:$C$15239,2,FALSE))-B11461),C11460)</f>
        <v>2.8999999999999995</v>
      </c>
      <c r="D11461" s="98">
        <f>AVERAGE(C$10:C11461)</f>
        <v>0.61957212713936638</v>
      </c>
      <c r="E11461" s="2"/>
      <c r="G11461" s="23"/>
    </row>
    <row r="11462" spans="1:7" customFormat="1">
      <c r="A11462" s="4">
        <v>34100</v>
      </c>
      <c r="B11462">
        <v>2.98</v>
      </c>
      <c r="C11462">
        <f>IFERROR(((VLOOKUP(A11462,'Interest Rates-10yr'!$A$9:$C$15239,2,FALSE))-B11462),C11461)</f>
        <v>2.9099999999999997</v>
      </c>
      <c r="D11462" s="98">
        <f>AVERAGE(C$10:C11462)</f>
        <v>0.6197721121103662</v>
      </c>
      <c r="E11462" s="2"/>
      <c r="G11462" s="23"/>
    </row>
    <row r="11463" spans="1:7" customFormat="1">
      <c r="A11463" s="4">
        <v>34101</v>
      </c>
      <c r="B11463">
        <v>2.95</v>
      </c>
      <c r="C11463">
        <f>IFERROR(((VLOOKUP(A11463,'Interest Rates-10yr'!$A$9:$C$15239,2,FALSE))-B11463),C11462)</f>
        <v>3.01</v>
      </c>
      <c r="D11463" s="98">
        <f>AVERAGE(C$10:C11463)</f>
        <v>0.61998079273616413</v>
      </c>
      <c r="E11463" s="2"/>
      <c r="G11463" s="23"/>
    </row>
    <row r="11464" spans="1:7" customFormat="1">
      <c r="A11464" s="4">
        <v>34102</v>
      </c>
      <c r="B11464">
        <v>2.97</v>
      </c>
      <c r="C11464">
        <f>IFERROR(((VLOOKUP(A11464,'Interest Rates-10yr'!$A$9:$C$15239,2,FALSE))-B11464),C11463)</f>
        <v>3.0499999999999994</v>
      </c>
      <c r="D11464" s="98">
        <f>AVERAGE(C$10:C11464)</f>
        <v>0.62019292885203181</v>
      </c>
      <c r="E11464" s="2"/>
      <c r="G11464" s="23"/>
    </row>
    <row r="11465" spans="1:7" customFormat="1">
      <c r="A11465" s="4">
        <v>34103</v>
      </c>
      <c r="B11465">
        <v>2.94</v>
      </c>
      <c r="C11465">
        <f>IFERROR(((VLOOKUP(A11465,'Interest Rates-10yr'!$A$9:$C$15239,2,FALSE))-B11465),C11464)</f>
        <v>3.0900000000000003</v>
      </c>
      <c r="D11465" s="98">
        <f>AVERAGE(C$10:C11465)</f>
        <v>0.62040851955307474</v>
      </c>
      <c r="E11465" s="2"/>
      <c r="G11465" s="23"/>
    </row>
    <row r="11466" spans="1:7" customFormat="1">
      <c r="A11466" s="4">
        <v>34104</v>
      </c>
      <c r="B11466">
        <v>2.94</v>
      </c>
      <c r="C11466">
        <f>IFERROR(((VLOOKUP(A11466,'Interest Rates-10yr'!$A$9:$C$15239,2,FALSE))-B11466),C11465)</f>
        <v>3.0900000000000003</v>
      </c>
      <c r="D11466" s="98">
        <f>AVERAGE(C$10:C11466)</f>
        <v>0.62062407261936148</v>
      </c>
      <c r="E11466" s="2"/>
      <c r="G11466" s="23"/>
    </row>
    <row r="11467" spans="1:7" customFormat="1">
      <c r="A11467" s="4">
        <v>34105</v>
      </c>
      <c r="B11467">
        <v>2.94</v>
      </c>
      <c r="C11467">
        <f>IFERROR(((VLOOKUP(A11467,'Interest Rates-10yr'!$A$9:$C$15239,2,FALSE))-B11467),C11466)</f>
        <v>3.0900000000000003</v>
      </c>
      <c r="D11467" s="98">
        <f>AVERAGE(C$10:C11467)</f>
        <v>0.62083958806074568</v>
      </c>
      <c r="E11467" s="2"/>
      <c r="G11467" s="23"/>
    </row>
    <row r="11468" spans="1:7" customFormat="1">
      <c r="A11468" s="4">
        <v>34106</v>
      </c>
      <c r="B11468">
        <v>3.34</v>
      </c>
      <c r="C11468">
        <f>IFERROR(((VLOOKUP(A11468,'Interest Rates-10yr'!$A$9:$C$15239,2,FALSE))-B11468),C11467)</f>
        <v>2.7300000000000004</v>
      </c>
      <c r="D11468" s="98">
        <f>AVERAGE(C$10:C11468)</f>
        <v>0.62102364953312017</v>
      </c>
      <c r="E11468" s="2"/>
      <c r="G11468" s="23"/>
    </row>
    <row r="11469" spans="1:7" customFormat="1">
      <c r="A11469" s="4">
        <v>34107</v>
      </c>
      <c r="B11469">
        <v>2.97</v>
      </c>
      <c r="C11469">
        <f>IFERROR(((VLOOKUP(A11469,'Interest Rates-10yr'!$A$9:$C$15239,2,FALSE))-B11469),C11468)</f>
        <v>3.18</v>
      </c>
      <c r="D11469" s="98">
        <f>AVERAGE(C$10:C11469)</f>
        <v>0.62124694589878049</v>
      </c>
      <c r="E11469" s="2"/>
      <c r="G11469" s="23"/>
    </row>
    <row r="11470" spans="1:7" customFormat="1">
      <c r="A11470" s="4">
        <v>34108</v>
      </c>
      <c r="B11470">
        <v>2.94</v>
      </c>
      <c r="C11470">
        <f>IFERROR(((VLOOKUP(A11470,'Interest Rates-10yr'!$A$9:$C$15239,2,FALSE))-B11470),C11469)</f>
        <v>3.1700000000000004</v>
      </c>
      <c r="D11470" s="98">
        <f>AVERAGE(C$10:C11470)</f>
        <v>0.62146933077393107</v>
      </c>
      <c r="E11470" s="2"/>
      <c r="G11470" s="23"/>
    </row>
    <row r="11471" spans="1:7" customFormat="1">
      <c r="A11471" s="4">
        <v>34109</v>
      </c>
      <c r="B11471">
        <v>2.97</v>
      </c>
      <c r="C11471">
        <f>IFERROR(((VLOOKUP(A11471,'Interest Rates-10yr'!$A$9:$C$15239,2,FALSE))-B11471),C11470)</f>
        <v>3.1199999999999997</v>
      </c>
      <c r="D11471" s="98">
        <f>AVERAGE(C$10:C11471)</f>
        <v>0.6216873146047831</v>
      </c>
      <c r="E11471" s="2"/>
      <c r="G11471" s="23"/>
    </row>
    <row r="11472" spans="1:7" customFormat="1">
      <c r="A11472" s="4">
        <v>34110</v>
      </c>
      <c r="B11472">
        <v>2.96</v>
      </c>
      <c r="C11472">
        <f>IFERROR(((VLOOKUP(A11472,'Interest Rates-10yr'!$A$9:$C$15239,2,FALSE))-B11472),C11471)</f>
        <v>3.2</v>
      </c>
      <c r="D11472" s="98">
        <f>AVERAGE(C$10:C11472)</f>
        <v>0.6219122393788733</v>
      </c>
      <c r="E11472" s="2"/>
      <c r="G11472" s="23"/>
    </row>
    <row r="11473" spans="1:7" customFormat="1">
      <c r="A11473" s="4">
        <v>34111</v>
      </c>
      <c r="B11473">
        <v>2.96</v>
      </c>
      <c r="C11473">
        <f>IFERROR(((VLOOKUP(A11473,'Interest Rates-10yr'!$A$9:$C$15239,2,FALSE))-B11473),C11472)</f>
        <v>3.2</v>
      </c>
      <c r="D11473" s="98">
        <f>AVERAGE(C$10:C11473)</f>
        <v>0.62213712491277251</v>
      </c>
      <c r="E11473" s="2"/>
      <c r="G11473" s="23"/>
    </row>
    <row r="11474" spans="1:7" customFormat="1">
      <c r="A11474" s="4">
        <v>34112</v>
      </c>
      <c r="B11474">
        <v>2.96</v>
      </c>
      <c r="C11474">
        <f>IFERROR(((VLOOKUP(A11474,'Interest Rates-10yr'!$A$9:$C$15239,2,FALSE))-B11474),C11473)</f>
        <v>3.2</v>
      </c>
      <c r="D11474" s="98">
        <f>AVERAGE(C$10:C11474)</f>
        <v>0.62236197121674874</v>
      </c>
      <c r="E11474" s="2"/>
      <c r="G11474" s="23"/>
    </row>
    <row r="11475" spans="1:7" customFormat="1">
      <c r="A11475" s="4">
        <v>34113</v>
      </c>
      <c r="B11475">
        <v>3.15</v>
      </c>
      <c r="C11475">
        <f>IFERROR(((VLOOKUP(A11475,'Interest Rates-10yr'!$A$9:$C$15239,2,FALSE))-B11475),C11474)</f>
        <v>3.0100000000000002</v>
      </c>
      <c r="D11475" s="98">
        <f>AVERAGE(C$10:C11475)</f>
        <v>0.62257020757020964</v>
      </c>
      <c r="E11475" s="2"/>
      <c r="G11475" s="23"/>
    </row>
    <row r="11476" spans="1:7" customFormat="1">
      <c r="A11476" s="4">
        <v>34114</v>
      </c>
      <c r="B11476">
        <v>3.21</v>
      </c>
      <c r="C11476">
        <f>IFERROR(((VLOOKUP(A11476,'Interest Rates-10yr'!$A$9:$C$15239,2,FALSE))-B11476),C11475)</f>
        <v>2.96</v>
      </c>
      <c r="D11476" s="98">
        <f>AVERAGE(C$10:C11476)</f>
        <v>0.62277404726606989</v>
      </c>
      <c r="E11476" s="2"/>
      <c r="G11476" s="23"/>
    </row>
    <row r="11477" spans="1:7" customFormat="1">
      <c r="A11477" s="4">
        <v>34115</v>
      </c>
      <c r="B11477">
        <v>3.26</v>
      </c>
      <c r="C11477">
        <f>IFERROR(((VLOOKUP(A11477,'Interest Rates-10yr'!$A$9:$C$15239,2,FALSE))-B11477),C11476)</f>
        <v>2.8600000000000003</v>
      </c>
      <c r="D11477" s="98">
        <f>AVERAGE(C$10:C11477)</f>
        <v>0.6229691314963397</v>
      </c>
      <c r="E11477" s="2"/>
      <c r="G11477" s="23"/>
    </row>
    <row r="11478" spans="1:7" customFormat="1">
      <c r="A11478" s="4">
        <v>34116</v>
      </c>
      <c r="B11478">
        <v>3.11</v>
      </c>
      <c r="C11478">
        <f>IFERROR(((VLOOKUP(A11478,'Interest Rates-10yr'!$A$9:$C$15239,2,FALSE))-B11478),C11477)</f>
        <v>3.0000000000000004</v>
      </c>
      <c r="D11478" s="98">
        <f>AVERAGE(C$10:C11478)</f>
        <v>0.62317638852559276</v>
      </c>
      <c r="E11478" s="2"/>
      <c r="G11478" s="23"/>
    </row>
    <row r="11479" spans="1:7" customFormat="1">
      <c r="A11479" s="4">
        <v>34117</v>
      </c>
      <c r="B11479">
        <v>3.02</v>
      </c>
      <c r="C11479">
        <f>IFERROR(((VLOOKUP(A11479,'Interest Rates-10yr'!$A$9:$C$15239,2,FALSE))-B11479),C11478)</f>
        <v>3.14</v>
      </c>
      <c r="D11479" s="98">
        <f>AVERAGE(C$10:C11479)</f>
        <v>0.62339581517001086</v>
      </c>
      <c r="E11479" s="2"/>
      <c r="G11479" s="23"/>
    </row>
    <row r="11480" spans="1:7" customFormat="1">
      <c r="A11480" s="4">
        <v>34118</v>
      </c>
      <c r="B11480">
        <v>3.02</v>
      </c>
      <c r="C11480">
        <f>IFERROR(((VLOOKUP(A11480,'Interest Rates-10yr'!$A$9:$C$15239,2,FALSE))-B11480),C11479)</f>
        <v>3.14</v>
      </c>
      <c r="D11480" s="98">
        <f>AVERAGE(C$10:C11480)</f>
        <v>0.62361520355679756</v>
      </c>
      <c r="E11480" s="2"/>
      <c r="G11480" s="23"/>
    </row>
    <row r="11481" spans="1:7" customFormat="1">
      <c r="A11481" s="4">
        <v>34119</v>
      </c>
      <c r="B11481">
        <v>3.02</v>
      </c>
      <c r="C11481">
        <f>IFERROR(((VLOOKUP(A11481,'Interest Rates-10yr'!$A$9:$C$15239,2,FALSE))-B11481),C11480)</f>
        <v>3.14</v>
      </c>
      <c r="D11481" s="98">
        <f>AVERAGE(C$10:C11481)</f>
        <v>0.62383455369595753</v>
      </c>
      <c r="E11481" s="2"/>
      <c r="G11481" s="23"/>
    </row>
    <row r="11482" spans="1:7" customFormat="1">
      <c r="A11482" s="4">
        <v>34120</v>
      </c>
      <c r="B11482">
        <v>3.02</v>
      </c>
      <c r="C11482">
        <f>IFERROR(((VLOOKUP(A11482,'Interest Rates-10yr'!$A$9:$C$15239,2,FALSE))-B11482),C11481)</f>
        <v>3.14</v>
      </c>
      <c r="D11482" s="98">
        <f>AVERAGE(C$10:C11482)</f>
        <v>0.62405386559749199</v>
      </c>
      <c r="E11482" s="2"/>
      <c r="G11482" s="23"/>
    </row>
    <row r="11483" spans="1:7" customFormat="1">
      <c r="A11483" s="4">
        <v>34121</v>
      </c>
      <c r="B11483">
        <v>3.33</v>
      </c>
      <c r="C11483">
        <f>IFERROR(((VLOOKUP(A11483,'Interest Rates-10yr'!$A$9:$C$15239,2,FALSE))-B11483),C11482)</f>
        <v>2.74</v>
      </c>
      <c r="D11483" s="98">
        <f>AVERAGE(C$10:C11483)</f>
        <v>0.62423827784556607</v>
      </c>
      <c r="E11483" s="2"/>
      <c r="G11483" s="23"/>
    </row>
    <row r="11484" spans="1:7" customFormat="1">
      <c r="A11484" s="4">
        <v>34122</v>
      </c>
      <c r="B11484">
        <v>3.12</v>
      </c>
      <c r="C11484">
        <f>IFERROR(((VLOOKUP(A11484,'Interest Rates-10yr'!$A$9:$C$15239,2,FALSE))-B11484),C11483)</f>
        <v>2.9399999999999995</v>
      </c>
      <c r="D11484" s="98">
        <f>AVERAGE(C$10:C11484)</f>
        <v>0.62444008714597166</v>
      </c>
      <c r="E11484" s="2"/>
      <c r="G11484" s="23"/>
    </row>
    <row r="11485" spans="1:7" customFormat="1">
      <c r="A11485" s="4">
        <v>34123</v>
      </c>
      <c r="B11485">
        <v>3.03</v>
      </c>
      <c r="C11485">
        <f>IFERROR(((VLOOKUP(A11485,'Interest Rates-10yr'!$A$9:$C$15239,2,FALSE))-B11485),C11484)</f>
        <v>2.9899999999999998</v>
      </c>
      <c r="D11485" s="98">
        <f>AVERAGE(C$10:C11485)</f>
        <v>0.62464621819449495</v>
      </c>
      <c r="E11485" s="2"/>
      <c r="G11485" s="23"/>
    </row>
    <row r="11486" spans="1:7" customFormat="1">
      <c r="A11486" s="4">
        <v>34124</v>
      </c>
      <c r="B11486">
        <v>2.98</v>
      </c>
      <c r="C11486">
        <f>IFERROR(((VLOOKUP(A11486,'Interest Rates-10yr'!$A$9:$C$15239,2,FALSE))-B11486),C11485)</f>
        <v>3.1300000000000003</v>
      </c>
      <c r="D11486" s="98">
        <f>AVERAGE(C$10:C11486)</f>
        <v>0.62486451163196166</v>
      </c>
      <c r="E11486" s="2"/>
      <c r="G11486" s="23"/>
    </row>
    <row r="11487" spans="1:7" customFormat="1">
      <c r="A11487" s="4">
        <v>34125</v>
      </c>
      <c r="B11487">
        <v>2.98</v>
      </c>
      <c r="C11487">
        <f>IFERROR(((VLOOKUP(A11487,'Interest Rates-10yr'!$A$9:$C$15239,2,FALSE))-B11487),C11486)</f>
        <v>3.1300000000000003</v>
      </c>
      <c r="D11487" s="98">
        <f>AVERAGE(C$10:C11487)</f>
        <v>0.62508276703258625</v>
      </c>
      <c r="E11487" s="2"/>
      <c r="G11487" s="23"/>
    </row>
    <row r="11488" spans="1:7" customFormat="1">
      <c r="A11488" s="4">
        <v>34126</v>
      </c>
      <c r="B11488">
        <v>2.98</v>
      </c>
      <c r="C11488">
        <f>IFERROR(((VLOOKUP(A11488,'Interest Rates-10yr'!$A$9:$C$15239,2,FALSE))-B11488),C11487)</f>
        <v>3.1300000000000003</v>
      </c>
      <c r="D11488" s="98">
        <f>AVERAGE(C$10:C11488)</f>
        <v>0.62530098440630932</v>
      </c>
      <c r="E11488" s="2"/>
      <c r="G11488" s="23"/>
    </row>
    <row r="11489" spans="1:7" customFormat="1">
      <c r="A11489" s="4">
        <v>34127</v>
      </c>
      <c r="B11489">
        <v>3.14</v>
      </c>
      <c r="C11489">
        <f>IFERROR(((VLOOKUP(A11489,'Interest Rates-10yr'!$A$9:$C$15239,2,FALSE))-B11489),C11488)</f>
        <v>2.94</v>
      </c>
      <c r="D11489" s="98">
        <f>AVERAGE(C$10:C11489)</f>
        <v>0.62550261324042022</v>
      </c>
      <c r="E11489" s="2"/>
      <c r="G11489" s="23"/>
    </row>
    <row r="11490" spans="1:7" customFormat="1">
      <c r="A11490" s="4">
        <v>34128</v>
      </c>
      <c r="B11490">
        <v>2.72</v>
      </c>
      <c r="C11490">
        <f>IFERROR(((VLOOKUP(A11490,'Interest Rates-10yr'!$A$9:$C$15239,2,FALSE))-B11490),C11489)</f>
        <v>3.3699999999999997</v>
      </c>
      <c r="D11490" s="98">
        <f>AVERAGE(C$10:C11490)</f>
        <v>0.62574166013413679</v>
      </c>
      <c r="E11490" s="2"/>
      <c r="G11490" s="23"/>
    </row>
    <row r="11491" spans="1:7" customFormat="1">
      <c r="A11491" s="4">
        <v>34129</v>
      </c>
      <c r="B11491">
        <v>2.92</v>
      </c>
      <c r="C11491">
        <f>IFERROR(((VLOOKUP(A11491,'Interest Rates-10yr'!$A$9:$C$15239,2,FALSE))-B11491),C11490)</f>
        <v>3.1500000000000004</v>
      </c>
      <c r="D11491" s="98">
        <f>AVERAGE(C$10:C11491)</f>
        <v>0.62596150496429404</v>
      </c>
      <c r="E11491" s="2"/>
      <c r="G11491" s="23"/>
    </row>
    <row r="11492" spans="1:7" customFormat="1">
      <c r="A11492" s="4">
        <v>34130</v>
      </c>
      <c r="B11492">
        <v>3.01</v>
      </c>
      <c r="C11492">
        <f>IFERROR(((VLOOKUP(A11492,'Interest Rates-10yr'!$A$9:$C$15239,2,FALSE))-B11492),C11491)</f>
        <v>3.0600000000000005</v>
      </c>
      <c r="D11492" s="98">
        <f>AVERAGE(C$10:C11492)</f>
        <v>0.62617347383088251</v>
      </c>
      <c r="E11492" s="2"/>
      <c r="G11492" s="23"/>
    </row>
    <row r="11493" spans="1:7" customFormat="1">
      <c r="A11493" s="4">
        <v>34131</v>
      </c>
      <c r="B11493">
        <v>2.93</v>
      </c>
      <c r="C11493">
        <f>IFERROR(((VLOOKUP(A11493,'Interest Rates-10yr'!$A$9:$C$15239,2,FALSE))-B11493),C11492)</f>
        <v>3.0399999999999996</v>
      </c>
      <c r="D11493" s="98">
        <f>AVERAGE(C$10:C11493)</f>
        <v>0.6263836642284939</v>
      </c>
      <c r="E11493" s="2"/>
      <c r="G11493" s="23"/>
    </row>
    <row r="11494" spans="1:7" customFormat="1">
      <c r="A11494" s="4">
        <v>34132</v>
      </c>
      <c r="B11494">
        <v>2.93</v>
      </c>
      <c r="C11494">
        <f>IFERROR(((VLOOKUP(A11494,'Interest Rates-10yr'!$A$9:$C$15239,2,FALSE))-B11494),C11493)</f>
        <v>3.0399999999999996</v>
      </c>
      <c r="D11494" s="98">
        <f>AVERAGE(C$10:C11494)</f>
        <v>0.626593818023511</v>
      </c>
      <c r="E11494" s="2"/>
      <c r="G11494" s="23"/>
    </row>
    <row r="11495" spans="1:7" customFormat="1">
      <c r="A11495" s="4">
        <v>34133</v>
      </c>
      <c r="B11495">
        <v>2.93</v>
      </c>
      <c r="C11495">
        <f>IFERROR(((VLOOKUP(A11495,'Interest Rates-10yr'!$A$9:$C$15239,2,FALSE))-B11495),C11494)</f>
        <v>3.0399999999999996</v>
      </c>
      <c r="D11495" s="98">
        <f>AVERAGE(C$10:C11495)</f>
        <v>0.62680393522549394</v>
      </c>
      <c r="E11495" s="2"/>
      <c r="G11495" s="23"/>
    </row>
    <row r="11496" spans="1:7" customFormat="1">
      <c r="A11496" s="4">
        <v>34134</v>
      </c>
      <c r="B11496">
        <v>3.06</v>
      </c>
      <c r="C11496">
        <f>IFERROR(((VLOOKUP(A11496,'Interest Rates-10yr'!$A$9:$C$15239,2,FALSE))-B11496),C11495)</f>
        <v>2.9099999999999997</v>
      </c>
      <c r="D11496" s="98">
        <f>AVERAGE(C$10:C11496)</f>
        <v>0.62700269870288361</v>
      </c>
      <c r="E11496" s="2"/>
      <c r="G11496" s="23"/>
    </row>
    <row r="11497" spans="1:7" customFormat="1">
      <c r="A11497" s="4">
        <v>34135</v>
      </c>
      <c r="B11497">
        <v>3.14</v>
      </c>
      <c r="C11497">
        <f>IFERROR(((VLOOKUP(A11497,'Interest Rates-10yr'!$A$9:$C$15239,2,FALSE))-B11497),C11496)</f>
        <v>2.82</v>
      </c>
      <c r="D11497" s="98">
        <f>AVERAGE(C$10:C11497)</f>
        <v>0.62719359331476532</v>
      </c>
      <c r="E11497" s="2"/>
      <c r="G11497" s="23"/>
    </row>
    <row r="11498" spans="1:7" customFormat="1">
      <c r="A11498" s="4">
        <v>34136</v>
      </c>
      <c r="B11498">
        <v>3.04</v>
      </c>
      <c r="C11498">
        <f>IFERROR(((VLOOKUP(A11498,'Interest Rates-10yr'!$A$9:$C$15239,2,FALSE))-B11498),C11497)</f>
        <v>2.92</v>
      </c>
      <c r="D11498" s="98">
        <f>AVERAGE(C$10:C11498)</f>
        <v>0.62739315867351586</v>
      </c>
      <c r="E11498" s="2"/>
      <c r="G11498" s="23"/>
    </row>
    <row r="11499" spans="1:7" customFormat="1">
      <c r="A11499" s="4">
        <v>34137</v>
      </c>
      <c r="B11499">
        <v>3.02</v>
      </c>
      <c r="C11499">
        <f>IFERROR(((VLOOKUP(A11499,'Interest Rates-10yr'!$A$9:$C$15239,2,FALSE))-B11499),C11498)</f>
        <v>2.9099999999999997</v>
      </c>
      <c r="D11499" s="98">
        <f>AVERAGE(C$10:C11499)</f>
        <v>0.62759181897302208</v>
      </c>
      <c r="E11499" s="2"/>
      <c r="G11499" s="23"/>
    </row>
    <row r="11500" spans="1:7" customFormat="1">
      <c r="A11500" s="4">
        <v>34138</v>
      </c>
      <c r="B11500">
        <v>2.91</v>
      </c>
      <c r="C11500">
        <f>IFERROR(((VLOOKUP(A11500,'Interest Rates-10yr'!$A$9:$C$15239,2,FALSE))-B11500),C11499)</f>
        <v>3.0599999999999996</v>
      </c>
      <c r="D11500" s="98">
        <f>AVERAGE(C$10:C11500)</f>
        <v>0.62780349839004645</v>
      </c>
      <c r="E11500" s="2"/>
      <c r="G11500" s="23"/>
    </row>
    <row r="11501" spans="1:7" customFormat="1">
      <c r="A11501" s="4">
        <v>34139</v>
      </c>
      <c r="B11501">
        <v>2.91</v>
      </c>
      <c r="C11501">
        <f>IFERROR(((VLOOKUP(A11501,'Interest Rates-10yr'!$A$9:$C$15239,2,FALSE))-B11501),C11500)</f>
        <v>3.0599999999999996</v>
      </c>
      <c r="D11501" s="98">
        <f>AVERAGE(C$10:C11501)</f>
        <v>0.62801514096763178</v>
      </c>
      <c r="E11501" s="2"/>
      <c r="G11501" s="23"/>
    </row>
    <row r="11502" spans="1:7" customFormat="1">
      <c r="A11502" s="4">
        <v>34140</v>
      </c>
      <c r="B11502">
        <v>2.91</v>
      </c>
      <c r="C11502">
        <f>IFERROR(((VLOOKUP(A11502,'Interest Rates-10yr'!$A$9:$C$15239,2,FALSE))-B11502),C11501)</f>
        <v>3.0599999999999996</v>
      </c>
      <c r="D11502" s="98">
        <f>AVERAGE(C$10:C11502)</f>
        <v>0.62822674671539414</v>
      </c>
      <c r="E11502" s="2"/>
      <c r="G11502" s="23"/>
    </row>
    <row r="11503" spans="1:7" customFormat="1">
      <c r="A11503" s="4">
        <v>34141</v>
      </c>
      <c r="B11503">
        <v>3.03</v>
      </c>
      <c r="C11503">
        <f>IFERROR(((VLOOKUP(A11503,'Interest Rates-10yr'!$A$9:$C$15239,2,FALSE))-B11503),C11502)</f>
        <v>2.89</v>
      </c>
      <c r="D11503" s="98">
        <f>AVERAGE(C$10:C11503)</f>
        <v>0.62842352531755918</v>
      </c>
      <c r="E11503" s="2"/>
      <c r="G11503" s="23"/>
    </row>
    <row r="11504" spans="1:7" customFormat="1">
      <c r="A11504" s="4">
        <v>34142</v>
      </c>
      <c r="B11504">
        <v>2.98</v>
      </c>
      <c r="C11504">
        <f>IFERROR(((VLOOKUP(A11504,'Interest Rates-10yr'!$A$9:$C$15239,2,FALSE))-B11504),C11503)</f>
        <v>2.93</v>
      </c>
      <c r="D11504" s="98">
        <f>AVERAGE(C$10:C11504)</f>
        <v>0.62862374945628752</v>
      </c>
      <c r="E11504" s="2"/>
      <c r="G11504" s="23"/>
    </row>
    <row r="11505" spans="1:7" customFormat="1">
      <c r="A11505" s="4">
        <v>34143</v>
      </c>
      <c r="B11505">
        <v>3.24</v>
      </c>
      <c r="C11505">
        <f>IFERROR(((VLOOKUP(A11505,'Interest Rates-10yr'!$A$9:$C$15239,2,FALSE))-B11505),C11504)</f>
        <v>2.67</v>
      </c>
      <c r="D11505" s="98">
        <f>AVERAGE(C$10:C11505)</f>
        <v>0.62880132219902796</v>
      </c>
      <c r="E11505" s="2"/>
      <c r="G11505" s="23"/>
    </row>
    <row r="11506" spans="1:7" customFormat="1">
      <c r="A11506" s="4">
        <v>34144</v>
      </c>
      <c r="B11506">
        <v>3.02</v>
      </c>
      <c r="C11506">
        <f>IFERROR(((VLOOKUP(A11506,'Interest Rates-10yr'!$A$9:$C$15239,2,FALSE))-B11506),C11505)</f>
        <v>2.86</v>
      </c>
      <c r="D11506" s="98">
        <f>AVERAGE(C$10:C11506)</f>
        <v>0.62899539010176786</v>
      </c>
      <c r="E11506" s="2"/>
      <c r="G11506" s="23"/>
    </row>
    <row r="11507" spans="1:7" customFormat="1">
      <c r="A11507" s="4">
        <v>34145</v>
      </c>
      <c r="B11507">
        <v>2.96</v>
      </c>
      <c r="C11507">
        <f>IFERROR(((VLOOKUP(A11507,'Interest Rates-10yr'!$A$9:$C$15239,2,FALSE))-B11507),C11506)</f>
        <v>2.88</v>
      </c>
      <c r="D11507" s="98">
        <f>AVERAGE(C$10:C11507)</f>
        <v>0.62919116368064232</v>
      </c>
      <c r="E11507" s="2"/>
      <c r="G11507" s="23"/>
    </row>
    <row r="11508" spans="1:7" customFormat="1">
      <c r="A11508" s="4">
        <v>34146</v>
      </c>
      <c r="B11508">
        <v>2.96</v>
      </c>
      <c r="C11508">
        <f>IFERROR(((VLOOKUP(A11508,'Interest Rates-10yr'!$A$9:$C$15239,2,FALSE))-B11508),C11507)</f>
        <v>2.88</v>
      </c>
      <c r="D11508" s="98">
        <f>AVERAGE(C$10:C11508)</f>
        <v>0.62938690320897683</v>
      </c>
      <c r="E11508" s="2"/>
      <c r="G11508" s="23"/>
    </row>
    <row r="11509" spans="1:7" customFormat="1">
      <c r="A11509" s="4">
        <v>34147</v>
      </c>
      <c r="B11509">
        <v>2.96</v>
      </c>
      <c r="C11509">
        <f>IFERROR(((VLOOKUP(A11509,'Interest Rates-10yr'!$A$9:$C$15239,2,FALSE))-B11509),C11508)</f>
        <v>2.88</v>
      </c>
      <c r="D11509" s="98">
        <f>AVERAGE(C$10:C11509)</f>
        <v>0.62958260869565441</v>
      </c>
      <c r="E11509" s="2"/>
      <c r="G11509" s="23"/>
    </row>
    <row r="11510" spans="1:7" customFormat="1">
      <c r="A11510" s="4">
        <v>34148</v>
      </c>
      <c r="B11510">
        <v>3.08</v>
      </c>
      <c r="C11510">
        <f>IFERROR(((VLOOKUP(A11510,'Interest Rates-10yr'!$A$9:$C$15239,2,FALSE))-B11510),C11509)</f>
        <v>2.7199999999999998</v>
      </c>
      <c r="D11510" s="98">
        <f>AVERAGE(C$10:C11510)</f>
        <v>0.62976436831580085</v>
      </c>
      <c r="E11510" s="2"/>
      <c r="G11510" s="23"/>
    </row>
    <row r="11511" spans="1:7" customFormat="1">
      <c r="A11511" s="4">
        <v>34149</v>
      </c>
      <c r="B11511">
        <v>3</v>
      </c>
      <c r="C11511">
        <f>IFERROR(((VLOOKUP(A11511,'Interest Rates-10yr'!$A$9:$C$15239,2,FALSE))-B11511),C11510)</f>
        <v>2.79</v>
      </c>
      <c r="D11511" s="98">
        <f>AVERAGE(C$10:C11511)</f>
        <v>0.6299521822291797</v>
      </c>
      <c r="E11511" s="2"/>
      <c r="G11511" s="23"/>
    </row>
    <row r="11512" spans="1:7" customFormat="1">
      <c r="A11512" s="4">
        <v>34150</v>
      </c>
      <c r="B11512">
        <v>3.92</v>
      </c>
      <c r="C11512">
        <f>IFERROR(((VLOOKUP(A11512,'Interest Rates-10yr'!$A$9:$C$15239,2,FALSE))-B11512),C11511)</f>
        <v>1.88</v>
      </c>
      <c r="D11512" s="98">
        <f>AVERAGE(C$10:C11512)</f>
        <v>0.63006085369034392</v>
      </c>
      <c r="E11512" s="2"/>
      <c r="G11512" s="23"/>
    </row>
    <row r="11513" spans="1:7" customFormat="1">
      <c r="A11513" s="4">
        <v>34151</v>
      </c>
      <c r="B11513">
        <v>3.27</v>
      </c>
      <c r="C11513">
        <f>IFERROR(((VLOOKUP(A11513,'Interest Rates-10yr'!$A$9:$C$15239,2,FALSE))-B11513),C11512)</f>
        <v>2.5299999999999998</v>
      </c>
      <c r="D11513" s="98">
        <f>AVERAGE(C$10:C11513)</f>
        <v>0.6302260083449257</v>
      </c>
      <c r="E11513" s="2"/>
      <c r="G11513" s="23"/>
    </row>
    <row r="11514" spans="1:7" customFormat="1">
      <c r="A11514" s="4">
        <v>34152</v>
      </c>
      <c r="B11514">
        <v>2.96</v>
      </c>
      <c r="C11514">
        <f>IFERROR(((VLOOKUP(A11514,'Interest Rates-10yr'!$A$9:$C$15239,2,FALSE))-B11514),C11513)</f>
        <v>2.8</v>
      </c>
      <c r="D11514" s="98">
        <f>AVERAGE(C$10:C11514)</f>
        <v>0.63041460234680791</v>
      </c>
      <c r="E11514" s="2"/>
      <c r="G11514" s="23"/>
    </row>
    <row r="11515" spans="1:7" customFormat="1">
      <c r="A11515" s="4">
        <v>34153</v>
      </c>
      <c r="B11515">
        <v>2.96</v>
      </c>
      <c r="C11515">
        <f>IFERROR(((VLOOKUP(A11515,'Interest Rates-10yr'!$A$9:$C$15239,2,FALSE))-B11515),C11514)</f>
        <v>2.8</v>
      </c>
      <c r="D11515" s="98">
        <f>AVERAGE(C$10:C11515)</f>
        <v>0.63060316356683688</v>
      </c>
      <c r="E11515" s="2"/>
      <c r="G11515" s="23"/>
    </row>
    <row r="11516" spans="1:7" customFormat="1">
      <c r="A11516" s="4">
        <v>34154</v>
      </c>
      <c r="B11516">
        <v>2.96</v>
      </c>
      <c r="C11516">
        <f>IFERROR(((VLOOKUP(A11516,'Interest Rates-10yr'!$A$9:$C$15239,2,FALSE))-B11516),C11515)</f>
        <v>2.8</v>
      </c>
      <c r="D11516" s="98">
        <f>AVERAGE(C$10:C11516)</f>
        <v>0.63079169201355922</v>
      </c>
      <c r="E11516" s="2"/>
      <c r="G11516" s="23"/>
    </row>
    <row r="11517" spans="1:7" customFormat="1">
      <c r="A11517" s="4">
        <v>34155</v>
      </c>
      <c r="B11517">
        <v>2.96</v>
      </c>
      <c r="C11517">
        <f>IFERROR(((VLOOKUP(A11517,'Interest Rates-10yr'!$A$9:$C$15239,2,FALSE))-B11517),C11516)</f>
        <v>2.8</v>
      </c>
      <c r="D11517" s="98">
        <f>AVERAGE(C$10:C11517)</f>
        <v>0.63098018769551845</v>
      </c>
      <c r="E11517" s="2"/>
      <c r="G11517" s="23"/>
    </row>
    <row r="11518" spans="1:7" customFormat="1">
      <c r="A11518" s="4">
        <v>34156</v>
      </c>
      <c r="B11518">
        <v>3.19</v>
      </c>
      <c r="C11518">
        <f>IFERROR(((VLOOKUP(A11518,'Interest Rates-10yr'!$A$9:$C$15239,2,FALSE))-B11518),C11517)</f>
        <v>2.61</v>
      </c>
      <c r="D11518" s="98">
        <f>AVERAGE(C$10:C11518)</f>
        <v>0.63115214180207013</v>
      </c>
      <c r="E11518" s="2"/>
      <c r="G11518" s="23"/>
    </row>
    <row r="11519" spans="1:7" customFormat="1">
      <c r="A11519" s="4">
        <v>34157</v>
      </c>
      <c r="B11519">
        <v>3.39</v>
      </c>
      <c r="C11519">
        <f>IFERROR(((VLOOKUP(A11519,'Interest Rates-10yr'!$A$9:$C$15239,2,FALSE))-B11519),C11518)</f>
        <v>2.4099999999999997</v>
      </c>
      <c r="D11519" s="98">
        <f>AVERAGE(C$10:C11519)</f>
        <v>0.63130668983492833</v>
      </c>
      <c r="E11519" s="2"/>
      <c r="G11519" s="23"/>
    </row>
    <row r="11520" spans="1:7" customFormat="1">
      <c r="A11520" s="4">
        <v>34158</v>
      </c>
      <c r="B11520">
        <v>3.09</v>
      </c>
      <c r="C11520">
        <f>IFERROR(((VLOOKUP(A11520,'Interest Rates-10yr'!$A$9:$C$15239,2,FALSE))-B11520),C11519)</f>
        <v>2.6900000000000004</v>
      </c>
      <c r="D11520" s="98">
        <f>AVERAGE(C$10:C11520)</f>
        <v>0.63148553557466991</v>
      </c>
      <c r="E11520" s="2"/>
      <c r="G11520" s="23"/>
    </row>
    <row r="11521" spans="1:7" customFormat="1">
      <c r="A11521" s="4">
        <v>34159</v>
      </c>
      <c r="B11521">
        <v>2.96</v>
      </c>
      <c r="C11521">
        <f>IFERROR(((VLOOKUP(A11521,'Interest Rates-10yr'!$A$9:$C$15239,2,FALSE))-B11521),C11520)</f>
        <v>2.8</v>
      </c>
      <c r="D11521" s="98">
        <f>AVERAGE(C$10:C11521)</f>
        <v>0.63167390548992575</v>
      </c>
      <c r="E11521" s="2"/>
      <c r="G11521" s="23"/>
    </row>
    <row r="11522" spans="1:7" customFormat="1">
      <c r="A11522" s="4">
        <v>34160</v>
      </c>
      <c r="B11522">
        <v>2.96</v>
      </c>
      <c r="C11522">
        <f>IFERROR(((VLOOKUP(A11522,'Interest Rates-10yr'!$A$9:$C$15239,2,FALSE))-B11522),C11521)</f>
        <v>2.8</v>
      </c>
      <c r="D11522" s="98">
        <f>AVERAGE(C$10:C11522)</f>
        <v>0.6318622426821876</v>
      </c>
      <c r="E11522" s="2"/>
      <c r="G11522" s="23"/>
    </row>
    <row r="11523" spans="1:7" customFormat="1">
      <c r="A11523" s="4">
        <v>34161</v>
      </c>
      <c r="B11523">
        <v>2.96</v>
      </c>
      <c r="C11523">
        <f>IFERROR(((VLOOKUP(A11523,'Interest Rates-10yr'!$A$9:$C$15239,2,FALSE))-B11523),C11522)</f>
        <v>2.8</v>
      </c>
      <c r="D11523" s="98">
        <f>AVERAGE(C$10:C11523)</f>
        <v>0.63205054715998144</v>
      </c>
      <c r="E11523" s="2"/>
      <c r="G11523" s="23"/>
    </row>
    <row r="11524" spans="1:7" customFormat="1">
      <c r="A11524" s="4">
        <v>34162</v>
      </c>
      <c r="B11524">
        <v>3.12</v>
      </c>
      <c r="C11524">
        <f>IFERROR(((VLOOKUP(A11524,'Interest Rates-10yr'!$A$9:$C$15239,2,FALSE))-B11524),C11523)</f>
        <v>2.63</v>
      </c>
      <c r="D11524" s="98">
        <f>AVERAGE(C$10:C11524)</f>
        <v>0.63222405557968098</v>
      </c>
      <c r="E11524" s="2"/>
      <c r="G11524" s="23"/>
    </row>
    <row r="11525" spans="1:7" customFormat="1">
      <c r="A11525" s="4">
        <v>34163</v>
      </c>
      <c r="B11525">
        <v>2.99</v>
      </c>
      <c r="C11525">
        <f>IFERROR(((VLOOKUP(A11525,'Interest Rates-10yr'!$A$9:$C$15239,2,FALSE))-B11525),C11524)</f>
        <v>2.79</v>
      </c>
      <c r="D11525" s="98">
        <f>AVERAGE(C$10:C11525)</f>
        <v>0.63241142757902269</v>
      </c>
      <c r="E11525" s="2"/>
      <c r="G11525" s="23"/>
    </row>
    <row r="11526" spans="1:7" customFormat="1">
      <c r="A11526" s="4">
        <v>34164</v>
      </c>
      <c r="B11526">
        <v>2.97</v>
      </c>
      <c r="C11526">
        <f>IFERROR(((VLOOKUP(A11526,'Interest Rates-10yr'!$A$9:$C$15239,2,FALSE))-B11526),C11525)</f>
        <v>2.7499999999999996</v>
      </c>
      <c r="D11526" s="98">
        <f>AVERAGE(C$10:C11526)</f>
        <v>0.63259529391334768</v>
      </c>
      <c r="E11526" s="2"/>
      <c r="G11526" s="23"/>
    </row>
    <row r="11527" spans="1:7" customFormat="1">
      <c r="A11527" s="4">
        <v>34165</v>
      </c>
      <c r="B11527">
        <v>3.13</v>
      </c>
      <c r="C11527">
        <f>IFERROR(((VLOOKUP(A11527,'Interest Rates-10yr'!$A$9:$C$15239,2,FALSE))-B11527),C11526)</f>
        <v>2.59</v>
      </c>
      <c r="D11527" s="98">
        <f>AVERAGE(C$10:C11527)</f>
        <v>0.63276523702031828</v>
      </c>
      <c r="E11527" s="2"/>
      <c r="G11527" s="23"/>
    </row>
    <row r="11528" spans="1:7" customFormat="1">
      <c r="A11528" s="4">
        <v>34166</v>
      </c>
      <c r="B11528">
        <v>2.97</v>
      </c>
      <c r="C11528">
        <f>IFERROR(((VLOOKUP(A11528,'Interest Rates-10yr'!$A$9:$C$15239,2,FALSE))-B11528),C11527)</f>
        <v>2.7399999999999998</v>
      </c>
      <c r="D11528" s="98">
        <f>AVERAGE(C$10:C11528)</f>
        <v>0.63294817258442793</v>
      </c>
      <c r="E11528" s="2"/>
      <c r="G11528" s="23"/>
    </row>
    <row r="11529" spans="1:7" customFormat="1">
      <c r="A11529" s="4">
        <v>34167</v>
      </c>
      <c r="B11529">
        <v>2.97</v>
      </c>
      <c r="C11529">
        <f>IFERROR(((VLOOKUP(A11529,'Interest Rates-10yr'!$A$9:$C$15239,2,FALSE))-B11529),C11528)</f>
        <v>2.7399999999999998</v>
      </c>
      <c r="D11529" s="98">
        <f>AVERAGE(C$10:C11529)</f>
        <v>0.6331310763888911</v>
      </c>
      <c r="E11529" s="2"/>
      <c r="G11529" s="23"/>
    </row>
    <row r="11530" spans="1:7" customFormat="1">
      <c r="A11530" s="4">
        <v>34168</v>
      </c>
      <c r="B11530">
        <v>2.97</v>
      </c>
      <c r="C11530">
        <f>IFERROR(((VLOOKUP(A11530,'Interest Rates-10yr'!$A$9:$C$15239,2,FALSE))-B11530),C11529)</f>
        <v>2.7399999999999998</v>
      </c>
      <c r="D11530" s="98">
        <f>AVERAGE(C$10:C11530)</f>
        <v>0.63331394844197775</v>
      </c>
      <c r="E11530" s="2"/>
      <c r="G11530" s="23"/>
    </row>
    <row r="11531" spans="1:7" customFormat="1">
      <c r="A11531" s="4">
        <v>34169</v>
      </c>
      <c r="B11531">
        <v>3.13</v>
      </c>
      <c r="C11531">
        <f>IFERROR(((VLOOKUP(A11531,'Interest Rates-10yr'!$A$9:$C$15239,2,FALSE))-B11531),C11530)</f>
        <v>2.58</v>
      </c>
      <c r="D11531" s="98">
        <f>AVERAGE(C$10:C11531)</f>
        <v>0.63348290227391302</v>
      </c>
      <c r="E11531" s="2"/>
      <c r="G11531" s="23"/>
    </row>
    <row r="11532" spans="1:7" customFormat="1">
      <c r="A11532" s="4">
        <v>34170</v>
      </c>
      <c r="B11532">
        <v>3.08</v>
      </c>
      <c r="C11532">
        <f>IFERROR(((VLOOKUP(A11532,'Interest Rates-10yr'!$A$9:$C$15239,2,FALSE))-B11532),C11531)</f>
        <v>2.67</v>
      </c>
      <c r="D11532" s="98">
        <f>AVERAGE(C$10:C11532)</f>
        <v>0.63365963724724683</v>
      </c>
      <c r="E11532" s="2"/>
      <c r="G11532" s="23"/>
    </row>
    <row r="11533" spans="1:7" customFormat="1">
      <c r="A11533" s="4">
        <v>34171</v>
      </c>
      <c r="B11533">
        <v>3.36</v>
      </c>
      <c r="C11533">
        <f>IFERROR(((VLOOKUP(A11533,'Interest Rates-10yr'!$A$9:$C$15239,2,FALSE))-B11533),C11532)</f>
        <v>2.4700000000000002</v>
      </c>
      <c r="D11533" s="98">
        <f>AVERAGE(C$10:C11533)</f>
        <v>0.63381898646303592</v>
      </c>
      <c r="E11533" s="2"/>
      <c r="G11533" s="23"/>
    </row>
    <row r="11534" spans="1:7" customFormat="1">
      <c r="A11534" s="4">
        <v>34172</v>
      </c>
      <c r="B11534">
        <v>3.12</v>
      </c>
      <c r="C11534">
        <f>IFERROR(((VLOOKUP(A11534,'Interest Rates-10yr'!$A$9:$C$15239,2,FALSE))-B11534),C11533)</f>
        <v>2.7800000000000002</v>
      </c>
      <c r="D11534" s="98">
        <f>AVERAGE(C$10:C11534)</f>
        <v>0.63400520607375488</v>
      </c>
      <c r="E11534" s="2"/>
      <c r="G11534" s="23"/>
    </row>
    <row r="11535" spans="1:7" customFormat="1">
      <c r="A11535" s="4">
        <v>34173</v>
      </c>
      <c r="B11535">
        <v>2.99</v>
      </c>
      <c r="C11535">
        <f>IFERROR(((VLOOKUP(A11535,'Interest Rates-10yr'!$A$9:$C$15239,2,FALSE))-B11535),C11534)</f>
        <v>2.96</v>
      </c>
      <c r="D11535" s="98">
        <f>AVERAGE(C$10:C11535)</f>
        <v>0.63420701023772563</v>
      </c>
      <c r="E11535" s="2"/>
      <c r="G11535" s="23"/>
    </row>
    <row r="11536" spans="1:7" customFormat="1">
      <c r="A11536" s="4">
        <v>34174</v>
      </c>
      <c r="B11536">
        <v>2.99</v>
      </c>
      <c r="C11536">
        <f>IFERROR(((VLOOKUP(A11536,'Interest Rates-10yr'!$A$9:$C$15239,2,FALSE))-B11536),C11535)</f>
        <v>2.96</v>
      </c>
      <c r="D11536" s="98">
        <f>AVERAGE(C$10:C11536)</f>
        <v>0.63440877938752716</v>
      </c>
      <c r="E11536" s="2"/>
      <c r="G11536" s="23"/>
    </row>
    <row r="11537" spans="1:7" customFormat="1">
      <c r="A11537" s="4">
        <v>34175</v>
      </c>
      <c r="B11537">
        <v>2.99</v>
      </c>
      <c r="C11537">
        <f>IFERROR(((VLOOKUP(A11537,'Interest Rates-10yr'!$A$9:$C$15239,2,FALSE))-B11537),C11536)</f>
        <v>2.96</v>
      </c>
      <c r="D11537" s="98">
        <f>AVERAGE(C$10:C11537)</f>
        <v>0.63461051353227149</v>
      </c>
      <c r="E11537" s="2"/>
      <c r="G11537" s="23"/>
    </row>
    <row r="11538" spans="1:7" customFormat="1">
      <c r="A11538" s="4">
        <v>34176</v>
      </c>
      <c r="B11538">
        <v>3.11</v>
      </c>
      <c r="C11538">
        <f>IFERROR(((VLOOKUP(A11538,'Interest Rates-10yr'!$A$9:$C$15239,2,FALSE))-B11538),C11537)</f>
        <v>2.82</v>
      </c>
      <c r="D11538" s="98">
        <f>AVERAGE(C$10:C11538)</f>
        <v>0.63480006939023548</v>
      </c>
      <c r="E11538" s="2"/>
      <c r="G11538" s="23"/>
    </row>
    <row r="11539" spans="1:7" customFormat="1">
      <c r="A11539" s="4">
        <v>34177</v>
      </c>
      <c r="B11539">
        <v>3.01</v>
      </c>
      <c r="C11539">
        <f>IFERROR(((VLOOKUP(A11539,'Interest Rates-10yr'!$A$9:$C$15239,2,FALSE))-B11539),C11538)</f>
        <v>2.91</v>
      </c>
      <c r="D11539" s="98">
        <f>AVERAGE(C$10:C11539)</f>
        <v>0.63499739809193623</v>
      </c>
      <c r="E11539" s="2"/>
      <c r="G11539" s="23"/>
    </row>
    <row r="11540" spans="1:7" customFormat="1">
      <c r="A11540" s="4">
        <v>34178</v>
      </c>
      <c r="B11540">
        <v>2.98</v>
      </c>
      <c r="C11540">
        <f>IFERROR(((VLOOKUP(A11540,'Interest Rates-10yr'!$A$9:$C$15239,2,FALSE))-B11540),C11539)</f>
        <v>2.9200000000000004</v>
      </c>
      <c r="D11540" s="98">
        <f>AVERAGE(C$10:C11540)</f>
        <v>0.63519555979533648</v>
      </c>
      <c r="E11540" s="2"/>
      <c r="G11540" s="23"/>
    </row>
    <row r="11541" spans="1:7" customFormat="1">
      <c r="A11541" s="4">
        <v>34179</v>
      </c>
      <c r="B11541">
        <v>3.04</v>
      </c>
      <c r="C11541">
        <f>IFERROR(((VLOOKUP(A11541,'Interest Rates-10yr'!$A$9:$C$15239,2,FALSE))-B11541),C11540)</f>
        <v>2.7699999999999996</v>
      </c>
      <c r="D11541" s="98">
        <f>AVERAGE(C$10:C11541)</f>
        <v>0.63538067984738344</v>
      </c>
      <c r="E11541" s="2"/>
      <c r="G11541" s="23"/>
    </row>
    <row r="11542" spans="1:7" customFormat="1">
      <c r="A11542" s="4">
        <v>34180</v>
      </c>
      <c r="B11542">
        <v>3.07</v>
      </c>
      <c r="C11542">
        <f>IFERROR(((VLOOKUP(A11542,'Interest Rates-10yr'!$A$9:$C$15239,2,FALSE))-B11542),C11541)</f>
        <v>2.7600000000000002</v>
      </c>
      <c r="D11542" s="98">
        <f>AVERAGE(C$10:C11542)</f>
        <v>0.6355649007196762</v>
      </c>
      <c r="E11542" s="2"/>
      <c r="G11542" s="23"/>
    </row>
    <row r="11543" spans="1:7" customFormat="1">
      <c r="A11543" s="4">
        <v>34181</v>
      </c>
      <c r="B11543">
        <v>3.07</v>
      </c>
      <c r="C11543">
        <f>IFERROR(((VLOOKUP(A11543,'Interest Rates-10yr'!$A$9:$C$15239,2,FALSE))-B11543),C11542)</f>
        <v>2.7600000000000002</v>
      </c>
      <c r="D11543" s="98">
        <f>AVERAGE(C$10:C11543)</f>
        <v>0.63574908964799948</v>
      </c>
      <c r="E11543" s="2"/>
      <c r="G11543" s="23"/>
    </row>
    <row r="11544" spans="1:7" customFormat="1">
      <c r="A11544" s="4">
        <v>34182</v>
      </c>
      <c r="B11544">
        <v>3.07</v>
      </c>
      <c r="C11544">
        <f>IFERROR(((VLOOKUP(A11544,'Interest Rates-10yr'!$A$9:$C$15239,2,FALSE))-B11544),C11543)</f>
        <v>2.7600000000000002</v>
      </c>
      <c r="D11544" s="98">
        <f>AVERAGE(C$10:C11544)</f>
        <v>0.63593324664066109</v>
      </c>
      <c r="E11544" s="2"/>
      <c r="G11544" s="23"/>
    </row>
    <row r="11545" spans="1:7" customFormat="1">
      <c r="A11545" s="4">
        <v>34183</v>
      </c>
      <c r="B11545">
        <v>3.26</v>
      </c>
      <c r="C11545">
        <f>IFERROR(((VLOOKUP(A11545,'Interest Rates-10yr'!$A$9:$C$15239,2,FALSE))-B11545),C11544)</f>
        <v>2.59</v>
      </c>
      <c r="D11545" s="98">
        <f>AVERAGE(C$10:C11545)</f>
        <v>0.63610263522885113</v>
      </c>
      <c r="E11545" s="2"/>
      <c r="G11545" s="23"/>
    </row>
    <row r="11546" spans="1:7" customFormat="1">
      <c r="A11546" s="4">
        <v>34184</v>
      </c>
      <c r="B11546">
        <v>3.06</v>
      </c>
      <c r="C11546">
        <f>IFERROR(((VLOOKUP(A11546,'Interest Rates-10yr'!$A$9:$C$15239,2,FALSE))-B11546),C11545)</f>
        <v>2.77</v>
      </c>
      <c r="D11546" s="98">
        <f>AVERAGE(C$10:C11546)</f>
        <v>0.63628759642888333</v>
      </c>
      <c r="E11546" s="2"/>
      <c r="G11546" s="23"/>
    </row>
    <row r="11547" spans="1:7" customFormat="1">
      <c r="A11547" s="4">
        <v>34185</v>
      </c>
      <c r="B11547">
        <v>3.14</v>
      </c>
      <c r="C11547">
        <f>IFERROR(((VLOOKUP(A11547,'Interest Rates-10yr'!$A$9:$C$15239,2,FALSE))-B11547),C11546)</f>
        <v>2.73</v>
      </c>
      <c r="D11547" s="98">
        <f>AVERAGE(C$10:C11547)</f>
        <v>0.63646905876235282</v>
      </c>
      <c r="E11547" s="2"/>
      <c r="G11547" s="23"/>
    </row>
    <row r="11548" spans="1:7" customFormat="1">
      <c r="A11548" s="4">
        <v>34186</v>
      </c>
      <c r="B11548">
        <v>3.05</v>
      </c>
      <c r="C11548">
        <f>IFERROR(((VLOOKUP(A11548,'Interest Rates-10yr'!$A$9:$C$15239,2,FALSE))-B11548),C11547)</f>
        <v>2.8100000000000005</v>
      </c>
      <c r="D11548" s="98">
        <f>AVERAGE(C$10:C11548)</f>
        <v>0.6366574226536118</v>
      </c>
      <c r="E11548" s="2"/>
      <c r="G11548" s="23"/>
    </row>
    <row r="11549" spans="1:7" customFormat="1">
      <c r="A11549" s="4">
        <v>34187</v>
      </c>
      <c r="B11549">
        <v>2.96</v>
      </c>
      <c r="C11549">
        <f>IFERROR(((VLOOKUP(A11549,'Interest Rates-10yr'!$A$9:$C$15239,2,FALSE))-B11549),C11548)</f>
        <v>2.9000000000000004</v>
      </c>
      <c r="D11549" s="98">
        <f>AVERAGE(C$10:C11549)</f>
        <v>0.63685355285962097</v>
      </c>
      <c r="E11549" s="2"/>
      <c r="G11549" s="23"/>
    </row>
    <row r="11550" spans="1:7" customFormat="1">
      <c r="A11550" s="4">
        <v>34188</v>
      </c>
      <c r="B11550">
        <v>2.96</v>
      </c>
      <c r="C11550">
        <f>IFERROR(((VLOOKUP(A11550,'Interest Rates-10yr'!$A$9:$C$15239,2,FALSE))-B11550),C11549)</f>
        <v>2.9000000000000004</v>
      </c>
      <c r="D11550" s="98">
        <f>AVERAGE(C$10:C11550)</f>
        <v>0.63704964907720529</v>
      </c>
      <c r="E11550" s="2"/>
      <c r="G11550" s="23"/>
    </row>
    <row r="11551" spans="1:7" customFormat="1">
      <c r="A11551" s="4">
        <v>34189</v>
      </c>
      <c r="B11551">
        <v>2.96</v>
      </c>
      <c r="C11551">
        <f>IFERROR(((VLOOKUP(A11551,'Interest Rates-10yr'!$A$9:$C$15239,2,FALSE))-B11551),C11550)</f>
        <v>2.9000000000000004</v>
      </c>
      <c r="D11551" s="98">
        <f>AVERAGE(C$10:C11551)</f>
        <v>0.63724571131519891</v>
      </c>
      <c r="E11551" s="2"/>
      <c r="G11551" s="23"/>
    </row>
    <row r="11552" spans="1:7" customFormat="1">
      <c r="A11552" s="4">
        <v>34190</v>
      </c>
      <c r="B11552">
        <v>3.04</v>
      </c>
      <c r="C11552">
        <f>IFERROR(((VLOOKUP(A11552,'Interest Rates-10yr'!$A$9:$C$15239,2,FALSE))-B11552),C11551)</f>
        <v>2.7800000000000002</v>
      </c>
      <c r="D11552" s="98">
        <f>AVERAGE(C$10:C11552)</f>
        <v>0.63743134367149146</v>
      </c>
      <c r="E11552" s="2"/>
      <c r="G11552" s="23"/>
    </row>
    <row r="11553" spans="1:7" customFormat="1">
      <c r="A11553" s="4">
        <v>34191</v>
      </c>
      <c r="B11553">
        <v>2.96</v>
      </c>
      <c r="C11553">
        <f>IFERROR(((VLOOKUP(A11553,'Interest Rates-10yr'!$A$9:$C$15239,2,FALSE))-B11553),C11552)</f>
        <v>2.8600000000000003</v>
      </c>
      <c r="D11553" s="98">
        <f>AVERAGE(C$10:C11553)</f>
        <v>0.63762387387387609</v>
      </c>
      <c r="E11553" s="2"/>
      <c r="G11553" s="23"/>
    </row>
    <row r="11554" spans="1:7" customFormat="1">
      <c r="A11554" s="4">
        <v>34192</v>
      </c>
      <c r="B11554">
        <v>2.92</v>
      </c>
      <c r="C11554">
        <f>IFERROR(((VLOOKUP(A11554,'Interest Rates-10yr'!$A$9:$C$15239,2,FALSE))-B11554),C11553)</f>
        <v>2.83</v>
      </c>
      <c r="D11554" s="98">
        <f>AVERAGE(C$10:C11554)</f>
        <v>0.63781377219575786</v>
      </c>
      <c r="E11554" s="2"/>
      <c r="G11554" s="23"/>
    </row>
    <row r="11555" spans="1:7" customFormat="1">
      <c r="A11555" s="4">
        <v>34193</v>
      </c>
      <c r="B11555">
        <v>2.97</v>
      </c>
      <c r="C11555">
        <f>IFERROR(((VLOOKUP(A11555,'Interest Rates-10yr'!$A$9:$C$15239,2,FALSE))-B11555),C11554)</f>
        <v>2.7999999999999994</v>
      </c>
      <c r="D11555" s="98">
        <f>AVERAGE(C$10:C11555)</f>
        <v>0.63800103932097918</v>
      </c>
      <c r="E11555" s="2"/>
      <c r="G11555" s="23"/>
    </row>
    <row r="11556" spans="1:7" customFormat="1">
      <c r="A11556" s="4">
        <v>34194</v>
      </c>
      <c r="B11556">
        <v>3</v>
      </c>
      <c r="C11556">
        <f>IFERROR(((VLOOKUP(A11556,'Interest Rates-10yr'!$A$9:$C$15239,2,FALSE))-B11556),C11555)</f>
        <v>2.7199999999999998</v>
      </c>
      <c r="D11556" s="98">
        <f>AVERAGE(C$10:C11556)</f>
        <v>0.63818134580410713</v>
      </c>
      <c r="E11556" s="2"/>
      <c r="G11556" s="23"/>
    </row>
    <row r="11557" spans="1:7" customFormat="1">
      <c r="A11557" s="4">
        <v>34195</v>
      </c>
      <c r="B11557">
        <v>3</v>
      </c>
      <c r="C11557">
        <f>IFERROR(((VLOOKUP(A11557,'Interest Rates-10yr'!$A$9:$C$15239,2,FALSE))-B11557),C11556)</f>
        <v>2.7199999999999998</v>
      </c>
      <c r="D11557" s="98">
        <f>AVERAGE(C$10:C11557)</f>
        <v>0.638361621059926</v>
      </c>
      <c r="E11557" s="2"/>
      <c r="G11557" s="23"/>
    </row>
    <row r="11558" spans="1:7" customFormat="1">
      <c r="A11558" s="4">
        <v>34196</v>
      </c>
      <c r="B11558">
        <v>3</v>
      </c>
      <c r="C11558">
        <f>IFERROR(((VLOOKUP(A11558,'Interest Rates-10yr'!$A$9:$C$15239,2,FALSE))-B11558),C11557)</f>
        <v>2.7199999999999998</v>
      </c>
      <c r="D11558" s="98">
        <f>AVERAGE(C$10:C11558)</f>
        <v>0.63854186509654742</v>
      </c>
      <c r="E11558" s="2"/>
      <c r="G11558" s="23"/>
    </row>
    <row r="11559" spans="1:7" customFormat="1">
      <c r="A11559" s="4">
        <v>34197</v>
      </c>
      <c r="B11559">
        <v>3.34</v>
      </c>
      <c r="C11559">
        <f>IFERROR(((VLOOKUP(A11559,'Interest Rates-10yr'!$A$9:$C$15239,2,FALSE))-B11559),C11558)</f>
        <v>2.34</v>
      </c>
      <c r="D11559" s="98">
        <f>AVERAGE(C$10:C11559)</f>
        <v>0.63868917748917975</v>
      </c>
      <c r="E11559" s="2"/>
      <c r="G11559" s="23"/>
    </row>
    <row r="11560" spans="1:7" customFormat="1">
      <c r="A11560" s="4">
        <v>34198</v>
      </c>
      <c r="B11560">
        <v>3.1</v>
      </c>
      <c r="C11560">
        <f>IFERROR(((VLOOKUP(A11560,'Interest Rates-10yr'!$A$9:$C$15239,2,FALSE))-B11560),C11559)</f>
        <v>2.6</v>
      </c>
      <c r="D11560" s="98">
        <f>AVERAGE(C$10:C11560)</f>
        <v>0.63885897324907159</v>
      </c>
      <c r="E11560" s="2"/>
      <c r="G11560" s="23"/>
    </row>
    <row r="11561" spans="1:7" customFormat="1">
      <c r="A11561" s="4">
        <v>34199</v>
      </c>
      <c r="B11561">
        <v>3.02</v>
      </c>
      <c r="C11561">
        <f>IFERROR(((VLOOKUP(A11561,'Interest Rates-10yr'!$A$9:$C$15239,2,FALSE))-B11561),C11560)</f>
        <v>2.6700000000000004</v>
      </c>
      <c r="D11561" s="98">
        <f>AVERAGE(C$10:C11561)</f>
        <v>0.63903479916897732</v>
      </c>
      <c r="E11561" s="2"/>
      <c r="G11561" s="23"/>
    </row>
    <row r="11562" spans="1:7" customFormat="1">
      <c r="A11562" s="4">
        <v>34200</v>
      </c>
      <c r="B11562">
        <v>3.02</v>
      </c>
      <c r="C11562">
        <f>IFERROR(((VLOOKUP(A11562,'Interest Rates-10yr'!$A$9:$C$15239,2,FALSE))-B11562),C11561)</f>
        <v>2.6199999999999997</v>
      </c>
      <c r="D11562" s="98">
        <f>AVERAGE(C$10:C11562)</f>
        <v>0.63920626677053805</v>
      </c>
      <c r="E11562" s="2"/>
      <c r="G11562" s="23"/>
    </row>
    <row r="11563" spans="1:7" customFormat="1">
      <c r="A11563" s="4">
        <v>34201</v>
      </c>
      <c r="B11563">
        <v>2.95</v>
      </c>
      <c r="C11563">
        <f>IFERROR(((VLOOKUP(A11563,'Interest Rates-10yr'!$A$9:$C$15239,2,FALSE))-B11563),C11562)</f>
        <v>2.66</v>
      </c>
      <c r="D11563" s="98">
        <f>AVERAGE(C$10:C11563)</f>
        <v>0.63938116669551892</v>
      </c>
      <c r="E11563" s="2"/>
      <c r="G11563" s="23"/>
    </row>
    <row r="11564" spans="1:7" customFormat="1">
      <c r="A11564" s="4">
        <v>34202</v>
      </c>
      <c r="B11564">
        <v>2.95</v>
      </c>
      <c r="C11564">
        <f>IFERROR(((VLOOKUP(A11564,'Interest Rates-10yr'!$A$9:$C$15239,2,FALSE))-B11564),C11563)</f>
        <v>2.66</v>
      </c>
      <c r="D11564" s="98">
        <f>AVERAGE(C$10:C11564)</f>
        <v>0.63955603634790359</v>
      </c>
      <c r="E11564" s="2"/>
      <c r="G11564" s="23"/>
    </row>
    <row r="11565" spans="1:7" customFormat="1">
      <c r="A11565" s="4">
        <v>34203</v>
      </c>
      <c r="B11565">
        <v>2.95</v>
      </c>
      <c r="C11565">
        <f>IFERROR(((VLOOKUP(A11565,'Interest Rates-10yr'!$A$9:$C$15239,2,FALSE))-B11565),C11564)</f>
        <v>2.66</v>
      </c>
      <c r="D11565" s="98">
        <f>AVERAGE(C$10:C11565)</f>
        <v>0.63973087573555087</v>
      </c>
      <c r="E11565" s="2"/>
      <c r="G11565" s="23"/>
    </row>
    <row r="11566" spans="1:7" customFormat="1">
      <c r="A11566" s="4">
        <v>34204</v>
      </c>
      <c r="B11566">
        <v>3.01</v>
      </c>
      <c r="C11566">
        <f>IFERROR(((VLOOKUP(A11566,'Interest Rates-10yr'!$A$9:$C$15239,2,FALSE))-B11566),C11565)</f>
        <v>2.59</v>
      </c>
      <c r="D11566" s="98">
        <f>AVERAGE(C$10:C11566)</f>
        <v>0.6398996279311262</v>
      </c>
      <c r="E11566" s="2"/>
      <c r="G11566" s="23"/>
    </row>
    <row r="11567" spans="1:7" customFormat="1">
      <c r="A11567" s="4">
        <v>34205</v>
      </c>
      <c r="B11567">
        <v>2.95</v>
      </c>
      <c r="C11567">
        <f>IFERROR(((VLOOKUP(A11567,'Interest Rates-10yr'!$A$9:$C$15239,2,FALSE))-B11567),C11566)</f>
        <v>2.59</v>
      </c>
      <c r="D11567" s="98">
        <f>AVERAGE(C$10:C11567)</f>
        <v>0.64006835092576797</v>
      </c>
      <c r="E11567" s="2"/>
      <c r="G11567" s="23"/>
    </row>
    <row r="11568" spans="1:7" customFormat="1">
      <c r="A11568" s="4">
        <v>34206</v>
      </c>
      <c r="B11568">
        <v>3.03</v>
      </c>
      <c r="C11568">
        <f>IFERROR(((VLOOKUP(A11568,'Interest Rates-10yr'!$A$9:$C$15239,2,FALSE))-B11568),C11567)</f>
        <v>2.48</v>
      </c>
      <c r="D11568" s="98">
        <f>AVERAGE(C$10:C11568)</f>
        <v>0.64022752833290297</v>
      </c>
      <c r="E11568" s="2"/>
      <c r="G11568" s="23"/>
    </row>
    <row r="11569" spans="1:7" customFormat="1">
      <c r="A11569" s="4">
        <v>34207</v>
      </c>
      <c r="B11569">
        <v>3.06</v>
      </c>
      <c r="C11569">
        <f>IFERROR(((VLOOKUP(A11569,'Interest Rates-10yr'!$A$9:$C$15239,2,FALSE))-B11569),C11568)</f>
        <v>2.36</v>
      </c>
      <c r="D11569" s="98">
        <f>AVERAGE(C$10:C11569)</f>
        <v>0.64037629757785686</v>
      </c>
      <c r="E11569" s="2"/>
      <c r="G11569" s="23"/>
    </row>
    <row r="11570" spans="1:7" customFormat="1">
      <c r="A11570" s="4">
        <v>34208</v>
      </c>
      <c r="B11570">
        <v>2.99</v>
      </c>
      <c r="C11570">
        <f>IFERROR(((VLOOKUP(A11570,'Interest Rates-10yr'!$A$9:$C$15239,2,FALSE))-B11570),C11569)</f>
        <v>2.4900000000000002</v>
      </c>
      <c r="D11570" s="98">
        <f>AVERAGE(C$10:C11570)</f>
        <v>0.64053628578842881</v>
      </c>
      <c r="E11570" s="2"/>
      <c r="G11570" s="23"/>
    </row>
    <row r="11571" spans="1:7" customFormat="1">
      <c r="A11571" s="4">
        <v>34209</v>
      </c>
      <c r="B11571">
        <v>2.99</v>
      </c>
      <c r="C11571">
        <f>IFERROR(((VLOOKUP(A11571,'Interest Rates-10yr'!$A$9:$C$15239,2,FALSE))-B11571),C11570)</f>
        <v>2.4900000000000002</v>
      </c>
      <c r="D11571" s="98">
        <f>AVERAGE(C$10:C11571)</f>
        <v>0.64069624632416755</v>
      </c>
      <c r="E11571" s="2"/>
      <c r="G11571" s="23"/>
    </row>
    <row r="11572" spans="1:7" customFormat="1">
      <c r="A11572" s="4">
        <v>34210</v>
      </c>
      <c r="B11572">
        <v>2.99</v>
      </c>
      <c r="C11572">
        <f>IFERROR(((VLOOKUP(A11572,'Interest Rates-10yr'!$A$9:$C$15239,2,FALSE))-B11572),C11571)</f>
        <v>2.4900000000000002</v>
      </c>
      <c r="D11572" s="98">
        <f>AVERAGE(C$10:C11572)</f>
        <v>0.64085617919225324</v>
      </c>
      <c r="E11572" s="2"/>
      <c r="G11572" s="23"/>
    </row>
    <row r="11573" spans="1:7" customFormat="1">
      <c r="A11573" s="4">
        <v>34211</v>
      </c>
      <c r="B11573">
        <v>3.11</v>
      </c>
      <c r="C11573">
        <f>IFERROR(((VLOOKUP(A11573,'Interest Rates-10yr'!$A$9:$C$15239,2,FALSE))-B11573),C11572)</f>
        <v>2.3300000000000005</v>
      </c>
      <c r="D11573" s="98">
        <f>AVERAGE(C$10:C11573)</f>
        <v>0.64100224835697206</v>
      </c>
      <c r="E11573" s="2"/>
      <c r="G11573" s="23"/>
    </row>
    <row r="11574" spans="1:7" customFormat="1">
      <c r="A11574" s="4">
        <v>34212</v>
      </c>
      <c r="B11574">
        <v>3.19</v>
      </c>
      <c r="C11574">
        <f>IFERROR(((VLOOKUP(A11574,'Interest Rates-10yr'!$A$9:$C$15239,2,FALSE))-B11574),C11573)</f>
        <v>2.2600000000000002</v>
      </c>
      <c r="D11574" s="98">
        <f>AVERAGE(C$10:C11574)</f>
        <v>0.64114223951578253</v>
      </c>
      <c r="E11574" s="2"/>
      <c r="G11574" s="23"/>
    </row>
    <row r="11575" spans="1:7" customFormat="1">
      <c r="A11575" s="4">
        <v>34213</v>
      </c>
      <c r="B11575">
        <v>3.25</v>
      </c>
      <c r="C11575">
        <f>IFERROR(((VLOOKUP(A11575,'Interest Rates-10yr'!$A$9:$C$15239,2,FALSE))-B11575),C11574)</f>
        <v>2.21</v>
      </c>
      <c r="D11575" s="98">
        <f>AVERAGE(C$10:C11575)</f>
        <v>0.64127788345149794</v>
      </c>
      <c r="E11575" s="2"/>
      <c r="G11575" s="23"/>
    </row>
    <row r="11576" spans="1:7" customFormat="1">
      <c r="A11576" s="4">
        <v>34214</v>
      </c>
      <c r="B11576">
        <v>3.03</v>
      </c>
      <c r="C11576">
        <f>IFERROR(((VLOOKUP(A11576,'Interest Rates-10yr'!$A$9:$C$15239,2,FALSE))-B11576),C11575)</f>
        <v>2.3800000000000003</v>
      </c>
      <c r="D11576" s="98">
        <f>AVERAGE(C$10:C11576)</f>
        <v>0.64142820091640229</v>
      </c>
      <c r="E11576" s="2"/>
      <c r="G11576" s="23"/>
    </row>
    <row r="11577" spans="1:7" customFormat="1">
      <c r="A11577" s="4">
        <v>34215</v>
      </c>
      <c r="B11577">
        <v>2.94</v>
      </c>
      <c r="C11577">
        <f>IFERROR(((VLOOKUP(A11577,'Interest Rates-10yr'!$A$9:$C$15239,2,FALSE))-B11577),C11576)</f>
        <v>2.3699999999999997</v>
      </c>
      <c r="D11577" s="98">
        <f>AVERAGE(C$10:C11577)</f>
        <v>0.64157762793914463</v>
      </c>
      <c r="E11577" s="2"/>
      <c r="G11577" s="23"/>
    </row>
    <row r="11578" spans="1:7" customFormat="1">
      <c r="A11578" s="4">
        <v>34216</v>
      </c>
      <c r="B11578">
        <v>2.94</v>
      </c>
      <c r="C11578">
        <f>IFERROR(((VLOOKUP(A11578,'Interest Rates-10yr'!$A$9:$C$15239,2,FALSE))-B11578),C11577)</f>
        <v>2.3699999999999997</v>
      </c>
      <c r="D11578" s="98">
        <f>AVERAGE(C$10:C11578)</f>
        <v>0.64172702912957258</v>
      </c>
      <c r="E11578" s="2"/>
      <c r="G11578" s="23"/>
    </row>
    <row r="11579" spans="1:7" customFormat="1">
      <c r="A11579" s="4">
        <v>34217</v>
      </c>
      <c r="B11579">
        <v>2.94</v>
      </c>
      <c r="C11579">
        <f>IFERROR(((VLOOKUP(A11579,'Interest Rates-10yr'!$A$9:$C$15239,2,FALSE))-B11579),C11578)</f>
        <v>2.3699999999999997</v>
      </c>
      <c r="D11579" s="98">
        <f>AVERAGE(C$10:C11579)</f>
        <v>0.64187640449438421</v>
      </c>
      <c r="E11579" s="2"/>
      <c r="G11579" s="23"/>
    </row>
    <row r="11580" spans="1:7" customFormat="1">
      <c r="A11580" s="4">
        <v>34218</v>
      </c>
      <c r="B11580">
        <v>2.94</v>
      </c>
      <c r="C11580">
        <f>IFERROR(((VLOOKUP(A11580,'Interest Rates-10yr'!$A$9:$C$15239,2,FALSE))-B11580),C11579)</f>
        <v>2.3699999999999997</v>
      </c>
      <c r="D11580" s="98">
        <f>AVERAGE(C$10:C11580)</f>
        <v>0.64202575404027518</v>
      </c>
      <c r="E11580" s="2"/>
      <c r="G11580" s="23"/>
    </row>
    <row r="11581" spans="1:7" customFormat="1">
      <c r="A11581" s="4">
        <v>34219</v>
      </c>
      <c r="B11581">
        <v>3.11</v>
      </c>
      <c r="C11581">
        <f>IFERROR(((VLOOKUP(A11581,'Interest Rates-10yr'!$A$9:$C$15239,2,FALSE))-B11581),C11580)</f>
        <v>2.1200000000000006</v>
      </c>
      <c r="D11581" s="98">
        <f>AVERAGE(C$10:C11581)</f>
        <v>0.64215347390252542</v>
      </c>
      <c r="E11581" s="2"/>
      <c r="G11581" s="23"/>
    </row>
    <row r="11582" spans="1:7" customFormat="1">
      <c r="A11582" s="4">
        <v>34220</v>
      </c>
      <c r="B11582">
        <v>3.02</v>
      </c>
      <c r="C11582">
        <f>IFERROR(((VLOOKUP(A11582,'Interest Rates-10yr'!$A$9:$C$15239,2,FALSE))-B11582),C11581)</f>
        <v>2.2100000000000004</v>
      </c>
      <c r="D11582" s="98">
        <f>AVERAGE(C$10:C11582)</f>
        <v>0.64228894841441497</v>
      </c>
      <c r="E11582" s="2"/>
      <c r="G11582" s="23"/>
    </row>
    <row r="11583" spans="1:7" customFormat="1">
      <c r="A11583" s="4">
        <v>34221</v>
      </c>
      <c r="B11583">
        <v>2.99</v>
      </c>
      <c r="C11583">
        <f>IFERROR(((VLOOKUP(A11583,'Interest Rates-10yr'!$A$9:$C$15239,2,FALSE))-B11583),C11582)</f>
        <v>2.3599999999999994</v>
      </c>
      <c r="D11583" s="98">
        <f>AVERAGE(C$10:C11583)</f>
        <v>0.64243735959910353</v>
      </c>
      <c r="E11583" s="2"/>
      <c r="G11583" s="23"/>
    </row>
    <row r="11584" spans="1:7" customFormat="1">
      <c r="A11584" s="4">
        <v>34222</v>
      </c>
      <c r="B11584">
        <v>2.94</v>
      </c>
      <c r="C11584">
        <f>IFERROR(((VLOOKUP(A11584,'Interest Rates-10yr'!$A$9:$C$15239,2,FALSE))-B11584),C11583)</f>
        <v>2.35</v>
      </c>
      <c r="D11584" s="98">
        <f>AVERAGE(C$10:C11584)</f>
        <v>0.64258488120950541</v>
      </c>
      <c r="E11584" s="2"/>
      <c r="G11584" s="23"/>
    </row>
    <row r="11585" spans="1:7" customFormat="1">
      <c r="A11585" s="4">
        <v>34223</v>
      </c>
      <c r="B11585">
        <v>2.94</v>
      </c>
      <c r="C11585">
        <f>IFERROR(((VLOOKUP(A11585,'Interest Rates-10yr'!$A$9:$C$15239,2,FALSE))-B11585),C11584)</f>
        <v>2.35</v>
      </c>
      <c r="D11585" s="98">
        <f>AVERAGE(C$10:C11585)</f>
        <v>0.64273237733241406</v>
      </c>
      <c r="E11585" s="2"/>
      <c r="G11585" s="23"/>
    </row>
    <row r="11586" spans="1:7" customFormat="1">
      <c r="A11586" s="4">
        <v>34224</v>
      </c>
      <c r="B11586">
        <v>2.94</v>
      </c>
      <c r="C11586">
        <f>IFERROR(((VLOOKUP(A11586,'Interest Rates-10yr'!$A$9:$C$15239,2,FALSE))-B11586),C11585)</f>
        <v>2.35</v>
      </c>
      <c r="D11586" s="98">
        <f>AVERAGE(C$10:C11586)</f>
        <v>0.6428798479744342</v>
      </c>
      <c r="E11586" s="2"/>
      <c r="G11586" s="23"/>
    </row>
    <row r="11587" spans="1:7" customFormat="1">
      <c r="A11587" s="4">
        <v>34225</v>
      </c>
      <c r="B11587">
        <v>3.05</v>
      </c>
      <c r="C11587">
        <f>IFERROR(((VLOOKUP(A11587,'Interest Rates-10yr'!$A$9:$C$15239,2,FALSE))-B11587),C11586)</f>
        <v>2.21</v>
      </c>
      <c r="D11587" s="98">
        <f>AVERAGE(C$10:C11587)</f>
        <v>0.64301520124374034</v>
      </c>
      <c r="E11587" s="2"/>
      <c r="G11587" s="23"/>
    </row>
    <row r="11588" spans="1:7" customFormat="1">
      <c r="A11588" s="4">
        <v>34226</v>
      </c>
      <c r="B11588">
        <v>3</v>
      </c>
      <c r="C11588">
        <f>IFERROR(((VLOOKUP(A11588,'Interest Rates-10yr'!$A$9:$C$15239,2,FALSE))-B11588),C11587)</f>
        <v>2.37</v>
      </c>
      <c r="D11588" s="98">
        <f>AVERAGE(C$10:C11588)</f>
        <v>0.64316434925296018</v>
      </c>
      <c r="E11588" s="2"/>
      <c r="G11588" s="23"/>
    </row>
    <row r="11589" spans="1:7" customFormat="1">
      <c r="A11589" s="4">
        <v>34227</v>
      </c>
      <c r="B11589">
        <v>3.38</v>
      </c>
      <c r="C11589">
        <f>IFERROR(((VLOOKUP(A11589,'Interest Rates-10yr'!$A$9:$C$15239,2,FALSE))-B11589),C11588)</f>
        <v>2.0099999999999998</v>
      </c>
      <c r="D11589" s="98">
        <f>AVERAGE(C$10:C11589)</f>
        <v>0.64328238341969135</v>
      </c>
      <c r="E11589" s="2"/>
      <c r="G11589" s="23"/>
    </row>
    <row r="11590" spans="1:7" customFormat="1">
      <c r="A11590" s="4">
        <v>34228</v>
      </c>
      <c r="B11590">
        <v>3.1</v>
      </c>
      <c r="C11590">
        <f>IFERROR(((VLOOKUP(A11590,'Interest Rates-10yr'!$A$9:$C$15239,2,FALSE))-B11590),C11589)</f>
        <v>2.27</v>
      </c>
      <c r="D11590" s="98">
        <f>AVERAGE(C$10:C11590)</f>
        <v>0.64342284776789793</v>
      </c>
      <c r="E11590" s="2"/>
      <c r="G11590" s="23"/>
    </row>
    <row r="11591" spans="1:7" customFormat="1">
      <c r="A11591" s="4">
        <v>34229</v>
      </c>
      <c r="B11591">
        <v>2.99</v>
      </c>
      <c r="C11591">
        <f>IFERROR(((VLOOKUP(A11591,'Interest Rates-10yr'!$A$9:$C$15239,2,FALSE))-B11591),C11590)</f>
        <v>2.3899999999999997</v>
      </c>
      <c r="D11591" s="98">
        <f>AVERAGE(C$10:C11591)</f>
        <v>0.64357364876532774</v>
      </c>
      <c r="E11591" s="2"/>
      <c r="G11591" s="23"/>
    </row>
    <row r="11592" spans="1:7" customFormat="1">
      <c r="A11592" s="4">
        <v>34230</v>
      </c>
      <c r="B11592">
        <v>2.99</v>
      </c>
      <c r="C11592">
        <f>IFERROR(((VLOOKUP(A11592,'Interest Rates-10yr'!$A$9:$C$15239,2,FALSE))-B11592),C11591)</f>
        <v>2.3899999999999997</v>
      </c>
      <c r="D11592" s="98">
        <f>AVERAGE(C$10:C11592)</f>
        <v>0.64372442372442606</v>
      </c>
      <c r="E11592" s="2"/>
      <c r="G11592" s="23"/>
    </row>
    <row r="11593" spans="1:7" customFormat="1">
      <c r="A11593" s="4">
        <v>34231</v>
      </c>
      <c r="B11593">
        <v>2.99</v>
      </c>
      <c r="C11593">
        <f>IFERROR(((VLOOKUP(A11593,'Interest Rates-10yr'!$A$9:$C$15239,2,FALSE))-B11593),C11592)</f>
        <v>2.3899999999999997</v>
      </c>
      <c r="D11593" s="98">
        <f>AVERAGE(C$10:C11593)</f>
        <v>0.64387517265193606</v>
      </c>
      <c r="E11593" s="2"/>
      <c r="G11593" s="23"/>
    </row>
    <row r="11594" spans="1:7" customFormat="1">
      <c r="A11594" s="4">
        <v>34232</v>
      </c>
      <c r="B11594">
        <v>3.38</v>
      </c>
      <c r="C11594">
        <f>IFERROR(((VLOOKUP(A11594,'Interest Rates-10yr'!$A$9:$C$15239,2,FALSE))-B11594),C11593)</f>
        <v>2.04</v>
      </c>
      <c r="D11594" s="98">
        <f>AVERAGE(C$10:C11594)</f>
        <v>0.64399568407423624</v>
      </c>
      <c r="E11594" s="2"/>
      <c r="G11594" s="23"/>
    </row>
    <row r="11595" spans="1:7" customFormat="1">
      <c r="A11595" s="4">
        <v>34233</v>
      </c>
      <c r="B11595">
        <v>3.23</v>
      </c>
      <c r="C11595">
        <f>IFERROR(((VLOOKUP(A11595,'Interest Rates-10yr'!$A$9:$C$15239,2,FALSE))-B11595),C11594)</f>
        <v>2.2399999999999998</v>
      </c>
      <c r="D11595" s="98">
        <f>AVERAGE(C$10:C11595)</f>
        <v>0.64413343690661373</v>
      </c>
      <c r="E11595" s="2"/>
      <c r="G11595" s="23"/>
    </row>
    <row r="11596" spans="1:7" customFormat="1">
      <c r="A11596" s="4">
        <v>34234</v>
      </c>
      <c r="B11596">
        <v>3.14</v>
      </c>
      <c r="C11596">
        <f>IFERROR(((VLOOKUP(A11596,'Interest Rates-10yr'!$A$9:$C$15239,2,FALSE))-B11596),C11595)</f>
        <v>2.31</v>
      </c>
      <c r="D11596" s="98">
        <f>AVERAGE(C$10:C11596)</f>
        <v>0.6442772072149846</v>
      </c>
      <c r="E11596" s="2"/>
      <c r="G11596" s="23"/>
    </row>
    <row r="11597" spans="1:7" customFormat="1">
      <c r="A11597" s="4">
        <v>34235</v>
      </c>
      <c r="B11597">
        <v>3.06</v>
      </c>
      <c r="C11597">
        <f>IFERROR(((VLOOKUP(A11597,'Interest Rates-10yr'!$A$9:$C$15239,2,FALSE))-B11597),C11596)</f>
        <v>2.36</v>
      </c>
      <c r="D11597" s="98">
        <f>AVERAGE(C$10:C11597)</f>
        <v>0.64442526751812446</v>
      </c>
      <c r="E11597" s="2"/>
      <c r="G11597" s="23"/>
    </row>
    <row r="11598" spans="1:7" customFormat="1">
      <c r="A11598" s="4">
        <v>34236</v>
      </c>
      <c r="B11598">
        <v>2.99</v>
      </c>
      <c r="C11598">
        <f>IFERROR(((VLOOKUP(A11598,'Interest Rates-10yr'!$A$9:$C$15239,2,FALSE))-B11598),C11597)</f>
        <v>2.4299999999999997</v>
      </c>
      <c r="D11598" s="98">
        <f>AVERAGE(C$10:C11598)</f>
        <v>0.6445793424799402</v>
      </c>
      <c r="E11598" s="2"/>
      <c r="G11598" s="23"/>
    </row>
    <row r="11599" spans="1:7" customFormat="1">
      <c r="A11599" s="4">
        <v>34237</v>
      </c>
      <c r="B11599">
        <v>2.99</v>
      </c>
      <c r="C11599">
        <f>IFERROR(((VLOOKUP(A11599,'Interest Rates-10yr'!$A$9:$C$15239,2,FALSE))-B11599),C11598)</f>
        <v>2.4299999999999997</v>
      </c>
      <c r="D11599" s="98">
        <f>AVERAGE(C$10:C11599)</f>
        <v>0.64473339085418702</v>
      </c>
      <c r="E11599" s="2"/>
      <c r="G11599" s="23"/>
    </row>
    <row r="11600" spans="1:7" customFormat="1">
      <c r="A11600" s="4">
        <v>34238</v>
      </c>
      <c r="B11600">
        <v>2.99</v>
      </c>
      <c r="C11600">
        <f>IFERROR(((VLOOKUP(A11600,'Interest Rates-10yr'!$A$9:$C$15239,2,FALSE))-B11600),C11599)</f>
        <v>2.4299999999999997</v>
      </c>
      <c r="D11600" s="98">
        <f>AVERAGE(C$10:C11600)</f>
        <v>0.64488741264774629</v>
      </c>
      <c r="E11600" s="2"/>
      <c r="G11600" s="23"/>
    </row>
    <row r="11601" spans="1:7" customFormat="1">
      <c r="A11601" s="4">
        <v>34239</v>
      </c>
      <c r="B11601">
        <v>3.16</v>
      </c>
      <c r="C11601">
        <f>IFERROR(((VLOOKUP(A11601,'Interest Rates-10yr'!$A$9:$C$15239,2,FALSE))-B11601),C11600)</f>
        <v>2.1399999999999997</v>
      </c>
      <c r="D11601" s="98">
        <f>AVERAGE(C$10:C11601)</f>
        <v>0.64501639061421912</v>
      </c>
      <c r="E11601" s="2"/>
      <c r="G11601" s="23"/>
    </row>
    <row r="11602" spans="1:7" customFormat="1">
      <c r="A11602" s="4">
        <v>34240</v>
      </c>
      <c r="B11602">
        <v>3.08</v>
      </c>
      <c r="C11602">
        <f>IFERROR(((VLOOKUP(A11602,'Interest Rates-10yr'!$A$9:$C$15239,2,FALSE))-B11602),C11601)</f>
        <v>2.2000000000000002</v>
      </c>
      <c r="D11602" s="98">
        <f>AVERAGE(C$10:C11602)</f>
        <v>0.64515052186664601</v>
      </c>
      <c r="E11602" s="2"/>
      <c r="G11602" s="23"/>
    </row>
    <row r="11603" spans="1:7" customFormat="1">
      <c r="A11603" s="4">
        <v>34241</v>
      </c>
      <c r="B11603">
        <v>3.1</v>
      </c>
      <c r="C11603">
        <f>IFERROR(((VLOOKUP(A11603,'Interest Rates-10yr'!$A$9:$C$15239,2,FALSE))-B11603),C11602)</f>
        <v>2.2499999999999996</v>
      </c>
      <c r="D11603" s="98">
        <f>AVERAGE(C$10:C11603)</f>
        <v>0.64528894255649716</v>
      </c>
      <c r="E11603" s="2"/>
      <c r="G11603" s="23"/>
    </row>
    <row r="11604" spans="1:7" customFormat="1">
      <c r="A11604" s="4">
        <v>34242</v>
      </c>
      <c r="B11604">
        <v>3.99</v>
      </c>
      <c r="C11604">
        <f>IFERROR(((VLOOKUP(A11604,'Interest Rates-10yr'!$A$9:$C$15239,2,FALSE))-B11604),C11603)</f>
        <v>1.4100000000000001</v>
      </c>
      <c r="D11604" s="98">
        <f>AVERAGE(C$10:C11604)</f>
        <v>0.64535489435101578</v>
      </c>
      <c r="E11604" s="2"/>
      <c r="G11604" s="23"/>
    </row>
    <row r="11605" spans="1:7" customFormat="1">
      <c r="A11605" s="4">
        <v>34243</v>
      </c>
      <c r="B11605">
        <v>3.19</v>
      </c>
      <c r="C11605">
        <f>IFERROR(((VLOOKUP(A11605,'Interest Rates-10yr'!$A$9:$C$15239,2,FALSE))-B11605),C11604)</f>
        <v>2.15</v>
      </c>
      <c r="D11605" s="98">
        <f>AVERAGE(C$10:C11605)</f>
        <v>0.64548464987927101</v>
      </c>
      <c r="E11605" s="2"/>
      <c r="G11605" s="23"/>
    </row>
    <row r="11606" spans="1:7" customFormat="1">
      <c r="A11606" s="4">
        <v>34244</v>
      </c>
      <c r="B11606">
        <v>3.19</v>
      </c>
      <c r="C11606">
        <f>IFERROR(((VLOOKUP(A11606,'Interest Rates-10yr'!$A$9:$C$15239,2,FALSE))-B11606),C11605)</f>
        <v>2.15</v>
      </c>
      <c r="D11606" s="98">
        <f>AVERAGE(C$10:C11606)</f>
        <v>0.64561438303009633</v>
      </c>
      <c r="E11606" s="2"/>
      <c r="G11606" s="23"/>
    </row>
    <row r="11607" spans="1:7" customFormat="1">
      <c r="A11607" s="4">
        <v>34245</v>
      </c>
      <c r="B11607">
        <v>3.19</v>
      </c>
      <c r="C11607">
        <f>IFERROR(((VLOOKUP(A11607,'Interest Rates-10yr'!$A$9:$C$15239,2,FALSE))-B11607),C11606)</f>
        <v>2.15</v>
      </c>
      <c r="D11607" s="98">
        <f>AVERAGE(C$10:C11607)</f>
        <v>0.64574409380927977</v>
      </c>
      <c r="E11607" s="2"/>
      <c r="G11607" s="23"/>
    </row>
    <row r="11608" spans="1:7" customFormat="1">
      <c r="A11608" s="4">
        <v>34246</v>
      </c>
      <c r="B11608">
        <v>3.11</v>
      </c>
      <c r="C11608">
        <f>IFERROR(((VLOOKUP(A11608,'Interest Rates-10yr'!$A$9:$C$15239,2,FALSE))-B11608),C11607)</f>
        <v>2.23</v>
      </c>
      <c r="D11608" s="98">
        <f>AVERAGE(C$10:C11608)</f>
        <v>0.64588067936891336</v>
      </c>
      <c r="E11608" s="2"/>
      <c r="G11608" s="23"/>
    </row>
    <row r="11609" spans="1:7" customFormat="1">
      <c r="A11609" s="4">
        <v>34247</v>
      </c>
      <c r="B11609">
        <v>3.04</v>
      </c>
      <c r="C11609">
        <f>IFERROR(((VLOOKUP(A11609,'Interest Rates-10yr'!$A$9:$C$15239,2,FALSE))-B11609),C11608)</f>
        <v>2.3099999999999996</v>
      </c>
      <c r="D11609" s="98">
        <f>AVERAGE(C$10:C11609)</f>
        <v>0.64602413793103675</v>
      </c>
      <c r="E11609" s="2"/>
      <c r="G11609" s="23"/>
    </row>
    <row r="11610" spans="1:7" customFormat="1">
      <c r="A11610" s="4">
        <v>34248</v>
      </c>
      <c r="B11610">
        <v>2.98</v>
      </c>
      <c r="C11610">
        <f>IFERROR(((VLOOKUP(A11610,'Interest Rates-10yr'!$A$9:$C$15239,2,FALSE))-B11610),C11609)</f>
        <v>2.3699999999999997</v>
      </c>
      <c r="D11610" s="98">
        <f>AVERAGE(C$10:C11610)</f>
        <v>0.64617274372899114</v>
      </c>
      <c r="E11610" s="2"/>
      <c r="G11610" s="23"/>
    </row>
    <row r="11611" spans="1:7" customFormat="1">
      <c r="A11611" s="4">
        <v>34249</v>
      </c>
      <c r="B11611">
        <v>2.95</v>
      </c>
      <c r="C11611">
        <f>IFERROR(((VLOOKUP(A11611,'Interest Rates-10yr'!$A$9:$C$15239,2,FALSE))-B11611),C11610)</f>
        <v>2.38</v>
      </c>
      <c r="D11611" s="98">
        <f>AVERAGE(C$10:C11611)</f>
        <v>0.64632218583003154</v>
      </c>
      <c r="E11611" s="2"/>
      <c r="G11611" s="23"/>
    </row>
    <row r="11612" spans="1:7" customFormat="1">
      <c r="A11612" s="4">
        <v>34250</v>
      </c>
      <c r="B11612">
        <v>2.87</v>
      </c>
      <c r="C11612">
        <f>IFERROR(((VLOOKUP(A11612,'Interest Rates-10yr'!$A$9:$C$15239,2,FALSE))-B11612),C11611)</f>
        <v>2.3899999999999997</v>
      </c>
      <c r="D11612" s="98">
        <f>AVERAGE(C$10:C11612)</f>
        <v>0.64647246401792868</v>
      </c>
      <c r="E11612" s="2"/>
      <c r="G11612" s="23"/>
    </row>
    <row r="11613" spans="1:7" customFormat="1">
      <c r="A11613" s="4">
        <v>34251</v>
      </c>
      <c r="B11613">
        <v>2.87</v>
      </c>
      <c r="C11613">
        <f>IFERROR(((VLOOKUP(A11613,'Interest Rates-10yr'!$A$9:$C$15239,2,FALSE))-B11613),C11612)</f>
        <v>2.3899999999999997</v>
      </c>
      <c r="D11613" s="98">
        <f>AVERAGE(C$10:C11613)</f>
        <v>0.6466227163047249</v>
      </c>
      <c r="E11613" s="2"/>
      <c r="G11613" s="23"/>
    </row>
    <row r="11614" spans="1:7" customFormat="1">
      <c r="A11614" s="4">
        <v>34252</v>
      </c>
      <c r="B11614">
        <v>2.87</v>
      </c>
      <c r="C11614">
        <f>IFERROR(((VLOOKUP(A11614,'Interest Rates-10yr'!$A$9:$C$15239,2,FALSE))-B11614),C11613)</f>
        <v>2.3899999999999997</v>
      </c>
      <c r="D11614" s="98">
        <f>AVERAGE(C$10:C11614)</f>
        <v>0.64677294269711572</v>
      </c>
      <c r="E11614" s="2"/>
      <c r="G11614" s="23"/>
    </row>
    <row r="11615" spans="1:7" customFormat="1">
      <c r="A11615" s="4">
        <v>34253</v>
      </c>
      <c r="B11615">
        <v>2.87</v>
      </c>
      <c r="C11615">
        <f>IFERROR(((VLOOKUP(A11615,'Interest Rates-10yr'!$A$9:$C$15239,2,FALSE))-B11615),C11614)</f>
        <v>2.3899999999999997</v>
      </c>
      <c r="D11615" s="98">
        <f>AVERAGE(C$10:C11615)</f>
        <v>0.64692314320179456</v>
      </c>
      <c r="E11615" s="2"/>
      <c r="G11615" s="23"/>
    </row>
    <row r="11616" spans="1:7" customFormat="1">
      <c r="A11616" s="4">
        <v>34254</v>
      </c>
      <c r="B11616">
        <v>3.07</v>
      </c>
      <c r="C11616">
        <f>IFERROR(((VLOOKUP(A11616,'Interest Rates-10yr'!$A$9:$C$15239,2,FALSE))-B11616),C11615)</f>
        <v>2.1999999999999997</v>
      </c>
      <c r="D11616" s="98">
        <f>AVERAGE(C$10:C11616)</f>
        <v>0.64705694839321337</v>
      </c>
      <c r="E11616" s="2"/>
      <c r="G11616" s="23"/>
    </row>
    <row r="11617" spans="1:7" customFormat="1">
      <c r="A11617" s="4">
        <v>34255</v>
      </c>
      <c r="B11617">
        <v>2.85</v>
      </c>
      <c r="C11617">
        <f>IFERROR(((VLOOKUP(A11617,'Interest Rates-10yr'!$A$9:$C$15239,2,FALSE))-B11617),C11616)</f>
        <v>2.4199999999999995</v>
      </c>
      <c r="D11617" s="98">
        <f>AVERAGE(C$10:C11617)</f>
        <v>0.64720968297725945</v>
      </c>
      <c r="E11617" s="2"/>
      <c r="G11617" s="23"/>
    </row>
    <row r="11618" spans="1:7" customFormat="1">
      <c r="A11618" s="4">
        <v>34256</v>
      </c>
      <c r="B11618">
        <v>2.99</v>
      </c>
      <c r="C11618">
        <f>IFERROR(((VLOOKUP(A11618,'Interest Rates-10yr'!$A$9:$C$15239,2,FALSE))-B11618),C11617)</f>
        <v>2.2400000000000002</v>
      </c>
      <c r="D11618" s="98">
        <f>AVERAGE(C$10:C11618)</f>
        <v>0.64734688603669799</v>
      </c>
      <c r="E11618" s="2"/>
      <c r="G11618" s="23"/>
    </row>
    <row r="11619" spans="1:7" customFormat="1">
      <c r="A11619" s="4">
        <v>34257</v>
      </c>
      <c r="B11619">
        <v>2.97</v>
      </c>
      <c r="C11619">
        <f>IFERROR(((VLOOKUP(A11619,'Interest Rates-10yr'!$A$9:$C$15239,2,FALSE))-B11619),C11618)</f>
        <v>2.2200000000000002</v>
      </c>
      <c r="D11619" s="98">
        <f>AVERAGE(C$10:C11619)</f>
        <v>0.6474823428079266</v>
      </c>
      <c r="E11619" s="2"/>
      <c r="G11619" s="23"/>
    </row>
    <row r="11620" spans="1:7" customFormat="1">
      <c r="A11620" s="4">
        <v>34258</v>
      </c>
      <c r="B11620">
        <v>2.97</v>
      </c>
      <c r="C11620">
        <f>IFERROR(((VLOOKUP(A11620,'Interest Rates-10yr'!$A$9:$C$15239,2,FALSE))-B11620),C11619)</f>
        <v>2.2200000000000002</v>
      </c>
      <c r="D11620" s="98">
        <f>AVERAGE(C$10:C11620)</f>
        <v>0.64761777624666506</v>
      </c>
      <c r="E11620" s="2"/>
      <c r="G11620" s="23"/>
    </row>
    <row r="11621" spans="1:7" customFormat="1">
      <c r="A11621" s="4">
        <v>34259</v>
      </c>
      <c r="B11621">
        <v>2.97</v>
      </c>
      <c r="C11621">
        <f>IFERROR(((VLOOKUP(A11621,'Interest Rates-10yr'!$A$9:$C$15239,2,FALSE))-B11621),C11620)</f>
        <v>2.2200000000000002</v>
      </c>
      <c r="D11621" s="98">
        <f>AVERAGE(C$10:C11621)</f>
        <v>0.64775318635894141</v>
      </c>
      <c r="E11621" s="2"/>
      <c r="G11621" s="23"/>
    </row>
    <row r="11622" spans="1:7" customFormat="1">
      <c r="A11622" s="4">
        <v>34260</v>
      </c>
      <c r="B11622">
        <v>3.03</v>
      </c>
      <c r="C11622">
        <f>IFERROR(((VLOOKUP(A11622,'Interest Rates-10yr'!$A$9:$C$15239,2,FALSE))-B11622),C11621)</f>
        <v>2.2399999999999998</v>
      </c>
      <c r="D11622" s="98">
        <f>AVERAGE(C$10:C11622)</f>
        <v>0.64789029535865217</v>
      </c>
      <c r="E11622" s="2"/>
      <c r="G11622" s="23"/>
    </row>
    <row r="11623" spans="1:7" customFormat="1">
      <c r="A11623" s="4">
        <v>34261</v>
      </c>
      <c r="B11623">
        <v>2.94</v>
      </c>
      <c r="C11623">
        <f>IFERROR(((VLOOKUP(A11623,'Interest Rates-10yr'!$A$9:$C$15239,2,FALSE))-B11623),C11622)</f>
        <v>2.3299999999999996</v>
      </c>
      <c r="D11623" s="98">
        <f>AVERAGE(C$10:C11623)</f>
        <v>0.64803513001550095</v>
      </c>
      <c r="E11623" s="2"/>
      <c r="G11623" s="23"/>
    </row>
    <row r="11624" spans="1:7" customFormat="1">
      <c r="A11624" s="4">
        <v>34262</v>
      </c>
      <c r="B11624">
        <v>2.91</v>
      </c>
      <c r="C11624">
        <f>IFERROR(((VLOOKUP(A11624,'Interest Rates-10yr'!$A$9:$C$15239,2,FALSE))-B11624),C11623)</f>
        <v>2.3499999999999996</v>
      </c>
      <c r="D11624" s="98">
        <f>AVERAGE(C$10:C11624)</f>
        <v>0.6481816616444277</v>
      </c>
      <c r="E11624" s="2"/>
      <c r="G11624" s="23"/>
    </row>
    <row r="11625" spans="1:7" customFormat="1">
      <c r="A11625" s="4">
        <v>34263</v>
      </c>
      <c r="B11625">
        <v>2.94</v>
      </c>
      <c r="C11625">
        <f>IFERROR(((VLOOKUP(A11625,'Interest Rates-10yr'!$A$9:$C$15239,2,FALSE))-B11625),C11624)</f>
        <v>2.4099999999999997</v>
      </c>
      <c r="D11625" s="98">
        <f>AVERAGE(C$10:C11625)</f>
        <v>0.64833333333333576</v>
      </c>
      <c r="E11625" s="2"/>
      <c r="G11625" s="23"/>
    </row>
    <row r="11626" spans="1:7" customFormat="1">
      <c r="A11626" s="4">
        <v>34264</v>
      </c>
      <c r="B11626">
        <v>2.95</v>
      </c>
      <c r="C11626">
        <f>IFERROR(((VLOOKUP(A11626,'Interest Rates-10yr'!$A$9:$C$15239,2,FALSE))-B11626),C11625)</f>
        <v>2.4699999999999998</v>
      </c>
      <c r="D11626" s="98">
        <f>AVERAGE(C$10:C11626)</f>
        <v>0.64849014375484448</v>
      </c>
      <c r="E11626" s="2"/>
      <c r="G11626" s="23"/>
    </row>
    <row r="11627" spans="1:7" customFormat="1">
      <c r="A11627" s="4">
        <v>34265</v>
      </c>
      <c r="B11627">
        <v>2.95</v>
      </c>
      <c r="C11627">
        <f>IFERROR(((VLOOKUP(A11627,'Interest Rates-10yr'!$A$9:$C$15239,2,FALSE))-B11627),C11626)</f>
        <v>2.4699999999999998</v>
      </c>
      <c r="D11627" s="98">
        <f>AVERAGE(C$10:C11627)</f>
        <v>0.64864692718196149</v>
      </c>
      <c r="E11627" s="2"/>
      <c r="G11627" s="23"/>
    </row>
    <row r="11628" spans="1:7" customFormat="1">
      <c r="A11628" s="4">
        <v>34266</v>
      </c>
      <c r="B11628">
        <v>2.95</v>
      </c>
      <c r="C11628">
        <f>IFERROR(((VLOOKUP(A11628,'Interest Rates-10yr'!$A$9:$C$15239,2,FALSE))-B11628),C11627)</f>
        <v>2.4699999999999998</v>
      </c>
      <c r="D11628" s="98">
        <f>AVERAGE(C$10:C11628)</f>
        <v>0.64880368362165663</v>
      </c>
      <c r="E11628" s="2"/>
      <c r="G11628" s="23"/>
    </row>
    <row r="11629" spans="1:7" customFormat="1">
      <c r="A11629" s="4">
        <v>34267</v>
      </c>
      <c r="B11629">
        <v>3.17</v>
      </c>
      <c r="C11629">
        <f>IFERROR(((VLOOKUP(A11629,'Interest Rates-10yr'!$A$9:$C$15239,2,FALSE))-B11629),C11628)</f>
        <v>2.2999999999999998</v>
      </c>
      <c r="D11629" s="98">
        <f>AVERAGE(C$10:C11629)</f>
        <v>0.64894578313253259</v>
      </c>
      <c r="E11629" s="2"/>
      <c r="G11629" s="23"/>
    </row>
    <row r="11630" spans="1:7" customFormat="1">
      <c r="A11630" s="4">
        <v>34268</v>
      </c>
      <c r="B11630">
        <v>3.03</v>
      </c>
      <c r="C11630">
        <f>IFERROR(((VLOOKUP(A11630,'Interest Rates-10yr'!$A$9:$C$15239,2,FALSE))-B11630),C11629)</f>
        <v>2.4</v>
      </c>
      <c r="D11630" s="98">
        <f>AVERAGE(C$10:C11630)</f>
        <v>0.64909646329920223</v>
      </c>
      <c r="E11630" s="2"/>
      <c r="G11630" s="23"/>
    </row>
    <row r="11631" spans="1:7" customFormat="1">
      <c r="A11631" s="4">
        <v>34269</v>
      </c>
      <c r="B11631">
        <v>2.82</v>
      </c>
      <c r="C11631">
        <f>IFERROR(((VLOOKUP(A11631,'Interest Rates-10yr'!$A$9:$C$15239,2,FALSE))-B11631),C11630)</f>
        <v>2.6200000000000006</v>
      </c>
      <c r="D11631" s="98">
        <f>AVERAGE(C$10:C11631)</f>
        <v>0.64926604715195568</v>
      </c>
      <c r="E11631" s="2"/>
      <c r="G11631" s="23"/>
    </row>
    <row r="11632" spans="1:7" customFormat="1">
      <c r="A11632" s="4">
        <v>34270</v>
      </c>
      <c r="B11632">
        <v>3.04</v>
      </c>
      <c r="C11632">
        <f>IFERROR(((VLOOKUP(A11632,'Interest Rates-10yr'!$A$9:$C$15239,2,FALSE))-B11632),C11631)</f>
        <v>2.37</v>
      </c>
      <c r="D11632" s="98">
        <f>AVERAGE(C$10:C11632)</f>
        <v>0.64941409274714179</v>
      </c>
      <c r="E11632" s="2"/>
      <c r="G11632" s="23"/>
    </row>
    <row r="11633" spans="1:7" customFormat="1">
      <c r="A11633" s="4">
        <v>34271</v>
      </c>
      <c r="B11633">
        <v>3.03</v>
      </c>
      <c r="C11633">
        <f>IFERROR(((VLOOKUP(A11633,'Interest Rates-10yr'!$A$9:$C$15239,2,FALSE))-B11633),C11632)</f>
        <v>2.4</v>
      </c>
      <c r="D11633" s="98">
        <f>AVERAGE(C$10:C11633)</f>
        <v>0.64956469373709813</v>
      </c>
      <c r="E11633" s="2"/>
      <c r="G11633" s="23"/>
    </row>
    <row r="11634" spans="1:7" customFormat="1">
      <c r="A11634" s="4">
        <v>34272</v>
      </c>
      <c r="B11634">
        <v>3.03</v>
      </c>
      <c r="C11634">
        <f>IFERROR(((VLOOKUP(A11634,'Interest Rates-10yr'!$A$9:$C$15239,2,FALSE))-B11634),C11633)</f>
        <v>2.4</v>
      </c>
      <c r="D11634" s="98">
        <f>AVERAGE(C$10:C11634)</f>
        <v>0.64971526881720665</v>
      </c>
      <c r="E11634" s="2"/>
      <c r="G11634" s="23"/>
    </row>
    <row r="11635" spans="1:7" customFormat="1">
      <c r="A11635" s="4">
        <v>34273</v>
      </c>
      <c r="B11635">
        <v>3.03</v>
      </c>
      <c r="C11635">
        <f>IFERROR(((VLOOKUP(A11635,'Interest Rates-10yr'!$A$9:$C$15239,2,FALSE))-B11635),C11634)</f>
        <v>2.4</v>
      </c>
      <c r="D11635" s="98">
        <f>AVERAGE(C$10:C11635)</f>
        <v>0.64986581799415344</v>
      </c>
      <c r="E11635" s="2"/>
      <c r="G11635" s="23"/>
    </row>
    <row r="11636" spans="1:7" customFormat="1">
      <c r="A11636" s="4">
        <v>34274</v>
      </c>
      <c r="B11636">
        <v>3.15</v>
      </c>
      <c r="C11636">
        <f>IFERROR(((VLOOKUP(A11636,'Interest Rates-10yr'!$A$9:$C$15239,2,FALSE))-B11636),C11635)</f>
        <v>2.4099999999999997</v>
      </c>
      <c r="D11636" s="98">
        <f>AVERAGE(C$10:C11636)</f>
        <v>0.65001720134170704</v>
      </c>
      <c r="E11636" s="2"/>
      <c r="G11636" s="23"/>
    </row>
    <row r="11637" spans="1:7" customFormat="1">
      <c r="A11637" s="4">
        <v>34275</v>
      </c>
      <c r="B11637">
        <v>3.02</v>
      </c>
      <c r="C11637">
        <f>IFERROR(((VLOOKUP(A11637,'Interest Rates-10yr'!$A$9:$C$15239,2,FALSE))-B11637),C11636)</f>
        <v>2.61</v>
      </c>
      <c r="D11637" s="98">
        <f>AVERAGE(C$10:C11637)</f>
        <v>0.65018575851393423</v>
      </c>
      <c r="E11637" s="2"/>
      <c r="G11637" s="23"/>
    </row>
    <row r="11638" spans="1:7" customFormat="1">
      <c r="A11638" s="4">
        <v>34276</v>
      </c>
      <c r="B11638">
        <v>2.98</v>
      </c>
      <c r="C11638">
        <f>IFERROR(((VLOOKUP(A11638,'Interest Rates-10yr'!$A$9:$C$15239,2,FALSE))-B11638),C11637)</f>
        <v>2.69</v>
      </c>
      <c r="D11638" s="98">
        <f>AVERAGE(C$10:C11638)</f>
        <v>0.65036116605039351</v>
      </c>
      <c r="E11638" s="2"/>
      <c r="G11638" s="23"/>
    </row>
    <row r="11639" spans="1:7" customFormat="1">
      <c r="A11639" s="4">
        <v>34277</v>
      </c>
      <c r="B11639">
        <v>2.99</v>
      </c>
      <c r="C11639">
        <f>IFERROR(((VLOOKUP(A11639,'Interest Rates-10yr'!$A$9:$C$15239,2,FALSE))-B11639),C11638)</f>
        <v>2.6799999999999997</v>
      </c>
      <c r="D11639" s="98">
        <f>AVERAGE(C$10:C11639)</f>
        <v>0.65053568357695846</v>
      </c>
      <c r="E11639" s="2"/>
      <c r="G11639" s="23"/>
    </row>
    <row r="11640" spans="1:7" customFormat="1">
      <c r="A11640" s="4">
        <v>34278</v>
      </c>
      <c r="B11640">
        <v>2.95</v>
      </c>
      <c r="C11640">
        <f>IFERROR(((VLOOKUP(A11640,'Interest Rates-10yr'!$A$9:$C$15239,2,FALSE))-B11640),C11639)</f>
        <v>2.8</v>
      </c>
      <c r="D11640" s="98">
        <f>AVERAGE(C$10:C11640)</f>
        <v>0.65072048835010121</v>
      </c>
      <c r="E11640" s="2"/>
      <c r="G11640" s="23"/>
    </row>
    <row r="11641" spans="1:7" customFormat="1">
      <c r="A11641" s="4">
        <v>34279</v>
      </c>
      <c r="B11641">
        <v>2.95</v>
      </c>
      <c r="C11641">
        <f>IFERROR(((VLOOKUP(A11641,'Interest Rates-10yr'!$A$9:$C$15239,2,FALSE))-B11641),C11640)</f>
        <v>2.8</v>
      </c>
      <c r="D11641" s="98">
        <f>AVERAGE(C$10:C11641)</f>
        <v>0.65090526134800786</v>
      </c>
      <c r="E11641" s="2"/>
      <c r="G11641" s="23"/>
    </row>
    <row r="11642" spans="1:7" customFormat="1">
      <c r="A11642" s="4">
        <v>34280</v>
      </c>
      <c r="B11642">
        <v>2.95</v>
      </c>
      <c r="C11642">
        <f>IFERROR(((VLOOKUP(A11642,'Interest Rates-10yr'!$A$9:$C$15239,2,FALSE))-B11642),C11641)</f>
        <v>2.8</v>
      </c>
      <c r="D11642" s="98">
        <f>AVERAGE(C$10:C11642)</f>
        <v>0.65109000257887284</v>
      </c>
      <c r="E11642" s="2"/>
      <c r="G11642" s="23"/>
    </row>
    <row r="11643" spans="1:7" customFormat="1">
      <c r="A11643" s="4">
        <v>34281</v>
      </c>
      <c r="B11643">
        <v>3.04</v>
      </c>
      <c r="C11643">
        <f>IFERROR(((VLOOKUP(A11643,'Interest Rates-10yr'!$A$9:$C$15239,2,FALSE))-B11643),C11642)</f>
        <v>2.66</v>
      </c>
      <c r="D11643" s="98">
        <f>AVERAGE(C$10:C11643)</f>
        <v>0.6512626783565435</v>
      </c>
      <c r="E11643" s="2"/>
      <c r="G11643" s="23"/>
    </row>
    <row r="11644" spans="1:7" customFormat="1">
      <c r="A11644" s="4">
        <v>34282</v>
      </c>
      <c r="B11644">
        <v>2.95</v>
      </c>
      <c r="C11644">
        <f>IFERROR(((VLOOKUP(A11644,'Interest Rates-10yr'!$A$9:$C$15239,2,FALSE))-B11644),C11643)</f>
        <v>2.6899999999999995</v>
      </c>
      <c r="D11644" s="98">
        <f>AVERAGE(C$10:C11644)</f>
        <v>0.65143790287924597</v>
      </c>
      <c r="E11644" s="2"/>
      <c r="G11644" s="23"/>
    </row>
    <row r="11645" spans="1:7" customFormat="1">
      <c r="A11645" s="4">
        <v>34283</v>
      </c>
      <c r="B11645">
        <v>2.91</v>
      </c>
      <c r="C11645">
        <f>IFERROR(((VLOOKUP(A11645,'Interest Rates-10yr'!$A$9:$C$15239,2,FALSE))-B11645),C11644)</f>
        <v>2.8099999999999996</v>
      </c>
      <c r="D11645" s="98">
        <f>AVERAGE(C$10:C11645)</f>
        <v>0.65162341010656821</v>
      </c>
      <c r="E11645" s="2"/>
      <c r="G11645" s="23"/>
    </row>
    <row r="11646" spans="1:7" customFormat="1">
      <c r="A11646" s="4">
        <v>34284</v>
      </c>
      <c r="B11646">
        <v>2.91</v>
      </c>
      <c r="C11646">
        <f>IFERROR(((VLOOKUP(A11646,'Interest Rates-10yr'!$A$9:$C$15239,2,FALSE))-B11646),C11645)</f>
        <v>2.8099999999999996</v>
      </c>
      <c r="D11646" s="98">
        <f>AVERAGE(C$10:C11646)</f>
        <v>0.65180888545157922</v>
      </c>
      <c r="E11646" s="2"/>
      <c r="G11646" s="23"/>
    </row>
    <row r="11647" spans="1:7" customFormat="1">
      <c r="A11647" s="4">
        <v>34285</v>
      </c>
      <c r="B11647">
        <v>3.03</v>
      </c>
      <c r="C11647">
        <f>IFERROR(((VLOOKUP(A11647,'Interest Rates-10yr'!$A$9:$C$15239,2,FALSE))-B11647),C11646)</f>
        <v>2.6300000000000003</v>
      </c>
      <c r="D11647" s="98">
        <f>AVERAGE(C$10:C11647)</f>
        <v>0.65197886234748481</v>
      </c>
      <c r="E11647" s="2"/>
      <c r="G11647" s="23"/>
    </row>
    <row r="11648" spans="1:7" customFormat="1">
      <c r="A11648" s="4">
        <v>34286</v>
      </c>
      <c r="B11648">
        <v>3.03</v>
      </c>
      <c r="C11648">
        <f>IFERROR(((VLOOKUP(A11648,'Interest Rates-10yr'!$A$9:$C$15239,2,FALSE))-B11648),C11647)</f>
        <v>2.6300000000000003</v>
      </c>
      <c r="D11648" s="98">
        <f>AVERAGE(C$10:C11648)</f>
        <v>0.65214881003522884</v>
      </c>
      <c r="E11648" s="2"/>
      <c r="G11648" s="23"/>
    </row>
    <row r="11649" spans="1:7" customFormat="1">
      <c r="A11649" s="4">
        <v>34287</v>
      </c>
      <c r="B11649">
        <v>3.03</v>
      </c>
      <c r="C11649">
        <f>IFERROR(((VLOOKUP(A11649,'Interest Rates-10yr'!$A$9:$C$15239,2,FALSE))-B11649),C11648)</f>
        <v>2.6300000000000003</v>
      </c>
      <c r="D11649" s="98">
        <f>AVERAGE(C$10:C11649)</f>
        <v>0.65231872852233919</v>
      </c>
      <c r="E11649" s="2"/>
      <c r="G11649" s="23"/>
    </row>
    <row r="11650" spans="1:7" customFormat="1">
      <c r="A11650" s="4">
        <v>34288</v>
      </c>
      <c r="B11650">
        <v>3.23</v>
      </c>
      <c r="C11650">
        <f>IFERROR(((VLOOKUP(A11650,'Interest Rates-10yr'!$A$9:$C$15239,2,FALSE))-B11650),C11649)</f>
        <v>2.4600000000000004</v>
      </c>
      <c r="D11650" s="98">
        <f>AVERAGE(C$10:C11650)</f>
        <v>0.65247401425994567</v>
      </c>
      <c r="E11650" s="2"/>
      <c r="G11650" s="23"/>
    </row>
    <row r="11651" spans="1:7" customFormat="1">
      <c r="A11651" s="4">
        <v>34289</v>
      </c>
      <c r="B11651">
        <v>3.02</v>
      </c>
      <c r="C11651">
        <f>IFERROR(((VLOOKUP(A11651,'Interest Rates-10yr'!$A$9:$C$15239,2,FALSE))-B11651),C11650)</f>
        <v>2.64</v>
      </c>
      <c r="D11651" s="98">
        <f>AVERAGE(C$10:C11651)</f>
        <v>0.65264473458168948</v>
      </c>
      <c r="E11651" s="2"/>
      <c r="G11651" s="23"/>
    </row>
    <row r="11652" spans="1:7" customFormat="1">
      <c r="A11652" s="4">
        <v>34290</v>
      </c>
      <c r="B11652">
        <v>2.99</v>
      </c>
      <c r="C11652">
        <f>IFERROR(((VLOOKUP(A11652,'Interest Rates-10yr'!$A$9:$C$15239,2,FALSE))-B11652),C11651)</f>
        <v>2.66</v>
      </c>
      <c r="D11652" s="98">
        <f>AVERAGE(C$10:C11652)</f>
        <v>0.65281714334793683</v>
      </c>
      <c r="E11652" s="2"/>
      <c r="G11652" s="23"/>
    </row>
    <row r="11653" spans="1:7" customFormat="1">
      <c r="A11653" s="4">
        <v>34291</v>
      </c>
      <c r="B11653">
        <v>2.99</v>
      </c>
      <c r="C11653">
        <f>IFERROR(((VLOOKUP(A11653,'Interest Rates-10yr'!$A$9:$C$15239,2,FALSE))-B11653),C11652)</f>
        <v>2.7299999999999995</v>
      </c>
      <c r="D11653" s="98">
        <f>AVERAGE(C$10:C11653)</f>
        <v>0.65299553418069634</v>
      </c>
      <c r="E11653" s="2"/>
      <c r="G11653" s="23"/>
    </row>
    <row r="11654" spans="1:7" customFormat="1">
      <c r="A11654" s="4">
        <v>34292</v>
      </c>
      <c r="B11654">
        <v>2.94</v>
      </c>
      <c r="C11654">
        <f>IFERROR(((VLOOKUP(A11654,'Interest Rates-10yr'!$A$9:$C$15239,2,FALSE))-B11654),C11653)</f>
        <v>2.9</v>
      </c>
      <c r="D11654" s="98">
        <f>AVERAGE(C$10:C11654)</f>
        <v>0.6531884929154167</v>
      </c>
      <c r="E11654" s="2"/>
      <c r="G11654" s="23"/>
    </row>
    <row r="11655" spans="1:7" customFormat="1">
      <c r="A11655" s="4">
        <v>34293</v>
      </c>
      <c r="B11655">
        <v>2.94</v>
      </c>
      <c r="C11655">
        <f>IFERROR(((VLOOKUP(A11655,'Interest Rates-10yr'!$A$9:$C$15239,2,FALSE))-B11655),C11654)</f>
        <v>2.9</v>
      </c>
      <c r="D11655" s="98">
        <f>AVERAGE(C$10:C11655)</f>
        <v>0.65338141851279641</v>
      </c>
      <c r="E11655" s="2"/>
      <c r="G11655" s="23"/>
    </row>
    <row r="11656" spans="1:7" customFormat="1">
      <c r="A11656" s="4">
        <v>34294</v>
      </c>
      <c r="B11656">
        <v>2.94</v>
      </c>
      <c r="C11656">
        <f>IFERROR(((VLOOKUP(A11656,'Interest Rates-10yr'!$A$9:$C$15239,2,FALSE))-B11656),C11655)</f>
        <v>2.9</v>
      </c>
      <c r="D11656" s="98">
        <f>AVERAGE(C$10:C11656)</f>
        <v>0.65357431098137087</v>
      </c>
      <c r="E11656" s="2"/>
      <c r="G11656" s="23"/>
    </row>
    <row r="11657" spans="1:7" customFormat="1">
      <c r="A11657" s="4">
        <v>34295</v>
      </c>
      <c r="B11657">
        <v>3.05</v>
      </c>
      <c r="C11657">
        <f>IFERROR(((VLOOKUP(A11657,'Interest Rates-10yr'!$A$9:$C$15239,2,FALSE))-B11657),C11656)</f>
        <v>2.84</v>
      </c>
      <c r="D11657" s="98">
        <f>AVERAGE(C$10:C11657)</f>
        <v>0.65376201923077149</v>
      </c>
      <c r="E11657" s="2"/>
      <c r="G11657" s="23"/>
    </row>
    <row r="11658" spans="1:7" customFormat="1">
      <c r="A11658" s="4">
        <v>34296</v>
      </c>
      <c r="B11658">
        <v>2.94</v>
      </c>
      <c r="C11658">
        <f>IFERROR(((VLOOKUP(A11658,'Interest Rates-10yr'!$A$9:$C$15239,2,FALSE))-B11658),C11657)</f>
        <v>2.8800000000000003</v>
      </c>
      <c r="D11658" s="98">
        <f>AVERAGE(C$10:C11658)</f>
        <v>0.65395312902395286</v>
      </c>
      <c r="E11658" s="2"/>
      <c r="G11658" s="23"/>
    </row>
    <row r="11659" spans="1:7" customFormat="1">
      <c r="A11659" s="4">
        <v>34297</v>
      </c>
      <c r="B11659">
        <v>3.03</v>
      </c>
      <c r="C11659">
        <f>IFERROR(((VLOOKUP(A11659,'Interest Rates-10yr'!$A$9:$C$15239,2,FALSE))-B11659),C11658)</f>
        <v>2.81</v>
      </c>
      <c r="D11659" s="98">
        <f>AVERAGE(C$10:C11659)</f>
        <v>0.6541381974248951</v>
      </c>
      <c r="E11659" s="2"/>
      <c r="G11659" s="23"/>
    </row>
    <row r="11660" spans="1:7" customFormat="1">
      <c r="A11660" s="4">
        <v>34298</v>
      </c>
      <c r="B11660">
        <v>3.03</v>
      </c>
      <c r="C11660">
        <f>IFERROR(((VLOOKUP(A11660,'Interest Rates-10yr'!$A$9:$C$15239,2,FALSE))-B11660),C11659)</f>
        <v>2.81</v>
      </c>
      <c r="D11660" s="98">
        <f>AVERAGE(C$10:C11660)</f>
        <v>0.65432323405716486</v>
      </c>
      <c r="E11660" s="2"/>
      <c r="G11660" s="23"/>
    </row>
    <row r="11661" spans="1:7" customFormat="1">
      <c r="A11661" s="4">
        <v>34299</v>
      </c>
      <c r="B11661">
        <v>3.09</v>
      </c>
      <c r="C11661">
        <f>IFERROR(((VLOOKUP(A11661,'Interest Rates-10yr'!$A$9:$C$15239,2,FALSE))-B11661),C11660)</f>
        <v>2.6900000000000004</v>
      </c>
      <c r="D11661" s="98">
        <f>AVERAGE(C$10:C11661)</f>
        <v>0.65449794026776753</v>
      </c>
      <c r="E11661" s="2"/>
      <c r="G11661" s="23"/>
    </row>
    <row r="11662" spans="1:7" customFormat="1">
      <c r="A11662" s="4">
        <v>34300</v>
      </c>
      <c r="B11662">
        <v>3.09</v>
      </c>
      <c r="C11662">
        <f>IFERROR(((VLOOKUP(A11662,'Interest Rates-10yr'!$A$9:$C$15239,2,FALSE))-B11662),C11661)</f>
        <v>2.6900000000000004</v>
      </c>
      <c r="D11662" s="98">
        <f>AVERAGE(C$10:C11662)</f>
        <v>0.65467261649360908</v>
      </c>
      <c r="E11662" s="2"/>
      <c r="G11662" s="23"/>
    </row>
    <row r="11663" spans="1:7" customFormat="1">
      <c r="A11663" s="4">
        <v>34301</v>
      </c>
      <c r="B11663">
        <v>3.09</v>
      </c>
      <c r="C11663">
        <f>IFERROR(((VLOOKUP(A11663,'Interest Rates-10yr'!$A$9:$C$15239,2,FALSE))-B11663),C11662)</f>
        <v>2.6900000000000004</v>
      </c>
      <c r="D11663" s="98">
        <f>AVERAGE(C$10:C11663)</f>
        <v>0.65484726274240834</v>
      </c>
      <c r="E11663" s="2"/>
      <c r="G11663" s="23"/>
    </row>
    <row r="11664" spans="1:7" customFormat="1">
      <c r="A11664" s="4">
        <v>34302</v>
      </c>
      <c r="B11664">
        <v>3.12</v>
      </c>
      <c r="C11664">
        <f>IFERROR(((VLOOKUP(A11664,'Interest Rates-10yr'!$A$9:$C$15239,2,FALSE))-B11664),C11663)</f>
        <v>2.6399999999999997</v>
      </c>
      <c r="D11664" s="98">
        <f>AVERAGE(C$10:C11664)</f>
        <v>0.65501758901759133</v>
      </c>
      <c r="E11664" s="2"/>
      <c r="G11664" s="23"/>
    </row>
    <row r="11665" spans="1:7" customFormat="1">
      <c r="A11665" s="4">
        <v>34303</v>
      </c>
      <c r="B11665">
        <v>3.16</v>
      </c>
      <c r="C11665">
        <f>IFERROR(((VLOOKUP(A11665,'Interest Rates-10yr'!$A$9:$C$15239,2,FALSE))-B11665),C11664)</f>
        <v>2.67</v>
      </c>
      <c r="D11665" s="98">
        <f>AVERAGE(C$10:C11665)</f>
        <v>0.65519045984900715</v>
      </c>
      <c r="E11665" s="2"/>
      <c r="G11665" s="23"/>
    </row>
    <row r="11666" spans="1:7" customFormat="1">
      <c r="A11666" s="4">
        <v>34304</v>
      </c>
      <c r="B11666">
        <v>3.07</v>
      </c>
      <c r="C11666">
        <f>IFERROR(((VLOOKUP(A11666,'Interest Rates-10yr'!$A$9:$C$15239,2,FALSE))-B11666),C11665)</f>
        <v>2.7500000000000004</v>
      </c>
      <c r="D11666" s="98">
        <f>AVERAGE(C$10:C11666)</f>
        <v>0.65537016385004954</v>
      </c>
      <c r="E11666" s="2"/>
      <c r="G11666" s="23"/>
    </row>
    <row r="11667" spans="1:7" customFormat="1">
      <c r="A11667" s="4">
        <v>34305</v>
      </c>
      <c r="B11667">
        <v>3.04</v>
      </c>
      <c r="C11667">
        <f>IFERROR(((VLOOKUP(A11667,'Interest Rates-10yr'!$A$9:$C$15239,2,FALSE))-B11667),C11666)</f>
        <v>2.7699999999999996</v>
      </c>
      <c r="D11667" s="98">
        <f>AVERAGE(C$10:C11667)</f>
        <v>0.65555155258192033</v>
      </c>
      <c r="E11667" s="2"/>
      <c r="G11667" s="23"/>
    </row>
    <row r="11668" spans="1:7" customFormat="1">
      <c r="A11668" s="4">
        <v>34306</v>
      </c>
      <c r="B11668">
        <v>2.96</v>
      </c>
      <c r="C11668">
        <f>IFERROR(((VLOOKUP(A11668,'Interest Rates-10yr'!$A$9:$C$15239,2,FALSE))-B11668),C11667)</f>
        <v>2.84</v>
      </c>
      <c r="D11668" s="98">
        <f>AVERAGE(C$10:C11668)</f>
        <v>0.65573891414358243</v>
      </c>
      <c r="E11668" s="2"/>
      <c r="G11668" s="23"/>
    </row>
    <row r="11669" spans="1:7" customFormat="1">
      <c r="A11669" s="4">
        <v>34307</v>
      </c>
      <c r="B11669">
        <v>2.96</v>
      </c>
      <c r="C11669">
        <f>IFERROR(((VLOOKUP(A11669,'Interest Rates-10yr'!$A$9:$C$15239,2,FALSE))-B11669),C11668)</f>
        <v>2.84</v>
      </c>
      <c r="D11669" s="98">
        <f>AVERAGE(C$10:C11669)</f>
        <v>0.65592624356775542</v>
      </c>
      <c r="E11669" s="2"/>
      <c r="G11669" s="23"/>
    </row>
    <row r="11670" spans="1:7" customFormat="1">
      <c r="A11670" s="4">
        <v>34308</v>
      </c>
      <c r="B11670">
        <v>2.96</v>
      </c>
      <c r="C11670">
        <f>IFERROR(((VLOOKUP(A11670,'Interest Rates-10yr'!$A$9:$C$15239,2,FALSE))-B11670),C11669)</f>
        <v>2.84</v>
      </c>
      <c r="D11670" s="98">
        <f>AVERAGE(C$10:C11670)</f>
        <v>0.65611354086270712</v>
      </c>
      <c r="E11670" s="2"/>
      <c r="G11670" s="23"/>
    </row>
    <row r="11671" spans="1:7" customFormat="1">
      <c r="A11671" s="4">
        <v>34309</v>
      </c>
      <c r="B11671">
        <v>2.97</v>
      </c>
      <c r="C11671">
        <f>IFERROR(((VLOOKUP(A11671,'Interest Rates-10yr'!$A$9:$C$15239,2,FALSE))-B11671),C11670)</f>
        <v>2.7499999999999996</v>
      </c>
      <c r="D11671" s="98">
        <f>AVERAGE(C$10:C11671)</f>
        <v>0.65629308866403946</v>
      </c>
      <c r="E11671" s="2"/>
      <c r="G11671" s="23"/>
    </row>
    <row r="11672" spans="1:7" customFormat="1">
      <c r="A11672" s="4">
        <v>34310</v>
      </c>
      <c r="B11672">
        <v>2.67</v>
      </c>
      <c r="C11672">
        <f>IFERROR(((VLOOKUP(A11672,'Interest Rates-10yr'!$A$9:$C$15239,2,FALSE))-B11672),C11671)</f>
        <v>3.04</v>
      </c>
      <c r="D11672" s="98">
        <f>AVERAGE(C$10:C11672)</f>
        <v>0.65649747063363006</v>
      </c>
      <c r="E11672" s="2"/>
      <c r="G11672" s="23"/>
    </row>
    <row r="11673" spans="1:7" customFormat="1">
      <c r="A11673" s="4">
        <v>34311</v>
      </c>
      <c r="B11673">
        <v>2.87</v>
      </c>
      <c r="C11673">
        <f>IFERROR(((VLOOKUP(A11673,'Interest Rates-10yr'!$A$9:$C$15239,2,FALSE))-B11673),C11672)</f>
        <v>2.84</v>
      </c>
      <c r="D11673" s="98">
        <f>AVERAGE(C$10:C11673)</f>
        <v>0.65668467078189541</v>
      </c>
      <c r="E11673" s="2"/>
      <c r="G11673" s="23"/>
    </row>
    <row r="11674" spans="1:7" customFormat="1">
      <c r="A11674" s="4">
        <v>34312</v>
      </c>
      <c r="B11674">
        <v>2.94</v>
      </c>
      <c r="C11674">
        <f>IFERROR(((VLOOKUP(A11674,'Interest Rates-10yr'!$A$9:$C$15239,2,FALSE))-B11674),C11673)</f>
        <v>2.7399999999999998</v>
      </c>
      <c r="D11674" s="98">
        <f>AVERAGE(C$10:C11674)</f>
        <v>0.65686326618088531</v>
      </c>
      <c r="E11674" s="2"/>
      <c r="G11674" s="23"/>
    </row>
    <row r="11675" spans="1:7" customFormat="1">
      <c r="A11675" s="4">
        <v>34313</v>
      </c>
      <c r="B11675">
        <v>2.9</v>
      </c>
      <c r="C11675">
        <f>IFERROR(((VLOOKUP(A11675,'Interest Rates-10yr'!$A$9:$C$15239,2,FALSE))-B11675),C11674)</f>
        <v>2.8300000000000005</v>
      </c>
      <c r="D11675" s="98">
        <f>AVERAGE(C$10:C11675)</f>
        <v>0.65704954568832741</v>
      </c>
      <c r="E11675" s="2"/>
      <c r="G11675" s="23"/>
    </row>
    <row r="11676" spans="1:7" customFormat="1">
      <c r="A11676" s="4">
        <v>34314</v>
      </c>
      <c r="B11676">
        <v>2.9</v>
      </c>
      <c r="C11676">
        <f>IFERROR(((VLOOKUP(A11676,'Interest Rates-10yr'!$A$9:$C$15239,2,FALSE))-B11676),C11675)</f>
        <v>2.8300000000000005</v>
      </c>
      <c r="D11676" s="98">
        <f>AVERAGE(C$10:C11676)</f>
        <v>0.65723579326305204</v>
      </c>
      <c r="E11676" s="2"/>
      <c r="G11676" s="23"/>
    </row>
    <row r="11677" spans="1:7" customFormat="1">
      <c r="A11677" s="4">
        <v>34315</v>
      </c>
      <c r="B11677">
        <v>2.9</v>
      </c>
      <c r="C11677">
        <f>IFERROR(((VLOOKUP(A11677,'Interest Rates-10yr'!$A$9:$C$15239,2,FALSE))-B11677),C11676)</f>
        <v>2.8300000000000005</v>
      </c>
      <c r="D11677" s="98">
        <f>AVERAGE(C$10:C11677)</f>
        <v>0.65742200891326941</v>
      </c>
      <c r="E11677" s="2"/>
      <c r="G11677" s="23"/>
    </row>
    <row r="11678" spans="1:7" customFormat="1">
      <c r="A11678" s="4">
        <v>34316</v>
      </c>
      <c r="B11678">
        <v>2.96</v>
      </c>
      <c r="C11678">
        <f>IFERROR(((VLOOKUP(A11678,'Interest Rates-10yr'!$A$9:$C$15239,2,FALSE))-B11678),C11677)</f>
        <v>2.8200000000000003</v>
      </c>
      <c r="D11678" s="98">
        <f>AVERAGE(C$10:C11678)</f>
        <v>0.65760733567572438</v>
      </c>
      <c r="E11678" s="2"/>
      <c r="G11678" s="23"/>
    </row>
    <row r="11679" spans="1:7" customFormat="1">
      <c r="A11679" s="4">
        <v>34317</v>
      </c>
      <c r="B11679">
        <v>2.95</v>
      </c>
      <c r="C11679">
        <f>IFERROR(((VLOOKUP(A11679,'Interest Rates-10yr'!$A$9:$C$15239,2,FALSE))-B11679),C11678)</f>
        <v>2.87</v>
      </c>
      <c r="D11679" s="98">
        <f>AVERAGE(C$10:C11679)</f>
        <v>0.65779691516709748</v>
      </c>
      <c r="E11679" s="2"/>
      <c r="G11679" s="23"/>
    </row>
    <row r="11680" spans="1:7" customFormat="1">
      <c r="A11680" s="4">
        <v>34318</v>
      </c>
      <c r="B11680">
        <v>3.06</v>
      </c>
      <c r="C11680">
        <f>IFERROR(((VLOOKUP(A11680,'Interest Rates-10yr'!$A$9:$C$15239,2,FALSE))-B11680),C11679)</f>
        <v>2.77</v>
      </c>
      <c r="D11680" s="98">
        <f>AVERAGE(C$10:C11680)</f>
        <v>0.65797789392511585</v>
      </c>
      <c r="E11680" s="2"/>
      <c r="G11680" s="23"/>
    </row>
    <row r="11681" spans="1:7" customFormat="1">
      <c r="A11681" s="4">
        <v>34319</v>
      </c>
      <c r="B11681">
        <v>3.03</v>
      </c>
      <c r="C11681">
        <f>IFERROR(((VLOOKUP(A11681,'Interest Rates-10yr'!$A$9:$C$15239,2,FALSE))-B11681),C11680)</f>
        <v>2.81</v>
      </c>
      <c r="D11681" s="98">
        <f>AVERAGE(C$10:C11681)</f>
        <v>0.65816226867717853</v>
      </c>
      <c r="E11681" s="2"/>
      <c r="G11681" s="23"/>
    </row>
    <row r="11682" spans="1:7" customFormat="1">
      <c r="A11682" s="4">
        <v>34320</v>
      </c>
      <c r="B11682">
        <v>2.94</v>
      </c>
      <c r="C11682">
        <f>IFERROR(((VLOOKUP(A11682,'Interest Rates-10yr'!$A$9:$C$15239,2,FALSE))-B11682),C11681)</f>
        <v>2.8699999999999997</v>
      </c>
      <c r="D11682" s="98">
        <f>AVERAGE(C$10:C11682)</f>
        <v>0.6583517519061105</v>
      </c>
      <c r="E11682" s="2"/>
      <c r="G11682" s="23"/>
    </row>
    <row r="11683" spans="1:7" customFormat="1">
      <c r="A11683" s="4">
        <v>34321</v>
      </c>
      <c r="B11683">
        <v>2.94</v>
      </c>
      <c r="C11683">
        <f>IFERROR(((VLOOKUP(A11683,'Interest Rates-10yr'!$A$9:$C$15239,2,FALSE))-B11683),C11682)</f>
        <v>2.8699999999999997</v>
      </c>
      <c r="D11683" s="98">
        <f>AVERAGE(C$10:C11683)</f>
        <v>0.65854120267260818</v>
      </c>
      <c r="E11683" s="2"/>
      <c r="G11683" s="23"/>
    </row>
    <row r="11684" spans="1:7" customFormat="1">
      <c r="A11684" s="4">
        <v>34322</v>
      </c>
      <c r="B11684">
        <v>2.94</v>
      </c>
      <c r="C11684">
        <f>IFERROR(((VLOOKUP(A11684,'Interest Rates-10yr'!$A$9:$C$15239,2,FALSE))-B11684),C11683)</f>
        <v>2.8699999999999997</v>
      </c>
      <c r="D11684" s="98">
        <f>AVERAGE(C$10:C11684)</f>
        <v>0.65873062098501312</v>
      </c>
      <c r="E11684" s="2"/>
      <c r="G11684" s="23"/>
    </row>
    <row r="11685" spans="1:7" customFormat="1">
      <c r="A11685" s="4">
        <v>34323</v>
      </c>
      <c r="B11685">
        <v>3.03</v>
      </c>
      <c r="C11685">
        <f>IFERROR(((VLOOKUP(A11685,'Interest Rates-10yr'!$A$9:$C$15239,2,FALSE))-B11685),C11684)</f>
        <v>2.8000000000000003</v>
      </c>
      <c r="D11685" s="98">
        <f>AVERAGE(C$10:C11685)</f>
        <v>0.65891401164782692</v>
      </c>
      <c r="E11685" s="2"/>
      <c r="G11685" s="23"/>
    </row>
    <row r="11686" spans="1:7" customFormat="1">
      <c r="A11686" s="4">
        <v>34324</v>
      </c>
      <c r="B11686">
        <v>2.97</v>
      </c>
      <c r="C11686">
        <f>IFERROR(((VLOOKUP(A11686,'Interest Rates-10yr'!$A$9:$C$15239,2,FALSE))-B11686),C11685)</f>
        <v>2.8799999999999994</v>
      </c>
      <c r="D11686" s="98">
        <f>AVERAGE(C$10:C11686)</f>
        <v>0.65910422197482466</v>
      </c>
      <c r="E11686" s="2"/>
      <c r="G11686" s="23"/>
    </row>
    <row r="11687" spans="1:7" customFormat="1">
      <c r="A11687" s="4">
        <v>34325</v>
      </c>
      <c r="B11687">
        <v>3.08</v>
      </c>
      <c r="C11687">
        <f>IFERROR(((VLOOKUP(A11687,'Interest Rates-10yr'!$A$9:$C$15239,2,FALSE))-B11687),C11686)</f>
        <v>2.66</v>
      </c>
      <c r="D11687" s="98">
        <f>AVERAGE(C$10:C11687)</f>
        <v>0.65927556088371531</v>
      </c>
      <c r="E11687" s="2"/>
      <c r="G11687" s="23"/>
    </row>
    <row r="11688" spans="1:7" customFormat="1">
      <c r="A11688" s="4">
        <v>34326</v>
      </c>
      <c r="B11688">
        <v>3.05</v>
      </c>
      <c r="C11688">
        <f>IFERROR(((VLOOKUP(A11688,'Interest Rates-10yr'!$A$9:$C$15239,2,FALSE))-B11688),C11687)</f>
        <v>2.67</v>
      </c>
      <c r="D11688" s="98">
        <f>AVERAGE(C$10:C11688)</f>
        <v>0.65944772668893126</v>
      </c>
      <c r="E11688" s="2"/>
      <c r="G11688" s="23"/>
    </row>
    <row r="11689" spans="1:7" customFormat="1">
      <c r="A11689" s="4">
        <v>34327</v>
      </c>
      <c r="B11689">
        <v>2.97</v>
      </c>
      <c r="C11689">
        <f>IFERROR(((VLOOKUP(A11689,'Interest Rates-10yr'!$A$9:$C$15239,2,FALSE))-B11689),C11688)</f>
        <v>2.67</v>
      </c>
      <c r="D11689" s="98">
        <f>AVERAGE(C$10:C11689)</f>
        <v>0.65961986301370101</v>
      </c>
      <c r="E11689" s="2"/>
      <c r="G11689" s="23"/>
    </row>
    <row r="11690" spans="1:7" customFormat="1">
      <c r="A11690" s="4">
        <v>34328</v>
      </c>
      <c r="B11690">
        <v>2.97</v>
      </c>
      <c r="C11690">
        <f>IFERROR(((VLOOKUP(A11690,'Interest Rates-10yr'!$A$9:$C$15239,2,FALSE))-B11690),C11689)</f>
        <v>2.67</v>
      </c>
      <c r="D11690" s="98">
        <f>AVERAGE(C$10:C11690)</f>
        <v>0.65979196986559607</v>
      </c>
      <c r="E11690" s="2"/>
      <c r="G11690" s="23"/>
    </row>
    <row r="11691" spans="1:7" customFormat="1">
      <c r="A11691" s="4">
        <v>34329</v>
      </c>
      <c r="B11691">
        <v>2.97</v>
      </c>
      <c r="C11691">
        <f>IFERROR(((VLOOKUP(A11691,'Interest Rates-10yr'!$A$9:$C$15239,2,FALSE))-B11691),C11690)</f>
        <v>2.67</v>
      </c>
      <c r="D11691" s="98">
        <f>AVERAGE(C$10:C11691)</f>
        <v>0.65996404725218527</v>
      </c>
      <c r="E11691" s="2"/>
      <c r="G11691" s="23"/>
    </row>
    <row r="11692" spans="1:7" customFormat="1">
      <c r="A11692" s="4">
        <v>34330</v>
      </c>
      <c r="B11692">
        <v>3.11</v>
      </c>
      <c r="C11692">
        <f>IFERROR(((VLOOKUP(A11692,'Interest Rates-10yr'!$A$9:$C$15239,2,FALSE))-B11692),C11691)</f>
        <v>2.61</v>
      </c>
      <c r="D11692" s="98">
        <f>AVERAGE(C$10:C11692)</f>
        <v>0.66013095951382583</v>
      </c>
      <c r="E11692" s="2"/>
      <c r="G11692" s="23"/>
    </row>
    <row r="11693" spans="1:7" customFormat="1">
      <c r="A11693" s="4">
        <v>34331</v>
      </c>
      <c r="B11693">
        <v>2.98</v>
      </c>
      <c r="C11693">
        <f>IFERROR(((VLOOKUP(A11693,'Interest Rates-10yr'!$A$9:$C$15239,2,FALSE))-B11693),C11692)</f>
        <v>2.7399999999999998</v>
      </c>
      <c r="D11693" s="98">
        <f>AVERAGE(C$10:C11693)</f>
        <v>0.66030896953098495</v>
      </c>
      <c r="E11693" s="2"/>
      <c r="G11693" s="23"/>
    </row>
    <row r="11694" spans="1:7" customFormat="1">
      <c r="A11694" s="4">
        <v>34332</v>
      </c>
      <c r="B11694">
        <v>2.85</v>
      </c>
      <c r="C11694">
        <f>IFERROR(((VLOOKUP(A11694,'Interest Rates-10yr'!$A$9:$C$15239,2,FALSE))-B11694),C11693)</f>
        <v>2.89</v>
      </c>
      <c r="D11694" s="98">
        <f>AVERAGE(C$10:C11694)</f>
        <v>0.66049978605049442</v>
      </c>
      <c r="E11694" s="2"/>
      <c r="G11694" s="23"/>
    </row>
    <row r="11695" spans="1:7" customFormat="1">
      <c r="A11695" s="4">
        <v>34333</v>
      </c>
      <c r="B11695">
        <v>2.82</v>
      </c>
      <c r="C11695">
        <f>IFERROR(((VLOOKUP(A11695,'Interest Rates-10yr'!$A$9:$C$15239,2,FALSE))-B11695),C11694)</f>
        <v>3.0000000000000004</v>
      </c>
      <c r="D11695" s="98">
        <f>AVERAGE(C$10:C11695)</f>
        <v>0.66069998288550635</v>
      </c>
      <c r="E11695" s="2"/>
      <c r="G11695" s="23"/>
    </row>
    <row r="11696" spans="1:7" customFormat="1">
      <c r="A11696" s="4">
        <v>34334</v>
      </c>
      <c r="B11696">
        <v>2.85</v>
      </c>
      <c r="C11696">
        <f>IFERROR(((VLOOKUP(A11696,'Interest Rates-10yr'!$A$9:$C$15239,2,FALSE))-B11696),C11695)</f>
        <v>2.98</v>
      </c>
      <c r="D11696" s="98">
        <f>AVERAGE(C$10:C11696)</f>
        <v>0.6608984341576134</v>
      </c>
      <c r="E11696" s="2"/>
      <c r="G11696" s="23"/>
    </row>
    <row r="11697" spans="1:7" customFormat="1">
      <c r="A11697" s="4">
        <v>34335</v>
      </c>
      <c r="B11697">
        <v>2.85</v>
      </c>
      <c r="C11697">
        <f>IFERROR(((VLOOKUP(A11697,'Interest Rates-10yr'!$A$9:$C$15239,2,FALSE))-B11697),C11696)</f>
        <v>2.98</v>
      </c>
      <c r="D11697" s="98">
        <f>AVERAGE(C$10:C11697)</f>
        <v>0.66109685147159714</v>
      </c>
      <c r="E11697" s="2"/>
      <c r="G11697" s="23"/>
    </row>
    <row r="11698" spans="1:7" customFormat="1">
      <c r="A11698" s="4">
        <v>34336</v>
      </c>
      <c r="B11698">
        <v>2.85</v>
      </c>
      <c r="C11698">
        <f>IFERROR(((VLOOKUP(A11698,'Interest Rates-10yr'!$A$9:$C$15239,2,FALSE))-B11698),C11697)</f>
        <v>2.98</v>
      </c>
      <c r="D11698" s="98">
        <f>AVERAGE(C$10:C11698)</f>
        <v>0.66129523483617303</v>
      </c>
      <c r="E11698" s="2"/>
      <c r="G11698" s="23"/>
    </row>
    <row r="11699" spans="1:7" customFormat="1">
      <c r="A11699" s="4">
        <v>34337</v>
      </c>
      <c r="B11699">
        <v>3.15</v>
      </c>
      <c r="C11699">
        <f>IFERROR(((VLOOKUP(A11699,'Interest Rates-10yr'!$A$9:$C$15239,2,FALSE))-B11699),C11698)</f>
        <v>2.77</v>
      </c>
      <c r="D11699" s="98">
        <f>AVERAGE(C$10:C11699)</f>
        <v>0.66147562018819739</v>
      </c>
      <c r="E11699" s="2"/>
      <c r="G11699" s="23"/>
    </row>
    <row r="11700" spans="1:7" customFormat="1">
      <c r="A11700" s="4">
        <v>34338</v>
      </c>
      <c r="B11700">
        <v>3.03</v>
      </c>
      <c r="C11700">
        <f>IFERROR(((VLOOKUP(A11700,'Interest Rates-10yr'!$A$9:$C$15239,2,FALSE))-B11700),C11699)</f>
        <v>2.85</v>
      </c>
      <c r="D11700" s="98">
        <f>AVERAGE(C$10:C11700)</f>
        <v>0.66166281755196543</v>
      </c>
      <c r="E11700" s="2"/>
      <c r="G11700" s="23"/>
    </row>
    <row r="11701" spans="1:7" customFormat="1">
      <c r="A11701" s="4">
        <v>34339</v>
      </c>
      <c r="B11701">
        <v>3.46</v>
      </c>
      <c r="C11701">
        <f>IFERROR(((VLOOKUP(A11701,'Interest Rates-10yr'!$A$9:$C$15239,2,FALSE))-B11701),C11700)</f>
        <v>2.4400000000000004</v>
      </c>
      <c r="D11701" s="98">
        <f>AVERAGE(C$10:C11701)</f>
        <v>0.66181491618200705</v>
      </c>
      <c r="E11701" s="2"/>
      <c r="G11701" s="23"/>
    </row>
    <row r="11702" spans="1:7" customFormat="1">
      <c r="A11702" s="4">
        <v>34340</v>
      </c>
      <c r="B11702">
        <v>3.08</v>
      </c>
      <c r="C11702">
        <f>IFERROR(((VLOOKUP(A11702,'Interest Rates-10yr'!$A$9:$C$15239,2,FALSE))-B11702),C11701)</f>
        <v>2.76</v>
      </c>
      <c r="D11702" s="98">
        <f>AVERAGE(C$10:C11702)</f>
        <v>0.6619943555973683</v>
      </c>
      <c r="E11702" s="2"/>
      <c r="G11702" s="23"/>
    </row>
    <row r="11703" spans="1:7" customFormat="1">
      <c r="A11703" s="4">
        <v>34341</v>
      </c>
      <c r="B11703">
        <v>2.96</v>
      </c>
      <c r="C11703">
        <f>IFERROR(((VLOOKUP(A11703,'Interest Rates-10yr'!$A$9:$C$15239,2,FALSE))-B11703),C11702)</f>
        <v>2.74</v>
      </c>
      <c r="D11703" s="98">
        <f>AVERAGE(C$10:C11703)</f>
        <v>0.66217205404481161</v>
      </c>
      <c r="E11703" s="2"/>
      <c r="G11703" s="23"/>
    </row>
    <row r="11704" spans="1:7" customFormat="1">
      <c r="A11704" s="4">
        <v>34342</v>
      </c>
      <c r="B11704">
        <v>2.96</v>
      </c>
      <c r="C11704">
        <f>IFERROR(((VLOOKUP(A11704,'Interest Rates-10yr'!$A$9:$C$15239,2,FALSE))-B11704),C11703)</f>
        <v>2.74</v>
      </c>
      <c r="D11704" s="98">
        <f>AVERAGE(C$10:C11704)</f>
        <v>0.66234972210346532</v>
      </c>
      <c r="E11704" s="2"/>
      <c r="G11704" s="23"/>
    </row>
    <row r="11705" spans="1:7" customFormat="1">
      <c r="A11705" s="4">
        <v>34343</v>
      </c>
      <c r="B11705">
        <v>2.96</v>
      </c>
      <c r="C11705">
        <f>IFERROR(((VLOOKUP(A11705,'Interest Rates-10yr'!$A$9:$C$15239,2,FALSE))-B11705),C11704)</f>
        <v>2.74</v>
      </c>
      <c r="D11705" s="98">
        <f>AVERAGE(C$10:C11705)</f>
        <v>0.66252735978112398</v>
      </c>
      <c r="E11705" s="2"/>
      <c r="G11705" s="23"/>
    </row>
    <row r="11706" spans="1:7" customFormat="1">
      <c r="A11706" s="4">
        <v>34344</v>
      </c>
      <c r="B11706">
        <v>3.02</v>
      </c>
      <c r="C11706">
        <f>IFERROR(((VLOOKUP(A11706,'Interest Rates-10yr'!$A$9:$C$15239,2,FALSE))-B11706),C11705)</f>
        <v>2.65</v>
      </c>
      <c r="D11706" s="98">
        <f>AVERAGE(C$10:C11706)</f>
        <v>0.66269727280499491</v>
      </c>
      <c r="E11706" s="2"/>
      <c r="G11706" s="23"/>
    </row>
    <row r="11707" spans="1:7" customFormat="1">
      <c r="A11707" s="4">
        <v>34345</v>
      </c>
      <c r="B11707">
        <v>2.97</v>
      </c>
      <c r="C11707">
        <f>IFERROR(((VLOOKUP(A11707,'Interest Rates-10yr'!$A$9:$C$15239,2,FALSE))-B11707),C11706)</f>
        <v>2.6999999999999997</v>
      </c>
      <c r="D11707" s="98">
        <f>AVERAGE(C$10:C11707)</f>
        <v>0.66287143101385071</v>
      </c>
      <c r="E11707" s="2"/>
      <c r="G11707" s="23"/>
    </row>
    <row r="11708" spans="1:7" customFormat="1">
      <c r="A11708" s="4">
        <v>34346</v>
      </c>
      <c r="B11708">
        <v>2.93</v>
      </c>
      <c r="C11708">
        <f>IFERROR(((VLOOKUP(A11708,'Interest Rates-10yr'!$A$9:$C$15239,2,FALSE))-B11708),C11707)</f>
        <v>2.6699999999999995</v>
      </c>
      <c r="D11708" s="98">
        <f>AVERAGE(C$10:C11708)</f>
        <v>0.66304299512779097</v>
      </c>
      <c r="E11708" s="2"/>
      <c r="G11708" s="23"/>
    </row>
    <row r="11709" spans="1:7" customFormat="1">
      <c r="A11709" s="4">
        <v>34347</v>
      </c>
      <c r="B11709">
        <v>2.94</v>
      </c>
      <c r="C11709">
        <f>IFERROR(((VLOOKUP(A11709,'Interest Rates-10yr'!$A$9:$C$15239,2,FALSE))-B11709),C11708)</f>
        <v>2.77</v>
      </c>
      <c r="D11709" s="98">
        <f>AVERAGE(C$10:C11709)</f>
        <v>0.66322307692307914</v>
      </c>
      <c r="E11709" s="2"/>
      <c r="G11709" s="23"/>
    </row>
    <row r="11710" spans="1:7" customFormat="1">
      <c r="A11710" s="4">
        <v>34348</v>
      </c>
      <c r="B11710">
        <v>2.95</v>
      </c>
      <c r="C11710">
        <f>IFERROR(((VLOOKUP(A11710,'Interest Rates-10yr'!$A$9:$C$15239,2,FALSE))-B11710),C11709)</f>
        <v>2.83</v>
      </c>
      <c r="D11710" s="98">
        <f>AVERAGE(C$10:C11710)</f>
        <v>0.6634082557046429</v>
      </c>
      <c r="E11710" s="2"/>
      <c r="G11710" s="23"/>
    </row>
    <row r="11711" spans="1:7" customFormat="1">
      <c r="A11711" s="4">
        <v>34349</v>
      </c>
      <c r="B11711">
        <v>2.95</v>
      </c>
      <c r="C11711">
        <f>IFERROR(((VLOOKUP(A11711,'Interest Rates-10yr'!$A$9:$C$15239,2,FALSE))-B11711),C11710)</f>
        <v>2.83</v>
      </c>
      <c r="D11711" s="98">
        <f>AVERAGE(C$10:C11711)</f>
        <v>0.66359340283712409</v>
      </c>
      <c r="E11711" s="2"/>
      <c r="G11711" s="23"/>
    </row>
    <row r="11712" spans="1:7" customFormat="1">
      <c r="A11712" s="4">
        <v>34350</v>
      </c>
      <c r="B11712">
        <v>2.95</v>
      </c>
      <c r="C11712">
        <f>IFERROR(((VLOOKUP(A11712,'Interest Rates-10yr'!$A$9:$C$15239,2,FALSE))-B11712),C11711)</f>
        <v>2.83</v>
      </c>
      <c r="D11712" s="98">
        <f>AVERAGE(C$10:C11712)</f>
        <v>0.66377851832863588</v>
      </c>
      <c r="E11712" s="2"/>
      <c r="G11712" s="23"/>
    </row>
    <row r="11713" spans="1:7" customFormat="1">
      <c r="A11713" s="4">
        <v>34351</v>
      </c>
      <c r="B11713">
        <v>2.95</v>
      </c>
      <c r="C11713">
        <f>IFERROR(((VLOOKUP(A11713,'Interest Rates-10yr'!$A$9:$C$15239,2,FALSE))-B11713),C11712)</f>
        <v>2.83</v>
      </c>
      <c r="D11713" s="98">
        <f>AVERAGE(C$10:C11713)</f>
        <v>0.66396360218728867</v>
      </c>
      <c r="E11713" s="2"/>
      <c r="G11713" s="23"/>
    </row>
    <row r="11714" spans="1:7" customFormat="1">
      <c r="A11714" s="4">
        <v>34352</v>
      </c>
      <c r="B11714">
        <v>3.97</v>
      </c>
      <c r="C11714">
        <f>IFERROR(((VLOOKUP(A11714,'Interest Rates-10yr'!$A$9:$C$15239,2,FALSE))-B11714),C11713)</f>
        <v>1.77</v>
      </c>
      <c r="D11714" s="98">
        <f>AVERAGE(C$10:C11714)</f>
        <v>0.66405809483127098</v>
      </c>
      <c r="E11714" s="2"/>
      <c r="G11714" s="23"/>
    </row>
    <row r="11715" spans="1:7" customFormat="1">
      <c r="A11715" s="4">
        <v>34353</v>
      </c>
      <c r="B11715">
        <v>3.2</v>
      </c>
      <c r="C11715">
        <f>IFERROR(((VLOOKUP(A11715,'Interest Rates-10yr'!$A$9:$C$15239,2,FALSE))-B11715),C11714)</f>
        <v>2.5599999999999996</v>
      </c>
      <c r="D11715" s="98">
        <f>AVERAGE(C$10:C11715)</f>
        <v>0.66422005808987072</v>
      </c>
      <c r="E11715" s="2"/>
      <c r="G11715" s="23"/>
    </row>
    <row r="11716" spans="1:7" customFormat="1">
      <c r="A11716" s="4">
        <v>34354</v>
      </c>
      <c r="B11716">
        <v>2.97</v>
      </c>
      <c r="C11716">
        <f>IFERROR(((VLOOKUP(A11716,'Interest Rates-10yr'!$A$9:$C$15239,2,FALSE))-B11716),C11715)</f>
        <v>2.7399999999999998</v>
      </c>
      <c r="D11716" s="98">
        <f>AVERAGE(C$10:C11716)</f>
        <v>0.66439736909541525</v>
      </c>
      <c r="E11716" s="2"/>
      <c r="G11716" s="23"/>
    </row>
    <row r="11717" spans="1:7" customFormat="1">
      <c r="A11717" s="4">
        <v>34355</v>
      </c>
      <c r="B11717">
        <v>2.91</v>
      </c>
      <c r="C11717">
        <f>IFERROR(((VLOOKUP(A11717,'Interest Rates-10yr'!$A$9:$C$15239,2,FALSE))-B11717),C11716)</f>
        <v>2.8200000000000003</v>
      </c>
      <c r="D11717" s="98">
        <f>AVERAGE(C$10:C11717)</f>
        <v>0.66458148274684203</v>
      </c>
      <c r="E11717" s="2"/>
      <c r="G11717" s="23"/>
    </row>
    <row r="11718" spans="1:7" customFormat="1">
      <c r="A11718" s="4">
        <v>34356</v>
      </c>
      <c r="B11718">
        <v>2.91</v>
      </c>
      <c r="C11718">
        <f>IFERROR(((VLOOKUP(A11718,'Interest Rates-10yr'!$A$9:$C$15239,2,FALSE))-B11718),C11717)</f>
        <v>2.8200000000000003</v>
      </c>
      <c r="D11718" s="98">
        <f>AVERAGE(C$10:C11718)</f>
        <v>0.66476556495004069</v>
      </c>
      <c r="E11718" s="2"/>
      <c r="G11718" s="23"/>
    </row>
    <row r="11719" spans="1:7" customFormat="1">
      <c r="A11719" s="4">
        <v>34357</v>
      </c>
      <c r="B11719">
        <v>2.91</v>
      </c>
      <c r="C11719">
        <f>IFERROR(((VLOOKUP(A11719,'Interest Rates-10yr'!$A$9:$C$15239,2,FALSE))-B11719),C11718)</f>
        <v>2.8200000000000003</v>
      </c>
      <c r="D11719" s="98">
        <f>AVERAGE(C$10:C11719)</f>
        <v>0.66494961571306799</v>
      </c>
      <c r="E11719" s="2"/>
      <c r="G11719" s="23"/>
    </row>
    <row r="11720" spans="1:7" customFormat="1">
      <c r="A11720" s="4">
        <v>34358</v>
      </c>
      <c r="B11720">
        <v>3.04</v>
      </c>
      <c r="C11720">
        <f>IFERROR(((VLOOKUP(A11720,'Interest Rates-10yr'!$A$9:$C$15239,2,FALSE))-B11720),C11719)</f>
        <v>2.7</v>
      </c>
      <c r="D11720" s="98">
        <f>AVERAGE(C$10:C11720)</f>
        <v>0.66512338826744311</v>
      </c>
      <c r="E11720" s="2"/>
      <c r="G11720" s="23"/>
    </row>
    <row r="11721" spans="1:7" customFormat="1">
      <c r="A11721" s="4">
        <v>34359</v>
      </c>
      <c r="B11721">
        <v>3.04</v>
      </c>
      <c r="C11721">
        <f>IFERROR(((VLOOKUP(A11721,'Interest Rates-10yr'!$A$9:$C$15239,2,FALSE))-B11721),C11720)</f>
        <v>2.74</v>
      </c>
      <c r="D11721" s="98">
        <f>AVERAGE(C$10:C11721)</f>
        <v>0.66530054644808956</v>
      </c>
      <c r="E11721" s="2"/>
      <c r="G11721" s="23"/>
    </row>
    <row r="11722" spans="1:7" customFormat="1">
      <c r="A11722" s="4">
        <v>34360</v>
      </c>
      <c r="B11722">
        <v>3.04</v>
      </c>
      <c r="C11722">
        <f>IFERROR(((VLOOKUP(A11722,'Interest Rates-10yr'!$A$9:$C$15239,2,FALSE))-B11722),C11721)</f>
        <v>2.7299999999999995</v>
      </c>
      <c r="D11722" s="98">
        <f>AVERAGE(C$10:C11722)</f>
        <v>0.66547682062665625</v>
      </c>
      <c r="E11722" s="2"/>
      <c r="G11722" s="23"/>
    </row>
    <row r="11723" spans="1:7" customFormat="1">
      <c r="A11723" s="4">
        <v>34361</v>
      </c>
      <c r="B11723">
        <v>3</v>
      </c>
      <c r="C11723">
        <f>IFERROR(((VLOOKUP(A11723,'Interest Rates-10yr'!$A$9:$C$15239,2,FALSE))-B11723),C11722)</f>
        <v>2.7300000000000004</v>
      </c>
      <c r="D11723" s="98">
        <f>AVERAGE(C$10:C11723)</f>
        <v>0.6656530647088974</v>
      </c>
      <c r="E11723" s="2"/>
      <c r="G11723" s="23"/>
    </row>
    <row r="11724" spans="1:7" customFormat="1">
      <c r="A11724" s="4">
        <v>34362</v>
      </c>
      <c r="B11724">
        <v>2.98</v>
      </c>
      <c r="C11724">
        <f>IFERROR(((VLOOKUP(A11724,'Interest Rates-10yr'!$A$9:$C$15239,2,FALSE))-B11724),C11723)</f>
        <v>2.6999999999999997</v>
      </c>
      <c r="D11724" s="98">
        <f>AVERAGE(C$10:C11724)</f>
        <v>0.66582671788305803</v>
      </c>
      <c r="E11724" s="2"/>
      <c r="G11724" s="23"/>
    </row>
    <row r="11725" spans="1:7" customFormat="1">
      <c r="A11725" s="4">
        <v>34363</v>
      </c>
      <c r="B11725">
        <v>2.98</v>
      </c>
      <c r="C11725">
        <f>IFERROR(((VLOOKUP(A11725,'Interest Rates-10yr'!$A$9:$C$15239,2,FALSE))-B11725),C11724)</f>
        <v>2.6999999999999997</v>
      </c>
      <c r="D11725" s="98">
        <f>AVERAGE(C$10:C11725)</f>
        <v>0.66600034141345377</v>
      </c>
      <c r="E11725" s="2"/>
      <c r="G11725" s="23"/>
    </row>
    <row r="11726" spans="1:7" customFormat="1">
      <c r="A11726" s="4">
        <v>34364</v>
      </c>
      <c r="B11726">
        <v>2.98</v>
      </c>
      <c r="C11726">
        <f>IFERROR(((VLOOKUP(A11726,'Interest Rates-10yr'!$A$9:$C$15239,2,FALSE))-B11726),C11725)</f>
        <v>2.6999999999999997</v>
      </c>
      <c r="D11726" s="98">
        <f>AVERAGE(C$10:C11726)</f>
        <v>0.66617393530767466</v>
      </c>
      <c r="E11726" s="2"/>
      <c r="G11726" s="23"/>
    </row>
    <row r="11727" spans="1:7" customFormat="1">
      <c r="A11727" s="4">
        <v>34365</v>
      </c>
      <c r="B11727">
        <v>3.68</v>
      </c>
      <c r="C11727">
        <f>IFERROR(((VLOOKUP(A11727,'Interest Rates-10yr'!$A$9:$C$15239,2,FALSE))-B11727),C11726)</f>
        <v>2.02</v>
      </c>
      <c r="D11727" s="98">
        <f>AVERAGE(C$10:C11727)</f>
        <v>0.66628946919269705</v>
      </c>
      <c r="E11727" s="2"/>
      <c r="G11727" s="23"/>
    </row>
    <row r="11728" spans="1:7" customFormat="1">
      <c r="A11728" s="4">
        <v>34366</v>
      </c>
      <c r="B11728">
        <v>3.25</v>
      </c>
      <c r="C11728">
        <f>IFERROR(((VLOOKUP(A11728,'Interest Rates-10yr'!$A$9:$C$15239,2,FALSE))-B11728),C11727)</f>
        <v>2.5199999999999996</v>
      </c>
      <c r="D11728" s="98">
        <f>AVERAGE(C$10:C11728)</f>
        <v>0.66644764911682097</v>
      </c>
      <c r="E11728" s="2"/>
      <c r="G11728" s="23"/>
    </row>
    <row r="11729" spans="1:7" customFormat="1">
      <c r="A11729" s="4">
        <v>34367</v>
      </c>
      <c r="B11729">
        <v>3.31</v>
      </c>
      <c r="C11729">
        <f>IFERROR(((VLOOKUP(A11729,'Interest Rates-10yr'!$A$9:$C$15239,2,FALSE))-B11729),C11728)</f>
        <v>2.4599999999999995</v>
      </c>
      <c r="D11729" s="98">
        <f>AVERAGE(C$10:C11729)</f>
        <v>0.66660068259385874</v>
      </c>
      <c r="E11729" s="2"/>
      <c r="G11729" s="23"/>
    </row>
    <row r="11730" spans="1:7" customFormat="1">
      <c r="A11730" s="4">
        <v>34368</v>
      </c>
      <c r="B11730">
        <v>3.12</v>
      </c>
      <c r="C11730">
        <f>IFERROR(((VLOOKUP(A11730,'Interest Rates-10yr'!$A$9:$C$15239,2,FALSE))-B11730),C11729)</f>
        <v>2.6899999999999995</v>
      </c>
      <c r="D11730" s="98">
        <f>AVERAGE(C$10:C11730)</f>
        <v>0.66677331285726682</v>
      </c>
      <c r="E11730" s="2"/>
      <c r="G11730" s="23"/>
    </row>
    <row r="11731" spans="1:7" customFormat="1">
      <c r="A11731" s="4">
        <v>34369</v>
      </c>
      <c r="B11731">
        <v>3.19</v>
      </c>
      <c r="C11731">
        <f>IFERROR(((VLOOKUP(A11731,'Interest Rates-10yr'!$A$9:$C$15239,2,FALSE))-B11731),C11730)</f>
        <v>2.7500000000000004</v>
      </c>
      <c r="D11731" s="98">
        <f>AVERAGE(C$10:C11731)</f>
        <v>0.66695103224705887</v>
      </c>
      <c r="E11731" s="2"/>
      <c r="G11731" s="23"/>
    </row>
    <row r="11732" spans="1:7" customFormat="1">
      <c r="A11732" s="4">
        <v>34370</v>
      </c>
      <c r="B11732">
        <v>3.19</v>
      </c>
      <c r="C11732">
        <f>IFERROR(((VLOOKUP(A11732,'Interest Rates-10yr'!$A$9:$C$15239,2,FALSE))-B11732),C11731)</f>
        <v>2.7500000000000004</v>
      </c>
      <c r="D11732" s="98">
        <f>AVERAGE(C$10:C11732)</f>
        <v>0.66712872131707113</v>
      </c>
      <c r="E11732" s="2"/>
      <c r="G11732" s="23"/>
    </row>
    <row r="11733" spans="1:7" customFormat="1">
      <c r="A11733" s="4">
        <v>34371</v>
      </c>
      <c r="B11733">
        <v>3.19</v>
      </c>
      <c r="C11733">
        <f>IFERROR(((VLOOKUP(A11733,'Interest Rates-10yr'!$A$9:$C$15239,2,FALSE))-B11733),C11732)</f>
        <v>2.7500000000000004</v>
      </c>
      <c r="D11733" s="98">
        <f>AVERAGE(C$10:C11733)</f>
        <v>0.66730638007506182</v>
      </c>
      <c r="E11733" s="2"/>
      <c r="G11733" s="23"/>
    </row>
    <row r="11734" spans="1:7" customFormat="1">
      <c r="A11734" s="4">
        <v>34372</v>
      </c>
      <c r="B11734">
        <v>3.31</v>
      </c>
      <c r="C11734">
        <f>IFERROR(((VLOOKUP(A11734,'Interest Rates-10yr'!$A$9:$C$15239,2,FALSE))-B11734),C11733)</f>
        <v>2.65</v>
      </c>
      <c r="D11734" s="98">
        <f>AVERAGE(C$10:C11734)</f>
        <v>0.66747547974413857</v>
      </c>
      <c r="E11734" s="2"/>
      <c r="G11734" s="23"/>
    </row>
    <row r="11735" spans="1:7" customFormat="1">
      <c r="A11735" s="4">
        <v>34373</v>
      </c>
      <c r="B11735">
        <v>3.24</v>
      </c>
      <c r="C11735">
        <f>IFERROR(((VLOOKUP(A11735,'Interest Rates-10yr'!$A$9:$C$15239,2,FALSE))-B11735),C11734)</f>
        <v>2.7699999999999996</v>
      </c>
      <c r="D11735" s="98">
        <f>AVERAGE(C$10:C11735)</f>
        <v>0.66765478424015223</v>
      </c>
      <c r="E11735" s="2"/>
      <c r="G11735" s="23"/>
    </row>
    <row r="11736" spans="1:7" customFormat="1">
      <c r="A11736" s="4">
        <v>34374</v>
      </c>
      <c r="B11736">
        <v>3.15</v>
      </c>
      <c r="C11736">
        <f>IFERROR(((VLOOKUP(A11736,'Interest Rates-10yr'!$A$9:$C$15239,2,FALSE))-B11736),C11735)</f>
        <v>2.77</v>
      </c>
      <c r="D11736" s="98">
        <f>AVERAGE(C$10:C11736)</f>
        <v>0.66783405815639341</v>
      </c>
      <c r="E11736" s="2"/>
      <c r="G11736" s="23"/>
    </row>
    <row r="11737" spans="1:7" customFormat="1">
      <c r="A11737" s="4">
        <v>34375</v>
      </c>
      <c r="B11737">
        <v>3.16</v>
      </c>
      <c r="C11737">
        <f>IFERROR(((VLOOKUP(A11737,'Interest Rates-10yr'!$A$9:$C$15239,2,FALSE))-B11737),C11736)</f>
        <v>2.75</v>
      </c>
      <c r="D11737" s="98">
        <f>AVERAGE(C$10:C11737)</f>
        <v>0.66801159618008399</v>
      </c>
      <c r="E11737" s="2"/>
      <c r="G11737" s="23"/>
    </row>
    <row r="11738" spans="1:7" customFormat="1">
      <c r="A11738" s="4">
        <v>34376</v>
      </c>
      <c r="B11738">
        <v>3.14</v>
      </c>
      <c r="C11738">
        <f>IFERROR(((VLOOKUP(A11738,'Interest Rates-10yr'!$A$9:$C$15239,2,FALSE))-B11738),C11737)</f>
        <v>2.7399999999999998</v>
      </c>
      <c r="D11738" s="98">
        <f>AVERAGE(C$10:C11738)</f>
        <v>0.66818825134282755</v>
      </c>
      <c r="E11738" s="2"/>
      <c r="G11738" s="23"/>
    </row>
    <row r="11739" spans="1:7" customFormat="1">
      <c r="A11739" s="4">
        <v>34377</v>
      </c>
      <c r="B11739">
        <v>3.14</v>
      </c>
      <c r="C11739">
        <f>IFERROR(((VLOOKUP(A11739,'Interest Rates-10yr'!$A$9:$C$15239,2,FALSE))-B11739),C11738)</f>
        <v>2.7399999999999998</v>
      </c>
      <c r="D11739" s="98">
        <f>AVERAGE(C$10:C11739)</f>
        <v>0.66836487638533881</v>
      </c>
      <c r="E11739" s="2"/>
      <c r="G11739" s="23"/>
    </row>
    <row r="11740" spans="1:7" customFormat="1">
      <c r="A11740" s="4">
        <v>34378</v>
      </c>
      <c r="B11740">
        <v>3.14</v>
      </c>
      <c r="C11740">
        <f>IFERROR(((VLOOKUP(A11740,'Interest Rates-10yr'!$A$9:$C$15239,2,FALSE))-B11740),C11739)</f>
        <v>2.7399999999999998</v>
      </c>
      <c r="D11740" s="98">
        <f>AVERAGE(C$10:C11740)</f>
        <v>0.66854147131532049</v>
      </c>
      <c r="E11740" s="2"/>
      <c r="G11740" s="23"/>
    </row>
    <row r="11741" spans="1:7" customFormat="1">
      <c r="A11741" s="4">
        <v>34379</v>
      </c>
      <c r="B11741">
        <v>3.35</v>
      </c>
      <c r="C11741">
        <f>IFERROR(((VLOOKUP(A11741,'Interest Rates-10yr'!$A$9:$C$15239,2,FALSE))-B11741),C11740)</f>
        <v>2.5500000000000003</v>
      </c>
      <c r="D11741" s="98">
        <f>AVERAGE(C$10:C11741)</f>
        <v>0.66870184111831099</v>
      </c>
      <c r="E11741" s="2"/>
      <c r="G11741" s="23"/>
    </row>
    <row r="11742" spans="1:7" customFormat="1">
      <c r="A11742" s="4">
        <v>34380</v>
      </c>
      <c r="B11742">
        <v>3.49</v>
      </c>
      <c r="C11742">
        <f>IFERROR(((VLOOKUP(A11742,'Interest Rates-10yr'!$A$9:$C$15239,2,FALSE))-B11742),C11741)</f>
        <v>2.3899999999999997</v>
      </c>
      <c r="D11742" s="98">
        <f>AVERAGE(C$10:C11742)</f>
        <v>0.66884854683371897</v>
      </c>
      <c r="E11742" s="2"/>
      <c r="G11742" s="23"/>
    </row>
    <row r="11743" spans="1:7" customFormat="1">
      <c r="A11743" s="4">
        <v>34381</v>
      </c>
      <c r="B11743">
        <v>3.34</v>
      </c>
      <c r="C11743">
        <f>IFERROR(((VLOOKUP(A11743,'Interest Rates-10yr'!$A$9:$C$15239,2,FALSE))-B11743),C11742)</f>
        <v>2.5499999999999998</v>
      </c>
      <c r="D11743" s="98">
        <f>AVERAGE(C$10:C11743)</f>
        <v>0.66900886313277863</v>
      </c>
      <c r="E11743" s="2"/>
      <c r="G11743" s="23"/>
    </row>
    <row r="11744" spans="1:7" customFormat="1">
      <c r="A11744" s="4">
        <v>34382</v>
      </c>
      <c r="B11744">
        <v>3.3</v>
      </c>
      <c r="C11744">
        <f>IFERROR(((VLOOKUP(A11744,'Interest Rates-10yr'!$A$9:$C$15239,2,FALSE))-B11744),C11743)</f>
        <v>2.7</v>
      </c>
      <c r="D11744" s="98">
        <f>AVERAGE(C$10:C11744)</f>
        <v>0.6691819343843225</v>
      </c>
      <c r="E11744" s="2"/>
      <c r="G11744" s="23"/>
    </row>
    <row r="11745" spans="1:7" customFormat="1">
      <c r="A11745" s="4">
        <v>34383</v>
      </c>
      <c r="B11745">
        <v>3.21</v>
      </c>
      <c r="C11745">
        <f>IFERROR(((VLOOKUP(A11745,'Interest Rates-10yr'!$A$9:$C$15239,2,FALSE))-B11745),C11744)</f>
        <v>2.88</v>
      </c>
      <c r="D11745" s="98">
        <f>AVERAGE(C$10:C11745)</f>
        <v>0.66937031356510102</v>
      </c>
      <c r="E11745" s="2"/>
      <c r="G11745" s="23"/>
    </row>
    <row r="11746" spans="1:7" customFormat="1">
      <c r="A11746" s="4">
        <v>34384</v>
      </c>
      <c r="B11746">
        <v>3.21</v>
      </c>
      <c r="C11746">
        <f>IFERROR(((VLOOKUP(A11746,'Interest Rates-10yr'!$A$9:$C$15239,2,FALSE))-B11746),C11745)</f>
        <v>2.88</v>
      </c>
      <c r="D11746" s="98">
        <f>AVERAGE(C$10:C11746)</f>
        <v>0.66955866064582303</v>
      </c>
      <c r="E11746" s="2"/>
      <c r="G11746" s="23"/>
    </row>
    <row r="11747" spans="1:7" customFormat="1">
      <c r="A11747" s="4">
        <v>34385</v>
      </c>
      <c r="B11747">
        <v>3.21</v>
      </c>
      <c r="C11747">
        <f>IFERROR(((VLOOKUP(A11747,'Interest Rates-10yr'!$A$9:$C$15239,2,FALSE))-B11747),C11746)</f>
        <v>2.88</v>
      </c>
      <c r="D11747" s="98">
        <f>AVERAGE(C$10:C11747)</f>
        <v>0.66974697563469288</v>
      </c>
      <c r="E11747" s="2"/>
      <c r="G11747" s="23"/>
    </row>
    <row r="11748" spans="1:7" customFormat="1">
      <c r="A11748" s="4">
        <v>34386</v>
      </c>
      <c r="B11748">
        <v>3.21</v>
      </c>
      <c r="C11748">
        <f>IFERROR(((VLOOKUP(A11748,'Interest Rates-10yr'!$A$9:$C$15239,2,FALSE))-B11748),C11747)</f>
        <v>2.88</v>
      </c>
      <c r="D11748" s="98">
        <f>AVERAGE(C$10:C11748)</f>
        <v>0.66993525853991187</v>
      </c>
      <c r="E11748" s="2"/>
      <c r="G11748" s="23"/>
    </row>
    <row r="11749" spans="1:7" customFormat="1">
      <c r="A11749" s="4">
        <v>34387</v>
      </c>
      <c r="B11749">
        <v>3.33</v>
      </c>
      <c r="C11749">
        <f>IFERROR(((VLOOKUP(A11749,'Interest Rates-10yr'!$A$9:$C$15239,2,FALSE))-B11749),C11748)</f>
        <v>2.7199999999999998</v>
      </c>
      <c r="D11749" s="98">
        <f>AVERAGE(C$10:C11749)</f>
        <v>0.67010988074957634</v>
      </c>
      <c r="E11749" s="2"/>
      <c r="G11749" s="23"/>
    </row>
    <row r="11750" spans="1:7" customFormat="1">
      <c r="A11750" s="4">
        <v>34388</v>
      </c>
      <c r="B11750">
        <v>3.25</v>
      </c>
      <c r="C11750">
        <f>IFERROR(((VLOOKUP(A11750,'Interest Rates-10yr'!$A$9:$C$15239,2,FALSE))-B11750),C11749)</f>
        <v>2.88</v>
      </c>
      <c r="D11750" s="98">
        <f>AVERAGE(C$10:C11750)</f>
        <v>0.670298100672858</v>
      </c>
      <c r="E11750" s="2"/>
      <c r="G11750" s="23"/>
    </row>
    <row r="11751" spans="1:7" customFormat="1">
      <c r="A11751" s="4">
        <v>34389</v>
      </c>
      <c r="B11751">
        <v>3.25</v>
      </c>
      <c r="C11751">
        <f>IFERROR(((VLOOKUP(A11751,'Interest Rates-10yr'!$A$9:$C$15239,2,FALSE))-B11751),C11750)</f>
        <v>2.9699999999999998</v>
      </c>
      <c r="D11751" s="98">
        <f>AVERAGE(C$10:C11751)</f>
        <v>0.670493953329929</v>
      </c>
      <c r="E11751" s="2"/>
      <c r="G11751" s="23"/>
    </row>
    <row r="11752" spans="1:7" customFormat="1">
      <c r="A11752" s="4">
        <v>34390</v>
      </c>
      <c r="B11752">
        <v>3.23</v>
      </c>
      <c r="C11752">
        <f>IFERROR(((VLOOKUP(A11752,'Interest Rates-10yr'!$A$9:$C$15239,2,FALSE))-B11752),C11751)</f>
        <v>2.98</v>
      </c>
      <c r="D11752" s="98">
        <f>AVERAGE(C$10:C11752)</f>
        <v>0.67069062420165426</v>
      </c>
      <c r="E11752" s="2"/>
      <c r="G11752" s="23"/>
    </row>
    <row r="11753" spans="1:7" customFormat="1">
      <c r="A11753" s="4">
        <v>34391</v>
      </c>
      <c r="B11753">
        <v>3.23</v>
      </c>
      <c r="C11753">
        <f>IFERROR(((VLOOKUP(A11753,'Interest Rates-10yr'!$A$9:$C$15239,2,FALSE))-B11753),C11752)</f>
        <v>2.98</v>
      </c>
      <c r="D11753" s="98">
        <f>AVERAGE(C$10:C11753)</f>
        <v>0.67088726158038359</v>
      </c>
      <c r="E11753" s="2"/>
      <c r="G11753" s="23"/>
    </row>
    <row r="11754" spans="1:7" customFormat="1">
      <c r="A11754" s="4">
        <v>34392</v>
      </c>
      <c r="B11754">
        <v>3.23</v>
      </c>
      <c r="C11754">
        <f>IFERROR(((VLOOKUP(A11754,'Interest Rates-10yr'!$A$9:$C$15239,2,FALSE))-B11754),C11753)</f>
        <v>2.98</v>
      </c>
      <c r="D11754" s="98">
        <f>AVERAGE(C$10:C11754)</f>
        <v>0.67108386547467214</v>
      </c>
      <c r="E11754" s="2"/>
      <c r="G11754" s="23"/>
    </row>
    <row r="11755" spans="1:7" customFormat="1">
      <c r="A11755" s="4">
        <v>34393</v>
      </c>
      <c r="B11755">
        <v>3.49</v>
      </c>
      <c r="C11755">
        <f>IFERROR(((VLOOKUP(A11755,'Interest Rates-10yr'!$A$9:$C$15239,2,FALSE))-B11755),C11754)</f>
        <v>2.66</v>
      </c>
      <c r="D11755" s="98">
        <f>AVERAGE(C$10:C11755)</f>
        <v>0.6712531925761982</v>
      </c>
      <c r="E11755" s="2"/>
      <c r="G11755" s="23"/>
    </row>
    <row r="11756" spans="1:7" customFormat="1">
      <c r="A11756" s="4">
        <v>34394</v>
      </c>
      <c r="B11756">
        <v>3.31</v>
      </c>
      <c r="C11756">
        <f>IFERROR(((VLOOKUP(A11756,'Interest Rates-10yr'!$A$9:$C$15239,2,FALSE))-B11756),C11755)</f>
        <v>2.97</v>
      </c>
      <c r="D11756" s="98">
        <f>AVERAGE(C$10:C11756)</f>
        <v>0.67144888056525276</v>
      </c>
      <c r="E11756" s="2"/>
      <c r="G11756" s="23"/>
    </row>
    <row r="11757" spans="1:7" customFormat="1">
      <c r="A11757" s="4">
        <v>34395</v>
      </c>
      <c r="B11757">
        <v>3.24</v>
      </c>
      <c r="C11757">
        <f>IFERROR(((VLOOKUP(A11757,'Interest Rates-10yr'!$A$9:$C$15239,2,FALSE))-B11757),C11756)</f>
        <v>3.0599999999999996</v>
      </c>
      <c r="D11757" s="98">
        <f>AVERAGE(C$10:C11757)</f>
        <v>0.67165219611849036</v>
      </c>
      <c r="E11757" s="2"/>
      <c r="G11757" s="23"/>
    </row>
    <row r="11758" spans="1:7" customFormat="1">
      <c r="A11758" s="4">
        <v>34396</v>
      </c>
      <c r="B11758">
        <v>3.26</v>
      </c>
      <c r="C11758">
        <f>IFERROR(((VLOOKUP(A11758,'Interest Rates-10yr'!$A$9:$C$15239,2,FALSE))-B11758),C11757)</f>
        <v>3.09</v>
      </c>
      <c r="D11758" s="98">
        <f>AVERAGE(C$10:C11758)</f>
        <v>0.67185803047068049</v>
      </c>
      <c r="E11758" s="2"/>
      <c r="G11758" s="23"/>
    </row>
    <row r="11759" spans="1:7" customFormat="1">
      <c r="A11759" s="4">
        <v>34397</v>
      </c>
      <c r="B11759">
        <v>3.25</v>
      </c>
      <c r="C11759">
        <f>IFERROR(((VLOOKUP(A11759,'Interest Rates-10yr'!$A$9:$C$15239,2,FALSE))-B11759),C11758)</f>
        <v>3.13</v>
      </c>
      <c r="D11759" s="98">
        <f>AVERAGE(C$10:C11759)</f>
        <v>0.67206723404255531</v>
      </c>
      <c r="E11759" s="2"/>
      <c r="G11759" s="23"/>
    </row>
    <row r="11760" spans="1:7" customFormat="1">
      <c r="A11760" s="4">
        <v>34398</v>
      </c>
      <c r="B11760">
        <v>3.25</v>
      </c>
      <c r="C11760">
        <f>IFERROR(((VLOOKUP(A11760,'Interest Rates-10yr'!$A$9:$C$15239,2,FALSE))-B11760),C11759)</f>
        <v>3.13</v>
      </c>
      <c r="D11760" s="98">
        <f>AVERAGE(C$10:C11760)</f>
        <v>0.67227640200834193</v>
      </c>
      <c r="E11760" s="2"/>
      <c r="G11760" s="23"/>
    </row>
    <row r="11761" spans="1:7" customFormat="1">
      <c r="A11761" s="4">
        <v>34399</v>
      </c>
      <c r="B11761">
        <v>3.25</v>
      </c>
      <c r="C11761">
        <f>IFERROR(((VLOOKUP(A11761,'Interest Rates-10yr'!$A$9:$C$15239,2,FALSE))-B11761),C11760)</f>
        <v>3.13</v>
      </c>
      <c r="D11761" s="98">
        <f>AVERAGE(C$10:C11761)</f>
        <v>0.67248553437712943</v>
      </c>
      <c r="E11761" s="2"/>
      <c r="G11761" s="23"/>
    </row>
    <row r="11762" spans="1:7" customFormat="1">
      <c r="A11762" s="4">
        <v>34400</v>
      </c>
      <c r="B11762">
        <v>3.29</v>
      </c>
      <c r="C11762">
        <f>IFERROR(((VLOOKUP(A11762,'Interest Rates-10yr'!$A$9:$C$15239,2,FALSE))-B11762),C11761)</f>
        <v>3.0300000000000002</v>
      </c>
      <c r="D11762" s="98">
        <f>AVERAGE(C$10:C11762)</f>
        <v>0.67268612269208072</v>
      </c>
      <c r="E11762" s="2"/>
      <c r="G11762" s="23"/>
    </row>
    <row r="11763" spans="1:7" customFormat="1">
      <c r="A11763" s="4">
        <v>34401</v>
      </c>
      <c r="B11763">
        <v>3.24</v>
      </c>
      <c r="C11763">
        <f>IFERROR(((VLOOKUP(A11763,'Interest Rates-10yr'!$A$9:$C$15239,2,FALSE))-B11763),C11762)</f>
        <v>3.1399999999999997</v>
      </c>
      <c r="D11763" s="98">
        <f>AVERAGE(C$10:C11763)</f>
        <v>0.6728960353922091</v>
      </c>
      <c r="E11763" s="2"/>
      <c r="G11763" s="23"/>
    </row>
    <row r="11764" spans="1:7" customFormat="1">
      <c r="A11764" s="4">
        <v>34402</v>
      </c>
      <c r="B11764">
        <v>3.22</v>
      </c>
      <c r="C11764">
        <f>IFERROR(((VLOOKUP(A11764,'Interest Rates-10yr'!$A$9:$C$15239,2,FALSE))-B11764),C11763)</f>
        <v>3.1599999999999997</v>
      </c>
      <c r="D11764" s="98">
        <f>AVERAGE(C$10:C11764)</f>
        <v>0.67310761378137185</v>
      </c>
      <c r="E11764" s="2"/>
      <c r="G11764" s="23"/>
    </row>
    <row r="11765" spans="1:7" customFormat="1">
      <c r="A11765" s="4">
        <v>34403</v>
      </c>
      <c r="B11765">
        <v>3.22</v>
      </c>
      <c r="C11765">
        <f>IFERROR(((VLOOKUP(A11765,'Interest Rates-10yr'!$A$9:$C$15239,2,FALSE))-B11765),C11764)</f>
        <v>3.2600000000000002</v>
      </c>
      <c r="D11765" s="98">
        <f>AVERAGE(C$10:C11765)</f>
        <v>0.67332766247023013</v>
      </c>
      <c r="E11765" s="2"/>
      <c r="G11765" s="23"/>
    </row>
    <row r="11766" spans="1:7" customFormat="1">
      <c r="A11766" s="4">
        <v>34404</v>
      </c>
      <c r="B11766">
        <v>3.17</v>
      </c>
      <c r="C11766">
        <f>IFERROR(((VLOOKUP(A11766,'Interest Rates-10yr'!$A$9:$C$15239,2,FALSE))-B11766),C11765)</f>
        <v>3.29</v>
      </c>
      <c r="D11766" s="98">
        <f>AVERAGE(C$10:C11766)</f>
        <v>0.67355022539763765</v>
      </c>
      <c r="E11766" s="2"/>
      <c r="G11766" s="23"/>
    </row>
    <row r="11767" spans="1:7" customFormat="1">
      <c r="A11767" s="4">
        <v>34405</v>
      </c>
      <c r="B11767">
        <v>3.17</v>
      </c>
      <c r="C11767">
        <f>IFERROR(((VLOOKUP(A11767,'Interest Rates-10yr'!$A$9:$C$15239,2,FALSE))-B11767),C11766)</f>
        <v>3.29</v>
      </c>
      <c r="D11767" s="98">
        <f>AVERAGE(C$10:C11767)</f>
        <v>0.67377275046776886</v>
      </c>
      <c r="E11767" s="2"/>
      <c r="G11767" s="23"/>
    </row>
    <row r="11768" spans="1:7" customFormat="1">
      <c r="A11768" s="4">
        <v>34406</v>
      </c>
      <c r="B11768">
        <v>3.17</v>
      </c>
      <c r="C11768">
        <f>IFERROR(((VLOOKUP(A11768,'Interest Rates-10yr'!$A$9:$C$15239,2,FALSE))-B11768),C11767)</f>
        <v>3.29</v>
      </c>
      <c r="D11768" s="98">
        <f>AVERAGE(C$10:C11768)</f>
        <v>0.67399523769028202</v>
      </c>
      <c r="E11768" s="2"/>
      <c r="G11768" s="23"/>
    </row>
    <row r="11769" spans="1:7" customFormat="1">
      <c r="A11769" s="4">
        <v>34407</v>
      </c>
      <c r="B11769">
        <v>3.3</v>
      </c>
      <c r="C11769">
        <f>IFERROR(((VLOOKUP(A11769,'Interest Rates-10yr'!$A$9:$C$15239,2,FALSE))-B11769),C11768)</f>
        <v>3.2</v>
      </c>
      <c r="D11769" s="98">
        <f>AVERAGE(C$10:C11769)</f>
        <v>0.67421003401360757</v>
      </c>
      <c r="E11769" s="2"/>
      <c r="G11769" s="23"/>
    </row>
    <row r="11770" spans="1:7" customFormat="1">
      <c r="A11770" s="4">
        <v>34408</v>
      </c>
      <c r="B11770">
        <v>3.25</v>
      </c>
      <c r="C11770">
        <f>IFERROR(((VLOOKUP(A11770,'Interest Rates-10yr'!$A$9:$C$15239,2,FALSE))-B11770),C11769)</f>
        <v>3.2199999999999998</v>
      </c>
      <c r="D11770" s="98">
        <f>AVERAGE(C$10:C11770)</f>
        <v>0.67442649434572111</v>
      </c>
      <c r="E11770" s="2"/>
      <c r="G11770" s="23"/>
    </row>
    <row r="11771" spans="1:7" customFormat="1">
      <c r="A11771" s="4">
        <v>34409</v>
      </c>
      <c r="B11771">
        <v>3.05</v>
      </c>
      <c r="C11771">
        <f>IFERROR(((VLOOKUP(A11771,'Interest Rates-10yr'!$A$9:$C$15239,2,FALSE))-B11771),C11770)</f>
        <v>3.3500000000000005</v>
      </c>
      <c r="D11771" s="98">
        <f>AVERAGE(C$10:C11771)</f>
        <v>0.6746539704131973</v>
      </c>
      <c r="E11771" s="2"/>
      <c r="G11771" s="23"/>
    </row>
    <row r="11772" spans="1:7" customFormat="1">
      <c r="A11772" s="4">
        <v>34410</v>
      </c>
      <c r="B11772">
        <v>3.24</v>
      </c>
      <c r="C11772">
        <f>IFERROR(((VLOOKUP(A11772,'Interest Rates-10yr'!$A$9:$C$15239,2,FALSE))-B11772),C11771)</f>
        <v>3.16</v>
      </c>
      <c r="D11772" s="98">
        <f>AVERAGE(C$10:C11772)</f>
        <v>0.67486525546204423</v>
      </c>
      <c r="E11772" s="2"/>
      <c r="G11772" s="23"/>
    </row>
    <row r="11773" spans="1:7" customFormat="1">
      <c r="A11773" s="4">
        <v>34411</v>
      </c>
      <c r="B11773">
        <v>3.22</v>
      </c>
      <c r="C11773">
        <f>IFERROR(((VLOOKUP(A11773,'Interest Rates-10yr'!$A$9:$C$15239,2,FALSE))-B11773),C11772)</f>
        <v>3.27</v>
      </c>
      <c r="D11773" s="98">
        <f>AVERAGE(C$10:C11773)</f>
        <v>0.67508585515131136</v>
      </c>
      <c r="E11773" s="2"/>
      <c r="G11773" s="23"/>
    </row>
    <row r="11774" spans="1:7" customFormat="1">
      <c r="A11774" s="4">
        <v>34412</v>
      </c>
      <c r="B11774">
        <v>3.22</v>
      </c>
      <c r="C11774">
        <f>IFERROR(((VLOOKUP(A11774,'Interest Rates-10yr'!$A$9:$C$15239,2,FALSE))-B11774),C11773)</f>
        <v>3.27</v>
      </c>
      <c r="D11774" s="98">
        <f>AVERAGE(C$10:C11774)</f>
        <v>0.67530641733956875</v>
      </c>
      <c r="E11774" s="2"/>
      <c r="G11774" s="23"/>
    </row>
    <row r="11775" spans="1:7" customFormat="1">
      <c r="A11775" s="4">
        <v>34413</v>
      </c>
      <c r="B11775">
        <v>3.22</v>
      </c>
      <c r="C11775">
        <f>IFERROR(((VLOOKUP(A11775,'Interest Rates-10yr'!$A$9:$C$15239,2,FALSE))-B11775),C11774)</f>
        <v>3.27</v>
      </c>
      <c r="D11775" s="98">
        <f>AVERAGE(C$10:C11775)</f>
        <v>0.67552694203637831</v>
      </c>
      <c r="E11775" s="2"/>
      <c r="G11775" s="23"/>
    </row>
    <row r="11776" spans="1:7" customFormat="1">
      <c r="A11776" s="4">
        <v>34414</v>
      </c>
      <c r="B11776">
        <v>3.36</v>
      </c>
      <c r="C11776">
        <f>IFERROR(((VLOOKUP(A11776,'Interest Rates-10yr'!$A$9:$C$15239,2,FALSE))-B11776),C11775)</f>
        <v>3.19</v>
      </c>
      <c r="D11776" s="98">
        <f>AVERAGE(C$10:C11776)</f>
        <v>0.67574063057703981</v>
      </c>
      <c r="E11776" s="2"/>
      <c r="G11776" s="23"/>
    </row>
    <row r="11777" spans="1:7" customFormat="1">
      <c r="A11777" s="4">
        <v>34415</v>
      </c>
      <c r="B11777">
        <v>3.44</v>
      </c>
      <c r="C11777">
        <f>IFERROR(((VLOOKUP(A11777,'Interest Rates-10yr'!$A$9:$C$15239,2,FALSE))-B11777),C11776)</f>
        <v>3.0000000000000004</v>
      </c>
      <c r="D11777" s="98">
        <f>AVERAGE(C$10:C11777)</f>
        <v>0.67593813732155228</v>
      </c>
      <c r="E11777" s="2"/>
      <c r="G11777" s="23"/>
    </row>
    <row r="11778" spans="1:7" customFormat="1">
      <c r="A11778" s="4">
        <v>34416</v>
      </c>
      <c r="B11778">
        <v>3.47</v>
      </c>
      <c r="C11778">
        <f>IFERROR(((VLOOKUP(A11778,'Interest Rates-10yr'!$A$9:$C$15239,2,FALSE))-B11778),C11777)</f>
        <v>2.97</v>
      </c>
      <c r="D11778" s="98">
        <f>AVERAGE(C$10:C11778)</f>
        <v>0.67613306143257945</v>
      </c>
      <c r="E11778" s="2"/>
      <c r="G11778" s="23"/>
    </row>
    <row r="11779" spans="1:7" customFormat="1">
      <c r="A11779" s="4">
        <v>34417</v>
      </c>
      <c r="B11779">
        <v>3.49</v>
      </c>
      <c r="C11779">
        <f>IFERROR(((VLOOKUP(A11779,'Interest Rates-10yr'!$A$9:$C$15239,2,FALSE))-B11779),C11778)</f>
        <v>3.09</v>
      </c>
      <c r="D11779" s="98">
        <f>AVERAGE(C$10:C11779)</f>
        <v>0.67633814783347723</v>
      </c>
      <c r="E11779" s="2"/>
      <c r="G11779" s="23"/>
    </row>
    <row r="11780" spans="1:7" customFormat="1">
      <c r="A11780" s="4">
        <v>34418</v>
      </c>
      <c r="B11780">
        <v>3.53</v>
      </c>
      <c r="C11780">
        <f>IFERROR(((VLOOKUP(A11780,'Interest Rates-10yr'!$A$9:$C$15239,2,FALSE))-B11780),C11779)</f>
        <v>3.0800000000000005</v>
      </c>
      <c r="D11780" s="98">
        <f>AVERAGE(C$10:C11780)</f>
        <v>0.67654234984283634</v>
      </c>
      <c r="E11780" s="2"/>
      <c r="G11780" s="23"/>
    </row>
    <row r="11781" spans="1:7" customFormat="1">
      <c r="A11781" s="4">
        <v>34419</v>
      </c>
      <c r="B11781">
        <v>3.53</v>
      </c>
      <c r="C11781">
        <f>IFERROR(((VLOOKUP(A11781,'Interest Rates-10yr'!$A$9:$C$15239,2,FALSE))-B11781),C11780)</f>
        <v>3.0800000000000005</v>
      </c>
      <c r="D11781" s="98">
        <f>AVERAGE(C$10:C11781)</f>
        <v>0.67674651715936351</v>
      </c>
      <c r="E11781" s="2"/>
      <c r="G11781" s="23"/>
    </row>
    <row r="11782" spans="1:7" customFormat="1">
      <c r="A11782" s="4">
        <v>34420</v>
      </c>
      <c r="B11782">
        <v>3.53</v>
      </c>
      <c r="C11782">
        <f>IFERROR(((VLOOKUP(A11782,'Interest Rates-10yr'!$A$9:$C$15239,2,FALSE))-B11782),C11781)</f>
        <v>3.0800000000000005</v>
      </c>
      <c r="D11782" s="98">
        <f>AVERAGE(C$10:C11782)</f>
        <v>0.67695064979189901</v>
      </c>
      <c r="E11782" s="2"/>
      <c r="G11782" s="23"/>
    </row>
    <row r="11783" spans="1:7" customFormat="1">
      <c r="A11783" s="4">
        <v>34421</v>
      </c>
      <c r="B11783">
        <v>3.53</v>
      </c>
      <c r="C11783">
        <f>IFERROR(((VLOOKUP(A11783,'Interest Rates-10yr'!$A$9:$C$15239,2,FALSE))-B11783),C11782)</f>
        <v>3.1</v>
      </c>
      <c r="D11783" s="98">
        <f>AVERAGE(C$10:C11783)</f>
        <v>0.67715644640734052</v>
      </c>
      <c r="E11783" s="2"/>
      <c r="G11783" s="23"/>
    </row>
    <row r="11784" spans="1:7" customFormat="1">
      <c r="A11784" s="4">
        <v>34422</v>
      </c>
      <c r="B11784">
        <v>3.45</v>
      </c>
      <c r="C11784">
        <f>IFERROR(((VLOOKUP(A11784,'Interest Rates-10yr'!$A$9:$C$15239,2,FALSE))-B11784),C11783)</f>
        <v>3.26</v>
      </c>
      <c r="D11784" s="98">
        <f>AVERAGE(C$10:C11784)</f>
        <v>0.67737579617834631</v>
      </c>
      <c r="E11784" s="2"/>
      <c r="G11784" s="23"/>
    </row>
    <row r="11785" spans="1:7" customFormat="1">
      <c r="A11785" s="4">
        <v>34423</v>
      </c>
      <c r="B11785">
        <v>3.36</v>
      </c>
      <c r="C11785">
        <f>IFERROR(((VLOOKUP(A11785,'Interest Rates-10yr'!$A$9:$C$15239,2,FALSE))-B11785),C11784)</f>
        <v>3.4200000000000004</v>
      </c>
      <c r="D11785" s="98">
        <f>AVERAGE(C$10:C11785)</f>
        <v>0.6776086956521763</v>
      </c>
      <c r="E11785" s="2"/>
      <c r="G11785" s="23"/>
    </row>
    <row r="11786" spans="1:7" customFormat="1">
      <c r="A11786" s="4">
        <v>34424</v>
      </c>
      <c r="B11786">
        <v>4.18</v>
      </c>
      <c r="C11786">
        <f>IFERROR(((VLOOKUP(A11786,'Interest Rates-10yr'!$A$9:$C$15239,2,FALSE))-B11786),C11785)</f>
        <v>2.59</v>
      </c>
      <c r="D11786" s="98">
        <f>AVERAGE(C$10:C11786)</f>
        <v>0.67777107922221513</v>
      </c>
      <c r="E11786" s="2"/>
      <c r="G11786" s="23"/>
    </row>
    <row r="11787" spans="1:7" customFormat="1">
      <c r="A11787" s="4">
        <v>34425</v>
      </c>
      <c r="B11787">
        <v>3.64</v>
      </c>
      <c r="C11787">
        <f>IFERROR(((VLOOKUP(A11787,'Interest Rates-10yr'!$A$9:$C$15239,2,FALSE))-B11787),C11786)</f>
        <v>2.59</v>
      </c>
      <c r="D11787" s="98">
        <f>AVERAGE(C$10:C11787)</f>
        <v>0.67793343521820582</v>
      </c>
      <c r="E11787" s="2"/>
      <c r="G11787" s="23"/>
    </row>
    <row r="11788" spans="1:7" customFormat="1">
      <c r="A11788" s="4">
        <v>34426</v>
      </c>
      <c r="B11788">
        <v>3.64</v>
      </c>
      <c r="C11788">
        <f>IFERROR(((VLOOKUP(A11788,'Interest Rates-10yr'!$A$9:$C$15239,2,FALSE))-B11788),C11787)</f>
        <v>2.59</v>
      </c>
      <c r="D11788" s="98">
        <f>AVERAGE(C$10:C11788)</f>
        <v>0.67809576364717106</v>
      </c>
      <c r="E11788" s="2"/>
      <c r="G11788" s="23"/>
    </row>
    <row r="11789" spans="1:7" customFormat="1">
      <c r="A11789" s="4">
        <v>34427</v>
      </c>
      <c r="B11789">
        <v>3.64</v>
      </c>
      <c r="C11789">
        <f>IFERROR(((VLOOKUP(A11789,'Interest Rates-10yr'!$A$9:$C$15239,2,FALSE))-B11789),C11788)</f>
        <v>2.59</v>
      </c>
      <c r="D11789" s="98">
        <f>AVERAGE(C$10:C11789)</f>
        <v>0.67825806451613146</v>
      </c>
      <c r="E11789" s="2"/>
      <c r="G11789" s="23"/>
    </row>
    <row r="11790" spans="1:7" customFormat="1">
      <c r="A11790" s="4">
        <v>34428</v>
      </c>
      <c r="B11790">
        <v>3.62</v>
      </c>
      <c r="C11790">
        <f>IFERROR(((VLOOKUP(A11790,'Interest Rates-10yr'!$A$9:$C$15239,2,FALSE))-B11790),C11789)</f>
        <v>3.54</v>
      </c>
      <c r="D11790" s="98">
        <f>AVERAGE(C$10:C11790)</f>
        <v>0.67850097614803739</v>
      </c>
      <c r="E11790" s="2"/>
      <c r="G11790" s="23"/>
    </row>
    <row r="11791" spans="1:7" customFormat="1">
      <c r="A11791" s="4">
        <v>34429</v>
      </c>
      <c r="B11791">
        <v>3.6</v>
      </c>
      <c r="C11791">
        <f>IFERROR(((VLOOKUP(A11791,'Interest Rates-10yr'!$A$9:$C$15239,2,FALSE))-B11791),C11790)</f>
        <v>3.3699999999999997</v>
      </c>
      <c r="D11791" s="98">
        <f>AVERAGE(C$10:C11791)</f>
        <v>0.67872941775590123</v>
      </c>
      <c r="E11791" s="2"/>
      <c r="G11791" s="23"/>
    </row>
    <row r="11792" spans="1:7" customFormat="1">
      <c r="A11792" s="4">
        <v>34430</v>
      </c>
      <c r="B11792">
        <v>3.48</v>
      </c>
      <c r="C11792">
        <f>IFERROR(((VLOOKUP(A11792,'Interest Rates-10yr'!$A$9:$C$15239,2,FALSE))-B11792),C11791)</f>
        <v>3.4499999999999997</v>
      </c>
      <c r="D11792" s="98">
        <f>AVERAGE(C$10:C11792)</f>
        <v>0.67896461003140351</v>
      </c>
      <c r="E11792" s="2"/>
      <c r="G11792" s="23"/>
    </row>
    <row r="11793" spans="1:7" customFormat="1">
      <c r="A11793" s="4">
        <v>34431</v>
      </c>
      <c r="B11793">
        <v>3.46</v>
      </c>
      <c r="C11793">
        <f>IFERROR(((VLOOKUP(A11793,'Interest Rates-10yr'!$A$9:$C$15239,2,FALSE))-B11793),C11792)</f>
        <v>3.4000000000000004</v>
      </c>
      <c r="D11793" s="98">
        <f>AVERAGE(C$10:C11793)</f>
        <v>0.67919551934827116</v>
      </c>
      <c r="E11793" s="2"/>
      <c r="G11793" s="23"/>
    </row>
    <row r="11794" spans="1:7" customFormat="1">
      <c r="A11794" s="4">
        <v>34432</v>
      </c>
      <c r="B11794">
        <v>3.36</v>
      </c>
      <c r="C11794">
        <f>IFERROR(((VLOOKUP(A11794,'Interest Rates-10yr'!$A$9:$C$15239,2,FALSE))-B11794),C11793)</f>
        <v>3.5800000000000005</v>
      </c>
      <c r="D11794" s="98">
        <f>AVERAGE(C$10:C11794)</f>
        <v>0.67944166313110121</v>
      </c>
      <c r="E11794" s="2"/>
      <c r="G11794" s="23"/>
    </row>
    <row r="11795" spans="1:7" customFormat="1">
      <c r="A11795" s="4">
        <v>34433</v>
      </c>
      <c r="B11795">
        <v>3.36</v>
      </c>
      <c r="C11795">
        <f>IFERROR(((VLOOKUP(A11795,'Interest Rates-10yr'!$A$9:$C$15239,2,FALSE))-B11795),C11794)</f>
        <v>3.5800000000000005</v>
      </c>
      <c r="D11795" s="98">
        <f>AVERAGE(C$10:C11795)</f>
        <v>0.67968776514508977</v>
      </c>
      <c r="E11795" s="2"/>
      <c r="G11795" s="23"/>
    </row>
    <row r="11796" spans="1:7" customFormat="1">
      <c r="A11796" s="4">
        <v>34434</v>
      </c>
      <c r="B11796">
        <v>3.36</v>
      </c>
      <c r="C11796">
        <f>IFERROR(((VLOOKUP(A11796,'Interest Rates-10yr'!$A$9:$C$15239,2,FALSE))-B11796),C11795)</f>
        <v>3.5800000000000005</v>
      </c>
      <c r="D11796" s="98">
        <f>AVERAGE(C$10:C11796)</f>
        <v>0.67993382540086766</v>
      </c>
      <c r="E11796" s="2"/>
      <c r="G11796" s="23"/>
    </row>
    <row r="11797" spans="1:7" customFormat="1">
      <c r="A11797" s="4">
        <v>34435</v>
      </c>
      <c r="B11797">
        <v>3.41</v>
      </c>
      <c r="C11797">
        <f>IFERROR(((VLOOKUP(A11797,'Interest Rates-10yr'!$A$9:$C$15239,2,FALSE))-B11797),C11796)</f>
        <v>3.51</v>
      </c>
      <c r="D11797" s="98">
        <f>AVERAGE(C$10:C11797)</f>
        <v>0.68017390566678215</v>
      </c>
      <c r="E11797" s="2"/>
      <c r="G11797" s="23"/>
    </row>
    <row r="11798" spans="1:7" customFormat="1">
      <c r="A11798" s="4">
        <v>34436</v>
      </c>
      <c r="B11798">
        <v>3.24</v>
      </c>
      <c r="C11798">
        <f>IFERROR(((VLOOKUP(A11798,'Interest Rates-10yr'!$A$9:$C$15239,2,FALSE))-B11798),C11797)</f>
        <v>3.63</v>
      </c>
      <c r="D11798" s="98">
        <f>AVERAGE(C$10:C11798)</f>
        <v>0.68042412418356335</v>
      </c>
      <c r="E11798" s="2"/>
      <c r="G11798" s="23"/>
    </row>
    <row r="11799" spans="1:7" customFormat="1">
      <c r="A11799" s="4">
        <v>34437</v>
      </c>
      <c r="B11799">
        <v>3.43</v>
      </c>
      <c r="C11799">
        <f>IFERROR(((VLOOKUP(A11799,'Interest Rates-10yr'!$A$9:$C$15239,2,FALSE))-B11799),C11798)</f>
        <v>3.4999999999999996</v>
      </c>
      <c r="D11799" s="98">
        <f>AVERAGE(C$10:C11799)</f>
        <v>0.68066327396098625</v>
      </c>
      <c r="E11799" s="2"/>
      <c r="G11799" s="23"/>
    </row>
    <row r="11800" spans="1:7" customFormat="1">
      <c r="A11800" s="4">
        <v>34438</v>
      </c>
      <c r="B11800">
        <v>3.49</v>
      </c>
      <c r="C11800">
        <f>IFERROR(((VLOOKUP(A11800,'Interest Rates-10yr'!$A$9:$C$15239,2,FALSE))-B11800),C11799)</f>
        <v>3.4799999999999995</v>
      </c>
      <c r="D11800" s="98">
        <f>AVERAGE(C$10:C11800)</f>
        <v>0.68090068696463635</v>
      </c>
      <c r="E11800" s="2"/>
      <c r="G11800" s="23"/>
    </row>
    <row r="11801" spans="1:7" customFormat="1">
      <c r="A11801" s="4">
        <v>34439</v>
      </c>
      <c r="B11801">
        <v>3.51</v>
      </c>
      <c r="C11801">
        <f>IFERROR(((VLOOKUP(A11801,'Interest Rates-10yr'!$A$9:$C$15239,2,FALSE))-B11801),C11800)</f>
        <v>3.46</v>
      </c>
      <c r="D11801" s="98">
        <f>AVERAGE(C$10:C11801)</f>
        <v>0.68113636363636598</v>
      </c>
      <c r="E11801" s="2"/>
      <c r="G11801" s="23"/>
    </row>
    <row r="11802" spans="1:7" customFormat="1">
      <c r="A11802" s="4">
        <v>34440</v>
      </c>
      <c r="B11802">
        <v>3.51</v>
      </c>
      <c r="C11802">
        <f>IFERROR(((VLOOKUP(A11802,'Interest Rates-10yr'!$A$9:$C$15239,2,FALSE))-B11802),C11801)</f>
        <v>3.46</v>
      </c>
      <c r="D11802" s="98">
        <f>AVERAGE(C$10:C11802)</f>
        <v>0.68137200033918655</v>
      </c>
      <c r="E11802" s="2"/>
      <c r="G11802" s="23"/>
    </row>
    <row r="11803" spans="1:7" customFormat="1">
      <c r="A11803" s="4">
        <v>34441</v>
      </c>
      <c r="B11803">
        <v>3.51</v>
      </c>
      <c r="C11803">
        <f>IFERROR(((VLOOKUP(A11803,'Interest Rates-10yr'!$A$9:$C$15239,2,FALSE))-B11803),C11802)</f>
        <v>3.46</v>
      </c>
      <c r="D11803" s="98">
        <f>AVERAGE(C$10:C11803)</f>
        <v>0.68160759708326502</v>
      </c>
      <c r="E11803" s="2"/>
      <c r="G11803" s="23"/>
    </row>
    <row r="11804" spans="1:7" customFormat="1">
      <c r="A11804" s="4">
        <v>34442</v>
      </c>
      <c r="B11804">
        <v>3.7</v>
      </c>
      <c r="C11804">
        <f>IFERROR(((VLOOKUP(A11804,'Interest Rates-10yr'!$A$9:$C$15239,2,FALSE))-B11804),C11803)</f>
        <v>3.4399999999999995</v>
      </c>
      <c r="D11804" s="98">
        <f>AVERAGE(C$10:C11804)</f>
        <v>0.6818414582450214</v>
      </c>
      <c r="E11804" s="2"/>
      <c r="G11804" s="23"/>
    </row>
    <row r="11805" spans="1:7" customFormat="1">
      <c r="A11805" s="4">
        <v>34443</v>
      </c>
      <c r="B11805">
        <v>3.71</v>
      </c>
      <c r="C11805">
        <f>IFERROR(((VLOOKUP(A11805,'Interest Rates-10yr'!$A$9:$C$15239,2,FALSE))-B11805),C11804)</f>
        <v>3.3899999999999997</v>
      </c>
      <c r="D11805" s="98">
        <f>AVERAGE(C$10:C11805)</f>
        <v>0.68207104103086025</v>
      </c>
      <c r="E11805" s="2"/>
      <c r="G11805" s="23"/>
    </row>
    <row r="11806" spans="1:7" customFormat="1">
      <c r="A11806" s="4">
        <v>34444</v>
      </c>
      <c r="B11806">
        <v>3.71</v>
      </c>
      <c r="C11806">
        <f>IFERROR(((VLOOKUP(A11806,'Interest Rates-10yr'!$A$9:$C$15239,2,FALSE))-B11806),C11805)</f>
        <v>3.34</v>
      </c>
      <c r="D11806" s="98">
        <f>AVERAGE(C$10:C11806)</f>
        <v>0.68229634652878079</v>
      </c>
      <c r="E11806" s="2"/>
      <c r="G11806" s="23"/>
    </row>
    <row r="11807" spans="1:7" customFormat="1">
      <c r="A11807" s="4">
        <v>34445</v>
      </c>
      <c r="B11807">
        <v>3.7</v>
      </c>
      <c r="C11807">
        <f>IFERROR(((VLOOKUP(A11807,'Interest Rates-10yr'!$A$9:$C$15239,2,FALSE))-B11807),C11806)</f>
        <v>3.21</v>
      </c>
      <c r="D11807" s="98">
        <f>AVERAGE(C$10:C11807)</f>
        <v>0.68251059501610678</v>
      </c>
      <c r="E11807" s="2"/>
      <c r="G11807" s="23"/>
    </row>
    <row r="11808" spans="1:7" customFormat="1">
      <c r="A11808" s="4">
        <v>34446</v>
      </c>
      <c r="B11808">
        <v>3.7</v>
      </c>
      <c r="C11808">
        <f>IFERROR(((VLOOKUP(A11808,'Interest Rates-10yr'!$A$9:$C$15239,2,FALSE))-B11808),C11807)</f>
        <v>3.2299999999999995</v>
      </c>
      <c r="D11808" s="98">
        <f>AVERAGE(C$10:C11808)</f>
        <v>0.68272650224595532</v>
      </c>
      <c r="E11808" s="2"/>
      <c r="G11808" s="23"/>
    </row>
    <row r="11809" spans="1:7" customFormat="1">
      <c r="A11809" s="4">
        <v>34447</v>
      </c>
      <c r="B11809">
        <v>3.7</v>
      </c>
      <c r="C11809">
        <f>IFERROR(((VLOOKUP(A11809,'Interest Rates-10yr'!$A$9:$C$15239,2,FALSE))-B11809),C11808)</f>
        <v>3.2299999999999995</v>
      </c>
      <c r="D11809" s="98">
        <f>AVERAGE(C$10:C11809)</f>
        <v>0.68294237288135817</v>
      </c>
      <c r="E11809" s="2"/>
      <c r="G11809" s="23"/>
    </row>
    <row r="11810" spans="1:7" customFormat="1">
      <c r="A11810" s="4">
        <v>34448</v>
      </c>
      <c r="B11810">
        <v>3.7</v>
      </c>
      <c r="C11810">
        <f>IFERROR(((VLOOKUP(A11810,'Interest Rates-10yr'!$A$9:$C$15239,2,FALSE))-B11810),C11809)</f>
        <v>3.2299999999999995</v>
      </c>
      <c r="D11810" s="98">
        <f>AVERAGE(C$10:C11810)</f>
        <v>0.68315820693161822</v>
      </c>
      <c r="E11810" s="2"/>
      <c r="G11810" s="23"/>
    </row>
    <row r="11811" spans="1:7" customFormat="1">
      <c r="A11811" s="4">
        <v>34449</v>
      </c>
      <c r="B11811">
        <v>3.78</v>
      </c>
      <c r="C11811">
        <f>IFERROR(((VLOOKUP(A11811,'Interest Rates-10yr'!$A$9:$C$15239,2,FALSE))-B11811),C11810)</f>
        <v>3.0800000000000005</v>
      </c>
      <c r="D11811" s="98">
        <f>AVERAGE(C$10:C11811)</f>
        <v>0.68336129469581652</v>
      </c>
      <c r="E11811" s="2"/>
      <c r="G11811" s="23"/>
    </row>
    <row r="11812" spans="1:7" customFormat="1">
      <c r="A11812" s="4">
        <v>34450</v>
      </c>
      <c r="B11812">
        <v>3.42</v>
      </c>
      <c r="C11812">
        <f>IFERROR(((VLOOKUP(A11812,'Interest Rates-10yr'!$A$9:$C$15239,2,FALSE))-B11812),C11811)</f>
        <v>3.4400000000000004</v>
      </c>
      <c r="D11812" s="98">
        <f>AVERAGE(C$10:C11812)</f>
        <v>0.68359484876726473</v>
      </c>
      <c r="E11812" s="2"/>
      <c r="G11812" s="23"/>
    </row>
    <row r="11813" spans="1:7" customFormat="1">
      <c r="A11813" s="4">
        <v>34451</v>
      </c>
      <c r="B11813">
        <v>3.15</v>
      </c>
      <c r="C11813">
        <f>IFERROR(((VLOOKUP(A11813,'Interest Rates-10yr'!$A$9:$C$15239,2,FALSE))-B11813),C11812)</f>
        <v>3.4400000000000004</v>
      </c>
      <c r="D11813" s="98">
        <f>AVERAGE(C$10:C11813)</f>
        <v>0.68382836326669139</v>
      </c>
      <c r="E11813" s="2"/>
      <c r="G11813" s="23"/>
    </row>
    <row r="11814" spans="1:7" customFormat="1">
      <c r="A11814" s="4">
        <v>34452</v>
      </c>
      <c r="B11814">
        <v>3.66</v>
      </c>
      <c r="C11814">
        <f>IFERROR(((VLOOKUP(A11814,'Interest Rates-10yr'!$A$9:$C$15239,2,FALSE))-B11814),C11813)</f>
        <v>3.38</v>
      </c>
      <c r="D11814" s="98">
        <f>AVERAGE(C$10:C11814)</f>
        <v>0.68405675561203094</v>
      </c>
      <c r="E11814" s="2"/>
      <c r="G11814" s="23"/>
    </row>
    <row r="11815" spans="1:7" customFormat="1">
      <c r="A11815" s="4">
        <v>34453</v>
      </c>
      <c r="B11815">
        <v>3.73</v>
      </c>
      <c r="C11815">
        <f>IFERROR(((VLOOKUP(A11815,'Interest Rates-10yr'!$A$9:$C$15239,2,FALSE))-B11815),C11814)</f>
        <v>3.3299999999999996</v>
      </c>
      <c r="D11815" s="98">
        <f>AVERAGE(C$10:C11815)</f>
        <v>0.6842808741317995</v>
      </c>
      <c r="E11815" s="2"/>
      <c r="G11815" s="23"/>
    </row>
    <row r="11816" spans="1:7" customFormat="1">
      <c r="A11816" s="4">
        <v>34454</v>
      </c>
      <c r="B11816">
        <v>3.73</v>
      </c>
      <c r="C11816">
        <f>IFERROR(((VLOOKUP(A11816,'Interest Rates-10yr'!$A$9:$C$15239,2,FALSE))-B11816),C11815)</f>
        <v>3.3299999999999996</v>
      </c>
      <c r="D11816" s="98">
        <f>AVERAGE(C$10:C11816)</f>
        <v>0.68450495468789918</v>
      </c>
      <c r="E11816" s="2"/>
      <c r="G11816" s="23"/>
    </row>
    <row r="11817" spans="1:7" customFormat="1">
      <c r="A11817" s="4">
        <v>34455</v>
      </c>
      <c r="B11817">
        <v>3.73</v>
      </c>
      <c r="C11817">
        <f>IFERROR(((VLOOKUP(A11817,'Interest Rates-10yr'!$A$9:$C$15239,2,FALSE))-B11817),C11816)</f>
        <v>3.3299999999999996</v>
      </c>
      <c r="D11817" s="98">
        <f>AVERAGE(C$10:C11817)</f>
        <v>0.68472899728997505</v>
      </c>
      <c r="E11817" s="2"/>
      <c r="G11817" s="23"/>
    </row>
    <row r="11818" spans="1:7" customFormat="1">
      <c r="A11818" s="4">
        <v>34456</v>
      </c>
      <c r="B11818">
        <v>3.86</v>
      </c>
      <c r="C11818">
        <f>IFERROR(((VLOOKUP(A11818,'Interest Rates-10yr'!$A$9:$C$15239,2,FALSE))-B11818),C11817)</f>
        <v>3.23</v>
      </c>
      <c r="D11818" s="98">
        <f>AVERAGE(C$10:C11818)</f>
        <v>0.68494453383013165</v>
      </c>
      <c r="E11818" s="2"/>
      <c r="G11818" s="23"/>
    </row>
    <row r="11819" spans="1:7" customFormat="1">
      <c r="A11819" s="4">
        <v>34457</v>
      </c>
      <c r="B11819">
        <v>3.81</v>
      </c>
      <c r="C11819">
        <f>IFERROR(((VLOOKUP(A11819,'Interest Rates-10yr'!$A$9:$C$15239,2,FALSE))-B11819),C11818)</f>
        <v>3.32</v>
      </c>
      <c r="D11819" s="98">
        <f>AVERAGE(C$10:C11819)</f>
        <v>0.68516765453006134</v>
      </c>
      <c r="E11819" s="2"/>
      <c r="G11819" s="23"/>
    </row>
    <row r="11820" spans="1:7" customFormat="1">
      <c r="A11820" s="4">
        <v>34458</v>
      </c>
      <c r="B11820">
        <v>3.78</v>
      </c>
      <c r="C11820">
        <f>IFERROR(((VLOOKUP(A11820,'Interest Rates-10yr'!$A$9:$C$15239,2,FALSE))-B11820),C11819)</f>
        <v>3.36</v>
      </c>
      <c r="D11820" s="98">
        <f>AVERAGE(C$10:C11820)</f>
        <v>0.68539412412158363</v>
      </c>
      <c r="E11820" s="2"/>
      <c r="G11820" s="23"/>
    </row>
    <row r="11821" spans="1:7" customFormat="1">
      <c r="A11821" s="4">
        <v>34459</v>
      </c>
      <c r="B11821">
        <v>3.77</v>
      </c>
      <c r="C11821">
        <f>IFERROR(((VLOOKUP(A11821,'Interest Rates-10yr'!$A$9:$C$15239,2,FALSE))-B11821),C11820)</f>
        <v>3.3400000000000003</v>
      </c>
      <c r="D11821" s="98">
        <f>AVERAGE(C$10:C11821)</f>
        <v>0.68561886217406232</v>
      </c>
      <c r="E11821" s="2"/>
      <c r="G11821" s="23"/>
    </row>
    <row r="11822" spans="1:7" customFormat="1">
      <c r="A11822" s="4">
        <v>34460</v>
      </c>
      <c r="B11822">
        <v>3.78</v>
      </c>
      <c r="C11822">
        <f>IFERROR(((VLOOKUP(A11822,'Interest Rates-10yr'!$A$9:$C$15239,2,FALSE))-B11822),C11821)</f>
        <v>3.57</v>
      </c>
      <c r="D11822" s="98">
        <f>AVERAGE(C$10:C11822)</f>
        <v>0.68586303225260514</v>
      </c>
      <c r="E11822" s="2"/>
      <c r="G11822" s="23"/>
    </row>
    <row r="11823" spans="1:7" customFormat="1">
      <c r="A11823" s="4">
        <v>34461</v>
      </c>
      <c r="B11823">
        <v>3.78</v>
      </c>
      <c r="C11823">
        <f>IFERROR(((VLOOKUP(A11823,'Interest Rates-10yr'!$A$9:$C$15239,2,FALSE))-B11823),C11822)</f>
        <v>3.57</v>
      </c>
      <c r="D11823" s="98">
        <f>AVERAGE(C$10:C11823)</f>
        <v>0.68610716099543112</v>
      </c>
      <c r="E11823" s="2"/>
      <c r="G11823" s="23"/>
    </row>
    <row r="11824" spans="1:7" customFormat="1">
      <c r="A11824" s="4">
        <v>34462</v>
      </c>
      <c r="B11824">
        <v>3.78</v>
      </c>
      <c r="C11824">
        <f>IFERROR(((VLOOKUP(A11824,'Interest Rates-10yr'!$A$9:$C$15239,2,FALSE))-B11824),C11823)</f>
        <v>3.57</v>
      </c>
      <c r="D11824" s="98">
        <f>AVERAGE(C$10:C11824)</f>
        <v>0.6863512484130363</v>
      </c>
      <c r="E11824" s="2"/>
      <c r="G11824" s="23"/>
    </row>
    <row r="11825" spans="1:7" customFormat="1">
      <c r="A11825" s="4">
        <v>34463</v>
      </c>
      <c r="B11825">
        <v>3.77</v>
      </c>
      <c r="C11825">
        <f>IFERROR(((VLOOKUP(A11825,'Interest Rates-10yr'!$A$9:$C$15239,2,FALSE))-B11825),C11824)</f>
        <v>3.72</v>
      </c>
      <c r="D11825" s="98">
        <f>AVERAGE(C$10:C11825)</f>
        <v>0.68660798916723287</v>
      </c>
      <c r="E11825" s="2"/>
      <c r="G11825" s="23"/>
    </row>
    <row r="11826" spans="1:7" customFormat="1">
      <c r="A11826" s="4">
        <v>34464</v>
      </c>
      <c r="B11826">
        <v>3.58</v>
      </c>
      <c r="C11826">
        <f>IFERROR(((VLOOKUP(A11826,'Interest Rates-10yr'!$A$9:$C$15239,2,FALSE))-B11826),C11825)</f>
        <v>3.75</v>
      </c>
      <c r="D11826" s="98">
        <f>AVERAGE(C$10:C11826)</f>
        <v>0.68686722518405885</v>
      </c>
      <c r="E11826" s="2"/>
      <c r="G11826" s="23"/>
    </row>
    <row r="11827" spans="1:7" customFormat="1">
      <c r="A11827" s="4">
        <v>34465</v>
      </c>
      <c r="B11827">
        <v>3.42</v>
      </c>
      <c r="C11827">
        <f>IFERROR(((VLOOKUP(A11827,'Interest Rates-10yr'!$A$9:$C$15239,2,FALSE))-B11827),C11826)</f>
        <v>3.9800000000000004</v>
      </c>
      <c r="D11827" s="98">
        <f>AVERAGE(C$10:C11827)</f>
        <v>0.6871458791673738</v>
      </c>
      <c r="E11827" s="2"/>
      <c r="G11827" s="23"/>
    </row>
    <row r="11828" spans="1:7" customFormat="1">
      <c r="A11828" s="4">
        <v>34466</v>
      </c>
      <c r="B11828">
        <v>3.78</v>
      </c>
      <c r="C11828">
        <f>IFERROR(((VLOOKUP(A11828,'Interest Rates-10yr'!$A$9:$C$15239,2,FALSE))-B11828),C11827)</f>
        <v>3.5800000000000005</v>
      </c>
      <c r="D11828" s="98">
        <f>AVERAGE(C$10:C11828)</f>
        <v>0.68739064218631218</v>
      </c>
      <c r="E11828" s="2"/>
      <c r="G11828" s="23"/>
    </row>
    <row r="11829" spans="1:7" customFormat="1">
      <c r="A11829" s="4">
        <v>34467</v>
      </c>
      <c r="B11829">
        <v>3.84</v>
      </c>
      <c r="C11829">
        <f>IFERROR(((VLOOKUP(A11829,'Interest Rates-10yr'!$A$9:$C$15239,2,FALSE))-B11829),C11828)</f>
        <v>3.45</v>
      </c>
      <c r="D11829" s="98">
        <f>AVERAGE(C$10:C11829)</f>
        <v>0.68762436548223549</v>
      </c>
      <c r="E11829" s="2"/>
      <c r="G11829" s="23"/>
    </row>
    <row r="11830" spans="1:7" customFormat="1">
      <c r="A11830" s="4">
        <v>34468</v>
      </c>
      <c r="B11830">
        <v>3.84</v>
      </c>
      <c r="C11830">
        <f>IFERROR(((VLOOKUP(A11830,'Interest Rates-10yr'!$A$9:$C$15239,2,FALSE))-B11830),C11829)</f>
        <v>3.45</v>
      </c>
      <c r="D11830" s="98">
        <f>AVERAGE(C$10:C11830)</f>
        <v>0.68785804923441529</v>
      </c>
      <c r="E11830" s="2"/>
      <c r="G11830" s="23"/>
    </row>
    <row r="11831" spans="1:7" customFormat="1">
      <c r="A11831" s="4">
        <v>34469</v>
      </c>
      <c r="B11831">
        <v>3.84</v>
      </c>
      <c r="C11831">
        <f>IFERROR(((VLOOKUP(A11831,'Interest Rates-10yr'!$A$9:$C$15239,2,FALSE))-B11831),C11830)</f>
        <v>3.45</v>
      </c>
      <c r="D11831" s="98">
        <f>AVERAGE(C$10:C11831)</f>
        <v>0.68809169345288634</v>
      </c>
      <c r="E11831" s="2"/>
      <c r="G11831" s="23"/>
    </row>
    <row r="11832" spans="1:7" customFormat="1">
      <c r="A11832" s="4">
        <v>34470</v>
      </c>
      <c r="B11832">
        <v>4.29</v>
      </c>
      <c r="C11832">
        <f>IFERROR(((VLOOKUP(A11832,'Interest Rates-10yr'!$A$9:$C$15239,2,FALSE))-B11832),C11831)</f>
        <v>2.95</v>
      </c>
      <c r="D11832" s="98">
        <f>AVERAGE(C$10:C11832)</f>
        <v>0.6882830076968639</v>
      </c>
      <c r="E11832" s="2"/>
      <c r="G11832" s="23"/>
    </row>
    <row r="11833" spans="1:7" customFormat="1">
      <c r="A11833" s="4">
        <v>34471</v>
      </c>
      <c r="B11833">
        <v>4.2699999999999996</v>
      </c>
      <c r="C11833">
        <f>IFERROR(((VLOOKUP(A11833,'Interest Rates-10yr'!$A$9:$C$15239,2,FALSE))-B11833),C11832)</f>
        <v>2.7600000000000007</v>
      </c>
      <c r="D11833" s="98">
        <f>AVERAGE(C$10:C11833)</f>
        <v>0.6884582205683375</v>
      </c>
      <c r="E11833" s="2"/>
      <c r="G11833" s="23"/>
    </row>
    <row r="11834" spans="1:7" customFormat="1">
      <c r="A11834" s="4">
        <v>34472</v>
      </c>
      <c r="B11834">
        <v>4.26</v>
      </c>
      <c r="C11834">
        <f>IFERROR(((VLOOKUP(A11834,'Interest Rates-10yr'!$A$9:$C$15239,2,FALSE))-B11834),C11833)</f>
        <v>2.7700000000000005</v>
      </c>
      <c r="D11834" s="98">
        <f>AVERAGE(C$10:C11834)</f>
        <v>0.68863424947146068</v>
      </c>
      <c r="E11834" s="2"/>
      <c r="G11834" s="23"/>
    </row>
    <row r="11835" spans="1:7" customFormat="1">
      <c r="A11835" s="4">
        <v>34473</v>
      </c>
      <c r="B11835">
        <v>4.2300000000000004</v>
      </c>
      <c r="C11835">
        <f>IFERROR(((VLOOKUP(A11835,'Interest Rates-10yr'!$A$9:$C$15239,2,FALSE))-B11835),C11834)</f>
        <v>2.7299999999999995</v>
      </c>
      <c r="D11835" s="98">
        <f>AVERAGE(C$10:C11835)</f>
        <v>0.68880686622695941</v>
      </c>
      <c r="E11835" s="2"/>
      <c r="G11835" s="23"/>
    </row>
    <row r="11836" spans="1:7" customFormat="1">
      <c r="A11836" s="4">
        <v>34474</v>
      </c>
      <c r="B11836">
        <v>4.21</v>
      </c>
      <c r="C11836">
        <f>IFERROR(((VLOOKUP(A11836,'Interest Rates-10yr'!$A$9:$C$15239,2,FALSE))-B11836),C11835)</f>
        <v>2.8099999999999996</v>
      </c>
      <c r="D11836" s="98">
        <f>AVERAGE(C$10:C11836)</f>
        <v>0.68898621797582005</v>
      </c>
      <c r="E11836" s="2"/>
      <c r="G11836" s="23"/>
    </row>
    <row r="11837" spans="1:7" customFormat="1">
      <c r="A11837" s="4">
        <v>34475</v>
      </c>
      <c r="B11837">
        <v>4.21</v>
      </c>
      <c r="C11837">
        <f>IFERROR(((VLOOKUP(A11837,'Interest Rates-10yr'!$A$9:$C$15239,2,FALSE))-B11837),C11836)</f>
        <v>2.8099999999999996</v>
      </c>
      <c r="D11837" s="98">
        <f>AVERAGE(C$10:C11837)</f>
        <v>0.68916553939804048</v>
      </c>
      <c r="E11837" s="2"/>
      <c r="G11837" s="23"/>
    </row>
    <row r="11838" spans="1:7" customFormat="1">
      <c r="A11838" s="4">
        <v>34476</v>
      </c>
      <c r="B11838">
        <v>4.21</v>
      </c>
      <c r="C11838">
        <f>IFERROR(((VLOOKUP(A11838,'Interest Rates-10yr'!$A$9:$C$15239,2,FALSE))-B11838),C11837)</f>
        <v>2.8099999999999996</v>
      </c>
      <c r="D11838" s="98">
        <f>AVERAGE(C$10:C11838)</f>
        <v>0.68934483050131234</v>
      </c>
      <c r="E11838" s="2"/>
      <c r="G11838" s="23"/>
    </row>
    <row r="11839" spans="1:7" customFormat="1">
      <c r="A11839" s="4">
        <v>34477</v>
      </c>
      <c r="B11839">
        <v>4.28</v>
      </c>
      <c r="C11839">
        <f>IFERROR(((VLOOKUP(A11839,'Interest Rates-10yr'!$A$9:$C$15239,2,FALSE))-B11839),C11838)</f>
        <v>2.91</v>
      </c>
      <c r="D11839" s="98">
        <f>AVERAGE(C$10:C11839)</f>
        <v>0.68953254437870026</v>
      </c>
      <c r="E11839" s="2"/>
      <c r="G11839" s="23"/>
    </row>
    <row r="11840" spans="1:7" customFormat="1">
      <c r="A11840" s="4">
        <v>34478</v>
      </c>
      <c r="B11840">
        <v>4.1900000000000004</v>
      </c>
      <c r="C11840">
        <f>IFERROR(((VLOOKUP(A11840,'Interest Rates-10yr'!$A$9:$C$15239,2,FALSE))-B11840),C11839)</f>
        <v>2.9799999999999995</v>
      </c>
      <c r="D11840" s="98">
        <f>AVERAGE(C$10:C11840)</f>
        <v>0.68972614318316483</v>
      </c>
      <c r="E11840" s="2"/>
      <c r="G11840" s="23"/>
    </row>
    <row r="11841" spans="1:7" customFormat="1">
      <c r="A11841" s="4">
        <v>34479</v>
      </c>
      <c r="B11841">
        <v>4.24</v>
      </c>
      <c r="C11841">
        <f>IFERROR(((VLOOKUP(A11841,'Interest Rates-10yr'!$A$9:$C$15239,2,FALSE))-B11841),C11840)</f>
        <v>2.8999999999999995</v>
      </c>
      <c r="D11841" s="98">
        <f>AVERAGE(C$10:C11841)</f>
        <v>0.68991294793779778</v>
      </c>
      <c r="E11841" s="2"/>
      <c r="G11841" s="23"/>
    </row>
    <row r="11842" spans="1:7" customFormat="1">
      <c r="A11842" s="4">
        <v>34480</v>
      </c>
      <c r="B11842">
        <v>4.2300000000000004</v>
      </c>
      <c r="C11842">
        <f>IFERROR(((VLOOKUP(A11842,'Interest Rates-10yr'!$A$9:$C$15239,2,FALSE))-B11842),C11841)</f>
        <v>2.8599999999999994</v>
      </c>
      <c r="D11842" s="98">
        <f>AVERAGE(C$10:C11842)</f>
        <v>0.69009634074199466</v>
      </c>
      <c r="E11842" s="2"/>
      <c r="G11842" s="23"/>
    </row>
    <row r="11843" spans="1:7" customFormat="1">
      <c r="A11843" s="4">
        <v>34481</v>
      </c>
      <c r="B11843">
        <v>4.1900000000000004</v>
      </c>
      <c r="C11843">
        <f>IFERROR(((VLOOKUP(A11843,'Interest Rates-10yr'!$A$9:$C$15239,2,FALSE))-B11843),C11842)</f>
        <v>2.9299999999999997</v>
      </c>
      <c r="D11843" s="98">
        <f>AVERAGE(C$10:C11843)</f>
        <v>0.69028561771168018</v>
      </c>
      <c r="E11843" s="2"/>
      <c r="G11843" s="23"/>
    </row>
    <row r="11844" spans="1:7" customFormat="1">
      <c r="A11844" s="4">
        <v>34482</v>
      </c>
      <c r="B11844">
        <v>4.1900000000000004</v>
      </c>
      <c r="C11844">
        <f>IFERROR(((VLOOKUP(A11844,'Interest Rates-10yr'!$A$9:$C$15239,2,FALSE))-B11844),C11843)</f>
        <v>2.9299999999999997</v>
      </c>
      <c r="D11844" s="98">
        <f>AVERAGE(C$10:C11844)</f>
        <v>0.69047486269539693</v>
      </c>
      <c r="E11844" s="2"/>
      <c r="G11844" s="23"/>
    </row>
    <row r="11845" spans="1:7" customFormat="1">
      <c r="A11845" s="4">
        <v>34483</v>
      </c>
      <c r="B11845">
        <v>4.1900000000000004</v>
      </c>
      <c r="C11845">
        <f>IFERROR(((VLOOKUP(A11845,'Interest Rates-10yr'!$A$9:$C$15239,2,FALSE))-B11845),C11844)</f>
        <v>2.9299999999999997</v>
      </c>
      <c r="D11845" s="98">
        <f>AVERAGE(C$10:C11845)</f>
        <v>0.69066407570125243</v>
      </c>
      <c r="E11845" s="2"/>
      <c r="G11845" s="23"/>
    </row>
    <row r="11846" spans="1:7" customFormat="1">
      <c r="A11846" s="4">
        <v>34484</v>
      </c>
      <c r="B11846">
        <v>4.1900000000000004</v>
      </c>
      <c r="C11846">
        <f>IFERROR(((VLOOKUP(A11846,'Interest Rates-10yr'!$A$9:$C$15239,2,FALSE))-B11846),C11845)</f>
        <v>2.9299999999999997</v>
      </c>
      <c r="D11846" s="98">
        <f>AVERAGE(C$10:C11846)</f>
        <v>0.69085325673735098</v>
      </c>
      <c r="E11846" s="2"/>
      <c r="G11846" s="23"/>
    </row>
    <row r="11847" spans="1:7" customFormat="1">
      <c r="A11847" s="4">
        <v>34485</v>
      </c>
      <c r="B11847">
        <v>4.5999999999999996</v>
      </c>
      <c r="C11847">
        <f>IFERROR(((VLOOKUP(A11847,'Interest Rates-10yr'!$A$9:$C$15239,2,FALSE))-B11847),C11846)</f>
        <v>2.5700000000000003</v>
      </c>
      <c r="D11847" s="98">
        <f>AVERAGE(C$10:C11847)</f>
        <v>0.69101199526947321</v>
      </c>
      <c r="E11847" s="2"/>
      <c r="G11847" s="23"/>
    </row>
    <row r="11848" spans="1:7" customFormat="1">
      <c r="A11848" s="4">
        <v>34486</v>
      </c>
      <c r="B11848">
        <v>4.33</v>
      </c>
      <c r="C11848">
        <f>IFERROR(((VLOOKUP(A11848,'Interest Rates-10yr'!$A$9:$C$15239,2,FALSE))-B11848),C11847)</f>
        <v>2.79</v>
      </c>
      <c r="D11848" s="98">
        <f>AVERAGE(C$10:C11848)</f>
        <v>0.69118928963595094</v>
      </c>
      <c r="E11848" s="2"/>
      <c r="G11848" s="23"/>
    </row>
    <row r="11849" spans="1:7" customFormat="1">
      <c r="A11849" s="4">
        <v>34487</v>
      </c>
      <c r="B11849">
        <v>4.25</v>
      </c>
      <c r="C11849">
        <f>IFERROR(((VLOOKUP(A11849,'Interest Rates-10yr'!$A$9:$C$15239,2,FALSE))-B11849),C11848)</f>
        <v>2.8200000000000003</v>
      </c>
      <c r="D11849" s="98">
        <f>AVERAGE(C$10:C11849)</f>
        <v>0.69136908783783979</v>
      </c>
      <c r="E11849" s="2"/>
      <c r="G11849" s="23"/>
    </row>
    <row r="11850" spans="1:7" customFormat="1">
      <c r="A11850" s="4">
        <v>34488</v>
      </c>
      <c r="B11850">
        <v>4.16</v>
      </c>
      <c r="C11850">
        <f>IFERROR(((VLOOKUP(A11850,'Interest Rates-10yr'!$A$9:$C$15239,2,FALSE))-B11850),C11849)</f>
        <v>2.8200000000000003</v>
      </c>
      <c r="D11850" s="98">
        <f>AVERAGE(C$10:C11850)</f>
        <v>0.69154885567097568</v>
      </c>
      <c r="E11850" s="2"/>
      <c r="G11850" s="23"/>
    </row>
    <row r="11851" spans="1:7" customFormat="1">
      <c r="A11851" s="4">
        <v>34489</v>
      </c>
      <c r="B11851">
        <v>4.16</v>
      </c>
      <c r="C11851">
        <f>IFERROR(((VLOOKUP(A11851,'Interest Rates-10yr'!$A$9:$C$15239,2,FALSE))-B11851),C11850)</f>
        <v>2.8200000000000003</v>
      </c>
      <c r="D11851" s="98">
        <f>AVERAGE(C$10:C11851)</f>
        <v>0.69172859314305202</v>
      </c>
      <c r="E11851" s="2"/>
      <c r="G11851" s="23"/>
    </row>
    <row r="11852" spans="1:7" customFormat="1">
      <c r="A11852" s="4">
        <v>34490</v>
      </c>
      <c r="B11852">
        <v>4.16</v>
      </c>
      <c r="C11852">
        <f>IFERROR(((VLOOKUP(A11852,'Interest Rates-10yr'!$A$9:$C$15239,2,FALSE))-B11852),C11851)</f>
        <v>2.8200000000000003</v>
      </c>
      <c r="D11852" s="98">
        <f>AVERAGE(C$10:C11852)</f>
        <v>0.69190830026175987</v>
      </c>
      <c r="E11852" s="2"/>
      <c r="G11852" s="23"/>
    </row>
    <row r="11853" spans="1:7" customFormat="1">
      <c r="A11853" s="4">
        <v>34491</v>
      </c>
      <c r="B11853">
        <v>4.17</v>
      </c>
      <c r="C11853">
        <f>IFERROR(((VLOOKUP(A11853,'Interest Rates-10yr'!$A$9:$C$15239,2,FALSE))-B11853),C11852)</f>
        <v>2.74</v>
      </c>
      <c r="D11853" s="98">
        <f>AVERAGE(C$10:C11853)</f>
        <v>0.69208122255994786</v>
      </c>
      <c r="E11853" s="2"/>
      <c r="G11853" s="23"/>
    </row>
    <row r="11854" spans="1:7" customFormat="1">
      <c r="A11854" s="4">
        <v>34492</v>
      </c>
      <c r="B11854">
        <v>4.03</v>
      </c>
      <c r="C11854">
        <f>IFERROR(((VLOOKUP(A11854,'Interest Rates-10yr'!$A$9:$C$15239,2,FALSE))-B11854),C11853)</f>
        <v>2.92</v>
      </c>
      <c r="D11854" s="98">
        <f>AVERAGE(C$10:C11854)</f>
        <v>0.69226931194597063</v>
      </c>
      <c r="E11854" s="2"/>
      <c r="G11854" s="23"/>
    </row>
    <row r="11855" spans="1:7" customFormat="1">
      <c r="A11855" s="4">
        <v>34493</v>
      </c>
      <c r="B11855">
        <v>4</v>
      </c>
      <c r="C11855">
        <f>IFERROR(((VLOOKUP(A11855,'Interest Rates-10yr'!$A$9:$C$15239,2,FALSE))-B11855),C11854)</f>
        <v>2.96</v>
      </c>
      <c r="D11855" s="98">
        <f>AVERAGE(C$10:C11855)</f>
        <v>0.69246074624345955</v>
      </c>
      <c r="E11855" s="2"/>
      <c r="G11855" s="23"/>
    </row>
    <row r="11856" spans="1:7" customFormat="1">
      <c r="A11856" s="4">
        <v>34494</v>
      </c>
      <c r="B11856">
        <v>4.17</v>
      </c>
      <c r="C11856">
        <f>IFERROR(((VLOOKUP(A11856,'Interest Rates-10yr'!$A$9:$C$15239,2,FALSE))-B11856),C11855)</f>
        <v>2.8100000000000005</v>
      </c>
      <c r="D11856" s="98">
        <f>AVERAGE(C$10:C11856)</f>
        <v>0.69263948678990639</v>
      </c>
      <c r="E11856" s="2"/>
      <c r="G11856" s="23"/>
    </row>
    <row r="11857" spans="1:7" customFormat="1">
      <c r="A11857" s="4">
        <v>34495</v>
      </c>
      <c r="B11857">
        <v>4.18</v>
      </c>
      <c r="C11857">
        <f>IFERROR(((VLOOKUP(A11857,'Interest Rates-10yr'!$A$9:$C$15239,2,FALSE))-B11857),C11856)</f>
        <v>2.8500000000000005</v>
      </c>
      <c r="D11857" s="98">
        <f>AVERAGE(C$10:C11857)</f>
        <v>0.69282157326131166</v>
      </c>
      <c r="E11857" s="2"/>
      <c r="G11857" s="23"/>
    </row>
    <row r="11858" spans="1:7" customFormat="1">
      <c r="A11858" s="4">
        <v>34496</v>
      </c>
      <c r="B11858">
        <v>4.18</v>
      </c>
      <c r="C11858">
        <f>IFERROR(((VLOOKUP(A11858,'Interest Rates-10yr'!$A$9:$C$15239,2,FALSE))-B11858),C11857)</f>
        <v>2.8500000000000005</v>
      </c>
      <c r="D11858" s="98">
        <f>AVERAGE(C$10:C11858)</f>
        <v>0.69300362899822954</v>
      </c>
      <c r="E11858" s="2"/>
      <c r="G11858" s="23"/>
    </row>
    <row r="11859" spans="1:7" customFormat="1">
      <c r="A11859" s="4">
        <v>34497</v>
      </c>
      <c r="B11859">
        <v>4.18</v>
      </c>
      <c r="C11859">
        <f>IFERROR(((VLOOKUP(A11859,'Interest Rates-10yr'!$A$9:$C$15239,2,FALSE))-B11859),C11858)</f>
        <v>2.8500000000000005</v>
      </c>
      <c r="D11859" s="98">
        <f>AVERAGE(C$10:C11859)</f>
        <v>0.69318565400844068</v>
      </c>
      <c r="E11859" s="2"/>
      <c r="G11859" s="23"/>
    </row>
    <row r="11860" spans="1:7" customFormat="1">
      <c r="A11860" s="4">
        <v>34498</v>
      </c>
      <c r="B11860">
        <v>4.24</v>
      </c>
      <c r="C11860">
        <f>IFERROR(((VLOOKUP(A11860,'Interest Rates-10yr'!$A$9:$C$15239,2,FALSE))-B11860),C11859)</f>
        <v>2.83</v>
      </c>
      <c r="D11860" s="98">
        <f>AVERAGE(C$10:C11860)</f>
        <v>0.6933659606784256</v>
      </c>
      <c r="E11860" s="2"/>
      <c r="G11860" s="23"/>
    </row>
    <row r="11861" spans="1:7" customFormat="1">
      <c r="A11861" s="4">
        <v>34499</v>
      </c>
      <c r="B11861">
        <v>4.2300000000000004</v>
      </c>
      <c r="C11861">
        <f>IFERROR(((VLOOKUP(A11861,'Interest Rates-10yr'!$A$9:$C$15239,2,FALSE))-B11861),C11860)</f>
        <v>2.7699999999999996</v>
      </c>
      <c r="D11861" s="98">
        <f>AVERAGE(C$10:C11861)</f>
        <v>0.69354117448532082</v>
      </c>
      <c r="E11861" s="2"/>
      <c r="G11861" s="23"/>
    </row>
    <row r="11862" spans="1:7" customFormat="1">
      <c r="A11862" s="4">
        <v>34500</v>
      </c>
      <c r="B11862">
        <v>4.3</v>
      </c>
      <c r="C11862">
        <f>IFERROR(((VLOOKUP(A11862,'Interest Rates-10yr'!$A$9:$C$15239,2,FALSE))-B11862),C11861)</f>
        <v>2.8</v>
      </c>
      <c r="D11862" s="98">
        <f>AVERAGE(C$10:C11862)</f>
        <v>0.69371888973255902</v>
      </c>
      <c r="E11862" s="2"/>
      <c r="G11862" s="23"/>
    </row>
    <row r="11863" spans="1:7" customFormat="1">
      <c r="A11863" s="4">
        <v>34501</v>
      </c>
      <c r="B11863">
        <v>4.26</v>
      </c>
      <c r="C11863">
        <f>IFERROR(((VLOOKUP(A11863,'Interest Rates-10yr'!$A$9:$C$15239,2,FALSE))-B11863),C11862)</f>
        <v>2.8100000000000005</v>
      </c>
      <c r="D11863" s="98">
        <f>AVERAGE(C$10:C11863)</f>
        <v>0.69389741859288179</v>
      </c>
      <c r="E11863" s="2"/>
      <c r="G11863" s="23"/>
    </row>
    <row r="11864" spans="1:7" customFormat="1">
      <c r="A11864" s="4">
        <v>34502</v>
      </c>
      <c r="B11864">
        <v>4.17</v>
      </c>
      <c r="C11864">
        <f>IFERROR(((VLOOKUP(A11864,'Interest Rates-10yr'!$A$9:$C$15239,2,FALSE))-B11864),C11863)</f>
        <v>2.9699999999999998</v>
      </c>
      <c r="D11864" s="98">
        <f>AVERAGE(C$10:C11864)</f>
        <v>0.69408941374947453</v>
      </c>
      <c r="E11864" s="2"/>
      <c r="G11864" s="23"/>
    </row>
    <row r="11865" spans="1:7" customFormat="1">
      <c r="A11865" s="4">
        <v>34503</v>
      </c>
      <c r="B11865">
        <v>4.17</v>
      </c>
      <c r="C11865">
        <f>IFERROR(((VLOOKUP(A11865,'Interest Rates-10yr'!$A$9:$C$15239,2,FALSE))-B11865),C11864)</f>
        <v>2.9699999999999998</v>
      </c>
      <c r="D11865" s="98">
        <f>AVERAGE(C$10:C11865)</f>
        <v>0.69428137651822031</v>
      </c>
      <c r="E11865" s="2"/>
      <c r="G11865" s="23"/>
    </row>
    <row r="11866" spans="1:7" customFormat="1">
      <c r="A11866" s="4">
        <v>34504</v>
      </c>
      <c r="B11866">
        <v>4.17</v>
      </c>
      <c r="C11866">
        <f>IFERROR(((VLOOKUP(A11866,'Interest Rates-10yr'!$A$9:$C$15239,2,FALSE))-B11866),C11865)</f>
        <v>2.9699999999999998</v>
      </c>
      <c r="D11866" s="98">
        <f>AVERAGE(C$10:C11866)</f>
        <v>0.69447330690731379</v>
      </c>
      <c r="E11866" s="2"/>
      <c r="G11866" s="23"/>
    </row>
    <row r="11867" spans="1:7" customFormat="1">
      <c r="A11867" s="4">
        <v>34505</v>
      </c>
      <c r="B11867">
        <v>4.24</v>
      </c>
      <c r="C11867">
        <f>IFERROR(((VLOOKUP(A11867,'Interest Rates-10yr'!$A$9:$C$15239,2,FALSE))-B11867),C11866)</f>
        <v>2.92</v>
      </c>
      <c r="D11867" s="98">
        <f>AVERAGE(C$10:C11867)</f>
        <v>0.69466098836228862</v>
      </c>
      <c r="E11867" s="2"/>
      <c r="G11867" s="23"/>
    </row>
    <row r="11868" spans="1:7" customFormat="1">
      <c r="A11868" s="4">
        <v>34506</v>
      </c>
      <c r="B11868">
        <v>4.1399999999999997</v>
      </c>
      <c r="C11868">
        <f>IFERROR(((VLOOKUP(A11868,'Interest Rates-10yr'!$A$9:$C$15239,2,FALSE))-B11868),C11867)</f>
        <v>3.08</v>
      </c>
      <c r="D11868" s="98">
        <f>AVERAGE(C$10:C11868)</f>
        <v>0.6948621300278286</v>
      </c>
      <c r="E11868" s="2"/>
      <c r="G11868" s="23"/>
    </row>
    <row r="11869" spans="1:7" customFormat="1">
      <c r="A11869" s="4">
        <v>34507</v>
      </c>
      <c r="B11869">
        <v>4.18</v>
      </c>
      <c r="C11869">
        <f>IFERROR(((VLOOKUP(A11869,'Interest Rates-10yr'!$A$9:$C$15239,2,FALSE))-B11869),C11868)</f>
        <v>2.95</v>
      </c>
      <c r="D11869" s="98">
        <f>AVERAGE(C$10:C11869)</f>
        <v>0.69505227655986679</v>
      </c>
      <c r="E11869" s="2"/>
      <c r="G11869" s="23"/>
    </row>
    <row r="11870" spans="1:7" customFormat="1">
      <c r="A11870" s="4">
        <v>34508</v>
      </c>
      <c r="B11870">
        <v>4.18</v>
      </c>
      <c r="C11870">
        <f>IFERROR(((VLOOKUP(A11870,'Interest Rates-10yr'!$A$9:$C$15239,2,FALSE))-B11870),C11869)</f>
        <v>2.92</v>
      </c>
      <c r="D11870" s="98">
        <f>AVERAGE(C$10:C11870)</f>
        <v>0.69523986173172747</v>
      </c>
      <c r="E11870" s="2"/>
      <c r="G11870" s="23"/>
    </row>
    <row r="11871" spans="1:7" customFormat="1">
      <c r="A11871" s="4">
        <v>34509</v>
      </c>
      <c r="B11871">
        <v>4.17</v>
      </c>
      <c r="C11871">
        <f>IFERROR(((VLOOKUP(A11871,'Interest Rates-10yr'!$A$9:$C$15239,2,FALSE))-B11871),C11870)</f>
        <v>3.05</v>
      </c>
      <c r="D11871" s="98">
        <f>AVERAGE(C$10:C11871)</f>
        <v>0.69543837464171465</v>
      </c>
      <c r="E11871" s="2"/>
      <c r="G11871" s="23"/>
    </row>
    <row r="11872" spans="1:7" customFormat="1">
      <c r="A11872" s="4">
        <v>34510</v>
      </c>
      <c r="B11872">
        <v>4.17</v>
      </c>
      <c r="C11872">
        <f>IFERROR(((VLOOKUP(A11872,'Interest Rates-10yr'!$A$9:$C$15239,2,FALSE))-B11872),C11871)</f>
        <v>3.05</v>
      </c>
      <c r="D11872" s="98">
        <f>AVERAGE(C$10:C11872)</f>
        <v>0.69563685408412868</v>
      </c>
      <c r="E11872" s="2"/>
      <c r="G11872" s="23"/>
    </row>
    <row r="11873" spans="1:7" customFormat="1">
      <c r="A11873" s="4">
        <v>34511</v>
      </c>
      <c r="B11873">
        <v>4.17</v>
      </c>
      <c r="C11873">
        <f>IFERROR(((VLOOKUP(A11873,'Interest Rates-10yr'!$A$9:$C$15239,2,FALSE))-B11873),C11872)</f>
        <v>3.05</v>
      </c>
      <c r="D11873" s="98">
        <f>AVERAGE(C$10:C11873)</f>
        <v>0.69583530006743233</v>
      </c>
      <c r="E11873" s="2"/>
      <c r="G11873" s="23"/>
    </row>
    <row r="11874" spans="1:7" customFormat="1">
      <c r="A11874" s="4">
        <v>34512</v>
      </c>
      <c r="B11874">
        <v>4.29</v>
      </c>
      <c r="C11874">
        <f>IFERROR(((VLOOKUP(A11874,'Interest Rates-10yr'!$A$9:$C$15239,2,FALSE))-B11874),C11873)</f>
        <v>2.8899999999999997</v>
      </c>
      <c r="D11874" s="98">
        <f>AVERAGE(C$10:C11874)</f>
        <v>0.696020227560052</v>
      </c>
      <c r="E11874" s="2"/>
      <c r="G11874" s="23"/>
    </row>
    <row r="11875" spans="1:7" customFormat="1">
      <c r="A11875" s="4">
        <v>34513</v>
      </c>
      <c r="B11875">
        <v>4.21</v>
      </c>
      <c r="C11875">
        <f>IFERROR(((VLOOKUP(A11875,'Interest Rates-10yr'!$A$9:$C$15239,2,FALSE))-B11875),C11874)</f>
        <v>3.05</v>
      </c>
      <c r="D11875" s="98">
        <f>AVERAGE(C$10:C11875)</f>
        <v>0.69621860778695566</v>
      </c>
      <c r="E11875" s="2"/>
      <c r="G11875" s="23"/>
    </row>
    <row r="11876" spans="1:7" customFormat="1">
      <c r="A11876" s="4">
        <v>34514</v>
      </c>
      <c r="B11876">
        <v>4.1500000000000004</v>
      </c>
      <c r="C11876">
        <f>IFERROR(((VLOOKUP(A11876,'Interest Rates-10yr'!$A$9:$C$15239,2,FALSE))-B11876),C11875)</f>
        <v>3.09</v>
      </c>
      <c r="D11876" s="98">
        <f>AVERAGE(C$10:C11876)</f>
        <v>0.69642032527176345</v>
      </c>
      <c r="E11876" s="2"/>
      <c r="G11876" s="23"/>
    </row>
    <row r="11877" spans="1:7" customFormat="1">
      <c r="A11877" s="4">
        <v>34515</v>
      </c>
      <c r="B11877">
        <v>5.96</v>
      </c>
      <c r="C11877">
        <f>IFERROR(((VLOOKUP(A11877,'Interest Rates-10yr'!$A$9:$C$15239,2,FALSE))-B11877),C11876)</f>
        <v>1.38</v>
      </c>
      <c r="D11877" s="98">
        <f>AVERAGE(C$10:C11877)</f>
        <v>0.6964779238287846</v>
      </c>
      <c r="E11877" s="2"/>
      <c r="G11877" s="23"/>
    </row>
    <row r="11878" spans="1:7" customFormat="1">
      <c r="A11878" s="4">
        <v>34516</v>
      </c>
      <c r="B11878">
        <v>3.82</v>
      </c>
      <c r="C11878">
        <f>IFERROR(((VLOOKUP(A11878,'Interest Rates-10yr'!$A$9:$C$15239,2,FALSE))-B11878),C11877)</f>
        <v>3.52</v>
      </c>
      <c r="D11878" s="98">
        <f>AVERAGE(C$10:C11878)</f>
        <v>0.69671581430617713</v>
      </c>
      <c r="E11878" s="2"/>
      <c r="G11878" s="23"/>
    </row>
    <row r="11879" spans="1:7" customFormat="1">
      <c r="A11879" s="4">
        <v>34517</v>
      </c>
      <c r="B11879">
        <v>3.82</v>
      </c>
      <c r="C11879">
        <f>IFERROR(((VLOOKUP(A11879,'Interest Rates-10yr'!$A$9:$C$15239,2,FALSE))-B11879),C11878)</f>
        <v>3.52</v>
      </c>
      <c r="D11879" s="98">
        <f>AVERAGE(C$10:C11879)</f>
        <v>0.69695366470092812</v>
      </c>
      <c r="E11879" s="2"/>
      <c r="G11879" s="23"/>
    </row>
    <row r="11880" spans="1:7" customFormat="1">
      <c r="A11880" s="4">
        <v>34518</v>
      </c>
      <c r="B11880">
        <v>3.82</v>
      </c>
      <c r="C11880">
        <f>IFERROR(((VLOOKUP(A11880,'Interest Rates-10yr'!$A$9:$C$15239,2,FALSE))-B11880),C11879)</f>
        <v>3.52</v>
      </c>
      <c r="D11880" s="98">
        <f>AVERAGE(C$10:C11880)</f>
        <v>0.69719147502316714</v>
      </c>
      <c r="E11880" s="2"/>
      <c r="G11880" s="23"/>
    </row>
    <row r="11881" spans="1:7" customFormat="1">
      <c r="A11881" s="4">
        <v>34519</v>
      </c>
      <c r="B11881">
        <v>3.82</v>
      </c>
      <c r="C11881">
        <f>IFERROR(((VLOOKUP(A11881,'Interest Rates-10yr'!$A$9:$C$15239,2,FALSE))-B11881),C11880)</f>
        <v>3.52</v>
      </c>
      <c r="D11881" s="98">
        <f>AVERAGE(C$10:C11881)</f>
        <v>0.6974292452830203</v>
      </c>
      <c r="E11881" s="2"/>
      <c r="G11881" s="23"/>
    </row>
    <row r="11882" spans="1:7" customFormat="1">
      <c r="A11882" s="4">
        <v>34520</v>
      </c>
      <c r="B11882">
        <v>4.37</v>
      </c>
      <c r="C11882">
        <f>IFERROR(((VLOOKUP(A11882,'Interest Rates-10yr'!$A$9:$C$15239,2,FALSE))-B11882),C11881)</f>
        <v>2.9399999999999995</v>
      </c>
      <c r="D11882" s="98">
        <f>AVERAGE(C$10:C11882)</f>
        <v>0.69761812515792287</v>
      </c>
      <c r="E11882" s="2"/>
      <c r="G11882" s="23"/>
    </row>
    <row r="11883" spans="1:7" customFormat="1">
      <c r="A11883" s="4">
        <v>34521</v>
      </c>
      <c r="B11883">
        <v>5.0199999999999996</v>
      </c>
      <c r="C11883">
        <f>IFERROR(((VLOOKUP(A11883,'Interest Rates-10yr'!$A$9:$C$15239,2,FALSE))-B11883),C11882)</f>
        <v>2.3000000000000007</v>
      </c>
      <c r="D11883" s="98">
        <f>AVERAGE(C$10:C11883)</f>
        <v>0.69775307394307029</v>
      </c>
      <c r="E11883" s="2"/>
      <c r="G11883" s="23"/>
    </row>
    <row r="11884" spans="1:7" customFormat="1">
      <c r="A11884" s="4">
        <v>34522</v>
      </c>
      <c r="B11884">
        <v>4.3600000000000003</v>
      </c>
      <c r="C11884">
        <f>IFERROR(((VLOOKUP(A11884,'Interest Rates-10yr'!$A$9:$C$15239,2,FALSE))-B11884),C11883)</f>
        <v>2.9399999999999995</v>
      </c>
      <c r="D11884" s="98">
        <f>AVERAGE(C$10:C11884)</f>
        <v>0.69794189473684365</v>
      </c>
      <c r="E11884" s="2"/>
      <c r="G11884" s="23"/>
    </row>
    <row r="11885" spans="1:7" customFormat="1">
      <c r="A11885" s="4">
        <v>34523</v>
      </c>
      <c r="B11885">
        <v>4.32</v>
      </c>
      <c r="C11885">
        <f>IFERROR(((VLOOKUP(A11885,'Interest Rates-10yr'!$A$9:$C$15239,2,FALSE))-B11885),C11884)</f>
        <v>3.0999999999999996</v>
      </c>
      <c r="D11885" s="98">
        <f>AVERAGE(C$10:C11885)</f>
        <v>0.69814415628157778</v>
      </c>
      <c r="E11885" s="2"/>
      <c r="G11885" s="23"/>
    </row>
    <row r="11886" spans="1:7" customFormat="1">
      <c r="A11886" s="4">
        <v>34524</v>
      </c>
      <c r="B11886">
        <v>4.32</v>
      </c>
      <c r="C11886">
        <f>IFERROR(((VLOOKUP(A11886,'Interest Rates-10yr'!$A$9:$C$15239,2,FALSE))-B11886),C11885)</f>
        <v>3.0999999999999996</v>
      </c>
      <c r="D11886" s="98">
        <f>AVERAGE(C$10:C11886)</f>
        <v>0.69834638376694602</v>
      </c>
      <c r="E11886" s="2"/>
      <c r="G11886" s="23"/>
    </row>
    <row r="11887" spans="1:7" customFormat="1">
      <c r="A11887" s="4">
        <v>34525</v>
      </c>
      <c r="B11887">
        <v>4.32</v>
      </c>
      <c r="C11887">
        <f>IFERROR(((VLOOKUP(A11887,'Interest Rates-10yr'!$A$9:$C$15239,2,FALSE))-B11887),C11886)</f>
        <v>3.0999999999999996</v>
      </c>
      <c r="D11887" s="98">
        <f>AVERAGE(C$10:C11887)</f>
        <v>0.69854857720155061</v>
      </c>
      <c r="E11887" s="2"/>
      <c r="G11887" s="23"/>
    </row>
    <row r="11888" spans="1:7" customFormat="1">
      <c r="A11888" s="4">
        <v>34526</v>
      </c>
      <c r="B11888">
        <v>4.3099999999999996</v>
      </c>
      <c r="C11888">
        <f>IFERROR(((VLOOKUP(A11888,'Interest Rates-10yr'!$A$9:$C$15239,2,FALSE))-B11888),C11887)</f>
        <v>3.16</v>
      </c>
      <c r="D11888" s="98">
        <f>AVERAGE(C$10:C11888)</f>
        <v>0.69875578752420398</v>
      </c>
      <c r="E11888" s="2"/>
      <c r="G11888" s="23"/>
    </row>
    <row r="11889" spans="1:7" customFormat="1">
      <c r="A11889" s="4">
        <v>34527</v>
      </c>
      <c r="B11889">
        <v>4.2300000000000004</v>
      </c>
      <c r="C11889">
        <f>IFERROR(((VLOOKUP(A11889,'Interest Rates-10yr'!$A$9:$C$15239,2,FALSE))-B11889),C11888)</f>
        <v>3.1999999999999993</v>
      </c>
      <c r="D11889" s="98">
        <f>AVERAGE(C$10:C11889)</f>
        <v>0.69896632996633157</v>
      </c>
      <c r="E11889" s="2"/>
      <c r="G11889" s="23"/>
    </row>
    <row r="11890" spans="1:7" customFormat="1">
      <c r="A11890" s="4">
        <v>34528</v>
      </c>
      <c r="B11890">
        <v>4.22</v>
      </c>
      <c r="C11890">
        <f>IFERROR(((VLOOKUP(A11890,'Interest Rates-10yr'!$A$9:$C$15239,2,FALSE))-B11890),C11889)</f>
        <v>3.1900000000000004</v>
      </c>
      <c r="D11890" s="98">
        <f>AVERAGE(C$10:C11890)</f>
        <v>0.69917599528659369</v>
      </c>
      <c r="E11890" s="2"/>
      <c r="G11890" s="23"/>
    </row>
    <row r="11891" spans="1:7" customFormat="1">
      <c r="A11891" s="4">
        <v>34529</v>
      </c>
      <c r="B11891">
        <v>4.22</v>
      </c>
      <c r="C11891">
        <f>IFERROR(((VLOOKUP(A11891,'Interest Rates-10yr'!$A$9:$C$15239,2,FALSE))-B11891),C11890)</f>
        <v>3.0300000000000002</v>
      </c>
      <c r="D11891" s="98">
        <f>AVERAGE(C$10:C11891)</f>
        <v>0.69937215956909782</v>
      </c>
      <c r="E11891" s="2"/>
      <c r="G11891" s="23"/>
    </row>
    <row r="11892" spans="1:7" customFormat="1">
      <c r="A11892" s="4">
        <v>34530</v>
      </c>
      <c r="B11892">
        <v>4.22</v>
      </c>
      <c r="C11892">
        <f>IFERROR(((VLOOKUP(A11892,'Interest Rates-10yr'!$A$9:$C$15239,2,FALSE))-B11892),C11891)</f>
        <v>3.0300000000000002</v>
      </c>
      <c r="D11892" s="98">
        <f>AVERAGE(C$10:C11892)</f>
        <v>0.69956829083564931</v>
      </c>
      <c r="E11892" s="2"/>
      <c r="G11892" s="23"/>
    </row>
    <row r="11893" spans="1:7" customFormat="1">
      <c r="A11893" s="4">
        <v>34531</v>
      </c>
      <c r="B11893">
        <v>4.22</v>
      </c>
      <c r="C11893">
        <f>IFERROR(((VLOOKUP(A11893,'Interest Rates-10yr'!$A$9:$C$15239,2,FALSE))-B11893),C11892)</f>
        <v>3.0300000000000002</v>
      </c>
      <c r="D11893" s="98">
        <f>AVERAGE(C$10:C11893)</f>
        <v>0.69976438909458283</v>
      </c>
      <c r="E11893" s="2"/>
      <c r="G11893" s="23"/>
    </row>
    <row r="11894" spans="1:7" customFormat="1">
      <c r="A11894" s="4">
        <v>34532</v>
      </c>
      <c r="B11894">
        <v>4.22</v>
      </c>
      <c r="C11894">
        <f>IFERROR(((VLOOKUP(A11894,'Interest Rates-10yr'!$A$9:$C$15239,2,FALSE))-B11894),C11893)</f>
        <v>3.0300000000000002</v>
      </c>
      <c r="D11894" s="98">
        <f>AVERAGE(C$10:C11894)</f>
        <v>0.69996045435422993</v>
      </c>
      <c r="E11894" s="2"/>
      <c r="G11894" s="23"/>
    </row>
    <row r="11895" spans="1:7" customFormat="1">
      <c r="A11895" s="4">
        <v>34533</v>
      </c>
      <c r="B11895">
        <v>4.2300000000000004</v>
      </c>
      <c r="C11895">
        <f>IFERROR(((VLOOKUP(A11895,'Interest Rates-10yr'!$A$9:$C$15239,2,FALSE))-B11895),C11894)</f>
        <v>2.9699999999999998</v>
      </c>
      <c r="D11895" s="98">
        <f>AVERAGE(C$10:C11895)</f>
        <v>0.70015143866734153</v>
      </c>
      <c r="E11895" s="2"/>
      <c r="G11895" s="23"/>
    </row>
    <row r="11896" spans="1:7" customFormat="1">
      <c r="A11896" s="4">
        <v>34534</v>
      </c>
      <c r="B11896">
        <v>4.1900000000000004</v>
      </c>
      <c r="C11896">
        <f>IFERROR(((VLOOKUP(A11896,'Interest Rates-10yr'!$A$9:$C$15239,2,FALSE))-B11896),C11895)</f>
        <v>2.96</v>
      </c>
      <c r="D11896" s="98">
        <f>AVERAGE(C$10:C11896)</f>
        <v>0.70034154959199302</v>
      </c>
      <c r="E11896" s="2"/>
      <c r="G11896" s="23"/>
    </row>
    <row r="11897" spans="1:7" customFormat="1">
      <c r="A11897" s="4">
        <v>34535</v>
      </c>
      <c r="B11897">
        <v>4.78</v>
      </c>
      <c r="C11897">
        <f>IFERROR(((VLOOKUP(A11897,'Interest Rates-10yr'!$A$9:$C$15239,2,FALSE))-B11897),C11896)</f>
        <v>2.4699999999999998</v>
      </c>
      <c r="D11897" s="98">
        <f>AVERAGE(C$10:C11897)</f>
        <v>0.70049041049798288</v>
      </c>
      <c r="E11897" s="2"/>
      <c r="G11897" s="23"/>
    </row>
    <row r="11898" spans="1:7" customFormat="1">
      <c r="A11898" s="4">
        <v>34536</v>
      </c>
      <c r="B11898">
        <v>4.3</v>
      </c>
      <c r="C11898">
        <f>IFERROR(((VLOOKUP(A11898,'Interest Rates-10yr'!$A$9:$C$15239,2,FALSE))-B11898),C11897)</f>
        <v>2.9699999999999998</v>
      </c>
      <c r="D11898" s="98">
        <f>AVERAGE(C$10:C11898)</f>
        <v>0.70068130204390777</v>
      </c>
      <c r="E11898" s="2"/>
      <c r="G11898" s="23"/>
    </row>
    <row r="11899" spans="1:7" customFormat="1">
      <c r="A11899" s="4">
        <v>34537</v>
      </c>
      <c r="B11899">
        <v>4.26</v>
      </c>
      <c r="C11899">
        <f>IFERROR(((VLOOKUP(A11899,'Interest Rates-10yr'!$A$9:$C$15239,2,FALSE))-B11899),C11898)</f>
        <v>3.0300000000000002</v>
      </c>
      <c r="D11899" s="98">
        <f>AVERAGE(C$10:C11899)</f>
        <v>0.70087720773759632</v>
      </c>
      <c r="E11899" s="2"/>
      <c r="G11899" s="23"/>
    </row>
    <row r="11900" spans="1:7" customFormat="1">
      <c r="A11900" s="4">
        <v>34538</v>
      </c>
      <c r="B11900">
        <v>4.26</v>
      </c>
      <c r="C11900">
        <f>IFERROR(((VLOOKUP(A11900,'Interest Rates-10yr'!$A$9:$C$15239,2,FALSE))-B11900),C11899)</f>
        <v>3.0300000000000002</v>
      </c>
      <c r="D11900" s="98">
        <f>AVERAGE(C$10:C11900)</f>
        <v>0.70107308048103789</v>
      </c>
      <c r="E11900" s="2"/>
      <c r="G11900" s="23"/>
    </row>
    <row r="11901" spans="1:7" customFormat="1">
      <c r="A11901" s="4">
        <v>34539</v>
      </c>
      <c r="B11901">
        <v>4.26</v>
      </c>
      <c r="C11901">
        <f>IFERROR(((VLOOKUP(A11901,'Interest Rates-10yr'!$A$9:$C$15239,2,FALSE))-B11901),C11900)</f>
        <v>3.0300000000000002</v>
      </c>
      <c r="D11901" s="98">
        <f>AVERAGE(C$10:C11901)</f>
        <v>0.70126892028254473</v>
      </c>
      <c r="E11901" s="2"/>
      <c r="G11901" s="23"/>
    </row>
    <row r="11902" spans="1:7" customFormat="1">
      <c r="A11902" s="4">
        <v>34540</v>
      </c>
      <c r="B11902">
        <v>4.32</v>
      </c>
      <c r="C11902">
        <f>IFERROR(((VLOOKUP(A11902,'Interest Rates-10yr'!$A$9:$C$15239,2,FALSE))-B11902),C11901)</f>
        <v>2.9499999999999993</v>
      </c>
      <c r="D11902" s="98">
        <f>AVERAGE(C$10:C11902)</f>
        <v>0.70145800050450036</v>
      </c>
      <c r="E11902" s="2"/>
      <c r="G11902" s="23"/>
    </row>
    <row r="11903" spans="1:7" customFormat="1">
      <c r="A11903" s="4">
        <v>34541</v>
      </c>
      <c r="B11903">
        <v>4.26</v>
      </c>
      <c r="C11903">
        <f>IFERROR(((VLOOKUP(A11903,'Interest Rates-10yr'!$A$9:$C$15239,2,FALSE))-B11903),C11902)</f>
        <v>3.0200000000000005</v>
      </c>
      <c r="D11903" s="98">
        <f>AVERAGE(C$10:C11903)</f>
        <v>0.70165293425256625</v>
      </c>
      <c r="E11903" s="2"/>
      <c r="G11903" s="23"/>
    </row>
    <row r="11904" spans="1:7" customFormat="1">
      <c r="A11904" s="4">
        <v>34542</v>
      </c>
      <c r="B11904">
        <v>4.28</v>
      </c>
      <c r="C11904">
        <f>IFERROR(((VLOOKUP(A11904,'Interest Rates-10yr'!$A$9:$C$15239,2,FALSE))-B11904),C11903)</f>
        <v>3.0599999999999996</v>
      </c>
      <c r="D11904" s="98">
        <f>AVERAGE(C$10:C11904)</f>
        <v>0.70185119798234741</v>
      </c>
      <c r="E11904" s="2"/>
      <c r="G11904" s="23"/>
    </row>
    <row r="11905" spans="1:7" customFormat="1">
      <c r="A11905" s="4">
        <v>34543</v>
      </c>
      <c r="B11905">
        <v>4.3</v>
      </c>
      <c r="C11905">
        <f>IFERROR(((VLOOKUP(A11905,'Interest Rates-10yr'!$A$9:$C$15239,2,FALSE))-B11905),C11904)</f>
        <v>2.99</v>
      </c>
      <c r="D11905" s="98">
        <f>AVERAGE(C$10:C11905)</f>
        <v>0.70204354404842151</v>
      </c>
      <c r="E11905" s="2"/>
      <c r="G11905" s="23"/>
    </row>
    <row r="11906" spans="1:7" customFormat="1">
      <c r="A11906" s="4">
        <v>34544</v>
      </c>
      <c r="B11906">
        <v>4.29</v>
      </c>
      <c r="C11906">
        <f>IFERROR(((VLOOKUP(A11906,'Interest Rates-10yr'!$A$9:$C$15239,2,FALSE))-B11906),C11905)</f>
        <v>2.83</v>
      </c>
      <c r="D11906" s="98">
        <f>AVERAGE(C$10:C11906)</f>
        <v>0.70222240901067678</v>
      </c>
      <c r="E11906" s="2"/>
      <c r="G11906" s="23"/>
    </row>
    <row r="11907" spans="1:7" customFormat="1">
      <c r="A11907" s="4">
        <v>34545</v>
      </c>
      <c r="B11907">
        <v>4.29</v>
      </c>
      <c r="C11907">
        <f>IFERROR(((VLOOKUP(A11907,'Interest Rates-10yr'!$A$9:$C$15239,2,FALSE))-B11907),C11906)</f>
        <v>2.83</v>
      </c>
      <c r="D11907" s="98">
        <f>AVERAGE(C$10:C11907)</f>
        <v>0.7024012439065408</v>
      </c>
      <c r="E11907" s="2"/>
      <c r="G11907" s="23"/>
    </row>
    <row r="11908" spans="1:7" customFormat="1">
      <c r="A11908" s="4">
        <v>34546</v>
      </c>
      <c r="B11908">
        <v>4.29</v>
      </c>
      <c r="C11908">
        <f>IFERROR(((VLOOKUP(A11908,'Interest Rates-10yr'!$A$9:$C$15239,2,FALSE))-B11908),C11907)</f>
        <v>2.83</v>
      </c>
      <c r="D11908" s="98">
        <f>AVERAGE(C$10:C11908)</f>
        <v>0.7025800487435937</v>
      </c>
      <c r="E11908" s="2"/>
      <c r="G11908" s="23"/>
    </row>
    <row r="11909" spans="1:7" customFormat="1">
      <c r="A11909" s="4">
        <v>34547</v>
      </c>
      <c r="B11909">
        <v>4.34</v>
      </c>
      <c r="C11909">
        <f>IFERROR(((VLOOKUP(A11909,'Interest Rates-10yr'!$A$9:$C$15239,2,FALSE))-B11909),C11908)</f>
        <v>2.79</v>
      </c>
      <c r="D11909" s="98">
        <f>AVERAGE(C$10:C11909)</f>
        <v>0.70275546218487583</v>
      </c>
      <c r="E11909" s="2"/>
      <c r="G11909" s="23"/>
    </row>
    <row r="11910" spans="1:7" customFormat="1">
      <c r="A11910" s="4">
        <v>34548</v>
      </c>
      <c r="B11910">
        <v>4.21</v>
      </c>
      <c r="C11910">
        <f>IFERROR(((VLOOKUP(A11910,'Interest Rates-10yr'!$A$9:$C$15239,2,FALSE))-B11910),C11909)</f>
        <v>2.9000000000000004</v>
      </c>
      <c r="D11910" s="98">
        <f>AVERAGE(C$10:C11910)</f>
        <v>0.70294008906814742</v>
      </c>
      <c r="E11910" s="2"/>
      <c r="G11910" s="23"/>
    </row>
    <row r="11911" spans="1:7" customFormat="1">
      <c r="A11911" s="4">
        <v>34549</v>
      </c>
      <c r="B11911">
        <v>4.25</v>
      </c>
      <c r="C11911">
        <f>IFERROR(((VLOOKUP(A11911,'Interest Rates-10yr'!$A$9:$C$15239,2,FALSE))-B11911),C11910)</f>
        <v>2.84</v>
      </c>
      <c r="D11911" s="98">
        <f>AVERAGE(C$10:C11911)</f>
        <v>0.70311964375735359</v>
      </c>
      <c r="E11911" s="2"/>
      <c r="G11911" s="23"/>
    </row>
    <row r="11912" spans="1:7" customFormat="1">
      <c r="A11912" s="4">
        <v>34550</v>
      </c>
      <c r="B11912">
        <v>4.28</v>
      </c>
      <c r="C11912">
        <f>IFERROR(((VLOOKUP(A11912,'Interest Rates-10yr'!$A$9:$C$15239,2,FALSE))-B11912),C11911)</f>
        <v>2.84</v>
      </c>
      <c r="D11912" s="98">
        <f>AVERAGE(C$10:C11912)</f>
        <v>0.70329916827690686</v>
      </c>
      <c r="E11912" s="2"/>
      <c r="G11912" s="23"/>
    </row>
    <row r="11913" spans="1:7" customFormat="1">
      <c r="A11913" s="4">
        <v>34551</v>
      </c>
      <c r="B11913">
        <v>4.28</v>
      </c>
      <c r="C11913">
        <f>IFERROR(((VLOOKUP(A11913,'Interest Rates-10yr'!$A$9:$C$15239,2,FALSE))-B11913),C11912)</f>
        <v>3</v>
      </c>
      <c r="D11913" s="98">
        <f>AVERAGE(C$10:C11913)</f>
        <v>0.70349210349462554</v>
      </c>
      <c r="E11913" s="2"/>
      <c r="G11913" s="23"/>
    </row>
    <row r="11914" spans="1:7" customFormat="1">
      <c r="A11914" s="4">
        <v>34552</v>
      </c>
      <c r="B11914">
        <v>4.28</v>
      </c>
      <c r="C11914">
        <f>IFERROR(((VLOOKUP(A11914,'Interest Rates-10yr'!$A$9:$C$15239,2,FALSE))-B11914),C11913)</f>
        <v>3</v>
      </c>
      <c r="D11914" s="98">
        <f>AVERAGE(C$10:C11914)</f>
        <v>0.70368500629987585</v>
      </c>
      <c r="E11914" s="2"/>
      <c r="G11914" s="23"/>
    </row>
    <row r="11915" spans="1:7" customFormat="1">
      <c r="A11915" s="4">
        <v>34553</v>
      </c>
      <c r="B11915">
        <v>4.28</v>
      </c>
      <c r="C11915">
        <f>IFERROR(((VLOOKUP(A11915,'Interest Rates-10yr'!$A$9:$C$15239,2,FALSE))-B11915),C11914)</f>
        <v>3</v>
      </c>
      <c r="D11915" s="98">
        <f>AVERAGE(C$10:C11915)</f>
        <v>0.70387787670082502</v>
      </c>
      <c r="E11915" s="2"/>
      <c r="G11915" s="23"/>
    </row>
    <row r="11916" spans="1:7" customFormat="1">
      <c r="A11916" s="4">
        <v>34554</v>
      </c>
      <c r="B11916">
        <v>4.3</v>
      </c>
      <c r="C11916">
        <f>IFERROR(((VLOOKUP(A11916,'Interest Rates-10yr'!$A$9:$C$15239,2,FALSE))-B11916),C11915)</f>
        <v>2.9800000000000004</v>
      </c>
      <c r="D11916" s="98">
        <f>AVERAGE(C$10:C11916)</f>
        <v>0.70406903502141782</v>
      </c>
      <c r="E11916" s="2"/>
      <c r="G11916" s="23"/>
    </row>
    <row r="11917" spans="1:7" customFormat="1">
      <c r="A11917" s="4">
        <v>34555</v>
      </c>
      <c r="B11917">
        <v>4.2300000000000004</v>
      </c>
      <c r="C11917">
        <f>IFERROR(((VLOOKUP(A11917,'Interest Rates-10yr'!$A$9:$C$15239,2,FALSE))-B11917),C11916)</f>
        <v>3.0999999999999996</v>
      </c>
      <c r="D11917" s="98">
        <f>AVERAGE(C$10:C11917)</f>
        <v>0.70427023849513126</v>
      </c>
      <c r="E11917" s="2"/>
      <c r="G11917" s="23"/>
    </row>
    <row r="11918" spans="1:7" customFormat="1">
      <c r="A11918" s="4">
        <v>34556</v>
      </c>
      <c r="B11918">
        <v>4.1900000000000004</v>
      </c>
      <c r="C11918">
        <f>IFERROR(((VLOOKUP(A11918,'Interest Rates-10yr'!$A$9:$C$15239,2,FALSE))-B11918),C11917)</f>
        <v>3.1099999999999994</v>
      </c>
      <c r="D11918" s="98">
        <f>AVERAGE(C$10:C11918)</f>
        <v>0.70447224787975671</v>
      </c>
      <c r="E11918" s="2"/>
      <c r="G11918" s="23"/>
    </row>
    <row r="11919" spans="1:7" customFormat="1">
      <c r="A11919" s="4">
        <v>34557</v>
      </c>
      <c r="B11919">
        <v>4.22</v>
      </c>
      <c r="C11919">
        <f>IFERROR(((VLOOKUP(A11919,'Interest Rates-10yr'!$A$9:$C$15239,2,FALSE))-B11919),C11918)</f>
        <v>3.1400000000000006</v>
      </c>
      <c r="D11919" s="98">
        <f>AVERAGE(C$10:C11919)</f>
        <v>0.70467674223341914</v>
      </c>
      <c r="E11919" s="2"/>
      <c r="G11919" s="23"/>
    </row>
    <row r="11920" spans="1:7" customFormat="1">
      <c r="A11920" s="4">
        <v>34558</v>
      </c>
      <c r="B11920">
        <v>4.22</v>
      </c>
      <c r="C11920">
        <f>IFERROR(((VLOOKUP(A11920,'Interest Rates-10yr'!$A$9:$C$15239,2,FALSE))-B11920),C11919)</f>
        <v>3.05</v>
      </c>
      <c r="D11920" s="98">
        <f>AVERAGE(C$10:C11920)</f>
        <v>0.70487364620938808</v>
      </c>
      <c r="E11920" s="2"/>
      <c r="G11920" s="23"/>
    </row>
    <row r="11921" spans="1:7" customFormat="1">
      <c r="A11921" s="4">
        <v>34559</v>
      </c>
      <c r="B11921">
        <v>4.22</v>
      </c>
      <c r="C11921">
        <f>IFERROR(((VLOOKUP(A11921,'Interest Rates-10yr'!$A$9:$C$15239,2,FALSE))-B11921),C11920)</f>
        <v>3.05</v>
      </c>
      <c r="D11921" s="98">
        <f>AVERAGE(C$10:C11921)</f>
        <v>0.70507051712558944</v>
      </c>
      <c r="E11921" s="2"/>
      <c r="G11921" s="23"/>
    </row>
    <row r="11922" spans="1:7" customFormat="1">
      <c r="A11922" s="4">
        <v>34560</v>
      </c>
      <c r="B11922">
        <v>4.22</v>
      </c>
      <c r="C11922">
        <f>IFERROR(((VLOOKUP(A11922,'Interest Rates-10yr'!$A$9:$C$15239,2,FALSE))-B11922),C11921)</f>
        <v>3.05</v>
      </c>
      <c r="D11922" s="98">
        <f>AVERAGE(C$10:C11922)</f>
        <v>0.70526735499034843</v>
      </c>
      <c r="E11922" s="2"/>
      <c r="G11922" s="23"/>
    </row>
    <row r="11923" spans="1:7" customFormat="1">
      <c r="A11923" s="4">
        <v>34561</v>
      </c>
      <c r="B11923">
        <v>4.5</v>
      </c>
      <c r="C11923">
        <f>IFERROR(((VLOOKUP(A11923,'Interest Rates-10yr'!$A$9:$C$15239,2,FALSE))-B11923),C11922)</f>
        <v>2.8</v>
      </c>
      <c r="D11923" s="98">
        <f>AVERAGE(C$10:C11923)</f>
        <v>0.70544317609535168</v>
      </c>
      <c r="E11923" s="2"/>
      <c r="G11923" s="23"/>
    </row>
    <row r="11924" spans="1:7" customFormat="1">
      <c r="A11924" s="4">
        <v>34562</v>
      </c>
      <c r="B11924">
        <v>4.3499999999999996</v>
      </c>
      <c r="C11924">
        <f>IFERROR(((VLOOKUP(A11924,'Interest Rates-10yr'!$A$9:$C$15239,2,FALSE))-B11924),C11923)</f>
        <v>2.8400000000000007</v>
      </c>
      <c r="D11924" s="98">
        <f>AVERAGE(C$10:C11924)</f>
        <v>0.70562232480067311</v>
      </c>
      <c r="E11924" s="2"/>
      <c r="G11924" s="23"/>
    </row>
    <row r="11925" spans="1:7" customFormat="1">
      <c r="A11925" s="4">
        <v>34563</v>
      </c>
      <c r="B11925">
        <v>4.72</v>
      </c>
      <c r="C11925">
        <f>IFERROR(((VLOOKUP(A11925,'Interest Rates-10yr'!$A$9:$C$15239,2,FALSE))-B11925),C11924)</f>
        <v>2.4300000000000006</v>
      </c>
      <c r="D11925" s="98">
        <f>AVERAGE(C$10:C11925)</f>
        <v>0.70576703591809498</v>
      </c>
      <c r="E11925" s="2"/>
      <c r="G11925" s="23"/>
    </row>
    <row r="11926" spans="1:7" customFormat="1">
      <c r="A11926" s="4">
        <v>34564</v>
      </c>
      <c r="B11926">
        <v>4.7</v>
      </c>
      <c r="C11926">
        <f>IFERROR(((VLOOKUP(A11926,'Interest Rates-10yr'!$A$9:$C$15239,2,FALSE))-B11926),C11925)</f>
        <v>2.58</v>
      </c>
      <c r="D11926" s="98">
        <f>AVERAGE(C$10:C11926)</f>
        <v>0.70592430980951748</v>
      </c>
      <c r="E11926" s="2"/>
      <c r="G11926" s="23"/>
    </row>
    <row r="11927" spans="1:7" customFormat="1">
      <c r="A11927" s="4">
        <v>34565</v>
      </c>
      <c r="B11927">
        <v>4.6399999999999997</v>
      </c>
      <c r="C11927">
        <f>IFERROR(((VLOOKUP(A11927,'Interest Rates-10yr'!$A$9:$C$15239,2,FALSE))-B11927),C11926)</f>
        <v>2.63</v>
      </c>
      <c r="D11927" s="98">
        <f>AVERAGE(C$10:C11927)</f>
        <v>0.7060857526430625</v>
      </c>
      <c r="E11927" s="2"/>
      <c r="G11927" s="23"/>
    </row>
    <row r="11928" spans="1:7" customFormat="1">
      <c r="A11928" s="4">
        <v>34566</v>
      </c>
      <c r="B11928">
        <v>4.6399999999999997</v>
      </c>
      <c r="C11928">
        <f>IFERROR(((VLOOKUP(A11928,'Interest Rates-10yr'!$A$9:$C$15239,2,FALSE))-B11928),C11927)</f>
        <v>2.63</v>
      </c>
      <c r="D11928" s="98">
        <f>AVERAGE(C$10:C11928)</f>
        <v>0.70624716838661117</v>
      </c>
      <c r="E11928" s="2"/>
      <c r="G11928" s="23"/>
    </row>
    <row r="11929" spans="1:7" customFormat="1">
      <c r="A11929" s="4">
        <v>34567</v>
      </c>
      <c r="B11929">
        <v>4.6399999999999997</v>
      </c>
      <c r="C11929">
        <f>IFERROR(((VLOOKUP(A11929,'Interest Rates-10yr'!$A$9:$C$15239,2,FALSE))-B11929),C11928)</f>
        <v>2.63</v>
      </c>
      <c r="D11929" s="98">
        <f>AVERAGE(C$10:C11929)</f>
        <v>0.70640855704698136</v>
      </c>
      <c r="E11929" s="2"/>
      <c r="G11929" s="23"/>
    </row>
    <row r="11930" spans="1:7" customFormat="1">
      <c r="A11930" s="4">
        <v>34568</v>
      </c>
      <c r="B11930">
        <v>4.6900000000000004</v>
      </c>
      <c r="C11930">
        <f>IFERROR(((VLOOKUP(A11930,'Interest Rates-10yr'!$A$9:$C$15239,2,FALSE))-B11930),C11929)</f>
        <v>2.6199999999999992</v>
      </c>
      <c r="D11930" s="98">
        <f>AVERAGE(C$10:C11930)</f>
        <v>0.70656907977518824</v>
      </c>
      <c r="E11930" s="2"/>
      <c r="G11930" s="23"/>
    </row>
    <row r="11931" spans="1:7" customFormat="1">
      <c r="A11931" s="4">
        <v>34569</v>
      </c>
      <c r="B11931">
        <v>4.6399999999999997</v>
      </c>
      <c r="C11931">
        <f>IFERROR(((VLOOKUP(A11931,'Interest Rates-10yr'!$A$9:$C$15239,2,FALSE))-B11931),C11930)</f>
        <v>2.6400000000000006</v>
      </c>
      <c r="D11931" s="98">
        <f>AVERAGE(C$10:C11931)</f>
        <v>0.70673125314544694</v>
      </c>
      <c r="E11931" s="2"/>
      <c r="G11931" s="23"/>
    </row>
    <row r="11932" spans="1:7" customFormat="1">
      <c r="A11932" s="4">
        <v>34570</v>
      </c>
      <c r="B11932">
        <v>4.6399999999999997</v>
      </c>
      <c r="C11932">
        <f>IFERROR(((VLOOKUP(A11932,'Interest Rates-10yr'!$A$9:$C$15239,2,FALSE))-B11932),C11931)</f>
        <v>2.58</v>
      </c>
      <c r="D11932" s="98">
        <f>AVERAGE(C$10:C11932)</f>
        <v>0.7068883670217242</v>
      </c>
      <c r="E11932" s="2"/>
      <c r="G11932" s="23"/>
    </row>
    <row r="11933" spans="1:7" customFormat="1">
      <c r="A11933" s="4">
        <v>34571</v>
      </c>
      <c r="B11933">
        <v>4.75</v>
      </c>
      <c r="C11933">
        <f>IFERROR(((VLOOKUP(A11933,'Interest Rates-10yr'!$A$9:$C$15239,2,FALSE))-B11933),C11932)</f>
        <v>2.54</v>
      </c>
      <c r="D11933" s="98">
        <f>AVERAGE(C$10:C11933)</f>
        <v>0.70704209996645573</v>
      </c>
      <c r="E11933" s="2"/>
      <c r="G11933" s="23"/>
    </row>
    <row r="11934" spans="1:7" customFormat="1">
      <c r="A11934" s="4">
        <v>34572</v>
      </c>
      <c r="B11934">
        <v>4.71</v>
      </c>
      <c r="C11934">
        <f>IFERROR(((VLOOKUP(A11934,'Interest Rates-10yr'!$A$9:$C$15239,2,FALSE))-B11934),C11933)</f>
        <v>2.5300000000000002</v>
      </c>
      <c r="D11934" s="98">
        <f>AVERAGE(C$10:C11934)</f>
        <v>0.70719496855346076</v>
      </c>
      <c r="E11934" s="2"/>
      <c r="G11934" s="23"/>
    </row>
    <row r="11935" spans="1:7" customFormat="1">
      <c r="A11935" s="4">
        <v>34573</v>
      </c>
      <c r="B11935">
        <v>4.71</v>
      </c>
      <c r="C11935">
        <f>IFERROR(((VLOOKUP(A11935,'Interest Rates-10yr'!$A$9:$C$15239,2,FALSE))-B11935),C11934)</f>
        <v>2.5300000000000002</v>
      </c>
      <c r="D11935" s="98">
        <f>AVERAGE(C$10:C11935)</f>
        <v>0.70734781150427806</v>
      </c>
      <c r="E11935" s="2"/>
      <c r="G11935" s="23"/>
    </row>
    <row r="11936" spans="1:7" customFormat="1">
      <c r="A11936" s="4">
        <v>34574</v>
      </c>
      <c r="B11936">
        <v>4.71</v>
      </c>
      <c r="C11936">
        <f>IFERROR(((VLOOKUP(A11936,'Interest Rates-10yr'!$A$9:$C$15239,2,FALSE))-B11936),C11935)</f>
        <v>2.5300000000000002</v>
      </c>
      <c r="D11936" s="98">
        <f>AVERAGE(C$10:C11936)</f>
        <v>0.70750062882535592</v>
      </c>
      <c r="E11936" s="2"/>
      <c r="G11936" s="23"/>
    </row>
    <row r="11937" spans="1:7" customFormat="1">
      <c r="A11937" s="4">
        <v>34575</v>
      </c>
      <c r="B11937">
        <v>4.78</v>
      </c>
      <c r="C11937">
        <f>IFERROR(((VLOOKUP(A11937,'Interest Rates-10yr'!$A$9:$C$15239,2,FALSE))-B11937),C11936)</f>
        <v>2.46</v>
      </c>
      <c r="D11937" s="98">
        <f>AVERAGE(C$10:C11937)</f>
        <v>0.70764755197853957</v>
      </c>
      <c r="E11937" s="2"/>
      <c r="G11937" s="23"/>
    </row>
    <row r="11938" spans="1:7" customFormat="1">
      <c r="A11938" s="4">
        <v>34576</v>
      </c>
      <c r="B11938">
        <v>4.67</v>
      </c>
      <c r="C11938">
        <f>IFERROR(((VLOOKUP(A11938,'Interest Rates-10yr'!$A$9:$C$15239,2,FALSE))-B11938),C11937)</f>
        <v>2.5300000000000002</v>
      </c>
      <c r="D11938" s="98">
        <f>AVERAGE(C$10:C11938)</f>
        <v>0.707800318551431</v>
      </c>
      <c r="E11938" s="2"/>
      <c r="G11938" s="23"/>
    </row>
    <row r="11939" spans="1:7" customFormat="1">
      <c r="A11939" s="4">
        <v>34577</v>
      </c>
      <c r="B11939">
        <v>4.7</v>
      </c>
      <c r="C11939">
        <f>IFERROR(((VLOOKUP(A11939,'Interest Rates-10yr'!$A$9:$C$15239,2,FALSE))-B11939),C11938)</f>
        <v>2.4900000000000002</v>
      </c>
      <c r="D11939" s="98">
        <f>AVERAGE(C$10:C11939)</f>
        <v>0.7079497066219631</v>
      </c>
      <c r="E11939" s="2"/>
      <c r="G11939" s="23"/>
    </row>
    <row r="11940" spans="1:7" customFormat="1">
      <c r="A11940" s="4">
        <v>34578</v>
      </c>
      <c r="B11940">
        <v>4.76</v>
      </c>
      <c r="C11940">
        <f>IFERROR(((VLOOKUP(A11940,'Interest Rates-10yr'!$A$9:$C$15239,2,FALSE))-B11940),C11939)</f>
        <v>2.4300000000000006</v>
      </c>
      <c r="D11940" s="98">
        <f>AVERAGE(C$10:C11940)</f>
        <v>0.70809404073422344</v>
      </c>
      <c r="E11940" s="2"/>
      <c r="G11940" s="23"/>
    </row>
    <row r="11941" spans="1:7" customFormat="1">
      <c r="A11941" s="4">
        <v>34579</v>
      </c>
      <c r="B11941">
        <v>4.72</v>
      </c>
      <c r="C11941">
        <f>IFERROR(((VLOOKUP(A11941,'Interest Rates-10yr'!$A$9:$C$15239,2,FALSE))-B11941),C11940)</f>
        <v>2.4900000000000002</v>
      </c>
      <c r="D11941" s="98">
        <f>AVERAGE(C$10:C11941)</f>
        <v>0.70824337914850988</v>
      </c>
      <c r="E11941" s="2"/>
      <c r="G11941" s="23"/>
    </row>
    <row r="11942" spans="1:7" customFormat="1">
      <c r="A11942" s="4">
        <v>34580</v>
      </c>
      <c r="B11942">
        <v>4.72</v>
      </c>
      <c r="C11942">
        <f>IFERROR(((VLOOKUP(A11942,'Interest Rates-10yr'!$A$9:$C$15239,2,FALSE))-B11942),C11941)</f>
        <v>2.4900000000000002</v>
      </c>
      <c r="D11942" s="98">
        <f>AVERAGE(C$10:C11942)</f>
        <v>0.70839269253331272</v>
      </c>
      <c r="E11942" s="2"/>
      <c r="G11942" s="23"/>
    </row>
    <row r="11943" spans="1:7" customFormat="1">
      <c r="A11943" s="4">
        <v>34581</v>
      </c>
      <c r="B11943">
        <v>4.72</v>
      </c>
      <c r="C11943">
        <f>IFERROR(((VLOOKUP(A11943,'Interest Rates-10yr'!$A$9:$C$15239,2,FALSE))-B11943),C11942)</f>
        <v>2.4900000000000002</v>
      </c>
      <c r="D11943" s="98">
        <f>AVERAGE(C$10:C11943)</f>
        <v>0.70854198089492371</v>
      </c>
      <c r="E11943" s="2"/>
      <c r="G11943" s="23"/>
    </row>
    <row r="11944" spans="1:7" customFormat="1">
      <c r="A11944" s="4">
        <v>34582</v>
      </c>
      <c r="B11944">
        <v>4.72</v>
      </c>
      <c r="C11944">
        <f>IFERROR(((VLOOKUP(A11944,'Interest Rates-10yr'!$A$9:$C$15239,2,FALSE))-B11944),C11943)</f>
        <v>2.4900000000000002</v>
      </c>
      <c r="D11944" s="98">
        <f>AVERAGE(C$10:C11944)</f>
        <v>0.70869124423963292</v>
      </c>
      <c r="E11944" s="2"/>
      <c r="G11944" s="23"/>
    </row>
    <row r="11945" spans="1:7" customFormat="1">
      <c r="A11945" s="4">
        <v>34583</v>
      </c>
      <c r="B11945">
        <v>4.8099999999999996</v>
      </c>
      <c r="C11945">
        <f>IFERROR(((VLOOKUP(A11945,'Interest Rates-10yr'!$A$9:$C$15239,2,FALSE))-B11945),C11944)</f>
        <v>2.46</v>
      </c>
      <c r="D11945" s="98">
        <f>AVERAGE(C$10:C11945)</f>
        <v>0.7088379691689024</v>
      </c>
      <c r="E11945" s="2"/>
      <c r="G11945" s="23"/>
    </row>
    <row r="11946" spans="1:7" customFormat="1">
      <c r="A11946" s="4">
        <v>34584</v>
      </c>
      <c r="B11946">
        <v>4.74</v>
      </c>
      <c r="C11946">
        <f>IFERROR(((VLOOKUP(A11946,'Interest Rates-10yr'!$A$9:$C$15239,2,FALSE))-B11946),C11945)</f>
        <v>2.5499999999999998</v>
      </c>
      <c r="D11946" s="98">
        <f>AVERAGE(C$10:C11946)</f>
        <v>0.70899220909776473</v>
      </c>
      <c r="E11946" s="2"/>
      <c r="G11946" s="23"/>
    </row>
    <row r="11947" spans="1:7" customFormat="1">
      <c r="A11947" s="4">
        <v>34585</v>
      </c>
      <c r="B11947">
        <v>4.72</v>
      </c>
      <c r="C11947">
        <f>IFERROR(((VLOOKUP(A11947,'Interest Rates-10yr'!$A$9:$C$15239,2,FALSE))-B11947),C11946)</f>
        <v>2.58</v>
      </c>
      <c r="D11947" s="98">
        <f>AVERAGE(C$10:C11947)</f>
        <v>0.70914893617021424</v>
      </c>
      <c r="E11947" s="2"/>
      <c r="G11947" s="23"/>
    </row>
    <row r="11948" spans="1:7" customFormat="1">
      <c r="A11948" s="4">
        <v>34586</v>
      </c>
      <c r="B11948">
        <v>4.68</v>
      </c>
      <c r="C11948">
        <f>IFERROR(((VLOOKUP(A11948,'Interest Rates-10yr'!$A$9:$C$15239,2,FALSE))-B11948),C11947)</f>
        <v>2.7600000000000007</v>
      </c>
      <c r="D11948" s="98">
        <f>AVERAGE(C$10:C11948)</f>
        <v>0.70932071362760851</v>
      </c>
      <c r="E11948" s="2"/>
      <c r="G11948" s="23"/>
    </row>
    <row r="11949" spans="1:7" customFormat="1">
      <c r="A11949" s="4">
        <v>34587</v>
      </c>
      <c r="B11949">
        <v>4.68</v>
      </c>
      <c r="C11949">
        <f>IFERROR(((VLOOKUP(A11949,'Interest Rates-10yr'!$A$9:$C$15239,2,FALSE))-B11949),C11948)</f>
        <v>2.7600000000000007</v>
      </c>
      <c r="D11949" s="98">
        <f>AVERAGE(C$10:C11949)</f>
        <v>0.70949246231155938</v>
      </c>
      <c r="E11949" s="2"/>
      <c r="G11949" s="23"/>
    </row>
    <row r="11950" spans="1:7" customFormat="1">
      <c r="A11950" s="4">
        <v>34588</v>
      </c>
      <c r="B11950">
        <v>4.68</v>
      </c>
      <c r="C11950">
        <f>IFERROR(((VLOOKUP(A11950,'Interest Rates-10yr'!$A$9:$C$15239,2,FALSE))-B11950),C11949)</f>
        <v>2.7600000000000007</v>
      </c>
      <c r="D11950" s="98">
        <f>AVERAGE(C$10:C11950)</f>
        <v>0.70966418222929561</v>
      </c>
      <c r="E11950" s="2"/>
      <c r="G11950" s="23"/>
    </row>
    <row r="11951" spans="1:7" customFormat="1">
      <c r="A11951" s="4">
        <v>34589</v>
      </c>
      <c r="B11951">
        <v>4.7300000000000004</v>
      </c>
      <c r="C11951">
        <f>IFERROR(((VLOOKUP(A11951,'Interest Rates-10yr'!$A$9:$C$15239,2,FALSE))-B11951),C11950)</f>
        <v>2.7299999999999995</v>
      </c>
      <c r="D11951" s="98">
        <f>AVERAGE(C$10:C11951)</f>
        <v>0.70983336124602392</v>
      </c>
      <c r="E11951" s="2"/>
      <c r="G11951" s="23"/>
    </row>
    <row r="11952" spans="1:7" customFormat="1">
      <c r="A11952" s="4">
        <v>34590</v>
      </c>
      <c r="B11952">
        <v>4.6399999999999997</v>
      </c>
      <c r="C11952">
        <f>IFERROR(((VLOOKUP(A11952,'Interest Rates-10yr'!$A$9:$C$15239,2,FALSE))-B11952),C11951)</f>
        <v>2.8000000000000007</v>
      </c>
      <c r="D11952" s="98">
        <f>AVERAGE(C$10:C11952)</f>
        <v>0.71000837310558629</v>
      </c>
      <c r="E11952" s="2"/>
      <c r="G11952" s="23"/>
    </row>
    <row r="11953" spans="1:7" customFormat="1">
      <c r="A11953" s="4">
        <v>34591</v>
      </c>
      <c r="B11953">
        <v>4.78</v>
      </c>
      <c r="C11953">
        <f>IFERROR(((VLOOKUP(A11953,'Interest Rates-10yr'!$A$9:$C$15239,2,FALSE))-B11953),C11952)</f>
        <v>2.63</v>
      </c>
      <c r="D11953" s="98">
        <f>AVERAGE(C$10:C11953)</f>
        <v>0.71016912257200404</v>
      </c>
      <c r="E11953" s="2"/>
      <c r="G11953" s="23"/>
    </row>
    <row r="11954" spans="1:7" customFormat="1">
      <c r="A11954" s="4">
        <v>34592</v>
      </c>
      <c r="B11954">
        <v>4.79</v>
      </c>
      <c r="C11954">
        <f>IFERROR(((VLOOKUP(A11954,'Interest Rates-10yr'!$A$9:$C$15239,2,FALSE))-B11954),C11953)</f>
        <v>2.5599999999999996</v>
      </c>
      <c r="D11954" s="98">
        <f>AVERAGE(C$10:C11954)</f>
        <v>0.71032398493093474</v>
      </c>
      <c r="E11954" s="2"/>
      <c r="G11954" s="23"/>
    </row>
    <row r="11955" spans="1:7" customFormat="1">
      <c r="A11955" s="4">
        <v>34593</v>
      </c>
      <c r="B11955">
        <v>4.68</v>
      </c>
      <c r="C11955">
        <f>IFERROR(((VLOOKUP(A11955,'Interest Rates-10yr'!$A$9:$C$15239,2,FALSE))-B11955),C11954)</f>
        <v>2.84</v>
      </c>
      <c r="D11955" s="98">
        <f>AVERAGE(C$10:C11955)</f>
        <v>0.71050226017076978</v>
      </c>
      <c r="E11955" s="2"/>
      <c r="G11955" s="23"/>
    </row>
    <row r="11956" spans="1:7" customFormat="1">
      <c r="A11956" s="4">
        <v>34594</v>
      </c>
      <c r="B11956">
        <v>4.68</v>
      </c>
      <c r="C11956">
        <f>IFERROR(((VLOOKUP(A11956,'Interest Rates-10yr'!$A$9:$C$15239,2,FALSE))-B11956),C11955)</f>
        <v>2.84</v>
      </c>
      <c r="D11956" s="98">
        <f>AVERAGE(C$10:C11956)</f>
        <v>0.71068050556625229</v>
      </c>
      <c r="E11956" s="2"/>
      <c r="G11956" s="23"/>
    </row>
    <row r="11957" spans="1:7" customFormat="1">
      <c r="A11957" s="4">
        <v>34595</v>
      </c>
      <c r="B11957">
        <v>4.68</v>
      </c>
      <c r="C11957">
        <f>IFERROR(((VLOOKUP(A11957,'Interest Rates-10yr'!$A$9:$C$15239,2,FALSE))-B11957),C11956)</f>
        <v>2.84</v>
      </c>
      <c r="D11957" s="98">
        <f>AVERAGE(C$10:C11957)</f>
        <v>0.7108587211248758</v>
      </c>
      <c r="E11957" s="2"/>
      <c r="G11957" s="23"/>
    </row>
    <row r="11958" spans="1:7" customFormat="1">
      <c r="A11958" s="4">
        <v>34596</v>
      </c>
      <c r="B11958">
        <v>4.71</v>
      </c>
      <c r="C11958">
        <f>IFERROR(((VLOOKUP(A11958,'Interest Rates-10yr'!$A$9:$C$15239,2,FALSE))-B11958),C11957)</f>
        <v>2.7800000000000002</v>
      </c>
      <c r="D11958" s="98">
        <f>AVERAGE(C$10:C11958)</f>
        <v>0.71103188551343355</v>
      </c>
      <c r="E11958" s="2"/>
      <c r="G11958" s="23"/>
    </row>
    <row r="11959" spans="1:7" customFormat="1">
      <c r="A11959" s="4">
        <v>34597</v>
      </c>
      <c r="B11959">
        <v>4.7</v>
      </c>
      <c r="C11959">
        <f>IFERROR(((VLOOKUP(A11959,'Interest Rates-10yr'!$A$9:$C$15239,2,FALSE))-B11959),C11958)</f>
        <v>2.83</v>
      </c>
      <c r="D11959" s="98">
        <f>AVERAGE(C$10:C11959)</f>
        <v>0.71120920502092189</v>
      </c>
      <c r="E11959" s="2"/>
      <c r="G11959" s="23"/>
    </row>
    <row r="11960" spans="1:7" customFormat="1">
      <c r="A11960" s="4">
        <v>34598</v>
      </c>
      <c r="B11960">
        <v>4.87</v>
      </c>
      <c r="C11960">
        <f>IFERROR(((VLOOKUP(A11960,'Interest Rates-10yr'!$A$9:$C$15239,2,FALSE))-B11960),C11959)</f>
        <v>2.6899999999999995</v>
      </c>
      <c r="D11960" s="98">
        <f>AVERAGE(C$10:C11960)</f>
        <v>0.71137478035310997</v>
      </c>
      <c r="E11960" s="2"/>
      <c r="G11960" s="23"/>
    </row>
    <row r="11961" spans="1:7" customFormat="1">
      <c r="A11961" s="4">
        <v>34599</v>
      </c>
      <c r="B11961">
        <v>4.78</v>
      </c>
      <c r="C11961">
        <f>IFERROR(((VLOOKUP(A11961,'Interest Rates-10yr'!$A$9:$C$15239,2,FALSE))-B11961),C11960)</f>
        <v>2.7799999999999994</v>
      </c>
      <c r="D11961" s="98">
        <f>AVERAGE(C$10:C11961)</f>
        <v>0.7115478580990644</v>
      </c>
      <c r="E11961" s="2"/>
      <c r="G11961" s="23"/>
    </row>
    <row r="11962" spans="1:7" customFormat="1">
      <c r="A11962" s="4">
        <v>34600</v>
      </c>
      <c r="B11962">
        <v>4.71</v>
      </c>
      <c r="C11962">
        <f>IFERROR(((VLOOKUP(A11962,'Interest Rates-10yr'!$A$9:$C$15239,2,FALSE))-B11962),C11961)</f>
        <v>2.8600000000000003</v>
      </c>
      <c r="D11962" s="98">
        <f>AVERAGE(C$10:C11962)</f>
        <v>0.71172759976575073</v>
      </c>
      <c r="E11962" s="2"/>
      <c r="G11962" s="23"/>
    </row>
    <row r="11963" spans="1:7" customFormat="1">
      <c r="A11963" s="4">
        <v>34601</v>
      </c>
      <c r="B11963">
        <v>4.71</v>
      </c>
      <c r="C11963">
        <f>IFERROR(((VLOOKUP(A11963,'Interest Rates-10yr'!$A$9:$C$15239,2,FALSE))-B11963),C11962)</f>
        <v>2.8600000000000003</v>
      </c>
      <c r="D11963" s="98">
        <f>AVERAGE(C$10:C11963)</f>
        <v>0.71190731136021579</v>
      </c>
      <c r="E11963" s="2"/>
      <c r="G11963" s="23"/>
    </row>
    <row r="11964" spans="1:7" customFormat="1">
      <c r="A11964" s="4">
        <v>34602</v>
      </c>
      <c r="B11964">
        <v>4.71</v>
      </c>
      <c r="C11964">
        <f>IFERROR(((VLOOKUP(A11964,'Interest Rates-10yr'!$A$9:$C$15239,2,FALSE))-B11964),C11963)</f>
        <v>2.8600000000000003</v>
      </c>
      <c r="D11964" s="98">
        <f>AVERAGE(C$10:C11964)</f>
        <v>0.71208699289000588</v>
      </c>
      <c r="E11964" s="2"/>
      <c r="G11964" s="23"/>
    </row>
    <row r="11965" spans="1:7" customFormat="1">
      <c r="A11965" s="4">
        <v>34603</v>
      </c>
      <c r="B11965">
        <v>4.78</v>
      </c>
      <c r="C11965">
        <f>IFERROR(((VLOOKUP(A11965,'Interest Rates-10yr'!$A$9:$C$15239,2,FALSE))-B11965),C11964)</f>
        <v>2.79</v>
      </c>
      <c r="D11965" s="98">
        <f>AVERAGE(C$10:C11965)</f>
        <v>0.71226078956172811</v>
      </c>
      <c r="E11965" s="2"/>
      <c r="G11965" s="23"/>
    </row>
    <row r="11966" spans="1:7" customFormat="1">
      <c r="A11966" s="4">
        <v>34604</v>
      </c>
      <c r="B11966">
        <v>4.29</v>
      </c>
      <c r="C11966">
        <f>IFERROR(((VLOOKUP(A11966,'Interest Rates-10yr'!$A$9:$C$15239,2,FALSE))-B11966),C11965)</f>
        <v>3.3200000000000003</v>
      </c>
      <c r="D11966" s="98">
        <f>AVERAGE(C$10:C11966)</f>
        <v>0.71247888266287707</v>
      </c>
      <c r="E11966" s="2"/>
      <c r="G11966" s="23"/>
    </row>
    <row r="11967" spans="1:7" customFormat="1">
      <c r="A11967" s="4">
        <v>34605</v>
      </c>
      <c r="B11967">
        <v>4.6100000000000003</v>
      </c>
      <c r="C11967">
        <f>IFERROR(((VLOOKUP(A11967,'Interest Rates-10yr'!$A$9:$C$15239,2,FALSE))-B11967),C11966)</f>
        <v>2.96</v>
      </c>
      <c r="D11967" s="98">
        <f>AVERAGE(C$10:C11967)</f>
        <v>0.7126668339187171</v>
      </c>
      <c r="E11967" s="2"/>
      <c r="G11967" s="23"/>
    </row>
    <row r="11968" spans="1:7" customFormat="1">
      <c r="A11968" s="4">
        <v>34606</v>
      </c>
      <c r="B11968">
        <v>4.7699999999999996</v>
      </c>
      <c r="C11968">
        <f>IFERROR(((VLOOKUP(A11968,'Interest Rates-10yr'!$A$9:$C$15239,2,FALSE))-B11968),C11967)</f>
        <v>2.87</v>
      </c>
      <c r="D11968" s="98">
        <f>AVERAGE(C$10:C11968)</f>
        <v>0.71284722802910117</v>
      </c>
      <c r="E11968" s="2"/>
      <c r="G11968" s="23"/>
    </row>
    <row r="11969" spans="1:7" customFormat="1">
      <c r="A11969" s="4">
        <v>34607</v>
      </c>
      <c r="B11969">
        <v>5.44</v>
      </c>
      <c r="C11969">
        <f>IFERROR(((VLOOKUP(A11969,'Interest Rates-10yr'!$A$9:$C$15239,2,FALSE))-B11969),C11968)</f>
        <v>2.1799999999999997</v>
      </c>
      <c r="D11969" s="98">
        <f>AVERAGE(C$10:C11969)</f>
        <v>0.71296989966555357</v>
      </c>
      <c r="E11969" s="2"/>
      <c r="G11969" s="23"/>
    </row>
    <row r="11970" spans="1:7" customFormat="1">
      <c r="A11970" s="4">
        <v>34608</v>
      </c>
      <c r="B11970">
        <v>5.44</v>
      </c>
      <c r="C11970">
        <f>IFERROR(((VLOOKUP(A11970,'Interest Rates-10yr'!$A$9:$C$15239,2,FALSE))-B11970),C11969)</f>
        <v>2.1799999999999997</v>
      </c>
      <c r="D11970" s="98">
        <f>AVERAGE(C$10:C11970)</f>
        <v>0.7130925507900695</v>
      </c>
      <c r="E11970" s="2"/>
      <c r="G11970" s="23"/>
    </row>
    <row r="11971" spans="1:7" customFormat="1">
      <c r="A11971" s="4">
        <v>34609</v>
      </c>
      <c r="B11971">
        <v>5.44</v>
      </c>
      <c r="C11971">
        <f>IFERROR(((VLOOKUP(A11971,'Interest Rates-10yr'!$A$9:$C$15239,2,FALSE))-B11971),C11970)</f>
        <v>2.1799999999999997</v>
      </c>
      <c r="D11971" s="98">
        <f>AVERAGE(C$10:C11971)</f>
        <v>0.71321518140779316</v>
      </c>
      <c r="E11971" s="2"/>
      <c r="G11971" s="23"/>
    </row>
    <row r="11972" spans="1:7" customFormat="1">
      <c r="A11972" s="4">
        <v>34610</v>
      </c>
      <c r="B11972">
        <v>4.83</v>
      </c>
      <c r="C11972">
        <f>IFERROR(((VLOOKUP(A11972,'Interest Rates-10yr'!$A$9:$C$15239,2,FALSE))-B11972),C11971)</f>
        <v>2.83</v>
      </c>
      <c r="D11972" s="98">
        <f>AVERAGE(C$10:C11972)</f>
        <v>0.71339212572097477</v>
      </c>
      <c r="E11972" s="2"/>
      <c r="G11972" s="23"/>
    </row>
    <row r="11973" spans="1:7" customFormat="1">
      <c r="A11973" s="4">
        <v>34611</v>
      </c>
      <c r="B11973">
        <v>4.78</v>
      </c>
      <c r="C11973">
        <f>IFERROR(((VLOOKUP(A11973,'Interest Rates-10yr'!$A$9:$C$15239,2,FALSE))-B11973),C11972)</f>
        <v>2.92</v>
      </c>
      <c r="D11973" s="98">
        <f>AVERAGE(C$10:C11973)</f>
        <v>0.71357656302240235</v>
      </c>
      <c r="E11973" s="2"/>
      <c r="G11973" s="23"/>
    </row>
    <row r="11974" spans="1:7" customFormat="1">
      <c r="A11974" s="4">
        <v>34612</v>
      </c>
      <c r="B11974">
        <v>4.7699999999999996</v>
      </c>
      <c r="C11974">
        <f>IFERROR(((VLOOKUP(A11974,'Interest Rates-10yr'!$A$9:$C$15239,2,FALSE))-B11974),C11973)</f>
        <v>3</v>
      </c>
      <c r="D11974" s="98">
        <f>AVERAGE(C$10:C11974)</f>
        <v>0.71376765566235034</v>
      </c>
      <c r="E11974" s="2"/>
      <c r="G11974" s="23"/>
    </row>
    <row r="11975" spans="1:7" customFormat="1">
      <c r="A11975" s="4">
        <v>34613</v>
      </c>
      <c r="B11975">
        <v>4.7699999999999996</v>
      </c>
      <c r="C11975">
        <f>IFERROR(((VLOOKUP(A11975,'Interest Rates-10yr'!$A$9:$C$15239,2,FALSE))-B11975),C11974)</f>
        <v>3.0100000000000007</v>
      </c>
      <c r="D11975" s="98">
        <f>AVERAGE(C$10:C11975)</f>
        <v>0.7139595520641836</v>
      </c>
      <c r="E11975" s="2"/>
      <c r="G11975" s="23"/>
    </row>
    <row r="11976" spans="1:7" customFormat="1">
      <c r="A11976" s="4">
        <v>34614</v>
      </c>
      <c r="B11976">
        <v>4.57</v>
      </c>
      <c r="C11976">
        <f>IFERROR(((VLOOKUP(A11976,'Interest Rates-10yr'!$A$9:$C$15239,2,FALSE))-B11976),C11975)</f>
        <v>3.13</v>
      </c>
      <c r="D11976" s="98">
        <f>AVERAGE(C$10:C11976)</f>
        <v>0.71416144397092174</v>
      </c>
      <c r="E11976" s="2"/>
      <c r="G11976" s="23"/>
    </row>
    <row r="11977" spans="1:7" customFormat="1">
      <c r="A11977" s="4">
        <v>34615</v>
      </c>
      <c r="B11977">
        <v>4.57</v>
      </c>
      <c r="C11977">
        <f>IFERROR(((VLOOKUP(A11977,'Interest Rates-10yr'!$A$9:$C$15239,2,FALSE))-B11977),C11976)</f>
        <v>3.13</v>
      </c>
      <c r="D11977" s="98">
        <f>AVERAGE(C$10:C11977)</f>
        <v>0.71436330213903909</v>
      </c>
      <c r="E11977" s="2"/>
      <c r="G11977" s="23"/>
    </row>
    <row r="11978" spans="1:7" customFormat="1">
      <c r="A11978" s="4">
        <v>34616</v>
      </c>
      <c r="B11978">
        <v>4.57</v>
      </c>
      <c r="C11978">
        <f>IFERROR(((VLOOKUP(A11978,'Interest Rates-10yr'!$A$9:$C$15239,2,FALSE))-B11978),C11977)</f>
        <v>3.13</v>
      </c>
      <c r="D11978" s="98">
        <f>AVERAGE(C$10:C11978)</f>
        <v>0.71456512657699212</v>
      </c>
      <c r="E11978" s="2"/>
      <c r="G11978" s="23"/>
    </row>
    <row r="11979" spans="1:7" customFormat="1">
      <c r="A11979" s="4">
        <v>34617</v>
      </c>
      <c r="B11979">
        <v>4.57</v>
      </c>
      <c r="C11979">
        <f>IFERROR(((VLOOKUP(A11979,'Interest Rates-10yr'!$A$9:$C$15239,2,FALSE))-B11979),C11978)</f>
        <v>3.13</v>
      </c>
      <c r="D11979" s="98">
        <f>AVERAGE(C$10:C11979)</f>
        <v>0.7147669172932346</v>
      </c>
      <c r="E11979" s="2"/>
      <c r="G11979" s="23"/>
    </row>
    <row r="11980" spans="1:7" customFormat="1">
      <c r="A11980" s="4">
        <v>34618</v>
      </c>
      <c r="B11980">
        <v>4.71</v>
      </c>
      <c r="C11980">
        <f>IFERROR(((VLOOKUP(A11980,'Interest Rates-10yr'!$A$9:$C$15239,2,FALSE))-B11980),C11979)</f>
        <v>2.9400000000000004</v>
      </c>
      <c r="D11980" s="98">
        <f>AVERAGE(C$10:C11980)</f>
        <v>0.71495280260630012</v>
      </c>
      <c r="E11980" s="2"/>
      <c r="G11980" s="23"/>
    </row>
    <row r="11981" spans="1:7" customFormat="1">
      <c r="A11981" s="4">
        <v>34619</v>
      </c>
      <c r="B11981">
        <v>4.5599999999999996</v>
      </c>
      <c r="C11981">
        <f>IFERROR(((VLOOKUP(A11981,'Interest Rates-10yr'!$A$9:$C$15239,2,FALSE))-B11981),C11980)</f>
        <v>3.1300000000000008</v>
      </c>
      <c r="D11981" s="98">
        <f>AVERAGE(C$10:C11981)</f>
        <v>0.71515452723020534</v>
      </c>
      <c r="E11981" s="2"/>
      <c r="G11981" s="23"/>
    </row>
    <row r="11982" spans="1:7" customFormat="1">
      <c r="A11982" s="4">
        <v>34620</v>
      </c>
      <c r="B11982">
        <v>4.71</v>
      </c>
      <c r="C11982">
        <f>IFERROR(((VLOOKUP(A11982,'Interest Rates-10yr'!$A$9:$C$15239,2,FALSE))-B11982),C11981)</f>
        <v>2.9299999999999997</v>
      </c>
      <c r="D11982" s="98">
        <f>AVERAGE(C$10:C11982)</f>
        <v>0.71533951390629069</v>
      </c>
      <c r="E11982" s="2"/>
      <c r="G11982" s="23"/>
    </row>
    <row r="11983" spans="1:7" customFormat="1">
      <c r="A11983" s="4">
        <v>34621</v>
      </c>
      <c r="B11983">
        <v>4.71</v>
      </c>
      <c r="C11983">
        <f>IFERROR(((VLOOKUP(A11983,'Interest Rates-10yr'!$A$9:$C$15239,2,FALSE))-B11983),C11982)</f>
        <v>2.9000000000000004</v>
      </c>
      <c r="D11983" s="98">
        <f>AVERAGE(C$10:C11983)</f>
        <v>0.71552196425588921</v>
      </c>
      <c r="E11983" s="2"/>
      <c r="G11983" s="23"/>
    </row>
    <row r="11984" spans="1:7" customFormat="1">
      <c r="A11984" s="4">
        <v>34622</v>
      </c>
      <c r="B11984">
        <v>4.71</v>
      </c>
      <c r="C11984">
        <f>IFERROR(((VLOOKUP(A11984,'Interest Rates-10yr'!$A$9:$C$15239,2,FALSE))-B11984),C11983)</f>
        <v>2.9000000000000004</v>
      </c>
      <c r="D11984" s="98">
        <f>AVERAGE(C$10:C11984)</f>
        <v>0.71570438413361315</v>
      </c>
      <c r="E11984" s="2"/>
      <c r="G11984" s="23"/>
    </row>
    <row r="11985" spans="1:7" customFormat="1">
      <c r="A11985" s="4">
        <v>34623</v>
      </c>
      <c r="B11985">
        <v>4.71</v>
      </c>
      <c r="C11985">
        <f>IFERROR(((VLOOKUP(A11985,'Interest Rates-10yr'!$A$9:$C$15239,2,FALSE))-B11985),C11984)</f>
        <v>2.9000000000000004</v>
      </c>
      <c r="D11985" s="98">
        <f>AVERAGE(C$10:C11985)</f>
        <v>0.71588677354709562</v>
      </c>
      <c r="E11985" s="2"/>
      <c r="G11985" s="23"/>
    </row>
    <row r="11986" spans="1:7" customFormat="1">
      <c r="A11986" s="4">
        <v>34624</v>
      </c>
      <c r="B11986">
        <v>4.78</v>
      </c>
      <c r="C11986">
        <f>IFERROR(((VLOOKUP(A11986,'Interest Rates-10yr'!$A$9:$C$15239,2,FALSE))-B11986),C11985)</f>
        <v>2.84</v>
      </c>
      <c r="D11986" s="98">
        <f>AVERAGE(C$10:C11986)</f>
        <v>0.71606412290223076</v>
      </c>
      <c r="E11986" s="2"/>
      <c r="G11986" s="23"/>
    </row>
    <row r="11987" spans="1:7" customFormat="1">
      <c r="A11987" s="4">
        <v>34625</v>
      </c>
      <c r="B11987">
        <v>4.71</v>
      </c>
      <c r="C11987">
        <f>IFERROR(((VLOOKUP(A11987,'Interest Rates-10yr'!$A$9:$C$15239,2,FALSE))-B11987),C11986)</f>
        <v>2.9299999999999997</v>
      </c>
      <c r="D11987" s="98">
        <f>AVERAGE(C$10:C11987)</f>
        <v>0.716248956420105</v>
      </c>
      <c r="E11987" s="2"/>
      <c r="G11987" s="23"/>
    </row>
    <row r="11988" spans="1:7" customFormat="1">
      <c r="A11988" s="4">
        <v>34626</v>
      </c>
      <c r="B11988">
        <v>4.6900000000000004</v>
      </c>
      <c r="C11988">
        <f>IFERROR(((VLOOKUP(A11988,'Interest Rates-10yr'!$A$9:$C$15239,2,FALSE))-B11988),C11987)</f>
        <v>2.9899999999999993</v>
      </c>
      <c r="D11988" s="98">
        <f>AVERAGE(C$10:C11988)</f>
        <v>0.71643876784372795</v>
      </c>
      <c r="E11988" s="2"/>
      <c r="G11988" s="23"/>
    </row>
    <row r="11989" spans="1:7" customFormat="1">
      <c r="A11989" s="4">
        <v>34627</v>
      </c>
      <c r="B11989">
        <v>4.7</v>
      </c>
      <c r="C11989">
        <f>IFERROR(((VLOOKUP(A11989,'Interest Rates-10yr'!$A$9:$C$15239,2,FALSE))-B11989),C11988)</f>
        <v>3.0999999999999996</v>
      </c>
      <c r="D11989" s="98">
        <f>AVERAGE(C$10:C11989)</f>
        <v>0.7166377295492502</v>
      </c>
      <c r="E11989" s="2"/>
      <c r="G11989" s="23"/>
    </row>
    <row r="11990" spans="1:7" customFormat="1">
      <c r="A11990" s="4">
        <v>34628</v>
      </c>
      <c r="B11990">
        <v>4.68</v>
      </c>
      <c r="C11990">
        <f>IFERROR(((VLOOKUP(A11990,'Interest Rates-10yr'!$A$9:$C$15239,2,FALSE))-B11990),C11989)</f>
        <v>3.13</v>
      </c>
      <c r="D11990" s="98">
        <f>AVERAGE(C$10:C11990)</f>
        <v>0.71683916200651177</v>
      </c>
      <c r="E11990" s="2"/>
      <c r="G11990" s="23"/>
    </row>
    <row r="11991" spans="1:7" customFormat="1">
      <c r="A11991" s="4">
        <v>34629</v>
      </c>
      <c r="B11991">
        <v>4.68</v>
      </c>
      <c r="C11991">
        <f>IFERROR(((VLOOKUP(A11991,'Interest Rates-10yr'!$A$9:$C$15239,2,FALSE))-B11991),C11990)</f>
        <v>3.13</v>
      </c>
      <c r="D11991" s="98">
        <f>AVERAGE(C$10:C11991)</f>
        <v>0.71704056084126322</v>
      </c>
      <c r="E11991" s="2"/>
      <c r="G11991" s="23"/>
    </row>
    <row r="11992" spans="1:7" customFormat="1">
      <c r="A11992" s="4">
        <v>34630</v>
      </c>
      <c r="B11992">
        <v>4.68</v>
      </c>
      <c r="C11992">
        <f>IFERROR(((VLOOKUP(A11992,'Interest Rates-10yr'!$A$9:$C$15239,2,FALSE))-B11992),C11991)</f>
        <v>3.13</v>
      </c>
      <c r="D11992" s="98">
        <f>AVERAGE(C$10:C11992)</f>
        <v>0.71724192606192239</v>
      </c>
      <c r="E11992" s="2"/>
      <c r="G11992" s="23"/>
    </row>
    <row r="11993" spans="1:7" customFormat="1">
      <c r="A11993" s="4">
        <v>34631</v>
      </c>
      <c r="B11993">
        <v>4.72</v>
      </c>
      <c r="C11993">
        <f>IFERROR(((VLOOKUP(A11993,'Interest Rates-10yr'!$A$9:$C$15239,2,FALSE))-B11993),C11992)</f>
        <v>3.1400000000000006</v>
      </c>
      <c r="D11993" s="98">
        <f>AVERAGE(C$10:C11993)</f>
        <v>0.71744409212283167</v>
      </c>
      <c r="E11993" s="2"/>
      <c r="G11993" s="23"/>
    </row>
    <row r="11994" spans="1:7" customFormat="1">
      <c r="A11994" s="4">
        <v>34632</v>
      </c>
      <c r="B11994">
        <v>4.67</v>
      </c>
      <c r="C11994">
        <f>IFERROR(((VLOOKUP(A11994,'Interest Rates-10yr'!$A$9:$C$15239,2,FALSE))-B11994),C11993)</f>
        <v>3.21</v>
      </c>
      <c r="D11994" s="98">
        <f>AVERAGE(C$10:C11994)</f>
        <v>0.71765206508135282</v>
      </c>
      <c r="E11994" s="2"/>
      <c r="G11994" s="23"/>
    </row>
    <row r="11995" spans="1:7" customFormat="1">
      <c r="A11995" s="4">
        <v>34633</v>
      </c>
      <c r="B11995">
        <v>4.88</v>
      </c>
      <c r="C11995">
        <f>IFERROR(((VLOOKUP(A11995,'Interest Rates-10yr'!$A$9:$C$15239,2,FALSE))-B11995),C11994)</f>
        <v>3</v>
      </c>
      <c r="D11995" s="98">
        <f>AVERAGE(C$10:C11995)</f>
        <v>0.71784248289671404</v>
      </c>
      <c r="E11995" s="2"/>
      <c r="G11995" s="23"/>
    </row>
    <row r="11996" spans="1:7" customFormat="1">
      <c r="A11996" s="4">
        <v>34634</v>
      </c>
      <c r="B11996">
        <v>4.7699999999999996</v>
      </c>
      <c r="C11996">
        <f>IFERROR(((VLOOKUP(A11996,'Interest Rates-10yr'!$A$9:$C$15239,2,FALSE))-B11996),C11995)</f>
        <v>3.1100000000000003</v>
      </c>
      <c r="D11996" s="98">
        <f>AVERAGE(C$10:C11996)</f>
        <v>0.71804204554934636</v>
      </c>
      <c r="E11996" s="2"/>
      <c r="G11996" s="23"/>
    </row>
    <row r="11997" spans="1:7" customFormat="1">
      <c r="A11997" s="4">
        <v>34635</v>
      </c>
      <c r="B11997">
        <v>4.76</v>
      </c>
      <c r="C11997">
        <f>IFERROR(((VLOOKUP(A11997,'Interest Rates-10yr'!$A$9:$C$15239,2,FALSE))-B11997),C11996)</f>
        <v>3.0600000000000005</v>
      </c>
      <c r="D11997" s="98">
        <f>AVERAGE(C$10:C11997)</f>
        <v>0.71823740407073855</v>
      </c>
      <c r="E11997" s="2"/>
      <c r="G11997" s="23"/>
    </row>
    <row r="11998" spans="1:7" customFormat="1">
      <c r="A11998" s="4">
        <v>34636</v>
      </c>
      <c r="B11998">
        <v>4.76</v>
      </c>
      <c r="C11998">
        <f>IFERROR(((VLOOKUP(A11998,'Interest Rates-10yr'!$A$9:$C$15239,2,FALSE))-B11998),C11997)</f>
        <v>3.0600000000000005</v>
      </c>
      <c r="D11998" s="98">
        <f>AVERAGE(C$10:C11998)</f>
        <v>0.71843273000250341</v>
      </c>
      <c r="E11998" s="2"/>
      <c r="G11998" s="23"/>
    </row>
    <row r="11999" spans="1:7" customFormat="1">
      <c r="A11999" s="4">
        <v>34637</v>
      </c>
      <c r="B11999">
        <v>4.76</v>
      </c>
      <c r="C11999">
        <f>IFERROR(((VLOOKUP(A11999,'Interest Rates-10yr'!$A$9:$C$15239,2,FALSE))-B11999),C11998)</f>
        <v>3.0600000000000005</v>
      </c>
      <c r="D11999" s="98">
        <f>AVERAGE(C$10:C11999)</f>
        <v>0.71862802335279508</v>
      </c>
      <c r="E11999" s="2"/>
      <c r="G11999" s="23"/>
    </row>
    <row r="12000" spans="1:7" customFormat="1">
      <c r="A12000" s="4">
        <v>34638</v>
      </c>
      <c r="B12000">
        <v>4.9000000000000004</v>
      </c>
      <c r="C12000">
        <f>IFERROR(((VLOOKUP(A12000,'Interest Rates-10yr'!$A$9:$C$15239,2,FALSE))-B12000),C11999)</f>
        <v>2.9099999999999993</v>
      </c>
      <c r="D12000" s="98">
        <f>AVERAGE(C$10:C12000)</f>
        <v>0.71881077474772859</v>
      </c>
      <c r="E12000" s="2"/>
      <c r="G12000" s="23"/>
    </row>
    <row r="12001" spans="1:7" customFormat="1">
      <c r="A12001" s="4">
        <v>34639</v>
      </c>
      <c r="B12001">
        <v>4.76</v>
      </c>
      <c r="C12001">
        <f>IFERROR(((VLOOKUP(A12001,'Interest Rates-10yr'!$A$9:$C$15239,2,FALSE))-B12001),C12000)</f>
        <v>3.1500000000000004</v>
      </c>
      <c r="D12001" s="98">
        <f>AVERAGE(C$10:C12001)</f>
        <v>0.71901350900600502</v>
      </c>
      <c r="E12001" s="2"/>
      <c r="G12001" s="23"/>
    </row>
    <row r="12002" spans="1:7" customFormat="1">
      <c r="A12002" s="4">
        <v>34640</v>
      </c>
      <c r="B12002">
        <v>4.67</v>
      </c>
      <c r="C12002">
        <f>IFERROR(((VLOOKUP(A12002,'Interest Rates-10yr'!$A$9:$C$15239,2,FALSE))-B12002),C12001)</f>
        <v>3.29</v>
      </c>
      <c r="D12002" s="98">
        <f>AVERAGE(C$10:C12002)</f>
        <v>0.71922788293171125</v>
      </c>
      <c r="E12002" s="2"/>
      <c r="G12002" s="23"/>
    </row>
    <row r="12003" spans="1:7" customFormat="1">
      <c r="A12003" s="4">
        <v>34641</v>
      </c>
      <c r="B12003">
        <v>4.71</v>
      </c>
      <c r="C12003">
        <f>IFERROR(((VLOOKUP(A12003,'Interest Rates-10yr'!$A$9:$C$15239,2,FALSE))-B12003),C12002)</f>
        <v>3.25</v>
      </c>
      <c r="D12003" s="98">
        <f>AVERAGE(C$10:C12003)</f>
        <v>0.71943888610972262</v>
      </c>
      <c r="E12003" s="2"/>
      <c r="G12003" s="23"/>
    </row>
    <row r="12004" spans="1:7" customFormat="1">
      <c r="A12004" s="4">
        <v>34642</v>
      </c>
      <c r="B12004">
        <v>4.66</v>
      </c>
      <c r="C12004">
        <f>IFERROR(((VLOOKUP(A12004,'Interest Rates-10yr'!$A$9:$C$15239,2,FALSE))-B12004),C12003)</f>
        <v>3.379999999999999</v>
      </c>
      <c r="D12004" s="98">
        <f>AVERAGE(C$10:C12004)</f>
        <v>0.71966069195498228</v>
      </c>
      <c r="E12004" s="2"/>
      <c r="G12004" s="23"/>
    </row>
    <row r="12005" spans="1:7" customFormat="1">
      <c r="A12005" s="4">
        <v>34643</v>
      </c>
      <c r="B12005">
        <v>4.66</v>
      </c>
      <c r="C12005">
        <f>IFERROR(((VLOOKUP(A12005,'Interest Rates-10yr'!$A$9:$C$15239,2,FALSE))-B12005),C12004)</f>
        <v>3.379999999999999</v>
      </c>
      <c r="D12005" s="98">
        <f>AVERAGE(C$10:C12005)</f>
        <v>0.71988246082027441</v>
      </c>
      <c r="E12005" s="2"/>
      <c r="G12005" s="23"/>
    </row>
    <row r="12006" spans="1:7" customFormat="1">
      <c r="A12006" s="4">
        <v>34644</v>
      </c>
      <c r="B12006">
        <v>4.66</v>
      </c>
      <c r="C12006">
        <f>IFERROR(((VLOOKUP(A12006,'Interest Rates-10yr'!$A$9:$C$15239,2,FALSE))-B12006),C12005)</f>
        <v>3.379999999999999</v>
      </c>
      <c r="D12006" s="98">
        <f>AVERAGE(C$10:C12006)</f>
        <v>0.72010419271484627</v>
      </c>
      <c r="E12006" s="2"/>
      <c r="G12006" s="23"/>
    </row>
    <row r="12007" spans="1:7" customFormat="1">
      <c r="A12007" s="4">
        <v>34645</v>
      </c>
      <c r="B12007">
        <v>4.6900000000000004</v>
      </c>
      <c r="C12007">
        <f>IFERROR(((VLOOKUP(A12007,'Interest Rates-10yr'!$A$9:$C$15239,2,FALSE))-B12007),C12006)</f>
        <v>3.3600000000000003</v>
      </c>
      <c r="D12007" s="98">
        <f>AVERAGE(C$10:C12007)</f>
        <v>0.72032422070345159</v>
      </c>
      <c r="E12007" s="2"/>
      <c r="G12007" s="23"/>
    </row>
    <row r="12008" spans="1:7" customFormat="1">
      <c r="A12008" s="4">
        <v>34646</v>
      </c>
      <c r="B12008">
        <v>4.51</v>
      </c>
      <c r="C12008">
        <f>IFERROR(((VLOOKUP(A12008,'Interest Rates-10yr'!$A$9:$C$15239,2,FALSE))-B12008),C12007)</f>
        <v>3.5</v>
      </c>
      <c r="D12008" s="98">
        <f>AVERAGE(C$10:C12008)</f>
        <v>0.72055587965663903</v>
      </c>
      <c r="E12008" s="2"/>
      <c r="G12008" s="23"/>
    </row>
    <row r="12009" spans="1:7" customFormat="1">
      <c r="A12009" s="4">
        <v>34647</v>
      </c>
      <c r="B12009">
        <v>5.28</v>
      </c>
      <c r="C12009">
        <f>IFERROR(((VLOOKUP(A12009,'Interest Rates-10yr'!$A$9:$C$15239,2,FALSE))-B12009),C12008)</f>
        <v>2.66</v>
      </c>
      <c r="D12009" s="98">
        <f>AVERAGE(C$10:C12009)</f>
        <v>0.72071750000000101</v>
      </c>
      <c r="E12009" s="2"/>
      <c r="G12009" s="23"/>
    </row>
    <row r="12010" spans="1:7" customFormat="1">
      <c r="A12010" s="4">
        <v>34648</v>
      </c>
      <c r="B12010">
        <v>4.99</v>
      </c>
      <c r="C12010">
        <f>IFERROR(((VLOOKUP(A12010,'Interest Rates-10yr'!$A$9:$C$15239,2,FALSE))-B12010),C12009)</f>
        <v>2.99</v>
      </c>
      <c r="D12010" s="98">
        <f>AVERAGE(C$10:C12010)</f>
        <v>0.72090659111740785</v>
      </c>
      <c r="E12010" s="2"/>
      <c r="G12010" s="23"/>
    </row>
    <row r="12011" spans="1:7" customFormat="1">
      <c r="A12011" s="4">
        <v>34649</v>
      </c>
      <c r="B12011">
        <v>4.99</v>
      </c>
      <c r="C12011">
        <f>IFERROR(((VLOOKUP(A12011,'Interest Rates-10yr'!$A$9:$C$15239,2,FALSE))-B12011),C12010)</f>
        <v>2.99</v>
      </c>
      <c r="D12011" s="98">
        <f>AVERAGE(C$10:C12011)</f>
        <v>0.72109565072488013</v>
      </c>
      <c r="E12011" s="2"/>
      <c r="G12011" s="23"/>
    </row>
    <row r="12012" spans="1:7" customFormat="1">
      <c r="A12012" s="4">
        <v>34650</v>
      </c>
      <c r="B12012">
        <v>4.99</v>
      </c>
      <c r="C12012">
        <f>IFERROR(((VLOOKUP(A12012,'Interest Rates-10yr'!$A$9:$C$15239,2,FALSE))-B12012),C12011)</f>
        <v>2.99</v>
      </c>
      <c r="D12012" s="98">
        <f>AVERAGE(C$10:C12012)</f>
        <v>0.72128467883029335</v>
      </c>
      <c r="E12012" s="2"/>
      <c r="G12012" s="23"/>
    </row>
    <row r="12013" spans="1:7" customFormat="1">
      <c r="A12013" s="4">
        <v>34651</v>
      </c>
      <c r="B12013">
        <v>4.99</v>
      </c>
      <c r="C12013">
        <f>IFERROR(((VLOOKUP(A12013,'Interest Rates-10yr'!$A$9:$C$15239,2,FALSE))-B12013),C12012)</f>
        <v>2.99</v>
      </c>
      <c r="D12013" s="98">
        <f>AVERAGE(C$10:C12013)</f>
        <v>0.72147367544152041</v>
      </c>
      <c r="E12013" s="2"/>
      <c r="G12013" s="23"/>
    </row>
    <row r="12014" spans="1:7" customFormat="1">
      <c r="A12014" s="4">
        <v>34652</v>
      </c>
      <c r="B12014">
        <v>5.48</v>
      </c>
      <c r="C12014">
        <f>IFERROR(((VLOOKUP(A12014,'Interest Rates-10yr'!$A$9:$C$15239,2,FALSE))-B12014),C12013)</f>
        <v>2.46</v>
      </c>
      <c r="D12014" s="98">
        <f>AVERAGE(C$10:C12014)</f>
        <v>0.72161849229487796</v>
      </c>
      <c r="E12014" s="2"/>
      <c r="G12014" s="23"/>
    </row>
    <row r="12015" spans="1:7" customFormat="1">
      <c r="A12015" s="4">
        <v>34653</v>
      </c>
      <c r="B12015">
        <v>5.59</v>
      </c>
      <c r="C12015">
        <f>IFERROR(((VLOOKUP(A12015,'Interest Rates-10yr'!$A$9:$C$15239,2,FALSE))-B12015),C12014)</f>
        <v>2.33</v>
      </c>
      <c r="D12015" s="98">
        <f>AVERAGE(C$10:C12015)</f>
        <v>0.72175245710478175</v>
      </c>
      <c r="E12015" s="2"/>
      <c r="G12015" s="23"/>
    </row>
    <row r="12016" spans="1:7" customFormat="1">
      <c r="A12016" s="4">
        <v>34654</v>
      </c>
      <c r="B12016">
        <v>5.53</v>
      </c>
      <c r="C12016">
        <f>IFERROR(((VLOOKUP(A12016,'Interest Rates-10yr'!$A$9:$C$15239,2,FALSE))-B12016),C12015)</f>
        <v>2.4399999999999995</v>
      </c>
      <c r="D12016" s="98">
        <f>AVERAGE(C$10:C12016)</f>
        <v>0.72189556092279583</v>
      </c>
      <c r="E12016" s="2"/>
      <c r="G12016" s="23"/>
    </row>
    <row r="12017" spans="1:7" customFormat="1">
      <c r="A12017" s="4">
        <v>34655</v>
      </c>
      <c r="B12017">
        <v>5.51</v>
      </c>
      <c r="C12017">
        <f>IFERROR(((VLOOKUP(A12017,'Interest Rates-10yr'!$A$9:$C$15239,2,FALSE))-B12017),C12016)</f>
        <v>2.5199999999999996</v>
      </c>
      <c r="D12017" s="98">
        <f>AVERAGE(C$10:C12017)</f>
        <v>0.72204530313124671</v>
      </c>
      <c r="E12017" s="2"/>
      <c r="G12017" s="23"/>
    </row>
    <row r="12018" spans="1:7" customFormat="1">
      <c r="A12018" s="4">
        <v>34656</v>
      </c>
      <c r="B12018">
        <v>5.43</v>
      </c>
      <c r="C12018">
        <f>IFERROR(((VLOOKUP(A12018,'Interest Rates-10yr'!$A$9:$C$15239,2,FALSE))-B12018),C12017)</f>
        <v>2.58</v>
      </c>
      <c r="D12018" s="98">
        <f>AVERAGE(C$10:C12018)</f>
        <v>0.72220001665417688</v>
      </c>
      <c r="E12018" s="2"/>
      <c r="G12018" s="23"/>
    </row>
    <row r="12019" spans="1:7" customFormat="1">
      <c r="A12019" s="4">
        <v>34657</v>
      </c>
      <c r="B12019">
        <v>5.43</v>
      </c>
      <c r="C12019">
        <f>IFERROR(((VLOOKUP(A12019,'Interest Rates-10yr'!$A$9:$C$15239,2,FALSE))-B12019),C12018)</f>
        <v>2.58</v>
      </c>
      <c r="D12019" s="98">
        <f>AVERAGE(C$10:C12019)</f>
        <v>0.7223547044129901</v>
      </c>
      <c r="E12019" s="2"/>
      <c r="G12019" s="23"/>
    </row>
    <row r="12020" spans="1:7" customFormat="1">
      <c r="A12020" s="4">
        <v>34658</v>
      </c>
      <c r="B12020">
        <v>5.43</v>
      </c>
      <c r="C12020">
        <f>IFERROR(((VLOOKUP(A12020,'Interest Rates-10yr'!$A$9:$C$15239,2,FALSE))-B12020),C12019)</f>
        <v>2.58</v>
      </c>
      <c r="D12020" s="98">
        <f>AVERAGE(C$10:C12020)</f>
        <v>0.72250936641412122</v>
      </c>
      <c r="E12020" s="2"/>
      <c r="G12020" s="23"/>
    </row>
    <row r="12021" spans="1:7" customFormat="1">
      <c r="A12021" s="4">
        <v>34659</v>
      </c>
      <c r="B12021">
        <v>5.49</v>
      </c>
      <c r="C12021">
        <f>IFERROR(((VLOOKUP(A12021,'Interest Rates-10yr'!$A$9:$C$15239,2,FALSE))-B12021),C12020)</f>
        <v>2.5399999999999991</v>
      </c>
      <c r="D12021" s="98">
        <f>AVERAGE(C$10:C12021)</f>
        <v>0.72266067266067358</v>
      </c>
      <c r="E12021" s="2"/>
      <c r="G12021" s="23"/>
    </row>
    <row r="12022" spans="1:7" customFormat="1">
      <c r="A12022" s="4">
        <v>34660</v>
      </c>
      <c r="B12022">
        <v>5.43</v>
      </c>
      <c r="C12022">
        <f>IFERROR(((VLOOKUP(A12022,'Interest Rates-10yr'!$A$9:$C$15239,2,FALSE))-B12022),C12021)</f>
        <v>2.5700000000000003</v>
      </c>
      <c r="D12022" s="98">
        <f>AVERAGE(C$10:C12022)</f>
        <v>0.72281445101140518</v>
      </c>
      <c r="E12022" s="2"/>
      <c r="G12022" s="23"/>
    </row>
    <row r="12023" spans="1:7" customFormat="1">
      <c r="A12023" s="4">
        <v>34661</v>
      </c>
      <c r="B12023">
        <v>6</v>
      </c>
      <c r="C12023">
        <f>IFERROR(((VLOOKUP(A12023,'Interest Rates-10yr'!$A$9:$C$15239,2,FALSE))-B12023),C12022)</f>
        <v>1.8099999999999996</v>
      </c>
      <c r="D12023" s="98">
        <f>AVERAGE(C$10:C12023)</f>
        <v>0.72290494423173057</v>
      </c>
      <c r="E12023" s="2"/>
      <c r="G12023" s="23"/>
    </row>
    <row r="12024" spans="1:7" customFormat="1">
      <c r="A12024" s="4">
        <v>34662</v>
      </c>
      <c r="B12024">
        <v>6</v>
      </c>
      <c r="C12024">
        <f>IFERROR(((VLOOKUP(A12024,'Interest Rates-10yr'!$A$9:$C$15239,2,FALSE))-B12024),C12023)</f>
        <v>1.8099999999999996</v>
      </c>
      <c r="D12024" s="98">
        <f>AVERAGE(C$10:C12024)</f>
        <v>0.72299542238868164</v>
      </c>
      <c r="E12024" s="2"/>
      <c r="G12024" s="23"/>
    </row>
    <row r="12025" spans="1:7" customFormat="1">
      <c r="A12025" s="4">
        <v>34663</v>
      </c>
      <c r="B12025">
        <v>6.03</v>
      </c>
      <c r="C12025">
        <f>IFERROR(((VLOOKUP(A12025,'Interest Rates-10yr'!$A$9:$C$15239,2,FALSE))-B12025),C12024)</f>
        <v>1.7699999999999996</v>
      </c>
      <c r="D12025" s="98">
        <f>AVERAGE(C$10:C12025)</f>
        <v>0.72308255659121257</v>
      </c>
      <c r="E12025" s="2"/>
      <c r="G12025" s="23"/>
    </row>
    <row r="12026" spans="1:7" customFormat="1">
      <c r="A12026" s="4">
        <v>34664</v>
      </c>
      <c r="B12026">
        <v>6.03</v>
      </c>
      <c r="C12026">
        <f>IFERROR(((VLOOKUP(A12026,'Interest Rates-10yr'!$A$9:$C$15239,2,FALSE))-B12026),C12025)</f>
        <v>1.7699999999999996</v>
      </c>
      <c r="D12026" s="98">
        <f>AVERAGE(C$10:C12026)</f>
        <v>0.72316967629192064</v>
      </c>
      <c r="E12026" s="2"/>
      <c r="G12026" s="23"/>
    </row>
    <row r="12027" spans="1:7" customFormat="1">
      <c r="A12027" s="4">
        <v>34665</v>
      </c>
      <c r="B12027">
        <v>6.03</v>
      </c>
      <c r="C12027">
        <f>IFERROR(((VLOOKUP(A12027,'Interest Rates-10yr'!$A$9:$C$15239,2,FALSE))-B12027),C12026)</f>
        <v>1.7699999999999996</v>
      </c>
      <c r="D12027" s="98">
        <f>AVERAGE(C$10:C12027)</f>
        <v>0.72325678149442596</v>
      </c>
      <c r="E12027" s="2"/>
      <c r="G12027" s="23"/>
    </row>
    <row r="12028" spans="1:7" customFormat="1">
      <c r="A12028" s="4">
        <v>34666</v>
      </c>
      <c r="B12028">
        <v>5.67</v>
      </c>
      <c r="C12028">
        <f>IFERROR(((VLOOKUP(A12028,'Interest Rates-10yr'!$A$9:$C$15239,2,FALSE))-B12028),C12027)</f>
        <v>2.21</v>
      </c>
      <c r="D12028" s="98">
        <f>AVERAGE(C$10:C12028)</f>
        <v>0.72338048090523421</v>
      </c>
      <c r="E12028" s="2"/>
      <c r="G12028" s="23"/>
    </row>
    <row r="12029" spans="1:7" customFormat="1">
      <c r="A12029" s="4">
        <v>34667</v>
      </c>
      <c r="B12029">
        <v>5.54</v>
      </c>
      <c r="C12029">
        <f>IFERROR(((VLOOKUP(A12029,'Interest Rates-10yr'!$A$9:$C$15239,2,FALSE))-B12029),C12028)</f>
        <v>2.41</v>
      </c>
      <c r="D12029" s="98">
        <f>AVERAGE(C$10:C12029)</f>
        <v>0.72352079866888608</v>
      </c>
      <c r="E12029" s="2"/>
      <c r="G12029" s="23"/>
    </row>
    <row r="12030" spans="1:7" customFormat="1">
      <c r="A12030" s="4">
        <v>34668</v>
      </c>
      <c r="B12030">
        <v>5.66</v>
      </c>
      <c r="C12030">
        <f>IFERROR(((VLOOKUP(A12030,'Interest Rates-10yr'!$A$9:$C$15239,2,FALSE))-B12030),C12029)</f>
        <v>2.25</v>
      </c>
      <c r="D12030" s="98">
        <f>AVERAGE(C$10:C12030)</f>
        <v>0.72364778304633648</v>
      </c>
      <c r="E12030" s="2"/>
      <c r="G12030" s="23"/>
    </row>
    <row r="12031" spans="1:7" customFormat="1">
      <c r="A12031" s="4">
        <v>34669</v>
      </c>
      <c r="B12031">
        <v>5.49</v>
      </c>
      <c r="C12031">
        <f>IFERROR(((VLOOKUP(A12031,'Interest Rates-10yr'!$A$9:$C$15239,2,FALSE))-B12031),C12030)</f>
        <v>2.4299999999999997</v>
      </c>
      <c r="D12031" s="98">
        <f>AVERAGE(C$10:C12031)</f>
        <v>0.72378971884877807</v>
      </c>
      <c r="E12031" s="2"/>
      <c r="G12031" s="23"/>
    </row>
    <row r="12032" spans="1:7" customFormat="1">
      <c r="A12032" s="4">
        <v>34670</v>
      </c>
      <c r="B12032">
        <v>5.42</v>
      </c>
      <c r="C12032">
        <f>IFERROR(((VLOOKUP(A12032,'Interest Rates-10yr'!$A$9:$C$15239,2,FALSE))-B12032),C12031)</f>
        <v>2.3899999999999997</v>
      </c>
      <c r="D12032" s="98">
        <f>AVERAGE(C$10:C12032)</f>
        <v>0.72392830408384012</v>
      </c>
      <c r="E12032" s="2"/>
      <c r="G12032" s="23"/>
    </row>
    <row r="12033" spans="1:7" customFormat="1">
      <c r="A12033" s="4">
        <v>34671</v>
      </c>
      <c r="B12033">
        <v>5.42</v>
      </c>
      <c r="C12033">
        <f>IFERROR(((VLOOKUP(A12033,'Interest Rates-10yr'!$A$9:$C$15239,2,FALSE))-B12033),C12032)</f>
        <v>2.3899999999999997</v>
      </c>
      <c r="D12033" s="98">
        <f>AVERAGE(C$10:C12033)</f>
        <v>0.72406686626746586</v>
      </c>
      <c r="E12033" s="2"/>
      <c r="G12033" s="23"/>
    </row>
    <row r="12034" spans="1:7" customFormat="1">
      <c r="A12034" s="4">
        <v>34672</v>
      </c>
      <c r="B12034">
        <v>5.42</v>
      </c>
      <c r="C12034">
        <f>IFERROR(((VLOOKUP(A12034,'Interest Rates-10yr'!$A$9:$C$15239,2,FALSE))-B12034),C12033)</f>
        <v>2.3899999999999997</v>
      </c>
      <c r="D12034" s="98">
        <f>AVERAGE(C$10:C12034)</f>
        <v>0.72420540540540612</v>
      </c>
      <c r="E12034" s="2"/>
      <c r="G12034" s="23"/>
    </row>
    <row r="12035" spans="1:7" customFormat="1">
      <c r="A12035" s="4">
        <v>34673</v>
      </c>
      <c r="B12035">
        <v>5.4</v>
      </c>
      <c r="C12035">
        <f>IFERROR(((VLOOKUP(A12035,'Interest Rates-10yr'!$A$9:$C$15239,2,FALSE))-B12035),C12034)</f>
        <v>2.4299999999999997</v>
      </c>
      <c r="D12035" s="98">
        <f>AVERAGE(C$10:C12035)</f>
        <v>0.72434724763013547</v>
      </c>
      <c r="E12035" s="2"/>
      <c r="G12035" s="23"/>
    </row>
    <row r="12036" spans="1:7" customFormat="1">
      <c r="A12036" s="4">
        <v>34674</v>
      </c>
      <c r="B12036">
        <v>5.07</v>
      </c>
      <c r="C12036">
        <f>IFERROR(((VLOOKUP(A12036,'Interest Rates-10yr'!$A$9:$C$15239,2,FALSE))-B12036),C12035)</f>
        <v>2.66</v>
      </c>
      <c r="D12036" s="98">
        <f>AVERAGE(C$10:C12036)</f>
        <v>0.72450818990604549</v>
      </c>
      <c r="E12036" s="2"/>
      <c r="G12036" s="23"/>
    </row>
    <row r="12037" spans="1:7" customFormat="1">
      <c r="A12037" s="4">
        <v>34675</v>
      </c>
      <c r="B12037">
        <v>6.09</v>
      </c>
      <c r="C12037">
        <f>IFERROR(((VLOOKUP(A12037,'Interest Rates-10yr'!$A$9:$C$15239,2,FALSE))-B12037),C12036)</f>
        <v>1.7199999999999998</v>
      </c>
      <c r="D12037" s="98">
        <f>AVERAGE(C$10:C12037)</f>
        <v>0.7245909544396415</v>
      </c>
      <c r="E12037" s="2"/>
      <c r="G12037" s="23"/>
    </row>
    <row r="12038" spans="1:7" customFormat="1">
      <c r="A12038" s="4">
        <v>34676</v>
      </c>
      <c r="B12038">
        <v>5.53</v>
      </c>
      <c r="C12038">
        <f>IFERROR(((VLOOKUP(A12038,'Interest Rates-10yr'!$A$9:$C$15239,2,FALSE))-B12038),C12037)</f>
        <v>2.2599999999999998</v>
      </c>
      <c r="D12038" s="98">
        <f>AVERAGE(C$10:C12038)</f>
        <v>0.72471859672458294</v>
      </c>
      <c r="E12038" s="2"/>
      <c r="G12038" s="23"/>
    </row>
    <row r="12039" spans="1:7" customFormat="1">
      <c r="A12039" s="4">
        <v>34677</v>
      </c>
      <c r="B12039">
        <v>5.48</v>
      </c>
      <c r="C12039">
        <f>IFERROR(((VLOOKUP(A12039,'Interest Rates-10yr'!$A$9:$C$15239,2,FALSE))-B12039),C12038)</f>
        <v>2.3099999999999996</v>
      </c>
      <c r="D12039" s="98">
        <f>AVERAGE(C$10:C12039)</f>
        <v>0.72485037406483854</v>
      </c>
      <c r="E12039" s="2"/>
      <c r="G12039" s="23"/>
    </row>
    <row r="12040" spans="1:7" customFormat="1">
      <c r="A12040" s="4">
        <v>34678</v>
      </c>
      <c r="B12040">
        <v>5.48</v>
      </c>
      <c r="C12040">
        <f>IFERROR(((VLOOKUP(A12040,'Interest Rates-10yr'!$A$9:$C$15239,2,FALSE))-B12040),C12039)</f>
        <v>2.3099999999999996</v>
      </c>
      <c r="D12040" s="98">
        <f>AVERAGE(C$10:C12040)</f>
        <v>0.72498212949879537</v>
      </c>
      <c r="E12040" s="2"/>
      <c r="G12040" s="23"/>
    </row>
    <row r="12041" spans="1:7" customFormat="1">
      <c r="A12041" s="4">
        <v>34679</v>
      </c>
      <c r="B12041">
        <v>5.48</v>
      </c>
      <c r="C12041">
        <f>IFERROR(((VLOOKUP(A12041,'Interest Rates-10yr'!$A$9:$C$15239,2,FALSE))-B12041),C12040)</f>
        <v>2.3099999999999996</v>
      </c>
      <c r="D12041" s="98">
        <f>AVERAGE(C$10:C12041)</f>
        <v>0.7251138630319155</v>
      </c>
      <c r="E12041" s="2"/>
      <c r="G12041" s="23"/>
    </row>
    <row r="12042" spans="1:7" customFormat="1">
      <c r="A12042" s="4">
        <v>34680</v>
      </c>
      <c r="B12042">
        <v>5.52</v>
      </c>
      <c r="C12042">
        <f>IFERROR(((VLOOKUP(A12042,'Interest Rates-10yr'!$A$9:$C$15239,2,FALSE))-B12042),C12041)</f>
        <v>2.33</v>
      </c>
      <c r="D12042" s="98">
        <f>AVERAGE(C$10:C12042)</f>
        <v>0.72524723676556191</v>
      </c>
      <c r="E12042" s="2"/>
      <c r="G12042" s="23"/>
    </row>
    <row r="12043" spans="1:7" customFormat="1">
      <c r="A12043" s="4">
        <v>34681</v>
      </c>
      <c r="B12043">
        <v>5.41</v>
      </c>
      <c r="C12043">
        <f>IFERROR(((VLOOKUP(A12043,'Interest Rates-10yr'!$A$9:$C$15239,2,FALSE))-B12043),C12042)</f>
        <v>2.42</v>
      </c>
      <c r="D12043" s="98">
        <f>AVERAGE(C$10:C12043)</f>
        <v>0.72538806714309512</v>
      </c>
      <c r="E12043" s="2"/>
      <c r="G12043" s="23"/>
    </row>
    <row r="12044" spans="1:7" customFormat="1">
      <c r="A12044" s="4">
        <v>34682</v>
      </c>
      <c r="B12044">
        <v>5.46</v>
      </c>
      <c r="C12044">
        <f>IFERROR(((VLOOKUP(A12044,'Interest Rates-10yr'!$A$9:$C$15239,2,FALSE))-B12044),C12043)</f>
        <v>2.34</v>
      </c>
      <c r="D12044" s="98">
        <f>AVERAGE(C$10:C12044)</f>
        <v>0.72552222683838863</v>
      </c>
      <c r="E12044" s="2"/>
      <c r="G12044" s="23"/>
    </row>
    <row r="12045" spans="1:7" customFormat="1">
      <c r="A12045" s="4">
        <v>34683</v>
      </c>
      <c r="B12045">
        <v>5.61</v>
      </c>
      <c r="C12045">
        <f>IFERROR(((VLOOKUP(A12045,'Interest Rates-10yr'!$A$9:$C$15239,2,FALSE))-B12045),C12044)</f>
        <v>2.1799999999999997</v>
      </c>
      <c r="D12045" s="98">
        <f>AVERAGE(C$10:C12045)</f>
        <v>0.72564307078763768</v>
      </c>
      <c r="E12045" s="2"/>
      <c r="G12045" s="23"/>
    </row>
    <row r="12046" spans="1:7" customFormat="1">
      <c r="A12046" s="4">
        <v>34684</v>
      </c>
      <c r="B12046">
        <v>5.34</v>
      </c>
      <c r="C12046">
        <f>IFERROR(((VLOOKUP(A12046,'Interest Rates-10yr'!$A$9:$C$15239,2,FALSE))-B12046),C12045)</f>
        <v>2.4699999999999998</v>
      </c>
      <c r="D12046" s="98">
        <f>AVERAGE(C$10:C12046)</f>
        <v>0.72578798703996072</v>
      </c>
      <c r="E12046" s="2"/>
      <c r="G12046" s="23"/>
    </row>
    <row r="12047" spans="1:7" customFormat="1">
      <c r="A12047" s="4">
        <v>34685</v>
      </c>
      <c r="B12047">
        <v>5.34</v>
      </c>
      <c r="C12047">
        <f>IFERROR(((VLOOKUP(A12047,'Interest Rates-10yr'!$A$9:$C$15239,2,FALSE))-B12047),C12046)</f>
        <v>2.4699999999999998</v>
      </c>
      <c r="D12047" s="98">
        <f>AVERAGE(C$10:C12047)</f>
        <v>0.72593287921581706</v>
      </c>
      <c r="E12047" s="2"/>
      <c r="G12047" s="23"/>
    </row>
    <row r="12048" spans="1:7" customFormat="1">
      <c r="A12048" s="4">
        <v>34686</v>
      </c>
      <c r="B12048">
        <v>5.34</v>
      </c>
      <c r="C12048">
        <f>IFERROR(((VLOOKUP(A12048,'Interest Rates-10yr'!$A$9:$C$15239,2,FALSE))-B12048),C12047)</f>
        <v>2.4699999999999998</v>
      </c>
      <c r="D12048" s="98">
        <f>AVERAGE(C$10:C12048)</f>
        <v>0.72607774732120656</v>
      </c>
      <c r="E12048" s="2"/>
      <c r="G12048" s="23"/>
    </row>
    <row r="12049" spans="1:7" customFormat="1">
      <c r="A12049" s="4">
        <v>34687</v>
      </c>
      <c r="B12049">
        <v>5.27</v>
      </c>
      <c r="C12049">
        <f>IFERROR(((VLOOKUP(A12049,'Interest Rates-10yr'!$A$9:$C$15239,2,FALSE))-B12049),C12048)</f>
        <v>2.54</v>
      </c>
      <c r="D12049" s="98">
        <f>AVERAGE(C$10:C12049)</f>
        <v>0.72622840531561517</v>
      </c>
      <c r="E12049" s="2"/>
      <c r="G12049" s="23"/>
    </row>
    <row r="12050" spans="1:7" customFormat="1">
      <c r="A12050" s="4">
        <v>34688</v>
      </c>
      <c r="B12050">
        <v>5.43</v>
      </c>
      <c r="C12050">
        <f>IFERROR(((VLOOKUP(A12050,'Interest Rates-10yr'!$A$9:$C$15239,2,FALSE))-B12050),C12049)</f>
        <v>2.38</v>
      </c>
      <c r="D12050" s="98">
        <f>AVERAGE(C$10:C12050)</f>
        <v>0.72636575035296114</v>
      </c>
      <c r="E12050" s="2"/>
      <c r="G12050" s="23"/>
    </row>
    <row r="12051" spans="1:7" customFormat="1">
      <c r="A12051" s="4">
        <v>34689</v>
      </c>
      <c r="B12051">
        <v>6.56</v>
      </c>
      <c r="C12051">
        <f>IFERROR(((VLOOKUP(A12051,'Interest Rates-10yr'!$A$9:$C$15239,2,FALSE))-B12051),C12050)</f>
        <v>1.2400000000000002</v>
      </c>
      <c r="D12051" s="98">
        <f>AVERAGE(C$10:C12051)</f>
        <v>0.72640840391961514</v>
      </c>
      <c r="E12051" s="2"/>
      <c r="G12051" s="23"/>
    </row>
    <row r="12052" spans="1:7" customFormat="1">
      <c r="A12052" s="4">
        <v>34690</v>
      </c>
      <c r="B12052">
        <v>5.8</v>
      </c>
      <c r="C12052">
        <f>IFERROR(((VLOOKUP(A12052,'Interest Rates-10yr'!$A$9:$C$15239,2,FALSE))-B12052),C12051)</f>
        <v>2.04</v>
      </c>
      <c r="D12052" s="98">
        <f>AVERAGE(C$10:C12052)</f>
        <v>0.72651747903346398</v>
      </c>
      <c r="E12052" s="2"/>
      <c r="G12052" s="23"/>
    </row>
    <row r="12053" spans="1:7" customFormat="1">
      <c r="A12053" s="4">
        <v>34691</v>
      </c>
      <c r="B12053">
        <v>5.31</v>
      </c>
      <c r="C12053">
        <f>IFERROR(((VLOOKUP(A12053,'Interest Rates-10yr'!$A$9:$C$15239,2,FALSE))-B12053),C12052)</f>
        <v>2.54</v>
      </c>
      <c r="D12053" s="98">
        <f>AVERAGE(C$10:C12053)</f>
        <v>0.72666805048156813</v>
      </c>
      <c r="E12053" s="2"/>
      <c r="G12053" s="23"/>
    </row>
    <row r="12054" spans="1:7" customFormat="1">
      <c r="A12054" s="4">
        <v>34692</v>
      </c>
      <c r="B12054">
        <v>5.31</v>
      </c>
      <c r="C12054">
        <f>IFERROR(((VLOOKUP(A12054,'Interest Rates-10yr'!$A$9:$C$15239,2,FALSE))-B12054),C12053)</f>
        <v>2.54</v>
      </c>
      <c r="D12054" s="98">
        <f>AVERAGE(C$10:C12054)</f>
        <v>0.72681859692818662</v>
      </c>
      <c r="E12054" s="2"/>
      <c r="G12054" s="23"/>
    </row>
    <row r="12055" spans="1:7" customFormat="1">
      <c r="A12055" s="4">
        <v>34693</v>
      </c>
      <c r="B12055">
        <v>5.31</v>
      </c>
      <c r="C12055">
        <f>IFERROR(((VLOOKUP(A12055,'Interest Rates-10yr'!$A$9:$C$15239,2,FALSE))-B12055),C12054)</f>
        <v>2.54</v>
      </c>
      <c r="D12055" s="98">
        <f>AVERAGE(C$10:C12055)</f>
        <v>0.72696911837954581</v>
      </c>
      <c r="E12055" s="2"/>
      <c r="G12055" s="23"/>
    </row>
    <row r="12056" spans="1:7" customFormat="1">
      <c r="A12056" s="4">
        <v>34694</v>
      </c>
      <c r="B12056">
        <v>5.31</v>
      </c>
      <c r="C12056">
        <f>IFERROR(((VLOOKUP(A12056,'Interest Rates-10yr'!$A$9:$C$15239,2,FALSE))-B12056),C12055)</f>
        <v>2.54</v>
      </c>
      <c r="D12056" s="98">
        <f>AVERAGE(C$10:C12056)</f>
        <v>0.72711961484187015</v>
      </c>
      <c r="E12056" s="2"/>
      <c r="G12056" s="23"/>
    </row>
    <row r="12057" spans="1:7" customFormat="1">
      <c r="A12057" s="4">
        <v>34695</v>
      </c>
      <c r="B12057">
        <v>5.6</v>
      </c>
      <c r="C12057">
        <f>IFERROR(((VLOOKUP(A12057,'Interest Rates-10yr'!$A$9:$C$15239,2,FALSE))-B12057),C12056)</f>
        <v>2.16</v>
      </c>
      <c r="D12057" s="98">
        <f>AVERAGE(C$10:C12057)</f>
        <v>0.72723854581673386</v>
      </c>
      <c r="E12057" s="2"/>
      <c r="G12057" s="23"/>
    </row>
    <row r="12058" spans="1:7" customFormat="1">
      <c r="A12058" s="4">
        <v>34696</v>
      </c>
      <c r="B12058">
        <v>5.48</v>
      </c>
      <c r="C12058">
        <f>IFERROR(((VLOOKUP(A12058,'Interest Rates-10yr'!$A$9:$C$15239,2,FALSE))-B12058),C12057)</f>
        <v>2.3199999999999994</v>
      </c>
      <c r="D12058" s="98">
        <f>AVERAGE(C$10:C12058)</f>
        <v>0.72737073616067804</v>
      </c>
      <c r="E12058" s="2"/>
      <c r="G12058" s="23"/>
    </row>
    <row r="12059" spans="1:7" customFormat="1">
      <c r="A12059" s="4">
        <v>34697</v>
      </c>
      <c r="B12059">
        <v>5.49</v>
      </c>
      <c r="C12059">
        <f>IFERROR(((VLOOKUP(A12059,'Interest Rates-10yr'!$A$9:$C$15239,2,FALSE))-B12059),C12058)</f>
        <v>2.33</v>
      </c>
      <c r="D12059" s="98">
        <f>AVERAGE(C$10:C12059)</f>
        <v>0.72750373443983474</v>
      </c>
      <c r="E12059" s="2"/>
      <c r="G12059" s="23"/>
    </row>
    <row r="12060" spans="1:7" customFormat="1">
      <c r="A12060" s="4">
        <v>34698</v>
      </c>
      <c r="B12060">
        <v>4.9400000000000004</v>
      </c>
      <c r="C12060">
        <f>IFERROR(((VLOOKUP(A12060,'Interest Rates-10yr'!$A$9:$C$15239,2,FALSE))-B12060),C12059)</f>
        <v>2.8999999999999995</v>
      </c>
      <c r="D12060" s="98">
        <f>AVERAGE(C$10:C12060)</f>
        <v>0.72768400962575797</v>
      </c>
      <c r="E12060" s="2"/>
      <c r="G12060" s="23"/>
    </row>
    <row r="12061" spans="1:7" customFormat="1">
      <c r="A12061" s="4">
        <v>34699</v>
      </c>
      <c r="B12061">
        <v>4.9400000000000004</v>
      </c>
      <c r="C12061">
        <f>IFERROR(((VLOOKUP(A12061,'Interest Rates-10yr'!$A$9:$C$15239,2,FALSE))-B12061),C12060)</f>
        <v>2.8999999999999995</v>
      </c>
      <c r="D12061" s="98">
        <f>AVERAGE(C$10:C12061)</f>
        <v>0.7278642548954537</v>
      </c>
      <c r="E12061" s="2"/>
      <c r="G12061" s="23"/>
    </row>
    <row r="12062" spans="1:7" customFormat="1">
      <c r="A12062" s="4">
        <v>34700</v>
      </c>
      <c r="B12062">
        <v>4.9400000000000004</v>
      </c>
      <c r="C12062">
        <f>IFERROR(((VLOOKUP(A12062,'Interest Rates-10yr'!$A$9:$C$15239,2,FALSE))-B12062),C12061)</f>
        <v>2.8999999999999995</v>
      </c>
      <c r="D12062" s="98">
        <f>AVERAGE(C$10:C12062)</f>
        <v>0.72804447025636843</v>
      </c>
      <c r="E12062" s="2"/>
      <c r="G12062" s="23"/>
    </row>
    <row r="12063" spans="1:7" customFormat="1">
      <c r="A12063" s="4">
        <v>34701</v>
      </c>
      <c r="B12063">
        <v>4.9400000000000004</v>
      </c>
      <c r="C12063">
        <f>IFERROR(((VLOOKUP(A12063,'Interest Rates-10yr'!$A$9:$C$15239,2,FALSE))-B12063),C12062)</f>
        <v>2.8999999999999995</v>
      </c>
      <c r="D12063" s="98">
        <f>AVERAGE(C$10:C12063)</f>
        <v>0.72822465571594552</v>
      </c>
      <c r="E12063" s="2"/>
      <c r="G12063" s="23"/>
    </row>
    <row r="12064" spans="1:7" customFormat="1">
      <c r="A12064" s="4">
        <v>34702</v>
      </c>
      <c r="B12064">
        <v>5.98</v>
      </c>
      <c r="C12064">
        <f>IFERROR(((VLOOKUP(A12064,'Interest Rates-10yr'!$A$9:$C$15239,2,FALSE))-B12064),C12063)</f>
        <v>1.8999999999999995</v>
      </c>
      <c r="D12064" s="98">
        <f>AVERAGE(C$10:C12064)</f>
        <v>0.72832185815014583</v>
      </c>
      <c r="E12064" s="2"/>
      <c r="G12064" s="23"/>
    </row>
    <row r="12065" spans="1:7" customFormat="1">
      <c r="A12065" s="4">
        <v>34703</v>
      </c>
      <c r="B12065">
        <v>6.59</v>
      </c>
      <c r="C12065">
        <f>IFERROR(((VLOOKUP(A12065,'Interest Rates-10yr'!$A$9:$C$15239,2,FALSE))-B12065),C12064)</f>
        <v>1.2300000000000004</v>
      </c>
      <c r="D12065" s="98">
        <f>AVERAGE(C$10:C12065)</f>
        <v>0.72836347047113525</v>
      </c>
      <c r="E12065" s="2"/>
      <c r="G12065" s="23"/>
    </row>
    <row r="12066" spans="1:7" customFormat="1">
      <c r="A12066" s="4">
        <v>34704</v>
      </c>
      <c r="B12066">
        <v>5.72</v>
      </c>
      <c r="C12066">
        <f>IFERROR(((VLOOKUP(A12066,'Interest Rates-10yr'!$A$9:$C$15239,2,FALSE))-B12066),C12065)</f>
        <v>2.16</v>
      </c>
      <c r="D12066" s="98">
        <f>AVERAGE(C$10:C12066)</f>
        <v>0.72848220950485254</v>
      </c>
      <c r="E12066" s="2"/>
      <c r="G12066" s="23"/>
    </row>
    <row r="12067" spans="1:7" customFormat="1">
      <c r="A12067" s="4">
        <v>34705</v>
      </c>
      <c r="B12067">
        <v>5.52</v>
      </c>
      <c r="C12067">
        <f>IFERROR(((VLOOKUP(A12067,'Interest Rates-10yr'!$A$9:$C$15239,2,FALSE))-B12067),C12066)</f>
        <v>2.3500000000000005</v>
      </c>
      <c r="D12067" s="98">
        <f>AVERAGE(C$10:C12067)</f>
        <v>0.72861668601758223</v>
      </c>
      <c r="E12067" s="2"/>
      <c r="G12067" s="23"/>
    </row>
    <row r="12068" spans="1:7" customFormat="1">
      <c r="A12068" s="4">
        <v>34706</v>
      </c>
      <c r="B12068">
        <v>5.52</v>
      </c>
      <c r="C12068">
        <f>IFERROR(((VLOOKUP(A12068,'Interest Rates-10yr'!$A$9:$C$15239,2,FALSE))-B12068),C12067)</f>
        <v>2.3500000000000005</v>
      </c>
      <c r="D12068" s="98">
        <f>AVERAGE(C$10:C12068)</f>
        <v>0.72875114022721676</v>
      </c>
      <c r="E12068" s="2"/>
      <c r="G12068" s="23"/>
    </row>
    <row r="12069" spans="1:7" customFormat="1">
      <c r="A12069" s="4">
        <v>34707</v>
      </c>
      <c r="B12069">
        <v>5.52</v>
      </c>
      <c r="C12069">
        <f>IFERROR(((VLOOKUP(A12069,'Interest Rates-10yr'!$A$9:$C$15239,2,FALSE))-B12069),C12068)</f>
        <v>2.3500000000000005</v>
      </c>
      <c r="D12069" s="98">
        <f>AVERAGE(C$10:C12069)</f>
        <v>0.72888557213930416</v>
      </c>
      <c r="E12069" s="2"/>
      <c r="G12069" s="23"/>
    </row>
    <row r="12070" spans="1:7" customFormat="1">
      <c r="A12070" s="4">
        <v>34708</v>
      </c>
      <c r="B12070">
        <v>5.52</v>
      </c>
      <c r="C12070">
        <f>IFERROR(((VLOOKUP(A12070,'Interest Rates-10yr'!$A$9:$C$15239,2,FALSE))-B12070),C12069)</f>
        <v>2.37</v>
      </c>
      <c r="D12070" s="98">
        <f>AVERAGE(C$10:C12070)</f>
        <v>0.72902163999668423</v>
      </c>
      <c r="E12070" s="2"/>
      <c r="G12070" s="23"/>
    </row>
    <row r="12071" spans="1:7" customFormat="1">
      <c r="A12071" s="4">
        <v>34709</v>
      </c>
      <c r="B12071">
        <v>5.44</v>
      </c>
      <c r="C12071">
        <f>IFERROR(((VLOOKUP(A12071,'Interest Rates-10yr'!$A$9:$C$15239,2,FALSE))-B12071),C12070)</f>
        <v>2.3999999999999995</v>
      </c>
      <c r="D12071" s="98">
        <f>AVERAGE(C$10:C12071)</f>
        <v>0.72916017244238174</v>
      </c>
      <c r="E12071" s="2"/>
      <c r="G12071" s="23"/>
    </row>
    <row r="12072" spans="1:7" customFormat="1">
      <c r="A12072" s="4">
        <v>34710</v>
      </c>
      <c r="B12072">
        <v>5.44</v>
      </c>
      <c r="C12072">
        <f>IFERROR(((VLOOKUP(A12072,'Interest Rates-10yr'!$A$9:$C$15239,2,FALSE))-B12072),C12071)</f>
        <v>2.3499999999999996</v>
      </c>
      <c r="D12072" s="98">
        <f>AVERAGE(C$10:C12072)</f>
        <v>0.72929453701401048</v>
      </c>
      <c r="E12072" s="2"/>
      <c r="G12072" s="23"/>
    </row>
    <row r="12073" spans="1:7" customFormat="1">
      <c r="A12073" s="4">
        <v>34711</v>
      </c>
      <c r="B12073">
        <v>5.5</v>
      </c>
      <c r="C12073">
        <f>IFERROR(((VLOOKUP(A12073,'Interest Rates-10yr'!$A$9:$C$15239,2,FALSE))-B12073),C12072)</f>
        <v>2.2999999999999998</v>
      </c>
      <c r="D12073" s="98">
        <f>AVERAGE(C$10:C12073)</f>
        <v>0.72942473474801128</v>
      </c>
      <c r="E12073" s="2"/>
      <c r="G12073" s="23"/>
    </row>
    <row r="12074" spans="1:7" customFormat="1">
      <c r="A12074" s="4">
        <v>34712</v>
      </c>
      <c r="B12074">
        <v>5.47</v>
      </c>
      <c r="C12074">
        <f>IFERROR(((VLOOKUP(A12074,'Interest Rates-10yr'!$A$9:$C$15239,2,FALSE))-B12074),C12073)</f>
        <v>2.2200000000000006</v>
      </c>
      <c r="D12074" s="98">
        <f>AVERAGE(C$10:C12074)</f>
        <v>0.72954828014919249</v>
      </c>
      <c r="E12074" s="2"/>
      <c r="G12074" s="23"/>
    </row>
    <row r="12075" spans="1:7" customFormat="1">
      <c r="A12075" s="4">
        <v>34713</v>
      </c>
      <c r="B12075">
        <v>5.47</v>
      </c>
      <c r="C12075">
        <f>IFERROR(((VLOOKUP(A12075,'Interest Rates-10yr'!$A$9:$C$15239,2,FALSE))-B12075),C12074)</f>
        <v>2.2200000000000006</v>
      </c>
      <c r="D12075" s="98">
        <f>AVERAGE(C$10:C12075)</f>
        <v>0.72967180507210394</v>
      </c>
      <c r="E12075" s="2"/>
      <c r="G12075" s="23"/>
    </row>
    <row r="12076" spans="1:7" customFormat="1">
      <c r="A12076" s="4">
        <v>34714</v>
      </c>
      <c r="B12076">
        <v>5.47</v>
      </c>
      <c r="C12076">
        <f>IFERROR(((VLOOKUP(A12076,'Interest Rates-10yr'!$A$9:$C$15239,2,FALSE))-B12076),C12075)</f>
        <v>2.2200000000000006</v>
      </c>
      <c r="D12076" s="98">
        <f>AVERAGE(C$10:C12076)</f>
        <v>0.72979530952183691</v>
      </c>
      <c r="E12076" s="2"/>
      <c r="G12076" s="23"/>
    </row>
    <row r="12077" spans="1:7" customFormat="1">
      <c r="A12077" s="4">
        <v>34715</v>
      </c>
      <c r="B12077">
        <v>5.47</v>
      </c>
      <c r="C12077">
        <f>IFERROR(((VLOOKUP(A12077,'Interest Rates-10yr'!$A$9:$C$15239,2,FALSE))-B12077),C12076)</f>
        <v>2.2200000000000006</v>
      </c>
      <c r="D12077" s="98">
        <f>AVERAGE(C$10:C12077)</f>
        <v>0.72991879350348077</v>
      </c>
      <c r="E12077" s="2"/>
      <c r="G12077" s="23"/>
    </row>
    <row r="12078" spans="1:7" customFormat="1">
      <c r="A12078" s="4">
        <v>34716</v>
      </c>
      <c r="B12078">
        <v>5.69</v>
      </c>
      <c r="C12078">
        <f>IFERROR(((VLOOKUP(A12078,'Interest Rates-10yr'!$A$9:$C$15239,2,FALSE))-B12078),C12077)</f>
        <v>2.0099999999999998</v>
      </c>
      <c r="D12078" s="98">
        <f>AVERAGE(C$10:C12078)</f>
        <v>0.7300248570718374</v>
      </c>
      <c r="E12078" s="2"/>
      <c r="G12078" s="23"/>
    </row>
    <row r="12079" spans="1:7" customFormat="1">
      <c r="A12079" s="4">
        <v>34717</v>
      </c>
      <c r="B12079">
        <v>5.0599999999999996</v>
      </c>
      <c r="C12079">
        <f>IFERROR(((VLOOKUP(A12079,'Interest Rates-10yr'!$A$9:$C$15239,2,FALSE))-B12079),C12078)</f>
        <v>2.6500000000000004</v>
      </c>
      <c r="D12079" s="98">
        <f>AVERAGE(C$10:C12079)</f>
        <v>0.730183927091964</v>
      </c>
      <c r="E12079" s="2"/>
      <c r="G12079" s="23"/>
    </row>
    <row r="12080" spans="1:7" customFormat="1">
      <c r="A12080" s="4">
        <v>34718</v>
      </c>
      <c r="B12080">
        <v>5.44</v>
      </c>
      <c r="C12080">
        <f>IFERROR(((VLOOKUP(A12080,'Interest Rates-10yr'!$A$9:$C$15239,2,FALSE))-B12080),C12079)</f>
        <v>2.2999999999999998</v>
      </c>
      <c r="D12080" s="98">
        <f>AVERAGE(C$10:C12080)</f>
        <v>0.73031397564410605</v>
      </c>
      <c r="E12080" s="2"/>
      <c r="G12080" s="23"/>
    </row>
    <row r="12081" spans="1:7" customFormat="1">
      <c r="A12081" s="4">
        <v>34719</v>
      </c>
      <c r="B12081">
        <v>5.37</v>
      </c>
      <c r="C12081">
        <f>IFERROR(((VLOOKUP(A12081,'Interest Rates-10yr'!$A$9:$C$15239,2,FALSE))-B12081),C12080)</f>
        <v>2.4500000000000002</v>
      </c>
      <c r="D12081" s="98">
        <f>AVERAGE(C$10:C12081)</f>
        <v>0.73045642809807865</v>
      </c>
      <c r="E12081" s="2"/>
      <c r="G12081" s="23"/>
    </row>
    <row r="12082" spans="1:7" customFormat="1">
      <c r="A12082" s="4">
        <v>34720</v>
      </c>
      <c r="B12082">
        <v>5.37</v>
      </c>
      <c r="C12082">
        <f>IFERROR(((VLOOKUP(A12082,'Interest Rates-10yr'!$A$9:$C$15239,2,FALSE))-B12082),C12081)</f>
        <v>2.4500000000000002</v>
      </c>
      <c r="D12082" s="98">
        <f>AVERAGE(C$10:C12082)</f>
        <v>0.73059885695353322</v>
      </c>
      <c r="E12082" s="2"/>
      <c r="G12082" s="23"/>
    </row>
    <row r="12083" spans="1:7" customFormat="1">
      <c r="A12083" s="4">
        <v>34721</v>
      </c>
      <c r="B12083">
        <v>5.37</v>
      </c>
      <c r="C12083">
        <f>IFERROR(((VLOOKUP(A12083,'Interest Rates-10yr'!$A$9:$C$15239,2,FALSE))-B12083),C12082)</f>
        <v>2.4500000000000002</v>
      </c>
      <c r="D12083" s="98">
        <f>AVERAGE(C$10:C12083)</f>
        <v>0.73074126221633318</v>
      </c>
      <c r="E12083" s="2"/>
      <c r="G12083" s="23"/>
    </row>
    <row r="12084" spans="1:7" customFormat="1">
      <c r="A12084" s="4">
        <v>34722</v>
      </c>
      <c r="B12084">
        <v>5.47</v>
      </c>
      <c r="C12084">
        <f>IFERROR(((VLOOKUP(A12084,'Interest Rates-10yr'!$A$9:$C$15239,2,FALSE))-B12084),C12083)</f>
        <v>2.3600000000000003</v>
      </c>
      <c r="D12084" s="98">
        <f>AVERAGE(C$10:C12084)</f>
        <v>0.73087619047619112</v>
      </c>
      <c r="E12084" s="2"/>
      <c r="G12084" s="23"/>
    </row>
    <row r="12085" spans="1:7" customFormat="1">
      <c r="A12085" s="4">
        <v>34723</v>
      </c>
      <c r="B12085">
        <v>5.45</v>
      </c>
      <c r="C12085">
        <f>IFERROR(((VLOOKUP(A12085,'Interest Rates-10yr'!$A$9:$C$15239,2,FALSE))-B12085),C12084)</f>
        <v>2.41</v>
      </c>
      <c r="D12085" s="98">
        <f>AVERAGE(C$10:C12085)</f>
        <v>0.73101523683338909</v>
      </c>
      <c r="E12085" s="2"/>
      <c r="G12085" s="23"/>
    </row>
    <row r="12086" spans="1:7" customFormat="1">
      <c r="A12086" s="4">
        <v>34724</v>
      </c>
      <c r="B12086">
        <v>5.46</v>
      </c>
      <c r="C12086">
        <f>IFERROR(((VLOOKUP(A12086,'Interest Rates-10yr'!$A$9:$C$15239,2,FALSE))-B12086),C12085)</f>
        <v>2.34</v>
      </c>
      <c r="D12086" s="98">
        <f>AVERAGE(C$10:C12086)</f>
        <v>0.73114846402252276</v>
      </c>
      <c r="E12086" s="2"/>
      <c r="G12086" s="23"/>
    </row>
    <row r="12087" spans="1:7" customFormat="1">
      <c r="A12087" s="4">
        <v>34725</v>
      </c>
      <c r="B12087">
        <v>5.53</v>
      </c>
      <c r="C12087">
        <f>IFERROR(((VLOOKUP(A12087,'Interest Rates-10yr'!$A$9:$C$15239,2,FALSE))-B12087),C12086)</f>
        <v>2.2299999999999995</v>
      </c>
      <c r="D12087" s="98">
        <f>AVERAGE(C$10:C12087)</f>
        <v>0.73127256168239829</v>
      </c>
      <c r="E12087" s="2"/>
      <c r="G12087" s="23"/>
    </row>
    <row r="12088" spans="1:7" customFormat="1">
      <c r="A12088" s="4">
        <v>34726</v>
      </c>
      <c r="B12088">
        <v>5.67</v>
      </c>
      <c r="C12088">
        <f>IFERROR(((VLOOKUP(A12088,'Interest Rates-10yr'!$A$9:$C$15239,2,FALSE))-B12088),C12087)</f>
        <v>1.9900000000000002</v>
      </c>
      <c r="D12088" s="98">
        <f>AVERAGE(C$10:C12088)</f>
        <v>0.73137676960013298</v>
      </c>
      <c r="E12088" s="2"/>
      <c r="G12088" s="23"/>
    </row>
    <row r="12089" spans="1:7" customFormat="1">
      <c r="A12089" s="4">
        <v>34727</v>
      </c>
      <c r="B12089">
        <v>5.67</v>
      </c>
      <c r="C12089">
        <f>IFERROR(((VLOOKUP(A12089,'Interest Rates-10yr'!$A$9:$C$15239,2,FALSE))-B12089),C12088)</f>
        <v>1.9900000000000002</v>
      </c>
      <c r="D12089" s="98">
        <f>AVERAGE(C$10:C12089)</f>
        <v>0.73148096026490117</v>
      </c>
      <c r="E12089" s="2"/>
      <c r="G12089" s="23"/>
    </row>
    <row r="12090" spans="1:7" customFormat="1">
      <c r="A12090" s="4">
        <v>34728</v>
      </c>
      <c r="B12090">
        <v>5.67</v>
      </c>
      <c r="C12090">
        <f>IFERROR(((VLOOKUP(A12090,'Interest Rates-10yr'!$A$9:$C$15239,2,FALSE))-B12090),C12089)</f>
        <v>1.9900000000000002</v>
      </c>
      <c r="D12090" s="98">
        <f>AVERAGE(C$10:C12090)</f>
        <v>0.73158513368098721</v>
      </c>
      <c r="E12090" s="2"/>
      <c r="G12090" s="23"/>
    </row>
    <row r="12091" spans="1:7" customFormat="1">
      <c r="A12091" s="4">
        <v>34729</v>
      </c>
      <c r="B12091">
        <v>5.76</v>
      </c>
      <c r="C12091">
        <f>IFERROR(((VLOOKUP(A12091,'Interest Rates-10yr'!$A$9:$C$15239,2,FALSE))-B12091),C12090)</f>
        <v>1.8900000000000006</v>
      </c>
      <c r="D12091" s="98">
        <f>AVERAGE(C$10:C12091)</f>
        <v>0.73168101307730549</v>
      </c>
      <c r="E12091" s="2"/>
      <c r="G12091" s="23"/>
    </row>
    <row r="12092" spans="1:7" customFormat="1">
      <c r="A12092" s="4">
        <v>34730</v>
      </c>
      <c r="B12092">
        <v>5.86</v>
      </c>
      <c r="C12092">
        <f>IFERROR(((VLOOKUP(A12092,'Interest Rates-10yr'!$A$9:$C$15239,2,FALSE))-B12092),C12091)</f>
        <v>1.7399999999999993</v>
      </c>
      <c r="D12092" s="98">
        <f>AVERAGE(C$10:C12092)</f>
        <v>0.73176446246793059</v>
      </c>
      <c r="E12092" s="2"/>
      <c r="G12092" s="23"/>
    </row>
    <row r="12093" spans="1:7" customFormat="1">
      <c r="A12093" s="4">
        <v>34731</v>
      </c>
      <c r="B12093">
        <v>5.25</v>
      </c>
      <c r="C12093">
        <f>IFERROR(((VLOOKUP(A12093,'Interest Rates-10yr'!$A$9:$C$15239,2,FALSE))-B12093),C12092)</f>
        <v>2.41</v>
      </c>
      <c r="D12093" s="98">
        <f>AVERAGE(C$10:C12093)</f>
        <v>0.73190334326382034</v>
      </c>
      <c r="E12093" s="2"/>
      <c r="G12093" s="23"/>
    </row>
    <row r="12094" spans="1:7" customFormat="1">
      <c r="A12094" s="4">
        <v>34732</v>
      </c>
      <c r="B12094">
        <v>5.98</v>
      </c>
      <c r="C12094">
        <f>IFERROR(((VLOOKUP(A12094,'Interest Rates-10yr'!$A$9:$C$15239,2,FALSE))-B12094),C12093)</f>
        <v>1.6999999999999993</v>
      </c>
      <c r="D12094" s="98">
        <f>AVERAGE(C$10:C12094)</f>
        <v>0.73198345055854419</v>
      </c>
      <c r="E12094" s="2"/>
      <c r="G12094" s="23"/>
    </row>
    <row r="12095" spans="1:7" customFormat="1">
      <c r="A12095" s="4">
        <v>34733</v>
      </c>
      <c r="B12095">
        <v>5.94</v>
      </c>
      <c r="C12095">
        <f>IFERROR(((VLOOKUP(A12095,'Interest Rates-10yr'!$A$9:$C$15239,2,FALSE))-B12095),C12094)</f>
        <v>1.5499999999999998</v>
      </c>
      <c r="D12095" s="98">
        <f>AVERAGE(C$10:C12095)</f>
        <v>0.73205113354294271</v>
      </c>
      <c r="E12095" s="2"/>
      <c r="G12095" s="23"/>
    </row>
    <row r="12096" spans="1:7" customFormat="1">
      <c r="A12096" s="4">
        <v>34734</v>
      </c>
      <c r="B12096">
        <v>5.94</v>
      </c>
      <c r="C12096">
        <f>IFERROR(((VLOOKUP(A12096,'Interest Rates-10yr'!$A$9:$C$15239,2,FALSE))-B12096),C12095)</f>
        <v>1.5499999999999998</v>
      </c>
      <c r="D12096" s="98">
        <f>AVERAGE(C$10:C12096)</f>
        <v>0.73211880532803875</v>
      </c>
      <c r="E12096" s="2"/>
      <c r="G12096" s="23"/>
    </row>
    <row r="12097" spans="1:7" customFormat="1">
      <c r="A12097" s="4">
        <v>34735</v>
      </c>
      <c r="B12097">
        <v>5.94</v>
      </c>
      <c r="C12097">
        <f>IFERROR(((VLOOKUP(A12097,'Interest Rates-10yr'!$A$9:$C$15239,2,FALSE))-B12097),C12096)</f>
        <v>1.5499999999999998</v>
      </c>
      <c r="D12097" s="98">
        <f>AVERAGE(C$10:C12097)</f>
        <v>0.73218646591661185</v>
      </c>
      <c r="E12097" s="2"/>
      <c r="G12097" s="23"/>
    </row>
    <row r="12098" spans="1:7" customFormat="1">
      <c r="A12098" s="4">
        <v>34736</v>
      </c>
      <c r="B12098">
        <v>5.99</v>
      </c>
      <c r="C12098">
        <f>IFERROR(((VLOOKUP(A12098,'Interest Rates-10yr'!$A$9:$C$15239,2,FALSE))-B12098),C12097)</f>
        <v>1.54</v>
      </c>
      <c r="D12098" s="98">
        <f>AVERAGE(C$10:C12098)</f>
        <v>0.73225328811316115</v>
      </c>
      <c r="E12098" s="2"/>
      <c r="G12098" s="23"/>
    </row>
    <row r="12099" spans="1:7" customFormat="1">
      <c r="A12099" s="4">
        <v>34737</v>
      </c>
      <c r="B12099">
        <v>5.94</v>
      </c>
      <c r="C12099">
        <f>IFERROR(((VLOOKUP(A12099,'Interest Rates-10yr'!$A$9:$C$15239,2,FALSE))-B12099),C12098)</f>
        <v>1.5799999999999992</v>
      </c>
      <c r="D12099" s="98">
        <f>AVERAGE(C$10:C12099)</f>
        <v>0.73232340777502103</v>
      </c>
      <c r="E12099" s="2"/>
      <c r="G12099" s="23"/>
    </row>
    <row r="12100" spans="1:7" customFormat="1">
      <c r="A12100" s="4">
        <v>34738</v>
      </c>
      <c r="B12100">
        <v>5.93</v>
      </c>
      <c r="C12100">
        <f>IFERROR(((VLOOKUP(A12100,'Interest Rates-10yr'!$A$9:$C$15239,2,FALSE))-B12100),C12099)</f>
        <v>1.6000000000000005</v>
      </c>
      <c r="D12100" s="98">
        <f>AVERAGE(C$10:C12100)</f>
        <v>0.73239516996112852</v>
      </c>
      <c r="E12100" s="2"/>
      <c r="G12100" s="23"/>
    </row>
    <row r="12101" spans="1:7" customFormat="1">
      <c r="A12101" s="4">
        <v>34739</v>
      </c>
      <c r="B12101">
        <v>5.95</v>
      </c>
      <c r="C12101">
        <f>IFERROR(((VLOOKUP(A12101,'Interest Rates-10yr'!$A$9:$C$15239,2,FALSE))-B12101),C12100)</f>
        <v>1.63</v>
      </c>
      <c r="D12101" s="98">
        <f>AVERAGE(C$10:C12101)</f>
        <v>0.73246940125702975</v>
      </c>
      <c r="E12101" s="2"/>
      <c r="G12101" s="23"/>
    </row>
    <row r="12102" spans="1:7" customFormat="1">
      <c r="A12102" s="4">
        <v>34740</v>
      </c>
      <c r="B12102">
        <v>5.94</v>
      </c>
      <c r="C12102">
        <f>IFERROR(((VLOOKUP(A12102,'Interest Rates-10yr'!$A$9:$C$15239,2,FALSE))-B12102),C12101)</f>
        <v>1.6799999999999997</v>
      </c>
      <c r="D12102" s="98">
        <f>AVERAGE(C$10:C12102)</f>
        <v>0.73254775489952906</v>
      </c>
      <c r="E12102" s="2"/>
      <c r="G12102" s="23"/>
    </row>
    <row r="12103" spans="1:7" customFormat="1">
      <c r="A12103" s="4">
        <v>34741</v>
      </c>
      <c r="B12103">
        <v>5.94</v>
      </c>
      <c r="C12103">
        <f>IFERROR(((VLOOKUP(A12103,'Interest Rates-10yr'!$A$9:$C$15239,2,FALSE))-B12103),C12102)</f>
        <v>1.6799999999999997</v>
      </c>
      <c r="D12103" s="98">
        <f>AVERAGE(C$10:C12103)</f>
        <v>0.7326260955845878</v>
      </c>
      <c r="E12103" s="2"/>
      <c r="G12103" s="23"/>
    </row>
    <row r="12104" spans="1:7" customFormat="1">
      <c r="A12104" s="4">
        <v>34742</v>
      </c>
      <c r="B12104">
        <v>5.94</v>
      </c>
      <c r="C12104">
        <f>IFERROR(((VLOOKUP(A12104,'Interest Rates-10yr'!$A$9:$C$15239,2,FALSE))-B12104),C12103)</f>
        <v>1.6799999999999997</v>
      </c>
      <c r="D12104" s="98">
        <f>AVERAGE(C$10:C12104)</f>
        <v>0.73270442331541996</v>
      </c>
      <c r="E12104" s="2"/>
      <c r="G12104" s="23"/>
    </row>
    <row r="12105" spans="1:7" customFormat="1">
      <c r="A12105" s="4">
        <v>34743</v>
      </c>
      <c r="B12105">
        <v>6</v>
      </c>
      <c r="C12105">
        <f>IFERROR(((VLOOKUP(A12105,'Interest Rates-10yr'!$A$9:$C$15239,2,FALSE))-B12105),C12104)</f>
        <v>1.6100000000000003</v>
      </c>
      <c r="D12105" s="98">
        <f>AVERAGE(C$10:C12105)</f>
        <v>0.73277695105820151</v>
      </c>
      <c r="E12105" s="2"/>
      <c r="G12105" s="23"/>
    </row>
    <row r="12106" spans="1:7" customFormat="1">
      <c r="A12106" s="4">
        <v>34744</v>
      </c>
      <c r="B12106">
        <v>5.82</v>
      </c>
      <c r="C12106">
        <f>IFERROR(((VLOOKUP(A12106,'Interest Rates-10yr'!$A$9:$C$15239,2,FALSE))-B12106),C12105)</f>
        <v>1.6899999999999995</v>
      </c>
      <c r="D12106" s="98">
        <f>AVERAGE(C$10:C12106)</f>
        <v>0.73285608001984015</v>
      </c>
      <c r="E12106" s="2"/>
      <c r="G12106" s="23"/>
    </row>
    <row r="12107" spans="1:7" customFormat="1">
      <c r="A12107" s="4">
        <v>34745</v>
      </c>
      <c r="B12107">
        <v>5.95</v>
      </c>
      <c r="C12107">
        <f>IFERROR(((VLOOKUP(A12107,'Interest Rates-10yr'!$A$9:$C$15239,2,FALSE))-B12107),C12106)</f>
        <v>1.5</v>
      </c>
      <c r="D12107" s="98">
        <f>AVERAGE(C$10:C12107)</f>
        <v>0.73291949082493024</v>
      </c>
      <c r="E12107" s="2"/>
      <c r="G12107" s="23"/>
    </row>
    <row r="12108" spans="1:7" customFormat="1">
      <c r="A12108" s="4">
        <v>34746</v>
      </c>
      <c r="B12108">
        <v>5.96</v>
      </c>
      <c r="C12108">
        <f>IFERROR(((VLOOKUP(A12108,'Interest Rates-10yr'!$A$9:$C$15239,2,FALSE))-B12108),C12107)</f>
        <v>1.4400000000000004</v>
      </c>
      <c r="D12108" s="98">
        <f>AVERAGE(C$10:C12108)</f>
        <v>0.73297793206050144</v>
      </c>
      <c r="E12108" s="2"/>
      <c r="G12108" s="23"/>
    </row>
    <row r="12109" spans="1:7" customFormat="1">
      <c r="A12109" s="4">
        <v>34747</v>
      </c>
      <c r="B12109">
        <v>5.93</v>
      </c>
      <c r="C12109">
        <f>IFERROR(((VLOOKUP(A12109,'Interest Rates-10yr'!$A$9:$C$15239,2,FALSE))-B12109),C12108)</f>
        <v>1.5</v>
      </c>
      <c r="D12109" s="98">
        <f>AVERAGE(C$10:C12109)</f>
        <v>0.73304132231405017</v>
      </c>
      <c r="E12109" s="2"/>
      <c r="G12109" s="23"/>
    </row>
    <row r="12110" spans="1:7" customFormat="1">
      <c r="A12110" s="4">
        <v>34748</v>
      </c>
      <c r="B12110">
        <v>5.93</v>
      </c>
      <c r="C12110">
        <f>IFERROR(((VLOOKUP(A12110,'Interest Rates-10yr'!$A$9:$C$15239,2,FALSE))-B12110),C12109)</f>
        <v>1.5</v>
      </c>
      <c r="D12110" s="98">
        <f>AVERAGE(C$10:C12110)</f>
        <v>0.73310470209073686</v>
      </c>
      <c r="E12110" s="2"/>
      <c r="G12110" s="23"/>
    </row>
    <row r="12111" spans="1:7" customFormat="1">
      <c r="A12111" s="4">
        <v>34749</v>
      </c>
      <c r="B12111">
        <v>5.93</v>
      </c>
      <c r="C12111">
        <f>IFERROR(((VLOOKUP(A12111,'Interest Rates-10yr'!$A$9:$C$15239,2,FALSE))-B12111),C12110)</f>
        <v>1.5</v>
      </c>
      <c r="D12111" s="98">
        <f>AVERAGE(C$10:C12111)</f>
        <v>0.73316807139315865</v>
      </c>
      <c r="E12111" s="2"/>
      <c r="G12111" s="23"/>
    </row>
    <row r="12112" spans="1:7" customFormat="1">
      <c r="A12112" s="4">
        <v>34750</v>
      </c>
      <c r="B12112">
        <v>5.93</v>
      </c>
      <c r="C12112">
        <f>IFERROR(((VLOOKUP(A12112,'Interest Rates-10yr'!$A$9:$C$15239,2,FALSE))-B12112),C12111)</f>
        <v>1.5</v>
      </c>
      <c r="D12112" s="98">
        <f>AVERAGE(C$10:C12112)</f>
        <v>0.73323143022391202</v>
      </c>
      <c r="E12112" s="2"/>
      <c r="G12112" s="23"/>
    </row>
    <row r="12113" spans="1:7" customFormat="1">
      <c r="A12113" s="4">
        <v>34751</v>
      </c>
      <c r="B12113">
        <v>5.99</v>
      </c>
      <c r="C12113">
        <f>IFERROR(((VLOOKUP(A12113,'Interest Rates-10yr'!$A$9:$C$15239,2,FALSE))-B12113),C12112)</f>
        <v>1.4500000000000002</v>
      </c>
      <c r="D12113" s="98">
        <f>AVERAGE(C$10:C12113)</f>
        <v>0.73329064771976271</v>
      </c>
      <c r="E12113" s="2"/>
      <c r="G12113" s="23"/>
    </row>
    <row r="12114" spans="1:7" customFormat="1">
      <c r="A12114" s="4">
        <v>34752</v>
      </c>
      <c r="B12114">
        <v>5.9</v>
      </c>
      <c r="C12114">
        <f>IFERROR(((VLOOKUP(A12114,'Interest Rates-10yr'!$A$9:$C$15239,2,FALSE))-B12114),C12113)</f>
        <v>1.4399999999999995</v>
      </c>
      <c r="D12114" s="98">
        <f>AVERAGE(C$10:C12114)</f>
        <v>0.73334902932672519</v>
      </c>
      <c r="E12114" s="2"/>
      <c r="G12114" s="23"/>
    </row>
    <row r="12115" spans="1:7" customFormat="1">
      <c r="A12115" s="4">
        <v>34753</v>
      </c>
      <c r="B12115">
        <v>5.91</v>
      </c>
      <c r="C12115">
        <f>IFERROR(((VLOOKUP(A12115,'Interest Rates-10yr'!$A$9:$C$15239,2,FALSE))-B12115),C12114)</f>
        <v>1.4299999999999997</v>
      </c>
      <c r="D12115" s="98">
        <f>AVERAGE(C$10:C12115)</f>
        <v>0.73340657525194186</v>
      </c>
      <c r="E12115" s="2"/>
      <c r="G12115" s="23"/>
    </row>
    <row r="12116" spans="1:7" customFormat="1">
      <c r="A12116" s="4">
        <v>34754</v>
      </c>
      <c r="B12116">
        <v>5.87</v>
      </c>
      <c r="C12116">
        <f>IFERROR(((VLOOKUP(A12116,'Interest Rates-10yr'!$A$9:$C$15239,2,FALSE))-B12116),C12115)</f>
        <v>1.46</v>
      </c>
      <c r="D12116" s="98">
        <f>AVERAGE(C$10:C12116)</f>
        <v>0.73346658957627875</v>
      </c>
      <c r="E12116" s="2"/>
      <c r="G12116" s="23"/>
    </row>
    <row r="12117" spans="1:7" customFormat="1">
      <c r="A12117" s="4">
        <v>34755</v>
      </c>
      <c r="B12117">
        <v>5.87</v>
      </c>
      <c r="C12117">
        <f>IFERROR(((VLOOKUP(A12117,'Interest Rates-10yr'!$A$9:$C$15239,2,FALSE))-B12117),C12116)</f>
        <v>1.46</v>
      </c>
      <c r="D12117" s="98">
        <f>AVERAGE(C$10:C12117)</f>
        <v>0.7335265939874468</v>
      </c>
      <c r="E12117" s="2"/>
      <c r="G12117" s="23"/>
    </row>
    <row r="12118" spans="1:7" customFormat="1">
      <c r="A12118" s="4">
        <v>34756</v>
      </c>
      <c r="B12118">
        <v>5.87</v>
      </c>
      <c r="C12118">
        <f>IFERROR(((VLOOKUP(A12118,'Interest Rates-10yr'!$A$9:$C$15239,2,FALSE))-B12118),C12117)</f>
        <v>1.46</v>
      </c>
      <c r="D12118" s="98">
        <f>AVERAGE(C$10:C12118)</f>
        <v>0.73358658848790204</v>
      </c>
      <c r="E12118" s="2"/>
      <c r="G12118" s="23"/>
    </row>
    <row r="12119" spans="1:7" customFormat="1">
      <c r="A12119" s="4">
        <v>34757</v>
      </c>
      <c r="B12119">
        <v>5.99</v>
      </c>
      <c r="C12119">
        <f>IFERROR(((VLOOKUP(A12119,'Interest Rates-10yr'!$A$9:$C$15239,2,FALSE))-B12119),C12118)</f>
        <v>1.25</v>
      </c>
      <c r="D12119" s="98">
        <f>AVERAGE(C$10:C12119)</f>
        <v>0.73362923203963715</v>
      </c>
      <c r="E12119" s="2"/>
      <c r="G12119" s="23"/>
    </row>
    <row r="12120" spans="1:7" customFormat="1">
      <c r="A12120" s="4">
        <v>34758</v>
      </c>
      <c r="B12120">
        <v>6.1</v>
      </c>
      <c r="C12120">
        <f>IFERROR(((VLOOKUP(A12120,'Interest Rates-10yr'!$A$9:$C$15239,2,FALSE))-B12120),C12119)</f>
        <v>1.1200000000000001</v>
      </c>
      <c r="D12120" s="98">
        <f>AVERAGE(C$10:C12120)</f>
        <v>0.73366113450582171</v>
      </c>
      <c r="E12120" s="2"/>
      <c r="G12120" s="23"/>
    </row>
    <row r="12121" spans="1:7" customFormat="1">
      <c r="A12121" s="4">
        <v>34759</v>
      </c>
      <c r="B12121">
        <v>5.56</v>
      </c>
      <c r="C12121">
        <f>IFERROR(((VLOOKUP(A12121,'Interest Rates-10yr'!$A$9:$C$15239,2,FALSE))-B12121),C12120)</f>
        <v>1.6700000000000008</v>
      </c>
      <c r="D12121" s="98">
        <f>AVERAGE(C$10:C12121)</f>
        <v>0.73373844121532417</v>
      </c>
      <c r="E12121" s="2"/>
      <c r="G12121" s="23"/>
    </row>
    <row r="12122" spans="1:7" customFormat="1">
      <c r="A12122" s="4">
        <v>34760</v>
      </c>
      <c r="B12122">
        <v>5.94</v>
      </c>
      <c r="C12122">
        <f>IFERROR(((VLOOKUP(A12122,'Interest Rates-10yr'!$A$9:$C$15239,2,FALSE))-B12122),C12121)</f>
        <v>1.3599999999999994</v>
      </c>
      <c r="D12122" s="98">
        <f>AVERAGE(C$10:C12122)</f>
        <v>0.73379014282176236</v>
      </c>
      <c r="E12122" s="2"/>
      <c r="G12122" s="23"/>
    </row>
    <row r="12123" spans="1:7" customFormat="1">
      <c r="A12123" s="4">
        <v>34761</v>
      </c>
      <c r="B12123">
        <v>5.93</v>
      </c>
      <c r="C12123">
        <f>IFERROR(((VLOOKUP(A12123,'Interest Rates-10yr'!$A$9:$C$15239,2,FALSE))-B12123),C12122)</f>
        <v>1.4300000000000006</v>
      </c>
      <c r="D12123" s="98">
        <f>AVERAGE(C$10:C12123)</f>
        <v>0.73384761433052725</v>
      </c>
      <c r="E12123" s="2"/>
      <c r="G12123" s="23"/>
    </row>
    <row r="12124" spans="1:7" customFormat="1">
      <c r="A12124" s="4">
        <v>34762</v>
      </c>
      <c r="B12124">
        <v>5.93</v>
      </c>
      <c r="C12124">
        <f>IFERROR(((VLOOKUP(A12124,'Interest Rates-10yr'!$A$9:$C$15239,2,FALSE))-B12124),C12123)</f>
        <v>1.4300000000000006</v>
      </c>
      <c r="D12124" s="98">
        <f>AVERAGE(C$10:C12124)</f>
        <v>0.73390507635163083</v>
      </c>
      <c r="E12124" s="2"/>
      <c r="G12124" s="23"/>
    </row>
    <row r="12125" spans="1:7" customFormat="1">
      <c r="A12125" s="4">
        <v>34763</v>
      </c>
      <c r="B12125">
        <v>5.93</v>
      </c>
      <c r="C12125">
        <f>IFERROR(((VLOOKUP(A12125,'Interest Rates-10yr'!$A$9:$C$15239,2,FALSE))-B12125),C12124)</f>
        <v>1.4300000000000006</v>
      </c>
      <c r="D12125" s="98">
        <f>AVERAGE(C$10:C12125)</f>
        <v>0.73396252888742219</v>
      </c>
      <c r="E12125" s="2"/>
      <c r="G12125" s="23"/>
    </row>
    <row r="12126" spans="1:7" customFormat="1">
      <c r="A12126" s="4">
        <v>34764</v>
      </c>
      <c r="B12126">
        <v>5.95</v>
      </c>
      <c r="C12126">
        <f>IFERROR(((VLOOKUP(A12126,'Interest Rates-10yr'!$A$9:$C$15239,2,FALSE))-B12126),C12125)</f>
        <v>1.46</v>
      </c>
      <c r="D12126" s="98">
        <f>AVERAGE(C$10:C12126)</f>
        <v>0.73402244780061132</v>
      </c>
      <c r="E12126" s="2"/>
      <c r="G12126" s="23"/>
    </row>
    <row r="12127" spans="1:7" customFormat="1">
      <c r="A12127" s="4">
        <v>34765</v>
      </c>
      <c r="B12127">
        <v>5.93</v>
      </c>
      <c r="C12127">
        <f>IFERROR(((VLOOKUP(A12127,'Interest Rates-10yr'!$A$9:$C$15239,2,FALSE))-B12127),C12126)</f>
        <v>1.5100000000000007</v>
      </c>
      <c r="D12127" s="98">
        <f>AVERAGE(C$10:C12127)</f>
        <v>0.73408648291797385</v>
      </c>
      <c r="E12127" s="2"/>
      <c r="G12127" s="23"/>
    </row>
    <row r="12128" spans="1:7" customFormat="1">
      <c r="A12128" s="4">
        <v>34766</v>
      </c>
      <c r="B12128">
        <v>5.91</v>
      </c>
      <c r="C12128">
        <f>IFERROR(((VLOOKUP(A12128,'Interest Rates-10yr'!$A$9:$C$15239,2,FALSE))-B12128),C12127)</f>
        <v>1.4500000000000002</v>
      </c>
      <c r="D12128" s="98">
        <f>AVERAGE(C$10:C12128)</f>
        <v>0.73414555656407354</v>
      </c>
      <c r="E12128" s="2"/>
      <c r="G12128" s="23"/>
    </row>
    <row r="12129" spans="1:7" customFormat="1">
      <c r="A12129" s="4">
        <v>34767</v>
      </c>
      <c r="B12129">
        <v>5.92</v>
      </c>
      <c r="C12129">
        <f>IFERROR(((VLOOKUP(A12129,'Interest Rates-10yr'!$A$9:$C$15239,2,FALSE))-B12129),C12128)</f>
        <v>1.38</v>
      </c>
      <c r="D12129" s="98">
        <f>AVERAGE(C$10:C12129)</f>
        <v>0.73419884488448905</v>
      </c>
      <c r="E12129" s="2"/>
      <c r="G12129" s="23"/>
    </row>
    <row r="12130" spans="1:7" customFormat="1">
      <c r="A12130" s="4">
        <v>34768</v>
      </c>
      <c r="B12130">
        <v>5.9</v>
      </c>
      <c r="C12130">
        <f>IFERROR(((VLOOKUP(A12130,'Interest Rates-10yr'!$A$9:$C$15239,2,FALSE))-B12130),C12129)</f>
        <v>1.33</v>
      </c>
      <c r="D12130" s="98">
        <f>AVERAGE(C$10:C12130)</f>
        <v>0.73424799933998908</v>
      </c>
      <c r="E12130" s="2"/>
      <c r="G12130" s="23"/>
    </row>
    <row r="12131" spans="1:7" customFormat="1">
      <c r="A12131" s="4">
        <v>34769</v>
      </c>
      <c r="B12131">
        <v>5.9</v>
      </c>
      <c r="C12131">
        <f>IFERROR(((VLOOKUP(A12131,'Interest Rates-10yr'!$A$9:$C$15239,2,FALSE))-B12131),C12130)</f>
        <v>1.33</v>
      </c>
      <c r="D12131" s="98">
        <f>AVERAGE(C$10:C12131)</f>
        <v>0.73429714568553106</v>
      </c>
      <c r="E12131" s="2"/>
      <c r="G12131" s="23"/>
    </row>
    <row r="12132" spans="1:7" customFormat="1">
      <c r="A12132" s="4">
        <v>34770</v>
      </c>
      <c r="B12132">
        <v>5.9</v>
      </c>
      <c r="C12132">
        <f>IFERROR(((VLOOKUP(A12132,'Interest Rates-10yr'!$A$9:$C$15239,2,FALSE))-B12132),C12131)</f>
        <v>1.33</v>
      </c>
      <c r="D12132" s="98">
        <f>AVERAGE(C$10:C12132)</f>
        <v>0.73434628392312196</v>
      </c>
      <c r="E12132" s="2"/>
      <c r="G12132" s="23"/>
    </row>
    <row r="12133" spans="1:7" customFormat="1">
      <c r="A12133" s="4">
        <v>34771</v>
      </c>
      <c r="B12133">
        <v>5.96</v>
      </c>
      <c r="C12133">
        <f>IFERROR(((VLOOKUP(A12133,'Interest Rates-10yr'!$A$9:$C$15239,2,FALSE))-B12133),C12132)</f>
        <v>1.2300000000000004</v>
      </c>
      <c r="D12133" s="98">
        <f>AVERAGE(C$10:C12133)</f>
        <v>0.73438716595183162</v>
      </c>
      <c r="E12133" s="2"/>
      <c r="G12133" s="23"/>
    </row>
    <row r="12134" spans="1:7" customFormat="1">
      <c r="A12134" s="4">
        <v>34772</v>
      </c>
      <c r="B12134">
        <v>5.93</v>
      </c>
      <c r="C12134">
        <f>IFERROR(((VLOOKUP(A12134,'Interest Rates-10yr'!$A$9:$C$15239,2,FALSE))-B12134),C12133)</f>
        <v>1.1600000000000001</v>
      </c>
      <c r="D12134" s="98">
        <f>AVERAGE(C$10:C12134)</f>
        <v>0.73442226804123767</v>
      </c>
      <c r="E12134" s="2"/>
      <c r="G12134" s="23"/>
    </row>
    <row r="12135" spans="1:7" customFormat="1">
      <c r="A12135" s="4">
        <v>34773</v>
      </c>
      <c r="B12135">
        <v>6.06</v>
      </c>
      <c r="C12135">
        <f>IFERROR(((VLOOKUP(A12135,'Interest Rates-10yr'!$A$9:$C$15239,2,FALSE))-B12135),C12134)</f>
        <v>1.0300000000000002</v>
      </c>
      <c r="D12135" s="98">
        <f>AVERAGE(C$10:C12135)</f>
        <v>0.73444664357578815</v>
      </c>
      <c r="E12135" s="2"/>
      <c r="G12135" s="23"/>
    </row>
    <row r="12136" spans="1:7" customFormat="1">
      <c r="A12136" s="4">
        <v>34774</v>
      </c>
      <c r="B12136">
        <v>5.97</v>
      </c>
      <c r="C12136">
        <f>IFERROR(((VLOOKUP(A12136,'Interest Rates-10yr'!$A$9:$C$15239,2,FALSE))-B12136),C12135)</f>
        <v>1.08</v>
      </c>
      <c r="D12136" s="98">
        <f>AVERAGE(C$10:C12136)</f>
        <v>0.73447513812154752</v>
      </c>
      <c r="E12136" s="2"/>
      <c r="G12136" s="23"/>
    </row>
    <row r="12137" spans="1:7" customFormat="1">
      <c r="A12137" s="4">
        <v>34775</v>
      </c>
      <c r="B12137">
        <v>5.95</v>
      </c>
      <c r="C12137">
        <f>IFERROR(((VLOOKUP(A12137,'Interest Rates-10yr'!$A$9:$C$15239,2,FALSE))-B12137),C12136)</f>
        <v>1.17</v>
      </c>
      <c r="D12137" s="98">
        <f>AVERAGE(C$10:C12137)</f>
        <v>0.73451104881266549</v>
      </c>
      <c r="E12137" s="2"/>
      <c r="G12137" s="23"/>
    </row>
    <row r="12138" spans="1:7" customFormat="1">
      <c r="A12138" s="4">
        <v>34776</v>
      </c>
      <c r="B12138">
        <v>5.95</v>
      </c>
      <c r="C12138">
        <f>IFERROR(((VLOOKUP(A12138,'Interest Rates-10yr'!$A$9:$C$15239,2,FALSE))-B12138),C12137)</f>
        <v>1.17</v>
      </c>
      <c r="D12138" s="98">
        <f>AVERAGE(C$10:C12138)</f>
        <v>0.73454695358232391</v>
      </c>
      <c r="E12138" s="2"/>
      <c r="G12138" s="23"/>
    </row>
    <row r="12139" spans="1:7" customFormat="1">
      <c r="A12139" s="4">
        <v>34777</v>
      </c>
      <c r="B12139">
        <v>5.95</v>
      </c>
      <c r="C12139">
        <f>IFERROR(((VLOOKUP(A12139,'Interest Rates-10yr'!$A$9:$C$15239,2,FALSE))-B12139),C12138)</f>
        <v>1.17</v>
      </c>
      <c r="D12139" s="98">
        <f>AVERAGE(C$10:C12139)</f>
        <v>0.7345828524319874</v>
      </c>
      <c r="E12139" s="2"/>
      <c r="G12139" s="23"/>
    </row>
    <row r="12140" spans="1:7" customFormat="1">
      <c r="A12140" s="4">
        <v>34778</v>
      </c>
      <c r="B12140">
        <v>6</v>
      </c>
      <c r="C12140">
        <f>IFERROR(((VLOOKUP(A12140,'Interest Rates-10yr'!$A$9:$C$15239,2,FALSE))-B12140),C12139)</f>
        <v>1.1200000000000001</v>
      </c>
      <c r="D12140" s="98">
        <f>AVERAGE(C$10:C12140)</f>
        <v>0.73461462369136987</v>
      </c>
      <c r="E12140" s="2"/>
      <c r="G12140" s="23"/>
    </row>
    <row r="12141" spans="1:7" customFormat="1">
      <c r="A12141" s="4">
        <v>34779</v>
      </c>
      <c r="B12141">
        <v>5.97</v>
      </c>
      <c r="C12141">
        <f>IFERROR(((VLOOKUP(A12141,'Interest Rates-10yr'!$A$9:$C$15239,2,FALSE))-B12141),C12140)</f>
        <v>1.1900000000000004</v>
      </c>
      <c r="D12141" s="98">
        <f>AVERAGE(C$10:C12141)</f>
        <v>0.73465215957797625</v>
      </c>
      <c r="E12141" s="2"/>
      <c r="G12141" s="23"/>
    </row>
    <row r="12142" spans="1:7" customFormat="1">
      <c r="A12142" s="4">
        <v>34780</v>
      </c>
      <c r="B12142">
        <v>5.97</v>
      </c>
      <c r="C12142">
        <f>IFERROR(((VLOOKUP(A12142,'Interest Rates-10yr'!$A$9:$C$15239,2,FALSE))-B12142),C12141)</f>
        <v>1.2400000000000002</v>
      </c>
      <c r="D12142" s="98">
        <f>AVERAGE(C$10:C12142)</f>
        <v>0.73469381026951353</v>
      </c>
      <c r="E12142" s="2"/>
      <c r="G12142" s="23"/>
    </row>
    <row r="12143" spans="1:7" customFormat="1">
      <c r="A12143" s="4">
        <v>34781</v>
      </c>
      <c r="B12143">
        <v>6.01</v>
      </c>
      <c r="C12143">
        <f>IFERROR(((VLOOKUP(A12143,'Interest Rates-10yr'!$A$9:$C$15239,2,FALSE))-B12143),C12142)</f>
        <v>1.2000000000000002</v>
      </c>
      <c r="D12143" s="98">
        <f>AVERAGE(C$10:C12143)</f>
        <v>0.73473215757376042</v>
      </c>
      <c r="E12143" s="2"/>
      <c r="G12143" s="23"/>
    </row>
    <row r="12144" spans="1:7" customFormat="1">
      <c r="A12144" s="4">
        <v>34782</v>
      </c>
      <c r="B12144">
        <v>6.03</v>
      </c>
      <c r="C12144">
        <f>IFERROR(((VLOOKUP(A12144,'Interest Rates-10yr'!$A$9:$C$15239,2,FALSE))-B12144),C12143)</f>
        <v>1.0599999999999996</v>
      </c>
      <c r="D12144" s="98">
        <f>AVERAGE(C$10:C12144)</f>
        <v>0.73475896168108845</v>
      </c>
      <c r="E12144" s="2"/>
      <c r="G12144" s="23"/>
    </row>
    <row r="12145" spans="1:7" customFormat="1">
      <c r="A12145" s="4">
        <v>34783</v>
      </c>
      <c r="B12145">
        <v>6.03</v>
      </c>
      <c r="C12145">
        <f>IFERROR(((VLOOKUP(A12145,'Interest Rates-10yr'!$A$9:$C$15239,2,FALSE))-B12145),C12144)</f>
        <v>1.0599999999999996</v>
      </c>
      <c r="D12145" s="98">
        <f>AVERAGE(C$10:C12145)</f>
        <v>0.73478576137112783</v>
      </c>
      <c r="E12145" s="2"/>
      <c r="G12145" s="23"/>
    </row>
    <row r="12146" spans="1:7" customFormat="1">
      <c r="A12146" s="4">
        <v>34784</v>
      </c>
      <c r="B12146">
        <v>6.03</v>
      </c>
      <c r="C12146">
        <f>IFERROR(((VLOOKUP(A12146,'Interest Rates-10yr'!$A$9:$C$15239,2,FALSE))-B12146),C12145)</f>
        <v>1.0599999999999996</v>
      </c>
      <c r="D12146" s="98">
        <f>AVERAGE(C$10:C12146)</f>
        <v>0.73481255664497058</v>
      </c>
      <c r="E12146" s="2"/>
      <c r="G12146" s="23"/>
    </row>
    <row r="12147" spans="1:7" customFormat="1">
      <c r="A12147" s="4">
        <v>34785</v>
      </c>
      <c r="B12147">
        <v>6.13</v>
      </c>
      <c r="C12147">
        <f>IFERROR(((VLOOKUP(A12147,'Interest Rates-10yr'!$A$9:$C$15239,2,FALSE))-B12147),C12146)</f>
        <v>0.91999999999999993</v>
      </c>
      <c r="D12147" s="98">
        <f>AVERAGE(C$10:C12147)</f>
        <v>0.73482781347833315</v>
      </c>
      <c r="E12147" s="2"/>
      <c r="G12147" s="23"/>
    </row>
    <row r="12148" spans="1:7" customFormat="1">
      <c r="A12148" s="4">
        <v>34786</v>
      </c>
      <c r="B12148">
        <v>6.1</v>
      </c>
      <c r="C12148">
        <f>IFERROR(((VLOOKUP(A12148,'Interest Rates-10yr'!$A$9:$C$15239,2,FALSE))-B12148),C12147)</f>
        <v>1.0600000000000005</v>
      </c>
      <c r="D12148" s="98">
        <f>AVERAGE(C$10:C12148)</f>
        <v>0.73485460087321908</v>
      </c>
      <c r="E12148" s="2"/>
      <c r="G12148" s="23"/>
    </row>
    <row r="12149" spans="1:7" customFormat="1">
      <c r="A12149" s="4">
        <v>34787</v>
      </c>
      <c r="B12149">
        <v>6.07</v>
      </c>
      <c r="C12149">
        <f>IFERROR(((VLOOKUP(A12149,'Interest Rates-10yr'!$A$9:$C$15239,2,FALSE))-B12149),C12148)</f>
        <v>1.0899999999999999</v>
      </c>
      <c r="D12149" s="98">
        <f>AVERAGE(C$10:C12149)</f>
        <v>0.73488385502471232</v>
      </c>
      <c r="E12149" s="2"/>
      <c r="G12149" s="23"/>
    </row>
    <row r="12150" spans="1:7" customFormat="1">
      <c r="A12150" s="4">
        <v>34788</v>
      </c>
      <c r="B12150">
        <v>6.16</v>
      </c>
      <c r="C12150">
        <f>IFERROR(((VLOOKUP(A12150,'Interest Rates-10yr'!$A$9:$C$15239,2,FALSE))-B12150),C12149)</f>
        <v>1.0199999999999996</v>
      </c>
      <c r="D12150" s="98">
        <f>AVERAGE(C$10:C12150)</f>
        <v>0.73490733876945946</v>
      </c>
      <c r="E12150" s="2"/>
      <c r="G12150" s="23"/>
    </row>
    <row r="12151" spans="1:7" customFormat="1">
      <c r="A12151" s="4">
        <v>34789</v>
      </c>
      <c r="B12151">
        <v>6.3</v>
      </c>
      <c r="C12151">
        <f>IFERROR(((VLOOKUP(A12151,'Interest Rates-10yr'!$A$9:$C$15239,2,FALSE))-B12151),C12150)</f>
        <v>0.90000000000000036</v>
      </c>
      <c r="D12151" s="98">
        <f>AVERAGE(C$10:C12151)</f>
        <v>0.73492093559545435</v>
      </c>
      <c r="E12151" s="2"/>
      <c r="G12151" s="23"/>
    </row>
    <row r="12152" spans="1:7" customFormat="1">
      <c r="A12152" s="4">
        <v>34790</v>
      </c>
      <c r="B12152">
        <v>6.3</v>
      </c>
      <c r="C12152">
        <f>IFERROR(((VLOOKUP(A12152,'Interest Rates-10yr'!$A$9:$C$15239,2,FALSE))-B12152),C12151)</f>
        <v>0.90000000000000036</v>
      </c>
      <c r="D12152" s="98">
        <f>AVERAGE(C$10:C12152)</f>
        <v>0.73493453018199839</v>
      </c>
      <c r="E12152" s="2"/>
      <c r="G12152" s="23"/>
    </row>
    <row r="12153" spans="1:7" customFormat="1">
      <c r="A12153" s="4">
        <v>34791</v>
      </c>
      <c r="B12153">
        <v>6.3</v>
      </c>
      <c r="C12153">
        <f>IFERROR(((VLOOKUP(A12153,'Interest Rates-10yr'!$A$9:$C$15239,2,FALSE))-B12153),C12152)</f>
        <v>0.90000000000000036</v>
      </c>
      <c r="D12153" s="98">
        <f>AVERAGE(C$10:C12153)</f>
        <v>0.73494812252964481</v>
      </c>
      <c r="E12153" s="2"/>
      <c r="G12153" s="23"/>
    </row>
    <row r="12154" spans="1:7" customFormat="1">
      <c r="A12154" s="4">
        <v>34792</v>
      </c>
      <c r="B12154">
        <v>6.28</v>
      </c>
      <c r="C12154">
        <f>IFERROR(((VLOOKUP(A12154,'Interest Rates-10yr'!$A$9:$C$15239,2,FALSE))-B12154),C12153)</f>
        <v>0.85999999999999943</v>
      </c>
      <c r="D12154" s="98">
        <f>AVERAGE(C$10:C12154)</f>
        <v>0.73495841910251192</v>
      </c>
      <c r="E12154" s="2"/>
      <c r="G12154" s="23"/>
    </row>
    <row r="12155" spans="1:7" customFormat="1">
      <c r="A12155" s="4">
        <v>34793</v>
      </c>
      <c r="B12155">
        <v>6.08</v>
      </c>
      <c r="C12155">
        <f>IFERROR(((VLOOKUP(A12155,'Interest Rates-10yr'!$A$9:$C$15239,2,FALSE))-B12155),C12154)</f>
        <v>1.04</v>
      </c>
      <c r="D12155" s="98">
        <f>AVERAGE(C$10:C12155)</f>
        <v>0.73498353367363811</v>
      </c>
      <c r="E12155" s="2"/>
      <c r="G12155" s="23"/>
    </row>
    <row r="12156" spans="1:7" customFormat="1">
      <c r="A12156" s="4">
        <v>34794</v>
      </c>
      <c r="B12156">
        <v>5.98</v>
      </c>
      <c r="C12156">
        <f>IFERROR(((VLOOKUP(A12156,'Interest Rates-10yr'!$A$9:$C$15239,2,FALSE))-B12156),C12155)</f>
        <v>1.1399999999999997</v>
      </c>
      <c r="D12156" s="98">
        <f>AVERAGE(C$10:C12156)</f>
        <v>0.73501687659504467</v>
      </c>
      <c r="E12156" s="2"/>
      <c r="G12156" s="23"/>
    </row>
    <row r="12157" spans="1:7" customFormat="1">
      <c r="A12157" s="4">
        <v>34795</v>
      </c>
      <c r="B12157">
        <v>5.95</v>
      </c>
      <c r="C12157">
        <f>IFERROR(((VLOOKUP(A12157,'Interest Rates-10yr'!$A$9:$C$15239,2,FALSE))-B12157),C12156)</f>
        <v>1.1399999999999997</v>
      </c>
      <c r="D12157" s="98">
        <f>AVERAGE(C$10:C12157)</f>
        <v>0.73505021402700088</v>
      </c>
      <c r="E12157" s="2"/>
      <c r="G12157" s="23"/>
    </row>
    <row r="12158" spans="1:7" customFormat="1">
      <c r="A12158" s="4">
        <v>34796</v>
      </c>
      <c r="B12158">
        <v>5.94</v>
      </c>
      <c r="C12158">
        <f>IFERROR(((VLOOKUP(A12158,'Interest Rates-10yr'!$A$9:$C$15239,2,FALSE))-B12158),C12157)</f>
        <v>1.17</v>
      </c>
      <c r="D12158" s="98">
        <f>AVERAGE(C$10:C12158)</f>
        <v>0.73508601530990259</v>
      </c>
      <c r="E12158" s="2"/>
      <c r="G12158" s="23"/>
    </row>
    <row r="12159" spans="1:7" customFormat="1">
      <c r="A12159" s="4">
        <v>34797</v>
      </c>
      <c r="B12159">
        <v>5.94</v>
      </c>
      <c r="C12159">
        <f>IFERROR(((VLOOKUP(A12159,'Interest Rates-10yr'!$A$9:$C$15239,2,FALSE))-B12159),C12158)</f>
        <v>1.17</v>
      </c>
      <c r="D12159" s="98">
        <f>AVERAGE(C$10:C12159)</f>
        <v>0.73512181069958904</v>
      </c>
      <c r="E12159" s="2"/>
      <c r="G12159" s="23"/>
    </row>
    <row r="12160" spans="1:7" customFormat="1">
      <c r="A12160" s="4">
        <v>34798</v>
      </c>
      <c r="B12160">
        <v>5.94</v>
      </c>
      <c r="C12160">
        <f>IFERROR(((VLOOKUP(A12160,'Interest Rates-10yr'!$A$9:$C$15239,2,FALSE))-B12160),C12159)</f>
        <v>1.17</v>
      </c>
      <c r="D12160" s="98">
        <f>AVERAGE(C$10:C12160)</f>
        <v>0.73515760019751519</v>
      </c>
      <c r="E12160" s="2"/>
      <c r="G12160" s="23"/>
    </row>
    <row r="12161" spans="1:7" customFormat="1">
      <c r="A12161" s="4">
        <v>34799</v>
      </c>
      <c r="B12161">
        <v>6</v>
      </c>
      <c r="C12161">
        <f>IFERROR(((VLOOKUP(A12161,'Interest Rates-10yr'!$A$9:$C$15239,2,FALSE))-B12161),C12160)</f>
        <v>1.1200000000000001</v>
      </c>
      <c r="D12161" s="98">
        <f>AVERAGE(C$10:C12161)</f>
        <v>0.73518926925609018</v>
      </c>
      <c r="E12161" s="2"/>
      <c r="G12161" s="23"/>
    </row>
    <row r="12162" spans="1:7" customFormat="1">
      <c r="A12162" s="4">
        <v>34800</v>
      </c>
      <c r="B12162">
        <v>5.91</v>
      </c>
      <c r="C12162">
        <f>IFERROR(((VLOOKUP(A12162,'Interest Rates-10yr'!$A$9:$C$15239,2,FALSE))-B12162),C12161)</f>
        <v>1.1799999999999997</v>
      </c>
      <c r="D12162" s="98">
        <f>AVERAGE(C$10:C12162)</f>
        <v>0.73522587015551777</v>
      </c>
      <c r="E12162" s="2"/>
      <c r="G12162" s="23"/>
    </row>
    <row r="12163" spans="1:7" customFormat="1">
      <c r="A12163" s="4">
        <v>34801</v>
      </c>
      <c r="B12163">
        <v>6.17</v>
      </c>
      <c r="C12163">
        <f>IFERROR(((VLOOKUP(A12163,'Interest Rates-10yr'!$A$9:$C$15239,2,FALSE))-B12163),C12162)</f>
        <v>0.88999999999999968</v>
      </c>
      <c r="D12163" s="98">
        <f>AVERAGE(C$10:C12163)</f>
        <v>0.7352386045746262</v>
      </c>
      <c r="E12163" s="2"/>
      <c r="G12163" s="23"/>
    </row>
    <row r="12164" spans="1:7" customFormat="1">
      <c r="A12164" s="4">
        <v>34802</v>
      </c>
      <c r="B12164">
        <v>6.17</v>
      </c>
      <c r="C12164">
        <f>IFERROR(((VLOOKUP(A12164,'Interest Rates-10yr'!$A$9:$C$15239,2,FALSE))-B12164),C12163)</f>
        <v>0.86000000000000032</v>
      </c>
      <c r="D12164" s="98">
        <f>AVERAGE(C$10:C12164)</f>
        <v>0.73524886877828122</v>
      </c>
      <c r="E12164" s="2"/>
      <c r="G12164" s="23"/>
    </row>
    <row r="12165" spans="1:7" customFormat="1">
      <c r="A12165" s="4">
        <v>34803</v>
      </c>
      <c r="B12165">
        <v>6.09</v>
      </c>
      <c r="C12165">
        <f>IFERROR(((VLOOKUP(A12165,'Interest Rates-10yr'!$A$9:$C$15239,2,FALSE))-B12165),C12164)</f>
        <v>0.86000000000000032</v>
      </c>
      <c r="D12165" s="98">
        <f>AVERAGE(C$10:C12165)</f>
        <v>0.73525913129318921</v>
      </c>
      <c r="E12165" s="2"/>
      <c r="G12165" s="23"/>
    </row>
    <row r="12166" spans="1:7" customFormat="1">
      <c r="A12166" s="4">
        <v>34804</v>
      </c>
      <c r="B12166">
        <v>6.09</v>
      </c>
      <c r="C12166">
        <f>IFERROR(((VLOOKUP(A12166,'Interest Rates-10yr'!$A$9:$C$15239,2,FALSE))-B12166),C12165)</f>
        <v>0.86000000000000032</v>
      </c>
      <c r="D12166" s="98">
        <f>AVERAGE(C$10:C12166)</f>
        <v>0.73526939211976716</v>
      </c>
      <c r="E12166" s="2"/>
      <c r="G12166" s="23"/>
    </row>
    <row r="12167" spans="1:7" customFormat="1">
      <c r="A12167" s="4">
        <v>34805</v>
      </c>
      <c r="B12167">
        <v>6.09</v>
      </c>
      <c r="C12167">
        <f>IFERROR(((VLOOKUP(A12167,'Interest Rates-10yr'!$A$9:$C$15239,2,FALSE))-B12167),C12166)</f>
        <v>0.86000000000000032</v>
      </c>
      <c r="D12167" s="98">
        <f>AVERAGE(C$10:C12167)</f>
        <v>0.73527965125843142</v>
      </c>
      <c r="E12167" s="2"/>
      <c r="G12167" s="23"/>
    </row>
    <row r="12168" spans="1:7" customFormat="1">
      <c r="A12168" s="4">
        <v>34806</v>
      </c>
      <c r="B12168">
        <v>6.14</v>
      </c>
      <c r="C12168">
        <f>IFERROR(((VLOOKUP(A12168,'Interest Rates-10yr'!$A$9:$C$15239,2,FALSE))-B12168),C12167)</f>
        <v>0.90000000000000036</v>
      </c>
      <c r="D12168" s="98">
        <f>AVERAGE(C$10:C12168)</f>
        <v>0.73529319845382102</v>
      </c>
      <c r="E12168" s="2"/>
      <c r="G12168" s="23"/>
    </row>
    <row r="12169" spans="1:7" customFormat="1">
      <c r="A12169" s="4">
        <v>34807</v>
      </c>
      <c r="B12169">
        <v>5.98</v>
      </c>
      <c r="C12169">
        <f>IFERROR(((VLOOKUP(A12169,'Interest Rates-10yr'!$A$9:$C$15239,2,FALSE))-B12169),C12168)</f>
        <v>1.0599999999999996</v>
      </c>
      <c r="D12169" s="98">
        <f>AVERAGE(C$10:C12169)</f>
        <v>0.73531990131579017</v>
      </c>
      <c r="E12169" s="2"/>
      <c r="G12169" s="23"/>
    </row>
    <row r="12170" spans="1:7" customFormat="1">
      <c r="A12170" s="4">
        <v>34808</v>
      </c>
      <c r="B12170">
        <v>5.92</v>
      </c>
      <c r="C12170">
        <f>IFERROR(((VLOOKUP(A12170,'Interest Rates-10yr'!$A$9:$C$15239,2,FALSE))-B12170),C12169)</f>
        <v>1.1399999999999997</v>
      </c>
      <c r="D12170" s="98">
        <f>AVERAGE(C$10:C12170)</f>
        <v>0.7353531781925835</v>
      </c>
      <c r="E12170" s="2"/>
      <c r="G12170" s="23"/>
    </row>
    <row r="12171" spans="1:7" customFormat="1">
      <c r="A12171" s="4">
        <v>34809</v>
      </c>
      <c r="B12171">
        <v>5.96</v>
      </c>
      <c r="C12171">
        <f>IFERROR(((VLOOKUP(A12171,'Interest Rates-10yr'!$A$9:$C$15239,2,FALSE))-B12171),C12170)</f>
        <v>1.0599999999999996</v>
      </c>
      <c r="D12171" s="98">
        <f>AVERAGE(C$10:C12171)</f>
        <v>0.73537987173162378</v>
      </c>
      <c r="E12171" s="2"/>
      <c r="G12171" s="23"/>
    </row>
    <row r="12172" spans="1:7" customFormat="1">
      <c r="A12172" s="4">
        <v>34810</v>
      </c>
      <c r="B12172">
        <v>5.93</v>
      </c>
      <c r="C12172">
        <f>IFERROR(((VLOOKUP(A12172,'Interest Rates-10yr'!$A$9:$C$15239,2,FALSE))-B12172),C12171)</f>
        <v>1.08</v>
      </c>
      <c r="D12172" s="98">
        <f>AVERAGE(C$10:C12172)</f>
        <v>0.73540820521253047</v>
      </c>
      <c r="E12172" s="2"/>
      <c r="G12172" s="23"/>
    </row>
    <row r="12173" spans="1:7" customFormat="1">
      <c r="A12173" s="4">
        <v>34811</v>
      </c>
      <c r="B12173">
        <v>5.93</v>
      </c>
      <c r="C12173">
        <f>IFERROR(((VLOOKUP(A12173,'Interest Rates-10yr'!$A$9:$C$15239,2,FALSE))-B12173),C12172)</f>
        <v>1.08</v>
      </c>
      <c r="D12173" s="98">
        <f>AVERAGE(C$10:C12173)</f>
        <v>0.73543653403485754</v>
      </c>
      <c r="E12173" s="2"/>
      <c r="G12173" s="23"/>
    </row>
    <row r="12174" spans="1:7" customFormat="1">
      <c r="A12174" s="4">
        <v>34812</v>
      </c>
      <c r="B12174">
        <v>5.93</v>
      </c>
      <c r="C12174">
        <f>IFERROR(((VLOOKUP(A12174,'Interest Rates-10yr'!$A$9:$C$15239,2,FALSE))-B12174),C12173)</f>
        <v>1.08</v>
      </c>
      <c r="D12174" s="98">
        <f>AVERAGE(C$10:C12174)</f>
        <v>0.73546485819975405</v>
      </c>
      <c r="E12174" s="2"/>
      <c r="G12174" s="23"/>
    </row>
    <row r="12175" spans="1:7" customFormat="1">
      <c r="A12175" s="4">
        <v>34813</v>
      </c>
      <c r="B12175">
        <v>5.98</v>
      </c>
      <c r="C12175">
        <f>IFERROR(((VLOOKUP(A12175,'Interest Rates-10yr'!$A$9:$C$15239,2,FALSE))-B12175),C12174)</f>
        <v>1.0299999999999994</v>
      </c>
      <c r="D12175" s="98">
        <f>AVERAGE(C$10:C12175)</f>
        <v>0.73548906789413182</v>
      </c>
      <c r="E12175" s="2"/>
      <c r="G12175" s="23"/>
    </row>
    <row r="12176" spans="1:7" customFormat="1">
      <c r="A12176" s="4">
        <v>34814</v>
      </c>
      <c r="B12176">
        <v>5.97</v>
      </c>
      <c r="C12176">
        <f>IFERROR(((VLOOKUP(A12176,'Interest Rates-10yr'!$A$9:$C$15239,2,FALSE))-B12176),C12175)</f>
        <v>1.04</v>
      </c>
      <c r="D12176" s="98">
        <f>AVERAGE(C$10:C12176)</f>
        <v>0.73551409550423352</v>
      </c>
      <c r="E12176" s="2"/>
      <c r="G12176" s="23"/>
    </row>
    <row r="12177" spans="1:7" customFormat="1">
      <c r="A12177" s="4">
        <v>34815</v>
      </c>
      <c r="B12177">
        <v>6.23</v>
      </c>
      <c r="C12177">
        <f>IFERROR(((VLOOKUP(A12177,'Interest Rates-10yr'!$A$9:$C$15239,2,FALSE))-B12177),C12176)</f>
        <v>0.77999999999999936</v>
      </c>
      <c r="D12177" s="98">
        <f>AVERAGE(C$10:C12177)</f>
        <v>0.73551775147929077</v>
      </c>
      <c r="E12177" s="2"/>
      <c r="G12177" s="23"/>
    </row>
    <row r="12178" spans="1:7" customFormat="1">
      <c r="A12178" s="4">
        <v>34816</v>
      </c>
      <c r="B12178">
        <v>6.04</v>
      </c>
      <c r="C12178">
        <f>IFERROR(((VLOOKUP(A12178,'Interest Rates-10yr'!$A$9:$C$15239,2,FALSE))-B12178),C12177)</f>
        <v>1</v>
      </c>
      <c r="D12178" s="98">
        <f>AVERAGE(C$10:C12178)</f>
        <v>0.73553948557810911</v>
      </c>
      <c r="E12178" s="2"/>
      <c r="G12178" s="23"/>
    </row>
    <row r="12179" spans="1:7" customFormat="1">
      <c r="A12179" s="4">
        <v>34817</v>
      </c>
      <c r="B12179">
        <v>6.06</v>
      </c>
      <c r="C12179">
        <f>IFERROR(((VLOOKUP(A12179,'Interest Rates-10yr'!$A$9:$C$15239,2,FALSE))-B12179),C12178)</f>
        <v>1.0100000000000007</v>
      </c>
      <c r="D12179" s="98">
        <f>AVERAGE(C$10:C12179)</f>
        <v>0.73556203779786444</v>
      </c>
      <c r="E12179" s="2"/>
      <c r="G12179" s="23"/>
    </row>
    <row r="12180" spans="1:7" customFormat="1">
      <c r="A12180" s="4">
        <v>34818</v>
      </c>
      <c r="B12180">
        <v>6.06</v>
      </c>
      <c r="C12180">
        <f>IFERROR(((VLOOKUP(A12180,'Interest Rates-10yr'!$A$9:$C$15239,2,FALSE))-B12180),C12179)</f>
        <v>1.0100000000000007</v>
      </c>
      <c r="D12180" s="98">
        <f>AVERAGE(C$10:C12180)</f>
        <v>0.73558458631172541</v>
      </c>
      <c r="E12180" s="2"/>
      <c r="G12180" s="23"/>
    </row>
    <row r="12181" spans="1:7" customFormat="1">
      <c r="A12181" s="4">
        <v>34819</v>
      </c>
      <c r="B12181">
        <v>6.06</v>
      </c>
      <c r="C12181">
        <f>IFERROR(((VLOOKUP(A12181,'Interest Rates-10yr'!$A$9:$C$15239,2,FALSE))-B12181),C12180)</f>
        <v>1.0100000000000007</v>
      </c>
      <c r="D12181" s="98">
        <f>AVERAGE(C$10:C12181)</f>
        <v>0.7356071311206055</v>
      </c>
      <c r="E12181" s="2"/>
      <c r="G12181" s="23"/>
    </row>
    <row r="12182" spans="1:7" customFormat="1">
      <c r="A12182" s="4">
        <v>34820</v>
      </c>
      <c r="B12182">
        <v>6.1</v>
      </c>
      <c r="C12182">
        <f>IFERROR(((VLOOKUP(A12182,'Interest Rates-10yr'!$A$9:$C$15239,2,FALSE))-B12182),C12181)</f>
        <v>0.99000000000000021</v>
      </c>
      <c r="D12182" s="98">
        <f>AVERAGE(C$10:C12182)</f>
        <v>0.73562802924505133</v>
      </c>
      <c r="E12182" s="2"/>
      <c r="G12182" s="23"/>
    </row>
    <row r="12183" spans="1:7" customFormat="1">
      <c r="A12183" s="4">
        <v>34821</v>
      </c>
      <c r="B12183">
        <v>6.01</v>
      </c>
      <c r="C12183">
        <f>IFERROR(((VLOOKUP(A12183,'Interest Rates-10yr'!$A$9:$C$15239,2,FALSE))-B12183),C12182)</f>
        <v>1.0300000000000002</v>
      </c>
      <c r="D12183" s="98">
        <f>AVERAGE(C$10:C12183)</f>
        <v>0.735652209627075</v>
      </c>
      <c r="E12183" s="2"/>
      <c r="G12183" s="23"/>
    </row>
    <row r="12184" spans="1:7" customFormat="1">
      <c r="A12184" s="4">
        <v>34822</v>
      </c>
      <c r="B12184">
        <v>6</v>
      </c>
      <c r="C12184">
        <f>IFERROR(((VLOOKUP(A12184,'Interest Rates-10yr'!$A$9:$C$15239,2,FALSE))-B12184),C12183)</f>
        <v>0.96</v>
      </c>
      <c r="D12184" s="98">
        <f>AVERAGE(C$10:C12184)</f>
        <v>0.73567063655030884</v>
      </c>
      <c r="E12184" s="2"/>
      <c r="G12184" s="23"/>
    </row>
    <row r="12185" spans="1:7" customFormat="1">
      <c r="A12185" s="4">
        <v>34823</v>
      </c>
      <c r="B12185">
        <v>6.01</v>
      </c>
      <c r="C12185">
        <f>IFERROR(((VLOOKUP(A12185,'Interest Rates-10yr'!$A$9:$C$15239,2,FALSE))-B12185),C12184)</f>
        <v>0.83999999999999986</v>
      </c>
      <c r="D12185" s="98">
        <f>AVERAGE(C$10:C12185)</f>
        <v>0.73567920499343054</v>
      </c>
      <c r="E12185" s="2"/>
      <c r="G12185" s="23"/>
    </row>
    <row r="12186" spans="1:7" customFormat="1">
      <c r="A12186" s="4">
        <v>34824</v>
      </c>
      <c r="B12186">
        <v>5.98</v>
      </c>
      <c r="C12186">
        <f>IFERROR(((VLOOKUP(A12186,'Interest Rates-10yr'!$A$9:$C$15239,2,FALSE))-B12186),C12185)</f>
        <v>0.71</v>
      </c>
      <c r="D12186" s="98">
        <f>AVERAGE(C$10:C12186)</f>
        <v>0.73567709616490184</v>
      </c>
      <c r="E12186" s="2"/>
      <c r="G12186" s="23"/>
    </row>
    <row r="12187" spans="1:7" customFormat="1">
      <c r="A12187" s="4">
        <v>34825</v>
      </c>
      <c r="B12187">
        <v>5.98</v>
      </c>
      <c r="C12187">
        <f>IFERROR(((VLOOKUP(A12187,'Interest Rates-10yr'!$A$9:$C$15239,2,FALSE))-B12187),C12186)</f>
        <v>0.71</v>
      </c>
      <c r="D12187" s="98">
        <f>AVERAGE(C$10:C12187)</f>
        <v>0.73567498768270723</v>
      </c>
      <c r="E12187" s="2"/>
      <c r="G12187" s="23"/>
    </row>
    <row r="12188" spans="1:7" customFormat="1">
      <c r="A12188" s="4">
        <v>34826</v>
      </c>
      <c r="B12188">
        <v>5.98</v>
      </c>
      <c r="C12188">
        <f>IFERROR(((VLOOKUP(A12188,'Interest Rates-10yr'!$A$9:$C$15239,2,FALSE))-B12188),C12187)</f>
        <v>0.71</v>
      </c>
      <c r="D12188" s="98">
        <f>AVERAGE(C$10:C12188)</f>
        <v>0.73567287954676142</v>
      </c>
      <c r="E12188" s="2"/>
      <c r="G12188" s="23"/>
    </row>
    <row r="12189" spans="1:7" customFormat="1">
      <c r="A12189" s="4">
        <v>34827</v>
      </c>
      <c r="B12189">
        <v>6.04</v>
      </c>
      <c r="C12189">
        <f>IFERROR(((VLOOKUP(A12189,'Interest Rates-10yr'!$A$9:$C$15239,2,FALSE))-B12189),C12188)</f>
        <v>0.66000000000000014</v>
      </c>
      <c r="D12189" s="98">
        <f>AVERAGE(C$10:C12189)</f>
        <v>0.73566666666666725</v>
      </c>
      <c r="E12189" s="2"/>
      <c r="G12189" s="23"/>
    </row>
    <row r="12190" spans="1:7" customFormat="1">
      <c r="A12190" s="4">
        <v>34828</v>
      </c>
      <c r="B12190">
        <v>5.95</v>
      </c>
      <c r="C12190">
        <f>IFERROR(((VLOOKUP(A12190,'Interest Rates-10yr'!$A$9:$C$15239,2,FALSE))-B12190),C12189)</f>
        <v>0.66000000000000014</v>
      </c>
      <c r="D12190" s="98">
        <f>AVERAGE(C$10:C12190)</f>
        <v>0.73566045480666675</v>
      </c>
      <c r="E12190" s="2"/>
      <c r="G12190" s="23"/>
    </row>
    <row r="12191" spans="1:7" customFormat="1">
      <c r="A12191" s="4">
        <v>34829</v>
      </c>
      <c r="B12191">
        <v>6.03</v>
      </c>
      <c r="C12191">
        <f>IFERROR(((VLOOKUP(A12191,'Interest Rates-10yr'!$A$9:$C$15239,2,FALSE))-B12191),C12190)</f>
        <v>0.62999999999999989</v>
      </c>
      <c r="D12191" s="98">
        <f>AVERAGE(C$10:C12191)</f>
        <v>0.73565178131669728</v>
      </c>
      <c r="E12191" s="2"/>
      <c r="G12191" s="23"/>
    </row>
    <row r="12192" spans="1:7" customFormat="1">
      <c r="A12192" s="4">
        <v>34830</v>
      </c>
      <c r="B12192">
        <v>6</v>
      </c>
      <c r="C12192">
        <f>IFERROR(((VLOOKUP(A12192,'Interest Rates-10yr'!$A$9:$C$15239,2,FALSE))-B12192),C12191)</f>
        <v>0.67999999999999972</v>
      </c>
      <c r="D12192" s="98">
        <f>AVERAGE(C$10:C12192)</f>
        <v>0.73564721333005056</v>
      </c>
      <c r="E12192" s="2"/>
      <c r="G12192" s="23"/>
    </row>
    <row r="12193" spans="1:7" customFormat="1">
      <c r="A12193" s="4">
        <v>34831</v>
      </c>
      <c r="B12193">
        <v>5.99</v>
      </c>
      <c r="C12193">
        <f>IFERROR(((VLOOKUP(A12193,'Interest Rates-10yr'!$A$9:$C$15239,2,FALSE))-B12193),C12192)</f>
        <v>0.67999999999999972</v>
      </c>
      <c r="D12193" s="98">
        <f>AVERAGE(C$10:C12193)</f>
        <v>0.7356426460932376</v>
      </c>
      <c r="E12193" s="2"/>
      <c r="G12193" s="23"/>
    </row>
    <row r="12194" spans="1:7" customFormat="1">
      <c r="A12194" s="4">
        <v>34832</v>
      </c>
      <c r="B12194">
        <v>5.99</v>
      </c>
      <c r="C12194">
        <f>IFERROR(((VLOOKUP(A12194,'Interest Rates-10yr'!$A$9:$C$15239,2,FALSE))-B12194),C12193)</f>
        <v>0.67999999999999972</v>
      </c>
      <c r="D12194" s="98">
        <f>AVERAGE(C$10:C12194)</f>
        <v>0.73563807960607364</v>
      </c>
      <c r="E12194" s="2"/>
      <c r="G12194" s="23"/>
    </row>
    <row r="12195" spans="1:7" customFormat="1">
      <c r="A12195" s="4">
        <v>34833</v>
      </c>
      <c r="B12195">
        <v>5.99</v>
      </c>
      <c r="C12195">
        <f>IFERROR(((VLOOKUP(A12195,'Interest Rates-10yr'!$A$9:$C$15239,2,FALSE))-B12195),C12194)</f>
        <v>0.67999999999999972</v>
      </c>
      <c r="D12195" s="98">
        <f>AVERAGE(C$10:C12195)</f>
        <v>0.73563351386837417</v>
      </c>
      <c r="E12195" s="2"/>
      <c r="G12195" s="23"/>
    </row>
    <row r="12196" spans="1:7" customFormat="1">
      <c r="A12196" s="4">
        <v>34834</v>
      </c>
      <c r="B12196">
        <v>6.17</v>
      </c>
      <c r="C12196">
        <f>IFERROR(((VLOOKUP(A12196,'Interest Rates-10yr'!$A$9:$C$15239,2,FALSE))-B12196),C12195)</f>
        <v>0.45000000000000018</v>
      </c>
      <c r="D12196" s="98">
        <f>AVERAGE(C$10:C12196)</f>
        <v>0.73561007631082365</v>
      </c>
      <c r="E12196" s="2"/>
      <c r="G12196" s="23"/>
    </row>
    <row r="12197" spans="1:7" customFormat="1">
      <c r="A12197" s="4">
        <v>34835</v>
      </c>
      <c r="B12197">
        <v>6.01</v>
      </c>
      <c r="C12197">
        <f>IFERROR(((VLOOKUP(A12197,'Interest Rates-10yr'!$A$9:$C$15239,2,FALSE))-B12197),C12196)</f>
        <v>0.5600000000000005</v>
      </c>
      <c r="D12197" s="98">
        <f>AVERAGE(C$10:C12197)</f>
        <v>0.73559566787003672</v>
      </c>
      <c r="E12197" s="2"/>
      <c r="G12197" s="23"/>
    </row>
    <row r="12198" spans="1:7" customFormat="1">
      <c r="A12198" s="4">
        <v>34836</v>
      </c>
      <c r="B12198">
        <v>5.97</v>
      </c>
      <c r="C12198">
        <f>IFERROR(((VLOOKUP(A12198,'Interest Rates-10yr'!$A$9:$C$15239,2,FALSE))-B12198),C12197)</f>
        <v>0.5600000000000005</v>
      </c>
      <c r="D12198" s="98">
        <f>AVERAGE(C$10:C12198)</f>
        <v>0.73558126179342087</v>
      </c>
      <c r="E12198" s="2"/>
      <c r="G12198" s="23"/>
    </row>
    <row r="12199" spans="1:7" customFormat="1">
      <c r="A12199" s="4">
        <v>34837</v>
      </c>
      <c r="B12199">
        <v>5.98</v>
      </c>
      <c r="C12199">
        <f>IFERROR(((VLOOKUP(A12199,'Interest Rates-10yr'!$A$9:$C$15239,2,FALSE))-B12199),C12198)</f>
        <v>0.62999999999999989</v>
      </c>
      <c r="D12199" s="98">
        <f>AVERAGE(C$10:C12199)</f>
        <v>0.7355726004922073</v>
      </c>
      <c r="E12199" s="2"/>
      <c r="G12199" s="23"/>
    </row>
    <row r="12200" spans="1:7" customFormat="1">
      <c r="A12200" s="4">
        <v>34838</v>
      </c>
      <c r="B12200">
        <v>5.94</v>
      </c>
      <c r="C12200">
        <f>IFERROR(((VLOOKUP(A12200,'Interest Rates-10yr'!$A$9:$C$15239,2,FALSE))-B12200),C12199)</f>
        <v>0.66999999999999993</v>
      </c>
      <c r="D12200" s="98">
        <f>AVERAGE(C$10:C12200)</f>
        <v>0.73556722172094224</v>
      </c>
      <c r="E12200" s="2"/>
      <c r="G12200" s="23"/>
    </row>
    <row r="12201" spans="1:7" customFormat="1">
      <c r="A12201" s="4">
        <v>34839</v>
      </c>
      <c r="B12201">
        <v>5.94</v>
      </c>
      <c r="C12201">
        <f>IFERROR(((VLOOKUP(A12201,'Interest Rates-10yr'!$A$9:$C$15239,2,FALSE))-B12201),C12200)</f>
        <v>0.66999999999999993</v>
      </c>
      <c r="D12201" s="98">
        <f>AVERAGE(C$10:C12201)</f>
        <v>0.7355618438320215</v>
      </c>
      <c r="E12201" s="2"/>
      <c r="G12201" s="23"/>
    </row>
    <row r="12202" spans="1:7" customFormat="1">
      <c r="A12202" s="4">
        <v>34840</v>
      </c>
      <c r="B12202">
        <v>5.94</v>
      </c>
      <c r="C12202">
        <f>IFERROR(((VLOOKUP(A12202,'Interest Rates-10yr'!$A$9:$C$15239,2,FALSE))-B12202),C12201)</f>
        <v>0.66999999999999993</v>
      </c>
      <c r="D12202" s="98">
        <f>AVERAGE(C$10:C12202)</f>
        <v>0.73555646682522813</v>
      </c>
      <c r="E12202" s="2"/>
      <c r="G12202" s="23"/>
    </row>
    <row r="12203" spans="1:7" customFormat="1">
      <c r="A12203" s="4">
        <v>34841</v>
      </c>
      <c r="B12203">
        <v>6</v>
      </c>
      <c r="C12203">
        <f>IFERROR(((VLOOKUP(A12203,'Interest Rates-10yr'!$A$9:$C$15239,2,FALSE))-B12203),C12202)</f>
        <v>0.62999999999999989</v>
      </c>
      <c r="D12203" s="98">
        <f>AVERAGE(C$10:C12203)</f>
        <v>0.7355478103985571</v>
      </c>
      <c r="E12203" s="2"/>
      <c r="G12203" s="23"/>
    </row>
    <row r="12204" spans="1:7" customFormat="1">
      <c r="A12204" s="4">
        <v>34842</v>
      </c>
      <c r="B12204">
        <v>5.96</v>
      </c>
      <c r="C12204">
        <f>IFERROR(((VLOOKUP(A12204,'Interest Rates-10yr'!$A$9:$C$15239,2,FALSE))-B12204),C12203)</f>
        <v>0.61000000000000032</v>
      </c>
      <c r="D12204" s="98">
        <f>AVERAGE(C$10:C12204)</f>
        <v>0.73553751537515433</v>
      </c>
      <c r="E12204" s="2"/>
      <c r="G12204" s="23"/>
    </row>
    <row r="12205" spans="1:7" customFormat="1">
      <c r="A12205" s="4">
        <v>34843</v>
      </c>
      <c r="B12205">
        <v>6.16</v>
      </c>
      <c r="C12205">
        <f>IFERROR(((VLOOKUP(A12205,'Interest Rates-10yr'!$A$9:$C$15239,2,FALSE))-B12205),C12204)</f>
        <v>0.28000000000000025</v>
      </c>
      <c r="D12205" s="98">
        <f>AVERAGE(C$10:C12205)</f>
        <v>0.7355001639881934</v>
      </c>
      <c r="E12205" s="2"/>
      <c r="G12205" s="23"/>
    </row>
    <row r="12206" spans="1:7" customFormat="1">
      <c r="A12206" s="4">
        <v>34844</v>
      </c>
      <c r="B12206">
        <v>6.04</v>
      </c>
      <c r="C12206">
        <f>IFERROR(((VLOOKUP(A12206,'Interest Rates-10yr'!$A$9:$C$15239,2,FALSE))-B12206),C12205)</f>
        <v>0.34999999999999964</v>
      </c>
      <c r="D12206" s="98">
        <f>AVERAGE(C$10:C12206)</f>
        <v>0.73546855784209297</v>
      </c>
      <c r="E12206" s="2"/>
      <c r="G12206" s="23"/>
    </row>
    <row r="12207" spans="1:7" customFormat="1">
      <c r="A12207" s="4">
        <v>34845</v>
      </c>
      <c r="B12207">
        <v>5.97</v>
      </c>
      <c r="C12207">
        <f>IFERROR(((VLOOKUP(A12207,'Interest Rates-10yr'!$A$9:$C$15239,2,FALSE))-B12207),C12206)</f>
        <v>0.4300000000000006</v>
      </c>
      <c r="D12207" s="98">
        <f>AVERAGE(C$10:C12207)</f>
        <v>0.73544351533038266</v>
      </c>
      <c r="E12207" s="2"/>
      <c r="G12207" s="23"/>
    </row>
    <row r="12208" spans="1:7" customFormat="1">
      <c r="A12208" s="4">
        <v>34846</v>
      </c>
      <c r="B12208">
        <v>5.97</v>
      </c>
      <c r="C12208">
        <f>IFERROR(((VLOOKUP(A12208,'Interest Rates-10yr'!$A$9:$C$15239,2,FALSE))-B12208),C12207)</f>
        <v>0.4300000000000006</v>
      </c>
      <c r="D12208" s="98">
        <f>AVERAGE(C$10:C12208)</f>
        <v>0.7354184769243387</v>
      </c>
      <c r="E12208" s="2"/>
      <c r="G12208" s="23"/>
    </row>
    <row r="12209" spans="1:7" customFormat="1">
      <c r="A12209" s="4">
        <v>34847</v>
      </c>
      <c r="B12209">
        <v>5.97</v>
      </c>
      <c r="C12209">
        <f>IFERROR(((VLOOKUP(A12209,'Interest Rates-10yr'!$A$9:$C$15239,2,FALSE))-B12209),C12208)</f>
        <v>0.4300000000000006</v>
      </c>
      <c r="D12209" s="98">
        <f>AVERAGE(C$10:C12209)</f>
        <v>0.73539344262295148</v>
      </c>
      <c r="E12209" s="2"/>
      <c r="G12209" s="23"/>
    </row>
    <row r="12210" spans="1:7" customFormat="1">
      <c r="A12210" s="4">
        <v>34848</v>
      </c>
      <c r="B12210">
        <v>5.97</v>
      </c>
      <c r="C12210">
        <f>IFERROR(((VLOOKUP(A12210,'Interest Rates-10yr'!$A$9:$C$15239,2,FALSE))-B12210),C12209)</f>
        <v>0.4300000000000006</v>
      </c>
      <c r="D12210" s="98">
        <f>AVERAGE(C$10:C12210)</f>
        <v>0.73536841242521178</v>
      </c>
      <c r="E12210" s="2"/>
      <c r="G12210" s="23"/>
    </row>
    <row r="12211" spans="1:7" customFormat="1">
      <c r="A12211" s="4">
        <v>34849</v>
      </c>
      <c r="B12211">
        <v>6.07</v>
      </c>
      <c r="C12211">
        <f>IFERROR(((VLOOKUP(A12211,'Interest Rates-10yr'!$A$9:$C$15239,2,FALSE))-B12211),C12210)</f>
        <v>0.22999999999999954</v>
      </c>
      <c r="D12211" s="98">
        <f>AVERAGE(C$10:C12211)</f>
        <v>0.73532699557449666</v>
      </c>
      <c r="E12211" s="2"/>
      <c r="G12211" s="23"/>
    </row>
    <row r="12212" spans="1:7" customFormat="1">
      <c r="A12212" s="4">
        <v>34850</v>
      </c>
      <c r="B12212">
        <v>6.17</v>
      </c>
      <c r="C12212">
        <f>IFERROR(((VLOOKUP(A12212,'Interest Rates-10yr'!$A$9:$C$15239,2,FALSE))-B12212),C12211)</f>
        <v>0.12999999999999989</v>
      </c>
      <c r="D12212" s="98">
        <f>AVERAGE(C$10:C12212)</f>
        <v>0.73527739080554022</v>
      </c>
      <c r="E12212" s="2"/>
      <c r="G12212" s="23"/>
    </row>
    <row r="12213" spans="1:7" customFormat="1">
      <c r="A12213" s="4">
        <v>34851</v>
      </c>
      <c r="B12213">
        <v>6.04</v>
      </c>
      <c r="C12213">
        <f>IFERROR(((VLOOKUP(A12213,'Interest Rates-10yr'!$A$9:$C$15239,2,FALSE))-B12213),C12212)</f>
        <v>0.16000000000000014</v>
      </c>
      <c r="D12213" s="98">
        <f>AVERAGE(C$10:C12213)</f>
        <v>0.73523025237627071</v>
      </c>
      <c r="E12213" s="2"/>
      <c r="G12213" s="23"/>
    </row>
    <row r="12214" spans="1:7" customFormat="1">
      <c r="A12214" s="4">
        <v>34852</v>
      </c>
      <c r="B12214">
        <v>6.02</v>
      </c>
      <c r="C12214">
        <f>IFERROR(((VLOOKUP(A12214,'Interest Rates-10yr'!$A$9:$C$15239,2,FALSE))-B12214),C12213)</f>
        <v>8.0000000000000071E-2</v>
      </c>
      <c r="D12214" s="98">
        <f>AVERAGE(C$10:C12214)</f>
        <v>0.73517656698074618</v>
      </c>
      <c r="E12214" s="2"/>
      <c r="G12214" s="23"/>
    </row>
    <row r="12215" spans="1:7" customFormat="1">
      <c r="A12215" s="4">
        <v>34853</v>
      </c>
      <c r="B12215">
        <v>6.02</v>
      </c>
      <c r="C12215">
        <f>IFERROR(((VLOOKUP(A12215,'Interest Rates-10yr'!$A$9:$C$15239,2,FALSE))-B12215),C12214)</f>
        <v>8.0000000000000071E-2</v>
      </c>
      <c r="D12215" s="98">
        <f>AVERAGE(C$10:C12215)</f>
        <v>0.73512289038178003</v>
      </c>
      <c r="E12215" s="2"/>
      <c r="G12215" s="23"/>
    </row>
    <row r="12216" spans="1:7" customFormat="1">
      <c r="A12216" s="4">
        <v>34854</v>
      </c>
      <c r="B12216">
        <v>6.02</v>
      </c>
      <c r="C12216">
        <f>IFERROR(((VLOOKUP(A12216,'Interest Rates-10yr'!$A$9:$C$15239,2,FALSE))-B12216),C12215)</f>
        <v>8.0000000000000071E-2</v>
      </c>
      <c r="D12216" s="98">
        <f>AVERAGE(C$10:C12216)</f>
        <v>0.73506922257721041</v>
      </c>
      <c r="E12216" s="2"/>
      <c r="G12216" s="23"/>
    </row>
    <row r="12217" spans="1:7" customFormat="1">
      <c r="A12217" s="4">
        <v>34855</v>
      </c>
      <c r="B12217">
        <v>5.99</v>
      </c>
      <c r="C12217">
        <f>IFERROR(((VLOOKUP(A12217,'Interest Rates-10yr'!$A$9:$C$15239,2,FALSE))-B12217),C12216)</f>
        <v>8.9999999999999858E-2</v>
      </c>
      <c r="D12217" s="98">
        <f>AVERAGE(C$10:C12217)</f>
        <v>0.73501638269986957</v>
      </c>
      <c r="E12217" s="2"/>
      <c r="G12217" s="23"/>
    </row>
    <row r="12218" spans="1:7" customFormat="1">
      <c r="A12218" s="4">
        <v>34856</v>
      </c>
      <c r="B12218">
        <v>5.96</v>
      </c>
      <c r="C12218">
        <f>IFERROR(((VLOOKUP(A12218,'Interest Rates-10yr'!$A$9:$C$15239,2,FALSE))-B12218),C12217)</f>
        <v>0.12000000000000011</v>
      </c>
      <c r="D12218" s="98">
        <f>AVERAGE(C$10:C12218)</f>
        <v>0.73496600868212036</v>
      </c>
      <c r="E12218" s="2"/>
      <c r="G12218" s="23"/>
    </row>
    <row r="12219" spans="1:7" customFormat="1">
      <c r="A12219" s="4">
        <v>34857</v>
      </c>
      <c r="B12219">
        <v>6.15</v>
      </c>
      <c r="C12219">
        <f>IFERROR(((VLOOKUP(A12219,'Interest Rates-10yr'!$A$9:$C$15239,2,FALSE))-B12219),C12218)</f>
        <v>4.9999999999999822E-2</v>
      </c>
      <c r="D12219" s="98">
        <f>AVERAGE(C$10:C12219)</f>
        <v>0.73490990990991045</v>
      </c>
      <c r="E12219" s="2"/>
      <c r="G12219" s="23"/>
    </row>
    <row r="12220" spans="1:7" customFormat="1">
      <c r="A12220" s="4">
        <v>34858</v>
      </c>
      <c r="B12220">
        <v>6.08</v>
      </c>
      <c r="C12220">
        <f>IFERROR(((VLOOKUP(A12220,'Interest Rates-10yr'!$A$9:$C$15239,2,FALSE))-B12220),C12219)</f>
        <v>0.13999999999999968</v>
      </c>
      <c r="D12220" s="98">
        <f>AVERAGE(C$10:C12220)</f>
        <v>0.73486119072967049</v>
      </c>
      <c r="E12220" s="2"/>
      <c r="G12220" s="23"/>
    </row>
    <row r="12221" spans="1:7" customFormat="1">
      <c r="A12221" s="4">
        <v>34859</v>
      </c>
      <c r="B12221">
        <v>6.02</v>
      </c>
      <c r="C12221">
        <f>IFERROR(((VLOOKUP(A12221,'Interest Rates-10yr'!$A$9:$C$15239,2,FALSE))-B12221),C12220)</f>
        <v>0.38000000000000078</v>
      </c>
      <c r="D12221" s="98">
        <f>AVERAGE(C$10:C12221)</f>
        <v>0.73483213232885736</v>
      </c>
      <c r="E12221" s="2"/>
      <c r="G12221" s="23"/>
    </row>
    <row r="12222" spans="1:7" customFormat="1">
      <c r="A12222" s="4">
        <v>34860</v>
      </c>
      <c r="B12222">
        <v>6.02</v>
      </c>
      <c r="C12222">
        <f>IFERROR(((VLOOKUP(A12222,'Interest Rates-10yr'!$A$9:$C$15239,2,FALSE))-B12222),C12221)</f>
        <v>0.38000000000000078</v>
      </c>
      <c r="D12222" s="98">
        <f>AVERAGE(C$10:C12222)</f>
        <v>0.73480307868664585</v>
      </c>
      <c r="E12222" s="2"/>
      <c r="G12222" s="23"/>
    </row>
    <row r="12223" spans="1:7" customFormat="1">
      <c r="A12223" s="4">
        <v>34861</v>
      </c>
      <c r="B12223">
        <v>6.02</v>
      </c>
      <c r="C12223">
        <f>IFERROR(((VLOOKUP(A12223,'Interest Rates-10yr'!$A$9:$C$15239,2,FALSE))-B12223),C12222)</f>
        <v>0.38000000000000078</v>
      </c>
      <c r="D12223" s="98">
        <f>AVERAGE(C$10:C12223)</f>
        <v>0.73477402980186701</v>
      </c>
      <c r="E12223" s="2"/>
      <c r="G12223" s="23"/>
    </row>
    <row r="12224" spans="1:7" customFormat="1">
      <c r="A12224" s="4">
        <v>34862</v>
      </c>
      <c r="B12224">
        <v>6.02</v>
      </c>
      <c r="C12224">
        <f>IFERROR(((VLOOKUP(A12224,'Interest Rates-10yr'!$A$9:$C$15239,2,FALSE))-B12224),C12223)</f>
        <v>0.35000000000000053</v>
      </c>
      <c r="D12224" s="98">
        <f>AVERAGE(C$10:C12224)</f>
        <v>0.73474252967662745</v>
      </c>
      <c r="E12224" s="2"/>
      <c r="G12224" s="23"/>
    </row>
    <row r="12225" spans="1:7" customFormat="1">
      <c r="A12225" s="4">
        <v>34863</v>
      </c>
      <c r="B12225">
        <v>5.97</v>
      </c>
      <c r="C12225">
        <f>IFERROR(((VLOOKUP(A12225,'Interest Rates-10yr'!$A$9:$C$15239,2,FALSE))-B12225),C12224)</f>
        <v>0.16999999999999993</v>
      </c>
      <c r="D12225" s="98">
        <f>AVERAGE(C$10:C12225)</f>
        <v>0.73469629993451246</v>
      </c>
      <c r="E12225" s="2"/>
      <c r="G12225" s="23"/>
    </row>
    <row r="12226" spans="1:7" customFormat="1">
      <c r="A12226" s="4">
        <v>34864</v>
      </c>
      <c r="B12226">
        <v>5.99</v>
      </c>
      <c r="C12226">
        <f>IFERROR(((VLOOKUP(A12226,'Interest Rates-10yr'!$A$9:$C$15239,2,FALSE))-B12226),C12225)</f>
        <v>0.16000000000000014</v>
      </c>
      <c r="D12226" s="98">
        <f>AVERAGE(C$10:C12226)</f>
        <v>0.73464925922894364</v>
      </c>
      <c r="E12226" s="2"/>
      <c r="G12226" s="23"/>
    </row>
    <row r="12227" spans="1:7" customFormat="1">
      <c r="A12227" s="4">
        <v>34865</v>
      </c>
      <c r="B12227">
        <v>6.1</v>
      </c>
      <c r="C12227">
        <f>IFERROR(((VLOOKUP(A12227,'Interest Rates-10yr'!$A$9:$C$15239,2,FALSE))-B12227),C12226)</f>
        <v>8.0000000000000071E-2</v>
      </c>
      <c r="D12227" s="98">
        <f>AVERAGE(C$10:C12227)</f>
        <v>0.73459567850712104</v>
      </c>
      <c r="E12227" s="2"/>
      <c r="G12227" s="23"/>
    </row>
    <row r="12228" spans="1:7" customFormat="1">
      <c r="A12228" s="4">
        <v>34866</v>
      </c>
      <c r="B12228">
        <v>6.02</v>
      </c>
      <c r="C12228">
        <f>IFERROR(((VLOOKUP(A12228,'Interest Rates-10yr'!$A$9:$C$15239,2,FALSE))-B12228),C12227)</f>
        <v>0.19000000000000039</v>
      </c>
      <c r="D12228" s="98">
        <f>AVERAGE(C$10:C12228)</f>
        <v>0.734551108928718</v>
      </c>
      <c r="E12228" s="2"/>
      <c r="G12228" s="23"/>
    </row>
    <row r="12229" spans="1:7" customFormat="1">
      <c r="A12229" s="4">
        <v>34867</v>
      </c>
      <c r="B12229">
        <v>6.02</v>
      </c>
      <c r="C12229">
        <f>IFERROR(((VLOOKUP(A12229,'Interest Rates-10yr'!$A$9:$C$15239,2,FALSE))-B12229),C12228)</f>
        <v>0.19000000000000039</v>
      </c>
      <c r="D12229" s="98">
        <f>AVERAGE(C$10:C12229)</f>
        <v>0.73450654664484494</v>
      </c>
      <c r="E12229" s="2"/>
      <c r="G12229" s="23"/>
    </row>
    <row r="12230" spans="1:7" customFormat="1">
      <c r="A12230" s="4">
        <v>34868</v>
      </c>
      <c r="B12230">
        <v>6.02</v>
      </c>
      <c r="C12230">
        <f>IFERROR(((VLOOKUP(A12230,'Interest Rates-10yr'!$A$9:$C$15239,2,FALSE))-B12230),C12229)</f>
        <v>0.19000000000000039</v>
      </c>
      <c r="D12230" s="98">
        <f>AVERAGE(C$10:C12230)</f>
        <v>0.73446199165371129</v>
      </c>
      <c r="E12230" s="2"/>
      <c r="G12230" s="23"/>
    </row>
    <row r="12231" spans="1:7" customFormat="1">
      <c r="A12231" s="4">
        <v>34869</v>
      </c>
      <c r="B12231">
        <v>6.05</v>
      </c>
      <c r="C12231">
        <f>IFERROR(((VLOOKUP(A12231,'Interest Rates-10yr'!$A$9:$C$15239,2,FALSE))-B12231),C12230)</f>
        <v>8.0000000000000071E-2</v>
      </c>
      <c r="D12231" s="98">
        <f>AVERAGE(C$10:C12231)</f>
        <v>0.73440844378988757</v>
      </c>
      <c r="E12231" s="2"/>
      <c r="G12231" s="23"/>
    </row>
    <row r="12232" spans="1:7" customFormat="1">
      <c r="A12232" s="4">
        <v>34870</v>
      </c>
      <c r="B12232">
        <v>6.01</v>
      </c>
      <c r="C12232">
        <f>IFERROR(((VLOOKUP(A12232,'Interest Rates-10yr'!$A$9:$C$15239,2,FALSE))-B12232),C12231)</f>
        <v>0.15000000000000036</v>
      </c>
      <c r="D12232" s="98">
        <f>AVERAGE(C$10:C12232)</f>
        <v>0.7343606315961716</v>
      </c>
      <c r="E12232" s="2"/>
      <c r="G12232" s="23"/>
    </row>
    <row r="12233" spans="1:7" customFormat="1">
      <c r="A12233" s="4">
        <v>34871</v>
      </c>
      <c r="B12233">
        <v>5.77</v>
      </c>
      <c r="C12233">
        <f>IFERROR(((VLOOKUP(A12233,'Interest Rates-10yr'!$A$9:$C$15239,2,FALSE))-B12233),C12232)</f>
        <v>0.36000000000000032</v>
      </c>
      <c r="D12233" s="98">
        <f>AVERAGE(C$10:C12233)</f>
        <v>0.73433000654450309</v>
      </c>
      <c r="E12233" s="2"/>
      <c r="G12233" s="23"/>
    </row>
    <row r="12234" spans="1:7" customFormat="1">
      <c r="A12234" s="4">
        <v>34872</v>
      </c>
      <c r="B12234">
        <v>5.99</v>
      </c>
      <c r="C12234">
        <f>IFERROR(((VLOOKUP(A12234,'Interest Rates-10yr'!$A$9:$C$15239,2,FALSE))-B12234),C12233)</f>
        <v>4.9999999999999822E-2</v>
      </c>
      <c r="D12234" s="98">
        <f>AVERAGE(C$10:C12234)</f>
        <v>0.73427402862985724</v>
      </c>
      <c r="E12234" s="2"/>
      <c r="G12234" s="23"/>
    </row>
    <row r="12235" spans="1:7" customFormat="1">
      <c r="A12235" s="4">
        <v>34873</v>
      </c>
      <c r="B12235">
        <v>5.94</v>
      </c>
      <c r="C12235">
        <f>IFERROR(((VLOOKUP(A12235,'Interest Rates-10yr'!$A$9:$C$15239,2,FALSE))-B12235),C12234)</f>
        <v>0.11999999999999922</v>
      </c>
      <c r="D12235" s="98">
        <f>AVERAGE(C$10:C12235)</f>
        <v>0.73422378537542987</v>
      </c>
      <c r="E12235" s="2"/>
      <c r="G12235" s="23"/>
    </row>
    <row r="12236" spans="1:7" customFormat="1">
      <c r="A12236" s="4">
        <v>34874</v>
      </c>
      <c r="B12236">
        <v>5.94</v>
      </c>
      <c r="C12236">
        <f>IFERROR(((VLOOKUP(A12236,'Interest Rates-10yr'!$A$9:$C$15239,2,FALSE))-B12236),C12235)</f>
        <v>0.11999999999999922</v>
      </c>
      <c r="D12236" s="98">
        <f>AVERAGE(C$10:C12236)</f>
        <v>0.73417355033941334</v>
      </c>
      <c r="E12236" s="2"/>
      <c r="G12236" s="23"/>
    </row>
    <row r="12237" spans="1:7" customFormat="1">
      <c r="A12237" s="4">
        <v>34875</v>
      </c>
      <c r="B12237">
        <v>5.94</v>
      </c>
      <c r="C12237">
        <f>IFERROR(((VLOOKUP(A12237,'Interest Rates-10yr'!$A$9:$C$15239,2,FALSE))-B12237),C12236)</f>
        <v>0.11999999999999922</v>
      </c>
      <c r="D12237" s="98">
        <f>AVERAGE(C$10:C12237)</f>
        <v>0.73412332351979126</v>
      </c>
      <c r="E12237" s="2"/>
      <c r="G12237" s="23"/>
    </row>
    <row r="12238" spans="1:7" customFormat="1">
      <c r="A12238" s="4">
        <v>34876</v>
      </c>
      <c r="B12238">
        <v>5.99</v>
      </c>
      <c r="C12238">
        <f>IFERROR(((VLOOKUP(A12238,'Interest Rates-10yr'!$A$9:$C$15239,2,FALSE))-B12238),C12237)</f>
        <v>0.12000000000000011</v>
      </c>
      <c r="D12238" s="98">
        <f>AVERAGE(C$10:C12238)</f>
        <v>0.73407310491454814</v>
      </c>
      <c r="E12238" s="2"/>
      <c r="G12238" s="23"/>
    </row>
    <row r="12239" spans="1:7" customFormat="1">
      <c r="A12239" s="4">
        <v>34877</v>
      </c>
      <c r="B12239">
        <v>5.94</v>
      </c>
      <c r="C12239">
        <f>IFERROR(((VLOOKUP(A12239,'Interest Rates-10yr'!$A$9:$C$15239,2,FALSE))-B12239),C12238)</f>
        <v>0.20999999999999996</v>
      </c>
      <c r="D12239" s="98">
        <f>AVERAGE(C$10:C12239)</f>
        <v>0.73403025347506201</v>
      </c>
      <c r="E12239" s="2"/>
      <c r="G12239" s="23"/>
    </row>
    <row r="12240" spans="1:7" customFormat="1">
      <c r="A12240" s="4">
        <v>34878</v>
      </c>
      <c r="B12240">
        <v>5.92</v>
      </c>
      <c r="C12240">
        <f>IFERROR(((VLOOKUP(A12240,'Interest Rates-10yr'!$A$9:$C$15239,2,FALSE))-B12240),C12239)</f>
        <v>0.17999999999999972</v>
      </c>
      <c r="D12240" s="98">
        <f>AVERAGE(C$10:C12240)</f>
        <v>0.73398495625868765</v>
      </c>
      <c r="E12240" s="2"/>
      <c r="G12240" s="23"/>
    </row>
    <row r="12241" spans="1:7" customFormat="1">
      <c r="A12241" s="4">
        <v>34879</v>
      </c>
      <c r="B12241">
        <v>5.96</v>
      </c>
      <c r="C12241">
        <f>IFERROR(((VLOOKUP(A12241,'Interest Rates-10yr'!$A$9:$C$15239,2,FALSE))-B12241),C12240)</f>
        <v>0.32000000000000028</v>
      </c>
      <c r="D12241" s="98">
        <f>AVERAGE(C$10:C12241)</f>
        <v>0.73395111183780315</v>
      </c>
      <c r="E12241" s="2"/>
      <c r="G12241" s="23"/>
    </row>
    <row r="12242" spans="1:7" customFormat="1">
      <c r="A12242" s="4">
        <v>34880</v>
      </c>
      <c r="B12242">
        <v>6.11</v>
      </c>
      <c r="C12242">
        <f>IFERROR(((VLOOKUP(A12242,'Interest Rates-10yr'!$A$9:$C$15239,2,FALSE))-B12242),C12241)</f>
        <v>9.9999999999999645E-2</v>
      </c>
      <c r="D12242" s="98">
        <f>AVERAGE(C$10:C12242)</f>
        <v>0.73389928880896005</v>
      </c>
      <c r="E12242" s="2"/>
      <c r="G12242" s="23"/>
    </row>
    <row r="12243" spans="1:7" customFormat="1">
      <c r="A12243" s="4">
        <v>34881</v>
      </c>
      <c r="B12243">
        <v>6.11</v>
      </c>
      <c r="C12243">
        <f>IFERROR(((VLOOKUP(A12243,'Interest Rates-10yr'!$A$9:$C$15239,2,FALSE))-B12243),C12242)</f>
        <v>9.9999999999999645E-2</v>
      </c>
      <c r="D12243" s="98">
        <f>AVERAGE(C$10:C12243)</f>
        <v>0.73384747425208507</v>
      </c>
      <c r="E12243" s="2"/>
      <c r="G12243" s="23"/>
    </row>
    <row r="12244" spans="1:7" customFormat="1">
      <c r="A12244" s="4">
        <v>34882</v>
      </c>
      <c r="B12244">
        <v>6.11</v>
      </c>
      <c r="C12244">
        <f>IFERROR(((VLOOKUP(A12244,'Interest Rates-10yr'!$A$9:$C$15239,2,FALSE))-B12244),C12243)</f>
        <v>9.9999999999999645E-2</v>
      </c>
      <c r="D12244" s="98">
        <f>AVERAGE(C$10:C12244)</f>
        <v>0.73379566816510089</v>
      </c>
      <c r="E12244" s="2"/>
      <c r="G12244" s="23"/>
    </row>
    <row r="12245" spans="1:7" customFormat="1">
      <c r="A12245" s="4">
        <v>34883</v>
      </c>
      <c r="B12245">
        <v>5.89</v>
      </c>
      <c r="C12245">
        <f>IFERROR(((VLOOKUP(A12245,'Interest Rates-10yr'!$A$9:$C$15239,2,FALSE))-B12245),C12244)</f>
        <v>0.32000000000000028</v>
      </c>
      <c r="D12245" s="98">
        <f>AVERAGE(C$10:C12245)</f>
        <v>0.73376185027786933</v>
      </c>
      <c r="E12245" s="2"/>
      <c r="G12245" s="23"/>
    </row>
    <row r="12246" spans="1:7" customFormat="1">
      <c r="A12246" s="4">
        <v>34884</v>
      </c>
      <c r="B12246">
        <v>5.89</v>
      </c>
      <c r="C12246">
        <f>IFERROR(((VLOOKUP(A12246,'Interest Rates-10yr'!$A$9:$C$15239,2,FALSE))-B12246),C12245)</f>
        <v>0.32000000000000028</v>
      </c>
      <c r="D12246" s="98">
        <f>AVERAGE(C$10:C12246)</f>
        <v>0.73372803791779095</v>
      </c>
      <c r="E12246" s="2"/>
      <c r="G12246" s="23"/>
    </row>
    <row r="12247" spans="1:7" customFormat="1">
      <c r="A12247" s="4">
        <v>34885</v>
      </c>
      <c r="B12247">
        <v>7.41</v>
      </c>
      <c r="C12247">
        <f>IFERROR(((VLOOKUP(A12247,'Interest Rates-10yr'!$A$9:$C$15239,2,FALSE))-B12247),C12246)</f>
        <v>-1.2199999999999998</v>
      </c>
      <c r="D12247" s="98">
        <f>AVERAGE(C$10:C12247)</f>
        <v>0.73356839352835501</v>
      </c>
      <c r="E12247" s="2"/>
      <c r="G12247" s="23"/>
    </row>
    <row r="12248" spans="1:7" customFormat="1">
      <c r="A12248" s="4">
        <v>34886</v>
      </c>
      <c r="B12248">
        <v>6.06</v>
      </c>
      <c r="C12248">
        <f>IFERROR(((VLOOKUP(A12248,'Interest Rates-10yr'!$A$9:$C$15239,2,FALSE))-B12248),C12247)</f>
        <v>-9.9999999999997868E-3</v>
      </c>
      <c r="D12248" s="98">
        <f>AVERAGE(C$10:C12248)</f>
        <v>0.73350763951303277</v>
      </c>
      <c r="E12248" s="2"/>
      <c r="G12248" s="23"/>
    </row>
    <row r="12249" spans="1:7" customFormat="1">
      <c r="A12249" s="4">
        <v>34887</v>
      </c>
      <c r="B12249">
        <v>5.77</v>
      </c>
      <c r="C12249">
        <f>IFERROR(((VLOOKUP(A12249,'Interest Rates-10yr'!$A$9:$C$15239,2,FALSE))-B12249),C12248)</f>
        <v>0.27000000000000046</v>
      </c>
      <c r="D12249" s="98">
        <f>AVERAGE(C$10:C12249)</f>
        <v>0.73346977124183077</v>
      </c>
      <c r="E12249" s="2"/>
      <c r="G12249" s="23"/>
    </row>
    <row r="12250" spans="1:7" customFormat="1">
      <c r="A12250" s="4">
        <v>34888</v>
      </c>
      <c r="B12250">
        <v>5.77</v>
      </c>
      <c r="C12250">
        <f>IFERROR(((VLOOKUP(A12250,'Interest Rates-10yr'!$A$9:$C$15239,2,FALSE))-B12250),C12249)</f>
        <v>0.27000000000000046</v>
      </c>
      <c r="D12250" s="98">
        <f>AVERAGE(C$10:C12250)</f>
        <v>0.73343190915774936</v>
      </c>
      <c r="E12250" s="2"/>
      <c r="G12250" s="23"/>
    </row>
    <row r="12251" spans="1:7" customFormat="1">
      <c r="A12251" s="4">
        <v>34889</v>
      </c>
      <c r="B12251">
        <v>5.77</v>
      </c>
      <c r="C12251">
        <f>IFERROR(((VLOOKUP(A12251,'Interest Rates-10yr'!$A$9:$C$15239,2,FALSE))-B12251),C12250)</f>
        <v>0.27000000000000046</v>
      </c>
      <c r="D12251" s="98">
        <f>AVERAGE(C$10:C12251)</f>
        <v>0.73339405325927221</v>
      </c>
      <c r="E12251" s="2"/>
      <c r="G12251" s="23"/>
    </row>
    <row r="12252" spans="1:7" customFormat="1">
      <c r="A12252" s="4">
        <v>34890</v>
      </c>
      <c r="B12252">
        <v>5.78</v>
      </c>
      <c r="C12252">
        <f>IFERROR(((VLOOKUP(A12252,'Interest Rates-10yr'!$A$9:$C$15239,2,FALSE))-B12252),C12251)</f>
        <v>0.25999999999999979</v>
      </c>
      <c r="D12252" s="98">
        <f>AVERAGE(C$10:C12252)</f>
        <v>0.73335538675161405</v>
      </c>
      <c r="E12252" s="2"/>
      <c r="G12252" s="23"/>
    </row>
    <row r="12253" spans="1:7" customFormat="1">
      <c r="A12253" s="4">
        <v>34891</v>
      </c>
      <c r="B12253">
        <v>5.75</v>
      </c>
      <c r="C12253">
        <f>IFERROR(((VLOOKUP(A12253,'Interest Rates-10yr'!$A$9:$C$15239,2,FALSE))-B12253),C12252)</f>
        <v>0.33999999999999986</v>
      </c>
      <c r="D12253" s="98">
        <f>AVERAGE(C$10:C12253)</f>
        <v>0.73332326037242812</v>
      </c>
      <c r="E12253" s="2"/>
      <c r="G12253" s="23"/>
    </row>
    <row r="12254" spans="1:7" customFormat="1">
      <c r="A12254" s="4">
        <v>34892</v>
      </c>
      <c r="B12254">
        <v>5.74</v>
      </c>
      <c r="C12254">
        <f>IFERROR(((VLOOKUP(A12254,'Interest Rates-10yr'!$A$9:$C$15239,2,FALSE))-B12254),C12253)</f>
        <v>0.35999999999999943</v>
      </c>
      <c r="D12254" s="98">
        <f>AVERAGE(C$10:C12254)</f>
        <v>0.73329277256022951</v>
      </c>
      <c r="E12254" s="2"/>
      <c r="G12254" s="23"/>
    </row>
    <row r="12255" spans="1:7" customFormat="1">
      <c r="A12255" s="4">
        <v>34893</v>
      </c>
      <c r="B12255">
        <v>5.75</v>
      </c>
      <c r="C12255">
        <f>IFERROR(((VLOOKUP(A12255,'Interest Rates-10yr'!$A$9:$C$15239,2,FALSE))-B12255),C12254)</f>
        <v>0.33999999999999986</v>
      </c>
      <c r="D12255" s="98">
        <f>AVERAGE(C$10:C12255)</f>
        <v>0.73326065654091221</v>
      </c>
      <c r="E12255" s="2"/>
      <c r="G12255" s="23"/>
    </row>
    <row r="12256" spans="1:7" customFormat="1">
      <c r="A12256" s="4">
        <v>34894</v>
      </c>
      <c r="B12256">
        <v>5.68</v>
      </c>
      <c r="C12256">
        <f>IFERROR(((VLOOKUP(A12256,'Interest Rates-10yr'!$A$9:$C$15239,2,FALSE))-B12256),C12255)</f>
        <v>0.47000000000000064</v>
      </c>
      <c r="D12256" s="98">
        <f>AVERAGE(C$10:C12256)</f>
        <v>0.73323916061076266</v>
      </c>
      <c r="E12256" s="2"/>
      <c r="G12256" s="23"/>
    </row>
    <row r="12257" spans="1:7" customFormat="1">
      <c r="A12257" s="4">
        <v>34895</v>
      </c>
      <c r="B12257">
        <v>5.68</v>
      </c>
      <c r="C12257">
        <f>IFERROR(((VLOOKUP(A12257,'Interest Rates-10yr'!$A$9:$C$15239,2,FALSE))-B12257),C12256)</f>
        <v>0.47000000000000064</v>
      </c>
      <c r="D12257" s="98">
        <f>AVERAGE(C$10:C12257)</f>
        <v>0.73321766819072587</v>
      </c>
      <c r="E12257" s="2"/>
      <c r="G12257" s="23"/>
    </row>
    <row r="12258" spans="1:7" customFormat="1">
      <c r="A12258" s="4">
        <v>34896</v>
      </c>
      <c r="B12258">
        <v>5.68</v>
      </c>
      <c r="C12258">
        <f>IFERROR(((VLOOKUP(A12258,'Interest Rates-10yr'!$A$9:$C$15239,2,FALSE))-B12258),C12257)</f>
        <v>0.47000000000000064</v>
      </c>
      <c r="D12258" s="98">
        <f>AVERAGE(C$10:C12258)</f>
        <v>0.73319617927994196</v>
      </c>
      <c r="E12258" s="2"/>
      <c r="G12258" s="23"/>
    </row>
    <row r="12259" spans="1:7" customFormat="1">
      <c r="A12259" s="4">
        <v>34897</v>
      </c>
      <c r="B12259">
        <v>5.76</v>
      </c>
      <c r="C12259">
        <f>IFERROR(((VLOOKUP(A12259,'Interest Rates-10yr'!$A$9:$C$15239,2,FALSE))-B12259),C12258)</f>
        <v>0.45999999999999996</v>
      </c>
      <c r="D12259" s="98">
        <f>AVERAGE(C$10:C12259)</f>
        <v>0.73317387755102104</v>
      </c>
      <c r="E12259" s="2"/>
      <c r="G12259" s="23"/>
    </row>
    <row r="12260" spans="1:7" customFormat="1">
      <c r="A12260" s="4">
        <v>34898</v>
      </c>
      <c r="B12260">
        <v>5.67</v>
      </c>
      <c r="C12260">
        <f>IFERROR(((VLOOKUP(A12260,'Interest Rates-10yr'!$A$9:$C$15239,2,FALSE))-B12260),C12259)</f>
        <v>0.58000000000000007</v>
      </c>
      <c r="D12260" s="98">
        <f>AVERAGE(C$10:C12260)</f>
        <v>0.73316137458166752</v>
      </c>
      <c r="E12260" s="2"/>
      <c r="G12260" s="23"/>
    </row>
    <row r="12261" spans="1:7" customFormat="1">
      <c r="A12261" s="4">
        <v>34899</v>
      </c>
      <c r="B12261">
        <v>5.82</v>
      </c>
      <c r="C12261">
        <f>IFERROR(((VLOOKUP(A12261,'Interest Rates-10yr'!$A$9:$C$15239,2,FALSE))-B12261),C12260)</f>
        <v>0.60999999999999943</v>
      </c>
      <c r="D12261" s="98">
        <f>AVERAGE(C$10:C12261)</f>
        <v>0.73315132223310553</v>
      </c>
      <c r="E12261" s="2"/>
      <c r="G12261" s="23"/>
    </row>
    <row r="12262" spans="1:7" customFormat="1">
      <c r="A12262" s="4">
        <v>34900</v>
      </c>
      <c r="B12262">
        <v>5.8</v>
      </c>
      <c r="C12262">
        <f>IFERROR(((VLOOKUP(A12262,'Interest Rates-10yr'!$A$9:$C$15239,2,FALSE))-B12262),C12261)</f>
        <v>0.62999999999999989</v>
      </c>
      <c r="D12262" s="98">
        <f>AVERAGE(C$10:C12262)</f>
        <v>0.73314290377866709</v>
      </c>
      <c r="E12262" s="2"/>
      <c r="G12262" s="23"/>
    </row>
    <row r="12263" spans="1:7" customFormat="1">
      <c r="A12263" s="4">
        <v>34901</v>
      </c>
      <c r="B12263">
        <v>5.74</v>
      </c>
      <c r="C12263">
        <f>IFERROR(((VLOOKUP(A12263,'Interest Rates-10yr'!$A$9:$C$15239,2,FALSE))-B12263),C12262)</f>
        <v>0.79</v>
      </c>
      <c r="D12263" s="98">
        <f>AVERAGE(C$10:C12263)</f>
        <v>0.73314754365921408</v>
      </c>
      <c r="E12263" s="2"/>
      <c r="G12263" s="23"/>
    </row>
    <row r="12264" spans="1:7" customFormat="1">
      <c r="A12264" s="4">
        <v>34902</v>
      </c>
      <c r="B12264">
        <v>5.74</v>
      </c>
      <c r="C12264">
        <f>IFERROR(((VLOOKUP(A12264,'Interest Rates-10yr'!$A$9:$C$15239,2,FALSE))-B12264),C12263)</f>
        <v>0.79</v>
      </c>
      <c r="D12264" s="98">
        <f>AVERAGE(C$10:C12264)</f>
        <v>0.73315218278253858</v>
      </c>
      <c r="E12264" s="2"/>
      <c r="G12264" s="23"/>
    </row>
    <row r="12265" spans="1:7" customFormat="1">
      <c r="A12265" s="4">
        <v>34903</v>
      </c>
      <c r="B12265">
        <v>5.74</v>
      </c>
      <c r="C12265">
        <f>IFERROR(((VLOOKUP(A12265,'Interest Rates-10yr'!$A$9:$C$15239,2,FALSE))-B12265),C12264)</f>
        <v>0.79</v>
      </c>
      <c r="D12265" s="98">
        <f>AVERAGE(C$10:C12265)</f>
        <v>0.73315682114882597</v>
      </c>
      <c r="E12265" s="2"/>
      <c r="G12265" s="23"/>
    </row>
    <row r="12266" spans="1:7" customFormat="1">
      <c r="A12266" s="4">
        <v>34904</v>
      </c>
      <c r="B12266">
        <v>5.75</v>
      </c>
      <c r="C12266">
        <f>IFERROR(((VLOOKUP(A12266,'Interest Rates-10yr'!$A$9:$C$15239,2,FALSE))-B12266),C12265)</f>
        <v>0.71</v>
      </c>
      <c r="D12266" s="98">
        <f>AVERAGE(C$10:C12266)</f>
        <v>0.73315493187566372</v>
      </c>
      <c r="E12266" s="2"/>
      <c r="G12266" s="23"/>
    </row>
    <row r="12267" spans="1:7" customFormat="1">
      <c r="A12267" s="4">
        <v>34905</v>
      </c>
      <c r="B12267">
        <v>5.73</v>
      </c>
      <c r="C12267">
        <f>IFERROR(((VLOOKUP(A12267,'Interest Rates-10yr'!$A$9:$C$15239,2,FALSE))-B12267),C12266)</f>
        <v>0.69999999999999929</v>
      </c>
      <c r="D12267" s="98">
        <f>AVERAGE(C$10:C12267)</f>
        <v>0.73315222711698569</v>
      </c>
      <c r="E12267" s="2"/>
      <c r="G12267" s="23"/>
    </row>
    <row r="12268" spans="1:7" customFormat="1">
      <c r="A12268" s="4">
        <v>34906</v>
      </c>
      <c r="B12268">
        <v>5.76</v>
      </c>
      <c r="C12268">
        <f>IFERROR(((VLOOKUP(A12268,'Interest Rates-10yr'!$A$9:$C$15239,2,FALSE))-B12268),C12267)</f>
        <v>0.72000000000000064</v>
      </c>
      <c r="D12268" s="98">
        <f>AVERAGE(C$10:C12268)</f>
        <v>0.73315115425401822</v>
      </c>
      <c r="E12268" s="2"/>
      <c r="G12268" s="23"/>
    </row>
    <row r="12269" spans="1:7" customFormat="1">
      <c r="A12269" s="4">
        <v>34907</v>
      </c>
      <c r="B12269">
        <v>5.78</v>
      </c>
      <c r="C12269">
        <f>IFERROR(((VLOOKUP(A12269,'Interest Rates-10yr'!$A$9:$C$15239,2,FALSE))-B12269),C12268)</f>
        <v>0.64999999999999947</v>
      </c>
      <c r="D12269" s="98">
        <f>AVERAGE(C$10:C12269)</f>
        <v>0.73314437194127324</v>
      </c>
      <c r="E12269" s="2"/>
      <c r="G12269" s="23"/>
    </row>
    <row r="12270" spans="1:7" customFormat="1">
      <c r="A12270" s="4">
        <v>34908</v>
      </c>
      <c r="B12270">
        <v>5.77</v>
      </c>
      <c r="C12270">
        <f>IFERROR(((VLOOKUP(A12270,'Interest Rates-10yr'!$A$9:$C$15239,2,FALSE))-B12270),C12269)</f>
        <v>0.72000000000000064</v>
      </c>
      <c r="D12270" s="98">
        <f>AVERAGE(C$10:C12270)</f>
        <v>0.73314329989397353</v>
      </c>
      <c r="E12270" s="2"/>
      <c r="G12270" s="23"/>
    </row>
    <row r="12271" spans="1:7" customFormat="1">
      <c r="A12271" s="4">
        <v>34909</v>
      </c>
      <c r="B12271">
        <v>5.77</v>
      </c>
      <c r="C12271">
        <f>IFERROR(((VLOOKUP(A12271,'Interest Rates-10yr'!$A$9:$C$15239,2,FALSE))-B12271),C12270)</f>
        <v>0.72000000000000064</v>
      </c>
      <c r="D12271" s="98">
        <f>AVERAGE(C$10:C12271)</f>
        <v>0.73314222802153062</v>
      </c>
      <c r="E12271" s="2"/>
      <c r="G12271" s="23"/>
    </row>
    <row r="12272" spans="1:7" customFormat="1">
      <c r="A12272" s="4">
        <v>34910</v>
      </c>
      <c r="B12272">
        <v>5.77</v>
      </c>
      <c r="C12272">
        <f>IFERROR(((VLOOKUP(A12272,'Interest Rates-10yr'!$A$9:$C$15239,2,FALSE))-B12272),C12271)</f>
        <v>0.72000000000000064</v>
      </c>
      <c r="D12272" s="98">
        <f>AVERAGE(C$10:C12272)</f>
        <v>0.73314115632390175</v>
      </c>
      <c r="E12272" s="2"/>
      <c r="G12272" s="23"/>
    </row>
    <row r="12273" spans="1:7" customFormat="1">
      <c r="A12273" s="4">
        <v>34911</v>
      </c>
      <c r="B12273">
        <v>5.97</v>
      </c>
      <c r="C12273">
        <f>IFERROR(((VLOOKUP(A12273,'Interest Rates-10yr'!$A$9:$C$15239,2,FALSE))-B12273),C12272)</f>
        <v>0.48000000000000043</v>
      </c>
      <c r="D12273" s="98">
        <f>AVERAGE(C$10:C12273)</f>
        <v>0.73312051532942002</v>
      </c>
      <c r="E12273" s="2"/>
      <c r="G12273" s="23"/>
    </row>
    <row r="12274" spans="1:7" customFormat="1">
      <c r="A12274" s="4">
        <v>34912</v>
      </c>
      <c r="B12274">
        <v>5.55</v>
      </c>
      <c r="C12274">
        <f>IFERROR(((VLOOKUP(A12274,'Interest Rates-10yr'!$A$9:$C$15239,2,FALSE))-B12274),C12273)</f>
        <v>0.95000000000000018</v>
      </c>
      <c r="D12274" s="98">
        <f>AVERAGE(C$10:C12274)</f>
        <v>0.7331381981247459</v>
      </c>
      <c r="E12274" s="2"/>
      <c r="G12274" s="23"/>
    </row>
    <row r="12275" spans="1:7" customFormat="1">
      <c r="A12275" s="4">
        <v>34913</v>
      </c>
      <c r="B12275">
        <v>6.21</v>
      </c>
      <c r="C12275">
        <f>IFERROR(((VLOOKUP(A12275,'Interest Rates-10yr'!$A$9:$C$15239,2,FALSE))-B12275),C12274)</f>
        <v>0.23000000000000043</v>
      </c>
      <c r="D12275" s="98">
        <f>AVERAGE(C$10:C12275)</f>
        <v>0.733097179194522</v>
      </c>
      <c r="E12275" s="2"/>
      <c r="G12275" s="23"/>
    </row>
    <row r="12276" spans="1:7" customFormat="1">
      <c r="A12276" s="4">
        <v>34914</v>
      </c>
      <c r="B12276">
        <v>5.79</v>
      </c>
      <c r="C12276">
        <f>IFERROR(((VLOOKUP(A12276,'Interest Rates-10yr'!$A$9:$C$15239,2,FALSE))-B12276),C12275)</f>
        <v>0.74000000000000021</v>
      </c>
      <c r="D12276" s="98">
        <f>AVERAGE(C$10:C12276)</f>
        <v>0.73309774190918786</v>
      </c>
      <c r="E12276" s="2"/>
      <c r="G12276" s="23"/>
    </row>
    <row r="12277" spans="1:7" customFormat="1">
      <c r="A12277" s="4">
        <v>34915</v>
      </c>
      <c r="B12277">
        <v>5.72</v>
      </c>
      <c r="C12277">
        <f>IFERROR(((VLOOKUP(A12277,'Interest Rates-10yr'!$A$9:$C$15239,2,FALSE))-B12277),C12276)</f>
        <v>0.78000000000000025</v>
      </c>
      <c r="D12277" s="98">
        <f>AVERAGE(C$10:C12277)</f>
        <v>0.73310156504727808</v>
      </c>
      <c r="E12277" s="2"/>
      <c r="G12277" s="23"/>
    </row>
    <row r="12278" spans="1:7" customFormat="1">
      <c r="A12278" s="4">
        <v>34916</v>
      </c>
      <c r="B12278">
        <v>5.72</v>
      </c>
      <c r="C12278">
        <f>IFERROR(((VLOOKUP(A12278,'Interest Rates-10yr'!$A$9:$C$15239,2,FALSE))-B12278),C12277)</f>
        <v>0.78000000000000025</v>
      </c>
      <c r="D12278" s="98">
        <f>AVERAGE(C$10:C12278)</f>
        <v>0.73310538756214916</v>
      </c>
      <c r="E12278" s="2"/>
      <c r="G12278" s="23"/>
    </row>
    <row r="12279" spans="1:7" customFormat="1">
      <c r="A12279" s="4">
        <v>34917</v>
      </c>
      <c r="B12279">
        <v>5.72</v>
      </c>
      <c r="C12279">
        <f>IFERROR(((VLOOKUP(A12279,'Interest Rates-10yr'!$A$9:$C$15239,2,FALSE))-B12279),C12278)</f>
        <v>0.78000000000000025</v>
      </c>
      <c r="D12279" s="98">
        <f>AVERAGE(C$10:C12279)</f>
        <v>0.73310920945395353</v>
      </c>
      <c r="E12279" s="2"/>
      <c r="G12279" s="23"/>
    </row>
    <row r="12280" spans="1:7" customFormat="1">
      <c r="A12280" s="4">
        <v>34918</v>
      </c>
      <c r="B12280">
        <v>5.76</v>
      </c>
      <c r="C12280">
        <f>IFERROR(((VLOOKUP(A12280,'Interest Rates-10yr'!$A$9:$C$15239,2,FALSE))-B12280),C12279)</f>
        <v>0.72000000000000064</v>
      </c>
      <c r="D12280" s="98">
        <f>AVERAGE(C$10:C12280)</f>
        <v>0.73310814114579159</v>
      </c>
      <c r="E12280" s="2"/>
      <c r="G12280" s="23"/>
    </row>
    <row r="12281" spans="1:7" customFormat="1">
      <c r="A12281" s="4">
        <v>34919</v>
      </c>
      <c r="B12281">
        <v>5.7</v>
      </c>
      <c r="C12281">
        <f>IFERROR(((VLOOKUP(A12281,'Interest Rates-10yr'!$A$9:$C$15239,2,FALSE))-B12281),C12280)</f>
        <v>0.76999999999999957</v>
      </c>
      <c r="D12281" s="98">
        <f>AVERAGE(C$10:C12281)</f>
        <v>0.73311114732724969</v>
      </c>
      <c r="E12281" s="2"/>
      <c r="G12281" s="23"/>
    </row>
    <row r="12282" spans="1:7" customFormat="1">
      <c r="A12282" s="4">
        <v>34920</v>
      </c>
      <c r="B12282">
        <v>5.67</v>
      </c>
      <c r="C12282">
        <f>IFERROR(((VLOOKUP(A12282,'Interest Rates-10yr'!$A$9:$C$15239,2,FALSE))-B12282),C12281)</f>
        <v>0.79999999999999982</v>
      </c>
      <c r="D12282" s="98">
        <f>AVERAGE(C$10:C12282)</f>
        <v>0.73311659740894708</v>
      </c>
      <c r="E12282" s="2"/>
      <c r="G12282" s="23"/>
    </row>
    <row r="12283" spans="1:7" customFormat="1">
      <c r="A12283" s="4">
        <v>34921</v>
      </c>
      <c r="B12283">
        <v>5.68</v>
      </c>
      <c r="C12283">
        <f>IFERROR(((VLOOKUP(A12283,'Interest Rates-10yr'!$A$9:$C$15239,2,FALSE))-B12283),C12282)</f>
        <v>0.83000000000000007</v>
      </c>
      <c r="D12283" s="98">
        <f>AVERAGE(C$10:C12283)</f>
        <v>0.73312449079354802</v>
      </c>
      <c r="E12283" s="2"/>
      <c r="G12283" s="23"/>
    </row>
    <row r="12284" spans="1:7" customFormat="1">
      <c r="A12284" s="4">
        <v>34922</v>
      </c>
      <c r="B12284">
        <v>5.67</v>
      </c>
      <c r="C12284">
        <f>IFERROR(((VLOOKUP(A12284,'Interest Rates-10yr'!$A$9:$C$15239,2,FALSE))-B12284),C12283)</f>
        <v>0.91999999999999993</v>
      </c>
      <c r="D12284" s="98">
        <f>AVERAGE(C$10:C12284)</f>
        <v>0.73313971486761775</v>
      </c>
      <c r="E12284" s="2"/>
      <c r="G12284" s="23"/>
    </row>
    <row r="12285" spans="1:7" customFormat="1">
      <c r="A12285" s="4">
        <v>34923</v>
      </c>
      <c r="B12285">
        <v>5.67</v>
      </c>
      <c r="C12285">
        <f>IFERROR(((VLOOKUP(A12285,'Interest Rates-10yr'!$A$9:$C$15239,2,FALSE))-B12285),C12284)</f>
        <v>0.91999999999999993</v>
      </c>
      <c r="D12285" s="98">
        <f>AVERAGE(C$10:C12285)</f>
        <v>0.73315493646138874</v>
      </c>
      <c r="E12285" s="2"/>
      <c r="G12285" s="23"/>
    </row>
    <row r="12286" spans="1:7" customFormat="1">
      <c r="A12286" s="4">
        <v>34924</v>
      </c>
      <c r="B12286">
        <v>5.67</v>
      </c>
      <c r="C12286">
        <f>IFERROR(((VLOOKUP(A12286,'Interest Rates-10yr'!$A$9:$C$15239,2,FALSE))-B12286),C12285)</f>
        <v>0.91999999999999993</v>
      </c>
      <c r="D12286" s="98">
        <f>AVERAGE(C$10:C12286)</f>
        <v>0.73317015557546694</v>
      </c>
      <c r="E12286" s="2"/>
      <c r="G12286" s="23"/>
    </row>
    <row r="12287" spans="1:7" customFormat="1">
      <c r="A12287" s="4">
        <v>34925</v>
      </c>
      <c r="B12287">
        <v>5.76</v>
      </c>
      <c r="C12287">
        <f>IFERROR(((VLOOKUP(A12287,'Interest Rates-10yr'!$A$9:$C$15239,2,FALSE))-B12287),C12286)</f>
        <v>0.83000000000000007</v>
      </c>
      <c r="D12287" s="98">
        <f>AVERAGE(C$10:C12287)</f>
        <v>0.73317804202638936</v>
      </c>
      <c r="E12287" s="2"/>
      <c r="G12287" s="23"/>
    </row>
    <row r="12288" spans="1:7" customFormat="1">
      <c r="A12288" s="4">
        <v>34926</v>
      </c>
      <c r="B12288">
        <v>5.9</v>
      </c>
      <c r="C12288">
        <f>IFERROR(((VLOOKUP(A12288,'Interest Rates-10yr'!$A$9:$C$15239,2,FALSE))-B12288),C12287)</f>
        <v>0.66999999999999993</v>
      </c>
      <c r="D12288" s="98">
        <f>AVERAGE(C$10:C12288)</f>
        <v>0.7331728968157023</v>
      </c>
      <c r="E12288" s="2"/>
      <c r="G12288" s="23"/>
    </row>
    <row r="12289" spans="1:7" customFormat="1">
      <c r="A12289" s="4">
        <v>34927</v>
      </c>
      <c r="B12289">
        <v>5.86</v>
      </c>
      <c r="C12289">
        <f>IFERROR(((VLOOKUP(A12289,'Interest Rates-10yr'!$A$9:$C$15239,2,FALSE))-B12289),C12288)</f>
        <v>0.67999999999999972</v>
      </c>
      <c r="D12289" s="98">
        <f>AVERAGE(C$10:C12289)</f>
        <v>0.733168566775245</v>
      </c>
      <c r="E12289" s="2"/>
      <c r="G12289" s="23"/>
    </row>
    <row r="12290" spans="1:7" customFormat="1">
      <c r="A12290" s="4">
        <v>34928</v>
      </c>
      <c r="B12290">
        <v>5.76</v>
      </c>
      <c r="C12290">
        <f>IFERROR(((VLOOKUP(A12290,'Interest Rates-10yr'!$A$9:$C$15239,2,FALSE))-B12290),C12289)</f>
        <v>0.8100000000000005</v>
      </c>
      <c r="D12290" s="98">
        <f>AVERAGE(C$10:C12290)</f>
        <v>0.73317482289715885</v>
      </c>
      <c r="E12290" s="2"/>
      <c r="G12290" s="23"/>
    </row>
    <row r="12291" spans="1:7" customFormat="1">
      <c r="A12291" s="4">
        <v>34929</v>
      </c>
      <c r="B12291">
        <v>5.68</v>
      </c>
      <c r="C12291">
        <f>IFERROR(((VLOOKUP(A12291,'Interest Rates-10yr'!$A$9:$C$15239,2,FALSE))-B12291),C12290)</f>
        <v>0.89000000000000057</v>
      </c>
      <c r="D12291" s="98">
        <f>AVERAGE(C$10:C12291)</f>
        <v>0.73318759159746028</v>
      </c>
      <c r="E12291" s="2"/>
      <c r="G12291" s="23"/>
    </row>
    <row r="12292" spans="1:7" customFormat="1">
      <c r="A12292" s="4">
        <v>34930</v>
      </c>
      <c r="B12292">
        <v>5.68</v>
      </c>
      <c r="C12292">
        <f>IFERROR(((VLOOKUP(A12292,'Interest Rates-10yr'!$A$9:$C$15239,2,FALSE))-B12292),C12291)</f>
        <v>0.89000000000000057</v>
      </c>
      <c r="D12292" s="98">
        <f>AVERAGE(C$10:C12292)</f>
        <v>0.7332003582186768</v>
      </c>
      <c r="E12292" s="2"/>
      <c r="G12292" s="23"/>
    </row>
    <row r="12293" spans="1:7" customFormat="1">
      <c r="A12293" s="4">
        <v>34931</v>
      </c>
      <c r="B12293">
        <v>5.68</v>
      </c>
      <c r="C12293">
        <f>IFERROR(((VLOOKUP(A12293,'Interest Rates-10yr'!$A$9:$C$15239,2,FALSE))-B12293),C12292)</f>
        <v>0.89000000000000057</v>
      </c>
      <c r="D12293" s="98">
        <f>AVERAGE(C$10:C12293)</f>
        <v>0.73321312276131601</v>
      </c>
      <c r="E12293" s="2"/>
      <c r="G12293" s="23"/>
    </row>
    <row r="12294" spans="1:7" customFormat="1">
      <c r="A12294" s="4">
        <v>34932</v>
      </c>
      <c r="B12294">
        <v>5.71</v>
      </c>
      <c r="C12294">
        <f>IFERROR(((VLOOKUP(A12294,'Interest Rates-10yr'!$A$9:$C$15239,2,FALSE))-B12294),C12293)</f>
        <v>0.83000000000000007</v>
      </c>
      <c r="D12294" s="98">
        <f>AVERAGE(C$10:C12294)</f>
        <v>0.73322100122100176</v>
      </c>
      <c r="E12294" s="2"/>
      <c r="G12294" s="23"/>
    </row>
    <row r="12295" spans="1:7" customFormat="1">
      <c r="A12295" s="4">
        <v>34933</v>
      </c>
      <c r="B12295">
        <v>5.68</v>
      </c>
      <c r="C12295">
        <f>IFERROR(((VLOOKUP(A12295,'Interest Rates-10yr'!$A$9:$C$15239,2,FALSE))-B12295),C12294)</f>
        <v>0.89000000000000057</v>
      </c>
      <c r="D12295" s="98">
        <f>AVERAGE(C$10:C12295)</f>
        <v>0.73323376200553525</v>
      </c>
      <c r="E12295" s="2"/>
      <c r="G12295" s="23"/>
    </row>
    <row r="12296" spans="1:7" customFormat="1">
      <c r="A12296" s="4">
        <v>34934</v>
      </c>
      <c r="B12296">
        <v>5.68</v>
      </c>
      <c r="C12296">
        <f>IFERROR(((VLOOKUP(A12296,'Interest Rates-10yr'!$A$9:$C$15239,2,FALSE))-B12296),C12295)</f>
        <v>0.91999999999999993</v>
      </c>
      <c r="D12296" s="98">
        <f>AVERAGE(C$10:C12296)</f>
        <v>0.73324896231789738</v>
      </c>
      <c r="E12296" s="2"/>
      <c r="G12296" s="23"/>
    </row>
    <row r="12297" spans="1:7" customFormat="1">
      <c r="A12297" s="4">
        <v>34935</v>
      </c>
      <c r="B12297">
        <v>5.71</v>
      </c>
      <c r="C12297">
        <f>IFERROR(((VLOOKUP(A12297,'Interest Rates-10yr'!$A$9:$C$15239,2,FALSE))-B12297),C12296)</f>
        <v>0.79</v>
      </c>
      <c r="D12297" s="98">
        <f>AVERAGE(C$10:C12297)</f>
        <v>0.73325358072916724</v>
      </c>
      <c r="E12297" s="2"/>
      <c r="G12297" s="23"/>
    </row>
    <row r="12298" spans="1:7" customFormat="1">
      <c r="A12298" s="4">
        <v>34936</v>
      </c>
      <c r="B12298">
        <v>5.71</v>
      </c>
      <c r="C12298">
        <f>IFERROR(((VLOOKUP(A12298,'Interest Rates-10yr'!$A$9:$C$15239,2,FALSE))-B12298),C12297)</f>
        <v>0.66999999999999993</v>
      </c>
      <c r="D12298" s="98">
        <f>AVERAGE(C$10:C12298)</f>
        <v>0.73324843355846747</v>
      </c>
      <c r="E12298" s="2"/>
      <c r="G12298" s="23"/>
    </row>
    <row r="12299" spans="1:7" customFormat="1">
      <c r="A12299" s="4">
        <v>34937</v>
      </c>
      <c r="B12299">
        <v>5.71</v>
      </c>
      <c r="C12299">
        <f>IFERROR(((VLOOKUP(A12299,'Interest Rates-10yr'!$A$9:$C$15239,2,FALSE))-B12299),C12298)</f>
        <v>0.66999999999999993</v>
      </c>
      <c r="D12299" s="98">
        <f>AVERAGE(C$10:C12299)</f>
        <v>0.73324328722538701</v>
      </c>
      <c r="E12299" s="2"/>
      <c r="G12299" s="23"/>
    </row>
    <row r="12300" spans="1:7" customFormat="1">
      <c r="A12300" s="4">
        <v>34938</v>
      </c>
      <c r="B12300">
        <v>5.71</v>
      </c>
      <c r="C12300">
        <f>IFERROR(((VLOOKUP(A12300,'Interest Rates-10yr'!$A$9:$C$15239,2,FALSE))-B12300),C12299)</f>
        <v>0.66999999999999993</v>
      </c>
      <c r="D12300" s="98">
        <f>AVERAGE(C$10:C12300)</f>
        <v>0.73323814172972146</v>
      </c>
      <c r="E12300" s="2"/>
      <c r="G12300" s="23"/>
    </row>
    <row r="12301" spans="1:7" customFormat="1">
      <c r="A12301" s="4">
        <v>34939</v>
      </c>
      <c r="B12301">
        <v>5.72</v>
      </c>
      <c r="C12301">
        <f>IFERROR(((VLOOKUP(A12301,'Interest Rates-10yr'!$A$9:$C$15239,2,FALSE))-B12301),C12300)</f>
        <v>0.62000000000000011</v>
      </c>
      <c r="D12301" s="98">
        <f>AVERAGE(C$10:C12301)</f>
        <v>0.73322892938496642</v>
      </c>
      <c r="E12301" s="2"/>
      <c r="G12301" s="23"/>
    </row>
    <row r="12302" spans="1:7" customFormat="1">
      <c r="A12302" s="4">
        <v>34940</v>
      </c>
      <c r="B12302">
        <v>5.48</v>
      </c>
      <c r="C12302">
        <f>IFERROR(((VLOOKUP(A12302,'Interest Rates-10yr'!$A$9:$C$15239,2,FALSE))-B12302),C12301)</f>
        <v>0.87999999999999989</v>
      </c>
      <c r="D12302" s="98">
        <f>AVERAGE(C$10:C12302)</f>
        <v>0.73324086878711514</v>
      </c>
      <c r="E12302" s="2"/>
      <c r="G12302" s="23"/>
    </row>
    <row r="12303" spans="1:7" customFormat="1">
      <c r="A12303" s="4">
        <v>34941</v>
      </c>
      <c r="B12303">
        <v>5.9</v>
      </c>
      <c r="C12303">
        <f>IFERROR(((VLOOKUP(A12303,'Interest Rates-10yr'!$A$9:$C$15239,2,FALSE))-B12303),C12302)</f>
        <v>0.42999999999999972</v>
      </c>
      <c r="D12303" s="98">
        <f>AVERAGE(C$10:C12303)</f>
        <v>0.73321620302586688</v>
      </c>
      <c r="E12303" s="2"/>
      <c r="G12303" s="23"/>
    </row>
    <row r="12304" spans="1:7" customFormat="1">
      <c r="A12304" s="4">
        <v>34942</v>
      </c>
      <c r="B12304">
        <v>5.93</v>
      </c>
      <c r="C12304">
        <f>IFERROR(((VLOOKUP(A12304,'Interest Rates-10yr'!$A$9:$C$15239,2,FALSE))-B12304),C12303)</f>
        <v>0.35000000000000053</v>
      </c>
      <c r="D12304" s="98">
        <f>AVERAGE(C$10:C12304)</f>
        <v>0.73318503456689776</v>
      </c>
      <c r="E12304" s="2"/>
      <c r="G12304" s="23"/>
    </row>
    <row r="12305" spans="1:7" customFormat="1">
      <c r="A12305" s="4">
        <v>34943</v>
      </c>
      <c r="B12305">
        <v>5.72</v>
      </c>
      <c r="C12305">
        <f>IFERROR(((VLOOKUP(A12305,'Interest Rates-10yr'!$A$9:$C$15239,2,FALSE))-B12305),C12304)</f>
        <v>0.5</v>
      </c>
      <c r="D12305" s="98">
        <f>AVERAGE(C$10:C12305)</f>
        <v>0.73316607026675407</v>
      </c>
      <c r="E12305" s="2"/>
      <c r="G12305" s="23"/>
    </row>
    <row r="12306" spans="1:7" customFormat="1">
      <c r="A12306" s="4">
        <v>34944</v>
      </c>
      <c r="B12306">
        <v>5.72</v>
      </c>
      <c r="C12306">
        <f>IFERROR(((VLOOKUP(A12306,'Interest Rates-10yr'!$A$9:$C$15239,2,FALSE))-B12306),C12305)</f>
        <v>0.5</v>
      </c>
      <c r="D12306" s="98">
        <f>AVERAGE(C$10:C12306)</f>
        <v>0.73314710905098868</v>
      </c>
      <c r="E12306" s="2"/>
      <c r="G12306" s="23"/>
    </row>
    <row r="12307" spans="1:7" customFormat="1">
      <c r="A12307" s="4">
        <v>34945</v>
      </c>
      <c r="B12307">
        <v>5.72</v>
      </c>
      <c r="C12307">
        <f>IFERROR(((VLOOKUP(A12307,'Interest Rates-10yr'!$A$9:$C$15239,2,FALSE))-B12307),C12306)</f>
        <v>0.5</v>
      </c>
      <c r="D12307" s="98">
        <f>AVERAGE(C$10:C12307)</f>
        <v>0.7331281509188492</v>
      </c>
      <c r="E12307" s="2"/>
      <c r="G12307" s="23"/>
    </row>
    <row r="12308" spans="1:7" customFormat="1">
      <c r="A12308" s="4">
        <v>34946</v>
      </c>
      <c r="B12308">
        <v>5.72</v>
      </c>
      <c r="C12308">
        <f>IFERROR(((VLOOKUP(A12308,'Interest Rates-10yr'!$A$9:$C$15239,2,FALSE))-B12308),C12307)</f>
        <v>0.5</v>
      </c>
      <c r="D12308" s="98">
        <f>AVERAGE(C$10:C12308)</f>
        <v>0.73310919586958345</v>
      </c>
      <c r="E12308" s="2"/>
      <c r="G12308" s="23"/>
    </row>
    <row r="12309" spans="1:7" customFormat="1">
      <c r="A12309" s="4">
        <v>34947</v>
      </c>
      <c r="B12309">
        <v>5.86</v>
      </c>
      <c r="C12309">
        <f>IFERROR(((VLOOKUP(A12309,'Interest Rates-10yr'!$A$9:$C$15239,2,FALSE))-B12309),C12308)</f>
        <v>0.3199999999999994</v>
      </c>
      <c r="D12309" s="98">
        <f>AVERAGE(C$10:C12309)</f>
        <v>0.7330756097560982</v>
      </c>
      <c r="E12309" s="2"/>
      <c r="G12309" s="23"/>
    </row>
    <row r="12310" spans="1:7" customFormat="1">
      <c r="A12310" s="4">
        <v>34948</v>
      </c>
      <c r="B12310">
        <v>5.75</v>
      </c>
      <c r="C12310">
        <f>IFERROR(((VLOOKUP(A12310,'Interest Rates-10yr'!$A$9:$C$15239,2,FALSE))-B12310),C12309)</f>
        <v>0.41999999999999993</v>
      </c>
      <c r="D12310" s="98">
        <f>AVERAGE(C$10:C12310)</f>
        <v>0.73305015852369781</v>
      </c>
      <c r="E12310" s="2"/>
      <c r="G12310" s="23"/>
    </row>
    <row r="12311" spans="1:7" customFormat="1">
      <c r="A12311" s="4">
        <v>34949</v>
      </c>
      <c r="B12311">
        <v>5.74</v>
      </c>
      <c r="C12311">
        <f>IFERROR(((VLOOKUP(A12311,'Interest Rates-10yr'!$A$9:$C$15239,2,FALSE))-B12311),C12310)</f>
        <v>0.46999999999999975</v>
      </c>
      <c r="D12311" s="98">
        <f>AVERAGE(C$10:C12311)</f>
        <v>0.73302877580881209</v>
      </c>
      <c r="E12311" s="2"/>
      <c r="G12311" s="23"/>
    </row>
    <row r="12312" spans="1:7" customFormat="1">
      <c r="A12312" s="4">
        <v>34950</v>
      </c>
      <c r="B12312">
        <v>5.67</v>
      </c>
      <c r="C12312">
        <f>IFERROR(((VLOOKUP(A12312,'Interest Rates-10yr'!$A$9:$C$15239,2,FALSE))-B12312),C12311)</f>
        <v>0.57000000000000028</v>
      </c>
      <c r="D12312" s="98">
        <f>AVERAGE(C$10:C12312)</f>
        <v>0.7330155246687805</v>
      </c>
      <c r="E12312" s="2"/>
      <c r="G12312" s="23"/>
    </row>
    <row r="12313" spans="1:7" customFormat="1">
      <c r="A12313" s="4">
        <v>34951</v>
      </c>
      <c r="B12313">
        <v>5.67</v>
      </c>
      <c r="C12313">
        <f>IFERROR(((VLOOKUP(A12313,'Interest Rates-10yr'!$A$9:$C$15239,2,FALSE))-B12313),C12312)</f>
        <v>0.57000000000000028</v>
      </c>
      <c r="D12313" s="98">
        <f>AVERAGE(C$10:C12313)</f>
        <v>0.73300227568270526</v>
      </c>
      <c r="E12313" s="2"/>
      <c r="G12313" s="23"/>
    </row>
    <row r="12314" spans="1:7" customFormat="1">
      <c r="A12314" s="4">
        <v>34952</v>
      </c>
      <c r="B12314">
        <v>5.67</v>
      </c>
      <c r="C12314">
        <f>IFERROR(((VLOOKUP(A12314,'Interest Rates-10yr'!$A$9:$C$15239,2,FALSE))-B12314),C12313)</f>
        <v>0.57000000000000028</v>
      </c>
      <c r="D12314" s="98">
        <f>AVERAGE(C$10:C12314)</f>
        <v>0.73298902885006145</v>
      </c>
      <c r="E12314" s="2"/>
      <c r="G12314" s="23"/>
    </row>
    <row r="12315" spans="1:7" customFormat="1">
      <c r="A12315" s="4">
        <v>34953</v>
      </c>
      <c r="B12315">
        <v>5.73</v>
      </c>
      <c r="C12315">
        <f>IFERROR(((VLOOKUP(A12315,'Interest Rates-10yr'!$A$9:$C$15239,2,FALSE))-B12315),C12314)</f>
        <v>0.50999999999999979</v>
      </c>
      <c r="D12315" s="98">
        <f>AVERAGE(C$10:C12315)</f>
        <v>0.73297090849991919</v>
      </c>
      <c r="E12315" s="2"/>
      <c r="G12315" s="23"/>
    </row>
    <row r="12316" spans="1:7" customFormat="1">
      <c r="A12316" s="4">
        <v>34954</v>
      </c>
      <c r="B12316">
        <v>5.65</v>
      </c>
      <c r="C12316">
        <f>IFERROR(((VLOOKUP(A12316,'Interest Rates-10yr'!$A$9:$C$15239,2,FALSE))-B12316),C12315)</f>
        <v>0.50999999999999979</v>
      </c>
      <c r="D12316" s="98">
        <f>AVERAGE(C$10:C12316)</f>
        <v>0.73295279109449962</v>
      </c>
      <c r="E12316" s="2"/>
      <c r="G12316" s="23"/>
    </row>
    <row r="12317" spans="1:7" customFormat="1">
      <c r="A12317" s="4">
        <v>34955</v>
      </c>
      <c r="B12317">
        <v>5.96</v>
      </c>
      <c r="C12317">
        <f>IFERROR(((VLOOKUP(A12317,'Interest Rates-10yr'!$A$9:$C$15239,2,FALSE))-B12317),C12316)</f>
        <v>0.21999999999999975</v>
      </c>
      <c r="D12317" s="98">
        <f>AVERAGE(C$10:C12317)</f>
        <v>0.73291111472213244</v>
      </c>
      <c r="E12317" s="2"/>
      <c r="G12317" s="23"/>
    </row>
    <row r="12318" spans="1:7" customFormat="1">
      <c r="A12318" s="4">
        <v>34956</v>
      </c>
      <c r="B12318">
        <v>5.88</v>
      </c>
      <c r="C12318">
        <f>IFERROR(((VLOOKUP(A12318,'Interest Rates-10yr'!$A$9:$C$15239,2,FALSE))-B12318),C12317)</f>
        <v>0.20000000000000018</v>
      </c>
      <c r="D12318" s="98">
        <f>AVERAGE(C$10:C12318)</f>
        <v>0.73286782029409425</v>
      </c>
      <c r="E12318" s="2"/>
      <c r="G12318" s="23"/>
    </row>
    <row r="12319" spans="1:7" customFormat="1">
      <c r="A12319" s="4">
        <v>34957</v>
      </c>
      <c r="B12319">
        <v>5.8</v>
      </c>
      <c r="C12319">
        <f>IFERROR(((VLOOKUP(A12319,'Interest Rates-10yr'!$A$9:$C$15239,2,FALSE))-B12319),C12318)</f>
        <v>0.3100000000000005</v>
      </c>
      <c r="D12319" s="98">
        <f>AVERAGE(C$10:C12319)</f>
        <v>0.73283346872461463</v>
      </c>
      <c r="E12319" s="2"/>
      <c r="G12319" s="23"/>
    </row>
    <row r="12320" spans="1:7" customFormat="1">
      <c r="A12320" s="4">
        <v>34958</v>
      </c>
      <c r="B12320">
        <v>5.8</v>
      </c>
      <c r="C12320">
        <f>IFERROR(((VLOOKUP(A12320,'Interest Rates-10yr'!$A$9:$C$15239,2,FALSE))-B12320),C12319)</f>
        <v>0.3100000000000005</v>
      </c>
      <c r="D12320" s="98">
        <f>AVERAGE(C$10:C12320)</f>
        <v>0.7327991227357652</v>
      </c>
      <c r="E12320" s="2"/>
      <c r="G12320" s="23"/>
    </row>
    <row r="12321" spans="1:7" customFormat="1">
      <c r="A12321" s="4">
        <v>34959</v>
      </c>
      <c r="B12321">
        <v>5.8</v>
      </c>
      <c r="C12321">
        <f>IFERROR(((VLOOKUP(A12321,'Interest Rates-10yr'!$A$9:$C$15239,2,FALSE))-B12321),C12320)</f>
        <v>0.3100000000000005</v>
      </c>
      <c r="D12321" s="98">
        <f>AVERAGE(C$10:C12321)</f>
        <v>0.73276478232618625</v>
      </c>
      <c r="E12321" s="2"/>
      <c r="G12321" s="23"/>
    </row>
    <row r="12322" spans="1:7" customFormat="1">
      <c r="A12322" s="4">
        <v>34960</v>
      </c>
      <c r="B12322">
        <v>5.76</v>
      </c>
      <c r="C12322">
        <f>IFERROR(((VLOOKUP(A12322,'Interest Rates-10yr'!$A$9:$C$15239,2,FALSE))-B12322),C12321)</f>
        <v>0.41000000000000014</v>
      </c>
      <c r="D12322" s="98">
        <f>AVERAGE(C$10:C12322)</f>
        <v>0.73273856899212253</v>
      </c>
      <c r="E12322" s="2"/>
      <c r="G12322" s="23"/>
    </row>
    <row r="12323" spans="1:7" customFormat="1">
      <c r="A12323" s="4">
        <v>34961</v>
      </c>
      <c r="B12323">
        <v>5.73</v>
      </c>
      <c r="C12323">
        <f>IFERROR(((VLOOKUP(A12323,'Interest Rates-10yr'!$A$9:$C$15239,2,FALSE))-B12323),C12322)</f>
        <v>0.40999999999999925</v>
      </c>
      <c r="D12323" s="98">
        <f>AVERAGE(C$10:C12323)</f>
        <v>0.73271235991554362</v>
      </c>
      <c r="E12323" s="2"/>
      <c r="G12323" s="23"/>
    </row>
    <row r="12324" spans="1:7" customFormat="1">
      <c r="A12324" s="4">
        <v>34962</v>
      </c>
      <c r="B12324">
        <v>5.72</v>
      </c>
      <c r="C12324">
        <f>IFERROR(((VLOOKUP(A12324,'Interest Rates-10yr'!$A$9:$C$15239,2,FALSE))-B12324),C12323)</f>
        <v>0.37999999999999989</v>
      </c>
      <c r="D12324" s="98">
        <f>AVERAGE(C$10:C12324)</f>
        <v>0.73268371904181917</v>
      </c>
      <c r="E12324" s="2"/>
      <c r="G12324" s="23"/>
    </row>
    <row r="12325" spans="1:7" customFormat="1">
      <c r="A12325" s="4">
        <v>34963</v>
      </c>
      <c r="B12325">
        <v>5.71</v>
      </c>
      <c r="C12325">
        <f>IFERROR(((VLOOKUP(A12325,'Interest Rates-10yr'!$A$9:$C$15239,2,FALSE))-B12325),C12324)</f>
        <v>0.5</v>
      </c>
      <c r="D12325" s="98">
        <f>AVERAGE(C$10:C12325)</f>
        <v>0.73266482624228679</v>
      </c>
      <c r="E12325" s="2"/>
      <c r="G12325" s="23"/>
    </row>
    <row r="12326" spans="1:7" customFormat="1">
      <c r="A12326" s="4">
        <v>34964</v>
      </c>
      <c r="B12326">
        <v>5.66</v>
      </c>
      <c r="C12326">
        <f>IFERROR(((VLOOKUP(A12326,'Interest Rates-10yr'!$A$9:$C$15239,2,FALSE))-B12326),C12325)</f>
        <v>0.58999999999999986</v>
      </c>
      <c r="D12326" s="98">
        <f>AVERAGE(C$10:C12326)</f>
        <v>0.73265324348461502</v>
      </c>
      <c r="E12326" s="2"/>
      <c r="G12326" s="23"/>
    </row>
    <row r="12327" spans="1:7" customFormat="1">
      <c r="A12327" s="4">
        <v>34965</v>
      </c>
      <c r="B12327">
        <v>5.66</v>
      </c>
      <c r="C12327">
        <f>IFERROR(((VLOOKUP(A12327,'Interest Rates-10yr'!$A$9:$C$15239,2,FALSE))-B12327),C12326)</f>
        <v>0.58999999999999986</v>
      </c>
      <c r="D12327" s="98">
        <f>AVERAGE(C$10:C12327)</f>
        <v>0.73264166260756647</v>
      </c>
      <c r="E12327" s="2"/>
      <c r="G12327" s="23"/>
    </row>
    <row r="12328" spans="1:7" customFormat="1">
      <c r="A12328" s="4">
        <v>34966</v>
      </c>
      <c r="B12328">
        <v>5.66</v>
      </c>
      <c r="C12328">
        <f>IFERROR(((VLOOKUP(A12328,'Interest Rates-10yr'!$A$9:$C$15239,2,FALSE))-B12328),C12327)</f>
        <v>0.58999999999999986</v>
      </c>
      <c r="D12328" s="98">
        <f>AVERAGE(C$10:C12328)</f>
        <v>0.73263008361068305</v>
      </c>
      <c r="E12328" s="2"/>
      <c r="G12328" s="23"/>
    </row>
    <row r="12329" spans="1:7" customFormat="1">
      <c r="A12329" s="4">
        <v>34967</v>
      </c>
      <c r="B12329">
        <v>5.75</v>
      </c>
      <c r="C12329">
        <f>IFERROR(((VLOOKUP(A12329,'Interest Rates-10yr'!$A$9:$C$15239,2,FALSE))-B12329),C12328)</f>
        <v>0.50999999999999979</v>
      </c>
      <c r="D12329" s="98">
        <f>AVERAGE(C$10:C12329)</f>
        <v>0.73261201298701328</v>
      </c>
      <c r="E12329" s="2"/>
      <c r="G12329" s="23"/>
    </row>
    <row r="12330" spans="1:7" customFormat="1">
      <c r="A12330" s="4">
        <v>34968</v>
      </c>
      <c r="B12330">
        <v>5.73</v>
      </c>
      <c r="C12330">
        <f>IFERROR(((VLOOKUP(A12330,'Interest Rates-10yr'!$A$9:$C$15239,2,FALSE))-B12330),C12329)</f>
        <v>0.54999999999999982</v>
      </c>
      <c r="D12330" s="98">
        <f>AVERAGE(C$10:C12330)</f>
        <v>0.73259719178638127</v>
      </c>
      <c r="E12330" s="2"/>
      <c r="G12330" s="23"/>
    </row>
    <row r="12331" spans="1:7" customFormat="1">
      <c r="A12331" s="4">
        <v>34969</v>
      </c>
      <c r="B12331">
        <v>6.45</v>
      </c>
      <c r="C12331">
        <f>IFERROR(((VLOOKUP(A12331,'Interest Rates-10yr'!$A$9:$C$15239,2,FALSE))-B12331),C12330)</f>
        <v>-0.15000000000000036</v>
      </c>
      <c r="D12331" s="98">
        <f>AVERAGE(C$10:C12331)</f>
        <v>0.73252556403181335</v>
      </c>
      <c r="E12331" s="2"/>
      <c r="G12331" s="23"/>
    </row>
    <row r="12332" spans="1:7" customFormat="1">
      <c r="A12332" s="4">
        <v>34970</v>
      </c>
      <c r="B12332">
        <v>6.05</v>
      </c>
      <c r="C12332">
        <f>IFERROR(((VLOOKUP(A12332,'Interest Rates-10yr'!$A$9:$C$15239,2,FALSE))-B12332),C12331)</f>
        <v>0.23000000000000043</v>
      </c>
      <c r="D12332" s="98">
        <f>AVERAGE(C$10:C12332)</f>
        <v>0.73248478454921717</v>
      </c>
      <c r="E12332" s="2"/>
      <c r="G12332" s="23"/>
    </row>
    <row r="12333" spans="1:7" customFormat="1">
      <c r="A12333" s="4">
        <v>34971</v>
      </c>
      <c r="B12333">
        <v>6.2</v>
      </c>
      <c r="C12333">
        <f>IFERROR(((VLOOKUP(A12333,'Interest Rates-10yr'!$A$9:$C$15239,2,FALSE))-B12333),C12332)</f>
        <v>-3.0000000000000249E-2</v>
      </c>
      <c r="D12333" s="98">
        <f>AVERAGE(C$10:C12333)</f>
        <v>0.73242291463810472</v>
      </c>
      <c r="E12333" s="2"/>
      <c r="G12333" s="23"/>
    </row>
    <row r="12334" spans="1:7" customFormat="1">
      <c r="A12334" s="4">
        <v>34972</v>
      </c>
      <c r="B12334">
        <v>6.2</v>
      </c>
      <c r="C12334">
        <f>IFERROR(((VLOOKUP(A12334,'Interest Rates-10yr'!$A$9:$C$15239,2,FALSE))-B12334),C12333)</f>
        <v>-3.0000000000000249E-2</v>
      </c>
      <c r="D12334" s="98">
        <f>AVERAGE(C$10:C12334)</f>
        <v>0.73236105476673441</v>
      </c>
      <c r="E12334" s="2"/>
      <c r="G12334" s="23"/>
    </row>
    <row r="12335" spans="1:7" customFormat="1">
      <c r="A12335" s="4">
        <v>34973</v>
      </c>
      <c r="B12335">
        <v>6.2</v>
      </c>
      <c r="C12335">
        <f>IFERROR(((VLOOKUP(A12335,'Interest Rates-10yr'!$A$9:$C$15239,2,FALSE))-B12335),C12334)</f>
        <v>-3.0000000000000249E-2</v>
      </c>
      <c r="D12335" s="98">
        <f>AVERAGE(C$10:C12335)</f>
        <v>0.73229920493266276</v>
      </c>
      <c r="E12335" s="2"/>
      <c r="G12335" s="23"/>
    </row>
    <row r="12336" spans="1:7" customFormat="1">
      <c r="A12336" s="4">
        <v>34974</v>
      </c>
      <c r="B12336">
        <v>5.93</v>
      </c>
      <c r="C12336">
        <f>IFERROR(((VLOOKUP(A12336,'Interest Rates-10yr'!$A$9:$C$15239,2,FALSE))-B12336),C12335)</f>
        <v>0.22000000000000064</v>
      </c>
      <c r="D12336" s="98">
        <f>AVERAGE(C$10:C12336)</f>
        <v>0.73225764581812292</v>
      </c>
      <c r="E12336" s="2"/>
      <c r="G12336" s="23"/>
    </row>
    <row r="12337" spans="1:7" customFormat="1">
      <c r="A12337" s="4">
        <v>34975</v>
      </c>
      <c r="B12337">
        <v>5.75</v>
      </c>
      <c r="C12337">
        <f>IFERROR(((VLOOKUP(A12337,'Interest Rates-10yr'!$A$9:$C$15239,2,FALSE))-B12337),C12336)</f>
        <v>0.37999999999999989</v>
      </c>
      <c r="D12337" s="98">
        <f>AVERAGE(C$10:C12337)</f>
        <v>0.73222907203114862</v>
      </c>
      <c r="E12337" s="2"/>
      <c r="G12337" s="23"/>
    </row>
    <row r="12338" spans="1:7" customFormat="1">
      <c r="A12338" s="4">
        <v>34976</v>
      </c>
      <c r="B12338">
        <v>5.69</v>
      </c>
      <c r="C12338">
        <f>IFERROR(((VLOOKUP(A12338,'Interest Rates-10yr'!$A$9:$C$15239,2,FALSE))-B12338),C12337)</f>
        <v>0.42999999999999972</v>
      </c>
      <c r="D12338" s="98">
        <f>AVERAGE(C$10:C12338)</f>
        <v>0.73220455835834219</v>
      </c>
      <c r="E12338" s="2"/>
      <c r="G12338" s="23"/>
    </row>
    <row r="12339" spans="1:7" customFormat="1">
      <c r="A12339" s="4">
        <v>34977</v>
      </c>
      <c r="B12339">
        <v>5.69</v>
      </c>
      <c r="C12339">
        <f>IFERROR(((VLOOKUP(A12339,'Interest Rates-10yr'!$A$9:$C$15239,2,FALSE))-B12339),C12338)</f>
        <v>0.36999999999999922</v>
      </c>
      <c r="D12339" s="98">
        <f>AVERAGE(C$10:C12339)</f>
        <v>0.73217518248175195</v>
      </c>
      <c r="E12339" s="2"/>
      <c r="G12339" s="23"/>
    </row>
    <row r="12340" spans="1:7" customFormat="1">
      <c r="A12340" s="4">
        <v>34978</v>
      </c>
      <c r="B12340">
        <v>5.65</v>
      </c>
      <c r="C12340">
        <f>IFERROR(((VLOOKUP(A12340,'Interest Rates-10yr'!$A$9:$C$15239,2,FALSE))-B12340),C12339)</f>
        <v>0.40999999999999925</v>
      </c>
      <c r="D12340" s="98">
        <f>AVERAGE(C$10:C12340)</f>
        <v>0.73214905522666462</v>
      </c>
      <c r="E12340" s="2"/>
      <c r="G12340" s="23"/>
    </row>
    <row r="12341" spans="1:7" customFormat="1">
      <c r="A12341" s="4">
        <v>34979</v>
      </c>
      <c r="B12341">
        <v>5.65</v>
      </c>
      <c r="C12341">
        <f>IFERROR(((VLOOKUP(A12341,'Interest Rates-10yr'!$A$9:$C$15239,2,FALSE))-B12341),C12340)</f>
        <v>0.40999999999999925</v>
      </c>
      <c r="D12341" s="98">
        <f>AVERAGE(C$10:C12341)</f>
        <v>0.73212293220888747</v>
      </c>
      <c r="E12341" s="2"/>
      <c r="G12341" s="23"/>
    </row>
    <row r="12342" spans="1:7" customFormat="1">
      <c r="A12342" s="4">
        <v>34980</v>
      </c>
      <c r="B12342">
        <v>5.65</v>
      </c>
      <c r="C12342">
        <f>IFERROR(((VLOOKUP(A12342,'Interest Rates-10yr'!$A$9:$C$15239,2,FALSE))-B12342),C12341)</f>
        <v>0.40999999999999925</v>
      </c>
      <c r="D12342" s="98">
        <f>AVERAGE(C$10:C12342)</f>
        <v>0.73209681342738997</v>
      </c>
      <c r="E12342" s="2"/>
      <c r="G12342" s="23"/>
    </row>
    <row r="12343" spans="1:7" customFormat="1">
      <c r="A12343" s="4">
        <v>34981</v>
      </c>
      <c r="B12343">
        <v>5.65</v>
      </c>
      <c r="C12343">
        <f>IFERROR(((VLOOKUP(A12343,'Interest Rates-10yr'!$A$9:$C$15239,2,FALSE))-B12343),C12342)</f>
        <v>0.40999999999999925</v>
      </c>
      <c r="D12343" s="98">
        <f>AVERAGE(C$10:C12343)</f>
        <v>0.73207069888114162</v>
      </c>
      <c r="E12343" s="2"/>
      <c r="G12343" s="23"/>
    </row>
    <row r="12344" spans="1:7" customFormat="1">
      <c r="A12344" s="4">
        <v>34982</v>
      </c>
      <c r="B12344">
        <v>5.74</v>
      </c>
      <c r="C12344">
        <f>IFERROR(((VLOOKUP(A12344,'Interest Rates-10yr'!$A$9:$C$15239,2,FALSE))-B12344),C12343)</f>
        <v>0.33000000000000007</v>
      </c>
      <c r="D12344" s="98">
        <f>AVERAGE(C$10:C12344)</f>
        <v>0.73203810295905958</v>
      </c>
      <c r="E12344" s="2"/>
      <c r="G12344" s="23"/>
    </row>
    <row r="12345" spans="1:7" customFormat="1">
      <c r="A12345" s="4">
        <v>34983</v>
      </c>
      <c r="B12345">
        <v>6.01</v>
      </c>
      <c r="C12345">
        <f>IFERROR(((VLOOKUP(A12345,'Interest Rates-10yr'!$A$9:$C$15239,2,FALSE))-B12345),C12344)</f>
        <v>8.0000000000000071E-2</v>
      </c>
      <c r="D12345" s="98">
        <f>AVERAGE(C$10:C12345)</f>
        <v>0.73198524643320362</v>
      </c>
      <c r="E12345" s="2"/>
      <c r="G12345" s="23"/>
    </row>
    <row r="12346" spans="1:7" customFormat="1">
      <c r="A12346" s="4">
        <v>34984</v>
      </c>
      <c r="B12346">
        <v>5.8</v>
      </c>
      <c r="C12346">
        <f>IFERROR(((VLOOKUP(A12346,'Interest Rates-10yr'!$A$9:$C$15239,2,FALSE))-B12346),C12345)</f>
        <v>0.27000000000000046</v>
      </c>
      <c r="D12346" s="98">
        <f>AVERAGE(C$10:C12346)</f>
        <v>0.73194779930290998</v>
      </c>
      <c r="E12346" s="2"/>
      <c r="G12346" s="23"/>
    </row>
    <row r="12347" spans="1:7" customFormat="1">
      <c r="A12347" s="4">
        <v>34985</v>
      </c>
      <c r="B12347">
        <v>5.7</v>
      </c>
      <c r="C12347">
        <f>IFERROR(((VLOOKUP(A12347,'Interest Rates-10yr'!$A$9:$C$15239,2,FALSE))-B12347),C12346)</f>
        <v>0.26999999999999957</v>
      </c>
      <c r="D12347" s="98">
        <f>AVERAGE(C$10:C12347)</f>
        <v>0.73191035824282713</v>
      </c>
      <c r="E12347" s="2"/>
      <c r="G12347" s="23"/>
    </row>
    <row r="12348" spans="1:7" customFormat="1">
      <c r="A12348" s="4">
        <v>34986</v>
      </c>
      <c r="B12348">
        <v>5.7</v>
      </c>
      <c r="C12348">
        <f>IFERROR(((VLOOKUP(A12348,'Interest Rates-10yr'!$A$9:$C$15239,2,FALSE))-B12348),C12347)</f>
        <v>0.26999999999999957</v>
      </c>
      <c r="D12348" s="98">
        <f>AVERAGE(C$10:C12348)</f>
        <v>0.73187292325147923</v>
      </c>
      <c r="E12348" s="2"/>
      <c r="G12348" s="23"/>
    </row>
    <row r="12349" spans="1:7" customFormat="1">
      <c r="A12349" s="4">
        <v>34987</v>
      </c>
      <c r="B12349">
        <v>5.7</v>
      </c>
      <c r="C12349">
        <f>IFERROR(((VLOOKUP(A12349,'Interest Rates-10yr'!$A$9:$C$15239,2,FALSE))-B12349),C12348)</f>
        <v>0.26999999999999957</v>
      </c>
      <c r="D12349" s="98">
        <f>AVERAGE(C$10:C12349)</f>
        <v>0.73183549432739081</v>
      </c>
      <c r="E12349" s="2"/>
      <c r="G12349" s="23"/>
    </row>
    <row r="12350" spans="1:7" customFormat="1">
      <c r="A12350" s="4">
        <v>34988</v>
      </c>
      <c r="B12350">
        <v>5.74</v>
      </c>
      <c r="C12350">
        <f>IFERROR(((VLOOKUP(A12350,'Interest Rates-10yr'!$A$9:$C$15239,2,FALSE))-B12350),C12349)</f>
        <v>0.22999999999999954</v>
      </c>
      <c r="D12350" s="98">
        <f>AVERAGE(C$10:C12350)</f>
        <v>0.73179483024066139</v>
      </c>
      <c r="E12350" s="2"/>
      <c r="G12350" s="23"/>
    </row>
    <row r="12351" spans="1:7" customFormat="1">
      <c r="A12351" s="4">
        <v>34989</v>
      </c>
      <c r="B12351">
        <v>5.66</v>
      </c>
      <c r="C12351">
        <f>IFERROR(((VLOOKUP(A12351,'Interest Rates-10yr'!$A$9:$C$15239,2,FALSE))-B12351),C12350)</f>
        <v>0.30999999999999961</v>
      </c>
      <c r="D12351" s="98">
        <f>AVERAGE(C$10:C12351)</f>
        <v>0.73176065467509332</v>
      </c>
      <c r="E12351" s="2"/>
      <c r="G12351" s="23"/>
    </row>
    <row r="12352" spans="1:7" customFormat="1">
      <c r="A12352" s="4">
        <v>34990</v>
      </c>
      <c r="B12352">
        <v>5.65</v>
      </c>
      <c r="C12352">
        <f>IFERROR(((VLOOKUP(A12352,'Interest Rates-10yr'!$A$9:$C$15239,2,FALSE))-B12352),C12351)</f>
        <v>0.33999999999999986</v>
      </c>
      <c r="D12352" s="98">
        <f>AVERAGE(C$10:C12352)</f>
        <v>0.73172891517459304</v>
      </c>
      <c r="E12352" s="2"/>
      <c r="G12352" s="23"/>
    </row>
    <row r="12353" spans="1:7" customFormat="1">
      <c r="A12353" s="4">
        <v>34991</v>
      </c>
      <c r="B12353">
        <v>5.7</v>
      </c>
      <c r="C12353">
        <f>IFERROR(((VLOOKUP(A12353,'Interest Rates-10yr'!$A$9:$C$15239,2,FALSE))-B12353),C12352)</f>
        <v>0.28000000000000025</v>
      </c>
      <c r="D12353" s="98">
        <f>AVERAGE(C$10:C12353)</f>
        <v>0.73169232015554131</v>
      </c>
      <c r="E12353" s="2"/>
      <c r="G12353" s="23"/>
    </row>
    <row r="12354" spans="1:7" customFormat="1">
      <c r="A12354" s="4">
        <v>34992</v>
      </c>
      <c r="B12354">
        <v>5.7</v>
      </c>
      <c r="C12354">
        <f>IFERROR(((VLOOKUP(A12354,'Interest Rates-10yr'!$A$9:$C$15239,2,FALSE))-B12354),C12353)</f>
        <v>0.33999999999999986</v>
      </c>
      <c r="D12354" s="98">
        <f>AVERAGE(C$10:C12354)</f>
        <v>0.73166059133252348</v>
      </c>
      <c r="E12354" s="2"/>
      <c r="G12354" s="23"/>
    </row>
    <row r="12355" spans="1:7" customFormat="1">
      <c r="A12355" s="4">
        <v>34993</v>
      </c>
      <c r="B12355">
        <v>5.7</v>
      </c>
      <c r="C12355">
        <f>IFERROR(((VLOOKUP(A12355,'Interest Rates-10yr'!$A$9:$C$15239,2,FALSE))-B12355),C12354)</f>
        <v>0.33999999999999986</v>
      </c>
      <c r="D12355" s="98">
        <f>AVERAGE(C$10:C12355)</f>
        <v>0.73162886764944135</v>
      </c>
      <c r="E12355" s="2"/>
      <c r="G12355" s="23"/>
    </row>
    <row r="12356" spans="1:7" customFormat="1">
      <c r="A12356" s="4">
        <v>34994</v>
      </c>
      <c r="B12356">
        <v>5.7</v>
      </c>
      <c r="C12356">
        <f>IFERROR(((VLOOKUP(A12356,'Interest Rates-10yr'!$A$9:$C$15239,2,FALSE))-B12356),C12355)</f>
        <v>0.33999999999999986</v>
      </c>
      <c r="D12356" s="98">
        <f>AVERAGE(C$10:C12356)</f>
        <v>0.73159714910504592</v>
      </c>
      <c r="E12356" s="2"/>
      <c r="G12356" s="23"/>
    </row>
    <row r="12357" spans="1:7" customFormat="1">
      <c r="A12357" s="4">
        <v>34995</v>
      </c>
      <c r="B12357">
        <v>5.74</v>
      </c>
      <c r="C12357">
        <f>IFERROR(((VLOOKUP(A12357,'Interest Rates-10yr'!$A$9:$C$15239,2,FALSE))-B12357),C12356)</f>
        <v>0.33000000000000007</v>
      </c>
      <c r="D12357" s="98">
        <f>AVERAGE(C$10:C12357)</f>
        <v>0.73156462585034032</v>
      </c>
      <c r="E12357" s="2"/>
      <c r="G12357" s="23"/>
    </row>
    <row r="12358" spans="1:7" customFormat="1">
      <c r="A12358" s="4">
        <v>34996</v>
      </c>
      <c r="B12358">
        <v>5.7</v>
      </c>
      <c r="C12358">
        <f>IFERROR(((VLOOKUP(A12358,'Interest Rates-10yr'!$A$9:$C$15239,2,FALSE))-B12358),C12357)</f>
        <v>0.3199999999999994</v>
      </c>
      <c r="D12358" s="98">
        <f>AVERAGE(C$10:C12358)</f>
        <v>0.73153129808081641</v>
      </c>
      <c r="E12358" s="2"/>
      <c r="G12358" s="23"/>
    </row>
    <row r="12359" spans="1:7" customFormat="1">
      <c r="A12359" s="4">
        <v>34997</v>
      </c>
      <c r="B12359">
        <v>6.09</v>
      </c>
      <c r="C12359">
        <f>IFERROR(((VLOOKUP(A12359,'Interest Rates-10yr'!$A$9:$C$15239,2,FALSE))-B12359),C12358)</f>
        <v>-8.9999999999999858E-2</v>
      </c>
      <c r="D12359" s="98">
        <f>AVERAGE(C$10:C12359)</f>
        <v>0.73146477732793536</v>
      </c>
      <c r="E12359" s="2"/>
      <c r="G12359" s="23"/>
    </row>
    <row r="12360" spans="1:7" customFormat="1">
      <c r="A12360" s="4">
        <v>34998</v>
      </c>
      <c r="B12360">
        <v>5.76</v>
      </c>
      <c r="C12360">
        <f>IFERROR(((VLOOKUP(A12360,'Interest Rates-10yr'!$A$9:$C$15239,2,FALSE))-B12360),C12359)</f>
        <v>0.29999999999999982</v>
      </c>
      <c r="D12360" s="98">
        <f>AVERAGE(C$10:C12360)</f>
        <v>0.73142984373734932</v>
      </c>
      <c r="E12360" s="2"/>
      <c r="G12360" s="23"/>
    </row>
    <row r="12361" spans="1:7" customFormat="1">
      <c r="A12361" s="4">
        <v>34999</v>
      </c>
      <c r="B12361">
        <v>5.68</v>
      </c>
      <c r="C12361">
        <f>IFERROR(((VLOOKUP(A12361,'Interest Rates-10yr'!$A$9:$C$15239,2,FALSE))-B12361),C12360)</f>
        <v>0.37000000000000011</v>
      </c>
      <c r="D12361" s="98">
        <f>AVERAGE(C$10:C12361)</f>
        <v>0.73140058290155452</v>
      </c>
      <c r="E12361" s="2"/>
      <c r="G12361" s="23"/>
    </row>
    <row r="12362" spans="1:7" customFormat="1">
      <c r="A12362" s="4">
        <v>35000</v>
      </c>
      <c r="B12362">
        <v>5.68</v>
      </c>
      <c r="C12362">
        <f>IFERROR(((VLOOKUP(A12362,'Interest Rates-10yr'!$A$9:$C$15239,2,FALSE))-B12362),C12361)</f>
        <v>0.37000000000000011</v>
      </c>
      <c r="D12362" s="98">
        <f>AVERAGE(C$10:C12362)</f>
        <v>0.73137132680320593</v>
      </c>
      <c r="E12362" s="2"/>
      <c r="G12362" s="23"/>
    </row>
    <row r="12363" spans="1:7" customFormat="1">
      <c r="A12363" s="4">
        <v>35001</v>
      </c>
      <c r="B12363">
        <v>5.68</v>
      </c>
      <c r="C12363">
        <f>IFERROR(((VLOOKUP(A12363,'Interest Rates-10yr'!$A$9:$C$15239,2,FALSE))-B12363),C12362)</f>
        <v>0.37000000000000011</v>
      </c>
      <c r="D12363" s="98">
        <f>AVERAGE(C$10:C12363)</f>
        <v>0.73134207544115293</v>
      </c>
      <c r="E12363" s="2"/>
      <c r="G12363" s="23"/>
    </row>
    <row r="12364" spans="1:7" customFormat="1">
      <c r="A12364" s="4">
        <v>35002</v>
      </c>
      <c r="B12364">
        <v>5.78</v>
      </c>
      <c r="C12364">
        <f>IFERROR(((VLOOKUP(A12364,'Interest Rates-10yr'!$A$9:$C$15239,2,FALSE))-B12364),C12363)</f>
        <v>0.25999999999999979</v>
      </c>
      <c r="D12364" s="98">
        <f>AVERAGE(C$10:C12364)</f>
        <v>0.73130392553622048</v>
      </c>
      <c r="E12364" s="2"/>
      <c r="G12364" s="23"/>
    </row>
    <row r="12365" spans="1:7" customFormat="1">
      <c r="A12365" s="4">
        <v>35003</v>
      </c>
      <c r="B12365">
        <v>5.97</v>
      </c>
      <c r="C12365">
        <f>IFERROR(((VLOOKUP(A12365,'Interest Rates-10yr'!$A$9:$C$15239,2,FALSE))-B12365),C12364)</f>
        <v>6.0000000000000497E-2</v>
      </c>
      <c r="D12365" s="98">
        <f>AVERAGE(C$10:C12365)</f>
        <v>0.73124959533829748</v>
      </c>
      <c r="E12365" s="2"/>
      <c r="G12365" s="23"/>
    </row>
    <row r="12366" spans="1:7" customFormat="1">
      <c r="A12366" s="4">
        <v>35004</v>
      </c>
      <c r="B12366">
        <v>5.76</v>
      </c>
      <c r="C12366">
        <f>IFERROR(((VLOOKUP(A12366,'Interest Rates-10yr'!$A$9:$C$15239,2,FALSE))-B12366),C12365)</f>
        <v>0.22000000000000064</v>
      </c>
      <c r="D12366" s="98">
        <f>AVERAGE(C$10:C12366)</f>
        <v>0.73120822206037084</v>
      </c>
      <c r="E12366" s="2"/>
      <c r="G12366" s="23"/>
    </row>
    <row r="12367" spans="1:7" customFormat="1">
      <c r="A12367" s="4">
        <v>35005</v>
      </c>
      <c r="B12367">
        <v>5.72</v>
      </c>
      <c r="C12367">
        <f>IFERROR(((VLOOKUP(A12367,'Interest Rates-10yr'!$A$9:$C$15239,2,FALSE))-B12367),C12366)</f>
        <v>0.20000000000000018</v>
      </c>
      <c r="D12367" s="98">
        <f>AVERAGE(C$10:C12367)</f>
        <v>0.7311652370933811</v>
      </c>
      <c r="E12367" s="2"/>
      <c r="G12367" s="23"/>
    </row>
    <row r="12368" spans="1:7" customFormat="1">
      <c r="A12368" s="4">
        <v>35006</v>
      </c>
      <c r="B12368">
        <v>5.66</v>
      </c>
      <c r="C12368">
        <f>IFERROR(((VLOOKUP(A12368,'Interest Rates-10yr'!$A$9:$C$15239,2,FALSE))-B12368),C12367)</f>
        <v>0.28000000000000025</v>
      </c>
      <c r="D12368" s="98">
        <f>AVERAGE(C$10:C12368)</f>
        <v>0.7311287320980665</v>
      </c>
      <c r="E12368" s="2"/>
      <c r="G12368" s="23"/>
    </row>
    <row r="12369" spans="1:7" customFormat="1">
      <c r="A12369" s="4">
        <v>35007</v>
      </c>
      <c r="B12369">
        <v>5.66</v>
      </c>
      <c r="C12369">
        <f>IFERROR(((VLOOKUP(A12369,'Interest Rates-10yr'!$A$9:$C$15239,2,FALSE))-B12369),C12368)</f>
        <v>0.28000000000000025</v>
      </c>
      <c r="D12369" s="98">
        <f>AVERAGE(C$10:C12369)</f>
        <v>0.73109223300970916</v>
      </c>
      <c r="E12369" s="2"/>
      <c r="G12369" s="23"/>
    </row>
    <row r="12370" spans="1:7" customFormat="1">
      <c r="A12370" s="4">
        <v>35008</v>
      </c>
      <c r="B12370">
        <v>5.66</v>
      </c>
      <c r="C12370">
        <f>IFERROR(((VLOOKUP(A12370,'Interest Rates-10yr'!$A$9:$C$15239,2,FALSE))-B12370),C12369)</f>
        <v>0.28000000000000025</v>
      </c>
      <c r="D12370" s="98">
        <f>AVERAGE(C$10:C12370)</f>
        <v>0.73105573982687533</v>
      </c>
      <c r="E12370" s="2"/>
      <c r="G12370" s="23"/>
    </row>
    <row r="12371" spans="1:7" customFormat="1">
      <c r="A12371" s="4">
        <v>35009</v>
      </c>
      <c r="B12371">
        <v>5.71</v>
      </c>
      <c r="C12371">
        <f>IFERROR(((VLOOKUP(A12371,'Interest Rates-10yr'!$A$9:$C$15239,2,FALSE))-B12371),C12370)</f>
        <v>0.25</v>
      </c>
      <c r="D12371" s="98">
        <f>AVERAGE(C$10:C12371)</f>
        <v>0.73101682575635052</v>
      </c>
      <c r="E12371" s="2"/>
      <c r="G12371" s="23"/>
    </row>
    <row r="12372" spans="1:7" customFormat="1">
      <c r="A12372" s="4">
        <v>35010</v>
      </c>
      <c r="B12372">
        <v>5.65</v>
      </c>
      <c r="C12372">
        <f>IFERROR(((VLOOKUP(A12372,'Interest Rates-10yr'!$A$9:$C$15239,2,FALSE))-B12372),C12371)</f>
        <v>0.33999999999999986</v>
      </c>
      <c r="D12372" s="98">
        <f>AVERAGE(C$10:C12372)</f>
        <v>0.73098519776753257</v>
      </c>
      <c r="E12372" s="2"/>
      <c r="G12372" s="23"/>
    </row>
    <row r="12373" spans="1:7" customFormat="1">
      <c r="A12373" s="4">
        <v>35011</v>
      </c>
      <c r="B12373">
        <v>5.93</v>
      </c>
      <c r="C12373">
        <f>IFERROR(((VLOOKUP(A12373,'Interest Rates-10yr'!$A$9:$C$15239,2,FALSE))-B12373),C12372)</f>
        <v>-9.9999999999997868E-3</v>
      </c>
      <c r="D12373" s="98">
        <f>AVERAGE(C$10:C12373)</f>
        <v>0.73092526690391502</v>
      </c>
      <c r="E12373" s="2"/>
      <c r="G12373" s="23"/>
    </row>
    <row r="12374" spans="1:7" customFormat="1">
      <c r="A12374" s="4">
        <v>35012</v>
      </c>
      <c r="B12374">
        <v>5.74</v>
      </c>
      <c r="C12374">
        <f>IFERROR(((VLOOKUP(A12374,'Interest Rates-10yr'!$A$9:$C$15239,2,FALSE))-B12374),C12373)</f>
        <v>0.22999999999999954</v>
      </c>
      <c r="D12374" s="98">
        <f>AVERAGE(C$10:C12374)</f>
        <v>0.73088475535786535</v>
      </c>
      <c r="E12374" s="2"/>
      <c r="G12374" s="23"/>
    </row>
    <row r="12375" spans="1:7" customFormat="1">
      <c r="A12375" s="4">
        <v>35013</v>
      </c>
      <c r="B12375">
        <v>5.68</v>
      </c>
      <c r="C12375">
        <f>IFERROR(((VLOOKUP(A12375,'Interest Rates-10yr'!$A$9:$C$15239,2,FALSE))-B12375),C12374)</f>
        <v>0.32000000000000028</v>
      </c>
      <c r="D12375" s="98">
        <f>AVERAGE(C$10:C12375)</f>
        <v>0.7308515283842798</v>
      </c>
      <c r="E12375" s="2"/>
      <c r="G12375" s="23"/>
    </row>
    <row r="12376" spans="1:7" customFormat="1">
      <c r="A12376" s="4">
        <v>35014</v>
      </c>
      <c r="B12376">
        <v>5.68</v>
      </c>
      <c r="C12376">
        <f>IFERROR(((VLOOKUP(A12376,'Interest Rates-10yr'!$A$9:$C$15239,2,FALSE))-B12376),C12375)</f>
        <v>0.32000000000000028</v>
      </c>
      <c r="D12376" s="98">
        <f>AVERAGE(C$10:C12376)</f>
        <v>0.73081830678418402</v>
      </c>
      <c r="E12376" s="2"/>
      <c r="G12376" s="23"/>
    </row>
    <row r="12377" spans="1:7" customFormat="1">
      <c r="A12377" s="4">
        <v>35015</v>
      </c>
      <c r="B12377">
        <v>5.68</v>
      </c>
      <c r="C12377">
        <f>IFERROR(((VLOOKUP(A12377,'Interest Rates-10yr'!$A$9:$C$15239,2,FALSE))-B12377),C12376)</f>
        <v>0.32000000000000028</v>
      </c>
      <c r="D12377" s="98">
        <f>AVERAGE(C$10:C12377)</f>
        <v>0.73078509055627461</v>
      </c>
      <c r="E12377" s="2"/>
      <c r="G12377" s="23"/>
    </row>
    <row r="12378" spans="1:7" customFormat="1">
      <c r="A12378" s="4">
        <v>35016</v>
      </c>
      <c r="B12378">
        <v>5.74</v>
      </c>
      <c r="C12378">
        <f>IFERROR(((VLOOKUP(A12378,'Interest Rates-10yr'!$A$9:$C$15239,2,FALSE))-B12378),C12377)</f>
        <v>0.24000000000000021</v>
      </c>
      <c r="D12378" s="98">
        <f>AVERAGE(C$10:C12378)</f>
        <v>0.73074541191688935</v>
      </c>
      <c r="E12378" s="2"/>
      <c r="G12378" s="23"/>
    </row>
    <row r="12379" spans="1:7" customFormat="1">
      <c r="A12379" s="4">
        <v>35017</v>
      </c>
      <c r="B12379">
        <v>5.71</v>
      </c>
      <c r="C12379">
        <f>IFERROR(((VLOOKUP(A12379,'Interest Rates-10yr'!$A$9:$C$15239,2,FALSE))-B12379),C12378)</f>
        <v>0.25999999999999979</v>
      </c>
      <c r="D12379" s="98">
        <f>AVERAGE(C$10:C12379)</f>
        <v>0.73070735650768015</v>
      </c>
      <c r="E12379" s="2"/>
      <c r="G12379" s="23"/>
    </row>
    <row r="12380" spans="1:7" customFormat="1">
      <c r="A12380" s="4">
        <v>35018</v>
      </c>
      <c r="B12380">
        <v>5.94</v>
      </c>
      <c r="C12380">
        <f>IFERROR(((VLOOKUP(A12380,'Interest Rates-10yr'!$A$9:$C$15239,2,FALSE))-B12380),C12379)</f>
        <v>5.9999999999999609E-2</v>
      </c>
      <c r="D12380" s="98">
        <f>AVERAGE(C$10:C12380)</f>
        <v>0.73065314040902141</v>
      </c>
      <c r="E12380" s="2"/>
      <c r="G12380" s="23"/>
    </row>
    <row r="12381" spans="1:7" customFormat="1">
      <c r="A12381" s="4">
        <v>35019</v>
      </c>
      <c r="B12381">
        <v>5.84</v>
      </c>
      <c r="C12381">
        <f>IFERROR(((VLOOKUP(A12381,'Interest Rates-10yr'!$A$9:$C$15239,2,FALSE))-B12381),C12380)</f>
        <v>8.9999999999999858E-2</v>
      </c>
      <c r="D12381" s="98">
        <f>AVERAGE(C$10:C12381)</f>
        <v>0.73060135790494696</v>
      </c>
      <c r="E12381" s="2"/>
      <c r="G12381" s="23"/>
    </row>
    <row r="12382" spans="1:7" customFormat="1">
      <c r="A12382" s="4">
        <v>35020</v>
      </c>
      <c r="B12382">
        <v>5.7</v>
      </c>
      <c r="C12382">
        <f>IFERROR(((VLOOKUP(A12382,'Interest Rates-10yr'!$A$9:$C$15239,2,FALSE))-B12382),C12381)</f>
        <v>0.21999999999999975</v>
      </c>
      <c r="D12382" s="98">
        <f>AVERAGE(C$10:C12382)</f>
        <v>0.73056009051968018</v>
      </c>
      <c r="E12382" s="2"/>
      <c r="G12382" s="23"/>
    </row>
    <row r="12383" spans="1:7" customFormat="1">
      <c r="A12383" s="4">
        <v>35021</v>
      </c>
      <c r="B12383">
        <v>5.7</v>
      </c>
      <c r="C12383">
        <f>IFERROR(((VLOOKUP(A12383,'Interest Rates-10yr'!$A$9:$C$15239,2,FALSE))-B12383),C12382)</f>
        <v>0.21999999999999975</v>
      </c>
      <c r="D12383" s="98">
        <f>AVERAGE(C$10:C12383)</f>
        <v>0.73051882980442884</v>
      </c>
      <c r="E12383" s="2"/>
      <c r="G12383" s="23"/>
    </row>
    <row r="12384" spans="1:7" customFormat="1">
      <c r="A12384" s="4">
        <v>35022</v>
      </c>
      <c r="B12384">
        <v>5.7</v>
      </c>
      <c r="C12384">
        <f>IFERROR(((VLOOKUP(A12384,'Interest Rates-10yr'!$A$9:$C$15239,2,FALSE))-B12384),C12383)</f>
        <v>0.21999999999999975</v>
      </c>
      <c r="D12384" s="98">
        <f>AVERAGE(C$10:C12384)</f>
        <v>0.73047757575757588</v>
      </c>
      <c r="E12384" s="2"/>
      <c r="G12384" s="23"/>
    </row>
    <row r="12385" spans="1:7" customFormat="1">
      <c r="A12385" s="4">
        <v>35023</v>
      </c>
      <c r="B12385">
        <v>5.73</v>
      </c>
      <c r="C12385">
        <f>IFERROR(((VLOOKUP(A12385,'Interest Rates-10yr'!$A$9:$C$15239,2,FALSE))-B12385),C12384)</f>
        <v>0.19999999999999929</v>
      </c>
      <c r="D12385" s="98">
        <f>AVERAGE(C$10:C12385)</f>
        <v>0.73043471234647728</v>
      </c>
      <c r="E12385" s="2"/>
      <c r="G12385" s="23"/>
    </row>
    <row r="12386" spans="1:7" customFormat="1">
      <c r="A12386" s="4">
        <v>35024</v>
      </c>
      <c r="B12386">
        <v>5.68</v>
      </c>
      <c r="C12386">
        <f>IFERROR(((VLOOKUP(A12386,'Interest Rates-10yr'!$A$9:$C$15239,2,FALSE))-B12386),C12385)</f>
        <v>0.24000000000000021</v>
      </c>
      <c r="D12386" s="98">
        <f>AVERAGE(C$10:C12386)</f>
        <v>0.7303950876626002</v>
      </c>
      <c r="E12386" s="2"/>
      <c r="G12386" s="23"/>
    </row>
    <row r="12387" spans="1:7" customFormat="1">
      <c r="A12387" s="4">
        <v>35025</v>
      </c>
      <c r="B12387">
        <v>6.31</v>
      </c>
      <c r="C12387">
        <f>IFERROR(((VLOOKUP(A12387,'Interest Rates-10yr'!$A$9:$C$15239,2,FALSE))-B12387),C12386)</f>
        <v>-0.37999999999999989</v>
      </c>
      <c r="D12387" s="98">
        <f>AVERAGE(C$10:C12387)</f>
        <v>0.73030538051381511</v>
      </c>
      <c r="E12387" s="2"/>
      <c r="G12387" s="23"/>
    </row>
    <row r="12388" spans="1:7" customFormat="1">
      <c r="A12388" s="4">
        <v>35026</v>
      </c>
      <c r="B12388">
        <v>6.31</v>
      </c>
      <c r="C12388">
        <f>IFERROR(((VLOOKUP(A12388,'Interest Rates-10yr'!$A$9:$C$15239,2,FALSE))-B12388),C12387)</f>
        <v>-0.37999999999999989</v>
      </c>
      <c r="D12388" s="98">
        <f>AVERAGE(C$10:C12388)</f>
        <v>0.73021568785847024</v>
      </c>
      <c r="E12388" s="2"/>
      <c r="G12388" s="23"/>
    </row>
    <row r="12389" spans="1:7" customFormat="1">
      <c r="A12389" s="4">
        <v>35027</v>
      </c>
      <c r="B12389">
        <v>5.97</v>
      </c>
      <c r="C12389">
        <f>IFERROR(((VLOOKUP(A12389,'Interest Rates-10yr'!$A$9:$C$15239,2,FALSE))-B12389),C12388)</f>
        <v>-5.9999999999999609E-2</v>
      </c>
      <c r="D12389" s="98">
        <f>AVERAGE(C$10:C12389)</f>
        <v>0.73015185783521841</v>
      </c>
      <c r="E12389" s="2"/>
      <c r="G12389" s="23"/>
    </row>
    <row r="12390" spans="1:7" customFormat="1">
      <c r="A12390" s="4">
        <v>35028</v>
      </c>
      <c r="B12390">
        <v>5.97</v>
      </c>
      <c r="C12390">
        <f>IFERROR(((VLOOKUP(A12390,'Interest Rates-10yr'!$A$9:$C$15239,2,FALSE))-B12390),C12389)</f>
        <v>-5.9999999999999609E-2</v>
      </c>
      <c r="D12390" s="98">
        <f>AVERAGE(C$10:C12390)</f>
        <v>0.73008803812293066</v>
      </c>
      <c r="E12390" s="2"/>
      <c r="G12390" s="23"/>
    </row>
    <row r="12391" spans="1:7" customFormat="1">
      <c r="A12391" s="4">
        <v>35029</v>
      </c>
      <c r="B12391">
        <v>5.97</v>
      </c>
      <c r="C12391">
        <f>IFERROR(((VLOOKUP(A12391,'Interest Rates-10yr'!$A$9:$C$15239,2,FALSE))-B12391),C12390)</f>
        <v>-5.9999999999999609E-2</v>
      </c>
      <c r="D12391" s="98">
        <f>AVERAGE(C$10:C12391)</f>
        <v>0.73002422871910877</v>
      </c>
      <c r="E12391" s="2"/>
      <c r="G12391" s="23"/>
    </row>
    <row r="12392" spans="1:7" customFormat="1">
      <c r="A12392" s="4">
        <v>35030</v>
      </c>
      <c r="B12392">
        <v>5.77</v>
      </c>
      <c r="C12392">
        <f>IFERROR(((VLOOKUP(A12392,'Interest Rates-10yr'!$A$9:$C$15239,2,FALSE))-B12392),C12391)</f>
        <v>0.11000000000000032</v>
      </c>
      <c r="D12392" s="98">
        <f>AVERAGE(C$10:C12392)</f>
        <v>0.72997415812000366</v>
      </c>
      <c r="E12392" s="2"/>
      <c r="G12392" s="23"/>
    </row>
    <row r="12393" spans="1:7" customFormat="1">
      <c r="A12393" s="4">
        <v>35031</v>
      </c>
      <c r="B12393">
        <v>5.69</v>
      </c>
      <c r="C12393">
        <f>IFERROR(((VLOOKUP(A12393,'Interest Rates-10yr'!$A$9:$C$15239,2,FALSE))-B12393),C12392)</f>
        <v>0.1899999999999995</v>
      </c>
      <c r="D12393" s="98">
        <f>AVERAGE(C$10:C12393)</f>
        <v>0.72993055555555608</v>
      </c>
      <c r="E12393" s="2"/>
      <c r="G12393" s="23"/>
    </row>
    <row r="12394" spans="1:7" customFormat="1">
      <c r="A12394" s="4">
        <v>35032</v>
      </c>
      <c r="B12394">
        <v>5.72</v>
      </c>
      <c r="C12394">
        <f>IFERROR(((VLOOKUP(A12394,'Interest Rates-10yr'!$A$9:$C$15239,2,FALSE))-B12394),C12393)</f>
        <v>0.12999999999999989</v>
      </c>
      <c r="D12394" s="98">
        <f>AVERAGE(C$10:C12394)</f>
        <v>0.72988211546225312</v>
      </c>
      <c r="E12394" s="2"/>
      <c r="G12394" s="23"/>
    </row>
    <row r="12395" spans="1:7" customFormat="1">
      <c r="A12395" s="4">
        <v>35033</v>
      </c>
      <c r="B12395">
        <v>6.11</v>
      </c>
      <c r="C12395">
        <f>IFERROR(((VLOOKUP(A12395,'Interest Rates-10yr'!$A$9:$C$15239,2,FALSE))-B12395),C12394)</f>
        <v>-0.35000000000000053</v>
      </c>
      <c r="D12395" s="98">
        <f>AVERAGE(C$10:C12395)</f>
        <v>0.72979492975940619</v>
      </c>
      <c r="E12395" s="2"/>
      <c r="G12395" s="23"/>
    </row>
    <row r="12396" spans="1:7" customFormat="1">
      <c r="A12396" s="4">
        <v>35034</v>
      </c>
      <c r="B12396">
        <v>5.56</v>
      </c>
      <c r="C12396">
        <f>IFERROR(((VLOOKUP(A12396,'Interest Rates-10yr'!$A$9:$C$15239,2,FALSE))-B12396),C12395)</f>
        <v>0.15000000000000036</v>
      </c>
      <c r="D12396" s="98">
        <f>AVERAGE(C$10:C12396)</f>
        <v>0.72974812303221159</v>
      </c>
      <c r="E12396" s="2"/>
      <c r="G12396" s="23"/>
    </row>
    <row r="12397" spans="1:7" customFormat="1">
      <c r="A12397" s="4">
        <v>35035</v>
      </c>
      <c r="B12397">
        <v>5.56</v>
      </c>
      <c r="C12397">
        <f>IFERROR(((VLOOKUP(A12397,'Interest Rates-10yr'!$A$9:$C$15239,2,FALSE))-B12397),C12396)</f>
        <v>0.15000000000000036</v>
      </c>
      <c r="D12397" s="98">
        <f>AVERAGE(C$10:C12397)</f>
        <v>0.72970132386180209</v>
      </c>
      <c r="E12397" s="2"/>
      <c r="G12397" s="23"/>
    </row>
    <row r="12398" spans="1:7" customFormat="1">
      <c r="A12398" s="4">
        <v>35036</v>
      </c>
      <c r="B12398">
        <v>5.56</v>
      </c>
      <c r="C12398">
        <f>IFERROR(((VLOOKUP(A12398,'Interest Rates-10yr'!$A$9:$C$15239,2,FALSE))-B12398),C12397)</f>
        <v>0.15000000000000036</v>
      </c>
      <c r="D12398" s="98">
        <f>AVERAGE(C$10:C12398)</f>
        <v>0.72965453224634791</v>
      </c>
      <c r="E12398" s="2"/>
      <c r="G12398" s="23"/>
    </row>
    <row r="12399" spans="1:7" customFormat="1">
      <c r="A12399" s="4">
        <v>35037</v>
      </c>
      <c r="B12399">
        <v>5.74</v>
      </c>
      <c r="C12399">
        <f>IFERROR(((VLOOKUP(A12399,'Interest Rates-10yr'!$A$9:$C$15239,2,FALSE))-B12399),C12398)</f>
        <v>-0.11000000000000032</v>
      </c>
      <c r="D12399" s="98">
        <f>AVERAGE(C$10:C12399)</f>
        <v>0.72958676351896723</v>
      </c>
      <c r="E12399" s="2"/>
      <c r="G12399" s="23"/>
    </row>
    <row r="12400" spans="1:7" customFormat="1">
      <c r="A12400" s="4">
        <v>35038</v>
      </c>
      <c r="B12400">
        <v>5.72</v>
      </c>
      <c r="C12400">
        <f>IFERROR(((VLOOKUP(A12400,'Interest Rates-10yr'!$A$9:$C$15239,2,FALSE))-B12400),C12399)</f>
        <v>-6.9999999999999396E-2</v>
      </c>
      <c r="D12400" s="98">
        <f>AVERAGE(C$10:C12400)</f>
        <v>0.72952223387942894</v>
      </c>
      <c r="E12400" s="2"/>
      <c r="G12400" s="23"/>
    </row>
    <row r="12401" spans="1:7" customFormat="1">
      <c r="A12401" s="4">
        <v>35039</v>
      </c>
      <c r="B12401">
        <v>5.99</v>
      </c>
      <c r="C12401">
        <f>IFERROR(((VLOOKUP(A12401,'Interest Rates-10yr'!$A$9:$C$15239,2,FALSE))-B12401),C12400)</f>
        <v>-0.32000000000000028</v>
      </c>
      <c r="D12401" s="98">
        <f>AVERAGE(C$10:C12401)</f>
        <v>0.7294375403486123</v>
      </c>
      <c r="E12401" s="2"/>
      <c r="G12401" s="23"/>
    </row>
    <row r="12402" spans="1:7" customFormat="1">
      <c r="A12402" s="4">
        <v>35040</v>
      </c>
      <c r="B12402">
        <v>5.82</v>
      </c>
      <c r="C12402">
        <f>IFERROR(((VLOOKUP(A12402,'Interest Rates-10yr'!$A$9:$C$15239,2,FALSE))-B12402),C12401)</f>
        <v>-0.10000000000000053</v>
      </c>
      <c r="D12402" s="98">
        <f>AVERAGE(C$10:C12402)</f>
        <v>0.72937061244250823</v>
      </c>
      <c r="E12402" s="2"/>
      <c r="G12402" s="23"/>
    </row>
    <row r="12403" spans="1:7" customFormat="1">
      <c r="A12403" s="4">
        <v>35041</v>
      </c>
      <c r="B12403">
        <v>5.73</v>
      </c>
      <c r="C12403">
        <f>IFERROR(((VLOOKUP(A12403,'Interest Rates-10yr'!$A$9:$C$15239,2,FALSE))-B12403),C12402)</f>
        <v>0</v>
      </c>
      <c r="D12403" s="98">
        <f>AVERAGE(C$10:C12403)</f>
        <v>0.72931176375665674</v>
      </c>
      <c r="E12403" s="2"/>
      <c r="G12403" s="23"/>
    </row>
    <row r="12404" spans="1:7" customFormat="1">
      <c r="A12404" s="4">
        <v>35042</v>
      </c>
      <c r="B12404">
        <v>5.73</v>
      </c>
      <c r="C12404">
        <f>IFERROR(((VLOOKUP(A12404,'Interest Rates-10yr'!$A$9:$C$15239,2,FALSE))-B12404),C12403)</f>
        <v>0</v>
      </c>
      <c r="D12404" s="98">
        <f>AVERAGE(C$10:C12404)</f>
        <v>0.72925292456635771</v>
      </c>
      <c r="E12404" s="2"/>
      <c r="G12404" s="23"/>
    </row>
    <row r="12405" spans="1:7" customFormat="1">
      <c r="A12405" s="4">
        <v>35043</v>
      </c>
      <c r="B12405">
        <v>5.73</v>
      </c>
      <c r="C12405">
        <f>IFERROR(((VLOOKUP(A12405,'Interest Rates-10yr'!$A$9:$C$15239,2,FALSE))-B12405),C12404)</f>
        <v>0</v>
      </c>
      <c r="D12405" s="98">
        <f>AVERAGE(C$10:C12405)</f>
        <v>0.72919409486931297</v>
      </c>
      <c r="E12405" s="2"/>
      <c r="G12405" s="23"/>
    </row>
    <row r="12406" spans="1:7" customFormat="1">
      <c r="A12406" s="4">
        <v>35044</v>
      </c>
      <c r="B12406">
        <v>5.73</v>
      </c>
      <c r="C12406">
        <f>IFERROR(((VLOOKUP(A12406,'Interest Rates-10yr'!$A$9:$C$15239,2,FALSE))-B12406),C12405)</f>
        <v>-2.0000000000000462E-2</v>
      </c>
      <c r="D12406" s="98">
        <f>AVERAGE(C$10:C12406)</f>
        <v>0.72913366136968649</v>
      </c>
      <c r="E12406" s="2"/>
      <c r="G12406" s="23"/>
    </row>
    <row r="12407" spans="1:7" customFormat="1">
      <c r="A12407" s="4">
        <v>35045</v>
      </c>
      <c r="B12407">
        <v>5.69</v>
      </c>
      <c r="C12407">
        <f>IFERROR(((VLOOKUP(A12407,'Interest Rates-10yr'!$A$9:$C$15239,2,FALSE))-B12407),C12406)</f>
        <v>2.9999999999999361E-2</v>
      </c>
      <c r="D12407" s="98">
        <f>AVERAGE(C$10:C12407)</f>
        <v>0.72907727052750471</v>
      </c>
      <c r="E12407" s="2"/>
      <c r="G12407" s="23"/>
    </row>
    <row r="12408" spans="1:7" customFormat="1">
      <c r="A12408" s="4">
        <v>35046</v>
      </c>
      <c r="B12408">
        <v>5.7</v>
      </c>
      <c r="C12408">
        <f>IFERROR(((VLOOKUP(A12408,'Interest Rates-10yr'!$A$9:$C$15239,2,FALSE))-B12408),C12407)</f>
        <v>4.0000000000000036E-2</v>
      </c>
      <c r="D12408" s="98">
        <f>AVERAGE(C$10:C12408)</f>
        <v>0.72902169529800831</v>
      </c>
      <c r="E12408" s="2"/>
      <c r="G12408" s="23"/>
    </row>
    <row r="12409" spans="1:7" customFormat="1">
      <c r="A12409" s="4">
        <v>35047</v>
      </c>
      <c r="B12409">
        <v>5.82</v>
      </c>
      <c r="C12409">
        <f>IFERROR(((VLOOKUP(A12409,'Interest Rates-10yr'!$A$9:$C$15239,2,FALSE))-B12409),C12408)</f>
        <v>-8.0000000000000071E-2</v>
      </c>
      <c r="D12409" s="98">
        <f>AVERAGE(C$10:C12409)</f>
        <v>0.72895645161290368</v>
      </c>
      <c r="E12409" s="2"/>
      <c r="G12409" s="23"/>
    </row>
    <row r="12410" spans="1:7" customFormat="1">
      <c r="A12410" s="4">
        <v>35048</v>
      </c>
      <c r="B12410">
        <v>5.78</v>
      </c>
      <c r="C12410">
        <f>IFERROR(((VLOOKUP(A12410,'Interest Rates-10yr'!$A$9:$C$15239,2,FALSE))-B12410),C12409)</f>
        <v>-3.0000000000000249E-2</v>
      </c>
      <c r="D12410" s="98">
        <f>AVERAGE(C$10:C12410)</f>
        <v>0.72889525038303393</v>
      </c>
      <c r="E12410" s="2"/>
      <c r="G12410" s="23"/>
    </row>
    <row r="12411" spans="1:7" customFormat="1">
      <c r="A12411" s="4">
        <v>35049</v>
      </c>
      <c r="B12411">
        <v>5.78</v>
      </c>
      <c r="C12411">
        <f>IFERROR(((VLOOKUP(A12411,'Interest Rates-10yr'!$A$9:$C$15239,2,FALSE))-B12411),C12410)</f>
        <v>-3.0000000000000249E-2</v>
      </c>
      <c r="D12411" s="98">
        <f>AVERAGE(C$10:C12411)</f>
        <v>0.72883405902273857</v>
      </c>
      <c r="E12411" s="2"/>
      <c r="G12411" s="23"/>
    </row>
    <row r="12412" spans="1:7" customFormat="1">
      <c r="A12412" s="4">
        <v>35050</v>
      </c>
      <c r="B12412">
        <v>5.78</v>
      </c>
      <c r="C12412">
        <f>IFERROR(((VLOOKUP(A12412,'Interest Rates-10yr'!$A$9:$C$15239,2,FALSE))-B12412),C12411)</f>
        <v>-3.0000000000000249E-2</v>
      </c>
      <c r="D12412" s="98">
        <f>AVERAGE(C$10:C12412)</f>
        <v>0.72877287752963016</v>
      </c>
      <c r="E12412" s="2"/>
      <c r="G12412" s="23"/>
    </row>
    <row r="12413" spans="1:7" customFormat="1">
      <c r="A12413" s="4">
        <v>35051</v>
      </c>
      <c r="B12413">
        <v>5.76</v>
      </c>
      <c r="C12413">
        <f>IFERROR(((VLOOKUP(A12413,'Interest Rates-10yr'!$A$9:$C$15239,2,FALSE))-B12413),C12412)</f>
        <v>8.9999999999999858E-2</v>
      </c>
      <c r="D12413" s="98">
        <f>AVERAGE(C$10:C12413)</f>
        <v>0.72872138019993571</v>
      </c>
      <c r="E12413" s="2"/>
      <c r="G12413" s="23"/>
    </row>
    <row r="12414" spans="1:7" customFormat="1">
      <c r="A12414" s="4">
        <v>35052</v>
      </c>
      <c r="B12414">
        <v>5.63</v>
      </c>
      <c r="C12414">
        <f>IFERROR(((VLOOKUP(A12414,'Interest Rates-10yr'!$A$9:$C$15239,2,FALSE))-B12414),C12413)</f>
        <v>0.17999999999999972</v>
      </c>
      <c r="D12414" s="98">
        <f>AVERAGE(C$10:C12414)</f>
        <v>0.72867714631197122</v>
      </c>
      <c r="E12414" s="2"/>
      <c r="G12414" s="23"/>
    </row>
    <row r="12415" spans="1:7" customFormat="1">
      <c r="A12415" s="4">
        <v>35053</v>
      </c>
      <c r="B12415">
        <v>6.74</v>
      </c>
      <c r="C12415">
        <f>IFERROR(((VLOOKUP(A12415,'Interest Rates-10yr'!$A$9:$C$15239,2,FALSE))-B12415),C12414)</f>
        <v>-0.98000000000000043</v>
      </c>
      <c r="D12415" s="98">
        <f>AVERAGE(C$10:C12415)</f>
        <v>0.72853941641141418</v>
      </c>
      <c r="E12415" s="2"/>
      <c r="G12415" s="23"/>
    </row>
    <row r="12416" spans="1:7" customFormat="1">
      <c r="A12416" s="4">
        <v>35054</v>
      </c>
      <c r="B12416">
        <v>5.74</v>
      </c>
      <c r="C12416">
        <f>IFERROR(((VLOOKUP(A12416,'Interest Rates-10yr'!$A$9:$C$15239,2,FALSE))-B12416),C12415)</f>
        <v>2.9999999999999361E-2</v>
      </c>
      <c r="D12416" s="98">
        <f>AVERAGE(C$10:C12416)</f>
        <v>0.72848311437092006</v>
      </c>
      <c r="E12416" s="2"/>
      <c r="G12416" s="23"/>
    </row>
    <row r="12417" spans="1:7" customFormat="1">
      <c r="A12417" s="4">
        <v>35055</v>
      </c>
      <c r="B12417">
        <v>5.44</v>
      </c>
      <c r="C12417">
        <f>IFERROR(((VLOOKUP(A12417,'Interest Rates-10yr'!$A$9:$C$15239,2,FALSE))-B12417),C12416)</f>
        <v>0.26999999999999957</v>
      </c>
      <c r="D12417" s="98">
        <f>AVERAGE(C$10:C12417)</f>
        <v>0.72844616376531313</v>
      </c>
      <c r="E12417" s="2"/>
      <c r="G12417" s="23"/>
    </row>
    <row r="12418" spans="1:7" customFormat="1">
      <c r="A12418" s="4">
        <v>35056</v>
      </c>
      <c r="B12418">
        <v>5.44</v>
      </c>
      <c r="C12418">
        <f>IFERROR(((VLOOKUP(A12418,'Interest Rates-10yr'!$A$9:$C$15239,2,FALSE))-B12418),C12417)</f>
        <v>0.26999999999999957</v>
      </c>
      <c r="D12418" s="98">
        <f>AVERAGE(C$10:C12418)</f>
        <v>0.72840921911515877</v>
      </c>
      <c r="E12418" s="2"/>
      <c r="G12418" s="23"/>
    </row>
    <row r="12419" spans="1:7" customFormat="1">
      <c r="A12419" s="4">
        <v>35057</v>
      </c>
      <c r="B12419">
        <v>5.44</v>
      </c>
      <c r="C12419">
        <f>IFERROR(((VLOOKUP(A12419,'Interest Rates-10yr'!$A$9:$C$15239,2,FALSE))-B12419),C12418)</f>
        <v>0.26999999999999957</v>
      </c>
      <c r="D12419" s="98">
        <f>AVERAGE(C$10:C12419)</f>
        <v>0.72837228041901736</v>
      </c>
      <c r="E12419" s="2"/>
      <c r="G12419" s="23"/>
    </row>
    <row r="12420" spans="1:7" customFormat="1">
      <c r="A12420" s="4">
        <v>35058</v>
      </c>
      <c r="B12420">
        <v>5.44</v>
      </c>
      <c r="C12420">
        <f>IFERROR(((VLOOKUP(A12420,'Interest Rates-10yr'!$A$9:$C$15239,2,FALSE))-B12420),C12419)</f>
        <v>0.26999999999999957</v>
      </c>
      <c r="D12420" s="98">
        <f>AVERAGE(C$10:C12420)</f>
        <v>0.72833534767544972</v>
      </c>
      <c r="E12420" s="2"/>
      <c r="G12420" s="23"/>
    </row>
    <row r="12421" spans="1:7" customFormat="1">
      <c r="A12421" s="4">
        <v>35059</v>
      </c>
      <c r="B12421">
        <v>5.5</v>
      </c>
      <c r="C12421">
        <f>IFERROR(((VLOOKUP(A12421,'Interest Rates-10yr'!$A$9:$C$15239,2,FALSE))-B12421),C12420)</f>
        <v>0.19000000000000039</v>
      </c>
      <c r="D12421" s="98">
        <f>AVERAGE(C$10:C12421)</f>
        <v>0.72829197550757385</v>
      </c>
      <c r="E12421" s="2"/>
      <c r="G12421" s="23"/>
    </row>
    <row r="12422" spans="1:7" customFormat="1">
      <c r="A12422" s="4">
        <v>35060</v>
      </c>
      <c r="B12422">
        <v>5.39</v>
      </c>
      <c r="C12422">
        <f>IFERROR(((VLOOKUP(A12422,'Interest Rates-10yr'!$A$9:$C$15239,2,FALSE))-B12422),C12421)</f>
        <v>0.27000000000000046</v>
      </c>
      <c r="D12422" s="98">
        <f>AVERAGE(C$10:C12422)</f>
        <v>0.72825505518408173</v>
      </c>
      <c r="E12422" s="2"/>
      <c r="G12422" s="23"/>
    </row>
    <row r="12423" spans="1:7" customFormat="1">
      <c r="A12423" s="4">
        <v>35061</v>
      </c>
      <c r="B12423">
        <v>5.53</v>
      </c>
      <c r="C12423">
        <f>IFERROR(((VLOOKUP(A12423,'Interest Rates-10yr'!$A$9:$C$15239,2,FALSE))-B12423),C12422)</f>
        <v>9.9999999999999645E-2</v>
      </c>
      <c r="D12423" s="98">
        <f>AVERAGE(C$10:C12423)</f>
        <v>0.72820444659255745</v>
      </c>
      <c r="E12423" s="2"/>
      <c r="G12423" s="23"/>
    </row>
    <row r="12424" spans="1:7" customFormat="1">
      <c r="A12424" s="4">
        <v>35062</v>
      </c>
      <c r="B12424">
        <v>4.7300000000000004</v>
      </c>
      <c r="C12424">
        <f>IFERROR(((VLOOKUP(A12424,'Interest Rates-10yr'!$A$9:$C$15239,2,FALSE))-B12424),C12423)</f>
        <v>0.84999999999999964</v>
      </c>
      <c r="D12424" s="98">
        <f>AVERAGE(C$10:C12424)</f>
        <v>0.72821425694724184</v>
      </c>
      <c r="E12424" s="2"/>
      <c r="G12424" s="23"/>
    </row>
    <row r="12425" spans="1:7" customFormat="1">
      <c r="A12425" s="4">
        <v>35063</v>
      </c>
      <c r="B12425">
        <v>4.7300000000000004</v>
      </c>
      <c r="C12425">
        <f>IFERROR(((VLOOKUP(A12425,'Interest Rates-10yr'!$A$9:$C$15239,2,FALSE))-B12425),C12424)</f>
        <v>0.84999999999999964</v>
      </c>
      <c r="D12425" s="98">
        <f>AVERAGE(C$10:C12425)</f>
        <v>0.7282240657216501</v>
      </c>
      <c r="E12425" s="2"/>
      <c r="G12425" s="23"/>
    </row>
    <row r="12426" spans="1:7" customFormat="1">
      <c r="A12426" s="4">
        <v>35064</v>
      </c>
      <c r="B12426">
        <v>4.7300000000000004</v>
      </c>
      <c r="C12426">
        <f>IFERROR(((VLOOKUP(A12426,'Interest Rates-10yr'!$A$9:$C$15239,2,FALSE))-B12426),C12425)</f>
        <v>0.84999999999999964</v>
      </c>
      <c r="D12426" s="98">
        <f>AVERAGE(C$10:C12426)</f>
        <v>0.72823387291616404</v>
      </c>
      <c r="E12426" s="2"/>
      <c r="G12426" s="23"/>
    </row>
    <row r="12427" spans="1:7" customFormat="1">
      <c r="A12427" s="4">
        <v>35065</v>
      </c>
      <c r="B12427">
        <v>4.7300000000000004</v>
      </c>
      <c r="C12427">
        <f>IFERROR(((VLOOKUP(A12427,'Interest Rates-10yr'!$A$9:$C$15239,2,FALSE))-B12427),C12426)</f>
        <v>0.84999999999999964</v>
      </c>
      <c r="D12427" s="98">
        <f>AVERAGE(C$10:C12427)</f>
        <v>0.72824367853116512</v>
      </c>
      <c r="E12427" s="2"/>
      <c r="G12427" s="23"/>
    </row>
    <row r="12428" spans="1:7" customFormat="1">
      <c r="A12428" s="4">
        <v>35066</v>
      </c>
      <c r="B12428">
        <v>6.06</v>
      </c>
      <c r="C12428">
        <f>IFERROR(((VLOOKUP(A12428,'Interest Rates-10yr'!$A$9:$C$15239,2,FALSE))-B12428),C12427)</f>
        <v>-0.45999999999999996</v>
      </c>
      <c r="D12428" s="98">
        <f>AVERAGE(C$10:C12428)</f>
        <v>0.72814799903373939</v>
      </c>
      <c r="E12428" s="2"/>
      <c r="G12428" s="23"/>
    </row>
    <row r="12429" spans="1:7" customFormat="1">
      <c r="A12429" s="4">
        <v>35067</v>
      </c>
      <c r="B12429">
        <v>6.93</v>
      </c>
      <c r="C12429">
        <f>IFERROR(((VLOOKUP(A12429,'Interest Rates-10yr'!$A$9:$C$15239,2,FALSE))-B12429),C12428)</f>
        <v>-1.3499999999999996</v>
      </c>
      <c r="D12429" s="98">
        <f>AVERAGE(C$10:C12429)</f>
        <v>0.72798067632850316</v>
      </c>
      <c r="E12429" s="2"/>
      <c r="G12429" s="23"/>
    </row>
    <row r="12430" spans="1:7" customFormat="1">
      <c r="A12430" s="4">
        <v>35068</v>
      </c>
      <c r="B12430">
        <v>5.69</v>
      </c>
      <c r="C12430">
        <f>IFERROR(((VLOOKUP(A12430,'Interest Rates-10yr'!$A$9:$C$15239,2,FALSE))-B12430),C12429)</f>
        <v>-4.0000000000000036E-2</v>
      </c>
      <c r="D12430" s="98">
        <f>AVERAGE(C$10:C12430)</f>
        <v>0.72791884711375965</v>
      </c>
      <c r="E12430" s="2"/>
      <c r="G12430" s="23"/>
    </row>
    <row r="12431" spans="1:7" customFormat="1">
      <c r="A12431" s="4">
        <v>35069</v>
      </c>
      <c r="B12431">
        <v>5.46</v>
      </c>
      <c r="C12431">
        <f>IFERROR(((VLOOKUP(A12431,'Interest Rates-10yr'!$A$9:$C$15239,2,FALSE))-B12431),C12430)</f>
        <v>0.23000000000000043</v>
      </c>
      <c r="D12431" s="98">
        <f>AVERAGE(C$10:C12431)</f>
        <v>0.72787876348414171</v>
      </c>
      <c r="E12431" s="2"/>
      <c r="G12431" s="23"/>
    </row>
    <row r="12432" spans="1:7" customFormat="1">
      <c r="A12432" s="4">
        <v>35070</v>
      </c>
      <c r="B12432">
        <v>5.46</v>
      </c>
      <c r="C12432">
        <f>IFERROR(((VLOOKUP(A12432,'Interest Rates-10yr'!$A$9:$C$15239,2,FALSE))-B12432),C12431)</f>
        <v>0.23000000000000043</v>
      </c>
      <c r="D12432" s="98">
        <f>AVERAGE(C$10:C12432)</f>
        <v>0.7278386863076558</v>
      </c>
      <c r="E12432" s="2"/>
      <c r="G12432" s="23"/>
    </row>
    <row r="12433" spans="1:7" customFormat="1">
      <c r="A12433" s="4">
        <v>35071</v>
      </c>
      <c r="B12433">
        <v>5.46</v>
      </c>
      <c r="C12433">
        <f>IFERROR(((VLOOKUP(A12433,'Interest Rates-10yr'!$A$9:$C$15239,2,FALSE))-B12433),C12432)</f>
        <v>0.23000000000000043</v>
      </c>
      <c r="D12433" s="98">
        <f>AVERAGE(C$10:C12433)</f>
        <v>0.72779861558274372</v>
      </c>
      <c r="E12433" s="2"/>
      <c r="G12433" s="23"/>
    </row>
    <row r="12434" spans="1:7" customFormat="1">
      <c r="A12434" s="4">
        <v>35072</v>
      </c>
      <c r="B12434">
        <v>6.01</v>
      </c>
      <c r="C12434">
        <f>IFERROR(((VLOOKUP(A12434,'Interest Rates-10yr'!$A$9:$C$15239,2,FALSE))-B12434),C12433)</f>
        <v>-0.33000000000000007</v>
      </c>
      <c r="D12434" s="98">
        <f>AVERAGE(C$10:C12434)</f>
        <v>0.72771348088531251</v>
      </c>
      <c r="E12434" s="2"/>
      <c r="G12434" s="23"/>
    </row>
    <row r="12435" spans="1:7" customFormat="1">
      <c r="A12435" s="4">
        <v>35073</v>
      </c>
      <c r="B12435">
        <v>5.28</v>
      </c>
      <c r="C12435">
        <f>IFERROR(((VLOOKUP(A12435,'Interest Rates-10yr'!$A$9:$C$15239,2,FALSE))-B12435),C12434)</f>
        <v>0.41999999999999993</v>
      </c>
      <c r="D12435" s="98">
        <f>AVERAGE(C$10:C12435)</f>
        <v>0.72768871720585926</v>
      </c>
      <c r="E12435" s="2"/>
      <c r="G12435" s="23"/>
    </row>
    <row r="12436" spans="1:7" customFormat="1">
      <c r="A12436" s="4">
        <v>35074</v>
      </c>
      <c r="B12436">
        <v>5.35</v>
      </c>
      <c r="C12436">
        <f>IFERROR(((VLOOKUP(A12436,'Interest Rates-10yr'!$A$9:$C$15239,2,FALSE))-B12436),C12435)</f>
        <v>0.45000000000000018</v>
      </c>
      <c r="D12436" s="98">
        <f>AVERAGE(C$10:C12436)</f>
        <v>0.7276663716102042</v>
      </c>
      <c r="E12436" s="2"/>
      <c r="G12436" s="23"/>
    </row>
    <row r="12437" spans="1:7" customFormat="1">
      <c r="A12437" s="4">
        <v>35075</v>
      </c>
      <c r="B12437">
        <v>5.52</v>
      </c>
      <c r="C12437">
        <f>IFERROR(((VLOOKUP(A12437,'Interest Rates-10yr'!$A$9:$C$15239,2,FALSE))-B12437),C12436)</f>
        <v>0.26000000000000068</v>
      </c>
      <c r="D12437" s="98">
        <f>AVERAGE(C$10:C12437)</f>
        <v>0.72762874155133639</v>
      </c>
      <c r="E12437" s="2"/>
      <c r="G12437" s="23"/>
    </row>
    <row r="12438" spans="1:7" customFormat="1">
      <c r="A12438" s="4">
        <v>35076</v>
      </c>
      <c r="B12438">
        <v>5.5</v>
      </c>
      <c r="C12438">
        <f>IFERROR(((VLOOKUP(A12438,'Interest Rates-10yr'!$A$9:$C$15239,2,FALSE))-B12438),C12437)</f>
        <v>0.25</v>
      </c>
      <c r="D12438" s="98">
        <f>AVERAGE(C$10:C12438)</f>
        <v>0.72759031297771404</v>
      </c>
      <c r="E12438" s="2"/>
      <c r="G12438" s="23"/>
    </row>
    <row r="12439" spans="1:7" customFormat="1">
      <c r="A12439" s="4">
        <v>35077</v>
      </c>
      <c r="B12439">
        <v>5.5</v>
      </c>
      <c r="C12439">
        <f>IFERROR(((VLOOKUP(A12439,'Interest Rates-10yr'!$A$9:$C$15239,2,FALSE))-B12439),C12438)</f>
        <v>0.25</v>
      </c>
      <c r="D12439" s="98">
        <f>AVERAGE(C$10:C12439)</f>
        <v>0.72755189058728953</v>
      </c>
      <c r="E12439" s="2"/>
      <c r="G12439" s="23"/>
    </row>
    <row r="12440" spans="1:7" customFormat="1">
      <c r="A12440" s="4">
        <v>35078</v>
      </c>
      <c r="B12440">
        <v>5.5</v>
      </c>
      <c r="C12440">
        <f>IFERROR(((VLOOKUP(A12440,'Interest Rates-10yr'!$A$9:$C$15239,2,FALSE))-B12440),C12439)</f>
        <v>0.25</v>
      </c>
      <c r="D12440" s="98">
        <f>AVERAGE(C$10:C12440)</f>
        <v>0.72751347437857039</v>
      </c>
      <c r="E12440" s="2"/>
      <c r="G12440" s="23"/>
    </row>
    <row r="12441" spans="1:7" customFormat="1">
      <c r="A12441" s="4">
        <v>35079</v>
      </c>
      <c r="B12441">
        <v>5.5</v>
      </c>
      <c r="C12441">
        <f>IFERROR(((VLOOKUP(A12441,'Interest Rates-10yr'!$A$9:$C$15239,2,FALSE))-B12441),C12440)</f>
        <v>0.25</v>
      </c>
      <c r="D12441" s="98">
        <f>AVERAGE(C$10:C12441)</f>
        <v>0.72747506435006504</v>
      </c>
      <c r="E12441" s="2"/>
      <c r="G12441" s="23"/>
    </row>
    <row r="12442" spans="1:7" customFormat="1">
      <c r="A12442" s="4">
        <v>35080</v>
      </c>
      <c r="B12442">
        <v>5.84</v>
      </c>
      <c r="C12442">
        <f>IFERROR(((VLOOKUP(A12442,'Interest Rates-10yr'!$A$9:$C$15239,2,FALSE))-B12442),C12441)</f>
        <v>-0.17999999999999972</v>
      </c>
      <c r="D12442" s="98">
        <f>AVERAGE(C$10:C12442)</f>
        <v>0.72740207512265809</v>
      </c>
      <c r="E12442" s="2"/>
      <c r="G12442" s="23"/>
    </row>
    <row r="12443" spans="1:7" customFormat="1">
      <c r="A12443" s="4">
        <v>35081</v>
      </c>
      <c r="B12443">
        <v>5.91</v>
      </c>
      <c r="C12443">
        <f>IFERROR(((VLOOKUP(A12443,'Interest Rates-10yr'!$A$9:$C$15239,2,FALSE))-B12443),C12442)</f>
        <v>-0.33000000000000007</v>
      </c>
      <c r="D12443" s="98">
        <f>AVERAGE(C$10:C12443)</f>
        <v>0.72731703393919966</v>
      </c>
      <c r="E12443" s="2"/>
      <c r="G12443" s="23"/>
    </row>
    <row r="12444" spans="1:7" customFormat="1">
      <c r="A12444" s="4">
        <v>35082</v>
      </c>
      <c r="B12444">
        <v>5.51</v>
      </c>
      <c r="C12444">
        <f>IFERROR(((VLOOKUP(A12444,'Interest Rates-10yr'!$A$9:$C$15239,2,FALSE))-B12444),C12443)</f>
        <v>2.0000000000000462E-2</v>
      </c>
      <c r="D12444" s="98">
        <f>AVERAGE(C$10:C12444)</f>
        <v>0.72726015279453227</v>
      </c>
      <c r="E12444" s="2"/>
      <c r="G12444" s="23"/>
    </row>
    <row r="12445" spans="1:7" customFormat="1">
      <c r="A12445" s="4">
        <v>35083</v>
      </c>
      <c r="B12445">
        <v>5.4</v>
      </c>
      <c r="C12445">
        <f>IFERROR(((VLOOKUP(A12445,'Interest Rates-10yr'!$A$9:$C$15239,2,FALSE))-B12445),C12444)</f>
        <v>0.13999999999999968</v>
      </c>
      <c r="D12445" s="98">
        <f>AVERAGE(C$10:C12445)</f>
        <v>0.72721293020263811</v>
      </c>
      <c r="E12445" s="2"/>
      <c r="G12445" s="23"/>
    </row>
    <row r="12446" spans="1:7" customFormat="1">
      <c r="A12446" s="4">
        <v>35084</v>
      </c>
      <c r="B12446">
        <v>5.4</v>
      </c>
      <c r="C12446">
        <f>IFERROR(((VLOOKUP(A12446,'Interest Rates-10yr'!$A$9:$C$15239,2,FALSE))-B12446),C12445)</f>
        <v>0.13999999999999968</v>
      </c>
      <c r="D12446" s="98">
        <f>AVERAGE(C$10:C12446)</f>
        <v>0.72716571520463191</v>
      </c>
      <c r="E12446" s="2"/>
      <c r="G12446" s="23"/>
    </row>
    <row r="12447" spans="1:7" customFormat="1">
      <c r="A12447" s="4">
        <v>35085</v>
      </c>
      <c r="B12447">
        <v>5.4</v>
      </c>
      <c r="C12447">
        <f>IFERROR(((VLOOKUP(A12447,'Interest Rates-10yr'!$A$9:$C$15239,2,FALSE))-B12447),C12446)</f>
        <v>0.13999999999999968</v>
      </c>
      <c r="D12447" s="98">
        <f>AVERAGE(C$10:C12447)</f>
        <v>0.72711850779868203</v>
      </c>
      <c r="E12447" s="2"/>
      <c r="G12447" s="23"/>
    </row>
    <row r="12448" spans="1:7" customFormat="1">
      <c r="A12448" s="4">
        <v>35086</v>
      </c>
      <c r="B12448">
        <v>5.46</v>
      </c>
      <c r="C12448">
        <f>IFERROR(((VLOOKUP(A12448,'Interest Rates-10yr'!$A$9:$C$15239,2,FALSE))-B12448),C12447)</f>
        <v>0.15000000000000036</v>
      </c>
      <c r="D12448" s="98">
        <f>AVERAGE(C$10:C12448)</f>
        <v>0.72707211190610233</v>
      </c>
      <c r="E12448" s="2"/>
      <c r="G12448" s="23"/>
    </row>
    <row r="12449" spans="1:7" customFormat="1">
      <c r="A12449" s="4">
        <v>35087</v>
      </c>
      <c r="B12449">
        <v>5.44</v>
      </c>
      <c r="C12449">
        <f>IFERROR(((VLOOKUP(A12449,'Interest Rates-10yr'!$A$9:$C$15239,2,FALSE))-B12449),C12448)</f>
        <v>0.21999999999999975</v>
      </c>
      <c r="D12449" s="98">
        <f>AVERAGE(C$10:C12449)</f>
        <v>0.7270313504823156</v>
      </c>
      <c r="E12449" s="2"/>
      <c r="G12449" s="23"/>
    </row>
    <row r="12450" spans="1:7" customFormat="1">
      <c r="A12450" s="4">
        <v>35088</v>
      </c>
      <c r="B12450">
        <v>5.5</v>
      </c>
      <c r="C12450">
        <f>IFERROR(((VLOOKUP(A12450,'Interest Rates-10yr'!$A$9:$C$15239,2,FALSE))-B12450),C12449)</f>
        <v>0.12000000000000011</v>
      </c>
      <c r="D12450" s="98">
        <f>AVERAGE(C$10:C12450)</f>
        <v>0.72698255767221343</v>
      </c>
      <c r="E12450" s="2"/>
      <c r="G12450" s="23"/>
    </row>
    <row r="12451" spans="1:7" customFormat="1">
      <c r="A12451" s="4">
        <v>35089</v>
      </c>
      <c r="B12451">
        <v>5.56</v>
      </c>
      <c r="C12451">
        <f>IFERROR(((VLOOKUP(A12451,'Interest Rates-10yr'!$A$9:$C$15239,2,FALSE))-B12451),C12450)</f>
        <v>0.14000000000000057</v>
      </c>
      <c r="D12451" s="98">
        <f>AVERAGE(C$10:C12451)</f>
        <v>0.72693538016396131</v>
      </c>
      <c r="E12451" s="2"/>
      <c r="G12451" s="23"/>
    </row>
    <row r="12452" spans="1:7" customFormat="1">
      <c r="A12452" s="4">
        <v>35090</v>
      </c>
      <c r="B12452">
        <v>5.51</v>
      </c>
      <c r="C12452">
        <f>IFERROR(((VLOOKUP(A12452,'Interest Rates-10yr'!$A$9:$C$15239,2,FALSE))-B12452),C12451)</f>
        <v>0.14000000000000057</v>
      </c>
      <c r="D12452" s="98">
        <f>AVERAGE(C$10:C12452)</f>
        <v>0.72688821023868888</v>
      </c>
      <c r="E12452" s="2"/>
      <c r="G12452" s="23"/>
    </row>
    <row r="12453" spans="1:7" customFormat="1">
      <c r="A12453" s="4">
        <v>35091</v>
      </c>
      <c r="B12453">
        <v>5.51</v>
      </c>
      <c r="C12453">
        <f>IFERROR(((VLOOKUP(A12453,'Interest Rates-10yr'!$A$9:$C$15239,2,FALSE))-B12453),C12452)</f>
        <v>0.14000000000000057</v>
      </c>
      <c r="D12453" s="98">
        <f>AVERAGE(C$10:C12453)</f>
        <v>0.72684104789456805</v>
      </c>
      <c r="E12453" s="2"/>
      <c r="G12453" s="23"/>
    </row>
    <row r="12454" spans="1:7" customFormat="1">
      <c r="A12454" s="4">
        <v>35092</v>
      </c>
      <c r="B12454">
        <v>5.51</v>
      </c>
      <c r="C12454">
        <f>IFERROR(((VLOOKUP(A12454,'Interest Rates-10yr'!$A$9:$C$15239,2,FALSE))-B12454),C12453)</f>
        <v>0.14000000000000057</v>
      </c>
      <c r="D12454" s="98">
        <f>AVERAGE(C$10:C12454)</f>
        <v>0.72679389312977138</v>
      </c>
      <c r="E12454" s="2"/>
      <c r="G12454" s="23"/>
    </row>
    <row r="12455" spans="1:7" customFormat="1">
      <c r="A12455" s="4">
        <v>35093</v>
      </c>
      <c r="B12455">
        <v>5.53</v>
      </c>
      <c r="C12455">
        <f>IFERROR(((VLOOKUP(A12455,'Interest Rates-10yr'!$A$9:$C$15239,2,FALSE))-B12455),C12454)</f>
        <v>0.16000000000000014</v>
      </c>
      <c r="D12455" s="98">
        <f>AVERAGE(C$10:C12455)</f>
        <v>0.72674835288446116</v>
      </c>
      <c r="E12455" s="2"/>
      <c r="G12455" s="23"/>
    </row>
    <row r="12456" spans="1:7" customFormat="1">
      <c r="A12456" s="4">
        <v>35094</v>
      </c>
      <c r="B12456">
        <v>5.37</v>
      </c>
      <c r="C12456">
        <f>IFERROR(((VLOOKUP(A12456,'Interest Rates-10yr'!$A$9:$C$15239,2,FALSE))-B12456),C12455)</f>
        <v>0.25999999999999979</v>
      </c>
      <c r="D12456" s="98">
        <f>AVERAGE(C$10:C12456)</f>
        <v>0.72671085402104962</v>
      </c>
      <c r="E12456" s="2"/>
      <c r="G12456" s="23"/>
    </row>
    <row r="12457" spans="1:7" customFormat="1">
      <c r="A12457" s="4">
        <v>35095</v>
      </c>
      <c r="B12457">
        <v>5.71</v>
      </c>
      <c r="C12457">
        <f>IFERROR(((VLOOKUP(A12457,'Interest Rates-10yr'!$A$9:$C$15239,2,FALSE))-B12457),C12456)</f>
        <v>-0.11000000000000032</v>
      </c>
      <c r="D12457" s="98">
        <f>AVERAGE(C$10:C12457)</f>
        <v>0.72664363753213401</v>
      </c>
      <c r="E12457" s="2"/>
      <c r="G12457" s="23"/>
    </row>
    <row r="12458" spans="1:7" customFormat="1">
      <c r="A12458" s="4">
        <v>35096</v>
      </c>
      <c r="B12458">
        <v>5.27</v>
      </c>
      <c r="C12458">
        <f>IFERROR(((VLOOKUP(A12458,'Interest Rates-10yr'!$A$9:$C$15239,2,FALSE))-B12458),C12457)</f>
        <v>0.36000000000000032</v>
      </c>
      <c r="D12458" s="98">
        <f>AVERAGE(C$10:C12458)</f>
        <v>0.72661418587838411</v>
      </c>
      <c r="E12458" s="2"/>
      <c r="G12458" s="23"/>
    </row>
    <row r="12459" spans="1:7" customFormat="1">
      <c r="A12459" s="4">
        <v>35097</v>
      </c>
      <c r="B12459">
        <v>5.23</v>
      </c>
      <c r="C12459">
        <f>IFERROR(((VLOOKUP(A12459,'Interest Rates-10yr'!$A$9:$C$15239,2,FALSE))-B12459),C12458)</f>
        <v>0.42999999999999972</v>
      </c>
      <c r="D12459" s="98">
        <f>AVERAGE(C$10:C12459)</f>
        <v>0.72659036144578348</v>
      </c>
      <c r="E12459" s="2"/>
      <c r="G12459" s="23"/>
    </row>
    <row r="12460" spans="1:7" customFormat="1">
      <c r="A12460" s="4">
        <v>35098</v>
      </c>
      <c r="B12460">
        <v>5.23</v>
      </c>
      <c r="C12460">
        <f>IFERROR(((VLOOKUP(A12460,'Interest Rates-10yr'!$A$9:$C$15239,2,FALSE))-B12460),C12459)</f>
        <v>0.42999999999999972</v>
      </c>
      <c r="D12460" s="98">
        <f>AVERAGE(C$10:C12460)</f>
        <v>0.72656654084009353</v>
      </c>
      <c r="E12460" s="2"/>
      <c r="G12460" s="23"/>
    </row>
    <row r="12461" spans="1:7" customFormat="1">
      <c r="A12461" s="4">
        <v>35099</v>
      </c>
      <c r="B12461">
        <v>5.23</v>
      </c>
      <c r="C12461">
        <f>IFERROR(((VLOOKUP(A12461,'Interest Rates-10yr'!$A$9:$C$15239,2,FALSE))-B12461),C12460)</f>
        <v>0.42999999999999972</v>
      </c>
      <c r="D12461" s="98">
        <f>AVERAGE(C$10:C12461)</f>
        <v>0.72654272406039233</v>
      </c>
      <c r="E12461" s="2"/>
      <c r="G12461" s="23"/>
    </row>
    <row r="12462" spans="1:7" customFormat="1">
      <c r="A12462" s="4">
        <v>35100</v>
      </c>
      <c r="B12462">
        <v>5.23</v>
      </c>
      <c r="C12462">
        <f>IFERROR(((VLOOKUP(A12462,'Interest Rates-10yr'!$A$9:$C$15239,2,FALSE))-B12462),C12461)</f>
        <v>0.46999999999999975</v>
      </c>
      <c r="D12462" s="98">
        <f>AVERAGE(C$10:C12462)</f>
        <v>0.72652212318316911</v>
      </c>
      <c r="E12462" s="2"/>
      <c r="G12462" s="23"/>
    </row>
    <row r="12463" spans="1:7" customFormat="1">
      <c r="A12463" s="4">
        <v>35101</v>
      </c>
      <c r="B12463">
        <v>5.16</v>
      </c>
      <c r="C12463">
        <f>IFERROR(((VLOOKUP(A12463,'Interest Rates-10yr'!$A$9:$C$15239,2,FALSE))-B12463),C12462)</f>
        <v>0.51999999999999957</v>
      </c>
      <c r="D12463" s="98">
        <f>AVERAGE(C$10:C12463)</f>
        <v>0.72650554038863058</v>
      </c>
      <c r="E12463" s="2"/>
      <c r="G12463" s="23"/>
    </row>
    <row r="12464" spans="1:7" customFormat="1">
      <c r="A12464" s="4">
        <v>35102</v>
      </c>
      <c r="B12464">
        <v>5.13</v>
      </c>
      <c r="C12464">
        <f>IFERROR(((VLOOKUP(A12464,'Interest Rates-10yr'!$A$9:$C$15239,2,FALSE))-B12464),C12463)</f>
        <v>0.53000000000000025</v>
      </c>
      <c r="D12464" s="98">
        <f>AVERAGE(C$10:C12464)</f>
        <v>0.72648976314733082</v>
      </c>
      <c r="E12464" s="2"/>
      <c r="G12464" s="23"/>
    </row>
    <row r="12465" spans="1:7" customFormat="1">
      <c r="A12465" s="4">
        <v>35103</v>
      </c>
      <c r="B12465">
        <v>5.18</v>
      </c>
      <c r="C12465">
        <f>IFERROR(((VLOOKUP(A12465,'Interest Rates-10yr'!$A$9:$C$15239,2,FALSE))-B12465),C12464)</f>
        <v>0.48000000000000043</v>
      </c>
      <c r="D12465" s="98">
        <f>AVERAGE(C$10:C12465)</f>
        <v>0.72646997430957017</v>
      </c>
      <c r="E12465" s="2"/>
      <c r="G12465" s="23"/>
    </row>
    <row r="12466" spans="1:7" customFormat="1">
      <c r="A12466" s="4">
        <v>35104</v>
      </c>
      <c r="B12466">
        <v>5.17</v>
      </c>
      <c r="C12466">
        <f>IFERROR(((VLOOKUP(A12466,'Interest Rates-10yr'!$A$9:$C$15239,2,FALSE))-B12466),C12465)</f>
        <v>0.49000000000000021</v>
      </c>
      <c r="D12466" s="98">
        <f>AVERAGE(C$10:C12466)</f>
        <v>0.72645099141045233</v>
      </c>
      <c r="E12466" s="2"/>
      <c r="G12466" s="23"/>
    </row>
    <row r="12467" spans="1:7" customFormat="1">
      <c r="A12467" s="4">
        <v>35105</v>
      </c>
      <c r="B12467">
        <v>5.17</v>
      </c>
      <c r="C12467">
        <f>IFERROR(((VLOOKUP(A12467,'Interest Rates-10yr'!$A$9:$C$15239,2,FALSE))-B12467),C12466)</f>
        <v>0.49000000000000021</v>
      </c>
      <c r="D12467" s="98">
        <f>AVERAGE(C$10:C12467)</f>
        <v>0.72643201155883808</v>
      </c>
      <c r="E12467" s="2"/>
      <c r="G12467" s="23"/>
    </row>
    <row r="12468" spans="1:7" customFormat="1">
      <c r="A12468" s="4">
        <v>35106</v>
      </c>
      <c r="B12468">
        <v>5.17</v>
      </c>
      <c r="C12468">
        <f>IFERROR(((VLOOKUP(A12468,'Interest Rates-10yr'!$A$9:$C$15239,2,FALSE))-B12468),C12467)</f>
        <v>0.49000000000000021</v>
      </c>
      <c r="D12468" s="98">
        <f>AVERAGE(C$10:C12468)</f>
        <v>0.72641303475399344</v>
      </c>
      <c r="E12468" s="2"/>
      <c r="G12468" s="23"/>
    </row>
    <row r="12469" spans="1:7" customFormat="1">
      <c r="A12469" s="4">
        <v>35107</v>
      </c>
      <c r="B12469">
        <v>5.12</v>
      </c>
      <c r="C12469">
        <f>IFERROR(((VLOOKUP(A12469,'Interest Rates-10yr'!$A$9:$C$15239,2,FALSE))-B12469),C12468)</f>
        <v>0.49000000000000021</v>
      </c>
      <c r="D12469" s="98">
        <f>AVERAGE(C$10:C12469)</f>
        <v>0.726394060995185</v>
      </c>
      <c r="E12469" s="2"/>
      <c r="G12469" s="23"/>
    </row>
    <row r="12470" spans="1:7" customFormat="1">
      <c r="A12470" s="4">
        <v>35108</v>
      </c>
      <c r="B12470">
        <v>4.93</v>
      </c>
      <c r="C12470">
        <f>IFERROR(((VLOOKUP(A12470,'Interest Rates-10yr'!$A$9:$C$15239,2,FALSE))-B12470),C12469)</f>
        <v>0.65000000000000036</v>
      </c>
      <c r="D12470" s="98">
        <f>AVERAGE(C$10:C12470)</f>
        <v>0.72638793034266946</v>
      </c>
      <c r="E12470" s="2"/>
      <c r="G12470" s="23"/>
    </row>
    <row r="12471" spans="1:7" customFormat="1">
      <c r="A12471" s="4">
        <v>35109</v>
      </c>
      <c r="B12471">
        <v>4.92</v>
      </c>
      <c r="C12471">
        <f>IFERROR(((VLOOKUP(A12471,'Interest Rates-10yr'!$A$9:$C$15239,2,FALSE))-B12471),C12470)</f>
        <v>0.70000000000000018</v>
      </c>
      <c r="D12471" s="98">
        <f>AVERAGE(C$10:C12471)</f>
        <v>0.72638581287112858</v>
      </c>
      <c r="E12471" s="2"/>
      <c r="G12471" s="23"/>
    </row>
    <row r="12472" spans="1:7" customFormat="1">
      <c r="A12472" s="4">
        <v>35110</v>
      </c>
      <c r="B12472">
        <v>5.36</v>
      </c>
      <c r="C12472">
        <f>IFERROR(((VLOOKUP(A12472,'Interest Rates-10yr'!$A$9:$C$15239,2,FALSE))-B12472),C12471)</f>
        <v>0.33999999999999986</v>
      </c>
      <c r="D12472" s="98">
        <f>AVERAGE(C$10:C12472)</f>
        <v>0.72635481023830573</v>
      </c>
      <c r="E12472" s="2"/>
      <c r="G12472" s="23"/>
    </row>
    <row r="12473" spans="1:7" customFormat="1">
      <c r="A12473" s="4">
        <v>35111</v>
      </c>
      <c r="B12473">
        <v>5.13</v>
      </c>
      <c r="C12473">
        <f>IFERROR(((VLOOKUP(A12473,'Interest Rates-10yr'!$A$9:$C$15239,2,FALSE))-B12473),C12472)</f>
        <v>0.62999999999999989</v>
      </c>
      <c r="D12473" s="98">
        <f>AVERAGE(C$10:C12473)</f>
        <v>0.72634707958921729</v>
      </c>
      <c r="E12473" s="2"/>
      <c r="G12473" s="23"/>
    </row>
    <row r="12474" spans="1:7" customFormat="1">
      <c r="A12474" s="4">
        <v>35112</v>
      </c>
      <c r="B12474">
        <v>5.13</v>
      </c>
      <c r="C12474">
        <f>IFERROR(((VLOOKUP(A12474,'Interest Rates-10yr'!$A$9:$C$15239,2,FALSE))-B12474),C12473)</f>
        <v>0.62999999999999989</v>
      </c>
      <c r="D12474" s="98">
        <f>AVERAGE(C$10:C12474)</f>
        <v>0.72633935018050566</v>
      </c>
      <c r="E12474" s="2"/>
      <c r="G12474" s="23"/>
    </row>
    <row r="12475" spans="1:7" customFormat="1">
      <c r="A12475" s="4">
        <v>35113</v>
      </c>
      <c r="B12475">
        <v>5.13</v>
      </c>
      <c r="C12475">
        <f>IFERROR(((VLOOKUP(A12475,'Interest Rates-10yr'!$A$9:$C$15239,2,FALSE))-B12475),C12474)</f>
        <v>0.62999999999999989</v>
      </c>
      <c r="D12475" s="98">
        <f>AVERAGE(C$10:C12475)</f>
        <v>0.72633162201187251</v>
      </c>
      <c r="E12475" s="2"/>
      <c r="G12475" s="23"/>
    </row>
    <row r="12476" spans="1:7" customFormat="1">
      <c r="A12476" s="4">
        <v>35114</v>
      </c>
      <c r="B12476">
        <v>5.13</v>
      </c>
      <c r="C12476">
        <f>IFERROR(((VLOOKUP(A12476,'Interest Rates-10yr'!$A$9:$C$15239,2,FALSE))-B12476),C12475)</f>
        <v>0.62999999999999989</v>
      </c>
      <c r="D12476" s="98">
        <f>AVERAGE(C$10:C12476)</f>
        <v>0.72632389508301931</v>
      </c>
      <c r="E12476" s="2"/>
      <c r="G12476" s="23"/>
    </row>
    <row r="12477" spans="1:7" customFormat="1">
      <c r="A12477" s="4">
        <v>35115</v>
      </c>
      <c r="B12477">
        <v>5.2</v>
      </c>
      <c r="C12477">
        <f>IFERROR(((VLOOKUP(A12477,'Interest Rates-10yr'!$A$9:$C$15239,2,FALSE))-B12477),C12476)</f>
        <v>0.80999999999999961</v>
      </c>
      <c r="D12477" s="98">
        <f>AVERAGE(C$10:C12477)</f>
        <v>0.72633060635226188</v>
      </c>
      <c r="E12477" s="2"/>
      <c r="G12477" s="23"/>
    </row>
    <row r="12478" spans="1:7" customFormat="1">
      <c r="A12478" s="4">
        <v>35116</v>
      </c>
      <c r="B12478">
        <v>5.0999999999999996</v>
      </c>
      <c r="C12478">
        <f>IFERROR(((VLOOKUP(A12478,'Interest Rates-10yr'!$A$9:$C$15239,2,FALSE))-B12478),C12477)</f>
        <v>0.88000000000000078</v>
      </c>
      <c r="D12478" s="98">
        <f>AVERAGE(C$10:C12478)</f>
        <v>0.7263429304675596</v>
      </c>
      <c r="E12478" s="2"/>
      <c r="G12478" s="23"/>
    </row>
    <row r="12479" spans="1:7" customFormat="1">
      <c r="A12479" s="4">
        <v>35117</v>
      </c>
      <c r="B12479">
        <v>5.15</v>
      </c>
      <c r="C12479">
        <f>IFERROR(((VLOOKUP(A12479,'Interest Rates-10yr'!$A$9:$C$15239,2,FALSE))-B12479),C12478)</f>
        <v>0.76999999999999957</v>
      </c>
      <c r="D12479" s="98">
        <f>AVERAGE(C$10:C12479)</f>
        <v>0.72634643143544508</v>
      </c>
      <c r="E12479" s="2"/>
      <c r="G12479" s="23"/>
    </row>
    <row r="12480" spans="1:7" customFormat="1">
      <c r="A12480" s="4">
        <v>35118</v>
      </c>
      <c r="B12480">
        <v>5.14</v>
      </c>
      <c r="C12480">
        <f>IFERROR(((VLOOKUP(A12480,'Interest Rates-10yr'!$A$9:$C$15239,2,FALSE))-B12480),C12479)</f>
        <v>0.83000000000000007</v>
      </c>
      <c r="D12480" s="98">
        <f>AVERAGE(C$10:C12480)</f>
        <v>0.72635474300376879</v>
      </c>
      <c r="E12480" s="2"/>
      <c r="G12480" s="23"/>
    </row>
    <row r="12481" spans="1:7" customFormat="1">
      <c r="A12481" s="4">
        <v>35119</v>
      </c>
      <c r="B12481">
        <v>5.14</v>
      </c>
      <c r="C12481">
        <f>IFERROR(((VLOOKUP(A12481,'Interest Rates-10yr'!$A$9:$C$15239,2,FALSE))-B12481),C12480)</f>
        <v>0.83000000000000007</v>
      </c>
      <c r="D12481" s="98">
        <f>AVERAGE(C$10:C12481)</f>
        <v>0.72636305323925598</v>
      </c>
      <c r="E12481" s="2"/>
      <c r="G12481" s="23"/>
    </row>
    <row r="12482" spans="1:7" customFormat="1">
      <c r="A12482" s="4">
        <v>35120</v>
      </c>
      <c r="B12482">
        <v>5.14</v>
      </c>
      <c r="C12482">
        <f>IFERROR(((VLOOKUP(A12482,'Interest Rates-10yr'!$A$9:$C$15239,2,FALSE))-B12482),C12481)</f>
        <v>0.83000000000000007</v>
      </c>
      <c r="D12482" s="98">
        <f>AVERAGE(C$10:C12482)</f>
        <v>0.72637136214222731</v>
      </c>
      <c r="E12482" s="2"/>
      <c r="G12482" s="23"/>
    </row>
    <row r="12483" spans="1:7" customFormat="1">
      <c r="A12483" s="4">
        <v>35121</v>
      </c>
      <c r="B12483">
        <v>5.19</v>
      </c>
      <c r="C12483">
        <f>IFERROR(((VLOOKUP(A12483,'Interest Rates-10yr'!$A$9:$C$15239,2,FALSE))-B12483),C12482)</f>
        <v>0.8199999999999994</v>
      </c>
      <c r="D12483" s="98">
        <f>AVERAGE(C$10:C12483)</f>
        <v>0.72637886804553475</v>
      </c>
      <c r="E12483" s="2"/>
      <c r="G12483" s="23"/>
    </row>
    <row r="12484" spans="1:7" customFormat="1">
      <c r="A12484" s="4">
        <v>35122</v>
      </c>
      <c r="B12484">
        <v>5.2</v>
      </c>
      <c r="C12484">
        <f>IFERROR(((VLOOKUP(A12484,'Interest Rates-10yr'!$A$9:$C$15239,2,FALSE))-B12484),C12483)</f>
        <v>0.85999999999999943</v>
      </c>
      <c r="D12484" s="98">
        <f>AVERAGE(C$10:C12484)</f>
        <v>0.7263895791583167</v>
      </c>
      <c r="E12484" s="2"/>
      <c r="G12484" s="23"/>
    </row>
    <row r="12485" spans="1:7" customFormat="1">
      <c r="A12485" s="4">
        <v>35123</v>
      </c>
      <c r="B12485">
        <v>6.18</v>
      </c>
      <c r="C12485">
        <f>IFERROR(((VLOOKUP(A12485,'Interest Rates-10yr'!$A$9:$C$15239,2,FALSE))-B12485),C12484)</f>
        <v>-6.9999999999999396E-2</v>
      </c>
      <c r="D12485" s="98">
        <f>AVERAGE(C$10:C12485)</f>
        <v>0.72632574543122808</v>
      </c>
      <c r="E12485" s="2"/>
      <c r="G12485" s="23"/>
    </row>
    <row r="12486" spans="1:7" customFormat="1">
      <c r="A12486" s="4">
        <v>35124</v>
      </c>
      <c r="B12486">
        <v>6.05</v>
      </c>
      <c r="C12486">
        <f>IFERROR(((VLOOKUP(A12486,'Interest Rates-10yr'!$A$9:$C$15239,2,FALSE))-B12486),C12485)</f>
        <v>8.0000000000000071E-2</v>
      </c>
      <c r="D12486" s="98">
        <f>AVERAGE(C$10:C12486)</f>
        <v>0.72627394405706514</v>
      </c>
      <c r="E12486" s="2"/>
      <c r="G12486" s="23"/>
    </row>
    <row r="12487" spans="1:7" customFormat="1">
      <c r="A12487" s="4">
        <v>35125</v>
      </c>
      <c r="B12487">
        <v>5.81</v>
      </c>
      <c r="C12487">
        <f>IFERROR(((VLOOKUP(A12487,'Interest Rates-10yr'!$A$9:$C$15239,2,FALSE))-B12487),C12486)</f>
        <v>0.1800000000000006</v>
      </c>
      <c r="D12487" s="98">
        <f>AVERAGE(C$10:C12487)</f>
        <v>0.72623016509055949</v>
      </c>
      <c r="E12487" s="2"/>
      <c r="G12487" s="23"/>
    </row>
    <row r="12488" spans="1:7" customFormat="1">
      <c r="A12488" s="4">
        <v>35126</v>
      </c>
      <c r="B12488">
        <v>5.81</v>
      </c>
      <c r="C12488">
        <f>IFERROR(((VLOOKUP(A12488,'Interest Rates-10yr'!$A$9:$C$15239,2,FALSE))-B12488),C12487)</f>
        <v>0.1800000000000006</v>
      </c>
      <c r="D12488" s="98">
        <f>AVERAGE(C$10:C12488)</f>
        <v>0.72618639314047617</v>
      </c>
      <c r="E12488" s="2"/>
      <c r="G12488" s="23"/>
    </row>
    <row r="12489" spans="1:7" customFormat="1">
      <c r="A12489" s="4">
        <v>35127</v>
      </c>
      <c r="B12489">
        <v>5.81</v>
      </c>
      <c r="C12489">
        <f>IFERROR(((VLOOKUP(A12489,'Interest Rates-10yr'!$A$9:$C$15239,2,FALSE))-B12489),C12488)</f>
        <v>0.1800000000000006</v>
      </c>
      <c r="D12489" s="98">
        <f>AVERAGE(C$10:C12489)</f>
        <v>0.72614262820512832</v>
      </c>
      <c r="E12489" s="2"/>
      <c r="G12489" s="23"/>
    </row>
    <row r="12490" spans="1:7" customFormat="1">
      <c r="A12490" s="4">
        <v>35128</v>
      </c>
      <c r="B12490">
        <v>5.33</v>
      </c>
      <c r="C12490">
        <f>IFERROR(((VLOOKUP(A12490,'Interest Rates-10yr'!$A$9:$C$15239,2,FALSE))-B12490),C12489)</f>
        <v>0.58999999999999986</v>
      </c>
      <c r="D12490" s="98">
        <f>AVERAGE(C$10:C12490)</f>
        <v>0.72613172021472661</v>
      </c>
      <c r="E12490" s="2"/>
      <c r="G12490" s="23"/>
    </row>
    <row r="12491" spans="1:7" customFormat="1">
      <c r="A12491" s="4">
        <v>35129</v>
      </c>
      <c r="B12491">
        <v>5.13</v>
      </c>
      <c r="C12491">
        <f>IFERROR(((VLOOKUP(A12491,'Interest Rates-10yr'!$A$9:$C$15239,2,FALSE))-B12491),C12490)</f>
        <v>0.83000000000000007</v>
      </c>
      <c r="D12491" s="98">
        <f>AVERAGE(C$10:C12491)</f>
        <v>0.72614004165999058</v>
      </c>
      <c r="E12491" s="2"/>
      <c r="G12491" s="23"/>
    </row>
    <row r="12492" spans="1:7" customFormat="1">
      <c r="A12492" s="4">
        <v>35130</v>
      </c>
      <c r="B12492">
        <v>5.08</v>
      </c>
      <c r="C12492">
        <f>IFERROR(((VLOOKUP(A12492,'Interest Rates-10yr'!$A$9:$C$15239,2,FALSE))-B12492),C12491)</f>
        <v>0.96999999999999975</v>
      </c>
      <c r="D12492" s="98">
        <f>AVERAGE(C$10:C12492)</f>
        <v>0.72615957702475376</v>
      </c>
      <c r="E12492" s="2"/>
      <c r="G12492" s="23"/>
    </row>
    <row r="12493" spans="1:7" customFormat="1">
      <c r="A12493" s="4">
        <v>35131</v>
      </c>
      <c r="B12493">
        <v>5.21</v>
      </c>
      <c r="C12493">
        <f>IFERROR(((VLOOKUP(A12493,'Interest Rates-10yr'!$A$9:$C$15239,2,FALSE))-B12493),C12492)</f>
        <v>0.86000000000000032</v>
      </c>
      <c r="D12493" s="98">
        <f>AVERAGE(C$10:C12493)</f>
        <v>0.72617029798141641</v>
      </c>
      <c r="E12493" s="2"/>
      <c r="G12493" s="23"/>
    </row>
    <row r="12494" spans="1:7" customFormat="1">
      <c r="A12494" s="4">
        <v>35132</v>
      </c>
      <c r="B12494">
        <v>5.16</v>
      </c>
      <c r="C12494">
        <f>IFERROR(((VLOOKUP(A12494,'Interest Rates-10yr'!$A$9:$C$15239,2,FALSE))-B12494),C12493)</f>
        <v>1.25</v>
      </c>
      <c r="D12494" s="98">
        <f>AVERAGE(C$10:C12494)</f>
        <v>0.72621225470564699</v>
      </c>
      <c r="E12494" s="2"/>
      <c r="G12494" s="23"/>
    </row>
    <row r="12495" spans="1:7" customFormat="1">
      <c r="A12495" s="4">
        <v>35133</v>
      </c>
      <c r="B12495">
        <v>5.16</v>
      </c>
      <c r="C12495">
        <f>IFERROR(((VLOOKUP(A12495,'Interest Rates-10yr'!$A$9:$C$15239,2,FALSE))-B12495),C12494)</f>
        <v>1.25</v>
      </c>
      <c r="D12495" s="98">
        <f>AVERAGE(C$10:C12495)</f>
        <v>0.7262542047092746</v>
      </c>
      <c r="E12495" s="2"/>
      <c r="G12495" s="23"/>
    </row>
    <row r="12496" spans="1:7" customFormat="1">
      <c r="A12496" s="4">
        <v>35134</v>
      </c>
      <c r="B12496">
        <v>5.16</v>
      </c>
      <c r="C12496">
        <f>IFERROR(((VLOOKUP(A12496,'Interest Rates-10yr'!$A$9:$C$15239,2,FALSE))-B12496),C12495)</f>
        <v>1.25</v>
      </c>
      <c r="D12496" s="98">
        <f>AVERAGE(C$10:C12496)</f>
        <v>0.72629614799391384</v>
      </c>
      <c r="E12496" s="2"/>
      <c r="G12496" s="23"/>
    </row>
    <row r="12497" spans="1:7" customFormat="1">
      <c r="A12497" s="4">
        <v>35135</v>
      </c>
      <c r="B12497">
        <v>5.25</v>
      </c>
      <c r="C12497">
        <f>IFERROR(((VLOOKUP(A12497,'Interest Rates-10yr'!$A$9:$C$15239,2,FALSE))-B12497),C12496)</f>
        <v>1.08</v>
      </c>
      <c r="D12497" s="98">
        <f>AVERAGE(C$10:C12497)</f>
        <v>0.72632447149263313</v>
      </c>
      <c r="E12497" s="2"/>
      <c r="G12497" s="23"/>
    </row>
    <row r="12498" spans="1:7" customFormat="1">
      <c r="A12498" s="4">
        <v>35136</v>
      </c>
      <c r="B12498">
        <v>5.25</v>
      </c>
      <c r="C12498">
        <f>IFERROR(((VLOOKUP(A12498,'Interest Rates-10yr'!$A$9:$C$15239,2,FALSE))-B12498),C12497)</f>
        <v>1.1100000000000003</v>
      </c>
      <c r="D12498" s="98">
        <f>AVERAGE(C$10:C12498)</f>
        <v>0.72635519256946135</v>
      </c>
      <c r="E12498" s="2"/>
      <c r="G12498" s="23"/>
    </row>
    <row r="12499" spans="1:7" customFormat="1">
      <c r="A12499" s="4">
        <v>35137</v>
      </c>
      <c r="B12499">
        <v>5.49</v>
      </c>
      <c r="C12499">
        <f>IFERROR(((VLOOKUP(A12499,'Interest Rates-10yr'!$A$9:$C$15239,2,FALSE))-B12499),C12498)</f>
        <v>0.85999999999999943</v>
      </c>
      <c r="D12499" s="98">
        <f>AVERAGE(C$10:C12499)</f>
        <v>0.72636589271417162</v>
      </c>
      <c r="E12499" s="2"/>
      <c r="G12499" s="23"/>
    </row>
    <row r="12500" spans="1:7" customFormat="1">
      <c r="A12500" s="4">
        <v>35138</v>
      </c>
      <c r="B12500">
        <v>5.56</v>
      </c>
      <c r="C12500">
        <f>IFERROR(((VLOOKUP(A12500,'Interest Rates-10yr'!$A$9:$C$15239,2,FALSE))-B12500),C12499)</f>
        <v>0.80000000000000071</v>
      </c>
      <c r="D12500" s="98">
        <f>AVERAGE(C$10:C12500)</f>
        <v>0.72637178768713495</v>
      </c>
      <c r="E12500" s="2"/>
      <c r="G12500" s="23"/>
    </row>
    <row r="12501" spans="1:7" customFormat="1">
      <c r="A12501" s="4">
        <v>35139</v>
      </c>
      <c r="B12501">
        <v>5.42</v>
      </c>
      <c r="C12501">
        <f>IFERROR(((VLOOKUP(A12501,'Interest Rates-10yr'!$A$9:$C$15239,2,FALSE))-B12501),C12500)</f>
        <v>1.04</v>
      </c>
      <c r="D12501" s="98">
        <f>AVERAGE(C$10:C12501)</f>
        <v>0.726396894012168</v>
      </c>
      <c r="E12501" s="2"/>
      <c r="G12501" s="23"/>
    </row>
    <row r="12502" spans="1:7" customFormat="1">
      <c r="A12502" s="4">
        <v>35140</v>
      </c>
      <c r="B12502">
        <v>5.42</v>
      </c>
      <c r="C12502">
        <f>IFERROR(((VLOOKUP(A12502,'Interest Rates-10yr'!$A$9:$C$15239,2,FALSE))-B12502),C12501)</f>
        <v>1.04</v>
      </c>
      <c r="D12502" s="98">
        <f>AVERAGE(C$10:C12502)</f>
        <v>0.72642199631793836</v>
      </c>
      <c r="E12502" s="2"/>
      <c r="G12502" s="23"/>
    </row>
    <row r="12503" spans="1:7" customFormat="1">
      <c r="A12503" s="4">
        <v>35141</v>
      </c>
      <c r="B12503">
        <v>5.42</v>
      </c>
      <c r="C12503">
        <f>IFERROR(((VLOOKUP(A12503,'Interest Rates-10yr'!$A$9:$C$15239,2,FALSE))-B12503),C12502)</f>
        <v>1.04</v>
      </c>
      <c r="D12503" s="98">
        <f>AVERAGE(C$10:C12503)</f>
        <v>0.72644709460541101</v>
      </c>
      <c r="E12503" s="2"/>
      <c r="G12503" s="23"/>
    </row>
    <row r="12504" spans="1:7" customFormat="1">
      <c r="A12504" s="4">
        <v>35142</v>
      </c>
      <c r="B12504">
        <v>5.27</v>
      </c>
      <c r="C12504">
        <f>IFERROR(((VLOOKUP(A12504,'Interest Rates-10yr'!$A$9:$C$15239,2,FALSE))-B12504),C12503)</f>
        <v>1.1600000000000001</v>
      </c>
      <c r="D12504" s="98">
        <f>AVERAGE(C$10:C12504)</f>
        <v>0.72648179271708724</v>
      </c>
      <c r="E12504" s="2"/>
      <c r="G12504" s="23"/>
    </row>
    <row r="12505" spans="1:7" customFormat="1">
      <c r="A12505" s="4">
        <v>35143</v>
      </c>
      <c r="B12505">
        <v>5.2</v>
      </c>
      <c r="C12505">
        <f>IFERROR(((VLOOKUP(A12505,'Interest Rates-10yr'!$A$9:$C$15239,2,FALSE))-B12505),C12504)</f>
        <v>1.21</v>
      </c>
      <c r="D12505" s="98">
        <f>AVERAGE(C$10:C12505)</f>
        <v>0.72652048655569812</v>
      </c>
      <c r="E12505" s="2"/>
      <c r="G12505" s="23"/>
    </row>
    <row r="12506" spans="1:7" customFormat="1">
      <c r="A12506" s="4">
        <v>35144</v>
      </c>
      <c r="B12506">
        <v>5.21</v>
      </c>
      <c r="C12506">
        <f>IFERROR(((VLOOKUP(A12506,'Interest Rates-10yr'!$A$9:$C$15239,2,FALSE))-B12506),C12505)</f>
        <v>1.1299999999999999</v>
      </c>
      <c r="D12506" s="98">
        <f>AVERAGE(C$10:C12506)</f>
        <v>0.72655277266543994</v>
      </c>
      <c r="E12506" s="2"/>
      <c r="G12506" s="23"/>
    </row>
    <row r="12507" spans="1:7" customFormat="1">
      <c r="A12507" s="4">
        <v>35145</v>
      </c>
      <c r="B12507">
        <v>5.21</v>
      </c>
      <c r="C12507">
        <f>IFERROR(((VLOOKUP(A12507,'Interest Rates-10yr'!$A$9:$C$15239,2,FALSE))-B12507),C12506)</f>
        <v>1.0700000000000003</v>
      </c>
      <c r="D12507" s="98">
        <f>AVERAGE(C$10:C12507)</f>
        <v>0.72658025284045469</v>
      </c>
      <c r="E12507" s="2"/>
      <c r="G12507" s="23"/>
    </row>
    <row r="12508" spans="1:7" customFormat="1">
      <c r="A12508" s="4">
        <v>35146</v>
      </c>
      <c r="B12508">
        <v>5.17</v>
      </c>
      <c r="C12508">
        <f>IFERROR(((VLOOKUP(A12508,'Interest Rates-10yr'!$A$9:$C$15239,2,FALSE))-B12508),C12507)</f>
        <v>1.1500000000000004</v>
      </c>
      <c r="D12508" s="98">
        <f>AVERAGE(C$10:C12508)</f>
        <v>0.72661412913033063</v>
      </c>
      <c r="E12508" s="2"/>
      <c r="G12508" s="23"/>
    </row>
    <row r="12509" spans="1:7" customFormat="1">
      <c r="A12509" s="4">
        <v>35147</v>
      </c>
      <c r="B12509">
        <v>5.17</v>
      </c>
      <c r="C12509">
        <f>IFERROR(((VLOOKUP(A12509,'Interest Rates-10yr'!$A$9:$C$15239,2,FALSE))-B12509),C12508)</f>
        <v>1.1500000000000004</v>
      </c>
      <c r="D12509" s="98">
        <f>AVERAGE(C$10:C12509)</f>
        <v>0.72664800000000018</v>
      </c>
      <c r="E12509" s="2"/>
      <c r="G12509" s="23"/>
    </row>
    <row r="12510" spans="1:7" customFormat="1">
      <c r="A12510" s="4">
        <v>35148</v>
      </c>
      <c r="B12510">
        <v>5.17</v>
      </c>
      <c r="C12510">
        <f>IFERROR(((VLOOKUP(A12510,'Interest Rates-10yr'!$A$9:$C$15239,2,FALSE))-B12510),C12509)</f>
        <v>1.1500000000000004</v>
      </c>
      <c r="D12510" s="98">
        <f>AVERAGE(C$10:C12510)</f>
        <v>0.72668186545076408</v>
      </c>
      <c r="E12510" s="2"/>
      <c r="G12510" s="23"/>
    </row>
    <row r="12511" spans="1:7" customFormat="1">
      <c r="A12511" s="4">
        <v>35149</v>
      </c>
      <c r="B12511">
        <v>5.29</v>
      </c>
      <c r="C12511">
        <f>IFERROR(((VLOOKUP(A12511,'Interest Rates-10yr'!$A$9:$C$15239,2,FALSE))-B12511),C12510)</f>
        <v>0.96999999999999975</v>
      </c>
      <c r="D12511" s="98">
        <f>AVERAGE(C$10:C12511)</f>
        <v>0.72670132778755403</v>
      </c>
      <c r="E12511" s="2"/>
      <c r="G12511" s="23"/>
    </row>
    <row r="12512" spans="1:7" customFormat="1">
      <c r="A12512" s="4">
        <v>35150</v>
      </c>
      <c r="B12512">
        <v>5.23</v>
      </c>
      <c r="C12512">
        <f>IFERROR(((VLOOKUP(A12512,'Interest Rates-10yr'!$A$9:$C$15239,2,FALSE))-B12512),C12511)</f>
        <v>1.0199999999999996</v>
      </c>
      <c r="D12512" s="98">
        <f>AVERAGE(C$10:C12512)</f>
        <v>0.72672478605134783</v>
      </c>
      <c r="E12512" s="2"/>
      <c r="G12512" s="23"/>
    </row>
    <row r="12513" spans="1:7" customFormat="1">
      <c r="A12513" s="4">
        <v>35151</v>
      </c>
      <c r="B12513">
        <v>5.29</v>
      </c>
      <c r="C12513">
        <f>IFERROR(((VLOOKUP(A12513,'Interest Rates-10yr'!$A$9:$C$15239,2,FALSE))-B12513),C12512)</f>
        <v>1.0499999999999998</v>
      </c>
      <c r="D12513" s="98">
        <f>AVERAGE(C$10:C12513)</f>
        <v>0.72675063979526555</v>
      </c>
      <c r="E12513" s="2"/>
      <c r="G12513" s="23"/>
    </row>
    <row r="12514" spans="1:7" customFormat="1">
      <c r="A12514" s="4">
        <v>35152</v>
      </c>
      <c r="B12514">
        <v>5.31</v>
      </c>
      <c r="C12514">
        <f>IFERROR(((VLOOKUP(A12514,'Interest Rates-10yr'!$A$9:$C$15239,2,FALSE))-B12514),C12513)</f>
        <v>1.1000000000000005</v>
      </c>
      <c r="D12514" s="98">
        <f>AVERAGE(C$10:C12514)</f>
        <v>0.72678048780487814</v>
      </c>
      <c r="E12514" s="2"/>
      <c r="G12514" s="23"/>
    </row>
    <row r="12515" spans="1:7" customFormat="1">
      <c r="A12515" s="4">
        <v>35153</v>
      </c>
      <c r="B12515">
        <v>5.25</v>
      </c>
      <c r="C12515">
        <f>IFERROR(((VLOOKUP(A12515,'Interest Rates-10yr'!$A$9:$C$15239,2,FALSE))-B12515),C12514)</f>
        <v>1.0899999999999999</v>
      </c>
      <c r="D12515" s="98">
        <f>AVERAGE(C$10:C12515)</f>
        <v>0.72680953142491611</v>
      </c>
      <c r="E12515" s="2"/>
      <c r="G12515" s="23"/>
    </row>
    <row r="12516" spans="1:7" customFormat="1">
      <c r="A12516" s="4">
        <v>35154</v>
      </c>
      <c r="B12516">
        <v>5.25</v>
      </c>
      <c r="C12516">
        <f>IFERROR(((VLOOKUP(A12516,'Interest Rates-10yr'!$A$9:$C$15239,2,FALSE))-B12516),C12515)</f>
        <v>1.0899999999999999</v>
      </c>
      <c r="D12516" s="98">
        <f>AVERAGE(C$10:C12516)</f>
        <v>0.72683857040057576</v>
      </c>
      <c r="E12516" s="2"/>
      <c r="G12516" s="23"/>
    </row>
    <row r="12517" spans="1:7" customFormat="1">
      <c r="A12517" s="4">
        <v>35155</v>
      </c>
      <c r="B12517">
        <v>5.25</v>
      </c>
      <c r="C12517">
        <f>IFERROR(((VLOOKUP(A12517,'Interest Rates-10yr'!$A$9:$C$15239,2,FALSE))-B12517),C12516)</f>
        <v>1.0899999999999999</v>
      </c>
      <c r="D12517" s="98">
        <f>AVERAGE(C$10:C12517)</f>
        <v>0.72686760473297107</v>
      </c>
      <c r="E12517" s="2"/>
      <c r="G12517" s="23"/>
    </row>
    <row r="12518" spans="1:7" customFormat="1">
      <c r="A12518" s="4">
        <v>35156</v>
      </c>
      <c r="B12518">
        <v>5.53</v>
      </c>
      <c r="C12518">
        <f>IFERROR(((VLOOKUP(A12518,'Interest Rates-10yr'!$A$9:$C$15239,2,FALSE))-B12518),C12517)</f>
        <v>0.77999999999999936</v>
      </c>
      <c r="D12518" s="98">
        <f>AVERAGE(C$10:C12518)</f>
        <v>0.72687185226636841</v>
      </c>
      <c r="E12518" s="2"/>
      <c r="G12518" s="23"/>
    </row>
    <row r="12519" spans="1:7" customFormat="1">
      <c r="A12519" s="4">
        <v>35157</v>
      </c>
      <c r="B12519">
        <v>5.29</v>
      </c>
      <c r="C12519">
        <f>IFERROR(((VLOOKUP(A12519,'Interest Rates-10yr'!$A$9:$C$15239,2,FALSE))-B12519),C12518)</f>
        <v>0.96</v>
      </c>
      <c r="D12519" s="98">
        <f>AVERAGE(C$10:C12519)</f>
        <v>0.72689048760991215</v>
      </c>
      <c r="E12519" s="2"/>
      <c r="G12519" s="23"/>
    </row>
    <row r="12520" spans="1:7" customFormat="1">
      <c r="A12520" s="4">
        <v>35158</v>
      </c>
      <c r="B12520">
        <v>5.25</v>
      </c>
      <c r="C12520">
        <f>IFERROR(((VLOOKUP(A12520,'Interest Rates-10yr'!$A$9:$C$15239,2,FALSE))-B12520),C12519)</f>
        <v>1.0199999999999996</v>
      </c>
      <c r="D12520" s="98">
        <f>AVERAGE(C$10:C12520)</f>
        <v>0.72691391575413655</v>
      </c>
      <c r="E12520" s="2"/>
      <c r="G12520" s="23"/>
    </row>
    <row r="12521" spans="1:7" customFormat="1">
      <c r="A12521" s="4">
        <v>35159</v>
      </c>
      <c r="B12521">
        <v>5.25</v>
      </c>
      <c r="C12521">
        <f>IFERROR(((VLOOKUP(A12521,'Interest Rates-10yr'!$A$9:$C$15239,2,FALSE))-B12521),C12520)</f>
        <v>1.08</v>
      </c>
      <c r="D12521" s="98">
        <f>AVERAGE(C$10:C12521)</f>
        <v>0.7269421355498723</v>
      </c>
      <c r="E12521" s="2"/>
      <c r="G12521" s="23"/>
    </row>
    <row r="12522" spans="1:7" customFormat="1">
      <c r="A12522" s="4">
        <v>35160</v>
      </c>
      <c r="B12522">
        <v>4.8899999999999997</v>
      </c>
      <c r="C12522">
        <f>IFERROR(((VLOOKUP(A12522,'Interest Rates-10yr'!$A$9:$C$15239,2,FALSE))-B12522),C12521)</f>
        <v>1.6800000000000006</v>
      </c>
      <c r="D12522" s="98">
        <f>AVERAGE(C$10:C12522)</f>
        <v>0.72701830096699449</v>
      </c>
      <c r="E12522" s="2"/>
      <c r="G12522" s="23"/>
    </row>
    <row r="12523" spans="1:7" customFormat="1">
      <c r="A12523" s="4">
        <v>35161</v>
      </c>
      <c r="B12523">
        <v>4.8899999999999997</v>
      </c>
      <c r="C12523">
        <f>IFERROR(((VLOOKUP(A12523,'Interest Rates-10yr'!$A$9:$C$15239,2,FALSE))-B12523),C12522)</f>
        <v>1.6800000000000006</v>
      </c>
      <c r="D12523" s="98">
        <f>AVERAGE(C$10:C12523)</f>
        <v>0.7270944542112836</v>
      </c>
      <c r="E12523" s="2"/>
      <c r="G12523" s="23"/>
    </row>
    <row r="12524" spans="1:7" customFormat="1">
      <c r="A12524" s="4">
        <v>35162</v>
      </c>
      <c r="B12524">
        <v>4.8899999999999997</v>
      </c>
      <c r="C12524">
        <f>IFERROR(((VLOOKUP(A12524,'Interest Rates-10yr'!$A$9:$C$15239,2,FALSE))-B12524),C12523)</f>
        <v>1.6800000000000006</v>
      </c>
      <c r="D12524" s="98">
        <f>AVERAGE(C$10:C12524)</f>
        <v>0.72717059528565742</v>
      </c>
      <c r="E12524" s="2"/>
      <c r="G12524" s="23"/>
    </row>
    <row r="12525" spans="1:7" customFormat="1">
      <c r="A12525" s="4">
        <v>35163</v>
      </c>
      <c r="B12525">
        <v>5.14</v>
      </c>
      <c r="C12525">
        <f>IFERROR(((VLOOKUP(A12525,'Interest Rates-10yr'!$A$9:$C$15239,2,FALSE))-B12525),C12524)</f>
        <v>1.4900000000000002</v>
      </c>
      <c r="D12525" s="98">
        <f>AVERAGE(C$10:C12525)</f>
        <v>0.72723154362416131</v>
      </c>
      <c r="E12525" s="2"/>
      <c r="G12525" s="23"/>
    </row>
    <row r="12526" spans="1:7" customFormat="1">
      <c r="A12526" s="4">
        <v>35164</v>
      </c>
      <c r="B12526">
        <v>5.07</v>
      </c>
      <c r="C12526">
        <f>IFERROR(((VLOOKUP(A12526,'Interest Rates-10yr'!$A$9:$C$15239,2,FALSE))-B12526),C12525)</f>
        <v>1.4899999999999993</v>
      </c>
      <c r="D12526" s="98">
        <f>AVERAGE(C$10:C12526)</f>
        <v>0.72729248222417531</v>
      </c>
      <c r="E12526" s="2"/>
      <c r="G12526" s="23"/>
    </row>
    <row r="12527" spans="1:7" customFormat="1">
      <c r="A12527" s="4">
        <v>35165</v>
      </c>
      <c r="B12527">
        <v>5.46</v>
      </c>
      <c r="C12527">
        <f>IFERROR(((VLOOKUP(A12527,'Interest Rates-10yr'!$A$9:$C$15239,2,FALSE))-B12527),C12526)</f>
        <v>1.17</v>
      </c>
      <c r="D12527" s="98">
        <f>AVERAGE(C$10:C12527)</f>
        <v>0.7273278478990256</v>
      </c>
      <c r="E12527" s="2"/>
      <c r="G12527" s="23"/>
    </row>
    <row r="12528" spans="1:7" customFormat="1">
      <c r="A12528" s="4">
        <v>35166</v>
      </c>
      <c r="B12528">
        <v>5.33</v>
      </c>
      <c r="C12528">
        <f>IFERROR(((VLOOKUP(A12528,'Interest Rates-10yr'!$A$9:$C$15239,2,FALSE))-B12528),C12527)</f>
        <v>1.3499999999999996</v>
      </c>
      <c r="D12528" s="98">
        <f>AVERAGE(C$10:C12528)</f>
        <v>0.72737758606917502</v>
      </c>
      <c r="E12528" s="2"/>
      <c r="G12528" s="23"/>
    </row>
    <row r="12529" spans="1:7" customFormat="1">
      <c r="A12529" s="4">
        <v>35167</v>
      </c>
      <c r="B12529">
        <v>5.22</v>
      </c>
      <c r="C12529">
        <f>IFERROR(((VLOOKUP(A12529,'Interest Rates-10yr'!$A$9:$C$15239,2,FALSE))-B12529),C12528)</f>
        <v>1.2999999999999998</v>
      </c>
      <c r="D12529" s="98">
        <f>AVERAGE(C$10:C12529)</f>
        <v>0.72742332268370624</v>
      </c>
      <c r="E12529" s="2"/>
      <c r="G12529" s="23"/>
    </row>
    <row r="12530" spans="1:7" customFormat="1">
      <c r="A12530" s="4">
        <v>35168</v>
      </c>
      <c r="B12530">
        <v>5.22</v>
      </c>
      <c r="C12530">
        <f>IFERROR(((VLOOKUP(A12530,'Interest Rates-10yr'!$A$9:$C$15239,2,FALSE))-B12530),C12529)</f>
        <v>1.2999999999999998</v>
      </c>
      <c r="D12530" s="98">
        <f>AVERAGE(C$10:C12530)</f>
        <v>0.72746905199265244</v>
      </c>
      <c r="E12530" s="2"/>
      <c r="G12530" s="23"/>
    </row>
    <row r="12531" spans="1:7" customFormat="1">
      <c r="A12531" s="4">
        <v>35169</v>
      </c>
      <c r="B12531">
        <v>5.22</v>
      </c>
      <c r="C12531">
        <f>IFERROR(((VLOOKUP(A12531,'Interest Rates-10yr'!$A$9:$C$15239,2,FALSE))-B12531),C12530)</f>
        <v>1.2999999999999998</v>
      </c>
      <c r="D12531" s="98">
        <f>AVERAGE(C$10:C12531)</f>
        <v>0.72751477399776399</v>
      </c>
      <c r="E12531" s="2"/>
      <c r="G12531" s="23"/>
    </row>
    <row r="12532" spans="1:7" customFormat="1">
      <c r="A12532" s="4">
        <v>35170</v>
      </c>
      <c r="B12532">
        <v>5.33</v>
      </c>
      <c r="C12532">
        <f>IFERROR(((VLOOKUP(A12532,'Interest Rates-10yr'!$A$9:$C$15239,2,FALSE))-B12532),C12531)</f>
        <v>1.1399999999999997</v>
      </c>
      <c r="D12532" s="98">
        <f>AVERAGE(C$10:C12532)</f>
        <v>0.7275477122095344</v>
      </c>
      <c r="E12532" s="2"/>
      <c r="G12532" s="23"/>
    </row>
    <row r="12533" spans="1:7" customFormat="1">
      <c r="A12533" s="4">
        <v>35171</v>
      </c>
      <c r="B12533">
        <v>5.17</v>
      </c>
      <c r="C12533">
        <f>IFERROR(((VLOOKUP(A12533,'Interest Rates-10yr'!$A$9:$C$15239,2,FALSE))-B12533),C12532)</f>
        <v>1.3100000000000005</v>
      </c>
      <c r="D12533" s="98">
        <f>AVERAGE(C$10:C12533)</f>
        <v>0.7275942190993292</v>
      </c>
      <c r="E12533" s="2"/>
      <c r="G12533" s="23"/>
    </row>
    <row r="12534" spans="1:7" customFormat="1">
      <c r="A12534" s="4">
        <v>35172</v>
      </c>
      <c r="B12534">
        <v>5.17</v>
      </c>
      <c r="C12534">
        <f>IFERROR(((VLOOKUP(A12534,'Interest Rates-10yr'!$A$9:$C$15239,2,FALSE))-B12534),C12533)</f>
        <v>1.3499999999999996</v>
      </c>
      <c r="D12534" s="98">
        <f>AVERAGE(C$10:C12534)</f>
        <v>0.72764391217564872</v>
      </c>
      <c r="E12534" s="2"/>
      <c r="G12534" s="23"/>
    </row>
    <row r="12535" spans="1:7" customFormat="1">
      <c r="A12535" s="4">
        <v>35173</v>
      </c>
      <c r="B12535">
        <v>5.19</v>
      </c>
      <c r="C12535">
        <f>IFERROR(((VLOOKUP(A12535,'Interest Rates-10yr'!$A$9:$C$15239,2,FALSE))-B12535),C12534)</f>
        <v>1.3899999999999997</v>
      </c>
      <c r="D12535" s="98">
        <f>AVERAGE(C$10:C12535)</f>
        <v>0.72769679067539517</v>
      </c>
      <c r="E12535" s="2"/>
      <c r="G12535" s="23"/>
    </row>
    <row r="12536" spans="1:7" customFormat="1">
      <c r="A12536" s="4">
        <v>35174</v>
      </c>
      <c r="B12536">
        <v>5.0999999999999996</v>
      </c>
      <c r="C12536">
        <f>IFERROR(((VLOOKUP(A12536,'Interest Rates-10yr'!$A$9:$C$15239,2,FALSE))-B12536),C12535)</f>
        <v>1.4300000000000006</v>
      </c>
      <c r="D12536" s="98">
        <f>AVERAGE(C$10:C12536)</f>
        <v>0.72775285383571486</v>
      </c>
      <c r="E12536" s="2"/>
      <c r="G12536" s="23"/>
    </row>
    <row r="12537" spans="1:7" customFormat="1">
      <c r="A12537" s="4">
        <v>35175</v>
      </c>
      <c r="B12537">
        <v>5.0999999999999996</v>
      </c>
      <c r="C12537">
        <f>IFERROR(((VLOOKUP(A12537,'Interest Rates-10yr'!$A$9:$C$15239,2,FALSE))-B12537),C12536)</f>
        <v>1.4300000000000006</v>
      </c>
      <c r="D12537" s="98">
        <f>AVERAGE(C$10:C12537)</f>
        <v>0.72780890804597698</v>
      </c>
      <c r="E12537" s="2"/>
      <c r="G12537" s="23"/>
    </row>
    <row r="12538" spans="1:7" customFormat="1">
      <c r="A12538" s="4">
        <v>35176</v>
      </c>
      <c r="B12538">
        <v>5.0999999999999996</v>
      </c>
      <c r="C12538">
        <f>IFERROR(((VLOOKUP(A12538,'Interest Rates-10yr'!$A$9:$C$15239,2,FALSE))-B12538),C12537)</f>
        <v>1.4300000000000006</v>
      </c>
      <c r="D12538" s="98">
        <f>AVERAGE(C$10:C12538)</f>
        <v>0.72786495330832468</v>
      </c>
      <c r="E12538" s="2"/>
      <c r="G12538" s="23"/>
    </row>
    <row r="12539" spans="1:7" customFormat="1">
      <c r="A12539" s="4">
        <v>35177</v>
      </c>
      <c r="B12539">
        <v>5.23</v>
      </c>
      <c r="C12539">
        <f>IFERROR(((VLOOKUP(A12539,'Interest Rates-10yr'!$A$9:$C$15239,2,FALSE))-B12539),C12538)</f>
        <v>1.25</v>
      </c>
      <c r="D12539" s="98">
        <f>AVERAGE(C$10:C12539)</f>
        <v>0.72790662410215479</v>
      </c>
      <c r="E12539" s="2"/>
      <c r="G12539" s="23"/>
    </row>
    <row r="12540" spans="1:7" customFormat="1">
      <c r="A12540" s="4">
        <v>35178</v>
      </c>
      <c r="B12540">
        <v>5.38</v>
      </c>
      <c r="C12540">
        <f>IFERROR(((VLOOKUP(A12540,'Interest Rates-10yr'!$A$9:$C$15239,2,FALSE))-B12540),C12539)</f>
        <v>1.1399999999999997</v>
      </c>
      <c r="D12540" s="98">
        <f>AVERAGE(C$10:C12540)</f>
        <v>0.72793951001516233</v>
      </c>
      <c r="E12540" s="2"/>
      <c r="G12540" s="23"/>
    </row>
    <row r="12541" spans="1:7" customFormat="1">
      <c r="A12541" s="4">
        <v>35179</v>
      </c>
      <c r="B12541">
        <v>5.57</v>
      </c>
      <c r="C12541">
        <f>IFERROR(((VLOOKUP(A12541,'Interest Rates-10yr'!$A$9:$C$15239,2,FALSE))-B12541),C12540)</f>
        <v>1</v>
      </c>
      <c r="D12541" s="98">
        <f>AVERAGE(C$10:C12541)</f>
        <v>0.72796121927864665</v>
      </c>
      <c r="E12541" s="2"/>
      <c r="G12541" s="23"/>
    </row>
    <row r="12542" spans="1:7" customFormat="1">
      <c r="A12542" s="4">
        <v>35180</v>
      </c>
      <c r="B12542">
        <v>5.34</v>
      </c>
      <c r="C12542">
        <f>IFERROR(((VLOOKUP(A12542,'Interest Rates-10yr'!$A$9:$C$15239,2,FALSE))-B12542),C12541)</f>
        <v>1.2199999999999998</v>
      </c>
      <c r="D12542" s="98">
        <f>AVERAGE(C$10:C12542)</f>
        <v>0.72800047873613649</v>
      </c>
      <c r="E12542" s="2"/>
      <c r="G12542" s="23"/>
    </row>
    <row r="12543" spans="1:7" customFormat="1">
      <c r="A12543" s="4">
        <v>35181</v>
      </c>
      <c r="B12543">
        <v>5.21</v>
      </c>
      <c r="C12543">
        <f>IFERROR(((VLOOKUP(A12543,'Interest Rates-10yr'!$A$9:$C$15239,2,FALSE))-B12543),C12542)</f>
        <v>1.33</v>
      </c>
      <c r="D12543" s="98">
        <f>AVERAGE(C$10:C12543)</f>
        <v>0.72804850805808197</v>
      </c>
      <c r="E12543" s="2"/>
      <c r="G12543" s="23"/>
    </row>
    <row r="12544" spans="1:7" customFormat="1">
      <c r="A12544" s="4">
        <v>35182</v>
      </c>
      <c r="B12544">
        <v>5.21</v>
      </c>
      <c r="C12544">
        <f>IFERROR(((VLOOKUP(A12544,'Interest Rates-10yr'!$A$9:$C$15239,2,FALSE))-B12544),C12543)</f>
        <v>1.33</v>
      </c>
      <c r="D12544" s="98">
        <f>AVERAGE(C$10:C12544)</f>
        <v>0.72809652971679284</v>
      </c>
      <c r="E12544" s="2"/>
      <c r="G12544" s="23"/>
    </row>
    <row r="12545" spans="1:7" customFormat="1">
      <c r="A12545" s="4">
        <v>35183</v>
      </c>
      <c r="B12545">
        <v>5.21</v>
      </c>
      <c r="C12545">
        <f>IFERROR(((VLOOKUP(A12545,'Interest Rates-10yr'!$A$9:$C$15239,2,FALSE))-B12545),C12544)</f>
        <v>1.33</v>
      </c>
      <c r="D12545" s="98">
        <f>AVERAGE(C$10:C12545)</f>
        <v>0.72814454371410331</v>
      </c>
      <c r="E12545" s="2"/>
      <c r="G12545" s="23"/>
    </row>
    <row r="12546" spans="1:7" customFormat="1">
      <c r="A12546" s="4">
        <v>35184</v>
      </c>
      <c r="B12546">
        <v>5.25</v>
      </c>
      <c r="C12546">
        <f>IFERROR(((VLOOKUP(A12546,'Interest Rates-10yr'!$A$9:$C$15239,2,FALSE))-B12546),C12545)</f>
        <v>1.3399999999999999</v>
      </c>
      <c r="D12546" s="98">
        <f>AVERAGE(C$10:C12546)</f>
        <v>0.72819334769083499</v>
      </c>
      <c r="E12546" s="2"/>
      <c r="G12546" s="23"/>
    </row>
    <row r="12547" spans="1:7" customFormat="1">
      <c r="A12547" s="4">
        <v>35185</v>
      </c>
      <c r="B12547">
        <v>5.5</v>
      </c>
      <c r="C12547">
        <f>IFERROR(((VLOOKUP(A12547,'Interest Rates-10yr'!$A$9:$C$15239,2,FALSE))-B12547),C12546)</f>
        <v>1.1600000000000001</v>
      </c>
      <c r="D12547" s="98">
        <f>AVERAGE(C$10:C12547)</f>
        <v>0.7282277875259211</v>
      </c>
      <c r="E12547" s="2"/>
      <c r="G12547" s="23"/>
    </row>
    <row r="12548" spans="1:7" customFormat="1">
      <c r="A12548" s="4">
        <v>35186</v>
      </c>
      <c r="B12548">
        <v>5.41</v>
      </c>
      <c r="C12548">
        <f>IFERROR(((VLOOKUP(A12548,'Interest Rates-10yr'!$A$9:$C$15239,2,FALSE))-B12548),C12547)</f>
        <v>1.2699999999999996</v>
      </c>
      <c r="D12548" s="98">
        <f>AVERAGE(C$10:C12548)</f>
        <v>0.72827099449716881</v>
      </c>
      <c r="E12548" s="2"/>
      <c r="G12548" s="23"/>
    </row>
    <row r="12549" spans="1:7" customFormat="1">
      <c r="A12549" s="4">
        <v>35187</v>
      </c>
      <c r="B12549">
        <v>5.28</v>
      </c>
      <c r="C12549">
        <f>IFERROR(((VLOOKUP(A12549,'Interest Rates-10yr'!$A$9:$C$15239,2,FALSE))-B12549),C12548)</f>
        <v>1.5699999999999994</v>
      </c>
      <c r="D12549" s="98">
        <f>AVERAGE(C$10:C12549)</f>
        <v>0.7283381180223284</v>
      </c>
      <c r="E12549" s="2"/>
      <c r="G12549" s="23"/>
    </row>
    <row r="12550" spans="1:7" customFormat="1">
      <c r="A12550" s="4">
        <v>35188</v>
      </c>
      <c r="B12550">
        <v>5.14</v>
      </c>
      <c r="C12550">
        <f>IFERROR(((VLOOKUP(A12550,'Interest Rates-10yr'!$A$9:$C$15239,2,FALSE))-B12550),C12549)</f>
        <v>1.7600000000000007</v>
      </c>
      <c r="D12550" s="98">
        <f>AVERAGE(C$10:C12550)</f>
        <v>0.72842038114982843</v>
      </c>
      <c r="E12550" s="2"/>
      <c r="G12550" s="23"/>
    </row>
    <row r="12551" spans="1:7" customFormat="1">
      <c r="A12551" s="4">
        <v>35189</v>
      </c>
      <c r="B12551">
        <v>5.14</v>
      </c>
      <c r="C12551">
        <f>IFERROR(((VLOOKUP(A12551,'Interest Rates-10yr'!$A$9:$C$15239,2,FALSE))-B12551),C12550)</f>
        <v>1.7600000000000007</v>
      </c>
      <c r="D12551" s="98">
        <f>AVERAGE(C$10:C12551)</f>
        <v>0.72850263115930469</v>
      </c>
      <c r="E12551" s="2"/>
      <c r="G12551" s="23"/>
    </row>
    <row r="12552" spans="1:7" customFormat="1">
      <c r="A12552" s="4">
        <v>35190</v>
      </c>
      <c r="B12552">
        <v>5.14</v>
      </c>
      <c r="C12552">
        <f>IFERROR(((VLOOKUP(A12552,'Interest Rates-10yr'!$A$9:$C$15239,2,FALSE))-B12552),C12551)</f>
        <v>1.7600000000000007</v>
      </c>
      <c r="D12552" s="98">
        <f>AVERAGE(C$10:C12552)</f>
        <v>0.72858486805389455</v>
      </c>
      <c r="E12552" s="2"/>
      <c r="G12552" s="23"/>
    </row>
    <row r="12553" spans="1:7" customFormat="1">
      <c r="A12553" s="4">
        <v>35191</v>
      </c>
      <c r="B12553">
        <v>5.26</v>
      </c>
      <c r="C12553">
        <f>IFERROR(((VLOOKUP(A12553,'Interest Rates-10yr'!$A$9:$C$15239,2,FALSE))-B12553),C12552)</f>
        <v>1.6000000000000005</v>
      </c>
      <c r="D12553" s="98">
        <f>AVERAGE(C$10:C12553)</f>
        <v>0.72865433673469382</v>
      </c>
      <c r="E12553" s="2"/>
      <c r="G12553" s="23"/>
    </row>
    <row r="12554" spans="1:7" customFormat="1">
      <c r="A12554" s="4">
        <v>35192</v>
      </c>
      <c r="B12554">
        <v>5.24</v>
      </c>
      <c r="C12554">
        <f>IFERROR(((VLOOKUP(A12554,'Interest Rates-10yr'!$A$9:$C$15239,2,FALSE))-B12554),C12553)</f>
        <v>1.63</v>
      </c>
      <c r="D12554" s="98">
        <f>AVERAGE(C$10:C12554)</f>
        <v>0.72872618573136705</v>
      </c>
      <c r="E12554" s="2"/>
      <c r="G12554" s="23"/>
    </row>
    <row r="12555" spans="1:7" customFormat="1">
      <c r="A12555" s="4">
        <v>35193</v>
      </c>
      <c r="B12555">
        <v>5.31</v>
      </c>
      <c r="C12555">
        <f>IFERROR(((VLOOKUP(A12555,'Interest Rates-10yr'!$A$9:$C$15239,2,FALSE))-B12555),C12554)</f>
        <v>1.4700000000000006</v>
      </c>
      <c r="D12555" s="98">
        <f>AVERAGE(C$10:C12555)</f>
        <v>0.7287852702056431</v>
      </c>
      <c r="E12555" s="2"/>
      <c r="G12555" s="23"/>
    </row>
    <row r="12556" spans="1:7" customFormat="1">
      <c r="A12556" s="4">
        <v>35194</v>
      </c>
      <c r="B12556">
        <v>5.28</v>
      </c>
      <c r="C12556">
        <f>IFERROR(((VLOOKUP(A12556,'Interest Rates-10yr'!$A$9:$C$15239,2,FALSE))-B12556),C12555)</f>
        <v>1.5599999999999996</v>
      </c>
      <c r="D12556" s="98">
        <f>AVERAGE(C$10:C12556)</f>
        <v>0.72885151829122485</v>
      </c>
      <c r="E12556" s="2"/>
      <c r="G12556" s="23"/>
    </row>
    <row r="12557" spans="1:7" customFormat="1">
      <c r="A12557" s="4">
        <v>35195</v>
      </c>
      <c r="B12557">
        <v>5.2</v>
      </c>
      <c r="C12557">
        <f>IFERROR(((VLOOKUP(A12557,'Interest Rates-10yr'!$A$9:$C$15239,2,FALSE))-B12557),C12556)</f>
        <v>1.5499999999999998</v>
      </c>
      <c r="D12557" s="98">
        <f>AVERAGE(C$10:C12557)</f>
        <v>0.72891695887790864</v>
      </c>
      <c r="E12557" s="2"/>
      <c r="G12557" s="23"/>
    </row>
    <row r="12558" spans="1:7" customFormat="1">
      <c r="A12558" s="4">
        <v>35196</v>
      </c>
      <c r="B12558">
        <v>5.2</v>
      </c>
      <c r="C12558">
        <f>IFERROR(((VLOOKUP(A12558,'Interest Rates-10yr'!$A$9:$C$15239,2,FALSE))-B12558),C12557)</f>
        <v>1.5499999999999998</v>
      </c>
      <c r="D12558" s="98">
        <f>AVERAGE(C$10:C12558)</f>
        <v>0.72898238903498258</v>
      </c>
      <c r="E12558" s="2"/>
      <c r="G12558" s="23"/>
    </row>
    <row r="12559" spans="1:7" customFormat="1">
      <c r="A12559" s="4">
        <v>35197</v>
      </c>
      <c r="B12559">
        <v>5.2</v>
      </c>
      <c r="C12559">
        <f>IFERROR(((VLOOKUP(A12559,'Interest Rates-10yr'!$A$9:$C$15239,2,FALSE))-B12559),C12558)</f>
        <v>1.5499999999999998</v>
      </c>
      <c r="D12559" s="98">
        <f>AVERAGE(C$10:C12559)</f>
        <v>0.72904780876493991</v>
      </c>
      <c r="E12559" s="2"/>
      <c r="G12559" s="23"/>
    </row>
    <row r="12560" spans="1:7" customFormat="1">
      <c r="A12560" s="4">
        <v>35198</v>
      </c>
      <c r="B12560">
        <v>5.25</v>
      </c>
      <c r="C12560">
        <f>IFERROR(((VLOOKUP(A12560,'Interest Rates-10yr'!$A$9:$C$15239,2,FALSE))-B12560),C12559)</f>
        <v>1.4699999999999998</v>
      </c>
      <c r="D12560" s="98">
        <f>AVERAGE(C$10:C12560)</f>
        <v>0.72910684407616888</v>
      </c>
      <c r="E12560" s="2"/>
      <c r="G12560" s="23"/>
    </row>
    <row r="12561" spans="1:7" customFormat="1">
      <c r="A12561" s="4">
        <v>35199</v>
      </c>
      <c r="B12561">
        <v>5.25</v>
      </c>
      <c r="C12561">
        <f>IFERROR(((VLOOKUP(A12561,'Interest Rates-10yr'!$A$9:$C$15239,2,FALSE))-B12561),C12560)</f>
        <v>1.4100000000000001</v>
      </c>
      <c r="D12561" s="98">
        <f>AVERAGE(C$10:C12561)</f>
        <v>0.72916108986615635</v>
      </c>
      <c r="E12561" s="2"/>
      <c r="G12561" s="23"/>
    </row>
    <row r="12562" spans="1:7" customFormat="1">
      <c r="A12562" s="4">
        <v>35200</v>
      </c>
      <c r="B12562">
        <v>5.47</v>
      </c>
      <c r="C12562">
        <f>IFERROR(((VLOOKUP(A12562,'Interest Rates-10yr'!$A$9:$C$15239,2,FALSE))-B12562),C12561)</f>
        <v>1.1800000000000006</v>
      </c>
      <c r="D12562" s="98">
        <f>AVERAGE(C$10:C12562)</f>
        <v>0.72919700470007132</v>
      </c>
      <c r="E12562" s="2"/>
      <c r="G12562" s="23"/>
    </row>
    <row r="12563" spans="1:7" customFormat="1">
      <c r="A12563" s="4">
        <v>35201</v>
      </c>
      <c r="B12563">
        <v>5.24</v>
      </c>
      <c r="C12563">
        <f>IFERROR(((VLOOKUP(A12563,'Interest Rates-10yr'!$A$9:$C$15239,2,FALSE))-B12563),C12562)</f>
        <v>1.46</v>
      </c>
      <c r="D12563" s="98">
        <f>AVERAGE(C$10:C12563)</f>
        <v>0.72925521746056987</v>
      </c>
      <c r="E12563" s="2"/>
      <c r="G12563" s="23"/>
    </row>
    <row r="12564" spans="1:7" customFormat="1">
      <c r="A12564" s="4">
        <v>35202</v>
      </c>
      <c r="B12564">
        <v>5.15</v>
      </c>
      <c r="C12564">
        <f>IFERROR(((VLOOKUP(A12564,'Interest Rates-10yr'!$A$9:$C$15239,2,FALSE))-B12564),C12563)</f>
        <v>1.5</v>
      </c>
      <c r="D12564" s="98">
        <f>AVERAGE(C$10:C12564)</f>
        <v>0.72931660692950973</v>
      </c>
      <c r="E12564" s="2"/>
      <c r="G12564" s="23"/>
    </row>
    <row r="12565" spans="1:7" customFormat="1">
      <c r="A12565" s="4">
        <v>35203</v>
      </c>
      <c r="B12565">
        <v>5.15</v>
      </c>
      <c r="C12565">
        <f>IFERROR(((VLOOKUP(A12565,'Interest Rates-10yr'!$A$9:$C$15239,2,FALSE))-B12565),C12564)</f>
        <v>1.5</v>
      </c>
      <c r="D12565" s="98">
        <f>AVERAGE(C$10:C12565)</f>
        <v>0.72937798661994224</v>
      </c>
      <c r="E12565" s="2"/>
      <c r="G12565" s="23"/>
    </row>
    <row r="12566" spans="1:7" customFormat="1">
      <c r="A12566" s="4">
        <v>35204</v>
      </c>
      <c r="B12566">
        <v>5.15</v>
      </c>
      <c r="C12566">
        <f>IFERROR(((VLOOKUP(A12566,'Interest Rates-10yr'!$A$9:$C$15239,2,FALSE))-B12566),C12565)</f>
        <v>1.5</v>
      </c>
      <c r="D12566" s="98">
        <f>AVERAGE(C$10:C12566)</f>
        <v>0.72943935653420355</v>
      </c>
      <c r="E12566" s="2"/>
      <c r="G12566" s="23"/>
    </row>
    <row r="12567" spans="1:7" customFormat="1">
      <c r="A12567" s="4">
        <v>35205</v>
      </c>
      <c r="B12567">
        <v>5.21</v>
      </c>
      <c r="C12567">
        <f>IFERROR(((VLOOKUP(A12567,'Interest Rates-10yr'!$A$9:$C$15239,2,FALSE))-B12567),C12566)</f>
        <v>1.4100000000000001</v>
      </c>
      <c r="D12567" s="98">
        <f>AVERAGE(C$10:C12567)</f>
        <v>0.72949354992833204</v>
      </c>
      <c r="E12567" s="2"/>
      <c r="G12567" s="23"/>
    </row>
    <row r="12568" spans="1:7" customFormat="1">
      <c r="A12568" s="4">
        <v>35206</v>
      </c>
      <c r="B12568">
        <v>5.23</v>
      </c>
      <c r="C12568">
        <f>IFERROR(((VLOOKUP(A12568,'Interest Rates-10yr'!$A$9:$C$15239,2,FALSE))-B12568),C12567)</f>
        <v>1.42</v>
      </c>
      <c r="D12568" s="98">
        <f>AVERAGE(C$10:C12568)</f>
        <v>0.72954853093399108</v>
      </c>
      <c r="E12568" s="2"/>
      <c r="G12568" s="23"/>
    </row>
    <row r="12569" spans="1:7" customFormat="1">
      <c r="A12569" s="4">
        <v>35207</v>
      </c>
      <c r="B12569">
        <v>5.41</v>
      </c>
      <c r="C12569">
        <f>IFERROR(((VLOOKUP(A12569,'Interest Rates-10yr'!$A$9:$C$15239,2,FALSE))-B12569),C12568)</f>
        <v>1.2199999999999998</v>
      </c>
      <c r="D12569" s="98">
        <f>AVERAGE(C$10:C12569)</f>
        <v>0.72958757961783383</v>
      </c>
      <c r="E12569" s="2"/>
      <c r="G12569" s="23"/>
    </row>
    <row r="12570" spans="1:7" customFormat="1">
      <c r="A12570" s="4">
        <v>35208</v>
      </c>
      <c r="B12570">
        <v>5.2</v>
      </c>
      <c r="C12570">
        <f>IFERROR(((VLOOKUP(A12570,'Interest Rates-10yr'!$A$9:$C$15239,2,FALSE))-B12570),C12569)</f>
        <v>1.4799999999999995</v>
      </c>
      <c r="D12570" s="98">
        <f>AVERAGE(C$10:C12570)</f>
        <v>0.72964732107316244</v>
      </c>
      <c r="E12570" s="2"/>
      <c r="G12570" s="23"/>
    </row>
    <row r="12571" spans="1:7" customFormat="1">
      <c r="A12571" s="4">
        <v>35209</v>
      </c>
      <c r="B12571">
        <v>5.14</v>
      </c>
      <c r="C12571">
        <f>IFERROR(((VLOOKUP(A12571,'Interest Rates-10yr'!$A$9:$C$15239,2,FALSE))-B12571),C12570)</f>
        <v>1.5100000000000007</v>
      </c>
      <c r="D12571" s="98">
        <f>AVERAGE(C$10:C12571)</f>
        <v>0.72970944117178738</v>
      </c>
      <c r="E12571" s="2"/>
      <c r="G12571" s="23"/>
    </row>
    <row r="12572" spans="1:7" customFormat="1">
      <c r="A12572" s="4">
        <v>35210</v>
      </c>
      <c r="B12572">
        <v>5.14</v>
      </c>
      <c r="C12572">
        <f>IFERROR(((VLOOKUP(A12572,'Interest Rates-10yr'!$A$9:$C$15239,2,FALSE))-B12572),C12571)</f>
        <v>1.5100000000000007</v>
      </c>
      <c r="D12572" s="98">
        <f>AVERAGE(C$10:C12572)</f>
        <v>0.729771551381039</v>
      </c>
      <c r="E12572" s="2"/>
      <c r="G12572" s="23"/>
    </row>
    <row r="12573" spans="1:7" customFormat="1">
      <c r="A12573" s="4">
        <v>35211</v>
      </c>
      <c r="B12573">
        <v>5.14</v>
      </c>
      <c r="C12573">
        <f>IFERROR(((VLOOKUP(A12573,'Interest Rates-10yr'!$A$9:$C$15239,2,FALSE))-B12573),C12572)</f>
        <v>1.5100000000000007</v>
      </c>
      <c r="D12573" s="98">
        <f>AVERAGE(C$10:C12573)</f>
        <v>0.72983365170327874</v>
      </c>
      <c r="E12573" s="2"/>
      <c r="G12573" s="23"/>
    </row>
    <row r="12574" spans="1:7" customFormat="1">
      <c r="A12574" s="4">
        <v>35212</v>
      </c>
      <c r="B12574">
        <v>5.14</v>
      </c>
      <c r="C12574">
        <f>IFERROR(((VLOOKUP(A12574,'Interest Rates-10yr'!$A$9:$C$15239,2,FALSE))-B12574),C12573)</f>
        <v>1.5100000000000007</v>
      </c>
      <c r="D12574" s="98">
        <f>AVERAGE(C$10:C12574)</f>
        <v>0.72989574214086705</v>
      </c>
      <c r="E12574" s="2"/>
      <c r="G12574" s="23"/>
    </row>
    <row r="12575" spans="1:7" customFormat="1">
      <c r="A12575" s="4">
        <v>35213</v>
      </c>
      <c r="B12575">
        <v>5.33</v>
      </c>
      <c r="C12575">
        <f>IFERROR(((VLOOKUP(A12575,'Interest Rates-10yr'!$A$9:$C$15239,2,FALSE))-B12575),C12574)</f>
        <v>1.3399999999999999</v>
      </c>
      <c r="D12575" s="98">
        <f>AVERAGE(C$10:C12575)</f>
        <v>0.7299442941270089</v>
      </c>
      <c r="E12575" s="2"/>
      <c r="G12575" s="23"/>
    </row>
    <row r="12576" spans="1:7" customFormat="1">
      <c r="A12576" s="4">
        <v>35214</v>
      </c>
      <c r="B12576">
        <v>5.24</v>
      </c>
      <c r="C12576">
        <f>IFERROR(((VLOOKUP(A12576,'Interest Rates-10yr'!$A$9:$C$15239,2,FALSE))-B12576),C12575)</f>
        <v>1.5299999999999994</v>
      </c>
      <c r="D12576" s="98">
        <f>AVERAGE(C$10:C12576)</f>
        <v>0.73000795734861101</v>
      </c>
      <c r="E12576" s="2"/>
      <c r="G12576" s="23"/>
    </row>
    <row r="12577" spans="1:7" customFormat="1">
      <c r="A12577" s="4">
        <v>35215</v>
      </c>
      <c r="B12577">
        <v>5.34</v>
      </c>
      <c r="C12577">
        <f>IFERROR(((VLOOKUP(A12577,'Interest Rates-10yr'!$A$9:$C$15239,2,FALSE))-B12577),C12576)</f>
        <v>1.4400000000000004</v>
      </c>
      <c r="D12577" s="98">
        <f>AVERAGE(C$10:C12577)</f>
        <v>0.73006444939528925</v>
      </c>
      <c r="E12577" s="2"/>
      <c r="G12577" s="23"/>
    </row>
    <row r="12578" spans="1:7" customFormat="1">
      <c r="A12578" s="4">
        <v>35216</v>
      </c>
      <c r="B12578">
        <v>5.31</v>
      </c>
      <c r="C12578">
        <f>IFERROR(((VLOOKUP(A12578,'Interest Rates-10yr'!$A$9:$C$15239,2,FALSE))-B12578),C12577)</f>
        <v>1.54</v>
      </c>
      <c r="D12578" s="98">
        <f>AVERAGE(C$10:C12578)</f>
        <v>0.7301288885352849</v>
      </c>
      <c r="E12578" s="2"/>
      <c r="G12578" s="23"/>
    </row>
    <row r="12579" spans="1:7" customFormat="1">
      <c r="A12579" s="4">
        <v>35217</v>
      </c>
      <c r="B12579">
        <v>5.31</v>
      </c>
      <c r="C12579">
        <f>IFERROR(((VLOOKUP(A12579,'Interest Rates-10yr'!$A$9:$C$15239,2,FALSE))-B12579),C12578)</f>
        <v>1.54</v>
      </c>
      <c r="D12579" s="98">
        <f>AVERAGE(C$10:C12579)</f>
        <v>0.7301933174224341</v>
      </c>
      <c r="E12579" s="2"/>
      <c r="G12579" s="23"/>
    </row>
    <row r="12580" spans="1:7" customFormat="1">
      <c r="A12580" s="4">
        <v>35218</v>
      </c>
      <c r="B12580">
        <v>5.31</v>
      </c>
      <c r="C12580">
        <f>IFERROR(((VLOOKUP(A12580,'Interest Rates-10yr'!$A$9:$C$15239,2,FALSE))-B12580),C12579)</f>
        <v>1.54</v>
      </c>
      <c r="D12580" s="98">
        <f>AVERAGE(C$10:C12580)</f>
        <v>0.73025773605918365</v>
      </c>
      <c r="E12580" s="2"/>
      <c r="G12580" s="23"/>
    </row>
    <row r="12581" spans="1:7" customFormat="1">
      <c r="A12581" s="4">
        <v>35219</v>
      </c>
      <c r="B12581">
        <v>5.44</v>
      </c>
      <c r="C12581">
        <f>IFERROR(((VLOOKUP(A12581,'Interest Rates-10yr'!$A$9:$C$15239,2,FALSE))-B12581),C12580)</f>
        <v>1.4299999999999997</v>
      </c>
      <c r="D12581" s="98">
        <f>AVERAGE(C$10:C12581)</f>
        <v>0.73031339484568869</v>
      </c>
      <c r="E12581" s="2"/>
      <c r="G12581" s="23"/>
    </row>
    <row r="12582" spans="1:7" customFormat="1">
      <c r="A12582" s="4">
        <v>35220</v>
      </c>
      <c r="B12582">
        <v>5.23</v>
      </c>
      <c r="C12582">
        <f>IFERROR(((VLOOKUP(A12582,'Interest Rates-10yr'!$A$9:$C$15239,2,FALSE))-B12582),C12581)</f>
        <v>1.63</v>
      </c>
      <c r="D12582" s="98">
        <f>AVERAGE(C$10:C12582)</f>
        <v>0.73038495188101471</v>
      </c>
      <c r="E12582" s="2"/>
      <c r="G12582" s="23"/>
    </row>
    <row r="12583" spans="1:7" customFormat="1">
      <c r="A12583" s="4">
        <v>35221</v>
      </c>
      <c r="B12583">
        <v>5.34</v>
      </c>
      <c r="C12583">
        <f>IFERROR(((VLOOKUP(A12583,'Interest Rates-10yr'!$A$9:$C$15239,2,FALSE))-B12583),C12582)</f>
        <v>1.4800000000000004</v>
      </c>
      <c r="D12583" s="98">
        <f>AVERAGE(C$10:C12583)</f>
        <v>0.73044456815651315</v>
      </c>
      <c r="E12583" s="2"/>
      <c r="G12583" s="23"/>
    </row>
    <row r="12584" spans="1:7" customFormat="1">
      <c r="A12584" s="4">
        <v>35222</v>
      </c>
      <c r="B12584">
        <v>5.29</v>
      </c>
      <c r="C12584">
        <f>IFERROR(((VLOOKUP(A12584,'Interest Rates-10yr'!$A$9:$C$15239,2,FALSE))-B12584),C12583)</f>
        <v>1.4699999999999998</v>
      </c>
      <c r="D12584" s="98">
        <f>AVERAGE(C$10:C12584)</f>
        <v>0.73050337972166968</v>
      </c>
      <c r="E12584" s="2"/>
      <c r="G12584" s="23"/>
    </row>
    <row r="12585" spans="1:7" customFormat="1">
      <c r="A12585" s="4">
        <v>35223</v>
      </c>
      <c r="B12585">
        <v>5.21</v>
      </c>
      <c r="C12585">
        <f>IFERROR(((VLOOKUP(A12585,'Interest Rates-10yr'!$A$9:$C$15239,2,FALSE))-B12585),C12584)</f>
        <v>1.7199999999999998</v>
      </c>
      <c r="D12585" s="98">
        <f>AVERAGE(C$10:C12585)</f>
        <v>0.73058206106870194</v>
      </c>
      <c r="E12585" s="2"/>
      <c r="G12585" s="23"/>
    </row>
    <row r="12586" spans="1:7" customFormat="1">
      <c r="A12586" s="4">
        <v>35224</v>
      </c>
      <c r="B12586">
        <v>5.21</v>
      </c>
      <c r="C12586">
        <f>IFERROR(((VLOOKUP(A12586,'Interest Rates-10yr'!$A$9:$C$15239,2,FALSE))-B12586),C12585)</f>
        <v>1.7199999999999998</v>
      </c>
      <c r="D12586" s="98">
        <f>AVERAGE(C$10:C12586)</f>
        <v>0.73066072990379227</v>
      </c>
      <c r="E12586" s="2"/>
      <c r="G12586" s="23"/>
    </row>
    <row r="12587" spans="1:7" customFormat="1">
      <c r="A12587" s="4">
        <v>35225</v>
      </c>
      <c r="B12587">
        <v>5.21</v>
      </c>
      <c r="C12587">
        <f>IFERROR(((VLOOKUP(A12587,'Interest Rates-10yr'!$A$9:$C$15239,2,FALSE))-B12587),C12586)</f>
        <v>1.7199999999999998</v>
      </c>
      <c r="D12587" s="98">
        <f>AVERAGE(C$10:C12587)</f>
        <v>0.73073938622992485</v>
      </c>
      <c r="E12587" s="2"/>
      <c r="G12587" s="23"/>
    </row>
    <row r="12588" spans="1:7" customFormat="1">
      <c r="A12588" s="4">
        <v>35226</v>
      </c>
      <c r="B12588">
        <v>5.28</v>
      </c>
      <c r="C12588">
        <f>IFERROR(((VLOOKUP(A12588,'Interest Rates-10yr'!$A$9:$C$15239,2,FALSE))-B12588),C12587)</f>
        <v>1.6899999999999995</v>
      </c>
      <c r="D12588" s="98">
        <f>AVERAGE(C$10:C12588)</f>
        <v>0.73081564512282338</v>
      </c>
      <c r="E12588" s="2"/>
      <c r="G12588" s="23"/>
    </row>
    <row r="12589" spans="1:7" customFormat="1">
      <c r="A12589" s="4">
        <v>35227</v>
      </c>
      <c r="B12589">
        <v>5.24</v>
      </c>
      <c r="C12589">
        <f>IFERROR(((VLOOKUP(A12589,'Interest Rates-10yr'!$A$9:$C$15239,2,FALSE))-B12589),C12588)</f>
        <v>1.75</v>
      </c>
      <c r="D12589" s="98">
        <f>AVERAGE(C$10:C12589)</f>
        <v>0.73089666136724918</v>
      </c>
      <c r="E12589" s="2"/>
      <c r="G12589" s="23"/>
    </row>
    <row r="12590" spans="1:7" customFormat="1">
      <c r="A12590" s="4">
        <v>35228</v>
      </c>
      <c r="B12590">
        <v>5.25</v>
      </c>
      <c r="C12590">
        <f>IFERROR(((VLOOKUP(A12590,'Interest Rates-10yr'!$A$9:$C$15239,2,FALSE))-B12590),C12589)</f>
        <v>1.7800000000000002</v>
      </c>
      <c r="D12590" s="98">
        <f>AVERAGE(C$10:C12590)</f>
        <v>0.73098004928066096</v>
      </c>
      <c r="E12590" s="2"/>
      <c r="G12590" s="23"/>
    </row>
    <row r="12591" spans="1:7" customFormat="1">
      <c r="A12591" s="4">
        <v>35229</v>
      </c>
      <c r="B12591">
        <v>5.27</v>
      </c>
      <c r="C12591">
        <f>IFERROR(((VLOOKUP(A12591,'Interest Rates-10yr'!$A$9:$C$15239,2,FALSE))-B12591),C12590)</f>
        <v>1.7400000000000002</v>
      </c>
      <c r="D12591" s="98">
        <f>AVERAGE(C$10:C12591)</f>
        <v>0.73106024479414999</v>
      </c>
      <c r="E12591" s="2"/>
      <c r="G12591" s="23"/>
    </row>
    <row r="12592" spans="1:7" customFormat="1">
      <c r="A12592" s="4">
        <v>35230</v>
      </c>
      <c r="B12592">
        <v>5.3</v>
      </c>
      <c r="C12592">
        <f>IFERROR(((VLOOKUP(A12592,'Interest Rates-10yr'!$A$9:$C$15239,2,FALSE))-B12592),C12591)</f>
        <v>1.6500000000000004</v>
      </c>
      <c r="D12592" s="98">
        <f>AVERAGE(C$10:C12592)</f>
        <v>0.73113327505364345</v>
      </c>
      <c r="E12592" s="2"/>
      <c r="G12592" s="23"/>
    </row>
    <row r="12593" spans="1:7" customFormat="1">
      <c r="A12593" s="4">
        <v>35231</v>
      </c>
      <c r="B12593">
        <v>5.3</v>
      </c>
      <c r="C12593">
        <f>IFERROR(((VLOOKUP(A12593,'Interest Rates-10yr'!$A$9:$C$15239,2,FALSE))-B12593),C12592)</f>
        <v>1.6500000000000004</v>
      </c>
      <c r="D12593" s="98">
        <f>AVERAGE(C$10:C12593)</f>
        <v>0.73120629370629331</v>
      </c>
      <c r="E12593" s="2"/>
      <c r="G12593" s="23"/>
    </row>
    <row r="12594" spans="1:7" customFormat="1">
      <c r="A12594" s="4">
        <v>35232</v>
      </c>
      <c r="B12594">
        <v>5.3</v>
      </c>
      <c r="C12594">
        <f>IFERROR(((VLOOKUP(A12594,'Interest Rates-10yr'!$A$9:$C$15239,2,FALSE))-B12594),C12593)</f>
        <v>1.6500000000000004</v>
      </c>
      <c r="D12594" s="98">
        <f>AVERAGE(C$10:C12594)</f>
        <v>0.73127930075486647</v>
      </c>
      <c r="E12594" s="2"/>
      <c r="G12594" s="23"/>
    </row>
    <row r="12595" spans="1:7" customFormat="1">
      <c r="A12595" s="4">
        <v>35233</v>
      </c>
      <c r="B12595">
        <v>5.47</v>
      </c>
      <c r="C12595">
        <f>IFERROR(((VLOOKUP(A12595,'Interest Rates-10yr'!$A$9:$C$15239,2,FALSE))-B12595),C12594)</f>
        <v>1.4300000000000006</v>
      </c>
      <c r="D12595" s="98">
        <f>AVERAGE(C$10:C12595)</f>
        <v>0.7313348164627359</v>
      </c>
      <c r="E12595" s="2"/>
      <c r="G12595" s="23"/>
    </row>
    <row r="12596" spans="1:7" customFormat="1">
      <c r="A12596" s="4">
        <v>35234</v>
      </c>
      <c r="B12596">
        <v>5.27</v>
      </c>
      <c r="C12596">
        <f>IFERROR(((VLOOKUP(A12596,'Interest Rates-10yr'!$A$9:$C$15239,2,FALSE))-B12596),C12595)</f>
        <v>1.6600000000000001</v>
      </c>
      <c r="D12596" s="98">
        <f>AVERAGE(C$10:C12596)</f>
        <v>0.73140859617065179</v>
      </c>
      <c r="E12596" s="2"/>
      <c r="G12596" s="23"/>
    </row>
    <row r="12597" spans="1:7" customFormat="1">
      <c r="A12597" s="4">
        <v>35235</v>
      </c>
      <c r="B12597">
        <v>6.25</v>
      </c>
      <c r="C12597">
        <f>IFERROR(((VLOOKUP(A12597,'Interest Rates-10yr'!$A$9:$C$15239,2,FALSE))-B12597),C12596)</f>
        <v>0.71</v>
      </c>
      <c r="D12597" s="98">
        <f>AVERAGE(C$10:C12597)</f>
        <v>0.73140689545598936</v>
      </c>
      <c r="E12597" s="2"/>
      <c r="G12597" s="23"/>
    </row>
    <row r="12598" spans="1:7" customFormat="1">
      <c r="A12598" s="4">
        <v>35236</v>
      </c>
      <c r="B12598">
        <v>5.37</v>
      </c>
      <c r="C12598">
        <f>IFERROR(((VLOOKUP(A12598,'Interest Rates-10yr'!$A$9:$C$15239,2,FALSE))-B12598),C12597)</f>
        <v>1.6100000000000003</v>
      </c>
      <c r="D12598" s="98">
        <f>AVERAGE(C$10:C12598)</f>
        <v>0.73147668599571003</v>
      </c>
      <c r="E12598" s="2"/>
      <c r="G12598" s="23"/>
    </row>
    <row r="12599" spans="1:7" customFormat="1">
      <c r="A12599" s="4">
        <v>35237</v>
      </c>
      <c r="B12599">
        <v>5.19</v>
      </c>
      <c r="C12599">
        <f>IFERROR(((VLOOKUP(A12599,'Interest Rates-10yr'!$A$9:$C$15239,2,FALSE))-B12599),C12598)</f>
        <v>1.7699999999999996</v>
      </c>
      <c r="D12599" s="98">
        <f>AVERAGE(C$10:C12599)</f>
        <v>0.73155917394757697</v>
      </c>
      <c r="E12599" s="2"/>
      <c r="G12599" s="23"/>
    </row>
    <row r="12600" spans="1:7" customFormat="1">
      <c r="A12600" s="4">
        <v>35238</v>
      </c>
      <c r="B12600">
        <v>5.19</v>
      </c>
      <c r="C12600">
        <f>IFERROR(((VLOOKUP(A12600,'Interest Rates-10yr'!$A$9:$C$15239,2,FALSE))-B12600),C12599)</f>
        <v>1.7699999999999996</v>
      </c>
      <c r="D12600" s="98">
        <f>AVERAGE(C$10:C12600)</f>
        <v>0.73164164879675919</v>
      </c>
      <c r="E12600" s="2"/>
      <c r="G12600" s="23"/>
    </row>
    <row r="12601" spans="1:7" customFormat="1">
      <c r="A12601" s="4">
        <v>35239</v>
      </c>
      <c r="B12601">
        <v>5.19</v>
      </c>
      <c r="C12601">
        <f>IFERROR(((VLOOKUP(A12601,'Interest Rates-10yr'!$A$9:$C$15239,2,FALSE))-B12601),C12600)</f>
        <v>1.7699999999999996</v>
      </c>
      <c r="D12601" s="98">
        <f>AVERAGE(C$10:C12601)</f>
        <v>0.73172411054637831</v>
      </c>
      <c r="E12601" s="2"/>
      <c r="G12601" s="23"/>
    </row>
    <row r="12602" spans="1:7" customFormat="1">
      <c r="A12602" s="4">
        <v>35240</v>
      </c>
      <c r="B12602">
        <v>5.18</v>
      </c>
      <c r="C12602">
        <f>IFERROR(((VLOOKUP(A12602,'Interest Rates-10yr'!$A$9:$C$15239,2,FALSE))-B12602),C12601)</f>
        <v>1.7600000000000007</v>
      </c>
      <c r="D12602" s="98">
        <f>AVERAGE(C$10:C12602)</f>
        <v>0.73180576510759909</v>
      </c>
      <c r="E12602" s="2"/>
      <c r="G12602" s="23"/>
    </row>
    <row r="12603" spans="1:7" customFormat="1">
      <c r="A12603" s="4">
        <v>35241</v>
      </c>
      <c r="B12603">
        <v>5.15</v>
      </c>
      <c r="C12603">
        <f>IFERROR(((VLOOKUP(A12603,'Interest Rates-10yr'!$A$9:$C$15239,2,FALSE))-B12603),C12602)</f>
        <v>1.7599999999999998</v>
      </c>
      <c r="D12603" s="98">
        <f>AVERAGE(C$10:C12603)</f>
        <v>0.73188740670160357</v>
      </c>
      <c r="E12603" s="2"/>
      <c r="G12603" s="23"/>
    </row>
    <row r="12604" spans="1:7" customFormat="1">
      <c r="A12604" s="4">
        <v>35242</v>
      </c>
      <c r="B12604">
        <v>5.18</v>
      </c>
      <c r="C12604">
        <f>IFERROR(((VLOOKUP(A12604,'Interest Rates-10yr'!$A$9:$C$15239,2,FALSE))-B12604),C12603)</f>
        <v>1.7300000000000004</v>
      </c>
      <c r="D12604" s="98">
        <f>AVERAGE(C$10:C12604)</f>
        <v>0.73196665343390199</v>
      </c>
      <c r="E12604" s="2"/>
      <c r="G12604" s="23"/>
    </row>
    <row r="12605" spans="1:7" customFormat="1">
      <c r="A12605" s="4">
        <v>35243</v>
      </c>
      <c r="B12605">
        <v>5.27</v>
      </c>
      <c r="C12605">
        <f>IFERROR(((VLOOKUP(A12605,'Interest Rates-10yr'!$A$9:$C$15239,2,FALSE))-B12605),C12604)</f>
        <v>1.5600000000000005</v>
      </c>
      <c r="D12605" s="98">
        <f>AVERAGE(C$10:C12605)</f>
        <v>0.73203239123531239</v>
      </c>
      <c r="E12605" s="2"/>
      <c r="G12605" s="23"/>
    </row>
    <row r="12606" spans="1:7" customFormat="1">
      <c r="A12606" s="4">
        <v>35244</v>
      </c>
      <c r="B12606">
        <v>5</v>
      </c>
      <c r="C12606">
        <f>IFERROR(((VLOOKUP(A12606,'Interest Rates-10yr'!$A$9:$C$15239,2,FALSE))-B12606),C12605)</f>
        <v>1.7300000000000004</v>
      </c>
      <c r="D12606" s="98">
        <f>AVERAGE(C$10:C12606)</f>
        <v>0.73211161387631929</v>
      </c>
      <c r="E12606" s="2"/>
      <c r="G12606" s="23"/>
    </row>
    <row r="12607" spans="1:7" customFormat="1">
      <c r="A12607" s="4">
        <v>35245</v>
      </c>
      <c r="B12607">
        <v>5</v>
      </c>
      <c r="C12607">
        <f>IFERROR(((VLOOKUP(A12607,'Interest Rates-10yr'!$A$9:$C$15239,2,FALSE))-B12607),C12606)</f>
        <v>1.7300000000000004</v>
      </c>
      <c r="D12607" s="98">
        <f>AVERAGE(C$10:C12607)</f>
        <v>0.73219082394030754</v>
      </c>
      <c r="E12607" s="2"/>
      <c r="G12607" s="23"/>
    </row>
    <row r="12608" spans="1:7" customFormat="1">
      <c r="A12608" s="4">
        <v>35246</v>
      </c>
      <c r="B12608">
        <v>5</v>
      </c>
      <c r="C12608">
        <f>IFERROR(((VLOOKUP(A12608,'Interest Rates-10yr'!$A$9:$C$15239,2,FALSE))-B12608),C12607)</f>
        <v>1.7300000000000004</v>
      </c>
      <c r="D12608" s="98">
        <f>AVERAGE(C$10:C12608)</f>
        <v>0.73227002143027176</v>
      </c>
      <c r="E12608" s="2"/>
      <c r="G12608" s="23"/>
    </row>
    <row r="12609" spans="1:7" customFormat="1">
      <c r="A12609" s="4">
        <v>35247</v>
      </c>
      <c r="B12609">
        <v>7.8</v>
      </c>
      <c r="C12609">
        <f>IFERROR(((VLOOKUP(A12609,'Interest Rates-10yr'!$A$9:$C$15239,2,FALSE))-B12609),C12608)</f>
        <v>-1.0599999999999996</v>
      </c>
      <c r="D12609" s="98">
        <f>AVERAGE(C$10:C12609)</f>
        <v>0.73212777777777727</v>
      </c>
      <c r="E12609" s="2"/>
      <c r="G12609" s="23"/>
    </row>
    <row r="12610" spans="1:7" customFormat="1">
      <c r="A12610" s="4">
        <v>35248</v>
      </c>
      <c r="B12610">
        <v>5.29</v>
      </c>
      <c r="C12610">
        <f>IFERROR(((VLOOKUP(A12610,'Interest Rates-10yr'!$A$9:$C$15239,2,FALSE))-B12610),C12609)</f>
        <v>1.5099999999999998</v>
      </c>
      <c r="D12610" s="98">
        <f>AVERAGE(C$10:C12610)</f>
        <v>0.7321895087691449</v>
      </c>
      <c r="E12610" s="2"/>
      <c r="G12610" s="23"/>
    </row>
    <row r="12611" spans="1:7" customFormat="1">
      <c r="A12611" s="4">
        <v>35249</v>
      </c>
      <c r="B12611">
        <v>5.38</v>
      </c>
      <c r="C12611">
        <f>IFERROR(((VLOOKUP(A12611,'Interest Rates-10yr'!$A$9:$C$15239,2,FALSE))-B12611),C12610)</f>
        <v>1.4000000000000004</v>
      </c>
      <c r="D12611" s="98">
        <f>AVERAGE(C$10:C12611)</f>
        <v>0.73224250119028678</v>
      </c>
      <c r="E12611" s="2"/>
      <c r="G12611" s="23"/>
    </row>
    <row r="12612" spans="1:7" customFormat="1">
      <c r="A12612" s="4">
        <v>35250</v>
      </c>
      <c r="B12612">
        <v>5.38</v>
      </c>
      <c r="C12612">
        <f>IFERROR(((VLOOKUP(A12612,'Interest Rates-10yr'!$A$9:$C$15239,2,FALSE))-B12612),C12611)</f>
        <v>1.4000000000000004</v>
      </c>
      <c r="D12612" s="98">
        <f>AVERAGE(C$10:C12612)</f>
        <v>0.73229548520193555</v>
      </c>
      <c r="E12612" s="2"/>
      <c r="G12612" s="23"/>
    </row>
    <row r="12613" spans="1:7" customFormat="1">
      <c r="A12613" s="4">
        <v>35251</v>
      </c>
      <c r="B12613">
        <v>5.28</v>
      </c>
      <c r="C12613">
        <f>IFERROR(((VLOOKUP(A12613,'Interest Rates-10yr'!$A$9:$C$15239,2,FALSE))-B12613),C12612)</f>
        <v>1.7799999999999994</v>
      </c>
      <c r="D12613" s="98">
        <f>AVERAGE(C$10:C12613)</f>
        <v>0.73237860996508997</v>
      </c>
      <c r="E12613" s="2"/>
      <c r="G12613" s="23"/>
    </row>
    <row r="12614" spans="1:7" customFormat="1">
      <c r="A12614" s="4">
        <v>35252</v>
      </c>
      <c r="B12614">
        <v>5.28</v>
      </c>
      <c r="C12614">
        <f>IFERROR(((VLOOKUP(A12614,'Interest Rates-10yr'!$A$9:$C$15239,2,FALSE))-B12614),C12613)</f>
        <v>1.7799999999999994</v>
      </c>
      <c r="D12614" s="98">
        <f>AVERAGE(C$10:C12614)</f>
        <v>0.73246172153907141</v>
      </c>
      <c r="E12614" s="2"/>
      <c r="G12614" s="23"/>
    </row>
    <row r="12615" spans="1:7" customFormat="1">
      <c r="A12615" s="4">
        <v>35253</v>
      </c>
      <c r="B12615">
        <v>5.28</v>
      </c>
      <c r="C12615">
        <f>IFERROR(((VLOOKUP(A12615,'Interest Rates-10yr'!$A$9:$C$15239,2,FALSE))-B12615),C12614)</f>
        <v>1.7799999999999994</v>
      </c>
      <c r="D12615" s="98">
        <f>AVERAGE(C$10:C12615)</f>
        <v>0.73254481992701848</v>
      </c>
      <c r="E12615" s="2"/>
      <c r="G12615" s="23"/>
    </row>
    <row r="12616" spans="1:7" customFormat="1">
      <c r="A12616" s="4">
        <v>35254</v>
      </c>
      <c r="B12616">
        <v>5.27</v>
      </c>
      <c r="C12616">
        <f>IFERROR(((VLOOKUP(A12616,'Interest Rates-10yr'!$A$9:$C$15239,2,FALSE))-B12616),C12615)</f>
        <v>1.7800000000000002</v>
      </c>
      <c r="D12616" s="98">
        <f>AVERAGE(C$10:C12616)</f>
        <v>0.73262790513206921</v>
      </c>
      <c r="E12616" s="2"/>
      <c r="G12616" s="23"/>
    </row>
    <row r="12617" spans="1:7" customFormat="1">
      <c r="A12617" s="4">
        <v>35255</v>
      </c>
      <c r="B12617">
        <v>5.14</v>
      </c>
      <c r="C12617">
        <f>IFERROR(((VLOOKUP(A12617,'Interest Rates-10yr'!$A$9:$C$15239,2,FALSE))-B12617),C12616)</f>
        <v>1.8600000000000003</v>
      </c>
      <c r="D12617" s="98">
        <f>AVERAGE(C$10:C12617)</f>
        <v>0.73271732233502507</v>
      </c>
      <c r="E12617" s="2"/>
      <c r="G12617" s="23"/>
    </row>
    <row r="12618" spans="1:7" customFormat="1">
      <c r="A12618" s="4">
        <v>35256</v>
      </c>
      <c r="B12618">
        <v>5.16</v>
      </c>
      <c r="C12618">
        <f>IFERROR(((VLOOKUP(A12618,'Interest Rates-10yr'!$A$9:$C$15239,2,FALSE))-B12618),C12617)</f>
        <v>1.79</v>
      </c>
      <c r="D12618" s="98">
        <f>AVERAGE(C$10:C12618)</f>
        <v>0.73280117376477105</v>
      </c>
      <c r="E12618" s="2"/>
      <c r="G12618" s="23"/>
    </row>
    <row r="12619" spans="1:7" customFormat="1">
      <c r="A12619" s="4">
        <v>35257</v>
      </c>
      <c r="B12619">
        <v>5.21</v>
      </c>
      <c r="C12619">
        <f>IFERROR(((VLOOKUP(A12619,'Interest Rates-10yr'!$A$9:$C$15239,2,FALSE))-B12619),C12618)</f>
        <v>1.6900000000000004</v>
      </c>
      <c r="D12619" s="98">
        <f>AVERAGE(C$10:C12619)</f>
        <v>0.73287708168120524</v>
      </c>
      <c r="E12619" s="2"/>
      <c r="G12619" s="23"/>
    </row>
    <row r="12620" spans="1:7" customFormat="1">
      <c r="A12620" s="4">
        <v>35258</v>
      </c>
      <c r="B12620">
        <v>5.18</v>
      </c>
      <c r="C12620">
        <f>IFERROR(((VLOOKUP(A12620,'Interest Rates-10yr'!$A$9:$C$15239,2,FALSE))-B12620),C12619)</f>
        <v>1.67</v>
      </c>
      <c r="D12620" s="98">
        <f>AVERAGE(C$10:C12620)</f>
        <v>0.73295139164221701</v>
      </c>
      <c r="E12620" s="2"/>
      <c r="G12620" s="23"/>
    </row>
    <row r="12621" spans="1:7" customFormat="1">
      <c r="A12621" s="4">
        <v>35259</v>
      </c>
      <c r="B12621">
        <v>5.18</v>
      </c>
      <c r="C12621">
        <f>IFERROR(((VLOOKUP(A12621,'Interest Rates-10yr'!$A$9:$C$15239,2,FALSE))-B12621),C12620)</f>
        <v>1.67</v>
      </c>
      <c r="D12621" s="98">
        <f>AVERAGE(C$10:C12621)</f>
        <v>0.73302568981921967</v>
      </c>
      <c r="E12621" s="2"/>
      <c r="G12621" s="23"/>
    </row>
    <row r="12622" spans="1:7" customFormat="1">
      <c r="A12622" s="4">
        <v>35260</v>
      </c>
      <c r="B12622">
        <v>5.18</v>
      </c>
      <c r="C12622">
        <f>IFERROR(((VLOOKUP(A12622,'Interest Rates-10yr'!$A$9:$C$15239,2,FALSE))-B12622),C12621)</f>
        <v>1.67</v>
      </c>
      <c r="D12622" s="98">
        <f>AVERAGE(C$10:C12622)</f>
        <v>0.7330999762150161</v>
      </c>
      <c r="E12622" s="2"/>
      <c r="G12622" s="23"/>
    </row>
    <row r="12623" spans="1:7" customFormat="1">
      <c r="A12623" s="4">
        <v>35261</v>
      </c>
      <c r="B12623">
        <v>5.42</v>
      </c>
      <c r="C12623">
        <f>IFERROR(((VLOOKUP(A12623,'Interest Rates-10yr'!$A$9:$C$15239,2,FALSE))-B12623),C12622)</f>
        <v>1.4699999999999998</v>
      </c>
      <c r="D12623" s="98">
        <f>AVERAGE(C$10:C12623)</f>
        <v>0.73315839543364503</v>
      </c>
      <c r="E12623" s="2"/>
      <c r="G12623" s="23"/>
    </row>
    <row r="12624" spans="1:7" customFormat="1">
      <c r="A12624" s="4">
        <v>35262</v>
      </c>
      <c r="B12624">
        <v>5.2</v>
      </c>
      <c r="C12624">
        <f>IFERROR(((VLOOKUP(A12624,'Interest Rates-10yr'!$A$9:$C$15239,2,FALSE))-B12624),C12623)</f>
        <v>1.6399999999999997</v>
      </c>
      <c r="D12624" s="98">
        <f>AVERAGE(C$10:C12624)</f>
        <v>0.73323028141101843</v>
      </c>
      <c r="E12624" s="2"/>
      <c r="G12624" s="23"/>
    </row>
    <row r="12625" spans="1:7" customFormat="1">
      <c r="A12625" s="4">
        <v>35263</v>
      </c>
      <c r="B12625">
        <v>5.25</v>
      </c>
      <c r="C12625">
        <f>IFERROR(((VLOOKUP(A12625,'Interest Rates-10yr'!$A$9:$C$15239,2,FALSE))-B12625),C12624)</f>
        <v>1.58</v>
      </c>
      <c r="D12625" s="98">
        <f>AVERAGE(C$10:C12625)</f>
        <v>0.73329740012682287</v>
      </c>
      <c r="E12625" s="2"/>
      <c r="G12625" s="23"/>
    </row>
    <row r="12626" spans="1:7" customFormat="1">
      <c r="A12626" s="4">
        <v>35264</v>
      </c>
      <c r="B12626">
        <v>5.28</v>
      </c>
      <c r="C12626">
        <f>IFERROR(((VLOOKUP(A12626,'Interest Rates-10yr'!$A$9:$C$15239,2,FALSE))-B12626),C12625)</f>
        <v>1.4399999999999995</v>
      </c>
      <c r="D12626" s="98">
        <f>AVERAGE(C$10:C12626)</f>
        <v>0.73335341206308924</v>
      </c>
      <c r="E12626" s="2"/>
      <c r="G12626" s="23"/>
    </row>
    <row r="12627" spans="1:7" customFormat="1">
      <c r="A12627" s="4">
        <v>35265</v>
      </c>
      <c r="B12627">
        <v>5.22</v>
      </c>
      <c r="C12627">
        <f>IFERROR(((VLOOKUP(A12627,'Interest Rates-10yr'!$A$9:$C$15239,2,FALSE))-B12627),C12626)</f>
        <v>1.5600000000000005</v>
      </c>
      <c r="D12627" s="98">
        <f>AVERAGE(C$10:C12627)</f>
        <v>0.7334189253447454</v>
      </c>
      <c r="E12627" s="2"/>
      <c r="G12627" s="23"/>
    </row>
    <row r="12628" spans="1:7" customFormat="1">
      <c r="A12628" s="4">
        <v>35266</v>
      </c>
      <c r="B12628">
        <v>5.22</v>
      </c>
      <c r="C12628">
        <f>IFERROR(((VLOOKUP(A12628,'Interest Rates-10yr'!$A$9:$C$15239,2,FALSE))-B12628),C12627)</f>
        <v>1.5600000000000005</v>
      </c>
      <c r="D12628" s="98">
        <f>AVERAGE(C$10:C12628)</f>
        <v>0.73348442824312521</v>
      </c>
      <c r="E12628" s="2"/>
      <c r="G12628" s="23"/>
    </row>
    <row r="12629" spans="1:7" customFormat="1">
      <c r="A12629" s="4">
        <v>35267</v>
      </c>
      <c r="B12629">
        <v>5.22</v>
      </c>
      <c r="C12629">
        <f>IFERROR(((VLOOKUP(A12629,'Interest Rates-10yr'!$A$9:$C$15239,2,FALSE))-B12629),C12628)</f>
        <v>1.5600000000000005</v>
      </c>
      <c r="D12629" s="98">
        <f>AVERAGE(C$10:C12629)</f>
        <v>0.73354992076069703</v>
      </c>
      <c r="E12629" s="2"/>
      <c r="G12629" s="23"/>
    </row>
    <row r="12630" spans="1:7" customFormat="1">
      <c r="A12630" s="4">
        <v>35268</v>
      </c>
      <c r="B12630">
        <v>5.25</v>
      </c>
      <c r="C12630">
        <f>IFERROR(((VLOOKUP(A12630,'Interest Rates-10yr'!$A$9:$C$15239,2,FALSE))-B12630),C12629)</f>
        <v>1.5899999999999999</v>
      </c>
      <c r="D12630" s="98">
        <f>AVERAGE(C$10:C12630)</f>
        <v>0.73361777989065813</v>
      </c>
      <c r="E12630" s="2"/>
      <c r="G12630" s="23"/>
    </row>
    <row r="12631" spans="1:7" customFormat="1">
      <c r="A12631" s="4">
        <v>35269</v>
      </c>
      <c r="B12631">
        <v>5.25</v>
      </c>
      <c r="C12631">
        <f>IFERROR(((VLOOKUP(A12631,'Interest Rates-10yr'!$A$9:$C$15239,2,FALSE))-B12631),C12630)</f>
        <v>1.5499999999999998</v>
      </c>
      <c r="D12631" s="98">
        <f>AVERAGE(C$10:C12631)</f>
        <v>0.73368245919822495</v>
      </c>
      <c r="E12631" s="2"/>
      <c r="G12631" s="23"/>
    </row>
    <row r="12632" spans="1:7" customFormat="1">
      <c r="A12632" s="4">
        <v>35270</v>
      </c>
      <c r="B12632">
        <v>5.29</v>
      </c>
      <c r="C12632">
        <f>IFERROR(((VLOOKUP(A12632,'Interest Rates-10yr'!$A$9:$C$15239,2,FALSE))-B12632),C12631)</f>
        <v>1.58</v>
      </c>
      <c r="D12632" s="98">
        <f>AVERAGE(C$10:C12632)</f>
        <v>0.73374950487205859</v>
      </c>
      <c r="E12632" s="2"/>
      <c r="G12632" s="23"/>
    </row>
    <row r="12633" spans="1:7" customFormat="1">
      <c r="A12633" s="4">
        <v>35271</v>
      </c>
      <c r="B12633">
        <v>5.45</v>
      </c>
      <c r="C12633">
        <f>IFERROR(((VLOOKUP(A12633,'Interest Rates-10yr'!$A$9:$C$15239,2,FALSE))-B12633),C12632)</f>
        <v>1.42</v>
      </c>
      <c r="D12633" s="98">
        <f>AVERAGE(C$10:C12633)</f>
        <v>0.7338038656527246</v>
      </c>
      <c r="E12633" s="2"/>
      <c r="G12633" s="23"/>
    </row>
    <row r="12634" spans="1:7" customFormat="1">
      <c r="A12634" s="4">
        <v>35272</v>
      </c>
      <c r="B12634">
        <v>5.26</v>
      </c>
      <c r="C12634">
        <f>IFERROR(((VLOOKUP(A12634,'Interest Rates-10yr'!$A$9:$C$15239,2,FALSE))-B12634),C12633)</f>
        <v>1.5899999999999999</v>
      </c>
      <c r="D12634" s="98">
        <f>AVERAGE(C$10:C12634)</f>
        <v>0.73387168316831652</v>
      </c>
      <c r="E12634" s="2"/>
      <c r="G12634" s="23"/>
    </row>
    <row r="12635" spans="1:7" customFormat="1">
      <c r="A12635" s="4">
        <v>35273</v>
      </c>
      <c r="B12635">
        <v>5.26</v>
      </c>
      <c r="C12635">
        <f>IFERROR(((VLOOKUP(A12635,'Interest Rates-10yr'!$A$9:$C$15239,2,FALSE))-B12635),C12634)</f>
        <v>1.5899999999999999</v>
      </c>
      <c r="D12635" s="98">
        <f>AVERAGE(C$10:C12635)</f>
        <v>0.73393948994139047</v>
      </c>
      <c r="E12635" s="2"/>
      <c r="G12635" s="23"/>
    </row>
    <row r="12636" spans="1:7" customFormat="1">
      <c r="A12636" s="4">
        <v>35274</v>
      </c>
      <c r="B12636">
        <v>5.26</v>
      </c>
      <c r="C12636">
        <f>IFERROR(((VLOOKUP(A12636,'Interest Rates-10yr'!$A$9:$C$15239,2,FALSE))-B12636),C12635)</f>
        <v>1.5899999999999999</v>
      </c>
      <c r="D12636" s="98">
        <f>AVERAGE(C$10:C12636)</f>
        <v>0.73400728597449871</v>
      </c>
      <c r="E12636" s="2"/>
      <c r="G12636" s="23"/>
    </row>
    <row r="12637" spans="1:7" customFormat="1">
      <c r="A12637" s="4">
        <v>35275</v>
      </c>
      <c r="B12637">
        <v>5.37</v>
      </c>
      <c r="C12637">
        <f>IFERROR(((VLOOKUP(A12637,'Interest Rates-10yr'!$A$9:$C$15239,2,FALSE))-B12637),C12636)</f>
        <v>1.5599999999999996</v>
      </c>
      <c r="D12637" s="98">
        <f>AVERAGE(C$10:C12637)</f>
        <v>0.73407269559708543</v>
      </c>
      <c r="E12637" s="2"/>
      <c r="G12637" s="23"/>
    </row>
    <row r="12638" spans="1:7" customFormat="1">
      <c r="A12638" s="4">
        <v>35276</v>
      </c>
      <c r="B12638">
        <v>5.33</v>
      </c>
      <c r="C12638">
        <f>IFERROR(((VLOOKUP(A12638,'Interest Rates-10yr'!$A$9:$C$15239,2,FALSE))-B12638),C12637)</f>
        <v>1.5599999999999996</v>
      </c>
      <c r="D12638" s="98">
        <f>AVERAGE(C$10:C12638)</f>
        <v>0.73413809486103376</v>
      </c>
      <c r="E12638" s="2"/>
      <c r="G12638" s="23"/>
    </row>
    <row r="12639" spans="1:7" customFormat="1">
      <c r="A12639" s="4">
        <v>35277</v>
      </c>
      <c r="B12639">
        <v>6.75</v>
      </c>
      <c r="C12639">
        <f>IFERROR(((VLOOKUP(A12639,'Interest Rates-10yr'!$A$9:$C$15239,2,FALSE))-B12639),C12638)</f>
        <v>4.9999999999999822E-2</v>
      </c>
      <c r="D12639" s="98">
        <f>AVERAGE(C$10:C12639)</f>
        <v>0.73408392715756088</v>
      </c>
      <c r="E12639" s="2"/>
      <c r="G12639" s="23"/>
    </row>
    <row r="12640" spans="1:7" customFormat="1">
      <c r="A12640" s="4">
        <v>35278</v>
      </c>
      <c r="B12640">
        <v>6.29</v>
      </c>
      <c r="C12640">
        <f>IFERROR(((VLOOKUP(A12640,'Interest Rates-10yr'!$A$9:$C$15239,2,FALSE))-B12640),C12639)</f>
        <v>0.36000000000000032</v>
      </c>
      <c r="D12640" s="98">
        <f>AVERAGE(C$10:C12640)</f>
        <v>0.73405431082257899</v>
      </c>
      <c r="E12640" s="2"/>
      <c r="G12640" s="23"/>
    </row>
    <row r="12641" spans="1:7" customFormat="1">
      <c r="A12641" s="4">
        <v>35279</v>
      </c>
      <c r="B12641">
        <v>5.34</v>
      </c>
      <c r="C12641">
        <f>IFERROR(((VLOOKUP(A12641,'Interest Rates-10yr'!$A$9:$C$15239,2,FALSE))-B12641),C12640)</f>
        <v>1.17</v>
      </c>
      <c r="D12641" s="98">
        <f>AVERAGE(C$10:C12641)</f>
        <v>0.73408882203926495</v>
      </c>
      <c r="E12641" s="2"/>
      <c r="G12641" s="23"/>
    </row>
    <row r="12642" spans="1:7" customFormat="1">
      <c r="A12642" s="4">
        <v>35280</v>
      </c>
      <c r="B12642">
        <v>5.34</v>
      </c>
      <c r="C12642">
        <f>IFERROR(((VLOOKUP(A12642,'Interest Rates-10yr'!$A$9:$C$15239,2,FALSE))-B12642),C12641)</f>
        <v>1.17</v>
      </c>
      <c r="D12642" s="98">
        <f>AVERAGE(C$10:C12642)</f>
        <v>0.73412332779228961</v>
      </c>
      <c r="E12642" s="2"/>
      <c r="G12642" s="23"/>
    </row>
    <row r="12643" spans="1:7" customFormat="1">
      <c r="A12643" s="4">
        <v>35281</v>
      </c>
      <c r="B12643">
        <v>5.34</v>
      </c>
      <c r="C12643">
        <f>IFERROR(((VLOOKUP(A12643,'Interest Rates-10yr'!$A$9:$C$15239,2,FALSE))-B12643),C12642)</f>
        <v>1.17</v>
      </c>
      <c r="D12643" s="98">
        <f>AVERAGE(C$10:C12643)</f>
        <v>0.73415782808295038</v>
      </c>
      <c r="E12643" s="2"/>
      <c r="G12643" s="23"/>
    </row>
    <row r="12644" spans="1:7" customFormat="1">
      <c r="A12644" s="4">
        <v>35282</v>
      </c>
      <c r="B12644">
        <v>5.15</v>
      </c>
      <c r="C12644">
        <f>IFERROR(((VLOOKUP(A12644,'Interest Rates-10yr'!$A$9:$C$15239,2,FALSE))-B12644),C12643)</f>
        <v>1.38</v>
      </c>
      <c r="D12644" s="98">
        <f>AVERAGE(C$10:C12644)</f>
        <v>0.73420894341115905</v>
      </c>
      <c r="E12644" s="2"/>
      <c r="G12644" s="23"/>
    </row>
    <row r="12645" spans="1:7" customFormat="1">
      <c r="A12645" s="4">
        <v>35283</v>
      </c>
      <c r="B12645">
        <v>5.0999999999999996</v>
      </c>
      <c r="C12645">
        <f>IFERROR(((VLOOKUP(A12645,'Interest Rates-10yr'!$A$9:$C$15239,2,FALSE))-B12645),C12644)</f>
        <v>1.4400000000000004</v>
      </c>
      <c r="D12645" s="98">
        <f>AVERAGE(C$10:C12645)</f>
        <v>0.73426479898702079</v>
      </c>
      <c r="E12645" s="2"/>
      <c r="G12645" s="23"/>
    </row>
    <row r="12646" spans="1:7" customFormat="1">
      <c r="A12646" s="4">
        <v>35284</v>
      </c>
      <c r="B12646">
        <v>5.07</v>
      </c>
      <c r="C12646">
        <f>IFERROR(((VLOOKUP(A12646,'Interest Rates-10yr'!$A$9:$C$15239,2,FALSE))-B12646),C12645)</f>
        <v>1.4799999999999995</v>
      </c>
      <c r="D12646" s="98">
        <f>AVERAGE(C$10:C12646)</f>
        <v>0.73432381103109867</v>
      </c>
      <c r="E12646" s="2"/>
      <c r="G12646" s="23"/>
    </row>
    <row r="12647" spans="1:7" customFormat="1">
      <c r="A12647" s="4">
        <v>35285</v>
      </c>
      <c r="B12647">
        <v>5.15</v>
      </c>
      <c r="C12647">
        <f>IFERROR(((VLOOKUP(A12647,'Interest Rates-10yr'!$A$9:$C$15239,2,FALSE))-B12647),C12646)</f>
        <v>1.4099999999999993</v>
      </c>
      <c r="D12647" s="98">
        <f>AVERAGE(C$10:C12647)</f>
        <v>0.73437727488526616</v>
      </c>
      <c r="E12647" s="2"/>
      <c r="G12647" s="23"/>
    </row>
    <row r="12648" spans="1:7" customFormat="1">
      <c r="A12648" s="4">
        <v>35286</v>
      </c>
      <c r="B12648">
        <v>5.0999999999999996</v>
      </c>
      <c r="C12648">
        <f>IFERROR(((VLOOKUP(A12648,'Interest Rates-10yr'!$A$9:$C$15239,2,FALSE))-B12648),C12647)</f>
        <v>1.4000000000000004</v>
      </c>
      <c r="D12648" s="98">
        <f>AVERAGE(C$10:C12648)</f>
        <v>0.73442993907745813</v>
      </c>
      <c r="E12648" s="2"/>
      <c r="G12648" s="23"/>
    </row>
    <row r="12649" spans="1:7" customFormat="1">
      <c r="A12649" s="4">
        <v>35287</v>
      </c>
      <c r="B12649">
        <v>5.0999999999999996</v>
      </c>
      <c r="C12649">
        <f>IFERROR(((VLOOKUP(A12649,'Interest Rates-10yr'!$A$9:$C$15239,2,FALSE))-B12649),C12648)</f>
        <v>1.4000000000000004</v>
      </c>
      <c r="D12649" s="98">
        <f>AVERAGE(C$10:C12649)</f>
        <v>0.73448259493670831</v>
      </c>
      <c r="E12649" s="2"/>
      <c r="G12649" s="23"/>
    </row>
    <row r="12650" spans="1:7" customFormat="1">
      <c r="A12650" s="4">
        <v>35288</v>
      </c>
      <c r="B12650">
        <v>5.0999999999999996</v>
      </c>
      <c r="C12650">
        <f>IFERROR(((VLOOKUP(A12650,'Interest Rates-10yr'!$A$9:$C$15239,2,FALSE))-B12650),C12649)</f>
        <v>1.4000000000000004</v>
      </c>
      <c r="D12650" s="98">
        <f>AVERAGE(C$10:C12650)</f>
        <v>0.73453524246499435</v>
      </c>
      <c r="E12650" s="2"/>
      <c r="G12650" s="23"/>
    </row>
    <row r="12651" spans="1:7" customFormat="1">
      <c r="A12651" s="4">
        <v>35289</v>
      </c>
      <c r="B12651">
        <v>5.17</v>
      </c>
      <c r="C12651">
        <f>IFERROR(((VLOOKUP(A12651,'Interest Rates-10yr'!$A$9:$C$15239,2,FALSE))-B12651),C12650)</f>
        <v>1.3200000000000003</v>
      </c>
      <c r="D12651" s="98">
        <f>AVERAGE(C$10:C12651)</f>
        <v>0.73458155355165267</v>
      </c>
      <c r="E12651" s="2"/>
      <c r="G12651" s="23"/>
    </row>
    <row r="12652" spans="1:7" customFormat="1">
      <c r="A12652" s="4">
        <v>35290</v>
      </c>
      <c r="B12652">
        <v>4.8899999999999997</v>
      </c>
      <c r="C12652">
        <f>IFERROR(((VLOOKUP(A12652,'Interest Rates-10yr'!$A$9:$C$15239,2,FALSE))-B12652),C12651)</f>
        <v>1.6800000000000006</v>
      </c>
      <c r="D12652" s="98">
        <f>AVERAGE(C$10:C12652)</f>
        <v>0.73465633156687438</v>
      </c>
      <c r="E12652" s="2"/>
      <c r="G12652" s="23"/>
    </row>
    <row r="12653" spans="1:7" customFormat="1">
      <c r="A12653" s="4">
        <v>35291</v>
      </c>
      <c r="B12653">
        <v>5.22</v>
      </c>
      <c r="C12653">
        <f>IFERROR(((VLOOKUP(A12653,'Interest Rates-10yr'!$A$9:$C$15239,2,FALSE))-B12653),C12652)</f>
        <v>1.3600000000000003</v>
      </c>
      <c r="D12653" s="98">
        <f>AVERAGE(C$10:C12653)</f>
        <v>0.73470578930718078</v>
      </c>
      <c r="E12653" s="2"/>
      <c r="G12653" s="23"/>
    </row>
    <row r="12654" spans="1:7" customFormat="1">
      <c r="A12654" s="4">
        <v>35292</v>
      </c>
      <c r="B12654">
        <v>5.48</v>
      </c>
      <c r="C12654">
        <f>IFERROR(((VLOOKUP(A12654,'Interest Rates-10yr'!$A$9:$C$15239,2,FALSE))-B12654),C12653)</f>
        <v>1.1399999999999997</v>
      </c>
      <c r="D12654" s="98">
        <f>AVERAGE(C$10:C12654)</f>
        <v>0.73473784104389028</v>
      </c>
      <c r="E12654" s="2"/>
      <c r="G12654" s="23"/>
    </row>
    <row r="12655" spans="1:7" customFormat="1">
      <c r="A12655" s="4">
        <v>35293</v>
      </c>
      <c r="B12655">
        <v>5.15</v>
      </c>
      <c r="C12655">
        <f>IFERROR(((VLOOKUP(A12655,'Interest Rates-10yr'!$A$9:$C$15239,2,FALSE))-B12655),C12654)</f>
        <v>1.4099999999999993</v>
      </c>
      <c r="D12655" s="98">
        <f>AVERAGE(C$10:C12655)</f>
        <v>0.73479123833623228</v>
      </c>
      <c r="E12655" s="2"/>
      <c r="G12655" s="23"/>
    </row>
    <row r="12656" spans="1:7" customFormat="1">
      <c r="A12656" s="4">
        <v>35294</v>
      </c>
      <c r="B12656">
        <v>5.15</v>
      </c>
      <c r="C12656">
        <f>IFERROR(((VLOOKUP(A12656,'Interest Rates-10yr'!$A$9:$C$15239,2,FALSE))-B12656),C12655)</f>
        <v>1.4099999999999993</v>
      </c>
      <c r="D12656" s="98">
        <f>AVERAGE(C$10:C12656)</f>
        <v>0.73484462718431187</v>
      </c>
      <c r="E12656" s="2"/>
      <c r="G12656" s="23"/>
    </row>
    <row r="12657" spans="1:7" customFormat="1">
      <c r="A12657" s="4">
        <v>35295</v>
      </c>
      <c r="B12657">
        <v>5.15</v>
      </c>
      <c r="C12657">
        <f>IFERROR(((VLOOKUP(A12657,'Interest Rates-10yr'!$A$9:$C$15239,2,FALSE))-B12657),C12656)</f>
        <v>1.4099999999999993</v>
      </c>
      <c r="D12657" s="98">
        <f>AVERAGE(C$10:C12657)</f>
        <v>0.73489800759013224</v>
      </c>
      <c r="E12657" s="2"/>
      <c r="G12657" s="23"/>
    </row>
    <row r="12658" spans="1:7" customFormat="1">
      <c r="A12658" s="4">
        <v>35296</v>
      </c>
      <c r="B12658">
        <v>5.17</v>
      </c>
      <c r="C12658">
        <f>IFERROR(((VLOOKUP(A12658,'Interest Rates-10yr'!$A$9:$C$15239,2,FALSE))-B12658),C12657)</f>
        <v>1.42</v>
      </c>
      <c r="D12658" s="98">
        <f>AVERAGE(C$10:C12658)</f>
        <v>0.73495217013202563</v>
      </c>
      <c r="E12658" s="2"/>
      <c r="G12658" s="23"/>
    </row>
    <row r="12659" spans="1:7" customFormat="1">
      <c r="A12659" s="4">
        <v>35297</v>
      </c>
      <c r="B12659">
        <v>5.08</v>
      </c>
      <c r="C12659">
        <f>IFERROR(((VLOOKUP(A12659,'Interest Rates-10yr'!$A$9:$C$15239,2,FALSE))-B12659),C12658)</f>
        <v>1.5099999999999998</v>
      </c>
      <c r="D12659" s="98">
        <f>AVERAGE(C$10:C12659)</f>
        <v>0.73501343873517733</v>
      </c>
      <c r="E12659" s="2"/>
      <c r="G12659" s="23"/>
    </row>
    <row r="12660" spans="1:7" customFormat="1">
      <c r="A12660" s="4">
        <v>35298</v>
      </c>
      <c r="B12660">
        <v>5.09</v>
      </c>
      <c r="C12660">
        <f>IFERROR(((VLOOKUP(A12660,'Interest Rates-10yr'!$A$9:$C$15239,2,FALSE))-B12660),C12659)</f>
        <v>1.5200000000000005</v>
      </c>
      <c r="D12660" s="98">
        <f>AVERAGE(C$10:C12660)</f>
        <v>0.73507548810370671</v>
      </c>
      <c r="E12660" s="2"/>
      <c r="G12660" s="23"/>
    </row>
    <row r="12661" spans="1:7" customFormat="1">
      <c r="A12661" s="4">
        <v>35299</v>
      </c>
      <c r="B12661">
        <v>5.17</v>
      </c>
      <c r="C12661">
        <f>IFERROR(((VLOOKUP(A12661,'Interest Rates-10yr'!$A$9:$C$15239,2,FALSE))-B12661),C12660)</f>
        <v>1.4500000000000002</v>
      </c>
      <c r="D12661" s="98">
        <f>AVERAGE(C$10:C12661)</f>
        <v>0.73513199494151071</v>
      </c>
      <c r="E12661" s="2"/>
      <c r="G12661" s="23"/>
    </row>
    <row r="12662" spans="1:7" customFormat="1">
      <c r="A12662" s="4">
        <v>35300</v>
      </c>
      <c r="B12662">
        <v>5.22</v>
      </c>
      <c r="C12662">
        <f>IFERROR(((VLOOKUP(A12662,'Interest Rates-10yr'!$A$9:$C$15239,2,FALSE))-B12662),C12661)</f>
        <v>1.5</v>
      </c>
      <c r="D12662" s="98">
        <f>AVERAGE(C$10:C12662)</f>
        <v>0.73519244447956955</v>
      </c>
      <c r="E12662" s="2"/>
      <c r="G12662" s="23"/>
    </row>
    <row r="12663" spans="1:7" customFormat="1">
      <c r="A12663" s="4">
        <v>35301</v>
      </c>
      <c r="B12663">
        <v>5.22</v>
      </c>
      <c r="C12663">
        <f>IFERROR(((VLOOKUP(A12663,'Interest Rates-10yr'!$A$9:$C$15239,2,FALSE))-B12663),C12662)</f>
        <v>1.5</v>
      </c>
      <c r="D12663" s="98">
        <f>AVERAGE(C$10:C12663)</f>
        <v>0.73525288446341031</v>
      </c>
      <c r="E12663" s="2"/>
      <c r="G12663" s="23"/>
    </row>
    <row r="12664" spans="1:7" customFormat="1">
      <c r="A12664" s="4">
        <v>35302</v>
      </c>
      <c r="B12664">
        <v>5.22</v>
      </c>
      <c r="C12664">
        <f>IFERROR(((VLOOKUP(A12664,'Interest Rates-10yr'!$A$9:$C$15239,2,FALSE))-B12664),C12663)</f>
        <v>1.5</v>
      </c>
      <c r="D12664" s="98">
        <f>AVERAGE(C$10:C12664)</f>
        <v>0.73531331489529783</v>
      </c>
      <c r="E12664" s="2"/>
      <c r="G12664" s="23"/>
    </row>
    <row r="12665" spans="1:7" customFormat="1">
      <c r="A12665" s="4">
        <v>35303</v>
      </c>
      <c r="B12665">
        <v>5.28</v>
      </c>
      <c r="C12665">
        <f>IFERROR(((VLOOKUP(A12665,'Interest Rates-10yr'!$A$9:$C$15239,2,FALSE))-B12665),C12664)</f>
        <v>1.5199999999999996</v>
      </c>
      <c r="D12665" s="98">
        <f>AVERAGE(C$10:C12665)</f>
        <v>0.73537531605562534</v>
      </c>
      <c r="E12665" s="2"/>
      <c r="G12665" s="23"/>
    </row>
    <row r="12666" spans="1:7" customFormat="1">
      <c r="A12666" s="4">
        <v>35304</v>
      </c>
      <c r="B12666">
        <v>5.13</v>
      </c>
      <c r="C12666">
        <f>IFERROR(((VLOOKUP(A12666,'Interest Rates-10yr'!$A$9:$C$15239,2,FALSE))-B12666),C12665)</f>
        <v>1.6500000000000004</v>
      </c>
      <c r="D12666" s="98">
        <f>AVERAGE(C$10:C12666)</f>
        <v>0.73544757841510577</v>
      </c>
      <c r="E12666" s="2"/>
      <c r="G12666" s="23"/>
    </row>
    <row r="12667" spans="1:7" customFormat="1">
      <c r="A12667" s="4">
        <v>35305</v>
      </c>
      <c r="B12667">
        <v>5.24</v>
      </c>
      <c r="C12667">
        <f>IFERROR(((VLOOKUP(A12667,'Interest Rates-10yr'!$A$9:$C$15239,2,FALSE))-B12667),C12666)</f>
        <v>1.5499999999999998</v>
      </c>
      <c r="D12667" s="98">
        <f>AVERAGE(C$10:C12667)</f>
        <v>0.7355119292147253</v>
      </c>
      <c r="E12667" s="2"/>
      <c r="G12667" s="23"/>
    </row>
    <row r="12668" spans="1:7" customFormat="1">
      <c r="A12668" s="4">
        <v>35306</v>
      </c>
      <c r="B12668">
        <v>5.24</v>
      </c>
      <c r="C12668">
        <f>IFERROR(((VLOOKUP(A12668,'Interest Rates-10yr'!$A$9:$C$15239,2,FALSE))-B12668),C12667)</f>
        <v>1.62</v>
      </c>
      <c r="D12668" s="98">
        <f>AVERAGE(C$10:C12668)</f>
        <v>0.73558179951022939</v>
      </c>
      <c r="E12668" s="2"/>
      <c r="G12668" s="23"/>
    </row>
    <row r="12669" spans="1:7" customFormat="1">
      <c r="A12669" s="4">
        <v>35307</v>
      </c>
      <c r="B12669">
        <v>5.28</v>
      </c>
      <c r="C12669">
        <f>IFERROR(((VLOOKUP(A12669,'Interest Rates-10yr'!$A$9:$C$15239,2,FALSE))-B12669),C12668)</f>
        <v>1.6799999999999997</v>
      </c>
      <c r="D12669" s="98">
        <f>AVERAGE(C$10:C12669)</f>
        <v>0.73565639810426497</v>
      </c>
      <c r="E12669" s="2"/>
      <c r="G12669" s="23"/>
    </row>
    <row r="12670" spans="1:7" customFormat="1">
      <c r="A12670" s="4">
        <v>35308</v>
      </c>
      <c r="B12670">
        <v>5.28</v>
      </c>
      <c r="C12670">
        <f>IFERROR(((VLOOKUP(A12670,'Interest Rates-10yr'!$A$9:$C$15239,2,FALSE))-B12670),C12669)</f>
        <v>1.6799999999999997</v>
      </c>
      <c r="D12670" s="98">
        <f>AVERAGE(C$10:C12670)</f>
        <v>0.73573098491430333</v>
      </c>
      <c r="E12670" s="2"/>
      <c r="G12670" s="23"/>
    </row>
    <row r="12671" spans="1:7" customFormat="1">
      <c r="A12671" s="4">
        <v>35309</v>
      </c>
      <c r="B12671">
        <v>5.28</v>
      </c>
      <c r="C12671">
        <f>IFERROR(((VLOOKUP(A12671,'Interest Rates-10yr'!$A$9:$C$15239,2,FALSE))-B12671),C12670)</f>
        <v>1.6799999999999997</v>
      </c>
      <c r="D12671" s="98">
        <f>AVERAGE(C$10:C12671)</f>
        <v>0.73580555994313657</v>
      </c>
      <c r="E12671" s="2"/>
      <c r="G12671" s="23"/>
    </row>
    <row r="12672" spans="1:7" customFormat="1">
      <c r="A12672" s="4">
        <v>35310</v>
      </c>
      <c r="B12672">
        <v>5.28</v>
      </c>
      <c r="C12672">
        <f>IFERROR(((VLOOKUP(A12672,'Interest Rates-10yr'!$A$9:$C$15239,2,FALSE))-B12672),C12671)</f>
        <v>1.6799999999999997</v>
      </c>
      <c r="D12672" s="98">
        <f>AVERAGE(C$10:C12672)</f>
        <v>0.73588012319355567</v>
      </c>
      <c r="E12672" s="2"/>
      <c r="G12672" s="23"/>
    </row>
    <row r="12673" spans="1:7" customFormat="1">
      <c r="A12673" s="4">
        <v>35311</v>
      </c>
      <c r="B12673">
        <v>6.01</v>
      </c>
      <c r="C12673">
        <f>IFERROR(((VLOOKUP(A12673,'Interest Rates-10yr'!$A$9:$C$15239,2,FALSE))-B12673),C12672)</f>
        <v>0.91000000000000014</v>
      </c>
      <c r="D12673" s="98">
        <f>AVERAGE(C$10:C12673)</f>
        <v>0.73589387239418791</v>
      </c>
      <c r="E12673" s="2"/>
      <c r="G12673" s="23"/>
    </row>
    <row r="12674" spans="1:7" customFormat="1">
      <c r="A12674" s="4">
        <v>35312</v>
      </c>
      <c r="B12674">
        <v>5.35</v>
      </c>
      <c r="C12674">
        <f>IFERROR(((VLOOKUP(A12674,'Interest Rates-10yr'!$A$9:$C$15239,2,FALSE))-B12674),C12673)</f>
        <v>1.5900000000000007</v>
      </c>
      <c r="D12674" s="98">
        <f>AVERAGE(C$10:C12674)</f>
        <v>0.73596131069877579</v>
      </c>
      <c r="E12674" s="2"/>
      <c r="G12674" s="23"/>
    </row>
    <row r="12675" spans="1:7" customFormat="1">
      <c r="A12675" s="4">
        <v>35313</v>
      </c>
      <c r="B12675">
        <v>5.19</v>
      </c>
      <c r="C12675">
        <f>IFERROR(((VLOOKUP(A12675,'Interest Rates-10yr'!$A$9:$C$15239,2,FALSE))-B12675),C12674)</f>
        <v>1.79</v>
      </c>
      <c r="D12675" s="98">
        <f>AVERAGE(C$10:C12675)</f>
        <v>0.73604452865940284</v>
      </c>
      <c r="E12675" s="2"/>
      <c r="G12675" s="23"/>
    </row>
    <row r="12676" spans="1:7" customFormat="1">
      <c r="A12676" s="4">
        <v>35314</v>
      </c>
      <c r="B12676">
        <v>5.13</v>
      </c>
      <c r="C12676">
        <f>IFERROR(((VLOOKUP(A12676,'Interest Rates-10yr'!$A$9:$C$15239,2,FALSE))-B12676),C12675)</f>
        <v>1.8100000000000005</v>
      </c>
      <c r="D12676" s="98">
        <f>AVERAGE(C$10:C12676)</f>
        <v>0.7361293123865158</v>
      </c>
      <c r="E12676" s="2"/>
      <c r="G12676" s="23"/>
    </row>
    <row r="12677" spans="1:7" customFormat="1">
      <c r="A12677" s="4">
        <v>35315</v>
      </c>
      <c r="B12677">
        <v>5.13</v>
      </c>
      <c r="C12677">
        <f>IFERROR(((VLOOKUP(A12677,'Interest Rates-10yr'!$A$9:$C$15239,2,FALSE))-B12677),C12676)</f>
        <v>1.8100000000000005</v>
      </c>
      <c r="D12677" s="98">
        <f>AVERAGE(C$10:C12677)</f>
        <v>0.73621408272813349</v>
      </c>
      <c r="E12677" s="2"/>
      <c r="G12677" s="23"/>
    </row>
    <row r="12678" spans="1:7" customFormat="1">
      <c r="A12678" s="4">
        <v>35316</v>
      </c>
      <c r="B12678">
        <v>5.13</v>
      </c>
      <c r="C12678">
        <f>IFERROR(((VLOOKUP(A12678,'Interest Rates-10yr'!$A$9:$C$15239,2,FALSE))-B12678),C12677)</f>
        <v>1.8100000000000005</v>
      </c>
      <c r="D12678" s="98">
        <f>AVERAGE(C$10:C12678)</f>
        <v>0.7362988396874256</v>
      </c>
      <c r="E12678" s="2"/>
      <c r="G12678" s="23"/>
    </row>
    <row r="12679" spans="1:7" customFormat="1">
      <c r="A12679" s="4">
        <v>35317</v>
      </c>
      <c r="B12679">
        <v>5.2</v>
      </c>
      <c r="C12679">
        <f>IFERROR(((VLOOKUP(A12679,'Interest Rates-10yr'!$A$9:$C$15239,2,FALSE))-B12679),C12678)</f>
        <v>1.7000000000000002</v>
      </c>
      <c r="D12679" s="98">
        <f>AVERAGE(C$10:C12679)</f>
        <v>0.73637490134175176</v>
      </c>
      <c r="E12679" s="2"/>
      <c r="G12679" s="23"/>
    </row>
    <row r="12680" spans="1:7" customFormat="1">
      <c r="A12680" s="4">
        <v>35318</v>
      </c>
      <c r="B12680">
        <v>5.0999999999999996</v>
      </c>
      <c r="C12680">
        <f>IFERROR(((VLOOKUP(A12680,'Interest Rates-10yr'!$A$9:$C$15239,2,FALSE))-B12680),C12679)</f>
        <v>1.8400000000000007</v>
      </c>
      <c r="D12680" s="98">
        <f>AVERAGE(C$10:C12680)</f>
        <v>0.73646199984215888</v>
      </c>
      <c r="E12680" s="2"/>
      <c r="G12680" s="23"/>
    </row>
    <row r="12681" spans="1:7" customFormat="1">
      <c r="A12681" s="4">
        <v>35319</v>
      </c>
      <c r="B12681">
        <v>5.26</v>
      </c>
      <c r="C12681">
        <f>IFERROR(((VLOOKUP(A12681,'Interest Rates-10yr'!$A$9:$C$15239,2,FALSE))-B12681),C12680)</f>
        <v>1.6800000000000006</v>
      </c>
      <c r="D12681" s="98">
        <f>AVERAGE(C$10:C12681)</f>
        <v>0.73653645833333303</v>
      </c>
      <c r="E12681" s="2"/>
      <c r="G12681" s="23"/>
    </row>
    <row r="12682" spans="1:7" customFormat="1">
      <c r="A12682" s="4">
        <v>35320</v>
      </c>
      <c r="B12682">
        <v>5.33</v>
      </c>
      <c r="C12682">
        <f>IFERROR(((VLOOKUP(A12682,'Interest Rates-10yr'!$A$9:$C$15239,2,FALSE))-B12682),C12681)</f>
        <v>1.5499999999999998</v>
      </c>
      <c r="D12682" s="98">
        <f>AVERAGE(C$10:C12682)</f>
        <v>0.73660064704489825</v>
      </c>
      <c r="E12682" s="2"/>
      <c r="G12682" s="23"/>
    </row>
    <row r="12683" spans="1:7" customFormat="1">
      <c r="A12683" s="4">
        <v>35321</v>
      </c>
      <c r="B12683">
        <v>5.29</v>
      </c>
      <c r="C12683">
        <f>IFERROR(((VLOOKUP(A12683,'Interest Rates-10yr'!$A$9:$C$15239,2,FALSE))-B12683),C12682)</f>
        <v>1.4500000000000002</v>
      </c>
      <c r="D12683" s="98">
        <f>AVERAGE(C$10:C12683)</f>
        <v>0.73665693545841848</v>
      </c>
      <c r="E12683" s="2"/>
      <c r="G12683" s="23"/>
    </row>
    <row r="12684" spans="1:7" customFormat="1">
      <c r="A12684" s="4">
        <v>35322</v>
      </c>
      <c r="B12684">
        <v>5.29</v>
      </c>
      <c r="C12684">
        <f>IFERROR(((VLOOKUP(A12684,'Interest Rates-10yr'!$A$9:$C$15239,2,FALSE))-B12684),C12683)</f>
        <v>1.4500000000000002</v>
      </c>
      <c r="D12684" s="98">
        <f>AVERAGE(C$10:C12684)</f>
        <v>0.73671321499013775</v>
      </c>
      <c r="E12684" s="2"/>
      <c r="G12684" s="23"/>
    </row>
    <row r="12685" spans="1:7" customFormat="1">
      <c r="A12685" s="4">
        <v>35323</v>
      </c>
      <c r="B12685">
        <v>5.29</v>
      </c>
      <c r="C12685">
        <f>IFERROR(((VLOOKUP(A12685,'Interest Rates-10yr'!$A$9:$C$15239,2,FALSE))-B12685),C12684)</f>
        <v>1.4500000000000002</v>
      </c>
      <c r="D12685" s="98">
        <f>AVERAGE(C$10:C12685)</f>
        <v>0.73676948564215816</v>
      </c>
      <c r="E12685" s="2"/>
      <c r="G12685" s="23"/>
    </row>
    <row r="12686" spans="1:7" customFormat="1">
      <c r="A12686" s="4">
        <v>35324</v>
      </c>
      <c r="B12686">
        <v>5.38</v>
      </c>
      <c r="C12686">
        <f>IFERROR(((VLOOKUP(A12686,'Interest Rates-10yr'!$A$9:$C$15239,2,FALSE))-B12686),C12685)</f>
        <v>1.3500000000000005</v>
      </c>
      <c r="D12686" s="98">
        <f>AVERAGE(C$10:C12686)</f>
        <v>0.73681785911493236</v>
      </c>
      <c r="E12686" s="2"/>
      <c r="G12686" s="23"/>
    </row>
    <row r="12687" spans="1:7" customFormat="1">
      <c r="A12687" s="4">
        <v>35325</v>
      </c>
      <c r="B12687">
        <v>5.0199999999999996</v>
      </c>
      <c r="C12687">
        <f>IFERROR(((VLOOKUP(A12687,'Interest Rates-10yr'!$A$9:$C$15239,2,FALSE))-B12687),C12686)</f>
        <v>1.79</v>
      </c>
      <c r="D12687" s="98">
        <f>AVERAGE(C$10:C12687)</f>
        <v>0.73690093074617435</v>
      </c>
      <c r="E12687" s="2"/>
      <c r="G12687" s="23"/>
    </row>
    <row r="12688" spans="1:7" customFormat="1">
      <c r="A12688" s="4">
        <v>35326</v>
      </c>
      <c r="B12688">
        <v>4.96</v>
      </c>
      <c r="C12688">
        <f>IFERROR(((VLOOKUP(A12688,'Interest Rates-10yr'!$A$9:$C$15239,2,FALSE))-B12688),C12687)</f>
        <v>1.87</v>
      </c>
      <c r="D12688" s="98">
        <f>AVERAGE(C$10:C12688)</f>
        <v>0.7369902989194731</v>
      </c>
      <c r="E12688" s="2"/>
      <c r="G12688" s="23"/>
    </row>
    <row r="12689" spans="1:7" customFormat="1">
      <c r="A12689" s="4">
        <v>35327</v>
      </c>
      <c r="B12689">
        <v>5.29</v>
      </c>
      <c r="C12689">
        <f>IFERROR(((VLOOKUP(A12689,'Interest Rates-10yr'!$A$9:$C$15239,2,FALSE))-B12689),C12688)</f>
        <v>1.58</v>
      </c>
      <c r="D12689" s="98">
        <f>AVERAGE(C$10:C12689)</f>
        <v>0.73705678233438476</v>
      </c>
      <c r="E12689" s="2"/>
      <c r="G12689" s="23"/>
    </row>
    <row r="12690" spans="1:7" customFormat="1">
      <c r="A12690" s="4">
        <v>35328</v>
      </c>
      <c r="B12690">
        <v>5.3</v>
      </c>
      <c r="C12690">
        <f>IFERROR(((VLOOKUP(A12690,'Interest Rates-10yr'!$A$9:$C$15239,2,FALSE))-B12690),C12689)</f>
        <v>1.5499999999999998</v>
      </c>
      <c r="D12690" s="98">
        <f>AVERAGE(C$10:C12690)</f>
        <v>0.73712088951975385</v>
      </c>
      <c r="E12690" s="2"/>
      <c r="G12690" s="23"/>
    </row>
    <row r="12691" spans="1:7" customFormat="1">
      <c r="A12691" s="4">
        <v>35329</v>
      </c>
      <c r="B12691">
        <v>5.3</v>
      </c>
      <c r="C12691">
        <f>IFERROR(((VLOOKUP(A12691,'Interest Rates-10yr'!$A$9:$C$15239,2,FALSE))-B12691),C12690)</f>
        <v>1.5499999999999998</v>
      </c>
      <c r="D12691" s="98">
        <f>AVERAGE(C$10:C12691)</f>
        <v>0.73718498659517406</v>
      </c>
      <c r="E12691" s="2"/>
      <c r="G12691" s="23"/>
    </row>
    <row r="12692" spans="1:7" customFormat="1">
      <c r="A12692" s="4">
        <v>35330</v>
      </c>
      <c r="B12692">
        <v>5.3</v>
      </c>
      <c r="C12692">
        <f>IFERROR(((VLOOKUP(A12692,'Interest Rates-10yr'!$A$9:$C$15239,2,FALSE))-B12692),C12691)</f>
        <v>1.5499999999999998</v>
      </c>
      <c r="D12692" s="98">
        <f>AVERAGE(C$10:C12692)</f>
        <v>0.73724907356303693</v>
      </c>
      <c r="E12692" s="2"/>
      <c r="G12692" s="23"/>
    </row>
    <row r="12693" spans="1:7" customFormat="1">
      <c r="A12693" s="4">
        <v>35331</v>
      </c>
      <c r="B12693">
        <v>5.32</v>
      </c>
      <c r="C12693">
        <f>IFERROR(((VLOOKUP(A12693,'Interest Rates-10yr'!$A$9:$C$15239,2,FALSE))-B12693),C12692)</f>
        <v>1.5099999999999998</v>
      </c>
      <c r="D12693" s="98">
        <f>AVERAGE(C$10:C12693)</f>
        <v>0.73730999684642051</v>
      </c>
      <c r="E12693" s="2"/>
      <c r="G12693" s="23"/>
    </row>
    <row r="12694" spans="1:7" customFormat="1">
      <c r="A12694" s="4">
        <v>35332</v>
      </c>
      <c r="B12694">
        <v>5.28</v>
      </c>
      <c r="C12694">
        <f>IFERROR(((VLOOKUP(A12694,'Interest Rates-10yr'!$A$9:$C$15239,2,FALSE))-B12694),C12693)</f>
        <v>1.4899999999999993</v>
      </c>
      <c r="D12694" s="98">
        <f>AVERAGE(C$10:C12694)</f>
        <v>0.73736933385888825</v>
      </c>
      <c r="E12694" s="2"/>
      <c r="G12694" s="23"/>
    </row>
    <row r="12695" spans="1:7" customFormat="1">
      <c r="A12695" s="4">
        <v>35333</v>
      </c>
      <c r="B12695">
        <v>5.56</v>
      </c>
      <c r="C12695">
        <f>IFERROR(((VLOOKUP(A12695,'Interest Rates-10yr'!$A$9:$C$15239,2,FALSE))-B12695),C12694)</f>
        <v>1.1500000000000004</v>
      </c>
      <c r="D12695" s="98">
        <f>AVERAGE(C$10:C12695)</f>
        <v>0.737401860318461</v>
      </c>
      <c r="E12695" s="2"/>
      <c r="G12695" s="23"/>
    </row>
    <row r="12696" spans="1:7" customFormat="1">
      <c r="A12696" s="4">
        <v>35334</v>
      </c>
      <c r="B12696">
        <v>5.28</v>
      </c>
      <c r="C12696">
        <f>IFERROR(((VLOOKUP(A12696,'Interest Rates-10yr'!$A$9:$C$15239,2,FALSE))-B12696),C12695)</f>
        <v>1.38</v>
      </c>
      <c r="D12696" s="98">
        <f>AVERAGE(C$10:C12696)</f>
        <v>0.73745251044376103</v>
      </c>
      <c r="E12696" s="2"/>
      <c r="G12696" s="23"/>
    </row>
    <row r="12697" spans="1:7" customFormat="1">
      <c r="A12697" s="4">
        <v>35335</v>
      </c>
      <c r="B12697">
        <v>5.21</v>
      </c>
      <c r="C12697">
        <f>IFERROR(((VLOOKUP(A12697,'Interest Rates-10yr'!$A$9:$C$15239,2,FALSE))-B12697),C12696)</f>
        <v>1.4699999999999998</v>
      </c>
      <c r="D12697" s="98">
        <f>AVERAGE(C$10:C12697)</f>
        <v>0.73751024590163894</v>
      </c>
      <c r="E12697" s="2"/>
      <c r="G12697" s="23"/>
    </row>
    <row r="12698" spans="1:7" customFormat="1">
      <c r="A12698" s="4">
        <v>35336</v>
      </c>
      <c r="B12698">
        <v>5.21</v>
      </c>
      <c r="C12698">
        <f>IFERROR(((VLOOKUP(A12698,'Interest Rates-10yr'!$A$9:$C$15239,2,FALSE))-B12698),C12697)</f>
        <v>1.4699999999999998</v>
      </c>
      <c r="D12698" s="98">
        <f>AVERAGE(C$10:C12698)</f>
        <v>0.73756797225943693</v>
      </c>
      <c r="E12698" s="2"/>
      <c r="G12698" s="23"/>
    </row>
    <row r="12699" spans="1:7" customFormat="1">
      <c r="A12699" s="4">
        <v>35337</v>
      </c>
      <c r="B12699">
        <v>5.21</v>
      </c>
      <c r="C12699">
        <f>IFERROR(((VLOOKUP(A12699,'Interest Rates-10yr'!$A$9:$C$15239,2,FALSE))-B12699),C12698)</f>
        <v>1.4699999999999998</v>
      </c>
      <c r="D12699" s="98">
        <f>AVERAGE(C$10:C12699)</f>
        <v>0.73762568951930607</v>
      </c>
      <c r="E12699" s="2"/>
      <c r="G12699" s="23"/>
    </row>
    <row r="12700" spans="1:7" customFormat="1">
      <c r="A12700" s="4">
        <v>35338</v>
      </c>
      <c r="B12700">
        <v>6.09</v>
      </c>
      <c r="C12700">
        <f>IFERROR(((VLOOKUP(A12700,'Interest Rates-10yr'!$A$9:$C$15239,2,FALSE))-B12700),C12699)</f>
        <v>0.62999999999999989</v>
      </c>
      <c r="D12700" s="98">
        <f>AVERAGE(C$10:C12700)</f>
        <v>0.73761720904577988</v>
      </c>
      <c r="E12700" s="2"/>
      <c r="G12700" s="23"/>
    </row>
    <row r="12701" spans="1:7" customFormat="1">
      <c r="A12701" s="4">
        <v>35339</v>
      </c>
      <c r="B12701">
        <v>5.53</v>
      </c>
      <c r="C12701">
        <f>IFERROR(((VLOOKUP(A12701,'Interest Rates-10yr'!$A$9:$C$15239,2,FALSE))-B12701),C12700)</f>
        <v>1.1200000000000001</v>
      </c>
      <c r="D12701" s="98">
        <f>AVERAGE(C$10:C12701)</f>
        <v>0.73764733690513662</v>
      </c>
      <c r="E12701" s="2"/>
      <c r="G12701" s="23"/>
    </row>
    <row r="12702" spans="1:7" customFormat="1">
      <c r="A12702" s="4">
        <v>35340</v>
      </c>
      <c r="B12702">
        <v>5.24</v>
      </c>
      <c r="C12702">
        <f>IFERROR(((VLOOKUP(A12702,'Interest Rates-10yr'!$A$9:$C$15239,2,FALSE))-B12702),C12701)</f>
        <v>1.37</v>
      </c>
      <c r="D12702" s="98">
        <f>AVERAGE(C$10:C12702)</f>
        <v>0.73769715591270735</v>
      </c>
      <c r="E12702" s="2"/>
      <c r="G12702" s="23"/>
    </row>
    <row r="12703" spans="1:7" customFormat="1">
      <c r="A12703" s="4">
        <v>35341</v>
      </c>
      <c r="B12703">
        <v>5.17</v>
      </c>
      <c r="C12703">
        <f>IFERROR(((VLOOKUP(A12703,'Interest Rates-10yr'!$A$9:$C$15239,2,FALSE))-B12703),C12702)</f>
        <v>1.4400000000000004</v>
      </c>
      <c r="D12703" s="98">
        <f>AVERAGE(C$10:C12703)</f>
        <v>0.73775248148731642</v>
      </c>
      <c r="E12703" s="2"/>
      <c r="G12703" s="23"/>
    </row>
    <row r="12704" spans="1:7" customFormat="1">
      <c r="A12704" s="4">
        <v>35342</v>
      </c>
      <c r="B12704">
        <v>5.04</v>
      </c>
      <c r="C12704">
        <f>IFERROR(((VLOOKUP(A12704,'Interest Rates-10yr'!$A$9:$C$15239,2,FALSE))-B12704),C12703)</f>
        <v>1.4400000000000004</v>
      </c>
      <c r="D12704" s="98">
        <f>AVERAGE(C$10:C12704)</f>
        <v>0.73780779834580512</v>
      </c>
      <c r="E12704" s="2"/>
      <c r="G12704" s="23"/>
    </row>
    <row r="12705" spans="1:7" customFormat="1">
      <c r="A12705" s="4">
        <v>35343</v>
      </c>
      <c r="B12705">
        <v>5.04</v>
      </c>
      <c r="C12705">
        <f>IFERROR(((VLOOKUP(A12705,'Interest Rates-10yr'!$A$9:$C$15239,2,FALSE))-B12705),C12704)</f>
        <v>1.4400000000000004</v>
      </c>
      <c r="D12705" s="98">
        <f>AVERAGE(C$10:C12705)</f>
        <v>0.7378631064902329</v>
      </c>
      <c r="E12705" s="2"/>
      <c r="G12705" s="23"/>
    </row>
    <row r="12706" spans="1:7" customFormat="1">
      <c r="A12706" s="4">
        <v>35344</v>
      </c>
      <c r="B12706">
        <v>5.04</v>
      </c>
      <c r="C12706">
        <f>IFERROR(((VLOOKUP(A12706,'Interest Rates-10yr'!$A$9:$C$15239,2,FALSE))-B12706),C12705)</f>
        <v>1.4400000000000004</v>
      </c>
      <c r="D12706" s="98">
        <f>AVERAGE(C$10:C12706)</f>
        <v>0.73791840592265867</v>
      </c>
      <c r="E12706" s="2"/>
      <c r="G12706" s="23"/>
    </row>
    <row r="12707" spans="1:7" customFormat="1">
      <c r="A12707" s="4">
        <v>35345</v>
      </c>
      <c r="B12707">
        <v>5.16</v>
      </c>
      <c r="C12707">
        <f>IFERROR(((VLOOKUP(A12707,'Interest Rates-10yr'!$A$9:$C$15239,2,FALSE))-B12707),C12706)</f>
        <v>1.37</v>
      </c>
      <c r="D12707" s="98">
        <f>AVERAGE(C$10:C12707)</f>
        <v>0.73796818396597874</v>
      </c>
      <c r="E12707" s="2"/>
      <c r="G12707" s="23"/>
    </row>
    <row r="12708" spans="1:7" customFormat="1">
      <c r="A12708" s="4">
        <v>35346</v>
      </c>
      <c r="B12708">
        <v>5.1100000000000003</v>
      </c>
      <c r="C12708">
        <f>IFERROR(((VLOOKUP(A12708,'Interest Rates-10yr'!$A$9:$C$15239,2,FALSE))-B12708),C12707)</f>
        <v>1.42</v>
      </c>
      <c r="D12708" s="98">
        <f>AVERAGE(C$10:C12708)</f>
        <v>0.73802189148751851</v>
      </c>
      <c r="E12708" s="2"/>
      <c r="G12708" s="23"/>
    </row>
    <row r="12709" spans="1:7" customFormat="1">
      <c r="A12709" s="4">
        <v>35347</v>
      </c>
      <c r="B12709">
        <v>5.43</v>
      </c>
      <c r="C12709">
        <f>IFERROR(((VLOOKUP(A12709,'Interest Rates-10yr'!$A$9:$C$15239,2,FALSE))-B12709),C12708)</f>
        <v>1.1200000000000001</v>
      </c>
      <c r="D12709" s="98">
        <f>AVERAGE(C$10:C12709)</f>
        <v>0.73805196850393684</v>
      </c>
      <c r="E12709" s="2"/>
      <c r="G12709" s="23"/>
    </row>
    <row r="12710" spans="1:7" customFormat="1">
      <c r="A12710" s="4">
        <v>35348</v>
      </c>
      <c r="B12710">
        <v>5.29</v>
      </c>
      <c r="C12710">
        <f>IFERROR(((VLOOKUP(A12710,'Interest Rates-10yr'!$A$9:$C$15239,2,FALSE))-B12710),C12709)</f>
        <v>1.3200000000000003</v>
      </c>
      <c r="D12710" s="98">
        <f>AVERAGE(C$10:C12710)</f>
        <v>0.73809778757578126</v>
      </c>
      <c r="E12710" s="2"/>
      <c r="G12710" s="23"/>
    </row>
    <row r="12711" spans="1:7" customFormat="1">
      <c r="A12711" s="4">
        <v>35349</v>
      </c>
      <c r="B12711">
        <v>5.16</v>
      </c>
      <c r="C12711">
        <f>IFERROR(((VLOOKUP(A12711,'Interest Rates-10yr'!$A$9:$C$15239,2,FALSE))-B12711),C12710)</f>
        <v>1.3899999999999997</v>
      </c>
      <c r="D12711" s="98">
        <f>AVERAGE(C$10:C12711)</f>
        <v>0.73814911037631847</v>
      </c>
      <c r="E12711" s="2"/>
      <c r="G12711" s="23"/>
    </row>
    <row r="12712" spans="1:7" customFormat="1">
      <c r="A12712" s="4">
        <v>35350</v>
      </c>
      <c r="B12712">
        <v>5.16</v>
      </c>
      <c r="C12712">
        <f>IFERROR(((VLOOKUP(A12712,'Interest Rates-10yr'!$A$9:$C$15239,2,FALSE))-B12712),C12711)</f>
        <v>1.3899999999999997</v>
      </c>
      <c r="D12712" s="98">
        <f>AVERAGE(C$10:C12712)</f>
        <v>0.73820042509643369</v>
      </c>
      <c r="E12712" s="2"/>
      <c r="G12712" s="23"/>
    </row>
    <row r="12713" spans="1:7" customFormat="1">
      <c r="A12713" s="4">
        <v>35351</v>
      </c>
      <c r="B12713">
        <v>5.16</v>
      </c>
      <c r="C12713">
        <f>IFERROR(((VLOOKUP(A12713,'Interest Rates-10yr'!$A$9:$C$15239,2,FALSE))-B12713),C12712)</f>
        <v>1.3899999999999997</v>
      </c>
      <c r="D12713" s="98">
        <f>AVERAGE(C$10:C12713)</f>
        <v>0.73825173173803493</v>
      </c>
      <c r="E12713" s="2"/>
      <c r="G12713" s="23"/>
    </row>
    <row r="12714" spans="1:7" customFormat="1">
      <c r="A12714" s="4">
        <v>35352</v>
      </c>
      <c r="B12714">
        <v>5.16</v>
      </c>
      <c r="C12714">
        <f>IFERROR(((VLOOKUP(A12714,'Interest Rates-10yr'!$A$9:$C$15239,2,FALSE))-B12714),C12713)</f>
        <v>1.3899999999999997</v>
      </c>
      <c r="D12714" s="98">
        <f>AVERAGE(C$10:C12714)</f>
        <v>0.73830303030303002</v>
      </c>
      <c r="E12714" s="2"/>
      <c r="G12714" s="23"/>
    </row>
    <row r="12715" spans="1:7" customFormat="1">
      <c r="A12715" s="4">
        <v>35353</v>
      </c>
      <c r="B12715">
        <v>5.41</v>
      </c>
      <c r="C12715">
        <f>IFERROR(((VLOOKUP(A12715,'Interest Rates-10yr'!$A$9:$C$15239,2,FALSE))-B12715),C12714)</f>
        <v>1.1499999999999995</v>
      </c>
      <c r="D12715" s="98">
        <f>AVERAGE(C$10:C12715)</f>
        <v>0.73833543207933228</v>
      </c>
      <c r="E12715" s="2"/>
      <c r="G12715" s="23"/>
    </row>
    <row r="12716" spans="1:7" customFormat="1">
      <c r="A12716" s="4">
        <v>35354</v>
      </c>
      <c r="B12716">
        <v>5.2</v>
      </c>
      <c r="C12716">
        <f>IFERROR(((VLOOKUP(A12716,'Interest Rates-10yr'!$A$9:$C$15239,2,FALSE))-B12716),C12715)</f>
        <v>1.37</v>
      </c>
      <c r="D12716" s="98">
        <f>AVERAGE(C$10:C12716)</f>
        <v>0.7383851420476899</v>
      </c>
      <c r="E12716" s="2"/>
      <c r="G12716" s="23"/>
    </row>
    <row r="12717" spans="1:7" customFormat="1">
      <c r="A12717" s="4">
        <v>35355</v>
      </c>
      <c r="B12717">
        <v>5.19</v>
      </c>
      <c r="C12717">
        <f>IFERROR(((VLOOKUP(A12717,'Interest Rates-10yr'!$A$9:$C$15239,2,FALSE))-B12717),C12716)</f>
        <v>1.3199999999999994</v>
      </c>
      <c r="D12717" s="98">
        <f>AVERAGE(C$10:C12717)</f>
        <v>0.7384309096632039</v>
      </c>
      <c r="E12717" s="2"/>
      <c r="G12717" s="23"/>
    </row>
    <row r="12718" spans="1:7" customFormat="1">
      <c r="A12718" s="4">
        <v>35356</v>
      </c>
      <c r="B12718">
        <v>5.12</v>
      </c>
      <c r="C12718">
        <f>IFERROR(((VLOOKUP(A12718,'Interest Rates-10yr'!$A$9:$C$15239,2,FALSE))-B12718),C12717)</f>
        <v>1.38</v>
      </c>
      <c r="D12718" s="98">
        <f>AVERAGE(C$10:C12718)</f>
        <v>0.73848139114013656</v>
      </c>
      <c r="E12718" s="2"/>
      <c r="G12718" s="23"/>
    </row>
    <row r="12719" spans="1:7" customFormat="1">
      <c r="A12719" s="4">
        <v>35357</v>
      </c>
      <c r="B12719">
        <v>5.12</v>
      </c>
      <c r="C12719">
        <f>IFERROR(((VLOOKUP(A12719,'Interest Rates-10yr'!$A$9:$C$15239,2,FALSE))-B12719),C12718)</f>
        <v>1.38</v>
      </c>
      <c r="D12719" s="98">
        <f>AVERAGE(C$10:C12719)</f>
        <v>0.73853186467348497</v>
      </c>
      <c r="E12719" s="2"/>
      <c r="G12719" s="23"/>
    </row>
    <row r="12720" spans="1:7" customFormat="1">
      <c r="A12720" s="4">
        <v>35358</v>
      </c>
      <c r="B12720">
        <v>5.12</v>
      </c>
      <c r="C12720">
        <f>IFERROR(((VLOOKUP(A12720,'Interest Rates-10yr'!$A$9:$C$15239,2,FALSE))-B12720),C12719)</f>
        <v>1.38</v>
      </c>
      <c r="D12720" s="98">
        <f>AVERAGE(C$10:C12720)</f>
        <v>0.73858233026512421</v>
      </c>
      <c r="E12720" s="2"/>
      <c r="G12720" s="23"/>
    </row>
    <row r="12721" spans="1:7" customFormat="1">
      <c r="A12721" s="4">
        <v>35359</v>
      </c>
      <c r="B12721">
        <v>5.21</v>
      </c>
      <c r="C12721">
        <f>IFERROR(((VLOOKUP(A12721,'Interest Rates-10yr'!$A$9:$C$15239,2,FALSE))-B12721),C12720)</f>
        <v>1.3099999999999996</v>
      </c>
      <c r="D12721" s="98">
        <f>AVERAGE(C$10:C12721)</f>
        <v>0.7386272813089988</v>
      </c>
      <c r="E12721" s="2"/>
      <c r="G12721" s="23"/>
    </row>
    <row r="12722" spans="1:7" customFormat="1">
      <c r="A12722" s="4">
        <v>35360</v>
      </c>
      <c r="B12722">
        <v>5.19</v>
      </c>
      <c r="C12722">
        <f>IFERROR(((VLOOKUP(A12722,'Interest Rates-10yr'!$A$9:$C$15239,2,FALSE))-B12722),C12721)</f>
        <v>1.3699999999999992</v>
      </c>
      <c r="D12722" s="98">
        <f>AVERAGE(C$10:C12722)</f>
        <v>0.73867694485959201</v>
      </c>
      <c r="E12722" s="2"/>
      <c r="G12722" s="23"/>
    </row>
    <row r="12723" spans="1:7" customFormat="1">
      <c r="A12723" s="4">
        <v>35361</v>
      </c>
      <c r="B12723">
        <v>5.58</v>
      </c>
      <c r="C12723">
        <f>IFERROR(((VLOOKUP(A12723,'Interest Rates-10yr'!$A$9:$C$15239,2,FALSE))-B12723),C12722)</f>
        <v>0.97999999999999954</v>
      </c>
      <c r="D12723" s="98">
        <f>AVERAGE(C$10:C12723)</f>
        <v>0.73869592575113996</v>
      </c>
      <c r="E12723" s="2"/>
      <c r="G12723" s="23"/>
    </row>
    <row r="12724" spans="1:7" customFormat="1">
      <c r="A12724" s="4">
        <v>35362</v>
      </c>
      <c r="B12724">
        <v>5.29</v>
      </c>
      <c r="C12724">
        <f>IFERROR(((VLOOKUP(A12724,'Interest Rates-10yr'!$A$9:$C$15239,2,FALSE))-B12724),C12723)</f>
        <v>1.2800000000000002</v>
      </c>
      <c r="D12724" s="98">
        <f>AVERAGE(C$10:C12724)</f>
        <v>0.73873849783719969</v>
      </c>
      <c r="E12724" s="2"/>
      <c r="G12724" s="23"/>
    </row>
    <row r="12725" spans="1:7" customFormat="1">
      <c r="A12725" s="4">
        <v>35363</v>
      </c>
      <c r="B12725">
        <v>5.27</v>
      </c>
      <c r="C12725">
        <f>IFERROR(((VLOOKUP(A12725,'Interest Rates-10yr'!$A$9:$C$15239,2,FALSE))-B12725),C12724)</f>
        <v>1.2700000000000005</v>
      </c>
      <c r="D12725" s="98">
        <f>AVERAGE(C$10:C12725)</f>
        <v>0.73878027681660852</v>
      </c>
      <c r="E12725" s="2"/>
      <c r="G12725" s="23"/>
    </row>
    <row r="12726" spans="1:7" customFormat="1">
      <c r="A12726" s="4">
        <v>35364</v>
      </c>
      <c r="B12726">
        <v>5.27</v>
      </c>
      <c r="C12726">
        <f>IFERROR(((VLOOKUP(A12726,'Interest Rates-10yr'!$A$9:$C$15239,2,FALSE))-B12726),C12725)</f>
        <v>1.2700000000000005</v>
      </c>
      <c r="D12726" s="98">
        <f>AVERAGE(C$10:C12726)</f>
        <v>0.73882204922544581</v>
      </c>
      <c r="E12726" s="2"/>
      <c r="G12726" s="23"/>
    </row>
    <row r="12727" spans="1:7" customFormat="1">
      <c r="A12727" s="4">
        <v>35365</v>
      </c>
      <c r="B12727">
        <v>5.27</v>
      </c>
      <c r="C12727">
        <f>IFERROR(((VLOOKUP(A12727,'Interest Rates-10yr'!$A$9:$C$15239,2,FALSE))-B12727),C12726)</f>
        <v>1.2700000000000005</v>
      </c>
      <c r="D12727" s="98">
        <f>AVERAGE(C$10:C12727)</f>
        <v>0.73886381506526144</v>
      </c>
      <c r="E12727" s="2"/>
      <c r="G12727" s="23"/>
    </row>
    <row r="12728" spans="1:7" customFormat="1">
      <c r="A12728" s="4">
        <v>35366</v>
      </c>
      <c r="B12728">
        <v>5.29</v>
      </c>
      <c r="C12728">
        <f>IFERROR(((VLOOKUP(A12728,'Interest Rates-10yr'!$A$9:$C$15239,2,FALSE))-B12728),C12727)</f>
        <v>1.2699999999999996</v>
      </c>
      <c r="D12728" s="98">
        <f>AVERAGE(C$10:C12728)</f>
        <v>0.73890557433760484</v>
      </c>
      <c r="E12728" s="2"/>
      <c r="G12728" s="23"/>
    </row>
    <row r="12729" spans="1:7" customFormat="1">
      <c r="A12729" s="4">
        <v>35367</v>
      </c>
      <c r="B12729">
        <v>5.22</v>
      </c>
      <c r="C12729">
        <f>IFERROR(((VLOOKUP(A12729,'Interest Rates-10yr'!$A$9:$C$15239,2,FALSE))-B12729),C12728)</f>
        <v>1.1800000000000006</v>
      </c>
      <c r="D12729" s="98">
        <f>AVERAGE(C$10:C12729)</f>
        <v>0.73894025157232679</v>
      </c>
      <c r="E12729" s="2"/>
      <c r="G12729" s="23"/>
    </row>
    <row r="12730" spans="1:7" customFormat="1">
      <c r="A12730" s="4">
        <v>35368</v>
      </c>
      <c r="B12730">
        <v>5.31</v>
      </c>
      <c r="C12730">
        <f>IFERROR(((VLOOKUP(A12730,'Interest Rates-10yr'!$A$9:$C$15239,2,FALSE))-B12730),C12729)</f>
        <v>1.0900000000000007</v>
      </c>
      <c r="D12730" s="98">
        <f>AVERAGE(C$10:C12730)</f>
        <v>0.73896784843958774</v>
      </c>
      <c r="E12730" s="2"/>
      <c r="G12730" s="23"/>
    </row>
    <row r="12731" spans="1:7" customFormat="1">
      <c r="A12731" s="4">
        <v>35369</v>
      </c>
      <c r="B12731">
        <v>5.63</v>
      </c>
      <c r="C12731">
        <f>IFERROR(((VLOOKUP(A12731,'Interest Rates-10yr'!$A$9:$C$15239,2,FALSE))-B12731),C12730)</f>
        <v>0.74000000000000021</v>
      </c>
      <c r="D12731" s="98">
        <f>AVERAGE(C$10:C12731)</f>
        <v>0.73896792957082191</v>
      </c>
      <c r="E12731" s="2"/>
      <c r="G12731" s="23"/>
    </row>
    <row r="12732" spans="1:7" customFormat="1">
      <c r="A12732" s="4">
        <v>35370</v>
      </c>
      <c r="B12732">
        <v>5.19</v>
      </c>
      <c r="C12732">
        <f>IFERROR(((VLOOKUP(A12732,'Interest Rates-10yr'!$A$9:$C$15239,2,FALSE))-B12732),C12731)</f>
        <v>1.1899999999999995</v>
      </c>
      <c r="D12732" s="98">
        <f>AVERAGE(C$10:C12732)</f>
        <v>0.73900337970604391</v>
      </c>
      <c r="E12732" s="2"/>
      <c r="G12732" s="23"/>
    </row>
    <row r="12733" spans="1:7" customFormat="1">
      <c r="A12733" s="4">
        <v>35371</v>
      </c>
      <c r="B12733">
        <v>5.19</v>
      </c>
      <c r="C12733">
        <f>IFERROR(((VLOOKUP(A12733,'Interest Rates-10yr'!$A$9:$C$15239,2,FALSE))-B12733),C12732)</f>
        <v>1.1899999999999995</v>
      </c>
      <c r="D12733" s="98">
        <f>AVERAGE(C$10:C12733)</f>
        <v>0.73903882426909751</v>
      </c>
      <c r="E12733" s="2"/>
      <c r="G12733" s="23"/>
    </row>
    <row r="12734" spans="1:7" customFormat="1">
      <c r="A12734" s="4">
        <v>35372</v>
      </c>
      <c r="B12734">
        <v>5.19</v>
      </c>
      <c r="C12734">
        <f>IFERROR(((VLOOKUP(A12734,'Interest Rates-10yr'!$A$9:$C$15239,2,FALSE))-B12734),C12733)</f>
        <v>1.1899999999999995</v>
      </c>
      <c r="D12734" s="98">
        <f>AVERAGE(C$10:C12734)</f>
        <v>0.73907426326129644</v>
      </c>
      <c r="E12734" s="2"/>
      <c r="G12734" s="23"/>
    </row>
    <row r="12735" spans="1:7" customFormat="1">
      <c r="A12735" s="4">
        <v>35373</v>
      </c>
      <c r="B12735">
        <v>5.21</v>
      </c>
      <c r="C12735">
        <f>IFERROR(((VLOOKUP(A12735,'Interest Rates-10yr'!$A$9:$C$15239,2,FALSE))-B12735),C12734)</f>
        <v>1.1500000000000004</v>
      </c>
      <c r="D12735" s="98">
        <f>AVERAGE(C$10:C12735)</f>
        <v>0.73910655351249388</v>
      </c>
      <c r="E12735" s="2"/>
      <c r="G12735" s="23"/>
    </row>
    <row r="12736" spans="1:7" customFormat="1">
      <c r="A12736" s="4">
        <v>35374</v>
      </c>
      <c r="B12736">
        <v>5.34</v>
      </c>
      <c r="C12736">
        <f>IFERROR(((VLOOKUP(A12736,'Interest Rates-10yr'!$A$9:$C$15239,2,FALSE))-B12736),C12735)</f>
        <v>0.94000000000000039</v>
      </c>
      <c r="D12736" s="98">
        <f>AVERAGE(C$10:C12736)</f>
        <v>0.73912233833582131</v>
      </c>
      <c r="E12736" s="2"/>
      <c r="G12736" s="23"/>
    </row>
    <row r="12737" spans="1:7" customFormat="1">
      <c r="A12737" s="4">
        <v>35375</v>
      </c>
      <c r="B12737">
        <v>5.46</v>
      </c>
      <c r="C12737">
        <f>IFERROR(((VLOOKUP(A12737,'Interest Rates-10yr'!$A$9:$C$15239,2,FALSE))-B12737),C12736)</f>
        <v>0.83999999999999986</v>
      </c>
      <c r="D12737" s="98">
        <f>AVERAGE(C$10:C12737)</f>
        <v>0.73913026398491499</v>
      </c>
      <c r="E12737" s="2"/>
      <c r="G12737" s="23"/>
    </row>
    <row r="12738" spans="1:7" customFormat="1">
      <c r="A12738" s="4">
        <v>35376</v>
      </c>
      <c r="B12738">
        <v>5.28</v>
      </c>
      <c r="C12738">
        <f>IFERROR(((VLOOKUP(A12738,'Interest Rates-10yr'!$A$9:$C$15239,2,FALSE))-B12738),C12737)</f>
        <v>0.97999999999999954</v>
      </c>
      <c r="D12738" s="98">
        <f>AVERAGE(C$10:C12738)</f>
        <v>0.7391491868960639</v>
      </c>
      <c r="E12738" s="2"/>
      <c r="G12738" s="23"/>
    </row>
    <row r="12739" spans="1:7" customFormat="1">
      <c r="A12739" s="4">
        <v>35377</v>
      </c>
      <c r="B12739">
        <v>5.17</v>
      </c>
      <c r="C12739">
        <f>IFERROR(((VLOOKUP(A12739,'Interest Rates-10yr'!$A$9:$C$15239,2,FALSE))-B12739),C12738)</f>
        <v>1.1200000000000001</v>
      </c>
      <c r="D12739" s="98">
        <f>AVERAGE(C$10:C12739)</f>
        <v>0.73917910447761181</v>
      </c>
      <c r="E12739" s="2"/>
      <c r="G12739" s="23"/>
    </row>
    <row r="12740" spans="1:7" customFormat="1">
      <c r="A12740" s="4">
        <v>35378</v>
      </c>
      <c r="B12740">
        <v>5.17</v>
      </c>
      <c r="C12740">
        <f>IFERROR(((VLOOKUP(A12740,'Interest Rates-10yr'!$A$9:$C$15239,2,FALSE))-B12740),C12739)</f>
        <v>1.1200000000000001</v>
      </c>
      <c r="D12740" s="98">
        <f>AVERAGE(C$10:C12740)</f>
        <v>0.73920901735920186</v>
      </c>
      <c r="E12740" s="2"/>
      <c r="G12740" s="23"/>
    </row>
    <row r="12741" spans="1:7" customFormat="1">
      <c r="A12741" s="4">
        <v>35379</v>
      </c>
      <c r="B12741">
        <v>5.17</v>
      </c>
      <c r="C12741">
        <f>IFERROR(((VLOOKUP(A12741,'Interest Rates-10yr'!$A$9:$C$15239,2,FALSE))-B12741),C12740)</f>
        <v>1.1200000000000001</v>
      </c>
      <c r="D12741" s="98">
        <f>AVERAGE(C$10:C12741)</f>
        <v>0.73923892554194159</v>
      </c>
      <c r="E12741" s="2"/>
      <c r="G12741" s="23"/>
    </row>
    <row r="12742" spans="1:7" customFormat="1">
      <c r="A12742" s="4">
        <v>35380</v>
      </c>
      <c r="B12742">
        <v>5.17</v>
      </c>
      <c r="C12742">
        <f>IFERROR(((VLOOKUP(A12742,'Interest Rates-10yr'!$A$9:$C$15239,2,FALSE))-B12742),C12741)</f>
        <v>1.1200000000000001</v>
      </c>
      <c r="D12742" s="98">
        <f>AVERAGE(C$10:C12742)</f>
        <v>0.73926882902693791</v>
      </c>
      <c r="E12742" s="2"/>
      <c r="G12742" s="23"/>
    </row>
    <row r="12743" spans="1:7" customFormat="1">
      <c r="A12743" s="4">
        <v>35381</v>
      </c>
      <c r="B12743">
        <v>5.3</v>
      </c>
      <c r="C12743">
        <f>IFERROR(((VLOOKUP(A12743,'Interest Rates-10yr'!$A$9:$C$15239,2,FALSE))-B12743),C12742)</f>
        <v>0.89000000000000057</v>
      </c>
      <c r="D12743" s="98">
        <f>AVERAGE(C$10:C12743)</f>
        <v>0.73928066593372077</v>
      </c>
      <c r="E12743" s="2"/>
      <c r="G12743" s="23"/>
    </row>
    <row r="12744" spans="1:7" customFormat="1">
      <c r="A12744" s="4">
        <v>35382</v>
      </c>
      <c r="B12744">
        <v>5.21</v>
      </c>
      <c r="C12744">
        <f>IFERROR(((VLOOKUP(A12744,'Interest Rates-10yr'!$A$9:$C$15239,2,FALSE))-B12744),C12743)</f>
        <v>0.99000000000000021</v>
      </c>
      <c r="D12744" s="98">
        <f>AVERAGE(C$10:C12744)</f>
        <v>0.73930035335689048</v>
      </c>
      <c r="E12744" s="2"/>
      <c r="G12744" s="23"/>
    </row>
    <row r="12745" spans="1:7" customFormat="1">
      <c r="A12745" s="4">
        <v>35383</v>
      </c>
      <c r="B12745">
        <v>5.34</v>
      </c>
      <c r="C12745">
        <f>IFERROR(((VLOOKUP(A12745,'Interest Rates-10yr'!$A$9:$C$15239,2,FALSE))-B12745),C12744)</f>
        <v>0.8100000000000005</v>
      </c>
      <c r="D12745" s="98">
        <f>AVERAGE(C$10:C12745)</f>
        <v>0.73930590452261302</v>
      </c>
      <c r="E12745" s="2"/>
      <c r="G12745" s="23"/>
    </row>
    <row r="12746" spans="1:7" customFormat="1">
      <c r="A12746" s="4">
        <v>35384</v>
      </c>
      <c r="B12746">
        <v>5.53</v>
      </c>
      <c r="C12746">
        <f>IFERROR(((VLOOKUP(A12746,'Interest Rates-10yr'!$A$9:$C$15239,2,FALSE))-B12746),C12745)</f>
        <v>0.66000000000000014</v>
      </c>
      <c r="D12746" s="98">
        <f>AVERAGE(C$10:C12746)</f>
        <v>0.73929967810316399</v>
      </c>
      <c r="E12746" s="2"/>
      <c r="G12746" s="23"/>
    </row>
    <row r="12747" spans="1:7" customFormat="1">
      <c r="A12747" s="4">
        <v>35385</v>
      </c>
      <c r="B12747">
        <v>5.53</v>
      </c>
      <c r="C12747">
        <f>IFERROR(((VLOOKUP(A12747,'Interest Rates-10yr'!$A$9:$C$15239,2,FALSE))-B12747),C12746)</f>
        <v>0.66000000000000014</v>
      </c>
      <c r="D12747" s="98">
        <f>AVERAGE(C$10:C12747)</f>
        <v>0.73929345266132818</v>
      </c>
      <c r="E12747" s="2"/>
      <c r="G12747" s="23"/>
    </row>
    <row r="12748" spans="1:7" customFormat="1">
      <c r="A12748" s="4">
        <v>35386</v>
      </c>
      <c r="B12748">
        <v>5.53</v>
      </c>
      <c r="C12748">
        <f>IFERROR(((VLOOKUP(A12748,'Interest Rates-10yr'!$A$9:$C$15239,2,FALSE))-B12748),C12747)</f>
        <v>0.66000000000000014</v>
      </c>
      <c r="D12748" s="98">
        <f>AVERAGE(C$10:C12748)</f>
        <v>0.73928722819687565</v>
      </c>
      <c r="E12748" s="2"/>
      <c r="G12748" s="23"/>
    </row>
    <row r="12749" spans="1:7" customFormat="1">
      <c r="A12749" s="4">
        <v>35387</v>
      </c>
      <c r="B12749">
        <v>5.15</v>
      </c>
      <c r="C12749">
        <f>IFERROR(((VLOOKUP(A12749,'Interest Rates-10yr'!$A$9:$C$15239,2,FALSE))-B12749),C12748)</f>
        <v>1.0499999999999998</v>
      </c>
      <c r="D12749" s="98">
        <f>AVERAGE(C$10:C12749)</f>
        <v>0.73931161695447389</v>
      </c>
      <c r="E12749" s="2"/>
      <c r="G12749" s="23"/>
    </row>
    <row r="12750" spans="1:7" customFormat="1">
      <c r="A12750" s="4">
        <v>35388</v>
      </c>
      <c r="B12750">
        <v>5.29</v>
      </c>
      <c r="C12750">
        <f>IFERROR(((VLOOKUP(A12750,'Interest Rates-10yr'!$A$9:$C$15239,2,FALSE))-B12750),C12749)</f>
        <v>0.87999999999999989</v>
      </c>
      <c r="D12750" s="98">
        <f>AVERAGE(C$10:C12750)</f>
        <v>0.73932265913193607</v>
      </c>
      <c r="E12750" s="2"/>
      <c r="G12750" s="23"/>
    </row>
    <row r="12751" spans="1:7" customFormat="1">
      <c r="A12751" s="4">
        <v>35389</v>
      </c>
      <c r="B12751">
        <v>5.53</v>
      </c>
      <c r="C12751">
        <f>IFERROR(((VLOOKUP(A12751,'Interest Rates-10yr'!$A$9:$C$15239,2,FALSE))-B12751),C12750)</f>
        <v>0.60999999999999943</v>
      </c>
      <c r="D12751" s="98">
        <f>AVERAGE(C$10:C12751)</f>
        <v>0.73931250981007679</v>
      </c>
      <c r="E12751" s="2"/>
      <c r="G12751" s="23"/>
    </row>
    <row r="12752" spans="1:7" customFormat="1">
      <c r="A12752" s="4">
        <v>35390</v>
      </c>
      <c r="B12752">
        <v>5.28</v>
      </c>
      <c r="C12752">
        <f>IFERROR(((VLOOKUP(A12752,'Interest Rates-10yr'!$A$9:$C$15239,2,FALSE))-B12752),C12751)</f>
        <v>0.87000000000000011</v>
      </c>
      <c r="D12752" s="98">
        <f>AVERAGE(C$10:C12752)</f>
        <v>0.73932276543984921</v>
      </c>
      <c r="E12752" s="2"/>
      <c r="G12752" s="23"/>
    </row>
    <row r="12753" spans="1:7" customFormat="1">
      <c r="A12753" s="4">
        <v>35391</v>
      </c>
      <c r="B12753">
        <v>5.24</v>
      </c>
      <c r="C12753">
        <f>IFERROR(((VLOOKUP(A12753,'Interest Rates-10yr'!$A$9:$C$15239,2,FALSE))-B12753),C12752)</f>
        <v>0.91000000000000014</v>
      </c>
      <c r="D12753" s="98">
        <f>AVERAGE(C$10:C12753)</f>
        <v>0.73933615819209031</v>
      </c>
      <c r="E12753" s="2"/>
      <c r="G12753" s="23"/>
    </row>
    <row r="12754" spans="1:7" customFormat="1">
      <c r="A12754" s="4">
        <v>35392</v>
      </c>
      <c r="B12754">
        <v>5.24</v>
      </c>
      <c r="C12754">
        <f>IFERROR(((VLOOKUP(A12754,'Interest Rates-10yr'!$A$9:$C$15239,2,FALSE))-B12754),C12753)</f>
        <v>0.91000000000000014</v>
      </c>
      <c r="D12754" s="98">
        <f>AVERAGE(C$10:C12754)</f>
        <v>0.73934954884268334</v>
      </c>
      <c r="E12754" s="2"/>
      <c r="G12754" s="23"/>
    </row>
    <row r="12755" spans="1:7" customFormat="1">
      <c r="A12755" s="4">
        <v>35393</v>
      </c>
      <c r="B12755">
        <v>5.24</v>
      </c>
      <c r="C12755">
        <f>IFERROR(((VLOOKUP(A12755,'Interest Rates-10yr'!$A$9:$C$15239,2,FALSE))-B12755),C12754)</f>
        <v>0.91000000000000014</v>
      </c>
      <c r="D12755" s="98">
        <f>AVERAGE(C$10:C12755)</f>
        <v>0.73936293739212289</v>
      </c>
      <c r="E12755" s="2"/>
      <c r="G12755" s="23"/>
    </row>
    <row r="12756" spans="1:7" customFormat="1">
      <c r="A12756" s="4">
        <v>35394</v>
      </c>
      <c r="B12756">
        <v>5.38</v>
      </c>
      <c r="C12756">
        <f>IFERROR(((VLOOKUP(A12756,'Interest Rates-10yr'!$A$9:$C$15239,2,FALSE))-B12756),C12755)</f>
        <v>0.75</v>
      </c>
      <c r="D12756" s="98">
        <f>AVERAGE(C$10:C12756)</f>
        <v>0.73936377186789037</v>
      </c>
      <c r="E12756" s="2"/>
      <c r="G12756" s="23"/>
    </row>
    <row r="12757" spans="1:7" customFormat="1">
      <c r="A12757" s="4">
        <v>35395</v>
      </c>
      <c r="B12757">
        <v>5.28</v>
      </c>
      <c r="C12757">
        <f>IFERROR(((VLOOKUP(A12757,'Interest Rates-10yr'!$A$9:$C$15239,2,FALSE))-B12757),C12756)</f>
        <v>0.84999999999999964</v>
      </c>
      <c r="D12757" s="98">
        <f>AVERAGE(C$10:C12757)</f>
        <v>0.73937245058048306</v>
      </c>
      <c r="E12757" s="2"/>
      <c r="G12757" s="23"/>
    </row>
    <row r="12758" spans="1:7" customFormat="1">
      <c r="A12758" s="4">
        <v>35396</v>
      </c>
      <c r="B12758">
        <v>5.42</v>
      </c>
      <c r="C12758">
        <f>IFERROR(((VLOOKUP(A12758,'Interest Rates-10yr'!$A$9:$C$15239,2,FALSE))-B12758),C12757)</f>
        <v>0.71999999999999975</v>
      </c>
      <c r="D12758" s="98">
        <f>AVERAGE(C$10:C12758)</f>
        <v>0.73937093105341578</v>
      </c>
      <c r="E12758" s="2"/>
      <c r="G12758" s="23"/>
    </row>
    <row r="12759" spans="1:7" customFormat="1">
      <c r="A12759" s="4">
        <v>35397</v>
      </c>
      <c r="B12759">
        <v>5.42</v>
      </c>
      <c r="C12759">
        <f>IFERROR(((VLOOKUP(A12759,'Interest Rates-10yr'!$A$9:$C$15239,2,FALSE))-B12759),C12758)</f>
        <v>0.71999999999999975</v>
      </c>
      <c r="D12759" s="98">
        <f>AVERAGE(C$10:C12759)</f>
        <v>0.73936941176470572</v>
      </c>
      <c r="E12759" s="2"/>
      <c r="G12759" s="23"/>
    </row>
    <row r="12760" spans="1:7" customFormat="1">
      <c r="A12760" s="4">
        <v>35398</v>
      </c>
      <c r="B12760">
        <v>5.44</v>
      </c>
      <c r="C12760">
        <f>IFERROR(((VLOOKUP(A12760,'Interest Rates-10yr'!$A$9:$C$15239,2,FALSE))-B12760),C12759)</f>
        <v>0.61999999999999922</v>
      </c>
      <c r="D12760" s="98">
        <f>AVERAGE(C$10:C12760)</f>
        <v>0.73936005019214168</v>
      </c>
      <c r="E12760" s="2"/>
      <c r="G12760" s="23"/>
    </row>
    <row r="12761" spans="1:7" customFormat="1">
      <c r="A12761" s="4">
        <v>35399</v>
      </c>
      <c r="B12761">
        <v>5.44</v>
      </c>
      <c r="C12761">
        <f>IFERROR(((VLOOKUP(A12761,'Interest Rates-10yr'!$A$9:$C$15239,2,FALSE))-B12761),C12760)</f>
        <v>0.61999999999999922</v>
      </c>
      <c r="D12761" s="98">
        <f>AVERAGE(C$10:C12761)</f>
        <v>0.73935069008782928</v>
      </c>
      <c r="E12761" s="2"/>
      <c r="G12761" s="23"/>
    </row>
    <row r="12762" spans="1:7" customFormat="1">
      <c r="A12762" s="4">
        <v>35400</v>
      </c>
      <c r="B12762">
        <v>5.44</v>
      </c>
      <c r="C12762">
        <f>IFERROR(((VLOOKUP(A12762,'Interest Rates-10yr'!$A$9:$C$15239,2,FALSE))-B12762),C12761)</f>
        <v>0.61999999999999922</v>
      </c>
      <c r="D12762" s="98">
        <f>AVERAGE(C$10:C12762)</f>
        <v>0.73934133145142322</v>
      </c>
      <c r="E12762" s="2"/>
      <c r="G12762" s="23"/>
    </row>
    <row r="12763" spans="1:7" customFormat="1">
      <c r="A12763" s="4">
        <v>35401</v>
      </c>
      <c r="B12763">
        <v>5.67</v>
      </c>
      <c r="C12763">
        <f>IFERROR(((VLOOKUP(A12763,'Interest Rates-10yr'!$A$9:$C$15239,2,FALSE))-B12763),C12762)</f>
        <v>0.41000000000000014</v>
      </c>
      <c r="D12763" s="98">
        <f>AVERAGE(C$10:C12763)</f>
        <v>0.73931550885996544</v>
      </c>
      <c r="E12763" s="2"/>
      <c r="G12763" s="23"/>
    </row>
    <row r="12764" spans="1:7" customFormat="1">
      <c r="A12764" s="4">
        <v>35402</v>
      </c>
      <c r="B12764">
        <v>5.09</v>
      </c>
      <c r="C12764">
        <f>IFERROR(((VLOOKUP(A12764,'Interest Rates-10yr'!$A$9:$C$15239,2,FALSE))-B12764),C12763)</f>
        <v>0.96999999999999975</v>
      </c>
      <c r="D12764" s="98">
        <f>AVERAGE(C$10:C12764)</f>
        <v>0.73933359466875725</v>
      </c>
      <c r="E12764" s="2"/>
      <c r="G12764" s="23"/>
    </row>
    <row r="12765" spans="1:7" customFormat="1">
      <c r="A12765" s="4">
        <v>35403</v>
      </c>
      <c r="B12765">
        <v>6.12</v>
      </c>
      <c r="C12765">
        <f>IFERROR(((VLOOKUP(A12765,'Interest Rates-10yr'!$A$9:$C$15239,2,FALSE))-B12765),C12764)</f>
        <v>-9.9999999999997868E-3</v>
      </c>
      <c r="D12765" s="98">
        <f>AVERAGE(C$10:C12765)</f>
        <v>0.73927485105048596</v>
      </c>
      <c r="E12765" s="2"/>
      <c r="G12765" s="23"/>
    </row>
    <row r="12766" spans="1:7" customFormat="1">
      <c r="A12766" s="4">
        <v>35404</v>
      </c>
      <c r="B12766">
        <v>5.36</v>
      </c>
      <c r="C12766">
        <f>IFERROR(((VLOOKUP(A12766,'Interest Rates-10yr'!$A$9:$C$15239,2,FALSE))-B12766),C12765)</f>
        <v>0.85999999999999943</v>
      </c>
      <c r="D12766" s="98">
        <f>AVERAGE(C$10:C12766)</f>
        <v>0.73928431449400323</v>
      </c>
      <c r="E12766" s="2"/>
      <c r="G12766" s="23"/>
    </row>
    <row r="12767" spans="1:7" customFormat="1">
      <c r="A12767" s="4">
        <v>35405</v>
      </c>
      <c r="B12767">
        <v>5.21</v>
      </c>
      <c r="C12767">
        <f>IFERROR(((VLOOKUP(A12767,'Interest Rates-10yr'!$A$9:$C$15239,2,FALSE))-B12767),C12766)</f>
        <v>1.0499999999999998</v>
      </c>
      <c r="D12767" s="98">
        <f>AVERAGE(C$10:C12767)</f>
        <v>0.73930866907038706</v>
      </c>
      <c r="E12767" s="2"/>
      <c r="G12767" s="23"/>
    </row>
    <row r="12768" spans="1:7" customFormat="1">
      <c r="A12768" s="4">
        <v>35406</v>
      </c>
      <c r="B12768">
        <v>5.21</v>
      </c>
      <c r="C12768">
        <f>IFERROR(((VLOOKUP(A12768,'Interest Rates-10yr'!$A$9:$C$15239,2,FALSE))-B12768),C12767)</f>
        <v>1.0499999999999998</v>
      </c>
      <c r="D12768" s="98">
        <f>AVERAGE(C$10:C12768)</f>
        <v>0.73933301982914001</v>
      </c>
      <c r="E12768" s="2"/>
      <c r="G12768" s="23"/>
    </row>
    <row r="12769" spans="1:7" customFormat="1">
      <c r="A12769" s="4">
        <v>35407</v>
      </c>
      <c r="B12769">
        <v>5.21</v>
      </c>
      <c r="C12769">
        <f>IFERROR(((VLOOKUP(A12769,'Interest Rates-10yr'!$A$9:$C$15239,2,FALSE))-B12769),C12768)</f>
        <v>1.0499999999999998</v>
      </c>
      <c r="D12769" s="98">
        <f>AVERAGE(C$10:C12769)</f>
        <v>0.7393573667711596</v>
      </c>
      <c r="E12769" s="2"/>
      <c r="G12769" s="23"/>
    </row>
    <row r="12770" spans="1:7" customFormat="1">
      <c r="A12770" s="4">
        <v>35408</v>
      </c>
      <c r="B12770">
        <v>5.19</v>
      </c>
      <c r="C12770">
        <f>IFERROR(((VLOOKUP(A12770,'Interest Rates-10yr'!$A$9:$C$15239,2,FALSE))-B12770),C12769)</f>
        <v>1.0199999999999996</v>
      </c>
      <c r="D12770" s="98">
        <f>AVERAGE(C$10:C12770)</f>
        <v>0.73937935898440543</v>
      </c>
      <c r="E12770" s="2"/>
      <c r="G12770" s="23"/>
    </row>
    <row r="12771" spans="1:7" customFormat="1">
      <c r="A12771" s="4">
        <v>35409</v>
      </c>
      <c r="B12771">
        <v>5.17</v>
      </c>
      <c r="C12771">
        <f>IFERROR(((VLOOKUP(A12771,'Interest Rates-10yr'!$A$9:$C$15239,2,FALSE))-B12771),C12770)</f>
        <v>1.0600000000000005</v>
      </c>
      <c r="D12771" s="98">
        <f>AVERAGE(C$10:C12771)</f>
        <v>0.73940448205610387</v>
      </c>
      <c r="E12771" s="2"/>
      <c r="G12771" s="23"/>
    </row>
    <row r="12772" spans="1:7" customFormat="1">
      <c r="A12772" s="4">
        <v>35410</v>
      </c>
      <c r="B12772">
        <v>5.19</v>
      </c>
      <c r="C12772">
        <f>IFERROR(((VLOOKUP(A12772,'Interest Rates-10yr'!$A$9:$C$15239,2,FALSE))-B12772),C12771)</f>
        <v>1.1899999999999995</v>
      </c>
      <c r="D12772" s="98">
        <f>AVERAGE(C$10:C12772)</f>
        <v>0.73943978688396128</v>
      </c>
      <c r="E12772" s="2"/>
      <c r="G12772" s="23"/>
    </row>
    <row r="12773" spans="1:7" customFormat="1">
      <c r="A12773" s="4">
        <v>35411</v>
      </c>
      <c r="B12773">
        <v>5.25</v>
      </c>
      <c r="C12773">
        <f>IFERROR(((VLOOKUP(A12773,'Interest Rates-10yr'!$A$9:$C$15239,2,FALSE))-B12773),C12772)</f>
        <v>1.1500000000000004</v>
      </c>
      <c r="D12773" s="98">
        <f>AVERAGE(C$10:C12773)</f>
        <v>0.73947195236602925</v>
      </c>
      <c r="E12773" s="2"/>
      <c r="G12773" s="23"/>
    </row>
    <row r="12774" spans="1:7" customFormat="1">
      <c r="A12774" s="4">
        <v>35412</v>
      </c>
      <c r="B12774">
        <v>5.28</v>
      </c>
      <c r="C12774">
        <f>IFERROR(((VLOOKUP(A12774,'Interest Rates-10yr'!$A$9:$C$15239,2,FALSE))-B12774),C12773)</f>
        <v>1.0499999999999998</v>
      </c>
      <c r="D12774" s="98">
        <f>AVERAGE(C$10:C12774)</f>
        <v>0.73949627888758296</v>
      </c>
      <c r="E12774" s="2"/>
      <c r="G12774" s="23"/>
    </row>
    <row r="12775" spans="1:7" customFormat="1">
      <c r="A12775" s="4">
        <v>35413</v>
      </c>
      <c r="B12775">
        <v>5.28</v>
      </c>
      <c r="C12775">
        <f>IFERROR(((VLOOKUP(A12775,'Interest Rates-10yr'!$A$9:$C$15239,2,FALSE))-B12775),C12774)</f>
        <v>1.0499999999999998</v>
      </c>
      <c r="D12775" s="98">
        <f>AVERAGE(C$10:C12775)</f>
        <v>0.73952060159799438</v>
      </c>
      <c r="E12775" s="2"/>
      <c r="G12775" s="23"/>
    </row>
    <row r="12776" spans="1:7" customFormat="1">
      <c r="A12776" s="4">
        <v>35414</v>
      </c>
      <c r="B12776">
        <v>5.28</v>
      </c>
      <c r="C12776">
        <f>IFERROR(((VLOOKUP(A12776,'Interest Rates-10yr'!$A$9:$C$15239,2,FALSE))-B12776),C12775)</f>
        <v>1.0499999999999998</v>
      </c>
      <c r="D12776" s="98">
        <f>AVERAGE(C$10:C12776)</f>
        <v>0.7395449204981589</v>
      </c>
      <c r="E12776" s="2"/>
      <c r="G12776" s="23"/>
    </row>
    <row r="12777" spans="1:7" customFormat="1">
      <c r="A12777" s="4">
        <v>35415</v>
      </c>
      <c r="B12777">
        <v>5.56</v>
      </c>
      <c r="C12777">
        <f>IFERROR(((VLOOKUP(A12777,'Interest Rates-10yr'!$A$9:$C$15239,2,FALSE))-B12777),C12776)</f>
        <v>0.83000000000000007</v>
      </c>
      <c r="D12777" s="98">
        <f>AVERAGE(C$10:C12777)</f>
        <v>0.73955200501253093</v>
      </c>
      <c r="E12777" s="2"/>
      <c r="G12777" s="23"/>
    </row>
    <row r="12778" spans="1:7" customFormat="1">
      <c r="A12778" s="4">
        <v>35416</v>
      </c>
      <c r="B12778">
        <v>5.38</v>
      </c>
      <c r="C12778">
        <f>IFERROR(((VLOOKUP(A12778,'Interest Rates-10yr'!$A$9:$C$15239,2,FALSE))-B12778),C12777)</f>
        <v>1.04</v>
      </c>
      <c r="D12778" s="98">
        <f>AVERAGE(C$10:C12778)</f>
        <v>0.73957553449761104</v>
      </c>
      <c r="E12778" s="2"/>
      <c r="G12778" s="23"/>
    </row>
    <row r="12779" spans="1:7" customFormat="1">
      <c r="A12779" s="4">
        <v>35417</v>
      </c>
      <c r="B12779">
        <v>5.6</v>
      </c>
      <c r="C12779">
        <f>IFERROR(((VLOOKUP(A12779,'Interest Rates-10yr'!$A$9:$C$15239,2,FALSE))-B12779),C12778)</f>
        <v>0.86000000000000032</v>
      </c>
      <c r="D12779" s="98">
        <f>AVERAGE(C$10:C12779)</f>
        <v>0.73958496476115865</v>
      </c>
      <c r="E12779" s="2"/>
      <c r="G12779" s="23"/>
    </row>
    <row r="12780" spans="1:7" customFormat="1">
      <c r="A12780" s="4">
        <v>35418</v>
      </c>
      <c r="B12780">
        <v>5.29</v>
      </c>
      <c r="C12780">
        <f>IFERROR(((VLOOKUP(A12780,'Interest Rates-10yr'!$A$9:$C$15239,2,FALSE))-B12780),C12779)</f>
        <v>1.0700000000000003</v>
      </c>
      <c r="D12780" s="98">
        <f>AVERAGE(C$10:C12780)</f>
        <v>0.73961083705269726</v>
      </c>
      <c r="E12780" s="2"/>
      <c r="G12780" s="23"/>
    </row>
    <row r="12781" spans="1:7" customFormat="1">
      <c r="A12781" s="4">
        <v>35419</v>
      </c>
      <c r="B12781">
        <v>5.15</v>
      </c>
      <c r="C12781">
        <f>IFERROR(((VLOOKUP(A12781,'Interest Rates-10yr'!$A$9:$C$15239,2,FALSE))-B12781),C12780)</f>
        <v>1.1999999999999993</v>
      </c>
      <c r="D12781" s="98">
        <f>AVERAGE(C$10:C12781)</f>
        <v>0.73964688380833044</v>
      </c>
      <c r="E12781" s="2"/>
      <c r="G12781" s="23"/>
    </row>
    <row r="12782" spans="1:7" customFormat="1">
      <c r="A12782" s="4">
        <v>35420</v>
      </c>
      <c r="B12782">
        <v>5.15</v>
      </c>
      <c r="C12782">
        <f>IFERROR(((VLOOKUP(A12782,'Interest Rates-10yr'!$A$9:$C$15239,2,FALSE))-B12782),C12781)</f>
        <v>1.1999999999999993</v>
      </c>
      <c r="D12782" s="98">
        <f>AVERAGE(C$10:C12782)</f>
        <v>0.7396829249197524</v>
      </c>
      <c r="E12782" s="2"/>
      <c r="G12782" s="23"/>
    </row>
    <row r="12783" spans="1:7" customFormat="1">
      <c r="A12783" s="4">
        <v>35421</v>
      </c>
      <c r="B12783">
        <v>5.15</v>
      </c>
      <c r="C12783">
        <f>IFERROR(((VLOOKUP(A12783,'Interest Rates-10yr'!$A$9:$C$15239,2,FALSE))-B12783),C12782)</f>
        <v>1.1999999999999993</v>
      </c>
      <c r="D12783" s="98">
        <f>AVERAGE(C$10:C12783)</f>
        <v>0.73971896038828855</v>
      </c>
      <c r="E12783" s="2"/>
      <c r="G12783" s="23"/>
    </row>
    <row r="12784" spans="1:7" customFormat="1">
      <c r="A12784" s="4">
        <v>35422</v>
      </c>
      <c r="B12784">
        <v>5.26</v>
      </c>
      <c r="C12784">
        <f>IFERROR(((VLOOKUP(A12784,'Interest Rates-10yr'!$A$9:$C$15239,2,FALSE))-B12784),C12783)</f>
        <v>1.08</v>
      </c>
      <c r="D12784" s="98">
        <f>AVERAGE(C$10:C12784)</f>
        <v>0.73974559686888441</v>
      </c>
      <c r="E12784" s="2"/>
      <c r="G12784" s="23"/>
    </row>
    <row r="12785" spans="1:7" customFormat="1">
      <c r="A12785" s="4">
        <v>35423</v>
      </c>
      <c r="B12785">
        <v>5.14</v>
      </c>
      <c r="C12785">
        <f>IFERROR(((VLOOKUP(A12785,'Interest Rates-10yr'!$A$9:$C$15239,2,FALSE))-B12785),C12784)</f>
        <v>1.2200000000000006</v>
      </c>
      <c r="D12785" s="98">
        <f>AVERAGE(C$10:C12785)</f>
        <v>0.73978318722604863</v>
      </c>
      <c r="E12785" s="2"/>
      <c r="G12785" s="23"/>
    </row>
    <row r="12786" spans="1:7" customFormat="1">
      <c r="A12786" s="4">
        <v>35424</v>
      </c>
      <c r="B12786">
        <v>5.14</v>
      </c>
      <c r="C12786">
        <f>IFERROR(((VLOOKUP(A12786,'Interest Rates-10yr'!$A$9:$C$15239,2,FALSE))-B12786),C12785)</f>
        <v>1.2200000000000006</v>
      </c>
      <c r="D12786" s="98">
        <f>AVERAGE(C$10:C12786)</f>
        <v>0.73982077169914662</v>
      </c>
      <c r="E12786" s="2"/>
      <c r="G12786" s="23"/>
    </row>
    <row r="12787" spans="1:7" customFormat="1">
      <c r="A12787" s="4">
        <v>35425</v>
      </c>
      <c r="B12787">
        <v>5.26</v>
      </c>
      <c r="C12787">
        <f>IFERROR(((VLOOKUP(A12787,'Interest Rates-10yr'!$A$9:$C$15239,2,FALSE))-B12787),C12786)</f>
        <v>1.0899999999999999</v>
      </c>
      <c r="D12787" s="98">
        <f>AVERAGE(C$10:C12787)</f>
        <v>0.73984817655345103</v>
      </c>
      <c r="E12787" s="2"/>
      <c r="G12787" s="23"/>
    </row>
    <row r="12788" spans="1:7" customFormat="1">
      <c r="A12788" s="4">
        <v>35426</v>
      </c>
      <c r="B12788">
        <v>4.7699999999999996</v>
      </c>
      <c r="C12788">
        <f>IFERROR(((VLOOKUP(A12788,'Interest Rates-10yr'!$A$9:$C$15239,2,FALSE))-B12788),C12787)</f>
        <v>1.5300000000000002</v>
      </c>
      <c r="D12788" s="98">
        <f>AVERAGE(C$10:C12788)</f>
        <v>0.73991000860787215</v>
      </c>
      <c r="E12788" s="2"/>
      <c r="G12788" s="23"/>
    </row>
    <row r="12789" spans="1:7" customFormat="1">
      <c r="A12789" s="4">
        <v>35427</v>
      </c>
      <c r="B12789">
        <v>4.7699999999999996</v>
      </c>
      <c r="C12789">
        <f>IFERROR(((VLOOKUP(A12789,'Interest Rates-10yr'!$A$9:$C$15239,2,FALSE))-B12789),C12788)</f>
        <v>1.5300000000000002</v>
      </c>
      <c r="D12789" s="98">
        <f>AVERAGE(C$10:C12789)</f>
        <v>0.73997183098591535</v>
      </c>
      <c r="E12789" s="2"/>
      <c r="G12789" s="23"/>
    </row>
    <row r="12790" spans="1:7" customFormat="1">
      <c r="A12790" s="4">
        <v>35428</v>
      </c>
      <c r="B12790">
        <v>4.7699999999999996</v>
      </c>
      <c r="C12790">
        <f>IFERROR(((VLOOKUP(A12790,'Interest Rates-10yr'!$A$9:$C$15239,2,FALSE))-B12790),C12789)</f>
        <v>1.5300000000000002</v>
      </c>
      <c r="D12790" s="98">
        <f>AVERAGE(C$10:C12790)</f>
        <v>0.74003364368985203</v>
      </c>
      <c r="E12790" s="2"/>
      <c r="G12790" s="23"/>
    </row>
    <row r="12791" spans="1:7" customFormat="1">
      <c r="A12791" s="4">
        <v>35429</v>
      </c>
      <c r="B12791">
        <v>5.53</v>
      </c>
      <c r="C12791">
        <f>IFERROR(((VLOOKUP(A12791,'Interest Rates-10yr'!$A$9:$C$15239,2,FALSE))-B12791),C12790)</f>
        <v>0.77999999999999936</v>
      </c>
      <c r="D12791" s="98">
        <f>AVERAGE(C$10:C12791)</f>
        <v>0.74003677045845717</v>
      </c>
      <c r="E12791" s="2"/>
      <c r="G12791" s="23"/>
    </row>
    <row r="12792" spans="1:7" customFormat="1">
      <c r="A12792" s="4">
        <v>35430</v>
      </c>
      <c r="B12792">
        <v>6.26</v>
      </c>
      <c r="C12792">
        <f>IFERROR(((VLOOKUP(A12792,'Interest Rates-10yr'!$A$9:$C$15239,2,FALSE))-B12792),C12791)</f>
        <v>0.16999999999999993</v>
      </c>
      <c r="D12792" s="98">
        <f>AVERAGE(C$10:C12792)</f>
        <v>0.73999217711022447</v>
      </c>
      <c r="E12792" s="2"/>
      <c r="G12792" s="23"/>
    </row>
    <row r="12793" spans="1:7" customFormat="1">
      <c r="A12793" s="4">
        <v>35431</v>
      </c>
      <c r="B12793">
        <v>6.26</v>
      </c>
      <c r="C12793">
        <f>IFERROR(((VLOOKUP(A12793,'Interest Rates-10yr'!$A$9:$C$15239,2,FALSE))-B12793),C12792)</f>
        <v>0.16999999999999993</v>
      </c>
      <c r="D12793" s="98">
        <f>AVERAGE(C$10:C12793)</f>
        <v>0.73994759073842298</v>
      </c>
      <c r="E12793" s="2"/>
      <c r="G12793" s="23"/>
    </row>
    <row r="12794" spans="1:7" customFormat="1">
      <c r="A12794" s="4">
        <v>35432</v>
      </c>
      <c r="B12794">
        <v>5.79</v>
      </c>
      <c r="C12794">
        <f>IFERROR(((VLOOKUP(A12794,'Interest Rates-10yr'!$A$9:$C$15239,2,FALSE))-B12794),C12793)</f>
        <v>0.75</v>
      </c>
      <c r="D12794" s="98">
        <f>AVERAGE(C$10:C12794)</f>
        <v>0.73994837700430194</v>
      </c>
      <c r="E12794" s="2"/>
      <c r="G12794" s="23"/>
    </row>
    <row r="12795" spans="1:7" customFormat="1">
      <c r="A12795" s="4">
        <v>35433</v>
      </c>
      <c r="B12795">
        <v>5.17</v>
      </c>
      <c r="C12795">
        <f>IFERROR(((VLOOKUP(A12795,'Interest Rates-10yr'!$A$9:$C$15239,2,FALSE))-B12795),C12794)</f>
        <v>1.3499999999999996</v>
      </c>
      <c r="D12795" s="98">
        <f>AVERAGE(C$10:C12795)</f>
        <v>0.739996089472861</v>
      </c>
      <c r="E12795" s="2"/>
      <c r="G12795" s="23"/>
    </row>
    <row r="12796" spans="1:7" customFormat="1">
      <c r="A12796" s="4">
        <v>35434</v>
      </c>
      <c r="B12796">
        <v>5.17</v>
      </c>
      <c r="C12796">
        <f>IFERROR(((VLOOKUP(A12796,'Interest Rates-10yr'!$A$9:$C$15239,2,FALSE))-B12796),C12795)</f>
        <v>1.3499999999999996</v>
      </c>
      <c r="D12796" s="98">
        <f>AVERAGE(C$10:C12796)</f>
        <v>0.74004379447876756</v>
      </c>
      <c r="E12796" s="2"/>
      <c r="G12796" s="23"/>
    </row>
    <row r="12797" spans="1:7" customFormat="1">
      <c r="A12797" s="4">
        <v>35435</v>
      </c>
      <c r="B12797">
        <v>5.17</v>
      </c>
      <c r="C12797">
        <f>IFERROR(((VLOOKUP(A12797,'Interest Rates-10yr'!$A$9:$C$15239,2,FALSE))-B12797),C12796)</f>
        <v>1.3499999999999996</v>
      </c>
      <c r="D12797" s="98">
        <f>AVERAGE(C$10:C12797)</f>
        <v>0.74009149202377233</v>
      </c>
      <c r="E12797" s="2"/>
      <c r="G12797" s="23"/>
    </row>
    <row r="12798" spans="1:7" customFormat="1">
      <c r="A12798" s="4">
        <v>35436</v>
      </c>
      <c r="B12798">
        <v>5.26</v>
      </c>
      <c r="C12798">
        <f>IFERROR(((VLOOKUP(A12798,'Interest Rates-10yr'!$A$9:$C$15239,2,FALSE))-B12798),C12797)</f>
        <v>1.2800000000000002</v>
      </c>
      <c r="D12798" s="98">
        <f>AVERAGE(C$10:C12798)</f>
        <v>0.74013370865587624</v>
      </c>
      <c r="E12798" s="2"/>
      <c r="G12798" s="23"/>
    </row>
    <row r="12799" spans="1:7" customFormat="1">
      <c r="A12799" s="4">
        <v>35437</v>
      </c>
      <c r="B12799">
        <v>5.2</v>
      </c>
      <c r="C12799">
        <f>IFERROR(((VLOOKUP(A12799,'Interest Rates-10yr'!$A$9:$C$15239,2,FALSE))-B12799),C12798)</f>
        <v>1.37</v>
      </c>
      <c r="D12799" s="98">
        <f>AVERAGE(C$10:C12799)</f>
        <v>0.74018295543393298</v>
      </c>
      <c r="E12799" s="2"/>
      <c r="G12799" s="23"/>
    </row>
    <row r="12800" spans="1:7" customFormat="1">
      <c r="A12800" s="4">
        <v>35438</v>
      </c>
      <c r="B12800">
        <v>5.2</v>
      </c>
      <c r="C12800">
        <f>IFERROR(((VLOOKUP(A12800,'Interest Rates-10yr'!$A$9:$C$15239,2,FALSE))-B12800),C12799)</f>
        <v>1.3999999999999995</v>
      </c>
      <c r="D12800" s="98">
        <f>AVERAGE(C$10:C12800)</f>
        <v>0.74023453991087496</v>
      </c>
      <c r="E12800" s="2"/>
      <c r="G12800" s="23"/>
    </row>
    <row r="12801" spans="1:7" customFormat="1">
      <c r="A12801" s="4">
        <v>35439</v>
      </c>
      <c r="B12801">
        <v>5.25</v>
      </c>
      <c r="C12801">
        <f>IFERROR(((VLOOKUP(A12801,'Interest Rates-10yr'!$A$9:$C$15239,2,FALSE))-B12801),C12800)</f>
        <v>1.2699999999999996</v>
      </c>
      <c r="D12801" s="98">
        <f>AVERAGE(C$10:C12801)</f>
        <v>0.74027595372107591</v>
      </c>
      <c r="E12801" s="2"/>
      <c r="G12801" s="23"/>
    </row>
    <row r="12802" spans="1:7" customFormat="1">
      <c r="A12802" s="4">
        <v>35440</v>
      </c>
      <c r="B12802">
        <v>5.17</v>
      </c>
      <c r="C12802">
        <f>IFERROR(((VLOOKUP(A12802,'Interest Rates-10yr'!$A$9:$C$15239,2,FALSE))-B12802),C12801)</f>
        <v>1.46</v>
      </c>
      <c r="D12802" s="98">
        <f>AVERAGE(C$10:C12802)</f>
        <v>0.74033221292894569</v>
      </c>
      <c r="E12802" s="2"/>
      <c r="G12802" s="23"/>
    </row>
    <row r="12803" spans="1:7" customFormat="1">
      <c r="A12803" s="4">
        <v>35441</v>
      </c>
      <c r="B12803">
        <v>5.17</v>
      </c>
      <c r="C12803">
        <f>IFERROR(((VLOOKUP(A12803,'Interest Rates-10yr'!$A$9:$C$15239,2,FALSE))-B12803),C12802)</f>
        <v>1.46</v>
      </c>
      <c r="D12803" s="98">
        <f>AVERAGE(C$10:C12803)</f>
        <v>0.74038846334219166</v>
      </c>
      <c r="E12803" s="2"/>
      <c r="G12803" s="23"/>
    </row>
    <row r="12804" spans="1:7" customFormat="1">
      <c r="A12804" s="4">
        <v>35442</v>
      </c>
      <c r="B12804">
        <v>5.17</v>
      </c>
      <c r="C12804">
        <f>IFERROR(((VLOOKUP(A12804,'Interest Rates-10yr'!$A$9:$C$15239,2,FALSE))-B12804),C12803)</f>
        <v>1.46</v>
      </c>
      <c r="D12804" s="98">
        <f>AVERAGE(C$10:C12804)</f>
        <v>0.74044470496287607</v>
      </c>
      <c r="E12804" s="2"/>
      <c r="G12804" s="23"/>
    </row>
    <row r="12805" spans="1:7" customFormat="1">
      <c r="A12805" s="4">
        <v>35443</v>
      </c>
      <c r="B12805">
        <v>5.24</v>
      </c>
      <c r="C12805">
        <f>IFERROR(((VLOOKUP(A12805,'Interest Rates-10yr'!$A$9:$C$15239,2,FALSE))-B12805),C12804)</f>
        <v>1.3899999999999997</v>
      </c>
      <c r="D12805" s="98">
        <f>AVERAGE(C$10:C12805)</f>
        <v>0.74049546733354166</v>
      </c>
      <c r="E12805" s="2"/>
      <c r="G12805" s="23"/>
    </row>
    <row r="12806" spans="1:7" customFormat="1">
      <c r="A12806" s="4">
        <v>35444</v>
      </c>
      <c r="B12806">
        <v>5.14</v>
      </c>
      <c r="C12806">
        <f>IFERROR(((VLOOKUP(A12806,'Interest Rates-10yr'!$A$9:$C$15239,2,FALSE))-B12806),C12805)</f>
        <v>1.3900000000000006</v>
      </c>
      <c r="D12806" s="98">
        <f>AVERAGE(C$10:C12806)</f>
        <v>0.74054622177072738</v>
      </c>
      <c r="E12806" s="2"/>
      <c r="G12806" s="23"/>
    </row>
    <row r="12807" spans="1:7" customFormat="1">
      <c r="A12807" s="4">
        <v>35445</v>
      </c>
      <c r="B12807">
        <v>5.22</v>
      </c>
      <c r="C12807">
        <f>IFERROR(((VLOOKUP(A12807,'Interest Rates-10yr'!$A$9:$C$15239,2,FALSE))-B12807),C12806)</f>
        <v>1.3100000000000005</v>
      </c>
      <c r="D12807" s="98">
        <f>AVERAGE(C$10:C12807)</f>
        <v>0.74059071729957793</v>
      </c>
      <c r="E12807" s="2"/>
      <c r="G12807" s="23"/>
    </row>
    <row r="12808" spans="1:7" customFormat="1">
      <c r="A12808" s="4">
        <v>35446</v>
      </c>
      <c r="B12808">
        <v>5.26</v>
      </c>
      <c r="C12808">
        <f>IFERROR(((VLOOKUP(A12808,'Interest Rates-10yr'!$A$9:$C$15239,2,FALSE))-B12808),C12807)</f>
        <v>1.3100000000000005</v>
      </c>
      <c r="D12808" s="98">
        <f>AVERAGE(C$10:C12808)</f>
        <v>0.74063520587545884</v>
      </c>
      <c r="E12808" s="2"/>
      <c r="G12808" s="23"/>
    </row>
    <row r="12809" spans="1:7" customFormat="1">
      <c r="A12809" s="4">
        <v>35447</v>
      </c>
      <c r="B12809">
        <v>5.14</v>
      </c>
      <c r="C12809">
        <f>IFERROR(((VLOOKUP(A12809,'Interest Rates-10yr'!$A$9:$C$15239,2,FALSE))-B12809),C12808)</f>
        <v>1.42</v>
      </c>
      <c r="D12809" s="98">
        <f>AVERAGE(C$10:C12809)</f>
        <v>0.74068828124999986</v>
      </c>
      <c r="E12809" s="2"/>
      <c r="G12809" s="23"/>
    </row>
    <row r="12810" spans="1:7" customFormat="1">
      <c r="A12810" s="4">
        <v>35448</v>
      </c>
      <c r="B12810">
        <v>5.14</v>
      </c>
      <c r="C12810">
        <f>IFERROR(((VLOOKUP(A12810,'Interest Rates-10yr'!$A$9:$C$15239,2,FALSE))-B12810),C12809)</f>
        <v>1.42</v>
      </c>
      <c r="D12810" s="98">
        <f>AVERAGE(C$10:C12810)</f>
        <v>0.74074134833216132</v>
      </c>
      <c r="E12810" s="2"/>
      <c r="G12810" s="23"/>
    </row>
    <row r="12811" spans="1:7" customFormat="1">
      <c r="A12811" s="4">
        <v>35449</v>
      </c>
      <c r="B12811">
        <v>5.14</v>
      </c>
      <c r="C12811">
        <f>IFERROR(((VLOOKUP(A12811,'Interest Rates-10yr'!$A$9:$C$15239,2,FALSE))-B12811),C12810)</f>
        <v>1.42</v>
      </c>
      <c r="D12811" s="98">
        <f>AVERAGE(C$10:C12811)</f>
        <v>0.74079440712388667</v>
      </c>
      <c r="E12811" s="2"/>
      <c r="G12811" s="23"/>
    </row>
    <row r="12812" spans="1:7" customFormat="1">
      <c r="A12812" s="4">
        <v>35450</v>
      </c>
      <c r="B12812">
        <v>5.14</v>
      </c>
      <c r="C12812">
        <f>IFERROR(((VLOOKUP(A12812,'Interest Rates-10yr'!$A$9:$C$15239,2,FALSE))-B12812),C12811)</f>
        <v>1.42</v>
      </c>
      <c r="D12812" s="98">
        <f>AVERAGE(C$10:C12812)</f>
        <v>0.74084745762711846</v>
      </c>
      <c r="E12812" s="2"/>
      <c r="G12812" s="23"/>
    </row>
    <row r="12813" spans="1:7" customFormat="1">
      <c r="A12813" s="4">
        <v>35451</v>
      </c>
      <c r="B12813">
        <v>5.33</v>
      </c>
      <c r="C12813">
        <f>IFERROR(((VLOOKUP(A12813,'Interest Rates-10yr'!$A$9:$C$15239,2,FALSE))-B12813),C12812)</f>
        <v>1.1899999999999995</v>
      </c>
      <c r="D12813" s="98">
        <f>AVERAGE(C$10:C12813)</f>
        <v>0.74088253670727888</v>
      </c>
      <c r="E12813" s="2"/>
      <c r="G12813" s="23"/>
    </row>
    <row r="12814" spans="1:7" customFormat="1">
      <c r="A12814" s="4">
        <v>35452</v>
      </c>
      <c r="B12814">
        <v>5.21</v>
      </c>
      <c r="C12814">
        <f>IFERROR(((VLOOKUP(A12814,'Interest Rates-10yr'!$A$9:$C$15239,2,FALSE))-B12814),C12813)</f>
        <v>1.3499999999999996</v>
      </c>
      <c r="D12814" s="98">
        <f>AVERAGE(C$10:C12814)</f>
        <v>0.74093010542756721</v>
      </c>
      <c r="E12814" s="2"/>
      <c r="G12814" s="23"/>
    </row>
    <row r="12815" spans="1:7" customFormat="1">
      <c r="A12815" s="4">
        <v>35453</v>
      </c>
      <c r="B12815">
        <v>5.24</v>
      </c>
      <c r="C12815">
        <f>IFERROR(((VLOOKUP(A12815,'Interest Rates-10yr'!$A$9:$C$15239,2,FALSE))-B12815),C12814)</f>
        <v>1.3599999999999994</v>
      </c>
      <c r="D12815" s="98">
        <f>AVERAGE(C$10:C12815)</f>
        <v>0.74097844760268616</v>
      </c>
      <c r="E12815" s="2"/>
      <c r="G12815" s="23"/>
    </row>
    <row r="12816" spans="1:7" customFormat="1">
      <c r="A12816" s="4">
        <v>35454</v>
      </c>
      <c r="B12816">
        <v>5.13</v>
      </c>
      <c r="C12816">
        <f>IFERROR(((VLOOKUP(A12816,'Interest Rates-10yr'!$A$9:$C$15239,2,FALSE))-B12816),C12815)</f>
        <v>1.5099999999999998</v>
      </c>
      <c r="D12816" s="98">
        <f>AVERAGE(C$10:C12816)</f>
        <v>0.74103849457328019</v>
      </c>
      <c r="E12816" s="2"/>
      <c r="G12816" s="23"/>
    </row>
    <row r="12817" spans="1:7" customFormat="1">
      <c r="A12817" s="4">
        <v>35455</v>
      </c>
      <c r="B12817">
        <v>5.13</v>
      </c>
      <c r="C12817">
        <f>IFERROR(((VLOOKUP(A12817,'Interest Rates-10yr'!$A$9:$C$15239,2,FALSE))-B12817),C12816)</f>
        <v>1.5099999999999998</v>
      </c>
      <c r="D12817" s="98">
        <f>AVERAGE(C$10:C12817)</f>
        <v>0.74109853216739541</v>
      </c>
      <c r="E12817" s="2"/>
      <c r="G12817" s="23"/>
    </row>
    <row r="12818" spans="1:7" customFormat="1">
      <c r="A12818" s="4">
        <v>35456</v>
      </c>
      <c r="B12818">
        <v>5.13</v>
      </c>
      <c r="C12818">
        <f>IFERROR(((VLOOKUP(A12818,'Interest Rates-10yr'!$A$9:$C$15239,2,FALSE))-B12818),C12817)</f>
        <v>1.5099999999999998</v>
      </c>
      <c r="D12818" s="98">
        <f>AVERAGE(C$10:C12818)</f>
        <v>0.74115856038722772</v>
      </c>
      <c r="E12818" s="2"/>
      <c r="G12818" s="23"/>
    </row>
    <row r="12819" spans="1:7" customFormat="1">
      <c r="A12819" s="4">
        <v>35457</v>
      </c>
      <c r="B12819">
        <v>5.33</v>
      </c>
      <c r="C12819">
        <f>IFERROR(((VLOOKUP(A12819,'Interest Rates-10yr'!$A$9:$C$15239,2,FALSE))-B12819),C12818)</f>
        <v>1.3600000000000003</v>
      </c>
      <c r="D12819" s="98">
        <f>AVERAGE(C$10:C12819)</f>
        <v>0.74120686963309923</v>
      </c>
      <c r="E12819" s="2"/>
      <c r="G12819" s="23"/>
    </row>
    <row r="12820" spans="1:7" customFormat="1">
      <c r="A12820" s="4">
        <v>35458</v>
      </c>
      <c r="B12820">
        <v>5.27</v>
      </c>
      <c r="C12820">
        <f>IFERROR(((VLOOKUP(A12820,'Interest Rates-10yr'!$A$9:$C$15239,2,FALSE))-B12820),C12819)</f>
        <v>1.37</v>
      </c>
      <c r="D12820" s="98">
        <f>AVERAGE(C$10:C12820)</f>
        <v>0.74125595191632199</v>
      </c>
      <c r="E12820" s="2"/>
      <c r="G12820" s="23"/>
    </row>
    <row r="12821" spans="1:7" customFormat="1">
      <c r="A12821" s="4">
        <v>35459</v>
      </c>
      <c r="B12821">
        <v>5.05</v>
      </c>
      <c r="C12821">
        <f>IFERROR(((VLOOKUP(A12821,'Interest Rates-10yr'!$A$9:$C$15239,2,FALSE))-B12821),C12820)</f>
        <v>1.58</v>
      </c>
      <c r="D12821" s="98">
        <f>AVERAGE(C$10:C12821)</f>
        <v>0.74132141742116775</v>
      </c>
      <c r="E12821" s="2"/>
      <c r="G12821" s="23"/>
    </row>
    <row r="12822" spans="1:7" customFormat="1">
      <c r="A12822" s="4">
        <v>35460</v>
      </c>
      <c r="B12822">
        <v>5.3</v>
      </c>
      <c r="C12822">
        <f>IFERROR(((VLOOKUP(A12822,'Interest Rates-10yr'!$A$9:$C$15239,2,FALSE))-B12822),C12821)</f>
        <v>1.3100000000000005</v>
      </c>
      <c r="D12822" s="98">
        <f>AVERAGE(C$10:C12822)</f>
        <v>0.74136580035901045</v>
      </c>
      <c r="E12822" s="2"/>
      <c r="G12822" s="23"/>
    </row>
    <row r="12823" spans="1:7" customFormat="1">
      <c r="A12823" s="4">
        <v>35461</v>
      </c>
      <c r="B12823">
        <v>5.37</v>
      </c>
      <c r="C12823">
        <f>IFERROR(((VLOOKUP(A12823,'Interest Rates-10yr'!$A$9:$C$15239,2,FALSE))-B12823),C12822)</f>
        <v>1.1600000000000001</v>
      </c>
      <c r="D12823" s="98">
        <f>AVERAGE(C$10:C12823)</f>
        <v>0.74139847042297491</v>
      </c>
      <c r="E12823" s="2"/>
      <c r="G12823" s="23"/>
    </row>
    <row r="12824" spans="1:7" customFormat="1">
      <c r="A12824" s="4">
        <v>35462</v>
      </c>
      <c r="B12824">
        <v>5.37</v>
      </c>
      <c r="C12824">
        <f>IFERROR(((VLOOKUP(A12824,'Interest Rates-10yr'!$A$9:$C$15239,2,FALSE))-B12824),C12823)</f>
        <v>1.1600000000000001</v>
      </c>
      <c r="D12824" s="98">
        <f>AVERAGE(C$10:C12824)</f>
        <v>0.74143113538821692</v>
      </c>
      <c r="E12824" s="2"/>
      <c r="G12824" s="23"/>
    </row>
    <row r="12825" spans="1:7" customFormat="1">
      <c r="A12825" s="4">
        <v>35463</v>
      </c>
      <c r="B12825">
        <v>5.37</v>
      </c>
      <c r="C12825">
        <f>IFERROR(((VLOOKUP(A12825,'Interest Rates-10yr'!$A$9:$C$15239,2,FALSE))-B12825),C12824)</f>
        <v>1.1600000000000001</v>
      </c>
      <c r="D12825" s="98">
        <f>AVERAGE(C$10:C12825)</f>
        <v>0.74146379525593009</v>
      </c>
      <c r="E12825" s="2"/>
      <c r="G12825" s="23"/>
    </row>
    <row r="12826" spans="1:7" customFormat="1">
      <c r="A12826" s="4">
        <v>35464</v>
      </c>
      <c r="B12826">
        <v>5.36</v>
      </c>
      <c r="C12826">
        <f>IFERROR(((VLOOKUP(A12826,'Interest Rates-10yr'!$A$9:$C$15239,2,FALSE))-B12826),C12825)</f>
        <v>1.1099999999999994</v>
      </c>
      <c r="D12826" s="98">
        <f>AVERAGE(C$10:C12826)</f>
        <v>0.74149254895841465</v>
      </c>
      <c r="E12826" s="2"/>
      <c r="G12826" s="23"/>
    </row>
    <row r="12827" spans="1:7" customFormat="1">
      <c r="A12827" s="4">
        <v>35465</v>
      </c>
      <c r="B12827">
        <v>5.18</v>
      </c>
      <c r="C12827">
        <f>IFERROR(((VLOOKUP(A12827,'Interest Rates-10yr'!$A$9:$C$15239,2,FALSE))-B12827),C12826)</f>
        <v>1.2700000000000005</v>
      </c>
      <c r="D12827" s="98">
        <f>AVERAGE(C$10:C12827)</f>
        <v>0.74153378062100184</v>
      </c>
      <c r="E12827" s="2"/>
      <c r="G12827" s="23"/>
    </row>
    <row r="12828" spans="1:7" customFormat="1">
      <c r="A12828" s="4">
        <v>35466</v>
      </c>
      <c r="B12828">
        <v>5.17</v>
      </c>
      <c r="C12828">
        <f>IFERROR(((VLOOKUP(A12828,'Interest Rates-10yr'!$A$9:$C$15239,2,FALSE))-B12828),C12827)</f>
        <v>1.2999999999999998</v>
      </c>
      <c r="D12828" s="98">
        <f>AVERAGE(C$10:C12828)</f>
        <v>0.74157734612684301</v>
      </c>
      <c r="E12828" s="2"/>
      <c r="G12828" s="23"/>
    </row>
    <row r="12829" spans="1:7" customFormat="1">
      <c r="A12829" s="4">
        <v>35467</v>
      </c>
      <c r="B12829">
        <v>5.22</v>
      </c>
      <c r="C12829">
        <f>IFERROR(((VLOOKUP(A12829,'Interest Rates-10yr'!$A$9:$C$15239,2,FALSE))-B12829),C12828)</f>
        <v>1.2700000000000005</v>
      </c>
      <c r="D12829" s="98">
        <f>AVERAGE(C$10:C12829)</f>
        <v>0.7416185647425898</v>
      </c>
      <c r="E12829" s="2"/>
      <c r="G12829" s="23"/>
    </row>
    <row r="12830" spans="1:7" customFormat="1">
      <c r="A12830" s="4">
        <v>35468</v>
      </c>
      <c r="B12830">
        <v>5.08</v>
      </c>
      <c r="C12830">
        <f>IFERROR(((VLOOKUP(A12830,'Interest Rates-10yr'!$A$9:$C$15239,2,FALSE))-B12830),C12829)</f>
        <v>1.3499999999999996</v>
      </c>
      <c r="D12830" s="98">
        <f>AVERAGE(C$10:C12830)</f>
        <v>0.74166601669136589</v>
      </c>
      <c r="E12830" s="2"/>
      <c r="G12830" s="23"/>
    </row>
    <row r="12831" spans="1:7" customFormat="1">
      <c r="A12831" s="4">
        <v>35469</v>
      </c>
      <c r="B12831">
        <v>5.08</v>
      </c>
      <c r="C12831">
        <f>IFERROR(((VLOOKUP(A12831,'Interest Rates-10yr'!$A$9:$C$15239,2,FALSE))-B12831),C12830)</f>
        <v>1.3499999999999996</v>
      </c>
      <c r="D12831" s="98">
        <f>AVERAGE(C$10:C12831)</f>
        <v>0.74171346123849646</v>
      </c>
      <c r="E12831" s="2"/>
      <c r="G12831" s="23"/>
    </row>
    <row r="12832" spans="1:7" customFormat="1">
      <c r="A12832" s="4">
        <v>35470</v>
      </c>
      <c r="B12832">
        <v>5.08</v>
      </c>
      <c r="C12832">
        <f>IFERROR(((VLOOKUP(A12832,'Interest Rates-10yr'!$A$9:$C$15239,2,FALSE))-B12832),C12831)</f>
        <v>1.3499999999999996</v>
      </c>
      <c r="D12832" s="98">
        <f>AVERAGE(C$10:C12832)</f>
        <v>0.74176089838571335</v>
      </c>
      <c r="E12832" s="2"/>
      <c r="G12832" s="23"/>
    </row>
    <row r="12833" spans="1:7" customFormat="1">
      <c r="A12833" s="4">
        <v>35471</v>
      </c>
      <c r="B12833">
        <v>5.18</v>
      </c>
      <c r="C12833">
        <f>IFERROR(((VLOOKUP(A12833,'Interest Rates-10yr'!$A$9:$C$15239,2,FALSE))-B12833),C12832)</f>
        <v>1.25</v>
      </c>
      <c r="D12833" s="98">
        <f>AVERAGE(C$10:C12833)</f>
        <v>0.74180053025577064</v>
      </c>
      <c r="E12833" s="2"/>
      <c r="G12833" s="23"/>
    </row>
    <row r="12834" spans="1:7" customFormat="1">
      <c r="A12834" s="4">
        <v>35472</v>
      </c>
      <c r="B12834">
        <v>5.07</v>
      </c>
      <c r="C12834">
        <f>IFERROR(((VLOOKUP(A12834,'Interest Rates-10yr'!$A$9:$C$15239,2,FALSE))-B12834),C12833)</f>
        <v>1.3599999999999994</v>
      </c>
      <c r="D12834" s="98">
        <f>AVERAGE(C$10:C12834)</f>
        <v>0.74184873294346998</v>
      </c>
      <c r="E12834" s="2"/>
      <c r="G12834" s="23"/>
    </row>
    <row r="12835" spans="1:7" customFormat="1">
      <c r="A12835" s="4">
        <v>35473</v>
      </c>
      <c r="B12835">
        <v>4.63</v>
      </c>
      <c r="C12835">
        <f>IFERROR(((VLOOKUP(A12835,'Interest Rates-10yr'!$A$9:$C$15239,2,FALSE))-B12835),C12834)</f>
        <v>1.7599999999999998</v>
      </c>
      <c r="D12835" s="98">
        <f>AVERAGE(C$10:C12835)</f>
        <v>0.74192811476688003</v>
      </c>
      <c r="E12835" s="2"/>
      <c r="G12835" s="23"/>
    </row>
    <row r="12836" spans="1:7" customFormat="1">
      <c r="A12836" s="4">
        <v>35474</v>
      </c>
      <c r="B12836">
        <v>5.19</v>
      </c>
      <c r="C12836">
        <f>IFERROR(((VLOOKUP(A12836,'Interest Rates-10yr'!$A$9:$C$15239,2,FALSE))-B12836),C12835)</f>
        <v>1.1299999999999999</v>
      </c>
      <c r="D12836" s="98">
        <f>AVERAGE(C$10:C12836)</f>
        <v>0.74195836906525314</v>
      </c>
      <c r="E12836" s="2"/>
      <c r="G12836" s="23"/>
    </row>
    <row r="12837" spans="1:7" customFormat="1">
      <c r="A12837" s="4">
        <v>35475</v>
      </c>
      <c r="B12837">
        <v>5.15</v>
      </c>
      <c r="C12837">
        <f>IFERROR(((VLOOKUP(A12837,'Interest Rates-10yr'!$A$9:$C$15239,2,FALSE))-B12837),C12836)</f>
        <v>1.1299999999999999</v>
      </c>
      <c r="D12837" s="98">
        <f>AVERAGE(C$10:C12837)</f>
        <v>0.7419886186467104</v>
      </c>
      <c r="E12837" s="2"/>
      <c r="G12837" s="23"/>
    </row>
    <row r="12838" spans="1:7" customFormat="1">
      <c r="A12838" s="4">
        <v>35476</v>
      </c>
      <c r="B12838">
        <v>5.15</v>
      </c>
      <c r="C12838">
        <f>IFERROR(((VLOOKUP(A12838,'Interest Rates-10yr'!$A$9:$C$15239,2,FALSE))-B12838),C12837)</f>
        <v>1.1299999999999999</v>
      </c>
      <c r="D12838" s="98">
        <f>AVERAGE(C$10:C12838)</f>
        <v>0.74201886351235491</v>
      </c>
      <c r="E12838" s="2"/>
      <c r="G12838" s="23"/>
    </row>
    <row r="12839" spans="1:7" customFormat="1">
      <c r="A12839" s="4">
        <v>35477</v>
      </c>
      <c r="B12839">
        <v>5.15</v>
      </c>
      <c r="C12839">
        <f>IFERROR(((VLOOKUP(A12839,'Interest Rates-10yr'!$A$9:$C$15239,2,FALSE))-B12839),C12838)</f>
        <v>1.1299999999999999</v>
      </c>
      <c r="D12839" s="98">
        <f>AVERAGE(C$10:C12839)</f>
        <v>0.74204910366328913</v>
      </c>
      <c r="E12839" s="2"/>
      <c r="G12839" s="23"/>
    </row>
    <row r="12840" spans="1:7" customFormat="1">
      <c r="A12840" s="4">
        <v>35478</v>
      </c>
      <c r="B12840">
        <v>5.15</v>
      </c>
      <c r="C12840">
        <f>IFERROR(((VLOOKUP(A12840,'Interest Rates-10yr'!$A$9:$C$15239,2,FALSE))-B12840),C12839)</f>
        <v>1.1299999999999999</v>
      </c>
      <c r="D12840" s="98">
        <f>AVERAGE(C$10:C12840)</f>
        <v>0.74207933910061563</v>
      </c>
      <c r="E12840" s="2"/>
      <c r="G12840" s="23"/>
    </row>
    <row r="12841" spans="1:7" customFormat="1">
      <c r="A12841" s="4">
        <v>35479</v>
      </c>
      <c r="B12841">
        <v>5.55</v>
      </c>
      <c r="C12841">
        <f>IFERROR(((VLOOKUP(A12841,'Interest Rates-10yr'!$A$9:$C$15239,2,FALSE))-B12841),C12840)</f>
        <v>0.73000000000000043</v>
      </c>
      <c r="D12841" s="98">
        <f>AVERAGE(C$10:C12841)</f>
        <v>0.74207839775561091</v>
      </c>
      <c r="E12841" s="2"/>
      <c r="G12841" s="23"/>
    </row>
    <row r="12842" spans="1:7" customFormat="1">
      <c r="A12842" s="4">
        <v>35480</v>
      </c>
      <c r="B12842">
        <v>5.19</v>
      </c>
      <c r="C12842">
        <f>IFERROR(((VLOOKUP(A12842,'Interest Rates-10yr'!$A$9:$C$15239,2,FALSE))-B12842),C12841)</f>
        <v>1.1099999999999994</v>
      </c>
      <c r="D12842" s="98">
        <f>AVERAGE(C$10:C12842)</f>
        <v>0.74210706771604451</v>
      </c>
      <c r="E12842" s="2"/>
      <c r="G12842" s="23"/>
    </row>
    <row r="12843" spans="1:7" customFormat="1">
      <c r="A12843" s="4">
        <v>35481</v>
      </c>
      <c r="B12843">
        <v>5.15</v>
      </c>
      <c r="C12843">
        <f>IFERROR(((VLOOKUP(A12843,'Interest Rates-10yr'!$A$9:$C$15239,2,FALSE))-B12843),C12842)</f>
        <v>1.2299999999999995</v>
      </c>
      <c r="D12843" s="98">
        <f>AVERAGE(C$10:C12843)</f>
        <v>0.74214508337229224</v>
      </c>
      <c r="E12843" s="2"/>
      <c r="G12843" s="23"/>
    </row>
    <row r="12844" spans="1:7" customFormat="1">
      <c r="A12844" s="4">
        <v>35482</v>
      </c>
      <c r="B12844">
        <v>5.08</v>
      </c>
      <c r="C12844">
        <f>IFERROR(((VLOOKUP(A12844,'Interest Rates-10yr'!$A$9:$C$15239,2,FALSE))-B12844),C12843)</f>
        <v>1.2800000000000002</v>
      </c>
      <c r="D12844" s="98">
        <f>AVERAGE(C$10:C12844)</f>
        <v>0.74218698870276578</v>
      </c>
      <c r="E12844" s="2"/>
      <c r="G12844" s="23"/>
    </row>
    <row r="12845" spans="1:7" customFormat="1">
      <c r="A12845" s="4">
        <v>35483</v>
      </c>
      <c r="B12845">
        <v>5.08</v>
      </c>
      <c r="C12845">
        <f>IFERROR(((VLOOKUP(A12845,'Interest Rates-10yr'!$A$9:$C$15239,2,FALSE))-B12845),C12844)</f>
        <v>1.2800000000000002</v>
      </c>
      <c r="D12845" s="98">
        <f>AVERAGE(C$10:C12845)</f>
        <v>0.74222888750389526</v>
      </c>
      <c r="E12845" s="2"/>
      <c r="G12845" s="23"/>
    </row>
    <row r="12846" spans="1:7" customFormat="1">
      <c r="A12846" s="4">
        <v>35484</v>
      </c>
      <c r="B12846">
        <v>5.08</v>
      </c>
      <c r="C12846">
        <f>IFERROR(((VLOOKUP(A12846,'Interest Rates-10yr'!$A$9:$C$15239,2,FALSE))-B12846),C12845)</f>
        <v>1.2800000000000002</v>
      </c>
      <c r="D12846" s="98">
        <f>AVERAGE(C$10:C12846)</f>
        <v>0.74227077977720657</v>
      </c>
      <c r="E12846" s="2"/>
      <c r="G12846" s="23"/>
    </row>
    <row r="12847" spans="1:7" customFormat="1">
      <c r="A12847" s="4">
        <v>35485</v>
      </c>
      <c r="B12847">
        <v>5.22</v>
      </c>
      <c r="C12847">
        <f>IFERROR(((VLOOKUP(A12847,'Interest Rates-10yr'!$A$9:$C$15239,2,FALSE))-B12847),C12846)</f>
        <v>1.17</v>
      </c>
      <c r="D12847" s="98">
        <f>AVERAGE(C$10:C12847)</f>
        <v>0.74230409721140367</v>
      </c>
      <c r="E12847" s="2"/>
      <c r="G12847" s="23"/>
    </row>
    <row r="12848" spans="1:7" customFormat="1">
      <c r="A12848" s="4">
        <v>35486</v>
      </c>
      <c r="B12848">
        <v>5.28</v>
      </c>
      <c r="C12848">
        <f>IFERROR(((VLOOKUP(A12848,'Interest Rates-10yr'!$A$9:$C$15239,2,FALSE))-B12848),C12847)</f>
        <v>1.1200000000000001</v>
      </c>
      <c r="D12848" s="98">
        <f>AVERAGE(C$10:C12848)</f>
        <v>0.74233351507126732</v>
      </c>
      <c r="E12848" s="2"/>
      <c r="G12848" s="23"/>
    </row>
    <row r="12849" spans="1:7" customFormat="1">
      <c r="A12849" s="4">
        <v>35487</v>
      </c>
      <c r="B12849">
        <v>5.2</v>
      </c>
      <c r="C12849">
        <f>IFERROR(((VLOOKUP(A12849,'Interest Rates-10yr'!$A$9:$C$15239,2,FALSE))-B12849),C12848)</f>
        <v>1.3599999999999994</v>
      </c>
      <c r="D12849" s="98">
        <f>AVERAGE(C$10:C12849)</f>
        <v>0.74238161993769491</v>
      </c>
      <c r="E12849" s="2"/>
      <c r="G12849" s="23"/>
    </row>
    <row r="12850" spans="1:7" customFormat="1">
      <c r="A12850" s="4">
        <v>35488</v>
      </c>
      <c r="B12850">
        <v>5.29</v>
      </c>
      <c r="C12850">
        <f>IFERROR(((VLOOKUP(A12850,'Interest Rates-10yr'!$A$9:$C$15239,2,FALSE))-B12850),C12849)</f>
        <v>1.29</v>
      </c>
      <c r="D12850" s="98">
        <f>AVERAGE(C$10:C12850)</f>
        <v>0.74242426602289568</v>
      </c>
      <c r="E12850" s="2"/>
      <c r="G12850" s="23"/>
    </row>
    <row r="12851" spans="1:7" customFormat="1">
      <c r="A12851" s="4">
        <v>35489</v>
      </c>
      <c r="B12851">
        <v>5.5</v>
      </c>
      <c r="C12851">
        <f>IFERROR(((VLOOKUP(A12851,'Interest Rates-10yr'!$A$9:$C$15239,2,FALSE))-B12851),C12850)</f>
        <v>1.0599999999999996</v>
      </c>
      <c r="D12851" s="98">
        <f>AVERAGE(C$10:C12851)</f>
        <v>0.74244899548356968</v>
      </c>
      <c r="E12851" s="2"/>
      <c r="G12851" s="23"/>
    </row>
    <row r="12852" spans="1:7" customFormat="1">
      <c r="A12852" s="4">
        <v>35490</v>
      </c>
      <c r="B12852">
        <v>5.5</v>
      </c>
      <c r="C12852">
        <f>IFERROR(((VLOOKUP(A12852,'Interest Rates-10yr'!$A$9:$C$15239,2,FALSE))-B12852),C12851)</f>
        <v>1.0599999999999996</v>
      </c>
      <c r="D12852" s="98">
        <f>AVERAGE(C$10:C12852)</f>
        <v>0.74247372109320264</v>
      </c>
      <c r="E12852" s="2"/>
      <c r="G12852" s="23"/>
    </row>
    <row r="12853" spans="1:7" customFormat="1">
      <c r="A12853" s="4">
        <v>35491</v>
      </c>
      <c r="B12853">
        <v>5.5</v>
      </c>
      <c r="C12853">
        <f>IFERROR(((VLOOKUP(A12853,'Interest Rates-10yr'!$A$9:$C$15239,2,FALSE))-B12853),C12852)</f>
        <v>1.0599999999999996</v>
      </c>
      <c r="D12853" s="98">
        <f>AVERAGE(C$10:C12853)</f>
        <v>0.74249844285269395</v>
      </c>
      <c r="E12853" s="2"/>
      <c r="G12853" s="23"/>
    </row>
    <row r="12854" spans="1:7" customFormat="1">
      <c r="A12854" s="4">
        <v>35492</v>
      </c>
      <c r="B12854">
        <v>5.4</v>
      </c>
      <c r="C12854">
        <f>IFERROR(((VLOOKUP(A12854,'Interest Rates-10yr'!$A$9:$C$15239,2,FALSE))-B12854),C12853)</f>
        <v>1.1799999999999997</v>
      </c>
      <c r="D12854" s="98">
        <f>AVERAGE(C$10:C12854)</f>
        <v>0.74253250291942408</v>
      </c>
      <c r="E12854" s="2"/>
      <c r="G12854" s="23"/>
    </row>
    <row r="12855" spans="1:7" customFormat="1">
      <c r="A12855" s="4">
        <v>35493</v>
      </c>
      <c r="B12855">
        <v>5.16</v>
      </c>
      <c r="C12855">
        <f>IFERROR(((VLOOKUP(A12855,'Interest Rates-10yr'!$A$9:$C$15239,2,FALSE))-B12855),C12854)</f>
        <v>1.4399999999999995</v>
      </c>
      <c r="D12855" s="98">
        <f>AVERAGE(C$10:C12855)</f>
        <v>0.74258679744667622</v>
      </c>
      <c r="E12855" s="2"/>
      <c r="G12855" s="23"/>
    </row>
    <row r="12856" spans="1:7" customFormat="1">
      <c r="A12856" s="4">
        <v>35494</v>
      </c>
      <c r="B12856">
        <v>5.15</v>
      </c>
      <c r="C12856">
        <f>IFERROR(((VLOOKUP(A12856,'Interest Rates-10yr'!$A$9:$C$15239,2,FALSE))-B12856),C12855)</f>
        <v>1.4499999999999993</v>
      </c>
      <c r="D12856" s="98">
        <f>AVERAGE(C$10:C12856)</f>
        <v>0.7426418619132874</v>
      </c>
      <c r="E12856" s="2"/>
      <c r="G12856" s="23"/>
    </row>
    <row r="12857" spans="1:7" customFormat="1">
      <c r="A12857" s="4">
        <v>35495</v>
      </c>
      <c r="B12857">
        <v>5.22</v>
      </c>
      <c r="C12857">
        <f>IFERROR(((VLOOKUP(A12857,'Interest Rates-10yr'!$A$9:$C$15239,2,FALSE))-B12857),C12856)</f>
        <v>1.4000000000000004</v>
      </c>
      <c r="D12857" s="98">
        <f>AVERAGE(C$10:C12857)</f>
        <v>0.74269302615193045</v>
      </c>
      <c r="E12857" s="2"/>
      <c r="G12857" s="23"/>
    </row>
    <row r="12858" spans="1:7" customFormat="1">
      <c r="A12858" s="4">
        <v>35496</v>
      </c>
      <c r="B12858">
        <v>5.21</v>
      </c>
      <c r="C12858">
        <f>IFERROR(((VLOOKUP(A12858,'Interest Rates-10yr'!$A$9:$C$15239,2,FALSE))-B12858),C12857)</f>
        <v>1.3600000000000003</v>
      </c>
      <c r="D12858" s="98">
        <f>AVERAGE(C$10:C12858)</f>
        <v>0.74274106934391804</v>
      </c>
      <c r="E12858" s="2"/>
      <c r="G12858" s="23"/>
    </row>
    <row r="12859" spans="1:7" customFormat="1">
      <c r="A12859" s="4">
        <v>35497</v>
      </c>
      <c r="B12859">
        <v>5.21</v>
      </c>
      <c r="C12859">
        <f>IFERROR(((VLOOKUP(A12859,'Interest Rates-10yr'!$A$9:$C$15239,2,FALSE))-B12859),C12858)</f>
        <v>1.3600000000000003</v>
      </c>
      <c r="D12859" s="98">
        <f>AVERAGE(C$10:C12859)</f>
        <v>0.74278910505836604</v>
      </c>
      <c r="E12859" s="2"/>
      <c r="G12859" s="23"/>
    </row>
    <row r="12860" spans="1:7" customFormat="1">
      <c r="A12860" s="4">
        <v>35498</v>
      </c>
      <c r="B12860">
        <v>5.21</v>
      </c>
      <c r="C12860">
        <f>IFERROR(((VLOOKUP(A12860,'Interest Rates-10yr'!$A$9:$C$15239,2,FALSE))-B12860),C12859)</f>
        <v>1.3600000000000003</v>
      </c>
      <c r="D12860" s="98">
        <f>AVERAGE(C$10:C12860)</f>
        <v>0.74283713329702006</v>
      </c>
      <c r="E12860" s="2"/>
      <c r="G12860" s="23"/>
    </row>
    <row r="12861" spans="1:7" customFormat="1">
      <c r="A12861" s="4">
        <v>35499</v>
      </c>
      <c r="B12861">
        <v>5.24</v>
      </c>
      <c r="C12861">
        <f>IFERROR(((VLOOKUP(A12861,'Interest Rates-10yr'!$A$9:$C$15239,2,FALSE))-B12861),C12860)</f>
        <v>1.3199999999999994</v>
      </c>
      <c r="D12861" s="98">
        <f>AVERAGE(C$10:C12861)</f>
        <v>0.74288204170557148</v>
      </c>
      <c r="E12861" s="2"/>
      <c r="G12861" s="23"/>
    </row>
    <row r="12862" spans="1:7" customFormat="1">
      <c r="A12862" s="4">
        <v>35500</v>
      </c>
      <c r="B12862">
        <v>5.21</v>
      </c>
      <c r="C12862">
        <f>IFERROR(((VLOOKUP(A12862,'Interest Rates-10yr'!$A$9:$C$15239,2,FALSE))-B12862),C12861)</f>
        <v>1.3600000000000003</v>
      </c>
      <c r="D12862" s="98">
        <f>AVERAGE(C$10:C12862)</f>
        <v>0.7429300552400222</v>
      </c>
      <c r="E12862" s="2"/>
      <c r="G12862" s="23"/>
    </row>
    <row r="12863" spans="1:7" customFormat="1">
      <c r="A12863" s="4">
        <v>35501</v>
      </c>
      <c r="B12863">
        <v>5.01</v>
      </c>
      <c r="C12863">
        <f>IFERROR(((VLOOKUP(A12863,'Interest Rates-10yr'!$A$9:$C$15239,2,FALSE))-B12863),C12862)</f>
        <v>1.5899999999999999</v>
      </c>
      <c r="D12863" s="98">
        <f>AVERAGE(C$10:C12863)</f>
        <v>0.74299595456667222</v>
      </c>
      <c r="E12863" s="2"/>
      <c r="G12863" s="23"/>
    </row>
    <row r="12864" spans="1:7" customFormat="1">
      <c r="A12864" s="4">
        <v>35502</v>
      </c>
      <c r="B12864">
        <v>5.21</v>
      </c>
      <c r="C12864">
        <f>IFERROR(((VLOOKUP(A12864,'Interest Rates-10yr'!$A$9:$C$15239,2,FALSE))-B12864),C12863)</f>
        <v>1.5099999999999998</v>
      </c>
      <c r="D12864" s="98">
        <f>AVERAGE(C$10:C12864)</f>
        <v>0.74305562038117501</v>
      </c>
      <c r="E12864" s="2"/>
      <c r="G12864" s="23"/>
    </row>
    <row r="12865" spans="1:7" customFormat="1">
      <c r="A12865" s="4">
        <v>35503</v>
      </c>
      <c r="B12865">
        <v>5.15</v>
      </c>
      <c r="C12865">
        <f>IFERROR(((VLOOKUP(A12865,'Interest Rates-10yr'!$A$9:$C$15239,2,FALSE))-B12865),C12864)</f>
        <v>1.5599999999999996</v>
      </c>
      <c r="D12865" s="98">
        <f>AVERAGE(C$10:C12865)</f>
        <v>0.74311916614810236</v>
      </c>
      <c r="E12865" s="2"/>
      <c r="G12865" s="23"/>
    </row>
    <row r="12866" spans="1:7" customFormat="1">
      <c r="A12866" s="4">
        <v>35504</v>
      </c>
      <c r="B12866">
        <v>5.15</v>
      </c>
      <c r="C12866">
        <f>IFERROR(((VLOOKUP(A12866,'Interest Rates-10yr'!$A$9:$C$15239,2,FALSE))-B12866),C12865)</f>
        <v>1.5599999999999996</v>
      </c>
      <c r="D12866" s="98">
        <f>AVERAGE(C$10:C12866)</f>
        <v>0.7431827020300229</v>
      </c>
      <c r="E12866" s="2"/>
      <c r="G12866" s="23"/>
    </row>
    <row r="12867" spans="1:7" customFormat="1">
      <c r="A12867" s="4">
        <v>35505</v>
      </c>
      <c r="B12867">
        <v>5.15</v>
      </c>
      <c r="C12867">
        <f>IFERROR(((VLOOKUP(A12867,'Interest Rates-10yr'!$A$9:$C$15239,2,FALSE))-B12867),C12866)</f>
        <v>1.5599999999999996</v>
      </c>
      <c r="D12867" s="98">
        <f>AVERAGE(C$10:C12867)</f>
        <v>0.74324622802924278</v>
      </c>
      <c r="E12867" s="2"/>
      <c r="G12867" s="23"/>
    </row>
    <row r="12868" spans="1:7" customFormat="1">
      <c r="A12868" s="4">
        <v>35506</v>
      </c>
      <c r="B12868">
        <v>5.39</v>
      </c>
      <c r="C12868">
        <f>IFERROR(((VLOOKUP(A12868,'Interest Rates-10yr'!$A$9:$C$15239,2,FALSE))-B12868),C12867)</f>
        <v>1.33</v>
      </c>
      <c r="D12868" s="98">
        <f>AVERAGE(C$10:C12868)</f>
        <v>0.74329185784275631</v>
      </c>
      <c r="E12868" s="2"/>
      <c r="G12868" s="23"/>
    </row>
    <row r="12869" spans="1:7" customFormat="1">
      <c r="A12869" s="4">
        <v>35507</v>
      </c>
      <c r="B12869">
        <v>5.42</v>
      </c>
      <c r="C12869">
        <f>IFERROR(((VLOOKUP(A12869,'Interest Rates-10yr'!$A$9:$C$15239,2,FALSE))-B12869),C12868)</f>
        <v>1.2999999999999998</v>
      </c>
      <c r="D12869" s="98">
        <f>AVERAGE(C$10:C12869)</f>
        <v>0.7433351477449458</v>
      </c>
      <c r="E12869" s="2"/>
      <c r="G12869" s="23"/>
    </row>
    <row r="12870" spans="1:7" customFormat="1">
      <c r="A12870" s="4">
        <v>35508</v>
      </c>
      <c r="B12870">
        <v>5.36</v>
      </c>
      <c r="C12870">
        <f>IFERROR(((VLOOKUP(A12870,'Interest Rates-10yr'!$A$9:$C$15239,2,FALSE))-B12870),C12869)</f>
        <v>1.38</v>
      </c>
      <c r="D12870" s="98">
        <f>AVERAGE(C$10:C12870)</f>
        <v>0.74338465127128539</v>
      </c>
      <c r="E12870" s="2"/>
      <c r="G12870" s="23"/>
    </row>
    <row r="12871" spans="1:7" customFormat="1">
      <c r="A12871" s="4">
        <v>35509</v>
      </c>
      <c r="B12871">
        <v>5.32</v>
      </c>
      <c r="C12871">
        <f>IFERROR(((VLOOKUP(A12871,'Interest Rates-10yr'!$A$9:$C$15239,2,FALSE))-B12871),C12870)</f>
        <v>1.4299999999999997</v>
      </c>
      <c r="D12871" s="98">
        <f>AVERAGE(C$10:C12871)</f>
        <v>0.74343803452029256</v>
      </c>
      <c r="E12871" s="2"/>
      <c r="G12871" s="23"/>
    </row>
    <row r="12872" spans="1:7" customFormat="1">
      <c r="A12872" s="4">
        <v>35510</v>
      </c>
      <c r="B12872">
        <v>5.28</v>
      </c>
      <c r="C12872">
        <f>IFERROR(((VLOOKUP(A12872,'Interest Rates-10yr'!$A$9:$C$15239,2,FALSE))-B12872),C12871)</f>
        <v>1.46</v>
      </c>
      <c r="D12872" s="98">
        <f>AVERAGE(C$10:C12872)</f>
        <v>0.74349374173987415</v>
      </c>
      <c r="E12872" s="2"/>
      <c r="G12872" s="23"/>
    </row>
    <row r="12873" spans="1:7" customFormat="1">
      <c r="A12873" s="4">
        <v>35511</v>
      </c>
      <c r="B12873">
        <v>5.28</v>
      </c>
      <c r="C12873">
        <f>IFERROR(((VLOOKUP(A12873,'Interest Rates-10yr'!$A$9:$C$15239,2,FALSE))-B12873),C12872)</f>
        <v>1.46</v>
      </c>
      <c r="D12873" s="98">
        <f>AVERAGE(C$10:C12873)</f>
        <v>0.74354944029850745</v>
      </c>
      <c r="E12873" s="2"/>
      <c r="G12873" s="23"/>
    </row>
    <row r="12874" spans="1:7" customFormat="1">
      <c r="A12874" s="4">
        <v>35512</v>
      </c>
      <c r="B12874">
        <v>5.28</v>
      </c>
      <c r="C12874">
        <f>IFERROR(((VLOOKUP(A12874,'Interest Rates-10yr'!$A$9:$C$15239,2,FALSE))-B12874),C12873)</f>
        <v>1.46</v>
      </c>
      <c r="D12874" s="98">
        <f>AVERAGE(C$10:C12874)</f>
        <v>0.74360513019821217</v>
      </c>
      <c r="E12874" s="2"/>
      <c r="G12874" s="23"/>
    </row>
    <row r="12875" spans="1:7" customFormat="1">
      <c r="A12875" s="4">
        <v>35513</v>
      </c>
      <c r="B12875">
        <v>5.47</v>
      </c>
      <c r="C12875">
        <f>IFERROR(((VLOOKUP(A12875,'Interest Rates-10yr'!$A$9:$C$15239,2,FALSE))-B12875),C12874)</f>
        <v>1.25</v>
      </c>
      <c r="D12875" s="98">
        <f>AVERAGE(C$10:C12875)</f>
        <v>0.74364448935177985</v>
      </c>
      <c r="E12875" s="2"/>
      <c r="G12875" s="23"/>
    </row>
    <row r="12876" spans="1:7" customFormat="1">
      <c r="A12876" s="4">
        <v>35514</v>
      </c>
      <c r="B12876">
        <v>5.57</v>
      </c>
      <c r="C12876">
        <f>IFERROR(((VLOOKUP(A12876,'Interest Rates-10yr'!$A$9:$C$15239,2,FALSE))-B12876),C12875)</f>
        <v>1.1799999999999997</v>
      </c>
      <c r="D12876" s="98">
        <f>AVERAGE(C$10:C12876)</f>
        <v>0.74367840211393488</v>
      </c>
      <c r="E12876" s="2"/>
      <c r="G12876" s="23"/>
    </row>
    <row r="12877" spans="1:7" customFormat="1">
      <c r="A12877" s="4">
        <v>35515</v>
      </c>
      <c r="B12877">
        <v>5.61</v>
      </c>
      <c r="C12877">
        <f>IFERROR(((VLOOKUP(A12877,'Interest Rates-10yr'!$A$9:$C$15239,2,FALSE))-B12877),C12876)</f>
        <v>1.1899999999999995</v>
      </c>
      <c r="D12877" s="98">
        <f>AVERAGE(C$10:C12877)</f>
        <v>0.74371308672676406</v>
      </c>
      <c r="E12877" s="2"/>
      <c r="G12877" s="23"/>
    </row>
    <row r="12878" spans="1:7" customFormat="1">
      <c r="A12878" s="4">
        <v>35516</v>
      </c>
      <c r="B12878">
        <v>5.68</v>
      </c>
      <c r="C12878">
        <f>IFERROR(((VLOOKUP(A12878,'Interest Rates-10yr'!$A$9:$C$15239,2,FALSE))-B12878),C12877)</f>
        <v>1.2200000000000006</v>
      </c>
      <c r="D12878" s="98">
        <f>AVERAGE(C$10:C12878)</f>
        <v>0.74375009713264428</v>
      </c>
      <c r="E12878" s="2"/>
      <c r="G12878" s="23"/>
    </row>
    <row r="12879" spans="1:7" customFormat="1">
      <c r="A12879" s="4">
        <v>35517</v>
      </c>
      <c r="B12879">
        <v>5.52</v>
      </c>
      <c r="C12879">
        <f>IFERROR(((VLOOKUP(A12879,'Interest Rates-10yr'!$A$9:$C$15239,2,FALSE))-B12879),C12878)</f>
        <v>1.2200000000000006</v>
      </c>
      <c r="D12879" s="98">
        <f>AVERAGE(C$10:C12879)</f>
        <v>0.74378710178710172</v>
      </c>
      <c r="E12879" s="2"/>
      <c r="G12879" s="23"/>
    </row>
    <row r="12880" spans="1:7" customFormat="1">
      <c r="A12880" s="4">
        <v>35518</v>
      </c>
      <c r="B12880">
        <v>5.52</v>
      </c>
      <c r="C12880">
        <f>IFERROR(((VLOOKUP(A12880,'Interest Rates-10yr'!$A$9:$C$15239,2,FALSE))-B12880),C12879)</f>
        <v>1.2200000000000006</v>
      </c>
      <c r="D12880" s="98">
        <f>AVERAGE(C$10:C12880)</f>
        <v>0.74382410069147686</v>
      </c>
      <c r="E12880" s="2"/>
      <c r="G12880" s="23"/>
    </row>
    <row r="12881" spans="1:7" customFormat="1">
      <c r="A12881" s="4">
        <v>35519</v>
      </c>
      <c r="B12881">
        <v>5.52</v>
      </c>
      <c r="C12881">
        <f>IFERROR(((VLOOKUP(A12881,'Interest Rates-10yr'!$A$9:$C$15239,2,FALSE))-B12881),C12880)</f>
        <v>1.2200000000000006</v>
      </c>
      <c r="D12881" s="98">
        <f>AVERAGE(C$10:C12881)</f>
        <v>0.74386109384710986</v>
      </c>
      <c r="E12881" s="2"/>
      <c r="G12881" s="23"/>
    </row>
    <row r="12882" spans="1:7" customFormat="1">
      <c r="A12882" s="4">
        <v>35520</v>
      </c>
      <c r="B12882">
        <v>7.07</v>
      </c>
      <c r="C12882">
        <f>IFERROR(((VLOOKUP(A12882,'Interest Rates-10yr'!$A$9:$C$15239,2,FALSE))-B12882),C12881)</f>
        <v>-0.15000000000000036</v>
      </c>
      <c r="D12882" s="98">
        <f>AVERAGE(C$10:C12882)</f>
        <v>0.74379165695642024</v>
      </c>
      <c r="E12882" s="2"/>
      <c r="G12882" s="23"/>
    </row>
    <row r="12883" spans="1:7" customFormat="1">
      <c r="A12883" s="4">
        <v>35521</v>
      </c>
      <c r="B12883">
        <v>6.18</v>
      </c>
      <c r="C12883">
        <f>IFERROR(((VLOOKUP(A12883,'Interest Rates-10yr'!$A$9:$C$15239,2,FALSE))-B12883),C12882)</f>
        <v>0.72000000000000064</v>
      </c>
      <c r="D12883" s="98">
        <f>AVERAGE(C$10:C12883)</f>
        <v>0.74378980891719726</v>
      </c>
      <c r="E12883" s="2"/>
      <c r="G12883" s="23"/>
    </row>
    <row r="12884" spans="1:7" customFormat="1">
      <c r="A12884" s="4">
        <v>35522</v>
      </c>
      <c r="B12884">
        <v>5.5</v>
      </c>
      <c r="C12884">
        <f>IFERROR(((VLOOKUP(A12884,'Interest Rates-10yr'!$A$9:$C$15239,2,FALSE))-B12884),C12883)</f>
        <v>1.38</v>
      </c>
      <c r="D12884" s="98">
        <f>AVERAGE(C$10:C12884)</f>
        <v>0.74383922330097063</v>
      </c>
      <c r="E12884" s="2"/>
      <c r="G12884" s="23"/>
    </row>
    <row r="12885" spans="1:7" customFormat="1">
      <c r="A12885" s="4">
        <v>35523</v>
      </c>
      <c r="B12885">
        <v>5.52</v>
      </c>
      <c r="C12885">
        <f>IFERROR(((VLOOKUP(A12885,'Interest Rates-10yr'!$A$9:$C$15239,2,FALSE))-B12885),C12884)</f>
        <v>1.3400000000000007</v>
      </c>
      <c r="D12885" s="98">
        <f>AVERAGE(C$10:C12885)</f>
        <v>0.74388552345448877</v>
      </c>
      <c r="E12885" s="2"/>
      <c r="G12885" s="23"/>
    </row>
    <row r="12886" spans="1:7" customFormat="1">
      <c r="A12886" s="4">
        <v>35524</v>
      </c>
      <c r="B12886">
        <v>5.32</v>
      </c>
      <c r="C12886">
        <f>IFERROR(((VLOOKUP(A12886,'Interest Rates-10yr'!$A$9:$C$15239,2,FALSE))-B12886),C12885)</f>
        <v>1.5999999999999996</v>
      </c>
      <c r="D12886" s="98">
        <f>AVERAGE(C$10:C12886)</f>
        <v>0.74395200745515233</v>
      </c>
      <c r="E12886" s="2"/>
      <c r="G12886" s="23"/>
    </row>
    <row r="12887" spans="1:7" customFormat="1">
      <c r="A12887" s="4">
        <v>35525</v>
      </c>
      <c r="B12887">
        <v>5.32</v>
      </c>
      <c r="C12887">
        <f>IFERROR(((VLOOKUP(A12887,'Interest Rates-10yr'!$A$9:$C$15239,2,FALSE))-B12887),C12886)</f>
        <v>1.5999999999999996</v>
      </c>
      <c r="D12887" s="98">
        <f>AVERAGE(C$10:C12887)</f>
        <v>0.7440184811306102</v>
      </c>
      <c r="E12887" s="2"/>
      <c r="G12887" s="23"/>
    </row>
    <row r="12888" spans="1:7" customFormat="1">
      <c r="A12888" s="4">
        <v>35526</v>
      </c>
      <c r="B12888">
        <v>5.32</v>
      </c>
      <c r="C12888">
        <f>IFERROR(((VLOOKUP(A12888,'Interest Rates-10yr'!$A$9:$C$15239,2,FALSE))-B12888),C12887)</f>
        <v>1.5999999999999996</v>
      </c>
      <c r="D12888" s="98">
        <f>AVERAGE(C$10:C12888)</f>
        <v>0.74408494448326712</v>
      </c>
      <c r="E12888" s="2"/>
      <c r="G12888" s="23"/>
    </row>
    <row r="12889" spans="1:7" customFormat="1">
      <c r="A12889" s="4">
        <v>35527</v>
      </c>
      <c r="B12889">
        <v>5.43</v>
      </c>
      <c r="C12889">
        <f>IFERROR(((VLOOKUP(A12889,'Interest Rates-10yr'!$A$9:$C$15239,2,FALSE))-B12889),C12888)</f>
        <v>1.4400000000000004</v>
      </c>
      <c r="D12889" s="98">
        <f>AVERAGE(C$10:C12889)</f>
        <v>0.74413897515527938</v>
      </c>
      <c r="E12889" s="2"/>
      <c r="G12889" s="23"/>
    </row>
    <row r="12890" spans="1:7" customFormat="1">
      <c r="A12890" s="4">
        <v>35528</v>
      </c>
      <c r="B12890">
        <v>5.34</v>
      </c>
      <c r="C12890">
        <f>IFERROR(((VLOOKUP(A12890,'Interest Rates-10yr'!$A$9:$C$15239,2,FALSE))-B12890),C12889)</f>
        <v>1.5700000000000003</v>
      </c>
      <c r="D12890" s="98">
        <f>AVERAGE(C$10:C12890)</f>
        <v>0.74420308982221861</v>
      </c>
      <c r="E12890" s="2"/>
      <c r="G12890" s="23"/>
    </row>
    <row r="12891" spans="1:7" customFormat="1">
      <c r="A12891" s="4">
        <v>35529</v>
      </c>
      <c r="B12891">
        <v>5.31</v>
      </c>
      <c r="C12891">
        <f>IFERROR(((VLOOKUP(A12891,'Interest Rates-10yr'!$A$9:$C$15239,2,FALSE))-B12891),C12890)</f>
        <v>1.6000000000000005</v>
      </c>
      <c r="D12891" s="98">
        <f>AVERAGE(C$10:C12891)</f>
        <v>0.74426952336593688</v>
      </c>
      <c r="E12891" s="2"/>
      <c r="G12891" s="23"/>
    </row>
    <row r="12892" spans="1:7" customFormat="1">
      <c r="A12892" s="4">
        <v>35530</v>
      </c>
      <c r="B12892">
        <v>5.51</v>
      </c>
      <c r="C12892">
        <f>IFERROR(((VLOOKUP(A12892,'Interest Rates-10yr'!$A$9:$C$15239,2,FALSE))-B12892),C12891)</f>
        <v>1.4000000000000004</v>
      </c>
      <c r="D12892" s="98">
        <f>AVERAGE(C$10:C12892)</f>
        <v>0.74432042226189532</v>
      </c>
      <c r="E12892" s="2"/>
      <c r="G12892" s="23"/>
    </row>
    <row r="12893" spans="1:7" customFormat="1">
      <c r="A12893" s="4">
        <v>35531</v>
      </c>
      <c r="B12893">
        <v>5.4</v>
      </c>
      <c r="C12893">
        <f>IFERROR(((VLOOKUP(A12893,'Interest Rates-10yr'!$A$9:$C$15239,2,FALSE))-B12893),C12892)</f>
        <v>1.58</v>
      </c>
      <c r="D12893" s="98">
        <f>AVERAGE(C$10:C12893)</f>
        <v>0.74438528407326898</v>
      </c>
      <c r="E12893" s="2"/>
      <c r="G12893" s="23"/>
    </row>
    <row r="12894" spans="1:7" customFormat="1">
      <c r="A12894" s="4">
        <v>35532</v>
      </c>
      <c r="B12894">
        <v>5.4</v>
      </c>
      <c r="C12894">
        <f>IFERROR(((VLOOKUP(A12894,'Interest Rates-10yr'!$A$9:$C$15239,2,FALSE))-B12894),C12893)</f>
        <v>1.58</v>
      </c>
      <c r="D12894" s="98">
        <f>AVERAGE(C$10:C12894)</f>
        <v>0.74445013581684116</v>
      </c>
      <c r="E12894" s="2"/>
      <c r="G12894" s="23"/>
    </row>
    <row r="12895" spans="1:7" customFormat="1">
      <c r="A12895" s="4">
        <v>35533</v>
      </c>
      <c r="B12895">
        <v>5.4</v>
      </c>
      <c r="C12895">
        <f>IFERROR(((VLOOKUP(A12895,'Interest Rates-10yr'!$A$9:$C$15239,2,FALSE))-B12895),C12894)</f>
        <v>1.58</v>
      </c>
      <c r="D12895" s="98">
        <f>AVERAGE(C$10:C12895)</f>
        <v>0.74451497749495565</v>
      </c>
      <c r="E12895" s="2"/>
      <c r="G12895" s="23"/>
    </row>
    <row r="12896" spans="1:7" customFormat="1">
      <c r="A12896" s="4">
        <v>35534</v>
      </c>
      <c r="B12896">
        <v>5.49</v>
      </c>
      <c r="C12896">
        <f>IFERROR(((VLOOKUP(A12896,'Interest Rates-10yr'!$A$9:$C$15239,2,FALSE))-B12896),C12895)</f>
        <v>1.4900000000000002</v>
      </c>
      <c r="D12896" s="98">
        <f>AVERAGE(C$10:C12896)</f>
        <v>0.74457282532784963</v>
      </c>
      <c r="E12896" s="2"/>
      <c r="G12896" s="23"/>
    </row>
    <row r="12897" spans="1:7" customFormat="1">
      <c r="A12897" s="4">
        <v>35535</v>
      </c>
      <c r="B12897">
        <v>5.61</v>
      </c>
      <c r="C12897">
        <f>IFERROR(((VLOOKUP(A12897,'Interest Rates-10yr'!$A$9:$C$15239,2,FALSE))-B12897),C12896)</f>
        <v>1.2699999999999996</v>
      </c>
      <c r="D12897" s="98">
        <f>AVERAGE(C$10:C12897)</f>
        <v>0.74461359404096816</v>
      </c>
      <c r="E12897" s="2"/>
      <c r="G12897" s="23"/>
    </row>
    <row r="12898" spans="1:7" customFormat="1">
      <c r="A12898" s="4">
        <v>35536</v>
      </c>
      <c r="B12898">
        <v>5.56</v>
      </c>
      <c r="C12898">
        <f>IFERROR(((VLOOKUP(A12898,'Interest Rates-10yr'!$A$9:$C$15239,2,FALSE))-B12898),C12897)</f>
        <v>1.3400000000000007</v>
      </c>
      <c r="D12898" s="98">
        <f>AVERAGE(C$10:C12898)</f>
        <v>0.74465978741562555</v>
      </c>
      <c r="E12898" s="2"/>
      <c r="G12898" s="23"/>
    </row>
    <row r="12899" spans="1:7" customFormat="1">
      <c r="A12899" s="4">
        <v>35537</v>
      </c>
      <c r="B12899">
        <v>5.49</v>
      </c>
      <c r="C12899">
        <f>IFERROR(((VLOOKUP(A12899,'Interest Rates-10yr'!$A$9:$C$15239,2,FALSE))-B12899),C12898)</f>
        <v>1.37</v>
      </c>
      <c r="D12899" s="98">
        <f>AVERAGE(C$10:C12899)</f>
        <v>0.74470830100853369</v>
      </c>
      <c r="E12899" s="2"/>
      <c r="G12899" s="23"/>
    </row>
    <row r="12900" spans="1:7" customFormat="1">
      <c r="A12900" s="4">
        <v>35538</v>
      </c>
      <c r="B12900">
        <v>5.35</v>
      </c>
      <c r="C12900">
        <f>IFERROR(((VLOOKUP(A12900,'Interest Rates-10yr'!$A$9:$C$15239,2,FALSE))-B12900),C12899)</f>
        <v>1.4900000000000002</v>
      </c>
      <c r="D12900" s="98">
        <f>AVERAGE(C$10:C12900)</f>
        <v>0.74476611589481023</v>
      </c>
      <c r="E12900" s="2"/>
      <c r="G12900" s="23"/>
    </row>
    <row r="12901" spans="1:7" customFormat="1">
      <c r="A12901" s="4">
        <v>35539</v>
      </c>
      <c r="B12901">
        <v>5.35</v>
      </c>
      <c r="C12901">
        <f>IFERROR(((VLOOKUP(A12901,'Interest Rates-10yr'!$A$9:$C$15239,2,FALSE))-B12901),C12900)</f>
        <v>1.4900000000000002</v>
      </c>
      <c r="D12901" s="98">
        <f>AVERAGE(C$10:C12901)</f>
        <v>0.74482392181197632</v>
      </c>
      <c r="E12901" s="2"/>
      <c r="G12901" s="23"/>
    </row>
    <row r="12902" spans="1:7" customFormat="1">
      <c r="A12902" s="4">
        <v>35540</v>
      </c>
      <c r="B12902">
        <v>5.35</v>
      </c>
      <c r="C12902">
        <f>IFERROR(((VLOOKUP(A12902,'Interest Rates-10yr'!$A$9:$C$15239,2,FALSE))-B12902),C12901)</f>
        <v>1.4900000000000002</v>
      </c>
      <c r="D12902" s="98">
        <f>AVERAGE(C$10:C12902)</f>
        <v>0.74488171876211884</v>
      </c>
      <c r="E12902" s="2"/>
      <c r="G12902" s="23"/>
    </row>
    <row r="12903" spans="1:7" customFormat="1">
      <c r="A12903" s="4">
        <v>35541</v>
      </c>
      <c r="B12903">
        <v>5.34</v>
      </c>
      <c r="C12903">
        <f>IFERROR(((VLOOKUP(A12903,'Interest Rates-10yr'!$A$9:$C$15239,2,FALSE))-B12903),C12902)</f>
        <v>1.5300000000000002</v>
      </c>
      <c r="D12903" s="98">
        <f>AVERAGE(C$10:C12903)</f>
        <v>0.7449426089654102</v>
      </c>
      <c r="E12903" s="2"/>
      <c r="G12903" s="23"/>
    </row>
    <row r="12904" spans="1:7" customFormat="1">
      <c r="A12904" s="4">
        <v>35542</v>
      </c>
      <c r="B12904">
        <v>5.5</v>
      </c>
      <c r="C12904">
        <f>IFERROR(((VLOOKUP(A12904,'Interest Rates-10yr'!$A$9:$C$15239,2,FALSE))-B12904),C12903)</f>
        <v>1.3399999999999999</v>
      </c>
      <c r="D12904" s="98">
        <f>AVERAGE(C$10:C12904)</f>
        <v>0.74498875533152376</v>
      </c>
      <c r="E12904" s="2"/>
      <c r="G12904" s="23"/>
    </row>
    <row r="12905" spans="1:7" customFormat="1">
      <c r="A12905" s="4">
        <v>35543</v>
      </c>
      <c r="B12905">
        <v>5.95</v>
      </c>
      <c r="C12905">
        <f>IFERROR(((VLOOKUP(A12905,'Interest Rates-10yr'!$A$9:$C$15239,2,FALSE))-B12905),C12904)</f>
        <v>0.9399999999999995</v>
      </c>
      <c r="D12905" s="98">
        <f>AVERAGE(C$10:C12905)</f>
        <v>0.74500387717121586</v>
      </c>
      <c r="E12905" s="2"/>
      <c r="G12905" s="23"/>
    </row>
    <row r="12906" spans="1:7" customFormat="1">
      <c r="A12906" s="4">
        <v>35544</v>
      </c>
      <c r="B12906">
        <v>5.62</v>
      </c>
      <c r="C12906">
        <f>IFERROR(((VLOOKUP(A12906,'Interest Rates-10yr'!$A$9:$C$15239,2,FALSE))-B12906),C12905)</f>
        <v>1.3099999999999996</v>
      </c>
      <c r="D12906" s="98">
        <f>AVERAGE(C$10:C12906)</f>
        <v>0.74504768550825762</v>
      </c>
      <c r="E12906" s="2"/>
      <c r="G12906" s="23"/>
    </row>
    <row r="12907" spans="1:7" customFormat="1">
      <c r="A12907" s="4">
        <v>35545</v>
      </c>
      <c r="B12907">
        <v>5.53</v>
      </c>
      <c r="C12907">
        <f>IFERROR(((VLOOKUP(A12907,'Interest Rates-10yr'!$A$9:$C$15239,2,FALSE))-B12907),C12906)</f>
        <v>1.4100000000000001</v>
      </c>
      <c r="D12907" s="98">
        <f>AVERAGE(C$10:C12907)</f>
        <v>0.7450992401922778</v>
      </c>
      <c r="E12907" s="2"/>
      <c r="G12907" s="23"/>
    </row>
    <row r="12908" spans="1:7" customFormat="1">
      <c r="A12908" s="4">
        <v>35546</v>
      </c>
      <c r="B12908">
        <v>5.53</v>
      </c>
      <c r="C12908">
        <f>IFERROR(((VLOOKUP(A12908,'Interest Rates-10yr'!$A$9:$C$15239,2,FALSE))-B12908),C12907)</f>
        <v>1.4100000000000001</v>
      </c>
      <c r="D12908" s="98">
        <f>AVERAGE(C$10:C12908)</f>
        <v>0.74515078688270397</v>
      </c>
      <c r="E12908" s="2"/>
      <c r="G12908" s="23"/>
    </row>
    <row r="12909" spans="1:7" customFormat="1">
      <c r="A12909" s="4">
        <v>35547</v>
      </c>
      <c r="B12909">
        <v>5.53</v>
      </c>
      <c r="C12909">
        <f>IFERROR(((VLOOKUP(A12909,'Interest Rates-10yr'!$A$9:$C$15239,2,FALSE))-B12909),C12908)</f>
        <v>1.4100000000000001</v>
      </c>
      <c r="D12909" s="98">
        <f>AVERAGE(C$10:C12909)</f>
        <v>0.74520232558139521</v>
      </c>
      <c r="E12909" s="2"/>
      <c r="G12909" s="23"/>
    </row>
    <row r="12910" spans="1:7" customFormat="1">
      <c r="A12910" s="4">
        <v>35548</v>
      </c>
      <c r="B12910">
        <v>5.72</v>
      </c>
      <c r="C12910">
        <f>IFERROR(((VLOOKUP(A12910,'Interest Rates-10yr'!$A$9:$C$15239,2,FALSE))-B12910),C12909)</f>
        <v>1.2000000000000002</v>
      </c>
      <c r="D12910" s="98">
        <f>AVERAGE(C$10:C12910)</f>
        <v>0.74523757848228811</v>
      </c>
      <c r="E12910" s="2"/>
      <c r="G12910" s="23"/>
    </row>
    <row r="12911" spans="1:7" customFormat="1">
      <c r="A12911" s="4">
        <v>35549</v>
      </c>
      <c r="B12911">
        <v>5.53</v>
      </c>
      <c r="C12911">
        <f>IFERROR(((VLOOKUP(A12911,'Interest Rates-10yr'!$A$9:$C$15239,2,FALSE))-B12911),C12910)</f>
        <v>1.2399999999999993</v>
      </c>
      <c r="D12911" s="98">
        <f>AVERAGE(C$10:C12911)</f>
        <v>0.74527592621299021</v>
      </c>
      <c r="E12911" s="2"/>
      <c r="G12911" s="23"/>
    </row>
    <row r="12912" spans="1:7" customFormat="1">
      <c r="A12912" s="4">
        <v>35550</v>
      </c>
      <c r="B12912">
        <v>5.82</v>
      </c>
      <c r="C12912">
        <f>IFERROR(((VLOOKUP(A12912,'Interest Rates-10yr'!$A$9:$C$15239,2,FALSE))-B12912),C12911)</f>
        <v>0.89999999999999947</v>
      </c>
      <c r="D12912" s="98">
        <f>AVERAGE(C$10:C12912)</f>
        <v>0.74528791753855683</v>
      </c>
      <c r="E12912" s="2"/>
      <c r="G12912" s="23"/>
    </row>
    <row r="12913" spans="1:7" customFormat="1">
      <c r="A12913" s="4">
        <v>35551</v>
      </c>
      <c r="B12913">
        <v>5.73</v>
      </c>
      <c r="C12913">
        <f>IFERROR(((VLOOKUP(A12913,'Interest Rates-10yr'!$A$9:$C$15239,2,FALSE))-B12913),C12912)</f>
        <v>0.96</v>
      </c>
      <c r="D12913" s="98">
        <f>AVERAGE(C$10:C12913)</f>
        <v>0.74530455672659623</v>
      </c>
      <c r="E12913" s="2"/>
      <c r="G12913" s="23"/>
    </row>
    <row r="12914" spans="1:7" customFormat="1">
      <c r="A12914" s="4">
        <v>35552</v>
      </c>
      <c r="B12914">
        <v>5.47</v>
      </c>
      <c r="C12914">
        <f>IFERROR(((VLOOKUP(A12914,'Interest Rates-10yr'!$A$9:$C$15239,2,FALSE))-B12914),C12913)</f>
        <v>1.21</v>
      </c>
      <c r="D12914" s="98">
        <f>AVERAGE(C$10:C12914)</f>
        <v>0.74534056567221985</v>
      </c>
      <c r="E12914" s="2"/>
      <c r="G12914" s="23"/>
    </row>
    <row r="12915" spans="1:7" customFormat="1">
      <c r="A12915" s="4">
        <v>35553</v>
      </c>
      <c r="B12915">
        <v>5.47</v>
      </c>
      <c r="C12915">
        <f>IFERROR(((VLOOKUP(A12915,'Interest Rates-10yr'!$A$9:$C$15239,2,FALSE))-B12915),C12914)</f>
        <v>1.21</v>
      </c>
      <c r="D12915" s="98">
        <f>AVERAGE(C$10:C12915)</f>
        <v>0.74537656903765659</v>
      </c>
      <c r="E12915" s="2"/>
      <c r="G12915" s="23"/>
    </row>
    <row r="12916" spans="1:7" customFormat="1">
      <c r="A12916" s="4">
        <v>35554</v>
      </c>
      <c r="B12916">
        <v>5.47</v>
      </c>
      <c r="C12916">
        <f>IFERROR(((VLOOKUP(A12916,'Interest Rates-10yr'!$A$9:$C$15239,2,FALSE))-B12916),C12915)</f>
        <v>1.21</v>
      </c>
      <c r="D12916" s="98">
        <f>AVERAGE(C$10:C12916)</f>
        <v>0.74541256682420354</v>
      </c>
      <c r="E12916" s="2"/>
      <c r="G12916" s="23"/>
    </row>
    <row r="12917" spans="1:7" customFormat="1">
      <c r="A12917" s="4">
        <v>35555</v>
      </c>
      <c r="B12917">
        <v>5.49</v>
      </c>
      <c r="C12917">
        <f>IFERROR(((VLOOKUP(A12917,'Interest Rates-10yr'!$A$9:$C$15239,2,FALSE))-B12917),C12916)</f>
        <v>1.1799999999999997</v>
      </c>
      <c r="D12917" s="98">
        <f>AVERAGE(C$10:C12917)</f>
        <v>0.74544623489308925</v>
      </c>
      <c r="E12917" s="2"/>
      <c r="G12917" s="23"/>
    </row>
    <row r="12918" spans="1:7" customFormat="1">
      <c r="A12918" s="4">
        <v>35556</v>
      </c>
      <c r="B12918">
        <v>5.5</v>
      </c>
      <c r="C12918">
        <f>IFERROR(((VLOOKUP(A12918,'Interest Rates-10yr'!$A$9:$C$15239,2,FALSE))-B12918),C12917)</f>
        <v>1.17</v>
      </c>
      <c r="D12918" s="98">
        <f>AVERAGE(C$10:C12918)</f>
        <v>0.74547912309241582</v>
      </c>
      <c r="E12918" s="2"/>
      <c r="G12918" s="23"/>
    </row>
    <row r="12919" spans="1:7" customFormat="1">
      <c r="A12919" s="4">
        <v>35557</v>
      </c>
      <c r="B12919">
        <v>5.7</v>
      </c>
      <c r="C12919">
        <f>IFERROR(((VLOOKUP(A12919,'Interest Rates-10yr'!$A$9:$C$15239,2,FALSE))-B12919),C12918)</f>
        <v>1.0599999999999996</v>
      </c>
      <c r="D12919" s="98">
        <f>AVERAGE(C$10:C12919)</f>
        <v>0.74550348567002289</v>
      </c>
      <c r="E12919" s="2"/>
      <c r="G12919" s="23"/>
    </row>
    <row r="12920" spans="1:7" customFormat="1">
      <c r="A12920" s="4">
        <v>35558</v>
      </c>
      <c r="B12920">
        <v>5.66</v>
      </c>
      <c r="C12920">
        <f>IFERROR(((VLOOKUP(A12920,'Interest Rates-10yr'!$A$9:$C$15239,2,FALSE))-B12920),C12919)</f>
        <v>1.0599999999999996</v>
      </c>
      <c r="D12920" s="98">
        <f>AVERAGE(C$10:C12920)</f>
        <v>0.74552784447370424</v>
      </c>
      <c r="E12920" s="2"/>
      <c r="G12920" s="23"/>
    </row>
    <row r="12921" spans="1:7" customFormat="1">
      <c r="A12921" s="4">
        <v>35559</v>
      </c>
      <c r="B12921">
        <v>5.46</v>
      </c>
      <c r="C12921">
        <f>IFERROR(((VLOOKUP(A12921,'Interest Rates-10yr'!$A$9:$C$15239,2,FALSE))-B12921),C12920)</f>
        <v>1.21</v>
      </c>
      <c r="D12921" s="98">
        <f>AVERAGE(C$10:C12921)</f>
        <v>0.74556381660470827</v>
      </c>
      <c r="E12921" s="2"/>
      <c r="G12921" s="23"/>
    </row>
    <row r="12922" spans="1:7" customFormat="1">
      <c r="A12922" s="4">
        <v>35560</v>
      </c>
      <c r="B12922">
        <v>5.46</v>
      </c>
      <c r="C12922">
        <f>IFERROR(((VLOOKUP(A12922,'Interest Rates-10yr'!$A$9:$C$15239,2,FALSE))-B12922),C12921)</f>
        <v>1.21</v>
      </c>
      <c r="D12922" s="98">
        <f>AVERAGE(C$10:C12922)</f>
        <v>0.74559978316425257</v>
      </c>
      <c r="E12922" s="2"/>
      <c r="G12922" s="23"/>
    </row>
    <row r="12923" spans="1:7" customFormat="1">
      <c r="A12923" s="4">
        <v>35561</v>
      </c>
      <c r="B12923">
        <v>5.46</v>
      </c>
      <c r="C12923">
        <f>IFERROR(((VLOOKUP(A12923,'Interest Rates-10yr'!$A$9:$C$15239,2,FALSE))-B12923),C12922)</f>
        <v>1.21</v>
      </c>
      <c r="D12923" s="98">
        <f>AVERAGE(C$10:C12923)</f>
        <v>0.7456357441536311</v>
      </c>
      <c r="E12923" s="2"/>
      <c r="G12923" s="23"/>
    </row>
    <row r="12924" spans="1:7" customFormat="1">
      <c r="A12924" s="4">
        <v>35562</v>
      </c>
      <c r="B12924">
        <v>5.49</v>
      </c>
      <c r="C12924">
        <f>IFERROR(((VLOOKUP(A12924,'Interest Rates-10yr'!$A$9:$C$15239,2,FALSE))-B12924),C12923)</f>
        <v>1.1600000000000001</v>
      </c>
      <c r="D12924" s="98">
        <f>AVERAGE(C$10:C12924)</f>
        <v>0.74566782810685184</v>
      </c>
      <c r="E12924" s="2"/>
      <c r="G12924" s="23"/>
    </row>
    <row r="12925" spans="1:7" customFormat="1">
      <c r="A12925" s="4">
        <v>35563</v>
      </c>
      <c r="B12925">
        <v>5.42</v>
      </c>
      <c r="C12925">
        <f>IFERROR(((VLOOKUP(A12925,'Interest Rates-10yr'!$A$9:$C$15239,2,FALSE))-B12925),C12924)</f>
        <v>1.29</v>
      </c>
      <c r="D12925" s="98">
        <f>AVERAGE(C$10:C12925)</f>
        <v>0.74570997212759316</v>
      </c>
      <c r="E12925" s="2"/>
      <c r="G12925" s="23"/>
    </row>
    <row r="12926" spans="1:7" customFormat="1">
      <c r="A12926" s="4">
        <v>35564</v>
      </c>
      <c r="B12926">
        <v>5.45</v>
      </c>
      <c r="C12926">
        <f>IFERROR(((VLOOKUP(A12926,'Interest Rates-10yr'!$A$9:$C$15239,2,FALSE))-B12926),C12925)</f>
        <v>1.2299999999999995</v>
      </c>
      <c r="D12926" s="98">
        <f>AVERAGE(C$10:C12926)</f>
        <v>0.74574746458155861</v>
      </c>
      <c r="E12926" s="2"/>
      <c r="G12926" s="23"/>
    </row>
    <row r="12927" spans="1:7" customFormat="1">
      <c r="A12927" s="4">
        <v>35565</v>
      </c>
      <c r="B12927">
        <v>5.71</v>
      </c>
      <c r="C12927">
        <f>IFERROR(((VLOOKUP(A12927,'Interest Rates-10yr'!$A$9:$C$15239,2,FALSE))-B12927),C12926)</f>
        <v>0.96</v>
      </c>
      <c r="D12927" s="98">
        <f>AVERAGE(C$10:C12927)</f>
        <v>0.7457640501625632</v>
      </c>
      <c r="E12927" s="2"/>
      <c r="G12927" s="23"/>
    </row>
    <row r="12928" spans="1:7" customFormat="1">
      <c r="A12928" s="4">
        <v>35566</v>
      </c>
      <c r="B12928">
        <v>5.44</v>
      </c>
      <c r="C12928">
        <f>IFERROR(((VLOOKUP(A12928,'Interest Rates-10yr'!$A$9:$C$15239,2,FALSE))-B12928),C12927)</f>
        <v>1.2599999999999998</v>
      </c>
      <c r="D12928" s="98">
        <f>AVERAGE(C$10:C12928)</f>
        <v>0.74580385478752165</v>
      </c>
      <c r="E12928" s="2"/>
      <c r="G12928" s="23"/>
    </row>
    <row r="12929" spans="1:7" customFormat="1">
      <c r="A12929" s="4">
        <v>35567</v>
      </c>
      <c r="B12929">
        <v>5.44</v>
      </c>
      <c r="C12929">
        <f>IFERROR(((VLOOKUP(A12929,'Interest Rates-10yr'!$A$9:$C$15239,2,FALSE))-B12929),C12928)</f>
        <v>1.2599999999999998</v>
      </c>
      <c r="D12929" s="98">
        <f>AVERAGE(C$10:C12929)</f>
        <v>0.7458436532507734</v>
      </c>
      <c r="E12929" s="2"/>
      <c r="G12929" s="23"/>
    </row>
    <row r="12930" spans="1:7" customFormat="1">
      <c r="A12930" s="4">
        <v>35568</v>
      </c>
      <c r="B12930">
        <v>5.44</v>
      </c>
      <c r="C12930">
        <f>IFERROR(((VLOOKUP(A12930,'Interest Rates-10yr'!$A$9:$C$15239,2,FALSE))-B12930),C12929)</f>
        <v>1.2599999999999998</v>
      </c>
      <c r="D12930" s="98">
        <f>AVERAGE(C$10:C12930)</f>
        <v>0.74588344555374908</v>
      </c>
      <c r="E12930" s="2"/>
      <c r="G12930" s="23"/>
    </row>
    <row r="12931" spans="1:7" customFormat="1">
      <c r="A12931" s="4">
        <v>35569</v>
      </c>
      <c r="B12931">
        <v>5.55</v>
      </c>
      <c r="C12931">
        <f>IFERROR(((VLOOKUP(A12931,'Interest Rates-10yr'!$A$9:$C$15239,2,FALSE))-B12931),C12930)</f>
        <v>1.1600000000000001</v>
      </c>
      <c r="D12931" s="98">
        <f>AVERAGE(C$10:C12931)</f>
        <v>0.74591549295774584</v>
      </c>
      <c r="E12931" s="2"/>
      <c r="G12931" s="23"/>
    </row>
    <row r="12932" spans="1:7" customFormat="1">
      <c r="A12932" s="4">
        <v>35570</v>
      </c>
      <c r="B12932">
        <v>5.51</v>
      </c>
      <c r="C12932">
        <f>IFERROR(((VLOOKUP(A12932,'Interest Rates-10yr'!$A$9:$C$15239,2,FALSE))-B12932),C12931)</f>
        <v>1.1900000000000004</v>
      </c>
      <c r="D12932" s="98">
        <f>AVERAGE(C$10:C12932)</f>
        <v>0.74594985684438542</v>
      </c>
      <c r="E12932" s="2"/>
      <c r="G12932" s="23"/>
    </row>
    <row r="12933" spans="1:7" customFormat="1">
      <c r="A12933" s="4">
        <v>35571</v>
      </c>
      <c r="B12933">
        <v>5.56</v>
      </c>
      <c r="C12933">
        <f>IFERROR(((VLOOKUP(A12933,'Interest Rates-10yr'!$A$9:$C$15239,2,FALSE))-B12933),C12932)</f>
        <v>1.1800000000000006</v>
      </c>
      <c r="D12933" s="98">
        <f>AVERAGE(C$10:C12933)</f>
        <v>0.7459834416589286</v>
      </c>
      <c r="E12933" s="2"/>
      <c r="G12933" s="23"/>
    </row>
    <row r="12934" spans="1:7" customFormat="1">
      <c r="A12934" s="4">
        <v>35572</v>
      </c>
      <c r="B12934">
        <v>5.48</v>
      </c>
      <c r="C12934">
        <f>IFERROR(((VLOOKUP(A12934,'Interest Rates-10yr'!$A$9:$C$15239,2,FALSE))-B12934),C12933)</f>
        <v>1.2799999999999994</v>
      </c>
      <c r="D12934" s="98">
        <f>AVERAGE(C$10:C12934)</f>
        <v>0.7460247582205024</v>
      </c>
      <c r="E12934" s="2"/>
      <c r="G12934" s="23"/>
    </row>
    <row r="12935" spans="1:7" customFormat="1">
      <c r="A12935" s="4">
        <v>35573</v>
      </c>
      <c r="B12935">
        <v>5.36</v>
      </c>
      <c r="C12935">
        <f>IFERROR(((VLOOKUP(A12935,'Interest Rates-10yr'!$A$9:$C$15239,2,FALSE))-B12935),C12934)</f>
        <v>1.38</v>
      </c>
      <c r="D12935" s="98">
        <f>AVERAGE(C$10:C12935)</f>
        <v>0.7460738047346428</v>
      </c>
      <c r="E12935" s="2"/>
      <c r="G12935" s="23"/>
    </row>
    <row r="12936" spans="1:7" customFormat="1">
      <c r="A12936" s="4">
        <v>35574</v>
      </c>
      <c r="B12936">
        <v>5.36</v>
      </c>
      <c r="C12936">
        <f>IFERROR(((VLOOKUP(A12936,'Interest Rates-10yr'!$A$9:$C$15239,2,FALSE))-B12936),C12935)</f>
        <v>1.38</v>
      </c>
      <c r="D12936" s="98">
        <f>AVERAGE(C$10:C12936)</f>
        <v>0.74612284366055481</v>
      </c>
      <c r="E12936" s="2"/>
      <c r="G12936" s="23"/>
    </row>
    <row r="12937" spans="1:7" customFormat="1">
      <c r="A12937" s="4">
        <v>35575</v>
      </c>
      <c r="B12937">
        <v>5.36</v>
      </c>
      <c r="C12937">
        <f>IFERROR(((VLOOKUP(A12937,'Interest Rates-10yr'!$A$9:$C$15239,2,FALSE))-B12937),C12936)</f>
        <v>1.38</v>
      </c>
      <c r="D12937" s="98">
        <f>AVERAGE(C$10:C12937)</f>
        <v>0.74617187499999926</v>
      </c>
      <c r="E12937" s="2"/>
      <c r="G12937" s="23"/>
    </row>
    <row r="12938" spans="1:7" customFormat="1">
      <c r="A12938" s="4">
        <v>35576</v>
      </c>
      <c r="B12938">
        <v>5.36</v>
      </c>
      <c r="C12938">
        <f>IFERROR(((VLOOKUP(A12938,'Interest Rates-10yr'!$A$9:$C$15239,2,FALSE))-B12938),C12937)</f>
        <v>1.38</v>
      </c>
      <c r="D12938" s="98">
        <f>AVERAGE(C$10:C12938)</f>
        <v>0.74622089875473663</v>
      </c>
      <c r="E12938" s="2"/>
      <c r="G12938" s="23"/>
    </row>
    <row r="12939" spans="1:7" customFormat="1">
      <c r="A12939" s="4">
        <v>35577</v>
      </c>
      <c r="B12939">
        <v>5.59</v>
      </c>
      <c r="C12939">
        <f>IFERROR(((VLOOKUP(A12939,'Interest Rates-10yr'!$A$9:$C$15239,2,FALSE))-B12939),C12938)</f>
        <v>1.2000000000000002</v>
      </c>
      <c r="D12939" s="98">
        <f>AVERAGE(C$10:C12939)</f>
        <v>0.74625599381283769</v>
      </c>
      <c r="E12939" s="2"/>
      <c r="G12939" s="23"/>
    </row>
    <row r="12940" spans="1:7" customFormat="1">
      <c r="A12940" s="4">
        <v>35578</v>
      </c>
      <c r="B12940">
        <v>5.52</v>
      </c>
      <c r="C12940">
        <f>IFERROR(((VLOOKUP(A12940,'Interest Rates-10yr'!$A$9:$C$15239,2,FALSE))-B12940),C12939)</f>
        <v>1.2800000000000002</v>
      </c>
      <c r="D12940" s="98">
        <f>AVERAGE(C$10:C12940)</f>
        <v>0.74629727012605307</v>
      </c>
      <c r="E12940" s="2"/>
      <c r="G12940" s="23"/>
    </row>
    <row r="12941" spans="1:7" customFormat="1">
      <c r="A12941" s="4">
        <v>35579</v>
      </c>
      <c r="B12941">
        <v>5.56</v>
      </c>
      <c r="C12941">
        <f>IFERROR(((VLOOKUP(A12941,'Interest Rates-10yr'!$A$9:$C$15239,2,FALSE))-B12941),C12940)</f>
        <v>1.1900000000000004</v>
      </c>
      <c r="D12941" s="98">
        <f>AVERAGE(C$10:C12941)</f>
        <v>0.74633158057531646</v>
      </c>
      <c r="E12941" s="2"/>
      <c r="G12941" s="23"/>
    </row>
    <row r="12942" spans="1:7" customFormat="1">
      <c r="A12942" s="4">
        <v>35580</v>
      </c>
      <c r="B12942">
        <v>5.58</v>
      </c>
      <c r="C12942">
        <f>IFERROR(((VLOOKUP(A12942,'Interest Rates-10yr'!$A$9:$C$15239,2,FALSE))-B12942),C12941)</f>
        <v>1.0899999999999999</v>
      </c>
      <c r="D12942" s="98">
        <f>AVERAGE(C$10:C12942)</f>
        <v>0.74635815356065816</v>
      </c>
      <c r="E12942" s="2"/>
      <c r="G12942" s="23"/>
    </row>
    <row r="12943" spans="1:7" customFormat="1">
      <c r="A12943" s="4">
        <v>35581</v>
      </c>
      <c r="B12943">
        <v>5.58</v>
      </c>
      <c r="C12943">
        <f>IFERROR(((VLOOKUP(A12943,'Interest Rates-10yr'!$A$9:$C$15239,2,FALSE))-B12943),C12942)</f>
        <v>1.0899999999999999</v>
      </c>
      <c r="D12943" s="98">
        <f>AVERAGE(C$10:C12943)</f>
        <v>0.74638472243698717</v>
      </c>
      <c r="E12943" s="2"/>
      <c r="G12943" s="23"/>
    </row>
    <row r="12944" spans="1:7" customFormat="1">
      <c r="A12944" s="4">
        <v>35582</v>
      </c>
      <c r="B12944">
        <v>5.58</v>
      </c>
      <c r="C12944">
        <f>IFERROR(((VLOOKUP(A12944,'Interest Rates-10yr'!$A$9:$C$15239,2,FALSE))-B12944),C12943)</f>
        <v>1.0899999999999999</v>
      </c>
      <c r="D12944" s="98">
        <f>AVERAGE(C$10:C12944)</f>
        <v>0.74641128720525651</v>
      </c>
      <c r="E12944" s="2"/>
      <c r="G12944" s="23"/>
    </row>
    <row r="12945" spans="1:7" customFormat="1">
      <c r="A12945" s="4">
        <v>35583</v>
      </c>
      <c r="B12945">
        <v>5.63</v>
      </c>
      <c r="C12945">
        <f>IFERROR(((VLOOKUP(A12945,'Interest Rates-10yr'!$A$9:$C$15239,2,FALSE))-B12945),C12944)</f>
        <v>1.0300000000000002</v>
      </c>
      <c r="D12945" s="98">
        <f>AVERAGE(C$10:C12945)</f>
        <v>0.74643320964749482</v>
      </c>
      <c r="E12945" s="2"/>
      <c r="G12945" s="23"/>
    </row>
    <row r="12946" spans="1:7" customFormat="1">
      <c r="A12946" s="4">
        <v>35584</v>
      </c>
      <c r="B12946">
        <v>5.42</v>
      </c>
      <c r="C12946">
        <f>IFERROR(((VLOOKUP(A12946,'Interest Rates-10yr'!$A$9:$C$15239,2,FALSE))-B12946),C12945)</f>
        <v>1.21</v>
      </c>
      <c r="D12946" s="98">
        <f>AVERAGE(C$10:C12946)</f>
        <v>0.74646904228182676</v>
      </c>
      <c r="E12946" s="2"/>
      <c r="G12946" s="23"/>
    </row>
    <row r="12947" spans="1:7" customFormat="1">
      <c r="A12947" s="4">
        <v>35585</v>
      </c>
      <c r="B12947">
        <v>5.4</v>
      </c>
      <c r="C12947">
        <f>IFERROR(((VLOOKUP(A12947,'Interest Rates-10yr'!$A$9:$C$15239,2,FALSE))-B12947),C12946)</f>
        <v>1.2199999999999998</v>
      </c>
      <c r="D12947" s="98">
        <f>AVERAGE(C$10:C12947)</f>
        <v>0.74650564229401695</v>
      </c>
      <c r="E12947" s="2"/>
      <c r="G12947" s="23"/>
    </row>
    <row r="12948" spans="1:7" customFormat="1">
      <c r="A12948" s="4">
        <v>35586</v>
      </c>
      <c r="B12948">
        <v>5.51</v>
      </c>
      <c r="C12948">
        <f>IFERROR(((VLOOKUP(A12948,'Interest Rates-10yr'!$A$9:$C$15239,2,FALSE))-B12948),C12947)</f>
        <v>1.1100000000000003</v>
      </c>
      <c r="D12948" s="98">
        <f>AVERAGE(C$10:C12948)</f>
        <v>0.74653373521910449</v>
      </c>
      <c r="E12948" s="2"/>
      <c r="G12948" s="23"/>
    </row>
    <row r="12949" spans="1:7" customFormat="1">
      <c r="A12949" s="4">
        <v>35587</v>
      </c>
      <c r="B12949">
        <v>5.42</v>
      </c>
      <c r="C12949">
        <f>IFERROR(((VLOOKUP(A12949,'Interest Rates-10yr'!$A$9:$C$15239,2,FALSE))-B12949),C12948)</f>
        <v>1.0899999999999999</v>
      </c>
      <c r="D12949" s="98">
        <f>AVERAGE(C$10:C12949)</f>
        <v>0.74656027820710913</v>
      </c>
      <c r="E12949" s="2"/>
      <c r="G12949" s="23"/>
    </row>
    <row r="12950" spans="1:7" customFormat="1">
      <c r="A12950" s="4">
        <v>35588</v>
      </c>
      <c r="B12950">
        <v>5.42</v>
      </c>
      <c r="C12950">
        <f>IFERROR(((VLOOKUP(A12950,'Interest Rates-10yr'!$A$9:$C$15239,2,FALSE))-B12950),C12949)</f>
        <v>1.0899999999999999</v>
      </c>
      <c r="D12950" s="98">
        <f>AVERAGE(C$10:C12950)</f>
        <v>0.74658681709295982</v>
      </c>
      <c r="E12950" s="2"/>
      <c r="G12950" s="23"/>
    </row>
    <row r="12951" spans="1:7" customFormat="1">
      <c r="A12951" s="4">
        <v>35589</v>
      </c>
      <c r="B12951">
        <v>5.42</v>
      </c>
      <c r="C12951">
        <f>IFERROR(((VLOOKUP(A12951,'Interest Rates-10yr'!$A$9:$C$15239,2,FALSE))-B12951),C12950)</f>
        <v>1.0899999999999999</v>
      </c>
      <c r="D12951" s="98">
        <f>AVERAGE(C$10:C12951)</f>
        <v>0.74661335187760725</v>
      </c>
      <c r="E12951" s="2"/>
      <c r="G12951" s="23"/>
    </row>
    <row r="12952" spans="1:7" customFormat="1">
      <c r="A12952" s="4">
        <v>35590</v>
      </c>
      <c r="B12952">
        <v>5.51</v>
      </c>
      <c r="C12952">
        <f>IFERROR(((VLOOKUP(A12952,'Interest Rates-10yr'!$A$9:$C$15239,2,FALSE))-B12952),C12951)</f>
        <v>1.04</v>
      </c>
      <c r="D12952" s="98">
        <f>AVERAGE(C$10:C12952)</f>
        <v>0.74663601946998326</v>
      </c>
      <c r="E12952" s="2"/>
      <c r="G12952" s="23"/>
    </row>
    <row r="12953" spans="1:7" customFormat="1">
      <c r="A12953" s="4">
        <v>35591</v>
      </c>
      <c r="B12953">
        <v>5.59</v>
      </c>
      <c r="C12953">
        <f>IFERROR(((VLOOKUP(A12953,'Interest Rates-10yr'!$A$9:$C$15239,2,FALSE))-B12953),C12952)</f>
        <v>0.98000000000000043</v>
      </c>
      <c r="D12953" s="98">
        <f>AVERAGE(C$10:C12953)</f>
        <v>0.74665404820766323</v>
      </c>
      <c r="E12953" s="2"/>
      <c r="G12953" s="23"/>
    </row>
    <row r="12954" spans="1:7" customFormat="1">
      <c r="A12954" s="4">
        <v>35592</v>
      </c>
      <c r="B12954">
        <v>5.5</v>
      </c>
      <c r="C12954">
        <f>IFERROR(((VLOOKUP(A12954,'Interest Rates-10yr'!$A$9:$C$15239,2,FALSE))-B12954),C12953)</f>
        <v>1.0599999999999996</v>
      </c>
      <c r="D12954" s="98">
        <f>AVERAGE(C$10:C12954)</f>
        <v>0.7466782541521817</v>
      </c>
      <c r="E12954" s="2"/>
      <c r="G12954" s="23"/>
    </row>
    <row r="12955" spans="1:7" customFormat="1">
      <c r="A12955" s="4">
        <v>35593</v>
      </c>
      <c r="B12955">
        <v>5.58</v>
      </c>
      <c r="C12955">
        <f>IFERROR(((VLOOKUP(A12955,'Interest Rates-10yr'!$A$9:$C$15239,2,FALSE))-B12955),C12954)</f>
        <v>0.90000000000000036</v>
      </c>
      <c r="D12955" s="98">
        <f>AVERAGE(C$10:C12955)</f>
        <v>0.74669009732735925</v>
      </c>
      <c r="E12955" s="2"/>
      <c r="G12955" s="23"/>
    </row>
    <row r="12956" spans="1:7" customFormat="1">
      <c r="A12956" s="4">
        <v>35594</v>
      </c>
      <c r="B12956">
        <v>5.56</v>
      </c>
      <c r="C12956">
        <f>IFERROR(((VLOOKUP(A12956,'Interest Rates-10yr'!$A$9:$C$15239,2,FALSE))-B12956),C12955)</f>
        <v>0.87000000000000011</v>
      </c>
      <c r="D12956" s="98">
        <f>AVERAGE(C$10:C12956)</f>
        <v>0.74669962153394553</v>
      </c>
      <c r="E12956" s="2"/>
      <c r="G12956" s="23"/>
    </row>
    <row r="12957" spans="1:7" customFormat="1">
      <c r="A12957" s="4">
        <v>35595</v>
      </c>
      <c r="B12957">
        <v>5.56</v>
      </c>
      <c r="C12957">
        <f>IFERROR(((VLOOKUP(A12957,'Interest Rates-10yr'!$A$9:$C$15239,2,FALSE))-B12957),C12956)</f>
        <v>0.87000000000000011</v>
      </c>
      <c r="D12957" s="98">
        <f>AVERAGE(C$10:C12957)</f>
        <v>0.74670914426938473</v>
      </c>
      <c r="E12957" s="2"/>
      <c r="G12957" s="23"/>
    </row>
    <row r="12958" spans="1:7" customFormat="1">
      <c r="A12958" s="4">
        <v>35596</v>
      </c>
      <c r="B12958">
        <v>5.56</v>
      </c>
      <c r="C12958">
        <f>IFERROR(((VLOOKUP(A12958,'Interest Rates-10yr'!$A$9:$C$15239,2,FALSE))-B12958),C12957)</f>
        <v>0.87000000000000011</v>
      </c>
      <c r="D12958" s="98">
        <f>AVERAGE(C$10:C12958)</f>
        <v>0.74671866553401767</v>
      </c>
      <c r="E12958" s="2"/>
      <c r="G12958" s="23"/>
    </row>
    <row r="12959" spans="1:7" customFormat="1">
      <c r="A12959" s="4">
        <v>35597</v>
      </c>
      <c r="B12959">
        <v>6.22</v>
      </c>
      <c r="C12959">
        <f>IFERROR(((VLOOKUP(A12959,'Interest Rates-10yr'!$A$9:$C$15239,2,FALSE))-B12959),C12958)</f>
        <v>0.1800000000000006</v>
      </c>
      <c r="D12959" s="98">
        <f>AVERAGE(C$10:C12959)</f>
        <v>0.74667490347490306</v>
      </c>
      <c r="E12959" s="2"/>
      <c r="G12959" s="23"/>
    </row>
    <row r="12960" spans="1:7" customFormat="1">
      <c r="A12960" s="4">
        <v>35598</v>
      </c>
      <c r="B12960">
        <v>5.46</v>
      </c>
      <c r="C12960">
        <f>IFERROR(((VLOOKUP(A12960,'Interest Rates-10yr'!$A$9:$C$15239,2,FALSE))-B12960),C12959)</f>
        <v>0.96999999999999975</v>
      </c>
      <c r="D12960" s="98">
        <f>AVERAGE(C$10:C12960)</f>
        <v>0.74669214732453049</v>
      </c>
      <c r="E12960" s="2"/>
      <c r="G12960" s="23"/>
    </row>
    <row r="12961" spans="1:7" customFormat="1">
      <c r="A12961" s="4">
        <v>35599</v>
      </c>
      <c r="B12961">
        <v>5.43</v>
      </c>
      <c r="C12961">
        <f>IFERROR(((VLOOKUP(A12961,'Interest Rates-10yr'!$A$9:$C$15239,2,FALSE))-B12961),C12960)</f>
        <v>0.97000000000000064</v>
      </c>
      <c r="D12961" s="98">
        <f>AVERAGE(C$10:C12961)</f>
        <v>0.74670938851142632</v>
      </c>
      <c r="E12961" s="2"/>
      <c r="G12961" s="23"/>
    </row>
    <row r="12962" spans="1:7" customFormat="1">
      <c r="A12962" s="4">
        <v>35600</v>
      </c>
      <c r="B12962">
        <v>5.5</v>
      </c>
      <c r="C12962">
        <f>IFERROR(((VLOOKUP(A12962,'Interest Rates-10yr'!$A$9:$C$15239,2,FALSE))-B12962),C12961)</f>
        <v>0.90000000000000036</v>
      </c>
      <c r="D12962" s="98">
        <f>AVERAGE(C$10:C12962)</f>
        <v>0.74672122288272935</v>
      </c>
      <c r="E12962" s="2"/>
      <c r="G12962" s="23"/>
    </row>
    <row r="12963" spans="1:7" customFormat="1">
      <c r="A12963" s="4">
        <v>35601</v>
      </c>
      <c r="B12963">
        <v>5.39</v>
      </c>
      <c r="C12963">
        <f>IFERROR(((VLOOKUP(A12963,'Interest Rates-10yr'!$A$9:$C$15239,2,FALSE))-B12963),C12962)</f>
        <v>0.98000000000000043</v>
      </c>
      <c r="D12963" s="98">
        <f>AVERAGE(C$10:C12963)</f>
        <v>0.74673923112552054</v>
      </c>
      <c r="E12963" s="2"/>
      <c r="G12963" s="23"/>
    </row>
    <row r="12964" spans="1:7" customFormat="1">
      <c r="A12964" s="4">
        <v>35602</v>
      </c>
      <c r="B12964">
        <v>5.39</v>
      </c>
      <c r="C12964">
        <f>IFERROR(((VLOOKUP(A12964,'Interest Rates-10yr'!$A$9:$C$15239,2,FALSE))-B12964),C12963)</f>
        <v>0.98000000000000043</v>
      </c>
      <c r="D12964" s="98">
        <f>AVERAGE(C$10:C12964)</f>
        <v>0.74675723658818927</v>
      </c>
      <c r="E12964" s="2"/>
      <c r="G12964" s="23"/>
    </row>
    <row r="12965" spans="1:7" customFormat="1">
      <c r="A12965" s="4">
        <v>35603</v>
      </c>
      <c r="B12965">
        <v>5.39</v>
      </c>
      <c r="C12965">
        <f>IFERROR(((VLOOKUP(A12965,'Interest Rates-10yr'!$A$9:$C$15239,2,FALSE))-B12965),C12964)</f>
        <v>0.98000000000000043</v>
      </c>
      <c r="D12965" s="98">
        <f>AVERAGE(C$10:C12965)</f>
        <v>0.74677523927137945</v>
      </c>
      <c r="E12965" s="2"/>
      <c r="G12965" s="23"/>
    </row>
    <row r="12966" spans="1:7" customFormat="1">
      <c r="A12966" s="4">
        <v>35604</v>
      </c>
      <c r="B12966">
        <v>5.45</v>
      </c>
      <c r="C12966">
        <f>IFERROR(((VLOOKUP(A12966,'Interest Rates-10yr'!$A$9:$C$15239,2,FALSE))-B12966),C12965)</f>
        <v>0.95000000000000018</v>
      </c>
      <c r="D12966" s="98">
        <f>AVERAGE(C$10:C12966)</f>
        <v>0.74679092382495893</v>
      </c>
      <c r="E12966" s="2"/>
      <c r="G12966" s="23"/>
    </row>
    <row r="12967" spans="1:7" customFormat="1">
      <c r="A12967" s="4">
        <v>35605</v>
      </c>
      <c r="B12967">
        <v>5.39</v>
      </c>
      <c r="C12967">
        <f>IFERROR(((VLOOKUP(A12967,'Interest Rates-10yr'!$A$9:$C$15239,2,FALSE))-B12967),C12966)</f>
        <v>1.0300000000000002</v>
      </c>
      <c r="D12967" s="98">
        <f>AVERAGE(C$10:C12967)</f>
        <v>0.74681277974996085</v>
      </c>
      <c r="E12967" s="2"/>
      <c r="G12967" s="23"/>
    </row>
    <row r="12968" spans="1:7" customFormat="1">
      <c r="A12968" s="4">
        <v>35606</v>
      </c>
      <c r="B12968">
        <v>5.46</v>
      </c>
      <c r="C12968">
        <f>IFERROR(((VLOOKUP(A12968,'Interest Rates-10yr'!$A$9:$C$15239,2,FALSE))-B12968),C12967)</f>
        <v>0.99000000000000021</v>
      </c>
      <c r="D12968" s="98">
        <f>AVERAGE(C$10:C12968)</f>
        <v>0.74683154564395349</v>
      </c>
      <c r="E12968" s="2"/>
      <c r="G12968" s="23"/>
    </row>
    <row r="12969" spans="1:7" customFormat="1">
      <c r="A12969" s="4">
        <v>35607</v>
      </c>
      <c r="B12969">
        <v>5.5</v>
      </c>
      <c r="C12969">
        <f>IFERROR(((VLOOKUP(A12969,'Interest Rates-10yr'!$A$9:$C$15239,2,FALSE))-B12969),C12968)</f>
        <v>1</v>
      </c>
      <c r="D12969" s="98">
        <f>AVERAGE(C$10:C12969)</f>
        <v>0.74685108024691305</v>
      </c>
      <c r="E12969" s="2"/>
      <c r="G12969" s="23"/>
    </row>
    <row r="12970" spans="1:7" customFormat="1">
      <c r="A12970" s="4">
        <v>35608</v>
      </c>
      <c r="B12970">
        <v>5.52</v>
      </c>
      <c r="C12970">
        <f>IFERROR(((VLOOKUP(A12970,'Interest Rates-10yr'!$A$9:$C$15239,2,FALSE))-B12970),C12969)</f>
        <v>0.94000000000000039</v>
      </c>
      <c r="D12970" s="98">
        <f>AVERAGE(C$10:C12970)</f>
        <v>0.74686598256307335</v>
      </c>
      <c r="E12970" s="2"/>
      <c r="G12970" s="23"/>
    </row>
    <row r="12971" spans="1:7" customFormat="1">
      <c r="A12971" s="4">
        <v>35609</v>
      </c>
      <c r="B12971">
        <v>5.52</v>
      </c>
      <c r="C12971">
        <f>IFERROR(((VLOOKUP(A12971,'Interest Rates-10yr'!$A$9:$C$15239,2,FALSE))-B12971),C12970)</f>
        <v>0.94000000000000039</v>
      </c>
      <c r="D12971" s="98">
        <f>AVERAGE(C$10:C12971)</f>
        <v>0.7468808825798483</v>
      </c>
      <c r="E12971" s="2"/>
      <c r="G12971" s="23"/>
    </row>
    <row r="12972" spans="1:7" customFormat="1">
      <c r="A12972" s="4">
        <v>35610</v>
      </c>
      <c r="B12972">
        <v>5.52</v>
      </c>
      <c r="C12972">
        <f>IFERROR(((VLOOKUP(A12972,'Interest Rates-10yr'!$A$9:$C$15239,2,FALSE))-B12972),C12971)</f>
        <v>0.94000000000000039</v>
      </c>
      <c r="D12972" s="98">
        <f>AVERAGE(C$10:C12972)</f>
        <v>0.74689578029777015</v>
      </c>
      <c r="E12972" s="2"/>
      <c r="G12972" s="23"/>
    </row>
    <row r="12973" spans="1:7" customFormat="1">
      <c r="A12973" s="4">
        <v>35611</v>
      </c>
      <c r="B12973">
        <v>6.87</v>
      </c>
      <c r="C12973">
        <f>IFERROR(((VLOOKUP(A12973,'Interest Rates-10yr'!$A$9:$C$15239,2,FALSE))-B12973),C12972)</f>
        <v>-0.36000000000000032</v>
      </c>
      <c r="D12973" s="98">
        <f>AVERAGE(C$10:C12973)</f>
        <v>0.74681039802530036</v>
      </c>
      <c r="E12973" s="2"/>
      <c r="G12973" s="23"/>
    </row>
    <row r="12974" spans="1:7" customFormat="1">
      <c r="A12974" s="4">
        <v>35612</v>
      </c>
      <c r="B12974">
        <v>6.24</v>
      </c>
      <c r="C12974">
        <f>IFERROR(((VLOOKUP(A12974,'Interest Rates-10yr'!$A$9:$C$15239,2,FALSE))-B12974),C12973)</f>
        <v>0.20999999999999996</v>
      </c>
      <c r="D12974" s="98">
        <f>AVERAGE(C$10:C12974)</f>
        <v>0.74676899344388692</v>
      </c>
      <c r="E12974" s="2"/>
      <c r="G12974" s="23"/>
    </row>
    <row r="12975" spans="1:7" customFormat="1">
      <c r="A12975" s="4">
        <v>35613</v>
      </c>
      <c r="B12975">
        <v>5.54</v>
      </c>
      <c r="C12975">
        <f>IFERROR(((VLOOKUP(A12975,'Interest Rates-10yr'!$A$9:$C$15239,2,FALSE))-B12975),C12974)</f>
        <v>0.87999999999999989</v>
      </c>
      <c r="D12975" s="98">
        <f>AVERAGE(C$10:C12975)</f>
        <v>0.74677926885701007</v>
      </c>
      <c r="E12975" s="2"/>
      <c r="G12975" s="23"/>
    </row>
    <row r="12976" spans="1:7" customFormat="1">
      <c r="A12976" s="4">
        <v>35614</v>
      </c>
      <c r="B12976">
        <v>5.46</v>
      </c>
      <c r="C12976">
        <f>IFERROR(((VLOOKUP(A12976,'Interest Rates-10yr'!$A$9:$C$15239,2,FALSE))-B12976),C12975)</f>
        <v>0.84999999999999964</v>
      </c>
      <c r="D12976" s="98">
        <f>AVERAGE(C$10:C12976)</f>
        <v>0.74678722912007345</v>
      </c>
      <c r="E12976" s="2"/>
      <c r="G12976" s="23"/>
    </row>
    <row r="12977" spans="1:7" customFormat="1">
      <c r="A12977" s="4">
        <v>35615</v>
      </c>
      <c r="B12977">
        <v>5.46</v>
      </c>
      <c r="C12977">
        <f>IFERROR(((VLOOKUP(A12977,'Interest Rates-10yr'!$A$9:$C$15239,2,FALSE))-B12977),C12976)</f>
        <v>0.84999999999999964</v>
      </c>
      <c r="D12977" s="98">
        <f>AVERAGE(C$10:C12977)</f>
        <v>0.74679518815545909</v>
      </c>
      <c r="E12977" s="2"/>
      <c r="G12977" s="23"/>
    </row>
    <row r="12978" spans="1:7" customFormat="1">
      <c r="A12978" s="4">
        <v>35616</v>
      </c>
      <c r="B12978">
        <v>5.46</v>
      </c>
      <c r="C12978">
        <f>IFERROR(((VLOOKUP(A12978,'Interest Rates-10yr'!$A$9:$C$15239,2,FALSE))-B12978),C12977)</f>
        <v>0.84999999999999964</v>
      </c>
      <c r="D12978" s="98">
        <f>AVERAGE(C$10:C12978)</f>
        <v>0.74680314596345077</v>
      </c>
      <c r="E12978" s="2"/>
      <c r="G12978" s="23"/>
    </row>
    <row r="12979" spans="1:7" customFormat="1">
      <c r="A12979" s="4">
        <v>35617</v>
      </c>
      <c r="B12979">
        <v>5.46</v>
      </c>
      <c r="C12979">
        <f>IFERROR(((VLOOKUP(A12979,'Interest Rates-10yr'!$A$9:$C$15239,2,FALSE))-B12979),C12978)</f>
        <v>0.84999999999999964</v>
      </c>
      <c r="D12979" s="98">
        <f>AVERAGE(C$10:C12979)</f>
        <v>0.74681110254433258</v>
      </c>
      <c r="E12979" s="2"/>
      <c r="G12979" s="23"/>
    </row>
    <row r="12980" spans="1:7" customFormat="1">
      <c r="A12980" s="4">
        <v>35618</v>
      </c>
      <c r="B12980">
        <v>5.62</v>
      </c>
      <c r="C12980">
        <f>IFERROR(((VLOOKUP(A12980,'Interest Rates-10yr'!$A$9:$C$15239,2,FALSE))-B12980),C12979)</f>
        <v>0.64999999999999947</v>
      </c>
      <c r="D12980" s="98">
        <f>AVERAGE(C$10:C12980)</f>
        <v>0.74680363888674683</v>
      </c>
      <c r="E12980" s="2"/>
      <c r="G12980" s="23"/>
    </row>
    <row r="12981" spans="1:7" customFormat="1">
      <c r="A12981" s="4">
        <v>35619</v>
      </c>
      <c r="B12981">
        <v>5.46</v>
      </c>
      <c r="C12981">
        <f>IFERROR(((VLOOKUP(A12981,'Interest Rates-10yr'!$A$9:$C$15239,2,FALSE))-B12981),C12980)</f>
        <v>0.80999999999999961</v>
      </c>
      <c r="D12981" s="98">
        <f>AVERAGE(C$10:C12981)</f>
        <v>0.74680851063829734</v>
      </c>
      <c r="E12981" s="2"/>
      <c r="G12981" s="23"/>
    </row>
    <row r="12982" spans="1:7" customFormat="1">
      <c r="A12982" s="4">
        <v>35620</v>
      </c>
      <c r="B12982">
        <v>5.44</v>
      </c>
      <c r="C12982">
        <f>IFERROR(((VLOOKUP(A12982,'Interest Rates-10yr'!$A$9:$C$15239,2,FALSE))-B12982),C12981)</f>
        <v>0.80999999999999961</v>
      </c>
      <c r="D12982" s="98">
        <f>AVERAGE(C$10:C12982)</f>
        <v>0.74681338163878763</v>
      </c>
      <c r="E12982" s="2"/>
      <c r="G12982" s="23"/>
    </row>
    <row r="12983" spans="1:7" customFormat="1">
      <c r="A12983" s="4">
        <v>35621</v>
      </c>
      <c r="B12983">
        <v>5.45</v>
      </c>
      <c r="C12983">
        <f>IFERROR(((VLOOKUP(A12983,'Interest Rates-10yr'!$A$9:$C$15239,2,FALSE))-B12983),C12982)</f>
        <v>0.80999999999999961</v>
      </c>
      <c r="D12983" s="98">
        <f>AVERAGE(C$10:C12983)</f>
        <v>0.74681825188839157</v>
      </c>
      <c r="E12983" s="2"/>
      <c r="G12983" s="23"/>
    </row>
    <row r="12984" spans="1:7" customFormat="1">
      <c r="A12984" s="4">
        <v>35622</v>
      </c>
      <c r="B12984">
        <v>5.33</v>
      </c>
      <c r="C12984">
        <f>IFERROR(((VLOOKUP(A12984,'Interest Rates-10yr'!$A$9:$C$15239,2,FALSE))-B12984),C12983)</f>
        <v>0.90000000000000036</v>
      </c>
      <c r="D12984" s="98">
        <f>AVERAGE(C$10:C12984)</f>
        <v>0.74683005780346756</v>
      </c>
      <c r="E12984" s="2"/>
      <c r="G12984" s="23"/>
    </row>
    <row r="12985" spans="1:7" customFormat="1">
      <c r="A12985" s="4">
        <v>35623</v>
      </c>
      <c r="B12985">
        <v>5.33</v>
      </c>
      <c r="C12985">
        <f>IFERROR(((VLOOKUP(A12985,'Interest Rates-10yr'!$A$9:$C$15239,2,FALSE))-B12985),C12984)</f>
        <v>0.90000000000000036</v>
      </c>
      <c r="D12985" s="98">
        <f>AVERAGE(C$10:C12985)</f>
        <v>0.74684186189888957</v>
      </c>
      <c r="E12985" s="2"/>
      <c r="G12985" s="23"/>
    </row>
    <row r="12986" spans="1:7" customFormat="1">
      <c r="A12986" s="4">
        <v>35624</v>
      </c>
      <c r="B12986">
        <v>5.33</v>
      </c>
      <c r="C12986">
        <f>IFERROR(((VLOOKUP(A12986,'Interest Rates-10yr'!$A$9:$C$15239,2,FALSE))-B12986),C12985)</f>
        <v>0.90000000000000036</v>
      </c>
      <c r="D12986" s="98">
        <f>AVERAGE(C$10:C12986)</f>
        <v>0.74685366417507826</v>
      </c>
      <c r="E12986" s="2"/>
      <c r="G12986" s="23"/>
    </row>
    <row r="12987" spans="1:7" customFormat="1">
      <c r="A12987" s="4">
        <v>35625</v>
      </c>
      <c r="B12987">
        <v>5.5</v>
      </c>
      <c r="C12987">
        <f>IFERROR(((VLOOKUP(A12987,'Interest Rates-10yr'!$A$9:$C$15239,2,FALSE))-B12987),C12986)</f>
        <v>0.75999999999999979</v>
      </c>
      <c r="D12987" s="98">
        <f>AVERAGE(C$10:C12987)</f>
        <v>0.74685467714593856</v>
      </c>
      <c r="E12987" s="2"/>
      <c r="G12987" s="23"/>
    </row>
    <row r="12988" spans="1:7" customFormat="1">
      <c r="A12988" s="4">
        <v>35626</v>
      </c>
      <c r="B12988">
        <v>5.47</v>
      </c>
      <c r="C12988">
        <f>IFERROR(((VLOOKUP(A12988,'Interest Rates-10yr'!$A$9:$C$15239,2,FALSE))-B12988),C12987)</f>
        <v>0.79</v>
      </c>
      <c r="D12988" s="98">
        <f>AVERAGE(C$10:C12988)</f>
        <v>0.7468580013868551</v>
      </c>
      <c r="E12988" s="2"/>
      <c r="G12988" s="23"/>
    </row>
    <row r="12989" spans="1:7" customFormat="1">
      <c r="A12989" s="4">
        <v>35627</v>
      </c>
      <c r="B12989">
        <v>5.64</v>
      </c>
      <c r="C12989">
        <f>IFERROR(((VLOOKUP(A12989,'Interest Rates-10yr'!$A$9:$C$15239,2,FALSE))-B12989),C12988)</f>
        <v>0.5600000000000005</v>
      </c>
      <c r="D12989" s="98">
        <f>AVERAGE(C$10:C12989)</f>
        <v>0.74684360554699469</v>
      </c>
      <c r="E12989" s="2"/>
      <c r="G12989" s="23"/>
    </row>
    <row r="12990" spans="1:7" customFormat="1">
      <c r="A12990" s="4">
        <v>35628</v>
      </c>
      <c r="B12990">
        <v>5.49</v>
      </c>
      <c r="C12990">
        <f>IFERROR(((VLOOKUP(A12990,'Interest Rates-10yr'!$A$9:$C$15239,2,FALSE))-B12990),C12989)</f>
        <v>0.70000000000000018</v>
      </c>
      <c r="D12990" s="98">
        <f>AVERAGE(C$10:C12990)</f>
        <v>0.74683999691857272</v>
      </c>
      <c r="E12990" s="2"/>
      <c r="G12990" s="23"/>
    </row>
    <row r="12991" spans="1:7" customFormat="1">
      <c r="A12991" s="4">
        <v>35629</v>
      </c>
      <c r="B12991">
        <v>5.37</v>
      </c>
      <c r="C12991">
        <f>IFERROR(((VLOOKUP(A12991,'Interest Rates-10yr'!$A$9:$C$15239,2,FALSE))-B12991),C12990)</f>
        <v>0.87000000000000011</v>
      </c>
      <c r="D12991" s="98">
        <f>AVERAGE(C$10:C12991)</f>
        <v>0.7468494839007852</v>
      </c>
      <c r="E12991" s="2"/>
      <c r="G12991" s="23"/>
    </row>
    <row r="12992" spans="1:7" customFormat="1">
      <c r="A12992" s="4">
        <v>35630</v>
      </c>
      <c r="B12992">
        <v>5.37</v>
      </c>
      <c r="C12992">
        <f>IFERROR(((VLOOKUP(A12992,'Interest Rates-10yr'!$A$9:$C$15239,2,FALSE))-B12992),C12991)</f>
        <v>0.87000000000000011</v>
      </c>
      <c r="D12992" s="98">
        <f>AVERAGE(C$10:C12992)</f>
        <v>0.74685896942155083</v>
      </c>
      <c r="E12992" s="2"/>
      <c r="G12992" s="23"/>
    </row>
    <row r="12993" spans="1:7" customFormat="1">
      <c r="A12993" s="4">
        <v>35631</v>
      </c>
      <c r="B12993">
        <v>5.37</v>
      </c>
      <c r="C12993">
        <f>IFERROR(((VLOOKUP(A12993,'Interest Rates-10yr'!$A$9:$C$15239,2,FALSE))-B12993),C12992)</f>
        <v>0.87000000000000011</v>
      </c>
      <c r="D12993" s="98">
        <f>AVERAGE(C$10:C12993)</f>
        <v>0.74686845348120723</v>
      </c>
      <c r="E12993" s="2"/>
      <c r="G12993" s="23"/>
    </row>
    <row r="12994" spans="1:7" customFormat="1">
      <c r="A12994" s="4">
        <v>35632</v>
      </c>
      <c r="B12994">
        <v>5.5</v>
      </c>
      <c r="C12994">
        <f>IFERROR(((VLOOKUP(A12994,'Interest Rates-10yr'!$A$9:$C$15239,2,FALSE))-B12994),C12993)</f>
        <v>0.76999999999999957</v>
      </c>
      <c r="D12994" s="98">
        <f>AVERAGE(C$10:C12994)</f>
        <v>0.74687023488640703</v>
      </c>
      <c r="E12994" s="2"/>
      <c r="G12994" s="23"/>
    </row>
    <row r="12995" spans="1:7" customFormat="1">
      <c r="A12995" s="4">
        <v>35633</v>
      </c>
      <c r="B12995">
        <v>5.44</v>
      </c>
      <c r="C12995">
        <f>IFERROR(((VLOOKUP(A12995,'Interest Rates-10yr'!$A$9:$C$15239,2,FALSE))-B12995),C12994)</f>
        <v>0.71</v>
      </c>
      <c r="D12995" s="98">
        <f>AVERAGE(C$10:C12995)</f>
        <v>0.74686739565686078</v>
      </c>
      <c r="E12995" s="2"/>
      <c r="G12995" s="23"/>
    </row>
    <row r="12996" spans="1:7" customFormat="1">
      <c r="A12996" s="4">
        <v>35634</v>
      </c>
      <c r="B12996">
        <v>5.48</v>
      </c>
      <c r="C12996">
        <f>IFERROR(((VLOOKUP(A12996,'Interest Rates-10yr'!$A$9:$C$15239,2,FALSE))-B12996),C12995)</f>
        <v>0.65999999999999925</v>
      </c>
      <c r="D12996" s="98">
        <f>AVERAGE(C$10:C12996)</f>
        <v>0.74686070686070638</v>
      </c>
      <c r="E12996" s="2"/>
      <c r="G12996" s="23"/>
    </row>
    <row r="12997" spans="1:7" customFormat="1">
      <c r="A12997" s="4">
        <v>35635</v>
      </c>
      <c r="B12997">
        <v>5.57</v>
      </c>
      <c r="C12997">
        <f>IFERROR(((VLOOKUP(A12997,'Interest Rates-10yr'!$A$9:$C$15239,2,FALSE))-B12997),C12996)</f>
        <v>0.58999999999999986</v>
      </c>
      <c r="D12997" s="98">
        <f>AVERAGE(C$10:C12997)</f>
        <v>0.7468486295041572</v>
      </c>
      <c r="E12997" s="2"/>
      <c r="G12997" s="23"/>
    </row>
    <row r="12998" spans="1:7" customFormat="1">
      <c r="A12998" s="4">
        <v>35636</v>
      </c>
      <c r="B12998">
        <v>5.51</v>
      </c>
      <c r="C12998">
        <f>IFERROR(((VLOOKUP(A12998,'Interest Rates-10yr'!$A$9:$C$15239,2,FALSE))-B12998),C12997)</f>
        <v>0.66999999999999993</v>
      </c>
      <c r="D12998" s="98">
        <f>AVERAGE(C$10:C12998)</f>
        <v>0.74684271306490069</v>
      </c>
      <c r="E12998" s="2"/>
      <c r="G12998" s="23"/>
    </row>
    <row r="12999" spans="1:7" customFormat="1">
      <c r="A12999" s="4">
        <v>35637</v>
      </c>
      <c r="B12999">
        <v>5.51</v>
      </c>
      <c r="C12999">
        <f>IFERROR(((VLOOKUP(A12999,'Interest Rates-10yr'!$A$9:$C$15239,2,FALSE))-B12999),C12998)</f>
        <v>0.66999999999999993</v>
      </c>
      <c r="D12999" s="98">
        <f>AVERAGE(C$10:C12999)</f>
        <v>0.74683679753656618</v>
      </c>
      <c r="E12999" s="2"/>
      <c r="G12999" s="23"/>
    </row>
    <row r="13000" spans="1:7" customFormat="1">
      <c r="A13000" s="4">
        <v>35638</v>
      </c>
      <c r="B13000">
        <v>5.51</v>
      </c>
      <c r="C13000">
        <f>IFERROR(((VLOOKUP(A13000,'Interest Rates-10yr'!$A$9:$C$15239,2,FALSE))-B13000),C12999)</f>
        <v>0.66999999999999993</v>
      </c>
      <c r="D13000" s="98">
        <f>AVERAGE(C$10:C13000)</f>
        <v>0.74683088291894351</v>
      </c>
      <c r="E13000" s="2"/>
      <c r="G13000" s="23"/>
    </row>
    <row r="13001" spans="1:7" customFormat="1">
      <c r="A13001" s="4">
        <v>35639</v>
      </c>
      <c r="B13001">
        <v>5.59</v>
      </c>
      <c r="C13001">
        <f>IFERROR(((VLOOKUP(A13001,'Interest Rates-10yr'!$A$9:$C$15239,2,FALSE))-B13001),C13000)</f>
        <v>0.57000000000000028</v>
      </c>
      <c r="D13001" s="98">
        <f>AVERAGE(C$10:C13001)</f>
        <v>0.74681727216748728</v>
      </c>
      <c r="E13001" s="2"/>
      <c r="G13001" s="23"/>
    </row>
    <row r="13002" spans="1:7" customFormat="1">
      <c r="A13002" s="4">
        <v>35640</v>
      </c>
      <c r="B13002">
        <v>5.52</v>
      </c>
      <c r="C13002">
        <f>IFERROR(((VLOOKUP(A13002,'Interest Rates-10yr'!$A$9:$C$15239,2,FALSE))-B13002),C13001)</f>
        <v>0.59000000000000075</v>
      </c>
      <c r="D13002" s="98">
        <f>AVERAGE(C$10:C13002)</f>
        <v>0.74680520280150808</v>
      </c>
      <c r="E13002" s="2"/>
      <c r="G13002" s="23"/>
    </row>
    <row r="13003" spans="1:7" customFormat="1">
      <c r="A13003" s="4">
        <v>35641</v>
      </c>
      <c r="B13003">
        <v>5.78</v>
      </c>
      <c r="C13003">
        <f>IFERROR(((VLOOKUP(A13003,'Interest Rates-10yr'!$A$9:$C$15239,2,FALSE))-B13003),C13002)</f>
        <v>0.26999999999999957</v>
      </c>
      <c r="D13003" s="98">
        <f>AVERAGE(C$10:C13003)</f>
        <v>0.74676850854240373</v>
      </c>
      <c r="E13003" s="2"/>
      <c r="G13003" s="23"/>
    </row>
    <row r="13004" spans="1:7" customFormat="1">
      <c r="A13004" s="4">
        <v>35642</v>
      </c>
      <c r="B13004">
        <v>5.96</v>
      </c>
      <c r="C13004">
        <f>IFERROR(((VLOOKUP(A13004,'Interest Rates-10yr'!$A$9:$C$15239,2,FALSE))-B13004),C13003)</f>
        <v>5.9999999999999609E-2</v>
      </c>
      <c r="D13004" s="98">
        <f>AVERAGE(C$10:C13004)</f>
        <v>0.74671565986917998</v>
      </c>
      <c r="E13004" s="2"/>
      <c r="G13004" s="23"/>
    </row>
    <row r="13005" spans="1:7" customFormat="1">
      <c r="A13005" s="4">
        <v>35643</v>
      </c>
      <c r="B13005">
        <v>5.65</v>
      </c>
      <c r="C13005">
        <f>IFERROR(((VLOOKUP(A13005,'Interest Rates-10yr'!$A$9:$C$15239,2,FALSE))-B13005),C13004)</f>
        <v>0.54999999999999982</v>
      </c>
      <c r="D13005" s="98">
        <f>AVERAGE(C$10:C13005)</f>
        <v>0.74670052323791891</v>
      </c>
      <c r="E13005" s="2"/>
      <c r="G13005" s="23"/>
    </row>
    <row r="13006" spans="1:7" customFormat="1">
      <c r="A13006" s="4">
        <v>35644</v>
      </c>
      <c r="B13006">
        <v>5.65</v>
      </c>
      <c r="C13006">
        <f>IFERROR(((VLOOKUP(A13006,'Interest Rates-10yr'!$A$9:$C$15239,2,FALSE))-B13006),C13005)</f>
        <v>0.54999999999999982</v>
      </c>
      <c r="D13006" s="98">
        <f>AVERAGE(C$10:C13006)</f>
        <v>0.74668538893590775</v>
      </c>
      <c r="E13006" s="2"/>
      <c r="G13006" s="23"/>
    </row>
    <row r="13007" spans="1:7" customFormat="1">
      <c r="A13007" s="4">
        <v>35645</v>
      </c>
      <c r="B13007">
        <v>5.65</v>
      </c>
      <c r="C13007">
        <f>IFERROR(((VLOOKUP(A13007,'Interest Rates-10yr'!$A$9:$C$15239,2,FALSE))-B13007),C13006)</f>
        <v>0.54999999999999982</v>
      </c>
      <c r="D13007" s="98">
        <f>AVERAGE(C$10:C13007)</f>
        <v>0.74667025696260902</v>
      </c>
      <c r="E13007" s="2"/>
      <c r="G13007" s="23"/>
    </row>
    <row r="13008" spans="1:7" customFormat="1">
      <c r="A13008" s="4">
        <v>35646</v>
      </c>
      <c r="B13008">
        <v>5.53</v>
      </c>
      <c r="C13008">
        <f>IFERROR(((VLOOKUP(A13008,'Interest Rates-10yr'!$A$9:$C$15239,2,FALSE))-B13008),C13007)</f>
        <v>0.70000000000000018</v>
      </c>
      <c r="D13008" s="98">
        <f>AVERAGE(C$10:C13008)</f>
        <v>0.74666666666666615</v>
      </c>
      <c r="E13008" s="2"/>
      <c r="G13008" s="23"/>
    </row>
    <row r="13009" spans="1:7" customFormat="1">
      <c r="A13009" s="4">
        <v>35647</v>
      </c>
      <c r="B13009">
        <v>5.48</v>
      </c>
      <c r="C13009">
        <f>IFERROR(((VLOOKUP(A13009,'Interest Rates-10yr'!$A$9:$C$15239,2,FALSE))-B13009),C13008)</f>
        <v>0.75</v>
      </c>
      <c r="D13009" s="98">
        <f>AVERAGE(C$10:C13009)</f>
        <v>0.74666692307692251</v>
      </c>
      <c r="E13009" s="2"/>
      <c r="G13009" s="23"/>
    </row>
    <row r="13010" spans="1:7" customFormat="1">
      <c r="A13010" s="4">
        <v>35648</v>
      </c>
      <c r="B13010">
        <v>5.45</v>
      </c>
      <c r="C13010">
        <f>IFERROR(((VLOOKUP(A13010,'Interest Rates-10yr'!$A$9:$C$15239,2,FALSE))-B13010),C13009)</f>
        <v>0.75999999999999979</v>
      </c>
      <c r="D13010" s="98">
        <f>AVERAGE(C$10:C13010)</f>
        <v>0.74666794861933639</v>
      </c>
      <c r="E13010" s="2"/>
      <c r="G13010" s="23"/>
    </row>
    <row r="13011" spans="1:7" customFormat="1">
      <c r="A13011" s="4">
        <v>35649</v>
      </c>
      <c r="B13011">
        <v>5.48</v>
      </c>
      <c r="C13011">
        <f>IFERROR(((VLOOKUP(A13011,'Interest Rates-10yr'!$A$9:$C$15239,2,FALSE))-B13011),C13010)</f>
        <v>0.75999999999999979</v>
      </c>
      <c r="D13011" s="98">
        <f>AVERAGE(C$10:C13011)</f>
        <v>0.7466689740039989</v>
      </c>
      <c r="E13011" s="2"/>
      <c r="G13011" s="23"/>
    </row>
    <row r="13012" spans="1:7" customFormat="1">
      <c r="A13012" s="4">
        <v>35650</v>
      </c>
      <c r="B13012">
        <v>5.34</v>
      </c>
      <c r="C13012">
        <f>IFERROR(((VLOOKUP(A13012,'Interest Rates-10yr'!$A$9:$C$15239,2,FALSE))-B13012),C13011)</f>
        <v>1.04</v>
      </c>
      <c r="D13012" s="98">
        <f>AVERAGE(C$10:C13012)</f>
        <v>0.74669153272321731</v>
      </c>
      <c r="E13012" s="2"/>
      <c r="G13012" s="23"/>
    </row>
    <row r="13013" spans="1:7" customFormat="1">
      <c r="A13013" s="4">
        <v>35651</v>
      </c>
      <c r="B13013">
        <v>5.34</v>
      </c>
      <c r="C13013">
        <f>IFERROR(((VLOOKUP(A13013,'Interest Rates-10yr'!$A$9:$C$15239,2,FALSE))-B13013),C13012)</f>
        <v>1.04</v>
      </c>
      <c r="D13013" s="98">
        <f>AVERAGE(C$10:C13013)</f>
        <v>0.74671408797293104</v>
      </c>
      <c r="E13013" s="2"/>
      <c r="G13013" s="23"/>
    </row>
    <row r="13014" spans="1:7" customFormat="1">
      <c r="A13014" s="4">
        <v>35652</v>
      </c>
      <c r="B13014">
        <v>5.34</v>
      </c>
      <c r="C13014">
        <f>IFERROR(((VLOOKUP(A13014,'Interest Rates-10yr'!$A$9:$C$15239,2,FALSE))-B13014),C13013)</f>
        <v>1.04</v>
      </c>
      <c r="D13014" s="98">
        <f>AVERAGE(C$10:C13014)</f>
        <v>0.74673663975394045</v>
      </c>
      <c r="E13014" s="2"/>
      <c r="G13014" s="23"/>
    </row>
    <row r="13015" spans="1:7" customFormat="1">
      <c r="A13015" s="4">
        <v>35653</v>
      </c>
      <c r="B13015">
        <v>5.56</v>
      </c>
      <c r="C13015">
        <f>IFERROR(((VLOOKUP(A13015,'Interest Rates-10yr'!$A$9:$C$15239,2,FALSE))-B13015),C13014)</f>
        <v>0.80000000000000071</v>
      </c>
      <c r="D13015" s="98">
        <f>AVERAGE(C$10:C13015)</f>
        <v>0.74674073504536331</v>
      </c>
      <c r="E13015" s="2"/>
      <c r="G13015" s="23"/>
    </row>
    <row r="13016" spans="1:7" customFormat="1">
      <c r="A13016" s="4">
        <v>35654</v>
      </c>
      <c r="B13016">
        <v>5.52</v>
      </c>
      <c r="C13016">
        <f>IFERROR(((VLOOKUP(A13016,'Interest Rates-10yr'!$A$9:$C$15239,2,FALSE))-B13016),C13015)</f>
        <v>0.87000000000000011</v>
      </c>
      <c r="D13016" s="98">
        <f>AVERAGE(C$10:C13016)</f>
        <v>0.74675021142461717</v>
      </c>
      <c r="E13016" s="2"/>
      <c r="G13016" s="23"/>
    </row>
    <row r="13017" spans="1:7" customFormat="1">
      <c r="A13017" s="4">
        <v>35655</v>
      </c>
      <c r="B13017">
        <v>5.56</v>
      </c>
      <c r="C13017">
        <f>IFERROR(((VLOOKUP(A13017,'Interest Rates-10yr'!$A$9:$C$15239,2,FALSE))-B13017),C13016)</f>
        <v>0.80000000000000071</v>
      </c>
      <c r="D13017" s="98">
        <f>AVERAGE(C$10:C13017)</f>
        <v>0.74675430504305007</v>
      </c>
      <c r="E13017" s="2"/>
      <c r="G13017" s="23"/>
    </row>
    <row r="13018" spans="1:7" customFormat="1">
      <c r="A13018" s="4">
        <v>35656</v>
      </c>
      <c r="B13018">
        <v>5.63</v>
      </c>
      <c r="C13018">
        <f>IFERROR(((VLOOKUP(A13018,'Interest Rates-10yr'!$A$9:$C$15239,2,FALSE))-B13018),C13017)</f>
        <v>0.63999999999999968</v>
      </c>
      <c r="D13018" s="98">
        <f>AVERAGE(C$10:C13018)</f>
        <v>0.74674609885463872</v>
      </c>
      <c r="E13018" s="2"/>
      <c r="G13018" s="23"/>
    </row>
    <row r="13019" spans="1:7" customFormat="1">
      <c r="A13019" s="4">
        <v>35657</v>
      </c>
      <c r="B13019">
        <v>5.59</v>
      </c>
      <c r="C13019">
        <f>IFERROR(((VLOOKUP(A13019,'Interest Rates-10yr'!$A$9:$C$15239,2,FALSE))-B13019),C13018)</f>
        <v>0.67999999999999972</v>
      </c>
      <c r="D13019" s="98">
        <f>AVERAGE(C$10:C13019)</f>
        <v>0.74674096848577975</v>
      </c>
      <c r="E13019" s="2"/>
      <c r="G13019" s="23"/>
    </row>
    <row r="13020" spans="1:7" customFormat="1">
      <c r="A13020" s="4">
        <v>35658</v>
      </c>
      <c r="B13020">
        <v>5.59</v>
      </c>
      <c r="C13020">
        <f>IFERROR(((VLOOKUP(A13020,'Interest Rates-10yr'!$A$9:$C$15239,2,FALSE))-B13020),C13019)</f>
        <v>0.67999999999999972</v>
      </c>
      <c r="D13020" s="98">
        <f>AVERAGE(C$10:C13020)</f>
        <v>0.74673583890554107</v>
      </c>
      <c r="E13020" s="2"/>
      <c r="G13020" s="23"/>
    </row>
    <row r="13021" spans="1:7" customFormat="1">
      <c r="A13021" s="4">
        <v>35659</v>
      </c>
      <c r="B13021">
        <v>5.59</v>
      </c>
      <c r="C13021">
        <f>IFERROR(((VLOOKUP(A13021,'Interest Rates-10yr'!$A$9:$C$15239,2,FALSE))-B13021),C13020)</f>
        <v>0.67999999999999972</v>
      </c>
      <c r="D13021" s="98">
        <f>AVERAGE(C$10:C13021)</f>
        <v>0.74673071011374081</v>
      </c>
      <c r="E13021" s="2"/>
      <c r="G13021" s="23"/>
    </row>
    <row r="13022" spans="1:7" customFormat="1">
      <c r="A13022" s="4">
        <v>35660</v>
      </c>
      <c r="B13022">
        <v>5.49</v>
      </c>
      <c r="C13022">
        <f>IFERROR(((VLOOKUP(A13022,'Interest Rates-10yr'!$A$9:$C$15239,2,FALSE))-B13022),C13021)</f>
        <v>0.71999999999999975</v>
      </c>
      <c r="D13022" s="98">
        <f>AVERAGE(C$10:C13022)</f>
        <v>0.74672865595942484</v>
      </c>
      <c r="E13022" s="2"/>
      <c r="G13022" s="23"/>
    </row>
    <row r="13023" spans="1:7" customFormat="1">
      <c r="A13023" s="4">
        <v>35661</v>
      </c>
      <c r="B13023">
        <v>5.47</v>
      </c>
      <c r="C13023">
        <f>IFERROR(((VLOOKUP(A13023,'Interest Rates-10yr'!$A$9:$C$15239,2,FALSE))-B13023),C13022)</f>
        <v>0.74000000000000021</v>
      </c>
      <c r="D13023" s="98">
        <f>AVERAGE(C$10:C13023)</f>
        <v>0.7467281389273086</v>
      </c>
      <c r="E13023" s="2"/>
      <c r="G13023" s="23"/>
    </row>
    <row r="13024" spans="1:7" customFormat="1">
      <c r="A13024" s="4">
        <v>35662</v>
      </c>
      <c r="B13024">
        <v>5.8</v>
      </c>
      <c r="C13024">
        <f>IFERROR(((VLOOKUP(A13024,'Interest Rates-10yr'!$A$9:$C$15239,2,FALSE))-B13024),C13023)</f>
        <v>0.44000000000000039</v>
      </c>
      <c r="D13024" s="98">
        <f>AVERAGE(C$10:C13024)</f>
        <v>0.746704571648098</v>
      </c>
      <c r="E13024" s="2"/>
      <c r="G13024" s="23"/>
    </row>
    <row r="13025" spans="1:7" customFormat="1">
      <c r="A13025" s="4">
        <v>35663</v>
      </c>
      <c r="B13025">
        <v>5.64</v>
      </c>
      <c r="C13025">
        <f>IFERROR(((VLOOKUP(A13025,'Interest Rates-10yr'!$A$9:$C$15239,2,FALSE))-B13025),C13024)</f>
        <v>0.66000000000000014</v>
      </c>
      <c r="D13025" s="98">
        <f>AVERAGE(C$10:C13025)</f>
        <v>0.74669791026428967</v>
      </c>
      <c r="E13025" s="2"/>
      <c r="G13025" s="23"/>
    </row>
    <row r="13026" spans="1:7" customFormat="1">
      <c r="A13026" s="4">
        <v>35664</v>
      </c>
      <c r="B13026">
        <v>5.49</v>
      </c>
      <c r="C13026">
        <f>IFERROR(((VLOOKUP(A13026,'Interest Rates-10yr'!$A$9:$C$15239,2,FALSE))-B13026),C13025)</f>
        <v>0.88999999999999968</v>
      </c>
      <c r="D13026" s="98">
        <f>AVERAGE(C$10:C13026)</f>
        <v>0.7467089191057843</v>
      </c>
      <c r="E13026" s="2"/>
      <c r="G13026" s="23"/>
    </row>
    <row r="13027" spans="1:7" customFormat="1">
      <c r="A13027" s="4">
        <v>35665</v>
      </c>
      <c r="B13027">
        <v>5.49</v>
      </c>
      <c r="C13027">
        <f>IFERROR(((VLOOKUP(A13027,'Interest Rates-10yr'!$A$9:$C$15239,2,FALSE))-B13027),C13026)</f>
        <v>0.88999999999999968</v>
      </c>
      <c r="D13027" s="98">
        <f>AVERAGE(C$10:C13027)</f>
        <v>0.74671992625595285</v>
      </c>
      <c r="E13027" s="2"/>
      <c r="G13027" s="23"/>
    </row>
    <row r="13028" spans="1:7" customFormat="1">
      <c r="A13028" s="4">
        <v>35666</v>
      </c>
      <c r="B13028">
        <v>5.49</v>
      </c>
      <c r="C13028">
        <f>IFERROR(((VLOOKUP(A13028,'Interest Rates-10yr'!$A$9:$C$15239,2,FALSE))-B13028),C13027)</f>
        <v>0.88999999999999968</v>
      </c>
      <c r="D13028" s="98">
        <f>AVERAGE(C$10:C13028)</f>
        <v>0.74673093171518501</v>
      </c>
      <c r="E13028" s="2"/>
      <c r="G13028" s="23"/>
    </row>
    <row r="13029" spans="1:7" customFormat="1">
      <c r="A13029" s="4">
        <v>35667</v>
      </c>
      <c r="B13029">
        <v>5.65</v>
      </c>
      <c r="C13029">
        <f>IFERROR(((VLOOKUP(A13029,'Interest Rates-10yr'!$A$9:$C$15239,2,FALSE))-B13029),C13028)</f>
        <v>0.73999999999999932</v>
      </c>
      <c r="D13029" s="98">
        <f>AVERAGE(C$10:C13029)</f>
        <v>0.74673041474654323</v>
      </c>
      <c r="E13029" s="2"/>
      <c r="G13029" s="23"/>
    </row>
    <row r="13030" spans="1:7" customFormat="1">
      <c r="A13030" s="4">
        <v>35668</v>
      </c>
      <c r="B13030">
        <v>5.62</v>
      </c>
      <c r="C13030">
        <f>IFERROR(((VLOOKUP(A13030,'Interest Rates-10yr'!$A$9:$C$15239,2,FALSE))-B13030),C13029)</f>
        <v>0.75999999999999979</v>
      </c>
      <c r="D13030" s="98">
        <f>AVERAGE(C$10:C13030)</f>
        <v>0.7467314338376464</v>
      </c>
      <c r="E13030" s="2"/>
      <c r="G13030" s="23"/>
    </row>
    <row r="13031" spans="1:7" customFormat="1">
      <c r="A13031" s="4">
        <v>35669</v>
      </c>
      <c r="B13031">
        <v>5.52</v>
      </c>
      <c r="C13031">
        <f>IFERROR(((VLOOKUP(A13031,'Interest Rates-10yr'!$A$9:$C$15239,2,FALSE))-B13031),C13030)</f>
        <v>0.86000000000000032</v>
      </c>
      <c r="D13031" s="98">
        <f>AVERAGE(C$10:C13031)</f>
        <v>0.74674013208416479</v>
      </c>
      <c r="E13031" s="2"/>
      <c r="G13031" s="23"/>
    </row>
    <row r="13032" spans="1:7" customFormat="1">
      <c r="A13032" s="4">
        <v>35670</v>
      </c>
      <c r="B13032">
        <v>5.64</v>
      </c>
      <c r="C13032">
        <f>IFERROR(((VLOOKUP(A13032,'Interest Rates-10yr'!$A$9:$C$15239,2,FALSE))-B13032),C13031)</f>
        <v>0.66000000000000014</v>
      </c>
      <c r="D13032" s="98">
        <f>AVERAGE(C$10:C13032)</f>
        <v>0.74673347155033354</v>
      </c>
      <c r="E13032" s="2"/>
      <c r="G13032" s="23"/>
    </row>
    <row r="13033" spans="1:7" customFormat="1">
      <c r="A13033" s="4">
        <v>35671</v>
      </c>
      <c r="B13033">
        <v>5.52</v>
      </c>
      <c r="C13033">
        <f>IFERROR(((VLOOKUP(A13033,'Interest Rates-10yr'!$A$9:$C$15239,2,FALSE))-B13033),C13032)</f>
        <v>0.82000000000000028</v>
      </c>
      <c r="D13033" s="98">
        <f>AVERAGE(C$10:C13033)</f>
        <v>0.74673909705159658</v>
      </c>
      <c r="E13033" s="2"/>
      <c r="G13033" s="23"/>
    </row>
    <row r="13034" spans="1:7" customFormat="1">
      <c r="A13034" s="4">
        <v>35672</v>
      </c>
      <c r="B13034">
        <v>5.52</v>
      </c>
      <c r="C13034">
        <f>IFERROR(((VLOOKUP(A13034,'Interest Rates-10yr'!$A$9:$C$15239,2,FALSE))-B13034),C13033)</f>
        <v>0.82000000000000028</v>
      </c>
      <c r="D13034" s="98">
        <f>AVERAGE(C$10:C13034)</f>
        <v>0.74674472168905892</v>
      </c>
      <c r="E13034" s="2"/>
      <c r="G13034" s="23"/>
    </row>
    <row r="13035" spans="1:7" customFormat="1">
      <c r="A13035" s="4">
        <v>35673</v>
      </c>
      <c r="B13035">
        <v>5.52</v>
      </c>
      <c r="C13035">
        <f>IFERROR(((VLOOKUP(A13035,'Interest Rates-10yr'!$A$9:$C$15239,2,FALSE))-B13035),C13034)</f>
        <v>0.82000000000000028</v>
      </c>
      <c r="D13035" s="98">
        <f>AVERAGE(C$10:C13035)</f>
        <v>0.74675034546291974</v>
      </c>
      <c r="E13035" s="2"/>
      <c r="G13035" s="23"/>
    </row>
    <row r="13036" spans="1:7" customFormat="1">
      <c r="A13036" s="4">
        <v>35674</v>
      </c>
      <c r="B13036">
        <v>5.52</v>
      </c>
      <c r="C13036">
        <f>IFERROR(((VLOOKUP(A13036,'Interest Rates-10yr'!$A$9:$C$15239,2,FALSE))-B13036),C13035)</f>
        <v>0.82000000000000028</v>
      </c>
      <c r="D13036" s="98">
        <f>AVERAGE(C$10:C13036)</f>
        <v>0.74675596837337777</v>
      </c>
      <c r="E13036" s="2"/>
      <c r="G13036" s="23"/>
    </row>
    <row r="13037" spans="1:7" customFormat="1">
      <c r="A13037" s="4">
        <v>35675</v>
      </c>
      <c r="B13037">
        <v>6.23</v>
      </c>
      <c r="C13037">
        <f>IFERROR(((VLOOKUP(A13037,'Interest Rates-10yr'!$A$9:$C$15239,2,FALSE))-B13037),C13036)</f>
        <v>7.9999999999999183E-2</v>
      </c>
      <c r="D13037" s="98">
        <f>AVERAGE(C$10:C13037)</f>
        <v>0.74670478968375753</v>
      </c>
      <c r="E13037" s="2"/>
      <c r="G13037" s="23"/>
    </row>
    <row r="13038" spans="1:7" customFormat="1">
      <c r="A13038" s="4">
        <v>35676</v>
      </c>
      <c r="B13038">
        <v>5.54</v>
      </c>
      <c r="C13038">
        <f>IFERROR(((VLOOKUP(A13038,'Interest Rates-10yr'!$A$9:$C$15239,2,FALSE))-B13038),C13037)</f>
        <v>0.79</v>
      </c>
      <c r="D13038" s="98">
        <f>AVERAGE(C$10:C13038)</f>
        <v>0.74670811267173176</v>
      </c>
      <c r="E13038" s="2"/>
      <c r="G13038" s="23"/>
    </row>
    <row r="13039" spans="1:7" customFormat="1">
      <c r="A13039" s="4">
        <v>35677</v>
      </c>
      <c r="B13039">
        <v>5.48</v>
      </c>
      <c r="C13039">
        <f>IFERROR(((VLOOKUP(A13039,'Interest Rates-10yr'!$A$9:$C$15239,2,FALSE))-B13039),C13038)</f>
        <v>0.84999999999999964</v>
      </c>
      <c r="D13039" s="98">
        <f>AVERAGE(C$10:C13039)</f>
        <v>0.74671603990790436</v>
      </c>
      <c r="E13039" s="2"/>
      <c r="G13039" s="23"/>
    </row>
    <row r="13040" spans="1:7" customFormat="1">
      <c r="A13040" s="4">
        <v>35678</v>
      </c>
      <c r="B13040">
        <v>5.39</v>
      </c>
      <c r="C13040">
        <f>IFERROR(((VLOOKUP(A13040,'Interest Rates-10yr'!$A$9:$C$15239,2,FALSE))-B13040),C13039)</f>
        <v>0.98000000000000043</v>
      </c>
      <c r="D13040" s="98">
        <f>AVERAGE(C$10:C13040)</f>
        <v>0.74673394213797817</v>
      </c>
      <c r="E13040" s="2"/>
      <c r="G13040" s="23"/>
    </row>
    <row r="13041" spans="1:7" customFormat="1">
      <c r="A13041" s="4">
        <v>35679</v>
      </c>
      <c r="B13041">
        <v>5.39</v>
      </c>
      <c r="C13041">
        <f>IFERROR(((VLOOKUP(A13041,'Interest Rates-10yr'!$A$9:$C$15239,2,FALSE))-B13041),C13040)</f>
        <v>0.98000000000000043</v>
      </c>
      <c r="D13041" s="98">
        <f>AVERAGE(C$10:C13041)</f>
        <v>0.74675184162062558</v>
      </c>
      <c r="E13041" s="2"/>
      <c r="G13041" s="23"/>
    </row>
    <row r="13042" spans="1:7" customFormat="1">
      <c r="A13042" s="4">
        <v>35680</v>
      </c>
      <c r="B13042">
        <v>5.39</v>
      </c>
      <c r="C13042">
        <f>IFERROR(((VLOOKUP(A13042,'Interest Rates-10yr'!$A$9:$C$15239,2,FALSE))-B13042),C13041)</f>
        <v>0.98000000000000043</v>
      </c>
      <c r="D13042" s="98">
        <f>AVERAGE(C$10:C13042)</f>
        <v>0.74676973835647908</v>
      </c>
      <c r="E13042" s="2"/>
      <c r="G13042" s="23"/>
    </row>
    <row r="13043" spans="1:7" customFormat="1">
      <c r="A13043" s="4">
        <v>35681</v>
      </c>
      <c r="B13043">
        <v>5.58</v>
      </c>
      <c r="C13043">
        <f>IFERROR(((VLOOKUP(A13043,'Interest Rates-10yr'!$A$9:$C$15239,2,FALSE))-B13043),C13042)</f>
        <v>0.75</v>
      </c>
      <c r="D13043" s="98">
        <f>AVERAGE(C$10:C13043)</f>
        <v>0.74676998618996415</v>
      </c>
      <c r="E13043" s="2"/>
      <c r="G13043" s="23"/>
    </row>
    <row r="13044" spans="1:7" customFormat="1">
      <c r="A13044" s="4">
        <v>35682</v>
      </c>
      <c r="B13044">
        <v>5.5</v>
      </c>
      <c r="C13044">
        <f>IFERROR(((VLOOKUP(A13044,'Interest Rates-10yr'!$A$9:$C$15239,2,FALSE))-B13044),C13043)</f>
        <v>0.83999999999999986</v>
      </c>
      <c r="D13044" s="98">
        <f>AVERAGE(C$10:C13044)</f>
        <v>0.74677713847334048</v>
      </c>
      <c r="E13044" s="2"/>
      <c r="G13044" s="23"/>
    </row>
    <row r="13045" spans="1:7" customFormat="1">
      <c r="A13045" s="4">
        <v>35683</v>
      </c>
      <c r="B13045">
        <v>5.61</v>
      </c>
      <c r="C13045">
        <f>IFERROR(((VLOOKUP(A13045,'Interest Rates-10yr'!$A$9:$C$15239,2,FALSE))-B13045),C13044)</f>
        <v>0.75999999999999979</v>
      </c>
      <c r="D13045" s="98">
        <f>AVERAGE(C$10:C13045)</f>
        <v>0.74677815280760917</v>
      </c>
      <c r="E13045" s="2"/>
      <c r="G13045" s="23"/>
    </row>
    <row r="13046" spans="1:7" customFormat="1">
      <c r="A13046" s="4">
        <v>35684</v>
      </c>
      <c r="B13046">
        <v>5.55</v>
      </c>
      <c r="C13046">
        <f>IFERROR(((VLOOKUP(A13046,'Interest Rates-10yr'!$A$9:$C$15239,2,FALSE))-B13046),C13045)</f>
        <v>0.83999999999999986</v>
      </c>
      <c r="D13046" s="98">
        <f>AVERAGE(C$10:C13046)</f>
        <v>0.74678530336733862</v>
      </c>
      <c r="E13046" s="2"/>
      <c r="G13046" s="23"/>
    </row>
    <row r="13047" spans="1:7" customFormat="1">
      <c r="A13047" s="4">
        <v>35685</v>
      </c>
      <c r="B13047">
        <v>5.49</v>
      </c>
      <c r="C13047">
        <f>IFERROR(((VLOOKUP(A13047,'Interest Rates-10yr'!$A$9:$C$15239,2,FALSE))-B13047),C13046)</f>
        <v>0.79999999999999982</v>
      </c>
      <c r="D13047" s="98">
        <f>AVERAGE(C$10:C13047)</f>
        <v>0.74678938487498026</v>
      </c>
      <c r="E13047" s="2"/>
      <c r="G13047" s="23"/>
    </row>
    <row r="13048" spans="1:7" customFormat="1">
      <c r="A13048" s="4">
        <v>35686</v>
      </c>
      <c r="B13048">
        <v>5.49</v>
      </c>
      <c r="C13048">
        <f>IFERROR(((VLOOKUP(A13048,'Interest Rates-10yr'!$A$9:$C$15239,2,FALSE))-B13048),C13047)</f>
        <v>0.79999999999999982</v>
      </c>
      <c r="D13048" s="98">
        <f>AVERAGE(C$10:C13048)</f>
        <v>0.74679346575657579</v>
      </c>
      <c r="E13048" s="2"/>
      <c r="G13048" s="23"/>
    </row>
    <row r="13049" spans="1:7" customFormat="1">
      <c r="A13049" s="4">
        <v>35687</v>
      </c>
      <c r="B13049">
        <v>5.49</v>
      </c>
      <c r="C13049">
        <f>IFERROR(((VLOOKUP(A13049,'Interest Rates-10yr'!$A$9:$C$15239,2,FALSE))-B13049),C13048)</f>
        <v>0.79999999999999982</v>
      </c>
      <c r="D13049" s="98">
        <f>AVERAGE(C$10:C13049)</f>
        <v>0.74679754601226922</v>
      </c>
      <c r="E13049" s="2"/>
      <c r="G13049" s="23"/>
    </row>
    <row r="13050" spans="1:7" customFormat="1">
      <c r="A13050" s="4">
        <v>35688</v>
      </c>
      <c r="B13050">
        <v>5.77</v>
      </c>
      <c r="C13050">
        <f>IFERROR(((VLOOKUP(A13050,'Interest Rates-10yr'!$A$9:$C$15239,2,FALSE))-B13050),C13049)</f>
        <v>0.51000000000000068</v>
      </c>
      <c r="D13050" s="98">
        <f>AVERAGE(C$10:C13050)</f>
        <v>0.74677938808373523</v>
      </c>
      <c r="E13050" s="2"/>
      <c r="G13050" s="23"/>
    </row>
    <row r="13051" spans="1:7" customFormat="1">
      <c r="A13051" s="4">
        <v>35689</v>
      </c>
      <c r="B13051">
        <v>5.52</v>
      </c>
      <c r="C13051">
        <f>IFERROR(((VLOOKUP(A13051,'Interest Rates-10yr'!$A$9:$C$15239,2,FALSE))-B13051),C13050)</f>
        <v>0.59000000000000075</v>
      </c>
      <c r="D13051" s="98">
        <f>AVERAGE(C$10:C13051)</f>
        <v>0.74676736696825574</v>
      </c>
      <c r="E13051" s="2"/>
      <c r="G13051" s="23"/>
    </row>
    <row r="13052" spans="1:7" customFormat="1">
      <c r="A13052" s="4">
        <v>35690</v>
      </c>
      <c r="B13052">
        <v>5.74</v>
      </c>
      <c r="C13052">
        <f>IFERROR(((VLOOKUP(A13052,'Interest Rates-10yr'!$A$9:$C$15239,2,FALSE))-B13052),C13051)</f>
        <v>0.35999999999999943</v>
      </c>
      <c r="D13052" s="98">
        <f>AVERAGE(C$10:C13052)</f>
        <v>0.74673771371616893</v>
      </c>
      <c r="E13052" s="2"/>
      <c r="G13052" s="23"/>
    </row>
    <row r="13053" spans="1:7" customFormat="1">
      <c r="A13053" s="4">
        <v>35691</v>
      </c>
      <c r="B13053">
        <v>5.53</v>
      </c>
      <c r="C13053">
        <f>IFERROR(((VLOOKUP(A13053,'Interest Rates-10yr'!$A$9:$C$15239,2,FALSE))-B13053),C13052)</f>
        <v>0.58000000000000007</v>
      </c>
      <c r="D13053" s="98">
        <f>AVERAGE(C$10:C13053)</f>
        <v>0.74672493100275927</v>
      </c>
      <c r="E13053" s="2"/>
      <c r="G13053" s="23"/>
    </row>
    <row r="13054" spans="1:7" customFormat="1">
      <c r="A13054" s="4">
        <v>35692</v>
      </c>
      <c r="B13054">
        <v>5.36</v>
      </c>
      <c r="C13054">
        <f>IFERROR(((VLOOKUP(A13054,'Interest Rates-10yr'!$A$9:$C$15239,2,FALSE))-B13054),C13053)</f>
        <v>0.72999999999999954</v>
      </c>
      <c r="D13054" s="98">
        <f>AVERAGE(C$10:C13054)</f>
        <v>0.74672364890762677</v>
      </c>
      <c r="E13054" s="2"/>
      <c r="G13054" s="23"/>
    </row>
    <row r="13055" spans="1:7" customFormat="1">
      <c r="A13055" s="4">
        <v>35693</v>
      </c>
      <c r="B13055">
        <v>5.36</v>
      </c>
      <c r="C13055">
        <f>IFERROR(((VLOOKUP(A13055,'Interest Rates-10yr'!$A$9:$C$15239,2,FALSE))-B13055),C13054)</f>
        <v>0.72999999999999954</v>
      </c>
      <c r="D13055" s="98">
        <f>AVERAGE(C$10:C13055)</f>
        <v>0.74672236700904415</v>
      </c>
      <c r="E13055" s="2"/>
      <c r="G13055" s="23"/>
    </row>
    <row r="13056" spans="1:7" customFormat="1">
      <c r="A13056" s="4">
        <v>35694</v>
      </c>
      <c r="B13056">
        <v>5.36</v>
      </c>
      <c r="C13056">
        <f>IFERROR(((VLOOKUP(A13056,'Interest Rates-10yr'!$A$9:$C$15239,2,FALSE))-B13056),C13055)</f>
        <v>0.72999999999999954</v>
      </c>
      <c r="D13056" s="98">
        <f>AVERAGE(C$10:C13056)</f>
        <v>0.74672108530696635</v>
      </c>
      <c r="E13056" s="2"/>
      <c r="G13056" s="23"/>
    </row>
    <row r="13057" spans="1:7" customFormat="1">
      <c r="A13057" s="4">
        <v>35695</v>
      </c>
      <c r="B13057">
        <v>5.51</v>
      </c>
      <c r="C13057">
        <f>IFERROR(((VLOOKUP(A13057,'Interest Rates-10yr'!$A$9:$C$15239,2,FALSE))-B13057),C13056)</f>
        <v>0.54999999999999982</v>
      </c>
      <c r="D13057" s="98">
        <f>AVERAGE(C$10:C13057)</f>
        <v>0.74670600858369018</v>
      </c>
      <c r="E13057" s="2"/>
      <c r="G13057" s="23"/>
    </row>
    <row r="13058" spans="1:7" customFormat="1">
      <c r="A13058" s="4">
        <v>35696</v>
      </c>
      <c r="B13058">
        <v>5.45</v>
      </c>
      <c r="C13058">
        <f>IFERROR(((VLOOKUP(A13058,'Interest Rates-10yr'!$A$9:$C$15239,2,FALSE))-B13058),C13057)</f>
        <v>0.64999999999999947</v>
      </c>
      <c r="D13058" s="98">
        <f>AVERAGE(C$10:C13058)</f>
        <v>0.74669859759368451</v>
      </c>
      <c r="E13058" s="2"/>
      <c r="G13058" s="23"/>
    </row>
    <row r="13059" spans="1:7" customFormat="1">
      <c r="A13059" s="4">
        <v>35697</v>
      </c>
      <c r="B13059">
        <v>5.57</v>
      </c>
      <c r="C13059">
        <f>IFERROR(((VLOOKUP(A13059,'Interest Rates-10yr'!$A$9:$C$15239,2,FALSE))-B13059),C13058)</f>
        <v>0.46999999999999975</v>
      </c>
      <c r="D13059" s="98">
        <f>AVERAGE(C$10:C13059)</f>
        <v>0.74667739463601446</v>
      </c>
      <c r="E13059" s="2"/>
      <c r="G13059" s="23"/>
    </row>
    <row r="13060" spans="1:7" customFormat="1">
      <c r="A13060" s="4">
        <v>35698</v>
      </c>
      <c r="B13060">
        <v>5.59</v>
      </c>
      <c r="C13060">
        <f>IFERROR(((VLOOKUP(A13060,'Interest Rates-10yr'!$A$9:$C$15239,2,FALSE))-B13060),C13059)</f>
        <v>0.54</v>
      </c>
      <c r="D13060" s="98">
        <f>AVERAGE(C$10:C13060)</f>
        <v>0.74666155850126348</v>
      </c>
      <c r="E13060" s="2"/>
      <c r="G13060" s="23"/>
    </row>
    <row r="13061" spans="1:7" customFormat="1">
      <c r="A13061" s="4">
        <v>35699</v>
      </c>
      <c r="B13061">
        <v>5.44</v>
      </c>
      <c r="C13061">
        <f>IFERROR(((VLOOKUP(A13061,'Interest Rates-10yr'!$A$9:$C$15239,2,FALSE))-B13061),C13060)</f>
        <v>0.63999999999999968</v>
      </c>
      <c r="D13061" s="98">
        <f>AVERAGE(C$10:C13061)</f>
        <v>0.74665338645418244</v>
      </c>
      <c r="E13061" s="2"/>
      <c r="G13061" s="23"/>
    </row>
    <row r="13062" spans="1:7" customFormat="1">
      <c r="A13062" s="4">
        <v>35700</v>
      </c>
      <c r="B13062">
        <v>5.44</v>
      </c>
      <c r="C13062">
        <f>IFERROR(((VLOOKUP(A13062,'Interest Rates-10yr'!$A$9:$C$15239,2,FALSE))-B13062),C13061)</f>
        <v>0.63999999999999968</v>
      </c>
      <c r="D13062" s="98">
        <f>AVERAGE(C$10:C13062)</f>
        <v>0.74664521565923447</v>
      </c>
      <c r="E13062" s="2"/>
      <c r="G13062" s="23"/>
    </row>
    <row r="13063" spans="1:7" customFormat="1">
      <c r="A13063" s="4">
        <v>35701</v>
      </c>
      <c r="B13063">
        <v>5.44</v>
      </c>
      <c r="C13063">
        <f>IFERROR(((VLOOKUP(A13063,'Interest Rates-10yr'!$A$9:$C$15239,2,FALSE))-B13063),C13062)</f>
        <v>0.63999999999999968</v>
      </c>
      <c r="D13063" s="98">
        <f>AVERAGE(C$10:C13063)</f>
        <v>0.74663704611613202</v>
      </c>
      <c r="E13063" s="2"/>
      <c r="G13063" s="23"/>
    </row>
    <row r="13064" spans="1:7" customFormat="1">
      <c r="A13064" s="4">
        <v>35702</v>
      </c>
      <c r="B13064">
        <v>5.68</v>
      </c>
      <c r="C13064">
        <f>IFERROR(((VLOOKUP(A13064,'Interest Rates-10yr'!$A$9:$C$15239,2,FALSE))-B13064),C13063)</f>
        <v>0.41999999999999993</v>
      </c>
      <c r="D13064" s="98">
        <f>AVERAGE(C$10:C13064)</f>
        <v>0.7466120260436605</v>
      </c>
      <c r="E13064" s="2"/>
      <c r="G13064" s="23"/>
    </row>
    <row r="13065" spans="1:7" customFormat="1">
      <c r="A13065" s="4">
        <v>35703</v>
      </c>
      <c r="B13065">
        <v>5.81</v>
      </c>
      <c r="C13065">
        <f>IFERROR(((VLOOKUP(A13065,'Interest Rates-10yr'!$A$9:$C$15239,2,FALSE))-B13065),C13064)</f>
        <v>0.3100000000000005</v>
      </c>
      <c r="D13065" s="98">
        <f>AVERAGE(C$10:C13065)</f>
        <v>0.74657858455882253</v>
      </c>
      <c r="E13065" s="2"/>
      <c r="G13065" s="23"/>
    </row>
    <row r="13066" spans="1:7" customFormat="1">
      <c r="A13066" s="4">
        <v>35704</v>
      </c>
      <c r="B13066">
        <v>5.65</v>
      </c>
      <c r="C13066">
        <f>IFERROR(((VLOOKUP(A13066,'Interest Rates-10yr'!$A$9:$C$15239,2,FALSE))-B13066),C13065)</f>
        <v>0.38999999999999968</v>
      </c>
      <c r="D13066" s="98">
        <f>AVERAGE(C$10:C13066)</f>
        <v>0.74655127517806441</v>
      </c>
      <c r="E13066" s="2"/>
      <c r="G13066" s="23"/>
    </row>
    <row r="13067" spans="1:7" customFormat="1">
      <c r="A13067" s="4">
        <v>35705</v>
      </c>
      <c r="B13067">
        <v>5.52</v>
      </c>
      <c r="C13067">
        <f>IFERROR(((VLOOKUP(A13067,'Interest Rates-10yr'!$A$9:$C$15239,2,FALSE))-B13067),C13066)</f>
        <v>0.49000000000000021</v>
      </c>
      <c r="D13067" s="98">
        <f>AVERAGE(C$10:C13067)</f>
        <v>0.74653162812069129</v>
      </c>
      <c r="E13067" s="2"/>
      <c r="G13067" s="23"/>
    </row>
    <row r="13068" spans="1:7" customFormat="1">
      <c r="A13068" s="4">
        <v>35706</v>
      </c>
      <c r="B13068">
        <v>5.42</v>
      </c>
      <c r="C13068">
        <f>IFERROR(((VLOOKUP(A13068,'Interest Rates-10yr'!$A$9:$C$15239,2,FALSE))-B13068),C13067)</f>
        <v>0.58999999999999986</v>
      </c>
      <c r="D13068" s="98">
        <f>AVERAGE(C$10:C13068)</f>
        <v>0.74651964162646345</v>
      </c>
      <c r="E13068" s="2"/>
      <c r="G13068" s="23"/>
    </row>
    <row r="13069" spans="1:7" customFormat="1">
      <c r="A13069" s="4">
        <v>35707</v>
      </c>
      <c r="B13069">
        <v>5.42</v>
      </c>
      <c r="C13069">
        <f>IFERROR(((VLOOKUP(A13069,'Interest Rates-10yr'!$A$9:$C$15239,2,FALSE))-B13069),C13068)</f>
        <v>0.58999999999999986</v>
      </c>
      <c r="D13069" s="98">
        <f>AVERAGE(C$10:C13069)</f>
        <v>0.74650765696783972</v>
      </c>
      <c r="E13069" s="2"/>
      <c r="G13069" s="23"/>
    </row>
    <row r="13070" spans="1:7" customFormat="1">
      <c r="A13070" s="4">
        <v>35708</v>
      </c>
      <c r="B13070">
        <v>5.42</v>
      </c>
      <c r="C13070">
        <f>IFERROR(((VLOOKUP(A13070,'Interest Rates-10yr'!$A$9:$C$15239,2,FALSE))-B13070),C13069)</f>
        <v>0.58999999999999986</v>
      </c>
      <c r="D13070" s="98">
        <f>AVERAGE(C$10:C13070)</f>
        <v>0.74649567414439832</v>
      </c>
      <c r="E13070" s="2"/>
      <c r="G13070" s="23"/>
    </row>
    <row r="13071" spans="1:7" customFormat="1">
      <c r="A13071" s="4">
        <v>35709</v>
      </c>
      <c r="B13071">
        <v>5.48</v>
      </c>
      <c r="C13071">
        <f>IFERROR(((VLOOKUP(A13071,'Interest Rates-10yr'!$A$9:$C$15239,2,FALSE))-B13071),C13070)</f>
        <v>0.47999999999999954</v>
      </c>
      <c r="D13071" s="98">
        <f>AVERAGE(C$10:C13071)</f>
        <v>0.74647527178073703</v>
      </c>
      <c r="E13071" s="2"/>
      <c r="G13071" s="23"/>
    </row>
    <row r="13072" spans="1:7" customFormat="1">
      <c r="A13072" s="4">
        <v>35710</v>
      </c>
      <c r="B13072">
        <v>5.42</v>
      </c>
      <c r="C13072">
        <f>IFERROR(((VLOOKUP(A13072,'Interest Rates-10yr'!$A$9:$C$15239,2,FALSE))-B13072),C13071)</f>
        <v>0.52000000000000046</v>
      </c>
      <c r="D13072" s="98">
        <f>AVERAGE(C$10:C13072)</f>
        <v>0.74645793462451093</v>
      </c>
      <c r="E13072" s="2"/>
      <c r="G13072" s="23"/>
    </row>
    <row r="13073" spans="1:7" customFormat="1">
      <c r="A13073" s="4">
        <v>35711</v>
      </c>
      <c r="B13073">
        <v>5.52</v>
      </c>
      <c r="C13073">
        <f>IFERROR(((VLOOKUP(A13073,'Interest Rates-10yr'!$A$9:$C$15239,2,FALSE))-B13073),C13072)</f>
        <v>0.5600000000000005</v>
      </c>
      <c r="D13073" s="98">
        <f>AVERAGE(C$10:C13073)</f>
        <v>0.74644366197182999</v>
      </c>
      <c r="E13073" s="2"/>
      <c r="G13073" s="23"/>
    </row>
    <row r="13074" spans="1:7" customFormat="1">
      <c r="A13074" s="4">
        <v>35712</v>
      </c>
      <c r="B13074">
        <v>5.45</v>
      </c>
      <c r="C13074">
        <f>IFERROR(((VLOOKUP(A13074,'Interest Rates-10yr'!$A$9:$C$15239,2,FALSE))-B13074),C13073)</f>
        <v>0.63999999999999968</v>
      </c>
      <c r="D13074" s="98">
        <f>AVERAGE(C$10:C13074)</f>
        <v>0.74643551473402114</v>
      </c>
      <c r="E13074" s="2"/>
      <c r="G13074" s="23"/>
    </row>
    <row r="13075" spans="1:7" customFormat="1">
      <c r="A13075" s="4">
        <v>35713</v>
      </c>
      <c r="B13075">
        <v>5.37</v>
      </c>
      <c r="C13075">
        <f>IFERROR(((VLOOKUP(A13075,'Interest Rates-10yr'!$A$9:$C$15239,2,FALSE))-B13075),C13074)</f>
        <v>0.78000000000000025</v>
      </c>
      <c r="D13075" s="98">
        <f>AVERAGE(C$10:C13075)</f>
        <v>0.74643808357569164</v>
      </c>
      <c r="E13075" s="2"/>
      <c r="G13075" s="23"/>
    </row>
    <row r="13076" spans="1:7" customFormat="1">
      <c r="A13076" s="4">
        <v>35714</v>
      </c>
      <c r="B13076">
        <v>5.37</v>
      </c>
      <c r="C13076">
        <f>IFERROR(((VLOOKUP(A13076,'Interest Rates-10yr'!$A$9:$C$15239,2,FALSE))-B13076),C13075)</f>
        <v>0.78000000000000025</v>
      </c>
      <c r="D13076" s="98">
        <f>AVERAGE(C$10:C13076)</f>
        <v>0.74644065202418208</v>
      </c>
      <c r="E13076" s="2"/>
      <c r="G13076" s="23"/>
    </row>
    <row r="13077" spans="1:7" customFormat="1">
      <c r="A13077" s="4">
        <v>35715</v>
      </c>
      <c r="B13077">
        <v>5.37</v>
      </c>
      <c r="C13077">
        <f>IFERROR(((VLOOKUP(A13077,'Interest Rates-10yr'!$A$9:$C$15239,2,FALSE))-B13077),C13076)</f>
        <v>0.78000000000000025</v>
      </c>
      <c r="D13077" s="98">
        <f>AVERAGE(C$10:C13077)</f>
        <v>0.74644322007958275</v>
      </c>
      <c r="E13077" s="2"/>
      <c r="G13077" s="23"/>
    </row>
    <row r="13078" spans="1:7" customFormat="1">
      <c r="A13078" s="4">
        <v>35716</v>
      </c>
      <c r="B13078">
        <v>5.37</v>
      </c>
      <c r="C13078">
        <f>IFERROR(((VLOOKUP(A13078,'Interest Rates-10yr'!$A$9:$C$15239,2,FALSE))-B13078),C13077)</f>
        <v>0.78000000000000025</v>
      </c>
      <c r="D13078" s="98">
        <f>AVERAGE(C$10:C13078)</f>
        <v>0.746445787741984</v>
      </c>
      <c r="E13078" s="2"/>
      <c r="G13078" s="23"/>
    </row>
    <row r="13079" spans="1:7" customFormat="1">
      <c r="A13079" s="4">
        <v>35717</v>
      </c>
      <c r="B13079">
        <v>5.61</v>
      </c>
      <c r="C13079">
        <f>IFERROR(((VLOOKUP(A13079,'Interest Rates-10yr'!$A$9:$C$15239,2,FALSE))-B13079),C13078)</f>
        <v>0.45999999999999996</v>
      </c>
      <c r="D13079" s="98">
        <f>AVERAGE(C$10:C13079)</f>
        <v>0.74642387146136091</v>
      </c>
      <c r="E13079" s="2"/>
      <c r="G13079" s="23"/>
    </row>
    <row r="13080" spans="1:7" customFormat="1">
      <c r="A13080" s="4">
        <v>35718</v>
      </c>
      <c r="B13080">
        <v>5.64</v>
      </c>
      <c r="C13080">
        <f>IFERROR(((VLOOKUP(A13080,'Interest Rates-10yr'!$A$9:$C$15239,2,FALSE))-B13080),C13079)</f>
        <v>0.45999999999999996</v>
      </c>
      <c r="D13080" s="98">
        <f>AVERAGE(C$10:C13080)</f>
        <v>0.74640195853415858</v>
      </c>
      <c r="E13080" s="2"/>
      <c r="G13080" s="23"/>
    </row>
    <row r="13081" spans="1:7" customFormat="1">
      <c r="A13081" s="4">
        <v>35719</v>
      </c>
      <c r="B13081">
        <v>5.5</v>
      </c>
      <c r="C13081">
        <f>IFERROR(((VLOOKUP(A13081,'Interest Rates-10yr'!$A$9:$C$15239,2,FALSE))-B13081),C13080)</f>
        <v>0.58999999999999986</v>
      </c>
      <c r="D13081" s="98">
        <f>AVERAGE(C$10:C13081)</f>
        <v>0.7463899938800479</v>
      </c>
      <c r="E13081" s="2"/>
      <c r="G13081" s="23"/>
    </row>
    <row r="13082" spans="1:7" customFormat="1">
      <c r="A13082" s="4">
        <v>35720</v>
      </c>
      <c r="B13082">
        <v>5.47</v>
      </c>
      <c r="C13082">
        <f>IFERROR(((VLOOKUP(A13082,'Interest Rates-10yr'!$A$9:$C$15239,2,FALSE))-B13082),C13081)</f>
        <v>0.70000000000000018</v>
      </c>
      <c r="D13082" s="98">
        <f>AVERAGE(C$10:C13082)</f>
        <v>0.74638644534536736</v>
      </c>
      <c r="E13082" s="2"/>
      <c r="G13082" s="23"/>
    </row>
    <row r="13083" spans="1:7" customFormat="1">
      <c r="A13083" s="4">
        <v>35721</v>
      </c>
      <c r="B13083">
        <v>5.47</v>
      </c>
      <c r="C13083">
        <f>IFERROR(((VLOOKUP(A13083,'Interest Rates-10yr'!$A$9:$C$15239,2,FALSE))-B13083),C13082)</f>
        <v>0.70000000000000018</v>
      </c>
      <c r="D13083" s="98">
        <f>AVERAGE(C$10:C13083)</f>
        <v>0.74638289735352514</v>
      </c>
      <c r="E13083" s="2"/>
      <c r="G13083" s="23"/>
    </row>
    <row r="13084" spans="1:7" customFormat="1">
      <c r="A13084" s="4">
        <v>35722</v>
      </c>
      <c r="B13084">
        <v>5.47</v>
      </c>
      <c r="C13084">
        <f>IFERROR(((VLOOKUP(A13084,'Interest Rates-10yr'!$A$9:$C$15239,2,FALSE))-B13084),C13083)</f>
        <v>0.70000000000000018</v>
      </c>
      <c r="D13084" s="98">
        <f>AVERAGE(C$10:C13084)</f>
        <v>0.7463793499043968</v>
      </c>
      <c r="E13084" s="2"/>
      <c r="G13084" s="23"/>
    </row>
    <row r="13085" spans="1:7" customFormat="1">
      <c r="A13085" s="4">
        <v>35723</v>
      </c>
      <c r="B13085">
        <v>5.57</v>
      </c>
      <c r="C13085">
        <f>IFERROR(((VLOOKUP(A13085,'Interest Rates-10yr'!$A$9:$C$15239,2,FALSE))-B13085),C13084)</f>
        <v>0.58000000000000007</v>
      </c>
      <c r="D13085" s="98">
        <f>AVERAGE(C$10:C13085)</f>
        <v>0.746366625879473</v>
      </c>
      <c r="E13085" s="2"/>
      <c r="G13085" s="23"/>
    </row>
    <row r="13086" spans="1:7" customFormat="1">
      <c r="A13086" s="4">
        <v>35724</v>
      </c>
      <c r="B13086">
        <v>5.53</v>
      </c>
      <c r="C13086">
        <f>IFERROR(((VLOOKUP(A13086,'Interest Rates-10yr'!$A$9:$C$15239,2,FALSE))-B13086),C13085)</f>
        <v>0.60999999999999943</v>
      </c>
      <c r="D13086" s="98">
        <f>AVERAGE(C$10:C13086)</f>
        <v>0.74635619790471741</v>
      </c>
      <c r="E13086" s="2"/>
      <c r="G13086" s="23"/>
    </row>
    <row r="13087" spans="1:7" customFormat="1">
      <c r="A13087" s="4">
        <v>35725</v>
      </c>
      <c r="B13087">
        <v>5.76</v>
      </c>
      <c r="C13087">
        <f>IFERROR(((VLOOKUP(A13087,'Interest Rates-10yr'!$A$9:$C$15239,2,FALSE))-B13087),C13086)</f>
        <v>0.36000000000000032</v>
      </c>
      <c r="D13087" s="98">
        <f>AVERAGE(C$10:C13087)</f>
        <v>0.74632665545190324</v>
      </c>
      <c r="E13087" s="2"/>
      <c r="G13087" s="23"/>
    </row>
    <row r="13088" spans="1:7" customFormat="1">
      <c r="A13088" s="4">
        <v>35726</v>
      </c>
      <c r="B13088">
        <v>5.57</v>
      </c>
      <c r="C13088">
        <f>IFERROR(((VLOOKUP(A13088,'Interest Rates-10yr'!$A$9:$C$15239,2,FALSE))-B13088),C13087)</f>
        <v>0.46999999999999975</v>
      </c>
      <c r="D13088" s="98">
        <f>AVERAGE(C$10:C13088)</f>
        <v>0.74630552794556082</v>
      </c>
      <c r="E13088" s="2"/>
      <c r="G13088" s="23"/>
    </row>
    <row r="13089" spans="1:7" customFormat="1">
      <c r="A13089" s="4">
        <v>35727</v>
      </c>
      <c r="B13089">
        <v>5.47</v>
      </c>
      <c r="C13089">
        <f>IFERROR(((VLOOKUP(A13089,'Interest Rates-10yr'!$A$9:$C$15239,2,FALSE))-B13089),C13088)</f>
        <v>0.54</v>
      </c>
      <c r="D13089" s="98">
        <f>AVERAGE(C$10:C13089)</f>
        <v>0.74628975535168118</v>
      </c>
      <c r="E13089" s="2"/>
      <c r="G13089" s="23"/>
    </row>
    <row r="13090" spans="1:7" customFormat="1">
      <c r="A13090" s="4">
        <v>35728</v>
      </c>
      <c r="B13090">
        <v>5.47</v>
      </c>
      <c r="C13090">
        <f>IFERROR(((VLOOKUP(A13090,'Interest Rates-10yr'!$A$9:$C$15239,2,FALSE))-B13090),C13089)</f>
        <v>0.54</v>
      </c>
      <c r="D13090" s="98">
        <f>AVERAGE(C$10:C13090)</f>
        <v>0.74627398516932886</v>
      </c>
      <c r="E13090" s="2"/>
      <c r="G13090" s="23"/>
    </row>
    <row r="13091" spans="1:7" customFormat="1">
      <c r="A13091" s="4">
        <v>35729</v>
      </c>
      <c r="B13091">
        <v>5.47</v>
      </c>
      <c r="C13091">
        <f>IFERROR(((VLOOKUP(A13091,'Interest Rates-10yr'!$A$9:$C$15239,2,FALSE))-B13091),C13090)</f>
        <v>0.54</v>
      </c>
      <c r="D13091" s="98">
        <f>AVERAGE(C$10:C13091)</f>
        <v>0.74625821739795073</v>
      </c>
      <c r="E13091" s="2"/>
      <c r="G13091" s="23"/>
    </row>
    <row r="13092" spans="1:7" customFormat="1">
      <c r="A13092" s="4">
        <v>35730</v>
      </c>
      <c r="B13092">
        <v>5.58</v>
      </c>
      <c r="C13092">
        <f>IFERROR(((VLOOKUP(A13092,'Interest Rates-10yr'!$A$9:$C$15239,2,FALSE))-B13092),C13091)</f>
        <v>0.33000000000000007</v>
      </c>
      <c r="D13092" s="98">
        <f>AVERAGE(C$10:C13092)</f>
        <v>0.74622640067262802</v>
      </c>
      <c r="E13092" s="2"/>
      <c r="G13092" s="23"/>
    </row>
    <row r="13093" spans="1:7" customFormat="1">
      <c r="A13093" s="4">
        <v>35731</v>
      </c>
      <c r="B13093">
        <v>5.49</v>
      </c>
      <c r="C13093">
        <f>IFERROR(((VLOOKUP(A13093,'Interest Rates-10yr'!$A$9:$C$15239,2,FALSE))-B13093),C13092)</f>
        <v>0.49000000000000021</v>
      </c>
      <c r="D13093" s="98">
        <f>AVERAGE(C$10:C13093)</f>
        <v>0.74620681748700635</v>
      </c>
      <c r="E13093" s="2"/>
      <c r="G13093" s="23"/>
    </row>
    <row r="13094" spans="1:7" customFormat="1">
      <c r="A13094" s="4">
        <v>35732</v>
      </c>
      <c r="B13094">
        <v>5.43</v>
      </c>
      <c r="C13094">
        <f>IFERROR(((VLOOKUP(A13094,'Interest Rates-10yr'!$A$9:$C$15239,2,FALSE))-B13094),C13093)</f>
        <v>0.48000000000000043</v>
      </c>
      <c r="D13094" s="98">
        <f>AVERAGE(C$10:C13094)</f>
        <v>0.74618647306075592</v>
      </c>
      <c r="E13094" s="2"/>
      <c r="G13094" s="23"/>
    </row>
    <row r="13095" spans="1:7" customFormat="1">
      <c r="A13095" s="4">
        <v>35733</v>
      </c>
      <c r="B13095">
        <v>5.54</v>
      </c>
      <c r="C13095">
        <f>IFERROR(((VLOOKUP(A13095,'Interest Rates-10yr'!$A$9:$C$15239,2,FALSE))-B13095),C13094)</f>
        <v>0.29999999999999982</v>
      </c>
      <c r="D13095" s="98">
        <f>AVERAGE(C$10:C13095)</f>
        <v>0.74615237658566336</v>
      </c>
      <c r="E13095" s="2"/>
      <c r="G13095" s="23"/>
    </row>
    <row r="13096" spans="1:7" customFormat="1">
      <c r="A13096" s="4">
        <v>35734</v>
      </c>
      <c r="B13096">
        <v>5.56</v>
      </c>
      <c r="C13096">
        <f>IFERROR(((VLOOKUP(A13096,'Interest Rates-10yr'!$A$9:$C$15239,2,FALSE))-B13096),C13095)</f>
        <v>0.28000000000000025</v>
      </c>
      <c r="D13096" s="98">
        <f>AVERAGE(C$10:C13096)</f>
        <v>0.74611675708718506</v>
      </c>
      <c r="E13096" s="2"/>
      <c r="G13096" s="23"/>
    </row>
    <row r="13097" spans="1:7" customFormat="1">
      <c r="A13097" s="4">
        <v>35735</v>
      </c>
      <c r="B13097">
        <v>5.56</v>
      </c>
      <c r="C13097">
        <f>IFERROR(((VLOOKUP(A13097,'Interest Rates-10yr'!$A$9:$C$15239,2,FALSE))-B13097),C13096)</f>
        <v>0.28000000000000025</v>
      </c>
      <c r="D13097" s="98">
        <f>AVERAGE(C$10:C13097)</f>
        <v>0.74608114303178419</v>
      </c>
      <c r="E13097" s="2"/>
      <c r="G13097" s="23"/>
    </row>
    <row r="13098" spans="1:7" customFormat="1">
      <c r="A13098" s="4">
        <v>35736</v>
      </c>
      <c r="B13098">
        <v>5.56</v>
      </c>
      <c r="C13098">
        <f>IFERROR(((VLOOKUP(A13098,'Interest Rates-10yr'!$A$9:$C$15239,2,FALSE))-B13098),C13097)</f>
        <v>0.28000000000000025</v>
      </c>
      <c r="D13098" s="98">
        <f>AVERAGE(C$10:C13098)</f>
        <v>0.7460455344182132</v>
      </c>
      <c r="E13098" s="2"/>
      <c r="G13098" s="23"/>
    </row>
    <row r="13099" spans="1:7" customFormat="1">
      <c r="A13099" s="4">
        <v>35737</v>
      </c>
      <c r="B13099">
        <v>5.72</v>
      </c>
      <c r="C13099">
        <f>IFERROR(((VLOOKUP(A13099,'Interest Rates-10yr'!$A$9:$C$15239,2,FALSE))-B13099),C13098)</f>
        <v>0.19000000000000039</v>
      </c>
      <c r="D13099" s="98">
        <f>AVERAGE(C$10:C13099)</f>
        <v>0.74600305576776116</v>
      </c>
      <c r="E13099" s="2"/>
      <c r="G13099" s="23"/>
    </row>
    <row r="13100" spans="1:7" customFormat="1">
      <c r="A13100" s="4">
        <v>35738</v>
      </c>
      <c r="B13100">
        <v>5.54</v>
      </c>
      <c r="C13100">
        <f>IFERROR(((VLOOKUP(A13100,'Interest Rates-10yr'!$A$9:$C$15239,2,FALSE))-B13100),C13099)</f>
        <v>0.41000000000000014</v>
      </c>
      <c r="D13100" s="98">
        <f>AVERAGE(C$10:C13100)</f>
        <v>0.74597738904590882</v>
      </c>
      <c r="E13100" s="2"/>
      <c r="G13100" s="23"/>
    </row>
    <row r="13101" spans="1:7" customFormat="1">
      <c r="A13101" s="4">
        <v>35739</v>
      </c>
      <c r="B13101">
        <v>5.75</v>
      </c>
      <c r="C13101">
        <f>IFERROR(((VLOOKUP(A13101,'Interest Rates-10yr'!$A$9:$C$15239,2,FALSE))-B13101),C13100)</f>
        <v>0.20000000000000018</v>
      </c>
      <c r="D13101" s="98">
        <f>AVERAGE(C$10:C13101)</f>
        <v>0.7459356859150621</v>
      </c>
      <c r="E13101" s="2"/>
      <c r="G13101" s="23"/>
    </row>
    <row r="13102" spans="1:7" customFormat="1">
      <c r="A13102" s="4">
        <v>35740</v>
      </c>
      <c r="B13102">
        <v>5.6</v>
      </c>
      <c r="C13102">
        <f>IFERROR(((VLOOKUP(A13102,'Interest Rates-10yr'!$A$9:$C$15239,2,FALSE))-B13102),C13101)</f>
        <v>0.30000000000000071</v>
      </c>
      <c r="D13102" s="98">
        <f>AVERAGE(C$10:C13102)</f>
        <v>0.74590162682349292</v>
      </c>
      <c r="E13102" s="2"/>
      <c r="G13102" s="23"/>
    </row>
    <row r="13103" spans="1:7" customFormat="1">
      <c r="A13103" s="4">
        <v>35741</v>
      </c>
      <c r="B13103">
        <v>5.45</v>
      </c>
      <c r="C13103">
        <f>IFERROR(((VLOOKUP(A13103,'Interest Rates-10yr'!$A$9:$C$15239,2,FALSE))-B13103),C13102)</f>
        <v>0.45000000000000018</v>
      </c>
      <c r="D13103" s="98">
        <f>AVERAGE(C$10:C13103)</f>
        <v>0.74587902856269994</v>
      </c>
      <c r="E13103" s="2"/>
      <c r="G13103" s="23"/>
    </row>
    <row r="13104" spans="1:7" customFormat="1">
      <c r="A13104" s="4">
        <v>35742</v>
      </c>
      <c r="B13104">
        <v>5.45</v>
      </c>
      <c r="C13104">
        <f>IFERROR(((VLOOKUP(A13104,'Interest Rates-10yr'!$A$9:$C$15239,2,FALSE))-B13104),C13103)</f>
        <v>0.45000000000000018</v>
      </c>
      <c r="D13104" s="98">
        <f>AVERAGE(C$10:C13104)</f>
        <v>0.74585643375334054</v>
      </c>
      <c r="E13104" s="2"/>
      <c r="G13104" s="23"/>
    </row>
    <row r="13105" spans="1:7" customFormat="1">
      <c r="A13105" s="4">
        <v>35743</v>
      </c>
      <c r="B13105">
        <v>5.45</v>
      </c>
      <c r="C13105">
        <f>IFERROR(((VLOOKUP(A13105,'Interest Rates-10yr'!$A$9:$C$15239,2,FALSE))-B13105),C13104)</f>
        <v>0.45000000000000018</v>
      </c>
      <c r="D13105" s="98">
        <f>AVERAGE(C$10:C13105)</f>
        <v>0.74583384239462391</v>
      </c>
      <c r="E13105" s="2"/>
      <c r="G13105" s="23"/>
    </row>
    <row r="13106" spans="1:7" customFormat="1">
      <c r="A13106" s="4">
        <v>35744</v>
      </c>
      <c r="B13106">
        <v>5.5</v>
      </c>
      <c r="C13106">
        <f>IFERROR(((VLOOKUP(A13106,'Interest Rates-10yr'!$A$9:$C$15239,2,FALSE))-B13106),C13105)</f>
        <v>0.41000000000000014</v>
      </c>
      <c r="D13106" s="98">
        <f>AVERAGE(C$10:C13106)</f>
        <v>0.74580820035122508</v>
      </c>
      <c r="E13106" s="2"/>
      <c r="G13106" s="23"/>
    </row>
    <row r="13107" spans="1:7" customFormat="1">
      <c r="A13107" s="4">
        <v>35745</v>
      </c>
      <c r="B13107">
        <v>5.5</v>
      </c>
      <c r="C13107">
        <f>IFERROR(((VLOOKUP(A13107,'Interest Rates-10yr'!$A$9:$C$15239,2,FALSE))-B13107),C13106)</f>
        <v>0.41000000000000014</v>
      </c>
      <c r="D13107" s="98">
        <f>AVERAGE(C$10:C13107)</f>
        <v>0.7457825622232398</v>
      </c>
      <c r="E13107" s="2"/>
      <c r="G13107" s="23"/>
    </row>
    <row r="13108" spans="1:7" customFormat="1">
      <c r="A13108" s="4">
        <v>35746</v>
      </c>
      <c r="B13108">
        <v>5.53</v>
      </c>
      <c r="C13108">
        <f>IFERROR(((VLOOKUP(A13108,'Interest Rates-10yr'!$A$9:$C$15239,2,FALSE))-B13108),C13107)</f>
        <v>0.35999999999999943</v>
      </c>
      <c r="D13108" s="98">
        <f>AVERAGE(C$10:C13108)</f>
        <v>0.7457531109244977</v>
      </c>
      <c r="E13108" s="2"/>
      <c r="G13108" s="23"/>
    </row>
    <row r="13109" spans="1:7" customFormat="1">
      <c r="A13109" s="4">
        <v>35747</v>
      </c>
      <c r="B13109">
        <v>5.5</v>
      </c>
      <c r="C13109">
        <f>IFERROR(((VLOOKUP(A13109,'Interest Rates-10yr'!$A$9:$C$15239,2,FALSE))-B13109),C13108)</f>
        <v>0.37000000000000011</v>
      </c>
      <c r="D13109" s="98">
        <f>AVERAGE(C$10:C13109)</f>
        <v>0.74572442748091572</v>
      </c>
      <c r="E13109" s="2"/>
      <c r="G13109" s="23"/>
    </row>
    <row r="13110" spans="1:7" customFormat="1">
      <c r="A13110" s="4">
        <v>35748</v>
      </c>
      <c r="B13110">
        <v>5.44</v>
      </c>
      <c r="C13110">
        <f>IFERROR(((VLOOKUP(A13110,'Interest Rates-10yr'!$A$9:$C$15239,2,FALSE))-B13110),C13109)</f>
        <v>0.41999999999999993</v>
      </c>
      <c r="D13110" s="98">
        <f>AVERAGE(C$10:C13110)</f>
        <v>0.74569956491870826</v>
      </c>
      <c r="E13110" s="2"/>
      <c r="G13110" s="23"/>
    </row>
    <row r="13111" spans="1:7" customFormat="1">
      <c r="A13111" s="4">
        <v>35749</v>
      </c>
      <c r="B13111">
        <v>5.44</v>
      </c>
      <c r="C13111">
        <f>IFERROR(((VLOOKUP(A13111,'Interest Rates-10yr'!$A$9:$C$15239,2,FALSE))-B13111),C13110)</f>
        <v>0.41999999999999993</v>
      </c>
      <c r="D13111" s="98">
        <f>AVERAGE(C$10:C13111)</f>
        <v>0.74567470615173226</v>
      </c>
      <c r="E13111" s="2"/>
      <c r="G13111" s="23"/>
    </row>
    <row r="13112" spans="1:7" customFormat="1">
      <c r="A13112" s="4">
        <v>35750</v>
      </c>
      <c r="B13112">
        <v>5.44</v>
      </c>
      <c r="C13112">
        <f>IFERROR(((VLOOKUP(A13112,'Interest Rates-10yr'!$A$9:$C$15239,2,FALSE))-B13112),C13111)</f>
        <v>0.41999999999999993</v>
      </c>
      <c r="D13112" s="98">
        <f>AVERAGE(C$10:C13112)</f>
        <v>0.74564985117911897</v>
      </c>
      <c r="E13112" s="2"/>
      <c r="G13112" s="23"/>
    </row>
    <row r="13113" spans="1:7" customFormat="1">
      <c r="A13113" s="4">
        <v>35751</v>
      </c>
      <c r="B13113">
        <v>5.68</v>
      </c>
      <c r="C13113">
        <f>IFERROR(((VLOOKUP(A13113,'Interest Rates-10yr'!$A$9:$C$15239,2,FALSE))-B13113),C13112)</f>
        <v>0.16999999999999993</v>
      </c>
      <c r="D13113" s="98">
        <f>AVERAGE(C$10:C13113)</f>
        <v>0.74560592185592156</v>
      </c>
      <c r="E13113" s="2"/>
      <c r="G13113" s="23"/>
    </row>
    <row r="13114" spans="1:7" customFormat="1">
      <c r="A13114" s="4">
        <v>35752</v>
      </c>
      <c r="B13114">
        <v>5.45</v>
      </c>
      <c r="C13114">
        <f>IFERROR(((VLOOKUP(A13114,'Interest Rates-10yr'!$A$9:$C$15239,2,FALSE))-B13114),C13113)</f>
        <v>0.39999999999999947</v>
      </c>
      <c r="D13114" s="98">
        <f>AVERAGE(C$10:C13114)</f>
        <v>0.74557954979015617</v>
      </c>
      <c r="E13114" s="2"/>
      <c r="G13114" s="23"/>
    </row>
    <row r="13115" spans="1:7" customFormat="1">
      <c r="A13115" s="4">
        <v>35753</v>
      </c>
      <c r="B13115">
        <v>5.59</v>
      </c>
      <c r="C13115">
        <f>IFERROR(((VLOOKUP(A13115,'Interest Rates-10yr'!$A$9:$C$15239,2,FALSE))-B13115),C13114)</f>
        <v>0.23000000000000043</v>
      </c>
      <c r="D13115" s="98">
        <f>AVERAGE(C$10:C13115)</f>
        <v>0.74554021059056885</v>
      </c>
      <c r="E13115" s="2"/>
      <c r="G13115" s="23"/>
    </row>
    <row r="13116" spans="1:7" customFormat="1">
      <c r="A13116" s="4">
        <v>35754</v>
      </c>
      <c r="B13116">
        <v>5.57</v>
      </c>
      <c r="C13116">
        <f>IFERROR(((VLOOKUP(A13116,'Interest Rates-10yr'!$A$9:$C$15239,2,FALSE))-B13116),C13115)</f>
        <v>0.26999999999999957</v>
      </c>
      <c r="D13116" s="98">
        <f>AVERAGE(C$10:C13116)</f>
        <v>0.74550392919813813</v>
      </c>
      <c r="E13116" s="2"/>
      <c r="G13116" s="23"/>
    </row>
    <row r="13117" spans="1:7" customFormat="1">
      <c r="A13117" s="4">
        <v>35755</v>
      </c>
      <c r="B13117">
        <v>5.41</v>
      </c>
      <c r="C13117">
        <f>IFERROR(((VLOOKUP(A13117,'Interest Rates-10yr'!$A$9:$C$15239,2,FALSE))-B13117),C13116)</f>
        <v>0.41000000000000014</v>
      </c>
      <c r="D13117" s="98">
        <f>AVERAGE(C$10:C13117)</f>
        <v>0.7454783338419283</v>
      </c>
      <c r="E13117" s="2"/>
      <c r="G13117" s="23"/>
    </row>
    <row r="13118" spans="1:7" customFormat="1">
      <c r="A13118" s="4">
        <v>35756</v>
      </c>
      <c r="B13118">
        <v>5.41</v>
      </c>
      <c r="C13118">
        <f>IFERROR(((VLOOKUP(A13118,'Interest Rates-10yr'!$A$9:$C$15239,2,FALSE))-B13118),C13117)</f>
        <v>0.41000000000000014</v>
      </c>
      <c r="D13118" s="98">
        <f>AVERAGE(C$10:C13118)</f>
        <v>0.74545274239072357</v>
      </c>
      <c r="E13118" s="2"/>
      <c r="G13118" s="23"/>
    </row>
    <row r="13119" spans="1:7" customFormat="1">
      <c r="A13119" s="4">
        <v>35757</v>
      </c>
      <c r="B13119">
        <v>5.41</v>
      </c>
      <c r="C13119">
        <f>IFERROR(((VLOOKUP(A13119,'Interest Rates-10yr'!$A$9:$C$15239,2,FALSE))-B13119),C13118)</f>
        <v>0.41000000000000014</v>
      </c>
      <c r="D13119" s="98">
        <f>AVERAGE(C$10:C13119)</f>
        <v>0.74542715484363054</v>
      </c>
      <c r="E13119" s="2"/>
      <c r="G13119" s="23"/>
    </row>
    <row r="13120" spans="1:7" customFormat="1">
      <c r="A13120" s="4">
        <v>35758</v>
      </c>
      <c r="B13120">
        <v>5.51</v>
      </c>
      <c r="C13120">
        <f>IFERROR(((VLOOKUP(A13120,'Interest Rates-10yr'!$A$9:$C$15239,2,FALSE))-B13120),C13119)</f>
        <v>0.35000000000000053</v>
      </c>
      <c r="D13120" s="98">
        <f>AVERAGE(C$10:C13120)</f>
        <v>0.74539699488978695</v>
      </c>
      <c r="E13120" s="2"/>
      <c r="G13120" s="23"/>
    </row>
    <row r="13121" spans="1:7" customFormat="1">
      <c r="A13121" s="4">
        <v>35759</v>
      </c>
      <c r="B13121">
        <v>5.55</v>
      </c>
      <c r="C13121">
        <f>IFERROR(((VLOOKUP(A13121,'Interest Rates-10yr'!$A$9:$C$15239,2,FALSE))-B13121),C13120)</f>
        <v>0.29999999999999982</v>
      </c>
      <c r="D13121" s="98">
        <f>AVERAGE(C$10:C13121)</f>
        <v>0.7453630262355091</v>
      </c>
      <c r="E13121" s="2"/>
      <c r="G13121" s="23"/>
    </row>
    <row r="13122" spans="1:7" customFormat="1">
      <c r="A13122" s="4">
        <v>35760</v>
      </c>
      <c r="B13122">
        <v>5.57</v>
      </c>
      <c r="C13122">
        <f>IFERROR(((VLOOKUP(A13122,'Interest Rates-10yr'!$A$9:$C$15239,2,FALSE))-B13122),C13121)</f>
        <v>0.29000000000000004</v>
      </c>
      <c r="D13122" s="98">
        <f>AVERAGE(C$10:C13122)</f>
        <v>0.74532830016014617</v>
      </c>
      <c r="E13122" s="2"/>
      <c r="G13122" s="23"/>
    </row>
    <row r="13123" spans="1:7" customFormat="1">
      <c r="A13123" s="4">
        <v>35761</v>
      </c>
      <c r="B13123">
        <v>5.57</v>
      </c>
      <c r="C13123">
        <f>IFERROR(((VLOOKUP(A13123,'Interest Rates-10yr'!$A$9:$C$15239,2,FALSE))-B13123),C13122)</f>
        <v>0.29000000000000004</v>
      </c>
      <c r="D13123" s="98">
        <f>AVERAGE(C$10:C13123)</f>
        <v>0.7452935793808142</v>
      </c>
      <c r="E13123" s="2"/>
      <c r="G13123" s="23"/>
    </row>
    <row r="13124" spans="1:7" customFormat="1">
      <c r="A13124" s="4">
        <v>35762</v>
      </c>
      <c r="B13124">
        <v>5.5</v>
      </c>
      <c r="C13124">
        <f>IFERROR(((VLOOKUP(A13124,'Interest Rates-10yr'!$A$9:$C$15239,2,FALSE))-B13124),C13123)</f>
        <v>0.36000000000000032</v>
      </c>
      <c r="D13124" s="98">
        <f>AVERAGE(C$10:C13124)</f>
        <v>0.7452642012962255</v>
      </c>
      <c r="E13124" s="2"/>
      <c r="G13124" s="23"/>
    </row>
    <row r="13125" spans="1:7" customFormat="1">
      <c r="A13125" s="4">
        <v>35763</v>
      </c>
      <c r="B13125">
        <v>5.5</v>
      </c>
      <c r="C13125">
        <f>IFERROR(((VLOOKUP(A13125,'Interest Rates-10yr'!$A$9:$C$15239,2,FALSE))-B13125),C13124)</f>
        <v>0.36000000000000032</v>
      </c>
      <c r="D13125" s="98">
        <f>AVERAGE(C$10:C13125)</f>
        <v>0.74523482769136917</v>
      </c>
      <c r="E13125" s="2"/>
      <c r="G13125" s="23"/>
    </row>
    <row r="13126" spans="1:7" customFormat="1">
      <c r="A13126" s="4">
        <v>35764</v>
      </c>
      <c r="B13126">
        <v>5.5</v>
      </c>
      <c r="C13126">
        <f>IFERROR(((VLOOKUP(A13126,'Interest Rates-10yr'!$A$9:$C$15239,2,FALSE))-B13126),C13125)</f>
        <v>0.36000000000000032</v>
      </c>
      <c r="D13126" s="98">
        <f>AVERAGE(C$10:C13126)</f>
        <v>0.74520545856522058</v>
      </c>
      <c r="E13126" s="2"/>
      <c r="G13126" s="23"/>
    </row>
    <row r="13127" spans="1:7" customFormat="1">
      <c r="A13127" s="4">
        <v>35765</v>
      </c>
      <c r="B13127">
        <v>5.92</v>
      </c>
      <c r="C13127">
        <f>IFERROR(((VLOOKUP(A13127,'Interest Rates-10yr'!$A$9:$C$15239,2,FALSE))-B13127),C13126)</f>
        <v>-5.9999999999999609E-2</v>
      </c>
      <c r="D13127" s="98">
        <f>AVERAGE(C$10:C13127)</f>
        <v>0.74514407684098183</v>
      </c>
      <c r="E13127" s="2"/>
      <c r="G13127" s="23"/>
    </row>
    <row r="13128" spans="1:7" customFormat="1">
      <c r="A13128" s="4">
        <v>35766</v>
      </c>
      <c r="B13128">
        <v>5.55</v>
      </c>
      <c r="C13128">
        <f>IFERROR(((VLOOKUP(A13128,'Interest Rates-10yr'!$A$9:$C$15239,2,FALSE))-B13128),C13127)</f>
        <v>0.3100000000000005</v>
      </c>
      <c r="D13128" s="98">
        <f>AVERAGE(C$10:C13128)</f>
        <v>0.74511090784358558</v>
      </c>
      <c r="E13128" s="2"/>
      <c r="G13128" s="23"/>
    </row>
    <row r="13129" spans="1:7" customFormat="1">
      <c r="A13129" s="4">
        <v>35767</v>
      </c>
      <c r="B13129">
        <v>5.5</v>
      </c>
      <c r="C13129">
        <f>IFERROR(((VLOOKUP(A13129,'Interest Rates-10yr'!$A$9:$C$15239,2,FALSE))-B13129),C13128)</f>
        <v>0.33000000000000007</v>
      </c>
      <c r="D13129" s="98">
        <f>AVERAGE(C$10:C13129)</f>
        <v>0.74507926829268278</v>
      </c>
      <c r="E13129" s="2"/>
      <c r="G13129" s="23"/>
    </row>
    <row r="13130" spans="1:7" customFormat="1">
      <c r="A13130" s="4">
        <v>35768</v>
      </c>
      <c r="B13130">
        <v>5.51</v>
      </c>
      <c r="C13130">
        <f>IFERROR(((VLOOKUP(A13130,'Interest Rates-10yr'!$A$9:$C$15239,2,FALSE))-B13130),C13129)</f>
        <v>0.33000000000000007</v>
      </c>
      <c r="D13130" s="98">
        <f>AVERAGE(C$10:C13130)</f>
        <v>0.74504763356451476</v>
      </c>
      <c r="E13130" s="2"/>
      <c r="G13130" s="23"/>
    </row>
    <row r="13131" spans="1:7" customFormat="1">
      <c r="A13131" s="4">
        <v>35769</v>
      </c>
      <c r="B13131">
        <v>5.39</v>
      </c>
      <c r="C13131">
        <f>IFERROR(((VLOOKUP(A13131,'Interest Rates-10yr'!$A$9:$C$15239,2,FALSE))-B13131),C13130)</f>
        <v>0.53000000000000025</v>
      </c>
      <c r="D13131" s="98">
        <f>AVERAGE(C$10:C13131)</f>
        <v>0.74503124523700648</v>
      </c>
      <c r="E13131" s="2"/>
      <c r="G13131" s="23"/>
    </row>
    <row r="13132" spans="1:7" customFormat="1">
      <c r="A13132" s="4">
        <v>35770</v>
      </c>
      <c r="B13132">
        <v>5.39</v>
      </c>
      <c r="C13132">
        <f>IFERROR(((VLOOKUP(A13132,'Interest Rates-10yr'!$A$9:$C$15239,2,FALSE))-B13132),C13131)</f>
        <v>0.53000000000000025</v>
      </c>
      <c r="D13132" s="98">
        <f>AVERAGE(C$10:C13132)</f>
        <v>0.74501485940714773</v>
      </c>
      <c r="E13132" s="2"/>
      <c r="G13132" s="23"/>
    </row>
    <row r="13133" spans="1:7" customFormat="1">
      <c r="A13133" s="4">
        <v>35771</v>
      </c>
      <c r="B13133">
        <v>5.39</v>
      </c>
      <c r="C13133">
        <f>IFERROR(((VLOOKUP(A13133,'Interest Rates-10yr'!$A$9:$C$15239,2,FALSE))-B13133),C13132)</f>
        <v>0.53000000000000025</v>
      </c>
      <c r="D13133" s="98">
        <f>AVERAGE(C$10:C13133)</f>
        <v>0.74499847607436764</v>
      </c>
      <c r="E13133" s="2"/>
      <c r="G13133" s="23"/>
    </row>
    <row r="13134" spans="1:7" customFormat="1">
      <c r="A13134" s="4">
        <v>35772</v>
      </c>
      <c r="B13134">
        <v>5.41</v>
      </c>
      <c r="C13134">
        <f>IFERROR(((VLOOKUP(A13134,'Interest Rates-10yr'!$A$9:$C$15239,2,FALSE))-B13134),C13133)</f>
        <v>0.54999999999999982</v>
      </c>
      <c r="D13134" s="98">
        <f>AVERAGE(C$10:C13134)</f>
        <v>0.74498361904761901</v>
      </c>
      <c r="E13134" s="2"/>
      <c r="G13134" s="23"/>
    </row>
    <row r="13135" spans="1:7" customFormat="1">
      <c r="A13135" s="4">
        <v>35773</v>
      </c>
      <c r="B13135">
        <v>5.29</v>
      </c>
      <c r="C13135">
        <f>IFERROR(((VLOOKUP(A13135,'Interest Rates-10yr'!$A$9:$C$15239,2,FALSE))-B13135),C13134)</f>
        <v>0.66000000000000014</v>
      </c>
      <c r="D13135" s="98">
        <f>AVERAGE(C$10:C13135)</f>
        <v>0.74497714459850672</v>
      </c>
      <c r="E13135" s="2"/>
      <c r="G13135" s="23"/>
    </row>
    <row r="13136" spans="1:7" customFormat="1">
      <c r="A13136" s="4">
        <v>35774</v>
      </c>
      <c r="B13136">
        <v>5.43</v>
      </c>
      <c r="C13136">
        <f>IFERROR(((VLOOKUP(A13136,'Interest Rates-10yr'!$A$9:$C$15239,2,FALSE))-B13136),C13135)</f>
        <v>0.47000000000000064</v>
      </c>
      <c r="D13136" s="98">
        <f>AVERAGE(C$10:C13136)</f>
        <v>0.74495619715091022</v>
      </c>
      <c r="E13136" s="2"/>
      <c r="G13136" s="23"/>
    </row>
    <row r="13137" spans="1:7" customFormat="1">
      <c r="A13137" s="4">
        <v>35775</v>
      </c>
      <c r="B13137">
        <v>5.52</v>
      </c>
      <c r="C13137">
        <f>IFERROR(((VLOOKUP(A13137,'Interest Rates-10yr'!$A$9:$C$15239,2,FALSE))-B13137),C13136)</f>
        <v>0.30000000000000071</v>
      </c>
      <c r="D13137" s="98">
        <f>AVERAGE(C$10:C13137)</f>
        <v>0.74492230347349164</v>
      </c>
      <c r="E13137" s="2"/>
      <c r="G13137" s="23"/>
    </row>
    <row r="13138" spans="1:7" customFormat="1">
      <c r="A13138" s="4">
        <v>35776</v>
      </c>
      <c r="B13138">
        <v>5.55</v>
      </c>
      <c r="C13138">
        <f>IFERROR(((VLOOKUP(A13138,'Interest Rates-10yr'!$A$9:$C$15239,2,FALSE))-B13138),C13137)</f>
        <v>0.19000000000000039</v>
      </c>
      <c r="D13138" s="98">
        <f>AVERAGE(C$10:C13138)</f>
        <v>0.74488003656028634</v>
      </c>
      <c r="E13138" s="2"/>
      <c r="G13138" s="23"/>
    </row>
    <row r="13139" spans="1:7" customFormat="1">
      <c r="A13139" s="4">
        <v>35777</v>
      </c>
      <c r="B13139">
        <v>5.55</v>
      </c>
      <c r="C13139">
        <f>IFERROR(((VLOOKUP(A13139,'Interest Rates-10yr'!$A$9:$C$15239,2,FALSE))-B13139),C13138)</f>
        <v>0.19000000000000039</v>
      </c>
      <c r="D13139" s="98">
        <f>AVERAGE(C$10:C13139)</f>
        <v>0.74483777608530077</v>
      </c>
      <c r="E13139" s="2"/>
      <c r="G13139" s="23"/>
    </row>
    <row r="13140" spans="1:7" customFormat="1">
      <c r="A13140" s="4">
        <v>35778</v>
      </c>
      <c r="B13140">
        <v>5.55</v>
      </c>
      <c r="C13140">
        <f>IFERROR(((VLOOKUP(A13140,'Interest Rates-10yr'!$A$9:$C$15239,2,FALSE))-B13140),C13139)</f>
        <v>0.19000000000000039</v>
      </c>
      <c r="D13140" s="98">
        <f>AVERAGE(C$10:C13140)</f>
        <v>0.74479552204706423</v>
      </c>
      <c r="E13140" s="2"/>
      <c r="G13140" s="23"/>
    </row>
    <row r="13141" spans="1:7" customFormat="1">
      <c r="A13141" s="4">
        <v>35779</v>
      </c>
      <c r="B13141">
        <v>5.97</v>
      </c>
      <c r="C13141">
        <f>IFERROR(((VLOOKUP(A13141,'Interest Rates-10yr'!$A$9:$C$15239,2,FALSE))-B13141),C13140)</f>
        <v>-0.1899999999999995</v>
      </c>
      <c r="D13141" s="98">
        <f>AVERAGE(C$10:C13141)</f>
        <v>0.74472433749619249</v>
      </c>
      <c r="E13141" s="2"/>
      <c r="G13141" s="23"/>
    </row>
    <row r="13142" spans="1:7" customFormat="1">
      <c r="A13142" s="4">
        <v>35780</v>
      </c>
      <c r="B13142">
        <v>5.56</v>
      </c>
      <c r="C13142">
        <f>IFERROR(((VLOOKUP(A13142,'Interest Rates-10yr'!$A$9:$C$15239,2,FALSE))-B13142),C13141)</f>
        <v>0.20999999999999996</v>
      </c>
      <c r="D13142" s="98">
        <f>AVERAGE(C$10:C13142)</f>
        <v>0.74468362141171085</v>
      </c>
      <c r="E13142" s="2"/>
      <c r="G13142" s="23"/>
    </row>
    <row r="13143" spans="1:7" customFormat="1">
      <c r="A13143" s="4">
        <v>35781</v>
      </c>
      <c r="B13143">
        <v>5.95</v>
      </c>
      <c r="C13143">
        <f>IFERROR(((VLOOKUP(A13143,'Interest Rates-10yr'!$A$9:$C$15239,2,FALSE))-B13143),C13142)</f>
        <v>-0.14000000000000057</v>
      </c>
      <c r="D13143" s="98">
        <f>AVERAGE(C$10:C13143)</f>
        <v>0.74461626313385099</v>
      </c>
      <c r="E13143" s="2"/>
      <c r="G13143" s="23"/>
    </row>
    <row r="13144" spans="1:7" customFormat="1">
      <c r="A13144" s="4">
        <v>35782</v>
      </c>
      <c r="B13144">
        <v>5.63</v>
      </c>
      <c r="C13144">
        <f>IFERROR(((VLOOKUP(A13144,'Interest Rates-10yr'!$A$9:$C$15239,2,FALSE))-B13144),C13143)</f>
        <v>0.12999999999999989</v>
      </c>
      <c r="D13144" s="98">
        <f>AVERAGE(C$10:C13144)</f>
        <v>0.7445694708793299</v>
      </c>
      <c r="E13144" s="2"/>
      <c r="G13144" s="23"/>
    </row>
    <row r="13145" spans="1:7" customFormat="1">
      <c r="A13145" s="4">
        <v>35783</v>
      </c>
      <c r="B13145">
        <v>5.46</v>
      </c>
      <c r="C13145">
        <f>IFERROR(((VLOOKUP(A13145,'Interest Rates-10yr'!$A$9:$C$15239,2,FALSE))-B13145),C13144)</f>
        <v>0.25999999999999979</v>
      </c>
      <c r="D13145" s="98">
        <f>AVERAGE(C$10:C13145)</f>
        <v>0.74453258221680862</v>
      </c>
      <c r="E13145" s="2"/>
      <c r="G13145" s="23"/>
    </row>
    <row r="13146" spans="1:7" customFormat="1">
      <c r="A13146" s="4">
        <v>35784</v>
      </c>
      <c r="B13146">
        <v>5.46</v>
      </c>
      <c r="C13146">
        <f>IFERROR(((VLOOKUP(A13146,'Interest Rates-10yr'!$A$9:$C$15239,2,FALSE))-B13146),C13145)</f>
        <v>0.25999999999999979</v>
      </c>
      <c r="D13146" s="98">
        <f>AVERAGE(C$10:C13146)</f>
        <v>0.74449569917028235</v>
      </c>
      <c r="E13146" s="2"/>
      <c r="G13146" s="23"/>
    </row>
    <row r="13147" spans="1:7" customFormat="1">
      <c r="A13147" s="4">
        <v>35785</v>
      </c>
      <c r="B13147">
        <v>5.46</v>
      </c>
      <c r="C13147">
        <f>IFERROR(((VLOOKUP(A13147,'Interest Rates-10yr'!$A$9:$C$15239,2,FALSE))-B13147),C13146)</f>
        <v>0.25999999999999979</v>
      </c>
      <c r="D13147" s="98">
        <f>AVERAGE(C$10:C13147)</f>
        <v>0.74445882173846845</v>
      </c>
      <c r="E13147" s="2"/>
      <c r="G13147" s="23"/>
    </row>
    <row r="13148" spans="1:7" customFormat="1">
      <c r="A13148" s="4">
        <v>35786</v>
      </c>
      <c r="B13148">
        <v>5.55</v>
      </c>
      <c r="C13148">
        <f>IFERROR(((VLOOKUP(A13148,'Interest Rates-10yr'!$A$9:$C$15239,2,FALSE))-B13148),C13147)</f>
        <v>0.16999999999999993</v>
      </c>
      <c r="D13148" s="98">
        <f>AVERAGE(C$10:C13148)</f>
        <v>0.74441510008372014</v>
      </c>
      <c r="E13148" s="2"/>
      <c r="G13148" s="23"/>
    </row>
    <row r="13149" spans="1:7" customFormat="1">
      <c r="A13149" s="4">
        <v>35787</v>
      </c>
      <c r="B13149">
        <v>5.45</v>
      </c>
      <c r="C13149">
        <f>IFERROR(((VLOOKUP(A13149,'Interest Rates-10yr'!$A$9:$C$15239,2,FALSE))-B13149),C13148)</f>
        <v>0.28000000000000025</v>
      </c>
      <c r="D13149" s="98">
        <f>AVERAGE(C$10:C13149)</f>
        <v>0.7443797564687975</v>
      </c>
      <c r="E13149" s="2"/>
      <c r="G13149" s="23"/>
    </row>
    <row r="13150" spans="1:7" customFormat="1">
      <c r="A13150" s="4">
        <v>35788</v>
      </c>
      <c r="B13150">
        <v>5.08</v>
      </c>
      <c r="C13150">
        <f>IFERROR(((VLOOKUP(A13150,'Interest Rates-10yr'!$A$9:$C$15239,2,FALSE))-B13150),C13149)</f>
        <v>0.67999999999999972</v>
      </c>
      <c r="D13150" s="98">
        <f>AVERAGE(C$10:C13150)</f>
        <v>0.74437485731679476</v>
      </c>
      <c r="E13150" s="2"/>
      <c r="G13150" s="23"/>
    </row>
    <row r="13151" spans="1:7" customFormat="1">
      <c r="A13151" s="4">
        <v>35789</v>
      </c>
      <c r="B13151">
        <v>5.08</v>
      </c>
      <c r="C13151">
        <f>IFERROR(((VLOOKUP(A13151,'Interest Rates-10yr'!$A$9:$C$15239,2,FALSE))-B13151),C13150)</f>
        <v>0.67999999999999972</v>
      </c>
      <c r="D13151" s="98">
        <f>AVERAGE(C$10:C13151)</f>
        <v>0.74436995891036373</v>
      </c>
      <c r="E13151" s="2"/>
      <c r="G13151" s="23"/>
    </row>
    <row r="13152" spans="1:7" customFormat="1">
      <c r="A13152" s="4">
        <v>35790</v>
      </c>
      <c r="B13152">
        <v>5.19</v>
      </c>
      <c r="C13152">
        <f>IFERROR(((VLOOKUP(A13152,'Interest Rates-10yr'!$A$9:$C$15239,2,FALSE))-B13152),C13151)</f>
        <v>0.55999999999999961</v>
      </c>
      <c r="D13152" s="98">
        <f>AVERAGE(C$10:C13152)</f>
        <v>0.74435593091379437</v>
      </c>
      <c r="E13152" s="2"/>
      <c r="G13152" s="23"/>
    </row>
    <row r="13153" spans="1:7" customFormat="1">
      <c r="A13153" s="4">
        <v>35791</v>
      </c>
      <c r="B13153">
        <v>5.19</v>
      </c>
      <c r="C13153">
        <f>IFERROR(((VLOOKUP(A13153,'Interest Rates-10yr'!$A$9:$C$15239,2,FALSE))-B13153),C13152)</f>
        <v>0.55999999999999961</v>
      </c>
      <c r="D13153" s="98">
        <f>AVERAGE(C$10:C13153)</f>
        <v>0.74434190505173459</v>
      </c>
      <c r="E13153" s="2"/>
      <c r="G13153" s="23"/>
    </row>
    <row r="13154" spans="1:7" customFormat="1">
      <c r="A13154" s="4">
        <v>35792</v>
      </c>
      <c r="B13154">
        <v>5.19</v>
      </c>
      <c r="C13154">
        <f>IFERROR(((VLOOKUP(A13154,'Interest Rates-10yr'!$A$9:$C$15239,2,FALSE))-B13154),C13153)</f>
        <v>0.55999999999999961</v>
      </c>
      <c r="D13154" s="98">
        <f>AVERAGE(C$10:C13154)</f>
        <v>0.74432788132369709</v>
      </c>
      <c r="E13154" s="2"/>
      <c r="G13154" s="23"/>
    </row>
    <row r="13155" spans="1:7" customFormat="1">
      <c r="A13155" s="4">
        <v>35793</v>
      </c>
      <c r="B13155">
        <v>5.57</v>
      </c>
      <c r="C13155">
        <f>IFERROR(((VLOOKUP(A13155,'Interest Rates-10yr'!$A$9:$C$15239,2,FALSE))-B13155),C13154)</f>
        <v>0.1899999999999995</v>
      </c>
      <c r="D13155" s="98">
        <f>AVERAGE(C$10:C13155)</f>
        <v>0.74428571428571422</v>
      </c>
      <c r="E13155" s="2"/>
      <c r="G13155" s="23"/>
    </row>
    <row r="13156" spans="1:7" customFormat="1">
      <c r="A13156" s="4">
        <v>35794</v>
      </c>
      <c r="B13156">
        <v>6.07</v>
      </c>
      <c r="C13156">
        <f>IFERROR(((VLOOKUP(A13156,'Interest Rates-10yr'!$A$9:$C$15239,2,FALSE))-B13156),C13155)</f>
        <v>-0.27000000000000046</v>
      </c>
      <c r="D13156" s="98">
        <f>AVERAGE(C$10:C13156)</f>
        <v>0.74420856469156449</v>
      </c>
      <c r="E13156" s="2"/>
      <c r="G13156" s="23"/>
    </row>
    <row r="13157" spans="1:7" customFormat="1">
      <c r="A13157" s="4">
        <v>35795</v>
      </c>
      <c r="B13157">
        <v>5.84</v>
      </c>
      <c r="C13157">
        <f>IFERROR(((VLOOKUP(A13157,'Interest Rates-10yr'!$A$9:$C$15239,2,FALSE))-B13157),C13156)</f>
        <v>-8.9999999999999858E-2</v>
      </c>
      <c r="D13157" s="98">
        <f>AVERAGE(C$10:C13157)</f>
        <v>0.74414511712808018</v>
      </c>
      <c r="E13157" s="2"/>
      <c r="G13157" s="23"/>
    </row>
    <row r="13158" spans="1:7" customFormat="1">
      <c r="A13158" s="4">
        <v>35796</v>
      </c>
      <c r="B13158">
        <v>5.84</v>
      </c>
      <c r="C13158">
        <f>IFERROR(((VLOOKUP(A13158,'Interest Rates-10yr'!$A$9:$C$15239,2,FALSE))-B13158),C13157)</f>
        <v>-8.9999999999999858E-2</v>
      </c>
      <c r="D13158" s="98">
        <f>AVERAGE(C$10:C13158)</f>
        <v>0.74408167921514934</v>
      </c>
      <c r="E13158" s="2"/>
      <c r="G13158" s="23"/>
    </row>
    <row r="13159" spans="1:7" customFormat="1">
      <c r="A13159" s="4">
        <v>35797</v>
      </c>
      <c r="B13159">
        <v>6.06</v>
      </c>
      <c r="C13159">
        <f>IFERROR(((VLOOKUP(A13159,'Interest Rates-10yr'!$A$9:$C$15239,2,FALSE))-B13159),C13158)</f>
        <v>-0.38999999999999968</v>
      </c>
      <c r="D13159" s="98">
        <f>AVERAGE(C$10:C13159)</f>
        <v>0.7439954372623574</v>
      </c>
      <c r="E13159" s="2"/>
      <c r="G13159" s="23"/>
    </row>
    <row r="13160" spans="1:7" customFormat="1">
      <c r="A13160" s="4">
        <v>35798</v>
      </c>
      <c r="B13160">
        <v>6.06</v>
      </c>
      <c r="C13160">
        <f>IFERROR(((VLOOKUP(A13160,'Interest Rates-10yr'!$A$9:$C$15239,2,FALSE))-B13160),C13159)</f>
        <v>-0.38999999999999968</v>
      </c>
      <c r="D13160" s="98">
        <f>AVERAGE(C$10:C13160)</f>
        <v>0.7439092084252148</v>
      </c>
      <c r="E13160" s="2"/>
      <c r="G13160" s="23"/>
    </row>
    <row r="13161" spans="1:7" customFormat="1">
      <c r="A13161" s="4">
        <v>35799</v>
      </c>
      <c r="B13161">
        <v>6.06</v>
      </c>
      <c r="C13161">
        <f>IFERROR(((VLOOKUP(A13161,'Interest Rates-10yr'!$A$9:$C$15239,2,FALSE))-B13161),C13160)</f>
        <v>-0.38999999999999968</v>
      </c>
      <c r="D13161" s="98">
        <f>AVERAGE(C$10:C13161)</f>
        <v>0.74382299270072993</v>
      </c>
      <c r="E13161" s="2"/>
      <c r="G13161" s="23"/>
    </row>
    <row r="13162" spans="1:7" customFormat="1">
      <c r="A13162" s="4">
        <v>35800</v>
      </c>
      <c r="B13162">
        <v>5.51</v>
      </c>
      <c r="C13162">
        <f>IFERROR(((VLOOKUP(A13162,'Interest Rates-10yr'!$A$9:$C$15239,2,FALSE))-B13162),C13161)</f>
        <v>9.9999999999997868E-3</v>
      </c>
      <c r="D13162" s="98">
        <f>AVERAGE(C$10:C13162)</f>
        <v>0.74376720139892039</v>
      </c>
      <c r="E13162" s="2"/>
      <c r="G13162" s="23"/>
    </row>
    <row r="13163" spans="1:7" customFormat="1">
      <c r="A13163" s="4">
        <v>35801</v>
      </c>
      <c r="B13163">
        <v>5.35</v>
      </c>
      <c r="C13163">
        <f>IFERROR(((VLOOKUP(A13163,'Interest Rates-10yr'!$A$9:$C$15239,2,FALSE))-B13163),C13162)</f>
        <v>0.14000000000000057</v>
      </c>
      <c r="D13163" s="98">
        <f>AVERAGE(C$10:C13163)</f>
        <v>0.74372130150524551</v>
      </c>
      <c r="E13163" s="2"/>
      <c r="G13163" s="23"/>
    </row>
    <row r="13164" spans="1:7" customFormat="1">
      <c r="A13164" s="4">
        <v>35802</v>
      </c>
      <c r="B13164">
        <v>5.29</v>
      </c>
      <c r="C13164">
        <f>IFERROR(((VLOOKUP(A13164,'Interest Rates-10yr'!$A$9:$C$15239,2,FALSE))-B13164),C13163)</f>
        <v>0.25999999999999979</v>
      </c>
      <c r="D13164" s="98">
        <f>AVERAGE(C$10:C13164)</f>
        <v>0.74368453059673134</v>
      </c>
      <c r="E13164" s="2"/>
      <c r="G13164" s="23"/>
    </row>
    <row r="13165" spans="1:7" customFormat="1">
      <c r="A13165" s="4">
        <v>35803</v>
      </c>
      <c r="B13165">
        <v>5.42</v>
      </c>
      <c r="C13165">
        <f>IFERROR(((VLOOKUP(A13165,'Interest Rates-10yr'!$A$9:$C$15239,2,FALSE))-B13165),C13164)</f>
        <v>7.0000000000000284E-2</v>
      </c>
      <c r="D13165" s="98">
        <f>AVERAGE(C$10:C13165)</f>
        <v>0.74363332319854059</v>
      </c>
      <c r="E13165" s="2"/>
      <c r="G13165" s="23"/>
    </row>
    <row r="13166" spans="1:7" customFormat="1">
      <c r="A13166" s="4">
        <v>35804</v>
      </c>
      <c r="B13166">
        <v>5.48</v>
      </c>
      <c r="C13166">
        <f>IFERROR(((VLOOKUP(A13166,'Interest Rates-10yr'!$A$9:$C$15239,2,FALSE))-B13166),C13165)</f>
        <v>-8.0000000000000071E-2</v>
      </c>
      <c r="D13166" s="98">
        <f>AVERAGE(C$10:C13166)</f>
        <v>0.74357072280915104</v>
      </c>
      <c r="E13166" s="2"/>
      <c r="G13166" s="23"/>
    </row>
    <row r="13167" spans="1:7" customFormat="1">
      <c r="A13167" s="4">
        <v>35805</v>
      </c>
      <c r="B13167">
        <v>5.48</v>
      </c>
      <c r="C13167">
        <f>IFERROR(((VLOOKUP(A13167,'Interest Rates-10yr'!$A$9:$C$15239,2,FALSE))-B13167),C13166)</f>
        <v>-8.0000000000000071E-2</v>
      </c>
      <c r="D13167" s="98">
        <f>AVERAGE(C$10:C13167)</f>
        <v>0.74350813193494447</v>
      </c>
      <c r="E13167" s="2"/>
      <c r="G13167" s="23"/>
    </row>
    <row r="13168" spans="1:7" customFormat="1">
      <c r="A13168" s="4">
        <v>35806</v>
      </c>
      <c r="B13168">
        <v>5.48</v>
      </c>
      <c r="C13168">
        <f>IFERROR(((VLOOKUP(A13168,'Interest Rates-10yr'!$A$9:$C$15239,2,FALSE))-B13168),C13167)</f>
        <v>-8.0000000000000071E-2</v>
      </c>
      <c r="D13168" s="98">
        <f>AVERAGE(C$10:C13168)</f>
        <v>0.74344555057375183</v>
      </c>
      <c r="E13168" s="2"/>
      <c r="G13168" s="23"/>
    </row>
    <row r="13169" spans="1:7" customFormat="1">
      <c r="A13169" s="4">
        <v>35807</v>
      </c>
      <c r="B13169">
        <v>5.48</v>
      </c>
      <c r="C13169">
        <f>IFERROR(((VLOOKUP(A13169,'Interest Rates-10yr'!$A$9:$C$15239,2,FALSE))-B13169),C13168)</f>
        <v>-9.0000000000000746E-2</v>
      </c>
      <c r="D13169" s="98">
        <f>AVERAGE(C$10:C13169)</f>
        <v>0.74338221884498479</v>
      </c>
      <c r="E13169" s="2"/>
      <c r="G13169" s="23"/>
    </row>
    <row r="13170" spans="1:7" customFormat="1">
      <c r="A13170" s="4">
        <v>35808</v>
      </c>
      <c r="B13170">
        <v>5.42</v>
      </c>
      <c r="C13170">
        <f>IFERROR(((VLOOKUP(A13170,'Interest Rates-10yr'!$A$9:$C$15239,2,FALSE))-B13170),C13169)</f>
        <v>-9.9999999999997868E-3</v>
      </c>
      <c r="D13170" s="98">
        <f>AVERAGE(C$10:C13170)</f>
        <v>0.74332497530582775</v>
      </c>
      <c r="E13170" s="2"/>
      <c r="G13170" s="23"/>
    </row>
    <row r="13171" spans="1:7" customFormat="1">
      <c r="A13171" s="4">
        <v>35809</v>
      </c>
      <c r="B13171">
        <v>5.36</v>
      </c>
      <c r="C13171">
        <f>IFERROR(((VLOOKUP(A13171,'Interest Rates-10yr'!$A$9:$C$15239,2,FALSE))-B13171),C13170)</f>
        <v>8.9999999999999858E-2</v>
      </c>
      <c r="D13171" s="98">
        <f>AVERAGE(C$10:C13171)</f>
        <v>0.74327533809451451</v>
      </c>
      <c r="E13171" s="2"/>
      <c r="G13171" s="23"/>
    </row>
    <row r="13172" spans="1:7" customFormat="1">
      <c r="A13172" s="4">
        <v>35810</v>
      </c>
      <c r="B13172">
        <v>5.6</v>
      </c>
      <c r="C13172">
        <f>IFERROR(((VLOOKUP(A13172,'Interest Rates-10yr'!$A$9:$C$15239,2,FALSE))-B13172),C13171)</f>
        <v>-0.11999999999999922</v>
      </c>
      <c r="D13172" s="98">
        <f>AVERAGE(C$10:C13172)</f>
        <v>0.74320975461520922</v>
      </c>
      <c r="E13172" s="2"/>
      <c r="G13172" s="23"/>
    </row>
    <row r="13173" spans="1:7" customFormat="1">
      <c r="A13173" s="4">
        <v>35811</v>
      </c>
      <c r="B13173">
        <v>5.54</v>
      </c>
      <c r="C13173">
        <f>IFERROR(((VLOOKUP(A13173,'Interest Rates-10yr'!$A$9:$C$15239,2,FALSE))-B13173),C13172)</f>
        <v>0</v>
      </c>
      <c r="D13173" s="98">
        <f>AVERAGE(C$10:C13173)</f>
        <v>0.74315329687025211</v>
      </c>
      <c r="E13173" s="2"/>
      <c r="G13173" s="23"/>
    </row>
    <row r="13174" spans="1:7" customFormat="1">
      <c r="A13174" s="4">
        <v>35812</v>
      </c>
      <c r="B13174">
        <v>5.54</v>
      </c>
      <c r="C13174">
        <f>IFERROR(((VLOOKUP(A13174,'Interest Rates-10yr'!$A$9:$C$15239,2,FALSE))-B13174),C13173)</f>
        <v>0</v>
      </c>
      <c r="D13174" s="98">
        <f>AVERAGE(C$10:C13174)</f>
        <v>0.74309684770224071</v>
      </c>
      <c r="E13174" s="2"/>
      <c r="G13174" s="23"/>
    </row>
    <row r="13175" spans="1:7" customFormat="1">
      <c r="A13175" s="4">
        <v>35813</v>
      </c>
      <c r="B13175">
        <v>5.54</v>
      </c>
      <c r="C13175">
        <f>IFERROR(((VLOOKUP(A13175,'Interest Rates-10yr'!$A$9:$C$15239,2,FALSE))-B13175),C13174)</f>
        <v>0</v>
      </c>
      <c r="D13175" s="98">
        <f>AVERAGE(C$10:C13175)</f>
        <v>0.74304040710922059</v>
      </c>
      <c r="E13175" s="2"/>
      <c r="G13175" s="23"/>
    </row>
    <row r="13176" spans="1:7" customFormat="1">
      <c r="A13176" s="4">
        <v>35814</v>
      </c>
      <c r="B13176">
        <v>5.54</v>
      </c>
      <c r="C13176">
        <f>IFERROR(((VLOOKUP(A13176,'Interest Rates-10yr'!$A$9:$C$15239,2,FALSE))-B13176),C13175)</f>
        <v>0</v>
      </c>
      <c r="D13176" s="98">
        <f>AVERAGE(C$10:C13176)</f>
        <v>0.74298397508923819</v>
      </c>
      <c r="E13176" s="2"/>
      <c r="G13176" s="23"/>
    </row>
    <row r="13177" spans="1:7" customFormat="1">
      <c r="A13177" s="4">
        <v>35815</v>
      </c>
      <c r="B13177">
        <v>5.52</v>
      </c>
      <c r="C13177">
        <f>IFERROR(((VLOOKUP(A13177,'Interest Rates-10yr'!$A$9:$C$15239,2,FALSE))-B13177),C13176)</f>
        <v>5.0000000000000711E-2</v>
      </c>
      <c r="D13177" s="98">
        <f>AVERAGE(C$10:C13177)</f>
        <v>0.74293134872417965</v>
      </c>
      <c r="E13177" s="2"/>
      <c r="G13177" s="23"/>
    </row>
    <row r="13178" spans="1:7" customFormat="1">
      <c r="A13178" s="4">
        <v>35816</v>
      </c>
      <c r="B13178">
        <v>5.4</v>
      </c>
      <c r="C13178">
        <f>IFERROR(((VLOOKUP(A13178,'Interest Rates-10yr'!$A$9:$C$15239,2,FALSE))-B13178),C13177)</f>
        <v>0.13999999999999968</v>
      </c>
      <c r="D13178" s="98">
        <f>AVERAGE(C$10:C13178)</f>
        <v>0.74288556458349131</v>
      </c>
      <c r="E13178" s="2"/>
      <c r="G13178" s="23"/>
    </row>
    <row r="13179" spans="1:7" customFormat="1">
      <c r="A13179" s="4">
        <v>35817</v>
      </c>
      <c r="B13179">
        <v>5.47</v>
      </c>
      <c r="C13179">
        <f>IFERROR(((VLOOKUP(A13179,'Interest Rates-10yr'!$A$9:$C$15239,2,FALSE))-B13179),C13178)</f>
        <v>8.9999999999999858E-2</v>
      </c>
      <c r="D13179" s="98">
        <f>AVERAGE(C$10:C13179)</f>
        <v>0.74283599088838248</v>
      </c>
      <c r="E13179" s="2"/>
      <c r="G13179" s="23"/>
    </row>
    <row r="13180" spans="1:7" customFormat="1">
      <c r="A13180" s="4">
        <v>35818</v>
      </c>
      <c r="B13180">
        <v>5.51</v>
      </c>
      <c r="C13180">
        <f>IFERROR(((VLOOKUP(A13180,'Interest Rates-10yr'!$A$9:$C$15239,2,FALSE))-B13180),C13179)</f>
        <v>0.19000000000000039</v>
      </c>
      <c r="D13180" s="98">
        <f>AVERAGE(C$10:C13180)</f>
        <v>0.74279401715890958</v>
      </c>
      <c r="E13180" s="2"/>
      <c r="G13180" s="23"/>
    </row>
    <row r="13181" spans="1:7" customFormat="1">
      <c r="A13181" s="4">
        <v>35819</v>
      </c>
      <c r="B13181">
        <v>5.51</v>
      </c>
      <c r="C13181">
        <f>IFERROR(((VLOOKUP(A13181,'Interest Rates-10yr'!$A$9:$C$15239,2,FALSE))-B13181),C13180)</f>
        <v>0.19000000000000039</v>
      </c>
      <c r="D13181" s="98">
        <f>AVERAGE(C$10:C13181)</f>
        <v>0.74275204980261156</v>
      </c>
      <c r="E13181" s="2"/>
      <c r="G13181" s="23"/>
    </row>
    <row r="13182" spans="1:7" customFormat="1">
      <c r="A13182" s="4">
        <v>35820</v>
      </c>
      <c r="B13182">
        <v>5.51</v>
      </c>
      <c r="C13182">
        <f>IFERROR(((VLOOKUP(A13182,'Interest Rates-10yr'!$A$9:$C$15239,2,FALSE))-B13182),C13181)</f>
        <v>0.19000000000000039</v>
      </c>
      <c r="D13182" s="98">
        <f>AVERAGE(C$10:C13182)</f>
        <v>0.7427100888180368</v>
      </c>
      <c r="E13182" s="2"/>
      <c r="G13182" s="23"/>
    </row>
    <row r="13183" spans="1:7" customFormat="1">
      <c r="A13183" s="4">
        <v>35821</v>
      </c>
      <c r="B13183">
        <v>5.62</v>
      </c>
      <c r="C13183">
        <f>IFERROR(((VLOOKUP(A13183,'Interest Rates-10yr'!$A$9:$C$15239,2,FALSE))-B13183),C13182)</f>
        <v>9.9999999999997868E-3</v>
      </c>
      <c r="D13183" s="98">
        <f>AVERAGE(C$10:C13183)</f>
        <v>0.74265447092758463</v>
      </c>
      <c r="E13183" s="2"/>
      <c r="G13183" s="23"/>
    </row>
    <row r="13184" spans="1:7" customFormat="1">
      <c r="A13184" s="4">
        <v>35822</v>
      </c>
      <c r="B13184">
        <v>5.52</v>
      </c>
      <c r="C13184">
        <f>IFERROR(((VLOOKUP(A13184,'Interest Rates-10yr'!$A$9:$C$15239,2,FALSE))-B13184),C13183)</f>
        <v>0.1800000000000006</v>
      </c>
      <c r="D13184" s="98">
        <f>AVERAGE(C$10:C13184)</f>
        <v>0.7426117647058823</v>
      </c>
      <c r="E13184" s="2"/>
      <c r="G13184" s="23"/>
    </row>
    <row r="13185" spans="1:7" customFormat="1">
      <c r="A13185" s="4">
        <v>35823</v>
      </c>
      <c r="B13185">
        <v>5.58</v>
      </c>
      <c r="C13185">
        <f>IFERROR(((VLOOKUP(A13185,'Interest Rates-10yr'!$A$9:$C$15239,2,FALSE))-B13185),C13184)</f>
        <v>0.11000000000000032</v>
      </c>
      <c r="D13185" s="98">
        <f>AVERAGE(C$10:C13185)</f>
        <v>0.74256375227686711</v>
      </c>
      <c r="E13185" s="2"/>
      <c r="G13185" s="23"/>
    </row>
    <row r="13186" spans="1:7" customFormat="1">
      <c r="A13186" s="4">
        <v>35824</v>
      </c>
      <c r="B13186">
        <v>5.63</v>
      </c>
      <c r="C13186">
        <f>IFERROR(((VLOOKUP(A13186,'Interest Rates-10yr'!$A$9:$C$15239,2,FALSE))-B13186),C13185)</f>
        <v>-4.9999999999999822E-2</v>
      </c>
      <c r="D13186" s="98">
        <f>AVERAGE(C$10:C13186)</f>
        <v>0.74250360476588007</v>
      </c>
      <c r="E13186" s="2"/>
      <c r="G13186" s="23"/>
    </row>
    <row r="13187" spans="1:7" customFormat="1">
      <c r="A13187" s="4">
        <v>35825</v>
      </c>
      <c r="B13187">
        <v>5.48</v>
      </c>
      <c r="C13187">
        <f>IFERROR(((VLOOKUP(A13187,'Interest Rates-10yr'!$A$9:$C$15239,2,FALSE))-B13187),C13186)</f>
        <v>4.9999999999999822E-2</v>
      </c>
      <c r="D13187" s="98">
        <f>AVERAGE(C$10:C13187)</f>
        <v>0.74245105478828355</v>
      </c>
      <c r="E13187" s="2"/>
      <c r="G13187" s="23"/>
    </row>
    <row r="13188" spans="1:7" customFormat="1">
      <c r="A13188" s="4">
        <v>35826</v>
      </c>
      <c r="B13188">
        <v>5.48</v>
      </c>
      <c r="C13188">
        <f>IFERROR(((VLOOKUP(A13188,'Interest Rates-10yr'!$A$9:$C$15239,2,FALSE))-B13188),C13187)</f>
        <v>4.9999999999999822E-2</v>
      </c>
      <c r="D13188" s="98">
        <f>AVERAGE(C$10:C13188)</f>
        <v>0.74239851278549207</v>
      </c>
      <c r="E13188" s="2"/>
      <c r="G13188" s="23"/>
    </row>
    <row r="13189" spans="1:7" customFormat="1">
      <c r="A13189" s="4">
        <v>35827</v>
      </c>
      <c r="B13189">
        <v>5.48</v>
      </c>
      <c r="C13189">
        <f>IFERROR(((VLOOKUP(A13189,'Interest Rates-10yr'!$A$9:$C$15239,2,FALSE))-B13189),C13188)</f>
        <v>4.9999999999999822E-2</v>
      </c>
      <c r="D13189" s="98">
        <f>AVERAGE(C$10:C13189)</f>
        <v>0.74234597875569042</v>
      </c>
      <c r="E13189" s="2"/>
      <c r="G13189" s="23"/>
    </row>
    <row r="13190" spans="1:7" customFormat="1">
      <c r="A13190" s="4">
        <v>35828</v>
      </c>
      <c r="B13190">
        <v>5.71</v>
      </c>
      <c r="C13190">
        <f>IFERROR(((VLOOKUP(A13190,'Interest Rates-10yr'!$A$9:$C$15239,2,FALSE))-B13190),C13189)</f>
        <v>-0.13999999999999968</v>
      </c>
      <c r="D13190" s="98">
        <f>AVERAGE(C$10:C13190)</f>
        <v>0.74227903800925576</v>
      </c>
      <c r="E13190" s="2"/>
      <c r="G13190" s="23"/>
    </row>
    <row r="13191" spans="1:7" customFormat="1">
      <c r="A13191" s="4">
        <v>35829</v>
      </c>
      <c r="B13191">
        <v>5.47</v>
      </c>
      <c r="C13191">
        <f>IFERROR(((VLOOKUP(A13191,'Interest Rates-10yr'!$A$9:$C$15239,2,FALSE))-B13191),C13190)</f>
        <v>8.9999999999999858E-2</v>
      </c>
      <c r="D13191" s="98">
        <f>AVERAGE(C$10:C13191)</f>
        <v>0.7422295554544075</v>
      </c>
      <c r="E13191" s="2"/>
      <c r="G13191" s="23"/>
    </row>
    <row r="13192" spans="1:7" customFormat="1">
      <c r="A13192" s="4">
        <v>35830</v>
      </c>
      <c r="B13192">
        <v>5.41</v>
      </c>
      <c r="C13192">
        <f>IFERROR(((VLOOKUP(A13192,'Interest Rates-10yr'!$A$9:$C$15239,2,FALSE))-B13192),C13191)</f>
        <v>0.16000000000000014</v>
      </c>
      <c r="D13192" s="98">
        <f>AVERAGE(C$10:C13192)</f>
        <v>0.74218539027535457</v>
      </c>
      <c r="E13192" s="2"/>
      <c r="G13192" s="23"/>
    </row>
    <row r="13193" spans="1:7" customFormat="1">
      <c r="A13193" s="4">
        <v>35831</v>
      </c>
      <c r="B13193">
        <v>5.45</v>
      </c>
      <c r="C13193">
        <f>IFERROR(((VLOOKUP(A13193,'Interest Rates-10yr'!$A$9:$C$15239,2,FALSE))-B13193),C13192)</f>
        <v>0.16999999999999993</v>
      </c>
      <c r="D13193" s="98">
        <f>AVERAGE(C$10:C13193)</f>
        <v>0.74214199029126215</v>
      </c>
      <c r="E13193" s="2"/>
      <c r="G13193" s="23"/>
    </row>
    <row r="13194" spans="1:7" customFormat="1">
      <c r="A13194" s="4">
        <v>35832</v>
      </c>
      <c r="B13194">
        <v>5.4</v>
      </c>
      <c r="C13194">
        <f>IFERROR(((VLOOKUP(A13194,'Interest Rates-10yr'!$A$9:$C$15239,2,FALSE))-B13194),C13193)</f>
        <v>0.21999999999999975</v>
      </c>
      <c r="D13194" s="98">
        <f>AVERAGE(C$10:C13194)</f>
        <v>0.74210238907849824</v>
      </c>
      <c r="E13194" s="2"/>
      <c r="G13194" s="23"/>
    </row>
    <row r="13195" spans="1:7" customFormat="1">
      <c r="A13195" s="4">
        <v>35833</v>
      </c>
      <c r="B13195">
        <v>5.4</v>
      </c>
      <c r="C13195">
        <f>IFERROR(((VLOOKUP(A13195,'Interest Rates-10yr'!$A$9:$C$15239,2,FALSE))-B13195),C13194)</f>
        <v>0.21999999999999975</v>
      </c>
      <c r="D13195" s="98">
        <f>AVERAGE(C$10:C13195)</f>
        <v>0.74206279387228868</v>
      </c>
      <c r="E13195" s="2"/>
      <c r="G13195" s="23"/>
    </row>
    <row r="13196" spans="1:7" customFormat="1">
      <c r="A13196" s="4">
        <v>35834</v>
      </c>
      <c r="B13196">
        <v>5.4</v>
      </c>
      <c r="C13196">
        <f>IFERROR(((VLOOKUP(A13196,'Interest Rates-10yr'!$A$9:$C$15239,2,FALSE))-B13196),C13195)</f>
        <v>0.21999999999999975</v>
      </c>
      <c r="D13196" s="98">
        <f>AVERAGE(C$10:C13196)</f>
        <v>0.74202320467126703</v>
      </c>
      <c r="E13196" s="2"/>
      <c r="G13196" s="23"/>
    </row>
    <row r="13197" spans="1:7" customFormat="1">
      <c r="A13197" s="4">
        <v>35835</v>
      </c>
      <c r="B13197">
        <v>5.47</v>
      </c>
      <c r="C13197">
        <f>IFERROR(((VLOOKUP(A13197,'Interest Rates-10yr'!$A$9:$C$15239,2,FALSE))-B13197),C13196)</f>
        <v>0.1800000000000006</v>
      </c>
      <c r="D13197" s="98">
        <f>AVERAGE(C$10:C13197)</f>
        <v>0.74198058841370929</v>
      </c>
      <c r="E13197" s="2"/>
      <c r="G13197" s="23"/>
    </row>
    <row r="13198" spans="1:7" customFormat="1">
      <c r="A13198" s="4">
        <v>35836</v>
      </c>
      <c r="B13198">
        <v>5.44</v>
      </c>
      <c r="C13198">
        <f>IFERROR(((VLOOKUP(A13198,'Interest Rates-10yr'!$A$9:$C$15239,2,FALSE))-B13198),C13197)</f>
        <v>0.19999999999999929</v>
      </c>
      <c r="D13198" s="98">
        <f>AVERAGE(C$10:C13198)</f>
        <v>0.74193949503374013</v>
      </c>
      <c r="E13198" s="2"/>
      <c r="G13198" s="23"/>
    </row>
    <row r="13199" spans="1:7" customFormat="1">
      <c r="A13199" s="4">
        <v>35837</v>
      </c>
      <c r="B13199">
        <v>5.48</v>
      </c>
      <c r="C13199">
        <f>IFERROR(((VLOOKUP(A13199,'Interest Rates-10yr'!$A$9:$C$15239,2,FALSE))-B13199),C13198)</f>
        <v>4.9999999999999822E-2</v>
      </c>
      <c r="D13199" s="98">
        <f>AVERAGE(C$10:C13199)</f>
        <v>0.74188703563305514</v>
      </c>
      <c r="E13199" s="2"/>
      <c r="G13199" s="23"/>
    </row>
    <row r="13200" spans="1:7" customFormat="1">
      <c r="A13200" s="4">
        <v>35838</v>
      </c>
      <c r="B13200">
        <v>5.52</v>
      </c>
      <c r="C13200">
        <f>IFERROR(((VLOOKUP(A13200,'Interest Rates-10yr'!$A$9:$C$15239,2,FALSE))-B13200),C13199)</f>
        <v>0</v>
      </c>
      <c r="D13200" s="98">
        <f>AVERAGE(C$10:C13200)</f>
        <v>0.74183079372299277</v>
      </c>
      <c r="E13200" s="2"/>
      <c r="G13200" s="23"/>
    </row>
    <row r="13201" spans="1:7" customFormat="1">
      <c r="A13201" s="4">
        <v>35839</v>
      </c>
      <c r="B13201">
        <v>5.45</v>
      </c>
      <c r="C13201">
        <f>IFERROR(((VLOOKUP(A13201,'Interest Rates-10yr'!$A$9:$C$15239,2,FALSE))-B13201),C13200)</f>
        <v>4.0000000000000036E-2</v>
      </c>
      <c r="D13201" s="98">
        <f>AVERAGE(C$10:C13201)</f>
        <v>0.74177759248029096</v>
      </c>
      <c r="E13201" s="2"/>
      <c r="G13201" s="23"/>
    </row>
    <row r="13202" spans="1:7" customFormat="1">
      <c r="A13202" s="4">
        <v>35840</v>
      </c>
      <c r="B13202">
        <v>5.45</v>
      </c>
      <c r="C13202">
        <f>IFERROR(((VLOOKUP(A13202,'Interest Rates-10yr'!$A$9:$C$15239,2,FALSE))-B13202),C13201)</f>
        <v>4.0000000000000036E-2</v>
      </c>
      <c r="D13202" s="98">
        <f>AVERAGE(C$10:C13202)</f>
        <v>0.74172439930266043</v>
      </c>
      <c r="E13202" s="2"/>
      <c r="G13202" s="23"/>
    </row>
    <row r="13203" spans="1:7" customFormat="1">
      <c r="A13203" s="4">
        <v>35841</v>
      </c>
      <c r="B13203">
        <v>5.45</v>
      </c>
      <c r="C13203">
        <f>IFERROR(((VLOOKUP(A13203,'Interest Rates-10yr'!$A$9:$C$15239,2,FALSE))-B13203),C13202)</f>
        <v>4.0000000000000036E-2</v>
      </c>
      <c r="D13203" s="98">
        <f>AVERAGE(C$10:C13203)</f>
        <v>0.74167121418826742</v>
      </c>
      <c r="E13203" s="2"/>
      <c r="G13203" s="23"/>
    </row>
    <row r="13204" spans="1:7" customFormat="1">
      <c r="A13204" s="4">
        <v>35842</v>
      </c>
      <c r="B13204">
        <v>5.45</v>
      </c>
      <c r="C13204">
        <f>IFERROR(((VLOOKUP(A13204,'Interest Rates-10yr'!$A$9:$C$15239,2,FALSE))-B13204),C13203)</f>
        <v>4.0000000000000036E-2</v>
      </c>
      <c r="D13204" s="98">
        <f>AVERAGE(C$10:C13204)</f>
        <v>0.74161803713527863</v>
      </c>
      <c r="E13204" s="2"/>
      <c r="G13204" s="23"/>
    </row>
    <row r="13205" spans="1:7" customFormat="1">
      <c r="A13205" s="4">
        <v>35843</v>
      </c>
      <c r="B13205">
        <v>6</v>
      </c>
      <c r="C13205">
        <f>IFERROR(((VLOOKUP(A13205,'Interest Rates-10yr'!$A$9:$C$15239,2,FALSE))-B13205),C13204)</f>
        <v>-0.55999999999999961</v>
      </c>
      <c r="D13205" s="98">
        <f>AVERAGE(C$10:C13205)</f>
        <v>0.74151939981812687</v>
      </c>
      <c r="E13205" s="2"/>
      <c r="G13205" s="23"/>
    </row>
    <row r="13206" spans="1:7" customFormat="1">
      <c r="A13206" s="4">
        <v>35844</v>
      </c>
      <c r="B13206">
        <v>5.44</v>
      </c>
      <c r="C13206">
        <f>IFERROR(((VLOOKUP(A13206,'Interest Rates-10yr'!$A$9:$C$15239,2,FALSE))-B13206),C13205)</f>
        <v>4.9999999999999822E-2</v>
      </c>
      <c r="D13206" s="98">
        <f>AVERAGE(C$10:C13206)</f>
        <v>0.74146700007577493</v>
      </c>
      <c r="E13206" s="2"/>
      <c r="G13206" s="23"/>
    </row>
    <row r="13207" spans="1:7" customFormat="1">
      <c r="A13207" s="4">
        <v>35845</v>
      </c>
      <c r="B13207">
        <v>5.43</v>
      </c>
      <c r="C13207">
        <f>IFERROR(((VLOOKUP(A13207,'Interest Rates-10yr'!$A$9:$C$15239,2,FALSE))-B13207),C13206)</f>
        <v>8.0000000000000071E-2</v>
      </c>
      <c r="D13207" s="98">
        <f>AVERAGE(C$10:C13207)</f>
        <v>0.74141688134565853</v>
      </c>
      <c r="E13207" s="2"/>
      <c r="G13207" s="23"/>
    </row>
    <row r="13208" spans="1:7" customFormat="1">
      <c r="A13208" s="4">
        <v>35846</v>
      </c>
      <c r="B13208">
        <v>5.46</v>
      </c>
      <c r="C13208">
        <f>IFERROR(((VLOOKUP(A13208,'Interest Rates-10yr'!$A$9:$C$15239,2,FALSE))-B13208),C13207)</f>
        <v>8.0000000000000071E-2</v>
      </c>
      <c r="D13208" s="98">
        <f>AVERAGE(C$10:C13208)</f>
        <v>0.74136677020986441</v>
      </c>
      <c r="E13208" s="2"/>
      <c r="G13208" s="23"/>
    </row>
    <row r="13209" spans="1:7" customFormat="1">
      <c r="A13209" s="4">
        <v>35847</v>
      </c>
      <c r="B13209">
        <v>5.46</v>
      </c>
      <c r="C13209">
        <f>IFERROR(((VLOOKUP(A13209,'Interest Rates-10yr'!$A$9:$C$15239,2,FALSE))-B13209),C13208)</f>
        <v>8.0000000000000071E-2</v>
      </c>
      <c r="D13209" s="98">
        <f>AVERAGE(C$10:C13209)</f>
        <v>0.74131666666666673</v>
      </c>
      <c r="E13209" s="2"/>
      <c r="G13209" s="23"/>
    </row>
    <row r="13210" spans="1:7" customFormat="1">
      <c r="A13210" s="4">
        <v>35848</v>
      </c>
      <c r="B13210">
        <v>5.46</v>
      </c>
      <c r="C13210">
        <f>IFERROR(((VLOOKUP(A13210,'Interest Rates-10yr'!$A$9:$C$15239,2,FALSE))-B13210),C13209)</f>
        <v>8.0000000000000071E-2</v>
      </c>
      <c r="D13210" s="98">
        <f>AVERAGE(C$10:C13210)</f>
        <v>0.74126657071433988</v>
      </c>
      <c r="E13210" s="2"/>
      <c r="G13210" s="23"/>
    </row>
    <row r="13211" spans="1:7" customFormat="1">
      <c r="A13211" s="4">
        <v>35849</v>
      </c>
      <c r="B13211">
        <v>5.55</v>
      </c>
      <c r="C13211">
        <f>IFERROR(((VLOOKUP(A13211,'Interest Rates-10yr'!$A$9:$C$15239,2,FALSE))-B13211),C13210)</f>
        <v>3.0000000000000249E-2</v>
      </c>
      <c r="D13211" s="98">
        <f>AVERAGE(C$10:C13211)</f>
        <v>0.74121269504620524</v>
      </c>
      <c r="E13211" s="2"/>
      <c r="G13211" s="23"/>
    </row>
    <row r="13212" spans="1:7" customFormat="1">
      <c r="A13212" s="4">
        <v>35850</v>
      </c>
      <c r="B13212">
        <v>5.49</v>
      </c>
      <c r="C13212">
        <f>IFERROR(((VLOOKUP(A13212,'Interest Rates-10yr'!$A$9:$C$15239,2,FALSE))-B13212),C13211)</f>
        <v>0.20000000000000018</v>
      </c>
      <c r="D13212" s="98">
        <f>AVERAGE(C$10:C13212)</f>
        <v>0.74117170340074245</v>
      </c>
      <c r="E13212" s="2"/>
      <c r="G13212" s="23"/>
    </row>
    <row r="13213" spans="1:7" customFormat="1">
      <c r="A13213" s="4">
        <v>35851</v>
      </c>
      <c r="B13213">
        <v>5.69</v>
      </c>
      <c r="C13213">
        <f>IFERROR(((VLOOKUP(A13213,'Interest Rates-10yr'!$A$9:$C$15239,2,FALSE))-B13213),C13212)</f>
        <v>-6.0000000000000497E-2</v>
      </c>
      <c r="D13213" s="98">
        <f>AVERAGE(C$10:C13213)</f>
        <v>0.74111102696152698</v>
      </c>
      <c r="E13213" s="2"/>
      <c r="G13213" s="23"/>
    </row>
    <row r="13214" spans="1:7" customFormat="1">
      <c r="A13214" s="4">
        <v>35852</v>
      </c>
      <c r="B13214">
        <v>5.61</v>
      </c>
      <c r="C13214">
        <f>IFERROR(((VLOOKUP(A13214,'Interest Rates-10yr'!$A$9:$C$15239,2,FALSE))-B13214),C13213)</f>
        <v>4.0000000000000036E-2</v>
      </c>
      <c r="D13214" s="98">
        <f>AVERAGE(C$10:C13214)</f>
        <v>0.74105793260128772</v>
      </c>
      <c r="E13214" s="2"/>
      <c r="G13214" s="23"/>
    </row>
    <row r="13215" spans="1:7" customFormat="1">
      <c r="A13215" s="4">
        <v>35853</v>
      </c>
      <c r="B13215">
        <v>5.57</v>
      </c>
      <c r="C13215">
        <f>IFERROR(((VLOOKUP(A13215,'Interest Rates-10yr'!$A$9:$C$15239,2,FALSE))-B13215),C13214)</f>
        <v>4.9999999999999822E-2</v>
      </c>
      <c r="D13215" s="98">
        <f>AVERAGE(C$10:C13215)</f>
        <v>0.74100560351355471</v>
      </c>
      <c r="E13215" s="2"/>
      <c r="G13215" s="23"/>
    </row>
    <row r="13216" spans="1:7" customFormat="1">
      <c r="A13216" s="4">
        <v>35854</v>
      </c>
      <c r="B13216">
        <v>5.57</v>
      </c>
      <c r="C13216">
        <f>IFERROR(((VLOOKUP(A13216,'Interest Rates-10yr'!$A$9:$C$15239,2,FALSE))-B13216),C13215)</f>
        <v>4.9999999999999822E-2</v>
      </c>
      <c r="D13216" s="98">
        <f>AVERAGE(C$10:C13216)</f>
        <v>0.74095328235026892</v>
      </c>
      <c r="E13216" s="2"/>
      <c r="G13216" s="23"/>
    </row>
    <row r="13217" spans="1:7" customFormat="1">
      <c r="A13217" s="4">
        <v>35855</v>
      </c>
      <c r="B13217">
        <v>5.57</v>
      </c>
      <c r="C13217">
        <f>IFERROR(((VLOOKUP(A13217,'Interest Rates-10yr'!$A$9:$C$15239,2,FALSE))-B13217),C13216)</f>
        <v>4.9999999999999822E-2</v>
      </c>
      <c r="D13217" s="98">
        <f>AVERAGE(C$10:C13217)</f>
        <v>0.74090096910963066</v>
      </c>
      <c r="E13217" s="2"/>
      <c r="G13217" s="23"/>
    </row>
    <row r="13218" spans="1:7" customFormat="1">
      <c r="A13218" s="4">
        <v>35856</v>
      </c>
      <c r="B13218">
        <v>5.82</v>
      </c>
      <c r="C13218">
        <f>IFERROR(((VLOOKUP(A13218,'Interest Rates-10yr'!$A$9:$C$15239,2,FALSE))-B13218),C13217)</f>
        <v>-0.10000000000000053</v>
      </c>
      <c r="D13218" s="98">
        <f>AVERAGE(C$10:C13218)</f>
        <v>0.74083730789613156</v>
      </c>
      <c r="E13218" s="2"/>
      <c r="G13218" s="23"/>
    </row>
    <row r="13219" spans="1:7" customFormat="1">
      <c r="A13219" s="4">
        <v>35857</v>
      </c>
      <c r="B13219">
        <v>5.57</v>
      </c>
      <c r="C13219">
        <f>IFERROR(((VLOOKUP(A13219,'Interest Rates-10yr'!$A$9:$C$15239,2,FALSE))-B13219),C13218)</f>
        <v>0.19999999999999929</v>
      </c>
      <c r="D13219" s="98">
        <f>AVERAGE(C$10:C13219)</f>
        <v>0.74079636638909929</v>
      </c>
      <c r="E13219" s="2"/>
      <c r="G13219" s="23"/>
    </row>
    <row r="13220" spans="1:7" customFormat="1">
      <c r="A13220" s="4">
        <v>35858</v>
      </c>
      <c r="B13220">
        <v>5.46</v>
      </c>
      <c r="C13220">
        <f>IFERROR(((VLOOKUP(A13220,'Interest Rates-10yr'!$A$9:$C$15239,2,FALSE))-B13220),C13219)</f>
        <v>0.29999999999999982</v>
      </c>
      <c r="D13220" s="98">
        <f>AVERAGE(C$10:C13220)</f>
        <v>0.74076300052986155</v>
      </c>
      <c r="E13220" s="2"/>
      <c r="G13220" s="23"/>
    </row>
    <row r="13221" spans="1:7" customFormat="1">
      <c r="A13221" s="4">
        <v>35859</v>
      </c>
      <c r="B13221">
        <v>5.48</v>
      </c>
      <c r="C13221">
        <f>IFERROR(((VLOOKUP(A13221,'Interest Rates-10yr'!$A$9:$C$15239,2,FALSE))-B13221),C13220)</f>
        <v>0.29999999999999982</v>
      </c>
      <c r="D13221" s="98">
        <f>AVERAGE(C$10:C13221)</f>
        <v>0.74072963972146533</v>
      </c>
      <c r="E13221" s="2"/>
      <c r="G13221" s="23"/>
    </row>
    <row r="13222" spans="1:7" customFormat="1">
      <c r="A13222" s="4">
        <v>35860</v>
      </c>
      <c r="B13222">
        <v>5.41</v>
      </c>
      <c r="C13222">
        <f>IFERROR(((VLOOKUP(A13222,'Interest Rates-10yr'!$A$9:$C$15239,2,FALSE))-B13222),C13221)</f>
        <v>0.32000000000000028</v>
      </c>
      <c r="D13222" s="98">
        <f>AVERAGE(C$10:C13222)</f>
        <v>0.74069779762355259</v>
      </c>
      <c r="E13222" s="2"/>
      <c r="G13222" s="23"/>
    </row>
    <row r="13223" spans="1:7" customFormat="1">
      <c r="A13223" s="4">
        <v>35861</v>
      </c>
      <c r="B13223">
        <v>5.41</v>
      </c>
      <c r="C13223">
        <f>IFERROR(((VLOOKUP(A13223,'Interest Rates-10yr'!$A$9:$C$15239,2,FALSE))-B13223),C13222)</f>
        <v>0.32000000000000028</v>
      </c>
      <c r="D13223" s="98">
        <f>AVERAGE(C$10:C13223)</f>
        <v>0.74066596034508858</v>
      </c>
      <c r="E13223" s="2"/>
      <c r="G13223" s="23"/>
    </row>
    <row r="13224" spans="1:7" customFormat="1">
      <c r="A13224" s="4">
        <v>35862</v>
      </c>
      <c r="B13224">
        <v>5.41</v>
      </c>
      <c r="C13224">
        <f>IFERROR(((VLOOKUP(A13224,'Interest Rates-10yr'!$A$9:$C$15239,2,FALSE))-B13224),C13223)</f>
        <v>0.32000000000000028</v>
      </c>
      <c r="D13224" s="98">
        <f>AVERAGE(C$10:C13224)</f>
        <v>0.74063412788497918</v>
      </c>
      <c r="E13224" s="2"/>
      <c r="G13224" s="23"/>
    </row>
    <row r="13225" spans="1:7" customFormat="1">
      <c r="A13225" s="4">
        <v>35863</v>
      </c>
      <c r="B13225">
        <v>5.5</v>
      </c>
      <c r="C13225">
        <f>IFERROR(((VLOOKUP(A13225,'Interest Rates-10yr'!$A$9:$C$15239,2,FALSE))-B13225),C13224)</f>
        <v>0.16999999999999993</v>
      </c>
      <c r="D13225" s="98">
        <f>AVERAGE(C$10:C13225)</f>
        <v>0.74059095036319611</v>
      </c>
      <c r="E13225" s="2"/>
      <c r="G13225" s="23"/>
    </row>
    <row r="13226" spans="1:7" customFormat="1">
      <c r="A13226" s="4">
        <v>35864</v>
      </c>
      <c r="B13226">
        <v>5.44</v>
      </c>
      <c r="C13226">
        <f>IFERROR(((VLOOKUP(A13226,'Interest Rates-10yr'!$A$9:$C$15239,2,FALSE))-B13226),C13225)</f>
        <v>0.22999999999999954</v>
      </c>
      <c r="D13226" s="98">
        <f>AVERAGE(C$10:C13226)</f>
        <v>0.74055231898312768</v>
      </c>
      <c r="E13226" s="2"/>
      <c r="G13226" s="23"/>
    </row>
    <row r="13227" spans="1:7" customFormat="1">
      <c r="A13227" s="4">
        <v>35865</v>
      </c>
      <c r="B13227">
        <v>5.52</v>
      </c>
      <c r="C13227">
        <f>IFERROR(((VLOOKUP(A13227,'Interest Rates-10yr'!$A$9:$C$15239,2,FALSE))-B13227),C13226)</f>
        <v>0.11000000000000032</v>
      </c>
      <c r="D13227" s="98">
        <f>AVERAGE(C$10:C13227)</f>
        <v>0.74050461491904973</v>
      </c>
      <c r="E13227" s="2"/>
      <c r="G13227" s="23"/>
    </row>
    <row r="13228" spans="1:7" customFormat="1">
      <c r="A13228" s="4">
        <v>35866</v>
      </c>
      <c r="B13228">
        <v>5.52</v>
      </c>
      <c r="C13228">
        <f>IFERROR(((VLOOKUP(A13228,'Interest Rates-10yr'!$A$9:$C$15239,2,FALSE))-B13228),C13227)</f>
        <v>4.0000000000000036E-2</v>
      </c>
      <c r="D13228" s="98">
        <f>AVERAGE(C$10:C13228)</f>
        <v>0.74045162266434683</v>
      </c>
      <c r="E13228" s="2"/>
      <c r="G13228" s="23"/>
    </row>
    <row r="13229" spans="1:7" customFormat="1">
      <c r="A13229" s="4">
        <v>35867</v>
      </c>
      <c r="B13229">
        <v>5.43</v>
      </c>
      <c r="C13229">
        <f>IFERROR(((VLOOKUP(A13229,'Interest Rates-10yr'!$A$9:$C$15239,2,FALSE))-B13229),C13228)</f>
        <v>0.15000000000000036</v>
      </c>
      <c r="D13229" s="98">
        <f>AVERAGE(C$10:C13229)</f>
        <v>0.74040695915279886</v>
      </c>
      <c r="E13229" s="2"/>
      <c r="G13229" s="23"/>
    </row>
    <row r="13230" spans="1:7" customFormat="1">
      <c r="A13230" s="4">
        <v>35868</v>
      </c>
      <c r="B13230">
        <v>5.43</v>
      </c>
      <c r="C13230">
        <f>IFERROR(((VLOOKUP(A13230,'Interest Rates-10yr'!$A$9:$C$15239,2,FALSE))-B13230),C13229)</f>
        <v>0.15000000000000036</v>
      </c>
      <c r="D13230" s="98">
        <f>AVERAGE(C$10:C13230)</f>
        <v>0.74036230239770062</v>
      </c>
      <c r="E13230" s="2"/>
      <c r="G13230" s="23"/>
    </row>
    <row r="13231" spans="1:7" customFormat="1">
      <c r="A13231" s="4">
        <v>35869</v>
      </c>
      <c r="B13231">
        <v>5.43</v>
      </c>
      <c r="C13231">
        <f>IFERROR(((VLOOKUP(A13231,'Interest Rates-10yr'!$A$9:$C$15239,2,FALSE))-B13231),C13230)</f>
        <v>0.15000000000000036</v>
      </c>
      <c r="D13231" s="98">
        <f>AVERAGE(C$10:C13231)</f>
        <v>0.74031765239751923</v>
      </c>
      <c r="E13231" s="2"/>
      <c r="G13231" s="23"/>
    </row>
    <row r="13232" spans="1:7" customFormat="1">
      <c r="A13232" s="4">
        <v>35870</v>
      </c>
      <c r="B13232">
        <v>5.64</v>
      </c>
      <c r="C13232">
        <f>IFERROR(((VLOOKUP(A13232,'Interest Rates-10yr'!$A$9:$C$15239,2,FALSE))-B13232),C13231)</f>
        <v>-9.9999999999999645E-2</v>
      </c>
      <c r="D13232" s="98">
        <f>AVERAGE(C$10:C13232)</f>
        <v>0.74025410269984115</v>
      </c>
      <c r="E13232" s="2"/>
      <c r="G13232" s="23"/>
    </row>
    <row r="13233" spans="1:7" customFormat="1">
      <c r="A13233" s="4">
        <v>35871</v>
      </c>
      <c r="B13233">
        <v>5.47</v>
      </c>
      <c r="C13233">
        <f>IFERROR(((VLOOKUP(A13233,'Interest Rates-10yr'!$A$9:$C$15239,2,FALSE))-B13233),C13232)</f>
        <v>8.9999999999999858E-2</v>
      </c>
      <c r="D13233" s="98">
        <f>AVERAGE(C$10:C13233)</f>
        <v>0.74020493042952207</v>
      </c>
      <c r="E13233" s="2"/>
      <c r="G13233" s="23"/>
    </row>
    <row r="13234" spans="1:7" customFormat="1">
      <c r="A13234" s="4">
        <v>35872</v>
      </c>
      <c r="B13234">
        <v>5.35</v>
      </c>
      <c r="C13234">
        <f>IFERROR(((VLOOKUP(A13234,'Interest Rates-10yr'!$A$9:$C$15239,2,FALSE))-B13234),C13233)</f>
        <v>0.23000000000000043</v>
      </c>
      <c r="D13234" s="98">
        <f>AVERAGE(C$10:C13234)</f>
        <v>0.74016635160680522</v>
      </c>
      <c r="E13234" s="2"/>
      <c r="G13234" s="23"/>
    </row>
    <row r="13235" spans="1:7" customFormat="1">
      <c r="A13235" s="4">
        <v>35873</v>
      </c>
      <c r="B13235">
        <v>5.39</v>
      </c>
      <c r="C13235">
        <f>IFERROR(((VLOOKUP(A13235,'Interest Rates-10yr'!$A$9:$C$15239,2,FALSE))-B13235),C13234)</f>
        <v>0.19000000000000039</v>
      </c>
      <c r="D13235" s="98">
        <f>AVERAGE(C$10:C13235)</f>
        <v>0.74012475427188862</v>
      </c>
      <c r="E13235" s="2"/>
      <c r="G13235" s="23"/>
    </row>
    <row r="13236" spans="1:7" customFormat="1">
      <c r="A13236" s="4">
        <v>35874</v>
      </c>
      <c r="B13236">
        <v>5.34</v>
      </c>
      <c r="C13236">
        <f>IFERROR(((VLOOKUP(A13236,'Interest Rates-10yr'!$A$9:$C$15239,2,FALSE))-B13236),C13235)</f>
        <v>0.23000000000000043</v>
      </c>
      <c r="D13236" s="98">
        <f>AVERAGE(C$10:C13236)</f>
        <v>0.74008618734406884</v>
      </c>
      <c r="E13236" s="2"/>
      <c r="G13236" s="23"/>
    </row>
    <row r="13237" spans="1:7" customFormat="1">
      <c r="A13237" s="4">
        <v>35875</v>
      </c>
      <c r="B13237">
        <v>5.34</v>
      </c>
      <c r="C13237">
        <f>IFERROR(((VLOOKUP(A13237,'Interest Rates-10yr'!$A$9:$C$15239,2,FALSE))-B13237),C13236)</f>
        <v>0.23000000000000043</v>
      </c>
      <c r="D13237" s="98">
        <f>AVERAGE(C$10:C13237)</f>
        <v>0.74004762624735398</v>
      </c>
      <c r="E13237" s="2"/>
      <c r="G13237" s="23"/>
    </row>
    <row r="13238" spans="1:7" customFormat="1">
      <c r="A13238" s="4">
        <v>35876</v>
      </c>
      <c r="B13238">
        <v>5.34</v>
      </c>
      <c r="C13238">
        <f>IFERROR(((VLOOKUP(A13238,'Interest Rates-10yr'!$A$9:$C$15239,2,FALSE))-B13238),C13237)</f>
        <v>0.23000000000000043</v>
      </c>
      <c r="D13238" s="98">
        <f>AVERAGE(C$10:C13238)</f>
        <v>0.74000907098042168</v>
      </c>
      <c r="E13238" s="2"/>
      <c r="G13238" s="23"/>
    </row>
    <row r="13239" spans="1:7" customFormat="1">
      <c r="A13239" s="4">
        <v>35877</v>
      </c>
      <c r="B13239">
        <v>5.41</v>
      </c>
      <c r="C13239">
        <f>IFERROR(((VLOOKUP(A13239,'Interest Rates-10yr'!$A$9:$C$15239,2,FALSE))-B13239),C13238)</f>
        <v>0.16000000000000014</v>
      </c>
      <c r="D13239" s="98">
        <f>AVERAGE(C$10:C13239)</f>
        <v>0.73996523053665897</v>
      </c>
      <c r="E13239" s="2"/>
      <c r="G13239" s="23"/>
    </row>
    <row r="13240" spans="1:7" customFormat="1">
      <c r="A13240" s="4">
        <v>35878</v>
      </c>
      <c r="B13240">
        <v>5.41</v>
      </c>
      <c r="C13240">
        <f>IFERROR(((VLOOKUP(A13240,'Interest Rates-10yr'!$A$9:$C$15239,2,FALSE))-B13240),C13239)</f>
        <v>0.16999999999999993</v>
      </c>
      <c r="D13240" s="98">
        <f>AVERAGE(C$10:C13240)</f>
        <v>0.73992215252059546</v>
      </c>
      <c r="E13240" s="2"/>
      <c r="G13240" s="23"/>
    </row>
    <row r="13241" spans="1:7" customFormat="1">
      <c r="A13241" s="4">
        <v>35879</v>
      </c>
      <c r="B13241">
        <v>5.75</v>
      </c>
      <c r="C13241">
        <f>IFERROR(((VLOOKUP(A13241,'Interest Rates-10yr'!$A$9:$C$15239,2,FALSE))-B13241),C13240)</f>
        <v>-0.11000000000000032</v>
      </c>
      <c r="D13241" s="98">
        <f>AVERAGE(C$10:C13241)</f>
        <v>0.73985792019347019</v>
      </c>
      <c r="E13241" s="2"/>
      <c r="G13241" s="23"/>
    </row>
    <row r="13242" spans="1:7" customFormat="1">
      <c r="A13242" s="4">
        <v>35880</v>
      </c>
      <c r="B13242">
        <v>5.55</v>
      </c>
      <c r="C13242">
        <f>IFERROR(((VLOOKUP(A13242,'Interest Rates-10yr'!$A$9:$C$15239,2,FALSE))-B13242),C13241)</f>
        <v>0.12999999999999989</v>
      </c>
      <c r="D13242" s="98">
        <f>AVERAGE(C$10:C13242)</f>
        <v>0.7398118340512353</v>
      </c>
      <c r="E13242" s="2"/>
      <c r="G13242" s="23"/>
    </row>
    <row r="13243" spans="1:7" customFormat="1">
      <c r="A13243" s="4">
        <v>35881</v>
      </c>
      <c r="B13243">
        <v>5.47</v>
      </c>
      <c r="C13243">
        <f>IFERROR(((VLOOKUP(A13243,'Interest Rates-10yr'!$A$9:$C$15239,2,FALSE))-B13243),C13242)</f>
        <v>0.20999999999999996</v>
      </c>
      <c r="D13243" s="98">
        <f>AVERAGE(C$10:C13243)</f>
        <v>0.73977179990932418</v>
      </c>
      <c r="E13243" s="2"/>
      <c r="G13243" s="23"/>
    </row>
    <row r="13244" spans="1:7" customFormat="1">
      <c r="A13244" s="4">
        <v>35882</v>
      </c>
      <c r="B13244">
        <v>5.47</v>
      </c>
      <c r="C13244">
        <f>IFERROR(((VLOOKUP(A13244,'Interest Rates-10yr'!$A$9:$C$15239,2,FALSE))-B13244),C13243)</f>
        <v>0.20999999999999996</v>
      </c>
      <c r="D13244" s="98">
        <f>AVERAGE(C$10:C13244)</f>
        <v>0.73973177181715111</v>
      </c>
      <c r="E13244" s="2"/>
      <c r="G13244" s="23"/>
    </row>
    <row r="13245" spans="1:7" customFormat="1">
      <c r="A13245" s="4">
        <v>35883</v>
      </c>
      <c r="B13245">
        <v>5.47</v>
      </c>
      <c r="C13245">
        <f>IFERROR(((VLOOKUP(A13245,'Interest Rates-10yr'!$A$9:$C$15239,2,FALSE))-B13245),C13244)</f>
        <v>0.20999999999999996</v>
      </c>
      <c r="D13245" s="98">
        <f>AVERAGE(C$10:C13245)</f>
        <v>0.73969174977334495</v>
      </c>
      <c r="E13245" s="2"/>
      <c r="G13245" s="23"/>
    </row>
    <row r="13246" spans="1:7" customFormat="1">
      <c r="A13246" s="4">
        <v>35884</v>
      </c>
      <c r="B13246">
        <v>5.62</v>
      </c>
      <c r="C13246">
        <f>IFERROR(((VLOOKUP(A13246,'Interest Rates-10yr'!$A$9:$C$15239,2,FALSE))-B13246),C13245)</f>
        <v>9.9999999999999645E-2</v>
      </c>
      <c r="D13246" s="98">
        <f>AVERAGE(C$10:C13246)</f>
        <v>0.73964342373649572</v>
      </c>
      <c r="E13246" s="2"/>
      <c r="G13246" s="23"/>
    </row>
    <row r="13247" spans="1:7" customFormat="1">
      <c r="A13247" s="4">
        <v>35885</v>
      </c>
      <c r="B13247">
        <v>5.88</v>
      </c>
      <c r="C13247">
        <f>IFERROR(((VLOOKUP(A13247,'Interest Rates-10yr'!$A$9:$C$15239,2,FALSE))-B13247),C13246)</f>
        <v>-0.20999999999999996</v>
      </c>
      <c r="D13247" s="98">
        <f>AVERAGE(C$10:C13247)</f>
        <v>0.73957168756609726</v>
      </c>
      <c r="E13247" s="2"/>
      <c r="G13247" s="23"/>
    </row>
    <row r="13248" spans="1:7" customFormat="1">
      <c r="A13248" s="4">
        <v>35886</v>
      </c>
      <c r="B13248">
        <v>5.72</v>
      </c>
      <c r="C13248">
        <f>IFERROR(((VLOOKUP(A13248,'Interest Rates-10yr'!$A$9:$C$15239,2,FALSE))-B13248),C13247)</f>
        <v>-9.9999999999999645E-2</v>
      </c>
      <c r="D13248" s="98">
        <f>AVERAGE(C$10:C13248)</f>
        <v>0.73950827101744809</v>
      </c>
      <c r="E13248" s="2"/>
      <c r="G13248" s="23"/>
    </row>
    <row r="13249" spans="1:7" customFormat="1">
      <c r="A13249" s="4">
        <v>35887</v>
      </c>
      <c r="B13249">
        <v>5.45</v>
      </c>
      <c r="C13249">
        <f>IFERROR(((VLOOKUP(A13249,'Interest Rates-10yr'!$A$9:$C$15239,2,FALSE))-B13249),C13248)</f>
        <v>0.10999999999999943</v>
      </c>
      <c r="D13249" s="98">
        <f>AVERAGE(C$10:C13249)</f>
        <v>0.7394607250755284</v>
      </c>
      <c r="E13249" s="2"/>
      <c r="G13249" s="23"/>
    </row>
    <row r="13250" spans="1:7" customFormat="1">
      <c r="A13250" s="4">
        <v>35888</v>
      </c>
      <c r="B13250">
        <v>5.47</v>
      </c>
      <c r="C13250">
        <f>IFERROR(((VLOOKUP(A13250,'Interest Rates-10yr'!$A$9:$C$15239,2,FALSE))-B13250),C13249)</f>
        <v>0</v>
      </c>
      <c r="D13250" s="98">
        <f>AVERAGE(C$10:C13250)</f>
        <v>0.73940487878558991</v>
      </c>
      <c r="E13250" s="2"/>
      <c r="G13250" s="23"/>
    </row>
    <row r="13251" spans="1:7" customFormat="1">
      <c r="A13251" s="4">
        <v>35889</v>
      </c>
      <c r="B13251">
        <v>5.47</v>
      </c>
      <c r="C13251">
        <f>IFERROR(((VLOOKUP(A13251,'Interest Rates-10yr'!$A$9:$C$15239,2,FALSE))-B13251),C13250)</f>
        <v>0</v>
      </c>
      <c r="D13251" s="98">
        <f>AVERAGE(C$10:C13251)</f>
        <v>0.73934904093037268</v>
      </c>
      <c r="E13251" s="2"/>
      <c r="G13251" s="23"/>
    </row>
    <row r="13252" spans="1:7" customFormat="1">
      <c r="A13252" s="4">
        <v>35890</v>
      </c>
      <c r="B13252">
        <v>5.47</v>
      </c>
      <c r="C13252">
        <f>IFERROR(((VLOOKUP(A13252,'Interest Rates-10yr'!$A$9:$C$15239,2,FALSE))-B13252),C13251)</f>
        <v>0</v>
      </c>
      <c r="D13252" s="98">
        <f>AVERAGE(C$10:C13252)</f>
        <v>0.73929321150796612</v>
      </c>
      <c r="E13252" s="2"/>
      <c r="G13252" s="23"/>
    </row>
    <row r="13253" spans="1:7" customFormat="1">
      <c r="A13253" s="4">
        <v>35891</v>
      </c>
      <c r="B13253">
        <v>5.46</v>
      </c>
      <c r="C13253">
        <f>IFERROR(((VLOOKUP(A13253,'Interest Rates-10yr'!$A$9:$C$15239,2,FALSE))-B13253),C13252)</f>
        <v>4.9999999999999822E-2</v>
      </c>
      <c r="D13253" s="98">
        <f>AVERAGE(C$10:C13253)</f>
        <v>0.73924116581093291</v>
      </c>
      <c r="E13253" s="2"/>
      <c r="G13253" s="23"/>
    </row>
    <row r="13254" spans="1:7" customFormat="1">
      <c r="A13254" s="4">
        <v>35892</v>
      </c>
      <c r="B13254">
        <v>5.4</v>
      </c>
      <c r="C13254">
        <f>IFERROR(((VLOOKUP(A13254,'Interest Rates-10yr'!$A$9:$C$15239,2,FALSE))-B13254),C13253)</f>
        <v>0.12999999999999989</v>
      </c>
      <c r="D13254" s="98">
        <f>AVERAGE(C$10:C13254)</f>
        <v>0.73919516798791951</v>
      </c>
      <c r="E13254" s="2"/>
      <c r="G13254" s="23"/>
    </row>
    <row r="13255" spans="1:7" customFormat="1">
      <c r="A13255" s="4">
        <v>35893</v>
      </c>
      <c r="B13255">
        <v>5.64</v>
      </c>
      <c r="C13255">
        <f>IFERROR(((VLOOKUP(A13255,'Interest Rates-10yr'!$A$9:$C$15239,2,FALSE))-B13255),C13254)</f>
        <v>-5.9999999999999609E-2</v>
      </c>
      <c r="D13255" s="98">
        <f>AVERAGE(C$10:C13255)</f>
        <v>0.73913483315717909</v>
      </c>
      <c r="E13255" s="2"/>
      <c r="G13255" s="23"/>
    </row>
    <row r="13256" spans="1:7" customFormat="1">
      <c r="A13256" s="4">
        <v>35894</v>
      </c>
      <c r="B13256">
        <v>5.5</v>
      </c>
      <c r="C13256">
        <f>IFERROR(((VLOOKUP(A13256,'Interest Rates-10yr'!$A$9:$C$15239,2,FALSE))-B13256),C13255)</f>
        <v>8.9999999999999858E-2</v>
      </c>
      <c r="D13256" s="98">
        <f>AVERAGE(C$10:C13256)</f>
        <v>0.73908583075413259</v>
      </c>
      <c r="E13256" s="2"/>
      <c r="G13256" s="23"/>
    </row>
    <row r="13257" spans="1:7" customFormat="1">
      <c r="A13257" s="4">
        <v>35895</v>
      </c>
      <c r="B13257">
        <v>5.41</v>
      </c>
      <c r="C13257">
        <f>IFERROR(((VLOOKUP(A13257,'Interest Rates-10yr'!$A$9:$C$15239,2,FALSE))-B13257),C13256)</f>
        <v>8.9999999999999858E-2</v>
      </c>
      <c r="D13257" s="98">
        <f>AVERAGE(C$10:C13257)</f>
        <v>0.73903683574879186</v>
      </c>
      <c r="E13257" s="2"/>
      <c r="G13257" s="23"/>
    </row>
    <row r="13258" spans="1:7" customFormat="1">
      <c r="A13258" s="4">
        <v>35896</v>
      </c>
      <c r="B13258">
        <v>5.41</v>
      </c>
      <c r="C13258">
        <f>IFERROR(((VLOOKUP(A13258,'Interest Rates-10yr'!$A$9:$C$15239,2,FALSE))-B13258),C13257)</f>
        <v>8.9999999999999858E-2</v>
      </c>
      <c r="D13258" s="98">
        <f>AVERAGE(C$10:C13258)</f>
        <v>0.73898784813948182</v>
      </c>
      <c r="E13258" s="2"/>
      <c r="G13258" s="23"/>
    </row>
    <row r="13259" spans="1:7" customFormat="1">
      <c r="A13259" s="4">
        <v>35897</v>
      </c>
      <c r="B13259">
        <v>5.41</v>
      </c>
      <c r="C13259">
        <f>IFERROR(((VLOOKUP(A13259,'Interest Rates-10yr'!$A$9:$C$15239,2,FALSE))-B13259),C13258)</f>
        <v>8.9999999999999858E-2</v>
      </c>
      <c r="D13259" s="98">
        <f>AVERAGE(C$10:C13259)</f>
        <v>0.7389388679245279</v>
      </c>
      <c r="E13259" s="2"/>
      <c r="G13259" s="23"/>
    </row>
    <row r="13260" spans="1:7" customFormat="1">
      <c r="A13260" s="4">
        <v>35898</v>
      </c>
      <c r="B13260">
        <v>5.52</v>
      </c>
      <c r="C13260">
        <f>IFERROR(((VLOOKUP(A13260,'Interest Rates-10yr'!$A$9:$C$15239,2,FALSE))-B13260),C13259)</f>
        <v>0.14000000000000057</v>
      </c>
      <c r="D13260" s="98">
        <f>AVERAGE(C$10:C13260)</f>
        <v>0.73889366840238435</v>
      </c>
      <c r="E13260" s="2"/>
      <c r="G13260" s="23"/>
    </row>
    <row r="13261" spans="1:7" customFormat="1">
      <c r="A13261" s="4">
        <v>35899</v>
      </c>
      <c r="B13261">
        <v>5.47</v>
      </c>
      <c r="C13261">
        <f>IFERROR(((VLOOKUP(A13261,'Interest Rates-10yr'!$A$9:$C$15239,2,FALSE))-B13261),C13260)</f>
        <v>0.16000000000000014</v>
      </c>
      <c r="D13261" s="98">
        <f>AVERAGE(C$10:C13261)</f>
        <v>0.73884998490793796</v>
      </c>
      <c r="E13261" s="2"/>
      <c r="G13261" s="23"/>
    </row>
    <row r="13262" spans="1:7" customFormat="1">
      <c r="A13262" s="4">
        <v>35900</v>
      </c>
      <c r="B13262">
        <v>5.56</v>
      </c>
      <c r="C13262">
        <f>IFERROR(((VLOOKUP(A13262,'Interest Rates-10yr'!$A$9:$C$15239,2,FALSE))-B13262),C13261)</f>
        <v>4.0000000000000036E-2</v>
      </c>
      <c r="D13262" s="98">
        <f>AVERAGE(C$10:C13262)</f>
        <v>0.73879725345204827</v>
      </c>
      <c r="E13262" s="2"/>
      <c r="G13262" s="23"/>
    </row>
    <row r="13263" spans="1:7" customFormat="1">
      <c r="A13263" s="4">
        <v>35901</v>
      </c>
      <c r="B13263">
        <v>5.5</v>
      </c>
      <c r="C13263">
        <f>IFERROR(((VLOOKUP(A13263,'Interest Rates-10yr'!$A$9:$C$15239,2,FALSE))-B13263),C13262)</f>
        <v>8.9999999999999858E-2</v>
      </c>
      <c r="D13263" s="98">
        <f>AVERAGE(C$10:C13263)</f>
        <v>0.73874830239927536</v>
      </c>
      <c r="E13263" s="2"/>
      <c r="G13263" s="23"/>
    </row>
    <row r="13264" spans="1:7" customFormat="1">
      <c r="A13264" s="4">
        <v>35902</v>
      </c>
      <c r="B13264">
        <v>5.36</v>
      </c>
      <c r="C13264">
        <f>IFERROR(((VLOOKUP(A13264,'Interest Rates-10yr'!$A$9:$C$15239,2,FALSE))-B13264),C13263)</f>
        <v>0.22999999999999954</v>
      </c>
      <c r="D13264" s="98">
        <f>AVERAGE(C$10:C13264)</f>
        <v>0.73870992078460918</v>
      </c>
      <c r="E13264" s="2"/>
      <c r="G13264" s="23"/>
    </row>
    <row r="13265" spans="1:7" customFormat="1">
      <c r="A13265" s="4">
        <v>35903</v>
      </c>
      <c r="B13265">
        <v>5.36</v>
      </c>
      <c r="C13265">
        <f>IFERROR(((VLOOKUP(A13265,'Interest Rates-10yr'!$A$9:$C$15239,2,FALSE))-B13265),C13264)</f>
        <v>0.22999999999999954</v>
      </c>
      <c r="D13265" s="98">
        <f>AVERAGE(C$10:C13265)</f>
        <v>0.73867154496077203</v>
      </c>
      <c r="E13265" s="2"/>
      <c r="G13265" s="23"/>
    </row>
    <row r="13266" spans="1:7" customFormat="1">
      <c r="A13266" s="4">
        <v>35904</v>
      </c>
      <c r="B13266">
        <v>5.36</v>
      </c>
      <c r="C13266">
        <f>IFERROR(((VLOOKUP(A13266,'Interest Rates-10yr'!$A$9:$C$15239,2,FALSE))-B13266),C13265)</f>
        <v>0.22999999999999954</v>
      </c>
      <c r="D13266" s="98">
        <f>AVERAGE(C$10:C13266)</f>
        <v>0.73863317492645353</v>
      </c>
      <c r="E13266" s="2"/>
      <c r="G13266" s="23"/>
    </row>
    <row r="13267" spans="1:7" customFormat="1">
      <c r="A13267" s="4">
        <v>35905</v>
      </c>
      <c r="B13267">
        <v>5.36</v>
      </c>
      <c r="C13267">
        <f>IFERROR(((VLOOKUP(A13267,'Interest Rates-10yr'!$A$9:$C$15239,2,FALSE))-B13267),C13266)</f>
        <v>0.29000000000000004</v>
      </c>
      <c r="D13267" s="98">
        <f>AVERAGE(C$10:C13267)</f>
        <v>0.738599336249811</v>
      </c>
      <c r="E13267" s="2"/>
      <c r="G13267" s="23"/>
    </row>
    <row r="13268" spans="1:7" customFormat="1">
      <c r="A13268" s="4">
        <v>35906</v>
      </c>
      <c r="B13268">
        <v>5.37</v>
      </c>
      <c r="C13268">
        <f>IFERROR(((VLOOKUP(A13268,'Interest Rates-10yr'!$A$9:$C$15239,2,FALSE))-B13268),C13267)</f>
        <v>0.30999999999999961</v>
      </c>
      <c r="D13268" s="98">
        <f>AVERAGE(C$10:C13268)</f>
        <v>0.73856701108680856</v>
      </c>
      <c r="E13268" s="2"/>
      <c r="G13268" s="23"/>
    </row>
    <row r="13269" spans="1:7" customFormat="1">
      <c r="A13269" s="4">
        <v>35907</v>
      </c>
      <c r="B13269">
        <v>5.29</v>
      </c>
      <c r="C13269">
        <f>IFERROR(((VLOOKUP(A13269,'Interest Rates-10yr'!$A$9:$C$15239,2,FALSE))-B13269),C13268)</f>
        <v>0.38999999999999968</v>
      </c>
      <c r="D13269" s="98">
        <f>AVERAGE(C$10:C13269)</f>
        <v>0.73854072398189996</v>
      </c>
      <c r="E13269" s="2"/>
      <c r="G13269" s="23"/>
    </row>
    <row r="13270" spans="1:7" customFormat="1">
      <c r="A13270" s="4">
        <v>35908</v>
      </c>
      <c r="B13270">
        <v>5.46</v>
      </c>
      <c r="C13270">
        <f>IFERROR(((VLOOKUP(A13270,'Interest Rates-10yr'!$A$9:$C$15239,2,FALSE))-B13270),C13269)</f>
        <v>0.23000000000000043</v>
      </c>
      <c r="D13270" s="98">
        <f>AVERAGE(C$10:C13270)</f>
        <v>0.73850237538647112</v>
      </c>
      <c r="E13270" s="2"/>
      <c r="G13270" s="23"/>
    </row>
    <row r="13271" spans="1:7" customFormat="1">
      <c r="A13271" s="4">
        <v>35909</v>
      </c>
      <c r="B13271">
        <v>5.43</v>
      </c>
      <c r="C13271">
        <f>IFERROR(((VLOOKUP(A13271,'Interest Rates-10yr'!$A$9:$C$15239,2,FALSE))-B13271),C13270)</f>
        <v>0.24000000000000021</v>
      </c>
      <c r="D13271" s="98">
        <f>AVERAGE(C$10:C13271)</f>
        <v>0.73846478660835413</v>
      </c>
      <c r="E13271" s="2"/>
      <c r="G13271" s="23"/>
    </row>
    <row r="13272" spans="1:7" customFormat="1">
      <c r="A13272" s="4">
        <v>35910</v>
      </c>
      <c r="B13272">
        <v>5.43</v>
      </c>
      <c r="C13272">
        <f>IFERROR(((VLOOKUP(A13272,'Interest Rates-10yr'!$A$9:$C$15239,2,FALSE))-B13272),C13271)</f>
        <v>0.24000000000000021</v>
      </c>
      <c r="D13272" s="98">
        <f>AVERAGE(C$10:C13272)</f>
        <v>0.73842720349845381</v>
      </c>
      <c r="E13272" s="2"/>
      <c r="G13272" s="23"/>
    </row>
    <row r="13273" spans="1:7" customFormat="1">
      <c r="A13273" s="4">
        <v>35911</v>
      </c>
      <c r="B13273">
        <v>5.43</v>
      </c>
      <c r="C13273">
        <f>IFERROR(((VLOOKUP(A13273,'Interest Rates-10yr'!$A$9:$C$15239,2,FALSE))-B13273),C13272)</f>
        <v>0.24000000000000021</v>
      </c>
      <c r="D13273" s="98">
        <f>AVERAGE(C$10:C13273)</f>
        <v>0.73838962605548797</v>
      </c>
      <c r="E13273" s="2"/>
      <c r="G13273" s="23"/>
    </row>
    <row r="13274" spans="1:7" customFormat="1">
      <c r="A13274" s="4">
        <v>35912</v>
      </c>
      <c r="B13274">
        <v>5.45</v>
      </c>
      <c r="C13274">
        <f>IFERROR(((VLOOKUP(A13274,'Interest Rates-10yr'!$A$9:$C$15239,2,FALSE))-B13274),C13273)</f>
        <v>0.34999999999999964</v>
      </c>
      <c r="D13274" s="98">
        <f>AVERAGE(C$10:C13274)</f>
        <v>0.73836034677723283</v>
      </c>
      <c r="E13274" s="2"/>
      <c r="G13274" s="23"/>
    </row>
    <row r="13275" spans="1:7" customFormat="1">
      <c r="A13275" s="4">
        <v>35913</v>
      </c>
      <c r="B13275">
        <v>5.28</v>
      </c>
      <c r="C13275">
        <f>IFERROR(((VLOOKUP(A13275,'Interest Rates-10yr'!$A$9:$C$15239,2,FALSE))-B13275),C13274)</f>
        <v>0.51999999999999957</v>
      </c>
      <c r="D13275" s="98">
        <f>AVERAGE(C$10:C13275)</f>
        <v>0.73834388662746819</v>
      </c>
      <c r="E13275" s="2"/>
      <c r="G13275" s="23"/>
    </row>
    <row r="13276" spans="1:7" customFormat="1">
      <c r="A13276" s="4">
        <v>35914</v>
      </c>
      <c r="B13276">
        <v>5.33</v>
      </c>
      <c r="C13276">
        <f>IFERROR(((VLOOKUP(A13276,'Interest Rates-10yr'!$A$9:$C$15239,2,FALSE))-B13276),C13275)</f>
        <v>0.47999999999999954</v>
      </c>
      <c r="D13276" s="98">
        <f>AVERAGE(C$10:C13276)</f>
        <v>0.7383244139594477</v>
      </c>
      <c r="E13276" s="2"/>
      <c r="G13276" s="23"/>
    </row>
    <row r="13277" spans="1:7" customFormat="1">
      <c r="A13277" s="4">
        <v>35915</v>
      </c>
      <c r="B13277">
        <v>5.59</v>
      </c>
      <c r="C13277">
        <f>IFERROR(((VLOOKUP(A13277,'Interest Rates-10yr'!$A$9:$C$15239,2,FALSE))-B13277),C13276)</f>
        <v>8.9999999999999858E-2</v>
      </c>
      <c r="D13277" s="98">
        <f>AVERAGE(C$10:C13277)</f>
        <v>0.7382755501959597</v>
      </c>
      <c r="E13277" s="2"/>
      <c r="G13277" s="23"/>
    </row>
    <row r="13278" spans="1:7" customFormat="1">
      <c r="A13278" s="4">
        <v>35916</v>
      </c>
      <c r="B13278">
        <v>5.46</v>
      </c>
      <c r="C13278">
        <f>IFERROR(((VLOOKUP(A13278,'Interest Rates-10yr'!$A$9:$C$15239,2,FALSE))-B13278),C13277)</f>
        <v>0.20999999999999996</v>
      </c>
      <c r="D13278" s="98">
        <f>AVERAGE(C$10:C13278)</f>
        <v>0.73823573743311421</v>
      </c>
      <c r="E13278" s="2"/>
      <c r="G13278" s="23"/>
    </row>
    <row r="13279" spans="1:7" customFormat="1">
      <c r="A13279" s="4">
        <v>35917</v>
      </c>
      <c r="B13279">
        <v>5.46</v>
      </c>
      <c r="C13279">
        <f>IFERROR(((VLOOKUP(A13279,'Interest Rates-10yr'!$A$9:$C$15239,2,FALSE))-B13279),C13278)</f>
        <v>0.20999999999999996</v>
      </c>
      <c r="D13279" s="98">
        <f>AVERAGE(C$10:C13279)</f>
        <v>0.73819593067068512</v>
      </c>
      <c r="E13279" s="2"/>
      <c r="G13279" s="23"/>
    </row>
    <row r="13280" spans="1:7" customFormat="1">
      <c r="A13280" s="4">
        <v>35918</v>
      </c>
      <c r="B13280">
        <v>5.46</v>
      </c>
      <c r="C13280">
        <f>IFERROR(((VLOOKUP(A13280,'Interest Rates-10yr'!$A$9:$C$15239,2,FALSE))-B13280),C13279)</f>
        <v>0.20999999999999996</v>
      </c>
      <c r="D13280" s="98">
        <f>AVERAGE(C$10:C13280)</f>
        <v>0.73815612990731605</v>
      </c>
      <c r="E13280" s="2"/>
      <c r="G13280" s="23"/>
    </row>
    <row r="13281" spans="1:7" customFormat="1">
      <c r="A13281" s="4">
        <v>35919</v>
      </c>
      <c r="B13281">
        <v>5.22</v>
      </c>
      <c r="C13281">
        <f>IFERROR(((VLOOKUP(A13281,'Interest Rates-10yr'!$A$9:$C$15239,2,FALSE))-B13281),C13280)</f>
        <v>0.45000000000000018</v>
      </c>
      <c r="D13281" s="98">
        <f>AVERAGE(C$10:C13281)</f>
        <v>0.73813441832429105</v>
      </c>
      <c r="E13281" s="2"/>
      <c r="G13281" s="23"/>
    </row>
    <row r="13282" spans="1:7" customFormat="1">
      <c r="A13282" s="4">
        <v>35920</v>
      </c>
      <c r="B13282">
        <v>5.22</v>
      </c>
      <c r="C13282">
        <f>IFERROR(((VLOOKUP(A13282,'Interest Rates-10yr'!$A$9:$C$15239,2,FALSE))-B13282),C13281)</f>
        <v>0.48000000000000043</v>
      </c>
      <c r="D13282" s="98">
        <f>AVERAGE(C$10:C13282)</f>
        <v>0.73811497024033679</v>
      </c>
      <c r="E13282" s="2"/>
      <c r="G13282" s="23"/>
    </row>
    <row r="13283" spans="1:7" customFormat="1">
      <c r="A13283" s="4">
        <v>35921</v>
      </c>
      <c r="B13283">
        <v>5.04</v>
      </c>
      <c r="C13283">
        <f>IFERROR(((VLOOKUP(A13283,'Interest Rates-10yr'!$A$9:$C$15239,2,FALSE))-B13283),C13282)</f>
        <v>0.62999999999999989</v>
      </c>
      <c r="D13283" s="98">
        <f>AVERAGE(C$10:C13283)</f>
        <v>0.73810682537290873</v>
      </c>
      <c r="E13283" s="2"/>
      <c r="G13283" s="23"/>
    </row>
    <row r="13284" spans="1:7" customFormat="1">
      <c r="A13284" s="4">
        <v>35922</v>
      </c>
      <c r="B13284">
        <v>5.34</v>
      </c>
      <c r="C13284">
        <f>IFERROR(((VLOOKUP(A13284,'Interest Rates-10yr'!$A$9:$C$15239,2,FALSE))-B13284),C13283)</f>
        <v>0.33000000000000007</v>
      </c>
      <c r="D13284" s="98">
        <f>AVERAGE(C$10:C13284)</f>
        <v>0.7380760828625228</v>
      </c>
      <c r="E13284" s="2"/>
      <c r="G13284" s="23"/>
    </row>
    <row r="13285" spans="1:7" customFormat="1">
      <c r="A13285" s="4">
        <v>35923</v>
      </c>
      <c r="B13285">
        <v>5.47</v>
      </c>
      <c r="C13285">
        <f>IFERROR(((VLOOKUP(A13285,'Interest Rates-10yr'!$A$9:$C$15239,2,FALSE))-B13285),C13284)</f>
        <v>0.24000000000000021</v>
      </c>
      <c r="D13285" s="98">
        <f>AVERAGE(C$10:C13285)</f>
        <v>0.73803856583308147</v>
      </c>
      <c r="E13285" s="2"/>
      <c r="G13285" s="23"/>
    </row>
    <row r="13286" spans="1:7" customFormat="1">
      <c r="A13286" s="4">
        <v>35924</v>
      </c>
      <c r="B13286">
        <v>5.47</v>
      </c>
      <c r="C13286">
        <f>IFERROR(((VLOOKUP(A13286,'Interest Rates-10yr'!$A$9:$C$15239,2,FALSE))-B13286),C13285)</f>
        <v>0.24000000000000021</v>
      </c>
      <c r="D13286" s="98">
        <f>AVERAGE(C$10:C13286)</f>
        <v>0.73800105445507191</v>
      </c>
      <c r="E13286" s="2"/>
      <c r="G13286" s="23"/>
    </row>
    <row r="13287" spans="1:7" customFormat="1">
      <c r="A13287" s="4">
        <v>35925</v>
      </c>
      <c r="B13287">
        <v>5.47</v>
      </c>
      <c r="C13287">
        <f>IFERROR(((VLOOKUP(A13287,'Interest Rates-10yr'!$A$9:$C$15239,2,FALSE))-B13287),C13286)</f>
        <v>0.24000000000000021</v>
      </c>
      <c r="D13287" s="98">
        <f>AVERAGE(C$10:C13287)</f>
        <v>0.73796354872721714</v>
      </c>
      <c r="E13287" s="2"/>
      <c r="G13287" s="23"/>
    </row>
    <row r="13288" spans="1:7" customFormat="1">
      <c r="A13288" s="4">
        <v>35926</v>
      </c>
      <c r="B13288">
        <v>5.53</v>
      </c>
      <c r="C13288">
        <f>IFERROR(((VLOOKUP(A13288,'Interest Rates-10yr'!$A$9:$C$15239,2,FALSE))-B13288),C13287)</f>
        <v>0.25999999999999979</v>
      </c>
      <c r="D13288" s="98">
        <f>AVERAGE(C$10:C13288)</f>
        <v>0.73792755478575112</v>
      </c>
      <c r="E13288" s="2"/>
      <c r="G13288" s="23"/>
    </row>
    <row r="13289" spans="1:7" customFormat="1">
      <c r="A13289" s="4">
        <v>35927</v>
      </c>
      <c r="B13289">
        <v>5.54</v>
      </c>
      <c r="C13289">
        <f>IFERROR(((VLOOKUP(A13289,'Interest Rates-10yr'!$A$9:$C$15239,2,FALSE))-B13289),C13288)</f>
        <v>0.16000000000000014</v>
      </c>
      <c r="D13289" s="98">
        <f>AVERAGE(C$10:C13289)</f>
        <v>0.73788403614457754</v>
      </c>
      <c r="E13289" s="2"/>
      <c r="G13289" s="23"/>
    </row>
    <row r="13290" spans="1:7" customFormat="1">
      <c r="A13290" s="4">
        <v>35928</v>
      </c>
      <c r="B13290">
        <v>5.58</v>
      </c>
      <c r="C13290">
        <f>IFERROR(((VLOOKUP(A13290,'Interest Rates-10yr'!$A$9:$C$15239,2,FALSE))-B13290),C13289)</f>
        <v>5.9999999999999609E-2</v>
      </c>
      <c r="D13290" s="98">
        <f>AVERAGE(C$10:C13290)</f>
        <v>0.7378329945034251</v>
      </c>
      <c r="E13290" s="2"/>
      <c r="G13290" s="23"/>
    </row>
    <row r="13291" spans="1:7" customFormat="1">
      <c r="A13291" s="4">
        <v>35929</v>
      </c>
      <c r="B13291">
        <v>5.66</v>
      </c>
      <c r="C13291">
        <f>IFERROR(((VLOOKUP(A13291,'Interest Rates-10yr'!$A$9:$C$15239,2,FALSE))-B13291),C13290)</f>
        <v>9.9999999999997868E-3</v>
      </c>
      <c r="D13291" s="98">
        <f>AVERAGE(C$10:C13291)</f>
        <v>0.73777819605481021</v>
      </c>
      <c r="E13291" s="2"/>
      <c r="G13291" s="23"/>
    </row>
    <row r="13292" spans="1:7" customFormat="1">
      <c r="A13292" s="4">
        <v>35930</v>
      </c>
      <c r="B13292">
        <v>5.72</v>
      </c>
      <c r="C13292">
        <f>IFERROR(((VLOOKUP(A13292,'Interest Rates-10yr'!$A$9:$C$15239,2,FALSE))-B13292),C13291)</f>
        <v>-4.0000000000000036E-2</v>
      </c>
      <c r="D13292" s="98">
        <f>AVERAGE(C$10:C13292)</f>
        <v>0.73771964164721737</v>
      </c>
      <c r="E13292" s="2"/>
      <c r="G13292" s="23"/>
    </row>
    <row r="13293" spans="1:7" customFormat="1">
      <c r="A13293" s="4">
        <v>35931</v>
      </c>
      <c r="B13293">
        <v>5.72</v>
      </c>
      <c r="C13293">
        <f>IFERROR(((VLOOKUP(A13293,'Interest Rates-10yr'!$A$9:$C$15239,2,FALSE))-B13293),C13292)</f>
        <v>-4.0000000000000036E-2</v>
      </c>
      <c r="D13293" s="98">
        <f>AVERAGE(C$10:C13293)</f>
        <v>0.73766109605540409</v>
      </c>
      <c r="E13293" s="2"/>
      <c r="G13293" s="23"/>
    </row>
    <row r="13294" spans="1:7" customFormat="1">
      <c r="A13294" s="4">
        <v>35932</v>
      </c>
      <c r="B13294">
        <v>5.72</v>
      </c>
      <c r="C13294">
        <f>IFERROR(((VLOOKUP(A13294,'Interest Rates-10yr'!$A$9:$C$15239,2,FALSE))-B13294),C13293)</f>
        <v>-4.0000000000000036E-2</v>
      </c>
      <c r="D13294" s="98">
        <f>AVERAGE(C$10:C13294)</f>
        <v>0.7376025592773795</v>
      </c>
      <c r="E13294" s="2"/>
      <c r="G13294" s="23"/>
    </row>
    <row r="13295" spans="1:7" customFormat="1">
      <c r="A13295" s="4">
        <v>35933</v>
      </c>
      <c r="B13295">
        <v>5.52</v>
      </c>
      <c r="C13295">
        <f>IFERROR(((VLOOKUP(A13295,'Interest Rates-10yr'!$A$9:$C$15239,2,FALSE))-B13295),C13294)</f>
        <v>0.12000000000000011</v>
      </c>
      <c r="D13295" s="98">
        <f>AVERAGE(C$10:C13295)</f>
        <v>0.73755607406292245</v>
      </c>
      <c r="E13295" s="2"/>
      <c r="G13295" s="23"/>
    </row>
    <row r="13296" spans="1:7" customFormat="1">
      <c r="A13296" s="4">
        <v>35934</v>
      </c>
      <c r="B13296">
        <v>5.35</v>
      </c>
      <c r="C13296">
        <f>IFERROR(((VLOOKUP(A13296,'Interest Rates-10yr'!$A$9:$C$15239,2,FALSE))-B13296),C13295)</f>
        <v>0.30000000000000071</v>
      </c>
      <c r="D13296" s="98">
        <f>AVERAGE(C$10:C13296)</f>
        <v>0.73752314292165178</v>
      </c>
      <c r="E13296" s="2"/>
      <c r="G13296" s="23"/>
    </row>
    <row r="13297" spans="1:7" customFormat="1">
      <c r="A13297" s="4">
        <v>35935</v>
      </c>
      <c r="B13297">
        <v>5.52</v>
      </c>
      <c r="C13297">
        <f>IFERROR(((VLOOKUP(A13297,'Interest Rates-10yr'!$A$9:$C$15239,2,FALSE))-B13297),C13296)</f>
        <v>9.0000000000000746E-2</v>
      </c>
      <c r="D13297" s="98">
        <f>AVERAGE(C$10:C13297)</f>
        <v>0.73747441300421335</v>
      </c>
      <c r="E13297" s="2"/>
      <c r="G13297" s="23"/>
    </row>
    <row r="13298" spans="1:7" customFormat="1">
      <c r="A13298" s="4">
        <v>35936</v>
      </c>
      <c r="B13298">
        <v>5.49</v>
      </c>
      <c r="C13298">
        <f>IFERROR(((VLOOKUP(A13298,'Interest Rates-10yr'!$A$9:$C$15239,2,FALSE))-B13298),C13297)</f>
        <v>0.16000000000000014</v>
      </c>
      <c r="D13298" s="98">
        <f>AVERAGE(C$10:C13298)</f>
        <v>0.73743095793513336</v>
      </c>
      <c r="E13298" s="2"/>
      <c r="G13298" s="23"/>
    </row>
    <row r="13299" spans="1:7" customFormat="1">
      <c r="A13299" s="4">
        <v>35937</v>
      </c>
      <c r="B13299">
        <v>5.38</v>
      </c>
      <c r="C13299">
        <f>IFERROR(((VLOOKUP(A13299,'Interest Rates-10yr'!$A$9:$C$15239,2,FALSE))-B13299),C13298)</f>
        <v>0.25999999999999979</v>
      </c>
      <c r="D13299" s="98">
        <f>AVERAGE(C$10:C13299)</f>
        <v>0.73739503386004412</v>
      </c>
      <c r="E13299" s="2"/>
      <c r="G13299" s="23"/>
    </row>
    <row r="13300" spans="1:7" customFormat="1">
      <c r="A13300" s="4">
        <v>35938</v>
      </c>
      <c r="B13300">
        <v>5.38</v>
      </c>
      <c r="C13300">
        <f>IFERROR(((VLOOKUP(A13300,'Interest Rates-10yr'!$A$9:$C$15239,2,FALSE))-B13300),C13299)</f>
        <v>0.25999999999999979</v>
      </c>
      <c r="D13300" s="98">
        <f>AVERAGE(C$10:C13300)</f>
        <v>0.73735911519072961</v>
      </c>
      <c r="E13300" s="2"/>
      <c r="G13300" s="23"/>
    </row>
    <row r="13301" spans="1:7" customFormat="1">
      <c r="A13301" s="4">
        <v>35939</v>
      </c>
      <c r="B13301">
        <v>5.38</v>
      </c>
      <c r="C13301">
        <f>IFERROR(((VLOOKUP(A13301,'Interest Rates-10yr'!$A$9:$C$15239,2,FALSE))-B13301),C13300)</f>
        <v>0.25999999999999979</v>
      </c>
      <c r="D13301" s="98">
        <f>AVERAGE(C$10:C13301)</f>
        <v>0.73732320192596956</v>
      </c>
      <c r="E13301" s="2"/>
      <c r="G13301" s="23"/>
    </row>
    <row r="13302" spans="1:7" customFormat="1">
      <c r="A13302" s="4">
        <v>35940</v>
      </c>
      <c r="B13302">
        <v>5.38</v>
      </c>
      <c r="C13302">
        <f>IFERROR(((VLOOKUP(A13302,'Interest Rates-10yr'!$A$9:$C$15239,2,FALSE))-B13302),C13301)</f>
        <v>0.25999999999999979</v>
      </c>
      <c r="D13302" s="98">
        <f>AVERAGE(C$10:C13302)</f>
        <v>0.7372872940645443</v>
      </c>
      <c r="E13302" s="2"/>
      <c r="G13302" s="23"/>
    </row>
    <row r="13303" spans="1:7" customFormat="1">
      <c r="A13303" s="4">
        <v>35941</v>
      </c>
      <c r="B13303">
        <v>5.62</v>
      </c>
      <c r="C13303">
        <f>IFERROR(((VLOOKUP(A13303,'Interest Rates-10yr'!$A$9:$C$15239,2,FALSE))-B13303),C13302)</f>
        <v>-3.0000000000000249E-2</v>
      </c>
      <c r="D13303" s="98">
        <f>AVERAGE(C$10:C13303)</f>
        <v>0.73722957725289506</v>
      </c>
      <c r="E13303" s="2"/>
      <c r="G13303" s="23"/>
    </row>
    <row r="13304" spans="1:7" customFormat="1">
      <c r="A13304" s="4">
        <v>35942</v>
      </c>
      <c r="B13304">
        <v>5.53</v>
      </c>
      <c r="C13304">
        <f>IFERROR(((VLOOKUP(A13304,'Interest Rates-10yr'!$A$9:$C$15239,2,FALSE))-B13304),C13303)</f>
        <v>2.9999999999999361E-2</v>
      </c>
      <c r="D13304" s="98">
        <f>AVERAGE(C$10:C13304)</f>
        <v>0.73717638209853231</v>
      </c>
      <c r="E13304" s="2"/>
      <c r="G13304" s="23"/>
    </row>
    <row r="13305" spans="1:7" customFormat="1">
      <c r="A13305" s="4">
        <v>35943</v>
      </c>
      <c r="B13305">
        <v>5.63</v>
      </c>
      <c r="C13305">
        <f>IFERROR(((VLOOKUP(A13305,'Interest Rates-10yr'!$A$9:$C$15239,2,FALSE))-B13305),C13304)</f>
        <v>-4.9999999999999822E-2</v>
      </c>
      <c r="D13305" s="98">
        <f>AVERAGE(C$10:C13305)</f>
        <v>0.73711717809867539</v>
      </c>
      <c r="E13305" s="2"/>
      <c r="G13305" s="23"/>
    </row>
    <row r="13306" spans="1:7" customFormat="1">
      <c r="A13306" s="4">
        <v>35944</v>
      </c>
      <c r="B13306">
        <v>5.63</v>
      </c>
      <c r="C13306">
        <f>IFERROR(((VLOOKUP(A13306,'Interest Rates-10yr'!$A$9:$C$15239,2,FALSE))-B13306),C13305)</f>
        <v>-7.0000000000000284E-2</v>
      </c>
      <c r="D13306" s="98">
        <f>AVERAGE(C$10:C13306)</f>
        <v>0.73705647890501536</v>
      </c>
      <c r="E13306" s="2"/>
      <c r="G13306" s="23"/>
    </row>
    <row r="13307" spans="1:7" customFormat="1">
      <c r="A13307" s="4">
        <v>35945</v>
      </c>
      <c r="B13307">
        <v>5.63</v>
      </c>
      <c r="C13307">
        <f>IFERROR(((VLOOKUP(A13307,'Interest Rates-10yr'!$A$9:$C$15239,2,FALSE))-B13307),C13306)</f>
        <v>-7.0000000000000284E-2</v>
      </c>
      <c r="D13307" s="98">
        <f>AVERAGE(C$10:C13307)</f>
        <v>0.73699578884042627</v>
      </c>
      <c r="E13307" s="2"/>
      <c r="G13307" s="23"/>
    </row>
    <row r="13308" spans="1:7" customFormat="1">
      <c r="A13308" s="4">
        <v>35946</v>
      </c>
      <c r="B13308">
        <v>5.63</v>
      </c>
      <c r="C13308">
        <f>IFERROR(((VLOOKUP(A13308,'Interest Rates-10yr'!$A$9:$C$15239,2,FALSE))-B13308),C13307)</f>
        <v>-7.0000000000000284E-2</v>
      </c>
      <c r="D13308" s="98">
        <f>AVERAGE(C$10:C13308)</f>
        <v>0.736935107902849</v>
      </c>
      <c r="E13308" s="2"/>
      <c r="G13308" s="23"/>
    </row>
    <row r="13309" spans="1:7" customFormat="1">
      <c r="A13309" s="4">
        <v>35947</v>
      </c>
      <c r="B13309">
        <v>5.79</v>
      </c>
      <c r="C13309">
        <f>IFERROR(((VLOOKUP(A13309,'Interest Rates-10yr'!$A$9:$C$15239,2,FALSE))-B13309),C13308)</f>
        <v>-0.25999999999999979</v>
      </c>
      <c r="D13309" s="98">
        <f>AVERAGE(C$10:C13309)</f>
        <v>0.73686015037593899</v>
      </c>
      <c r="E13309" s="2"/>
      <c r="G13309" s="23"/>
    </row>
    <row r="13310" spans="1:7" customFormat="1">
      <c r="A13310" s="4">
        <v>35948</v>
      </c>
      <c r="B13310">
        <v>5.5</v>
      </c>
      <c r="C13310">
        <f>IFERROR(((VLOOKUP(A13310,'Interest Rates-10yr'!$A$9:$C$15239,2,FALSE))-B13310),C13309)</f>
        <v>5.9999999999999609E-2</v>
      </c>
      <c r="D13310" s="98">
        <f>AVERAGE(C$10:C13310)</f>
        <v>0.73680926246146816</v>
      </c>
      <c r="E13310" s="2"/>
      <c r="G13310" s="23"/>
    </row>
    <row r="13311" spans="1:7" customFormat="1">
      <c r="A13311" s="4">
        <v>35949</v>
      </c>
      <c r="B13311">
        <v>5.6</v>
      </c>
      <c r="C13311">
        <f>IFERROR(((VLOOKUP(A13311,'Interest Rates-10yr'!$A$9:$C$15239,2,FALSE))-B13311),C13310)</f>
        <v>-2.9999999999999361E-2</v>
      </c>
      <c r="D13311" s="98">
        <f>AVERAGE(C$10:C13311)</f>
        <v>0.7367516162983001</v>
      </c>
      <c r="E13311" s="2"/>
      <c r="G13311" s="23"/>
    </row>
    <row r="13312" spans="1:7" customFormat="1">
      <c r="A13312" s="4">
        <v>35950</v>
      </c>
      <c r="B13312">
        <v>5.55</v>
      </c>
      <c r="C13312">
        <f>IFERROR(((VLOOKUP(A13312,'Interest Rates-10yr'!$A$9:$C$15239,2,FALSE))-B13312),C13311)</f>
        <v>4.0000000000000036E-2</v>
      </c>
      <c r="D13312" s="98">
        <f>AVERAGE(C$10:C13312)</f>
        <v>0.73669924077275717</v>
      </c>
      <c r="E13312" s="2"/>
      <c r="G13312" s="23"/>
    </row>
    <row r="13313" spans="1:7" customFormat="1">
      <c r="A13313" s="4">
        <v>35951</v>
      </c>
      <c r="B13313">
        <v>5.38</v>
      </c>
      <c r="C13313">
        <f>IFERROR(((VLOOKUP(A13313,'Interest Rates-10yr'!$A$9:$C$15239,2,FALSE))-B13313),C13312)</f>
        <v>0.20000000000000018</v>
      </c>
      <c r="D13313" s="98">
        <f>AVERAGE(C$10:C13313)</f>
        <v>0.73665889957907316</v>
      </c>
      <c r="E13313" s="2"/>
      <c r="G13313" s="23"/>
    </row>
    <row r="13314" spans="1:7" customFormat="1">
      <c r="A13314" s="4">
        <v>35952</v>
      </c>
      <c r="B13314">
        <v>5.38</v>
      </c>
      <c r="C13314">
        <f>IFERROR(((VLOOKUP(A13314,'Interest Rates-10yr'!$A$9:$C$15239,2,FALSE))-B13314),C13313)</f>
        <v>0.20000000000000018</v>
      </c>
      <c r="D13314" s="98">
        <f>AVERAGE(C$10:C13314)</f>
        <v>0.73661856444945439</v>
      </c>
      <c r="E13314" s="2"/>
      <c r="G13314" s="23"/>
    </row>
    <row r="13315" spans="1:7" customFormat="1">
      <c r="A13315" s="4">
        <v>35953</v>
      </c>
      <c r="B13315">
        <v>5.38</v>
      </c>
      <c r="C13315">
        <f>IFERROR(((VLOOKUP(A13315,'Interest Rates-10yr'!$A$9:$C$15239,2,FALSE))-B13315),C13314)</f>
        <v>0.20000000000000018</v>
      </c>
      <c r="D13315" s="98">
        <f>AVERAGE(C$10:C13315)</f>
        <v>0.73657823538253353</v>
      </c>
      <c r="E13315" s="2"/>
      <c r="G13315" s="23"/>
    </row>
    <row r="13316" spans="1:7" customFormat="1">
      <c r="A13316" s="4">
        <v>35954</v>
      </c>
      <c r="B13316">
        <v>5.44</v>
      </c>
      <c r="C13316">
        <f>IFERROR(((VLOOKUP(A13316,'Interest Rates-10yr'!$A$9:$C$15239,2,FALSE))-B13316),C13315)</f>
        <v>0.13999999999999968</v>
      </c>
      <c r="D13316" s="98">
        <f>AVERAGE(C$10:C13316)</f>
        <v>0.73653340347185614</v>
      </c>
      <c r="E13316" s="2"/>
      <c r="G13316" s="23"/>
    </row>
    <row r="13317" spans="1:7" customFormat="1">
      <c r="A13317" s="4">
        <v>35955</v>
      </c>
      <c r="B13317">
        <v>5.38</v>
      </c>
      <c r="C13317">
        <f>IFERROR(((VLOOKUP(A13317,'Interest Rates-10yr'!$A$9:$C$15239,2,FALSE))-B13317),C13316)</f>
        <v>0.20999999999999996</v>
      </c>
      <c r="D13317" s="98">
        <f>AVERAGE(C$10:C13317)</f>
        <v>0.73649383829275539</v>
      </c>
      <c r="E13317" s="2"/>
      <c r="G13317" s="23"/>
    </row>
    <row r="13318" spans="1:7" customFormat="1">
      <c r="A13318" s="4">
        <v>35956</v>
      </c>
      <c r="B13318">
        <v>5.53</v>
      </c>
      <c r="C13318">
        <f>IFERROR(((VLOOKUP(A13318,'Interest Rates-10yr'!$A$9:$C$15239,2,FALSE))-B13318),C13317)</f>
        <v>-2.0000000000000462E-2</v>
      </c>
      <c r="D13318" s="98">
        <f>AVERAGE(C$10:C13318)</f>
        <v>0.73643699752047398</v>
      </c>
      <c r="E13318" s="2"/>
      <c r="G13318" s="23"/>
    </row>
    <row r="13319" spans="1:7" customFormat="1">
      <c r="A13319" s="4">
        <v>35957</v>
      </c>
      <c r="B13319">
        <v>5.62</v>
      </c>
      <c r="C13319">
        <f>IFERROR(((VLOOKUP(A13319,'Interest Rates-10yr'!$A$9:$C$15239,2,FALSE))-B13319),C13318)</f>
        <v>-0.17999999999999972</v>
      </c>
      <c r="D13319" s="98">
        <f>AVERAGE(C$10:C13319)</f>
        <v>0.7363681442524409</v>
      </c>
      <c r="E13319" s="2"/>
      <c r="G13319" s="23"/>
    </row>
    <row r="13320" spans="1:7" customFormat="1">
      <c r="A13320" s="4">
        <v>35958</v>
      </c>
      <c r="B13320">
        <v>5.53</v>
      </c>
      <c r="C13320">
        <f>IFERROR(((VLOOKUP(A13320,'Interest Rates-10yr'!$A$9:$C$15239,2,FALSE))-B13320),C13319)</f>
        <v>-0.10000000000000053</v>
      </c>
      <c r="D13320" s="98">
        <f>AVERAGE(C$10:C13320)</f>
        <v>0.73630531139658839</v>
      </c>
      <c r="E13320" s="2"/>
      <c r="G13320" s="23"/>
    </row>
    <row r="13321" spans="1:7" customFormat="1">
      <c r="A13321" s="4">
        <v>35959</v>
      </c>
      <c r="B13321">
        <v>5.53</v>
      </c>
      <c r="C13321">
        <f>IFERROR(((VLOOKUP(A13321,'Interest Rates-10yr'!$A$9:$C$15239,2,FALSE))-B13321),C13320)</f>
        <v>-0.10000000000000053</v>
      </c>
      <c r="D13321" s="98">
        <f>AVERAGE(C$10:C13321)</f>
        <v>0.7362424879807683</v>
      </c>
      <c r="E13321" s="2"/>
      <c r="G13321" s="23"/>
    </row>
    <row r="13322" spans="1:7" customFormat="1">
      <c r="A13322" s="4">
        <v>35960</v>
      </c>
      <c r="B13322">
        <v>5.53</v>
      </c>
      <c r="C13322">
        <f>IFERROR(((VLOOKUP(A13322,'Interest Rates-10yr'!$A$9:$C$15239,2,FALSE))-B13322),C13321)</f>
        <v>-0.10000000000000053</v>
      </c>
      <c r="D13322" s="98">
        <f>AVERAGE(C$10:C13322)</f>
        <v>0.73617967400285345</v>
      </c>
      <c r="E13322" s="2"/>
      <c r="G13322" s="23"/>
    </row>
    <row r="13323" spans="1:7" customFormat="1">
      <c r="A13323" s="4">
        <v>35961</v>
      </c>
      <c r="B13323">
        <v>5.78</v>
      </c>
      <c r="C13323">
        <f>IFERROR(((VLOOKUP(A13323,'Interest Rates-10yr'!$A$9:$C$15239,2,FALSE))-B13323),C13322)</f>
        <v>-0.40000000000000036</v>
      </c>
      <c r="D13323" s="98">
        <f>AVERAGE(C$10:C13323)</f>
        <v>0.73609433678834213</v>
      </c>
      <c r="E13323" s="2"/>
      <c r="G13323" s="23"/>
    </row>
    <row r="13324" spans="1:7" customFormat="1">
      <c r="A13324" s="4">
        <v>35962</v>
      </c>
      <c r="B13324">
        <v>5.55</v>
      </c>
      <c r="C13324">
        <f>IFERROR(((VLOOKUP(A13324,'Interest Rates-10yr'!$A$9:$C$15239,2,FALSE))-B13324),C13323)</f>
        <v>-9.9999999999999645E-2</v>
      </c>
      <c r="D13324" s="98">
        <f>AVERAGE(C$10:C13324)</f>
        <v>0.73603154337213572</v>
      </c>
      <c r="E13324" s="2"/>
      <c r="G13324" s="23"/>
    </row>
    <row r="13325" spans="1:7" customFormat="1">
      <c r="A13325" s="4">
        <v>35963</v>
      </c>
      <c r="B13325">
        <v>5.55</v>
      </c>
      <c r="C13325">
        <f>IFERROR(((VLOOKUP(A13325,'Interest Rates-10yr'!$A$9:$C$15239,2,FALSE))-B13325),C13324)</f>
        <v>-9.9999999999997868E-3</v>
      </c>
      <c r="D13325" s="98">
        <f>AVERAGE(C$10:C13325)</f>
        <v>0.73597551817362472</v>
      </c>
      <c r="E13325" s="2"/>
      <c r="G13325" s="23"/>
    </row>
    <row r="13326" spans="1:7" customFormat="1">
      <c r="A13326" s="4">
        <v>35964</v>
      </c>
      <c r="B13326">
        <v>5.54</v>
      </c>
      <c r="C13326">
        <f>IFERROR(((VLOOKUP(A13326,'Interest Rates-10yr'!$A$9:$C$15239,2,FALSE))-B13326),C13325)</f>
        <v>-4.0000000000000036E-2</v>
      </c>
      <c r="D13326" s="98">
        <f>AVERAGE(C$10:C13326)</f>
        <v>0.7359172486295702</v>
      </c>
      <c r="E13326" s="2"/>
      <c r="G13326" s="23"/>
    </row>
    <row r="13327" spans="1:7" customFormat="1">
      <c r="A13327" s="4">
        <v>35965</v>
      </c>
      <c r="B13327">
        <v>5.36</v>
      </c>
      <c r="C13327">
        <f>IFERROR(((VLOOKUP(A13327,'Interest Rates-10yr'!$A$9:$C$15239,2,FALSE))-B13327),C13326)</f>
        <v>0.10999999999999943</v>
      </c>
      <c r="D13327" s="98">
        <f>AVERAGE(C$10:C13327)</f>
        <v>0.73587025078840573</v>
      </c>
      <c r="E13327" s="2"/>
      <c r="G13327" s="23"/>
    </row>
    <row r="13328" spans="1:7" customFormat="1">
      <c r="A13328" s="4">
        <v>35966</v>
      </c>
      <c r="B13328">
        <v>5.36</v>
      </c>
      <c r="C13328">
        <f>IFERROR(((VLOOKUP(A13328,'Interest Rates-10yr'!$A$9:$C$15239,2,FALSE))-B13328),C13327)</f>
        <v>0.10999999999999943</v>
      </c>
      <c r="D13328" s="98">
        <f>AVERAGE(C$10:C13328)</f>
        <v>0.73582326000450393</v>
      </c>
      <c r="E13328" s="2"/>
      <c r="G13328" s="23"/>
    </row>
    <row r="13329" spans="1:7" customFormat="1">
      <c r="A13329" s="4">
        <v>35967</v>
      </c>
      <c r="B13329">
        <v>5.36</v>
      </c>
      <c r="C13329">
        <f>IFERROR(((VLOOKUP(A13329,'Interest Rates-10yr'!$A$9:$C$15239,2,FALSE))-B13329),C13328)</f>
        <v>0.10999999999999943</v>
      </c>
      <c r="D13329" s="98">
        <f>AVERAGE(C$10:C13329)</f>
        <v>0.7357762762762754</v>
      </c>
      <c r="E13329" s="2"/>
      <c r="G13329" s="23"/>
    </row>
    <row r="13330" spans="1:7" customFormat="1">
      <c r="A13330" s="4">
        <v>35968</v>
      </c>
      <c r="B13330">
        <v>5.42</v>
      </c>
      <c r="C13330">
        <f>IFERROR(((VLOOKUP(A13330,'Interest Rates-10yr'!$A$9:$C$15239,2,FALSE))-B13330),C13329)</f>
        <v>4.0000000000000036E-2</v>
      </c>
      <c r="D13330" s="98">
        <f>AVERAGE(C$10:C13330)</f>
        <v>0.73572404474138497</v>
      </c>
      <c r="E13330" s="2"/>
      <c r="G13330" s="23"/>
    </row>
    <row r="13331" spans="1:7" customFormat="1">
      <c r="A13331" s="4">
        <v>35969</v>
      </c>
      <c r="B13331">
        <v>5.36</v>
      </c>
      <c r="C13331">
        <f>IFERROR(((VLOOKUP(A13331,'Interest Rates-10yr'!$A$9:$C$15239,2,FALSE))-B13331),C13330)</f>
        <v>8.9999999999999858E-2</v>
      </c>
      <c r="D13331" s="98">
        <f>AVERAGE(C$10:C13331)</f>
        <v>0.73567557423810159</v>
      </c>
      <c r="E13331" s="2"/>
      <c r="G13331" s="23"/>
    </row>
    <row r="13332" spans="1:7" customFormat="1">
      <c r="A13332" s="4">
        <v>35970</v>
      </c>
      <c r="B13332">
        <v>5.54</v>
      </c>
      <c r="C13332">
        <f>IFERROR(((VLOOKUP(A13332,'Interest Rates-10yr'!$A$9:$C$15239,2,FALSE))-B13332),C13331)</f>
        <v>-8.0000000000000071E-2</v>
      </c>
      <c r="D13332" s="98">
        <f>AVERAGE(C$10:C13332)</f>
        <v>0.73561435112211881</v>
      </c>
      <c r="E13332" s="2"/>
      <c r="G13332" s="23"/>
    </row>
    <row r="13333" spans="1:7" customFormat="1">
      <c r="A13333" s="4">
        <v>35971</v>
      </c>
      <c r="B13333">
        <v>5.64</v>
      </c>
      <c r="C13333">
        <f>IFERROR(((VLOOKUP(A13333,'Interest Rates-10yr'!$A$9:$C$15239,2,FALSE))-B13333),C13332)</f>
        <v>-0.17999999999999972</v>
      </c>
      <c r="D13333" s="98">
        <f>AVERAGE(C$10:C13333)</f>
        <v>0.73554563194235878</v>
      </c>
      <c r="E13333" s="2"/>
      <c r="G13333" s="23"/>
    </row>
    <row r="13334" spans="1:7" customFormat="1">
      <c r="A13334" s="4">
        <v>35972</v>
      </c>
      <c r="B13334">
        <v>5.47</v>
      </c>
      <c r="C13334">
        <f>IFERROR(((VLOOKUP(A13334,'Interest Rates-10yr'!$A$9:$C$15239,2,FALSE))-B13334),C13333)</f>
        <v>-9.9999999999997868E-3</v>
      </c>
      <c r="D13334" s="98">
        <f>AVERAGE(C$10:C13334)</f>
        <v>0.73548968105065582</v>
      </c>
      <c r="E13334" s="2"/>
      <c r="G13334" s="23"/>
    </row>
    <row r="13335" spans="1:7" customFormat="1">
      <c r="A13335" s="4">
        <v>35973</v>
      </c>
      <c r="B13335">
        <v>5.47</v>
      </c>
      <c r="C13335">
        <f>IFERROR(((VLOOKUP(A13335,'Interest Rates-10yr'!$A$9:$C$15239,2,FALSE))-B13335),C13334)</f>
        <v>-9.9999999999997868E-3</v>
      </c>
      <c r="D13335" s="98">
        <f>AVERAGE(C$10:C13335)</f>
        <v>0.73543373855620509</v>
      </c>
      <c r="E13335" s="2"/>
      <c r="G13335" s="23"/>
    </row>
    <row r="13336" spans="1:7" customFormat="1">
      <c r="A13336" s="4">
        <v>35974</v>
      </c>
      <c r="B13336">
        <v>5.47</v>
      </c>
      <c r="C13336">
        <f>IFERROR(((VLOOKUP(A13336,'Interest Rates-10yr'!$A$9:$C$15239,2,FALSE))-B13336),C13335)</f>
        <v>-9.9999999999997868E-3</v>
      </c>
      <c r="D13336" s="98">
        <f>AVERAGE(C$10:C13336)</f>
        <v>0.7353778044571162</v>
      </c>
      <c r="E13336" s="2"/>
      <c r="G13336" s="23"/>
    </row>
    <row r="13337" spans="1:7" customFormat="1">
      <c r="A13337" s="4">
        <v>35975</v>
      </c>
      <c r="B13337">
        <v>5.69</v>
      </c>
      <c r="C13337">
        <f>IFERROR(((VLOOKUP(A13337,'Interest Rates-10yr'!$A$9:$C$15239,2,FALSE))-B13337),C13336)</f>
        <v>-0.22000000000000064</v>
      </c>
      <c r="D13337" s="98">
        <f>AVERAGE(C$10:C13337)</f>
        <v>0.73530612244897875</v>
      </c>
      <c r="E13337" s="2"/>
      <c r="G13337" s="23"/>
    </row>
    <row r="13338" spans="1:7" customFormat="1">
      <c r="A13338" s="4">
        <v>35976</v>
      </c>
      <c r="B13338">
        <v>7.06</v>
      </c>
      <c r="C13338">
        <f>IFERROR(((VLOOKUP(A13338,'Interest Rates-10yr'!$A$9:$C$15239,2,FALSE))-B13338),C13337)</f>
        <v>-1.6199999999999992</v>
      </c>
      <c r="D13338" s="98">
        <f>AVERAGE(C$10:C13338)</f>
        <v>0.7351294170605438</v>
      </c>
      <c r="E13338" s="2"/>
      <c r="G13338" s="23"/>
    </row>
    <row r="13339" spans="1:7" customFormat="1">
      <c r="A13339" s="4">
        <v>35977</v>
      </c>
      <c r="B13339">
        <v>6.35</v>
      </c>
      <c r="C13339">
        <f>IFERROR(((VLOOKUP(A13339,'Interest Rates-10yr'!$A$9:$C$15239,2,FALSE))-B13339),C13338)</f>
        <v>-0.90999999999999925</v>
      </c>
      <c r="D13339" s="98">
        <f>AVERAGE(C$10:C13339)</f>
        <v>0.73500600150037421</v>
      </c>
      <c r="E13339" s="2"/>
      <c r="G13339" s="23"/>
    </row>
    <row r="13340" spans="1:7" customFormat="1">
      <c r="A13340" s="4">
        <v>35978</v>
      </c>
      <c r="B13340">
        <v>5.62</v>
      </c>
      <c r="C13340">
        <f>IFERROR(((VLOOKUP(A13340,'Interest Rates-10yr'!$A$9:$C$15239,2,FALSE))-B13340),C13339)</f>
        <v>-0.20000000000000018</v>
      </c>
      <c r="D13340" s="98">
        <f>AVERAGE(C$10:C13340)</f>
        <v>0.73493586377615994</v>
      </c>
      <c r="E13340" s="2"/>
      <c r="G13340" s="23"/>
    </row>
    <row r="13341" spans="1:7" customFormat="1">
      <c r="A13341" s="4">
        <v>35979</v>
      </c>
      <c r="B13341">
        <v>5.41</v>
      </c>
      <c r="C13341">
        <f>IFERROR(((VLOOKUP(A13341,'Interest Rates-10yr'!$A$9:$C$15239,2,FALSE))-B13341),C13340)</f>
        <v>-0.20000000000000018</v>
      </c>
      <c r="D13341" s="98">
        <f>AVERAGE(C$10:C13341)</f>
        <v>0.73486573657365639</v>
      </c>
      <c r="E13341" s="2"/>
      <c r="G13341" s="23"/>
    </row>
    <row r="13342" spans="1:7" customFormat="1">
      <c r="A13342" s="4">
        <v>35980</v>
      </c>
      <c r="B13342">
        <v>5.41</v>
      </c>
      <c r="C13342">
        <f>IFERROR(((VLOOKUP(A13342,'Interest Rates-10yr'!$A$9:$C$15239,2,FALSE))-B13342),C13341)</f>
        <v>-0.20000000000000018</v>
      </c>
      <c r="D13342" s="98">
        <f>AVERAGE(C$10:C13342)</f>
        <v>0.73479561989049624</v>
      </c>
      <c r="E13342" s="2"/>
      <c r="G13342" s="23"/>
    </row>
    <row r="13343" spans="1:7" customFormat="1">
      <c r="A13343" s="4">
        <v>35981</v>
      </c>
      <c r="B13343">
        <v>5.41</v>
      </c>
      <c r="C13343">
        <f>IFERROR(((VLOOKUP(A13343,'Interest Rates-10yr'!$A$9:$C$15239,2,FALSE))-B13343),C13342)</f>
        <v>-0.20000000000000018</v>
      </c>
      <c r="D13343" s="98">
        <f>AVERAGE(C$10:C13343)</f>
        <v>0.73472551372431272</v>
      </c>
      <c r="E13343" s="2"/>
      <c r="G13343" s="23"/>
    </row>
    <row r="13344" spans="1:7" customFormat="1">
      <c r="A13344" s="4">
        <v>35982</v>
      </c>
      <c r="B13344">
        <v>5.54</v>
      </c>
      <c r="C13344">
        <f>IFERROR(((VLOOKUP(A13344,'Interest Rates-10yr'!$A$9:$C$15239,2,FALSE))-B13344),C13343)</f>
        <v>-0.15000000000000036</v>
      </c>
      <c r="D13344" s="98">
        <f>AVERAGE(C$10:C13344)</f>
        <v>0.73465916760404848</v>
      </c>
      <c r="E13344" s="2"/>
      <c r="G13344" s="23"/>
    </row>
    <row r="13345" spans="1:7" customFormat="1">
      <c r="A13345" s="4">
        <v>35983</v>
      </c>
      <c r="B13345">
        <v>5.46</v>
      </c>
      <c r="C13345">
        <f>IFERROR(((VLOOKUP(A13345,'Interest Rates-10yr'!$A$9:$C$15239,2,FALSE))-B13345),C13344)</f>
        <v>-4.0000000000000036E-2</v>
      </c>
      <c r="D13345" s="98">
        <f>AVERAGE(C$10:C13345)</f>
        <v>0.7346010797840421</v>
      </c>
      <c r="E13345" s="2"/>
      <c r="G13345" s="23"/>
    </row>
    <row r="13346" spans="1:7" customFormat="1">
      <c r="A13346" s="4">
        <v>35984</v>
      </c>
      <c r="B13346">
        <v>5.44</v>
      </c>
      <c r="C13346">
        <f>IFERROR(((VLOOKUP(A13346,'Interest Rates-10yr'!$A$9:$C$15239,2,FALSE))-B13346),C13345)</f>
        <v>-1.0000000000000675E-2</v>
      </c>
      <c r="D13346" s="98">
        <f>AVERAGE(C$10:C13346)</f>
        <v>0.73454525005623339</v>
      </c>
      <c r="E13346" s="2"/>
      <c r="G13346" s="23"/>
    </row>
    <row r="13347" spans="1:7" customFormat="1">
      <c r="A13347" s="4">
        <v>35985</v>
      </c>
      <c r="B13347">
        <v>5.51</v>
      </c>
      <c r="C13347">
        <f>IFERROR(((VLOOKUP(A13347,'Interest Rates-10yr'!$A$9:$C$15239,2,FALSE))-B13347),C13346)</f>
        <v>-9.9999999999999645E-2</v>
      </c>
      <c r="D13347" s="98">
        <f>AVERAGE(C$10:C13347)</f>
        <v>0.73448268106162728</v>
      </c>
      <c r="E13347" s="2"/>
      <c r="G13347" s="23"/>
    </row>
    <row r="13348" spans="1:7" customFormat="1">
      <c r="A13348" s="4">
        <v>35986</v>
      </c>
      <c r="B13348">
        <v>5.43</v>
      </c>
      <c r="C13348">
        <f>IFERROR(((VLOOKUP(A13348,'Interest Rates-10yr'!$A$9:$C$15239,2,FALSE))-B13348),C13347)</f>
        <v>-9.9999999999997868E-3</v>
      </c>
      <c r="D13348" s="98">
        <f>AVERAGE(C$10:C13348)</f>
        <v>0.73442686858085193</v>
      </c>
      <c r="E13348" s="2"/>
      <c r="G13348" s="23"/>
    </row>
    <row r="13349" spans="1:7" customFormat="1">
      <c r="A13349" s="4">
        <v>35987</v>
      </c>
      <c r="B13349">
        <v>5.43</v>
      </c>
      <c r="C13349">
        <f>IFERROR(((VLOOKUP(A13349,'Interest Rates-10yr'!$A$9:$C$15239,2,FALSE))-B13349),C13348)</f>
        <v>-9.9999999999997868E-3</v>
      </c>
      <c r="D13349" s="98">
        <f>AVERAGE(C$10:C13349)</f>
        <v>0.7343710644677649</v>
      </c>
      <c r="E13349" s="2"/>
      <c r="G13349" s="23"/>
    </row>
    <row r="13350" spans="1:7" customFormat="1">
      <c r="A13350" s="4">
        <v>35988</v>
      </c>
      <c r="B13350">
        <v>5.43</v>
      </c>
      <c r="C13350">
        <f>IFERROR(((VLOOKUP(A13350,'Interest Rates-10yr'!$A$9:$C$15239,2,FALSE))-B13350),C13349)</f>
        <v>-9.9999999999997868E-3</v>
      </c>
      <c r="D13350" s="98">
        <f>AVERAGE(C$10:C13350)</f>
        <v>0.73431526872048447</v>
      </c>
      <c r="E13350" s="2"/>
      <c r="G13350" s="23"/>
    </row>
    <row r="13351" spans="1:7" customFormat="1">
      <c r="A13351" s="4">
        <v>35989</v>
      </c>
      <c r="B13351">
        <v>5.5</v>
      </c>
      <c r="C13351">
        <f>IFERROR(((VLOOKUP(A13351,'Interest Rates-10yr'!$A$9:$C$15239,2,FALSE))-B13351),C13350)</f>
        <v>-4.0000000000000036E-2</v>
      </c>
      <c r="D13351" s="98">
        <f>AVERAGE(C$10:C13351)</f>
        <v>0.7342572327986796</v>
      </c>
      <c r="E13351" s="2"/>
      <c r="G13351" s="23"/>
    </row>
    <row r="13352" spans="1:7" customFormat="1">
      <c r="A13352" s="4">
        <v>35990</v>
      </c>
      <c r="B13352">
        <v>5.45</v>
      </c>
      <c r="C13352">
        <f>IFERROR(((VLOOKUP(A13352,'Interest Rates-10yr'!$A$9:$C$15239,2,FALSE))-B13352),C13351)</f>
        <v>4.0000000000000036E-2</v>
      </c>
      <c r="D13352" s="98">
        <f>AVERAGE(C$10:C13352)</f>
        <v>0.73420520122910771</v>
      </c>
      <c r="E13352" s="2"/>
      <c r="G13352" s="23"/>
    </row>
    <row r="13353" spans="1:7" customFormat="1">
      <c r="A13353" s="4">
        <v>35991</v>
      </c>
      <c r="B13353">
        <v>5.7</v>
      </c>
      <c r="C13353">
        <f>IFERROR(((VLOOKUP(A13353,'Interest Rates-10yr'!$A$9:$C$15239,2,FALSE))-B13353),C13352)</f>
        <v>-0.21999999999999975</v>
      </c>
      <c r="D13353" s="98">
        <f>AVERAGE(C$10:C13353)</f>
        <v>0.73413369304556242</v>
      </c>
      <c r="E13353" s="2"/>
      <c r="G13353" s="23"/>
    </row>
    <row r="13354" spans="1:7" customFormat="1">
      <c r="A13354" s="4">
        <v>35992</v>
      </c>
      <c r="B13354">
        <v>5.57</v>
      </c>
      <c r="C13354">
        <f>IFERROR(((VLOOKUP(A13354,'Interest Rates-10yr'!$A$9:$C$15239,2,FALSE))-B13354),C13353)</f>
        <v>-7.0000000000000284E-2</v>
      </c>
      <c r="D13354" s="98">
        <f>AVERAGE(C$10:C13354)</f>
        <v>0.73407343574372308</v>
      </c>
      <c r="E13354" s="2"/>
      <c r="G13354" s="23"/>
    </row>
    <row r="13355" spans="1:7" customFormat="1">
      <c r="A13355" s="4">
        <v>35993</v>
      </c>
      <c r="B13355">
        <v>5.42</v>
      </c>
      <c r="C13355">
        <f>IFERROR(((VLOOKUP(A13355,'Interest Rates-10yr'!$A$9:$C$15239,2,FALSE))-B13355),C13354)</f>
        <v>8.9999999999999858E-2</v>
      </c>
      <c r="D13355" s="98">
        <f>AVERAGE(C$10:C13355)</f>
        <v>0.73402517608272022</v>
      </c>
      <c r="E13355" s="2"/>
      <c r="G13355" s="23"/>
    </row>
    <row r="13356" spans="1:7" customFormat="1">
      <c r="A13356" s="4">
        <v>35994</v>
      </c>
      <c r="B13356">
        <v>5.42</v>
      </c>
      <c r="C13356">
        <f>IFERROR(((VLOOKUP(A13356,'Interest Rates-10yr'!$A$9:$C$15239,2,FALSE))-B13356),C13355)</f>
        <v>8.9999999999999858E-2</v>
      </c>
      <c r="D13356" s="98">
        <f>AVERAGE(C$10:C13356)</f>
        <v>0.73397692365325429</v>
      </c>
      <c r="E13356" s="2"/>
      <c r="G13356" s="23"/>
    </row>
    <row r="13357" spans="1:7" customFormat="1">
      <c r="A13357" s="4">
        <v>35995</v>
      </c>
      <c r="B13357">
        <v>5.42</v>
      </c>
      <c r="C13357">
        <f>IFERROR(((VLOOKUP(A13357,'Interest Rates-10yr'!$A$9:$C$15239,2,FALSE))-B13357),C13356)</f>
        <v>8.9999999999999858E-2</v>
      </c>
      <c r="D13357" s="98">
        <f>AVERAGE(C$10:C13357)</f>
        <v>0.7339286784536998</v>
      </c>
      <c r="E13357" s="2"/>
      <c r="G13357" s="23"/>
    </row>
    <row r="13358" spans="1:7" customFormat="1">
      <c r="A13358" s="4">
        <v>35996</v>
      </c>
      <c r="B13358">
        <v>5.65</v>
      </c>
      <c r="C13358">
        <f>IFERROR(((VLOOKUP(A13358,'Interest Rates-10yr'!$A$9:$C$15239,2,FALSE))-B13358),C13357)</f>
        <v>-0.16999999999999993</v>
      </c>
      <c r="D13358" s="98">
        <f>AVERAGE(C$10:C13358)</f>
        <v>0.73386096336804141</v>
      </c>
      <c r="E13358" s="2"/>
      <c r="G13358" s="23"/>
    </row>
    <row r="13359" spans="1:7" customFormat="1">
      <c r="A13359" s="4">
        <v>35997</v>
      </c>
      <c r="B13359">
        <v>5.51</v>
      </c>
      <c r="C13359">
        <f>IFERROR(((VLOOKUP(A13359,'Interest Rates-10yr'!$A$9:$C$15239,2,FALSE))-B13359),C13358)</f>
        <v>-5.9999999999999609E-2</v>
      </c>
      <c r="D13359" s="98">
        <f>AVERAGE(C$10:C13359)</f>
        <v>0.73380149812733975</v>
      </c>
      <c r="E13359" s="2"/>
      <c r="G13359" s="23"/>
    </row>
    <row r="13360" spans="1:7" customFormat="1">
      <c r="A13360" s="4">
        <v>35998</v>
      </c>
      <c r="B13360">
        <v>5.48</v>
      </c>
      <c r="C13360">
        <f>IFERROR(((VLOOKUP(A13360,'Interest Rates-10yr'!$A$9:$C$15239,2,FALSE))-B13360),C13359)</f>
        <v>-2.0000000000000462E-2</v>
      </c>
      <c r="D13360" s="98">
        <f>AVERAGE(C$10:C13360)</f>
        <v>0.73374503782488087</v>
      </c>
      <c r="E13360" s="2"/>
      <c r="G13360" s="23"/>
    </row>
    <row r="13361" spans="1:7" customFormat="1">
      <c r="A13361" s="4">
        <v>35999</v>
      </c>
      <c r="B13361">
        <v>5.55</v>
      </c>
      <c r="C13361">
        <f>IFERROR(((VLOOKUP(A13361,'Interest Rates-10yr'!$A$9:$C$15239,2,FALSE))-B13361),C13360)</f>
        <v>-9.9999999999999645E-2</v>
      </c>
      <c r="D13361" s="98">
        <f>AVERAGE(C$10:C13361)</f>
        <v>0.73368259436788386</v>
      </c>
      <c r="E13361" s="2"/>
      <c r="G13361" s="23"/>
    </row>
    <row r="13362" spans="1:7" customFormat="1">
      <c r="A13362" s="4">
        <v>36000</v>
      </c>
      <c r="B13362">
        <v>5.53</v>
      </c>
      <c r="C13362">
        <f>IFERROR(((VLOOKUP(A13362,'Interest Rates-10yr'!$A$9:$C$15239,2,FALSE))-B13362),C13361)</f>
        <v>-8.0000000000000071E-2</v>
      </c>
      <c r="D13362" s="98">
        <f>AVERAGE(C$10:C13362)</f>
        <v>0.73362165805436863</v>
      </c>
      <c r="E13362" s="2"/>
      <c r="G13362" s="23"/>
    </row>
    <row r="13363" spans="1:7" customFormat="1">
      <c r="A13363" s="4">
        <v>36001</v>
      </c>
      <c r="B13363">
        <v>5.53</v>
      </c>
      <c r="C13363">
        <f>IFERROR(((VLOOKUP(A13363,'Interest Rates-10yr'!$A$9:$C$15239,2,FALSE))-B13363),C13362)</f>
        <v>-8.0000000000000071E-2</v>
      </c>
      <c r="D13363" s="98">
        <f>AVERAGE(C$10:C13363)</f>
        <v>0.73356073086715479</v>
      </c>
      <c r="E13363" s="2"/>
      <c r="G13363" s="23"/>
    </row>
    <row r="13364" spans="1:7" customFormat="1">
      <c r="A13364" s="4">
        <v>36002</v>
      </c>
      <c r="B13364">
        <v>5.53</v>
      </c>
      <c r="C13364">
        <f>IFERROR(((VLOOKUP(A13364,'Interest Rates-10yr'!$A$9:$C$15239,2,FALSE))-B13364),C13363)</f>
        <v>-8.0000000000000071E-2</v>
      </c>
      <c r="D13364" s="98">
        <f>AVERAGE(C$10:C13364)</f>
        <v>0.73349981280419208</v>
      </c>
      <c r="E13364" s="2"/>
      <c r="G13364" s="23"/>
    </row>
    <row r="13365" spans="1:7" customFormat="1">
      <c r="A13365" s="4">
        <v>36003</v>
      </c>
      <c r="B13365">
        <v>5.68</v>
      </c>
      <c r="C13365">
        <f>IFERROR(((VLOOKUP(A13365,'Interest Rates-10yr'!$A$9:$C$15239,2,FALSE))-B13365),C13364)</f>
        <v>-0.20999999999999996</v>
      </c>
      <c r="D13365" s="98">
        <f>AVERAGE(C$10:C13365)</f>
        <v>0.73342917041030142</v>
      </c>
      <c r="E13365" s="2"/>
      <c r="G13365" s="23"/>
    </row>
    <row r="13366" spans="1:7" customFormat="1">
      <c r="A13366" s="4">
        <v>36004</v>
      </c>
      <c r="B13366">
        <v>5.5</v>
      </c>
      <c r="C13366">
        <f>IFERROR(((VLOOKUP(A13366,'Interest Rates-10yr'!$A$9:$C$15239,2,FALSE))-B13366),C13365)</f>
        <v>0</v>
      </c>
      <c r="D13366" s="98">
        <f>AVERAGE(C$10:C13366)</f>
        <v>0.73337426068727896</v>
      </c>
      <c r="E13366" s="2"/>
      <c r="G13366" s="23"/>
    </row>
    <row r="13367" spans="1:7" customFormat="1">
      <c r="A13367" s="4">
        <v>36005</v>
      </c>
      <c r="B13367">
        <v>5.49</v>
      </c>
      <c r="C13367">
        <f>IFERROR(((VLOOKUP(A13367,'Interest Rates-10yr'!$A$9:$C$15239,2,FALSE))-B13367),C13366)</f>
        <v>2.9999999999999361E-2</v>
      </c>
      <c r="D13367" s="98">
        <f>AVERAGE(C$10:C13367)</f>
        <v>0.73332160503069221</v>
      </c>
      <c r="E13367" s="2"/>
      <c r="G13367" s="23"/>
    </row>
    <row r="13368" spans="1:7" customFormat="1">
      <c r="A13368" s="4">
        <v>36006</v>
      </c>
      <c r="B13368">
        <v>5.61</v>
      </c>
      <c r="C13368">
        <f>IFERROR(((VLOOKUP(A13368,'Interest Rates-10yr'!$A$9:$C$15239,2,FALSE))-B13368),C13367)</f>
        <v>-0.11000000000000032</v>
      </c>
      <c r="D13368" s="98">
        <f>AVERAGE(C$10:C13368)</f>
        <v>0.73325847743094441</v>
      </c>
      <c r="E13368" s="2"/>
      <c r="G13368" s="23"/>
    </row>
    <row r="13369" spans="1:7" customFormat="1">
      <c r="A13369" s="4">
        <v>36007</v>
      </c>
      <c r="B13369">
        <v>5.63</v>
      </c>
      <c r="C13369">
        <f>IFERROR(((VLOOKUP(A13369,'Interest Rates-10yr'!$A$9:$C$15239,2,FALSE))-B13369),C13368)</f>
        <v>-0.12999999999999989</v>
      </c>
      <c r="D13369" s="98">
        <f>AVERAGE(C$10:C13369)</f>
        <v>0.73319386227544814</v>
      </c>
      <c r="E13369" s="2"/>
      <c r="G13369" s="23"/>
    </row>
    <row r="13370" spans="1:7" customFormat="1">
      <c r="A13370" s="4">
        <v>36008</v>
      </c>
      <c r="B13370">
        <v>5.63</v>
      </c>
      <c r="C13370">
        <f>IFERROR(((VLOOKUP(A13370,'Interest Rates-10yr'!$A$9:$C$15239,2,FALSE))-B13370),C13369)</f>
        <v>-0.12999999999999989</v>
      </c>
      <c r="D13370" s="98">
        <f>AVERAGE(C$10:C13370)</f>
        <v>0.73312925679215535</v>
      </c>
      <c r="E13370" s="2"/>
      <c r="G13370" s="23"/>
    </row>
    <row r="13371" spans="1:7" customFormat="1">
      <c r="A13371" s="4">
        <v>36009</v>
      </c>
      <c r="B13371">
        <v>5.63</v>
      </c>
      <c r="C13371">
        <f>IFERROR(((VLOOKUP(A13371,'Interest Rates-10yr'!$A$9:$C$15239,2,FALSE))-B13371),C13370)</f>
        <v>-0.12999999999999989</v>
      </c>
      <c r="D13371" s="98">
        <f>AVERAGE(C$10:C13371)</f>
        <v>0.73306466097889444</v>
      </c>
      <c r="E13371" s="2"/>
      <c r="G13371" s="23"/>
    </row>
    <row r="13372" spans="1:7" customFormat="1">
      <c r="A13372" s="4">
        <v>36010</v>
      </c>
      <c r="B13372">
        <v>5.69</v>
      </c>
      <c r="C13372">
        <f>IFERROR(((VLOOKUP(A13372,'Interest Rates-10yr'!$A$9:$C$15239,2,FALSE))-B13372),C13371)</f>
        <v>-0.23000000000000043</v>
      </c>
      <c r="D13372" s="98">
        <f>AVERAGE(C$10:C13372)</f>
        <v>0.73299259148394735</v>
      </c>
      <c r="E13372" s="2"/>
      <c r="G13372" s="23"/>
    </row>
    <row r="13373" spans="1:7" customFormat="1">
      <c r="A13373" s="4">
        <v>36011</v>
      </c>
      <c r="B13373">
        <v>5.54</v>
      </c>
      <c r="C13373">
        <f>IFERROR(((VLOOKUP(A13373,'Interest Rates-10yr'!$A$9:$C$15239,2,FALSE))-B13373),C13372)</f>
        <v>-0.11000000000000032</v>
      </c>
      <c r="D13373" s="98">
        <f>AVERAGE(C$10:C13373)</f>
        <v>0.73292951212211821</v>
      </c>
      <c r="E13373" s="2"/>
      <c r="G13373" s="23"/>
    </row>
    <row r="13374" spans="1:7" customFormat="1">
      <c r="A13374" s="4">
        <v>36012</v>
      </c>
      <c r="B13374">
        <v>5.53</v>
      </c>
      <c r="C13374">
        <f>IFERROR(((VLOOKUP(A13374,'Interest Rates-10yr'!$A$9:$C$15239,2,FALSE))-B13374),C13373)</f>
        <v>-0.10000000000000053</v>
      </c>
      <c r="D13374" s="98">
        <f>AVERAGE(C$10:C13374)</f>
        <v>0.73286719042274506</v>
      </c>
      <c r="E13374" s="2"/>
      <c r="G13374" s="23"/>
    </row>
    <row r="13375" spans="1:7" customFormat="1">
      <c r="A13375" s="4">
        <v>36013</v>
      </c>
      <c r="B13375">
        <v>5.54</v>
      </c>
      <c r="C13375">
        <f>IFERROR(((VLOOKUP(A13375,'Interest Rates-10yr'!$A$9:$C$15239,2,FALSE))-B13375),C13374)</f>
        <v>-9.9999999999999645E-2</v>
      </c>
      <c r="D13375" s="98">
        <f>AVERAGE(C$10:C13375)</f>
        <v>0.73280487804877958</v>
      </c>
      <c r="E13375" s="2"/>
      <c r="G13375" s="23"/>
    </row>
    <row r="13376" spans="1:7" customFormat="1">
      <c r="A13376" s="4">
        <v>36014</v>
      </c>
      <c r="B13376">
        <v>5.44</v>
      </c>
      <c r="C13376">
        <f>IFERROR(((VLOOKUP(A13376,'Interest Rates-10yr'!$A$9:$C$15239,2,FALSE))-B13376),C13375)</f>
        <v>-4.0000000000000036E-2</v>
      </c>
      <c r="D13376" s="98">
        <f>AVERAGE(C$10:C13376)</f>
        <v>0.7327470636642468</v>
      </c>
      <c r="E13376" s="2"/>
      <c r="G13376" s="23"/>
    </row>
    <row r="13377" spans="1:7" customFormat="1">
      <c r="A13377" s="4">
        <v>36015</v>
      </c>
      <c r="B13377">
        <v>5.44</v>
      </c>
      <c r="C13377">
        <f>IFERROR(((VLOOKUP(A13377,'Interest Rates-10yr'!$A$9:$C$15239,2,FALSE))-B13377),C13376)</f>
        <v>-4.0000000000000036E-2</v>
      </c>
      <c r="D13377" s="98">
        <f>AVERAGE(C$10:C13377)</f>
        <v>0.73268925792938255</v>
      </c>
      <c r="E13377" s="2"/>
      <c r="G13377" s="23"/>
    </row>
    <row r="13378" spans="1:7" customFormat="1">
      <c r="A13378" s="4">
        <v>36016</v>
      </c>
      <c r="B13378">
        <v>5.44</v>
      </c>
      <c r="C13378">
        <f>IFERROR(((VLOOKUP(A13378,'Interest Rates-10yr'!$A$9:$C$15239,2,FALSE))-B13378),C13377)</f>
        <v>-4.0000000000000036E-2</v>
      </c>
      <c r="D13378" s="98">
        <f>AVERAGE(C$10:C13378)</f>
        <v>0.73263146084224584</v>
      </c>
      <c r="E13378" s="2"/>
      <c r="G13378" s="23"/>
    </row>
    <row r="13379" spans="1:7" customFormat="1">
      <c r="A13379" s="4">
        <v>36017</v>
      </c>
      <c r="B13379">
        <v>5.56</v>
      </c>
      <c r="C13379">
        <f>IFERROR(((VLOOKUP(A13379,'Interest Rates-10yr'!$A$9:$C$15239,2,FALSE))-B13379),C13378)</f>
        <v>-0.14999999999999947</v>
      </c>
      <c r="D13379" s="98">
        <f>AVERAGE(C$10:C13379)</f>
        <v>0.73256544502617693</v>
      </c>
      <c r="E13379" s="2"/>
      <c r="G13379" s="23"/>
    </row>
    <row r="13380" spans="1:7" customFormat="1">
      <c r="A13380" s="4">
        <v>36018</v>
      </c>
      <c r="B13380">
        <v>5.47</v>
      </c>
      <c r="C13380">
        <f>IFERROR(((VLOOKUP(A13380,'Interest Rates-10yr'!$A$9:$C$15239,2,FALSE))-B13380),C13379)</f>
        <v>-9.9999999999999645E-2</v>
      </c>
      <c r="D13380" s="98">
        <f>AVERAGE(C$10:C13380)</f>
        <v>0.73250317852067792</v>
      </c>
      <c r="E13380" s="2"/>
      <c r="G13380" s="23"/>
    </row>
    <row r="13381" spans="1:7" customFormat="1">
      <c r="A13381" s="4">
        <v>36019</v>
      </c>
      <c r="B13381">
        <v>5.58</v>
      </c>
      <c r="C13381">
        <f>IFERROR(((VLOOKUP(A13381,'Interest Rates-10yr'!$A$9:$C$15239,2,FALSE))-B13381),C13380)</f>
        <v>-0.17999999999999972</v>
      </c>
      <c r="D13381" s="98">
        <f>AVERAGE(C$10:C13381)</f>
        <v>0.73243493867783316</v>
      </c>
      <c r="E13381" s="2"/>
      <c r="G13381" s="23"/>
    </row>
    <row r="13382" spans="1:7" customFormat="1">
      <c r="A13382" s="4">
        <v>36020</v>
      </c>
      <c r="B13382">
        <v>5.6</v>
      </c>
      <c r="C13382">
        <f>IFERROR(((VLOOKUP(A13382,'Interest Rates-10yr'!$A$9:$C$15239,2,FALSE))-B13382),C13381)</f>
        <v>-0.15999999999999925</v>
      </c>
      <c r="D13382" s="98">
        <f>AVERAGE(C$10:C13382)</f>
        <v>0.73236820459133956</v>
      </c>
      <c r="E13382" s="2"/>
      <c r="G13382" s="23"/>
    </row>
    <row r="13383" spans="1:7" customFormat="1">
      <c r="A13383" s="4">
        <v>36021</v>
      </c>
      <c r="B13383">
        <v>5.56</v>
      </c>
      <c r="C13383">
        <f>IFERROR(((VLOOKUP(A13383,'Interest Rates-10yr'!$A$9:$C$15239,2,FALSE))-B13383),C13382)</f>
        <v>-0.15999999999999925</v>
      </c>
      <c r="D13383" s="98">
        <f>AVERAGE(C$10:C13383)</f>
        <v>0.73230148048452104</v>
      </c>
      <c r="E13383" s="2"/>
      <c r="G13383" s="23"/>
    </row>
    <row r="13384" spans="1:7" customFormat="1">
      <c r="A13384" s="4">
        <v>36022</v>
      </c>
      <c r="B13384">
        <v>5.56</v>
      </c>
      <c r="C13384">
        <f>IFERROR(((VLOOKUP(A13384,'Interest Rates-10yr'!$A$9:$C$15239,2,FALSE))-B13384),C13383)</f>
        <v>-0.15999999999999925</v>
      </c>
      <c r="D13384" s="98">
        <f>AVERAGE(C$10:C13384)</f>
        <v>0.73223476635513907</v>
      </c>
      <c r="E13384" s="2"/>
      <c r="G13384" s="23"/>
    </row>
    <row r="13385" spans="1:7" customFormat="1">
      <c r="A13385" s="4">
        <v>36023</v>
      </c>
      <c r="B13385">
        <v>5.56</v>
      </c>
      <c r="C13385">
        <f>IFERROR(((VLOOKUP(A13385,'Interest Rates-10yr'!$A$9:$C$15239,2,FALSE))-B13385),C13384)</f>
        <v>-0.15999999999999925</v>
      </c>
      <c r="D13385" s="98">
        <f>AVERAGE(C$10:C13385)</f>
        <v>0.73216806220095587</v>
      </c>
      <c r="E13385" s="2"/>
      <c r="G13385" s="23"/>
    </row>
    <row r="13386" spans="1:7" customFormat="1">
      <c r="A13386" s="4">
        <v>36024</v>
      </c>
      <c r="B13386">
        <v>5.8</v>
      </c>
      <c r="C13386">
        <f>IFERROR(((VLOOKUP(A13386,'Interest Rates-10yr'!$A$9:$C$15239,2,FALSE))-B13386),C13385)</f>
        <v>-0.39999999999999947</v>
      </c>
      <c r="D13386" s="98">
        <f>AVERAGE(C$10:C13386)</f>
        <v>0.7320834267773032</v>
      </c>
      <c r="E13386" s="2"/>
      <c r="G13386" s="23"/>
    </row>
    <row r="13387" spans="1:7" customFormat="1">
      <c r="A13387" s="4">
        <v>36025</v>
      </c>
      <c r="B13387">
        <v>5.54</v>
      </c>
      <c r="C13387">
        <f>IFERROR(((VLOOKUP(A13387,'Interest Rates-10yr'!$A$9:$C$15239,2,FALSE))-B13387),C13386)</f>
        <v>-0.12999999999999989</v>
      </c>
      <c r="D13387" s="98">
        <f>AVERAGE(C$10:C13387)</f>
        <v>0.73201898639557383</v>
      </c>
      <c r="E13387" s="2"/>
      <c r="G13387" s="23"/>
    </row>
    <row r="13388" spans="1:7" customFormat="1">
      <c r="A13388" s="4">
        <v>36026</v>
      </c>
      <c r="B13388">
        <v>5.48</v>
      </c>
      <c r="C13388">
        <f>IFERROR(((VLOOKUP(A13388,'Interest Rates-10yr'!$A$9:$C$15239,2,FALSE))-B13388),C13387)</f>
        <v>-6.0000000000000497E-2</v>
      </c>
      <c r="D13388" s="98">
        <f>AVERAGE(C$10:C13388)</f>
        <v>0.73195978772703396</v>
      </c>
      <c r="E13388" s="2"/>
      <c r="G13388" s="23"/>
    </row>
    <row r="13389" spans="1:7" customFormat="1">
      <c r="A13389" s="4">
        <v>36027</v>
      </c>
      <c r="B13389">
        <v>5.51</v>
      </c>
      <c r="C13389">
        <f>IFERROR(((VLOOKUP(A13389,'Interest Rates-10yr'!$A$9:$C$15239,2,FALSE))-B13389),C13388)</f>
        <v>-0.12999999999999989</v>
      </c>
      <c r="D13389" s="98">
        <f>AVERAGE(C$10:C13389)</f>
        <v>0.73189536621823525</v>
      </c>
      <c r="E13389" s="2"/>
      <c r="G13389" s="23"/>
    </row>
    <row r="13390" spans="1:7" customFormat="1">
      <c r="A13390" s="4">
        <v>36028</v>
      </c>
      <c r="B13390">
        <v>5.46</v>
      </c>
      <c r="C13390">
        <f>IFERROR(((VLOOKUP(A13390,'Interest Rates-10yr'!$A$9:$C$15239,2,FALSE))-B13390),C13389)</f>
        <v>-0.13999999999999968</v>
      </c>
      <c r="D13390" s="98">
        <f>AVERAGE(C$10:C13390)</f>
        <v>0.73183020700993862</v>
      </c>
      <c r="E13390" s="2"/>
      <c r="G13390" s="23"/>
    </row>
    <row r="13391" spans="1:7" customFormat="1">
      <c r="A13391" s="4">
        <v>36029</v>
      </c>
      <c r="B13391">
        <v>5.46</v>
      </c>
      <c r="C13391">
        <f>IFERROR(((VLOOKUP(A13391,'Interest Rates-10yr'!$A$9:$C$15239,2,FALSE))-B13391),C13390)</f>
        <v>-0.13999999999999968</v>
      </c>
      <c r="D13391" s="98">
        <f>AVERAGE(C$10:C13391)</f>
        <v>0.73176505753997823</v>
      </c>
      <c r="E13391" s="2"/>
      <c r="G13391" s="23"/>
    </row>
    <row r="13392" spans="1:7" customFormat="1">
      <c r="A13392" s="4">
        <v>36030</v>
      </c>
      <c r="B13392">
        <v>5.46</v>
      </c>
      <c r="C13392">
        <f>IFERROR(((VLOOKUP(A13392,'Interest Rates-10yr'!$A$9:$C$15239,2,FALSE))-B13392),C13391)</f>
        <v>-0.13999999999999968</v>
      </c>
      <c r="D13392" s="98">
        <f>AVERAGE(C$10:C13392)</f>
        <v>0.73169991780617116</v>
      </c>
      <c r="E13392" s="2"/>
      <c r="G13392" s="23"/>
    </row>
    <row r="13393" spans="1:7" customFormat="1">
      <c r="A13393" s="4">
        <v>36031</v>
      </c>
      <c r="B13393">
        <v>5.51</v>
      </c>
      <c r="C13393">
        <f>IFERROR(((VLOOKUP(A13393,'Interest Rates-10yr'!$A$9:$C$15239,2,FALSE))-B13393),C13392)</f>
        <v>-0.20999999999999996</v>
      </c>
      <c r="D13393" s="98">
        <f>AVERAGE(C$10:C13393)</f>
        <v>0.73162955768081217</v>
      </c>
      <c r="E13393" s="2"/>
      <c r="G13393" s="23"/>
    </row>
    <row r="13394" spans="1:7" customFormat="1">
      <c r="A13394" s="4">
        <v>36032</v>
      </c>
      <c r="B13394">
        <v>5.5</v>
      </c>
      <c r="C13394">
        <f>IFERROR(((VLOOKUP(A13394,'Interest Rates-10yr'!$A$9:$C$15239,2,FALSE))-B13394),C13393)</f>
        <v>-0.25</v>
      </c>
      <c r="D13394" s="98">
        <f>AVERAGE(C$10:C13394)</f>
        <v>0.73155621964885997</v>
      </c>
      <c r="E13394" s="2"/>
      <c r="G13394" s="23"/>
    </row>
    <row r="13395" spans="1:7" customFormat="1">
      <c r="A13395" s="4">
        <v>36033</v>
      </c>
      <c r="B13395">
        <v>5.49</v>
      </c>
      <c r="C13395">
        <f>IFERROR(((VLOOKUP(A13395,'Interest Rates-10yr'!$A$9:$C$15239,2,FALSE))-B13395),C13394)</f>
        <v>-0.23000000000000043</v>
      </c>
      <c r="D13395" s="98">
        <f>AVERAGE(C$10:C13395)</f>
        <v>0.73148438667264237</v>
      </c>
      <c r="E13395" s="2"/>
      <c r="G13395" s="23"/>
    </row>
    <row r="13396" spans="1:7" customFormat="1">
      <c r="A13396" s="4">
        <v>36034</v>
      </c>
      <c r="B13396">
        <v>5.55</v>
      </c>
      <c r="C13396">
        <f>IFERROR(((VLOOKUP(A13396,'Interest Rates-10yr'!$A$9:$C$15239,2,FALSE))-B13396),C13395)</f>
        <v>-0.42999999999999972</v>
      </c>
      <c r="D13396" s="98">
        <f>AVERAGE(C$10:C13396)</f>
        <v>0.73139762456114066</v>
      </c>
      <c r="E13396" s="2"/>
      <c r="G13396" s="23"/>
    </row>
    <row r="13397" spans="1:7" customFormat="1">
      <c r="A13397" s="4">
        <v>36035</v>
      </c>
      <c r="B13397">
        <v>5.51</v>
      </c>
      <c r="C13397">
        <f>IFERROR(((VLOOKUP(A13397,'Interest Rates-10yr'!$A$9:$C$15239,2,FALSE))-B13397),C13396)</f>
        <v>-0.41999999999999993</v>
      </c>
      <c r="D13397" s="98">
        <f>AVERAGE(C$10:C13397)</f>
        <v>0.73131162234837099</v>
      </c>
      <c r="E13397" s="2"/>
      <c r="G13397" s="23"/>
    </row>
    <row r="13398" spans="1:7" customFormat="1">
      <c r="A13398" s="4">
        <v>36036</v>
      </c>
      <c r="B13398">
        <v>5.51</v>
      </c>
      <c r="C13398">
        <f>IFERROR(((VLOOKUP(A13398,'Interest Rates-10yr'!$A$9:$C$15239,2,FALSE))-B13398),C13397)</f>
        <v>-0.41999999999999993</v>
      </c>
      <c r="D13398" s="98">
        <f>AVERAGE(C$10:C13398)</f>
        <v>0.73122563298229815</v>
      </c>
      <c r="E13398" s="2"/>
      <c r="G13398" s="23"/>
    </row>
    <row r="13399" spans="1:7" customFormat="1">
      <c r="A13399" s="4">
        <v>36037</v>
      </c>
      <c r="B13399">
        <v>5.51</v>
      </c>
      <c r="C13399">
        <f>IFERROR(((VLOOKUP(A13399,'Interest Rates-10yr'!$A$9:$C$15239,2,FALSE))-B13399),C13398)</f>
        <v>-0.41999999999999993</v>
      </c>
      <c r="D13399" s="98">
        <f>AVERAGE(C$10:C13399)</f>
        <v>0.73113965646004409</v>
      </c>
      <c r="E13399" s="2"/>
      <c r="G13399" s="23"/>
    </row>
    <row r="13400" spans="1:7" customFormat="1">
      <c r="A13400" s="4">
        <v>36038</v>
      </c>
      <c r="B13400">
        <v>5.89</v>
      </c>
      <c r="C13400">
        <f>IFERROR(((VLOOKUP(A13400,'Interest Rates-10yr'!$A$9:$C$15239,2,FALSE))-B13400),C13399)</f>
        <v>-0.83999999999999986</v>
      </c>
      <c r="D13400" s="98">
        <f>AVERAGE(C$10:C13400)</f>
        <v>0.73102232842954151</v>
      </c>
      <c r="E13400" s="2"/>
      <c r="G13400" s="23"/>
    </row>
    <row r="13401" spans="1:7" customFormat="1">
      <c r="A13401" s="4">
        <v>36039</v>
      </c>
      <c r="B13401">
        <v>5.75</v>
      </c>
      <c r="C13401">
        <f>IFERROR(((VLOOKUP(A13401,'Interest Rates-10yr'!$A$9:$C$15239,2,FALSE))-B13401),C13400)</f>
        <v>-0.70000000000000018</v>
      </c>
      <c r="D13401" s="98">
        <f>AVERAGE(C$10:C13401)</f>
        <v>0.73091547192353568</v>
      </c>
      <c r="E13401" s="2"/>
      <c r="G13401" s="23"/>
    </row>
    <row r="13402" spans="1:7" customFormat="1">
      <c r="A13402" s="4">
        <v>36040</v>
      </c>
      <c r="B13402">
        <v>5.53</v>
      </c>
      <c r="C13402">
        <f>IFERROR(((VLOOKUP(A13402,'Interest Rates-10yr'!$A$9:$C$15239,2,FALSE))-B13402),C13401)</f>
        <v>-0.4300000000000006</v>
      </c>
      <c r="D13402" s="98">
        <f>AVERAGE(C$10:C13402)</f>
        <v>0.73082879115956012</v>
      </c>
      <c r="E13402" s="2"/>
      <c r="G13402" s="23"/>
    </row>
    <row r="13403" spans="1:7" customFormat="1">
      <c r="A13403" s="4">
        <v>36041</v>
      </c>
      <c r="B13403">
        <v>5.52</v>
      </c>
      <c r="C13403">
        <f>IFERROR(((VLOOKUP(A13403,'Interest Rates-10yr'!$A$9:$C$15239,2,FALSE))-B13403),C13402)</f>
        <v>-0.48999999999999932</v>
      </c>
      <c r="D13403" s="98">
        <f>AVERAGE(C$10:C13403)</f>
        <v>0.73073764372106831</v>
      </c>
      <c r="E13403" s="2"/>
      <c r="G13403" s="23"/>
    </row>
    <row r="13404" spans="1:7" customFormat="1">
      <c r="A13404" s="4">
        <v>36042</v>
      </c>
      <c r="B13404">
        <v>5.41</v>
      </c>
      <c r="C13404">
        <f>IFERROR(((VLOOKUP(A13404,'Interest Rates-10yr'!$A$9:$C$15239,2,FALSE))-B13404),C13403)</f>
        <v>-0.39000000000000057</v>
      </c>
      <c r="D13404" s="98">
        <f>AVERAGE(C$10:C13404)</f>
        <v>0.73065397536394094</v>
      </c>
      <c r="E13404" s="2"/>
      <c r="G13404" s="23"/>
    </row>
    <row r="13405" spans="1:7" customFormat="1">
      <c r="A13405" s="4">
        <v>36043</v>
      </c>
      <c r="B13405">
        <v>5.41</v>
      </c>
      <c r="C13405">
        <f>IFERROR(((VLOOKUP(A13405,'Interest Rates-10yr'!$A$9:$C$15239,2,FALSE))-B13405),C13404)</f>
        <v>-0.39000000000000057</v>
      </c>
      <c r="D13405" s="98">
        <f>AVERAGE(C$10:C13405)</f>
        <v>0.73057031949835705</v>
      </c>
      <c r="E13405" s="2"/>
      <c r="G13405" s="23"/>
    </row>
    <row r="13406" spans="1:7" customFormat="1">
      <c r="A13406" s="4">
        <v>36044</v>
      </c>
      <c r="B13406">
        <v>5.41</v>
      </c>
      <c r="C13406">
        <f>IFERROR(((VLOOKUP(A13406,'Interest Rates-10yr'!$A$9:$C$15239,2,FALSE))-B13406),C13405)</f>
        <v>-0.39000000000000057</v>
      </c>
      <c r="D13406" s="98">
        <f>AVERAGE(C$10:C13406)</f>
        <v>0.73048667612151907</v>
      </c>
      <c r="E13406" s="2"/>
      <c r="G13406" s="23"/>
    </row>
    <row r="13407" spans="1:7" customFormat="1">
      <c r="A13407" s="4">
        <v>36045</v>
      </c>
      <c r="B13407">
        <v>5.41</v>
      </c>
      <c r="C13407">
        <f>IFERROR(((VLOOKUP(A13407,'Interest Rates-10yr'!$A$9:$C$15239,2,FALSE))-B13407),C13406)</f>
        <v>-0.39000000000000057</v>
      </c>
      <c r="D13407" s="98">
        <f>AVERAGE(C$10:C13407)</f>
        <v>0.73040304523063082</v>
      </c>
      <c r="E13407" s="2"/>
      <c r="G13407" s="23"/>
    </row>
    <row r="13408" spans="1:7" customFormat="1">
      <c r="A13408" s="4">
        <v>36046</v>
      </c>
      <c r="B13408">
        <v>5.66</v>
      </c>
      <c r="C13408">
        <f>IFERROR(((VLOOKUP(A13408,'Interest Rates-10yr'!$A$9:$C$15239,2,FALSE))-B13408),C13407)</f>
        <v>-0.62000000000000011</v>
      </c>
      <c r="D13408" s="98">
        <f>AVERAGE(C$10:C13408)</f>
        <v>0.73030226136278753</v>
      </c>
      <c r="E13408" s="2"/>
      <c r="G13408" s="23"/>
    </row>
    <row r="13409" spans="1:7" customFormat="1">
      <c r="A13409" s="4">
        <v>36047</v>
      </c>
      <c r="B13409">
        <v>5.45</v>
      </c>
      <c r="C13409">
        <f>IFERROR(((VLOOKUP(A13409,'Interest Rates-10yr'!$A$9:$C$15239,2,FALSE))-B13409),C13408)</f>
        <v>-0.5</v>
      </c>
      <c r="D13409" s="98">
        <f>AVERAGE(C$10:C13409)</f>
        <v>0.73021044776119337</v>
      </c>
      <c r="E13409" s="2"/>
      <c r="G13409" s="23"/>
    </row>
    <row r="13410" spans="1:7" customFormat="1">
      <c r="A13410" s="4">
        <v>36048</v>
      </c>
      <c r="B13410">
        <v>5.55</v>
      </c>
      <c r="C13410">
        <f>IFERROR(((VLOOKUP(A13410,'Interest Rates-10yr'!$A$9:$C$15239,2,FALSE))-B13410),C13409)</f>
        <v>-0.79</v>
      </c>
      <c r="D13410" s="98">
        <f>AVERAGE(C$10:C13410)</f>
        <v>0.73009700768599284</v>
      </c>
      <c r="E13410" s="2"/>
      <c r="G13410" s="23"/>
    </row>
    <row r="13411" spans="1:7" customFormat="1">
      <c r="A13411" s="4">
        <v>36049</v>
      </c>
      <c r="B13411">
        <v>5.46</v>
      </c>
      <c r="C13411">
        <f>IFERROR(((VLOOKUP(A13411,'Interest Rates-10yr'!$A$9:$C$15239,2,FALSE))-B13411),C13410)</f>
        <v>-0.61000000000000032</v>
      </c>
      <c r="D13411" s="98">
        <f>AVERAGE(C$10:C13411)</f>
        <v>0.72999701537083939</v>
      </c>
      <c r="E13411" s="2"/>
      <c r="G13411" s="23"/>
    </row>
    <row r="13412" spans="1:7" customFormat="1">
      <c r="A13412" s="4">
        <v>36050</v>
      </c>
      <c r="B13412">
        <v>5.46</v>
      </c>
      <c r="C13412">
        <f>IFERROR(((VLOOKUP(A13412,'Interest Rates-10yr'!$A$9:$C$15239,2,FALSE))-B13412),C13411)</f>
        <v>-0.61000000000000032</v>
      </c>
      <c r="D13412" s="98">
        <f>AVERAGE(C$10:C13412)</f>
        <v>0.72989703797657157</v>
      </c>
      <c r="E13412" s="2"/>
      <c r="G13412" s="23"/>
    </row>
    <row r="13413" spans="1:7" customFormat="1">
      <c r="A13413" s="4">
        <v>36051</v>
      </c>
      <c r="B13413">
        <v>5.46</v>
      </c>
      <c r="C13413">
        <f>IFERROR(((VLOOKUP(A13413,'Interest Rates-10yr'!$A$9:$C$15239,2,FALSE))-B13413),C13412)</f>
        <v>-0.61000000000000032</v>
      </c>
      <c r="D13413" s="98">
        <f>AVERAGE(C$10:C13413)</f>
        <v>0.72979707549984985</v>
      </c>
      <c r="E13413" s="2"/>
      <c r="G13413" s="23"/>
    </row>
    <row r="13414" spans="1:7" customFormat="1">
      <c r="A13414" s="4">
        <v>36052</v>
      </c>
      <c r="B13414">
        <v>5.65</v>
      </c>
      <c r="C13414">
        <f>IFERROR(((VLOOKUP(A13414,'Interest Rates-10yr'!$A$9:$C$15239,2,FALSE))-B13414),C13413)</f>
        <v>-0.78000000000000025</v>
      </c>
      <c r="D13414" s="98">
        <f>AVERAGE(C$10:C13414)</f>
        <v>0.72968444610219974</v>
      </c>
      <c r="E13414" s="2"/>
      <c r="G13414" s="23"/>
    </row>
    <row r="13415" spans="1:7" customFormat="1">
      <c r="A13415" s="4">
        <v>36053</v>
      </c>
      <c r="B13415">
        <v>5.71</v>
      </c>
      <c r="C13415">
        <f>IFERROR(((VLOOKUP(A13415,'Interest Rates-10yr'!$A$9:$C$15239,2,FALSE))-B13415),C13414)</f>
        <v>-0.80999999999999961</v>
      </c>
      <c r="D13415" s="98">
        <f>AVERAGE(C$10:C13415)</f>
        <v>0.72956959570341551</v>
      </c>
      <c r="E13415" s="2"/>
      <c r="G13415" s="23"/>
    </row>
    <row r="13416" spans="1:7" customFormat="1">
      <c r="A13416" s="4">
        <v>36054</v>
      </c>
      <c r="B13416">
        <v>5.49</v>
      </c>
      <c r="C13416">
        <f>IFERROR(((VLOOKUP(A13416,'Interest Rates-10yr'!$A$9:$C$15239,2,FALSE))-B13416),C13415)</f>
        <v>-0.61000000000000032</v>
      </c>
      <c r="D13416" s="98">
        <f>AVERAGE(C$10:C13416)</f>
        <v>0.72946968001790014</v>
      </c>
      <c r="E13416" s="2"/>
      <c r="G13416" s="23"/>
    </row>
    <row r="13417" spans="1:7" customFormat="1">
      <c r="A13417" s="4">
        <v>36055</v>
      </c>
      <c r="B13417">
        <v>5.47</v>
      </c>
      <c r="C13417">
        <f>IFERROR(((VLOOKUP(A13417,'Interest Rates-10yr'!$A$9:$C$15239,2,FALSE))-B13417),C13416)</f>
        <v>-0.66999999999999993</v>
      </c>
      <c r="D13417" s="98">
        <f>AVERAGE(C$10:C13417)</f>
        <v>0.72936530429594182</v>
      </c>
      <c r="E13417" s="2"/>
      <c r="G13417" s="23"/>
    </row>
    <row r="13418" spans="1:7" customFormat="1">
      <c r="A13418" s="4">
        <v>36056</v>
      </c>
      <c r="B13418">
        <v>5.38</v>
      </c>
      <c r="C13418">
        <f>IFERROR(((VLOOKUP(A13418,'Interest Rates-10yr'!$A$9:$C$15239,2,FALSE))-B13418),C13417)</f>
        <v>-0.67999999999999972</v>
      </c>
      <c r="D13418" s="98">
        <f>AVERAGE(C$10:C13418)</f>
        <v>0.72926019837422529</v>
      </c>
      <c r="E13418" s="2"/>
      <c r="G13418" s="23"/>
    </row>
    <row r="13419" spans="1:7" customFormat="1">
      <c r="A13419" s="4">
        <v>36057</v>
      </c>
      <c r="B13419">
        <v>5.38</v>
      </c>
      <c r="C13419">
        <f>IFERROR(((VLOOKUP(A13419,'Interest Rates-10yr'!$A$9:$C$15239,2,FALSE))-B13419),C13418)</f>
        <v>-0.67999999999999972</v>
      </c>
      <c r="D13419" s="98">
        <f>AVERAGE(C$10:C13419)</f>
        <v>0.72915510812826145</v>
      </c>
      <c r="E13419" s="2"/>
      <c r="G13419" s="23"/>
    </row>
    <row r="13420" spans="1:7" customFormat="1">
      <c r="A13420" s="4">
        <v>36058</v>
      </c>
      <c r="B13420">
        <v>5.38</v>
      </c>
      <c r="C13420">
        <f>IFERROR(((VLOOKUP(A13420,'Interest Rates-10yr'!$A$9:$C$15239,2,FALSE))-B13420),C13419)</f>
        <v>-0.67999999999999972</v>
      </c>
      <c r="D13420" s="98">
        <f>AVERAGE(C$10:C13420)</f>
        <v>0.72905003355454379</v>
      </c>
      <c r="E13420" s="2"/>
      <c r="G13420" s="23"/>
    </row>
    <row r="13421" spans="1:7" customFormat="1">
      <c r="A13421" s="4">
        <v>36059</v>
      </c>
      <c r="B13421">
        <v>5.47</v>
      </c>
      <c r="C13421">
        <f>IFERROR(((VLOOKUP(A13421,'Interest Rates-10yr'!$A$9:$C$15239,2,FALSE))-B13421),C13420)</f>
        <v>-0.77999999999999936</v>
      </c>
      <c r="D13421" s="98">
        <f>AVERAGE(C$10:C13421)</f>
        <v>0.72893751864002276</v>
      </c>
      <c r="E13421" s="2"/>
      <c r="G13421" s="23"/>
    </row>
    <row r="13422" spans="1:7" customFormat="1">
      <c r="A13422" s="4">
        <v>36060</v>
      </c>
      <c r="B13422">
        <v>5.38</v>
      </c>
      <c r="C13422">
        <f>IFERROR(((VLOOKUP(A13422,'Interest Rates-10yr'!$A$9:$C$15239,2,FALSE))-B13422),C13421)</f>
        <v>-0.64999999999999947</v>
      </c>
      <c r="D13422" s="98">
        <f>AVERAGE(C$10:C13422)</f>
        <v>0.72883471259226018</v>
      </c>
      <c r="E13422" s="2"/>
      <c r="G13422" s="23"/>
    </row>
    <row r="13423" spans="1:7" customFormat="1">
      <c r="A13423" s="4">
        <v>36061</v>
      </c>
      <c r="B13423">
        <v>5.48</v>
      </c>
      <c r="C13423">
        <f>IFERROR(((VLOOKUP(A13423,'Interest Rates-10yr'!$A$9:$C$15239,2,FALSE))-B13423),C13422)</f>
        <v>-0.79</v>
      </c>
      <c r="D13423" s="98">
        <f>AVERAGE(C$10:C13423)</f>
        <v>0.72872148501565415</v>
      </c>
      <c r="E13423" s="2"/>
      <c r="G13423" s="23"/>
    </row>
    <row r="13424" spans="1:7" customFormat="1">
      <c r="A13424" s="4">
        <v>36062</v>
      </c>
      <c r="B13424">
        <v>5.42</v>
      </c>
      <c r="C13424">
        <f>IFERROR(((VLOOKUP(A13424,'Interest Rates-10yr'!$A$9:$C$15239,2,FALSE))-B13424),C13423)</f>
        <v>-0.78000000000000025</v>
      </c>
      <c r="D13424" s="98">
        <f>AVERAGE(C$10:C13424)</f>
        <v>0.7286090197540056</v>
      </c>
      <c r="E13424" s="2"/>
      <c r="G13424" s="23"/>
    </row>
    <row r="13425" spans="1:7" customFormat="1">
      <c r="A13425" s="4">
        <v>36063</v>
      </c>
      <c r="B13425">
        <v>5.51</v>
      </c>
      <c r="C13425">
        <f>IFERROR(((VLOOKUP(A13425,'Interest Rates-10yr'!$A$9:$C$15239,2,FALSE))-B13425),C13424)</f>
        <v>-0.91000000000000014</v>
      </c>
      <c r="D13425" s="98">
        <f>AVERAGE(C$10:C13425)</f>
        <v>0.72848688133571737</v>
      </c>
      <c r="E13425" s="2"/>
      <c r="G13425" s="23"/>
    </row>
    <row r="13426" spans="1:7" customFormat="1">
      <c r="A13426" s="4">
        <v>36064</v>
      </c>
      <c r="B13426">
        <v>5.51</v>
      </c>
      <c r="C13426">
        <f>IFERROR(((VLOOKUP(A13426,'Interest Rates-10yr'!$A$9:$C$15239,2,FALSE))-B13426),C13425)</f>
        <v>-0.91000000000000014</v>
      </c>
      <c r="D13426" s="98">
        <f>AVERAGE(C$10:C13426)</f>
        <v>0.7283647611239461</v>
      </c>
      <c r="E13426" s="2"/>
      <c r="G13426" s="23"/>
    </row>
    <row r="13427" spans="1:7" customFormat="1">
      <c r="A13427" s="4">
        <v>36065</v>
      </c>
      <c r="B13427">
        <v>5.51</v>
      </c>
      <c r="C13427">
        <f>IFERROR(((VLOOKUP(A13427,'Interest Rates-10yr'!$A$9:$C$15239,2,FALSE))-B13427),C13426)</f>
        <v>-0.91000000000000014</v>
      </c>
      <c r="D13427" s="98">
        <f>AVERAGE(C$10:C13427)</f>
        <v>0.72824265911462105</v>
      </c>
      <c r="E13427" s="2"/>
      <c r="G13427" s="23"/>
    </row>
    <row r="13428" spans="1:7" customFormat="1">
      <c r="A13428" s="4">
        <v>36066</v>
      </c>
      <c r="B13428">
        <v>5.55</v>
      </c>
      <c r="C13428">
        <f>IFERROR(((VLOOKUP(A13428,'Interest Rates-10yr'!$A$9:$C$15239,2,FALSE))-B13428),C13427)</f>
        <v>-0.9399999999999995</v>
      </c>
      <c r="D13428" s="98">
        <f>AVERAGE(C$10:C13428)</f>
        <v>0.72811833966763428</v>
      </c>
      <c r="E13428" s="2"/>
      <c r="G13428" s="23"/>
    </row>
    <row r="13429" spans="1:7" customFormat="1">
      <c r="A13429" s="4">
        <v>36067</v>
      </c>
      <c r="B13429">
        <v>5.44</v>
      </c>
      <c r="C13429">
        <f>IFERROR(((VLOOKUP(A13429,'Interest Rates-10yr'!$A$9:$C$15239,2,FALSE))-B13429),C13428)</f>
        <v>-0.85000000000000053</v>
      </c>
      <c r="D13429" s="98">
        <f>AVERAGE(C$10:C13429)</f>
        <v>0.72800074515648172</v>
      </c>
      <c r="E13429" s="2"/>
      <c r="G13429" s="23"/>
    </row>
    <row r="13430" spans="1:7" customFormat="1">
      <c r="A13430" s="4">
        <v>36068</v>
      </c>
      <c r="B13430">
        <v>6.14</v>
      </c>
      <c r="C13430">
        <f>IFERROR(((VLOOKUP(A13430,'Interest Rates-10yr'!$A$9:$C$15239,2,FALSE))-B13430),C13429)</f>
        <v>-1.6999999999999993</v>
      </c>
      <c r="D13430" s="98">
        <f>AVERAGE(C$10:C13430)</f>
        <v>0.72781983458758537</v>
      </c>
      <c r="E13430" s="2"/>
      <c r="G13430" s="23"/>
    </row>
    <row r="13431" spans="1:7" customFormat="1">
      <c r="A13431" s="4">
        <v>36069</v>
      </c>
      <c r="B13431">
        <v>5.73</v>
      </c>
      <c r="C13431">
        <f>IFERROR(((VLOOKUP(A13431,'Interest Rates-10yr'!$A$9:$C$15239,2,FALSE))-B13431),C13430)</f>
        <v>-1.4000000000000004</v>
      </c>
      <c r="D13431" s="98">
        <f>AVERAGE(C$10:C13431)</f>
        <v>0.72766130233944148</v>
      </c>
      <c r="E13431" s="2"/>
      <c r="G13431" s="23"/>
    </row>
    <row r="13432" spans="1:7" customFormat="1">
      <c r="A13432" s="4">
        <v>36070</v>
      </c>
      <c r="B13432">
        <v>5.39</v>
      </c>
      <c r="C13432">
        <f>IFERROR(((VLOOKUP(A13432,'Interest Rates-10yr'!$A$9:$C$15239,2,FALSE))-B13432),C13431)</f>
        <v>-1.08</v>
      </c>
      <c r="D13432" s="98">
        <f>AVERAGE(C$10:C13432)</f>
        <v>0.72752663339044799</v>
      </c>
      <c r="E13432" s="2"/>
      <c r="G13432" s="23"/>
    </row>
    <row r="13433" spans="1:7" customFormat="1">
      <c r="A13433" s="4">
        <v>36071</v>
      </c>
      <c r="B13433">
        <v>5.39</v>
      </c>
      <c r="C13433">
        <f>IFERROR(((VLOOKUP(A13433,'Interest Rates-10yr'!$A$9:$C$15239,2,FALSE))-B13433),C13432)</f>
        <v>-1.08</v>
      </c>
      <c r="D13433" s="98">
        <f>AVERAGE(C$10:C13433)</f>
        <v>0.72739198450536235</v>
      </c>
      <c r="E13433" s="2"/>
      <c r="G13433" s="23"/>
    </row>
    <row r="13434" spans="1:7" customFormat="1">
      <c r="A13434" s="4">
        <v>36072</v>
      </c>
      <c r="B13434">
        <v>5.39</v>
      </c>
      <c r="C13434">
        <f>IFERROR(((VLOOKUP(A13434,'Interest Rates-10yr'!$A$9:$C$15239,2,FALSE))-B13434),C13433)</f>
        <v>-1.08</v>
      </c>
      <c r="D13434" s="98">
        <f>AVERAGE(C$10:C13434)</f>
        <v>0.72725735567970085</v>
      </c>
      <c r="E13434" s="2"/>
      <c r="G13434" s="23"/>
    </row>
    <row r="13435" spans="1:7" customFormat="1">
      <c r="A13435" s="4">
        <v>36073</v>
      </c>
      <c r="B13435">
        <v>5.45</v>
      </c>
      <c r="C13435">
        <f>IFERROR(((VLOOKUP(A13435,'Interest Rates-10yr'!$A$9:$C$15239,2,FALSE))-B13435),C13434)</f>
        <v>-1.29</v>
      </c>
      <c r="D13435" s="98">
        <f>AVERAGE(C$10:C13435)</f>
        <v>0.72710710561596781</v>
      </c>
      <c r="E13435" s="2"/>
      <c r="G13435" s="23"/>
    </row>
    <row r="13436" spans="1:7" customFormat="1">
      <c r="A13436" s="4">
        <v>36074</v>
      </c>
      <c r="B13436">
        <v>4.6500000000000004</v>
      </c>
      <c r="C13436">
        <f>IFERROR(((VLOOKUP(A13436,'Interest Rates-10yr'!$A$9:$C$15239,2,FALSE))-B13436),C13435)</f>
        <v>-0.41000000000000014</v>
      </c>
      <c r="D13436" s="98">
        <f>AVERAGE(C$10:C13436)</f>
        <v>0.72702241751694219</v>
      </c>
      <c r="E13436" s="2"/>
      <c r="G13436" s="23"/>
    </row>
    <row r="13437" spans="1:7" customFormat="1">
      <c r="A13437" s="4">
        <v>36075</v>
      </c>
      <c r="B13437">
        <v>4.57</v>
      </c>
      <c r="C13437">
        <f>IFERROR(((VLOOKUP(A13437,'Interest Rates-10yr'!$A$9:$C$15239,2,FALSE))-B13437),C13436)</f>
        <v>-0.23000000000000043</v>
      </c>
      <c r="D13437" s="98">
        <f>AVERAGE(C$10:C13437)</f>
        <v>0.72695114685731188</v>
      </c>
      <c r="E13437" s="2"/>
      <c r="G13437" s="23"/>
    </row>
    <row r="13438" spans="1:7" customFormat="1">
      <c r="A13438" s="4">
        <v>36076</v>
      </c>
      <c r="B13438">
        <v>5.15</v>
      </c>
      <c r="C13438">
        <f>IFERROR(((VLOOKUP(A13438,'Interest Rates-10yr'!$A$9:$C$15239,2,FALSE))-B13438),C13437)</f>
        <v>-0.59000000000000075</v>
      </c>
      <c r="D13438" s="98">
        <f>AVERAGE(C$10:C13438)</f>
        <v>0.726853079157047</v>
      </c>
      <c r="E13438" s="2"/>
      <c r="G13438" s="23"/>
    </row>
    <row r="13439" spans="1:7" customFormat="1">
      <c r="A13439" s="4">
        <v>36077</v>
      </c>
      <c r="B13439">
        <v>5.0199999999999996</v>
      </c>
      <c r="C13439">
        <f>IFERROR(((VLOOKUP(A13439,'Interest Rates-10yr'!$A$9:$C$15239,2,FALSE))-B13439),C13438)</f>
        <v>-0.25</v>
      </c>
      <c r="D13439" s="98">
        <f>AVERAGE(C$10:C13439)</f>
        <v>0.72678034251675228</v>
      </c>
      <c r="E13439" s="2"/>
      <c r="G13439" s="23"/>
    </row>
    <row r="13440" spans="1:7" customFormat="1">
      <c r="A13440" s="4">
        <v>36078</v>
      </c>
      <c r="B13440">
        <v>5.0199999999999996</v>
      </c>
      <c r="C13440">
        <f>IFERROR(((VLOOKUP(A13440,'Interest Rates-10yr'!$A$9:$C$15239,2,FALSE))-B13440),C13439)</f>
        <v>-0.25</v>
      </c>
      <c r="D13440" s="98">
        <f>AVERAGE(C$10:C13440)</f>
        <v>0.72670761670761552</v>
      </c>
      <c r="E13440" s="2"/>
      <c r="G13440" s="23"/>
    </row>
    <row r="13441" spans="1:7" customFormat="1">
      <c r="A13441" s="4">
        <v>36079</v>
      </c>
      <c r="B13441">
        <v>5.0199999999999996</v>
      </c>
      <c r="C13441">
        <f>IFERROR(((VLOOKUP(A13441,'Interest Rates-10yr'!$A$9:$C$15239,2,FALSE))-B13441),C13440)</f>
        <v>-0.25</v>
      </c>
      <c r="D13441" s="98">
        <f>AVERAGE(C$10:C13441)</f>
        <v>0.72663490172721734</v>
      </c>
      <c r="E13441" s="2"/>
      <c r="G13441" s="23"/>
    </row>
    <row r="13442" spans="1:7" customFormat="1">
      <c r="A13442" s="4">
        <v>36080</v>
      </c>
      <c r="B13442">
        <v>5.0199999999999996</v>
      </c>
      <c r="C13442">
        <f>IFERROR(((VLOOKUP(A13442,'Interest Rates-10yr'!$A$9:$C$15239,2,FALSE))-B13442),C13441)</f>
        <v>-0.25</v>
      </c>
      <c r="D13442" s="98">
        <f>AVERAGE(C$10:C13442)</f>
        <v>0.72656219757313956</v>
      </c>
      <c r="E13442" s="2"/>
      <c r="G13442" s="23"/>
    </row>
    <row r="13443" spans="1:7" customFormat="1">
      <c r="A13443" s="4">
        <v>36081</v>
      </c>
      <c r="B13443">
        <v>5.4</v>
      </c>
      <c r="C13443">
        <f>IFERROR(((VLOOKUP(A13443,'Interest Rates-10yr'!$A$9:$C$15239,2,FALSE))-B13443),C13442)</f>
        <v>-0.66999999999999993</v>
      </c>
      <c r="D13443" s="98">
        <f>AVERAGE(C$10:C13443)</f>
        <v>0.72645824028584061</v>
      </c>
      <c r="E13443" s="2"/>
      <c r="G13443" s="23"/>
    </row>
    <row r="13444" spans="1:7" customFormat="1">
      <c r="A13444" s="4">
        <v>36082</v>
      </c>
      <c r="B13444">
        <v>5.33</v>
      </c>
      <c r="C13444">
        <f>IFERROR(((VLOOKUP(A13444,'Interest Rates-10yr'!$A$9:$C$15239,2,FALSE))-B13444),C13443)</f>
        <v>-0.75</v>
      </c>
      <c r="D13444" s="98">
        <f>AVERAGE(C$10:C13444)</f>
        <v>0.72634834387792957</v>
      </c>
      <c r="E13444" s="2"/>
      <c r="G13444" s="23"/>
    </row>
    <row r="13445" spans="1:7" customFormat="1">
      <c r="A13445" s="4">
        <v>36083</v>
      </c>
      <c r="B13445">
        <v>5.49</v>
      </c>
      <c r="C13445">
        <f>IFERROR(((VLOOKUP(A13445,'Interest Rates-10yr'!$A$9:$C$15239,2,FALSE))-B13445),C13444)</f>
        <v>-0.91000000000000014</v>
      </c>
      <c r="D13445" s="98">
        <f>AVERAGE(C$10:C13445)</f>
        <v>0.72622655552247573</v>
      </c>
      <c r="E13445" s="2"/>
      <c r="G13445" s="23"/>
    </row>
    <row r="13446" spans="1:7" customFormat="1">
      <c r="A13446" s="4">
        <v>36084</v>
      </c>
      <c r="B13446">
        <v>4.7300000000000004</v>
      </c>
      <c r="C13446">
        <f>IFERROR(((VLOOKUP(A13446,'Interest Rates-10yr'!$A$9:$C$15239,2,FALSE))-B13446),C13445)</f>
        <v>-0.29000000000000004</v>
      </c>
      <c r="D13446" s="98">
        <f>AVERAGE(C$10:C13446)</f>
        <v>0.7261509265461028</v>
      </c>
      <c r="E13446" s="2"/>
      <c r="G13446" s="23"/>
    </row>
    <row r="13447" spans="1:7" customFormat="1">
      <c r="A13447" s="4">
        <v>36085</v>
      </c>
      <c r="B13447">
        <v>4.7300000000000004</v>
      </c>
      <c r="C13447">
        <f>IFERROR(((VLOOKUP(A13447,'Interest Rates-10yr'!$A$9:$C$15239,2,FALSE))-B13447),C13446)</f>
        <v>-0.29000000000000004</v>
      </c>
      <c r="D13447" s="98">
        <f>AVERAGE(C$10:C13447)</f>
        <v>0.7260753088257168</v>
      </c>
      <c r="E13447" s="2"/>
      <c r="G13447" s="23"/>
    </row>
    <row r="13448" spans="1:7" customFormat="1">
      <c r="A13448" s="4">
        <v>36086</v>
      </c>
      <c r="B13448">
        <v>4.7300000000000004</v>
      </c>
      <c r="C13448">
        <f>IFERROR(((VLOOKUP(A13448,'Interest Rates-10yr'!$A$9:$C$15239,2,FALSE))-B13448),C13447)</f>
        <v>-0.29000000000000004</v>
      </c>
      <c r="D13448" s="98">
        <f>AVERAGE(C$10:C13448)</f>
        <v>0.72599970235880507</v>
      </c>
      <c r="E13448" s="2"/>
      <c r="G13448" s="23"/>
    </row>
    <row r="13449" spans="1:7" customFormat="1">
      <c r="A13449" s="4">
        <v>36087</v>
      </c>
      <c r="B13449">
        <v>4.79</v>
      </c>
      <c r="C13449">
        <f>IFERROR(((VLOOKUP(A13449,'Interest Rates-10yr'!$A$9:$C$15239,2,FALSE))-B13449),C13448)</f>
        <v>-0.32000000000000028</v>
      </c>
      <c r="D13449" s="98">
        <f>AVERAGE(C$10:C13449)</f>
        <v>0.72592187499999861</v>
      </c>
      <c r="E13449" s="2"/>
      <c r="G13449" s="23"/>
    </row>
    <row r="13450" spans="1:7" customFormat="1">
      <c r="A13450" s="4">
        <v>36088</v>
      </c>
      <c r="B13450">
        <v>4.8</v>
      </c>
      <c r="C13450">
        <f>IFERROR(((VLOOKUP(A13450,'Interest Rates-10yr'!$A$9:$C$15239,2,FALSE))-B13450),C13449)</f>
        <v>-0.22999999999999954</v>
      </c>
      <c r="D13450" s="98">
        <f>AVERAGE(C$10:C13450)</f>
        <v>0.72585075515214503</v>
      </c>
      <c r="E13450" s="2"/>
      <c r="G13450" s="23"/>
    </row>
    <row r="13451" spans="1:7" customFormat="1">
      <c r="A13451" s="4">
        <v>36089</v>
      </c>
      <c r="B13451">
        <v>4.83</v>
      </c>
      <c r="C13451">
        <f>IFERROR(((VLOOKUP(A13451,'Interest Rates-10yr'!$A$9:$C$15239,2,FALSE))-B13451),C13450)</f>
        <v>-0.24000000000000021</v>
      </c>
      <c r="D13451" s="98">
        <f>AVERAGE(C$10:C13451)</f>
        <v>0.72577890194911332</v>
      </c>
      <c r="E13451" s="2"/>
      <c r="G13451" s="23"/>
    </row>
    <row r="13452" spans="1:7" customFormat="1">
      <c r="A13452" s="4">
        <v>36090</v>
      </c>
      <c r="B13452">
        <v>4.96</v>
      </c>
      <c r="C13452">
        <f>IFERROR(((VLOOKUP(A13452,'Interest Rates-10yr'!$A$9:$C$15239,2,FALSE))-B13452),C13451)</f>
        <v>-0.33999999999999986</v>
      </c>
      <c r="D13452" s="98">
        <f>AVERAGE(C$10:C13452)</f>
        <v>0.72569962062039584</v>
      </c>
      <c r="E13452" s="2"/>
      <c r="G13452" s="23"/>
    </row>
    <row r="13453" spans="1:7" customFormat="1">
      <c r="A13453" s="4">
        <v>36091</v>
      </c>
      <c r="B13453">
        <v>4.8600000000000003</v>
      </c>
      <c r="C13453">
        <f>IFERROR(((VLOOKUP(A13453,'Interest Rates-10yr'!$A$9:$C$15239,2,FALSE))-B13453),C13452)</f>
        <v>-0.16000000000000014</v>
      </c>
      <c r="D13453" s="98">
        <f>AVERAGE(C$10:C13453)</f>
        <v>0.72563373995834435</v>
      </c>
      <c r="E13453" s="2"/>
      <c r="G13453" s="23"/>
    </row>
    <row r="13454" spans="1:7" customFormat="1">
      <c r="A13454" s="4">
        <v>36092</v>
      </c>
      <c r="B13454">
        <v>4.8600000000000003</v>
      </c>
      <c r="C13454">
        <f>IFERROR(((VLOOKUP(A13454,'Interest Rates-10yr'!$A$9:$C$15239,2,FALSE))-B13454),C13453)</f>
        <v>-0.16000000000000014</v>
      </c>
      <c r="D13454" s="98">
        <f>AVERAGE(C$10:C13454)</f>
        <v>0.72556786909631699</v>
      </c>
      <c r="E13454" s="2"/>
      <c r="G13454" s="23"/>
    </row>
    <row r="13455" spans="1:7" customFormat="1">
      <c r="A13455" s="4">
        <v>36093</v>
      </c>
      <c r="B13455">
        <v>4.8600000000000003</v>
      </c>
      <c r="C13455">
        <f>IFERROR(((VLOOKUP(A13455,'Interest Rates-10yr'!$A$9:$C$15239,2,FALSE))-B13455),C13454)</f>
        <v>-0.16000000000000014</v>
      </c>
      <c r="D13455" s="98">
        <f>AVERAGE(C$10:C13455)</f>
        <v>0.72550200803212717</v>
      </c>
      <c r="E13455" s="2"/>
      <c r="G13455" s="23"/>
    </row>
    <row r="13456" spans="1:7" customFormat="1">
      <c r="A13456" s="4">
        <v>36094</v>
      </c>
      <c r="B13456">
        <v>5.03</v>
      </c>
      <c r="C13456">
        <f>IFERROR(((VLOOKUP(A13456,'Interest Rates-10yr'!$A$9:$C$15239,2,FALSE))-B13456),C13455)</f>
        <v>-0.29999999999999982</v>
      </c>
      <c r="D13456" s="98">
        <f>AVERAGE(C$10:C13456)</f>
        <v>0.7254257455194455</v>
      </c>
      <c r="E13456" s="2"/>
      <c r="G13456" s="23"/>
    </row>
    <row r="13457" spans="1:7" customFormat="1">
      <c r="A13457" s="4">
        <v>36095</v>
      </c>
      <c r="B13457">
        <v>5</v>
      </c>
      <c r="C13457">
        <f>IFERROR(((VLOOKUP(A13457,'Interest Rates-10yr'!$A$9:$C$15239,2,FALSE))-B13457),C13456)</f>
        <v>-0.37000000000000011</v>
      </c>
      <c r="D13457" s="98">
        <f>AVERAGE(C$10:C13457)</f>
        <v>0.72534428911362148</v>
      </c>
      <c r="E13457" s="2"/>
      <c r="G13457" s="23"/>
    </row>
    <row r="13458" spans="1:7" customFormat="1">
      <c r="A13458" s="4">
        <v>36096</v>
      </c>
      <c r="B13458">
        <v>5.0599999999999996</v>
      </c>
      <c r="C13458">
        <f>IFERROR(((VLOOKUP(A13458,'Interest Rates-10yr'!$A$9:$C$15239,2,FALSE))-B13458),C13457)</f>
        <v>-0.45999999999999996</v>
      </c>
      <c r="D13458" s="98">
        <f>AVERAGE(C$10:C13458)</f>
        <v>0.72525615287381839</v>
      </c>
      <c r="E13458" s="2"/>
      <c r="G13458" s="23"/>
    </row>
    <row r="13459" spans="1:7" customFormat="1">
      <c r="A13459" s="4">
        <v>36097</v>
      </c>
      <c r="B13459">
        <v>5.24</v>
      </c>
      <c r="C13459">
        <f>IFERROR(((VLOOKUP(A13459,'Interest Rates-10yr'!$A$9:$C$15239,2,FALSE))-B13459),C13458)</f>
        <v>-0.70000000000000018</v>
      </c>
      <c r="D13459" s="98">
        <f>AVERAGE(C$10:C13459)</f>
        <v>0.72515018587360458</v>
      </c>
      <c r="E13459" s="2"/>
      <c r="G13459" s="23"/>
    </row>
    <row r="13460" spans="1:7" customFormat="1">
      <c r="A13460" s="4">
        <v>36098</v>
      </c>
      <c r="B13460">
        <v>5.35</v>
      </c>
      <c r="C13460">
        <f>IFERROR(((VLOOKUP(A13460,'Interest Rates-10yr'!$A$9:$C$15239,2,FALSE))-B13460),C13459)</f>
        <v>-0.71</v>
      </c>
      <c r="D13460" s="98">
        <f>AVERAGE(C$10:C13460)</f>
        <v>0.7250434911902448</v>
      </c>
      <c r="E13460" s="2"/>
      <c r="G13460" s="23"/>
    </row>
    <row r="13461" spans="1:7" customFormat="1">
      <c r="A13461" s="4">
        <v>36099</v>
      </c>
      <c r="B13461">
        <v>5.35</v>
      </c>
      <c r="C13461">
        <f>IFERROR(((VLOOKUP(A13461,'Interest Rates-10yr'!$A$9:$C$15239,2,FALSE))-B13461),C13460)</f>
        <v>-0.71</v>
      </c>
      <c r="D13461" s="98">
        <f>AVERAGE(C$10:C13461)</f>
        <v>0.72493681236990659</v>
      </c>
      <c r="E13461" s="2"/>
      <c r="G13461" s="23"/>
    </row>
    <row r="13462" spans="1:7" customFormat="1">
      <c r="A13462" s="4">
        <v>36100</v>
      </c>
      <c r="B13462">
        <v>5.35</v>
      </c>
      <c r="C13462">
        <f>IFERROR(((VLOOKUP(A13462,'Interest Rates-10yr'!$A$9:$C$15239,2,FALSE))-B13462),C13461)</f>
        <v>-0.71</v>
      </c>
      <c r="D13462" s="98">
        <f>AVERAGE(C$10:C13462)</f>
        <v>0.72483014940905266</v>
      </c>
      <c r="E13462" s="2"/>
      <c r="G13462" s="23"/>
    </row>
    <row r="13463" spans="1:7" customFormat="1">
      <c r="A13463" s="4">
        <v>36101</v>
      </c>
      <c r="B13463">
        <v>5.35</v>
      </c>
      <c r="C13463">
        <f>IFERROR(((VLOOKUP(A13463,'Interest Rates-10yr'!$A$9:$C$15239,2,FALSE))-B13463),C13462)</f>
        <v>-0.58000000000000007</v>
      </c>
      <c r="D13463" s="98">
        <f>AVERAGE(C$10:C13463)</f>
        <v>0.72473316485803363</v>
      </c>
      <c r="E13463" s="2"/>
      <c r="G13463" s="23"/>
    </row>
    <row r="13464" spans="1:7" customFormat="1">
      <c r="A13464" s="4">
        <v>36102</v>
      </c>
      <c r="B13464">
        <v>5.04</v>
      </c>
      <c r="C13464">
        <f>IFERROR(((VLOOKUP(A13464,'Interest Rates-10yr'!$A$9:$C$15239,2,FALSE))-B13464),C13463)</f>
        <v>-0.25999999999999979</v>
      </c>
      <c r="D13464" s="98">
        <f>AVERAGE(C$10:C13464)</f>
        <v>0.72465997770345481</v>
      </c>
      <c r="E13464" s="2"/>
      <c r="G13464" s="23"/>
    </row>
    <row r="13465" spans="1:7" customFormat="1">
      <c r="A13465" s="4">
        <v>36103</v>
      </c>
      <c r="B13465">
        <v>4.8499999999999996</v>
      </c>
      <c r="C13465">
        <f>IFERROR(((VLOOKUP(A13465,'Interest Rates-10yr'!$A$9:$C$15239,2,FALSE))-B13465),C13464)</f>
        <v>-1.9999999999999574E-2</v>
      </c>
      <c r="D13465" s="98">
        <f>AVERAGE(C$10:C13465)</f>
        <v>0.72460463733650304</v>
      </c>
      <c r="E13465" s="2"/>
      <c r="G13465" s="23"/>
    </row>
    <row r="13466" spans="1:7" customFormat="1">
      <c r="A13466" s="4">
        <v>36104</v>
      </c>
      <c r="B13466">
        <v>5.05</v>
      </c>
      <c r="C13466">
        <f>IFERROR(((VLOOKUP(A13466,'Interest Rates-10yr'!$A$9:$C$15239,2,FALSE))-B13466),C13465)</f>
        <v>-0.22999999999999954</v>
      </c>
      <c r="D13466" s="98">
        <f>AVERAGE(C$10:C13466)</f>
        <v>0.72453369993311922</v>
      </c>
      <c r="E13466" s="2"/>
      <c r="G13466" s="23"/>
    </row>
    <row r="13467" spans="1:7" customFormat="1">
      <c r="A13467" s="4">
        <v>36105</v>
      </c>
      <c r="B13467">
        <v>4.6399999999999997</v>
      </c>
      <c r="C13467">
        <f>IFERROR(((VLOOKUP(A13467,'Interest Rates-10yr'!$A$9:$C$15239,2,FALSE))-B13467),C13466)</f>
        <v>0.29000000000000004</v>
      </c>
      <c r="D13467" s="98">
        <f>AVERAGE(C$10:C13467)</f>
        <v>0.72450141179967198</v>
      </c>
      <c r="E13467" s="2"/>
      <c r="G13467" s="23"/>
    </row>
    <row r="13468" spans="1:7" customFormat="1">
      <c r="A13468" s="4">
        <v>36106</v>
      </c>
      <c r="B13468">
        <v>4.6399999999999997</v>
      </c>
      <c r="C13468">
        <f>IFERROR(((VLOOKUP(A13468,'Interest Rates-10yr'!$A$9:$C$15239,2,FALSE))-B13468),C13467)</f>
        <v>0.29000000000000004</v>
      </c>
      <c r="D13468" s="98">
        <f>AVERAGE(C$10:C13468)</f>
        <v>0.72446912846422362</v>
      </c>
      <c r="E13468" s="2"/>
      <c r="G13468" s="23"/>
    </row>
    <row r="13469" spans="1:7" customFormat="1">
      <c r="A13469" s="4">
        <v>36107</v>
      </c>
      <c r="B13469">
        <v>4.6399999999999997</v>
      </c>
      <c r="C13469">
        <f>IFERROR(((VLOOKUP(A13469,'Interest Rates-10yr'!$A$9:$C$15239,2,FALSE))-B13469),C13468)</f>
        <v>0.29000000000000004</v>
      </c>
      <c r="D13469" s="98">
        <f>AVERAGE(C$10:C13469)</f>
        <v>0.7244368499257049</v>
      </c>
      <c r="E13469" s="2"/>
      <c r="G13469" s="23"/>
    </row>
    <row r="13470" spans="1:7" customFormat="1">
      <c r="A13470" s="4">
        <v>36108</v>
      </c>
      <c r="B13470">
        <v>4.95</v>
      </c>
      <c r="C13470">
        <f>IFERROR(((VLOOKUP(A13470,'Interest Rates-10yr'!$A$9:$C$15239,2,FALSE))-B13470),C13469)</f>
        <v>-7.0000000000000284E-2</v>
      </c>
      <c r="D13470" s="98">
        <f>AVERAGE(C$10:C13470)</f>
        <v>0.72437783225614649</v>
      </c>
      <c r="E13470" s="2"/>
      <c r="G13470" s="23"/>
    </row>
    <row r="13471" spans="1:7" customFormat="1">
      <c r="A13471" s="4">
        <v>36109</v>
      </c>
      <c r="B13471">
        <v>4.84</v>
      </c>
      <c r="C13471">
        <f>IFERROR(((VLOOKUP(A13471,'Interest Rates-10yr'!$A$9:$C$15239,2,FALSE))-B13471),C13470)</f>
        <v>-3.0000000000000249E-2</v>
      </c>
      <c r="D13471" s="98">
        <f>AVERAGE(C$10:C13471)</f>
        <v>0.72432179468132429</v>
      </c>
      <c r="E13471" s="2"/>
      <c r="G13471" s="23"/>
    </row>
    <row r="13472" spans="1:7" customFormat="1">
      <c r="A13472" s="4">
        <v>36110</v>
      </c>
      <c r="B13472">
        <v>4.84</v>
      </c>
      <c r="C13472">
        <f>IFERROR(((VLOOKUP(A13472,'Interest Rates-10yr'!$A$9:$C$15239,2,FALSE))-B13472),C13471)</f>
        <v>-3.0000000000000249E-2</v>
      </c>
      <c r="D13472" s="98">
        <f>AVERAGE(C$10:C13472)</f>
        <v>0.72426576543118071</v>
      </c>
      <c r="E13472" s="2"/>
      <c r="G13472" s="23"/>
    </row>
    <row r="13473" spans="1:7" customFormat="1">
      <c r="A13473" s="4">
        <v>36111</v>
      </c>
      <c r="B13473">
        <v>5.13</v>
      </c>
      <c r="C13473">
        <f>IFERROR(((VLOOKUP(A13473,'Interest Rates-10yr'!$A$9:$C$15239,2,FALSE))-B13473),C13472)</f>
        <v>-0.36000000000000032</v>
      </c>
      <c r="D13473" s="98">
        <f>AVERAGE(C$10:C13473)</f>
        <v>0.72418523469993956</v>
      </c>
      <c r="E13473" s="2"/>
      <c r="G13473" s="23"/>
    </row>
    <row r="13474" spans="1:7" customFormat="1">
      <c r="A13474" s="4">
        <v>36112</v>
      </c>
      <c r="B13474">
        <v>4.9800000000000004</v>
      </c>
      <c r="C13474">
        <f>IFERROR(((VLOOKUP(A13474,'Interest Rates-10yr'!$A$9:$C$15239,2,FALSE))-B13474),C13473)</f>
        <v>-0.16000000000000014</v>
      </c>
      <c r="D13474" s="98">
        <f>AVERAGE(C$10:C13474)</f>
        <v>0.72411956925361942</v>
      </c>
      <c r="E13474" s="2"/>
      <c r="G13474" s="23"/>
    </row>
    <row r="13475" spans="1:7" customFormat="1">
      <c r="A13475" s="4">
        <v>36113</v>
      </c>
      <c r="B13475">
        <v>4.9800000000000004</v>
      </c>
      <c r="C13475">
        <f>IFERROR(((VLOOKUP(A13475,'Interest Rates-10yr'!$A$9:$C$15239,2,FALSE))-B13475),C13474)</f>
        <v>-0.16000000000000014</v>
      </c>
      <c r="D13475" s="98">
        <f>AVERAGE(C$10:C13475)</f>
        <v>0.7240539135600762</v>
      </c>
      <c r="E13475" s="2"/>
      <c r="G13475" s="23"/>
    </row>
    <row r="13476" spans="1:7" customFormat="1">
      <c r="A13476" s="4">
        <v>36114</v>
      </c>
      <c r="B13476">
        <v>4.9800000000000004</v>
      </c>
      <c r="C13476">
        <f>IFERROR(((VLOOKUP(A13476,'Interest Rates-10yr'!$A$9:$C$15239,2,FALSE))-B13476),C13475)</f>
        <v>-0.16000000000000014</v>
      </c>
      <c r="D13476" s="98">
        <f>AVERAGE(C$10:C13476)</f>
        <v>0.72398826761713719</v>
      </c>
      <c r="E13476" s="2"/>
      <c r="G13476" s="23"/>
    </row>
    <row r="13477" spans="1:7" customFormat="1">
      <c r="A13477" s="4">
        <v>36115</v>
      </c>
      <c r="B13477">
        <v>5.45</v>
      </c>
      <c r="C13477">
        <f>IFERROR(((VLOOKUP(A13477,'Interest Rates-10yr'!$A$9:$C$15239,2,FALSE))-B13477),C13476)</f>
        <v>-0.60000000000000053</v>
      </c>
      <c r="D13477" s="98">
        <f>AVERAGE(C$10:C13477)</f>
        <v>0.72388996138996031</v>
      </c>
      <c r="E13477" s="2"/>
      <c r="G13477" s="23"/>
    </row>
    <row r="13478" spans="1:7" customFormat="1">
      <c r="A13478" s="4">
        <v>36116</v>
      </c>
      <c r="B13478">
        <v>4.6100000000000003</v>
      </c>
      <c r="C13478">
        <f>IFERROR(((VLOOKUP(A13478,'Interest Rates-10yr'!$A$9:$C$15239,2,FALSE))-B13478),C13477)</f>
        <v>0.25999999999999979</v>
      </c>
      <c r="D13478" s="98">
        <f>AVERAGE(C$10:C13478)</f>
        <v>0.7238555200831529</v>
      </c>
      <c r="E13478" s="2"/>
      <c r="G13478" s="23"/>
    </row>
    <row r="13479" spans="1:7" customFormat="1">
      <c r="A13479" s="4">
        <v>36117</v>
      </c>
      <c r="B13479">
        <v>4.07</v>
      </c>
      <c r="C13479">
        <f>IFERROR(((VLOOKUP(A13479,'Interest Rates-10yr'!$A$9:$C$15239,2,FALSE))-B13479),C13478)</f>
        <v>0.77999999999999936</v>
      </c>
      <c r="D13479" s="98">
        <f>AVERAGE(C$10:C13479)</f>
        <v>0.72385968819599011</v>
      </c>
      <c r="E13479" s="2"/>
      <c r="G13479" s="23"/>
    </row>
    <row r="13480" spans="1:7" customFormat="1">
      <c r="A13480" s="4">
        <v>36118</v>
      </c>
      <c r="B13480">
        <v>4.38</v>
      </c>
      <c r="C13480">
        <f>IFERROR(((VLOOKUP(A13480,'Interest Rates-10yr'!$A$9:$C$15239,2,FALSE))-B13480),C13479)</f>
        <v>0.46999999999999975</v>
      </c>
      <c r="D13480" s="98">
        <f>AVERAGE(C$10:C13480)</f>
        <v>0.72384084329299869</v>
      </c>
      <c r="E13480" s="2"/>
      <c r="G13480" s="23"/>
    </row>
    <row r="13481" spans="1:7" customFormat="1">
      <c r="A13481" s="4">
        <v>36119</v>
      </c>
      <c r="B13481">
        <v>4.4000000000000004</v>
      </c>
      <c r="C13481">
        <f>IFERROR(((VLOOKUP(A13481,'Interest Rates-10yr'!$A$9:$C$15239,2,FALSE))-B13481),C13480)</f>
        <v>0.41999999999999993</v>
      </c>
      <c r="D13481" s="98">
        <f>AVERAGE(C$10:C13481)</f>
        <v>0.7238182897862222</v>
      </c>
      <c r="E13481" s="2"/>
      <c r="G13481" s="23"/>
    </row>
    <row r="13482" spans="1:7" customFormat="1">
      <c r="A13482" s="4">
        <v>36120</v>
      </c>
      <c r="B13482">
        <v>4.4000000000000004</v>
      </c>
      <c r="C13482">
        <f>IFERROR(((VLOOKUP(A13482,'Interest Rates-10yr'!$A$9:$C$15239,2,FALSE))-B13482),C13481)</f>
        <v>0.41999999999999993</v>
      </c>
      <c r="D13482" s="98">
        <f>AVERAGE(C$10:C13482)</f>
        <v>0.72379573962740196</v>
      </c>
      <c r="E13482" s="2"/>
      <c r="G13482" s="23"/>
    </row>
    <row r="13483" spans="1:7" customFormat="1">
      <c r="A13483" s="4">
        <v>36121</v>
      </c>
      <c r="B13483">
        <v>4.4000000000000004</v>
      </c>
      <c r="C13483">
        <f>IFERROR(((VLOOKUP(A13483,'Interest Rates-10yr'!$A$9:$C$15239,2,FALSE))-B13483),C13482)</f>
        <v>0.41999999999999993</v>
      </c>
      <c r="D13483" s="98">
        <f>AVERAGE(C$10:C13483)</f>
        <v>0.72377319281579233</v>
      </c>
      <c r="E13483" s="2"/>
      <c r="G13483" s="23"/>
    </row>
    <row r="13484" spans="1:7" customFormat="1">
      <c r="A13484" s="4">
        <v>36122</v>
      </c>
      <c r="B13484">
        <v>4.58</v>
      </c>
      <c r="C13484">
        <f>IFERROR(((VLOOKUP(A13484,'Interest Rates-10yr'!$A$9:$C$15239,2,FALSE))-B13484),C13483)</f>
        <v>0.25999999999999979</v>
      </c>
      <c r="D13484" s="98">
        <f>AVERAGE(C$10:C13484)</f>
        <v>0.72373877551020305</v>
      </c>
      <c r="E13484" s="2"/>
      <c r="G13484" s="23"/>
    </row>
    <row r="13485" spans="1:7" customFormat="1">
      <c r="A13485" s="4">
        <v>36123</v>
      </c>
      <c r="B13485">
        <v>4.6399999999999997</v>
      </c>
      <c r="C13485">
        <f>IFERROR(((VLOOKUP(A13485,'Interest Rates-10yr'!$A$9:$C$15239,2,FALSE))-B13485),C13484)</f>
        <v>0.20999999999999996</v>
      </c>
      <c r="D13485" s="98">
        <f>AVERAGE(C$10:C13485)</f>
        <v>0.72370065301276232</v>
      </c>
      <c r="E13485" s="2"/>
      <c r="G13485" s="23"/>
    </row>
    <row r="13486" spans="1:7" customFormat="1">
      <c r="A13486" s="4">
        <v>36124</v>
      </c>
      <c r="B13486">
        <v>4.9800000000000004</v>
      </c>
      <c r="C13486">
        <f>IFERROR(((VLOOKUP(A13486,'Interest Rates-10yr'!$A$9:$C$15239,2,FALSE))-B13486),C13485)</f>
        <v>-0.15000000000000036</v>
      </c>
      <c r="D13486" s="98">
        <f>AVERAGE(C$10:C13486)</f>
        <v>0.72363582399643733</v>
      </c>
      <c r="E13486" s="2"/>
      <c r="G13486" s="23"/>
    </row>
    <row r="13487" spans="1:7" customFormat="1">
      <c r="A13487" s="4">
        <v>36125</v>
      </c>
      <c r="B13487">
        <v>4.9800000000000004</v>
      </c>
      <c r="C13487">
        <f>IFERROR(((VLOOKUP(A13487,'Interest Rates-10yr'!$A$9:$C$15239,2,FALSE))-B13487),C13486)</f>
        <v>-0.15000000000000036</v>
      </c>
      <c r="D13487" s="98">
        <f>AVERAGE(C$10:C13487)</f>
        <v>0.72357100460008805</v>
      </c>
      <c r="E13487" s="2"/>
      <c r="G13487" s="23"/>
    </row>
    <row r="13488" spans="1:7" customFormat="1">
      <c r="A13488" s="4">
        <v>36126</v>
      </c>
      <c r="B13488">
        <v>4.84</v>
      </c>
      <c r="C13488">
        <f>IFERROR(((VLOOKUP(A13488,'Interest Rates-10yr'!$A$9:$C$15239,2,FALSE))-B13488),C13487)</f>
        <v>-3.0000000000000249E-2</v>
      </c>
      <c r="D13488" s="98">
        <f>AVERAGE(C$10:C13488)</f>
        <v>0.7235150975591651</v>
      </c>
      <c r="E13488" s="2"/>
      <c r="G13488" s="23"/>
    </row>
    <row r="13489" spans="1:7" customFormat="1">
      <c r="A13489" s="4">
        <v>36127</v>
      </c>
      <c r="B13489">
        <v>4.84</v>
      </c>
      <c r="C13489">
        <f>IFERROR(((VLOOKUP(A13489,'Interest Rates-10yr'!$A$9:$C$15239,2,FALSE))-B13489),C13488)</f>
        <v>-3.0000000000000249E-2</v>
      </c>
      <c r="D13489" s="98">
        <f>AVERAGE(C$10:C13489)</f>
        <v>0.72345919881305532</v>
      </c>
      <c r="E13489" s="2"/>
      <c r="G13489" s="23"/>
    </row>
    <row r="13490" spans="1:7" customFormat="1">
      <c r="A13490" s="4">
        <v>36128</v>
      </c>
      <c r="B13490">
        <v>4.84</v>
      </c>
      <c r="C13490">
        <f>IFERROR(((VLOOKUP(A13490,'Interest Rates-10yr'!$A$9:$C$15239,2,FALSE))-B13490),C13489)</f>
        <v>-3.0000000000000249E-2</v>
      </c>
      <c r="D13490" s="98">
        <f>AVERAGE(C$10:C13490)</f>
        <v>0.72340330835991284</v>
      </c>
      <c r="E13490" s="2"/>
      <c r="G13490" s="23"/>
    </row>
    <row r="13491" spans="1:7" customFormat="1">
      <c r="A13491" s="4">
        <v>36129</v>
      </c>
      <c r="B13491">
        <v>5.1100000000000003</v>
      </c>
      <c r="C13491">
        <f>IFERROR(((VLOOKUP(A13491,'Interest Rates-10yr'!$A$9:$C$15239,2,FALSE))-B13491),C13490)</f>
        <v>-0.37000000000000011</v>
      </c>
      <c r="D13491" s="98">
        <f>AVERAGE(C$10:C13491)</f>
        <v>0.72332220738762676</v>
      </c>
      <c r="E13491" s="2"/>
      <c r="G13491" s="23"/>
    </row>
    <row r="13492" spans="1:7" customFormat="1">
      <c r="A13492" s="4">
        <v>36130</v>
      </c>
      <c r="B13492">
        <v>4.82</v>
      </c>
      <c r="C13492">
        <f>IFERROR(((VLOOKUP(A13492,'Interest Rates-10yr'!$A$9:$C$15239,2,FALSE))-B13492),C13491)</f>
        <v>-0.15000000000000036</v>
      </c>
      <c r="D13492" s="98">
        <f>AVERAGE(C$10:C13492)</f>
        <v>0.72325743528888109</v>
      </c>
      <c r="E13492" s="2"/>
      <c r="G13492" s="23"/>
    </row>
    <row r="13493" spans="1:7" customFormat="1">
      <c r="A13493" s="4">
        <v>36131</v>
      </c>
      <c r="B13493">
        <v>4.58</v>
      </c>
      <c r="C13493">
        <f>IFERROR(((VLOOKUP(A13493,'Interest Rates-10yr'!$A$9:$C$15239,2,FALSE))-B13493),C13492)</f>
        <v>9.9999999999997868E-3</v>
      </c>
      <c r="D13493" s="98">
        <f>AVERAGE(C$10:C13493)</f>
        <v>0.72320453871254697</v>
      </c>
      <c r="E13493" s="2"/>
      <c r="G13493" s="23"/>
    </row>
    <row r="13494" spans="1:7" customFormat="1">
      <c r="A13494" s="4">
        <v>36132</v>
      </c>
      <c r="B13494">
        <v>4.66</v>
      </c>
      <c r="C13494">
        <f>IFERROR(((VLOOKUP(A13494,'Interest Rates-10yr'!$A$9:$C$15239,2,FALSE))-B13494),C13493)</f>
        <v>-8.0000000000000071E-2</v>
      </c>
      <c r="D13494" s="98">
        <f>AVERAGE(C$10:C13494)</f>
        <v>0.72314497589914606</v>
      </c>
      <c r="E13494" s="2"/>
      <c r="G13494" s="23"/>
    </row>
    <row r="13495" spans="1:7" customFormat="1">
      <c r="A13495" s="4">
        <v>36133</v>
      </c>
      <c r="B13495">
        <v>4.67</v>
      </c>
      <c r="C13495">
        <f>IFERROR(((VLOOKUP(A13495,'Interest Rates-10yr'!$A$9:$C$15239,2,FALSE))-B13495),C13494)</f>
        <v>-4.9999999999999822E-2</v>
      </c>
      <c r="D13495" s="98">
        <f>AVERAGE(C$10:C13495)</f>
        <v>0.72308764644816736</v>
      </c>
      <c r="E13495" s="2"/>
      <c r="G13495" s="23"/>
    </row>
    <row r="13496" spans="1:7" customFormat="1">
      <c r="A13496" s="4">
        <v>36134</v>
      </c>
      <c r="B13496">
        <v>4.67</v>
      </c>
      <c r="C13496">
        <f>IFERROR(((VLOOKUP(A13496,'Interest Rates-10yr'!$A$9:$C$15239,2,FALSE))-B13496),C13495)</f>
        <v>-4.9999999999999822E-2</v>
      </c>
      <c r="D13496" s="98">
        <f>AVERAGE(C$10:C13496)</f>
        <v>0.72303032549862722</v>
      </c>
      <c r="E13496" s="2"/>
      <c r="G13496" s="23"/>
    </row>
    <row r="13497" spans="1:7" customFormat="1">
      <c r="A13497" s="4">
        <v>36135</v>
      </c>
      <c r="B13497">
        <v>4.67</v>
      </c>
      <c r="C13497">
        <f>IFERROR(((VLOOKUP(A13497,'Interest Rates-10yr'!$A$9:$C$15239,2,FALSE))-B13497),C13496)</f>
        <v>-4.9999999999999822E-2</v>
      </c>
      <c r="D13497" s="98">
        <f>AVERAGE(C$10:C13497)</f>
        <v>0.72297301304863482</v>
      </c>
      <c r="E13497" s="2"/>
      <c r="G13497" s="23"/>
    </row>
    <row r="13498" spans="1:7" customFormat="1">
      <c r="A13498" s="4">
        <v>36136</v>
      </c>
      <c r="B13498">
        <v>4.71</v>
      </c>
      <c r="C13498">
        <f>IFERROR(((VLOOKUP(A13498,'Interest Rates-10yr'!$A$9:$C$15239,2,FALSE))-B13498),C13497)</f>
        <v>-1.9999999999999574E-2</v>
      </c>
      <c r="D13498" s="98">
        <f>AVERAGE(C$10:C13498)</f>
        <v>0.72291793313069808</v>
      </c>
      <c r="E13498" s="2"/>
      <c r="G13498" s="23"/>
    </row>
    <row r="13499" spans="1:7" customFormat="1">
      <c r="A13499" s="4">
        <v>36137</v>
      </c>
      <c r="B13499">
        <v>4.66</v>
      </c>
      <c r="C13499">
        <f>IFERROR(((VLOOKUP(A13499,'Interest Rates-10yr'!$A$9:$C$15239,2,FALSE))-B13499),C13498)</f>
        <v>-6.0000000000000497E-2</v>
      </c>
      <c r="D13499" s="98">
        <f>AVERAGE(C$10:C13499)</f>
        <v>0.72285989621942082</v>
      </c>
      <c r="E13499" s="2"/>
      <c r="G13499" s="23"/>
    </row>
    <row r="13500" spans="1:7" customFormat="1">
      <c r="A13500" s="4">
        <v>36138</v>
      </c>
      <c r="B13500">
        <v>4.7</v>
      </c>
      <c r="C13500">
        <f>IFERROR(((VLOOKUP(A13500,'Interest Rates-10yr'!$A$9:$C$15239,2,FALSE))-B13500),C13499)</f>
        <v>-0.14000000000000057</v>
      </c>
      <c r="D13500" s="98">
        <f>AVERAGE(C$10:C13500)</f>
        <v>0.72279593803276165</v>
      </c>
      <c r="E13500" s="2"/>
      <c r="G13500" s="23"/>
    </row>
    <row r="13501" spans="1:7" customFormat="1">
      <c r="A13501" s="4">
        <v>36139</v>
      </c>
      <c r="B13501">
        <v>4.97</v>
      </c>
      <c r="C13501">
        <f>IFERROR(((VLOOKUP(A13501,'Interest Rates-10yr'!$A$9:$C$15239,2,FALSE))-B13501),C13500)</f>
        <v>-0.4399999999999995</v>
      </c>
      <c r="D13501" s="98">
        <f>AVERAGE(C$10:C13501)</f>
        <v>0.72270975392825276</v>
      </c>
      <c r="E13501" s="2"/>
      <c r="G13501" s="23"/>
    </row>
    <row r="13502" spans="1:7" customFormat="1">
      <c r="A13502" s="4">
        <v>36140</v>
      </c>
      <c r="B13502">
        <v>4.91</v>
      </c>
      <c r="C13502">
        <f>IFERROR(((VLOOKUP(A13502,'Interest Rates-10yr'!$A$9:$C$15239,2,FALSE))-B13502),C13501)</f>
        <v>-0.29999999999999982</v>
      </c>
      <c r="D13502" s="98">
        <f>AVERAGE(C$10:C13502)</f>
        <v>0.72263395834877253</v>
      </c>
      <c r="E13502" s="2"/>
      <c r="G13502" s="23"/>
    </row>
    <row r="13503" spans="1:7" customFormat="1">
      <c r="A13503" s="4">
        <v>36141</v>
      </c>
      <c r="B13503">
        <v>4.91</v>
      </c>
      <c r="C13503">
        <f>IFERROR(((VLOOKUP(A13503,'Interest Rates-10yr'!$A$9:$C$15239,2,FALSE))-B13503),C13502)</f>
        <v>-0.29999999999999982</v>
      </c>
      <c r="D13503" s="98">
        <f>AVERAGE(C$10:C13503)</f>
        <v>0.72255817400325983</v>
      </c>
      <c r="E13503" s="2"/>
      <c r="G13503" s="23"/>
    </row>
    <row r="13504" spans="1:7" customFormat="1">
      <c r="A13504" s="4">
        <v>36142</v>
      </c>
      <c r="B13504">
        <v>4.91</v>
      </c>
      <c r="C13504">
        <f>IFERROR(((VLOOKUP(A13504,'Interest Rates-10yr'!$A$9:$C$15239,2,FALSE))-B13504),C13503)</f>
        <v>-0.29999999999999982</v>
      </c>
      <c r="D13504" s="98">
        <f>AVERAGE(C$10:C13504)</f>
        <v>0.72248240088921745</v>
      </c>
      <c r="E13504" s="2"/>
      <c r="G13504" s="23"/>
    </row>
    <row r="13505" spans="1:7" customFormat="1">
      <c r="A13505" s="4">
        <v>36143</v>
      </c>
      <c r="B13505">
        <v>5.09</v>
      </c>
      <c r="C13505">
        <f>IFERROR(((VLOOKUP(A13505,'Interest Rates-10yr'!$A$9:$C$15239,2,FALSE))-B13505),C13504)</f>
        <v>-0.50999999999999979</v>
      </c>
      <c r="D13505" s="98">
        <f>AVERAGE(C$10:C13505)</f>
        <v>0.72239107883817344</v>
      </c>
      <c r="E13505" s="2"/>
      <c r="G13505" s="23"/>
    </row>
    <row r="13506" spans="1:7" customFormat="1">
      <c r="A13506" s="4">
        <v>36144</v>
      </c>
      <c r="B13506">
        <v>5.0999999999999996</v>
      </c>
      <c r="C13506">
        <f>IFERROR(((VLOOKUP(A13506,'Interest Rates-10yr'!$A$9:$C$15239,2,FALSE))-B13506),C13505)</f>
        <v>-0.47999999999999954</v>
      </c>
      <c r="D13506" s="98">
        <f>AVERAGE(C$10:C13506)</f>
        <v>0.72230199303548859</v>
      </c>
      <c r="E13506" s="2"/>
      <c r="G13506" s="23"/>
    </row>
    <row r="13507" spans="1:7" customFormat="1">
      <c r="A13507" s="4">
        <v>36145</v>
      </c>
      <c r="B13507">
        <v>4.91</v>
      </c>
      <c r="C13507">
        <f>IFERROR(((VLOOKUP(A13507,'Interest Rates-10yr'!$A$9:$C$15239,2,FALSE))-B13507),C13506)</f>
        <v>-0.33000000000000007</v>
      </c>
      <c r="D13507" s="98">
        <f>AVERAGE(C$10:C13507)</f>
        <v>0.72222403319010142</v>
      </c>
      <c r="E13507" s="2"/>
      <c r="G13507" s="23"/>
    </row>
    <row r="13508" spans="1:7" customFormat="1">
      <c r="A13508" s="4">
        <v>36146</v>
      </c>
      <c r="B13508">
        <v>4.8</v>
      </c>
      <c r="C13508">
        <f>IFERROR(((VLOOKUP(A13508,'Interest Rates-10yr'!$A$9:$C$15239,2,FALSE))-B13508),C13507)</f>
        <v>-0.21999999999999975</v>
      </c>
      <c r="D13508" s="98">
        <f>AVERAGE(C$10:C13508)</f>
        <v>0.72215423364693609</v>
      </c>
      <c r="E13508" s="2"/>
      <c r="G13508" s="23"/>
    </row>
    <row r="13509" spans="1:7" customFormat="1">
      <c r="A13509" s="4">
        <v>36147</v>
      </c>
      <c r="B13509">
        <v>4.67</v>
      </c>
      <c r="C13509">
        <f>IFERROR(((VLOOKUP(A13509,'Interest Rates-10yr'!$A$9:$C$15239,2,FALSE))-B13509),C13508)</f>
        <v>-8.9999999999999858E-2</v>
      </c>
      <c r="D13509" s="98">
        <f>AVERAGE(C$10:C13509)</f>
        <v>0.72209407407407333</v>
      </c>
      <c r="E13509" s="2"/>
      <c r="G13509" s="23"/>
    </row>
    <row r="13510" spans="1:7" customFormat="1">
      <c r="A13510" s="4">
        <v>36148</v>
      </c>
      <c r="B13510">
        <v>4.67</v>
      </c>
      <c r="C13510">
        <f>IFERROR(((VLOOKUP(A13510,'Interest Rates-10yr'!$A$9:$C$15239,2,FALSE))-B13510),C13509)</f>
        <v>-8.9999999999999858E-2</v>
      </c>
      <c r="D13510" s="98">
        <f>AVERAGE(C$10:C13510)</f>
        <v>0.7220339234130797</v>
      </c>
      <c r="E13510" s="2"/>
      <c r="G13510" s="23"/>
    </row>
    <row r="13511" spans="1:7" customFormat="1">
      <c r="A13511" s="4">
        <v>36149</v>
      </c>
      <c r="B13511">
        <v>4.67</v>
      </c>
      <c r="C13511">
        <f>IFERROR(((VLOOKUP(A13511,'Interest Rates-10yr'!$A$9:$C$15239,2,FALSE))-B13511),C13510)</f>
        <v>-8.9999999999999858E-2</v>
      </c>
      <c r="D13511" s="98">
        <f>AVERAGE(C$10:C13511)</f>
        <v>0.72197378166197523</v>
      </c>
      <c r="E13511" s="2"/>
      <c r="G13511" s="23"/>
    </row>
    <row r="13512" spans="1:7" customFormat="1">
      <c r="A13512" s="4">
        <v>36150</v>
      </c>
      <c r="B13512">
        <v>4.72</v>
      </c>
      <c r="C13512">
        <f>IFERROR(((VLOOKUP(A13512,'Interest Rates-10yr'!$A$9:$C$15239,2,FALSE))-B13512),C13511)</f>
        <v>-8.0000000000000071E-2</v>
      </c>
      <c r="D13512" s="98">
        <f>AVERAGE(C$10:C13512)</f>
        <v>0.72191438939494845</v>
      </c>
      <c r="E13512" s="2"/>
      <c r="G13512" s="23"/>
    </row>
    <row r="13513" spans="1:7" customFormat="1">
      <c r="A13513" s="4">
        <v>36151</v>
      </c>
      <c r="B13513">
        <v>4.63</v>
      </c>
      <c r="C13513">
        <f>IFERROR(((VLOOKUP(A13513,'Interest Rates-10yr'!$A$9:$C$15239,2,FALSE))-B13513),C13512)</f>
        <v>7.0000000000000284E-2</v>
      </c>
      <c r="D13513" s="98">
        <f>AVERAGE(C$10:C13513)</f>
        <v>0.72186611374407506</v>
      </c>
      <c r="E13513" s="2"/>
      <c r="G13513" s="23"/>
    </row>
    <row r="13514" spans="1:7" customFormat="1">
      <c r="A13514" s="4">
        <v>36152</v>
      </c>
      <c r="B13514">
        <v>4.66</v>
      </c>
      <c r="C13514">
        <f>IFERROR(((VLOOKUP(A13514,'Interest Rates-10yr'!$A$9:$C$15239,2,FALSE))-B13514),C13513)</f>
        <v>0.14999999999999947</v>
      </c>
      <c r="D13514" s="98">
        <f>AVERAGE(C$10:C13514)</f>
        <v>0.72182376897445311</v>
      </c>
      <c r="E13514" s="2"/>
      <c r="G13514" s="23"/>
    </row>
    <row r="13515" spans="1:7" customFormat="1">
      <c r="A13515" s="4">
        <v>36153</v>
      </c>
      <c r="B13515">
        <v>4.2699999999999996</v>
      </c>
      <c r="C13515">
        <f>IFERROR(((VLOOKUP(A13515,'Interest Rates-10yr'!$A$9:$C$15239,2,FALSE))-B13515),C13514)</f>
        <v>0.59000000000000075</v>
      </c>
      <c r="D13515" s="98">
        <f>AVERAGE(C$10:C13515)</f>
        <v>0.72181400858877454</v>
      </c>
      <c r="E13515" s="2"/>
      <c r="G13515" s="23"/>
    </row>
    <row r="13516" spans="1:7" customFormat="1">
      <c r="A13516" s="4">
        <v>36154</v>
      </c>
      <c r="B13516">
        <v>4.2699999999999996</v>
      </c>
      <c r="C13516">
        <f>IFERROR(((VLOOKUP(A13516,'Interest Rates-10yr'!$A$9:$C$15239,2,FALSE))-B13516),C13515)</f>
        <v>0.59000000000000075</v>
      </c>
      <c r="D13516" s="98">
        <f>AVERAGE(C$10:C13516)</f>
        <v>0.72180424964832968</v>
      </c>
      <c r="E13516" s="2"/>
      <c r="G13516" s="23"/>
    </row>
    <row r="13517" spans="1:7" customFormat="1">
      <c r="A13517" s="4">
        <v>36155</v>
      </c>
      <c r="B13517">
        <v>4.2699999999999996</v>
      </c>
      <c r="C13517">
        <f>IFERROR(((VLOOKUP(A13517,'Interest Rates-10yr'!$A$9:$C$15239,2,FALSE))-B13517),C13516)</f>
        <v>0.59000000000000075</v>
      </c>
      <c r="D13517" s="98">
        <f>AVERAGE(C$10:C13517)</f>
        <v>0.72179449215279756</v>
      </c>
      <c r="E13517" s="2"/>
      <c r="G13517" s="23"/>
    </row>
    <row r="13518" spans="1:7" customFormat="1">
      <c r="A13518" s="4">
        <v>36156</v>
      </c>
      <c r="B13518">
        <v>4.2699999999999996</v>
      </c>
      <c r="C13518">
        <f>IFERROR(((VLOOKUP(A13518,'Interest Rates-10yr'!$A$9:$C$15239,2,FALSE))-B13518),C13517)</f>
        <v>0.59000000000000075</v>
      </c>
      <c r="D13518" s="98">
        <f>AVERAGE(C$10:C13518)</f>
        <v>0.72178473610185723</v>
      </c>
      <c r="E13518" s="2"/>
      <c r="G13518" s="23"/>
    </row>
    <row r="13519" spans="1:7" customFormat="1">
      <c r="A13519" s="4">
        <v>36157</v>
      </c>
      <c r="B13519">
        <v>4.88</v>
      </c>
      <c r="C13519">
        <f>IFERROR(((VLOOKUP(A13519,'Interest Rates-10yr'!$A$9:$C$15239,2,FALSE))-B13519),C13518)</f>
        <v>-9.9999999999999645E-2</v>
      </c>
      <c r="D13519" s="98">
        <f>AVERAGE(C$10:C13519)</f>
        <v>0.72172390821613541</v>
      </c>
      <c r="E13519" s="2"/>
      <c r="G13519" s="23"/>
    </row>
    <row r="13520" spans="1:7" customFormat="1">
      <c r="A13520" s="4">
        <v>36158</v>
      </c>
      <c r="B13520">
        <v>4.5999999999999996</v>
      </c>
      <c r="C13520">
        <f>IFERROR(((VLOOKUP(A13520,'Interest Rates-10yr'!$A$9:$C$15239,2,FALSE))-B13520),C13519)</f>
        <v>0.11000000000000032</v>
      </c>
      <c r="D13520" s="98">
        <f>AVERAGE(C$10:C13520)</f>
        <v>0.72167863222559314</v>
      </c>
      <c r="E13520" s="2"/>
      <c r="G13520" s="23"/>
    </row>
    <row r="13521" spans="1:7" customFormat="1">
      <c r="A13521" s="4">
        <v>36159</v>
      </c>
      <c r="B13521">
        <v>4.8</v>
      </c>
      <c r="C13521">
        <f>IFERROR(((VLOOKUP(A13521,'Interest Rates-10yr'!$A$9:$C$15239,2,FALSE))-B13521),C13520)</f>
        <v>-0.14999999999999947</v>
      </c>
      <c r="D13521" s="98">
        <f>AVERAGE(C$10:C13521)</f>
        <v>0.72161412078152676</v>
      </c>
      <c r="E13521" s="2"/>
      <c r="G13521" s="23"/>
    </row>
    <row r="13522" spans="1:7" customFormat="1">
      <c r="A13522" s="4">
        <v>36160</v>
      </c>
      <c r="B13522">
        <v>4.07</v>
      </c>
      <c r="C13522">
        <f>IFERROR(((VLOOKUP(A13522,'Interest Rates-10yr'!$A$9:$C$15239,2,FALSE))-B13522),C13521)</f>
        <v>0.58000000000000007</v>
      </c>
      <c r="D13522" s="98">
        <f>AVERAGE(C$10:C13522)</f>
        <v>0.72160364093835494</v>
      </c>
      <c r="E13522" s="2"/>
      <c r="G13522" s="23"/>
    </row>
    <row r="13523" spans="1:7" customFormat="1">
      <c r="A13523" s="4">
        <v>36161</v>
      </c>
      <c r="B13523">
        <v>4.07</v>
      </c>
      <c r="C13523">
        <f>IFERROR(((VLOOKUP(A13523,'Interest Rates-10yr'!$A$9:$C$15239,2,FALSE))-B13523),C13522)</f>
        <v>0.58000000000000007</v>
      </c>
      <c r="D13523" s="98">
        <f>AVERAGE(C$10:C13523)</f>
        <v>0.72159316264614393</v>
      </c>
      <c r="E13523" s="2"/>
      <c r="G13523" s="23"/>
    </row>
    <row r="13524" spans="1:7" customFormat="1">
      <c r="A13524" s="4">
        <v>36162</v>
      </c>
      <c r="B13524">
        <v>4.07</v>
      </c>
      <c r="C13524">
        <f>IFERROR(((VLOOKUP(A13524,'Interest Rates-10yr'!$A$9:$C$15239,2,FALSE))-B13524),C13523)</f>
        <v>0.58000000000000007</v>
      </c>
      <c r="D13524" s="98">
        <f>AVERAGE(C$10:C13524)</f>
        <v>0.72158268590454977</v>
      </c>
      <c r="E13524" s="2"/>
      <c r="G13524" s="23"/>
    </row>
    <row r="13525" spans="1:7" customFormat="1">
      <c r="A13525" s="4">
        <v>36163</v>
      </c>
      <c r="B13525">
        <v>4.07</v>
      </c>
      <c r="C13525">
        <f>IFERROR(((VLOOKUP(A13525,'Interest Rates-10yr'!$A$9:$C$15239,2,FALSE))-B13525),C13524)</f>
        <v>0.58000000000000007</v>
      </c>
      <c r="D13525" s="98">
        <f>AVERAGE(C$10:C13525)</f>
        <v>0.72157221071322797</v>
      </c>
      <c r="E13525" s="2"/>
      <c r="G13525" s="23"/>
    </row>
    <row r="13526" spans="1:7" customFormat="1">
      <c r="A13526" s="4">
        <v>36164</v>
      </c>
      <c r="B13526">
        <v>5.04</v>
      </c>
      <c r="C13526">
        <f>IFERROR(((VLOOKUP(A13526,'Interest Rates-10yr'!$A$9:$C$15239,2,FALSE))-B13526),C13525)</f>
        <v>-0.34999999999999964</v>
      </c>
      <c r="D13526" s="98">
        <f>AVERAGE(C$10:C13526)</f>
        <v>0.72149293482281496</v>
      </c>
      <c r="E13526" s="2"/>
      <c r="G13526" s="23"/>
    </row>
    <row r="13527" spans="1:7" customFormat="1">
      <c r="A13527" s="4">
        <v>36165</v>
      </c>
      <c r="B13527">
        <v>4.54</v>
      </c>
      <c r="C13527">
        <f>IFERROR(((VLOOKUP(A13527,'Interest Rates-10yr'!$A$9:$C$15239,2,FALSE))-B13527),C13526)</f>
        <v>0.20000000000000018</v>
      </c>
      <c r="D13527" s="98">
        <f>AVERAGE(C$10:C13527)</f>
        <v>0.72145435715342432</v>
      </c>
      <c r="E13527" s="2"/>
      <c r="G13527" s="23"/>
    </row>
    <row r="13528" spans="1:7" customFormat="1">
      <c r="A13528" s="4">
        <v>36166</v>
      </c>
      <c r="B13528">
        <v>4.2300000000000004</v>
      </c>
      <c r="C13528">
        <f>IFERROR(((VLOOKUP(A13528,'Interest Rates-10yr'!$A$9:$C$15239,2,FALSE))-B13528),C13527)</f>
        <v>0.5</v>
      </c>
      <c r="D13528" s="98">
        <f>AVERAGE(C$10:C13528)</f>
        <v>0.72143797618166949</v>
      </c>
      <c r="E13528" s="2"/>
      <c r="G13528" s="23"/>
    </row>
    <row r="13529" spans="1:7" customFormat="1">
      <c r="A13529" s="4">
        <v>36167</v>
      </c>
      <c r="B13529">
        <v>4.49</v>
      </c>
      <c r="C13529">
        <f>IFERROR(((VLOOKUP(A13529,'Interest Rates-10yr'!$A$9:$C$15239,2,FALSE))-B13529),C13528)</f>
        <v>0.27999999999999936</v>
      </c>
      <c r="D13529" s="98">
        <f>AVERAGE(C$10:C13529)</f>
        <v>0.72140532544378633</v>
      </c>
      <c r="E13529" s="2"/>
      <c r="G13529" s="23"/>
    </row>
    <row r="13530" spans="1:7" customFormat="1">
      <c r="A13530" s="4">
        <v>36168</v>
      </c>
      <c r="B13530">
        <v>4.74</v>
      </c>
      <c r="C13530">
        <f>IFERROR(((VLOOKUP(A13530,'Interest Rates-10yr'!$A$9:$C$15239,2,FALSE))-B13530),C13529)</f>
        <v>0.12000000000000011</v>
      </c>
      <c r="D13530" s="98">
        <f>AVERAGE(C$10:C13530)</f>
        <v>0.72136084609126483</v>
      </c>
      <c r="E13530" s="2"/>
      <c r="G13530" s="23"/>
    </row>
    <row r="13531" spans="1:7" customFormat="1">
      <c r="A13531" s="4">
        <v>36169</v>
      </c>
      <c r="B13531">
        <v>4.74</v>
      </c>
      <c r="C13531">
        <f>IFERROR(((VLOOKUP(A13531,'Interest Rates-10yr'!$A$9:$C$15239,2,FALSE))-B13531),C13530)</f>
        <v>0.12000000000000011</v>
      </c>
      <c r="D13531" s="98">
        <f>AVERAGE(C$10:C13531)</f>
        <v>0.72131637331755605</v>
      </c>
      <c r="E13531" s="2"/>
      <c r="G13531" s="23"/>
    </row>
    <row r="13532" spans="1:7" customFormat="1">
      <c r="A13532" s="4">
        <v>36170</v>
      </c>
      <c r="B13532">
        <v>4.74</v>
      </c>
      <c r="C13532">
        <f>IFERROR(((VLOOKUP(A13532,'Interest Rates-10yr'!$A$9:$C$15239,2,FALSE))-B13532),C13531)</f>
        <v>0.12000000000000011</v>
      </c>
      <c r="D13532" s="98">
        <f>AVERAGE(C$10:C13532)</f>
        <v>0.72127190712120037</v>
      </c>
      <c r="E13532" s="2"/>
      <c r="G13532" s="23"/>
    </row>
    <row r="13533" spans="1:7" customFormat="1">
      <c r="A13533" s="4">
        <v>36171</v>
      </c>
      <c r="B13533">
        <v>5.17</v>
      </c>
      <c r="C13533">
        <f>IFERROR(((VLOOKUP(A13533,'Interest Rates-10yr'!$A$9:$C$15239,2,FALSE))-B13533),C13532)</f>
        <v>-0.26999999999999957</v>
      </c>
      <c r="D13533" s="98">
        <f>AVERAGE(C$10:C13533)</f>
        <v>0.72119860987873352</v>
      </c>
      <c r="E13533" s="2"/>
      <c r="G13533" s="23"/>
    </row>
    <row r="13534" spans="1:7" customFormat="1">
      <c r="A13534" s="4">
        <v>36172</v>
      </c>
      <c r="B13534">
        <v>4.78</v>
      </c>
      <c r="C13534">
        <f>IFERROR(((VLOOKUP(A13534,'Interest Rates-10yr'!$A$9:$C$15239,2,FALSE))-B13534),C13533)</f>
        <v>4.0000000000000036E-2</v>
      </c>
      <c r="D13534" s="98">
        <f>AVERAGE(C$10:C13534)</f>
        <v>0.7211482439926058</v>
      </c>
      <c r="E13534" s="2"/>
      <c r="G13534" s="23"/>
    </row>
    <row r="13535" spans="1:7" customFormat="1">
      <c r="A13535" s="4">
        <v>36173</v>
      </c>
      <c r="B13535">
        <v>4.62</v>
      </c>
      <c r="C13535">
        <f>IFERROR(((VLOOKUP(A13535,'Interest Rates-10yr'!$A$9:$C$15239,2,FALSE))-B13535),C13534)</f>
        <v>0.12000000000000011</v>
      </c>
      <c r="D13535" s="98">
        <f>AVERAGE(C$10:C13535)</f>
        <v>0.72110380008871755</v>
      </c>
      <c r="E13535" s="2"/>
      <c r="G13535" s="23"/>
    </row>
    <row r="13536" spans="1:7" customFormat="1">
      <c r="A13536" s="4">
        <v>36174</v>
      </c>
      <c r="B13536">
        <v>4.82</v>
      </c>
      <c r="C13536">
        <f>IFERROR(((VLOOKUP(A13536,'Interest Rates-10yr'!$A$9:$C$15239,2,FALSE))-B13536),C13535)</f>
        <v>-0.19000000000000039</v>
      </c>
      <c r="D13536" s="98">
        <f>AVERAGE(C$10:C13536)</f>
        <v>0.72103644562726354</v>
      </c>
      <c r="E13536" s="2"/>
      <c r="G13536" s="23"/>
    </row>
    <row r="13537" spans="1:7" customFormat="1">
      <c r="A13537" s="4">
        <v>36175</v>
      </c>
      <c r="B13537">
        <v>4.68</v>
      </c>
      <c r="C13537">
        <f>IFERROR(((VLOOKUP(A13537,'Interest Rates-10yr'!$A$9:$C$15239,2,FALSE))-B13537),C13536)</f>
        <v>-1.9999999999999574E-2</v>
      </c>
      <c r="D13537" s="98">
        <f>AVERAGE(C$10:C13537)</f>
        <v>0.72098166765227623</v>
      </c>
      <c r="E13537" s="2"/>
      <c r="G13537" s="23"/>
    </row>
    <row r="13538" spans="1:7" customFormat="1">
      <c r="A13538" s="4">
        <v>36176</v>
      </c>
      <c r="B13538">
        <v>4.68</v>
      </c>
      <c r="C13538">
        <f>IFERROR(((VLOOKUP(A13538,'Interest Rates-10yr'!$A$9:$C$15239,2,FALSE))-B13538),C13537)</f>
        <v>-1.9999999999999574E-2</v>
      </c>
      <c r="D13538" s="98">
        <f>AVERAGE(C$10:C13538)</f>
        <v>0.72092689777514918</v>
      </c>
      <c r="E13538" s="2"/>
      <c r="G13538" s="23"/>
    </row>
    <row r="13539" spans="1:7" customFormat="1">
      <c r="A13539" s="4">
        <v>36177</v>
      </c>
      <c r="B13539">
        <v>4.68</v>
      </c>
      <c r="C13539">
        <f>IFERROR(((VLOOKUP(A13539,'Interest Rates-10yr'!$A$9:$C$15239,2,FALSE))-B13539),C13538)</f>
        <v>-1.9999999999999574E-2</v>
      </c>
      <c r="D13539" s="98">
        <f>AVERAGE(C$10:C13539)</f>
        <v>0.72087213599408662</v>
      </c>
      <c r="E13539" s="2"/>
      <c r="G13539" s="23"/>
    </row>
    <row r="13540" spans="1:7" customFormat="1">
      <c r="A13540" s="4">
        <v>36178</v>
      </c>
      <c r="B13540">
        <v>4.68</v>
      </c>
      <c r="C13540">
        <f>IFERROR(((VLOOKUP(A13540,'Interest Rates-10yr'!$A$9:$C$15239,2,FALSE))-B13540),C13539)</f>
        <v>-1.9999999999999574E-2</v>
      </c>
      <c r="D13540" s="98">
        <f>AVERAGE(C$10:C13540)</f>
        <v>0.72081738230729375</v>
      </c>
      <c r="E13540" s="2"/>
      <c r="G13540" s="23"/>
    </row>
    <row r="13541" spans="1:7" customFormat="1">
      <c r="A13541" s="4">
        <v>36179</v>
      </c>
      <c r="B13541">
        <v>4.55</v>
      </c>
      <c r="C13541">
        <f>IFERROR(((VLOOKUP(A13541,'Interest Rates-10yr'!$A$9:$C$15239,2,FALSE))-B13541),C13540)</f>
        <v>0.16000000000000014</v>
      </c>
      <c r="D13541" s="98">
        <f>AVERAGE(C$10:C13541)</f>
        <v>0.72077593851610933</v>
      </c>
      <c r="E13541" s="2"/>
      <c r="G13541" s="23"/>
    </row>
    <row r="13542" spans="1:7" customFormat="1">
      <c r="A13542" s="4">
        <v>36180</v>
      </c>
      <c r="B13542">
        <v>4.41</v>
      </c>
      <c r="C13542">
        <f>IFERROR(((VLOOKUP(A13542,'Interest Rates-10yr'!$A$9:$C$15239,2,FALSE))-B13542),C13541)</f>
        <v>0.34999999999999964</v>
      </c>
      <c r="D13542" s="98">
        <f>AVERAGE(C$10:C13542)</f>
        <v>0.72074854060444782</v>
      </c>
      <c r="E13542" s="2"/>
      <c r="G13542" s="23"/>
    </row>
    <row r="13543" spans="1:7" customFormat="1">
      <c r="A13543" s="4">
        <v>36181</v>
      </c>
      <c r="B13543">
        <v>4.3600000000000003</v>
      </c>
      <c r="C13543">
        <f>IFERROR(((VLOOKUP(A13543,'Interest Rates-10yr'!$A$9:$C$15239,2,FALSE))-B13543),C13542)</f>
        <v>0.33999999999999986</v>
      </c>
      <c r="D13543" s="98">
        <f>AVERAGE(C$10:C13543)</f>
        <v>0.72072040786168112</v>
      </c>
      <c r="E13543" s="2"/>
      <c r="G13543" s="23"/>
    </row>
    <row r="13544" spans="1:7" customFormat="1">
      <c r="A13544" s="4">
        <v>36182</v>
      </c>
      <c r="B13544">
        <v>4.62</v>
      </c>
      <c r="C13544">
        <f>IFERROR(((VLOOKUP(A13544,'Interest Rates-10yr'!$A$9:$C$15239,2,FALSE))-B13544),C13543)</f>
        <v>1.9999999999999574E-2</v>
      </c>
      <c r="D13544" s="98">
        <f>AVERAGE(C$10:C13544)</f>
        <v>0.72066863686738036</v>
      </c>
      <c r="E13544" s="2"/>
      <c r="G13544" s="23"/>
    </row>
    <row r="13545" spans="1:7" customFormat="1">
      <c r="A13545" s="4">
        <v>36183</v>
      </c>
      <c r="B13545">
        <v>4.62</v>
      </c>
      <c r="C13545">
        <f>IFERROR(((VLOOKUP(A13545,'Interest Rates-10yr'!$A$9:$C$15239,2,FALSE))-B13545),C13544)</f>
        <v>1.9999999999999574E-2</v>
      </c>
      <c r="D13545" s="98">
        <f>AVERAGE(C$10:C13545)</f>
        <v>0.72061687352245818</v>
      </c>
      <c r="E13545" s="2"/>
      <c r="G13545" s="23"/>
    </row>
    <row r="13546" spans="1:7" customFormat="1">
      <c r="A13546" s="4">
        <v>36184</v>
      </c>
      <c r="B13546">
        <v>4.62</v>
      </c>
      <c r="C13546">
        <f>IFERROR(((VLOOKUP(A13546,'Interest Rates-10yr'!$A$9:$C$15239,2,FALSE))-B13546),C13545)</f>
        <v>1.9999999999999574E-2</v>
      </c>
      <c r="D13546" s="98">
        <f>AVERAGE(C$10:C13546)</f>
        <v>0.72056511782521926</v>
      </c>
      <c r="E13546" s="2"/>
      <c r="G13546" s="23"/>
    </row>
    <row r="13547" spans="1:7" customFormat="1">
      <c r="A13547" s="4">
        <v>36185</v>
      </c>
      <c r="B13547">
        <v>4.97</v>
      </c>
      <c r="C13547">
        <f>IFERROR(((VLOOKUP(A13547,'Interest Rates-10yr'!$A$9:$C$15239,2,FALSE))-B13547),C13546)</f>
        <v>-0.29999999999999982</v>
      </c>
      <c r="D13547" s="98">
        <f>AVERAGE(C$10:C13547)</f>
        <v>0.72048973260452021</v>
      </c>
      <c r="E13547" s="2"/>
      <c r="G13547" s="23"/>
    </row>
    <row r="13548" spans="1:7" customFormat="1">
      <c r="A13548" s="4">
        <v>36186</v>
      </c>
      <c r="B13548">
        <v>4.84</v>
      </c>
      <c r="C13548">
        <f>IFERROR(((VLOOKUP(A13548,'Interest Rates-10yr'!$A$9:$C$15239,2,FALSE))-B13548),C13547)</f>
        <v>-0.14999999999999947</v>
      </c>
      <c r="D13548" s="98">
        <f>AVERAGE(C$10:C13548)</f>
        <v>0.72042543762463951</v>
      </c>
      <c r="E13548" s="2"/>
      <c r="G13548" s="23"/>
    </row>
    <row r="13549" spans="1:7" customFormat="1">
      <c r="A13549" s="4">
        <v>36187</v>
      </c>
      <c r="B13549">
        <v>4.6100000000000003</v>
      </c>
      <c r="C13549">
        <f>IFERROR(((VLOOKUP(A13549,'Interest Rates-10yr'!$A$9:$C$15239,2,FALSE))-B13549),C13548)</f>
        <v>6.9999999999999396E-2</v>
      </c>
      <c r="D13549" s="98">
        <f>AVERAGE(C$10:C13549)</f>
        <v>0.72037740029542052</v>
      </c>
      <c r="E13549" s="2"/>
      <c r="G13549" s="23"/>
    </row>
    <row r="13550" spans="1:7" customFormat="1">
      <c r="A13550" s="4">
        <v>36188</v>
      </c>
      <c r="B13550">
        <v>4.8</v>
      </c>
      <c r="C13550">
        <f>IFERROR(((VLOOKUP(A13550,'Interest Rates-10yr'!$A$9:$C$15239,2,FALSE))-B13550),C13549)</f>
        <v>-0.12999999999999989</v>
      </c>
      <c r="D13550" s="98">
        <f>AVERAGE(C$10:C13550)</f>
        <v>0.72031460010338932</v>
      </c>
      <c r="E13550" s="2"/>
      <c r="G13550" s="23"/>
    </row>
    <row r="13551" spans="1:7" customFormat="1">
      <c r="A13551" s="4">
        <v>36189</v>
      </c>
      <c r="B13551">
        <v>4.79</v>
      </c>
      <c r="C13551">
        <f>IFERROR(((VLOOKUP(A13551,'Interest Rates-10yr'!$A$9:$C$15239,2,FALSE))-B13551),C13550)</f>
        <v>-0.12999999999999989</v>
      </c>
      <c r="D13551" s="98">
        <f>AVERAGE(C$10:C13551)</f>
        <v>0.7202518091862351</v>
      </c>
      <c r="E13551" s="2"/>
      <c r="G13551" s="23"/>
    </row>
    <row r="13552" spans="1:7" customFormat="1">
      <c r="A13552" s="4">
        <v>36190</v>
      </c>
      <c r="B13552">
        <v>4.79</v>
      </c>
      <c r="C13552">
        <f>IFERROR(((VLOOKUP(A13552,'Interest Rates-10yr'!$A$9:$C$15239,2,FALSE))-B13552),C13551)</f>
        <v>-0.12999999999999989</v>
      </c>
      <c r="D13552" s="98">
        <f>AVERAGE(C$10:C13552)</f>
        <v>0.72018902754190328</v>
      </c>
      <c r="E13552" s="2"/>
      <c r="G13552" s="23"/>
    </row>
    <row r="13553" spans="1:7" customFormat="1">
      <c r="A13553" s="4">
        <v>36191</v>
      </c>
      <c r="B13553">
        <v>4.79</v>
      </c>
      <c r="C13553">
        <f>IFERROR(((VLOOKUP(A13553,'Interest Rates-10yr'!$A$9:$C$15239,2,FALSE))-B13553),C13552)</f>
        <v>-0.12999999999999989</v>
      </c>
      <c r="D13553" s="98">
        <f>AVERAGE(C$10:C13553)</f>
        <v>0.72012625516834006</v>
      </c>
      <c r="E13553" s="2"/>
      <c r="G13553" s="23"/>
    </row>
    <row r="13554" spans="1:7" customFormat="1">
      <c r="A13554" s="4">
        <v>36192</v>
      </c>
      <c r="B13554">
        <v>4.8600000000000003</v>
      </c>
      <c r="C13554">
        <f>IFERROR(((VLOOKUP(A13554,'Interest Rates-10yr'!$A$9:$C$15239,2,FALSE))-B13554),C13553)</f>
        <v>-0.11000000000000032</v>
      </c>
      <c r="D13554" s="98">
        <f>AVERAGE(C$10:C13554)</f>
        <v>0.72006496862310798</v>
      </c>
      <c r="E13554" s="2"/>
      <c r="G13554" s="23"/>
    </row>
    <row r="13555" spans="1:7" customFormat="1">
      <c r="A13555" s="4">
        <v>36193</v>
      </c>
      <c r="B13555">
        <v>4.5599999999999996</v>
      </c>
      <c r="C13555">
        <f>IFERROR(((VLOOKUP(A13555,'Interest Rates-10yr'!$A$9:$C$15239,2,FALSE))-B13555),C13554)</f>
        <v>0.23000000000000043</v>
      </c>
      <c r="D13555" s="98">
        <f>AVERAGE(C$10:C13555)</f>
        <v>0.72002879078694793</v>
      </c>
      <c r="E13555" s="2"/>
      <c r="G13555" s="23"/>
    </row>
    <row r="13556" spans="1:7" customFormat="1">
      <c r="A13556" s="4">
        <v>36194</v>
      </c>
      <c r="B13556">
        <v>4.6500000000000004</v>
      </c>
      <c r="C13556">
        <f>IFERROR(((VLOOKUP(A13556,'Interest Rates-10yr'!$A$9:$C$15239,2,FALSE))-B13556),C13555)</f>
        <v>0.17999999999999972</v>
      </c>
      <c r="D13556" s="98">
        <f>AVERAGE(C$10:C13556)</f>
        <v>0.71998892743780885</v>
      </c>
      <c r="E13556" s="2"/>
      <c r="G13556" s="23"/>
    </row>
    <row r="13557" spans="1:7" customFormat="1">
      <c r="A13557" s="4">
        <v>36195</v>
      </c>
      <c r="B13557">
        <v>4.88</v>
      </c>
      <c r="C13557">
        <f>IFERROR(((VLOOKUP(A13557,'Interest Rates-10yr'!$A$9:$C$15239,2,FALSE))-B13557),C13556)</f>
        <v>9.9999999999997868E-3</v>
      </c>
      <c r="D13557" s="98">
        <f>AVERAGE(C$10:C13557)</f>
        <v>0.71993652199586633</v>
      </c>
      <c r="E13557" s="2"/>
      <c r="G13557" s="23"/>
    </row>
    <row r="13558" spans="1:7" customFormat="1">
      <c r="A13558" s="4">
        <v>36196</v>
      </c>
      <c r="B13558">
        <v>4.76</v>
      </c>
      <c r="C13558">
        <f>IFERROR(((VLOOKUP(A13558,'Interest Rates-10yr'!$A$9:$C$15239,2,FALSE))-B13558),C13557)</f>
        <v>0.1800000000000006</v>
      </c>
      <c r="D13558" s="98">
        <f>AVERAGE(C$10:C13558)</f>
        <v>0.71989667134105817</v>
      </c>
      <c r="E13558" s="2"/>
      <c r="G13558" s="23"/>
    </row>
    <row r="13559" spans="1:7" customFormat="1">
      <c r="A13559" s="4">
        <v>36197</v>
      </c>
      <c r="B13559">
        <v>4.76</v>
      </c>
      <c r="C13559">
        <f>IFERROR(((VLOOKUP(A13559,'Interest Rates-10yr'!$A$9:$C$15239,2,FALSE))-B13559),C13558)</f>
        <v>0.1800000000000006</v>
      </c>
      <c r="D13559" s="98">
        <f>AVERAGE(C$10:C13559)</f>
        <v>0.71985682656826555</v>
      </c>
      <c r="E13559" s="2"/>
      <c r="G13559" s="23"/>
    </row>
    <row r="13560" spans="1:7" customFormat="1">
      <c r="A13560" s="4">
        <v>36198</v>
      </c>
      <c r="B13560">
        <v>4.76</v>
      </c>
      <c r="C13560">
        <f>IFERROR(((VLOOKUP(A13560,'Interest Rates-10yr'!$A$9:$C$15239,2,FALSE))-B13560),C13559)</f>
        <v>0.1800000000000006</v>
      </c>
      <c r="D13560" s="98">
        <f>AVERAGE(C$10:C13560)</f>
        <v>0.71981698767618607</v>
      </c>
      <c r="E13560" s="2"/>
      <c r="G13560" s="23"/>
    </row>
    <row r="13561" spans="1:7" customFormat="1">
      <c r="A13561" s="4">
        <v>36199</v>
      </c>
      <c r="B13561">
        <v>4.8499999999999996</v>
      </c>
      <c r="C13561">
        <f>IFERROR(((VLOOKUP(A13561,'Interest Rates-10yr'!$A$9:$C$15239,2,FALSE))-B13561),C13560)</f>
        <v>9.0000000000000746E-2</v>
      </c>
      <c r="D13561" s="98">
        <f>AVERAGE(C$10:C13561)</f>
        <v>0.71977051357733157</v>
      </c>
      <c r="E13561" s="2"/>
      <c r="G13561" s="23"/>
    </row>
    <row r="13562" spans="1:7" customFormat="1">
      <c r="A13562" s="4">
        <v>36200</v>
      </c>
      <c r="B13562">
        <v>4.7300000000000004</v>
      </c>
      <c r="C13562">
        <f>IFERROR(((VLOOKUP(A13562,'Interest Rates-10yr'!$A$9:$C$15239,2,FALSE))-B13562),C13561)</f>
        <v>0.17999999999999972</v>
      </c>
      <c r="D13562" s="98">
        <f>AVERAGE(C$10:C13562)</f>
        <v>0.7197306869327823</v>
      </c>
      <c r="E13562" s="2"/>
      <c r="G13562" s="23"/>
    </row>
    <row r="13563" spans="1:7" customFormat="1">
      <c r="A13563" s="4">
        <v>36201</v>
      </c>
      <c r="B13563">
        <v>4.66</v>
      </c>
      <c r="C13563">
        <f>IFERROR(((VLOOKUP(A13563,'Interest Rates-10yr'!$A$9:$C$15239,2,FALSE))-B13563),C13562)</f>
        <v>0.24000000000000021</v>
      </c>
      <c r="D13563" s="98">
        <f>AVERAGE(C$10:C13563)</f>
        <v>0.71969529290246403</v>
      </c>
      <c r="E13563" s="2"/>
      <c r="G13563" s="23"/>
    </row>
    <row r="13564" spans="1:7" customFormat="1">
      <c r="A13564" s="4">
        <v>36202</v>
      </c>
      <c r="B13564">
        <v>4.7300000000000004</v>
      </c>
      <c r="C13564">
        <f>IFERROR(((VLOOKUP(A13564,'Interest Rates-10yr'!$A$9:$C$15239,2,FALSE))-B13564),C13563)</f>
        <v>0.19999999999999929</v>
      </c>
      <c r="D13564" s="98">
        <f>AVERAGE(C$10:C13564)</f>
        <v>0.71965695315381772</v>
      </c>
      <c r="E13564" s="2"/>
      <c r="G13564" s="23"/>
    </row>
    <row r="13565" spans="1:7" customFormat="1">
      <c r="A13565" s="4">
        <v>36203</v>
      </c>
      <c r="B13565">
        <v>4.68</v>
      </c>
      <c r="C13565">
        <f>IFERROR(((VLOOKUP(A13565,'Interest Rates-10yr'!$A$9:$C$15239,2,FALSE))-B13565),C13564)</f>
        <v>0.37999999999999989</v>
      </c>
      <c r="D13565" s="98">
        <f>AVERAGE(C$10:C13565)</f>
        <v>0.71963189731484201</v>
      </c>
      <c r="E13565" s="2"/>
      <c r="G13565" s="23"/>
    </row>
    <row r="13566" spans="1:7" customFormat="1">
      <c r="A13566" s="4">
        <v>36204</v>
      </c>
      <c r="B13566">
        <v>4.68</v>
      </c>
      <c r="C13566">
        <f>IFERROR(((VLOOKUP(A13566,'Interest Rates-10yr'!$A$9:$C$15239,2,FALSE))-B13566),C13565)</f>
        <v>0.37999999999999989</v>
      </c>
      <c r="D13566" s="98">
        <f>AVERAGE(C$10:C13566)</f>
        <v>0.7196068451722355</v>
      </c>
      <c r="E13566" s="2"/>
      <c r="G13566" s="23"/>
    </row>
    <row r="13567" spans="1:7" customFormat="1">
      <c r="A13567" s="4">
        <v>36205</v>
      </c>
      <c r="B13567">
        <v>4.68</v>
      </c>
      <c r="C13567">
        <f>IFERROR(((VLOOKUP(A13567,'Interest Rates-10yr'!$A$9:$C$15239,2,FALSE))-B13567),C13566)</f>
        <v>0.37999999999999989</v>
      </c>
      <c r="D13567" s="98">
        <f>AVERAGE(C$10:C13567)</f>
        <v>0.71958179672518041</v>
      </c>
      <c r="E13567" s="2"/>
      <c r="G13567" s="23"/>
    </row>
    <row r="13568" spans="1:7" customFormat="1">
      <c r="A13568" s="4">
        <v>36206</v>
      </c>
      <c r="B13568">
        <v>4.68</v>
      </c>
      <c r="C13568">
        <f>IFERROR(((VLOOKUP(A13568,'Interest Rates-10yr'!$A$9:$C$15239,2,FALSE))-B13568),C13567)</f>
        <v>0.37999999999999989</v>
      </c>
      <c r="D13568" s="98">
        <f>AVERAGE(C$10:C13568)</f>
        <v>0.71955675197285907</v>
      </c>
      <c r="E13568" s="2"/>
      <c r="G13568" s="23"/>
    </row>
    <row r="13569" spans="1:7" customFormat="1">
      <c r="A13569" s="4">
        <v>36207</v>
      </c>
      <c r="B13569">
        <v>5.09</v>
      </c>
      <c r="C13569">
        <f>IFERROR(((VLOOKUP(A13569,'Interest Rates-10yr'!$A$9:$C$15239,2,FALSE))-B13569),C13568)</f>
        <v>-5.9999999999999609E-2</v>
      </c>
      <c r="D13569" s="98">
        <f>AVERAGE(C$10:C13569)</f>
        <v>0.71949926253687291</v>
      </c>
      <c r="E13569" s="2"/>
      <c r="G13569" s="23"/>
    </row>
    <row r="13570" spans="1:7" customFormat="1">
      <c r="A13570" s="4">
        <v>36208</v>
      </c>
      <c r="B13570">
        <v>4.7300000000000004</v>
      </c>
      <c r="C13570">
        <f>IFERROR(((VLOOKUP(A13570,'Interest Rates-10yr'!$A$9:$C$15239,2,FALSE))-B13570),C13569)</f>
        <v>0.25</v>
      </c>
      <c r="D13570" s="98">
        <f>AVERAGE(C$10:C13570)</f>
        <v>0.71946464125064491</v>
      </c>
      <c r="E13570" s="2"/>
      <c r="G13570" s="23"/>
    </row>
    <row r="13571" spans="1:7" customFormat="1">
      <c r="A13571" s="4">
        <v>36209</v>
      </c>
      <c r="B13571">
        <v>4.71</v>
      </c>
      <c r="C13571">
        <f>IFERROR(((VLOOKUP(A13571,'Interest Rates-10yr'!$A$9:$C$15239,2,FALSE))-B13571),C13570)</f>
        <v>0.33000000000000007</v>
      </c>
      <c r="D13571" s="98">
        <f>AVERAGE(C$10:C13571)</f>
        <v>0.71943592390502842</v>
      </c>
      <c r="E13571" s="2"/>
      <c r="G13571" s="23"/>
    </row>
    <row r="13572" spans="1:7" customFormat="1">
      <c r="A13572" s="4">
        <v>36210</v>
      </c>
      <c r="B13572">
        <v>4.72</v>
      </c>
      <c r="C13572">
        <f>IFERROR(((VLOOKUP(A13572,'Interest Rates-10yr'!$A$9:$C$15239,2,FALSE))-B13572),C13571)</f>
        <v>0.35000000000000053</v>
      </c>
      <c r="D13572" s="98">
        <f>AVERAGE(C$10:C13572)</f>
        <v>0.71940868539408664</v>
      </c>
      <c r="E13572" s="2"/>
      <c r="G13572" s="23"/>
    </row>
    <row r="13573" spans="1:7" customFormat="1">
      <c r="A13573" s="4">
        <v>36211</v>
      </c>
      <c r="B13573">
        <v>4.72</v>
      </c>
      <c r="C13573">
        <f>IFERROR(((VLOOKUP(A13573,'Interest Rates-10yr'!$A$9:$C$15239,2,FALSE))-B13573),C13572)</f>
        <v>0.35000000000000053</v>
      </c>
      <c r="D13573" s="98">
        <f>AVERAGE(C$10:C13573)</f>
        <v>0.7193814508994395</v>
      </c>
      <c r="E13573" s="2"/>
      <c r="G13573" s="23"/>
    </row>
    <row r="13574" spans="1:7" customFormat="1">
      <c r="A13574" s="4">
        <v>36212</v>
      </c>
      <c r="B13574">
        <v>4.72</v>
      </c>
      <c r="C13574">
        <f>IFERROR(((VLOOKUP(A13574,'Interest Rates-10yr'!$A$9:$C$15239,2,FALSE))-B13574),C13573)</f>
        <v>0.35000000000000053</v>
      </c>
      <c r="D13574" s="98">
        <f>AVERAGE(C$10:C13574)</f>
        <v>0.71935422042019881</v>
      </c>
      <c r="E13574" s="2"/>
      <c r="G13574" s="23"/>
    </row>
    <row r="13575" spans="1:7" customFormat="1">
      <c r="A13575" s="4">
        <v>36213</v>
      </c>
      <c r="B13575">
        <v>4.78</v>
      </c>
      <c r="C13575">
        <f>IFERROR(((VLOOKUP(A13575,'Interest Rates-10yr'!$A$9:$C$15239,2,FALSE))-B13575),C13574)</f>
        <v>0.25</v>
      </c>
      <c r="D13575" s="98">
        <f>AVERAGE(C$10:C13575)</f>
        <v>0.71931962258587623</v>
      </c>
      <c r="E13575" s="2"/>
      <c r="G13575" s="23"/>
    </row>
    <row r="13576" spans="1:7" customFormat="1">
      <c r="A13576" s="4">
        <v>36214</v>
      </c>
      <c r="B13576">
        <v>4.7300000000000004</v>
      </c>
      <c r="C13576">
        <f>IFERROR(((VLOOKUP(A13576,'Interest Rates-10yr'!$A$9:$C$15239,2,FALSE))-B13576),C13575)</f>
        <v>0.36999999999999922</v>
      </c>
      <c r="D13576" s="98">
        <f>AVERAGE(C$10:C13576)</f>
        <v>0.71929387484336982</v>
      </c>
      <c r="E13576" s="2"/>
      <c r="G13576" s="23"/>
    </row>
    <row r="13577" spans="1:7" customFormat="1">
      <c r="A13577" s="4">
        <v>36215</v>
      </c>
      <c r="B13577">
        <v>4.88</v>
      </c>
      <c r="C13577">
        <f>IFERROR(((VLOOKUP(A13577,'Interest Rates-10yr'!$A$9:$C$15239,2,FALSE))-B13577),C13576)</f>
        <v>0.29999999999999982</v>
      </c>
      <c r="D13577" s="98">
        <f>AVERAGE(C$10:C13577)</f>
        <v>0.71926297169811304</v>
      </c>
      <c r="E13577" s="2"/>
      <c r="G13577" s="23"/>
    </row>
    <row r="13578" spans="1:7" customFormat="1">
      <c r="A13578" s="4">
        <v>36216</v>
      </c>
      <c r="B13578">
        <v>4.8899999999999997</v>
      </c>
      <c r="C13578">
        <f>IFERROR(((VLOOKUP(A13578,'Interest Rates-10yr'!$A$9:$C$15239,2,FALSE))-B13578),C13577)</f>
        <v>0.4300000000000006</v>
      </c>
      <c r="D13578" s="98">
        <f>AVERAGE(C$10:C13578)</f>
        <v>0.71924165376962179</v>
      </c>
      <c r="E13578" s="2"/>
      <c r="G13578" s="23"/>
    </row>
    <row r="13579" spans="1:7" customFormat="1">
      <c r="A13579" s="4">
        <v>36217</v>
      </c>
      <c r="B13579">
        <v>4.84</v>
      </c>
      <c r="C13579">
        <f>IFERROR(((VLOOKUP(A13579,'Interest Rates-10yr'!$A$9:$C$15239,2,FALSE))-B13579),C13578)</f>
        <v>0.45000000000000018</v>
      </c>
      <c r="D13579" s="98">
        <f>AVERAGE(C$10:C13579)</f>
        <v>0.71922181282240227</v>
      </c>
      <c r="E13579" s="2"/>
      <c r="G13579" s="23"/>
    </row>
    <row r="13580" spans="1:7" customFormat="1">
      <c r="A13580" s="4">
        <v>36218</v>
      </c>
      <c r="B13580">
        <v>4.84</v>
      </c>
      <c r="C13580">
        <f>IFERROR(((VLOOKUP(A13580,'Interest Rates-10yr'!$A$9:$C$15239,2,FALSE))-B13580),C13579)</f>
        <v>0.45000000000000018</v>
      </c>
      <c r="D13580" s="98">
        <f>AVERAGE(C$10:C13580)</f>
        <v>0.71920197479920411</v>
      </c>
      <c r="E13580" s="2"/>
      <c r="G13580" s="23"/>
    </row>
    <row r="13581" spans="1:7" customFormat="1">
      <c r="A13581" s="4">
        <v>36219</v>
      </c>
      <c r="B13581">
        <v>4.84</v>
      </c>
      <c r="C13581">
        <f>IFERROR(((VLOOKUP(A13581,'Interest Rates-10yr'!$A$9:$C$15239,2,FALSE))-B13581),C13580)</f>
        <v>0.45000000000000018</v>
      </c>
      <c r="D13581" s="98">
        <f>AVERAGE(C$10:C13581)</f>
        <v>0.71918213969938105</v>
      </c>
      <c r="E13581" s="2"/>
      <c r="G13581" s="23"/>
    </row>
    <row r="13582" spans="1:7" customFormat="1">
      <c r="A13582" s="4">
        <v>36220</v>
      </c>
      <c r="B13582">
        <v>5.0999999999999996</v>
      </c>
      <c r="C13582">
        <f>IFERROR(((VLOOKUP(A13582,'Interest Rates-10yr'!$A$9:$C$15239,2,FALSE))-B13582),C13581)</f>
        <v>0.30000000000000071</v>
      </c>
      <c r="D13582" s="98">
        <f>AVERAGE(C$10:C13582)</f>
        <v>0.71915125617033815</v>
      </c>
      <c r="E13582" s="2"/>
      <c r="G13582" s="23"/>
    </row>
    <row r="13583" spans="1:7" customFormat="1">
      <c r="A13583" s="4">
        <v>36221</v>
      </c>
      <c r="B13583">
        <v>4.7300000000000004</v>
      </c>
      <c r="C13583">
        <f>IFERROR(((VLOOKUP(A13583,'Interest Rates-10yr'!$A$9:$C$15239,2,FALSE))-B13583),C13582)</f>
        <v>0.61999999999999922</v>
      </c>
      <c r="D13583" s="98">
        <f>AVERAGE(C$10:C13583)</f>
        <v>0.71914395167231471</v>
      </c>
      <c r="E13583" s="2"/>
      <c r="G13583" s="23"/>
    </row>
    <row r="13584" spans="1:7" customFormat="1">
      <c r="A13584" s="4">
        <v>36222</v>
      </c>
      <c r="B13584">
        <v>4.74</v>
      </c>
      <c r="C13584">
        <f>IFERROR(((VLOOKUP(A13584,'Interest Rates-10yr'!$A$9:$C$15239,2,FALSE))-B13584),C13583)</f>
        <v>0.64999999999999947</v>
      </c>
      <c r="D13584" s="98">
        <f>AVERAGE(C$10:C13584)</f>
        <v>0.71913885819521173</v>
      </c>
      <c r="E13584" s="2"/>
      <c r="G13584" s="23"/>
    </row>
    <row r="13585" spans="1:7" customFormat="1">
      <c r="A13585" s="4">
        <v>36223</v>
      </c>
      <c r="B13585">
        <v>4.8</v>
      </c>
      <c r="C13585">
        <f>IFERROR(((VLOOKUP(A13585,'Interest Rates-10yr'!$A$9:$C$15239,2,FALSE))-B13585),C13584)</f>
        <v>0.61000000000000032</v>
      </c>
      <c r="D13585" s="98">
        <f>AVERAGE(C$10:C13585)</f>
        <v>0.71913081909251619</v>
      </c>
      <c r="E13585" s="2"/>
      <c r="G13585" s="23"/>
    </row>
    <row r="13586" spans="1:7" customFormat="1">
      <c r="A13586" s="4">
        <v>36224</v>
      </c>
      <c r="B13586">
        <v>4.8</v>
      </c>
      <c r="C13586">
        <f>IFERROR(((VLOOKUP(A13586,'Interest Rates-10yr'!$A$9:$C$15239,2,FALSE))-B13586),C13585)</f>
        <v>0.54</v>
      </c>
      <c r="D13586" s="98">
        <f>AVERAGE(C$10:C13586)</f>
        <v>0.71911762539589019</v>
      </c>
      <c r="E13586" s="2"/>
      <c r="G13586" s="23"/>
    </row>
    <row r="13587" spans="1:7" customFormat="1">
      <c r="A13587" s="4">
        <v>36225</v>
      </c>
      <c r="B13587">
        <v>4.8</v>
      </c>
      <c r="C13587">
        <f>IFERROR(((VLOOKUP(A13587,'Interest Rates-10yr'!$A$9:$C$15239,2,FALSE))-B13587),C13586)</f>
        <v>0.54</v>
      </c>
      <c r="D13587" s="98">
        <f>AVERAGE(C$10:C13587)</f>
        <v>0.71910443364265741</v>
      </c>
      <c r="E13587" s="2"/>
      <c r="G13587" s="23"/>
    </row>
    <row r="13588" spans="1:7" customFormat="1">
      <c r="A13588" s="4">
        <v>36226</v>
      </c>
      <c r="B13588">
        <v>4.8</v>
      </c>
      <c r="C13588">
        <f>IFERROR(((VLOOKUP(A13588,'Interest Rates-10yr'!$A$9:$C$15239,2,FALSE))-B13588),C13587)</f>
        <v>0.54</v>
      </c>
      <c r="D13588" s="98">
        <f>AVERAGE(C$10:C13588)</f>
        <v>0.71909124383238843</v>
      </c>
      <c r="E13588" s="2"/>
      <c r="G13588" s="23"/>
    </row>
    <row r="13589" spans="1:7" customFormat="1">
      <c r="A13589" s="4">
        <v>36227</v>
      </c>
      <c r="B13589">
        <v>4.83</v>
      </c>
      <c r="C13589">
        <f>IFERROR(((VLOOKUP(A13589,'Interest Rates-10yr'!$A$9:$C$15239,2,FALSE))-B13589),C13588)</f>
        <v>0.45999999999999996</v>
      </c>
      <c r="D13589" s="98">
        <f>AVERAGE(C$10:C13589)</f>
        <v>0.71907216494845372</v>
      </c>
      <c r="E13589" s="2"/>
      <c r="G13589" s="23"/>
    </row>
    <row r="13590" spans="1:7" customFormat="1">
      <c r="A13590" s="4">
        <v>36228</v>
      </c>
      <c r="B13590">
        <v>4.74</v>
      </c>
      <c r="C13590">
        <f>IFERROR(((VLOOKUP(A13590,'Interest Rates-10yr'!$A$9:$C$15239,2,FALSE))-B13590),C13589)</f>
        <v>0.4399999999999995</v>
      </c>
      <c r="D13590" s="98">
        <f>AVERAGE(C$10:C13590)</f>
        <v>0.71905161622855474</v>
      </c>
      <c r="E13590" s="2"/>
      <c r="G13590" s="23"/>
    </row>
    <row r="13591" spans="1:7" customFormat="1">
      <c r="A13591" s="4">
        <v>36229</v>
      </c>
      <c r="B13591">
        <v>4.82</v>
      </c>
      <c r="C13591">
        <f>IFERROR(((VLOOKUP(A13591,'Interest Rates-10yr'!$A$9:$C$15239,2,FALSE))-B13591),C13590)</f>
        <v>0.37999999999999989</v>
      </c>
      <c r="D13591" s="98">
        <f>AVERAGE(C$10:C13591)</f>
        <v>0.7190266529229864</v>
      </c>
      <c r="E13591" s="2"/>
      <c r="G13591" s="23"/>
    </row>
    <row r="13592" spans="1:7" customFormat="1">
      <c r="A13592" s="4">
        <v>36230</v>
      </c>
      <c r="B13592">
        <v>4.8</v>
      </c>
      <c r="C13592">
        <f>IFERROR(((VLOOKUP(A13592,'Interest Rates-10yr'!$A$9:$C$15239,2,FALSE))-B13592),C13591)</f>
        <v>0.41000000000000014</v>
      </c>
      <c r="D13592" s="98">
        <f>AVERAGE(C$10:C13592)</f>
        <v>0.71900390193624397</v>
      </c>
      <c r="E13592" s="2"/>
      <c r="G13592" s="23"/>
    </row>
    <row r="13593" spans="1:7" customFormat="1">
      <c r="A13593" s="4">
        <v>36231</v>
      </c>
      <c r="B13593">
        <v>4.74</v>
      </c>
      <c r="C13593">
        <f>IFERROR(((VLOOKUP(A13593,'Interest Rates-10yr'!$A$9:$C$15239,2,FALSE))-B13593),C13592)</f>
        <v>0.41999999999999993</v>
      </c>
      <c r="D13593" s="98">
        <f>AVERAGE(C$10:C13593)</f>
        <v>0.71898189045936411</v>
      </c>
      <c r="E13593" s="2"/>
      <c r="G13593" s="23"/>
    </row>
    <row r="13594" spans="1:7" customFormat="1">
      <c r="A13594" s="4">
        <v>36232</v>
      </c>
      <c r="B13594">
        <v>4.74</v>
      </c>
      <c r="C13594">
        <f>IFERROR(((VLOOKUP(A13594,'Interest Rates-10yr'!$A$9:$C$15239,2,FALSE))-B13594),C13593)</f>
        <v>0.41999999999999993</v>
      </c>
      <c r="D13594" s="98">
        <f>AVERAGE(C$10:C13594)</f>
        <v>0.71895988222304019</v>
      </c>
      <c r="E13594" s="2"/>
      <c r="G13594" s="23"/>
    </row>
    <row r="13595" spans="1:7" customFormat="1">
      <c r="A13595" s="4">
        <v>36233</v>
      </c>
      <c r="B13595">
        <v>4.74</v>
      </c>
      <c r="C13595">
        <f>IFERROR(((VLOOKUP(A13595,'Interest Rates-10yr'!$A$9:$C$15239,2,FALSE))-B13595),C13594)</f>
        <v>0.41999999999999993</v>
      </c>
      <c r="D13595" s="98">
        <f>AVERAGE(C$10:C13595)</f>
        <v>0.71893787722655689</v>
      </c>
      <c r="E13595" s="2"/>
      <c r="G13595" s="23"/>
    </row>
    <row r="13596" spans="1:7" customFormat="1">
      <c r="A13596" s="4">
        <v>36234</v>
      </c>
      <c r="B13596">
        <v>5.01</v>
      </c>
      <c r="C13596">
        <f>IFERROR(((VLOOKUP(A13596,'Interest Rates-10yr'!$A$9:$C$15239,2,FALSE))-B13596),C13595)</f>
        <v>0.14000000000000057</v>
      </c>
      <c r="D13596" s="98">
        <f>AVERAGE(C$10:C13596)</f>
        <v>0.71889526753514399</v>
      </c>
      <c r="E13596" s="2"/>
      <c r="G13596" s="23"/>
    </row>
    <row r="13597" spans="1:7" customFormat="1">
      <c r="A13597" s="4">
        <v>36235</v>
      </c>
      <c r="B13597">
        <v>4.7699999999999996</v>
      </c>
      <c r="C13597">
        <f>IFERROR(((VLOOKUP(A13597,'Interest Rates-10yr'!$A$9:$C$15239,2,FALSE))-B13597),C13596)</f>
        <v>0.34000000000000075</v>
      </c>
      <c r="D13597" s="98">
        <f>AVERAGE(C$10:C13597)</f>
        <v>0.71886738298498687</v>
      </c>
      <c r="E13597" s="2"/>
      <c r="G13597" s="23"/>
    </row>
    <row r="13598" spans="1:7" customFormat="1">
      <c r="A13598" s="4">
        <v>36236</v>
      </c>
      <c r="B13598">
        <v>4.7300000000000004</v>
      </c>
      <c r="C13598">
        <f>IFERROR(((VLOOKUP(A13598,'Interest Rates-10yr'!$A$9:$C$15239,2,FALSE))-B13598),C13597)</f>
        <v>0.40999999999999925</v>
      </c>
      <c r="D13598" s="98">
        <f>AVERAGE(C$10:C13598)</f>
        <v>0.71884465376407392</v>
      </c>
      <c r="E13598" s="2"/>
      <c r="G13598" s="23"/>
    </row>
    <row r="13599" spans="1:7" customFormat="1">
      <c r="A13599" s="4">
        <v>36237</v>
      </c>
      <c r="B13599">
        <v>4.72</v>
      </c>
      <c r="C13599">
        <f>IFERROR(((VLOOKUP(A13599,'Interest Rates-10yr'!$A$9:$C$15239,2,FALSE))-B13599),C13598)</f>
        <v>0.39000000000000057</v>
      </c>
      <c r="D13599" s="98">
        <f>AVERAGE(C$10:C13599)</f>
        <v>0.71882045621780721</v>
      </c>
      <c r="E13599" s="2"/>
      <c r="G13599" s="23"/>
    </row>
    <row r="13600" spans="1:7" customFormat="1">
      <c r="A13600" s="4">
        <v>36238</v>
      </c>
      <c r="B13600">
        <v>4.75</v>
      </c>
      <c r="C13600">
        <f>IFERROR(((VLOOKUP(A13600,'Interest Rates-10yr'!$A$9:$C$15239,2,FALSE))-B13600),C13599)</f>
        <v>0.41999999999999993</v>
      </c>
      <c r="D13600" s="98">
        <f>AVERAGE(C$10:C13600)</f>
        <v>0.71879846957545435</v>
      </c>
      <c r="E13600" s="2"/>
      <c r="G13600" s="23"/>
    </row>
    <row r="13601" spans="1:7" customFormat="1">
      <c r="A13601" s="4">
        <v>36239</v>
      </c>
      <c r="B13601">
        <v>4.75</v>
      </c>
      <c r="C13601">
        <f>IFERROR(((VLOOKUP(A13601,'Interest Rates-10yr'!$A$9:$C$15239,2,FALSE))-B13601),C13600)</f>
        <v>0.41999999999999993</v>
      </c>
      <c r="D13601" s="98">
        <f>AVERAGE(C$10:C13601)</f>
        <v>0.71877648616833434</v>
      </c>
      <c r="E13601" s="2"/>
      <c r="G13601" s="23"/>
    </row>
    <row r="13602" spans="1:7" customFormat="1">
      <c r="A13602" s="4">
        <v>36240</v>
      </c>
      <c r="B13602">
        <v>4.75</v>
      </c>
      <c r="C13602">
        <f>IFERROR(((VLOOKUP(A13602,'Interest Rates-10yr'!$A$9:$C$15239,2,FALSE))-B13602),C13601)</f>
        <v>0.41999999999999993</v>
      </c>
      <c r="D13602" s="98">
        <f>AVERAGE(C$10:C13602)</f>
        <v>0.7187545059957331</v>
      </c>
      <c r="E13602" s="2"/>
      <c r="G13602" s="23"/>
    </row>
    <row r="13603" spans="1:7" customFormat="1">
      <c r="A13603" s="4">
        <v>36241</v>
      </c>
      <c r="B13603">
        <v>4.8099999999999996</v>
      </c>
      <c r="C13603">
        <f>IFERROR(((VLOOKUP(A13603,'Interest Rates-10yr'!$A$9:$C$15239,2,FALSE))-B13603),C13602)</f>
        <v>0.40000000000000036</v>
      </c>
      <c r="D13603" s="98">
        <f>AVERAGE(C$10:C13603)</f>
        <v>0.71873105781962632</v>
      </c>
      <c r="E13603" s="2"/>
      <c r="G13603" s="23"/>
    </row>
    <row r="13604" spans="1:7" customFormat="1">
      <c r="A13604" s="4">
        <v>36242</v>
      </c>
      <c r="B13604">
        <v>4.79</v>
      </c>
      <c r="C13604">
        <f>IFERROR(((VLOOKUP(A13604,'Interest Rates-10yr'!$A$9:$C$15239,2,FALSE))-B13604),C13603)</f>
        <v>0.41000000000000014</v>
      </c>
      <c r="D13604" s="98">
        <f>AVERAGE(C$10:C13604)</f>
        <v>0.7187083486575947</v>
      </c>
      <c r="E13604" s="2"/>
      <c r="G13604" s="23"/>
    </row>
    <row r="13605" spans="1:7" customFormat="1">
      <c r="A13605" s="4">
        <v>36243</v>
      </c>
      <c r="B13605">
        <v>4.93</v>
      </c>
      <c r="C13605">
        <f>IFERROR(((VLOOKUP(A13605,'Interest Rates-10yr'!$A$9:$C$15239,2,FALSE))-B13605),C13604)</f>
        <v>0.24000000000000021</v>
      </c>
      <c r="D13605" s="98">
        <f>AVERAGE(C$10:C13605)</f>
        <v>0.718673139158576</v>
      </c>
      <c r="E13605" s="2"/>
      <c r="G13605" s="23"/>
    </row>
    <row r="13606" spans="1:7" customFormat="1">
      <c r="A13606" s="4">
        <v>36244</v>
      </c>
      <c r="B13606">
        <v>4.97</v>
      </c>
      <c r="C13606">
        <f>IFERROR(((VLOOKUP(A13606,'Interest Rates-10yr'!$A$9:$C$15239,2,FALSE))-B13606),C13605)</f>
        <v>0.24000000000000021</v>
      </c>
      <c r="D13606" s="98">
        <f>AVERAGE(C$10:C13606)</f>
        <v>0.7186379348385673</v>
      </c>
      <c r="E13606" s="2"/>
      <c r="G13606" s="23"/>
    </row>
    <row r="13607" spans="1:7" customFormat="1">
      <c r="A13607" s="4">
        <v>36245</v>
      </c>
      <c r="B13607">
        <v>4.78</v>
      </c>
      <c r="C13607">
        <f>IFERROR(((VLOOKUP(A13607,'Interest Rates-10yr'!$A$9:$C$15239,2,FALSE))-B13607),C13606)</f>
        <v>0.42999999999999972</v>
      </c>
      <c r="D13607" s="98">
        <f>AVERAGE(C$10:C13607)</f>
        <v>0.71861670833946167</v>
      </c>
      <c r="E13607" s="2"/>
      <c r="G13607" s="23"/>
    </row>
    <row r="13608" spans="1:7" customFormat="1">
      <c r="A13608" s="4">
        <v>36246</v>
      </c>
      <c r="B13608">
        <v>4.78</v>
      </c>
      <c r="C13608">
        <f>IFERROR(((VLOOKUP(A13608,'Interest Rates-10yr'!$A$9:$C$15239,2,FALSE))-B13608),C13607)</f>
        <v>0.42999999999999972</v>
      </c>
      <c r="D13608" s="98">
        <f>AVERAGE(C$10:C13608)</f>
        <v>0.71859548496212955</v>
      </c>
      <c r="E13608" s="2"/>
      <c r="G13608" s="23"/>
    </row>
    <row r="13609" spans="1:7" customFormat="1">
      <c r="A13609" s="4">
        <v>36247</v>
      </c>
      <c r="B13609">
        <v>4.78</v>
      </c>
      <c r="C13609">
        <f>IFERROR(((VLOOKUP(A13609,'Interest Rates-10yr'!$A$9:$C$15239,2,FALSE))-B13609),C13608)</f>
        <v>0.42999999999999972</v>
      </c>
      <c r="D13609" s="98">
        <f>AVERAGE(C$10:C13609)</f>
        <v>0.71857426470588237</v>
      </c>
      <c r="E13609" s="2"/>
      <c r="G13609" s="23"/>
    </row>
    <row r="13610" spans="1:7" customFormat="1">
      <c r="A13610" s="4">
        <v>36248</v>
      </c>
      <c r="B13610">
        <v>4.84</v>
      </c>
      <c r="C13610">
        <f>IFERROR(((VLOOKUP(A13610,'Interest Rates-10yr'!$A$9:$C$15239,2,FALSE))-B13610),C13609)</f>
        <v>0.44000000000000039</v>
      </c>
      <c r="D13610" s="98">
        <f>AVERAGE(C$10:C13610)</f>
        <v>0.71855378281008753</v>
      </c>
      <c r="E13610" s="2"/>
      <c r="G13610" s="23"/>
    </row>
    <row r="13611" spans="1:7" customFormat="1">
      <c r="A13611" s="4">
        <v>36249</v>
      </c>
      <c r="B13611">
        <v>4.7699999999999996</v>
      </c>
      <c r="C13611">
        <f>IFERROR(((VLOOKUP(A13611,'Interest Rates-10yr'!$A$9:$C$15239,2,FALSE))-B13611),C13610)</f>
        <v>0.44000000000000039</v>
      </c>
      <c r="D13611" s="98">
        <f>AVERAGE(C$10:C13611)</f>
        <v>0.71853330392589332</v>
      </c>
      <c r="E13611" s="2"/>
      <c r="G13611" s="23"/>
    </row>
    <row r="13612" spans="1:7" customFormat="1">
      <c r="A13612" s="4">
        <v>36250</v>
      </c>
      <c r="B13612">
        <v>4.9800000000000004</v>
      </c>
      <c r="C13612">
        <f>IFERROR(((VLOOKUP(A13612,'Interest Rates-10yr'!$A$9:$C$15239,2,FALSE))-B13612),C13611)</f>
        <v>0.26999999999999957</v>
      </c>
      <c r="D13612" s="98">
        <f>AVERAGE(C$10:C13612)</f>
        <v>0.71850033080938047</v>
      </c>
      <c r="E13612" s="2"/>
      <c r="G13612" s="23"/>
    </row>
    <row r="13613" spans="1:7" customFormat="1">
      <c r="A13613" s="4">
        <v>36251</v>
      </c>
      <c r="B13613">
        <v>5.41</v>
      </c>
      <c r="C13613">
        <f>IFERROR(((VLOOKUP(A13613,'Interest Rates-10yr'!$A$9:$C$15239,2,FALSE))-B13613),C13612)</f>
        <v>-0.14000000000000057</v>
      </c>
      <c r="D13613" s="98">
        <f>AVERAGE(C$10:C13613)</f>
        <v>0.71843722434578083</v>
      </c>
      <c r="E13613" s="2"/>
      <c r="G13613" s="23"/>
    </row>
    <row r="13614" spans="1:7" customFormat="1">
      <c r="A13614" s="4">
        <v>36252</v>
      </c>
      <c r="B13614">
        <v>4.6900000000000004</v>
      </c>
      <c r="C13614">
        <f>IFERROR(((VLOOKUP(A13614,'Interest Rates-10yr'!$A$9:$C$15239,2,FALSE))-B13614),C13613)</f>
        <v>0.50999999999999979</v>
      </c>
      <c r="D13614" s="98">
        <f>AVERAGE(C$10:C13614)</f>
        <v>0.71842190371187087</v>
      </c>
      <c r="E13614" s="2"/>
      <c r="G13614" s="23"/>
    </row>
    <row r="13615" spans="1:7" customFormat="1">
      <c r="A13615" s="4">
        <v>36253</v>
      </c>
      <c r="B13615">
        <v>4.6900000000000004</v>
      </c>
      <c r="C13615">
        <f>IFERROR(((VLOOKUP(A13615,'Interest Rates-10yr'!$A$9:$C$15239,2,FALSE))-B13615),C13614)</f>
        <v>0.50999999999999979</v>
      </c>
      <c r="D13615" s="98">
        <f>AVERAGE(C$10:C13615)</f>
        <v>0.71840658533000168</v>
      </c>
      <c r="E13615" s="2"/>
      <c r="G13615" s="23"/>
    </row>
    <row r="13616" spans="1:7" customFormat="1">
      <c r="A13616" s="4">
        <v>36254</v>
      </c>
      <c r="B13616">
        <v>4.6900000000000004</v>
      </c>
      <c r="C13616">
        <f>IFERROR(((VLOOKUP(A13616,'Interest Rates-10yr'!$A$9:$C$15239,2,FALSE))-B13616),C13615)</f>
        <v>0.50999999999999979</v>
      </c>
      <c r="D13616" s="98">
        <f>AVERAGE(C$10:C13616)</f>
        <v>0.71839126919967689</v>
      </c>
      <c r="E13616" s="2"/>
      <c r="G13616" s="23"/>
    </row>
    <row r="13617" spans="1:7" customFormat="1">
      <c r="A13617" s="4">
        <v>36255</v>
      </c>
      <c r="B13617">
        <v>4.76</v>
      </c>
      <c r="C13617">
        <f>IFERROR(((VLOOKUP(A13617,'Interest Rates-10yr'!$A$9:$C$15239,2,FALSE))-B13617),C13616)</f>
        <v>0.44000000000000039</v>
      </c>
      <c r="D13617" s="98">
        <f>AVERAGE(C$10:C13617)</f>
        <v>0.71837081128747826</v>
      </c>
      <c r="E13617" s="2"/>
      <c r="G13617" s="23"/>
    </row>
    <row r="13618" spans="1:7" customFormat="1">
      <c r="A13618" s="4">
        <v>36256</v>
      </c>
      <c r="B13618">
        <v>4.7</v>
      </c>
      <c r="C13618">
        <f>IFERROR(((VLOOKUP(A13618,'Interest Rates-10yr'!$A$9:$C$15239,2,FALSE))-B13618),C13617)</f>
        <v>0.42999999999999972</v>
      </c>
      <c r="D13618" s="98">
        <f>AVERAGE(C$10:C13618)</f>
        <v>0.71834962157395876</v>
      </c>
      <c r="E13618" s="2"/>
      <c r="G13618" s="23"/>
    </row>
    <row r="13619" spans="1:7" customFormat="1">
      <c r="A13619" s="4">
        <v>36257</v>
      </c>
      <c r="B13619">
        <v>4.6399999999999997</v>
      </c>
      <c r="C13619">
        <f>IFERROR(((VLOOKUP(A13619,'Interest Rates-10yr'!$A$9:$C$15239,2,FALSE))-B13619),C13618)</f>
        <v>0.5</v>
      </c>
      <c r="D13619" s="98">
        <f>AVERAGE(C$10:C13619)</f>
        <v>0.71833357825128608</v>
      </c>
      <c r="E13619" s="2"/>
      <c r="G13619" s="23"/>
    </row>
    <row r="13620" spans="1:7" customFormat="1">
      <c r="A13620" s="4">
        <v>36258</v>
      </c>
      <c r="B13620">
        <v>4.72</v>
      </c>
      <c r="C13620">
        <f>IFERROR(((VLOOKUP(A13620,'Interest Rates-10yr'!$A$9:$C$15239,2,FALSE))-B13620),C13619)</f>
        <v>0.3100000000000005</v>
      </c>
      <c r="D13620" s="98">
        <f>AVERAGE(C$10:C13620)</f>
        <v>0.71830357798839195</v>
      </c>
      <c r="E13620" s="2"/>
      <c r="G13620" s="23"/>
    </row>
    <row r="13621" spans="1:7" customFormat="1">
      <c r="A13621" s="4">
        <v>36259</v>
      </c>
      <c r="B13621">
        <v>4.6500000000000004</v>
      </c>
      <c r="C13621">
        <f>IFERROR(((VLOOKUP(A13621,'Interest Rates-10yr'!$A$9:$C$15239,2,FALSE))-B13621),C13620)</f>
        <v>0.39999999999999947</v>
      </c>
      <c r="D13621" s="98">
        <f>AVERAGE(C$10:C13621)</f>
        <v>0.71828019394651799</v>
      </c>
      <c r="E13621" s="2"/>
      <c r="G13621" s="23"/>
    </row>
    <row r="13622" spans="1:7" customFormat="1">
      <c r="A13622" s="4">
        <v>36260</v>
      </c>
      <c r="B13622">
        <v>4.6500000000000004</v>
      </c>
      <c r="C13622">
        <f>IFERROR(((VLOOKUP(A13622,'Interest Rates-10yr'!$A$9:$C$15239,2,FALSE))-B13622),C13621)</f>
        <v>0.39999999999999947</v>
      </c>
      <c r="D13622" s="98">
        <f>AVERAGE(C$10:C13622)</f>
        <v>0.71825681334018976</v>
      </c>
      <c r="E13622" s="2"/>
      <c r="G13622" s="23"/>
    </row>
    <row r="13623" spans="1:7" customFormat="1">
      <c r="A13623" s="4">
        <v>36261</v>
      </c>
      <c r="B13623">
        <v>4.6500000000000004</v>
      </c>
      <c r="C13623">
        <f>IFERROR(((VLOOKUP(A13623,'Interest Rates-10yr'!$A$9:$C$15239,2,FALSE))-B13623),C13622)</f>
        <v>0.39999999999999947</v>
      </c>
      <c r="D13623" s="98">
        <f>AVERAGE(C$10:C13623)</f>
        <v>0.7182334361686501</v>
      </c>
      <c r="E13623" s="2"/>
      <c r="G13623" s="23"/>
    </row>
    <row r="13624" spans="1:7" customFormat="1">
      <c r="A13624" s="4">
        <v>36262</v>
      </c>
      <c r="B13624">
        <v>4.6900000000000004</v>
      </c>
      <c r="C13624">
        <f>IFERROR(((VLOOKUP(A13624,'Interest Rates-10yr'!$A$9:$C$15239,2,FALSE))-B13624),C13623)</f>
        <v>0.36999999999999922</v>
      </c>
      <c r="D13624" s="98">
        <f>AVERAGE(C$10:C13624)</f>
        <v>0.71820785897906747</v>
      </c>
      <c r="E13624" s="2"/>
      <c r="G13624" s="23"/>
    </row>
    <row r="13625" spans="1:7" customFormat="1">
      <c r="A13625" s="4">
        <v>36263</v>
      </c>
      <c r="B13625">
        <v>4.66</v>
      </c>
      <c r="C13625">
        <f>IFERROR(((VLOOKUP(A13625,'Interest Rates-10yr'!$A$9:$C$15239,2,FALSE))-B13625),C13624)</f>
        <v>0.45999999999999996</v>
      </c>
      <c r="D13625" s="98">
        <f>AVERAGE(C$10:C13625)</f>
        <v>0.71818889541715647</v>
      </c>
      <c r="E13625" s="2"/>
      <c r="G13625" s="23"/>
    </row>
    <row r="13626" spans="1:7" customFormat="1">
      <c r="A13626" s="4">
        <v>36264</v>
      </c>
      <c r="B13626">
        <v>4.72</v>
      </c>
      <c r="C13626">
        <f>IFERROR(((VLOOKUP(A13626,'Interest Rates-10yr'!$A$9:$C$15239,2,FALSE))-B13626),C13625)</f>
        <v>0.41000000000000014</v>
      </c>
      <c r="D13626" s="98">
        <f>AVERAGE(C$10:C13626)</f>
        <v>0.71816626275978568</v>
      </c>
      <c r="E13626" s="2"/>
      <c r="G13626" s="23"/>
    </row>
    <row r="13627" spans="1:7" customFormat="1">
      <c r="A13627" s="4">
        <v>36265</v>
      </c>
      <c r="B13627">
        <v>4.7699999999999996</v>
      </c>
      <c r="C13627">
        <f>IFERROR(((VLOOKUP(A13627,'Interest Rates-10yr'!$A$9:$C$15239,2,FALSE))-B13627),C13626)</f>
        <v>0.41000000000000014</v>
      </c>
      <c r="D13627" s="98">
        <f>AVERAGE(C$10:C13627)</f>
        <v>0.71814363342634768</v>
      </c>
      <c r="E13627" s="2"/>
      <c r="G13627" s="23"/>
    </row>
    <row r="13628" spans="1:7" customFormat="1">
      <c r="A13628" s="4">
        <v>36266</v>
      </c>
      <c r="B13628">
        <v>4.62</v>
      </c>
      <c r="C13628">
        <f>IFERROR(((VLOOKUP(A13628,'Interest Rates-10yr'!$A$9:$C$15239,2,FALSE))-B13628),C13627)</f>
        <v>0.61000000000000032</v>
      </c>
      <c r="D13628" s="98">
        <f>AVERAGE(C$10:C13628)</f>
        <v>0.71813569278214284</v>
      </c>
      <c r="E13628" s="2"/>
      <c r="G13628" s="23"/>
    </row>
    <row r="13629" spans="1:7" customFormat="1">
      <c r="A13629" s="4">
        <v>36267</v>
      </c>
      <c r="B13629">
        <v>4.62</v>
      </c>
      <c r="C13629">
        <f>IFERROR(((VLOOKUP(A13629,'Interest Rates-10yr'!$A$9:$C$15239,2,FALSE))-B13629),C13628)</f>
        <v>0.61000000000000032</v>
      </c>
      <c r="D13629" s="98">
        <f>AVERAGE(C$10:C13629)</f>
        <v>0.71812775330396494</v>
      </c>
      <c r="E13629" s="2"/>
      <c r="G13629" s="23"/>
    </row>
    <row r="13630" spans="1:7" customFormat="1">
      <c r="A13630" s="4">
        <v>36268</v>
      </c>
      <c r="B13630">
        <v>4.62</v>
      </c>
      <c r="C13630">
        <f>IFERROR(((VLOOKUP(A13630,'Interest Rates-10yr'!$A$9:$C$15239,2,FALSE))-B13630),C13629)</f>
        <v>0.61000000000000032</v>
      </c>
      <c r="D13630" s="98">
        <f>AVERAGE(C$10:C13630)</f>
        <v>0.71811981499155741</v>
      </c>
      <c r="E13630" s="2"/>
      <c r="G13630" s="23"/>
    </row>
    <row r="13631" spans="1:7" customFormat="1">
      <c r="A13631" s="4">
        <v>36269</v>
      </c>
      <c r="B13631">
        <v>4.5999999999999996</v>
      </c>
      <c r="C13631">
        <f>IFERROR(((VLOOKUP(A13631,'Interest Rates-10yr'!$A$9:$C$15239,2,FALSE))-B13631),C13630)</f>
        <v>0.58000000000000007</v>
      </c>
      <c r="D13631" s="98">
        <f>AVERAGE(C$10:C13631)</f>
        <v>0.71810967552488647</v>
      </c>
      <c r="E13631" s="2"/>
      <c r="G13631" s="23"/>
    </row>
    <row r="13632" spans="1:7" customFormat="1">
      <c r="A13632" s="4">
        <v>36270</v>
      </c>
      <c r="B13632">
        <v>4.49</v>
      </c>
      <c r="C13632">
        <f>IFERROR(((VLOOKUP(A13632,'Interest Rates-10yr'!$A$9:$C$15239,2,FALSE))-B13632),C13631)</f>
        <v>0.66999999999999993</v>
      </c>
      <c r="D13632" s="98">
        <f>AVERAGE(C$10:C13632)</f>
        <v>0.71810614402114104</v>
      </c>
      <c r="E13632" s="2"/>
      <c r="G13632" s="23"/>
    </row>
    <row r="13633" spans="1:7" customFormat="1">
      <c r="A13633" s="4">
        <v>36271</v>
      </c>
      <c r="B13633">
        <v>4.58</v>
      </c>
      <c r="C13633">
        <f>IFERROR(((VLOOKUP(A13633,'Interest Rates-10yr'!$A$9:$C$15239,2,FALSE))-B13633),C13632)</f>
        <v>0.58999999999999986</v>
      </c>
      <c r="D13633" s="98">
        <f>AVERAGE(C$10:C13633)</f>
        <v>0.71809674104521459</v>
      </c>
      <c r="E13633" s="2"/>
      <c r="G13633" s="23"/>
    </row>
    <row r="13634" spans="1:7" customFormat="1">
      <c r="A13634" s="4">
        <v>36272</v>
      </c>
      <c r="B13634">
        <v>4.6500000000000004</v>
      </c>
      <c r="C13634">
        <f>IFERROR(((VLOOKUP(A13634,'Interest Rates-10yr'!$A$9:$C$15239,2,FALSE))-B13634),C13633)</f>
        <v>0.59999999999999964</v>
      </c>
      <c r="D13634" s="98">
        <f>AVERAGE(C$10:C13634)</f>
        <v>0.71808807339449576</v>
      </c>
      <c r="E13634" s="2"/>
      <c r="G13634" s="23"/>
    </row>
    <row r="13635" spans="1:7" customFormat="1">
      <c r="A13635" s="4">
        <v>36273</v>
      </c>
      <c r="B13635">
        <v>4.71</v>
      </c>
      <c r="C13635">
        <f>IFERROR(((VLOOKUP(A13635,'Interest Rates-10yr'!$A$9:$C$15239,2,FALSE))-B13635),C13634)</f>
        <v>0.54999999999999982</v>
      </c>
      <c r="D13635" s="98">
        <f>AVERAGE(C$10:C13635)</f>
        <v>0.71807573756054632</v>
      </c>
      <c r="E13635" s="2"/>
      <c r="G13635" s="23"/>
    </row>
    <row r="13636" spans="1:7" customFormat="1">
      <c r="A13636" s="4">
        <v>36274</v>
      </c>
      <c r="B13636">
        <v>4.71</v>
      </c>
      <c r="C13636">
        <f>IFERROR(((VLOOKUP(A13636,'Interest Rates-10yr'!$A$9:$C$15239,2,FALSE))-B13636),C13635)</f>
        <v>0.54999999999999982</v>
      </c>
      <c r="D13636" s="98">
        <f>AVERAGE(C$10:C13636)</f>
        <v>0.71806340353709563</v>
      </c>
      <c r="E13636" s="2"/>
      <c r="G13636" s="23"/>
    </row>
    <row r="13637" spans="1:7" customFormat="1">
      <c r="A13637" s="4">
        <v>36275</v>
      </c>
      <c r="B13637">
        <v>4.71</v>
      </c>
      <c r="C13637">
        <f>IFERROR(((VLOOKUP(A13637,'Interest Rates-10yr'!$A$9:$C$15239,2,FALSE))-B13637),C13636)</f>
        <v>0.54999999999999982</v>
      </c>
      <c r="D13637" s="98">
        <f>AVERAGE(C$10:C13637)</f>
        <v>0.71805107132374535</v>
      </c>
      <c r="E13637" s="2"/>
      <c r="G13637" s="23"/>
    </row>
    <row r="13638" spans="1:7" customFormat="1">
      <c r="A13638" s="4">
        <v>36276</v>
      </c>
      <c r="B13638">
        <v>5.09</v>
      </c>
      <c r="C13638">
        <f>IFERROR(((VLOOKUP(A13638,'Interest Rates-10yr'!$A$9:$C$15239,2,FALSE))-B13638),C13637)</f>
        <v>0.14000000000000057</v>
      </c>
      <c r="D13638" s="98">
        <f>AVERAGE(C$10:C13638)</f>
        <v>0.7180086580086581</v>
      </c>
      <c r="E13638" s="2"/>
      <c r="G13638" s="23"/>
    </row>
    <row r="13639" spans="1:7" customFormat="1">
      <c r="A13639" s="4">
        <v>36277</v>
      </c>
      <c r="B13639">
        <v>4.83</v>
      </c>
      <c r="C13639">
        <f>IFERROR(((VLOOKUP(A13639,'Interest Rates-10yr'!$A$9:$C$15239,2,FALSE))-B13639),C13638)</f>
        <v>0.38999999999999968</v>
      </c>
      <c r="D13639" s="98">
        <f>AVERAGE(C$10:C13639)</f>
        <v>0.71798459280997806</v>
      </c>
      <c r="E13639" s="2"/>
      <c r="G13639" s="23"/>
    </row>
    <row r="13640" spans="1:7" customFormat="1">
      <c r="A13640" s="4">
        <v>36278</v>
      </c>
      <c r="B13640">
        <v>4.83</v>
      </c>
      <c r="C13640">
        <f>IFERROR(((VLOOKUP(A13640,'Interest Rates-10yr'!$A$9:$C$15239,2,FALSE))-B13640),C13639)</f>
        <v>0.4399999999999995</v>
      </c>
      <c r="D13640" s="98">
        <f>AVERAGE(C$10:C13640)</f>
        <v>0.71796419925170574</v>
      </c>
      <c r="E13640" s="2"/>
      <c r="G13640" s="23"/>
    </row>
    <row r="13641" spans="1:7" customFormat="1">
      <c r="A13641" s="4">
        <v>36279</v>
      </c>
      <c r="B13641">
        <v>4.91</v>
      </c>
      <c r="C13641">
        <f>IFERROR(((VLOOKUP(A13641,'Interest Rates-10yr'!$A$9:$C$15239,2,FALSE))-B13641),C13640)</f>
        <v>0.30999999999999961</v>
      </c>
      <c r="D13641" s="98">
        <f>AVERAGE(C$10:C13641)</f>
        <v>0.71793427230046958</v>
      </c>
      <c r="E13641" s="2"/>
      <c r="G13641" s="23"/>
    </row>
    <row r="13642" spans="1:7" customFormat="1">
      <c r="A13642" s="4">
        <v>36280</v>
      </c>
      <c r="B13642">
        <v>5.03</v>
      </c>
      <c r="C13642">
        <f>IFERROR(((VLOOKUP(A13642,'Interest Rates-10yr'!$A$9:$C$15239,2,FALSE))-B13642),C13641)</f>
        <v>0.33000000000000007</v>
      </c>
      <c r="D13642" s="98">
        <f>AVERAGE(C$10:C13642)</f>
        <v>0.71790581676813625</v>
      </c>
      <c r="E13642" s="2"/>
      <c r="G13642" s="23"/>
    </row>
    <row r="13643" spans="1:7" customFormat="1">
      <c r="A13643" s="4">
        <v>36281</v>
      </c>
      <c r="B13643">
        <v>5.03</v>
      </c>
      <c r="C13643">
        <f>IFERROR(((VLOOKUP(A13643,'Interest Rates-10yr'!$A$9:$C$15239,2,FALSE))-B13643),C13642)</f>
        <v>0.33000000000000007</v>
      </c>
      <c r="D13643" s="98">
        <f>AVERAGE(C$10:C13643)</f>
        <v>0.71787736541000446</v>
      </c>
      <c r="E13643" s="2"/>
      <c r="G13643" s="23"/>
    </row>
    <row r="13644" spans="1:7" customFormat="1">
      <c r="A13644" s="4">
        <v>36282</v>
      </c>
      <c r="B13644">
        <v>5.03</v>
      </c>
      <c r="C13644">
        <f>IFERROR(((VLOOKUP(A13644,'Interest Rates-10yr'!$A$9:$C$15239,2,FALSE))-B13644),C13643)</f>
        <v>0.33000000000000007</v>
      </c>
      <c r="D13644" s="98">
        <f>AVERAGE(C$10:C13644)</f>
        <v>0.71784891822515595</v>
      </c>
      <c r="E13644" s="2"/>
      <c r="G13644" s="23"/>
    </row>
    <row r="13645" spans="1:7" customFormat="1">
      <c r="A13645" s="4">
        <v>36283</v>
      </c>
      <c r="B13645">
        <v>5.01</v>
      </c>
      <c r="C13645">
        <f>IFERROR(((VLOOKUP(A13645,'Interest Rates-10yr'!$A$9:$C$15239,2,FALSE))-B13645),C13644)</f>
        <v>0.37000000000000011</v>
      </c>
      <c r="D13645" s="98">
        <f>AVERAGE(C$10:C13645)</f>
        <v>0.71782340862423011</v>
      </c>
      <c r="E13645" s="2"/>
      <c r="G13645" s="23"/>
    </row>
    <row r="13646" spans="1:7" customFormat="1">
      <c r="A13646" s="4">
        <v>36284</v>
      </c>
      <c r="B13646">
        <v>4.71</v>
      </c>
      <c r="C13646">
        <f>IFERROR(((VLOOKUP(A13646,'Interest Rates-10yr'!$A$9:$C$15239,2,FALSE))-B13646),C13645)</f>
        <v>0.71</v>
      </c>
      <c r="D13646" s="98">
        <f>AVERAGE(C$10:C13646)</f>
        <v>0.71782283493436982</v>
      </c>
      <c r="E13646" s="2"/>
      <c r="G13646" s="23"/>
    </row>
    <row r="13647" spans="1:7" customFormat="1">
      <c r="A13647" s="4">
        <v>36285</v>
      </c>
      <c r="B13647">
        <v>4.5999999999999996</v>
      </c>
      <c r="C13647">
        <f>IFERROR(((VLOOKUP(A13647,'Interest Rates-10yr'!$A$9:$C$15239,2,FALSE))-B13647),C13646)</f>
        <v>0.80000000000000071</v>
      </c>
      <c r="D13647" s="98">
        <f>AVERAGE(C$10:C13647)</f>
        <v>0.71782886053673556</v>
      </c>
      <c r="E13647" s="2"/>
      <c r="G13647" s="23"/>
    </row>
    <row r="13648" spans="1:7" customFormat="1">
      <c r="A13648" s="4">
        <v>36286</v>
      </c>
      <c r="B13648">
        <v>4.7699999999999996</v>
      </c>
      <c r="C13648">
        <f>IFERROR(((VLOOKUP(A13648,'Interest Rates-10yr'!$A$9:$C$15239,2,FALSE))-B13648),C13647)</f>
        <v>0.75</v>
      </c>
      <c r="D13648" s="98">
        <f>AVERAGE(C$10:C13648)</f>
        <v>0.71783121929760252</v>
      </c>
      <c r="E13648" s="2"/>
      <c r="G13648" s="23"/>
    </row>
    <row r="13649" spans="1:7" customFormat="1">
      <c r="A13649" s="4">
        <v>36287</v>
      </c>
      <c r="B13649">
        <v>4.67</v>
      </c>
      <c r="C13649">
        <f>IFERROR(((VLOOKUP(A13649,'Interest Rates-10yr'!$A$9:$C$15239,2,FALSE))-B13649),C13648)</f>
        <v>0.87000000000000011</v>
      </c>
      <c r="D13649" s="98">
        <f>AVERAGE(C$10:C13649)</f>
        <v>0.71784237536656892</v>
      </c>
      <c r="E13649" s="2"/>
      <c r="G13649" s="23"/>
    </row>
    <row r="13650" spans="1:7" customFormat="1">
      <c r="A13650" s="4">
        <v>36288</v>
      </c>
      <c r="B13650">
        <v>4.67</v>
      </c>
      <c r="C13650">
        <f>IFERROR(((VLOOKUP(A13650,'Interest Rates-10yr'!$A$9:$C$15239,2,FALSE))-B13650),C13649)</f>
        <v>0.87000000000000011</v>
      </c>
      <c r="D13650" s="98">
        <f>AVERAGE(C$10:C13650)</f>
        <v>0.71785352979986816</v>
      </c>
      <c r="E13650" s="2"/>
      <c r="G13650" s="23"/>
    </row>
    <row r="13651" spans="1:7" customFormat="1">
      <c r="A13651" s="4">
        <v>36289</v>
      </c>
      <c r="B13651">
        <v>4.67</v>
      </c>
      <c r="C13651">
        <f>IFERROR(((VLOOKUP(A13651,'Interest Rates-10yr'!$A$9:$C$15239,2,FALSE))-B13651),C13650)</f>
        <v>0.87000000000000011</v>
      </c>
      <c r="D13651" s="98">
        <f>AVERAGE(C$10:C13651)</f>
        <v>0.71786468259785974</v>
      </c>
      <c r="E13651" s="2"/>
      <c r="G13651" s="23"/>
    </row>
    <row r="13652" spans="1:7" customFormat="1">
      <c r="A13652" s="4">
        <v>36290</v>
      </c>
      <c r="B13652">
        <v>4.6900000000000004</v>
      </c>
      <c r="C13652">
        <f>IFERROR(((VLOOKUP(A13652,'Interest Rates-10yr'!$A$9:$C$15239,2,FALSE))-B13652),C13651)</f>
        <v>0.84999999999999964</v>
      </c>
      <c r="D13652" s="98">
        <f>AVERAGE(C$10:C13652)</f>
        <v>0.71787436780766711</v>
      </c>
      <c r="E13652" s="2"/>
      <c r="G13652" s="23"/>
    </row>
    <row r="13653" spans="1:7" customFormat="1">
      <c r="A13653" s="4">
        <v>36291</v>
      </c>
      <c r="B13653">
        <v>4.6900000000000004</v>
      </c>
      <c r="C13653">
        <f>IFERROR(((VLOOKUP(A13653,'Interest Rates-10yr'!$A$9:$C$15239,2,FALSE))-B13653),C13652)</f>
        <v>0.89999999999999947</v>
      </c>
      <c r="D13653" s="98">
        <f>AVERAGE(C$10:C13653)</f>
        <v>0.71788771621225467</v>
      </c>
      <c r="E13653" s="2"/>
      <c r="G13653" s="23"/>
    </row>
    <row r="13654" spans="1:7" customFormat="1">
      <c r="A13654" s="4">
        <v>36292</v>
      </c>
      <c r="B13654">
        <v>4.72</v>
      </c>
      <c r="C13654">
        <f>IFERROR(((VLOOKUP(A13654,'Interest Rates-10yr'!$A$9:$C$15239,2,FALSE))-B13654),C13653)</f>
        <v>0.79</v>
      </c>
      <c r="D13654" s="98">
        <f>AVERAGE(C$10:C13654)</f>
        <v>0.71789300109930398</v>
      </c>
      <c r="E13654" s="2"/>
      <c r="G13654" s="23"/>
    </row>
    <row r="13655" spans="1:7" customFormat="1">
      <c r="A13655" s="4">
        <v>36293</v>
      </c>
      <c r="B13655">
        <v>4.78</v>
      </c>
      <c r="C13655">
        <f>IFERROR(((VLOOKUP(A13655,'Interest Rates-10yr'!$A$9:$C$15239,2,FALSE))-B13655),C13654)</f>
        <v>0.62999999999999989</v>
      </c>
      <c r="D13655" s="98">
        <f>AVERAGE(C$10:C13655)</f>
        <v>0.71788656016415087</v>
      </c>
      <c r="E13655" s="2"/>
      <c r="G13655" s="23"/>
    </row>
    <row r="13656" spans="1:7" customFormat="1">
      <c r="A13656" s="4">
        <v>36294</v>
      </c>
      <c r="B13656">
        <v>4.8099999999999996</v>
      </c>
      <c r="C13656">
        <f>IFERROR(((VLOOKUP(A13656,'Interest Rates-10yr'!$A$9:$C$15239,2,FALSE))-B13656),C13655)</f>
        <v>0.8100000000000005</v>
      </c>
      <c r="D13656" s="98">
        <f>AVERAGE(C$10:C13656)</f>
        <v>0.71789330988495659</v>
      </c>
      <c r="E13656" s="2"/>
      <c r="G13656" s="23"/>
    </row>
    <row r="13657" spans="1:7" customFormat="1">
      <c r="A13657" s="4">
        <v>36295</v>
      </c>
      <c r="B13657">
        <v>4.8099999999999996</v>
      </c>
      <c r="C13657">
        <f>IFERROR(((VLOOKUP(A13657,'Interest Rates-10yr'!$A$9:$C$15239,2,FALSE))-B13657),C13656)</f>
        <v>0.8100000000000005</v>
      </c>
      <c r="D13657" s="98">
        <f>AVERAGE(C$10:C13657)</f>
        <v>0.71790005861664719</v>
      </c>
      <c r="E13657" s="2"/>
      <c r="G13657" s="23"/>
    </row>
    <row r="13658" spans="1:7" customFormat="1">
      <c r="A13658" s="4">
        <v>36296</v>
      </c>
      <c r="B13658">
        <v>4.8099999999999996</v>
      </c>
      <c r="C13658">
        <f>IFERROR(((VLOOKUP(A13658,'Interest Rates-10yr'!$A$9:$C$15239,2,FALSE))-B13658),C13657)</f>
        <v>0.8100000000000005</v>
      </c>
      <c r="D13658" s="98">
        <f>AVERAGE(C$10:C13658)</f>
        <v>0.71790680635944037</v>
      </c>
      <c r="E13658" s="2"/>
      <c r="G13658" s="23"/>
    </row>
    <row r="13659" spans="1:7" customFormat="1">
      <c r="A13659" s="4">
        <v>36297</v>
      </c>
      <c r="B13659">
        <v>5.01</v>
      </c>
      <c r="C13659">
        <f>IFERROR(((VLOOKUP(A13659,'Interest Rates-10yr'!$A$9:$C$15239,2,FALSE))-B13659),C13658)</f>
        <v>0.65000000000000036</v>
      </c>
      <c r="D13659" s="98">
        <f>AVERAGE(C$10:C13659)</f>
        <v>0.71790183150183151</v>
      </c>
      <c r="E13659" s="2"/>
      <c r="G13659" s="23"/>
    </row>
    <row r="13660" spans="1:7" customFormat="1">
      <c r="A13660" s="4">
        <v>36298</v>
      </c>
      <c r="B13660">
        <v>4.6399999999999997</v>
      </c>
      <c r="C13660">
        <f>IFERROR(((VLOOKUP(A13660,'Interest Rates-10yr'!$A$9:$C$15239,2,FALSE))-B13660),C13659)</f>
        <v>1.04</v>
      </c>
      <c r="D13660" s="98">
        <f>AVERAGE(C$10:C13660)</f>
        <v>0.7179254267086661</v>
      </c>
      <c r="E13660" s="2"/>
      <c r="G13660" s="23"/>
    </row>
    <row r="13661" spans="1:7" customFormat="1">
      <c r="A13661" s="4">
        <v>36299</v>
      </c>
      <c r="B13661">
        <v>4.4800000000000004</v>
      </c>
      <c r="C13661">
        <f>IFERROR(((VLOOKUP(A13661,'Interest Rates-10yr'!$A$9:$C$15239,2,FALSE))-B13661),C13660)</f>
        <v>1.1199999999999992</v>
      </c>
      <c r="D13661" s="98">
        <f>AVERAGE(C$10:C13661)</f>
        <v>0.71795487840609451</v>
      </c>
      <c r="E13661" s="2"/>
      <c r="G13661" s="23"/>
    </row>
    <row r="13662" spans="1:7" customFormat="1">
      <c r="A13662" s="4">
        <v>36300</v>
      </c>
      <c r="B13662">
        <v>4.75</v>
      </c>
      <c r="C13662">
        <f>IFERROR(((VLOOKUP(A13662,'Interest Rates-10yr'!$A$9:$C$15239,2,FALSE))-B13662),C13661)</f>
        <v>0.84999999999999964</v>
      </c>
      <c r="D13662" s="98">
        <f>AVERAGE(C$10:C13662)</f>
        <v>0.71796454991576963</v>
      </c>
      <c r="E13662" s="2"/>
      <c r="G13662" s="23"/>
    </row>
    <row r="13663" spans="1:7" customFormat="1">
      <c r="A13663" s="4">
        <v>36301</v>
      </c>
      <c r="B13663">
        <v>4.67</v>
      </c>
      <c r="C13663">
        <f>IFERROR(((VLOOKUP(A13663,'Interest Rates-10yr'!$A$9:$C$15239,2,FALSE))-B13663),C13662)</f>
        <v>0.84999999999999964</v>
      </c>
      <c r="D13663" s="98">
        <f>AVERAGE(C$10:C13663)</f>
        <v>0.71797422000878885</v>
      </c>
      <c r="E13663" s="2"/>
      <c r="G13663" s="23"/>
    </row>
    <row r="13664" spans="1:7" customFormat="1">
      <c r="A13664" s="4">
        <v>36302</v>
      </c>
      <c r="B13664">
        <v>4.67</v>
      </c>
      <c r="C13664">
        <f>IFERROR(((VLOOKUP(A13664,'Interest Rates-10yr'!$A$9:$C$15239,2,FALSE))-B13664),C13663)</f>
        <v>0.84999999999999964</v>
      </c>
      <c r="D13664" s="98">
        <f>AVERAGE(C$10:C13664)</f>
        <v>0.71798388868546348</v>
      </c>
      <c r="E13664" s="2"/>
      <c r="G13664" s="23"/>
    </row>
    <row r="13665" spans="1:7" customFormat="1">
      <c r="A13665" s="4">
        <v>36303</v>
      </c>
      <c r="B13665">
        <v>4.67</v>
      </c>
      <c r="C13665">
        <f>IFERROR(((VLOOKUP(A13665,'Interest Rates-10yr'!$A$9:$C$15239,2,FALSE))-B13665),C13664)</f>
        <v>0.84999999999999964</v>
      </c>
      <c r="D13665" s="98">
        <f>AVERAGE(C$10:C13665)</f>
        <v>0.71799355594610459</v>
      </c>
      <c r="E13665" s="2"/>
      <c r="G13665" s="23"/>
    </row>
    <row r="13666" spans="1:7" customFormat="1">
      <c r="A13666" s="4">
        <v>36304</v>
      </c>
      <c r="B13666">
        <v>4.7300000000000004</v>
      </c>
      <c r="C13666">
        <f>IFERROR(((VLOOKUP(A13666,'Interest Rates-10yr'!$A$9:$C$15239,2,FALSE))-B13666),C13665)</f>
        <v>0.76999999999999957</v>
      </c>
      <c r="D13666" s="98">
        <f>AVERAGE(C$10:C13666)</f>
        <v>0.71799736398916336</v>
      </c>
      <c r="E13666" s="2"/>
      <c r="G13666" s="23"/>
    </row>
    <row r="13667" spans="1:7" customFormat="1">
      <c r="A13667" s="4">
        <v>36305</v>
      </c>
      <c r="B13667">
        <v>4.8</v>
      </c>
      <c r="C13667">
        <f>IFERROR(((VLOOKUP(A13667,'Interest Rates-10yr'!$A$9:$C$15239,2,FALSE))-B13667),C13666)</f>
        <v>0.69000000000000039</v>
      </c>
      <c r="D13667" s="98">
        <f>AVERAGE(C$10:C13667)</f>
        <v>0.71799531410162576</v>
      </c>
      <c r="E13667" s="2"/>
      <c r="G13667" s="23"/>
    </row>
    <row r="13668" spans="1:7" customFormat="1">
      <c r="A13668" s="4">
        <v>36306</v>
      </c>
      <c r="B13668">
        <v>4.8099999999999996</v>
      </c>
      <c r="C13668">
        <f>IFERROR(((VLOOKUP(A13668,'Interest Rates-10yr'!$A$9:$C$15239,2,FALSE))-B13668),C13667)</f>
        <v>0.74000000000000021</v>
      </c>
      <c r="D13668" s="98">
        <f>AVERAGE(C$10:C13668)</f>
        <v>0.71799692510432711</v>
      </c>
      <c r="E13668" s="2"/>
      <c r="G13668" s="23"/>
    </row>
    <row r="13669" spans="1:7" customFormat="1">
      <c r="A13669" s="4">
        <v>36307</v>
      </c>
      <c r="B13669">
        <v>4.87</v>
      </c>
      <c r="C13669">
        <f>IFERROR(((VLOOKUP(A13669,'Interest Rates-10yr'!$A$9:$C$15239,2,FALSE))-B13669),C13668)</f>
        <v>0.75</v>
      </c>
      <c r="D13669" s="98">
        <f>AVERAGE(C$10:C13669)</f>
        <v>0.71799926793557867</v>
      </c>
      <c r="E13669" s="2"/>
      <c r="G13669" s="23"/>
    </row>
    <row r="13670" spans="1:7" customFormat="1">
      <c r="A13670" s="4">
        <v>36308</v>
      </c>
      <c r="B13670">
        <v>4.6100000000000003</v>
      </c>
      <c r="C13670">
        <f>IFERROR(((VLOOKUP(A13670,'Interest Rates-10yr'!$A$9:$C$15239,2,FALSE))-B13670),C13669)</f>
        <v>1.0299999999999994</v>
      </c>
      <c r="D13670" s="98">
        <f>AVERAGE(C$10:C13670)</f>
        <v>0.71802210672717992</v>
      </c>
      <c r="E13670" s="2"/>
      <c r="G13670" s="23"/>
    </row>
    <row r="13671" spans="1:7" customFormat="1">
      <c r="A13671" s="4">
        <v>36309</v>
      </c>
      <c r="B13671">
        <v>4.6100000000000003</v>
      </c>
      <c r="C13671">
        <f>IFERROR(((VLOOKUP(A13671,'Interest Rates-10yr'!$A$9:$C$15239,2,FALSE))-B13671),C13670)</f>
        <v>1.0299999999999994</v>
      </c>
      <c r="D13671" s="98">
        <f>AVERAGE(C$10:C13671)</f>
        <v>0.7180449421753774</v>
      </c>
      <c r="E13671" s="2"/>
      <c r="G13671" s="23"/>
    </row>
    <row r="13672" spans="1:7" customFormat="1">
      <c r="A13672" s="4">
        <v>36310</v>
      </c>
      <c r="B13672">
        <v>4.6100000000000003</v>
      </c>
      <c r="C13672">
        <f>IFERROR(((VLOOKUP(A13672,'Interest Rates-10yr'!$A$9:$C$15239,2,FALSE))-B13672),C13671)</f>
        <v>1.0299999999999994</v>
      </c>
      <c r="D13672" s="98">
        <f>AVERAGE(C$10:C13672)</f>
        <v>0.71806777428090507</v>
      </c>
      <c r="E13672" s="2"/>
      <c r="G13672" s="23"/>
    </row>
    <row r="13673" spans="1:7" customFormat="1">
      <c r="A13673" s="4">
        <v>36311</v>
      </c>
      <c r="B13673">
        <v>4.6100000000000003</v>
      </c>
      <c r="C13673">
        <f>IFERROR(((VLOOKUP(A13673,'Interest Rates-10yr'!$A$9:$C$15239,2,FALSE))-B13673),C13672)</f>
        <v>1.0299999999999994</v>
      </c>
      <c r="D13673" s="98">
        <f>AVERAGE(C$10:C13673)</f>
        <v>0.71809060304449701</v>
      </c>
      <c r="E13673" s="2"/>
      <c r="G13673" s="23"/>
    </row>
    <row r="13674" spans="1:7" customFormat="1">
      <c r="A13674" s="4">
        <v>36312</v>
      </c>
      <c r="B13674">
        <v>4.78</v>
      </c>
      <c r="C13674">
        <f>IFERROR(((VLOOKUP(A13674,'Interest Rates-10yr'!$A$9:$C$15239,2,FALSE))-B13674),C13673)</f>
        <v>1</v>
      </c>
      <c r="D13674" s="98">
        <f>AVERAGE(C$10:C13674)</f>
        <v>0.71811123307720504</v>
      </c>
      <c r="E13674" s="2"/>
      <c r="G13674" s="23"/>
    </row>
    <row r="13675" spans="1:7" customFormat="1">
      <c r="A13675" s="4">
        <v>36313</v>
      </c>
      <c r="B13675">
        <v>4.45</v>
      </c>
      <c r="C13675">
        <f>IFERROR(((VLOOKUP(A13675,'Interest Rates-10yr'!$A$9:$C$15239,2,FALSE))-B13675),C13674)</f>
        <v>1.3499999999999996</v>
      </c>
      <c r="D13675" s="98">
        <f>AVERAGE(C$10:C13675)</f>
        <v>0.71815747109615158</v>
      </c>
      <c r="E13675" s="2"/>
      <c r="G13675" s="23"/>
    </row>
    <row r="13676" spans="1:7" customFormat="1">
      <c r="A13676" s="4">
        <v>36314</v>
      </c>
      <c r="B13676">
        <v>4.7699999999999996</v>
      </c>
      <c r="C13676">
        <f>IFERROR(((VLOOKUP(A13676,'Interest Rates-10yr'!$A$9:$C$15239,2,FALSE))-B13676),C13675)</f>
        <v>1.0300000000000002</v>
      </c>
      <c r="D13676" s="98">
        <f>AVERAGE(C$10:C13676)</f>
        <v>0.71818028828565217</v>
      </c>
      <c r="E13676" s="2"/>
      <c r="G13676" s="23"/>
    </row>
    <row r="13677" spans="1:7" customFormat="1">
      <c r="A13677" s="4">
        <v>36315</v>
      </c>
      <c r="B13677">
        <v>4.6900000000000004</v>
      </c>
      <c r="C13677">
        <f>IFERROR(((VLOOKUP(A13677,'Interest Rates-10yr'!$A$9:$C$15239,2,FALSE))-B13677),C13676)</f>
        <v>1.1299999999999999</v>
      </c>
      <c r="D13677" s="98">
        <f>AVERAGE(C$10:C13677)</f>
        <v>0.71821041849575706</v>
      </c>
      <c r="E13677" s="2"/>
      <c r="G13677" s="23"/>
    </row>
    <row r="13678" spans="1:7" customFormat="1">
      <c r="A13678" s="4">
        <v>36316</v>
      </c>
      <c r="B13678">
        <v>4.6900000000000004</v>
      </c>
      <c r="C13678">
        <f>IFERROR(((VLOOKUP(A13678,'Interest Rates-10yr'!$A$9:$C$15239,2,FALSE))-B13678),C13677)</f>
        <v>1.1299999999999999</v>
      </c>
      <c r="D13678" s="98">
        <f>AVERAGE(C$10:C13678)</f>
        <v>0.71824054429731554</v>
      </c>
      <c r="E13678" s="2"/>
      <c r="G13678" s="23"/>
    </row>
    <row r="13679" spans="1:7" customFormat="1">
      <c r="A13679" s="4">
        <v>36317</v>
      </c>
      <c r="B13679">
        <v>4.6900000000000004</v>
      </c>
      <c r="C13679">
        <f>IFERROR(((VLOOKUP(A13679,'Interest Rates-10yr'!$A$9:$C$15239,2,FALSE))-B13679),C13678)</f>
        <v>1.1299999999999999</v>
      </c>
      <c r="D13679" s="98">
        <f>AVERAGE(C$10:C13679)</f>
        <v>0.71827066569129527</v>
      </c>
      <c r="E13679" s="2"/>
      <c r="G13679" s="23"/>
    </row>
    <row r="13680" spans="1:7" customFormat="1">
      <c r="A13680" s="4">
        <v>36318</v>
      </c>
      <c r="B13680">
        <v>4.7300000000000004</v>
      </c>
      <c r="C13680">
        <f>IFERROR(((VLOOKUP(A13680,'Interest Rates-10yr'!$A$9:$C$15239,2,FALSE))-B13680),C13679)</f>
        <v>1.0799999999999992</v>
      </c>
      <c r="D13680" s="98">
        <f>AVERAGE(C$10:C13680)</f>
        <v>0.71829712530173395</v>
      </c>
      <c r="E13680" s="2"/>
      <c r="G13680" s="23"/>
    </row>
    <row r="13681" spans="1:7" customFormat="1">
      <c r="A13681" s="4">
        <v>36319</v>
      </c>
      <c r="B13681">
        <v>4.68</v>
      </c>
      <c r="C13681">
        <f>IFERROR(((VLOOKUP(A13681,'Interest Rates-10yr'!$A$9:$C$15239,2,FALSE))-B13681),C13680)</f>
        <v>1.1500000000000004</v>
      </c>
      <c r="D13681" s="98">
        <f>AVERAGE(C$10:C13681)</f>
        <v>0.71832870099473412</v>
      </c>
      <c r="E13681" s="2"/>
      <c r="G13681" s="23"/>
    </row>
    <row r="13682" spans="1:7" customFormat="1">
      <c r="A13682" s="4">
        <v>36320</v>
      </c>
      <c r="B13682">
        <v>4.72</v>
      </c>
      <c r="C13682">
        <f>IFERROR(((VLOOKUP(A13682,'Interest Rates-10yr'!$A$9:$C$15239,2,FALSE))-B13682),C13681)</f>
        <v>1.1500000000000004</v>
      </c>
      <c r="D13682" s="98">
        <f>AVERAGE(C$10:C13682)</f>
        <v>0.71836027206904152</v>
      </c>
      <c r="E13682" s="2"/>
      <c r="G13682" s="23"/>
    </row>
    <row r="13683" spans="1:7" customFormat="1">
      <c r="A13683" s="4">
        <v>36321</v>
      </c>
      <c r="B13683">
        <v>4.79</v>
      </c>
      <c r="C13683">
        <f>IFERROR(((VLOOKUP(A13683,'Interest Rates-10yr'!$A$9:$C$15239,2,FALSE))-B13683),C13682)</f>
        <v>1.1299999999999999</v>
      </c>
      <c r="D13683" s="98">
        <f>AVERAGE(C$10:C13683)</f>
        <v>0.71839037589586108</v>
      </c>
      <c r="E13683" s="2"/>
      <c r="G13683" s="23"/>
    </row>
    <row r="13684" spans="1:7" customFormat="1">
      <c r="A13684" s="4">
        <v>36322</v>
      </c>
      <c r="B13684">
        <v>4.74</v>
      </c>
      <c r="C13684">
        <f>IFERROR(((VLOOKUP(A13684,'Interest Rates-10yr'!$A$9:$C$15239,2,FALSE))-B13684),C13683)</f>
        <v>1.2799999999999994</v>
      </c>
      <c r="D13684" s="98">
        <f>AVERAGE(C$10:C13684)</f>
        <v>0.71843144424131666</v>
      </c>
      <c r="E13684" s="2"/>
      <c r="G13684" s="23"/>
    </row>
    <row r="13685" spans="1:7" customFormat="1">
      <c r="A13685" s="4">
        <v>36323</v>
      </c>
      <c r="B13685">
        <v>4.74</v>
      </c>
      <c r="C13685">
        <f>IFERROR(((VLOOKUP(A13685,'Interest Rates-10yr'!$A$9:$C$15239,2,FALSE))-B13685),C13684)</f>
        <v>1.2799999999999994</v>
      </c>
      <c r="D13685" s="98">
        <f>AVERAGE(C$10:C13685)</f>
        <v>0.71847250658087203</v>
      </c>
      <c r="E13685" s="2"/>
      <c r="G13685" s="23"/>
    </row>
    <row r="13686" spans="1:7" customFormat="1">
      <c r="A13686" s="4">
        <v>36324</v>
      </c>
      <c r="B13686">
        <v>4.74</v>
      </c>
      <c r="C13686">
        <f>IFERROR(((VLOOKUP(A13686,'Interest Rates-10yr'!$A$9:$C$15239,2,FALSE))-B13686),C13685)</f>
        <v>1.2799999999999994</v>
      </c>
      <c r="D13686" s="98">
        <f>AVERAGE(C$10:C13686)</f>
        <v>0.71851356291584456</v>
      </c>
      <c r="E13686" s="2"/>
      <c r="G13686" s="23"/>
    </row>
    <row r="13687" spans="1:7" customFormat="1">
      <c r="A13687" s="4">
        <v>36325</v>
      </c>
      <c r="B13687">
        <v>4.74</v>
      </c>
      <c r="C13687">
        <f>IFERROR(((VLOOKUP(A13687,'Interest Rates-10yr'!$A$9:$C$15239,2,FALSE))-B13687),C13686)</f>
        <v>1.2400000000000002</v>
      </c>
      <c r="D13687" s="98">
        <f>AVERAGE(C$10:C13687)</f>
        <v>0.71855168884339859</v>
      </c>
      <c r="E13687" s="2"/>
      <c r="G13687" s="23"/>
    </row>
    <row r="13688" spans="1:7" customFormat="1">
      <c r="A13688" s="4">
        <v>36326</v>
      </c>
      <c r="B13688">
        <v>4.67</v>
      </c>
      <c r="C13688">
        <f>IFERROR(((VLOOKUP(A13688,'Interest Rates-10yr'!$A$9:$C$15239,2,FALSE))-B13688),C13687)</f>
        <v>1.3100000000000005</v>
      </c>
      <c r="D13688" s="98">
        <f>AVERAGE(C$10:C13688)</f>
        <v>0.71859492652971746</v>
      </c>
      <c r="E13688" s="2"/>
      <c r="G13688" s="23"/>
    </row>
    <row r="13689" spans="1:7" customFormat="1">
      <c r="A13689" s="4">
        <v>36327</v>
      </c>
      <c r="B13689">
        <v>4.71</v>
      </c>
      <c r="C13689">
        <f>IFERROR(((VLOOKUP(A13689,'Interest Rates-10yr'!$A$9:$C$15239,2,FALSE))-B13689),C13688)</f>
        <v>1.2300000000000004</v>
      </c>
      <c r="D13689" s="98">
        <f>AVERAGE(C$10:C13689)</f>
        <v>0.71863230994152083</v>
      </c>
      <c r="E13689" s="2"/>
      <c r="G13689" s="23"/>
    </row>
    <row r="13690" spans="1:7" customFormat="1">
      <c r="A13690" s="4">
        <v>36328</v>
      </c>
      <c r="B13690">
        <v>4.7300000000000004</v>
      </c>
      <c r="C13690">
        <f>IFERROR(((VLOOKUP(A13690,'Interest Rates-10yr'!$A$9:$C$15239,2,FALSE))-B13690),C13689)</f>
        <v>1.0599999999999996</v>
      </c>
      <c r="D13690" s="98">
        <f>AVERAGE(C$10:C13690)</f>
        <v>0.7186572618960605</v>
      </c>
      <c r="E13690" s="2"/>
      <c r="G13690" s="23"/>
    </row>
    <row r="13691" spans="1:7" customFormat="1">
      <c r="A13691" s="4">
        <v>36329</v>
      </c>
      <c r="B13691">
        <v>4.6900000000000004</v>
      </c>
      <c r="C13691">
        <f>IFERROR(((VLOOKUP(A13691,'Interest Rates-10yr'!$A$9:$C$15239,2,FALSE))-B13691),C13690)</f>
        <v>1.1499999999999995</v>
      </c>
      <c r="D13691" s="98">
        <f>AVERAGE(C$10:C13691)</f>
        <v>0.71868878818886162</v>
      </c>
      <c r="E13691" s="2"/>
      <c r="G13691" s="23"/>
    </row>
    <row r="13692" spans="1:7" customFormat="1">
      <c r="A13692" s="4">
        <v>36330</v>
      </c>
      <c r="B13692">
        <v>4.6900000000000004</v>
      </c>
      <c r="C13692">
        <f>IFERROR(((VLOOKUP(A13692,'Interest Rates-10yr'!$A$9:$C$15239,2,FALSE))-B13692),C13691)</f>
        <v>1.1499999999999995</v>
      </c>
      <c r="D13692" s="98">
        <f>AVERAGE(C$10:C13692)</f>
        <v>0.71872030987356605</v>
      </c>
      <c r="E13692" s="2"/>
      <c r="G13692" s="23"/>
    </row>
    <row r="13693" spans="1:7" customFormat="1">
      <c r="A13693" s="4">
        <v>36331</v>
      </c>
      <c r="B13693">
        <v>4.6900000000000004</v>
      </c>
      <c r="C13693">
        <f>IFERROR(((VLOOKUP(A13693,'Interest Rates-10yr'!$A$9:$C$15239,2,FALSE))-B13693),C13692)</f>
        <v>1.1499999999999995</v>
      </c>
      <c r="D13693" s="98">
        <f>AVERAGE(C$10:C13693)</f>
        <v>0.71875182695118411</v>
      </c>
      <c r="E13693" s="2"/>
      <c r="G13693" s="23"/>
    </row>
    <row r="13694" spans="1:7" customFormat="1">
      <c r="A13694" s="4">
        <v>36332</v>
      </c>
      <c r="B13694">
        <v>4.74</v>
      </c>
      <c r="C13694">
        <f>IFERROR(((VLOOKUP(A13694,'Interest Rates-10yr'!$A$9:$C$15239,2,FALSE))-B13694),C13693)</f>
        <v>1.1600000000000001</v>
      </c>
      <c r="D13694" s="98">
        <f>AVERAGE(C$10:C13694)</f>
        <v>0.71878407014979928</v>
      </c>
      <c r="E13694" s="2"/>
      <c r="G13694" s="23"/>
    </row>
    <row r="13695" spans="1:7" customFormat="1">
      <c r="A13695" s="4">
        <v>36333</v>
      </c>
      <c r="B13695">
        <v>4.6900000000000004</v>
      </c>
      <c r="C13695">
        <f>IFERROR(((VLOOKUP(A13695,'Interest Rates-10yr'!$A$9:$C$15239,2,FALSE))-B13695),C13694)</f>
        <v>1.25</v>
      </c>
      <c r="D13695" s="98">
        <f>AVERAGE(C$10:C13695)</f>
        <v>0.71882288469969335</v>
      </c>
      <c r="E13695" s="2"/>
      <c r="G13695" s="23"/>
    </row>
    <row r="13696" spans="1:7" customFormat="1">
      <c r="A13696" s="4">
        <v>36334</v>
      </c>
      <c r="B13696">
        <v>4.71</v>
      </c>
      <c r="C13696">
        <f>IFERROR(((VLOOKUP(A13696,'Interest Rates-10yr'!$A$9:$C$15239,2,FALSE))-B13696),C13695)</f>
        <v>1.29</v>
      </c>
      <c r="D13696" s="98">
        <f>AVERAGE(C$10:C13696)</f>
        <v>0.7188646160590344</v>
      </c>
      <c r="E13696" s="2"/>
      <c r="G13696" s="23"/>
    </row>
    <row r="13697" spans="1:7" customFormat="1">
      <c r="A13697" s="4">
        <v>36335</v>
      </c>
      <c r="B13697">
        <v>4.87</v>
      </c>
      <c r="C13697">
        <f>IFERROR(((VLOOKUP(A13697,'Interest Rates-10yr'!$A$9:$C$15239,2,FALSE))-B13697),C13696)</f>
        <v>1.1799999999999997</v>
      </c>
      <c r="D13697" s="98">
        <f>AVERAGE(C$10:C13697)</f>
        <v>0.71889830508474606</v>
      </c>
      <c r="E13697" s="2"/>
      <c r="G13697" s="23"/>
    </row>
    <row r="13698" spans="1:7" customFormat="1">
      <c r="A13698" s="4">
        <v>36336</v>
      </c>
      <c r="B13698">
        <v>4.91</v>
      </c>
      <c r="C13698">
        <f>IFERROR(((VLOOKUP(A13698,'Interest Rates-10yr'!$A$9:$C$15239,2,FALSE))-B13698),C13697)</f>
        <v>1.1099999999999994</v>
      </c>
      <c r="D13698" s="98">
        <f>AVERAGE(C$10:C13698)</f>
        <v>0.71892687559354262</v>
      </c>
      <c r="E13698" s="2"/>
      <c r="G13698" s="23"/>
    </row>
    <row r="13699" spans="1:7" customFormat="1">
      <c r="A13699" s="4">
        <v>36337</v>
      </c>
      <c r="B13699">
        <v>4.91</v>
      </c>
      <c r="C13699">
        <f>IFERROR(((VLOOKUP(A13699,'Interest Rates-10yr'!$A$9:$C$15239,2,FALSE))-B13699),C13698)</f>
        <v>1.1099999999999994</v>
      </c>
      <c r="D13699" s="98">
        <f>AVERAGE(C$10:C13699)</f>
        <v>0.71895544192841532</v>
      </c>
      <c r="E13699" s="2"/>
      <c r="G13699" s="23"/>
    </row>
    <row r="13700" spans="1:7" customFormat="1">
      <c r="A13700" s="4">
        <v>36338</v>
      </c>
      <c r="B13700">
        <v>4.91</v>
      </c>
      <c r="C13700">
        <f>IFERROR(((VLOOKUP(A13700,'Interest Rates-10yr'!$A$9:$C$15239,2,FALSE))-B13700),C13699)</f>
        <v>1.1099999999999994</v>
      </c>
      <c r="D13700" s="98">
        <f>AVERAGE(C$10:C13700)</f>
        <v>0.71898400409027874</v>
      </c>
      <c r="E13700" s="2"/>
      <c r="G13700" s="23"/>
    </row>
    <row r="13701" spans="1:7" customFormat="1">
      <c r="A13701" s="4">
        <v>36339</v>
      </c>
      <c r="B13701">
        <v>5.04</v>
      </c>
      <c r="C13701">
        <f>IFERROR(((VLOOKUP(A13701,'Interest Rates-10yr'!$A$9:$C$15239,2,FALSE))-B13701),C13700)</f>
        <v>0.91999999999999993</v>
      </c>
      <c r="D13701" s="98">
        <f>AVERAGE(C$10:C13701)</f>
        <v>0.71899868536371647</v>
      </c>
      <c r="E13701" s="2"/>
      <c r="G13701" s="23"/>
    </row>
    <row r="13702" spans="1:7" customFormat="1">
      <c r="A13702" s="4">
        <v>36340</v>
      </c>
      <c r="B13702">
        <v>4.91</v>
      </c>
      <c r="C13702">
        <f>IFERROR(((VLOOKUP(A13702,'Interest Rates-10yr'!$A$9:$C$15239,2,FALSE))-B13702),C13701)</f>
        <v>1.0199999999999996</v>
      </c>
      <c r="D13702" s="98">
        <f>AVERAGE(C$10:C13702)</f>
        <v>0.71902066749434068</v>
      </c>
      <c r="E13702" s="2"/>
      <c r="G13702" s="23"/>
    </row>
    <row r="13703" spans="1:7" customFormat="1">
      <c r="A13703" s="4">
        <v>36341</v>
      </c>
      <c r="B13703">
        <v>5.12</v>
      </c>
      <c r="C13703">
        <f>IFERROR(((VLOOKUP(A13703,'Interest Rates-10yr'!$A$9:$C$15239,2,FALSE))-B13703),C13702)</f>
        <v>0.6899999999999995</v>
      </c>
      <c r="D13703" s="98">
        <f>AVERAGE(C$10:C13703)</f>
        <v>0.71901854826931555</v>
      </c>
      <c r="E13703" s="2"/>
      <c r="G13703" s="23"/>
    </row>
    <row r="13704" spans="1:7" customFormat="1">
      <c r="A13704" s="4">
        <v>36342</v>
      </c>
      <c r="B13704">
        <v>5.76</v>
      </c>
      <c r="C13704">
        <f>IFERROR(((VLOOKUP(A13704,'Interest Rates-10yr'!$A$9:$C$15239,2,FALSE))-B13704),C13703)</f>
        <v>8.9999999999999858E-2</v>
      </c>
      <c r="D13704" s="98">
        <f>AVERAGE(C$10:C13704)</f>
        <v>0.71897261774370258</v>
      </c>
      <c r="E13704" s="2"/>
      <c r="G13704" s="23"/>
    </row>
    <row r="13705" spans="1:7" customFormat="1">
      <c r="A13705" s="4">
        <v>36343</v>
      </c>
      <c r="B13705">
        <v>4.82</v>
      </c>
      <c r="C13705">
        <f>IFERROR(((VLOOKUP(A13705,'Interest Rates-10yr'!$A$9:$C$15239,2,FALSE))-B13705),C13704)</f>
        <v>1</v>
      </c>
      <c r="D13705" s="98">
        <f>AVERAGE(C$10:C13705)</f>
        <v>0.71899313668224352</v>
      </c>
      <c r="E13705" s="2"/>
      <c r="G13705" s="23"/>
    </row>
    <row r="13706" spans="1:7" customFormat="1">
      <c r="A13706" s="4">
        <v>36344</v>
      </c>
      <c r="B13706">
        <v>4.82</v>
      </c>
      <c r="C13706">
        <f>IFERROR(((VLOOKUP(A13706,'Interest Rates-10yr'!$A$9:$C$15239,2,FALSE))-B13706),C13705)</f>
        <v>1</v>
      </c>
      <c r="D13706" s="98">
        <f>AVERAGE(C$10:C13706)</f>
        <v>0.71901365262466288</v>
      </c>
      <c r="E13706" s="2"/>
      <c r="G13706" s="23"/>
    </row>
    <row r="13707" spans="1:7" customFormat="1">
      <c r="A13707" s="4">
        <v>36345</v>
      </c>
      <c r="B13707">
        <v>4.82</v>
      </c>
      <c r="C13707">
        <f>IFERROR(((VLOOKUP(A13707,'Interest Rates-10yr'!$A$9:$C$15239,2,FALSE))-B13707),C13706)</f>
        <v>1</v>
      </c>
      <c r="D13707" s="98">
        <f>AVERAGE(C$10:C13707)</f>
        <v>0.71903416557161681</v>
      </c>
      <c r="E13707" s="2"/>
      <c r="G13707" s="23"/>
    </row>
    <row r="13708" spans="1:7" customFormat="1">
      <c r="A13708" s="4">
        <v>36346</v>
      </c>
      <c r="B13708">
        <v>4.82</v>
      </c>
      <c r="C13708">
        <f>IFERROR(((VLOOKUP(A13708,'Interest Rates-10yr'!$A$9:$C$15239,2,FALSE))-B13708),C13707)</f>
        <v>1</v>
      </c>
      <c r="D13708" s="98">
        <f>AVERAGE(C$10:C13708)</f>
        <v>0.71905467552376134</v>
      </c>
      <c r="E13708" s="2"/>
      <c r="G13708" s="23"/>
    </row>
    <row r="13709" spans="1:7" customFormat="1">
      <c r="A13709" s="4">
        <v>36347</v>
      </c>
      <c r="B13709">
        <v>5.03</v>
      </c>
      <c r="C13709">
        <f>IFERROR(((VLOOKUP(A13709,'Interest Rates-10yr'!$A$9:$C$15239,2,FALSE))-B13709),C13708)</f>
        <v>0.84999999999999964</v>
      </c>
      <c r="D13709" s="98">
        <f>AVERAGE(C$10:C13709)</f>
        <v>0.71906423357664284</v>
      </c>
      <c r="E13709" s="2"/>
      <c r="G13709" s="23"/>
    </row>
    <row r="13710" spans="1:7" customFormat="1">
      <c r="A13710" s="4">
        <v>36348</v>
      </c>
      <c r="B13710">
        <v>4.92</v>
      </c>
      <c r="C13710">
        <f>IFERROR(((VLOOKUP(A13710,'Interest Rates-10yr'!$A$9:$C$15239,2,FALSE))-B13710),C13709)</f>
        <v>1</v>
      </c>
      <c r="D13710" s="98">
        <f>AVERAGE(C$10:C13710)</f>
        <v>0.71908473834026765</v>
      </c>
      <c r="E13710" s="2"/>
      <c r="G13710" s="23"/>
    </row>
    <row r="13711" spans="1:7" customFormat="1">
      <c r="A13711" s="4">
        <v>36349</v>
      </c>
      <c r="B13711">
        <v>4.9400000000000004</v>
      </c>
      <c r="C13711">
        <f>IFERROR(((VLOOKUP(A13711,'Interest Rates-10yr'!$A$9:$C$15239,2,FALSE))-B13711),C13710)</f>
        <v>0.90999999999999925</v>
      </c>
      <c r="D13711" s="98">
        <f>AVERAGE(C$10:C13711)</f>
        <v>0.71909867172675579</v>
      </c>
      <c r="E13711" s="2"/>
      <c r="G13711" s="23"/>
    </row>
    <row r="13712" spans="1:7" customFormat="1">
      <c r="A13712" s="4">
        <v>36350</v>
      </c>
      <c r="B13712">
        <v>4.9800000000000004</v>
      </c>
      <c r="C13712">
        <f>IFERROR(((VLOOKUP(A13712,'Interest Rates-10yr'!$A$9:$C$15239,2,FALSE))-B13712),C13711)</f>
        <v>0.85999999999999943</v>
      </c>
      <c r="D13712" s="98">
        <f>AVERAGE(C$10:C13712)</f>
        <v>0.71910895424359689</v>
      </c>
      <c r="E13712" s="2"/>
      <c r="G13712" s="23"/>
    </row>
    <row r="13713" spans="1:7" customFormat="1">
      <c r="A13713" s="4">
        <v>36351</v>
      </c>
      <c r="B13713">
        <v>4.9800000000000004</v>
      </c>
      <c r="C13713">
        <f>IFERROR(((VLOOKUP(A13713,'Interest Rates-10yr'!$A$9:$C$15239,2,FALSE))-B13713),C13712)</f>
        <v>0.85999999999999943</v>
      </c>
      <c r="D13713" s="98">
        <f>AVERAGE(C$10:C13713)</f>
        <v>0.71911923525977883</v>
      </c>
      <c r="E13713" s="2"/>
      <c r="G13713" s="23"/>
    </row>
    <row r="13714" spans="1:7" customFormat="1">
      <c r="A13714" s="4">
        <v>36352</v>
      </c>
      <c r="B13714">
        <v>4.9800000000000004</v>
      </c>
      <c r="C13714">
        <f>IFERROR(((VLOOKUP(A13714,'Interest Rates-10yr'!$A$9:$C$15239,2,FALSE))-B13714),C13713)</f>
        <v>0.85999999999999943</v>
      </c>
      <c r="D13714" s="98">
        <f>AVERAGE(C$10:C13714)</f>
        <v>0.71912951477563003</v>
      </c>
      <c r="E13714" s="2"/>
      <c r="G13714" s="23"/>
    </row>
    <row r="13715" spans="1:7" customFormat="1">
      <c r="A13715" s="4">
        <v>36353</v>
      </c>
      <c r="B13715">
        <v>5.01</v>
      </c>
      <c r="C13715">
        <f>IFERROR(((VLOOKUP(A13715,'Interest Rates-10yr'!$A$9:$C$15239,2,FALSE))-B13715),C13714)</f>
        <v>0.73000000000000043</v>
      </c>
      <c r="D13715" s="98">
        <f>AVERAGE(C$10:C13715)</f>
        <v>0.7191303078943535</v>
      </c>
      <c r="E13715" s="2"/>
      <c r="G13715" s="23"/>
    </row>
    <row r="13716" spans="1:7" customFormat="1">
      <c r="A13716" s="4">
        <v>36354</v>
      </c>
      <c r="B13716">
        <v>4.9000000000000004</v>
      </c>
      <c r="C13716">
        <f>IFERROR(((VLOOKUP(A13716,'Interest Rates-10yr'!$A$9:$C$15239,2,FALSE))-B13716),C13715)</f>
        <v>0.80999999999999961</v>
      </c>
      <c r="D13716" s="98">
        <f>AVERAGE(C$10:C13716)</f>
        <v>0.71913693733129114</v>
      </c>
      <c r="E13716" s="2"/>
      <c r="G13716" s="23"/>
    </row>
    <row r="13717" spans="1:7" customFormat="1">
      <c r="A13717" s="4">
        <v>36355</v>
      </c>
      <c r="B13717">
        <v>4.99</v>
      </c>
      <c r="C13717">
        <f>IFERROR(((VLOOKUP(A13717,'Interest Rates-10yr'!$A$9:$C$15239,2,FALSE))-B13717),C13716)</f>
        <v>0.75</v>
      </c>
      <c r="D13717" s="98">
        <f>AVERAGE(C$10:C13717)</f>
        <v>0.71913918879486494</v>
      </c>
      <c r="E13717" s="2"/>
      <c r="G13717" s="23"/>
    </row>
    <row r="13718" spans="1:7" customFormat="1">
      <c r="A13718" s="4">
        <v>36356</v>
      </c>
      <c r="B13718">
        <v>5.14</v>
      </c>
      <c r="C13718">
        <f>IFERROR(((VLOOKUP(A13718,'Interest Rates-10yr'!$A$9:$C$15239,2,FALSE))-B13718),C13717)</f>
        <v>0.58000000000000007</v>
      </c>
      <c r="D13718" s="98">
        <f>AVERAGE(C$10:C13718)</f>
        <v>0.71912903931723748</v>
      </c>
      <c r="E13718" s="2"/>
      <c r="G13718" s="23"/>
    </row>
    <row r="13719" spans="1:7" customFormat="1">
      <c r="A13719" s="4">
        <v>36357</v>
      </c>
      <c r="B13719">
        <v>4.92</v>
      </c>
      <c r="C13719">
        <f>IFERROR(((VLOOKUP(A13719,'Interest Rates-10yr'!$A$9:$C$15239,2,FALSE))-B13719),C13718)</f>
        <v>0.75999999999999979</v>
      </c>
      <c r="D13719" s="98">
        <f>AVERAGE(C$10:C13719)</f>
        <v>0.71913202042304947</v>
      </c>
      <c r="E13719" s="2"/>
      <c r="G13719" s="23"/>
    </row>
    <row r="13720" spans="1:7" customFormat="1">
      <c r="A13720" s="4">
        <v>36358</v>
      </c>
      <c r="B13720">
        <v>4.92</v>
      </c>
      <c r="C13720">
        <f>IFERROR(((VLOOKUP(A13720,'Interest Rates-10yr'!$A$9:$C$15239,2,FALSE))-B13720),C13719)</f>
        <v>0.75999999999999979</v>
      </c>
      <c r="D13720" s="98">
        <f>AVERAGE(C$10:C13720)</f>
        <v>0.71913500109401274</v>
      </c>
      <c r="E13720" s="2"/>
      <c r="G13720" s="23"/>
    </row>
    <row r="13721" spans="1:7" customFormat="1">
      <c r="A13721" s="4">
        <v>36359</v>
      </c>
      <c r="B13721">
        <v>4.92</v>
      </c>
      <c r="C13721">
        <f>IFERROR(((VLOOKUP(A13721,'Interest Rates-10yr'!$A$9:$C$15239,2,FALSE))-B13721),C13720)</f>
        <v>0.75999999999999979</v>
      </c>
      <c r="D13721" s="98">
        <f>AVERAGE(C$10:C13721)</f>
        <v>0.71913798133022233</v>
      </c>
      <c r="E13721" s="2"/>
      <c r="G13721" s="23"/>
    </row>
    <row r="13722" spans="1:7" customFormat="1">
      <c r="A13722" s="4">
        <v>36360</v>
      </c>
      <c r="B13722">
        <v>4.97</v>
      </c>
      <c r="C13722">
        <f>IFERROR(((VLOOKUP(A13722,'Interest Rates-10yr'!$A$9:$C$15239,2,FALSE))-B13722),C13721)</f>
        <v>0.69000000000000039</v>
      </c>
      <c r="D13722" s="98">
        <f>AVERAGE(C$10:C13722)</f>
        <v>0.71913585648654632</v>
      </c>
      <c r="E13722" s="2"/>
      <c r="G13722" s="23"/>
    </row>
    <row r="13723" spans="1:7" customFormat="1">
      <c r="A13723" s="4">
        <v>36361</v>
      </c>
      <c r="B13723">
        <v>4.92</v>
      </c>
      <c r="C13723">
        <f>IFERROR(((VLOOKUP(A13723,'Interest Rates-10yr'!$A$9:$C$15239,2,FALSE))-B13723),C13722)</f>
        <v>0.73000000000000043</v>
      </c>
      <c r="D13723" s="98">
        <f>AVERAGE(C$10:C13723)</f>
        <v>0.71913664868018146</v>
      </c>
      <c r="E13723" s="2"/>
      <c r="G13723" s="23"/>
    </row>
    <row r="13724" spans="1:7" customFormat="1">
      <c r="A13724" s="4">
        <v>36362</v>
      </c>
      <c r="B13724">
        <v>4.96</v>
      </c>
      <c r="C13724">
        <f>IFERROR(((VLOOKUP(A13724,'Interest Rates-10yr'!$A$9:$C$15239,2,FALSE))-B13724),C13723)</f>
        <v>0.70000000000000018</v>
      </c>
      <c r="D13724" s="98">
        <f>AVERAGE(C$10:C13724)</f>
        <v>0.71913525337222095</v>
      </c>
      <c r="E13724" s="2"/>
      <c r="G13724" s="23"/>
    </row>
    <row r="13725" spans="1:7" customFormat="1">
      <c r="A13725" s="4">
        <v>36363</v>
      </c>
      <c r="B13725">
        <v>5.0599999999999996</v>
      </c>
      <c r="C13725">
        <f>IFERROR(((VLOOKUP(A13725,'Interest Rates-10yr'!$A$9:$C$15239,2,FALSE))-B13725),C13724)</f>
        <v>0.72000000000000064</v>
      </c>
      <c r="D13725" s="98">
        <f>AVERAGE(C$10:C13725)</f>
        <v>0.71913531641878159</v>
      </c>
      <c r="E13725" s="2"/>
      <c r="G13725" s="23"/>
    </row>
    <row r="13726" spans="1:7" customFormat="1">
      <c r="A13726" s="4">
        <v>36364</v>
      </c>
      <c r="B13726">
        <v>5</v>
      </c>
      <c r="C13726">
        <f>IFERROR(((VLOOKUP(A13726,'Interest Rates-10yr'!$A$9:$C$15239,2,FALSE))-B13726),C13725)</f>
        <v>0.83999999999999986</v>
      </c>
      <c r="D13726" s="98">
        <f>AVERAGE(C$10:C13726)</f>
        <v>0.7191441277247218</v>
      </c>
      <c r="E13726" s="2"/>
      <c r="G13726" s="23"/>
    </row>
    <row r="13727" spans="1:7" customFormat="1">
      <c r="A13727" s="4">
        <v>36365</v>
      </c>
      <c r="B13727">
        <v>5</v>
      </c>
      <c r="C13727">
        <f>IFERROR(((VLOOKUP(A13727,'Interest Rates-10yr'!$A$9:$C$15239,2,FALSE))-B13727),C13726)</f>
        <v>0.83999999999999986</v>
      </c>
      <c r="D13727" s="98">
        <f>AVERAGE(C$10:C13727)</f>
        <v>0.71915293774602784</v>
      </c>
      <c r="E13727" s="2"/>
      <c r="G13727" s="23"/>
    </row>
    <row r="13728" spans="1:7" customFormat="1">
      <c r="A13728" s="4">
        <v>36366</v>
      </c>
      <c r="B13728">
        <v>5</v>
      </c>
      <c r="C13728">
        <f>IFERROR(((VLOOKUP(A13728,'Interest Rates-10yr'!$A$9:$C$15239,2,FALSE))-B13728),C13727)</f>
        <v>0.83999999999999986</v>
      </c>
      <c r="D13728" s="98">
        <f>AVERAGE(C$10:C13728)</f>
        <v>0.71916174648298048</v>
      </c>
      <c r="E13728" s="2"/>
      <c r="G13728" s="23"/>
    </row>
    <row r="13729" spans="1:7" customFormat="1">
      <c r="A13729" s="4">
        <v>36367</v>
      </c>
      <c r="B13729">
        <v>5.09</v>
      </c>
      <c r="C13729">
        <f>IFERROR(((VLOOKUP(A13729,'Interest Rates-10yr'!$A$9:$C$15239,2,FALSE))-B13729),C13728)</f>
        <v>0.77000000000000046</v>
      </c>
      <c r="D13729" s="98">
        <f>AVERAGE(C$10:C13729)</f>
        <v>0.71916545189504444</v>
      </c>
      <c r="E13729" s="2"/>
      <c r="G13729" s="23"/>
    </row>
    <row r="13730" spans="1:7" customFormat="1">
      <c r="A13730" s="4">
        <v>36368</v>
      </c>
      <c r="B13730">
        <v>4.91</v>
      </c>
      <c r="C13730">
        <f>IFERROR(((VLOOKUP(A13730,'Interest Rates-10yr'!$A$9:$C$15239,2,FALSE))-B13730),C13729)</f>
        <v>0.91000000000000014</v>
      </c>
      <c r="D13730" s="98">
        <f>AVERAGE(C$10:C13730)</f>
        <v>0.71917936010494932</v>
      </c>
      <c r="E13730" s="2"/>
      <c r="G13730" s="23"/>
    </row>
    <row r="13731" spans="1:7" customFormat="1">
      <c r="A13731" s="4">
        <v>36369</v>
      </c>
      <c r="B13731">
        <v>4.9800000000000004</v>
      </c>
      <c r="C13731">
        <f>IFERROR(((VLOOKUP(A13731,'Interest Rates-10yr'!$A$9:$C$15239,2,FALSE))-B13731),C13730)</f>
        <v>0.82999999999999918</v>
      </c>
      <c r="D13731" s="98">
        <f>AVERAGE(C$10:C13731)</f>
        <v>0.71918743623378589</v>
      </c>
      <c r="E13731" s="2"/>
      <c r="G13731" s="23"/>
    </row>
    <row r="13732" spans="1:7" customFormat="1">
      <c r="A13732" s="4">
        <v>36370</v>
      </c>
      <c r="B13732">
        <v>5.12</v>
      </c>
      <c r="C13732">
        <f>IFERROR(((VLOOKUP(A13732,'Interest Rates-10yr'!$A$9:$C$15239,2,FALSE))-B13732),C13731)</f>
        <v>0.75999999999999979</v>
      </c>
      <c r="D13732" s="98">
        <f>AVERAGE(C$10:C13732)</f>
        <v>0.71919041026014796</v>
      </c>
      <c r="E13732" s="2"/>
      <c r="G13732" s="23"/>
    </row>
    <row r="13733" spans="1:7" customFormat="1">
      <c r="A13733" s="4">
        <v>36371</v>
      </c>
      <c r="B13733">
        <v>5.07</v>
      </c>
      <c r="C13733">
        <f>IFERROR(((VLOOKUP(A13733,'Interest Rates-10yr'!$A$9:$C$15239,2,FALSE))-B13733),C13732)</f>
        <v>0.84999999999999964</v>
      </c>
      <c r="D13733" s="98">
        <f>AVERAGE(C$10:C13733)</f>
        <v>0.71919994170795765</v>
      </c>
      <c r="E13733" s="2"/>
      <c r="G13733" s="23"/>
    </row>
    <row r="13734" spans="1:7" customFormat="1">
      <c r="A13734" s="4">
        <v>36372</v>
      </c>
      <c r="B13734">
        <v>5.07</v>
      </c>
      <c r="C13734">
        <f>IFERROR(((VLOOKUP(A13734,'Interest Rates-10yr'!$A$9:$C$15239,2,FALSE))-B13734),C13733)</f>
        <v>0.84999999999999964</v>
      </c>
      <c r="D13734" s="98">
        <f>AVERAGE(C$10:C13734)</f>
        <v>0.71920947176684957</v>
      </c>
      <c r="E13734" s="2"/>
      <c r="G13734" s="23"/>
    </row>
    <row r="13735" spans="1:7" customFormat="1">
      <c r="A13735" s="4">
        <v>36373</v>
      </c>
      <c r="B13735">
        <v>5.07</v>
      </c>
      <c r="C13735">
        <f>IFERROR(((VLOOKUP(A13735,'Interest Rates-10yr'!$A$9:$C$15239,2,FALSE))-B13735),C13734)</f>
        <v>0.84999999999999964</v>
      </c>
      <c r="D13735" s="98">
        <f>AVERAGE(C$10:C13735)</f>
        <v>0.71921900043712739</v>
      </c>
      <c r="E13735" s="2"/>
      <c r="G13735" s="23"/>
    </row>
    <row r="13736" spans="1:7" customFormat="1">
      <c r="A13736" s="4">
        <v>36374</v>
      </c>
      <c r="B13736">
        <v>5.18</v>
      </c>
      <c r="C13736">
        <f>IFERROR(((VLOOKUP(A13736,'Interest Rates-10yr'!$A$9:$C$15239,2,FALSE))-B13736),C13735)</f>
        <v>0.74000000000000021</v>
      </c>
      <c r="D13736" s="98">
        <f>AVERAGE(C$10:C13736)</f>
        <v>0.71922051431485468</v>
      </c>
      <c r="E13736" s="2"/>
      <c r="G13736" s="23"/>
    </row>
    <row r="13737" spans="1:7" customFormat="1">
      <c r="A13737" s="4">
        <v>36375</v>
      </c>
      <c r="B13737">
        <v>4.9800000000000004</v>
      </c>
      <c r="C13737">
        <f>IFERROR(((VLOOKUP(A13737,'Interest Rates-10yr'!$A$9:$C$15239,2,FALSE))-B13737),C13736)</f>
        <v>0.96999999999999975</v>
      </c>
      <c r="D13737" s="98">
        <f>AVERAGE(C$10:C13737)</f>
        <v>0.71923878205128278</v>
      </c>
      <c r="E13737" s="2"/>
      <c r="G13737" s="23"/>
    </row>
    <row r="13738" spans="1:7" customFormat="1">
      <c r="A13738" s="4">
        <v>36376</v>
      </c>
      <c r="B13738">
        <v>4.9400000000000004</v>
      </c>
      <c r="C13738">
        <f>IFERROR(((VLOOKUP(A13738,'Interest Rates-10yr'!$A$9:$C$15239,2,FALSE))-B13738),C13737)</f>
        <v>1.0199999999999996</v>
      </c>
      <c r="D13738" s="98">
        <f>AVERAGE(C$10:C13738)</f>
        <v>0.71926068905237162</v>
      </c>
      <c r="E13738" s="2"/>
      <c r="G13738" s="23"/>
    </row>
    <row r="13739" spans="1:7" customFormat="1">
      <c r="A13739" s="4">
        <v>36377</v>
      </c>
      <c r="B13739">
        <v>5</v>
      </c>
      <c r="C13739">
        <f>IFERROR(((VLOOKUP(A13739,'Interest Rates-10yr'!$A$9:$C$15239,2,FALSE))-B13739),C13738)</f>
        <v>0.87999999999999989</v>
      </c>
      <c r="D13739" s="98">
        <f>AVERAGE(C$10:C13739)</f>
        <v>0.71927239621267369</v>
      </c>
      <c r="E13739" s="2"/>
      <c r="G13739" s="23"/>
    </row>
    <row r="13740" spans="1:7" customFormat="1">
      <c r="A13740" s="4">
        <v>36378</v>
      </c>
      <c r="B13740">
        <v>4.93</v>
      </c>
      <c r="C13740">
        <f>IFERROR(((VLOOKUP(A13740,'Interest Rates-10yr'!$A$9:$C$15239,2,FALSE))-B13740),C13739)</f>
        <v>1.0899999999999999</v>
      </c>
      <c r="D13740" s="98">
        <f>AVERAGE(C$10:C13740)</f>
        <v>0.71929939552836719</v>
      </c>
      <c r="E13740" s="2"/>
      <c r="G13740" s="23"/>
    </row>
    <row r="13741" spans="1:7" customFormat="1">
      <c r="A13741" s="4">
        <v>36379</v>
      </c>
      <c r="B13741">
        <v>4.93</v>
      </c>
      <c r="C13741">
        <f>IFERROR(((VLOOKUP(A13741,'Interest Rates-10yr'!$A$9:$C$15239,2,FALSE))-B13741),C13740)</f>
        <v>1.0899999999999999</v>
      </c>
      <c r="D13741" s="98">
        <f>AVERAGE(C$10:C13741)</f>
        <v>0.71932639091173978</v>
      </c>
      <c r="E13741" s="2"/>
      <c r="G13741" s="23"/>
    </row>
    <row r="13742" spans="1:7" customFormat="1">
      <c r="A13742" s="4">
        <v>36380</v>
      </c>
      <c r="B13742">
        <v>4.93</v>
      </c>
      <c r="C13742">
        <f>IFERROR(((VLOOKUP(A13742,'Interest Rates-10yr'!$A$9:$C$15239,2,FALSE))-B13742),C13741)</f>
        <v>1.0899999999999999</v>
      </c>
      <c r="D13742" s="98">
        <f>AVERAGE(C$10:C13742)</f>
        <v>0.71935338236365032</v>
      </c>
      <c r="E13742" s="2"/>
      <c r="G13742" s="23"/>
    </row>
    <row r="13743" spans="1:7" customFormat="1">
      <c r="A13743" s="4">
        <v>36381</v>
      </c>
      <c r="B13743">
        <v>4.99</v>
      </c>
      <c r="C13743">
        <f>IFERROR(((VLOOKUP(A13743,'Interest Rates-10yr'!$A$9:$C$15239,2,FALSE))-B13743),C13742)</f>
        <v>1.1399999999999997</v>
      </c>
      <c r="D13743" s="98">
        <f>AVERAGE(C$10:C13743)</f>
        <v>0.71938401048492862</v>
      </c>
      <c r="E13743" s="2"/>
      <c r="G13743" s="23"/>
    </row>
    <row r="13744" spans="1:7" customFormat="1">
      <c r="A13744" s="4">
        <v>36382</v>
      </c>
      <c r="B13744">
        <v>4.92</v>
      </c>
      <c r="C13744">
        <f>IFERROR(((VLOOKUP(A13744,'Interest Rates-10yr'!$A$9:$C$15239,2,FALSE))-B13744),C13743)</f>
        <v>1.2400000000000002</v>
      </c>
      <c r="D13744" s="98">
        <f>AVERAGE(C$10:C13744)</f>
        <v>0.7194219148161638</v>
      </c>
      <c r="E13744" s="2"/>
      <c r="G13744" s="23"/>
    </row>
    <row r="13745" spans="1:7" customFormat="1">
      <c r="A13745" s="4">
        <v>36383</v>
      </c>
      <c r="B13745">
        <v>5.05</v>
      </c>
      <c r="C13745">
        <f>IFERROR(((VLOOKUP(A13745,'Interest Rates-10yr'!$A$9:$C$15239,2,FALSE))-B13745),C13744)</f>
        <v>1</v>
      </c>
      <c r="D13745" s="98">
        <f>AVERAGE(C$10:C13745)</f>
        <v>0.71944234129295348</v>
      </c>
      <c r="E13745" s="2"/>
      <c r="G13745" s="23"/>
    </row>
    <row r="13746" spans="1:7" customFormat="1">
      <c r="A13746" s="4">
        <v>36384</v>
      </c>
      <c r="B13746">
        <v>5.0999999999999996</v>
      </c>
      <c r="C13746">
        <f>IFERROR(((VLOOKUP(A13746,'Interest Rates-10yr'!$A$9:$C$15239,2,FALSE))-B13746),C13745)</f>
        <v>0.98000000000000043</v>
      </c>
      <c r="D13746" s="98">
        <f>AVERAGE(C$10:C13746)</f>
        <v>0.71946130887384496</v>
      </c>
      <c r="E13746" s="2"/>
      <c r="G13746" s="23"/>
    </row>
    <row r="13747" spans="1:7" customFormat="1">
      <c r="A13747" s="4">
        <v>36385</v>
      </c>
      <c r="B13747">
        <v>5.01</v>
      </c>
      <c r="C13747">
        <f>IFERROR(((VLOOKUP(A13747,'Interest Rates-10yr'!$A$9:$C$15239,2,FALSE))-B13747),C13746)</f>
        <v>0.97000000000000064</v>
      </c>
      <c r="D13747" s="98">
        <f>AVERAGE(C$10:C13747)</f>
        <v>0.71947954578541329</v>
      </c>
      <c r="E13747" s="2"/>
      <c r="G13747" s="23"/>
    </row>
    <row r="13748" spans="1:7" customFormat="1">
      <c r="A13748" s="4">
        <v>36386</v>
      </c>
      <c r="B13748">
        <v>5.01</v>
      </c>
      <c r="C13748">
        <f>IFERROR(((VLOOKUP(A13748,'Interest Rates-10yr'!$A$9:$C$15239,2,FALSE))-B13748),C13747)</f>
        <v>0.97000000000000064</v>
      </c>
      <c r="D13748" s="98">
        <f>AVERAGE(C$10:C13748)</f>
        <v>0.7194977800422161</v>
      </c>
      <c r="E13748" s="2"/>
      <c r="G13748" s="23"/>
    </row>
    <row r="13749" spans="1:7" customFormat="1">
      <c r="A13749" s="4">
        <v>36387</v>
      </c>
      <c r="B13749">
        <v>5.01</v>
      </c>
      <c r="C13749">
        <f>IFERROR(((VLOOKUP(A13749,'Interest Rates-10yr'!$A$9:$C$15239,2,FALSE))-B13749),C13748)</f>
        <v>0.97000000000000064</v>
      </c>
      <c r="D13749" s="98">
        <f>AVERAGE(C$10:C13749)</f>
        <v>0.71951601164483314</v>
      </c>
      <c r="E13749" s="2"/>
      <c r="G13749" s="23"/>
    </row>
    <row r="13750" spans="1:7" customFormat="1">
      <c r="A13750" s="4">
        <v>36388</v>
      </c>
      <c r="B13750">
        <v>5.24</v>
      </c>
      <c r="C13750">
        <f>IFERROR(((VLOOKUP(A13750,'Interest Rates-10yr'!$A$9:$C$15239,2,FALSE))-B13750),C13749)</f>
        <v>0.74000000000000021</v>
      </c>
      <c r="D13750" s="98">
        <f>AVERAGE(C$10:C13750)</f>
        <v>0.71951750236518497</v>
      </c>
      <c r="E13750" s="2"/>
      <c r="G13750" s="23"/>
    </row>
    <row r="13751" spans="1:7" customFormat="1">
      <c r="A13751" s="4">
        <v>36389</v>
      </c>
      <c r="B13751">
        <v>4.9400000000000004</v>
      </c>
      <c r="C13751">
        <f>IFERROR(((VLOOKUP(A13751,'Interest Rates-10yr'!$A$9:$C$15239,2,FALSE))-B13751),C13750)</f>
        <v>0.94999999999999929</v>
      </c>
      <c r="D13751" s="98">
        <f>AVERAGE(C$10:C13751)</f>
        <v>0.71953427448697482</v>
      </c>
      <c r="E13751" s="2"/>
      <c r="G13751" s="23"/>
    </row>
    <row r="13752" spans="1:7" customFormat="1">
      <c r="A13752" s="4">
        <v>36390</v>
      </c>
      <c r="B13752">
        <v>4.8899999999999997</v>
      </c>
      <c r="C13752">
        <f>IFERROR(((VLOOKUP(A13752,'Interest Rates-10yr'!$A$9:$C$15239,2,FALSE))-B13752),C13751)</f>
        <v>0.99000000000000021</v>
      </c>
      <c r="D13752" s="98">
        <f>AVERAGE(C$10:C13752)</f>
        <v>0.71955395474059569</v>
      </c>
      <c r="E13752" s="2"/>
      <c r="G13752" s="23"/>
    </row>
    <row r="13753" spans="1:7" customFormat="1">
      <c r="A13753" s="4">
        <v>36391</v>
      </c>
      <c r="B13753">
        <v>4.97</v>
      </c>
      <c r="C13753">
        <f>IFERROR(((VLOOKUP(A13753,'Interest Rates-10yr'!$A$9:$C$15239,2,FALSE))-B13753),C13752)</f>
        <v>0.9300000000000006</v>
      </c>
      <c r="D13753" s="98">
        <f>AVERAGE(C$10:C13753)</f>
        <v>0.71956926658905762</v>
      </c>
      <c r="E13753" s="2"/>
      <c r="G13753" s="23"/>
    </row>
    <row r="13754" spans="1:7" customFormat="1">
      <c r="A13754" s="4">
        <v>36392</v>
      </c>
      <c r="B13754">
        <v>4.95</v>
      </c>
      <c r="C13754">
        <f>IFERROR(((VLOOKUP(A13754,'Interest Rates-10yr'!$A$9:$C$15239,2,FALSE))-B13754),C13753)</f>
        <v>0.92999999999999972</v>
      </c>
      <c r="D13754" s="98">
        <f>AVERAGE(C$10:C13754)</f>
        <v>0.71958457620953131</v>
      </c>
      <c r="E13754" s="2"/>
      <c r="G13754" s="23"/>
    </row>
    <row r="13755" spans="1:7" customFormat="1">
      <c r="A13755" s="4">
        <v>36393</v>
      </c>
      <c r="B13755">
        <v>4.95</v>
      </c>
      <c r="C13755">
        <f>IFERROR(((VLOOKUP(A13755,'Interest Rates-10yr'!$A$9:$C$15239,2,FALSE))-B13755),C13754)</f>
        <v>0.92999999999999972</v>
      </c>
      <c r="D13755" s="98">
        <f>AVERAGE(C$10:C13755)</f>
        <v>0.71959988360250315</v>
      </c>
      <c r="E13755" s="2"/>
      <c r="G13755" s="23"/>
    </row>
    <row r="13756" spans="1:7" customFormat="1">
      <c r="A13756" s="4">
        <v>36394</v>
      </c>
      <c r="B13756">
        <v>4.95</v>
      </c>
      <c r="C13756">
        <f>IFERROR(((VLOOKUP(A13756,'Interest Rates-10yr'!$A$9:$C$15239,2,FALSE))-B13756),C13755)</f>
        <v>0.92999999999999972</v>
      </c>
      <c r="D13756" s="98">
        <f>AVERAGE(C$10:C13756)</f>
        <v>0.7196151887684592</v>
      </c>
      <c r="E13756" s="2"/>
      <c r="G13756" s="23"/>
    </row>
    <row r="13757" spans="1:7" customFormat="1">
      <c r="A13757" s="4">
        <v>36395</v>
      </c>
      <c r="B13757">
        <v>5.0599999999999996</v>
      </c>
      <c r="C13757">
        <f>IFERROR(((VLOOKUP(A13757,'Interest Rates-10yr'!$A$9:$C$15239,2,FALSE))-B13757),C13756)</f>
        <v>0.83000000000000007</v>
      </c>
      <c r="D13757" s="98">
        <f>AVERAGE(C$10:C13757)</f>
        <v>0.71962321792260753</v>
      </c>
      <c r="E13757" s="2"/>
      <c r="G13757" s="23"/>
    </row>
    <row r="13758" spans="1:7" customFormat="1">
      <c r="A13758" s="4">
        <v>36396</v>
      </c>
      <c r="B13758">
        <v>5.08</v>
      </c>
      <c r="C13758">
        <f>IFERROR(((VLOOKUP(A13758,'Interest Rates-10yr'!$A$9:$C$15239,2,FALSE))-B13758),C13757)</f>
        <v>0.76999999999999957</v>
      </c>
      <c r="D13758" s="98">
        <f>AVERAGE(C$10:C13758)</f>
        <v>0.71962688195505187</v>
      </c>
      <c r="E13758" s="2"/>
      <c r="G13758" s="23"/>
    </row>
    <row r="13759" spans="1:7" customFormat="1">
      <c r="A13759" s="4">
        <v>36397</v>
      </c>
      <c r="B13759">
        <v>5.2</v>
      </c>
      <c r="C13759">
        <f>IFERROR(((VLOOKUP(A13759,'Interest Rates-10yr'!$A$9:$C$15239,2,FALSE))-B13759),C13758)</f>
        <v>0.53000000000000025</v>
      </c>
      <c r="D13759" s="98">
        <f>AVERAGE(C$10:C13759)</f>
        <v>0.71961309090909165</v>
      </c>
      <c r="E13759" s="2"/>
      <c r="G13759" s="23"/>
    </row>
    <row r="13760" spans="1:7" customFormat="1">
      <c r="A13760" s="4">
        <v>36398</v>
      </c>
      <c r="B13760">
        <v>5.3</v>
      </c>
      <c r="C13760">
        <f>IFERROR(((VLOOKUP(A13760,'Interest Rates-10yr'!$A$9:$C$15239,2,FALSE))-B13760),C13759)</f>
        <v>0.45000000000000018</v>
      </c>
      <c r="D13760" s="98">
        <f>AVERAGE(C$10:C13760)</f>
        <v>0.71959348411024726</v>
      </c>
      <c r="E13760" s="2"/>
      <c r="G13760" s="23"/>
    </row>
    <row r="13761" spans="1:7" customFormat="1">
      <c r="A13761" s="4">
        <v>36399</v>
      </c>
      <c r="B13761">
        <v>5.24</v>
      </c>
      <c r="C13761">
        <f>IFERROR(((VLOOKUP(A13761,'Interest Rates-10yr'!$A$9:$C$15239,2,FALSE))-B13761),C13760)</f>
        <v>0.60999999999999943</v>
      </c>
      <c r="D13761" s="98">
        <f>AVERAGE(C$10:C13761)</f>
        <v>0.71958551483420674</v>
      </c>
      <c r="E13761" s="2"/>
      <c r="G13761" s="23"/>
    </row>
    <row r="13762" spans="1:7" customFormat="1">
      <c r="A13762" s="4">
        <v>36400</v>
      </c>
      <c r="B13762">
        <v>5.24</v>
      </c>
      <c r="C13762">
        <f>IFERROR(((VLOOKUP(A13762,'Interest Rates-10yr'!$A$9:$C$15239,2,FALSE))-B13762),C13761)</f>
        <v>0.60999999999999943</v>
      </c>
      <c r="D13762" s="98">
        <f>AVERAGE(C$10:C13762)</f>
        <v>0.71957754671708074</v>
      </c>
      <c r="E13762" s="2"/>
      <c r="G13762" s="23"/>
    </row>
    <row r="13763" spans="1:7" customFormat="1">
      <c r="A13763" s="4">
        <v>36401</v>
      </c>
      <c r="B13763">
        <v>5.24</v>
      </c>
      <c r="C13763">
        <f>IFERROR(((VLOOKUP(A13763,'Interest Rates-10yr'!$A$9:$C$15239,2,FALSE))-B13763),C13762)</f>
        <v>0.60999999999999943</v>
      </c>
      <c r="D13763" s="98">
        <f>AVERAGE(C$10:C13763)</f>
        <v>0.71956957975861657</v>
      </c>
      <c r="E13763" s="2"/>
      <c r="G13763" s="23"/>
    </row>
    <row r="13764" spans="1:7" customFormat="1">
      <c r="A13764" s="4">
        <v>36402</v>
      </c>
      <c r="B13764">
        <v>5.37</v>
      </c>
      <c r="C13764">
        <f>IFERROR(((VLOOKUP(A13764,'Interest Rates-10yr'!$A$9:$C$15239,2,FALSE))-B13764),C13763)</f>
        <v>0.58000000000000007</v>
      </c>
      <c r="D13764" s="98">
        <f>AVERAGE(C$10:C13764)</f>
        <v>0.71955943293347957</v>
      </c>
      <c r="E13764" s="2"/>
      <c r="G13764" s="23"/>
    </row>
    <row r="13765" spans="1:7" customFormat="1">
      <c r="A13765" s="4">
        <v>36403</v>
      </c>
      <c r="B13765">
        <v>5.57</v>
      </c>
      <c r="C13765">
        <f>IFERROR(((VLOOKUP(A13765,'Interest Rates-10yr'!$A$9:$C$15239,2,FALSE))-B13765),C13764)</f>
        <v>0.41000000000000014</v>
      </c>
      <c r="D13765" s="98">
        <f>AVERAGE(C$10:C13765)</f>
        <v>0.71953692933992519</v>
      </c>
      <c r="E13765" s="2"/>
      <c r="G13765" s="23"/>
    </row>
    <row r="13766" spans="1:7" customFormat="1">
      <c r="A13766" s="4">
        <v>36404</v>
      </c>
      <c r="B13766">
        <v>5.41</v>
      </c>
      <c r="C13766">
        <f>IFERROR(((VLOOKUP(A13766,'Interest Rates-10yr'!$A$9:$C$15239,2,FALSE))-B13766),C13765)</f>
        <v>0.58000000000000007</v>
      </c>
      <c r="D13766" s="98">
        <f>AVERAGE(C$10:C13766)</f>
        <v>0.7195267863633068</v>
      </c>
      <c r="E13766" s="2"/>
      <c r="G13766" s="23"/>
    </row>
    <row r="13767" spans="1:7" customFormat="1">
      <c r="A13767" s="4">
        <v>36405</v>
      </c>
      <c r="B13767">
        <v>5.26</v>
      </c>
      <c r="C13767">
        <f>IFERROR(((VLOOKUP(A13767,'Interest Rates-10yr'!$A$9:$C$15239,2,FALSE))-B13767),C13766)</f>
        <v>0.77000000000000046</v>
      </c>
      <c r="D13767" s="98">
        <f>AVERAGE(C$10:C13767)</f>
        <v>0.71953045500799617</v>
      </c>
      <c r="E13767" s="2"/>
      <c r="G13767" s="23"/>
    </row>
    <row r="13768" spans="1:7" customFormat="1">
      <c r="A13768" s="4">
        <v>36406</v>
      </c>
      <c r="B13768">
        <v>5.09</v>
      </c>
      <c r="C13768">
        <f>IFERROR(((VLOOKUP(A13768,'Interest Rates-10yr'!$A$9:$C$15239,2,FALSE))-B13768),C13767)</f>
        <v>0.79999999999999982</v>
      </c>
      <c r="D13768" s="98">
        <f>AVERAGE(C$10:C13768)</f>
        <v>0.71953630351043041</v>
      </c>
      <c r="E13768" s="2"/>
      <c r="G13768" s="23"/>
    </row>
    <row r="13769" spans="1:7" customFormat="1">
      <c r="A13769" s="4">
        <v>36407</v>
      </c>
      <c r="B13769">
        <v>5.09</v>
      </c>
      <c r="C13769">
        <f>IFERROR(((VLOOKUP(A13769,'Interest Rates-10yr'!$A$9:$C$15239,2,FALSE))-B13769),C13768)</f>
        <v>0.79999999999999982</v>
      </c>
      <c r="D13769" s="98">
        <f>AVERAGE(C$10:C13769)</f>
        <v>0.71954215116279141</v>
      </c>
      <c r="E13769" s="2"/>
      <c r="G13769" s="23"/>
    </row>
    <row r="13770" spans="1:7" customFormat="1">
      <c r="A13770" s="4">
        <v>36408</v>
      </c>
      <c r="B13770">
        <v>5.09</v>
      </c>
      <c r="C13770">
        <f>IFERROR(((VLOOKUP(A13770,'Interest Rates-10yr'!$A$9:$C$15239,2,FALSE))-B13770),C13769)</f>
        <v>0.79999999999999982</v>
      </c>
      <c r="D13770" s="98">
        <f>AVERAGE(C$10:C13770)</f>
        <v>0.71954799796526492</v>
      </c>
      <c r="E13770" s="2"/>
      <c r="G13770" s="23"/>
    </row>
    <row r="13771" spans="1:7" customFormat="1">
      <c r="A13771" s="4">
        <v>36409</v>
      </c>
      <c r="B13771">
        <v>5.09</v>
      </c>
      <c r="C13771">
        <f>IFERROR(((VLOOKUP(A13771,'Interest Rates-10yr'!$A$9:$C$15239,2,FALSE))-B13771),C13770)</f>
        <v>0.79999999999999982</v>
      </c>
      <c r="D13771" s="98">
        <f>AVERAGE(C$10:C13771)</f>
        <v>0.71955384391803578</v>
      </c>
      <c r="E13771" s="2"/>
      <c r="G13771" s="23"/>
    </row>
    <row r="13772" spans="1:7" customFormat="1">
      <c r="A13772" s="4">
        <v>36410</v>
      </c>
      <c r="B13772">
        <v>5.33</v>
      </c>
      <c r="C13772">
        <f>IFERROR(((VLOOKUP(A13772,'Interest Rates-10yr'!$A$9:$C$15239,2,FALSE))-B13772),C13771)</f>
        <v>0.62000000000000011</v>
      </c>
      <c r="D13772" s="98">
        <f>AVERAGE(C$10:C13772)</f>
        <v>0.71954661047736757</v>
      </c>
      <c r="E13772" s="2"/>
      <c r="G13772" s="23"/>
    </row>
    <row r="13773" spans="1:7" customFormat="1">
      <c r="A13773" s="4">
        <v>36411</v>
      </c>
      <c r="B13773">
        <v>5.17</v>
      </c>
      <c r="C13773">
        <f>IFERROR(((VLOOKUP(A13773,'Interest Rates-10yr'!$A$9:$C$15239,2,FALSE))-B13773),C13772)</f>
        <v>0.75999999999999979</v>
      </c>
      <c r="D13773" s="98">
        <f>AVERAGE(C$10:C13773)</f>
        <v>0.7195495495495503</v>
      </c>
      <c r="E13773" s="2"/>
      <c r="G13773" s="23"/>
    </row>
    <row r="13774" spans="1:7" customFormat="1">
      <c r="A13774" s="4">
        <v>36412</v>
      </c>
      <c r="B13774">
        <v>5.24</v>
      </c>
      <c r="C13774">
        <f>IFERROR(((VLOOKUP(A13774,'Interest Rates-10yr'!$A$9:$C$15239,2,FALSE))-B13774),C13773)</f>
        <v>0.72999999999999954</v>
      </c>
      <c r="D13774" s="98">
        <f>AVERAGE(C$10:C13774)</f>
        <v>0.71955030875408721</v>
      </c>
      <c r="E13774" s="2"/>
      <c r="G13774" s="23"/>
    </row>
    <row r="13775" spans="1:7" customFormat="1">
      <c r="A13775" s="4">
        <v>36413</v>
      </c>
      <c r="B13775">
        <v>5.17</v>
      </c>
      <c r="C13775">
        <f>IFERROR(((VLOOKUP(A13775,'Interest Rates-10yr'!$A$9:$C$15239,2,FALSE))-B13775),C13774)</f>
        <v>0.71999999999999975</v>
      </c>
      <c r="D13775" s="98">
        <f>AVERAGE(C$10:C13775)</f>
        <v>0.71955034142089269</v>
      </c>
      <c r="E13775" s="2"/>
      <c r="G13775" s="23"/>
    </row>
    <row r="13776" spans="1:7" customFormat="1">
      <c r="A13776" s="4">
        <v>36414</v>
      </c>
      <c r="B13776">
        <v>5.17</v>
      </c>
      <c r="C13776">
        <f>IFERROR(((VLOOKUP(A13776,'Interest Rates-10yr'!$A$9:$C$15239,2,FALSE))-B13776),C13775)</f>
        <v>0.71999999999999975</v>
      </c>
      <c r="D13776" s="98">
        <f>AVERAGE(C$10:C13776)</f>
        <v>0.71955037408295264</v>
      </c>
      <c r="E13776" s="2"/>
      <c r="G13776" s="23"/>
    </row>
    <row r="13777" spans="1:7" customFormat="1">
      <c r="A13777" s="4">
        <v>36415</v>
      </c>
      <c r="B13777">
        <v>5.17</v>
      </c>
      <c r="C13777">
        <f>IFERROR(((VLOOKUP(A13777,'Interest Rates-10yr'!$A$9:$C$15239,2,FALSE))-B13777),C13776)</f>
        <v>0.71999999999999975</v>
      </c>
      <c r="D13777" s="98">
        <f>AVERAGE(C$10:C13777)</f>
        <v>0.71955040674026782</v>
      </c>
      <c r="E13777" s="2"/>
      <c r="G13777" s="23"/>
    </row>
    <row r="13778" spans="1:7" customFormat="1">
      <c r="A13778" s="4">
        <v>36416</v>
      </c>
      <c r="B13778">
        <v>5.27</v>
      </c>
      <c r="C13778">
        <f>IFERROR(((VLOOKUP(A13778,'Interest Rates-10yr'!$A$9:$C$15239,2,FALSE))-B13778),C13777)</f>
        <v>0.65000000000000036</v>
      </c>
      <c r="D13778" s="98">
        <f>AVERAGE(C$10:C13778)</f>
        <v>0.71954535550875209</v>
      </c>
      <c r="E13778" s="2"/>
      <c r="G13778" s="23"/>
    </row>
    <row r="13779" spans="1:7" customFormat="1">
      <c r="A13779" s="4">
        <v>36417</v>
      </c>
      <c r="B13779">
        <v>5.26</v>
      </c>
      <c r="C13779">
        <f>IFERROR(((VLOOKUP(A13779,'Interest Rates-10yr'!$A$9:$C$15239,2,FALSE))-B13779),C13778)</f>
        <v>0.70000000000000018</v>
      </c>
      <c r="D13779" s="98">
        <f>AVERAGE(C$10:C13779)</f>
        <v>0.7195439360929563</v>
      </c>
      <c r="E13779" s="2"/>
      <c r="G13779" s="23"/>
    </row>
    <row r="13780" spans="1:7" customFormat="1">
      <c r="A13780" s="4">
        <v>36418</v>
      </c>
      <c r="B13780">
        <v>5.41</v>
      </c>
      <c r="C13780">
        <f>IFERROR(((VLOOKUP(A13780,'Interest Rates-10yr'!$A$9:$C$15239,2,FALSE))-B13780),C13779)</f>
        <v>0.53000000000000025</v>
      </c>
      <c r="D13780" s="98">
        <f>AVERAGE(C$10:C13780)</f>
        <v>0.71953017210079218</v>
      </c>
      <c r="E13780" s="2"/>
      <c r="G13780" s="23"/>
    </row>
    <row r="13781" spans="1:7" customFormat="1">
      <c r="A13781" s="4">
        <v>36419</v>
      </c>
      <c r="B13781">
        <v>5.23</v>
      </c>
      <c r="C13781">
        <f>IFERROR(((VLOOKUP(A13781,'Interest Rates-10yr'!$A$9:$C$15239,2,FALSE))-B13781),C13780)</f>
        <v>0.66999999999999993</v>
      </c>
      <c r="D13781" s="98">
        <f>AVERAGE(C$10:C13781)</f>
        <v>0.71952657566076161</v>
      </c>
      <c r="E13781" s="2"/>
      <c r="G13781" s="23"/>
    </row>
    <row r="13782" spans="1:7" customFormat="1">
      <c r="A13782" s="4">
        <v>36420</v>
      </c>
      <c r="B13782">
        <v>5.1100000000000003</v>
      </c>
      <c r="C13782">
        <f>IFERROR(((VLOOKUP(A13782,'Interest Rates-10yr'!$A$9:$C$15239,2,FALSE))-B13782),C13781)</f>
        <v>0.75999999999999979</v>
      </c>
      <c r="D13782" s="98">
        <f>AVERAGE(C$10:C13782)</f>
        <v>0.71952951426704492</v>
      </c>
      <c r="E13782" s="2"/>
      <c r="G13782" s="23"/>
    </row>
    <row r="13783" spans="1:7" customFormat="1">
      <c r="A13783" s="4">
        <v>36421</v>
      </c>
      <c r="B13783">
        <v>5.1100000000000003</v>
      </c>
      <c r="C13783">
        <f>IFERROR(((VLOOKUP(A13783,'Interest Rates-10yr'!$A$9:$C$15239,2,FALSE))-B13783),C13782)</f>
        <v>0.75999999999999979</v>
      </c>
      <c r="D13783" s="98">
        <f>AVERAGE(C$10:C13783)</f>
        <v>0.71953245244663921</v>
      </c>
      <c r="E13783" s="2"/>
      <c r="G13783" s="23"/>
    </row>
    <row r="13784" spans="1:7" customFormat="1">
      <c r="A13784" s="4">
        <v>36422</v>
      </c>
      <c r="B13784">
        <v>5.1100000000000003</v>
      </c>
      <c r="C13784">
        <f>IFERROR(((VLOOKUP(A13784,'Interest Rates-10yr'!$A$9:$C$15239,2,FALSE))-B13784),C13783)</f>
        <v>0.75999999999999979</v>
      </c>
      <c r="D13784" s="98">
        <f>AVERAGE(C$10:C13784)</f>
        <v>0.71953539019963775</v>
      </c>
      <c r="E13784" s="2"/>
      <c r="G13784" s="23"/>
    </row>
    <row r="13785" spans="1:7" customFormat="1">
      <c r="A13785" s="4">
        <v>36423</v>
      </c>
      <c r="B13785">
        <v>5.2</v>
      </c>
      <c r="C13785">
        <f>IFERROR(((VLOOKUP(A13785,'Interest Rates-10yr'!$A$9:$C$15239,2,FALSE))-B13785),C13784)</f>
        <v>0.71</v>
      </c>
      <c r="D13785" s="98">
        <f>AVERAGE(C$10:C13785)</f>
        <v>0.71953469802555226</v>
      </c>
      <c r="E13785" s="2"/>
      <c r="G13785" s="23"/>
    </row>
    <row r="13786" spans="1:7" customFormat="1">
      <c r="A13786" s="4">
        <v>36424</v>
      </c>
      <c r="B13786">
        <v>5.12</v>
      </c>
      <c r="C13786">
        <f>IFERROR(((VLOOKUP(A13786,'Interest Rates-10yr'!$A$9:$C$15239,2,FALSE))-B13786),C13785)</f>
        <v>0.82000000000000028</v>
      </c>
      <c r="D13786" s="98">
        <f>AVERAGE(C$10:C13786)</f>
        <v>0.71954199027364507</v>
      </c>
      <c r="E13786" s="2"/>
      <c r="G13786" s="23"/>
    </row>
    <row r="13787" spans="1:7" customFormat="1">
      <c r="A13787" s="4">
        <v>36425</v>
      </c>
      <c r="B13787">
        <v>5.21</v>
      </c>
      <c r="C13787">
        <f>IFERROR(((VLOOKUP(A13787,'Interest Rates-10yr'!$A$9:$C$15239,2,FALSE))-B13787),C13786)</f>
        <v>0.71</v>
      </c>
      <c r="D13787" s="98">
        <f>AVERAGE(C$10:C13787)</f>
        <v>0.71954129772100506</v>
      </c>
      <c r="E13787" s="2"/>
      <c r="G13787" s="23"/>
    </row>
    <row r="13788" spans="1:7" customFormat="1">
      <c r="A13788" s="4">
        <v>36426</v>
      </c>
      <c r="B13788">
        <v>5.29</v>
      </c>
      <c r="C13788">
        <f>IFERROR(((VLOOKUP(A13788,'Interest Rates-10yr'!$A$9:$C$15239,2,FALSE))-B13788),C13787)</f>
        <v>0.58000000000000007</v>
      </c>
      <c r="D13788" s="98">
        <f>AVERAGE(C$10:C13788)</f>
        <v>0.71953117062196148</v>
      </c>
      <c r="E13788" s="2"/>
      <c r="G13788" s="23"/>
    </row>
    <row r="13789" spans="1:7" customFormat="1">
      <c r="A13789" s="4">
        <v>36427</v>
      </c>
      <c r="B13789">
        <v>5.23</v>
      </c>
      <c r="C13789">
        <f>IFERROR(((VLOOKUP(A13789,'Interest Rates-10yr'!$A$9:$C$15239,2,FALSE))-B13789),C13788)</f>
        <v>0.51999999999999957</v>
      </c>
      <c r="D13789" s="98">
        <f>AVERAGE(C$10:C13789)</f>
        <v>0.71951669085631409</v>
      </c>
      <c r="E13789" s="2"/>
      <c r="G13789" s="23"/>
    </row>
    <row r="13790" spans="1:7" customFormat="1">
      <c r="A13790" s="4">
        <v>36428</v>
      </c>
      <c r="B13790">
        <v>5.23</v>
      </c>
      <c r="C13790">
        <f>IFERROR(((VLOOKUP(A13790,'Interest Rates-10yr'!$A$9:$C$15239,2,FALSE))-B13790),C13789)</f>
        <v>0.51999999999999957</v>
      </c>
      <c r="D13790" s="98">
        <f>AVERAGE(C$10:C13790)</f>
        <v>0.71950221319207663</v>
      </c>
      <c r="E13790" s="2"/>
      <c r="G13790" s="23"/>
    </row>
    <row r="13791" spans="1:7" customFormat="1">
      <c r="A13791" s="4">
        <v>36429</v>
      </c>
      <c r="B13791">
        <v>5.23</v>
      </c>
      <c r="C13791">
        <f>IFERROR(((VLOOKUP(A13791,'Interest Rates-10yr'!$A$9:$C$15239,2,FALSE))-B13791),C13790)</f>
        <v>0.51999999999999957</v>
      </c>
      <c r="D13791" s="98">
        <f>AVERAGE(C$10:C13791)</f>
        <v>0.71948773762879181</v>
      </c>
      <c r="E13791" s="2"/>
      <c r="G13791" s="23"/>
    </row>
    <row r="13792" spans="1:7" customFormat="1">
      <c r="A13792" s="4">
        <v>36430</v>
      </c>
      <c r="B13792">
        <v>5.35</v>
      </c>
      <c r="C13792">
        <f>IFERROR(((VLOOKUP(A13792,'Interest Rates-10yr'!$A$9:$C$15239,2,FALSE))-B13792),C13791)</f>
        <v>0.48000000000000043</v>
      </c>
      <c r="D13792" s="98">
        <f>AVERAGE(C$10:C13792)</f>
        <v>0.71947036204019499</v>
      </c>
      <c r="E13792" s="2"/>
      <c r="G13792" s="23"/>
    </row>
    <row r="13793" spans="1:7" customFormat="1">
      <c r="A13793" s="4">
        <v>36431</v>
      </c>
      <c r="B13793">
        <v>5.32</v>
      </c>
      <c r="C13793">
        <f>IFERROR(((VLOOKUP(A13793,'Interest Rates-10yr'!$A$9:$C$15239,2,FALSE))-B13793),C13792)</f>
        <v>0.5699999999999994</v>
      </c>
      <c r="D13793" s="98">
        <f>AVERAGE(C$10:C13793)</f>
        <v>0.71945951828206678</v>
      </c>
      <c r="E13793" s="2"/>
      <c r="G13793" s="23"/>
    </row>
    <row r="13794" spans="1:7" customFormat="1">
      <c r="A13794" s="4">
        <v>36432</v>
      </c>
      <c r="B13794">
        <v>5.26</v>
      </c>
      <c r="C13794">
        <f>IFERROR(((VLOOKUP(A13794,'Interest Rates-10yr'!$A$9:$C$15239,2,FALSE))-B13794),C13793)</f>
        <v>0.71</v>
      </c>
      <c r="D13794" s="98">
        <f>AVERAGE(C$10:C13794)</f>
        <v>0.71945883206383798</v>
      </c>
      <c r="E13794" s="2"/>
      <c r="G13794" s="23"/>
    </row>
    <row r="13795" spans="1:7" customFormat="1">
      <c r="A13795" s="4">
        <v>36433</v>
      </c>
      <c r="B13795">
        <v>5.51</v>
      </c>
      <c r="C13795">
        <f>IFERROR(((VLOOKUP(A13795,'Interest Rates-10yr'!$A$9:$C$15239,2,FALSE))-B13795),C13794)</f>
        <v>0.39000000000000057</v>
      </c>
      <c r="D13795" s="98">
        <f>AVERAGE(C$10:C13795)</f>
        <v>0.71943493399100589</v>
      </c>
      <c r="E13795" s="2"/>
      <c r="G13795" s="23"/>
    </row>
    <row r="13796" spans="1:7" customFormat="1">
      <c r="A13796" s="4">
        <v>36434</v>
      </c>
      <c r="B13796">
        <v>5.26</v>
      </c>
      <c r="C13796">
        <f>IFERROR(((VLOOKUP(A13796,'Interest Rates-10yr'!$A$9:$C$15239,2,FALSE))-B13796),C13795)</f>
        <v>0.74000000000000021</v>
      </c>
      <c r="D13796" s="98">
        <f>AVERAGE(C$10:C13796)</f>
        <v>0.71943642561833654</v>
      </c>
      <c r="E13796" s="2"/>
      <c r="G13796" s="23"/>
    </row>
    <row r="13797" spans="1:7" customFormat="1">
      <c r="A13797" s="4">
        <v>36435</v>
      </c>
      <c r="B13797">
        <v>5.26</v>
      </c>
      <c r="C13797">
        <f>IFERROR(((VLOOKUP(A13797,'Interest Rates-10yr'!$A$9:$C$15239,2,FALSE))-B13797),C13796)</f>
        <v>0.74000000000000021</v>
      </c>
      <c r="D13797" s="98">
        <f>AVERAGE(C$10:C13797)</f>
        <v>0.71943791702930127</v>
      </c>
      <c r="E13797" s="2"/>
      <c r="G13797" s="23"/>
    </row>
    <row r="13798" spans="1:7" customFormat="1">
      <c r="A13798" s="4">
        <v>36436</v>
      </c>
      <c r="B13798">
        <v>5.26</v>
      </c>
      <c r="C13798">
        <f>IFERROR(((VLOOKUP(A13798,'Interest Rates-10yr'!$A$9:$C$15239,2,FALSE))-B13798),C13797)</f>
        <v>0.74000000000000021</v>
      </c>
      <c r="D13798" s="98">
        <f>AVERAGE(C$10:C13798)</f>
        <v>0.71943940822394703</v>
      </c>
      <c r="E13798" s="2"/>
      <c r="G13798" s="23"/>
    </row>
    <row r="13799" spans="1:7" customFormat="1">
      <c r="A13799" s="4">
        <v>36437</v>
      </c>
      <c r="B13799">
        <v>5.23</v>
      </c>
      <c r="C13799">
        <f>IFERROR(((VLOOKUP(A13799,'Interest Rates-10yr'!$A$9:$C$15239,2,FALSE))-B13799),C13798)</f>
        <v>0.71999999999999975</v>
      </c>
      <c r="D13799" s="98">
        <f>AVERAGE(C$10:C13799)</f>
        <v>0.71943944887599742</v>
      </c>
      <c r="E13799" s="2"/>
      <c r="G13799" s="23"/>
    </row>
    <row r="13800" spans="1:7" customFormat="1">
      <c r="A13800" s="4">
        <v>36438</v>
      </c>
      <c r="B13800">
        <v>5.16</v>
      </c>
      <c r="C13800">
        <f>IFERROR(((VLOOKUP(A13800,'Interest Rates-10yr'!$A$9:$C$15239,2,FALSE))-B13800),C13799)</f>
        <v>0.85999999999999943</v>
      </c>
      <c r="D13800" s="98">
        <f>AVERAGE(C$10:C13800)</f>
        <v>0.71944964107026366</v>
      </c>
      <c r="E13800" s="2"/>
      <c r="G13800" s="23"/>
    </row>
    <row r="13801" spans="1:7" customFormat="1">
      <c r="A13801" s="4">
        <v>36439</v>
      </c>
      <c r="B13801">
        <v>5.21</v>
      </c>
      <c r="C13801">
        <f>IFERROR(((VLOOKUP(A13801,'Interest Rates-10yr'!$A$9:$C$15239,2,FALSE))-B13801),C13800)</f>
        <v>0.83000000000000007</v>
      </c>
      <c r="D13801" s="98">
        <f>AVERAGE(C$10:C13801)</f>
        <v>0.71945765661252936</v>
      </c>
      <c r="E13801" s="2"/>
      <c r="G13801" s="23"/>
    </row>
    <row r="13802" spans="1:7" customFormat="1">
      <c r="A13802" s="4">
        <v>36440</v>
      </c>
      <c r="B13802">
        <v>5.28</v>
      </c>
      <c r="C13802">
        <f>IFERROR(((VLOOKUP(A13802,'Interest Rates-10yr'!$A$9:$C$15239,2,FALSE))-B13802),C13801)</f>
        <v>0.76999999999999957</v>
      </c>
      <c r="D13802" s="98">
        <f>AVERAGE(C$10:C13802)</f>
        <v>0.71946132095990767</v>
      </c>
      <c r="E13802" s="2"/>
      <c r="G13802" s="23"/>
    </row>
    <row r="13803" spans="1:7" customFormat="1">
      <c r="A13803" s="4">
        <v>36441</v>
      </c>
      <c r="B13803">
        <v>5.0999999999999996</v>
      </c>
      <c r="C13803">
        <f>IFERROR(((VLOOKUP(A13803,'Interest Rates-10yr'!$A$9:$C$15239,2,FALSE))-B13803),C13802)</f>
        <v>0.94000000000000039</v>
      </c>
      <c r="D13803" s="98">
        <f>AVERAGE(C$10:C13803)</f>
        <v>0.71947730897491713</v>
      </c>
      <c r="E13803" s="2"/>
      <c r="G13803" s="23"/>
    </row>
    <row r="13804" spans="1:7" customFormat="1">
      <c r="A13804" s="4">
        <v>36442</v>
      </c>
      <c r="B13804">
        <v>5.0999999999999996</v>
      </c>
      <c r="C13804">
        <f>IFERROR(((VLOOKUP(A13804,'Interest Rates-10yr'!$A$9:$C$15239,2,FALSE))-B13804),C13803)</f>
        <v>0.94000000000000039</v>
      </c>
      <c r="D13804" s="98">
        <f>AVERAGE(C$10:C13804)</f>
        <v>0.71949329467198309</v>
      </c>
      <c r="E13804" s="2"/>
      <c r="G13804" s="23"/>
    </row>
    <row r="13805" spans="1:7" customFormat="1">
      <c r="A13805" s="4">
        <v>36443</v>
      </c>
      <c r="B13805">
        <v>5.0999999999999996</v>
      </c>
      <c r="C13805">
        <f>IFERROR(((VLOOKUP(A13805,'Interest Rates-10yr'!$A$9:$C$15239,2,FALSE))-B13805),C13804)</f>
        <v>0.94000000000000039</v>
      </c>
      <c r="D13805" s="98">
        <f>AVERAGE(C$10:C13805)</f>
        <v>0.71950927805160969</v>
      </c>
      <c r="E13805" s="2"/>
      <c r="G13805" s="23"/>
    </row>
    <row r="13806" spans="1:7" customFormat="1">
      <c r="A13806" s="4">
        <v>36444</v>
      </c>
      <c r="B13806">
        <v>5.0999999999999996</v>
      </c>
      <c r="C13806">
        <f>IFERROR(((VLOOKUP(A13806,'Interest Rates-10yr'!$A$9:$C$15239,2,FALSE))-B13806),C13805)</f>
        <v>0.94000000000000039</v>
      </c>
      <c r="D13806" s="98">
        <f>AVERAGE(C$10:C13806)</f>
        <v>0.71952525911430076</v>
      </c>
      <c r="E13806" s="2"/>
      <c r="G13806" s="23"/>
    </row>
    <row r="13807" spans="1:7" customFormat="1">
      <c r="A13807" s="4">
        <v>36445</v>
      </c>
      <c r="B13807">
        <v>5.3</v>
      </c>
      <c r="C13807">
        <f>IFERROR(((VLOOKUP(A13807,'Interest Rates-10yr'!$A$9:$C$15239,2,FALSE))-B13807),C13806)</f>
        <v>0.77000000000000046</v>
      </c>
      <c r="D13807" s="98">
        <f>AVERAGE(C$10:C13807)</f>
        <v>0.71952891723438239</v>
      </c>
      <c r="E13807" s="2"/>
      <c r="G13807" s="23"/>
    </row>
    <row r="13808" spans="1:7" customFormat="1">
      <c r="A13808" s="4">
        <v>36446</v>
      </c>
      <c r="B13808">
        <v>5.2</v>
      </c>
      <c r="C13808">
        <f>IFERROR(((VLOOKUP(A13808,'Interest Rates-10yr'!$A$9:$C$15239,2,FALSE))-B13808),C13807)</f>
        <v>0.91999999999999993</v>
      </c>
      <c r="D13808" s="98">
        <f>AVERAGE(C$10:C13808)</f>
        <v>0.71954344517718738</v>
      </c>
      <c r="E13808" s="2"/>
      <c r="G13808" s="23"/>
    </row>
    <row r="13809" spans="1:10">
      <c r="A13809" s="4">
        <v>36447</v>
      </c>
      <c r="B13809">
        <v>5.22</v>
      </c>
      <c r="C13809">
        <f>IFERROR(((VLOOKUP(A13809,'Interest Rates-10yr'!$A$9:$C$15239,2,FALSE))-B13809),C13808)</f>
        <v>0.95000000000000018</v>
      </c>
      <c r="D13809" s="98">
        <f>AVERAGE(C$10:C13809)</f>
        <v>0.71956014492753695</v>
      </c>
      <c r="E13809" s="2"/>
      <c r="H13809"/>
      <c r="J13809" s="12"/>
    </row>
    <row r="13810" spans="1:10">
      <c r="A13810" s="4">
        <v>36448</v>
      </c>
      <c r="B13810">
        <v>5.28</v>
      </c>
      <c r="C13810">
        <f>IFERROR(((VLOOKUP(A13810,'Interest Rates-10yr'!$A$9:$C$15239,2,FALSE))-B13810),C13809)</f>
        <v>0.80999999999999961</v>
      </c>
      <c r="D13810" s="98">
        <f>AVERAGE(C$10:C13810)</f>
        <v>0.71956669806535822</v>
      </c>
      <c r="E13810" s="2"/>
      <c r="H13810"/>
    </row>
    <row r="13811" spans="1:10">
      <c r="A13811" s="4">
        <v>36449</v>
      </c>
      <c r="B13811">
        <v>5.28</v>
      </c>
      <c r="C13811">
        <f>IFERROR(((VLOOKUP(A13811,'Interest Rates-10yr'!$A$9:$C$15239,2,FALSE))-B13811),C13810)</f>
        <v>0.80999999999999961</v>
      </c>
      <c r="D13811" s="98">
        <f>AVERAGE(C$10:C13811)</f>
        <v>0.71957325025358709</v>
      </c>
      <c r="E13811" s="2"/>
      <c r="H13811"/>
    </row>
    <row r="13812" spans="1:10">
      <c r="A13812" s="4">
        <v>36450</v>
      </c>
      <c r="B13812">
        <v>5.28</v>
      </c>
      <c r="C13812">
        <f>IFERROR(((VLOOKUP(A13812,'Interest Rates-10yr'!$A$9:$C$15239,2,FALSE))-B13812),C13811)</f>
        <v>0.80999999999999961</v>
      </c>
      <c r="D13812" s="98">
        <f>AVERAGE(C$10:C13812)</f>
        <v>0.71957980149242973</v>
      </c>
      <c r="E13812" s="2"/>
      <c r="H13812"/>
    </row>
    <row r="13813" spans="1:10">
      <c r="A13813" s="4">
        <v>36451</v>
      </c>
      <c r="B13813">
        <v>5.2</v>
      </c>
      <c r="C13813">
        <f>IFERROR(((VLOOKUP(A13813,'Interest Rates-10yr'!$A$9:$C$15239,2,FALSE))-B13813),C13812)</f>
        <v>0.91999999999999993</v>
      </c>
      <c r="D13813" s="98">
        <f>AVERAGE(C$10:C13813)</f>
        <v>0.71959432048681604</v>
      </c>
      <c r="E13813" s="2"/>
      <c r="H13813"/>
    </row>
    <row r="13814" spans="1:10">
      <c r="A13814" s="4">
        <v>36452</v>
      </c>
      <c r="B13814">
        <v>5.07</v>
      </c>
      <c r="C13814">
        <f>IFERROR(((VLOOKUP(A13814,'Interest Rates-10yr'!$A$9:$C$15239,2,FALSE))-B13814),C13813)</f>
        <v>1.1099999999999994</v>
      </c>
      <c r="D13814" s="98">
        <f>AVERAGE(C$10:C13814)</f>
        <v>0.71962260050706328</v>
      </c>
      <c r="E13814" s="2"/>
      <c r="H13814"/>
    </row>
    <row r="13815" spans="1:10">
      <c r="A13815" s="4">
        <v>36453</v>
      </c>
      <c r="B13815">
        <v>4.92</v>
      </c>
      <c r="C13815">
        <f>IFERROR(((VLOOKUP(A13815,'Interest Rates-10yr'!$A$9:$C$15239,2,FALSE))-B13815),C13814)</f>
        <v>1.2700000000000005</v>
      </c>
      <c r="D13815" s="98">
        <f>AVERAGE(C$10:C13815)</f>
        <v>0.71966246559466962</v>
      </c>
      <c r="E13815" s="2"/>
      <c r="H13815"/>
    </row>
    <row r="13816" spans="1:10">
      <c r="A13816" s="4">
        <v>36454</v>
      </c>
      <c r="B13816">
        <v>5.2</v>
      </c>
      <c r="C13816">
        <f>IFERROR(((VLOOKUP(A13816,'Interest Rates-10yr'!$A$9:$C$15239,2,FALSE))-B13816),C13815)</f>
        <v>1</v>
      </c>
      <c r="D13816" s="98">
        <f>AVERAGE(C$10:C13816)</f>
        <v>0.71968276960961897</v>
      </c>
      <c r="E13816" s="2"/>
      <c r="H13816"/>
    </row>
    <row r="13817" spans="1:10">
      <c r="A13817" s="4">
        <v>36455</v>
      </c>
      <c r="B13817">
        <v>5.1100000000000003</v>
      </c>
      <c r="C13817">
        <f>IFERROR(((VLOOKUP(A13817,'Interest Rates-10yr'!$A$9:$C$15239,2,FALSE))-B13817),C13816)</f>
        <v>1.0999999999999996</v>
      </c>
      <c r="D13817" s="98">
        <f>AVERAGE(C$10:C13817)</f>
        <v>0.71971031286210962</v>
      </c>
      <c r="E13817" s="2"/>
      <c r="H13817"/>
    </row>
    <row r="13818" spans="1:10">
      <c r="A13818" s="4">
        <v>36456</v>
      </c>
      <c r="B13818">
        <v>5.1100000000000003</v>
      </c>
      <c r="C13818">
        <f>IFERROR(((VLOOKUP(A13818,'Interest Rates-10yr'!$A$9:$C$15239,2,FALSE))-B13818),C13817)</f>
        <v>1.0999999999999996</v>
      </c>
      <c r="D13818" s="98">
        <f>AVERAGE(C$10:C13818)</f>
        <v>0.71973785212542618</v>
      </c>
      <c r="E13818" s="2"/>
      <c r="H13818"/>
    </row>
    <row r="13819" spans="1:10">
      <c r="A13819" s="4">
        <v>36457</v>
      </c>
      <c r="B13819">
        <v>5.1100000000000003</v>
      </c>
      <c r="C13819">
        <f>IFERROR(((VLOOKUP(A13819,'Interest Rates-10yr'!$A$9:$C$15239,2,FALSE))-B13819),C13818)</f>
        <v>1.0999999999999996</v>
      </c>
      <c r="D13819" s="98">
        <f>AVERAGE(C$10:C13819)</f>
        <v>0.71976538740043516</v>
      </c>
      <c r="E13819" s="2"/>
      <c r="H13819"/>
    </row>
    <row r="13820" spans="1:10">
      <c r="A13820" s="4">
        <v>36458</v>
      </c>
      <c r="B13820">
        <v>5.23</v>
      </c>
      <c r="C13820">
        <f>IFERROR(((VLOOKUP(A13820,'Interest Rates-10yr'!$A$9:$C$15239,2,FALSE))-B13820),C13819)</f>
        <v>0.98999999999999932</v>
      </c>
      <c r="D13820" s="98">
        <f>AVERAGE(C$10:C13820)</f>
        <v>0.71978495402215692</v>
      </c>
      <c r="E13820" s="2"/>
      <c r="H13820"/>
    </row>
    <row r="13821" spans="1:10">
      <c r="A13821" s="4">
        <v>36459</v>
      </c>
      <c r="B13821">
        <v>5.22</v>
      </c>
      <c r="C13821">
        <f>IFERROR(((VLOOKUP(A13821,'Interest Rates-10yr'!$A$9:$C$15239,2,FALSE))-B13821),C13820)</f>
        <v>1.0200000000000005</v>
      </c>
      <c r="D13821" s="98">
        <f>AVERAGE(C$10:C13821)</f>
        <v>0.7198066898349269</v>
      </c>
      <c r="E13821" s="2"/>
      <c r="H13821"/>
    </row>
    <row r="13822" spans="1:10">
      <c r="A13822" s="4">
        <v>36460</v>
      </c>
      <c r="B13822">
        <v>5.29</v>
      </c>
      <c r="C13822">
        <f>IFERROR(((VLOOKUP(A13822,'Interest Rates-10yr'!$A$9:$C$15239,2,FALSE))-B13822),C13821)</f>
        <v>0.90000000000000036</v>
      </c>
      <c r="D13822" s="98">
        <f>AVERAGE(C$10:C13822)</f>
        <v>0.71981973503221675</v>
      </c>
      <c r="E13822" s="2"/>
      <c r="H13822"/>
    </row>
    <row r="13823" spans="1:10">
      <c r="A13823" s="4">
        <v>36461</v>
      </c>
      <c r="B13823">
        <v>5.31</v>
      </c>
      <c r="C13823">
        <f>IFERROR(((VLOOKUP(A13823,'Interest Rates-10yr'!$A$9:$C$15239,2,FALSE))-B13823),C13822)</f>
        <v>0.8100000000000005</v>
      </c>
      <c r="D13823" s="98">
        <f>AVERAGE(C$10:C13823)</f>
        <v>0.71982626321123566</v>
      </c>
      <c r="E13823" s="2"/>
      <c r="H13823"/>
    </row>
    <row r="13824" spans="1:10">
      <c r="A13824" s="4">
        <v>36462</v>
      </c>
      <c r="B13824">
        <v>5.27</v>
      </c>
      <c r="C13824">
        <f>IFERROR(((VLOOKUP(A13824,'Interest Rates-10yr'!$A$9:$C$15239,2,FALSE))-B13824),C13823)</f>
        <v>0.75</v>
      </c>
      <c r="D13824" s="98">
        <f>AVERAGE(C$10:C13824)</f>
        <v>0.71982844733984863</v>
      </c>
      <c r="E13824" s="2"/>
      <c r="H13824"/>
    </row>
    <row r="13825" spans="1:7" customFormat="1">
      <c r="A13825" s="4">
        <v>36463</v>
      </c>
      <c r="B13825">
        <v>5.27</v>
      </c>
      <c r="C13825">
        <f>IFERROR(((VLOOKUP(A13825,'Interest Rates-10yr'!$A$9:$C$15239,2,FALSE))-B13825),C13824)</f>
        <v>0.75</v>
      </c>
      <c r="D13825" s="98">
        <f>AVERAGE(C$10:C13825)</f>
        <v>0.71983063115228785</v>
      </c>
      <c r="E13825" s="2"/>
      <c r="G13825" s="23"/>
    </row>
    <row r="13826" spans="1:7" customFormat="1">
      <c r="A13826" s="4">
        <v>36464</v>
      </c>
      <c r="B13826">
        <v>5.27</v>
      </c>
      <c r="C13826">
        <f>IFERROR(((VLOOKUP(A13826,'Interest Rates-10yr'!$A$9:$C$15239,2,FALSE))-B13826),C13825)</f>
        <v>0.75</v>
      </c>
      <c r="D13826" s="98">
        <f>AVERAGE(C$10:C13826)</f>
        <v>0.71983281464862192</v>
      </c>
      <c r="E13826" s="2"/>
      <c r="G13826" s="23"/>
    </row>
    <row r="13827" spans="1:7" customFormat="1">
      <c r="A13827" s="4">
        <v>36465</v>
      </c>
      <c r="B13827">
        <v>5.38</v>
      </c>
      <c r="C13827">
        <f>IFERROR(((VLOOKUP(A13827,'Interest Rates-10yr'!$A$9:$C$15239,2,FALSE))-B13827),C13826)</f>
        <v>0.67999999999999972</v>
      </c>
      <c r="D13827" s="98">
        <f>AVERAGE(C$10:C13827)</f>
        <v>0.71982993197278977</v>
      </c>
      <c r="E13827" s="2"/>
      <c r="G13827" s="23"/>
    </row>
    <row r="13828" spans="1:7" customFormat="1">
      <c r="A13828" s="4">
        <v>36466</v>
      </c>
      <c r="B13828">
        <v>5.18</v>
      </c>
      <c r="C13828">
        <f>IFERROR(((VLOOKUP(A13828,'Interest Rates-10yr'!$A$9:$C$15239,2,FALSE))-B13828),C13827)</f>
        <v>0.86000000000000032</v>
      </c>
      <c r="D13828" s="98">
        <f>AVERAGE(C$10:C13828)</f>
        <v>0.71984007525870253</v>
      </c>
      <c r="E13828" s="2"/>
      <c r="G13828" s="23"/>
    </row>
    <row r="13829" spans="1:7" customFormat="1">
      <c r="A13829" s="4">
        <v>36467</v>
      </c>
      <c r="B13829">
        <v>5.21</v>
      </c>
      <c r="C13829">
        <f>IFERROR(((VLOOKUP(A13829,'Interest Rates-10yr'!$A$9:$C$15239,2,FALSE))-B13829),C13828)</f>
        <v>0.79999999999999982</v>
      </c>
      <c r="D13829" s="98">
        <f>AVERAGE(C$10:C13829)</f>
        <v>0.71984587554269241</v>
      </c>
      <c r="E13829" s="2"/>
      <c r="G13829" s="23"/>
    </row>
    <row r="13830" spans="1:7" customFormat="1">
      <c r="A13830" s="4">
        <v>36468</v>
      </c>
      <c r="B13830">
        <v>5.27</v>
      </c>
      <c r="C13830">
        <f>IFERROR(((VLOOKUP(A13830,'Interest Rates-10yr'!$A$9:$C$15239,2,FALSE))-B13830),C13829)</f>
        <v>0.6800000000000006</v>
      </c>
      <c r="D13830" s="98">
        <f>AVERAGE(C$10:C13830)</f>
        <v>0.71984299254757322</v>
      </c>
      <c r="E13830" s="2"/>
      <c r="G13830" s="23"/>
    </row>
    <row r="13831" spans="1:7" customFormat="1">
      <c r="A13831" s="4">
        <v>36469</v>
      </c>
      <c r="B13831">
        <v>5.14</v>
      </c>
      <c r="C13831">
        <f>IFERROR(((VLOOKUP(A13831,'Interest Rates-10yr'!$A$9:$C$15239,2,FALSE))-B13831),C13830)</f>
        <v>0.78000000000000025</v>
      </c>
      <c r="D13831" s="98">
        <f>AVERAGE(C$10:C13831)</f>
        <v>0.71984734481261836</v>
      </c>
      <c r="E13831" s="2"/>
      <c r="G13831" s="23"/>
    </row>
    <row r="13832" spans="1:7" customFormat="1">
      <c r="A13832" s="4">
        <v>36470</v>
      </c>
      <c r="B13832">
        <v>5.14</v>
      </c>
      <c r="C13832">
        <f>IFERROR(((VLOOKUP(A13832,'Interest Rates-10yr'!$A$9:$C$15239,2,FALSE))-B13832),C13831)</f>
        <v>0.78000000000000025</v>
      </c>
      <c r="D13832" s="98">
        <f>AVERAGE(C$10:C13832)</f>
        <v>0.71985169644794988</v>
      </c>
      <c r="E13832" s="2"/>
      <c r="G13832" s="23"/>
    </row>
    <row r="13833" spans="1:7" customFormat="1">
      <c r="A13833" s="4">
        <v>36471</v>
      </c>
      <c r="B13833">
        <v>5.14</v>
      </c>
      <c r="C13833">
        <f>IFERROR(((VLOOKUP(A13833,'Interest Rates-10yr'!$A$9:$C$15239,2,FALSE))-B13833),C13832)</f>
        <v>0.78000000000000025</v>
      </c>
      <c r="D13833" s="98">
        <f>AVERAGE(C$10:C13833)</f>
        <v>0.71985604745370457</v>
      </c>
      <c r="E13833" s="2"/>
      <c r="G13833" s="23"/>
    </row>
    <row r="13834" spans="1:7" customFormat="1">
      <c r="A13834" s="4">
        <v>36472</v>
      </c>
      <c r="B13834">
        <v>5.23</v>
      </c>
      <c r="C13834">
        <f>IFERROR(((VLOOKUP(A13834,'Interest Rates-10yr'!$A$9:$C$15239,2,FALSE))-B13834),C13833)</f>
        <v>0.71999999999999975</v>
      </c>
      <c r="D13834" s="98">
        <f>AVERAGE(C$10:C13834)</f>
        <v>0.71985605786618523</v>
      </c>
      <c r="E13834" s="2"/>
      <c r="G13834" s="23"/>
    </row>
    <row r="13835" spans="1:7" customFormat="1">
      <c r="A13835" s="4">
        <v>36473</v>
      </c>
      <c r="B13835">
        <v>5.22</v>
      </c>
      <c r="C13835">
        <f>IFERROR(((VLOOKUP(A13835,'Interest Rates-10yr'!$A$9:$C$15239,2,FALSE))-B13835),C13834)</f>
        <v>0.75</v>
      </c>
      <c r="D13835" s="98">
        <f>AVERAGE(C$10:C13835)</f>
        <v>0.71985823810212723</v>
      </c>
      <c r="E13835" s="2"/>
      <c r="G13835" s="23"/>
    </row>
    <row r="13836" spans="1:7" customFormat="1">
      <c r="A13836" s="4">
        <v>36474</v>
      </c>
      <c r="B13836">
        <v>5.27</v>
      </c>
      <c r="C13836">
        <f>IFERROR(((VLOOKUP(A13836,'Interest Rates-10yr'!$A$9:$C$15239,2,FALSE))-B13836),C13835)</f>
        <v>0.73000000000000043</v>
      </c>
      <c r="D13836" s="98">
        <f>AVERAGE(C$10:C13836)</f>
        <v>0.71985897157734946</v>
      </c>
      <c r="E13836" s="2"/>
      <c r="G13836" s="23"/>
    </row>
    <row r="13837" spans="1:7" customFormat="1">
      <c r="A13837" s="4">
        <v>36475</v>
      </c>
      <c r="B13837">
        <v>5.27</v>
      </c>
      <c r="C13837">
        <f>IFERROR(((VLOOKUP(A13837,'Interest Rates-10yr'!$A$9:$C$15239,2,FALSE))-B13837),C13836)</f>
        <v>0.73000000000000043</v>
      </c>
      <c r="D13837" s="98">
        <f>AVERAGE(C$10:C13837)</f>
        <v>0.7198597049464861</v>
      </c>
      <c r="E13837" s="2"/>
      <c r="G13837" s="23"/>
    </row>
    <row r="13838" spans="1:7" customFormat="1">
      <c r="A13838" s="4">
        <v>36476</v>
      </c>
      <c r="B13838">
        <v>5.45</v>
      </c>
      <c r="C13838">
        <f>IFERROR(((VLOOKUP(A13838,'Interest Rates-10yr'!$A$9:$C$15239,2,FALSE))-B13838),C13837)</f>
        <v>0.47999999999999954</v>
      </c>
      <c r="D13838" s="98">
        <f>AVERAGE(C$10:C13838)</f>
        <v>0.71984236025743076</v>
      </c>
      <c r="E13838" s="2"/>
      <c r="G13838" s="23"/>
    </row>
    <row r="13839" spans="1:7" customFormat="1">
      <c r="A13839" s="4">
        <v>36477</v>
      </c>
      <c r="B13839">
        <v>5.45</v>
      </c>
      <c r="C13839">
        <f>IFERROR(((VLOOKUP(A13839,'Interest Rates-10yr'!$A$9:$C$15239,2,FALSE))-B13839),C13838)</f>
        <v>0.47999999999999954</v>
      </c>
      <c r="D13839" s="98">
        <f>AVERAGE(C$10:C13839)</f>
        <v>0.71982501807664567</v>
      </c>
      <c r="E13839" s="2"/>
      <c r="G13839" s="23"/>
    </row>
    <row r="13840" spans="1:7" customFormat="1">
      <c r="A13840" s="4">
        <v>36478</v>
      </c>
      <c r="B13840">
        <v>5.45</v>
      </c>
      <c r="C13840">
        <f>IFERROR(((VLOOKUP(A13840,'Interest Rates-10yr'!$A$9:$C$15239,2,FALSE))-B13840),C13839)</f>
        <v>0.47999999999999954</v>
      </c>
      <c r="D13840" s="98">
        <f>AVERAGE(C$10:C13840)</f>
        <v>0.71980767840358684</v>
      </c>
      <c r="E13840" s="2"/>
      <c r="G13840" s="23"/>
    </row>
    <row r="13841" spans="1:7" customFormat="1">
      <c r="A13841" s="4">
        <v>36479</v>
      </c>
      <c r="B13841">
        <v>5.64</v>
      </c>
      <c r="C13841">
        <f>IFERROR(((VLOOKUP(A13841,'Interest Rates-10yr'!$A$9:$C$15239,2,FALSE))-B13841),C13840)</f>
        <v>0.30000000000000071</v>
      </c>
      <c r="D13841" s="98">
        <f>AVERAGE(C$10:C13841)</f>
        <v>0.71977732793522331</v>
      </c>
      <c r="E13841" s="2"/>
      <c r="G13841" s="23"/>
    </row>
    <row r="13842" spans="1:7" customFormat="1">
      <c r="A13842" s="4">
        <v>36480</v>
      </c>
      <c r="B13842">
        <v>5.4</v>
      </c>
      <c r="C13842">
        <f>IFERROR(((VLOOKUP(A13842,'Interest Rates-10yr'!$A$9:$C$15239,2,FALSE))-B13842),C13841)</f>
        <v>0.5699999999999994</v>
      </c>
      <c r="D13842" s="98">
        <f>AVERAGE(C$10:C13842)</f>
        <v>0.71976650039760048</v>
      </c>
      <c r="E13842" s="2"/>
      <c r="G13842" s="23"/>
    </row>
    <row r="13843" spans="1:7" customFormat="1">
      <c r="A13843" s="4">
        <v>36481</v>
      </c>
      <c r="B13843">
        <v>5.41</v>
      </c>
      <c r="C13843">
        <f>IFERROR(((VLOOKUP(A13843,'Interest Rates-10yr'!$A$9:$C$15239,2,FALSE))-B13843),C13842)</f>
        <v>0.62999999999999989</v>
      </c>
      <c r="D13843" s="98">
        <f>AVERAGE(C$10:C13843)</f>
        <v>0.71976001156570824</v>
      </c>
      <c r="E13843" s="2"/>
      <c r="G13843" s="23"/>
    </row>
    <row r="13844" spans="1:7" customFormat="1">
      <c r="A13844" s="4">
        <v>36482</v>
      </c>
      <c r="B13844">
        <v>5.49</v>
      </c>
      <c r="C13844">
        <f>IFERROR(((VLOOKUP(A13844,'Interest Rates-10yr'!$A$9:$C$15239,2,FALSE))-B13844),C13843)</f>
        <v>0.5699999999999994</v>
      </c>
      <c r="D13844" s="98">
        <f>AVERAGE(C$10:C13844)</f>
        <v>0.71974918684495892</v>
      </c>
      <c r="E13844" s="2"/>
      <c r="G13844" s="23"/>
    </row>
    <row r="13845" spans="1:7" customFormat="1">
      <c r="A13845" s="4">
        <v>36483</v>
      </c>
      <c r="B13845">
        <v>5.43</v>
      </c>
      <c r="C13845">
        <f>IFERROR(((VLOOKUP(A13845,'Interest Rates-10yr'!$A$9:$C$15239,2,FALSE))-B13845),C13844)</f>
        <v>0.64000000000000057</v>
      </c>
      <c r="D13845" s="98">
        <f>AVERAGE(C$10:C13845)</f>
        <v>0.71974342295461158</v>
      </c>
      <c r="E13845" s="2"/>
      <c r="G13845" s="23"/>
    </row>
    <row r="13846" spans="1:7" customFormat="1">
      <c r="A13846" s="4">
        <v>36484</v>
      </c>
      <c r="B13846">
        <v>5.43</v>
      </c>
      <c r="C13846">
        <f>IFERROR(((VLOOKUP(A13846,'Interest Rates-10yr'!$A$9:$C$15239,2,FALSE))-B13846),C13845)</f>
        <v>0.64000000000000057</v>
      </c>
      <c r="D13846" s="98">
        <f>AVERAGE(C$10:C13846)</f>
        <v>0.71973765989737704</v>
      </c>
      <c r="E13846" s="2"/>
      <c r="G13846" s="23"/>
    </row>
    <row r="13847" spans="1:7" customFormat="1">
      <c r="A13847" s="4">
        <v>36485</v>
      </c>
      <c r="B13847">
        <v>5.43</v>
      </c>
      <c r="C13847">
        <f>IFERROR(((VLOOKUP(A13847,'Interest Rates-10yr'!$A$9:$C$15239,2,FALSE))-B13847),C13846)</f>
        <v>0.64000000000000057</v>
      </c>
      <c r="D13847" s="98">
        <f>AVERAGE(C$10:C13847)</f>
        <v>0.71973189767307455</v>
      </c>
      <c r="E13847" s="2"/>
      <c r="G13847" s="23"/>
    </row>
    <row r="13848" spans="1:7" customFormat="1">
      <c r="A13848" s="4">
        <v>36486</v>
      </c>
      <c r="B13848">
        <v>5.53</v>
      </c>
      <c r="C13848">
        <f>IFERROR(((VLOOKUP(A13848,'Interest Rates-10yr'!$A$9:$C$15239,2,FALSE))-B13848),C13847)</f>
        <v>0.55999999999999961</v>
      </c>
      <c r="D13848" s="98">
        <f>AVERAGE(C$10:C13848)</f>
        <v>0.71972035551701741</v>
      </c>
      <c r="E13848" s="2"/>
      <c r="G13848" s="23"/>
    </row>
    <row r="13849" spans="1:7" customFormat="1">
      <c r="A13849" s="4">
        <v>36487</v>
      </c>
      <c r="B13849">
        <v>5.59</v>
      </c>
      <c r="C13849">
        <f>IFERROR(((VLOOKUP(A13849,'Interest Rates-10yr'!$A$9:$C$15239,2,FALSE))-B13849),C13848)</f>
        <v>0.49000000000000021</v>
      </c>
      <c r="D13849" s="98">
        <f>AVERAGE(C$10:C13849)</f>
        <v>0.71970375722543389</v>
      </c>
      <c r="E13849" s="2"/>
      <c r="G13849" s="23"/>
    </row>
    <row r="13850" spans="1:7" customFormat="1">
      <c r="A13850" s="4">
        <v>36488</v>
      </c>
      <c r="B13850">
        <v>5.72</v>
      </c>
      <c r="C13850">
        <f>IFERROR(((VLOOKUP(A13850,'Interest Rates-10yr'!$A$9:$C$15239,2,FALSE))-B13850),C13849)</f>
        <v>0.37000000000000011</v>
      </c>
      <c r="D13850" s="98">
        <f>AVERAGE(C$10:C13850)</f>
        <v>0.71967849143848028</v>
      </c>
      <c r="E13850" s="2"/>
      <c r="G13850" s="23"/>
    </row>
    <row r="13851" spans="1:7" customFormat="1">
      <c r="A13851" s="4">
        <v>36489</v>
      </c>
      <c r="B13851">
        <v>5.72</v>
      </c>
      <c r="C13851">
        <f>IFERROR(((VLOOKUP(A13851,'Interest Rates-10yr'!$A$9:$C$15239,2,FALSE))-B13851),C13850)</f>
        <v>0.37000000000000011</v>
      </c>
      <c r="D13851" s="98">
        <f>AVERAGE(C$10:C13851)</f>
        <v>0.71965322930212439</v>
      </c>
      <c r="E13851" s="2"/>
      <c r="G13851" s="23"/>
    </row>
    <row r="13852" spans="1:7" customFormat="1">
      <c r="A13852" s="4">
        <v>36490</v>
      </c>
      <c r="B13852">
        <v>5.59</v>
      </c>
      <c r="C13852">
        <f>IFERROR(((VLOOKUP(A13852,'Interest Rates-10yr'!$A$9:$C$15239,2,FALSE))-B13852),C13851)</f>
        <v>0.53000000000000025</v>
      </c>
      <c r="D13852" s="98">
        <f>AVERAGE(C$10:C13852)</f>
        <v>0.7196395290038291</v>
      </c>
      <c r="E13852" s="2"/>
      <c r="G13852" s="23"/>
    </row>
    <row r="13853" spans="1:7" customFormat="1">
      <c r="A13853" s="4">
        <v>36491</v>
      </c>
      <c r="B13853">
        <v>5.59</v>
      </c>
      <c r="C13853">
        <f>IFERROR(((VLOOKUP(A13853,'Interest Rates-10yr'!$A$9:$C$15239,2,FALSE))-B13853),C13852)</f>
        <v>0.53000000000000025</v>
      </c>
      <c r="D13853" s="98">
        <f>AVERAGE(C$10:C13853)</f>
        <v>0.7196258306847737</v>
      </c>
      <c r="E13853" s="2"/>
      <c r="G13853" s="23"/>
    </row>
    <row r="13854" spans="1:7" customFormat="1">
      <c r="A13854" s="4">
        <v>36492</v>
      </c>
      <c r="B13854">
        <v>5.59</v>
      </c>
      <c r="C13854">
        <f>IFERROR(((VLOOKUP(A13854,'Interest Rates-10yr'!$A$9:$C$15239,2,FALSE))-B13854),C13853)</f>
        <v>0.53000000000000025</v>
      </c>
      <c r="D13854" s="98">
        <f>AVERAGE(C$10:C13854)</f>
        <v>0.71961213434452931</v>
      </c>
      <c r="E13854" s="2"/>
      <c r="G13854" s="23"/>
    </row>
    <row r="13855" spans="1:7" customFormat="1">
      <c r="A13855" s="4">
        <v>36493</v>
      </c>
      <c r="B13855">
        <v>5.61</v>
      </c>
      <c r="C13855">
        <f>IFERROR(((VLOOKUP(A13855,'Interest Rates-10yr'!$A$9:$C$15239,2,FALSE))-B13855),C13854)</f>
        <v>0.59999999999999964</v>
      </c>
      <c r="D13855" s="98">
        <f>AVERAGE(C$10:C13855)</f>
        <v>0.71960349559439607</v>
      </c>
      <c r="E13855" s="2"/>
      <c r="G13855" s="23"/>
    </row>
    <row r="13856" spans="1:7" customFormat="1">
      <c r="A13856" s="4">
        <v>36494</v>
      </c>
      <c r="B13856">
        <v>5.63</v>
      </c>
      <c r="C13856">
        <f>IFERROR(((VLOOKUP(A13856,'Interest Rates-10yr'!$A$9:$C$15239,2,FALSE))-B13856),C13855)</f>
        <v>0.54999999999999982</v>
      </c>
      <c r="D13856" s="98">
        <f>AVERAGE(C$10:C13856)</f>
        <v>0.71959124720156042</v>
      </c>
      <c r="E13856" s="2"/>
      <c r="G13856" s="23"/>
    </row>
    <row r="13857" spans="1:7" customFormat="1">
      <c r="A13857" s="4">
        <v>36495</v>
      </c>
      <c r="B13857">
        <v>5.71</v>
      </c>
      <c r="C13857">
        <f>IFERROR(((VLOOKUP(A13857,'Interest Rates-10yr'!$A$9:$C$15239,2,FALSE))-B13857),C13856)</f>
        <v>0.5</v>
      </c>
      <c r="D13857" s="98">
        <f>AVERAGE(C$10:C13857)</f>
        <v>0.71957538994800752</v>
      </c>
      <c r="E13857" s="2"/>
      <c r="G13857" s="23"/>
    </row>
    <row r="13858" spans="1:7" customFormat="1">
      <c r="A13858" s="4">
        <v>36496</v>
      </c>
      <c r="B13858">
        <v>5.58</v>
      </c>
      <c r="C13858">
        <f>IFERROR(((VLOOKUP(A13858,'Interest Rates-10yr'!$A$9:$C$15239,2,FALSE))-B13858),C13857)</f>
        <v>0.66000000000000014</v>
      </c>
      <c r="D13858" s="98">
        <f>AVERAGE(C$10:C13858)</f>
        <v>0.71957108816521098</v>
      </c>
      <c r="E13858" s="2"/>
      <c r="G13858" s="23"/>
    </row>
    <row r="13859" spans="1:7" customFormat="1">
      <c r="A13859" s="4">
        <v>36497</v>
      </c>
      <c r="B13859">
        <v>5.42</v>
      </c>
      <c r="C13859">
        <f>IFERROR(((VLOOKUP(A13859,'Interest Rates-10yr'!$A$9:$C$15239,2,FALSE))-B13859),C13858)</f>
        <v>0.75</v>
      </c>
      <c r="D13859" s="98">
        <f>AVERAGE(C$10:C13859)</f>
        <v>0.71957328519855646</v>
      </c>
      <c r="E13859" s="2"/>
      <c r="G13859" s="23"/>
    </row>
    <row r="13860" spans="1:7" customFormat="1">
      <c r="A13860" s="4">
        <v>36498</v>
      </c>
      <c r="B13860">
        <v>5.42</v>
      </c>
      <c r="C13860">
        <f>IFERROR(((VLOOKUP(A13860,'Interest Rates-10yr'!$A$9:$C$15239,2,FALSE))-B13860),C13859)</f>
        <v>0.75</v>
      </c>
      <c r="D13860" s="98">
        <f>AVERAGE(C$10:C13860)</f>
        <v>0.71957548191466369</v>
      </c>
      <c r="E13860" s="2"/>
      <c r="G13860" s="23"/>
    </row>
    <row r="13861" spans="1:7" customFormat="1">
      <c r="A13861" s="4">
        <v>36499</v>
      </c>
      <c r="B13861">
        <v>5.42</v>
      </c>
      <c r="C13861">
        <f>IFERROR(((VLOOKUP(A13861,'Interest Rates-10yr'!$A$9:$C$15239,2,FALSE))-B13861),C13860)</f>
        <v>0.75</v>
      </c>
      <c r="D13861" s="98">
        <f>AVERAGE(C$10:C13861)</f>
        <v>0.71957767831360142</v>
      </c>
      <c r="E13861" s="2"/>
      <c r="G13861" s="23"/>
    </row>
    <row r="13862" spans="1:7" customFormat="1">
      <c r="A13862" s="4">
        <v>36500</v>
      </c>
      <c r="B13862">
        <v>5.48</v>
      </c>
      <c r="C13862">
        <f>IFERROR(((VLOOKUP(A13862,'Interest Rates-10yr'!$A$9:$C$15239,2,FALSE))-B13862),C13861)</f>
        <v>0.67999999999999972</v>
      </c>
      <c r="D13862" s="98">
        <f>AVERAGE(C$10:C13862)</f>
        <v>0.71957482133833883</v>
      </c>
      <c r="E13862" s="2"/>
      <c r="G13862" s="23"/>
    </row>
    <row r="13863" spans="1:7" customFormat="1">
      <c r="A13863" s="4">
        <v>36501</v>
      </c>
      <c r="B13863">
        <v>5.42</v>
      </c>
      <c r="C13863">
        <f>IFERROR(((VLOOKUP(A13863,'Interest Rates-10yr'!$A$9:$C$15239,2,FALSE))-B13863),C13862)</f>
        <v>0.69000000000000039</v>
      </c>
      <c r="D13863" s="98">
        <f>AVERAGE(C$10:C13863)</f>
        <v>0.71957268658871143</v>
      </c>
      <c r="E13863" s="2"/>
      <c r="G13863" s="23"/>
    </row>
    <row r="13864" spans="1:7" customFormat="1">
      <c r="A13864" s="4">
        <v>36502</v>
      </c>
      <c r="B13864">
        <v>5.42</v>
      </c>
      <c r="C13864">
        <f>IFERROR(((VLOOKUP(A13864,'Interest Rates-10yr'!$A$9:$C$15239,2,FALSE))-B13864),C13863)</f>
        <v>0.73000000000000043</v>
      </c>
      <c r="D13864" s="98">
        <f>AVERAGE(C$10:C13864)</f>
        <v>0.71957343919162808</v>
      </c>
      <c r="E13864" s="2"/>
      <c r="G13864" s="23"/>
    </row>
    <row r="13865" spans="1:7" customFormat="1">
      <c r="A13865" s="4">
        <v>36503</v>
      </c>
      <c r="B13865">
        <v>5.51</v>
      </c>
      <c r="C13865">
        <f>IFERROR(((VLOOKUP(A13865,'Interest Rates-10yr'!$A$9:$C$15239,2,FALSE))-B13865),C13864)</f>
        <v>0.62999999999999989</v>
      </c>
      <c r="D13865" s="98">
        <f>AVERAGE(C$10:C13865)</f>
        <v>0.71956697459584351</v>
      </c>
      <c r="E13865" s="2"/>
      <c r="G13865" s="23"/>
    </row>
    <row r="13866" spans="1:7" customFormat="1">
      <c r="A13866" s="4">
        <v>36504</v>
      </c>
      <c r="B13866">
        <v>5.42</v>
      </c>
      <c r="C13866">
        <f>IFERROR(((VLOOKUP(A13866,'Interest Rates-10yr'!$A$9:$C$15239,2,FALSE))-B13866),C13865)</f>
        <v>0.66000000000000014</v>
      </c>
      <c r="D13866" s="98">
        <f>AVERAGE(C$10:C13866)</f>
        <v>0.71956267590387579</v>
      </c>
      <c r="E13866" s="2"/>
      <c r="G13866" s="23"/>
    </row>
    <row r="13867" spans="1:7" customFormat="1">
      <c r="A13867" s="4">
        <v>36505</v>
      </c>
      <c r="B13867">
        <v>5.42</v>
      </c>
      <c r="C13867">
        <f>IFERROR(((VLOOKUP(A13867,'Interest Rates-10yr'!$A$9:$C$15239,2,FALSE))-B13867),C13866)</f>
        <v>0.66000000000000014</v>
      </c>
      <c r="D13867" s="98">
        <f>AVERAGE(C$10:C13867)</f>
        <v>0.71955837783229948</v>
      </c>
      <c r="E13867" s="2"/>
      <c r="G13867" s="23"/>
    </row>
    <row r="13868" spans="1:7" customFormat="1">
      <c r="A13868" s="4">
        <v>36506</v>
      </c>
      <c r="B13868">
        <v>5.42</v>
      </c>
      <c r="C13868">
        <f>IFERROR(((VLOOKUP(A13868,'Interest Rates-10yr'!$A$9:$C$15239,2,FALSE))-B13868),C13867)</f>
        <v>0.66000000000000014</v>
      </c>
      <c r="D13868" s="98">
        <f>AVERAGE(C$10:C13868)</f>
        <v>0.71955408038098034</v>
      </c>
      <c r="E13868" s="2"/>
      <c r="G13868" s="23"/>
    </row>
    <row r="13869" spans="1:7" customFormat="1">
      <c r="A13869" s="4">
        <v>36507</v>
      </c>
      <c r="B13869">
        <v>5.46</v>
      </c>
      <c r="C13869">
        <f>IFERROR(((VLOOKUP(A13869,'Interest Rates-10yr'!$A$9:$C$15239,2,FALSE))-B13869),C13868)</f>
        <v>0.65000000000000036</v>
      </c>
      <c r="D13869" s="98">
        <f>AVERAGE(C$10:C13869)</f>
        <v>0.71954906204906255</v>
      </c>
      <c r="E13869" s="2"/>
      <c r="G13869" s="23"/>
    </row>
    <row r="13870" spans="1:7" customFormat="1">
      <c r="A13870" s="4">
        <v>36508</v>
      </c>
      <c r="B13870">
        <v>5.31</v>
      </c>
      <c r="C13870">
        <f>IFERROR(((VLOOKUP(A13870,'Interest Rates-10yr'!$A$9:$C$15239,2,FALSE))-B13870),C13869)</f>
        <v>0.91000000000000014</v>
      </c>
      <c r="D13870" s="98">
        <f>AVERAGE(C$10:C13870)</f>
        <v>0.71956280210663059</v>
      </c>
      <c r="E13870" s="2"/>
      <c r="G13870" s="23"/>
    </row>
    <row r="13871" spans="1:7" customFormat="1">
      <c r="A13871" s="4">
        <v>36509</v>
      </c>
      <c r="B13871">
        <v>5.56</v>
      </c>
      <c r="C13871">
        <f>IFERROR(((VLOOKUP(A13871,'Interest Rates-10yr'!$A$9:$C$15239,2,FALSE))-B13871),C13870)</f>
        <v>0.69000000000000039</v>
      </c>
      <c r="D13871" s="98">
        <f>AVERAGE(C$10:C13871)</f>
        <v>0.71956066945606745</v>
      </c>
      <c r="E13871" s="2"/>
      <c r="G13871" s="23"/>
    </row>
    <row r="13872" spans="1:7" customFormat="1">
      <c r="A13872" s="4">
        <v>36510</v>
      </c>
      <c r="B13872">
        <v>5.54</v>
      </c>
      <c r="C13872">
        <f>IFERROR(((VLOOKUP(A13872,'Interest Rates-10yr'!$A$9:$C$15239,2,FALSE))-B13872),C13871)</f>
        <v>0.76999999999999957</v>
      </c>
      <c r="D13872" s="98">
        <f>AVERAGE(C$10:C13872)</f>
        <v>0.71956430786986991</v>
      </c>
      <c r="E13872" s="2"/>
      <c r="G13872" s="23"/>
    </row>
    <row r="13873" spans="1:7" customFormat="1">
      <c r="A13873" s="4">
        <v>36511</v>
      </c>
      <c r="B13873">
        <v>5.4</v>
      </c>
      <c r="C13873">
        <f>IFERROR(((VLOOKUP(A13873,'Interest Rates-10yr'!$A$9:$C$15239,2,FALSE))-B13873),C13872)</f>
        <v>0.89999999999999947</v>
      </c>
      <c r="D13873" s="98">
        <f>AVERAGE(C$10:C13873)</f>
        <v>0.71957732256203166</v>
      </c>
      <c r="E13873" s="2"/>
      <c r="G13873" s="23"/>
    </row>
    <row r="13874" spans="1:7" customFormat="1">
      <c r="A13874" s="4">
        <v>36512</v>
      </c>
      <c r="B13874">
        <v>5.4</v>
      </c>
      <c r="C13874">
        <f>IFERROR(((VLOOKUP(A13874,'Interest Rates-10yr'!$A$9:$C$15239,2,FALSE))-B13874),C13873)</f>
        <v>0.89999999999999947</v>
      </c>
      <c r="D13874" s="98">
        <f>AVERAGE(C$10:C13874)</f>
        <v>0.71959033537684858</v>
      </c>
      <c r="E13874" s="2"/>
      <c r="G13874" s="23"/>
    </row>
    <row r="13875" spans="1:7" customFormat="1">
      <c r="A13875" s="4">
        <v>36513</v>
      </c>
      <c r="B13875">
        <v>5.4</v>
      </c>
      <c r="C13875">
        <f>IFERROR(((VLOOKUP(A13875,'Interest Rates-10yr'!$A$9:$C$15239,2,FALSE))-B13875),C13874)</f>
        <v>0.89999999999999947</v>
      </c>
      <c r="D13875" s="98">
        <f>AVERAGE(C$10:C13875)</f>
        <v>0.71960334631472711</v>
      </c>
      <c r="E13875" s="2"/>
      <c r="G13875" s="23"/>
    </row>
    <row r="13876" spans="1:7" customFormat="1">
      <c r="A13876" s="4">
        <v>36514</v>
      </c>
      <c r="B13876">
        <v>5.54</v>
      </c>
      <c r="C13876">
        <f>IFERROR(((VLOOKUP(A13876,'Interest Rates-10yr'!$A$9:$C$15239,2,FALSE))-B13876),C13875)</f>
        <v>0.82000000000000028</v>
      </c>
      <c r="D13876" s="98">
        <f>AVERAGE(C$10:C13876)</f>
        <v>0.719610586283984</v>
      </c>
      <c r="E13876" s="2"/>
      <c r="G13876" s="23"/>
    </row>
    <row r="13877" spans="1:7" customFormat="1">
      <c r="A13877" s="4">
        <v>36515</v>
      </c>
      <c r="B13877">
        <v>5.52</v>
      </c>
      <c r="C13877">
        <f>IFERROR(((VLOOKUP(A13877,'Interest Rates-10yr'!$A$9:$C$15239,2,FALSE))-B13877),C13876)</f>
        <v>0.86000000000000032</v>
      </c>
      <c r="D13877" s="98">
        <f>AVERAGE(C$10:C13877)</f>
        <v>0.7196207095471594</v>
      </c>
      <c r="E13877" s="2"/>
      <c r="G13877" s="23"/>
    </row>
    <row r="13878" spans="1:7" customFormat="1">
      <c r="A13878" s="4">
        <v>36516</v>
      </c>
      <c r="B13878">
        <v>5.45</v>
      </c>
      <c r="C13878">
        <f>IFERROR(((VLOOKUP(A13878,'Interest Rates-10yr'!$A$9:$C$15239,2,FALSE))-B13878),C13877)</f>
        <v>0.9399999999999995</v>
      </c>
      <c r="D13878" s="98">
        <f>AVERAGE(C$10:C13878)</f>
        <v>0.71963659961064297</v>
      </c>
      <c r="E13878" s="2"/>
      <c r="G13878" s="23"/>
    </row>
    <row r="13879" spans="1:7" customFormat="1">
      <c r="A13879" s="4">
        <v>36517</v>
      </c>
      <c r="B13879">
        <v>5.4</v>
      </c>
      <c r="C13879">
        <f>IFERROR(((VLOOKUP(A13879,'Interest Rates-10yr'!$A$9:$C$15239,2,FALSE))-B13879),C13878)</f>
        <v>1.0099999999999998</v>
      </c>
      <c r="D13879" s="98">
        <f>AVERAGE(C$10:C13879)</f>
        <v>0.71965753424657586</v>
      </c>
      <c r="E13879" s="2"/>
      <c r="G13879" s="23"/>
    </row>
    <row r="13880" spans="1:7" customFormat="1">
      <c r="A13880" s="4">
        <v>36518</v>
      </c>
      <c r="B13880">
        <v>4.96</v>
      </c>
      <c r="C13880">
        <f>IFERROR(((VLOOKUP(A13880,'Interest Rates-10yr'!$A$9:$C$15239,2,FALSE))-B13880),C13879)</f>
        <v>1.0099999999999998</v>
      </c>
      <c r="D13880" s="98">
        <f>AVERAGE(C$10:C13880)</f>
        <v>0.71967846586403339</v>
      </c>
      <c r="E13880" s="2"/>
      <c r="G13880" s="23"/>
    </row>
    <row r="13881" spans="1:7" customFormat="1">
      <c r="A13881" s="4">
        <v>36519</v>
      </c>
      <c r="B13881">
        <v>4.96</v>
      </c>
      <c r="C13881">
        <f>IFERROR(((VLOOKUP(A13881,'Interest Rates-10yr'!$A$9:$C$15239,2,FALSE))-B13881),C13880)</f>
        <v>1.0099999999999998</v>
      </c>
      <c r="D13881" s="98">
        <f>AVERAGE(C$10:C13881)</f>
        <v>0.71969939446366837</v>
      </c>
      <c r="E13881" s="2"/>
      <c r="G13881" s="23"/>
    </row>
    <row r="13882" spans="1:7" customFormat="1">
      <c r="A13882" s="4">
        <v>36520</v>
      </c>
      <c r="B13882">
        <v>4.96</v>
      </c>
      <c r="C13882">
        <f>IFERROR(((VLOOKUP(A13882,'Interest Rates-10yr'!$A$9:$C$15239,2,FALSE))-B13882),C13881)</f>
        <v>1.0099999999999998</v>
      </c>
      <c r="D13882" s="98">
        <f>AVERAGE(C$10:C13882)</f>
        <v>0.71972032004613329</v>
      </c>
      <c r="E13882" s="2"/>
      <c r="G13882" s="23"/>
    </row>
    <row r="13883" spans="1:7" customFormat="1">
      <c r="A13883" s="4">
        <v>36521</v>
      </c>
      <c r="B13883">
        <v>5.33</v>
      </c>
      <c r="C13883">
        <f>IFERROR(((VLOOKUP(A13883,'Interest Rates-10yr'!$A$9:$C$15239,2,FALSE))-B13883),C13882)</f>
        <v>1.0700000000000003</v>
      </c>
      <c r="D13883" s="98">
        <f>AVERAGE(C$10:C13883)</f>
        <v>0.71974556724809047</v>
      </c>
      <c r="E13883" s="2"/>
      <c r="G13883" s="23"/>
    </row>
    <row r="13884" spans="1:7" customFormat="1">
      <c r="A13884" s="4">
        <v>36522</v>
      </c>
      <c r="B13884">
        <v>4.8600000000000003</v>
      </c>
      <c r="C13884">
        <f>IFERROR(((VLOOKUP(A13884,'Interest Rates-10yr'!$A$9:$C$15239,2,FALSE))-B13884),C13883)</f>
        <v>1.5699999999999994</v>
      </c>
      <c r="D13884" s="98">
        <f>AVERAGE(C$10:C13884)</f>
        <v>0.71980684684684737</v>
      </c>
      <c r="E13884" s="2"/>
      <c r="G13884" s="23"/>
    </row>
    <row r="13885" spans="1:7" customFormat="1">
      <c r="A13885" s="4">
        <v>36523</v>
      </c>
      <c r="B13885">
        <v>4.6100000000000003</v>
      </c>
      <c r="C13885">
        <f>IFERROR(((VLOOKUP(A13885,'Interest Rates-10yr'!$A$9:$C$15239,2,FALSE))-B13885),C13884)</f>
        <v>1.79</v>
      </c>
      <c r="D13885" s="98">
        <f>AVERAGE(C$10:C13885)</f>
        <v>0.7198839723263194</v>
      </c>
      <c r="E13885" s="2"/>
      <c r="G13885" s="23"/>
    </row>
    <row r="13886" spans="1:7" customFormat="1">
      <c r="A13886" s="4">
        <v>36524</v>
      </c>
      <c r="B13886">
        <v>4.88</v>
      </c>
      <c r="C13886">
        <f>IFERROR(((VLOOKUP(A13886,'Interest Rates-10yr'!$A$9:$C$15239,2,FALSE))-B13886),C13885)</f>
        <v>1.5099999999999998</v>
      </c>
      <c r="D13886" s="98">
        <f>AVERAGE(C$10:C13886)</f>
        <v>0.71994090941846278</v>
      </c>
      <c r="E13886" s="2"/>
      <c r="G13886" s="23"/>
    </row>
    <row r="13887" spans="1:7" customFormat="1">
      <c r="A13887" s="4">
        <v>36525</v>
      </c>
      <c r="B13887">
        <v>3.99</v>
      </c>
      <c r="C13887">
        <f>IFERROR(((VLOOKUP(A13887,'Interest Rates-10yr'!$A$9:$C$15239,2,FALSE))-B13887),C13886)</f>
        <v>2.46</v>
      </c>
      <c r="D13887" s="98">
        <f>AVERAGE(C$10:C13887)</f>
        <v>0.72006629197290728</v>
      </c>
      <c r="E13887" s="2"/>
      <c r="G13887" s="23"/>
    </row>
    <row r="13888" spans="1:7" customFormat="1">
      <c r="A13888" s="4">
        <v>36526</v>
      </c>
      <c r="B13888">
        <v>3.99</v>
      </c>
      <c r="C13888">
        <f>IFERROR(((VLOOKUP(A13888,'Interest Rates-10yr'!$A$9:$C$15239,2,FALSE))-B13888),C13887)</f>
        <v>2.46</v>
      </c>
      <c r="D13888" s="98">
        <f>AVERAGE(C$10:C13888)</f>
        <v>0.72019165645939953</v>
      </c>
      <c r="E13888" s="2"/>
      <c r="G13888" s="23"/>
    </row>
    <row r="13889" spans="1:7" customFormat="1">
      <c r="A13889" s="4">
        <v>36527</v>
      </c>
      <c r="B13889">
        <v>3.99</v>
      </c>
      <c r="C13889">
        <f>IFERROR(((VLOOKUP(A13889,'Interest Rates-10yr'!$A$9:$C$15239,2,FALSE))-B13889),C13888)</f>
        <v>2.46</v>
      </c>
      <c r="D13889" s="98">
        <f>AVERAGE(C$10:C13889)</f>
        <v>0.72031700288184475</v>
      </c>
      <c r="E13889" s="2"/>
      <c r="G13889" s="23"/>
    </row>
    <row r="13890" spans="1:7" customFormat="1">
      <c r="A13890" s="4">
        <v>36528</v>
      </c>
      <c r="B13890">
        <v>5.43</v>
      </c>
      <c r="C13890">
        <f>IFERROR(((VLOOKUP(A13890,'Interest Rates-10yr'!$A$9:$C$15239,2,FALSE))-B13890),C13889)</f>
        <v>1.1500000000000004</v>
      </c>
      <c r="D13890" s="98">
        <f>AVERAGE(C$10:C13890)</f>
        <v>0.72034795763993986</v>
      </c>
      <c r="E13890" s="2"/>
      <c r="G13890" s="23"/>
    </row>
    <row r="13891" spans="1:7" customFormat="1">
      <c r="A13891" s="4">
        <v>36529</v>
      </c>
      <c r="B13891">
        <v>5.38</v>
      </c>
      <c r="C13891">
        <f>IFERROR(((VLOOKUP(A13891,'Interest Rates-10yr'!$A$9:$C$15239,2,FALSE))-B13891),C13890)</f>
        <v>1.1100000000000003</v>
      </c>
      <c r="D13891" s="98">
        <f>AVERAGE(C$10:C13891)</f>
        <v>0.72037602650914889</v>
      </c>
      <c r="E13891" s="2"/>
      <c r="G13891" s="23"/>
    </row>
    <row r="13892" spans="1:7" customFormat="1">
      <c r="A13892" s="4">
        <v>36530</v>
      </c>
      <c r="B13892">
        <v>5.41</v>
      </c>
      <c r="C13892">
        <f>IFERROR(((VLOOKUP(A13892,'Interest Rates-10yr'!$A$9:$C$15239,2,FALSE))-B13892),C13891)</f>
        <v>1.21</v>
      </c>
      <c r="D13892" s="98">
        <f>AVERAGE(C$10:C13892)</f>
        <v>0.72041129438882123</v>
      </c>
      <c r="E13892" s="2"/>
      <c r="G13892" s="23"/>
    </row>
    <row r="13893" spans="1:7" customFormat="1">
      <c r="A13893" s="4">
        <v>36531</v>
      </c>
      <c r="B13893">
        <v>5.54</v>
      </c>
      <c r="C13893">
        <f>IFERROR(((VLOOKUP(A13893,'Interest Rates-10yr'!$A$9:$C$15239,2,FALSE))-B13893),C13892)</f>
        <v>1.0300000000000002</v>
      </c>
      <c r="D13893" s="98">
        <f>AVERAGE(C$10:C13893)</f>
        <v>0.72043359262460427</v>
      </c>
      <c r="E13893" s="2"/>
      <c r="G13893" s="23"/>
    </row>
    <row r="13894" spans="1:7" customFormat="1">
      <c r="A13894" s="4">
        <v>36532</v>
      </c>
      <c r="B13894">
        <v>5.61</v>
      </c>
      <c r="C13894">
        <f>IFERROR(((VLOOKUP(A13894,'Interest Rates-10yr'!$A$9:$C$15239,2,FALSE))-B13894),C13893)</f>
        <v>0.90999999999999925</v>
      </c>
      <c r="D13894" s="98">
        <f>AVERAGE(C$10:C13894)</f>
        <v>0.72044724522866443</v>
      </c>
      <c r="E13894" s="2"/>
      <c r="G13894" s="23"/>
    </row>
    <row r="13895" spans="1:7" customFormat="1">
      <c r="A13895" s="4">
        <v>36533</v>
      </c>
      <c r="B13895">
        <v>5.61</v>
      </c>
      <c r="C13895">
        <f>IFERROR(((VLOOKUP(A13895,'Interest Rates-10yr'!$A$9:$C$15239,2,FALSE))-B13895),C13894)</f>
        <v>0.90999999999999925</v>
      </c>
      <c r="D13895" s="98">
        <f>AVERAGE(C$10:C13895)</f>
        <v>0.72046089586634054</v>
      </c>
      <c r="E13895" s="2"/>
      <c r="G13895" s="23"/>
    </row>
    <row r="13896" spans="1:7" customFormat="1">
      <c r="A13896" s="4">
        <v>36534</v>
      </c>
      <c r="B13896">
        <v>5.61</v>
      </c>
      <c r="C13896">
        <f>IFERROR(((VLOOKUP(A13896,'Interest Rates-10yr'!$A$9:$C$15239,2,FALSE))-B13896),C13895)</f>
        <v>0.90999999999999925</v>
      </c>
      <c r="D13896" s="98">
        <f>AVERAGE(C$10:C13896)</f>
        <v>0.72047454453805748</v>
      </c>
      <c r="E13896" s="2"/>
      <c r="G13896" s="23"/>
    </row>
    <row r="13897" spans="1:7" customFormat="1">
      <c r="A13897" s="4">
        <v>36535</v>
      </c>
      <c r="B13897">
        <v>5.74</v>
      </c>
      <c r="C13897">
        <f>IFERROR(((VLOOKUP(A13897,'Interest Rates-10yr'!$A$9:$C$15239,2,FALSE))-B13897),C13896)</f>
        <v>0.83000000000000007</v>
      </c>
      <c r="D13897" s="98">
        <f>AVERAGE(C$10:C13897)</f>
        <v>0.7204824308755764</v>
      </c>
      <c r="E13897" s="2"/>
      <c r="G13897" s="23"/>
    </row>
    <row r="13898" spans="1:7" customFormat="1">
      <c r="A13898" s="4">
        <v>36536</v>
      </c>
      <c r="B13898">
        <v>5.63</v>
      </c>
      <c r="C13898">
        <f>IFERROR(((VLOOKUP(A13898,'Interest Rates-10yr'!$A$9:$C$15239,2,FALSE))-B13898),C13897)</f>
        <v>1.04</v>
      </c>
      <c r="D13898" s="98">
        <f>AVERAGE(C$10:C13898)</f>
        <v>0.72050543595651273</v>
      </c>
      <c r="E13898" s="2"/>
      <c r="G13898" s="23"/>
    </row>
    <row r="13899" spans="1:7" customFormat="1">
      <c r="A13899" s="4">
        <v>36537</v>
      </c>
      <c r="B13899">
        <v>5.59</v>
      </c>
      <c r="C13899">
        <f>IFERROR(((VLOOKUP(A13899,'Interest Rates-10yr'!$A$9:$C$15239,2,FALSE))-B13899),C13898)</f>
        <v>1.1299999999999999</v>
      </c>
      <c r="D13899" s="98">
        <f>AVERAGE(C$10:C13899)</f>
        <v>0.72053491720662388</v>
      </c>
      <c r="E13899" s="2"/>
      <c r="G13899" s="23"/>
    </row>
    <row r="13900" spans="1:7" customFormat="1">
      <c r="A13900" s="4">
        <v>36538</v>
      </c>
      <c r="B13900">
        <v>5.58</v>
      </c>
      <c r="C13900">
        <f>IFERROR(((VLOOKUP(A13900,'Interest Rates-10yr'!$A$9:$C$15239,2,FALSE))-B13900),C13899)</f>
        <v>1.0499999999999998</v>
      </c>
      <c r="D13900" s="98">
        <f>AVERAGE(C$10:C13900)</f>
        <v>0.72055863508746698</v>
      </c>
      <c r="E13900" s="2"/>
      <c r="G13900" s="23"/>
    </row>
    <row r="13901" spans="1:7" customFormat="1">
      <c r="A13901" s="4">
        <v>36539</v>
      </c>
      <c r="B13901">
        <v>5.56</v>
      </c>
      <c r="C13901">
        <f>IFERROR(((VLOOKUP(A13901,'Interest Rates-10yr'!$A$9:$C$15239,2,FALSE))-B13901),C13900)</f>
        <v>1.1300000000000008</v>
      </c>
      <c r="D13901" s="98">
        <f>AVERAGE(C$10:C13901)</f>
        <v>0.72058810826374919</v>
      </c>
      <c r="E13901" s="2"/>
      <c r="G13901" s="23"/>
    </row>
    <row r="13902" spans="1:7" customFormat="1">
      <c r="A13902" s="4">
        <v>36540</v>
      </c>
      <c r="B13902">
        <v>5.56</v>
      </c>
      <c r="C13902">
        <f>IFERROR(((VLOOKUP(A13902,'Interest Rates-10yr'!$A$9:$C$15239,2,FALSE))-B13902),C13901)</f>
        <v>1.1300000000000008</v>
      </c>
      <c r="D13902" s="98">
        <f>AVERAGE(C$10:C13902)</f>
        <v>0.72061757719714981</v>
      </c>
      <c r="E13902" s="2"/>
      <c r="G13902" s="23"/>
    </row>
    <row r="13903" spans="1:7" customFormat="1">
      <c r="A13903" s="4">
        <v>36541</v>
      </c>
      <c r="B13903">
        <v>5.56</v>
      </c>
      <c r="C13903">
        <f>IFERROR(((VLOOKUP(A13903,'Interest Rates-10yr'!$A$9:$C$15239,2,FALSE))-B13903),C13902)</f>
        <v>1.1300000000000008</v>
      </c>
      <c r="D13903" s="98">
        <f>AVERAGE(C$10:C13903)</f>
        <v>0.72064704188858508</v>
      </c>
      <c r="E13903" s="2"/>
      <c r="G13903" s="23"/>
    </row>
    <row r="13904" spans="1:7" customFormat="1">
      <c r="A13904" s="4">
        <v>36542</v>
      </c>
      <c r="B13904">
        <v>5.56</v>
      </c>
      <c r="C13904">
        <f>IFERROR(((VLOOKUP(A13904,'Interest Rates-10yr'!$A$9:$C$15239,2,FALSE))-B13904),C13903)</f>
        <v>1.1300000000000008</v>
      </c>
      <c r="D13904" s="98">
        <f>AVERAGE(C$10:C13904)</f>
        <v>0.72067650233897096</v>
      </c>
      <c r="E13904" s="2"/>
      <c r="G13904" s="23"/>
    </row>
    <row r="13905" spans="1:7" customFormat="1">
      <c r="A13905" s="4">
        <v>36543</v>
      </c>
      <c r="B13905">
        <v>5.83</v>
      </c>
      <c r="C13905">
        <f>IFERROR(((VLOOKUP(A13905,'Interest Rates-10yr'!$A$9:$C$15239,2,FALSE))-B13905),C13904)</f>
        <v>0.91999999999999993</v>
      </c>
      <c r="D13905" s="98">
        <f>AVERAGE(C$10:C13905)</f>
        <v>0.72069084628670133</v>
      </c>
      <c r="E13905" s="2"/>
      <c r="G13905" s="23"/>
    </row>
    <row r="13906" spans="1:7" customFormat="1">
      <c r="A13906" s="4">
        <v>36544</v>
      </c>
      <c r="B13906">
        <v>5.47</v>
      </c>
      <c r="C13906">
        <f>IFERROR(((VLOOKUP(A13906,'Interest Rates-10yr'!$A$9:$C$15239,2,FALSE))-B13906),C13905)</f>
        <v>1.2600000000000007</v>
      </c>
      <c r="D13906" s="98">
        <f>AVERAGE(C$10:C13906)</f>
        <v>0.72072965388213295</v>
      </c>
      <c r="E13906" s="2"/>
      <c r="G13906" s="23"/>
    </row>
    <row r="13907" spans="1:7" customFormat="1">
      <c r="A13907" s="4">
        <v>36545</v>
      </c>
      <c r="B13907">
        <v>5.44</v>
      </c>
      <c r="C13907">
        <f>IFERROR(((VLOOKUP(A13907,'Interest Rates-10yr'!$A$9:$C$15239,2,FALSE))-B13907),C13906)</f>
        <v>1.3499999999999996</v>
      </c>
      <c r="D13907" s="98">
        <f>AVERAGE(C$10:C13907)</f>
        <v>0.72077493164484108</v>
      </c>
      <c r="E13907" s="2"/>
      <c r="G13907" s="23"/>
    </row>
    <row r="13908" spans="1:7" customFormat="1">
      <c r="A13908" s="4">
        <v>36546</v>
      </c>
      <c r="B13908">
        <v>5.36</v>
      </c>
      <c r="C13908">
        <f>IFERROR(((VLOOKUP(A13908,'Interest Rates-10yr'!$A$9:$C$15239,2,FALSE))-B13908),C13907)</f>
        <v>1.4299999999999997</v>
      </c>
      <c r="D13908" s="98">
        <f>AVERAGE(C$10:C13908)</f>
        <v>0.72082595870206501</v>
      </c>
      <c r="E13908" s="2"/>
      <c r="G13908" s="23"/>
    </row>
    <row r="13909" spans="1:7" customFormat="1">
      <c r="A13909" s="4">
        <v>36547</v>
      </c>
      <c r="B13909">
        <v>5.36</v>
      </c>
      <c r="C13909">
        <f>IFERROR(((VLOOKUP(A13909,'Interest Rates-10yr'!$A$9:$C$15239,2,FALSE))-B13909),C13908)</f>
        <v>1.4299999999999997</v>
      </c>
      <c r="D13909" s="98">
        <f>AVERAGE(C$10:C13909)</f>
        <v>0.72087697841726639</v>
      </c>
      <c r="E13909" s="2"/>
      <c r="G13909" s="23"/>
    </row>
    <row r="13910" spans="1:7" customFormat="1">
      <c r="A13910" s="4">
        <v>36548</v>
      </c>
      <c r="B13910">
        <v>5.36</v>
      </c>
      <c r="C13910">
        <f>IFERROR(((VLOOKUP(A13910,'Interest Rates-10yr'!$A$9:$C$15239,2,FALSE))-B13910),C13909)</f>
        <v>1.4299999999999997</v>
      </c>
      <c r="D13910" s="98">
        <f>AVERAGE(C$10:C13910)</f>
        <v>0.72092799079202952</v>
      </c>
      <c r="E13910" s="2"/>
      <c r="G13910" s="23"/>
    </row>
    <row r="13911" spans="1:7" customFormat="1">
      <c r="A13911" s="4">
        <v>36549</v>
      </c>
      <c r="B13911">
        <v>5.53</v>
      </c>
      <c r="C13911">
        <f>IFERROR(((VLOOKUP(A13911,'Interest Rates-10yr'!$A$9:$C$15239,2,FALSE))-B13911),C13910)</f>
        <v>1.1600000000000001</v>
      </c>
      <c r="D13911" s="98">
        <f>AVERAGE(C$10:C13911)</f>
        <v>0.7209595741619913</v>
      </c>
      <c r="E13911" s="2"/>
      <c r="G13911" s="23"/>
    </row>
    <row r="13912" spans="1:7" customFormat="1">
      <c r="A13912" s="4">
        <v>36550</v>
      </c>
      <c r="B13912">
        <v>5.46</v>
      </c>
      <c r="C13912">
        <f>IFERROR(((VLOOKUP(A13912,'Interest Rates-10yr'!$A$9:$C$15239,2,FALSE))-B13912),C13911)</f>
        <v>1.2400000000000002</v>
      </c>
      <c r="D13912" s="98">
        <f>AVERAGE(C$10:C13912)</f>
        <v>0.72099690714234355</v>
      </c>
      <c r="E13912" s="2"/>
      <c r="G13912" s="23"/>
    </row>
    <row r="13913" spans="1:7" customFormat="1">
      <c r="A13913" s="4">
        <v>36551</v>
      </c>
      <c r="B13913">
        <v>5.52</v>
      </c>
      <c r="C13913">
        <f>IFERROR(((VLOOKUP(A13913,'Interest Rates-10yr'!$A$9:$C$15239,2,FALSE))-B13913),C13912)</f>
        <v>1.1700000000000008</v>
      </c>
      <c r="D13913" s="98">
        <f>AVERAGE(C$10:C13913)</f>
        <v>0.72102920023014971</v>
      </c>
      <c r="E13913" s="2"/>
      <c r="G13913" s="23"/>
    </row>
    <row r="13914" spans="1:7" customFormat="1">
      <c r="A13914" s="4">
        <v>36552</v>
      </c>
      <c r="B13914">
        <v>5.61</v>
      </c>
      <c r="C13914">
        <f>IFERROR(((VLOOKUP(A13914,'Interest Rates-10yr'!$A$9:$C$15239,2,FALSE))-B13914),C13913)</f>
        <v>1.0699999999999994</v>
      </c>
      <c r="D13914" s="98">
        <f>AVERAGE(C$10:C13914)</f>
        <v>0.7210542970154622</v>
      </c>
      <c r="E13914" s="2"/>
      <c r="G13914" s="23"/>
    </row>
    <row r="13915" spans="1:7" customFormat="1">
      <c r="A13915" s="4">
        <v>36553</v>
      </c>
      <c r="B13915">
        <v>5.58</v>
      </c>
      <c r="C13915">
        <f>IFERROR(((VLOOKUP(A13915,'Interest Rates-10yr'!$A$9:$C$15239,2,FALSE))-B13915),C13914)</f>
        <v>1.08</v>
      </c>
      <c r="D13915" s="98">
        <f>AVERAGE(C$10:C13915)</f>
        <v>0.72108010930533595</v>
      </c>
      <c r="E13915" s="2"/>
      <c r="G13915" s="23"/>
    </row>
    <row r="13916" spans="1:7" customFormat="1">
      <c r="A13916" s="4">
        <v>36554</v>
      </c>
      <c r="B13916">
        <v>5.58</v>
      </c>
      <c r="C13916">
        <f>IFERROR(((VLOOKUP(A13916,'Interest Rates-10yr'!$A$9:$C$15239,2,FALSE))-B13916),C13915)</f>
        <v>1.08</v>
      </c>
      <c r="D13916" s="98">
        <f>AVERAGE(C$10:C13916)</f>
        <v>0.72110591788308065</v>
      </c>
      <c r="E13916" s="2"/>
      <c r="G13916" s="23"/>
    </row>
    <row r="13917" spans="1:7" customFormat="1">
      <c r="A13917" s="4">
        <v>36555</v>
      </c>
      <c r="B13917">
        <v>5.58</v>
      </c>
      <c r="C13917">
        <f>IFERROR(((VLOOKUP(A13917,'Interest Rates-10yr'!$A$9:$C$15239,2,FALSE))-B13917),C13916)</f>
        <v>1.08</v>
      </c>
      <c r="D13917" s="98">
        <f>AVERAGE(C$10:C13917)</f>
        <v>0.72113172274949677</v>
      </c>
      <c r="E13917" s="2"/>
      <c r="G13917" s="23"/>
    </row>
    <row r="13918" spans="1:7" customFormat="1">
      <c r="A13918" s="4">
        <v>36556</v>
      </c>
      <c r="B13918">
        <v>5.87</v>
      </c>
      <c r="C13918">
        <f>IFERROR(((VLOOKUP(A13918,'Interest Rates-10yr'!$A$9:$C$15239,2,FALSE))-B13918),C13917)</f>
        <v>0.80999999999999961</v>
      </c>
      <c r="D13918" s="98">
        <f>AVERAGE(C$10:C13918)</f>
        <v>0.72113811201380407</v>
      </c>
      <c r="E13918" s="2"/>
      <c r="G13918" s="23"/>
    </row>
    <row r="13919" spans="1:7" customFormat="1">
      <c r="A13919" s="4">
        <v>36557</v>
      </c>
      <c r="B13919">
        <v>5.79</v>
      </c>
      <c r="C13919">
        <f>IFERROR(((VLOOKUP(A13919,'Interest Rates-10yr'!$A$9:$C$15239,2,FALSE))-B13919),C13918)</f>
        <v>0.83000000000000007</v>
      </c>
      <c r="D13919" s="98">
        <f>AVERAGE(C$10:C13919)</f>
        <v>0.72114593817397565</v>
      </c>
      <c r="E13919" s="2"/>
      <c r="G13919" s="23"/>
    </row>
    <row r="13920" spans="1:7" customFormat="1">
      <c r="A13920" s="4">
        <v>36558</v>
      </c>
      <c r="B13920">
        <v>5.64</v>
      </c>
      <c r="C13920">
        <f>IFERROR(((VLOOKUP(A13920,'Interest Rates-10yr'!$A$9:$C$15239,2,FALSE))-B13920),C13919)</f>
        <v>0.96</v>
      </c>
      <c r="D13920" s="98">
        <f>AVERAGE(C$10:C13920)</f>
        <v>0.72116310833153618</v>
      </c>
      <c r="E13920" s="2"/>
      <c r="G13920" s="23"/>
    </row>
    <row r="13921" spans="1:7" customFormat="1">
      <c r="A13921" s="4">
        <v>36559</v>
      </c>
      <c r="B13921">
        <v>5.71</v>
      </c>
      <c r="C13921">
        <f>IFERROR(((VLOOKUP(A13921,'Interest Rates-10yr'!$A$9:$C$15239,2,FALSE))-B13921),C13920)</f>
        <v>0.78000000000000025</v>
      </c>
      <c r="D13921" s="98">
        <f>AVERAGE(C$10:C13921)</f>
        <v>0.72116733755031637</v>
      </c>
      <c r="E13921" s="2"/>
      <c r="G13921" s="23"/>
    </row>
    <row r="13922" spans="1:7" customFormat="1">
      <c r="A13922" s="4">
        <v>36560</v>
      </c>
      <c r="B13922">
        <v>5.7</v>
      </c>
      <c r="C13922">
        <f>IFERROR(((VLOOKUP(A13922,'Interest Rates-10yr'!$A$9:$C$15239,2,FALSE))-B13922),C13921)</f>
        <v>0.83000000000000007</v>
      </c>
      <c r="D13922" s="98">
        <f>AVERAGE(C$10:C13922)</f>
        <v>0.7211751599223748</v>
      </c>
      <c r="E13922" s="2"/>
      <c r="G13922" s="23"/>
    </row>
    <row r="13923" spans="1:7" customFormat="1">
      <c r="A13923" s="4">
        <v>36561</v>
      </c>
      <c r="B13923">
        <v>5.7</v>
      </c>
      <c r="C13923">
        <f>IFERROR(((VLOOKUP(A13923,'Interest Rates-10yr'!$A$9:$C$15239,2,FALSE))-B13923),C13922)</f>
        <v>0.83000000000000007</v>
      </c>
      <c r="D13923" s="98">
        <f>AVERAGE(C$10:C13923)</f>
        <v>0.72118298117004465</v>
      </c>
      <c r="E13923" s="2"/>
      <c r="G13923" s="23"/>
    </row>
    <row r="13924" spans="1:7" customFormat="1">
      <c r="A13924" s="4">
        <v>36562</v>
      </c>
      <c r="B13924">
        <v>5.7</v>
      </c>
      <c r="C13924">
        <f>IFERROR(((VLOOKUP(A13924,'Interest Rates-10yr'!$A$9:$C$15239,2,FALSE))-B13924),C13923)</f>
        <v>0.83000000000000007</v>
      </c>
      <c r="D13924" s="98">
        <f>AVERAGE(C$10:C13924)</f>
        <v>0.72119080129356816</v>
      </c>
      <c r="E13924" s="2"/>
      <c r="G13924" s="23"/>
    </row>
    <row r="13925" spans="1:7" customFormat="1">
      <c r="A13925" s="4">
        <v>36563</v>
      </c>
      <c r="B13925">
        <v>5.76</v>
      </c>
      <c r="C13925">
        <f>IFERROR(((VLOOKUP(A13925,'Interest Rates-10yr'!$A$9:$C$15239,2,FALSE))-B13925),C13924)</f>
        <v>0.87999999999999989</v>
      </c>
      <c r="D13925" s="98">
        <f>AVERAGE(C$10:C13925)</f>
        <v>0.72120221327967804</v>
      </c>
      <c r="E13925" s="2"/>
      <c r="G13925" s="23"/>
    </row>
    <row r="13926" spans="1:7" customFormat="1">
      <c r="A13926" s="4">
        <v>36564</v>
      </c>
      <c r="B13926">
        <v>5.67</v>
      </c>
      <c r="C13926">
        <f>IFERROR(((VLOOKUP(A13926,'Interest Rates-10yr'!$A$9:$C$15239,2,FALSE))-B13926),C13925)</f>
        <v>0.91999999999999993</v>
      </c>
      <c r="D13926" s="98">
        <f>AVERAGE(C$10:C13926)</f>
        <v>0.72121649780843577</v>
      </c>
      <c r="E13926" s="2"/>
      <c r="G13926" s="23"/>
    </row>
    <row r="13927" spans="1:7" customFormat="1">
      <c r="A13927" s="4">
        <v>36565</v>
      </c>
      <c r="B13927">
        <v>5.76</v>
      </c>
      <c r="C13927">
        <f>IFERROR(((VLOOKUP(A13927,'Interest Rates-10yr'!$A$9:$C$15239,2,FALSE))-B13927),C13926)</f>
        <v>0.79999999999999982</v>
      </c>
      <c r="D13927" s="98">
        <f>AVERAGE(C$10:C13927)</f>
        <v>0.72122215835608561</v>
      </c>
      <c r="E13927" s="2"/>
      <c r="G13927" s="23"/>
    </row>
    <row r="13928" spans="1:7" customFormat="1">
      <c r="A13928" s="4">
        <v>36566</v>
      </c>
      <c r="B13928">
        <v>5.79</v>
      </c>
      <c r="C13928">
        <f>IFERROR(((VLOOKUP(A13928,'Interest Rates-10yr'!$A$9:$C$15239,2,FALSE))-B13928),C13927)</f>
        <v>0.87999999999999989</v>
      </c>
      <c r="D13928" s="98">
        <f>AVERAGE(C$10:C13928)</f>
        <v>0.72123356562971463</v>
      </c>
      <c r="E13928" s="2"/>
      <c r="G13928" s="23"/>
    </row>
    <row r="13929" spans="1:7" customFormat="1">
      <c r="A13929" s="4">
        <v>36567</v>
      </c>
      <c r="B13929">
        <v>5.71</v>
      </c>
      <c r="C13929">
        <f>IFERROR(((VLOOKUP(A13929,'Interest Rates-10yr'!$A$9:$C$15239,2,FALSE))-B13929),C13928)</f>
        <v>0.91999999999999993</v>
      </c>
      <c r="D13929" s="98">
        <f>AVERAGE(C$10:C13929)</f>
        <v>0.72124784482758608</v>
      </c>
      <c r="E13929" s="2"/>
      <c r="G13929" s="23"/>
    </row>
    <row r="13930" spans="1:7" customFormat="1">
      <c r="A13930" s="4">
        <v>36568</v>
      </c>
      <c r="B13930">
        <v>5.71</v>
      </c>
      <c r="C13930">
        <f>IFERROR(((VLOOKUP(A13930,'Interest Rates-10yr'!$A$9:$C$15239,2,FALSE))-B13930),C13929)</f>
        <v>0.91999999999999993</v>
      </c>
      <c r="D13930" s="98">
        <f>AVERAGE(C$10:C13930)</f>
        <v>0.72126212197399597</v>
      </c>
      <c r="E13930" s="2"/>
      <c r="G13930" s="23"/>
    </row>
    <row r="13931" spans="1:7" customFormat="1">
      <c r="A13931" s="4">
        <v>36569</v>
      </c>
      <c r="B13931">
        <v>5.71</v>
      </c>
      <c r="C13931">
        <f>IFERROR(((VLOOKUP(A13931,'Interest Rates-10yr'!$A$9:$C$15239,2,FALSE))-B13931),C13930)</f>
        <v>0.91999999999999993</v>
      </c>
      <c r="D13931" s="98">
        <f>AVERAGE(C$10:C13931)</f>
        <v>0.72127639706938651</v>
      </c>
      <c r="E13931" s="2"/>
      <c r="G13931" s="23"/>
    </row>
    <row r="13932" spans="1:7" customFormat="1">
      <c r="A13932" s="4">
        <v>36570</v>
      </c>
      <c r="B13932">
        <v>5.79</v>
      </c>
      <c r="C13932">
        <f>IFERROR(((VLOOKUP(A13932,'Interest Rates-10yr'!$A$9:$C$15239,2,FALSE))-B13932),C13931)</f>
        <v>0.76999999999999957</v>
      </c>
      <c r="D13932" s="98">
        <f>AVERAGE(C$10:C13932)</f>
        <v>0.72127989657401415</v>
      </c>
      <c r="E13932" s="2"/>
      <c r="G13932" s="23"/>
    </row>
    <row r="13933" spans="1:7" customFormat="1">
      <c r="A13933" s="4">
        <v>36571</v>
      </c>
      <c r="B13933">
        <v>5.85</v>
      </c>
      <c r="C13933">
        <f>IFERROR(((VLOOKUP(A13933,'Interest Rates-10yr'!$A$9:$C$15239,2,FALSE))-B13933),C13932)</f>
        <v>0.71</v>
      </c>
      <c r="D13933" s="98">
        <f>AVERAGE(C$10:C13933)</f>
        <v>0.7212790864694052</v>
      </c>
      <c r="E13933" s="2"/>
      <c r="G13933" s="23"/>
    </row>
    <row r="13934" spans="1:7" customFormat="1">
      <c r="A13934" s="4">
        <v>36572</v>
      </c>
      <c r="B13934">
        <v>5.67</v>
      </c>
      <c r="C13934">
        <f>IFERROR(((VLOOKUP(A13934,'Interest Rates-10yr'!$A$9:$C$15239,2,FALSE))-B13934),C13933)</f>
        <v>0.88999999999999968</v>
      </c>
      <c r="D13934" s="98">
        <f>AVERAGE(C$10:C13934)</f>
        <v>0.72129120287253123</v>
      </c>
      <c r="E13934" s="2"/>
      <c r="G13934" s="23"/>
    </row>
    <row r="13935" spans="1:7" customFormat="1">
      <c r="A13935" s="4">
        <v>36573</v>
      </c>
      <c r="B13935">
        <v>5.66</v>
      </c>
      <c r="C13935">
        <f>IFERROR(((VLOOKUP(A13935,'Interest Rates-10yr'!$A$9:$C$15239,2,FALSE))-B13935),C13934)</f>
        <v>0.91999999999999993</v>
      </c>
      <c r="D13935" s="98">
        <f>AVERAGE(C$10:C13935)</f>
        <v>0.72130547177940529</v>
      </c>
      <c r="E13935" s="2"/>
      <c r="G13935" s="23"/>
    </row>
    <row r="13936" spans="1:7" customFormat="1">
      <c r="A13936" s="4">
        <v>36574</v>
      </c>
      <c r="B13936">
        <v>5.7</v>
      </c>
      <c r="C13936">
        <f>IFERROR(((VLOOKUP(A13936,'Interest Rates-10yr'!$A$9:$C$15239,2,FALSE))-B13936),C13935)</f>
        <v>0.79</v>
      </c>
      <c r="D13936" s="98">
        <f>AVERAGE(C$10:C13936)</f>
        <v>0.72131040425073589</v>
      </c>
      <c r="E13936" s="2"/>
      <c r="G13936" s="23"/>
    </row>
    <row r="13937" spans="1:7" customFormat="1">
      <c r="A13937" s="4">
        <v>36575</v>
      </c>
      <c r="B13937">
        <v>5.7</v>
      </c>
      <c r="C13937">
        <f>IFERROR(((VLOOKUP(A13937,'Interest Rates-10yr'!$A$9:$C$15239,2,FALSE))-B13937),C13936)</f>
        <v>0.79</v>
      </c>
      <c r="D13937" s="98">
        <f>AVERAGE(C$10:C13937)</f>
        <v>0.72131533601378517</v>
      </c>
      <c r="E13937" s="2"/>
      <c r="G13937" s="23"/>
    </row>
    <row r="13938" spans="1:7" customFormat="1">
      <c r="A13938" s="4">
        <v>36576</v>
      </c>
      <c r="B13938">
        <v>5.7</v>
      </c>
      <c r="C13938">
        <f>IFERROR(((VLOOKUP(A13938,'Interest Rates-10yr'!$A$9:$C$15239,2,FALSE))-B13938),C13937)</f>
        <v>0.79</v>
      </c>
      <c r="D13938" s="98">
        <f>AVERAGE(C$10:C13938)</f>
        <v>0.72132026706870556</v>
      </c>
      <c r="E13938" s="2"/>
      <c r="G13938" s="23"/>
    </row>
    <row r="13939" spans="1:7" customFormat="1">
      <c r="A13939" s="4">
        <v>36577</v>
      </c>
      <c r="B13939">
        <v>5.7</v>
      </c>
      <c r="C13939">
        <f>IFERROR(((VLOOKUP(A13939,'Interest Rates-10yr'!$A$9:$C$15239,2,FALSE))-B13939),C13938)</f>
        <v>0.79</v>
      </c>
      <c r="D13939" s="98">
        <f>AVERAGE(C$10:C13939)</f>
        <v>0.72132519741564982</v>
      </c>
      <c r="E13939" s="2"/>
      <c r="G13939" s="23"/>
    </row>
    <row r="13940" spans="1:7" customFormat="1">
      <c r="A13940" s="4">
        <v>36578</v>
      </c>
      <c r="B13940">
        <v>5.81</v>
      </c>
      <c r="C13940">
        <f>IFERROR(((VLOOKUP(A13940,'Interest Rates-10yr'!$A$9:$C$15239,2,FALSE))-B13940),C13939)</f>
        <v>0.55000000000000071</v>
      </c>
      <c r="D13940" s="98">
        <f>AVERAGE(C$10:C13940)</f>
        <v>0.72131289928935471</v>
      </c>
      <c r="E13940" s="2"/>
      <c r="G13940" s="23"/>
    </row>
    <row r="13941" spans="1:7" customFormat="1">
      <c r="A13941" s="4">
        <v>36579</v>
      </c>
      <c r="B13941">
        <v>5.77</v>
      </c>
      <c r="C13941">
        <f>IFERROR(((VLOOKUP(A13941,'Interest Rates-10yr'!$A$9:$C$15239,2,FALSE))-B13941),C13940)</f>
        <v>0.67000000000000082</v>
      </c>
      <c r="D13941" s="98">
        <f>AVERAGE(C$10:C13941)</f>
        <v>0.7213092161929372</v>
      </c>
      <c r="E13941" s="2"/>
      <c r="G13941" s="23"/>
    </row>
    <row r="13942" spans="1:7" customFormat="1">
      <c r="A13942" s="4">
        <v>36580</v>
      </c>
      <c r="B13942">
        <v>5.76</v>
      </c>
      <c r="C13942">
        <f>IFERROR(((VLOOKUP(A13942,'Interest Rates-10yr'!$A$9:$C$15239,2,FALSE))-B13942),C13941)</f>
        <v>0.60000000000000053</v>
      </c>
      <c r="D13942" s="98">
        <f>AVERAGE(C$10:C13942)</f>
        <v>0.72130050958156899</v>
      </c>
      <c r="E13942" s="2"/>
      <c r="G13942" s="23"/>
    </row>
    <row r="13943" spans="1:7" customFormat="1">
      <c r="A13943" s="4">
        <v>36581</v>
      </c>
      <c r="B13943">
        <v>5.73</v>
      </c>
      <c r="C13943">
        <f>IFERROR(((VLOOKUP(A13943,'Interest Rates-10yr'!$A$9:$C$15239,2,FALSE))-B13943),C13942)</f>
        <v>0.62999999999999989</v>
      </c>
      <c r="D13943" s="98">
        <f>AVERAGE(C$10:C13943)</f>
        <v>0.72129395722692691</v>
      </c>
      <c r="E13943" s="2"/>
      <c r="G13943" s="23"/>
    </row>
    <row r="13944" spans="1:7" customFormat="1">
      <c r="A13944" s="4">
        <v>36582</v>
      </c>
      <c r="B13944">
        <v>5.73</v>
      </c>
      <c r="C13944">
        <f>IFERROR(((VLOOKUP(A13944,'Interest Rates-10yr'!$A$9:$C$15239,2,FALSE))-B13944),C13943)</f>
        <v>0.62999999999999989</v>
      </c>
      <c r="D13944" s="98">
        <f>AVERAGE(C$10:C13944)</f>
        <v>0.72128740581270179</v>
      </c>
      <c r="E13944" s="2"/>
      <c r="G13944" s="23"/>
    </row>
    <row r="13945" spans="1:7" customFormat="1">
      <c r="A13945" s="4">
        <v>36583</v>
      </c>
      <c r="B13945">
        <v>5.73</v>
      </c>
      <c r="C13945">
        <f>IFERROR(((VLOOKUP(A13945,'Interest Rates-10yr'!$A$9:$C$15239,2,FALSE))-B13945),C13944)</f>
        <v>0.62999999999999989</v>
      </c>
      <c r="D13945" s="98">
        <f>AVERAGE(C$10:C13945)</f>
        <v>0.72128085533869102</v>
      </c>
      <c r="E13945" s="2"/>
      <c r="G13945" s="23"/>
    </row>
    <row r="13946" spans="1:7" customFormat="1">
      <c r="A13946" s="4">
        <v>36584</v>
      </c>
      <c r="B13946">
        <v>5.81</v>
      </c>
      <c r="C13946">
        <f>IFERROR(((VLOOKUP(A13946,'Interest Rates-10yr'!$A$9:$C$15239,2,FALSE))-B13946),C13945)</f>
        <v>0.5600000000000005</v>
      </c>
      <c r="D13946" s="98">
        <f>AVERAGE(C$10:C13946)</f>
        <v>0.72126928320298478</v>
      </c>
      <c r="E13946" s="2"/>
      <c r="G13946" s="23"/>
    </row>
    <row r="13947" spans="1:7" customFormat="1">
      <c r="A13947" s="4">
        <v>36585</v>
      </c>
      <c r="B13947">
        <v>5.85</v>
      </c>
      <c r="C13947">
        <f>IFERROR(((VLOOKUP(A13947,'Interest Rates-10yr'!$A$9:$C$15239,2,FALSE))-B13947),C13946)</f>
        <v>0.57000000000000028</v>
      </c>
      <c r="D13947" s="98">
        <f>AVERAGE(C$10:C13947)</f>
        <v>0.72125843019084501</v>
      </c>
      <c r="E13947" s="2"/>
      <c r="G13947" s="23"/>
    </row>
    <row r="13948" spans="1:7" customFormat="1">
      <c r="A13948" s="4">
        <v>36586</v>
      </c>
      <c r="B13948">
        <v>5.78</v>
      </c>
      <c r="C13948">
        <f>IFERROR(((VLOOKUP(A13948,'Interest Rates-10yr'!$A$9:$C$15239,2,FALSE))-B13948),C13947)</f>
        <v>0.60999999999999943</v>
      </c>
      <c r="D13948" s="98">
        <f>AVERAGE(C$10:C13948)</f>
        <v>0.72125044838223673</v>
      </c>
      <c r="E13948" s="2"/>
      <c r="G13948" s="23"/>
    </row>
    <row r="13949" spans="1:7" customFormat="1">
      <c r="A13949" s="4">
        <v>36587</v>
      </c>
      <c r="B13949">
        <v>5.76</v>
      </c>
      <c r="C13949">
        <f>IFERROR(((VLOOKUP(A13949,'Interest Rates-10yr'!$A$9:$C$15239,2,FALSE))-B13949),C13948)</f>
        <v>0.64000000000000057</v>
      </c>
      <c r="D13949" s="98">
        <f>AVERAGE(C$10:C13949)</f>
        <v>0.72124461979913901</v>
      </c>
      <c r="E13949" s="2"/>
      <c r="G13949" s="23"/>
    </row>
    <row r="13950" spans="1:7" customFormat="1">
      <c r="A13950" s="4">
        <v>36588</v>
      </c>
      <c r="B13950">
        <v>5.72</v>
      </c>
      <c r="C13950">
        <f>IFERROR(((VLOOKUP(A13950,'Interest Rates-10yr'!$A$9:$C$15239,2,FALSE))-B13950),C13949)</f>
        <v>0.66999999999999993</v>
      </c>
      <c r="D13950" s="98">
        <f>AVERAGE(C$10:C13950)</f>
        <v>0.72124094397819372</v>
      </c>
      <c r="E13950" s="2"/>
      <c r="G13950" s="23"/>
    </row>
    <row r="13951" spans="1:7" customFormat="1">
      <c r="A13951" s="4">
        <v>36589</v>
      </c>
      <c r="B13951">
        <v>5.72</v>
      </c>
      <c r="C13951">
        <f>IFERROR(((VLOOKUP(A13951,'Interest Rates-10yr'!$A$9:$C$15239,2,FALSE))-B13951),C13950)</f>
        <v>0.66999999999999993</v>
      </c>
      <c r="D13951" s="98">
        <f>AVERAGE(C$10:C13951)</f>
        <v>0.72123726868455018</v>
      </c>
      <c r="E13951" s="2"/>
      <c r="G13951" s="23"/>
    </row>
    <row r="13952" spans="1:7" customFormat="1">
      <c r="A13952" s="4">
        <v>36590</v>
      </c>
      <c r="B13952">
        <v>5.72</v>
      </c>
      <c r="C13952">
        <f>IFERROR(((VLOOKUP(A13952,'Interest Rates-10yr'!$A$9:$C$15239,2,FALSE))-B13952),C13951)</f>
        <v>0.66999999999999993</v>
      </c>
      <c r="D13952" s="98">
        <f>AVERAGE(C$10:C13952)</f>
        <v>0.72123359391809494</v>
      </c>
      <c r="E13952" s="2"/>
      <c r="G13952" s="23"/>
    </row>
    <row r="13953" spans="1:7" customFormat="1">
      <c r="A13953" s="4">
        <v>36591</v>
      </c>
      <c r="B13953">
        <v>5.73</v>
      </c>
      <c r="C13953">
        <f>IFERROR(((VLOOKUP(A13953,'Interest Rates-10yr'!$A$9:$C$15239,2,FALSE))-B13953),C13952)</f>
        <v>0.6899999999999995</v>
      </c>
      <c r="D13953" s="98">
        <f>AVERAGE(C$10:C13953)</f>
        <v>0.72123135398737803</v>
      </c>
      <c r="E13953" s="2"/>
      <c r="G13953" s="23"/>
    </row>
    <row r="13954" spans="1:7" customFormat="1">
      <c r="A13954" s="4">
        <v>36592</v>
      </c>
      <c r="B13954">
        <v>5.68</v>
      </c>
      <c r="C13954">
        <f>IFERROR(((VLOOKUP(A13954,'Interest Rates-10yr'!$A$9:$C$15239,2,FALSE))-B13954),C13953)</f>
        <v>0.71</v>
      </c>
      <c r="D13954" s="98">
        <f>AVERAGE(C$10:C13954)</f>
        <v>0.7212305485837216</v>
      </c>
      <c r="E13954" s="2"/>
      <c r="G13954" s="23"/>
    </row>
    <row r="13955" spans="1:7" customFormat="1">
      <c r="A13955" s="4">
        <v>36593</v>
      </c>
      <c r="B13955">
        <v>5.77</v>
      </c>
      <c r="C13955">
        <f>IFERROR(((VLOOKUP(A13955,'Interest Rates-10yr'!$A$9:$C$15239,2,FALSE))-B13955),C13954)</f>
        <v>0.61000000000000032</v>
      </c>
      <c r="D13955" s="98">
        <f>AVERAGE(C$10:C13955)</f>
        <v>0.72122257278072555</v>
      </c>
      <c r="E13955" s="2"/>
      <c r="G13955" s="23"/>
    </row>
    <row r="13956" spans="1:7" customFormat="1">
      <c r="A13956" s="4">
        <v>36594</v>
      </c>
      <c r="B13956">
        <v>5.79</v>
      </c>
      <c r="C13956">
        <f>IFERROR(((VLOOKUP(A13956,'Interest Rates-10yr'!$A$9:$C$15239,2,FALSE))-B13956),C13955)</f>
        <v>0.55999999999999961</v>
      </c>
      <c r="D13956" s="98">
        <f>AVERAGE(C$10:C13956)</f>
        <v>0.72121101312110114</v>
      </c>
      <c r="E13956" s="2"/>
      <c r="G13956" s="23"/>
    </row>
    <row r="13957" spans="1:7" customFormat="1">
      <c r="A13957" s="4">
        <v>36595</v>
      </c>
      <c r="B13957">
        <v>5.75</v>
      </c>
      <c r="C13957">
        <f>IFERROR(((VLOOKUP(A13957,'Interest Rates-10yr'!$A$9:$C$15239,2,FALSE))-B13957),C13956)</f>
        <v>0.63999999999999968</v>
      </c>
      <c r="D13957" s="98">
        <f>AVERAGE(C$10:C13957)</f>
        <v>0.7212051907083451</v>
      </c>
      <c r="E13957" s="2"/>
      <c r="G13957" s="23"/>
    </row>
    <row r="13958" spans="1:7" customFormat="1">
      <c r="A13958" s="4">
        <v>36596</v>
      </c>
      <c r="B13958">
        <v>5.75</v>
      </c>
      <c r="C13958">
        <f>IFERROR(((VLOOKUP(A13958,'Interest Rates-10yr'!$A$9:$C$15239,2,FALSE))-B13958),C13957)</f>
        <v>0.63999999999999968</v>
      </c>
      <c r="D13958" s="98">
        <f>AVERAGE(C$10:C13958)</f>
        <v>0.72119936913040339</v>
      </c>
      <c r="E13958" s="2"/>
      <c r="G13958" s="23"/>
    </row>
    <row r="13959" spans="1:7" customFormat="1">
      <c r="A13959" s="4">
        <v>36597</v>
      </c>
      <c r="B13959">
        <v>5.75</v>
      </c>
      <c r="C13959">
        <f>IFERROR(((VLOOKUP(A13959,'Interest Rates-10yr'!$A$9:$C$15239,2,FALSE))-B13959),C13958)</f>
        <v>0.63999999999999968</v>
      </c>
      <c r="D13959" s="98">
        <f>AVERAGE(C$10:C13959)</f>
        <v>0.72119354838709648</v>
      </c>
      <c r="E13959" s="2"/>
      <c r="G13959" s="23"/>
    </row>
    <row r="13960" spans="1:7" customFormat="1">
      <c r="A13960" s="4">
        <v>36598</v>
      </c>
      <c r="B13960">
        <v>5.81</v>
      </c>
      <c r="C13960">
        <f>IFERROR(((VLOOKUP(A13960,'Interest Rates-10yr'!$A$9:$C$15239,2,FALSE))-B13960),C13959)</f>
        <v>0.55000000000000071</v>
      </c>
      <c r="D13960" s="98">
        <f>AVERAGE(C$10:C13960)</f>
        <v>0.7211812773277898</v>
      </c>
      <c r="E13960" s="2"/>
      <c r="G13960" s="23"/>
    </row>
    <row r="13961" spans="1:7" customFormat="1">
      <c r="A13961" s="4">
        <v>36599</v>
      </c>
      <c r="B13961">
        <v>5.8</v>
      </c>
      <c r="C13961">
        <f>IFERROR(((VLOOKUP(A13961,'Interest Rates-10yr'!$A$9:$C$15239,2,FALSE))-B13961),C13960)</f>
        <v>0.50999999999999979</v>
      </c>
      <c r="D13961" s="98">
        <f>AVERAGE(C$10:C13961)</f>
        <v>0.72116614105504551</v>
      </c>
      <c r="E13961" s="2"/>
      <c r="G13961" s="23"/>
    </row>
    <row r="13962" spans="1:7" customFormat="1">
      <c r="A13962" s="4">
        <v>36600</v>
      </c>
      <c r="B13962">
        <v>5.9</v>
      </c>
      <c r="C13962">
        <f>IFERROR(((VLOOKUP(A13962,'Interest Rates-10yr'!$A$9:$C$15239,2,FALSE))-B13962),C13961)</f>
        <v>0.38999999999999968</v>
      </c>
      <c r="D13962" s="98">
        <f>AVERAGE(C$10:C13962)</f>
        <v>0.72114240665089913</v>
      </c>
      <c r="E13962" s="2"/>
      <c r="G13962" s="23"/>
    </row>
    <row r="13963" spans="1:7" customFormat="1">
      <c r="A13963" s="4">
        <v>36601</v>
      </c>
      <c r="B13963">
        <v>5.77</v>
      </c>
      <c r="C13963">
        <f>IFERROR(((VLOOKUP(A13963,'Interest Rates-10yr'!$A$9:$C$15239,2,FALSE))-B13963),C13962)</f>
        <v>0.49000000000000021</v>
      </c>
      <c r="D13963" s="98">
        <f>AVERAGE(C$10:C13963)</f>
        <v>0.72112584205245767</v>
      </c>
      <c r="E13963" s="2"/>
      <c r="G13963" s="23"/>
    </row>
    <row r="13964" spans="1:7" customFormat="1">
      <c r="A13964" s="4">
        <v>36602</v>
      </c>
      <c r="B13964">
        <v>5.76</v>
      </c>
      <c r="C13964">
        <f>IFERROR(((VLOOKUP(A13964,'Interest Rates-10yr'!$A$9:$C$15239,2,FALSE))-B13964),C13963)</f>
        <v>0.44000000000000039</v>
      </c>
      <c r="D13964" s="98">
        <f>AVERAGE(C$10:C13964)</f>
        <v>0.72110569688283732</v>
      </c>
      <c r="E13964" s="2"/>
      <c r="G13964" s="23"/>
    </row>
    <row r="13965" spans="1:7" customFormat="1">
      <c r="A13965" s="4">
        <v>36603</v>
      </c>
      <c r="B13965">
        <v>5.76</v>
      </c>
      <c r="C13965">
        <f>IFERROR(((VLOOKUP(A13965,'Interest Rates-10yr'!$A$9:$C$15239,2,FALSE))-B13965),C13964)</f>
        <v>0.44000000000000039</v>
      </c>
      <c r="D13965" s="98">
        <f>AVERAGE(C$10:C13965)</f>
        <v>0.72108555460017165</v>
      </c>
      <c r="E13965" s="2"/>
      <c r="G13965" s="23"/>
    </row>
    <row r="13966" spans="1:7" customFormat="1">
      <c r="A13966" s="4">
        <v>36604</v>
      </c>
      <c r="B13966">
        <v>5.76</v>
      </c>
      <c r="C13966">
        <f>IFERROR(((VLOOKUP(A13966,'Interest Rates-10yr'!$A$9:$C$15239,2,FALSE))-B13966),C13965)</f>
        <v>0.44000000000000039</v>
      </c>
      <c r="D13966" s="98">
        <f>AVERAGE(C$10:C13966)</f>
        <v>0.72106541520384004</v>
      </c>
      <c r="E13966" s="2"/>
      <c r="G13966" s="23"/>
    </row>
    <row r="13967" spans="1:7" customFormat="1">
      <c r="A13967" s="4">
        <v>36605</v>
      </c>
      <c r="B13967">
        <v>5.82</v>
      </c>
      <c r="C13967">
        <f>IFERROR(((VLOOKUP(A13967,'Interest Rates-10yr'!$A$9:$C$15239,2,FALSE))-B13967),C13966)</f>
        <v>0.35999999999999943</v>
      </c>
      <c r="D13967" s="98">
        <f>AVERAGE(C$10:C13967)</f>
        <v>0.72103954721306751</v>
      </c>
      <c r="E13967" s="2"/>
      <c r="G13967" s="23"/>
    </row>
    <row r="13968" spans="1:7" customFormat="1">
      <c r="A13968" s="4">
        <v>36606</v>
      </c>
      <c r="B13968">
        <v>5.81</v>
      </c>
      <c r="C13968">
        <f>IFERROR(((VLOOKUP(A13968,'Interest Rates-10yr'!$A$9:$C$15239,2,FALSE))-B13968),C13967)</f>
        <v>0.32000000000000028</v>
      </c>
      <c r="D13968" s="98">
        <f>AVERAGE(C$10:C13968)</f>
        <v>0.72101081739379591</v>
      </c>
      <c r="E13968" s="2"/>
      <c r="G13968" s="23"/>
    </row>
    <row r="13969" spans="1:7" customFormat="1">
      <c r="A13969" s="4">
        <v>36607</v>
      </c>
      <c r="B13969">
        <v>6.02</v>
      </c>
      <c r="C13969">
        <f>IFERROR(((VLOOKUP(A13969,'Interest Rates-10yr'!$A$9:$C$15239,2,FALSE))-B13969),C13968)</f>
        <v>0.11000000000000032</v>
      </c>
      <c r="D13969" s="98">
        <f>AVERAGE(C$10:C13969)</f>
        <v>0.72096704871060147</v>
      </c>
      <c r="E13969" s="2"/>
      <c r="G13969" s="23"/>
    </row>
    <row r="13970" spans="1:7" customFormat="1">
      <c r="A13970" s="4">
        <v>36608</v>
      </c>
      <c r="B13970">
        <v>6.04</v>
      </c>
      <c r="C13970">
        <f>IFERROR(((VLOOKUP(A13970,'Interest Rates-10yr'!$A$9:$C$15239,2,FALSE))-B13970),C13969)</f>
        <v>4.0000000000000036E-2</v>
      </c>
      <c r="D13970" s="98">
        <f>AVERAGE(C$10:C13970)</f>
        <v>0.72091827233006212</v>
      </c>
      <c r="E13970" s="2"/>
      <c r="G13970" s="23"/>
    </row>
    <row r="13971" spans="1:7" customFormat="1">
      <c r="A13971" s="4">
        <v>36609</v>
      </c>
      <c r="B13971">
        <v>5.98</v>
      </c>
      <c r="C13971">
        <f>IFERROR(((VLOOKUP(A13971,'Interest Rates-10yr'!$A$9:$C$15239,2,FALSE))-B13971),C13970)</f>
        <v>0.21999999999999975</v>
      </c>
      <c r="D13971" s="98">
        <f>AVERAGE(C$10:C13971)</f>
        <v>0.72088239507233898</v>
      </c>
      <c r="E13971" s="2"/>
      <c r="G13971" s="23"/>
    </row>
    <row r="13972" spans="1:7" customFormat="1">
      <c r="A13972" s="4">
        <v>36610</v>
      </c>
      <c r="B13972">
        <v>5.98</v>
      </c>
      <c r="C13972">
        <f>IFERROR(((VLOOKUP(A13972,'Interest Rates-10yr'!$A$9:$C$15239,2,FALSE))-B13972),C13971)</f>
        <v>0.21999999999999975</v>
      </c>
      <c r="D13972" s="98">
        <f>AVERAGE(C$10:C13972)</f>
        <v>0.72084652295351981</v>
      </c>
      <c r="E13972" s="2"/>
      <c r="G13972" s="23"/>
    </row>
    <row r="13973" spans="1:7" customFormat="1">
      <c r="A13973" s="4">
        <v>36611</v>
      </c>
      <c r="B13973">
        <v>5.98</v>
      </c>
      <c r="C13973">
        <f>IFERROR(((VLOOKUP(A13973,'Interest Rates-10yr'!$A$9:$C$15239,2,FALSE))-B13973),C13972)</f>
        <v>0.21999999999999975</v>
      </c>
      <c r="D13973" s="98">
        <f>AVERAGE(C$10:C13973)</f>
        <v>0.72081065597250038</v>
      </c>
      <c r="E13973" s="2"/>
      <c r="G13973" s="23"/>
    </row>
    <row r="13974" spans="1:7" customFormat="1">
      <c r="A13974" s="4">
        <v>36612</v>
      </c>
      <c r="B13974">
        <v>6.07</v>
      </c>
      <c r="C13974">
        <f>IFERROR(((VLOOKUP(A13974,'Interest Rates-10yr'!$A$9:$C$15239,2,FALSE))-B13974),C13973)</f>
        <v>0.13999999999999968</v>
      </c>
      <c r="D13974" s="98">
        <f>AVERAGE(C$10:C13974)</f>
        <v>0.72076906552094488</v>
      </c>
      <c r="E13974" s="2"/>
      <c r="G13974" s="23"/>
    </row>
    <row r="13975" spans="1:7" customFormat="1">
      <c r="A13975" s="4">
        <v>36613</v>
      </c>
      <c r="B13975">
        <v>6.02</v>
      </c>
      <c r="C13975">
        <f>IFERROR(((VLOOKUP(A13975,'Interest Rates-10yr'!$A$9:$C$15239,2,FALSE))-B13975),C13974)</f>
        <v>0.15000000000000036</v>
      </c>
      <c r="D13975" s="98">
        <f>AVERAGE(C$10:C13975)</f>
        <v>0.72072819704997815</v>
      </c>
      <c r="E13975" s="2"/>
      <c r="G13975" s="23"/>
    </row>
    <row r="13976" spans="1:7" customFormat="1">
      <c r="A13976" s="4">
        <v>36614</v>
      </c>
      <c r="B13976">
        <v>5.98</v>
      </c>
      <c r="C13976">
        <f>IFERROR(((VLOOKUP(A13976,'Interest Rates-10yr'!$A$9:$C$15239,2,FALSE))-B13976),C13975)</f>
        <v>0.19999999999999929</v>
      </c>
      <c r="D13976" s="98">
        <f>AVERAGE(C$10:C13976)</f>
        <v>0.72069091429798782</v>
      </c>
      <c r="E13976" s="2"/>
      <c r="G13976" s="23"/>
    </row>
    <row r="13977" spans="1:7" customFormat="1">
      <c r="A13977" s="4">
        <v>36615</v>
      </c>
      <c r="B13977">
        <v>6.11</v>
      </c>
      <c r="C13977">
        <f>IFERROR(((VLOOKUP(A13977,'Interest Rates-10yr'!$A$9:$C$15239,2,FALSE))-B13977),C13976)</f>
        <v>-5.0000000000000711E-2</v>
      </c>
      <c r="D13977" s="98">
        <f>AVERAGE(C$10:C13977)</f>
        <v>0.72063573883161491</v>
      </c>
      <c r="E13977" s="2"/>
      <c r="G13977" s="23"/>
    </row>
    <row r="13978" spans="1:7" customFormat="1">
      <c r="A13978" s="4">
        <v>36616</v>
      </c>
      <c r="B13978">
        <v>6.17</v>
      </c>
      <c r="C13978">
        <f>IFERROR(((VLOOKUP(A13978,'Interest Rates-10yr'!$A$9:$C$15239,2,FALSE))-B13978),C13977)</f>
        <v>-0.13999999999999968</v>
      </c>
      <c r="D13978" s="98">
        <f>AVERAGE(C$10:C13978)</f>
        <v>0.72057412842723156</v>
      </c>
      <c r="E13978" s="2"/>
      <c r="G13978" s="23"/>
    </row>
    <row r="13979" spans="1:7" customFormat="1">
      <c r="A13979" s="4">
        <v>36617</v>
      </c>
      <c r="B13979">
        <v>6.17</v>
      </c>
      <c r="C13979">
        <f>IFERROR(((VLOOKUP(A13979,'Interest Rates-10yr'!$A$9:$C$15239,2,FALSE))-B13979),C13978)</f>
        <v>-0.13999999999999968</v>
      </c>
      <c r="D13979" s="98">
        <f>AVERAGE(C$10:C13979)</f>
        <v>0.7205125268432353</v>
      </c>
      <c r="E13979" s="2"/>
      <c r="G13979" s="23"/>
    </row>
    <row r="13980" spans="1:7" customFormat="1">
      <c r="A13980" s="4">
        <v>36618</v>
      </c>
      <c r="B13980">
        <v>6.17</v>
      </c>
      <c r="C13980">
        <f>IFERROR(((VLOOKUP(A13980,'Interest Rates-10yr'!$A$9:$C$15239,2,FALSE))-B13980),C13979)</f>
        <v>-0.13999999999999968</v>
      </c>
      <c r="D13980" s="98">
        <f>AVERAGE(C$10:C13980)</f>
        <v>0.72045093407773231</v>
      </c>
      <c r="E13980" s="2"/>
      <c r="G13980" s="23"/>
    </row>
    <row r="13981" spans="1:7" customFormat="1">
      <c r="A13981" s="4">
        <v>36619</v>
      </c>
      <c r="B13981">
        <v>6.15</v>
      </c>
      <c r="C13981">
        <f>IFERROR(((VLOOKUP(A13981,'Interest Rates-10yr'!$A$9:$C$15239,2,FALSE))-B13981),C13980)</f>
        <v>-0.15000000000000036</v>
      </c>
      <c r="D13981" s="98">
        <f>AVERAGE(C$10:C13981)</f>
        <v>0.72038863441168044</v>
      </c>
      <c r="E13981" s="2"/>
      <c r="G13981" s="23"/>
    </row>
    <row r="13982" spans="1:7" customFormat="1">
      <c r="A13982" s="4">
        <v>36620</v>
      </c>
      <c r="B13982">
        <v>5.98</v>
      </c>
      <c r="C13982">
        <f>IFERROR(((VLOOKUP(A13982,'Interest Rates-10yr'!$A$9:$C$15239,2,FALSE))-B13982),C13981)</f>
        <v>-8.0000000000000071E-2</v>
      </c>
      <c r="D13982" s="98">
        <f>AVERAGE(C$10:C13982)</f>
        <v>0.72033135332426812</v>
      </c>
      <c r="E13982" s="2"/>
      <c r="G13982" s="23"/>
    </row>
    <row r="13983" spans="1:7" customFormat="1">
      <c r="A13983" s="4">
        <v>36621</v>
      </c>
      <c r="B13983">
        <v>6.08</v>
      </c>
      <c r="C13983">
        <f>IFERROR(((VLOOKUP(A13983,'Interest Rates-10yr'!$A$9:$C$15239,2,FALSE))-B13983),C13982)</f>
        <v>-0.17999999999999972</v>
      </c>
      <c r="D13983" s="98">
        <f>AVERAGE(C$10:C13983)</f>
        <v>0.72026692428796324</v>
      </c>
      <c r="E13983" s="2"/>
      <c r="G13983" s="23"/>
    </row>
    <row r="13984" spans="1:7" customFormat="1">
      <c r="A13984" s="4">
        <v>36622</v>
      </c>
      <c r="B13984">
        <v>6.05</v>
      </c>
      <c r="C13984">
        <f>IFERROR(((VLOOKUP(A13984,'Interest Rates-10yr'!$A$9:$C$15239,2,FALSE))-B13984),C13983)</f>
        <v>-0.12000000000000011</v>
      </c>
      <c r="D13984" s="98">
        <f>AVERAGE(C$10:C13984)</f>
        <v>0.72020679785330932</v>
      </c>
      <c r="E13984" s="2"/>
      <c r="G13984" s="23"/>
    </row>
    <row r="13985" spans="1:7" customFormat="1">
      <c r="A13985" s="4">
        <v>36623</v>
      </c>
      <c r="B13985">
        <v>5.95</v>
      </c>
      <c r="C13985">
        <f>IFERROR(((VLOOKUP(A13985,'Interest Rates-10yr'!$A$9:$C$15239,2,FALSE))-B13985),C13984)</f>
        <v>-8.9999999999999858E-2</v>
      </c>
      <c r="D13985" s="98">
        <f>AVERAGE(C$10:C13985)</f>
        <v>0.7201488265598166</v>
      </c>
      <c r="E13985" s="2"/>
      <c r="G13985" s="23"/>
    </row>
    <row r="13986" spans="1:7" customFormat="1">
      <c r="A13986" s="4">
        <v>36624</v>
      </c>
      <c r="B13986">
        <v>5.95</v>
      </c>
      <c r="C13986">
        <f>IFERROR(((VLOOKUP(A13986,'Interest Rates-10yr'!$A$9:$C$15239,2,FALSE))-B13986),C13985)</f>
        <v>-8.9999999999999858E-2</v>
      </c>
      <c r="D13986" s="98">
        <f>AVERAGE(C$10:C13986)</f>
        <v>0.72009086356156526</v>
      </c>
      <c r="E13986" s="2"/>
      <c r="G13986" s="23"/>
    </row>
    <row r="13987" spans="1:7" customFormat="1">
      <c r="A13987" s="4">
        <v>36625</v>
      </c>
      <c r="B13987">
        <v>5.95</v>
      </c>
      <c r="C13987">
        <f>IFERROR(((VLOOKUP(A13987,'Interest Rates-10yr'!$A$9:$C$15239,2,FALSE))-B13987),C13986)</f>
        <v>-8.9999999999999858E-2</v>
      </c>
      <c r="D13987" s="98">
        <f>AVERAGE(C$10:C13987)</f>
        <v>0.72003290885677473</v>
      </c>
      <c r="E13987" s="2"/>
      <c r="G13987" s="23"/>
    </row>
    <row r="13988" spans="1:7" customFormat="1">
      <c r="A13988" s="4">
        <v>36626</v>
      </c>
      <c r="B13988">
        <v>6.05</v>
      </c>
      <c r="C13988">
        <f>IFERROR(((VLOOKUP(A13988,'Interest Rates-10yr'!$A$9:$C$15239,2,FALSE))-B13988),C13987)</f>
        <v>-0.25</v>
      </c>
      <c r="D13988" s="98">
        <f>AVERAGE(C$10:C13988)</f>
        <v>0.71996351670362668</v>
      </c>
      <c r="E13988" s="2"/>
      <c r="G13988" s="23"/>
    </row>
    <row r="13989" spans="1:7" customFormat="1">
      <c r="A13989" s="4">
        <v>36627</v>
      </c>
      <c r="B13989">
        <v>5.97</v>
      </c>
      <c r="C13989">
        <f>IFERROR(((VLOOKUP(A13989,'Interest Rates-10yr'!$A$9:$C$15239,2,FALSE))-B13989),C13988)</f>
        <v>-8.0000000000000071E-2</v>
      </c>
      <c r="D13989" s="98">
        <f>AVERAGE(C$10:C13989)</f>
        <v>0.71990629470672374</v>
      </c>
      <c r="E13989" s="2"/>
      <c r="G13989" s="23"/>
    </row>
    <row r="13990" spans="1:7" customFormat="1">
      <c r="A13990" s="4">
        <v>36628</v>
      </c>
      <c r="B13990">
        <v>5.93</v>
      </c>
      <c r="C13990">
        <f>IFERROR(((VLOOKUP(A13990,'Interest Rates-10yr'!$A$9:$C$15239,2,FALSE))-B13990),C13989)</f>
        <v>4.0000000000000036E-2</v>
      </c>
      <c r="D13990" s="98">
        <f>AVERAGE(C$10:C13990)</f>
        <v>0.71985766397253403</v>
      </c>
      <c r="E13990" s="2"/>
      <c r="G13990" s="23"/>
    </row>
    <row r="13991" spans="1:7" customFormat="1">
      <c r="A13991" s="4">
        <v>36629</v>
      </c>
      <c r="B13991">
        <v>5.97</v>
      </c>
      <c r="C13991">
        <f>IFERROR(((VLOOKUP(A13991,'Interest Rates-10yr'!$A$9:$C$15239,2,FALSE))-B13991),C13990)</f>
        <v>-2.9999999999999361E-2</v>
      </c>
      <c r="D13991" s="98">
        <f>AVERAGE(C$10:C13991)</f>
        <v>0.71980403375768831</v>
      </c>
      <c r="E13991" s="2"/>
      <c r="G13991" s="23"/>
    </row>
    <row r="13992" spans="1:7" customFormat="1">
      <c r="A13992" s="4">
        <v>36630</v>
      </c>
      <c r="B13992">
        <v>6.08</v>
      </c>
      <c r="C13992">
        <f>IFERROR(((VLOOKUP(A13992,'Interest Rates-10yr'!$A$9:$C$15239,2,FALSE))-B13992),C13991)</f>
        <v>-0.23000000000000043</v>
      </c>
      <c r="D13992" s="98">
        <f>AVERAGE(C$10:C13992)</f>
        <v>0.71973610813130218</v>
      </c>
      <c r="E13992" s="2"/>
      <c r="G13992" s="23"/>
    </row>
    <row r="13993" spans="1:7" customFormat="1">
      <c r="A13993" s="4">
        <v>36631</v>
      </c>
      <c r="B13993">
        <v>6.08</v>
      </c>
      <c r="C13993">
        <f>IFERROR(((VLOOKUP(A13993,'Interest Rates-10yr'!$A$9:$C$15239,2,FALSE))-B13993),C13992)</f>
        <v>-0.23000000000000043</v>
      </c>
      <c r="D13993" s="98">
        <f>AVERAGE(C$10:C13993)</f>
        <v>0.71966819221967948</v>
      </c>
      <c r="E13993" s="2"/>
      <c r="G13993" s="23"/>
    </row>
    <row r="13994" spans="1:7" customFormat="1">
      <c r="A13994" s="4">
        <v>36632</v>
      </c>
      <c r="B13994">
        <v>6.08</v>
      </c>
      <c r="C13994">
        <f>IFERROR(((VLOOKUP(A13994,'Interest Rates-10yr'!$A$9:$C$15239,2,FALSE))-B13994),C13993)</f>
        <v>-0.23000000000000043</v>
      </c>
      <c r="D13994" s="98">
        <f>AVERAGE(C$10:C13994)</f>
        <v>0.71960028602073645</v>
      </c>
      <c r="E13994" s="2"/>
      <c r="G13994" s="23"/>
    </row>
    <row r="13995" spans="1:7" customFormat="1">
      <c r="A13995" s="4">
        <v>36633</v>
      </c>
      <c r="B13995">
        <v>6.18</v>
      </c>
      <c r="C13995">
        <f>IFERROR(((VLOOKUP(A13995,'Interest Rates-10yr'!$A$9:$C$15239,2,FALSE))-B13995),C13994)</f>
        <v>-0.16999999999999993</v>
      </c>
      <c r="D13995" s="98">
        <f>AVERAGE(C$10:C13995)</f>
        <v>0.71953667953667944</v>
      </c>
      <c r="E13995" s="2"/>
      <c r="G13995" s="23"/>
    </row>
    <row r="13996" spans="1:7" customFormat="1">
      <c r="A13996" s="4">
        <v>36634</v>
      </c>
      <c r="B13996">
        <v>5.93</v>
      </c>
      <c r="C13996">
        <f>IFERROR(((VLOOKUP(A13996,'Interest Rates-10yr'!$A$9:$C$15239,2,FALSE))-B13996),C13995)</f>
        <v>0.12000000000000011</v>
      </c>
      <c r="D13996" s="98">
        <f>AVERAGE(C$10:C13996)</f>
        <v>0.71949381568599413</v>
      </c>
      <c r="E13996" s="2"/>
      <c r="G13996" s="23"/>
    </row>
    <row r="13997" spans="1:7" customFormat="1">
      <c r="A13997" s="4">
        <v>36635</v>
      </c>
      <c r="B13997">
        <v>5.93</v>
      </c>
      <c r="C13997">
        <f>IFERROR(((VLOOKUP(A13997,'Interest Rates-10yr'!$A$9:$C$15239,2,FALSE))-B13997),C13996)</f>
        <v>6.0000000000000497E-2</v>
      </c>
      <c r="D13997" s="98">
        <f>AVERAGE(C$10:C13997)</f>
        <v>0.7194466685730625</v>
      </c>
      <c r="E13997" s="2"/>
      <c r="G13997" s="23"/>
    </row>
    <row r="13998" spans="1:7" customFormat="1">
      <c r="A13998" s="4">
        <v>36636</v>
      </c>
      <c r="B13998">
        <v>6.05</v>
      </c>
      <c r="C13998">
        <f>IFERROR(((VLOOKUP(A13998,'Interest Rates-10yr'!$A$9:$C$15239,2,FALSE))-B13998),C13997)</f>
        <v>-5.9999999999999609E-2</v>
      </c>
      <c r="D13998" s="98">
        <f>AVERAGE(C$10:C13998)</f>
        <v>0.71939095003216813</v>
      </c>
      <c r="E13998" s="2"/>
      <c r="G13998" s="23"/>
    </row>
    <row r="13999" spans="1:7" customFormat="1">
      <c r="A13999" s="4">
        <v>36637</v>
      </c>
      <c r="B13999">
        <v>5.94</v>
      </c>
      <c r="C13999">
        <f>IFERROR(((VLOOKUP(A13999,'Interest Rates-10yr'!$A$9:$C$15239,2,FALSE))-B13999),C13998)</f>
        <v>-5.9999999999999609E-2</v>
      </c>
      <c r="D13999" s="98">
        <f>AVERAGE(C$10:C13999)</f>
        <v>0.71933523945675482</v>
      </c>
      <c r="E13999" s="2"/>
      <c r="G13999" s="23"/>
    </row>
    <row r="14000" spans="1:7" customFormat="1">
      <c r="A14000" s="4">
        <v>36638</v>
      </c>
      <c r="B14000">
        <v>5.94</v>
      </c>
      <c r="C14000">
        <f>IFERROR(((VLOOKUP(A14000,'Interest Rates-10yr'!$A$9:$C$15239,2,FALSE))-B14000),C13999)</f>
        <v>-5.9999999999999609E-2</v>
      </c>
      <c r="D14000" s="98">
        <f>AVERAGE(C$10:C14000)</f>
        <v>0.7192795368451147</v>
      </c>
      <c r="E14000" s="2"/>
      <c r="G14000" s="23"/>
    </row>
    <row r="14001" spans="1:7" customFormat="1">
      <c r="A14001" s="4">
        <v>36639</v>
      </c>
      <c r="B14001">
        <v>5.94</v>
      </c>
      <c r="C14001">
        <f>IFERROR(((VLOOKUP(A14001,'Interest Rates-10yr'!$A$9:$C$15239,2,FALSE))-B14001),C14000)</f>
        <v>-5.9999999999999609E-2</v>
      </c>
      <c r="D14001" s="98">
        <f>AVERAGE(C$10:C14001)</f>
        <v>0.71922384219554036</v>
      </c>
      <c r="E14001" s="2"/>
      <c r="G14001" s="23"/>
    </row>
    <row r="14002" spans="1:7" customFormat="1">
      <c r="A14002" s="4">
        <v>36640</v>
      </c>
      <c r="B14002">
        <v>5.9</v>
      </c>
      <c r="C14002">
        <f>IFERROR(((VLOOKUP(A14002,'Interest Rates-10yr'!$A$9:$C$15239,2,FALSE))-B14002),C14001)</f>
        <v>9.9999999999999645E-2</v>
      </c>
      <c r="D14002" s="98">
        <f>AVERAGE(C$10:C14002)</f>
        <v>0.7191795897948976</v>
      </c>
      <c r="E14002" s="2"/>
      <c r="G14002" s="23"/>
    </row>
    <row r="14003" spans="1:7" customFormat="1">
      <c r="A14003" s="4">
        <v>36641</v>
      </c>
      <c r="B14003">
        <v>5.99</v>
      </c>
      <c r="C14003">
        <f>IFERROR(((VLOOKUP(A14003,'Interest Rates-10yr'!$A$9:$C$15239,2,FALSE))-B14003),C14002)</f>
        <v>0.14999999999999947</v>
      </c>
      <c r="D14003" s="98">
        <f>AVERAGE(C$10:C14003)</f>
        <v>0.71913891667857666</v>
      </c>
      <c r="E14003" s="2"/>
      <c r="G14003" s="23"/>
    </row>
    <row r="14004" spans="1:7" customFormat="1">
      <c r="A14004" s="4">
        <v>36642</v>
      </c>
      <c r="B14004">
        <v>6</v>
      </c>
      <c r="C14004">
        <f>IFERROR(((VLOOKUP(A14004,'Interest Rates-10yr'!$A$9:$C$15239,2,FALSE))-B14004),C14003)</f>
        <v>0.13999999999999968</v>
      </c>
      <c r="D14004" s="98">
        <f>AVERAGE(C$10:C14004)</f>
        <v>0.71909753483386929</v>
      </c>
      <c r="E14004" s="2"/>
      <c r="G14004" s="23"/>
    </row>
    <row r="14005" spans="1:7" customFormat="1">
      <c r="A14005" s="4">
        <v>36643</v>
      </c>
      <c r="B14005">
        <v>6</v>
      </c>
      <c r="C14005">
        <f>IFERROR(((VLOOKUP(A14005,'Interest Rates-10yr'!$A$9:$C$15239,2,FALSE))-B14005),C14004)</f>
        <v>0.23000000000000043</v>
      </c>
      <c r="D14005" s="98">
        <f>AVERAGE(C$10:C14005)</f>
        <v>0.71906258931123179</v>
      </c>
      <c r="E14005" s="2"/>
      <c r="G14005" s="23"/>
    </row>
    <row r="14006" spans="1:7" customFormat="1">
      <c r="A14006" s="4">
        <v>36644</v>
      </c>
      <c r="B14006">
        <v>6.06</v>
      </c>
      <c r="C14006">
        <f>IFERROR(((VLOOKUP(A14006,'Interest Rates-10yr'!$A$9:$C$15239,2,FALSE))-B14006),C14005)</f>
        <v>0.17000000000000082</v>
      </c>
      <c r="D14006" s="98">
        <f>AVERAGE(C$10:C14006)</f>
        <v>0.71902336214903195</v>
      </c>
      <c r="E14006" s="2"/>
      <c r="G14006" s="23"/>
    </row>
    <row r="14007" spans="1:7" customFormat="1">
      <c r="A14007" s="4">
        <v>36645</v>
      </c>
      <c r="B14007">
        <v>6.06</v>
      </c>
      <c r="C14007">
        <f>IFERROR(((VLOOKUP(A14007,'Interest Rates-10yr'!$A$9:$C$15239,2,FALSE))-B14007),C14006)</f>
        <v>0.17000000000000082</v>
      </c>
      <c r="D14007" s="98">
        <f>AVERAGE(C$10:C14007)</f>
        <v>0.71898414059151305</v>
      </c>
      <c r="E14007" s="2"/>
      <c r="G14007" s="23"/>
    </row>
    <row r="14008" spans="1:7" customFormat="1">
      <c r="A14008" s="4">
        <v>36646</v>
      </c>
      <c r="B14008">
        <v>6.06</v>
      </c>
      <c r="C14008">
        <f>IFERROR(((VLOOKUP(A14008,'Interest Rates-10yr'!$A$9:$C$15239,2,FALSE))-B14008),C14007)</f>
        <v>0.17000000000000082</v>
      </c>
      <c r="D14008" s="98">
        <f>AVERAGE(C$10:C14008)</f>
        <v>0.71894492463747417</v>
      </c>
      <c r="E14008" s="2"/>
      <c r="G14008" s="23"/>
    </row>
    <row r="14009" spans="1:7" customFormat="1">
      <c r="A14009" s="4">
        <v>36647</v>
      </c>
      <c r="B14009">
        <v>6.17</v>
      </c>
      <c r="C14009">
        <f>IFERROR(((VLOOKUP(A14009,'Interest Rates-10yr'!$A$9:$C$15239,2,FALSE))-B14009),C14008)</f>
        <v>0.12000000000000011</v>
      </c>
      <c r="D14009" s="98">
        <f>AVERAGE(C$10:C14009)</f>
        <v>0.71890214285714293</v>
      </c>
      <c r="E14009" s="2"/>
      <c r="G14009" s="23"/>
    </row>
    <row r="14010" spans="1:7" customFormat="1">
      <c r="A14010" s="4">
        <v>36648</v>
      </c>
      <c r="B14010">
        <v>6.05</v>
      </c>
      <c r="C14010">
        <f>IFERROR(((VLOOKUP(A14010,'Interest Rates-10yr'!$A$9:$C$15239,2,FALSE))-B14010),C14009)</f>
        <v>0.27000000000000046</v>
      </c>
      <c r="D14010" s="98">
        <f>AVERAGE(C$10:C14010)</f>
        <v>0.71887008070852088</v>
      </c>
      <c r="E14010" s="2"/>
      <c r="G14010" s="23"/>
    </row>
    <row r="14011" spans="1:7" customFormat="1">
      <c r="A14011" s="4">
        <v>36649</v>
      </c>
      <c r="B14011">
        <v>6.05</v>
      </c>
      <c r="C14011">
        <f>IFERROR(((VLOOKUP(A14011,'Interest Rates-10yr'!$A$9:$C$15239,2,FALSE))-B14011),C14010)</f>
        <v>0.35000000000000053</v>
      </c>
      <c r="D14011" s="98">
        <f>AVERAGE(C$10:C14011)</f>
        <v>0.71884373660905598</v>
      </c>
      <c r="E14011" s="2"/>
      <c r="G14011" s="23"/>
    </row>
    <row r="14012" spans="1:7" customFormat="1">
      <c r="A14012" s="4">
        <v>36650</v>
      </c>
      <c r="B14012">
        <v>6.05</v>
      </c>
      <c r="C14012">
        <f>IFERROR(((VLOOKUP(A14012,'Interest Rates-10yr'!$A$9:$C$15239,2,FALSE))-B14012),C14011)</f>
        <v>0.41000000000000014</v>
      </c>
      <c r="D14012" s="98">
        <f>AVERAGE(C$10:C14012)</f>
        <v>0.71882168106834265</v>
      </c>
      <c r="E14012" s="2"/>
      <c r="G14012" s="23"/>
    </row>
    <row r="14013" spans="1:7" customFormat="1">
      <c r="A14013" s="4">
        <v>36651</v>
      </c>
      <c r="B14013">
        <v>5.94</v>
      </c>
      <c r="C14013">
        <f>IFERROR(((VLOOKUP(A14013,'Interest Rates-10yr'!$A$9:$C$15239,2,FALSE))-B14013),C14012)</f>
        <v>0.5699999999999994</v>
      </c>
      <c r="D14013" s="98">
        <f>AVERAGE(C$10:C14013)</f>
        <v>0.7188110539845759</v>
      </c>
      <c r="E14013" s="2"/>
      <c r="G14013" s="23"/>
    </row>
    <row r="14014" spans="1:7" customFormat="1">
      <c r="A14014" s="4">
        <v>36652</v>
      </c>
      <c r="B14014">
        <v>5.94</v>
      </c>
      <c r="C14014">
        <f>IFERROR(((VLOOKUP(A14014,'Interest Rates-10yr'!$A$9:$C$15239,2,FALSE))-B14014),C14013)</f>
        <v>0.5699999999999994</v>
      </c>
      <c r="D14014" s="98">
        <f>AVERAGE(C$10:C14014)</f>
        <v>0.71880042841842207</v>
      </c>
      <c r="E14014" s="2"/>
      <c r="G14014" s="23"/>
    </row>
    <row r="14015" spans="1:7" customFormat="1">
      <c r="A14015" s="4">
        <v>36653</v>
      </c>
      <c r="B14015">
        <v>5.94</v>
      </c>
      <c r="C14015">
        <f>IFERROR(((VLOOKUP(A14015,'Interest Rates-10yr'!$A$9:$C$15239,2,FALSE))-B14015),C14014)</f>
        <v>0.5699999999999994</v>
      </c>
      <c r="D14015" s="98">
        <f>AVERAGE(C$10:C14015)</f>
        <v>0.71878980436955597</v>
      </c>
      <c r="E14015" s="2"/>
      <c r="G14015" s="23"/>
    </row>
    <row r="14016" spans="1:7" customFormat="1">
      <c r="A14016" s="4">
        <v>36654</v>
      </c>
      <c r="B14016">
        <v>6.01</v>
      </c>
      <c r="C14016">
        <f>IFERROR(((VLOOKUP(A14016,'Interest Rates-10yr'!$A$9:$C$15239,2,FALSE))-B14016),C14015)</f>
        <v>0.5600000000000005</v>
      </c>
      <c r="D14016" s="98">
        <f>AVERAGE(C$10:C14016)</f>
        <v>0.71877846790890276</v>
      </c>
      <c r="E14016" s="2"/>
      <c r="G14016" s="23"/>
    </row>
    <row r="14017" spans="1:7" customFormat="1">
      <c r="A14017" s="4">
        <v>36655</v>
      </c>
      <c r="B14017">
        <v>5.92</v>
      </c>
      <c r="C14017">
        <f>IFERROR(((VLOOKUP(A14017,'Interest Rates-10yr'!$A$9:$C$15239,2,FALSE))-B14017),C14016)</f>
        <v>0.61000000000000032</v>
      </c>
      <c r="D14017" s="98">
        <f>AVERAGE(C$10:C14017)</f>
        <v>0.7187707024557396</v>
      </c>
      <c r="E14017" s="2"/>
      <c r="G14017" s="23"/>
    </row>
    <row r="14018" spans="1:7" customFormat="1">
      <c r="A14018" s="4">
        <v>36656</v>
      </c>
      <c r="B14018">
        <v>5.95</v>
      </c>
      <c r="C14018">
        <f>IFERROR(((VLOOKUP(A14018,'Interest Rates-10yr'!$A$9:$C$15239,2,FALSE))-B14018),C14017)</f>
        <v>0.51999999999999957</v>
      </c>
      <c r="D14018" s="98">
        <f>AVERAGE(C$10:C14018)</f>
        <v>0.71875651366978377</v>
      </c>
      <c r="E14018" s="2"/>
      <c r="G14018" s="23"/>
    </row>
    <row r="14019" spans="1:7" customFormat="1">
      <c r="A14019" s="4">
        <v>36657</v>
      </c>
      <c r="B14019">
        <v>6.05</v>
      </c>
      <c r="C14019">
        <f>IFERROR(((VLOOKUP(A14019,'Interest Rates-10yr'!$A$9:$C$15239,2,FALSE))-B14019),C14018)</f>
        <v>0.37999999999999989</v>
      </c>
      <c r="D14019" s="98">
        <f>AVERAGE(C$10:C14019)</f>
        <v>0.71873233404710923</v>
      </c>
      <c r="E14019" s="2"/>
      <c r="G14019" s="23"/>
    </row>
    <row r="14020" spans="1:7" customFormat="1">
      <c r="A14020" s="4">
        <v>36658</v>
      </c>
      <c r="B14020">
        <v>6.11</v>
      </c>
      <c r="C14020">
        <f>IFERROR(((VLOOKUP(A14020,'Interest Rates-10yr'!$A$9:$C$15239,2,FALSE))-B14020),C14019)</f>
        <v>0.39999999999999947</v>
      </c>
      <c r="D14020" s="98">
        <f>AVERAGE(C$10:C14020)</f>
        <v>0.71870958532581541</v>
      </c>
      <c r="E14020" s="2"/>
      <c r="G14020" s="23"/>
    </row>
    <row r="14021" spans="1:7" customFormat="1">
      <c r="A14021" s="4">
        <v>36659</v>
      </c>
      <c r="B14021">
        <v>6.11</v>
      </c>
      <c r="C14021">
        <f>IFERROR(((VLOOKUP(A14021,'Interest Rates-10yr'!$A$9:$C$15239,2,FALSE))-B14021),C14020)</f>
        <v>0.39999999999999947</v>
      </c>
      <c r="D14021" s="98">
        <f>AVERAGE(C$10:C14021)</f>
        <v>0.71868683985155579</v>
      </c>
      <c r="E14021" s="2"/>
      <c r="G14021" s="23"/>
    </row>
    <row r="14022" spans="1:7" customFormat="1">
      <c r="A14022" s="4">
        <v>36660</v>
      </c>
      <c r="B14022">
        <v>6.11</v>
      </c>
      <c r="C14022">
        <f>IFERROR(((VLOOKUP(A14022,'Interest Rates-10yr'!$A$9:$C$15239,2,FALSE))-B14022),C14021)</f>
        <v>0.39999999999999947</v>
      </c>
      <c r="D14022" s="98">
        <f>AVERAGE(C$10:C14022)</f>
        <v>0.71866409762363515</v>
      </c>
      <c r="E14022" s="2"/>
      <c r="G14022" s="23"/>
    </row>
    <row r="14023" spans="1:7" customFormat="1">
      <c r="A14023" s="4">
        <v>36661</v>
      </c>
      <c r="B14023">
        <v>6.34</v>
      </c>
      <c r="C14023">
        <f>IFERROR(((VLOOKUP(A14023,'Interest Rates-10yr'!$A$9:$C$15239,2,FALSE))-B14023),C14022)</f>
        <v>0.12999999999999989</v>
      </c>
      <c r="D14023" s="98">
        <f>AVERAGE(C$10:C14023)</f>
        <v>0.71862209219352069</v>
      </c>
      <c r="E14023" s="2"/>
      <c r="G14023" s="23"/>
    </row>
    <row r="14024" spans="1:7" customFormat="1">
      <c r="A14024" s="4">
        <v>36662</v>
      </c>
      <c r="B14024">
        <v>6.13</v>
      </c>
      <c r="C14024">
        <f>IFERROR(((VLOOKUP(A14024,'Interest Rates-10yr'!$A$9:$C$15239,2,FALSE))-B14024),C14023)</f>
        <v>0.29999999999999982</v>
      </c>
      <c r="D14024" s="98">
        <f>AVERAGE(C$10:C14024)</f>
        <v>0.71859222261862277</v>
      </c>
      <c r="E14024" s="2"/>
      <c r="G14024" s="23"/>
    </row>
    <row r="14025" spans="1:7" customFormat="1">
      <c r="A14025" s="4">
        <v>36663</v>
      </c>
      <c r="B14025">
        <v>6.25</v>
      </c>
      <c r="C14025">
        <f>IFERROR(((VLOOKUP(A14025,'Interest Rates-10yr'!$A$9:$C$15239,2,FALSE))-B14025),C14024)</f>
        <v>0.23000000000000043</v>
      </c>
      <c r="D14025" s="98">
        <f>AVERAGE(C$10:C14025)</f>
        <v>0.71855736301369844</v>
      </c>
      <c r="E14025" s="2"/>
      <c r="G14025" s="23"/>
    </row>
    <row r="14026" spans="1:7" customFormat="1">
      <c r="A14026" s="4">
        <v>36664</v>
      </c>
      <c r="B14026">
        <v>6.49</v>
      </c>
      <c r="C14026">
        <f>IFERROR(((VLOOKUP(A14026,'Interest Rates-10yr'!$A$9:$C$15239,2,FALSE))-B14026),C14025)</f>
        <v>6.9999999999999396E-2</v>
      </c>
      <c r="D14026" s="98">
        <f>AVERAGE(C$10:C14026)</f>
        <v>0.71851109367196953</v>
      </c>
      <c r="E14026" s="2"/>
      <c r="G14026" s="23"/>
    </row>
    <row r="14027" spans="1:7" customFormat="1">
      <c r="A14027" s="4">
        <v>36665</v>
      </c>
      <c r="B14027">
        <v>6.51</v>
      </c>
      <c r="C14027">
        <f>IFERROR(((VLOOKUP(A14027,'Interest Rates-10yr'!$A$9:$C$15239,2,FALSE))-B14027),C14026)</f>
        <v>0</v>
      </c>
      <c r="D14027" s="98">
        <f>AVERAGE(C$10:C14027)</f>
        <v>0.71845983735197583</v>
      </c>
      <c r="E14027" s="2"/>
      <c r="G14027" s="23"/>
    </row>
    <row r="14028" spans="1:7" customFormat="1">
      <c r="A14028" s="4">
        <v>36666</v>
      </c>
      <c r="B14028">
        <v>6.51</v>
      </c>
      <c r="C14028">
        <f>IFERROR(((VLOOKUP(A14028,'Interest Rates-10yr'!$A$9:$C$15239,2,FALSE))-B14028),C14027)</f>
        <v>0</v>
      </c>
      <c r="D14028" s="98">
        <f>AVERAGE(C$10:C14028)</f>
        <v>0.71840858834438959</v>
      </c>
      <c r="E14028" s="2"/>
      <c r="G14028" s="23"/>
    </row>
    <row r="14029" spans="1:7" customFormat="1">
      <c r="A14029" s="4">
        <v>36667</v>
      </c>
      <c r="B14029">
        <v>6.51</v>
      </c>
      <c r="C14029">
        <f>IFERROR(((VLOOKUP(A14029,'Interest Rates-10yr'!$A$9:$C$15239,2,FALSE))-B14029),C14028)</f>
        <v>0</v>
      </c>
      <c r="D14029" s="98">
        <f>AVERAGE(C$10:C14029)</f>
        <v>0.71835734664764606</v>
      </c>
      <c r="E14029" s="2"/>
      <c r="G14029" s="23"/>
    </row>
    <row r="14030" spans="1:7" customFormat="1">
      <c r="A14030" s="4">
        <v>36668</v>
      </c>
      <c r="B14030">
        <v>6.52</v>
      </c>
      <c r="C14030">
        <f>IFERROR(((VLOOKUP(A14030,'Interest Rates-10yr'!$A$9:$C$15239,2,FALSE))-B14030),C14029)</f>
        <v>-7.9999999999999183E-2</v>
      </c>
      <c r="D14030" s="98">
        <f>AVERAGE(C$10:C14030)</f>
        <v>0.71830040653305738</v>
      </c>
      <c r="E14030" s="2"/>
      <c r="G14030" s="23"/>
    </row>
    <row r="14031" spans="1:7" customFormat="1">
      <c r="A14031" s="4">
        <v>36669</v>
      </c>
      <c r="B14031">
        <v>6.47</v>
      </c>
      <c r="C14031">
        <f>IFERROR(((VLOOKUP(A14031,'Interest Rates-10yr'!$A$9:$C$15239,2,FALSE))-B14031),C14030)</f>
        <v>-1.9999999999999574E-2</v>
      </c>
      <c r="D14031" s="98">
        <f>AVERAGE(C$10:C14031)</f>
        <v>0.71824775353016668</v>
      </c>
      <c r="E14031" s="2"/>
      <c r="G14031" s="23"/>
    </row>
    <row r="14032" spans="1:7" customFormat="1">
      <c r="A14032" s="4">
        <v>36670</v>
      </c>
      <c r="B14032">
        <v>6.48</v>
      </c>
      <c r="C14032">
        <f>IFERROR(((VLOOKUP(A14032,'Interest Rates-10yr'!$A$9:$C$15239,2,FALSE))-B14032),C14031)</f>
        <v>-1.0000000000000675E-2</v>
      </c>
      <c r="D14032" s="98">
        <f>AVERAGE(C$10:C14032)</f>
        <v>0.71819582115096603</v>
      </c>
      <c r="E14032" s="2"/>
      <c r="G14032" s="23"/>
    </row>
    <row r="14033" spans="1:7" customFormat="1">
      <c r="A14033" s="4">
        <v>36671</v>
      </c>
      <c r="B14033">
        <v>6.56</v>
      </c>
      <c r="C14033">
        <f>IFERROR(((VLOOKUP(A14033,'Interest Rates-10yr'!$A$9:$C$15239,2,FALSE))-B14033),C14032)</f>
        <v>-0.16999999999999993</v>
      </c>
      <c r="D14033" s="98">
        <f>AVERAGE(C$10:C14033)</f>
        <v>0.71813248716486</v>
      </c>
      <c r="E14033" s="2"/>
      <c r="G14033" s="23"/>
    </row>
    <row r="14034" spans="1:7" customFormat="1">
      <c r="A14034" s="4">
        <v>36672</v>
      </c>
      <c r="B14034">
        <v>6.4</v>
      </c>
      <c r="C14034">
        <f>IFERROR(((VLOOKUP(A14034,'Interest Rates-10yr'!$A$9:$C$15239,2,FALSE))-B14034),C14033)</f>
        <v>-7.0000000000000284E-2</v>
      </c>
      <c r="D14034" s="98">
        <f>AVERAGE(C$10:C14034)</f>
        <v>0.71807629233511561</v>
      </c>
      <c r="E14034" s="2"/>
      <c r="G14034" s="23"/>
    </row>
    <row r="14035" spans="1:7" customFormat="1">
      <c r="A14035" s="4">
        <v>36673</v>
      </c>
      <c r="B14035">
        <v>6.4</v>
      </c>
      <c r="C14035">
        <f>IFERROR(((VLOOKUP(A14035,'Interest Rates-10yr'!$A$9:$C$15239,2,FALSE))-B14035),C14034)</f>
        <v>-7.0000000000000284E-2</v>
      </c>
      <c r="D14035" s="98">
        <f>AVERAGE(C$10:C14035)</f>
        <v>0.71802010551832296</v>
      </c>
      <c r="E14035" s="2"/>
      <c r="G14035" s="23"/>
    </row>
    <row r="14036" spans="1:7" customFormat="1">
      <c r="A14036" s="4">
        <v>36674</v>
      </c>
      <c r="B14036">
        <v>6.4</v>
      </c>
      <c r="C14036">
        <f>IFERROR(((VLOOKUP(A14036,'Interest Rates-10yr'!$A$9:$C$15239,2,FALSE))-B14036),C14035)</f>
        <v>-7.0000000000000284E-2</v>
      </c>
      <c r="D14036" s="98">
        <f>AVERAGE(C$10:C14036)</f>
        <v>0.7179639267127681</v>
      </c>
      <c r="E14036" s="2"/>
      <c r="G14036" s="23"/>
    </row>
    <row r="14037" spans="1:7" customFormat="1">
      <c r="A14037" s="4">
        <v>36675</v>
      </c>
      <c r="B14037">
        <v>6.4</v>
      </c>
      <c r="C14037">
        <f>IFERROR(((VLOOKUP(A14037,'Interest Rates-10yr'!$A$9:$C$15239,2,FALSE))-B14037),C14036)</f>
        <v>-7.0000000000000284E-2</v>
      </c>
      <c r="D14037" s="98">
        <f>AVERAGE(C$10:C14037)</f>
        <v>0.71790775591673783</v>
      </c>
      <c r="E14037" s="2"/>
      <c r="G14037" s="23"/>
    </row>
    <row r="14038" spans="1:7" customFormat="1">
      <c r="A14038" s="4">
        <v>36676</v>
      </c>
      <c r="B14038">
        <v>6.71</v>
      </c>
      <c r="C14038">
        <f>IFERROR(((VLOOKUP(A14038,'Interest Rates-10yr'!$A$9:$C$15239,2,FALSE))-B14038),C14037)</f>
        <v>-0.33000000000000007</v>
      </c>
      <c r="D14038" s="98">
        <f>AVERAGE(C$10:C14038)</f>
        <v>0.71783306008981385</v>
      </c>
      <c r="E14038" s="2"/>
      <c r="G14038" s="23"/>
    </row>
    <row r="14039" spans="1:7" customFormat="1">
      <c r="A14039" s="4">
        <v>36677</v>
      </c>
      <c r="B14039">
        <v>6.83</v>
      </c>
      <c r="C14039">
        <f>IFERROR(((VLOOKUP(A14039,'Interest Rates-10yr'!$A$9:$C$15239,2,FALSE))-B14039),C14038)</f>
        <v>-0.54</v>
      </c>
      <c r="D14039" s="98">
        <f>AVERAGE(C$10:C14039)</f>
        <v>0.71774340698503181</v>
      </c>
      <c r="E14039" s="2"/>
      <c r="G14039" s="23"/>
    </row>
    <row r="14040" spans="1:7" customFormat="1">
      <c r="A14040" s="4">
        <v>36678</v>
      </c>
      <c r="B14040">
        <v>6.65</v>
      </c>
      <c r="C14040">
        <f>IFERROR(((VLOOKUP(A14040,'Interest Rates-10yr'!$A$9:$C$15239,2,FALSE))-B14040),C14039)</f>
        <v>-0.45000000000000018</v>
      </c>
      <c r="D14040" s="98">
        <f>AVERAGE(C$10:C14040)</f>
        <v>0.717660181027724</v>
      </c>
      <c r="E14040" s="2"/>
      <c r="G14040" s="23"/>
    </row>
    <row r="14041" spans="1:7" customFormat="1">
      <c r="A14041" s="4">
        <v>36679</v>
      </c>
      <c r="B14041">
        <v>6.44</v>
      </c>
      <c r="C14041">
        <f>IFERROR(((VLOOKUP(A14041,'Interest Rates-10yr'!$A$9:$C$15239,2,FALSE))-B14041),C14040)</f>
        <v>-0.29000000000000004</v>
      </c>
      <c r="D14041" s="98">
        <f>AVERAGE(C$10:C14041)</f>
        <v>0.7175883694412768</v>
      </c>
      <c r="E14041" s="2"/>
      <c r="G14041" s="23"/>
    </row>
    <row r="14042" spans="1:7" customFormat="1">
      <c r="A14042" s="4">
        <v>36680</v>
      </c>
      <c r="B14042">
        <v>6.44</v>
      </c>
      <c r="C14042">
        <f>IFERROR(((VLOOKUP(A14042,'Interest Rates-10yr'!$A$9:$C$15239,2,FALSE))-B14042),C14041)</f>
        <v>-0.29000000000000004</v>
      </c>
      <c r="D14042" s="98">
        <f>AVERAGE(C$10:C14042)</f>
        <v>0.71751656808950293</v>
      </c>
      <c r="E14042" s="2"/>
      <c r="G14042" s="23"/>
    </row>
    <row r="14043" spans="1:7" customFormat="1">
      <c r="A14043" s="4">
        <v>36681</v>
      </c>
      <c r="B14043">
        <v>6.44</v>
      </c>
      <c r="C14043">
        <f>IFERROR(((VLOOKUP(A14043,'Interest Rates-10yr'!$A$9:$C$15239,2,FALSE))-B14043),C14042)</f>
        <v>-0.29000000000000004</v>
      </c>
      <c r="D14043" s="98">
        <f>AVERAGE(C$10:C14043)</f>
        <v>0.71744477697021469</v>
      </c>
      <c r="E14043" s="2"/>
      <c r="G14043" s="23"/>
    </row>
    <row r="14044" spans="1:7" customFormat="1">
      <c r="A14044" s="4">
        <v>36682</v>
      </c>
      <c r="B14044">
        <v>6.51</v>
      </c>
      <c r="C14044">
        <f>IFERROR(((VLOOKUP(A14044,'Interest Rates-10yr'!$A$9:$C$15239,2,FALSE))-B14044),C14043)</f>
        <v>-0.38999999999999968</v>
      </c>
      <c r="D14044" s="98">
        <f>AVERAGE(C$10:C14044)</f>
        <v>0.71736587103669358</v>
      </c>
      <c r="E14044" s="2"/>
      <c r="G14044" s="23"/>
    </row>
    <row r="14045" spans="1:7" customFormat="1">
      <c r="A14045" s="4">
        <v>36683</v>
      </c>
      <c r="B14045">
        <v>6.47</v>
      </c>
      <c r="C14045">
        <f>IFERROR(((VLOOKUP(A14045,'Interest Rates-10yr'!$A$9:$C$15239,2,FALSE))-B14045),C14044)</f>
        <v>-0.33000000000000007</v>
      </c>
      <c r="D14045" s="98">
        <f>AVERAGE(C$10:C14045)</f>
        <v>0.71729125106868008</v>
      </c>
      <c r="E14045" s="2"/>
      <c r="G14045" s="23"/>
    </row>
    <row r="14046" spans="1:7" customFormat="1">
      <c r="A14046" s="4">
        <v>36684</v>
      </c>
      <c r="B14046">
        <v>6.5</v>
      </c>
      <c r="C14046">
        <f>IFERROR(((VLOOKUP(A14046,'Interest Rates-10yr'!$A$9:$C$15239,2,FALSE))-B14046),C14045)</f>
        <v>-0.37000000000000011</v>
      </c>
      <c r="D14046" s="98">
        <f>AVERAGE(C$10:C14046)</f>
        <v>0.71721379212082303</v>
      </c>
      <c r="E14046" s="2"/>
      <c r="G14046" s="23"/>
    </row>
    <row r="14047" spans="1:7" customFormat="1">
      <c r="A14047" s="4">
        <v>36685</v>
      </c>
      <c r="B14047">
        <v>6.54</v>
      </c>
      <c r="C14047">
        <f>IFERROR(((VLOOKUP(A14047,'Interest Rates-10yr'!$A$9:$C$15239,2,FALSE))-B14047),C14046)</f>
        <v>-0.41000000000000014</v>
      </c>
      <c r="D14047" s="98">
        <f>AVERAGE(C$10:C14047)</f>
        <v>0.71713349479982857</v>
      </c>
      <c r="E14047" s="2"/>
      <c r="G14047" s="23"/>
    </row>
    <row r="14048" spans="1:7" customFormat="1">
      <c r="A14048" s="4">
        <v>36686</v>
      </c>
      <c r="B14048">
        <v>6.47</v>
      </c>
      <c r="C14048">
        <f>IFERROR(((VLOOKUP(A14048,'Interest Rates-10yr'!$A$9:$C$15239,2,FALSE))-B14048),C14047)</f>
        <v>-0.33999999999999986</v>
      </c>
      <c r="D14048" s="98">
        <f>AVERAGE(C$10:C14048)</f>
        <v>0.71705819502813539</v>
      </c>
      <c r="E14048" s="2"/>
      <c r="G14048" s="23"/>
    </row>
    <row r="14049" spans="1:7" customFormat="1">
      <c r="A14049" s="4">
        <v>36687</v>
      </c>
      <c r="B14049">
        <v>6.47</v>
      </c>
      <c r="C14049">
        <f>IFERROR(((VLOOKUP(A14049,'Interest Rates-10yr'!$A$9:$C$15239,2,FALSE))-B14049),C14048)</f>
        <v>-0.33999999999999986</v>
      </c>
      <c r="D14049" s="98">
        <f>AVERAGE(C$10:C14049)</f>
        <v>0.71698290598290548</v>
      </c>
      <c r="E14049" s="2"/>
      <c r="G14049" s="23"/>
    </row>
    <row r="14050" spans="1:7" customFormat="1">
      <c r="A14050" s="4">
        <v>36688</v>
      </c>
      <c r="B14050">
        <v>6.47</v>
      </c>
      <c r="C14050">
        <f>IFERROR(((VLOOKUP(A14050,'Interest Rates-10yr'!$A$9:$C$15239,2,FALSE))-B14050),C14049)</f>
        <v>-0.33999999999999986</v>
      </c>
      <c r="D14050" s="98">
        <f>AVERAGE(C$10:C14050)</f>
        <v>0.7169076276618469</v>
      </c>
      <c r="E14050" s="2"/>
      <c r="G14050" s="23"/>
    </row>
    <row r="14051" spans="1:7" customFormat="1">
      <c r="A14051" s="4">
        <v>36689</v>
      </c>
      <c r="B14051">
        <v>6.54</v>
      </c>
      <c r="C14051">
        <f>IFERROR(((VLOOKUP(A14051,'Interest Rates-10yr'!$A$9:$C$15239,2,FALSE))-B14051),C14050)</f>
        <v>-0.45000000000000018</v>
      </c>
      <c r="D14051" s="98">
        <f>AVERAGE(C$10:C14051)</f>
        <v>0.71682452642073724</v>
      </c>
      <c r="E14051" s="2"/>
      <c r="G14051" s="23"/>
    </row>
    <row r="14052" spans="1:7" customFormat="1">
      <c r="A14052" s="4">
        <v>36690</v>
      </c>
      <c r="B14052">
        <v>6.46</v>
      </c>
      <c r="C14052">
        <f>IFERROR(((VLOOKUP(A14052,'Interest Rates-10yr'!$A$9:$C$15239,2,FALSE))-B14052),C14051)</f>
        <v>-0.34999999999999964</v>
      </c>
      <c r="D14052" s="98">
        <f>AVERAGE(C$10:C14052)</f>
        <v>0.71674855800042669</v>
      </c>
      <c r="E14052" s="2"/>
      <c r="G14052" s="23"/>
    </row>
    <row r="14053" spans="1:7" customFormat="1">
      <c r="A14053" s="4">
        <v>36691</v>
      </c>
      <c r="B14053">
        <v>6.54</v>
      </c>
      <c r="C14053">
        <f>IFERROR(((VLOOKUP(A14053,'Interest Rates-10yr'!$A$9:$C$15239,2,FALSE))-B14053),C14052)</f>
        <v>-0.48000000000000043</v>
      </c>
      <c r="D14053" s="98">
        <f>AVERAGE(C$10:C14053)</f>
        <v>0.71666334377670127</v>
      </c>
      <c r="E14053" s="2"/>
      <c r="G14053" s="23"/>
    </row>
    <row r="14054" spans="1:7" customFormat="1">
      <c r="A14054" s="4">
        <v>36692</v>
      </c>
      <c r="B14054">
        <v>6.7</v>
      </c>
      <c r="C14054">
        <f>IFERROR(((VLOOKUP(A14054,'Interest Rates-10yr'!$A$9:$C$15239,2,FALSE))-B14054),C14053)</f>
        <v>-0.65000000000000036</v>
      </c>
      <c r="D14054" s="98">
        <f>AVERAGE(C$10:C14054)</f>
        <v>0.71656603773584859</v>
      </c>
      <c r="E14054" s="2"/>
      <c r="G14054" s="23"/>
    </row>
    <row r="14055" spans="1:7" customFormat="1">
      <c r="A14055" s="4">
        <v>36693</v>
      </c>
      <c r="B14055">
        <v>6.46</v>
      </c>
      <c r="C14055">
        <f>IFERROR(((VLOOKUP(A14055,'Interest Rates-10yr'!$A$9:$C$15239,2,FALSE))-B14055),C14054)</f>
        <v>-0.46999999999999975</v>
      </c>
      <c r="D14055" s="98">
        <f>AVERAGE(C$10:C14055)</f>
        <v>0.71648156058664347</v>
      </c>
      <c r="E14055" s="2"/>
      <c r="G14055" s="23"/>
    </row>
    <row r="14056" spans="1:7" customFormat="1">
      <c r="A14056" s="4">
        <v>36694</v>
      </c>
      <c r="B14056">
        <v>6.46</v>
      </c>
      <c r="C14056">
        <f>IFERROR(((VLOOKUP(A14056,'Interest Rates-10yr'!$A$9:$C$15239,2,FALSE))-B14056),C14055)</f>
        <v>-0.46999999999999975</v>
      </c>
      <c r="D14056" s="98">
        <f>AVERAGE(C$10:C14056)</f>
        <v>0.71639709546522345</v>
      </c>
      <c r="E14056" s="2"/>
      <c r="G14056" s="23"/>
    </row>
    <row r="14057" spans="1:7" customFormat="1">
      <c r="A14057" s="4">
        <v>36695</v>
      </c>
      <c r="B14057">
        <v>6.46</v>
      </c>
      <c r="C14057">
        <f>IFERROR(((VLOOKUP(A14057,'Interest Rates-10yr'!$A$9:$C$15239,2,FALSE))-B14057),C14056)</f>
        <v>-0.46999999999999975</v>
      </c>
      <c r="D14057" s="98">
        <f>AVERAGE(C$10:C14057)</f>
        <v>0.71631264236902015</v>
      </c>
      <c r="E14057" s="2"/>
      <c r="G14057" s="23"/>
    </row>
    <row r="14058" spans="1:7" customFormat="1">
      <c r="A14058" s="4">
        <v>36696</v>
      </c>
      <c r="B14058">
        <v>6.51</v>
      </c>
      <c r="C14058">
        <f>IFERROR(((VLOOKUP(A14058,'Interest Rates-10yr'!$A$9:$C$15239,2,FALSE))-B14058),C14057)</f>
        <v>-0.50999999999999979</v>
      </c>
      <c r="D14058" s="98">
        <f>AVERAGE(C$10:C14058)</f>
        <v>0.71622535411773036</v>
      </c>
      <c r="E14058" s="2"/>
      <c r="G14058" s="23"/>
    </row>
    <row r="14059" spans="1:7" customFormat="1">
      <c r="A14059" s="4">
        <v>36697</v>
      </c>
      <c r="B14059">
        <v>6.49</v>
      </c>
      <c r="C14059">
        <f>IFERROR(((VLOOKUP(A14059,'Interest Rates-10yr'!$A$9:$C$15239,2,FALSE))-B14059),C14058)</f>
        <v>-0.45999999999999996</v>
      </c>
      <c r="D14059" s="98">
        <f>AVERAGE(C$10:C14059)</f>
        <v>0.71614163701067579</v>
      </c>
      <c r="E14059" s="2"/>
      <c r="G14059" s="23"/>
    </row>
    <row r="14060" spans="1:7" customFormat="1">
      <c r="A14060" s="4">
        <v>36698</v>
      </c>
      <c r="B14060">
        <v>6.47</v>
      </c>
      <c r="C14060">
        <f>IFERROR(((VLOOKUP(A14060,'Interest Rates-10yr'!$A$9:$C$15239,2,FALSE))-B14060),C14059)</f>
        <v>-0.35999999999999943</v>
      </c>
      <c r="D14060" s="98">
        <f>AVERAGE(C$10:C14060)</f>
        <v>0.71606504875097821</v>
      </c>
      <c r="E14060" s="2"/>
      <c r="G14060" s="23"/>
    </row>
    <row r="14061" spans="1:7" customFormat="1">
      <c r="A14061" s="4">
        <v>36699</v>
      </c>
      <c r="B14061">
        <v>6.52</v>
      </c>
      <c r="C14061">
        <f>IFERROR(((VLOOKUP(A14061,'Interest Rates-10yr'!$A$9:$C$15239,2,FALSE))-B14061),C14060)</f>
        <v>-0.39999999999999947</v>
      </c>
      <c r="D14061" s="98">
        <f>AVERAGE(C$10:C14061)</f>
        <v>0.71598562482208905</v>
      </c>
      <c r="E14061" s="2"/>
      <c r="G14061" s="23"/>
    </row>
    <row r="14062" spans="1:7" customFormat="1">
      <c r="A14062" s="4">
        <v>36700</v>
      </c>
      <c r="B14062">
        <v>6.51</v>
      </c>
      <c r="C14062">
        <f>IFERROR(((VLOOKUP(A14062,'Interest Rates-10yr'!$A$9:$C$15239,2,FALSE))-B14062),C14061)</f>
        <v>-0.3199999999999994</v>
      </c>
      <c r="D14062" s="98">
        <f>AVERAGE(C$10:C14062)</f>
        <v>0.71591190493133106</v>
      </c>
      <c r="E14062" s="2"/>
      <c r="G14062" s="23"/>
    </row>
    <row r="14063" spans="1:7" customFormat="1">
      <c r="A14063" s="4">
        <v>36701</v>
      </c>
      <c r="B14063">
        <v>6.51</v>
      </c>
      <c r="C14063">
        <f>IFERROR(((VLOOKUP(A14063,'Interest Rates-10yr'!$A$9:$C$15239,2,FALSE))-B14063),C14062)</f>
        <v>-0.3199999999999994</v>
      </c>
      <c r="D14063" s="98">
        <f>AVERAGE(C$10:C14063)</f>
        <v>0.71583819553152095</v>
      </c>
      <c r="E14063" s="2"/>
      <c r="G14063" s="23"/>
    </row>
    <row r="14064" spans="1:7" customFormat="1">
      <c r="A14064" s="4">
        <v>36702</v>
      </c>
      <c r="B14064">
        <v>6.51</v>
      </c>
      <c r="C14064">
        <f>IFERROR(((VLOOKUP(A14064,'Interest Rates-10yr'!$A$9:$C$15239,2,FALSE))-B14064),C14063)</f>
        <v>-0.3199999999999994</v>
      </c>
      <c r="D14064" s="98">
        <f>AVERAGE(C$10:C14064)</f>
        <v>0.71576449662041952</v>
      </c>
      <c r="E14064" s="2"/>
      <c r="G14064" s="23"/>
    </row>
    <row r="14065" spans="1:7" customFormat="1">
      <c r="A14065" s="4">
        <v>36703</v>
      </c>
      <c r="B14065">
        <v>6.63</v>
      </c>
      <c r="C14065">
        <f>IFERROR(((VLOOKUP(A14065,'Interest Rates-10yr'!$A$9:$C$15239,2,FALSE))-B14065),C14064)</f>
        <v>-0.51999999999999957</v>
      </c>
      <c r="D14065" s="98">
        <f>AVERAGE(C$10:C14065)</f>
        <v>0.7156765793966986</v>
      </c>
      <c r="E14065" s="2"/>
      <c r="G14065" s="23"/>
    </row>
    <row r="14066" spans="1:7" customFormat="1">
      <c r="A14066" s="4">
        <v>36704</v>
      </c>
      <c r="B14066">
        <v>6.56</v>
      </c>
      <c r="C14066">
        <f>IFERROR(((VLOOKUP(A14066,'Interest Rates-10yr'!$A$9:$C$15239,2,FALSE))-B14066),C14065)</f>
        <v>-0.45999999999999996</v>
      </c>
      <c r="D14066" s="98">
        <f>AVERAGE(C$10:C14066)</f>
        <v>0.71559294301771337</v>
      </c>
      <c r="E14066" s="2"/>
      <c r="G14066" s="23"/>
    </row>
    <row r="14067" spans="1:7" customFormat="1">
      <c r="A14067" s="4">
        <v>36705</v>
      </c>
      <c r="B14067">
        <v>6.5</v>
      </c>
      <c r="C14067">
        <f>IFERROR(((VLOOKUP(A14067,'Interest Rates-10yr'!$A$9:$C$15239,2,FALSE))-B14067),C14066)</f>
        <v>-0.38999999999999968</v>
      </c>
      <c r="D14067" s="98">
        <f>AVERAGE(C$10:C14067)</f>
        <v>0.71551429790866394</v>
      </c>
      <c r="E14067" s="2"/>
      <c r="G14067" s="23"/>
    </row>
    <row r="14068" spans="1:7" customFormat="1">
      <c r="A14068" s="4">
        <v>36706</v>
      </c>
      <c r="B14068">
        <v>6.76</v>
      </c>
      <c r="C14068">
        <f>IFERROR(((VLOOKUP(A14068,'Interest Rates-10yr'!$A$9:$C$15239,2,FALSE))-B14068),C14067)</f>
        <v>-0.71999999999999975</v>
      </c>
      <c r="D14068" s="98">
        <f>AVERAGE(C$10:C14068)</f>
        <v>0.71541219147876789</v>
      </c>
      <c r="E14068" s="2"/>
      <c r="G14068" s="23"/>
    </row>
    <row r="14069" spans="1:7" customFormat="1">
      <c r="A14069" s="4">
        <v>36707</v>
      </c>
      <c r="B14069">
        <v>6.86</v>
      </c>
      <c r="C14069">
        <f>IFERROR(((VLOOKUP(A14069,'Interest Rates-10yr'!$A$9:$C$15239,2,FALSE))-B14069),C14068)</f>
        <v>-0.83000000000000007</v>
      </c>
      <c r="D14069" s="98">
        <f>AVERAGE(C$10:C14069)</f>
        <v>0.7153022759601706</v>
      </c>
      <c r="E14069" s="2"/>
      <c r="G14069" s="23"/>
    </row>
    <row r="14070" spans="1:7" customFormat="1">
      <c r="A14070" s="4">
        <v>36708</v>
      </c>
      <c r="B14070">
        <v>6.86</v>
      </c>
      <c r="C14070">
        <f>IFERROR(((VLOOKUP(A14070,'Interest Rates-10yr'!$A$9:$C$15239,2,FALSE))-B14070),C14069)</f>
        <v>-0.83000000000000007</v>
      </c>
      <c r="D14070" s="98">
        <f>AVERAGE(C$10:C14070)</f>
        <v>0.7151923760756701</v>
      </c>
      <c r="E14070" s="2"/>
      <c r="G14070" s="23"/>
    </row>
    <row r="14071" spans="1:7" customFormat="1">
      <c r="A14071" s="4">
        <v>36709</v>
      </c>
      <c r="B14071">
        <v>6.86</v>
      </c>
      <c r="C14071">
        <f>IFERROR(((VLOOKUP(A14071,'Interest Rates-10yr'!$A$9:$C$15239,2,FALSE))-B14071),C14070)</f>
        <v>-0.83000000000000007</v>
      </c>
      <c r="D14071" s="98">
        <f>AVERAGE(C$10:C14071)</f>
        <v>0.71508249182193129</v>
      </c>
      <c r="E14071" s="2"/>
      <c r="G14071" s="23"/>
    </row>
    <row r="14072" spans="1:7" customFormat="1">
      <c r="A14072" s="4">
        <v>36710</v>
      </c>
      <c r="B14072">
        <v>7.03</v>
      </c>
      <c r="C14072">
        <f>IFERROR(((VLOOKUP(A14072,'Interest Rates-10yr'!$A$9:$C$15239,2,FALSE))-B14072),C14071)</f>
        <v>-1.0300000000000002</v>
      </c>
      <c r="D14072" s="98">
        <f>AVERAGE(C$10:C14072)</f>
        <v>0.71495840147905831</v>
      </c>
      <c r="E14072" s="2"/>
      <c r="G14072" s="23"/>
    </row>
    <row r="14073" spans="1:7" customFormat="1">
      <c r="A14073" s="4">
        <v>36711</v>
      </c>
      <c r="B14073">
        <v>7.03</v>
      </c>
      <c r="C14073">
        <f>IFERROR(((VLOOKUP(A14073,'Interest Rates-10yr'!$A$9:$C$15239,2,FALSE))-B14073),C14072)</f>
        <v>-1.0300000000000002</v>
      </c>
      <c r="D14073" s="98">
        <f>AVERAGE(C$10:C14073)</f>
        <v>0.71483432878270736</v>
      </c>
      <c r="E14073" s="2"/>
      <c r="G14073" s="23"/>
    </row>
    <row r="14074" spans="1:7" customFormat="1">
      <c r="A14074" s="4">
        <v>36712</v>
      </c>
      <c r="B14074">
        <v>6.52</v>
      </c>
      <c r="C14074">
        <f>IFERROR(((VLOOKUP(A14074,'Interest Rates-10yr'!$A$9:$C$15239,2,FALSE))-B14074),C14073)</f>
        <v>-0.52999999999999936</v>
      </c>
      <c r="D14074" s="98">
        <f>AVERAGE(C$10:C14074)</f>
        <v>0.71474582296480593</v>
      </c>
      <c r="E14074" s="2"/>
      <c r="G14074" s="23"/>
    </row>
    <row r="14075" spans="1:7" customFormat="1">
      <c r="A14075" s="4">
        <v>36713</v>
      </c>
      <c r="B14075">
        <v>6.51</v>
      </c>
      <c r="C14075">
        <f>IFERROR(((VLOOKUP(A14075,'Interest Rates-10yr'!$A$9:$C$15239,2,FALSE))-B14075),C14074)</f>
        <v>-0.45999999999999996</v>
      </c>
      <c r="D14075" s="98">
        <f>AVERAGE(C$10:C14075)</f>
        <v>0.71466230627043914</v>
      </c>
      <c r="E14075" s="2"/>
      <c r="G14075" s="23"/>
    </row>
    <row r="14076" spans="1:7" customFormat="1">
      <c r="A14076" s="4">
        <v>36714</v>
      </c>
      <c r="B14076">
        <v>6.42</v>
      </c>
      <c r="C14076">
        <f>IFERROR(((VLOOKUP(A14076,'Interest Rates-10yr'!$A$9:$C$15239,2,FALSE))-B14076),C14075)</f>
        <v>-0.41000000000000014</v>
      </c>
      <c r="D14076" s="98">
        <f>AVERAGE(C$10:C14076)</f>
        <v>0.71458235586834418</v>
      </c>
      <c r="E14076" s="2"/>
      <c r="G14076" s="23"/>
    </row>
    <row r="14077" spans="1:7" customFormat="1">
      <c r="A14077" s="4">
        <v>36715</v>
      </c>
      <c r="B14077">
        <v>6.42</v>
      </c>
      <c r="C14077">
        <f>IFERROR(((VLOOKUP(A14077,'Interest Rates-10yr'!$A$9:$C$15239,2,FALSE))-B14077),C14076)</f>
        <v>-0.41000000000000014</v>
      </c>
      <c r="D14077" s="98">
        <f>AVERAGE(C$10:C14077)</f>
        <v>0.71450241683252758</v>
      </c>
      <c r="E14077" s="2"/>
      <c r="G14077" s="23"/>
    </row>
    <row r="14078" spans="1:7" customFormat="1">
      <c r="A14078" s="4">
        <v>36716</v>
      </c>
      <c r="B14078">
        <v>6.42</v>
      </c>
      <c r="C14078">
        <f>IFERROR(((VLOOKUP(A14078,'Interest Rates-10yr'!$A$9:$C$15239,2,FALSE))-B14078),C14077)</f>
        <v>-0.41000000000000014</v>
      </c>
      <c r="D14078" s="98">
        <f>AVERAGE(C$10:C14078)</f>
        <v>0.71442248916056561</v>
      </c>
      <c r="E14078" s="2"/>
      <c r="G14078" s="23"/>
    </row>
    <row r="14079" spans="1:7" customFormat="1">
      <c r="A14079" s="4">
        <v>36717</v>
      </c>
      <c r="B14079">
        <v>6.51</v>
      </c>
      <c r="C14079">
        <f>IFERROR(((VLOOKUP(A14079,'Interest Rates-10yr'!$A$9:$C$15239,2,FALSE))-B14079),C14078)</f>
        <v>-0.46999999999999975</v>
      </c>
      <c r="D14079" s="98">
        <f>AVERAGE(C$10:C14079)</f>
        <v>0.71433830845771129</v>
      </c>
      <c r="E14079" s="2"/>
      <c r="G14079" s="23"/>
    </row>
    <row r="14080" spans="1:7" customFormat="1">
      <c r="A14080" s="4">
        <v>36718</v>
      </c>
      <c r="B14080">
        <v>6.39</v>
      </c>
      <c r="C14080">
        <f>IFERROR(((VLOOKUP(A14080,'Interest Rates-10yr'!$A$9:$C$15239,2,FALSE))-B14080),C14079)</f>
        <v>-0.33000000000000007</v>
      </c>
      <c r="D14080" s="98">
        <f>AVERAGE(C$10:C14080)</f>
        <v>0.71426408926160179</v>
      </c>
      <c r="E14080" s="2"/>
      <c r="G14080" s="23"/>
    </row>
    <row r="14081" spans="1:7" customFormat="1">
      <c r="A14081" s="4">
        <v>36719</v>
      </c>
      <c r="B14081">
        <v>6.38</v>
      </c>
      <c r="C14081">
        <f>IFERROR(((VLOOKUP(A14081,'Interest Rates-10yr'!$A$9:$C$15239,2,FALSE))-B14081),C14080)</f>
        <v>-0.29000000000000004</v>
      </c>
      <c r="D14081" s="98">
        <f>AVERAGE(C$10:C14081)</f>
        <v>0.71419272313814652</v>
      </c>
      <c r="E14081" s="2"/>
      <c r="G14081" s="23"/>
    </row>
    <row r="14082" spans="1:7" customFormat="1">
      <c r="A14082" s="4">
        <v>36720</v>
      </c>
      <c r="B14082">
        <v>6.5</v>
      </c>
      <c r="C14082">
        <f>IFERROR(((VLOOKUP(A14082,'Interest Rates-10yr'!$A$9:$C$15239,2,FALSE))-B14082),C14081)</f>
        <v>-0.49000000000000021</v>
      </c>
      <c r="D14082" s="98">
        <f>AVERAGE(C$10:C14082)</f>
        <v>0.71410715554608095</v>
      </c>
      <c r="E14082" s="2"/>
      <c r="G14082" s="23"/>
    </row>
    <row r="14083" spans="1:7" customFormat="1">
      <c r="A14083" s="4">
        <v>36721</v>
      </c>
      <c r="B14083">
        <v>6.51</v>
      </c>
      <c r="C14083">
        <f>IFERROR(((VLOOKUP(A14083,'Interest Rates-10yr'!$A$9:$C$15239,2,FALSE))-B14083),C14082)</f>
        <v>-0.41000000000000014</v>
      </c>
      <c r="D14083" s="98">
        <f>AVERAGE(C$10:C14083)</f>
        <v>0.71402728435412799</v>
      </c>
      <c r="E14083" s="2"/>
      <c r="G14083" s="23"/>
    </row>
    <row r="14084" spans="1:7" customFormat="1">
      <c r="A14084" s="4">
        <v>36722</v>
      </c>
      <c r="B14084">
        <v>6.51</v>
      </c>
      <c r="C14084">
        <f>IFERROR(((VLOOKUP(A14084,'Interest Rates-10yr'!$A$9:$C$15239,2,FALSE))-B14084),C14083)</f>
        <v>-0.41000000000000014</v>
      </c>
      <c r="D14084" s="98">
        <f>AVERAGE(C$10:C14084)</f>
        <v>0.71394742451154514</v>
      </c>
      <c r="E14084" s="2"/>
      <c r="G14084" s="23"/>
    </row>
    <row r="14085" spans="1:7" customFormat="1">
      <c r="A14085" s="4">
        <v>36723</v>
      </c>
      <c r="B14085">
        <v>6.51</v>
      </c>
      <c r="C14085">
        <f>IFERROR(((VLOOKUP(A14085,'Interest Rates-10yr'!$A$9:$C$15239,2,FALSE))-B14085),C14084)</f>
        <v>-0.41000000000000014</v>
      </c>
      <c r="D14085" s="98">
        <f>AVERAGE(C$10:C14085)</f>
        <v>0.71386757601591344</v>
      </c>
      <c r="E14085" s="2"/>
      <c r="G14085" s="23"/>
    </row>
    <row r="14086" spans="1:7" customFormat="1">
      <c r="A14086" s="4">
        <v>36724</v>
      </c>
      <c r="B14086">
        <v>6.58</v>
      </c>
      <c r="C14086">
        <f>IFERROR(((VLOOKUP(A14086,'Interest Rates-10yr'!$A$9:$C$15239,2,FALSE))-B14086),C14085)</f>
        <v>-0.41000000000000014</v>
      </c>
      <c r="D14086" s="98">
        <f>AVERAGE(C$10:C14086)</f>
        <v>0.71378773886481484</v>
      </c>
      <c r="E14086" s="2"/>
      <c r="G14086" s="23"/>
    </row>
    <row r="14087" spans="1:7" customFormat="1">
      <c r="A14087" s="4">
        <v>36725</v>
      </c>
      <c r="B14087">
        <v>6.47</v>
      </c>
      <c r="C14087">
        <f>IFERROR(((VLOOKUP(A14087,'Interest Rates-10yr'!$A$9:$C$15239,2,FALSE))-B14087),C14086)</f>
        <v>-0.30999999999999961</v>
      </c>
      <c r="D14087" s="98">
        <f>AVERAGE(C$10:C14087)</f>
        <v>0.71371501633754786</v>
      </c>
      <c r="E14087" s="2"/>
      <c r="G14087" s="23"/>
    </row>
    <row r="14088" spans="1:7" customFormat="1">
      <c r="A14088" s="4">
        <v>36726</v>
      </c>
      <c r="B14088">
        <v>6.45</v>
      </c>
      <c r="C14088">
        <f>IFERROR(((VLOOKUP(A14088,'Interest Rates-10yr'!$A$9:$C$15239,2,FALSE))-B14088),C14087)</f>
        <v>-0.29000000000000004</v>
      </c>
      <c r="D14088" s="98">
        <f>AVERAGE(C$10:C14088)</f>
        <v>0.71364372469635606</v>
      </c>
      <c r="E14088" s="2"/>
      <c r="G14088" s="23"/>
    </row>
    <row r="14089" spans="1:7" customFormat="1">
      <c r="A14089" s="4">
        <v>36727</v>
      </c>
      <c r="B14089">
        <v>6.52</v>
      </c>
      <c r="C14089">
        <f>IFERROR(((VLOOKUP(A14089,'Interest Rates-10yr'!$A$9:$C$15239,2,FALSE))-B14089),C14088)</f>
        <v>-0.50999999999999979</v>
      </c>
      <c r="D14089" s="98">
        <f>AVERAGE(C$10:C14089)</f>
        <v>0.71355681818181804</v>
      </c>
      <c r="E14089" s="2"/>
      <c r="G14089" s="23"/>
    </row>
    <row r="14090" spans="1:7" customFormat="1">
      <c r="A14090" s="4">
        <v>36728</v>
      </c>
      <c r="B14090">
        <v>6.51</v>
      </c>
      <c r="C14090">
        <f>IFERROR(((VLOOKUP(A14090,'Interest Rates-10yr'!$A$9:$C$15239,2,FALSE))-B14090),C14089)</f>
        <v>-0.5</v>
      </c>
      <c r="D14090" s="98">
        <f>AVERAGE(C$10:C14090)</f>
        <v>0.71347063418791257</v>
      </c>
      <c r="E14090" s="2"/>
      <c r="G14090" s="23"/>
    </row>
    <row r="14091" spans="1:7" customFormat="1">
      <c r="A14091" s="4">
        <v>36729</v>
      </c>
      <c r="B14091">
        <v>6.51</v>
      </c>
      <c r="C14091">
        <f>IFERROR(((VLOOKUP(A14091,'Interest Rates-10yr'!$A$9:$C$15239,2,FALSE))-B14091),C14090)</f>
        <v>-0.5</v>
      </c>
      <c r="D14091" s="98">
        <f>AVERAGE(C$10:C14091)</f>
        <v>0.71338446243431308</v>
      </c>
      <c r="E14091" s="2"/>
      <c r="G14091" s="23"/>
    </row>
    <row r="14092" spans="1:7" customFormat="1">
      <c r="A14092" s="4">
        <v>36730</v>
      </c>
      <c r="B14092">
        <v>6.51</v>
      </c>
      <c r="C14092">
        <f>IFERROR(((VLOOKUP(A14092,'Interest Rates-10yr'!$A$9:$C$15239,2,FALSE))-B14092),C14091)</f>
        <v>-0.5</v>
      </c>
      <c r="D14092" s="98">
        <f>AVERAGE(C$10:C14092)</f>
        <v>0.71329830291841212</v>
      </c>
      <c r="E14092" s="2"/>
      <c r="G14092" s="23"/>
    </row>
    <row r="14093" spans="1:7" customFormat="1">
      <c r="A14093" s="4">
        <v>36731</v>
      </c>
      <c r="B14093">
        <v>6.52</v>
      </c>
      <c r="C14093">
        <f>IFERROR(((VLOOKUP(A14093,'Interest Rates-10yr'!$A$9:$C$15239,2,FALSE))-B14093),C14092)</f>
        <v>-0.47999999999999954</v>
      </c>
      <c r="D14093" s="98">
        <f>AVERAGE(C$10:C14093)</f>
        <v>0.71321357568872468</v>
      </c>
      <c r="E14093" s="2"/>
      <c r="G14093" s="23"/>
    </row>
    <row r="14094" spans="1:7" customFormat="1">
      <c r="A14094" s="4">
        <v>36732</v>
      </c>
      <c r="B14094">
        <v>6.46</v>
      </c>
      <c r="C14094">
        <f>IFERROR(((VLOOKUP(A14094,'Interest Rates-10yr'!$A$9:$C$15239,2,FALSE))-B14094),C14093)</f>
        <v>-0.41999999999999993</v>
      </c>
      <c r="D14094" s="98">
        <f>AVERAGE(C$10:C14094)</f>
        <v>0.71313312034078791</v>
      </c>
      <c r="E14094" s="2"/>
      <c r="G14094" s="23"/>
    </row>
    <row r="14095" spans="1:7" customFormat="1">
      <c r="A14095" s="4">
        <v>36733</v>
      </c>
      <c r="B14095">
        <v>6.49</v>
      </c>
      <c r="C14095">
        <f>IFERROR(((VLOOKUP(A14095,'Interest Rates-10yr'!$A$9:$C$15239,2,FALSE))-B14095),C14094)</f>
        <v>-0.45000000000000018</v>
      </c>
      <c r="D14095" s="98">
        <f>AVERAGE(C$10:C14095)</f>
        <v>0.71305054664205569</v>
      </c>
      <c r="E14095" s="2"/>
      <c r="G14095" s="23"/>
    </row>
    <row r="14096" spans="1:7" customFormat="1">
      <c r="A14096" s="4">
        <v>36734</v>
      </c>
      <c r="B14096">
        <v>6.52</v>
      </c>
      <c r="C14096">
        <f>IFERROR(((VLOOKUP(A14096,'Interest Rates-10yr'!$A$9:$C$15239,2,FALSE))-B14096),C14095)</f>
        <v>-0.5</v>
      </c>
      <c r="D14096" s="98">
        <f>AVERAGE(C$10:C14096)</f>
        <v>0.71296443529495257</v>
      </c>
      <c r="E14096" s="2"/>
      <c r="G14096" s="23"/>
    </row>
    <row r="14097" spans="1:7" customFormat="1">
      <c r="A14097" s="4">
        <v>36735</v>
      </c>
      <c r="B14097">
        <v>6.44</v>
      </c>
      <c r="C14097">
        <f>IFERROR(((VLOOKUP(A14097,'Interest Rates-10yr'!$A$9:$C$15239,2,FALSE))-B14097),C14096)</f>
        <v>-0.40000000000000036</v>
      </c>
      <c r="D14097" s="98">
        <f>AVERAGE(C$10:C14097)</f>
        <v>0.7128854344122656</v>
      </c>
      <c r="E14097" s="2"/>
      <c r="G14097" s="23"/>
    </row>
    <row r="14098" spans="1:7" customFormat="1">
      <c r="A14098" s="4">
        <v>36736</v>
      </c>
      <c r="B14098">
        <v>6.44</v>
      </c>
      <c r="C14098">
        <f>IFERROR(((VLOOKUP(A14098,'Interest Rates-10yr'!$A$9:$C$15239,2,FALSE))-B14098),C14097)</f>
        <v>-0.40000000000000036</v>
      </c>
      <c r="D14098" s="98">
        <f>AVERAGE(C$10:C14098)</f>
        <v>0.71280644474412647</v>
      </c>
      <c r="E14098" s="2"/>
      <c r="G14098" s="23"/>
    </row>
    <row r="14099" spans="1:7" customFormat="1">
      <c r="A14099" s="4">
        <v>36737</v>
      </c>
      <c r="B14099">
        <v>6.44</v>
      </c>
      <c r="C14099">
        <f>IFERROR(((VLOOKUP(A14099,'Interest Rates-10yr'!$A$9:$C$15239,2,FALSE))-B14099),C14098)</f>
        <v>-0.40000000000000036</v>
      </c>
      <c r="D14099" s="98">
        <f>AVERAGE(C$10:C14099)</f>
        <v>0.71272746628814754</v>
      </c>
      <c r="E14099" s="2"/>
      <c r="G14099" s="23"/>
    </row>
    <row r="14100" spans="1:7" customFormat="1">
      <c r="A14100" s="4">
        <v>36738</v>
      </c>
      <c r="B14100">
        <v>6.64</v>
      </c>
      <c r="C14100">
        <f>IFERROR(((VLOOKUP(A14100,'Interest Rates-10yr'!$A$9:$C$15239,2,FALSE))-B14100),C14099)</f>
        <v>-0.59999999999999964</v>
      </c>
      <c r="D14100" s="98">
        <f>AVERAGE(C$10:C14100)</f>
        <v>0.71263430558512508</v>
      </c>
      <c r="E14100" s="2"/>
      <c r="G14100" s="23"/>
    </row>
    <row r="14101" spans="1:7" customFormat="1">
      <c r="A14101" s="4">
        <v>36739</v>
      </c>
      <c r="B14101">
        <v>6.51</v>
      </c>
      <c r="C14101">
        <f>IFERROR(((VLOOKUP(A14101,'Interest Rates-10yr'!$A$9:$C$15239,2,FALSE))-B14101),C14100)</f>
        <v>-0.50999999999999979</v>
      </c>
      <c r="D14101" s="98">
        <f>AVERAGE(C$10:C14101)</f>
        <v>0.71254754470621606</v>
      </c>
      <c r="E14101" s="2"/>
      <c r="G14101" s="23"/>
    </row>
    <row r="14102" spans="1:7" customFormat="1">
      <c r="A14102" s="4">
        <v>36740</v>
      </c>
      <c r="B14102">
        <v>6.42</v>
      </c>
      <c r="C14102">
        <f>IFERROR(((VLOOKUP(A14102,'Interest Rates-10yr'!$A$9:$C$15239,2,FALSE))-B14102),C14101)</f>
        <v>-0.4399999999999995</v>
      </c>
      <c r="D14102" s="98">
        <f>AVERAGE(C$10:C14102)</f>
        <v>0.71246576314482346</v>
      </c>
      <c r="E14102" s="2"/>
      <c r="G14102" s="23"/>
    </row>
    <row r="14103" spans="1:7" customFormat="1">
      <c r="A14103" s="4">
        <v>36741</v>
      </c>
      <c r="B14103">
        <v>6.45</v>
      </c>
      <c r="C14103">
        <f>IFERROR(((VLOOKUP(A14103,'Interest Rates-10yr'!$A$9:$C$15239,2,FALSE))-B14103),C14102)</f>
        <v>-0.5</v>
      </c>
      <c r="D14103" s="98">
        <f>AVERAGE(C$10:C14103)</f>
        <v>0.71237973605789673</v>
      </c>
      <c r="E14103" s="2"/>
      <c r="G14103" s="23"/>
    </row>
    <row r="14104" spans="1:7" customFormat="1">
      <c r="A14104" s="4">
        <v>36742</v>
      </c>
      <c r="B14104">
        <v>6.44</v>
      </c>
      <c r="C14104">
        <f>IFERROR(((VLOOKUP(A14104,'Interest Rates-10yr'!$A$9:$C$15239,2,FALSE))-B14104),C14103)</f>
        <v>-0.53000000000000025</v>
      </c>
      <c r="D14104" s="98">
        <f>AVERAGE(C$10:C14104)</f>
        <v>0.71229159276339105</v>
      </c>
      <c r="E14104" s="2"/>
      <c r="G14104" s="23"/>
    </row>
    <row r="14105" spans="1:7" customFormat="1">
      <c r="A14105" s="4">
        <v>36743</v>
      </c>
      <c r="B14105">
        <v>6.44</v>
      </c>
      <c r="C14105">
        <f>IFERROR(((VLOOKUP(A14105,'Interest Rates-10yr'!$A$9:$C$15239,2,FALSE))-B14105),C14104)</f>
        <v>-0.53000000000000025</v>
      </c>
      <c r="D14105" s="98">
        <f>AVERAGE(C$10:C14105)</f>
        <v>0.71220346197502804</v>
      </c>
      <c r="E14105" s="2"/>
      <c r="G14105" s="23"/>
    </row>
    <row r="14106" spans="1:7" customFormat="1">
      <c r="A14106" s="4">
        <v>36744</v>
      </c>
      <c r="B14106">
        <v>6.44</v>
      </c>
      <c r="C14106">
        <f>IFERROR(((VLOOKUP(A14106,'Interest Rates-10yr'!$A$9:$C$15239,2,FALSE))-B14106),C14105)</f>
        <v>-0.53000000000000025</v>
      </c>
      <c r="D14106" s="98">
        <f>AVERAGE(C$10:C14106)</f>
        <v>0.71211534369014651</v>
      </c>
      <c r="E14106" s="2"/>
      <c r="G14106" s="23"/>
    </row>
    <row r="14107" spans="1:7" customFormat="1">
      <c r="A14107" s="4">
        <v>36745</v>
      </c>
      <c r="B14107">
        <v>6.46</v>
      </c>
      <c r="C14107">
        <f>IFERROR(((VLOOKUP(A14107,'Interest Rates-10yr'!$A$9:$C$15239,2,FALSE))-B14107),C14106)</f>
        <v>-0.49000000000000021</v>
      </c>
      <c r="D14107" s="98">
        <f>AVERAGE(C$10:C14107)</f>
        <v>0.71203007518796957</v>
      </c>
      <c r="E14107" s="2"/>
      <c r="G14107" s="23"/>
    </row>
    <row r="14108" spans="1:7" customFormat="1">
      <c r="A14108" s="4">
        <v>36746</v>
      </c>
      <c r="B14108">
        <v>6.44</v>
      </c>
      <c r="C14108">
        <f>IFERROR(((VLOOKUP(A14108,'Interest Rates-10yr'!$A$9:$C$15239,2,FALSE))-B14108),C14107)</f>
        <v>-0.51000000000000068</v>
      </c>
      <c r="D14108" s="98">
        <f>AVERAGE(C$10:C14108)</f>
        <v>0.71194340024115155</v>
      </c>
      <c r="E14108" s="2"/>
      <c r="G14108" s="23"/>
    </row>
    <row r="14109" spans="1:7" customFormat="1">
      <c r="A14109" s="4">
        <v>36747</v>
      </c>
      <c r="B14109">
        <v>6.48</v>
      </c>
      <c r="C14109">
        <f>IFERROR(((VLOOKUP(A14109,'Interest Rates-10yr'!$A$9:$C$15239,2,FALSE))-B14109),C14108)</f>
        <v>-0.67000000000000082</v>
      </c>
      <c r="D14109" s="98">
        <f>AVERAGE(C$10:C14109)</f>
        <v>0.71184539007092162</v>
      </c>
      <c r="E14109" s="2"/>
      <c r="G14109" s="23"/>
    </row>
    <row r="14110" spans="1:7" customFormat="1">
      <c r="A14110" s="4">
        <v>36748</v>
      </c>
      <c r="B14110">
        <v>6.52</v>
      </c>
      <c r="C14110">
        <f>IFERROR(((VLOOKUP(A14110,'Interest Rates-10yr'!$A$9:$C$15239,2,FALSE))-B14110),C14109)</f>
        <v>-0.75999999999999979</v>
      </c>
      <c r="D14110" s="98">
        <f>AVERAGE(C$10:C14110)</f>
        <v>0.7117410112757957</v>
      </c>
      <c r="E14110" s="2"/>
      <c r="G14110" s="23"/>
    </row>
    <row r="14111" spans="1:7" customFormat="1">
      <c r="A14111" s="4">
        <v>36749</v>
      </c>
      <c r="B14111">
        <v>6.5</v>
      </c>
      <c r="C14111">
        <f>IFERROR(((VLOOKUP(A14111,'Interest Rates-10yr'!$A$9:$C$15239,2,FALSE))-B14111),C14110)</f>
        <v>-0.71</v>
      </c>
      <c r="D14111" s="98">
        <f>AVERAGE(C$10:C14111)</f>
        <v>0.71164019288044222</v>
      </c>
      <c r="E14111" s="2"/>
      <c r="G14111" s="23"/>
    </row>
    <row r="14112" spans="1:7" customFormat="1">
      <c r="A14112" s="4">
        <v>36750</v>
      </c>
      <c r="B14112">
        <v>6.5</v>
      </c>
      <c r="C14112">
        <f>IFERROR(((VLOOKUP(A14112,'Interest Rates-10yr'!$A$9:$C$15239,2,FALSE))-B14112),C14111)</f>
        <v>-0.71</v>
      </c>
      <c r="D14112" s="98">
        <f>AVERAGE(C$10:C14112)</f>
        <v>0.71153938878252831</v>
      </c>
      <c r="E14112" s="2"/>
      <c r="G14112" s="23"/>
    </row>
    <row r="14113" spans="1:7" customFormat="1">
      <c r="A14113" s="4">
        <v>36751</v>
      </c>
      <c r="B14113">
        <v>6.5</v>
      </c>
      <c r="C14113">
        <f>IFERROR(((VLOOKUP(A14113,'Interest Rates-10yr'!$A$9:$C$15239,2,FALSE))-B14113),C14112)</f>
        <v>-0.71</v>
      </c>
      <c r="D14113" s="98">
        <f>AVERAGE(C$10:C14113)</f>
        <v>0.71143859897901285</v>
      </c>
      <c r="E14113" s="2"/>
      <c r="G14113" s="23"/>
    </row>
    <row r="14114" spans="1:7" customFormat="1">
      <c r="A14114" s="4">
        <v>36752</v>
      </c>
      <c r="B14114">
        <v>6.58</v>
      </c>
      <c r="C14114">
        <f>IFERROR(((VLOOKUP(A14114,'Interest Rates-10yr'!$A$9:$C$15239,2,FALSE))-B14114),C14113)</f>
        <v>-0.79999999999999982</v>
      </c>
      <c r="D14114" s="98">
        <f>AVERAGE(C$10:C14114)</f>
        <v>0.7113314427507974</v>
      </c>
      <c r="E14114" s="2"/>
      <c r="G14114" s="23"/>
    </row>
    <row r="14115" spans="1:7" customFormat="1">
      <c r="A14115" s="4">
        <v>36753</v>
      </c>
      <c r="B14115">
        <v>6.63</v>
      </c>
      <c r="C14115">
        <f>IFERROR(((VLOOKUP(A14115,'Interest Rates-10yr'!$A$9:$C$15239,2,FALSE))-B14115),C14114)</f>
        <v>-0.82000000000000028</v>
      </c>
      <c r="D14115" s="98">
        <f>AVERAGE(C$10:C14115)</f>
        <v>0.71122288387920019</v>
      </c>
      <c r="E14115" s="2"/>
      <c r="G14115" s="23"/>
    </row>
    <row r="14116" spans="1:7" customFormat="1">
      <c r="A14116" s="4">
        <v>36754</v>
      </c>
      <c r="B14116">
        <v>6.48</v>
      </c>
      <c r="C14116">
        <f>IFERROR(((VLOOKUP(A14116,'Interest Rates-10yr'!$A$9:$C$15239,2,FALSE))-B14116),C14115)</f>
        <v>-0.65000000000000036</v>
      </c>
      <c r="D14116" s="98">
        <f>AVERAGE(C$10:C14116)</f>
        <v>0.7111263911533281</v>
      </c>
      <c r="E14116" s="2"/>
      <c r="G14116" s="23"/>
    </row>
    <row r="14117" spans="1:7" customFormat="1">
      <c r="A14117" s="4">
        <v>36755</v>
      </c>
      <c r="B14117">
        <v>6.47</v>
      </c>
      <c r="C14117">
        <f>IFERROR(((VLOOKUP(A14117,'Interest Rates-10yr'!$A$9:$C$15239,2,FALSE))-B14117),C14116)</f>
        <v>-0.66000000000000014</v>
      </c>
      <c r="D14117" s="98">
        <f>AVERAGE(C$10:C14117)</f>
        <v>0.71102920328891406</v>
      </c>
      <c r="E14117" s="2"/>
      <c r="G14117" s="23"/>
    </row>
    <row r="14118" spans="1:7" customFormat="1">
      <c r="A14118" s="4">
        <v>36756</v>
      </c>
      <c r="B14118">
        <v>6.44</v>
      </c>
      <c r="C14118">
        <f>IFERROR(((VLOOKUP(A14118,'Interest Rates-10yr'!$A$9:$C$15239,2,FALSE))-B14118),C14117)</f>
        <v>-0.66000000000000014</v>
      </c>
      <c r="D14118" s="98">
        <f>AVERAGE(C$10:C14118)</f>
        <v>0.71093202920121901</v>
      </c>
      <c r="E14118" s="2"/>
      <c r="G14118" s="23"/>
    </row>
    <row r="14119" spans="1:7" customFormat="1">
      <c r="A14119" s="4">
        <v>36757</v>
      </c>
      <c r="B14119">
        <v>6.44</v>
      </c>
      <c r="C14119">
        <f>IFERROR(((VLOOKUP(A14119,'Interest Rates-10yr'!$A$9:$C$15239,2,FALSE))-B14119),C14118)</f>
        <v>-0.66000000000000014</v>
      </c>
      <c r="D14119" s="98">
        <f>AVERAGE(C$10:C14119)</f>
        <v>0.71083486888731395</v>
      </c>
      <c r="E14119" s="2"/>
      <c r="G14119" s="23"/>
    </row>
    <row r="14120" spans="1:7" customFormat="1">
      <c r="A14120" s="4">
        <v>36758</v>
      </c>
      <c r="B14120">
        <v>6.44</v>
      </c>
      <c r="C14120">
        <f>IFERROR(((VLOOKUP(A14120,'Interest Rates-10yr'!$A$9:$C$15239,2,FALSE))-B14120),C14119)</f>
        <v>-0.66000000000000014</v>
      </c>
      <c r="D14120" s="98">
        <f>AVERAGE(C$10:C14120)</f>
        <v>0.71073772234427035</v>
      </c>
      <c r="E14120" s="2"/>
      <c r="G14120" s="23"/>
    </row>
    <row r="14121" spans="1:7" customFormat="1">
      <c r="A14121" s="4">
        <v>36759</v>
      </c>
      <c r="B14121">
        <v>6.48</v>
      </c>
      <c r="C14121">
        <f>IFERROR(((VLOOKUP(A14121,'Interest Rates-10yr'!$A$9:$C$15239,2,FALSE))-B14121),C14120)</f>
        <v>-0.69000000000000039</v>
      </c>
      <c r="D14121" s="98">
        <f>AVERAGE(C$10:C14121)</f>
        <v>0.71063846371882078</v>
      </c>
      <c r="E14121" s="2"/>
      <c r="G14121" s="23"/>
    </row>
    <row r="14122" spans="1:7" customFormat="1">
      <c r="A14122" s="4">
        <v>36760</v>
      </c>
      <c r="B14122">
        <v>6.42</v>
      </c>
      <c r="C14122">
        <f>IFERROR(((VLOOKUP(A14122,'Interest Rates-10yr'!$A$9:$C$15239,2,FALSE))-B14122),C14121)</f>
        <v>-0.63999999999999968</v>
      </c>
      <c r="D14122" s="98">
        <f>AVERAGE(C$10:C14122)</f>
        <v>0.71054276199248911</v>
      </c>
      <c r="E14122" s="2"/>
      <c r="G14122" s="23"/>
    </row>
    <row r="14123" spans="1:7" customFormat="1">
      <c r="A14123" s="4">
        <v>36761</v>
      </c>
      <c r="B14123">
        <v>6.5</v>
      </c>
      <c r="C14123">
        <f>IFERROR(((VLOOKUP(A14123,'Interest Rates-10yr'!$A$9:$C$15239,2,FALSE))-B14123),C14122)</f>
        <v>-0.76999999999999957</v>
      </c>
      <c r="D14123" s="98">
        <f>AVERAGE(C$10:C14123)</f>
        <v>0.71043786311463786</v>
      </c>
      <c r="E14123" s="2"/>
      <c r="G14123" s="23"/>
    </row>
    <row r="14124" spans="1:7" customFormat="1">
      <c r="A14124" s="4">
        <v>36762</v>
      </c>
      <c r="B14124">
        <v>6.56</v>
      </c>
      <c r="C14124">
        <f>IFERROR(((VLOOKUP(A14124,'Interest Rates-10yr'!$A$9:$C$15239,2,FALSE))-B14124),C14123)</f>
        <v>-0.82999999999999918</v>
      </c>
      <c r="D14124" s="98">
        <f>AVERAGE(C$10:C14124)</f>
        <v>0.71032872830322347</v>
      </c>
      <c r="E14124" s="2"/>
      <c r="G14124" s="23"/>
    </row>
    <row r="14125" spans="1:7" customFormat="1">
      <c r="A14125" s="4">
        <v>36763</v>
      </c>
      <c r="B14125">
        <v>6.54</v>
      </c>
      <c r="C14125">
        <f>IFERROR(((VLOOKUP(A14125,'Interest Rates-10yr'!$A$9:$C$15239,2,FALSE))-B14125),C14124)</f>
        <v>-0.80999999999999961</v>
      </c>
      <c r="D14125" s="98">
        <f>AVERAGE(C$10:C14125)</f>
        <v>0.71022102578634172</v>
      </c>
      <c r="E14125" s="2"/>
      <c r="G14125" s="23"/>
    </row>
    <row r="14126" spans="1:7" customFormat="1">
      <c r="A14126" s="4">
        <v>36764</v>
      </c>
      <c r="B14126">
        <v>6.54</v>
      </c>
      <c r="C14126">
        <f>IFERROR(((VLOOKUP(A14126,'Interest Rates-10yr'!$A$9:$C$15239,2,FALSE))-B14126),C14125)</f>
        <v>-0.80999999999999961</v>
      </c>
      <c r="D14126" s="98">
        <f>AVERAGE(C$10:C14126)</f>
        <v>0.71011333852801584</v>
      </c>
      <c r="E14126" s="2"/>
      <c r="G14126" s="23"/>
    </row>
    <row r="14127" spans="1:7" customFormat="1">
      <c r="A14127" s="4">
        <v>36765</v>
      </c>
      <c r="B14127">
        <v>6.54</v>
      </c>
      <c r="C14127">
        <f>IFERROR(((VLOOKUP(A14127,'Interest Rates-10yr'!$A$9:$C$15239,2,FALSE))-B14127),C14126)</f>
        <v>-0.80999999999999961</v>
      </c>
      <c r="D14127" s="98">
        <f>AVERAGE(C$10:C14127)</f>
        <v>0.71000566652500363</v>
      </c>
      <c r="E14127" s="2"/>
      <c r="G14127" s="23"/>
    </row>
    <row r="14128" spans="1:7" customFormat="1">
      <c r="A14128" s="4">
        <v>36766</v>
      </c>
      <c r="B14128">
        <v>6.57</v>
      </c>
      <c r="C14128">
        <f>IFERROR(((VLOOKUP(A14128,'Interest Rates-10yr'!$A$9:$C$15239,2,FALSE))-B14128),C14127)</f>
        <v>-0.79</v>
      </c>
      <c r="D14128" s="98">
        <f>AVERAGE(C$10:C14128)</f>
        <v>0.70989942630497904</v>
      </c>
      <c r="E14128" s="2"/>
      <c r="G14128" s="23"/>
    </row>
    <row r="14129" spans="1:7" customFormat="1">
      <c r="A14129" s="4">
        <v>36767</v>
      </c>
      <c r="B14129">
        <v>6.51</v>
      </c>
      <c r="C14129">
        <f>IFERROR(((VLOOKUP(A14129,'Interest Rates-10yr'!$A$9:$C$15239,2,FALSE))-B14129),C14128)</f>
        <v>-0.70000000000000018</v>
      </c>
      <c r="D14129" s="98">
        <f>AVERAGE(C$10:C14129)</f>
        <v>0.70979957507082148</v>
      </c>
      <c r="E14129" s="2"/>
      <c r="G14129" s="23"/>
    </row>
    <row r="14130" spans="1:7" customFormat="1">
      <c r="A14130" s="4">
        <v>36768</v>
      </c>
      <c r="B14130">
        <v>6.51</v>
      </c>
      <c r="C14130">
        <f>IFERROR(((VLOOKUP(A14130,'Interest Rates-10yr'!$A$9:$C$15239,2,FALSE))-B14130),C14129)</f>
        <v>-0.70000000000000018</v>
      </c>
      <c r="D14130" s="98">
        <f>AVERAGE(C$10:C14130)</f>
        <v>0.70969973797889652</v>
      </c>
      <c r="E14130" s="2"/>
      <c r="G14130" s="23"/>
    </row>
    <row r="14131" spans="1:7" customFormat="1">
      <c r="A14131" s="4">
        <v>36769</v>
      </c>
      <c r="B14131">
        <v>6.65</v>
      </c>
      <c r="C14131">
        <f>IFERROR(((VLOOKUP(A14131,'Interest Rates-10yr'!$A$9:$C$15239,2,FALSE))-B14131),C14130)</f>
        <v>-0.91999999999999993</v>
      </c>
      <c r="D14131" s="98">
        <f>AVERAGE(C$10:C14131)</f>
        <v>0.70958433649624686</v>
      </c>
      <c r="E14131" s="2"/>
      <c r="G14131" s="23"/>
    </row>
    <row r="14132" spans="1:7" customFormat="1">
      <c r="A14132" s="4">
        <v>36770</v>
      </c>
      <c r="B14132">
        <v>6.52</v>
      </c>
      <c r="C14132">
        <f>IFERROR(((VLOOKUP(A14132,'Interest Rates-10yr'!$A$9:$C$15239,2,FALSE))-B14132),C14131)</f>
        <v>-0.83999999999999986</v>
      </c>
      <c r="D14132" s="98">
        <f>AVERAGE(C$10:C14132)</f>
        <v>0.70947461587481397</v>
      </c>
      <c r="E14132" s="2"/>
      <c r="G14132" s="23"/>
    </row>
    <row r="14133" spans="1:7" customFormat="1">
      <c r="A14133" s="4">
        <v>36771</v>
      </c>
      <c r="B14133">
        <v>6.52</v>
      </c>
      <c r="C14133">
        <f>IFERROR(((VLOOKUP(A14133,'Interest Rates-10yr'!$A$9:$C$15239,2,FALSE))-B14133),C14132)</f>
        <v>-0.83999999999999986</v>
      </c>
      <c r="D14133" s="98">
        <f>AVERAGE(C$10:C14133)</f>
        <v>0.7093649107901443</v>
      </c>
      <c r="E14133" s="2"/>
      <c r="G14133" s="23"/>
    </row>
    <row r="14134" spans="1:7" customFormat="1">
      <c r="A14134" s="4">
        <v>36772</v>
      </c>
      <c r="B14134">
        <v>6.52</v>
      </c>
      <c r="C14134">
        <f>IFERROR(((VLOOKUP(A14134,'Interest Rates-10yr'!$A$9:$C$15239,2,FALSE))-B14134),C14133)</f>
        <v>-0.83999999999999986</v>
      </c>
      <c r="D14134" s="98">
        <f>AVERAGE(C$10:C14134)</f>
        <v>0.70925522123893792</v>
      </c>
      <c r="E14134" s="2"/>
      <c r="G14134" s="23"/>
    </row>
    <row r="14135" spans="1:7" customFormat="1">
      <c r="A14135" s="4">
        <v>36773</v>
      </c>
      <c r="B14135">
        <v>6.52</v>
      </c>
      <c r="C14135">
        <f>IFERROR(((VLOOKUP(A14135,'Interest Rates-10yr'!$A$9:$C$15239,2,FALSE))-B14135),C14134)</f>
        <v>-0.83999999999999986</v>
      </c>
      <c r="D14135" s="98">
        <f>AVERAGE(C$10:C14135)</f>
        <v>0.70914554721789591</v>
      </c>
      <c r="E14135" s="2"/>
      <c r="G14135" s="23"/>
    </row>
    <row r="14136" spans="1:7" customFormat="1">
      <c r="A14136" s="4">
        <v>36774</v>
      </c>
      <c r="B14136">
        <v>6.61</v>
      </c>
      <c r="C14136">
        <f>IFERROR(((VLOOKUP(A14136,'Interest Rates-10yr'!$A$9:$C$15239,2,FALSE))-B14136),C14135)</f>
        <v>-0.91999999999999993</v>
      </c>
      <c r="D14136" s="98">
        <f>AVERAGE(C$10:C14136)</f>
        <v>0.70903022580873487</v>
      </c>
      <c r="E14136" s="2"/>
      <c r="G14136" s="23"/>
    </row>
    <row r="14137" spans="1:7" customFormat="1">
      <c r="A14137" s="4">
        <v>36775</v>
      </c>
      <c r="B14137">
        <v>6.56</v>
      </c>
      <c r="C14137">
        <f>IFERROR(((VLOOKUP(A14137,'Interest Rates-10yr'!$A$9:$C$15239,2,FALSE))-B14137),C14136)</f>
        <v>-0.83999999999999986</v>
      </c>
      <c r="D14137" s="98">
        <f>AVERAGE(C$10:C14137)</f>
        <v>0.7089205832389579</v>
      </c>
      <c r="E14137" s="2"/>
      <c r="G14137" s="23"/>
    </row>
    <row r="14138" spans="1:7" customFormat="1">
      <c r="A14138" s="4">
        <v>36776</v>
      </c>
      <c r="B14138">
        <v>6.53</v>
      </c>
      <c r="C14138">
        <f>IFERROR(((VLOOKUP(A14138,'Interest Rates-10yr'!$A$9:$C$15239,2,FALSE))-B14138),C14137)</f>
        <v>-0.77000000000000046</v>
      </c>
      <c r="D14138" s="98">
        <f>AVERAGE(C$10:C14138)</f>
        <v>0.70881591053860837</v>
      </c>
      <c r="E14138" s="2"/>
      <c r="G14138" s="23"/>
    </row>
    <row r="14139" spans="1:7" customFormat="1">
      <c r="A14139" s="4">
        <v>36777</v>
      </c>
      <c r="B14139">
        <v>6.5</v>
      </c>
      <c r="C14139">
        <f>IFERROR(((VLOOKUP(A14139,'Interest Rates-10yr'!$A$9:$C$15239,2,FALSE))-B14139),C14138)</f>
        <v>-0.76999999999999957</v>
      </c>
      <c r="D14139" s="98">
        <f>AVERAGE(C$10:C14139)</f>
        <v>0.70871125265392754</v>
      </c>
      <c r="E14139" s="2"/>
      <c r="G14139" s="23"/>
    </row>
    <row r="14140" spans="1:7" customFormat="1">
      <c r="A14140" s="4">
        <v>36778</v>
      </c>
      <c r="B14140">
        <v>6.5</v>
      </c>
      <c r="C14140">
        <f>IFERROR(((VLOOKUP(A14140,'Interest Rates-10yr'!$A$9:$C$15239,2,FALSE))-B14140),C14139)</f>
        <v>-0.76999999999999957</v>
      </c>
      <c r="D14140" s="98">
        <f>AVERAGE(C$10:C14140)</f>
        <v>0.70860660958177035</v>
      </c>
      <c r="E14140" s="2"/>
      <c r="G14140" s="23"/>
    </row>
    <row r="14141" spans="1:7" customFormat="1">
      <c r="A14141" s="4">
        <v>36779</v>
      </c>
      <c r="B14141">
        <v>6.5</v>
      </c>
      <c r="C14141">
        <f>IFERROR(((VLOOKUP(A14141,'Interest Rates-10yr'!$A$9:$C$15239,2,FALSE))-B14141),C14140)</f>
        <v>-0.76999999999999957</v>
      </c>
      <c r="D14141" s="98">
        <f>AVERAGE(C$10:C14141)</f>
        <v>0.708501981318992</v>
      </c>
      <c r="E14141" s="2"/>
      <c r="G14141" s="23"/>
    </row>
    <row r="14142" spans="1:7" customFormat="1">
      <c r="A14142" s="4">
        <v>36780</v>
      </c>
      <c r="B14142">
        <v>6.5</v>
      </c>
      <c r="C14142">
        <f>IFERROR(((VLOOKUP(A14142,'Interest Rates-10yr'!$A$9:$C$15239,2,FALSE))-B14142),C14141)</f>
        <v>-0.73000000000000043</v>
      </c>
      <c r="D14142" s="98">
        <f>AVERAGE(C$10:C14142)</f>
        <v>0.70840019811787991</v>
      </c>
      <c r="E14142" s="2"/>
      <c r="G14142" s="23"/>
    </row>
    <row r="14143" spans="1:7" customFormat="1">
      <c r="A14143" s="4">
        <v>36781</v>
      </c>
      <c r="B14143">
        <v>6.47</v>
      </c>
      <c r="C14143">
        <f>IFERROR(((VLOOKUP(A14143,'Interest Rates-10yr'!$A$9:$C$15239,2,FALSE))-B14143),C14142)</f>
        <v>-0.6899999999999995</v>
      </c>
      <c r="D14143" s="98">
        <f>AVERAGE(C$10:C14143)</f>
        <v>0.70830125937455746</v>
      </c>
      <c r="E14143" s="2"/>
      <c r="G14143" s="23"/>
    </row>
    <row r="14144" spans="1:7" customFormat="1">
      <c r="A14144" s="4">
        <v>36782</v>
      </c>
      <c r="B14144">
        <v>6.47</v>
      </c>
      <c r="C14144">
        <f>IFERROR(((VLOOKUP(A14144,'Interest Rates-10yr'!$A$9:$C$15239,2,FALSE))-B14144),C14143)</f>
        <v>-0.72999999999999954</v>
      </c>
      <c r="D14144" s="98">
        <f>AVERAGE(C$10:C14144)</f>
        <v>0.70819950477537996</v>
      </c>
      <c r="E14144" s="2"/>
      <c r="G14144" s="23"/>
    </row>
    <row r="14145" spans="1:7" customFormat="1">
      <c r="A14145" s="4">
        <v>36783</v>
      </c>
      <c r="B14145">
        <v>6.5</v>
      </c>
      <c r="C14145">
        <f>IFERROR(((VLOOKUP(A14145,'Interest Rates-10yr'!$A$9:$C$15239,2,FALSE))-B14145),C14144)</f>
        <v>-0.71</v>
      </c>
      <c r="D14145" s="98">
        <f>AVERAGE(C$10:C14145)</f>
        <v>0.70809917940011291</v>
      </c>
      <c r="E14145" s="2"/>
      <c r="G14145" s="23"/>
    </row>
    <row r="14146" spans="1:7" customFormat="1">
      <c r="A14146" s="4">
        <v>36784</v>
      </c>
      <c r="B14146">
        <v>6.55</v>
      </c>
      <c r="C14146">
        <f>IFERROR(((VLOOKUP(A14146,'Interest Rates-10yr'!$A$9:$C$15239,2,FALSE))-B14146),C14145)</f>
        <v>-0.71</v>
      </c>
      <c r="D14146" s="98">
        <f>AVERAGE(C$10:C14146)</f>
        <v>0.70799886821815083</v>
      </c>
      <c r="E14146" s="2"/>
      <c r="G14146" s="23"/>
    </row>
    <row r="14147" spans="1:7" customFormat="1">
      <c r="A14147" s="4">
        <v>36785</v>
      </c>
      <c r="B14147">
        <v>6.55</v>
      </c>
      <c r="C14147">
        <f>IFERROR(((VLOOKUP(A14147,'Interest Rates-10yr'!$A$9:$C$15239,2,FALSE))-B14147),C14146)</f>
        <v>-0.71</v>
      </c>
      <c r="D14147" s="98">
        <f>AVERAGE(C$10:C14147)</f>
        <v>0.7078985712264817</v>
      </c>
      <c r="E14147" s="2"/>
      <c r="G14147" s="23"/>
    </row>
    <row r="14148" spans="1:7" customFormat="1">
      <c r="A14148" s="4">
        <v>36786</v>
      </c>
      <c r="B14148">
        <v>6.55</v>
      </c>
      <c r="C14148">
        <f>IFERROR(((VLOOKUP(A14148,'Interest Rates-10yr'!$A$9:$C$15239,2,FALSE))-B14148),C14147)</f>
        <v>-0.71</v>
      </c>
      <c r="D14148" s="98">
        <f>AVERAGE(C$10:C14148)</f>
        <v>0.70779828842209491</v>
      </c>
      <c r="E14148" s="2"/>
      <c r="G14148" s="23"/>
    </row>
    <row r="14149" spans="1:7" customFormat="1">
      <c r="A14149" s="4">
        <v>36787</v>
      </c>
      <c r="B14149">
        <v>6.44</v>
      </c>
      <c r="C14149">
        <f>IFERROR(((VLOOKUP(A14149,'Interest Rates-10yr'!$A$9:$C$15239,2,FALSE))-B14149),C14148)</f>
        <v>-0.5600000000000005</v>
      </c>
      <c r="D14149" s="98">
        <f>AVERAGE(C$10:C14149)</f>
        <v>0.7077086280056577</v>
      </c>
      <c r="E14149" s="2"/>
      <c r="G14149" s="23"/>
    </row>
    <row r="14150" spans="1:7" customFormat="1">
      <c r="A14150" s="4">
        <v>36788</v>
      </c>
      <c r="B14150">
        <v>6.4</v>
      </c>
      <c r="C14150">
        <f>IFERROR(((VLOOKUP(A14150,'Interest Rates-10yr'!$A$9:$C$15239,2,FALSE))-B14150),C14149)</f>
        <v>-0.54</v>
      </c>
      <c r="D14150" s="98">
        <f>AVERAGE(C$10:C14150)</f>
        <v>0.70762039459727033</v>
      </c>
      <c r="E14150" s="2"/>
      <c r="G14150" s="23"/>
    </row>
    <row r="14151" spans="1:7" customFormat="1">
      <c r="A14151" s="4">
        <v>36789</v>
      </c>
      <c r="B14151">
        <v>6.5</v>
      </c>
      <c r="C14151">
        <f>IFERROR(((VLOOKUP(A14151,'Interest Rates-10yr'!$A$9:$C$15239,2,FALSE))-B14151),C14150)</f>
        <v>-0.58999999999999986</v>
      </c>
      <c r="D14151" s="98">
        <f>AVERAGE(C$10:C14151)</f>
        <v>0.70752863809927868</v>
      </c>
      <c r="E14151" s="2"/>
      <c r="G14151" s="23"/>
    </row>
    <row r="14152" spans="1:7" customFormat="1">
      <c r="A14152" s="4">
        <v>36790</v>
      </c>
      <c r="B14152">
        <v>6.53</v>
      </c>
      <c r="C14152">
        <f>IFERROR(((VLOOKUP(A14152,'Interest Rates-10yr'!$A$9:$C$15239,2,FALSE))-B14152),C14151)</f>
        <v>-0.65000000000000036</v>
      </c>
      <c r="D14152" s="98">
        <f>AVERAGE(C$10:C14152)</f>
        <v>0.70743265219543228</v>
      </c>
      <c r="E14152" s="2"/>
      <c r="G14152" s="23"/>
    </row>
    <row r="14153" spans="1:7" customFormat="1">
      <c r="A14153" s="4">
        <v>36791</v>
      </c>
      <c r="B14153">
        <v>6.48</v>
      </c>
      <c r="C14153">
        <f>IFERROR(((VLOOKUP(A14153,'Interest Rates-10yr'!$A$9:$C$15239,2,FALSE))-B14153),C14152)</f>
        <v>-0.63000000000000078</v>
      </c>
      <c r="D14153" s="98">
        <f>AVERAGE(C$10:C14153)</f>
        <v>0.70733809389140267</v>
      </c>
      <c r="E14153" s="2"/>
      <c r="G14153" s="23"/>
    </row>
    <row r="14154" spans="1:7" customFormat="1">
      <c r="A14154" s="4">
        <v>36792</v>
      </c>
      <c r="B14154">
        <v>6.48</v>
      </c>
      <c r="C14154">
        <f>IFERROR(((VLOOKUP(A14154,'Interest Rates-10yr'!$A$9:$C$15239,2,FALSE))-B14154),C14153)</f>
        <v>-0.63000000000000078</v>
      </c>
      <c r="D14154" s="98">
        <f>AVERAGE(C$10:C14154)</f>
        <v>0.70724354895722874</v>
      </c>
      <c r="E14154" s="2"/>
      <c r="G14154" s="23"/>
    </row>
    <row r="14155" spans="1:7" customFormat="1">
      <c r="A14155" s="4">
        <v>36793</v>
      </c>
      <c r="B14155">
        <v>6.48</v>
      </c>
      <c r="C14155">
        <f>IFERROR(((VLOOKUP(A14155,'Interest Rates-10yr'!$A$9:$C$15239,2,FALSE))-B14155),C14154)</f>
        <v>-0.63000000000000078</v>
      </c>
      <c r="D14155" s="98">
        <f>AVERAGE(C$10:C14155)</f>
        <v>0.70714901739007507</v>
      </c>
      <c r="E14155" s="2"/>
      <c r="G14155" s="23"/>
    </row>
    <row r="14156" spans="1:7" customFormat="1">
      <c r="A14156" s="4">
        <v>36794</v>
      </c>
      <c r="B14156">
        <v>6.54</v>
      </c>
      <c r="C14156">
        <f>IFERROR(((VLOOKUP(A14156,'Interest Rates-10yr'!$A$9:$C$15239,2,FALSE))-B14156),C14155)</f>
        <v>-0.70000000000000018</v>
      </c>
      <c r="D14156" s="98">
        <f>AVERAGE(C$10:C14156)</f>
        <v>0.70704955114158485</v>
      </c>
      <c r="E14156" s="2"/>
      <c r="G14156" s="23"/>
    </row>
    <row r="14157" spans="1:7" customFormat="1">
      <c r="A14157" s="4">
        <v>36795</v>
      </c>
      <c r="B14157">
        <v>6.5</v>
      </c>
      <c r="C14157">
        <f>IFERROR(((VLOOKUP(A14157,'Interest Rates-10yr'!$A$9:$C$15239,2,FALSE))-B14157),C14156)</f>
        <v>-0.69000000000000039</v>
      </c>
      <c r="D14157" s="98">
        <f>AVERAGE(C$10:C14157)</f>
        <v>0.70695080576759972</v>
      </c>
      <c r="E14157" s="2"/>
      <c r="G14157" s="23"/>
    </row>
    <row r="14158" spans="1:7" customFormat="1">
      <c r="A14158" s="4">
        <v>36796</v>
      </c>
      <c r="B14158">
        <v>6.5</v>
      </c>
      <c r="C14158">
        <f>IFERROR(((VLOOKUP(A14158,'Interest Rates-10yr'!$A$9:$C$15239,2,FALSE))-B14158),C14157)</f>
        <v>-0.66999999999999993</v>
      </c>
      <c r="D14158" s="98">
        <f>AVERAGE(C$10:C14158)</f>
        <v>0.70685348787900204</v>
      </c>
      <c r="E14158" s="2"/>
      <c r="G14158" s="23"/>
    </row>
    <row r="14159" spans="1:7" customFormat="1">
      <c r="A14159" s="4">
        <v>36797</v>
      </c>
      <c r="B14159">
        <v>6.59</v>
      </c>
      <c r="C14159">
        <f>IFERROR(((VLOOKUP(A14159,'Interest Rates-10yr'!$A$9:$C$15239,2,FALSE))-B14159),C14158)</f>
        <v>-0.76999999999999957</v>
      </c>
      <c r="D14159" s="98">
        <f>AVERAGE(C$10:C14159)</f>
        <v>0.70674911660777384</v>
      </c>
      <c r="E14159" s="2"/>
      <c r="G14159" s="23"/>
    </row>
    <row r="14160" spans="1:7" customFormat="1">
      <c r="A14160" s="4">
        <v>36798</v>
      </c>
      <c r="B14160">
        <v>6.6</v>
      </c>
      <c r="C14160">
        <f>IFERROR(((VLOOKUP(A14160,'Interest Rates-10yr'!$A$9:$C$15239,2,FALSE))-B14160),C14159)</f>
        <v>-0.79999999999999982</v>
      </c>
      <c r="D14160" s="98">
        <f>AVERAGE(C$10:C14160)</f>
        <v>0.70664264009610633</v>
      </c>
      <c r="E14160" s="2"/>
      <c r="G14160" s="23"/>
    </row>
    <row r="14161" spans="1:7" customFormat="1">
      <c r="A14161" s="4">
        <v>36799</v>
      </c>
      <c r="B14161">
        <v>6.6</v>
      </c>
      <c r="C14161">
        <f>IFERROR(((VLOOKUP(A14161,'Interest Rates-10yr'!$A$9:$C$15239,2,FALSE))-B14161),C14160)</f>
        <v>-0.79999999999999982</v>
      </c>
      <c r="D14161" s="98">
        <f>AVERAGE(C$10:C14161)</f>
        <v>0.70653617863199558</v>
      </c>
      <c r="E14161" s="2"/>
      <c r="G14161" s="23"/>
    </row>
    <row r="14162" spans="1:7" customFormat="1">
      <c r="A14162" s="4">
        <v>36800</v>
      </c>
      <c r="B14162">
        <v>6.6</v>
      </c>
      <c r="C14162">
        <f>IFERROR(((VLOOKUP(A14162,'Interest Rates-10yr'!$A$9:$C$15239,2,FALSE))-B14162),C14161)</f>
        <v>-0.79999999999999982</v>
      </c>
      <c r="D14162" s="98">
        <f>AVERAGE(C$10:C14162)</f>
        <v>0.70642973221225203</v>
      </c>
      <c r="E14162" s="2"/>
      <c r="G14162" s="23"/>
    </row>
    <row r="14163" spans="1:7" customFormat="1">
      <c r="A14163" s="4">
        <v>36801</v>
      </c>
      <c r="B14163">
        <v>6.68</v>
      </c>
      <c r="C14163">
        <f>IFERROR(((VLOOKUP(A14163,'Interest Rates-10yr'!$A$9:$C$15239,2,FALSE))-B14163),C14162)</f>
        <v>-0.84999999999999964</v>
      </c>
      <c r="D14163" s="98">
        <f>AVERAGE(C$10:C14163)</f>
        <v>0.7063197682633886</v>
      </c>
      <c r="E14163" s="2"/>
      <c r="G14163" s="23"/>
    </row>
    <row r="14164" spans="1:7" customFormat="1">
      <c r="A14164" s="4">
        <v>36802</v>
      </c>
      <c r="B14164">
        <v>6.46</v>
      </c>
      <c r="C14164">
        <f>IFERROR(((VLOOKUP(A14164,'Interest Rates-10yr'!$A$9:$C$15239,2,FALSE))-B14164),C14163)</f>
        <v>-0.58999999999999986</v>
      </c>
      <c r="D14164" s="98">
        <f>AVERAGE(C$10:C14164)</f>
        <v>0.70622818791946318</v>
      </c>
      <c r="E14164" s="2"/>
      <c r="G14164" s="23"/>
    </row>
    <row r="14165" spans="1:7" customFormat="1">
      <c r="A14165" s="4">
        <v>36803</v>
      </c>
      <c r="B14165">
        <v>6.51</v>
      </c>
      <c r="C14165">
        <f>IFERROR(((VLOOKUP(A14165,'Interest Rates-10yr'!$A$9:$C$15239,2,FALSE))-B14165),C14164)</f>
        <v>-0.60999999999999943</v>
      </c>
      <c r="D14165" s="98">
        <f>AVERAGE(C$10:C14165)</f>
        <v>0.70613520768578697</v>
      </c>
      <c r="E14165" s="2"/>
      <c r="G14165" s="23"/>
    </row>
    <row r="14166" spans="1:7" customFormat="1">
      <c r="A14166" s="4">
        <v>36804</v>
      </c>
      <c r="B14166">
        <v>6.54</v>
      </c>
      <c r="C14166">
        <f>IFERROR(((VLOOKUP(A14166,'Interest Rates-10yr'!$A$9:$C$15239,2,FALSE))-B14166),C14165)</f>
        <v>-0.66999999999999993</v>
      </c>
      <c r="D14166" s="98">
        <f>AVERAGE(C$10:C14166)</f>
        <v>0.70603800240163883</v>
      </c>
      <c r="E14166" s="2"/>
      <c r="G14166" s="23"/>
    </row>
    <row r="14167" spans="1:7" customFormat="1">
      <c r="A14167" s="4">
        <v>36805</v>
      </c>
      <c r="B14167">
        <v>6.43</v>
      </c>
      <c r="C14167">
        <f>IFERROR(((VLOOKUP(A14167,'Interest Rates-10yr'!$A$9:$C$15239,2,FALSE))-B14167),C14166)</f>
        <v>-0.60999999999999943</v>
      </c>
      <c r="D14167" s="98">
        <f>AVERAGE(C$10:C14167)</f>
        <v>0.70594504873569719</v>
      </c>
      <c r="E14167" s="2"/>
      <c r="G14167" s="23"/>
    </row>
    <row r="14168" spans="1:7" customFormat="1">
      <c r="A14168" s="4">
        <v>36806</v>
      </c>
      <c r="B14168">
        <v>6.43</v>
      </c>
      <c r="C14168">
        <f>IFERROR(((VLOOKUP(A14168,'Interest Rates-10yr'!$A$9:$C$15239,2,FALSE))-B14168),C14167)</f>
        <v>-0.60999999999999943</v>
      </c>
      <c r="D14168" s="98">
        <f>AVERAGE(C$10:C14168)</f>
        <v>0.70585210819973165</v>
      </c>
      <c r="E14168" s="2"/>
      <c r="G14168" s="23"/>
    </row>
    <row r="14169" spans="1:7" customFormat="1">
      <c r="A14169" s="4">
        <v>36807</v>
      </c>
      <c r="B14169">
        <v>6.43</v>
      </c>
      <c r="C14169">
        <f>IFERROR(((VLOOKUP(A14169,'Interest Rates-10yr'!$A$9:$C$15239,2,FALSE))-B14169),C14168)</f>
        <v>-0.60999999999999943</v>
      </c>
      <c r="D14169" s="98">
        <f>AVERAGE(C$10:C14169)</f>
        <v>0.70575918079096045</v>
      </c>
      <c r="E14169" s="2"/>
      <c r="G14169" s="23"/>
    </row>
    <row r="14170" spans="1:7" customFormat="1">
      <c r="A14170" s="4">
        <v>36808</v>
      </c>
      <c r="B14170">
        <v>6.43</v>
      </c>
      <c r="C14170">
        <f>IFERROR(((VLOOKUP(A14170,'Interest Rates-10yr'!$A$9:$C$15239,2,FALSE))-B14170),C14169)</f>
        <v>-0.60999999999999943</v>
      </c>
      <c r="D14170" s="98">
        <f>AVERAGE(C$10:C14170)</f>
        <v>0.70566626650660258</v>
      </c>
      <c r="E14170" s="2"/>
      <c r="G14170" s="23"/>
    </row>
    <row r="14171" spans="1:7" customFormat="1">
      <c r="A14171" s="4">
        <v>36809</v>
      </c>
      <c r="B14171">
        <v>6.57</v>
      </c>
      <c r="C14171">
        <f>IFERROR(((VLOOKUP(A14171,'Interest Rates-10yr'!$A$9:$C$15239,2,FALSE))-B14171),C14170)</f>
        <v>-0.77000000000000046</v>
      </c>
      <c r="D14171" s="98">
        <f>AVERAGE(C$10:C14171)</f>
        <v>0.70556206750458961</v>
      </c>
      <c r="E14171" s="2"/>
      <c r="G14171" s="23"/>
    </row>
    <row r="14172" spans="1:7" customFormat="1">
      <c r="A14172" s="4">
        <v>36810</v>
      </c>
      <c r="B14172">
        <v>6.46</v>
      </c>
      <c r="C14172">
        <f>IFERROR(((VLOOKUP(A14172,'Interest Rates-10yr'!$A$9:$C$15239,2,FALSE))-B14172),C14171)</f>
        <v>-0.69000000000000039</v>
      </c>
      <c r="D14172" s="98">
        <f>AVERAGE(C$10:C14172)</f>
        <v>0.7054635317376261</v>
      </c>
      <c r="E14172" s="2"/>
      <c r="G14172" s="23"/>
    </row>
    <row r="14173" spans="1:7" customFormat="1">
      <c r="A14173" s="4">
        <v>36811</v>
      </c>
      <c r="B14173">
        <v>6.47</v>
      </c>
      <c r="C14173">
        <f>IFERROR(((VLOOKUP(A14173,'Interest Rates-10yr'!$A$9:$C$15239,2,FALSE))-B14173),C14172)</f>
        <v>-0.73999999999999932</v>
      </c>
      <c r="D14173" s="98">
        <f>AVERAGE(C$10:C14173)</f>
        <v>0.70536147980796371</v>
      </c>
      <c r="E14173" s="2"/>
      <c r="G14173" s="23"/>
    </row>
    <row r="14174" spans="1:7" customFormat="1">
      <c r="A14174" s="4">
        <v>36812</v>
      </c>
      <c r="B14174">
        <v>6.46</v>
      </c>
      <c r="C14174">
        <f>IFERROR(((VLOOKUP(A14174,'Interest Rates-10yr'!$A$9:$C$15239,2,FALSE))-B14174),C14173)</f>
        <v>-0.72999999999999954</v>
      </c>
      <c r="D14174" s="98">
        <f>AVERAGE(C$10:C14174)</f>
        <v>0.70526014825273553</v>
      </c>
      <c r="E14174" s="2"/>
      <c r="G14174" s="23"/>
    </row>
    <row r="14175" spans="1:7" customFormat="1">
      <c r="A14175" s="4">
        <v>36813</v>
      </c>
      <c r="B14175">
        <v>6.46</v>
      </c>
      <c r="C14175">
        <f>IFERROR(((VLOOKUP(A14175,'Interest Rates-10yr'!$A$9:$C$15239,2,FALSE))-B14175),C14174)</f>
        <v>-0.72999999999999954</v>
      </c>
      <c r="D14175" s="98">
        <f>AVERAGE(C$10:C14175)</f>
        <v>0.70515883100381183</v>
      </c>
      <c r="E14175" s="2"/>
      <c r="G14175" s="23"/>
    </row>
    <row r="14176" spans="1:7" customFormat="1">
      <c r="A14176" s="4">
        <v>36814</v>
      </c>
      <c r="B14176">
        <v>6.46</v>
      </c>
      <c r="C14176">
        <f>IFERROR(((VLOOKUP(A14176,'Interest Rates-10yr'!$A$9:$C$15239,2,FALSE))-B14176),C14175)</f>
        <v>-0.72999999999999954</v>
      </c>
      <c r="D14176" s="98">
        <f>AVERAGE(C$10:C14176)</f>
        <v>0.70505752805816324</v>
      </c>
      <c r="E14176" s="2"/>
      <c r="G14176" s="23"/>
    </row>
    <row r="14177" spans="1:7" customFormat="1">
      <c r="A14177" s="4">
        <v>36815</v>
      </c>
      <c r="B14177">
        <v>6.59</v>
      </c>
      <c r="C14177">
        <f>IFERROR(((VLOOKUP(A14177,'Interest Rates-10yr'!$A$9:$C$15239,2,FALSE))-B14177),C14176)</f>
        <v>-0.84999999999999964</v>
      </c>
      <c r="D14177" s="98">
        <f>AVERAGE(C$10:C14177)</f>
        <v>0.7049477696216826</v>
      </c>
      <c r="E14177" s="2"/>
      <c r="G14177" s="23"/>
    </row>
    <row r="14178" spans="1:7" customFormat="1">
      <c r="A14178" s="4">
        <v>36816</v>
      </c>
      <c r="B14178">
        <v>6.45</v>
      </c>
      <c r="C14178">
        <f>IFERROR(((VLOOKUP(A14178,'Interest Rates-10yr'!$A$9:$C$15239,2,FALSE))-B14178),C14177)</f>
        <v>-0.77000000000000046</v>
      </c>
      <c r="D14178" s="98">
        <f>AVERAGE(C$10:C14178)</f>
        <v>0.70484367280683169</v>
      </c>
      <c r="E14178" s="2"/>
      <c r="G14178" s="23"/>
    </row>
    <row r="14179" spans="1:7" customFormat="1">
      <c r="A14179" s="4">
        <v>36817</v>
      </c>
      <c r="B14179">
        <v>6.53</v>
      </c>
      <c r="C14179">
        <f>IFERROR(((VLOOKUP(A14179,'Interest Rates-10yr'!$A$9:$C$15239,2,FALSE))-B14179),C14178)</f>
        <v>-0.87000000000000011</v>
      </c>
      <c r="D14179" s="98">
        <f>AVERAGE(C$10:C14179)</f>
        <v>0.70473253352152421</v>
      </c>
      <c r="E14179" s="2"/>
      <c r="G14179" s="23"/>
    </row>
    <row r="14180" spans="1:7" customFormat="1">
      <c r="A14180" s="4">
        <v>36818</v>
      </c>
      <c r="B14180">
        <v>6.54</v>
      </c>
      <c r="C14180">
        <f>IFERROR(((VLOOKUP(A14180,'Interest Rates-10yr'!$A$9:$C$15239,2,FALSE))-B14180),C14179)</f>
        <v>-0.87999999999999989</v>
      </c>
      <c r="D14180" s="98">
        <f>AVERAGE(C$10:C14180)</f>
        <v>0.70462070425516887</v>
      </c>
      <c r="E14180" s="2"/>
      <c r="G14180" s="23"/>
    </row>
    <row r="14181" spans="1:7" customFormat="1">
      <c r="A14181" s="4">
        <v>36819</v>
      </c>
      <c r="B14181">
        <v>6.5</v>
      </c>
      <c r="C14181">
        <f>IFERROR(((VLOOKUP(A14181,'Interest Rates-10yr'!$A$9:$C$15239,2,FALSE))-B14181),C14180)</f>
        <v>-0.86000000000000032</v>
      </c>
      <c r="D14181" s="98">
        <f>AVERAGE(C$10:C14181)</f>
        <v>0.70451030200395126</v>
      </c>
      <c r="E14181" s="2"/>
      <c r="G14181" s="23"/>
    </row>
    <row r="14182" spans="1:7" customFormat="1">
      <c r="A14182" s="4">
        <v>36820</v>
      </c>
      <c r="B14182">
        <v>6.5</v>
      </c>
      <c r="C14182">
        <f>IFERROR(((VLOOKUP(A14182,'Interest Rates-10yr'!$A$9:$C$15239,2,FALSE))-B14182),C14181)</f>
        <v>-0.86000000000000032</v>
      </c>
      <c r="D14182" s="98">
        <f>AVERAGE(C$10:C14182)</f>
        <v>0.704399915331969</v>
      </c>
      <c r="E14182" s="2"/>
      <c r="G14182" s="23"/>
    </row>
    <row r="14183" spans="1:7" customFormat="1">
      <c r="A14183" s="4">
        <v>36821</v>
      </c>
      <c r="B14183">
        <v>6.5</v>
      </c>
      <c r="C14183">
        <f>IFERROR(((VLOOKUP(A14183,'Interest Rates-10yr'!$A$9:$C$15239,2,FALSE))-B14183),C14182)</f>
        <v>-0.86000000000000032</v>
      </c>
      <c r="D14183" s="98">
        <f>AVERAGE(C$10:C14183)</f>
        <v>0.70428954423592471</v>
      </c>
      <c r="E14183" s="2"/>
      <c r="G14183" s="23"/>
    </row>
    <row r="14184" spans="1:7" customFormat="1">
      <c r="A14184" s="4">
        <v>36822</v>
      </c>
      <c r="B14184">
        <v>6.53</v>
      </c>
      <c r="C14184">
        <f>IFERROR(((VLOOKUP(A14184,'Interest Rates-10yr'!$A$9:$C$15239,2,FALSE))-B14184),C14183)</f>
        <v>-0.94000000000000039</v>
      </c>
      <c r="D14184" s="98">
        <f>AVERAGE(C$10:C14184)</f>
        <v>0.70417354497354467</v>
      </c>
      <c r="E14184" s="2"/>
      <c r="G14184" s="23"/>
    </row>
    <row r="14185" spans="1:7" customFormat="1">
      <c r="A14185" s="4">
        <v>36823</v>
      </c>
      <c r="B14185">
        <v>6.49</v>
      </c>
      <c r="C14185">
        <f>IFERROR(((VLOOKUP(A14185,'Interest Rates-10yr'!$A$9:$C$15239,2,FALSE))-B14185),C14184)</f>
        <v>-0.86000000000000032</v>
      </c>
      <c r="D14185" s="98">
        <f>AVERAGE(C$10:C14185)</f>
        <v>0.70406320541760692</v>
      </c>
      <c r="E14185" s="2"/>
      <c r="G14185" s="23"/>
    </row>
    <row r="14186" spans="1:7" customFormat="1">
      <c r="A14186" s="4">
        <v>36824</v>
      </c>
      <c r="B14186">
        <v>6.53</v>
      </c>
      <c r="C14186">
        <f>IFERROR(((VLOOKUP(A14186,'Interest Rates-10yr'!$A$9:$C$15239,2,FALSE))-B14186),C14185)</f>
        <v>-0.86000000000000032</v>
      </c>
      <c r="D14186" s="98">
        <f>AVERAGE(C$10:C14186)</f>
        <v>0.70395288142766421</v>
      </c>
      <c r="E14186" s="2"/>
      <c r="G14186" s="23"/>
    </row>
    <row r="14187" spans="1:7" customFormat="1">
      <c r="A14187" s="4">
        <v>36825</v>
      </c>
      <c r="B14187">
        <v>6.53</v>
      </c>
      <c r="C14187">
        <f>IFERROR(((VLOOKUP(A14187,'Interest Rates-10yr'!$A$9:$C$15239,2,FALSE))-B14187),C14186)</f>
        <v>-0.83999999999999986</v>
      </c>
      <c r="D14187" s="98">
        <f>AVERAGE(C$10:C14187)</f>
        <v>0.70384398363661971</v>
      </c>
      <c r="E14187" s="2"/>
      <c r="G14187" s="23"/>
    </row>
    <row r="14188" spans="1:7" customFormat="1">
      <c r="A14188" s="4">
        <v>36826</v>
      </c>
      <c r="B14188">
        <v>6.51</v>
      </c>
      <c r="C14188">
        <f>IFERROR(((VLOOKUP(A14188,'Interest Rates-10yr'!$A$9:$C$15239,2,FALSE))-B14188),C14187)</f>
        <v>-0.79</v>
      </c>
      <c r="D14188" s="98">
        <f>AVERAGE(C$10:C14188)</f>
        <v>0.70373862754778149</v>
      </c>
      <c r="E14188" s="2"/>
      <c r="G14188" s="23"/>
    </row>
    <row r="14189" spans="1:7" customFormat="1">
      <c r="A14189" s="4">
        <v>36827</v>
      </c>
      <c r="B14189">
        <v>6.51</v>
      </c>
      <c r="C14189">
        <f>IFERROR(((VLOOKUP(A14189,'Interest Rates-10yr'!$A$9:$C$15239,2,FALSE))-B14189),C14188)</f>
        <v>-0.79</v>
      </c>
      <c r="D14189" s="98">
        <f>AVERAGE(C$10:C14189)</f>
        <v>0.70363328631875832</v>
      </c>
      <c r="E14189" s="2"/>
      <c r="G14189" s="23"/>
    </row>
    <row r="14190" spans="1:7" customFormat="1">
      <c r="A14190" s="4">
        <v>36828</v>
      </c>
      <c r="B14190">
        <v>6.51</v>
      </c>
      <c r="C14190">
        <f>IFERROR(((VLOOKUP(A14190,'Interest Rates-10yr'!$A$9:$C$15239,2,FALSE))-B14190),C14189)</f>
        <v>-0.79</v>
      </c>
      <c r="D14190" s="98">
        <f>AVERAGE(C$10:C14190)</f>
        <v>0.7035279599464066</v>
      </c>
      <c r="E14190" s="2"/>
      <c r="G14190" s="23"/>
    </row>
    <row r="14191" spans="1:7" customFormat="1">
      <c r="A14191" s="4">
        <v>36829</v>
      </c>
      <c r="B14191">
        <v>6.59</v>
      </c>
      <c r="C14191">
        <f>IFERROR(((VLOOKUP(A14191,'Interest Rates-10yr'!$A$9:$C$15239,2,FALSE))-B14191),C14190)</f>
        <v>-0.84999999999999964</v>
      </c>
      <c r="D14191" s="98">
        <f>AVERAGE(C$10:C14191)</f>
        <v>0.70341841771259284</v>
      </c>
      <c r="E14191" s="2"/>
      <c r="G14191" s="23"/>
    </row>
    <row r="14192" spans="1:7" customFormat="1">
      <c r="A14192" s="4">
        <v>36830</v>
      </c>
      <c r="B14192">
        <v>6.59</v>
      </c>
      <c r="C14192">
        <f>IFERROR(((VLOOKUP(A14192,'Interest Rates-10yr'!$A$9:$C$15239,2,FALSE))-B14192),C14191)</f>
        <v>-0.82000000000000028</v>
      </c>
      <c r="D14192" s="98">
        <f>AVERAGE(C$10:C14192)</f>
        <v>0.70331100613410369</v>
      </c>
      <c r="E14192" s="2"/>
      <c r="G14192" s="23"/>
    </row>
    <row r="14193" spans="1:7" customFormat="1">
      <c r="A14193" s="4">
        <v>36831</v>
      </c>
      <c r="B14193">
        <v>6.61</v>
      </c>
      <c r="C14193">
        <f>IFERROR(((VLOOKUP(A14193,'Interest Rates-10yr'!$A$9:$C$15239,2,FALSE))-B14193),C14192)</f>
        <v>-0.87000000000000011</v>
      </c>
      <c r="D14193" s="98">
        <f>AVERAGE(C$10:C14193)</f>
        <v>0.70320008460236827</v>
      </c>
      <c r="E14193" s="2"/>
      <c r="G14193" s="23"/>
    </row>
    <row r="14194" spans="1:7" customFormat="1">
      <c r="A14194" s="4">
        <v>36832</v>
      </c>
      <c r="B14194">
        <v>6.54</v>
      </c>
      <c r="C14194">
        <f>IFERROR(((VLOOKUP(A14194,'Interest Rates-10yr'!$A$9:$C$15239,2,FALSE))-B14194),C14193)</f>
        <v>-0.79999999999999982</v>
      </c>
      <c r="D14194" s="98">
        <f>AVERAGE(C$10:C14194)</f>
        <v>0.7030941135001757</v>
      </c>
      <c r="E14194" s="2"/>
      <c r="G14194" s="23"/>
    </row>
    <row r="14195" spans="1:7" customFormat="1">
      <c r="A14195" s="4">
        <v>36833</v>
      </c>
      <c r="B14195">
        <v>6.48</v>
      </c>
      <c r="C14195">
        <f>IFERROR(((VLOOKUP(A14195,'Interest Rates-10yr'!$A$9:$C$15239,2,FALSE))-B14195),C14194)</f>
        <v>-0.65000000000000036</v>
      </c>
      <c r="D14195" s="98">
        <f>AVERAGE(C$10:C14195)</f>
        <v>0.7029987311433803</v>
      </c>
      <c r="E14195" s="2"/>
      <c r="G14195" s="23"/>
    </row>
    <row r="14196" spans="1:7" customFormat="1">
      <c r="A14196" s="4">
        <v>36834</v>
      </c>
      <c r="B14196">
        <v>6.48</v>
      </c>
      <c r="C14196">
        <f>IFERROR(((VLOOKUP(A14196,'Interest Rates-10yr'!$A$9:$C$15239,2,FALSE))-B14196),C14195)</f>
        <v>-0.65000000000000036</v>
      </c>
      <c r="D14196" s="98">
        <f>AVERAGE(C$10:C14196)</f>
        <v>0.70290336223302974</v>
      </c>
      <c r="E14196" s="2"/>
      <c r="G14196" s="23"/>
    </row>
    <row r="14197" spans="1:7" customFormat="1">
      <c r="A14197" s="4">
        <v>36835</v>
      </c>
      <c r="B14197">
        <v>6.48</v>
      </c>
      <c r="C14197">
        <f>IFERROR(((VLOOKUP(A14197,'Interest Rates-10yr'!$A$9:$C$15239,2,FALSE))-B14197),C14196)</f>
        <v>-0.65000000000000036</v>
      </c>
      <c r="D14197" s="98">
        <f>AVERAGE(C$10:C14197)</f>
        <v>0.70280800676628086</v>
      </c>
      <c r="E14197" s="2"/>
      <c r="G14197" s="23"/>
    </row>
    <row r="14198" spans="1:7" customFormat="1">
      <c r="A14198" s="4">
        <v>36836</v>
      </c>
      <c r="B14198">
        <v>6.49</v>
      </c>
      <c r="C14198">
        <f>IFERROR(((VLOOKUP(A14198,'Interest Rates-10yr'!$A$9:$C$15239,2,FALSE))-B14198),C14197)</f>
        <v>-0.62000000000000011</v>
      </c>
      <c r="D14198" s="98">
        <f>AVERAGE(C$10:C14198)</f>
        <v>0.70271477905419633</v>
      </c>
      <c r="E14198" s="2"/>
      <c r="G14198" s="23"/>
    </row>
    <row r="14199" spans="1:7" customFormat="1">
      <c r="A14199" s="4">
        <v>36837</v>
      </c>
      <c r="B14199">
        <v>6.48</v>
      </c>
      <c r="C14199">
        <f>IFERROR(((VLOOKUP(A14199,'Interest Rates-10yr'!$A$9:$C$15239,2,FALSE))-B14199),C14198)</f>
        <v>-0.61000000000000032</v>
      </c>
      <c r="D14199" s="98">
        <f>AVERAGE(C$10:C14199)</f>
        <v>0.702622269203664</v>
      </c>
      <c r="E14199" s="2"/>
      <c r="G14199" s="23"/>
    </row>
    <row r="14200" spans="1:7" customFormat="1">
      <c r="A14200" s="4">
        <v>36838</v>
      </c>
      <c r="B14200">
        <v>6.51</v>
      </c>
      <c r="C14200">
        <f>IFERROR(((VLOOKUP(A14200,'Interest Rates-10yr'!$A$9:$C$15239,2,FALSE))-B14200),C14199)</f>
        <v>-0.63999999999999968</v>
      </c>
      <c r="D14200" s="98">
        <f>AVERAGE(C$10:C14200)</f>
        <v>0.70252765837502584</v>
      </c>
      <c r="E14200" s="2"/>
      <c r="G14200" s="23"/>
    </row>
    <row r="14201" spans="1:7" customFormat="1">
      <c r="A14201" s="4">
        <v>36839</v>
      </c>
      <c r="B14201">
        <v>6.52</v>
      </c>
      <c r="C14201">
        <f>IFERROR(((VLOOKUP(A14201,'Interest Rates-10yr'!$A$9:$C$15239,2,FALSE))-B14201),C14200)</f>
        <v>-0.69999999999999929</v>
      </c>
      <c r="D14201" s="98">
        <f>AVERAGE(C$10:C14201)</f>
        <v>0.70242883314543347</v>
      </c>
      <c r="E14201" s="2"/>
      <c r="G14201" s="23"/>
    </row>
    <row r="14202" spans="1:7" customFormat="1">
      <c r="A14202" s="4">
        <v>36840</v>
      </c>
      <c r="B14202">
        <v>6.48</v>
      </c>
      <c r="C14202">
        <f>IFERROR(((VLOOKUP(A14202,'Interest Rates-10yr'!$A$9:$C$15239,2,FALSE))-B14202),C14201)</f>
        <v>-0.66000000000000014</v>
      </c>
      <c r="D14202" s="98">
        <f>AVERAGE(C$10:C14202)</f>
        <v>0.70233284013245911</v>
      </c>
      <c r="E14202" s="2"/>
      <c r="G14202" s="23"/>
    </row>
    <row r="14203" spans="1:7" customFormat="1">
      <c r="A14203" s="4">
        <v>36841</v>
      </c>
      <c r="B14203">
        <v>6.48</v>
      </c>
      <c r="C14203">
        <f>IFERROR(((VLOOKUP(A14203,'Interest Rates-10yr'!$A$9:$C$15239,2,FALSE))-B14203),C14202)</f>
        <v>-0.66000000000000014</v>
      </c>
      <c r="D14203" s="98">
        <f>AVERAGE(C$10:C14203)</f>
        <v>0.70223686064534252</v>
      </c>
      <c r="E14203" s="2"/>
      <c r="G14203" s="23"/>
    </row>
    <row r="14204" spans="1:7" customFormat="1">
      <c r="A14204" s="4">
        <v>36842</v>
      </c>
      <c r="B14204">
        <v>6.48</v>
      </c>
      <c r="C14204">
        <f>IFERROR(((VLOOKUP(A14204,'Interest Rates-10yr'!$A$9:$C$15239,2,FALSE))-B14204),C14203)</f>
        <v>-0.66000000000000014</v>
      </c>
      <c r="D14204" s="98">
        <f>AVERAGE(C$10:C14204)</f>
        <v>0.7021408946812252</v>
      </c>
      <c r="E14204" s="2"/>
      <c r="G14204" s="23"/>
    </row>
    <row r="14205" spans="1:7" customFormat="1">
      <c r="A14205" s="4">
        <v>36843</v>
      </c>
      <c r="B14205">
        <v>6.55</v>
      </c>
      <c r="C14205">
        <f>IFERROR(((VLOOKUP(A14205,'Interest Rates-10yr'!$A$9:$C$15239,2,FALSE))-B14205),C14204)</f>
        <v>-0.78000000000000025</v>
      </c>
      <c r="D14205" s="98">
        <f>AVERAGE(C$10:C14205)</f>
        <v>0.70203648915187322</v>
      </c>
      <c r="E14205" s="2"/>
      <c r="G14205" s="23"/>
    </row>
    <row r="14206" spans="1:7" customFormat="1">
      <c r="A14206" s="4">
        <v>36844</v>
      </c>
      <c r="B14206">
        <v>6.52</v>
      </c>
      <c r="C14206">
        <f>IFERROR(((VLOOKUP(A14206,'Interest Rates-10yr'!$A$9:$C$15239,2,FALSE))-B14206),C14205)</f>
        <v>-0.75999999999999979</v>
      </c>
      <c r="D14206" s="98">
        <f>AVERAGE(C$10:C14206)</f>
        <v>0.70193350707895974</v>
      </c>
      <c r="E14206" s="2"/>
      <c r="G14206" s="23"/>
    </row>
    <row r="14207" spans="1:7" customFormat="1">
      <c r="A14207" s="4">
        <v>36845</v>
      </c>
      <c r="B14207">
        <v>6.61</v>
      </c>
      <c r="C14207">
        <f>IFERROR(((VLOOKUP(A14207,'Interest Rates-10yr'!$A$9:$C$15239,2,FALSE))-B14207),C14206)</f>
        <v>-0.89000000000000057</v>
      </c>
      <c r="D14207" s="98">
        <f>AVERAGE(C$10:C14207)</f>
        <v>0.70182138329342103</v>
      </c>
      <c r="E14207" s="2"/>
      <c r="G14207" s="23"/>
    </row>
    <row r="14208" spans="1:7" customFormat="1">
      <c r="A14208" s="4">
        <v>36846</v>
      </c>
      <c r="B14208">
        <v>6.55</v>
      </c>
      <c r="C14208">
        <f>IFERROR(((VLOOKUP(A14208,'Interest Rates-10yr'!$A$9:$C$15239,2,FALSE))-B14208),C14207)</f>
        <v>-0.87000000000000011</v>
      </c>
      <c r="D14208" s="98">
        <f>AVERAGE(C$10:C14208)</f>
        <v>0.70171068385097479</v>
      </c>
      <c r="E14208" s="2"/>
      <c r="G14208" s="23"/>
    </row>
    <row r="14209" spans="1:7" customFormat="1">
      <c r="A14209" s="4">
        <v>36847</v>
      </c>
      <c r="B14209">
        <v>6.48</v>
      </c>
      <c r="C14209">
        <f>IFERROR(((VLOOKUP(A14209,'Interest Rates-10yr'!$A$9:$C$15239,2,FALSE))-B14209),C14208)</f>
        <v>-0.77000000000000046</v>
      </c>
      <c r="D14209" s="98">
        <f>AVERAGE(C$10:C14209)</f>
        <v>0.70160704225352044</v>
      </c>
      <c r="E14209" s="2"/>
      <c r="G14209" s="23"/>
    </row>
    <row r="14210" spans="1:7" customFormat="1">
      <c r="A14210" s="4">
        <v>36848</v>
      </c>
      <c r="B14210">
        <v>6.48</v>
      </c>
      <c r="C14210">
        <f>IFERROR(((VLOOKUP(A14210,'Interest Rates-10yr'!$A$9:$C$15239,2,FALSE))-B14210),C14209)</f>
        <v>-0.77000000000000046</v>
      </c>
      <c r="D14210" s="98">
        <f>AVERAGE(C$10:C14210)</f>
        <v>0.70150341525244631</v>
      </c>
      <c r="E14210" s="2"/>
      <c r="G14210" s="23"/>
    </row>
    <row r="14211" spans="1:7" customFormat="1">
      <c r="A14211" s="4">
        <v>36849</v>
      </c>
      <c r="B14211">
        <v>6.48</v>
      </c>
      <c r="C14211">
        <f>IFERROR(((VLOOKUP(A14211,'Interest Rates-10yr'!$A$9:$C$15239,2,FALSE))-B14211),C14210)</f>
        <v>-0.77000000000000046</v>
      </c>
      <c r="D14211" s="98">
        <f>AVERAGE(C$10:C14211)</f>
        <v>0.70139980284466907</v>
      </c>
      <c r="E14211" s="2"/>
      <c r="G14211" s="23"/>
    </row>
    <row r="14212" spans="1:7" customFormat="1">
      <c r="A14212" s="4">
        <v>36850</v>
      </c>
      <c r="B14212">
        <v>6.52</v>
      </c>
      <c r="C14212">
        <f>IFERROR(((VLOOKUP(A14212,'Interest Rates-10yr'!$A$9:$C$15239,2,FALSE))-B14212),C14211)</f>
        <v>-0.83999999999999986</v>
      </c>
      <c r="D14212" s="98">
        <f>AVERAGE(C$10:C14212)</f>
        <v>0.70129127649088152</v>
      </c>
      <c r="E14212" s="2"/>
      <c r="G14212" s="23"/>
    </row>
    <row r="14213" spans="1:7" customFormat="1">
      <c r="A14213" s="4">
        <v>36851</v>
      </c>
      <c r="B14213">
        <v>6.5</v>
      </c>
      <c r="C14213">
        <f>IFERROR(((VLOOKUP(A14213,'Interest Rates-10yr'!$A$9:$C$15239,2,FALSE))-B14213),C14212)</f>
        <v>-0.83000000000000007</v>
      </c>
      <c r="D14213" s="98">
        <f>AVERAGE(C$10:C14213)</f>
        <v>0.70118346944522592</v>
      </c>
      <c r="E14213" s="2"/>
      <c r="G14213" s="23"/>
    </row>
    <row r="14214" spans="1:7" customFormat="1">
      <c r="A14214" s="4">
        <v>36852</v>
      </c>
      <c r="B14214">
        <v>6.58</v>
      </c>
      <c r="C14214">
        <f>IFERROR(((VLOOKUP(A14214,'Interest Rates-10yr'!$A$9:$C$15239,2,FALSE))-B14214),C14213)</f>
        <v>-0.96</v>
      </c>
      <c r="D14214" s="98">
        <f>AVERAGE(C$10:C14214)</f>
        <v>0.70106652587117146</v>
      </c>
      <c r="E14214" s="2"/>
      <c r="G14214" s="23"/>
    </row>
    <row r="14215" spans="1:7" customFormat="1">
      <c r="A14215" s="4">
        <v>36853</v>
      </c>
      <c r="B14215">
        <v>6.58</v>
      </c>
      <c r="C14215">
        <f>IFERROR(((VLOOKUP(A14215,'Interest Rates-10yr'!$A$9:$C$15239,2,FALSE))-B14215),C14214)</f>
        <v>-0.96</v>
      </c>
      <c r="D14215" s="98">
        <f>AVERAGE(C$10:C14215)</f>
        <v>0.70094959876108631</v>
      </c>
      <c r="E14215" s="2"/>
      <c r="G14215" s="23"/>
    </row>
    <row r="14216" spans="1:7" customFormat="1">
      <c r="A14216" s="4">
        <v>36854</v>
      </c>
      <c r="B14216">
        <v>6.49</v>
      </c>
      <c r="C14216">
        <f>IFERROR(((VLOOKUP(A14216,'Interest Rates-10yr'!$A$9:$C$15239,2,FALSE))-B14216),C14215)</f>
        <v>-0.86000000000000032</v>
      </c>
      <c r="D14216" s="98">
        <f>AVERAGE(C$10:C14216)</f>
        <v>0.70083972689519192</v>
      </c>
      <c r="E14216" s="2"/>
      <c r="G14216" s="23"/>
    </row>
    <row r="14217" spans="1:7" customFormat="1">
      <c r="A14217" s="4">
        <v>36855</v>
      </c>
      <c r="B14217">
        <v>6.49</v>
      </c>
      <c r="C14217">
        <f>IFERROR(((VLOOKUP(A14217,'Interest Rates-10yr'!$A$9:$C$15239,2,FALSE))-B14217),C14216)</f>
        <v>-0.86000000000000032</v>
      </c>
      <c r="D14217" s="98">
        <f>AVERAGE(C$10:C14217)</f>
        <v>0.70072987049549484</v>
      </c>
      <c r="E14217" s="2"/>
      <c r="G14217" s="23"/>
    </row>
    <row r="14218" spans="1:7" customFormat="1">
      <c r="A14218" s="4">
        <v>36856</v>
      </c>
      <c r="B14218">
        <v>6.49</v>
      </c>
      <c r="C14218">
        <f>IFERROR(((VLOOKUP(A14218,'Interest Rates-10yr'!$A$9:$C$15239,2,FALSE))-B14218),C14217)</f>
        <v>-0.86000000000000032</v>
      </c>
      <c r="D14218" s="98">
        <f>AVERAGE(C$10:C14218)</f>
        <v>0.70062002955872971</v>
      </c>
      <c r="E14218" s="2"/>
      <c r="G14218" s="23"/>
    </row>
    <row r="14219" spans="1:7" customFormat="1">
      <c r="A14219" s="4">
        <v>36857</v>
      </c>
      <c r="B14219">
        <v>6.5</v>
      </c>
      <c r="C14219">
        <f>IFERROR(((VLOOKUP(A14219,'Interest Rates-10yr'!$A$9:$C$15239,2,FALSE))-B14219),C14218)</f>
        <v>-0.86000000000000032</v>
      </c>
      <c r="D14219" s="98">
        <f>AVERAGE(C$10:C14219)</f>
        <v>0.70051020408163189</v>
      </c>
      <c r="E14219" s="2"/>
      <c r="G14219" s="23"/>
    </row>
    <row r="14220" spans="1:7" customFormat="1">
      <c r="A14220" s="4">
        <v>36858</v>
      </c>
      <c r="B14220">
        <v>6.46</v>
      </c>
      <c r="C14220">
        <f>IFERROR(((VLOOKUP(A14220,'Interest Rates-10yr'!$A$9:$C$15239,2,FALSE))-B14220),C14219)</f>
        <v>-0.87000000000000011</v>
      </c>
      <c r="D14220" s="98">
        <f>AVERAGE(C$10:C14220)</f>
        <v>0.70039969038069017</v>
      </c>
      <c r="E14220" s="2"/>
      <c r="G14220" s="23"/>
    </row>
    <row r="14221" spans="1:7" customFormat="1">
      <c r="A14221" s="4">
        <v>36859</v>
      </c>
      <c r="B14221">
        <v>6.5</v>
      </c>
      <c r="C14221">
        <f>IFERROR(((VLOOKUP(A14221,'Interest Rates-10yr'!$A$9:$C$15239,2,FALSE))-B14221),C14220)</f>
        <v>-0.95000000000000018</v>
      </c>
      <c r="D14221" s="98">
        <f>AVERAGE(C$10:C14221)</f>
        <v>0.70028356318603913</v>
      </c>
      <c r="E14221" s="2"/>
      <c r="G14221" s="23"/>
    </row>
    <row r="14222" spans="1:7" customFormat="1">
      <c r="A14222" s="4">
        <v>36860</v>
      </c>
      <c r="B14222">
        <v>6.62</v>
      </c>
      <c r="C14222">
        <f>IFERROR(((VLOOKUP(A14222,'Interest Rates-10yr'!$A$9:$C$15239,2,FALSE))-B14222),C14221)</f>
        <v>-1.1399999999999997</v>
      </c>
      <c r="D14222" s="98">
        <f>AVERAGE(C$10:C14222)</f>
        <v>0.70015408428903037</v>
      </c>
      <c r="E14222" s="2"/>
      <c r="G14222" s="23"/>
    </row>
    <row r="14223" spans="1:7" customFormat="1">
      <c r="A14223" s="4">
        <v>36861</v>
      </c>
      <c r="B14223">
        <v>6.6</v>
      </c>
      <c r="C14223">
        <f>IFERROR(((VLOOKUP(A14223,'Interest Rates-10yr'!$A$9:$C$15239,2,FALSE))-B14223),C14222)</f>
        <v>-1.08</v>
      </c>
      <c r="D14223" s="98">
        <f>AVERAGE(C$10:C14223)</f>
        <v>0.70002884480089966</v>
      </c>
      <c r="E14223" s="2"/>
      <c r="G14223" s="23"/>
    </row>
    <row r="14224" spans="1:7" customFormat="1">
      <c r="A14224" s="4">
        <v>36862</v>
      </c>
      <c r="B14224">
        <v>6.6</v>
      </c>
      <c r="C14224">
        <f>IFERROR(((VLOOKUP(A14224,'Interest Rates-10yr'!$A$9:$C$15239,2,FALSE))-B14224),C14223)</f>
        <v>-1.08</v>
      </c>
      <c r="D14224" s="98">
        <f>AVERAGE(C$10:C14224)</f>
        <v>0.69990362293352015</v>
      </c>
      <c r="E14224" s="2"/>
      <c r="G14224" s="23"/>
    </row>
    <row r="14225" spans="1:7" customFormat="1">
      <c r="A14225" s="4">
        <v>36863</v>
      </c>
      <c r="B14225">
        <v>6.6</v>
      </c>
      <c r="C14225">
        <f>IFERROR(((VLOOKUP(A14225,'Interest Rates-10yr'!$A$9:$C$15239,2,FALSE))-B14225),C14224)</f>
        <v>-1.08</v>
      </c>
      <c r="D14225" s="98">
        <f>AVERAGE(C$10:C14225)</f>
        <v>0.69977841868317303</v>
      </c>
      <c r="E14225" s="2"/>
      <c r="G14225" s="23"/>
    </row>
    <row r="14226" spans="1:7" customFormat="1">
      <c r="A14226" s="4">
        <v>36864</v>
      </c>
      <c r="B14226">
        <v>6.57</v>
      </c>
      <c r="C14226">
        <f>IFERROR(((VLOOKUP(A14226,'Interest Rates-10yr'!$A$9:$C$15239,2,FALSE))-B14226),C14225)</f>
        <v>-1.04</v>
      </c>
      <c r="D14226" s="98">
        <f>AVERAGE(C$10:C14226)</f>
        <v>0.69965604557923522</v>
      </c>
      <c r="E14226" s="2"/>
      <c r="G14226" s="23"/>
    </row>
    <row r="14227" spans="1:7" customFormat="1">
      <c r="A14227" s="4">
        <v>36865</v>
      </c>
      <c r="B14227">
        <v>6.51</v>
      </c>
      <c r="C14227">
        <f>IFERROR(((VLOOKUP(A14227,'Interest Rates-10yr'!$A$9:$C$15239,2,FALSE))-B14227),C14226)</f>
        <v>-1.08</v>
      </c>
      <c r="D14227" s="98">
        <f>AVERAGE(C$10:C14227)</f>
        <v>0.69953087635391664</v>
      </c>
      <c r="E14227" s="2"/>
      <c r="G14227" s="23"/>
    </row>
    <row r="14228" spans="1:7" customFormat="1">
      <c r="A14228" s="4">
        <v>36866</v>
      </c>
      <c r="B14228">
        <v>6.48</v>
      </c>
      <c r="C14228">
        <f>IFERROR(((VLOOKUP(A14228,'Interest Rates-10yr'!$A$9:$C$15239,2,FALSE))-B14228),C14227)</f>
        <v>-1.1600000000000001</v>
      </c>
      <c r="D14228" s="98">
        <f>AVERAGE(C$10:C14228)</f>
        <v>0.69940009845980644</v>
      </c>
      <c r="E14228" s="2"/>
      <c r="G14228" s="23"/>
    </row>
    <row r="14229" spans="1:7" customFormat="1">
      <c r="A14229" s="4">
        <v>36867</v>
      </c>
      <c r="B14229">
        <v>6.49</v>
      </c>
      <c r="C14229">
        <f>IFERROR(((VLOOKUP(A14229,'Interest Rates-10yr'!$A$9:$C$15239,2,FALSE))-B14229),C14228)</f>
        <v>-1.17</v>
      </c>
      <c r="D14229" s="98">
        <f>AVERAGE(C$10:C14229)</f>
        <v>0.69926863572433107</v>
      </c>
      <c r="E14229" s="2"/>
      <c r="G14229" s="23"/>
    </row>
    <row r="14230" spans="1:7" customFormat="1">
      <c r="A14230" s="4">
        <v>36868</v>
      </c>
      <c r="B14230">
        <v>6.47</v>
      </c>
      <c r="C14230">
        <f>IFERROR(((VLOOKUP(A14230,'Interest Rates-10yr'!$A$9:$C$15239,2,FALSE))-B14230),C14229)</f>
        <v>-1.1200000000000001</v>
      </c>
      <c r="D14230" s="98">
        <f>AVERAGE(C$10:C14230)</f>
        <v>0.69914070740454171</v>
      </c>
      <c r="E14230" s="2"/>
      <c r="G14230" s="23"/>
    </row>
    <row r="14231" spans="1:7" customFormat="1">
      <c r="A14231" s="4">
        <v>36869</v>
      </c>
      <c r="B14231">
        <v>6.47</v>
      </c>
      <c r="C14231">
        <f>IFERROR(((VLOOKUP(A14231,'Interest Rates-10yr'!$A$9:$C$15239,2,FALSE))-B14231),C14230)</f>
        <v>-1.1200000000000001</v>
      </c>
      <c r="D14231" s="98">
        <f>AVERAGE(C$10:C14231)</f>
        <v>0.69901279707495334</v>
      </c>
      <c r="E14231" s="2"/>
      <c r="G14231" s="23"/>
    </row>
    <row r="14232" spans="1:7" customFormat="1">
      <c r="A14232" s="4">
        <v>36870</v>
      </c>
      <c r="B14232">
        <v>6.47</v>
      </c>
      <c r="C14232">
        <f>IFERROR(((VLOOKUP(A14232,'Interest Rates-10yr'!$A$9:$C$15239,2,FALSE))-B14232),C14231)</f>
        <v>-1.1200000000000001</v>
      </c>
      <c r="D14232" s="98">
        <f>AVERAGE(C$10:C14232)</f>
        <v>0.69888490473177145</v>
      </c>
      <c r="E14232" s="2"/>
      <c r="G14232" s="23"/>
    </row>
    <row r="14233" spans="1:7" customFormat="1">
      <c r="A14233" s="4">
        <v>36871</v>
      </c>
      <c r="B14233">
        <v>6.49</v>
      </c>
      <c r="C14233">
        <f>IFERROR(((VLOOKUP(A14233,'Interest Rates-10yr'!$A$9:$C$15239,2,FALSE))-B14233),C14232)</f>
        <v>-1.1200000000000001</v>
      </c>
      <c r="D14233" s="98">
        <f>AVERAGE(C$10:C14233)</f>
        <v>0.69875703037120251</v>
      </c>
      <c r="E14233" s="2"/>
      <c r="G14233" s="23"/>
    </row>
    <row r="14234" spans="1:7" customFormat="1">
      <c r="A14234" s="4">
        <v>36872</v>
      </c>
      <c r="B14234">
        <v>6.43</v>
      </c>
      <c r="C14234">
        <f>IFERROR(((VLOOKUP(A14234,'Interest Rates-10yr'!$A$9:$C$15239,2,FALSE))-B14234),C14233)</f>
        <v>-1.0699999999999994</v>
      </c>
      <c r="D14234" s="98">
        <f>AVERAGE(C$10:C14234)</f>
        <v>0.69863268892794272</v>
      </c>
      <c r="E14234" s="2"/>
      <c r="G14234" s="23"/>
    </row>
    <row r="14235" spans="1:7" customFormat="1">
      <c r="A14235" s="4">
        <v>36873</v>
      </c>
      <c r="B14235">
        <v>6.47</v>
      </c>
      <c r="C14235">
        <f>IFERROR(((VLOOKUP(A14235,'Interest Rates-10yr'!$A$9:$C$15239,2,FALSE))-B14235),C14234)</f>
        <v>-1.1799999999999997</v>
      </c>
      <c r="D14235" s="98">
        <f>AVERAGE(C$10:C14235)</f>
        <v>0.69850063264445272</v>
      </c>
      <c r="E14235" s="2"/>
      <c r="G14235" s="23"/>
    </row>
    <row r="14236" spans="1:7" customFormat="1">
      <c r="A14236" s="4">
        <v>36874</v>
      </c>
      <c r="B14236">
        <v>6.53</v>
      </c>
      <c r="C14236">
        <f>IFERROR(((VLOOKUP(A14236,'Interest Rates-10yr'!$A$9:$C$15239,2,FALSE))-B14236),C14235)</f>
        <v>-1.2999999999999998</v>
      </c>
      <c r="D14236" s="98">
        <f>AVERAGE(C$10:C14236)</f>
        <v>0.6983601602586621</v>
      </c>
      <c r="E14236" s="2"/>
      <c r="G14236" s="23"/>
    </row>
    <row r="14237" spans="1:7" customFormat="1">
      <c r="A14237" s="4">
        <v>36875</v>
      </c>
      <c r="B14237">
        <v>6.58</v>
      </c>
      <c r="C14237">
        <f>IFERROR(((VLOOKUP(A14237,'Interest Rates-10yr'!$A$9:$C$15239,2,FALSE))-B14237),C14236)</f>
        <v>-1.38</v>
      </c>
      <c r="D14237" s="98">
        <f>AVERAGE(C$10:C14237)</f>
        <v>0.69821408490300718</v>
      </c>
      <c r="E14237" s="2"/>
      <c r="G14237" s="23"/>
    </row>
    <row r="14238" spans="1:7" customFormat="1">
      <c r="A14238" s="4">
        <v>36876</v>
      </c>
      <c r="B14238">
        <v>6.58</v>
      </c>
      <c r="C14238">
        <f>IFERROR(((VLOOKUP(A14238,'Interest Rates-10yr'!$A$9:$C$15239,2,FALSE))-B14238),C14237)</f>
        <v>-1.38</v>
      </c>
      <c r="D14238" s="98">
        <f>AVERAGE(C$10:C14238)</f>
        <v>0.69806803007941431</v>
      </c>
      <c r="E14238" s="2"/>
      <c r="G14238" s="23"/>
    </row>
    <row r="14239" spans="1:7" customFormat="1">
      <c r="A14239" s="4">
        <v>36877</v>
      </c>
      <c r="B14239">
        <v>6.58</v>
      </c>
      <c r="C14239">
        <f>IFERROR(((VLOOKUP(A14239,'Interest Rates-10yr'!$A$9:$C$15239,2,FALSE))-B14239),C14238)</f>
        <v>-1.38</v>
      </c>
      <c r="D14239" s="98">
        <f>AVERAGE(C$10:C14239)</f>
        <v>0.69792199578355496</v>
      </c>
      <c r="E14239" s="2"/>
      <c r="G14239" s="23"/>
    </row>
    <row r="14240" spans="1:7" customFormat="1">
      <c r="A14240" s="4">
        <v>36878</v>
      </c>
      <c r="B14240">
        <v>6.5</v>
      </c>
      <c r="C14240">
        <f>IFERROR(((VLOOKUP(A14240,'Interest Rates-10yr'!$A$9:$C$15239,2,FALSE))-B14240),C14239)</f>
        <v>-1.33</v>
      </c>
      <c r="D14240" s="98">
        <f>AVERAGE(C$10:C14240)</f>
        <v>0.69777949546764018</v>
      </c>
      <c r="E14240" s="2"/>
      <c r="G14240" s="23"/>
    </row>
    <row r="14241" spans="1:7" customFormat="1">
      <c r="A14241" s="4">
        <v>36879</v>
      </c>
      <c r="B14241">
        <v>6.47</v>
      </c>
      <c r="C14241">
        <f>IFERROR(((VLOOKUP(A14241,'Interest Rates-10yr'!$A$9:$C$15239,2,FALSE))-B14241),C14240)</f>
        <v>-1.2799999999999994</v>
      </c>
      <c r="D14241" s="98">
        <f>AVERAGE(C$10:C14241)</f>
        <v>0.69764052838673318</v>
      </c>
      <c r="E14241" s="2"/>
      <c r="G14241" s="23"/>
    </row>
    <row r="14242" spans="1:7" customFormat="1">
      <c r="A14242" s="4">
        <v>36880</v>
      </c>
      <c r="B14242">
        <v>6.47</v>
      </c>
      <c r="C14242">
        <f>IFERROR(((VLOOKUP(A14242,'Interest Rates-10yr'!$A$9:$C$15239,2,FALSE))-B14242),C14241)</f>
        <v>-1.3899999999999997</v>
      </c>
      <c r="D14242" s="98">
        <f>AVERAGE(C$10:C14242)</f>
        <v>0.69749385231504168</v>
      </c>
      <c r="E14242" s="2"/>
      <c r="G14242" s="23"/>
    </row>
    <row r="14243" spans="1:7" customFormat="1">
      <c r="A14243" s="4">
        <v>36881</v>
      </c>
      <c r="B14243">
        <v>6.48</v>
      </c>
      <c r="C14243">
        <f>IFERROR(((VLOOKUP(A14243,'Interest Rates-10yr'!$A$9:$C$15239,2,FALSE))-B14243),C14242)</f>
        <v>-1.4500000000000002</v>
      </c>
      <c r="D14243" s="98">
        <f>AVERAGE(C$10:C14243)</f>
        <v>0.69734298159336705</v>
      </c>
      <c r="E14243" s="2"/>
      <c r="G14243" s="23"/>
    </row>
    <row r="14244" spans="1:7" customFormat="1">
      <c r="A14244" s="4">
        <v>36882</v>
      </c>
      <c r="B14244">
        <v>6.44</v>
      </c>
      <c r="C14244">
        <f>IFERROR(((VLOOKUP(A14244,'Interest Rates-10yr'!$A$9:$C$15239,2,FALSE))-B14244),C14243)</f>
        <v>-1.4200000000000008</v>
      </c>
      <c r="D14244" s="98">
        <f>AVERAGE(C$10:C14244)</f>
        <v>0.69719423955040305</v>
      </c>
      <c r="E14244" s="2"/>
      <c r="G14244" s="23"/>
    </row>
    <row r="14245" spans="1:7" customFormat="1">
      <c r="A14245" s="4">
        <v>36883</v>
      </c>
      <c r="B14245">
        <v>6.44</v>
      </c>
      <c r="C14245">
        <f>IFERROR(((VLOOKUP(A14245,'Interest Rates-10yr'!$A$9:$C$15239,2,FALSE))-B14245),C14244)</f>
        <v>-1.4200000000000008</v>
      </c>
      <c r="D14245" s="98">
        <f>AVERAGE(C$10:C14245)</f>
        <v>0.69704551840404516</v>
      </c>
      <c r="E14245" s="2"/>
      <c r="G14245" s="23"/>
    </row>
    <row r="14246" spans="1:7" customFormat="1">
      <c r="A14246" s="4">
        <v>36884</v>
      </c>
      <c r="B14246">
        <v>6.44</v>
      </c>
      <c r="C14246">
        <f>IFERROR(((VLOOKUP(A14246,'Interest Rates-10yr'!$A$9:$C$15239,2,FALSE))-B14246),C14245)</f>
        <v>-1.4200000000000008</v>
      </c>
      <c r="D14246" s="98">
        <f>AVERAGE(C$10:C14246)</f>
        <v>0.69689681814989024</v>
      </c>
      <c r="E14246" s="2"/>
      <c r="G14246" s="23"/>
    </row>
    <row r="14247" spans="1:7" customFormat="1">
      <c r="A14247" s="4">
        <v>36885</v>
      </c>
      <c r="B14247">
        <v>6.44</v>
      </c>
      <c r="C14247">
        <f>IFERROR(((VLOOKUP(A14247,'Interest Rates-10yr'!$A$9:$C$15239,2,FALSE))-B14247),C14246)</f>
        <v>-1.4200000000000008</v>
      </c>
      <c r="D14247" s="98">
        <f>AVERAGE(C$10:C14247)</f>
        <v>0.69674813878353603</v>
      </c>
      <c r="E14247" s="2"/>
      <c r="G14247" s="23"/>
    </row>
    <row r="14248" spans="1:7" customFormat="1">
      <c r="A14248" s="4">
        <v>36886</v>
      </c>
      <c r="B14248">
        <v>6.58</v>
      </c>
      <c r="C14248">
        <f>IFERROR(((VLOOKUP(A14248,'Interest Rates-10yr'!$A$9:$C$15239,2,FALSE))-B14248),C14247)</f>
        <v>-1.54</v>
      </c>
      <c r="D14248" s="98">
        <f>AVERAGE(C$10:C14248)</f>
        <v>0.69659105274246691</v>
      </c>
      <c r="E14248" s="2"/>
      <c r="G14248" s="23"/>
    </row>
    <row r="14249" spans="1:7" customFormat="1">
      <c r="A14249" s="4">
        <v>36887</v>
      </c>
      <c r="B14249">
        <v>6.53</v>
      </c>
      <c r="C14249">
        <f>IFERROR(((VLOOKUP(A14249,'Interest Rates-10yr'!$A$9:$C$15239,2,FALSE))-B14249),C14248)</f>
        <v>-1.42</v>
      </c>
      <c r="D14249" s="98">
        <f>AVERAGE(C$10:C14249)</f>
        <v>0.69644241573033605</v>
      </c>
      <c r="E14249" s="2"/>
      <c r="G14249" s="23"/>
    </row>
    <row r="14250" spans="1:7" customFormat="1">
      <c r="A14250" s="4">
        <v>36888</v>
      </c>
      <c r="B14250">
        <v>6.53</v>
      </c>
      <c r="C14250">
        <f>IFERROR(((VLOOKUP(A14250,'Interest Rates-10yr'!$A$9:$C$15239,2,FALSE))-B14250),C14249)</f>
        <v>-1.4000000000000004</v>
      </c>
      <c r="D14250" s="98">
        <f>AVERAGE(C$10:C14250)</f>
        <v>0.69629520398848299</v>
      </c>
      <c r="E14250" s="2"/>
      <c r="G14250" s="23"/>
    </row>
    <row r="14251" spans="1:7" customFormat="1">
      <c r="A14251" s="4">
        <v>36889</v>
      </c>
      <c r="B14251">
        <v>5.41</v>
      </c>
      <c r="C14251">
        <f>IFERROR(((VLOOKUP(A14251,'Interest Rates-10yr'!$A$9:$C$15239,2,FALSE))-B14251),C14250)</f>
        <v>-0.29000000000000004</v>
      </c>
      <c r="D14251" s="98">
        <f>AVERAGE(C$10:C14251)</f>
        <v>0.6962259514113176</v>
      </c>
      <c r="E14251" s="2"/>
      <c r="G14251" s="23"/>
    </row>
    <row r="14252" spans="1:7" customFormat="1">
      <c r="A14252" s="4">
        <v>36890</v>
      </c>
      <c r="B14252">
        <v>5.41</v>
      </c>
      <c r="C14252">
        <f>IFERROR(((VLOOKUP(A14252,'Interest Rates-10yr'!$A$9:$C$15239,2,FALSE))-B14252),C14251)</f>
        <v>-0.29000000000000004</v>
      </c>
      <c r="D14252" s="98">
        <f>AVERAGE(C$10:C14252)</f>
        <v>0.69615670855858902</v>
      </c>
      <c r="E14252" s="2"/>
      <c r="G14252" s="23"/>
    </row>
    <row r="14253" spans="1:7" customFormat="1">
      <c r="A14253" s="4">
        <v>36891</v>
      </c>
      <c r="B14253">
        <v>5.41</v>
      </c>
      <c r="C14253">
        <f>IFERROR(((VLOOKUP(A14253,'Interest Rates-10yr'!$A$9:$C$15239,2,FALSE))-B14253),C14252)</f>
        <v>-0.29000000000000004</v>
      </c>
      <c r="D14253" s="98">
        <f>AVERAGE(C$10:C14253)</f>
        <v>0.69608747542824934</v>
      </c>
      <c r="E14253" s="2"/>
      <c r="G14253" s="23"/>
    </row>
    <row r="14254" spans="1:7" customFormat="1">
      <c r="A14254" s="4">
        <v>36892</v>
      </c>
      <c r="B14254">
        <v>5.41</v>
      </c>
      <c r="C14254">
        <f>IFERROR(((VLOOKUP(A14254,'Interest Rates-10yr'!$A$9:$C$15239,2,FALSE))-B14254),C14253)</f>
        <v>-0.29000000000000004</v>
      </c>
      <c r="D14254" s="98">
        <f>AVERAGE(C$10:C14254)</f>
        <v>0.69601825201825074</v>
      </c>
      <c r="E14254" s="2"/>
      <c r="G14254" s="23"/>
    </row>
    <row r="14255" spans="1:7" customFormat="1">
      <c r="A14255" s="4">
        <v>36893</v>
      </c>
      <c r="B14255">
        <v>6.67</v>
      </c>
      <c r="C14255">
        <f>IFERROR(((VLOOKUP(A14255,'Interest Rates-10yr'!$A$9:$C$15239,2,FALSE))-B14255),C14254)</f>
        <v>-1.75</v>
      </c>
      <c r="D14255" s="98">
        <f>AVERAGE(C$10:C14255)</f>
        <v>0.69584655341850221</v>
      </c>
      <c r="E14255" s="2"/>
      <c r="G14255" s="23"/>
    </row>
    <row r="14256" spans="1:7" customFormat="1">
      <c r="A14256" s="4">
        <v>36894</v>
      </c>
      <c r="B14256">
        <v>6.35</v>
      </c>
      <c r="C14256">
        <f>IFERROR(((VLOOKUP(A14256,'Interest Rates-10yr'!$A$9:$C$15239,2,FALSE))-B14256),C14255)</f>
        <v>-1.21</v>
      </c>
      <c r="D14256" s="98">
        <f>AVERAGE(C$10:C14256)</f>
        <v>0.69571278163823846</v>
      </c>
      <c r="E14256" s="2"/>
      <c r="G14256" s="23"/>
    </row>
    <row r="14257" spans="1:7" customFormat="1">
      <c r="A14257" s="4">
        <v>36895</v>
      </c>
      <c r="B14257">
        <v>5.92</v>
      </c>
      <c r="C14257">
        <f>IFERROR(((VLOOKUP(A14257,'Interest Rates-10yr'!$A$9:$C$15239,2,FALSE))-B14257),C14256)</f>
        <v>-0.88999999999999968</v>
      </c>
      <c r="D14257" s="98">
        <f>AVERAGE(C$10:C14257)</f>
        <v>0.69560148792812915</v>
      </c>
      <c r="E14257" s="2"/>
      <c r="G14257" s="23"/>
    </row>
    <row r="14258" spans="1:7" customFormat="1">
      <c r="A14258" s="4">
        <v>36896</v>
      </c>
      <c r="B14258">
        <v>5.83</v>
      </c>
      <c r="C14258">
        <f>IFERROR(((VLOOKUP(A14258,'Interest Rates-10yr'!$A$9:$C$15239,2,FALSE))-B14258),C14257)</f>
        <v>-0.90000000000000036</v>
      </c>
      <c r="D14258" s="98">
        <f>AVERAGE(C$10:C14258)</f>
        <v>0.69548950803565057</v>
      </c>
      <c r="E14258" s="2"/>
      <c r="G14258" s="23"/>
    </row>
    <row r="14259" spans="1:7" customFormat="1">
      <c r="A14259" s="4">
        <v>36897</v>
      </c>
      <c r="B14259">
        <v>5.83</v>
      </c>
      <c r="C14259">
        <f>IFERROR(((VLOOKUP(A14259,'Interest Rates-10yr'!$A$9:$C$15239,2,FALSE))-B14259),C14258)</f>
        <v>-0.90000000000000036</v>
      </c>
      <c r="D14259" s="98">
        <f>AVERAGE(C$10:C14259)</f>
        <v>0.69537754385964801</v>
      </c>
      <c r="E14259" s="2"/>
      <c r="G14259" s="23"/>
    </row>
    <row r="14260" spans="1:7" customFormat="1">
      <c r="A14260" s="4">
        <v>36898</v>
      </c>
      <c r="B14260">
        <v>5.83</v>
      </c>
      <c r="C14260">
        <f>IFERROR(((VLOOKUP(A14260,'Interest Rates-10yr'!$A$9:$C$15239,2,FALSE))-B14260),C14259)</f>
        <v>-0.90000000000000036</v>
      </c>
      <c r="D14260" s="98">
        <f>AVERAGE(C$10:C14260)</f>
        <v>0.69526559539681321</v>
      </c>
      <c r="E14260" s="2"/>
      <c r="G14260" s="23"/>
    </row>
    <row r="14261" spans="1:7" customFormat="1">
      <c r="A14261" s="4">
        <v>36899</v>
      </c>
      <c r="B14261">
        <v>5.98</v>
      </c>
      <c r="C14261">
        <f>IFERROR(((VLOOKUP(A14261,'Interest Rates-10yr'!$A$9:$C$15239,2,FALSE))-B14261),C14260)</f>
        <v>-1.04</v>
      </c>
      <c r="D14261" s="98">
        <f>AVERAGE(C$10:C14261)</f>
        <v>0.69514383946112712</v>
      </c>
      <c r="E14261" s="2"/>
      <c r="G14261" s="23"/>
    </row>
    <row r="14262" spans="1:7" customFormat="1">
      <c r="A14262" s="4">
        <v>36900</v>
      </c>
      <c r="B14262">
        <v>5.95</v>
      </c>
      <c r="C14262">
        <f>IFERROR(((VLOOKUP(A14262,'Interest Rates-10yr'!$A$9:$C$15239,2,FALSE))-B14262),C14261)</f>
        <v>-0.96999999999999975</v>
      </c>
      <c r="D14262" s="98">
        <f>AVERAGE(C$10:C14262)</f>
        <v>0.69502701185715177</v>
      </c>
      <c r="E14262" s="2"/>
      <c r="G14262" s="23"/>
    </row>
    <row r="14263" spans="1:7" customFormat="1">
      <c r="A14263" s="4">
        <v>36901</v>
      </c>
      <c r="B14263">
        <v>6.06</v>
      </c>
      <c r="C14263">
        <f>IFERROR(((VLOOKUP(A14263,'Interest Rates-10yr'!$A$9:$C$15239,2,FALSE))-B14263),C14262)</f>
        <v>-0.96</v>
      </c>
      <c r="D14263" s="98">
        <f>AVERAGE(C$10:C14263)</f>
        <v>0.69491090220288942</v>
      </c>
      <c r="E14263" s="2"/>
      <c r="G14263" s="23"/>
    </row>
    <row r="14264" spans="1:7" customFormat="1">
      <c r="A14264" s="4">
        <v>36902</v>
      </c>
      <c r="B14264">
        <v>6.05</v>
      </c>
      <c r="C14264">
        <f>IFERROR(((VLOOKUP(A14264,'Interest Rates-10yr'!$A$9:$C$15239,2,FALSE))-B14264),C14263)</f>
        <v>-0.91000000000000014</v>
      </c>
      <c r="D14264" s="98">
        <f>AVERAGE(C$10:C14264)</f>
        <v>0.6947983163802165</v>
      </c>
      <c r="E14264" s="2"/>
      <c r="G14264" s="23"/>
    </row>
    <row r="14265" spans="1:7" customFormat="1">
      <c r="A14265" s="4">
        <v>36903</v>
      </c>
      <c r="B14265">
        <v>5.98</v>
      </c>
      <c r="C14265">
        <f>IFERROR(((VLOOKUP(A14265,'Interest Rates-10yr'!$A$9:$C$15239,2,FALSE))-B14265),C14264)</f>
        <v>-0.73000000000000043</v>
      </c>
      <c r="D14265" s="98">
        <f>AVERAGE(C$10:C14265)</f>
        <v>0.69469837261503831</v>
      </c>
      <c r="E14265" s="2"/>
      <c r="G14265" s="23"/>
    </row>
    <row r="14266" spans="1:7" customFormat="1">
      <c r="A14266" s="4">
        <v>36904</v>
      </c>
      <c r="B14266">
        <v>5.98</v>
      </c>
      <c r="C14266">
        <f>IFERROR(((VLOOKUP(A14266,'Interest Rates-10yr'!$A$9:$C$15239,2,FALSE))-B14266),C14265)</f>
        <v>-0.73000000000000043</v>
      </c>
      <c r="D14266" s="98">
        <f>AVERAGE(C$10:C14266)</f>
        <v>0.69459844287016814</v>
      </c>
      <c r="E14266" s="2"/>
      <c r="G14266" s="23"/>
    </row>
    <row r="14267" spans="1:7" customFormat="1">
      <c r="A14267" s="4">
        <v>36905</v>
      </c>
      <c r="B14267">
        <v>5.98</v>
      </c>
      <c r="C14267">
        <f>IFERROR(((VLOOKUP(A14267,'Interest Rates-10yr'!$A$9:$C$15239,2,FALSE))-B14267),C14266)</f>
        <v>-0.73000000000000043</v>
      </c>
      <c r="D14267" s="98">
        <f>AVERAGE(C$10:C14267)</f>
        <v>0.69449852714265581</v>
      </c>
      <c r="E14267" s="2"/>
      <c r="G14267" s="23"/>
    </row>
    <row r="14268" spans="1:7" customFormat="1">
      <c r="A14268" s="4">
        <v>36906</v>
      </c>
      <c r="B14268">
        <v>5.98</v>
      </c>
      <c r="C14268">
        <f>IFERROR(((VLOOKUP(A14268,'Interest Rates-10yr'!$A$9:$C$15239,2,FALSE))-B14268),C14267)</f>
        <v>-0.73000000000000043</v>
      </c>
      <c r="D14268" s="98">
        <f>AVERAGE(C$10:C14268)</f>
        <v>0.69439862542955244</v>
      </c>
      <c r="E14268" s="2"/>
      <c r="G14268" s="23"/>
    </row>
    <row r="14269" spans="1:7" customFormat="1">
      <c r="A14269" s="4">
        <v>36907</v>
      </c>
      <c r="B14269">
        <v>6.2</v>
      </c>
      <c r="C14269">
        <f>IFERROR(((VLOOKUP(A14269,'Interest Rates-10yr'!$A$9:$C$15239,2,FALSE))-B14269),C14268)</f>
        <v>-0.96</v>
      </c>
      <c r="D14269" s="98">
        <f>AVERAGE(C$10:C14269)</f>
        <v>0.69428260869565139</v>
      </c>
      <c r="E14269" s="2"/>
      <c r="G14269" s="23"/>
    </row>
    <row r="14270" spans="1:7" customFormat="1">
      <c r="A14270" s="4">
        <v>36908</v>
      </c>
      <c r="B14270">
        <v>5.94</v>
      </c>
      <c r="C14270">
        <f>IFERROR(((VLOOKUP(A14270,'Interest Rates-10yr'!$A$9:$C$15239,2,FALSE))-B14270),C14269)</f>
        <v>-0.75</v>
      </c>
      <c r="D14270" s="98">
        <f>AVERAGE(C$10:C14270)</f>
        <v>0.69418133370731283</v>
      </c>
      <c r="E14270" s="2"/>
      <c r="G14270" s="23"/>
    </row>
    <row r="14271" spans="1:7" customFormat="1">
      <c r="A14271" s="4">
        <v>36909</v>
      </c>
      <c r="B14271">
        <v>5.93</v>
      </c>
      <c r="C14271">
        <f>IFERROR(((VLOOKUP(A14271,'Interest Rates-10yr'!$A$9:$C$15239,2,FALSE))-B14271),C14270)</f>
        <v>-0.80999999999999961</v>
      </c>
      <c r="D14271" s="98">
        <f>AVERAGE(C$10:C14271)</f>
        <v>0.69407586593745541</v>
      </c>
      <c r="E14271" s="2"/>
      <c r="G14271" s="23"/>
    </row>
    <row r="14272" spans="1:7" customFormat="1">
      <c r="A14272" s="4">
        <v>36910</v>
      </c>
      <c r="B14272">
        <v>5.92</v>
      </c>
      <c r="C14272">
        <f>IFERROR(((VLOOKUP(A14272,'Interest Rates-10yr'!$A$9:$C$15239,2,FALSE))-B14272),C14271)</f>
        <v>-0.72999999999999954</v>
      </c>
      <c r="D14272" s="98">
        <f>AVERAGE(C$10:C14272)</f>
        <v>0.69397602187478014</v>
      </c>
      <c r="E14272" s="2"/>
      <c r="G14272" s="23"/>
    </row>
    <row r="14273" spans="1:7" customFormat="1">
      <c r="A14273" s="4">
        <v>36911</v>
      </c>
      <c r="B14273">
        <v>5.92</v>
      </c>
      <c r="C14273">
        <f>IFERROR(((VLOOKUP(A14273,'Interest Rates-10yr'!$A$9:$C$15239,2,FALSE))-B14273),C14272)</f>
        <v>-0.72999999999999954</v>
      </c>
      <c r="D14273" s="98">
        <f>AVERAGE(C$10:C14273)</f>
        <v>0.6938761918115528</v>
      </c>
      <c r="E14273" s="2"/>
      <c r="G14273" s="23"/>
    </row>
    <row r="14274" spans="1:7" customFormat="1">
      <c r="A14274" s="4">
        <v>36912</v>
      </c>
      <c r="B14274">
        <v>5.92</v>
      </c>
      <c r="C14274">
        <f>IFERROR(((VLOOKUP(A14274,'Interest Rates-10yr'!$A$9:$C$15239,2,FALSE))-B14274),C14273)</f>
        <v>-0.72999999999999954</v>
      </c>
      <c r="D14274" s="98">
        <f>AVERAGE(C$10:C14274)</f>
        <v>0.69377637574482931</v>
      </c>
      <c r="E14274" s="2"/>
      <c r="G14274" s="23"/>
    </row>
    <row r="14275" spans="1:7" customFormat="1">
      <c r="A14275" s="4">
        <v>36913</v>
      </c>
      <c r="B14275">
        <v>6</v>
      </c>
      <c r="C14275">
        <f>IFERROR(((VLOOKUP(A14275,'Interest Rates-10yr'!$A$9:$C$15239,2,FALSE))-B14275),C14274)</f>
        <v>-0.75</v>
      </c>
      <c r="D14275" s="98">
        <f>AVERAGE(C$10:C14275)</f>
        <v>0.69367517173699633</v>
      </c>
      <c r="E14275" s="2"/>
      <c r="G14275" s="23"/>
    </row>
    <row r="14276" spans="1:7" customFormat="1">
      <c r="A14276" s="4">
        <v>36914</v>
      </c>
      <c r="B14276">
        <v>5.97</v>
      </c>
      <c r="C14276">
        <f>IFERROR(((VLOOKUP(A14276,'Interest Rates-10yr'!$A$9:$C$15239,2,FALSE))-B14276),C14275)</f>
        <v>-0.66999999999999993</v>
      </c>
      <c r="D14276" s="98">
        <f>AVERAGE(C$10:C14276)</f>
        <v>0.69357958926193242</v>
      </c>
      <c r="E14276" s="2"/>
      <c r="G14276" s="23"/>
    </row>
    <row r="14277" spans="1:7" customFormat="1">
      <c r="A14277" s="4">
        <v>36915</v>
      </c>
      <c r="B14277">
        <v>6.05</v>
      </c>
      <c r="C14277">
        <f>IFERROR(((VLOOKUP(A14277,'Interest Rates-10yr'!$A$9:$C$15239,2,FALSE))-B14277),C14276)</f>
        <v>-0.71999999999999975</v>
      </c>
      <c r="D14277" s="98">
        <f>AVERAGE(C$10:C14277)</f>
        <v>0.69348051583964054</v>
      </c>
      <c r="E14277" s="2"/>
      <c r="G14277" s="23"/>
    </row>
    <row r="14278" spans="1:7" customFormat="1">
      <c r="A14278" s="4">
        <v>36916</v>
      </c>
      <c r="B14278">
        <v>6.1</v>
      </c>
      <c r="C14278">
        <f>IFERROR(((VLOOKUP(A14278,'Interest Rates-10yr'!$A$9:$C$15239,2,FALSE))-B14278),C14277)</f>
        <v>-0.80999999999999961</v>
      </c>
      <c r="D14278" s="98">
        <f>AVERAGE(C$10:C14278)</f>
        <v>0.69337514892424079</v>
      </c>
      <c r="E14278" s="2"/>
      <c r="G14278" s="23"/>
    </row>
    <row r="14279" spans="1:7" customFormat="1">
      <c r="A14279" s="4">
        <v>36917</v>
      </c>
      <c r="B14279">
        <v>5.96</v>
      </c>
      <c r="C14279">
        <f>IFERROR(((VLOOKUP(A14279,'Interest Rates-10yr'!$A$9:$C$15239,2,FALSE))-B14279),C14278)</f>
        <v>-0.66999999999999993</v>
      </c>
      <c r="D14279" s="98">
        <f>AVERAGE(C$10:C14279)</f>
        <v>0.69327960756832452</v>
      </c>
      <c r="E14279" s="2"/>
      <c r="G14279" s="23"/>
    </row>
    <row r="14280" spans="1:7" customFormat="1">
      <c r="A14280" s="4">
        <v>36918</v>
      </c>
      <c r="B14280">
        <v>5.96</v>
      </c>
      <c r="C14280">
        <f>IFERROR(((VLOOKUP(A14280,'Interest Rates-10yr'!$A$9:$C$15239,2,FALSE))-B14280),C14279)</f>
        <v>-0.66999999999999993</v>
      </c>
      <c r="D14280" s="98">
        <f>AVERAGE(C$10:C14280)</f>
        <v>0.69318407960198947</v>
      </c>
      <c r="E14280" s="2"/>
      <c r="G14280" s="23"/>
    </row>
    <row r="14281" spans="1:7" customFormat="1">
      <c r="A14281" s="4">
        <v>36919</v>
      </c>
      <c r="B14281">
        <v>5.96</v>
      </c>
      <c r="C14281">
        <f>IFERROR(((VLOOKUP(A14281,'Interest Rates-10yr'!$A$9:$C$15239,2,FALSE))-B14281),C14280)</f>
        <v>-0.66999999999999993</v>
      </c>
      <c r="D14281" s="98">
        <f>AVERAGE(C$10:C14281)</f>
        <v>0.69308856502242089</v>
      </c>
      <c r="E14281" s="2"/>
      <c r="G14281" s="23"/>
    </row>
    <row r="14282" spans="1:7" customFormat="1">
      <c r="A14282" s="4">
        <v>36920</v>
      </c>
      <c r="B14282">
        <v>5.98</v>
      </c>
      <c r="C14282">
        <f>IFERROR(((VLOOKUP(A14282,'Interest Rates-10yr'!$A$9:$C$15239,2,FALSE))-B14282),C14281)</f>
        <v>-0.66000000000000014</v>
      </c>
      <c r="D14282" s="98">
        <f>AVERAGE(C$10:C14282)</f>
        <v>0.69299376445036021</v>
      </c>
      <c r="E14282" s="2"/>
      <c r="G14282" s="23"/>
    </row>
    <row r="14283" spans="1:7" customFormat="1">
      <c r="A14283" s="4">
        <v>36921</v>
      </c>
      <c r="B14283">
        <v>5.9</v>
      </c>
      <c r="C14283">
        <f>IFERROR(((VLOOKUP(A14283,'Interest Rates-10yr'!$A$9:$C$15239,2,FALSE))-B14283),C14282)</f>
        <v>-0.66000000000000014</v>
      </c>
      <c r="D14283" s="98">
        <f>AVERAGE(C$10:C14283)</f>
        <v>0.69289897716127169</v>
      </c>
      <c r="E14283" s="2"/>
      <c r="G14283" s="23"/>
    </row>
    <row r="14284" spans="1:7" customFormat="1">
      <c r="A14284" s="4">
        <v>36922</v>
      </c>
      <c r="B14284">
        <v>5.74</v>
      </c>
      <c r="C14284">
        <f>IFERROR(((VLOOKUP(A14284,'Interest Rates-10yr'!$A$9:$C$15239,2,FALSE))-B14284),C14283)</f>
        <v>-0.54999999999999982</v>
      </c>
      <c r="D14284" s="98">
        <f>AVERAGE(C$10:C14284)</f>
        <v>0.69281190893169819</v>
      </c>
      <c r="E14284" s="2"/>
      <c r="G14284" s="23"/>
    </row>
    <row r="14285" spans="1:7" customFormat="1">
      <c r="A14285" s="4">
        <v>36923</v>
      </c>
      <c r="B14285">
        <v>5.57</v>
      </c>
      <c r="C14285">
        <f>IFERROR(((VLOOKUP(A14285,'Interest Rates-10yr'!$A$9:$C$15239,2,FALSE))-B14285),C14284)</f>
        <v>-0.47000000000000064</v>
      </c>
      <c r="D14285" s="98">
        <f>AVERAGE(C$10:C14285)</f>
        <v>0.69273045671056266</v>
      </c>
      <c r="E14285" s="2"/>
      <c r="G14285" s="23"/>
    </row>
    <row r="14286" spans="1:7" customFormat="1">
      <c r="A14286" s="4">
        <v>36924</v>
      </c>
      <c r="B14286">
        <v>5.5</v>
      </c>
      <c r="C14286">
        <f>IFERROR(((VLOOKUP(A14286,'Interest Rates-10yr'!$A$9:$C$15239,2,FALSE))-B14286),C14285)</f>
        <v>-0.33000000000000007</v>
      </c>
      <c r="D14286" s="98">
        <f>AVERAGE(C$10:C14286)</f>
        <v>0.69265882188134709</v>
      </c>
      <c r="E14286" s="2"/>
      <c r="G14286" s="23"/>
    </row>
    <row r="14287" spans="1:7" customFormat="1">
      <c r="A14287" s="4">
        <v>36925</v>
      </c>
      <c r="B14287">
        <v>5.5</v>
      </c>
      <c r="C14287">
        <f>IFERROR(((VLOOKUP(A14287,'Interest Rates-10yr'!$A$9:$C$15239,2,FALSE))-B14287),C14286)</f>
        <v>-0.33000000000000007</v>
      </c>
      <c r="D14287" s="98">
        <f>AVERAGE(C$10:C14287)</f>
        <v>0.69258719708642613</v>
      </c>
      <c r="E14287" s="2"/>
      <c r="G14287" s="23"/>
    </row>
    <row r="14288" spans="1:7" customFormat="1">
      <c r="A14288" s="4">
        <v>36926</v>
      </c>
      <c r="B14288">
        <v>5.5</v>
      </c>
      <c r="C14288">
        <f>IFERROR(((VLOOKUP(A14288,'Interest Rates-10yr'!$A$9:$C$15239,2,FALSE))-B14288),C14287)</f>
        <v>-0.33000000000000007</v>
      </c>
      <c r="D14288" s="98">
        <f>AVERAGE(C$10:C14288)</f>
        <v>0.69251558232369159</v>
      </c>
      <c r="E14288" s="2"/>
      <c r="G14288" s="23"/>
    </row>
    <row r="14289" spans="1:7" customFormat="1">
      <c r="A14289" s="4">
        <v>36927</v>
      </c>
      <c r="B14289">
        <v>5.52</v>
      </c>
      <c r="C14289">
        <f>IFERROR(((VLOOKUP(A14289,'Interest Rates-10yr'!$A$9:$C$15239,2,FALSE))-B14289),C14288)</f>
        <v>-0.33999999999999986</v>
      </c>
      <c r="D14289" s="98">
        <f>AVERAGE(C$10:C14289)</f>
        <v>0.69244327731092392</v>
      </c>
      <c r="E14289" s="2"/>
      <c r="G14289" s="23"/>
    </row>
    <row r="14290" spans="1:7" customFormat="1">
      <c r="A14290" s="4">
        <v>36928</v>
      </c>
      <c r="B14290">
        <v>5.48</v>
      </c>
      <c r="C14290">
        <f>IFERROR(((VLOOKUP(A14290,'Interest Rates-10yr'!$A$9:$C$15239,2,FALSE))-B14290),C14289)</f>
        <v>-0.26000000000000068</v>
      </c>
      <c r="D14290" s="98">
        <f>AVERAGE(C$10:C14290)</f>
        <v>0.69237658427280946</v>
      </c>
      <c r="E14290" s="2"/>
      <c r="G14290" s="23"/>
    </row>
    <row r="14291" spans="1:7" customFormat="1">
      <c r="A14291" s="4">
        <v>36929</v>
      </c>
      <c r="B14291">
        <v>5.5</v>
      </c>
      <c r="C14291">
        <f>IFERROR(((VLOOKUP(A14291,'Interest Rates-10yr'!$A$9:$C$15239,2,FALSE))-B14291),C14290)</f>
        <v>-0.40000000000000036</v>
      </c>
      <c r="D14291" s="98">
        <f>AVERAGE(C$10:C14291)</f>
        <v>0.69230009802548609</v>
      </c>
      <c r="E14291" s="2"/>
      <c r="G14291" s="23"/>
    </row>
    <row r="14292" spans="1:7" customFormat="1">
      <c r="A14292" s="4">
        <v>36930</v>
      </c>
      <c r="B14292">
        <v>5.5</v>
      </c>
      <c r="C14292">
        <f>IFERROR(((VLOOKUP(A14292,'Interest Rates-10yr'!$A$9:$C$15239,2,FALSE))-B14292),C14291)</f>
        <v>-0.40000000000000036</v>
      </c>
      <c r="D14292" s="98">
        <f>AVERAGE(C$10:C14292)</f>
        <v>0.69222362248827229</v>
      </c>
      <c r="E14292" s="2"/>
      <c r="G14292" s="23"/>
    </row>
    <row r="14293" spans="1:7" customFormat="1">
      <c r="A14293" s="4">
        <v>36931</v>
      </c>
      <c r="B14293">
        <v>5.44</v>
      </c>
      <c r="C14293">
        <f>IFERROR(((VLOOKUP(A14293,'Interest Rates-10yr'!$A$9:$C$15239,2,FALSE))-B14293),C14292)</f>
        <v>-0.41000000000000014</v>
      </c>
      <c r="D14293" s="98">
        <f>AVERAGE(C$10:C14293)</f>
        <v>0.69214645757490856</v>
      </c>
      <c r="E14293" s="2"/>
      <c r="G14293" s="23"/>
    </row>
    <row r="14294" spans="1:7" customFormat="1">
      <c r="A14294" s="4">
        <v>36932</v>
      </c>
      <c r="B14294">
        <v>5.44</v>
      </c>
      <c r="C14294">
        <f>IFERROR(((VLOOKUP(A14294,'Interest Rates-10yr'!$A$9:$C$15239,2,FALSE))-B14294),C14293)</f>
        <v>-0.41000000000000014</v>
      </c>
      <c r="D14294" s="98">
        <f>AVERAGE(C$10:C14294)</f>
        <v>0.69206930346517281</v>
      </c>
      <c r="E14294" s="2"/>
      <c r="G14294" s="23"/>
    </row>
    <row r="14295" spans="1:7" customFormat="1">
      <c r="A14295" s="4">
        <v>36933</v>
      </c>
      <c r="B14295">
        <v>5.44</v>
      </c>
      <c r="C14295">
        <f>IFERROR(((VLOOKUP(A14295,'Interest Rates-10yr'!$A$9:$C$15239,2,FALSE))-B14295),C14294)</f>
        <v>-0.41000000000000014</v>
      </c>
      <c r="D14295" s="98">
        <f>AVERAGE(C$10:C14295)</f>
        <v>0.69199216015679643</v>
      </c>
      <c r="E14295" s="2"/>
      <c r="G14295" s="23"/>
    </row>
    <row r="14296" spans="1:7" customFormat="1">
      <c r="A14296" s="4">
        <v>36934</v>
      </c>
      <c r="B14296">
        <v>5.48</v>
      </c>
      <c r="C14296">
        <f>IFERROR(((VLOOKUP(A14296,'Interest Rates-10yr'!$A$9:$C$15239,2,FALSE))-B14296),C14295)</f>
        <v>-0.4300000000000006</v>
      </c>
      <c r="D14296" s="98">
        <f>AVERAGE(C$10:C14296)</f>
        <v>0.69191362777349996</v>
      </c>
      <c r="E14296" s="2"/>
      <c r="G14296" s="23"/>
    </row>
    <row r="14297" spans="1:7" customFormat="1">
      <c r="A14297" s="4">
        <v>36935</v>
      </c>
      <c r="B14297">
        <v>5.46</v>
      </c>
      <c r="C14297">
        <f>IFERROR(((VLOOKUP(A14297,'Interest Rates-10yr'!$A$9:$C$15239,2,FALSE))-B14297),C14296)</f>
        <v>-0.38999999999999968</v>
      </c>
      <c r="D14297" s="98">
        <f>AVERAGE(C$10:C14297)</f>
        <v>0.69183790593505001</v>
      </c>
      <c r="E14297" s="2"/>
      <c r="G14297" s="23"/>
    </row>
    <row r="14298" spans="1:7" customFormat="1">
      <c r="A14298" s="4">
        <v>36936</v>
      </c>
      <c r="B14298">
        <v>5.5</v>
      </c>
      <c r="C14298">
        <f>IFERROR(((VLOOKUP(A14298,'Interest Rates-10yr'!$A$9:$C$15239,2,FALSE))-B14298),C14297)</f>
        <v>-0.37000000000000011</v>
      </c>
      <c r="D14298" s="98">
        <f>AVERAGE(C$10:C14298)</f>
        <v>0.69176359437329371</v>
      </c>
      <c r="E14298" s="2"/>
      <c r="G14298" s="23"/>
    </row>
    <row r="14299" spans="1:7" customFormat="1">
      <c r="A14299" s="4">
        <v>36937</v>
      </c>
      <c r="B14299">
        <v>5.57</v>
      </c>
      <c r="C14299">
        <f>IFERROR(((VLOOKUP(A14299,'Interest Rates-10yr'!$A$9:$C$15239,2,FALSE))-B14299),C14298)</f>
        <v>-0.37999999999999989</v>
      </c>
      <c r="D14299" s="98">
        <f>AVERAGE(C$10:C14299)</f>
        <v>0.69168859342197297</v>
      </c>
      <c r="E14299" s="2"/>
      <c r="G14299" s="23"/>
    </row>
    <row r="14300" spans="1:7" customFormat="1">
      <c r="A14300" s="4">
        <v>36938</v>
      </c>
      <c r="B14300">
        <v>5.46</v>
      </c>
      <c r="C14300">
        <f>IFERROR(((VLOOKUP(A14300,'Interest Rates-10yr'!$A$9:$C$15239,2,FALSE))-B14300),C14299)</f>
        <v>-0.34999999999999964</v>
      </c>
      <c r="D14300" s="98">
        <f>AVERAGE(C$10:C14300)</f>
        <v>0.6916157021901892</v>
      </c>
      <c r="E14300" s="2"/>
      <c r="G14300" s="23"/>
    </row>
    <row r="14301" spans="1:7" customFormat="1">
      <c r="A14301" s="4">
        <v>36939</v>
      </c>
      <c r="B14301">
        <v>5.46</v>
      </c>
      <c r="C14301">
        <f>IFERROR(((VLOOKUP(A14301,'Interest Rates-10yr'!$A$9:$C$15239,2,FALSE))-B14301),C14300)</f>
        <v>-0.34999999999999964</v>
      </c>
      <c r="D14301" s="98">
        <f>AVERAGE(C$10:C14301)</f>
        <v>0.6915428211586897</v>
      </c>
      <c r="E14301" s="2"/>
      <c r="G14301" s="23"/>
    </row>
    <row r="14302" spans="1:7" customFormat="1">
      <c r="A14302" s="4">
        <v>36940</v>
      </c>
      <c r="B14302">
        <v>5.46</v>
      </c>
      <c r="C14302">
        <f>IFERROR(((VLOOKUP(A14302,'Interest Rates-10yr'!$A$9:$C$15239,2,FALSE))-B14302),C14301)</f>
        <v>-0.34999999999999964</v>
      </c>
      <c r="D14302" s="98">
        <f>AVERAGE(C$10:C14302)</f>
        <v>0.69146995032533354</v>
      </c>
      <c r="E14302" s="2"/>
      <c r="G14302" s="23"/>
    </row>
    <row r="14303" spans="1:7" customFormat="1">
      <c r="A14303" s="4">
        <v>36941</v>
      </c>
      <c r="B14303">
        <v>5.46</v>
      </c>
      <c r="C14303">
        <f>IFERROR(((VLOOKUP(A14303,'Interest Rates-10yr'!$A$9:$C$15239,2,FALSE))-B14303),C14302)</f>
        <v>-0.34999999999999964</v>
      </c>
      <c r="D14303" s="98">
        <f>AVERAGE(C$10:C14303)</f>
        <v>0.69139708968798042</v>
      </c>
      <c r="E14303" s="2"/>
      <c r="G14303" s="23"/>
    </row>
    <row r="14304" spans="1:7" customFormat="1">
      <c r="A14304" s="4">
        <v>36942</v>
      </c>
      <c r="B14304">
        <v>5.57</v>
      </c>
      <c r="C14304">
        <f>IFERROR(((VLOOKUP(A14304,'Interest Rates-10yr'!$A$9:$C$15239,2,FALSE))-B14304),C14303)</f>
        <v>-0.45999999999999996</v>
      </c>
      <c r="D14304" s="98">
        <f>AVERAGE(C$10:C14304)</f>
        <v>0.69131654424623945</v>
      </c>
      <c r="E14304" s="2"/>
      <c r="G14304" s="23"/>
    </row>
    <row r="14305" spans="1:7" customFormat="1">
      <c r="A14305" s="4">
        <v>36943</v>
      </c>
      <c r="B14305">
        <v>5.5</v>
      </c>
      <c r="C14305">
        <f>IFERROR(((VLOOKUP(A14305,'Interest Rates-10yr'!$A$9:$C$15239,2,FALSE))-B14305),C14304)</f>
        <v>-0.36000000000000032</v>
      </c>
      <c r="D14305" s="98">
        <f>AVERAGE(C$10:C14305)</f>
        <v>0.69124300503637337</v>
      </c>
      <c r="E14305" s="2"/>
      <c r="G14305" s="23"/>
    </row>
    <row r="14306" spans="1:7" customFormat="1">
      <c r="A14306" s="4">
        <v>36944</v>
      </c>
      <c r="B14306">
        <v>5.52</v>
      </c>
      <c r="C14306">
        <f>IFERROR(((VLOOKUP(A14306,'Interest Rates-10yr'!$A$9:$C$15239,2,FALSE))-B14306),C14305)</f>
        <v>-0.36999999999999922</v>
      </c>
      <c r="D14306" s="98">
        <f>AVERAGE(C$10:C14306)</f>
        <v>0.69116877666643295</v>
      </c>
      <c r="E14306" s="2"/>
      <c r="G14306" s="23"/>
    </row>
    <row r="14307" spans="1:7" customFormat="1">
      <c r="A14307" s="4">
        <v>36945</v>
      </c>
      <c r="B14307">
        <v>5.46</v>
      </c>
      <c r="C14307">
        <f>IFERROR(((VLOOKUP(A14307,'Interest Rates-10yr'!$A$9:$C$15239,2,FALSE))-B14307),C14306)</f>
        <v>-0.36000000000000032</v>
      </c>
      <c r="D14307" s="98">
        <f>AVERAGE(C$10:C14307)</f>
        <v>0.69109525807805228</v>
      </c>
      <c r="E14307" s="2"/>
      <c r="G14307" s="23"/>
    </row>
    <row r="14308" spans="1:7" customFormat="1">
      <c r="A14308" s="4">
        <v>36946</v>
      </c>
      <c r="B14308">
        <v>5.46</v>
      </c>
      <c r="C14308">
        <f>IFERROR(((VLOOKUP(A14308,'Interest Rates-10yr'!$A$9:$C$15239,2,FALSE))-B14308),C14307)</f>
        <v>-0.36000000000000032</v>
      </c>
      <c r="D14308" s="98">
        <f>AVERAGE(C$10:C14308)</f>
        <v>0.6910217497727108</v>
      </c>
      <c r="E14308" s="2"/>
      <c r="G14308" s="23"/>
    </row>
    <row r="14309" spans="1:7" customFormat="1">
      <c r="A14309" s="4">
        <v>36947</v>
      </c>
      <c r="B14309">
        <v>5.46</v>
      </c>
      <c r="C14309">
        <f>IFERROR(((VLOOKUP(A14309,'Interest Rates-10yr'!$A$9:$C$15239,2,FALSE))-B14309),C14308)</f>
        <v>-0.36000000000000032</v>
      </c>
      <c r="D14309" s="98">
        <f>AVERAGE(C$10:C14309)</f>
        <v>0.69094825174825103</v>
      </c>
      <c r="E14309" s="2"/>
      <c r="G14309" s="23"/>
    </row>
    <row r="14310" spans="1:7" customFormat="1">
      <c r="A14310" s="4">
        <v>36948</v>
      </c>
      <c r="B14310">
        <v>5.55</v>
      </c>
      <c r="C14310">
        <f>IFERROR(((VLOOKUP(A14310,'Interest Rates-10yr'!$A$9:$C$15239,2,FALSE))-B14310),C14309)</f>
        <v>-0.5</v>
      </c>
      <c r="D14310" s="98">
        <f>AVERAGE(C$10:C14310)</f>
        <v>0.69086497447730866</v>
      </c>
      <c r="E14310" s="2"/>
      <c r="G14310" s="23"/>
    </row>
    <row r="14311" spans="1:7" customFormat="1">
      <c r="A14311" s="4">
        <v>36949</v>
      </c>
      <c r="B14311">
        <v>5.49</v>
      </c>
      <c r="C14311">
        <f>IFERROR(((VLOOKUP(A14311,'Interest Rates-10yr'!$A$9:$C$15239,2,FALSE))-B14311),C14310)</f>
        <v>-0.53000000000000025</v>
      </c>
      <c r="D14311" s="98">
        <f>AVERAGE(C$10:C14311)</f>
        <v>0.6907796112431821</v>
      </c>
      <c r="E14311" s="2"/>
      <c r="G14311" s="23"/>
    </row>
    <row r="14312" spans="1:7" customFormat="1">
      <c r="A14312" s="4">
        <v>36950</v>
      </c>
      <c r="B14312">
        <v>5.59</v>
      </c>
      <c r="C14312">
        <f>IFERROR(((VLOOKUP(A14312,'Interest Rates-10yr'!$A$9:$C$15239,2,FALSE))-B14312),C14311)</f>
        <v>-0.66999999999999993</v>
      </c>
      <c r="D14312" s="98">
        <f>AVERAGE(C$10:C14312)</f>
        <v>0.69068447178913439</v>
      </c>
      <c r="E14312" s="2"/>
      <c r="G14312" s="23"/>
    </row>
    <row r="14313" spans="1:7" customFormat="1">
      <c r="A14313" s="4">
        <v>36951</v>
      </c>
      <c r="B14313">
        <v>5.59</v>
      </c>
      <c r="C14313">
        <f>IFERROR(((VLOOKUP(A14313,'Interest Rates-10yr'!$A$9:$C$15239,2,FALSE))-B14313),C14312)</f>
        <v>-0.71999999999999975</v>
      </c>
      <c r="D14313" s="98">
        <f>AVERAGE(C$10:C14313)</f>
        <v>0.69058585011185614</v>
      </c>
      <c r="E14313" s="2"/>
      <c r="G14313" s="23"/>
    </row>
    <row r="14314" spans="1:7" customFormat="1">
      <c r="A14314" s="4">
        <v>36952</v>
      </c>
      <c r="B14314">
        <v>5.52</v>
      </c>
      <c r="C14314">
        <f>IFERROR(((VLOOKUP(A14314,'Interest Rates-10yr'!$A$9:$C$15239,2,FALSE))-B14314),C14313)</f>
        <v>-0.5699999999999994</v>
      </c>
      <c r="D14314" s="98">
        <f>AVERAGE(C$10:C14314)</f>
        <v>0.69049772806710874</v>
      </c>
      <c r="E14314" s="2"/>
      <c r="G14314" s="23"/>
    </row>
    <row r="14315" spans="1:7" customFormat="1">
      <c r="A14315" s="4">
        <v>36953</v>
      </c>
      <c r="B14315">
        <v>5.52</v>
      </c>
      <c r="C14315">
        <f>IFERROR(((VLOOKUP(A14315,'Interest Rates-10yr'!$A$9:$C$15239,2,FALSE))-B14315),C14314)</f>
        <v>-0.5699999999999994</v>
      </c>
      <c r="D14315" s="98">
        <f>AVERAGE(C$10:C14315)</f>
        <v>0.6904096183419538</v>
      </c>
      <c r="E14315" s="2"/>
      <c r="G14315" s="23"/>
    </row>
    <row r="14316" spans="1:7" customFormat="1">
      <c r="A14316" s="4">
        <v>36954</v>
      </c>
      <c r="B14316">
        <v>5.52</v>
      </c>
      <c r="C14316">
        <f>IFERROR(((VLOOKUP(A14316,'Interest Rates-10yr'!$A$9:$C$15239,2,FALSE))-B14316),C14315)</f>
        <v>-0.5699999999999994</v>
      </c>
      <c r="D14316" s="98">
        <f>AVERAGE(C$10:C14316)</f>
        <v>0.69032152093380805</v>
      </c>
      <c r="E14316" s="2"/>
      <c r="G14316" s="23"/>
    </row>
    <row r="14317" spans="1:7" customFormat="1">
      <c r="A14317" s="4">
        <v>36955</v>
      </c>
      <c r="B14317">
        <v>5.52</v>
      </c>
      <c r="C14317">
        <f>IFERROR(((VLOOKUP(A14317,'Interest Rates-10yr'!$A$9:$C$15239,2,FALSE))-B14317),C14316)</f>
        <v>-0.53999999999999915</v>
      </c>
      <c r="D14317" s="98">
        <f>AVERAGE(C$10:C14317)</f>
        <v>0.69023553256919135</v>
      </c>
      <c r="E14317" s="2"/>
      <c r="G14317" s="23"/>
    </row>
    <row r="14318" spans="1:7" customFormat="1">
      <c r="A14318" s="4">
        <v>36956</v>
      </c>
      <c r="B14318">
        <v>5.39</v>
      </c>
      <c r="C14318">
        <f>IFERROR(((VLOOKUP(A14318,'Interest Rates-10yr'!$A$9:$C$15239,2,FALSE))-B14318),C14317)</f>
        <v>-0.39999999999999947</v>
      </c>
      <c r="D14318" s="98">
        <f>AVERAGE(C$10:C14318)</f>
        <v>0.69015934027535053</v>
      </c>
      <c r="E14318" s="2"/>
      <c r="G14318" s="23"/>
    </row>
    <row r="14319" spans="1:7" customFormat="1">
      <c r="A14319" s="4">
        <v>36957</v>
      </c>
      <c r="B14319">
        <v>5.34</v>
      </c>
      <c r="C14319">
        <f>IFERROR(((VLOOKUP(A14319,'Interest Rates-10yr'!$A$9:$C$15239,2,FALSE))-B14319),C14318)</f>
        <v>-0.41999999999999993</v>
      </c>
      <c r="D14319" s="98">
        <f>AVERAGE(C$10:C14319)</f>
        <v>0.69008176100628871</v>
      </c>
      <c r="E14319" s="2"/>
      <c r="G14319" s="23"/>
    </row>
    <row r="14320" spans="1:7" customFormat="1">
      <c r="A14320" s="4">
        <v>36958</v>
      </c>
      <c r="B14320">
        <v>5.46</v>
      </c>
      <c r="C14320">
        <f>IFERROR(((VLOOKUP(A14320,'Interest Rates-10yr'!$A$9:$C$15239,2,FALSE))-B14320),C14319)</f>
        <v>-0.57000000000000028</v>
      </c>
      <c r="D14320" s="98">
        <f>AVERAGE(C$10:C14320)</f>
        <v>0.68999371113129693</v>
      </c>
      <c r="E14320" s="2"/>
      <c r="G14320" s="23"/>
    </row>
    <row r="14321" spans="1:7" customFormat="1">
      <c r="A14321" s="4">
        <v>36959</v>
      </c>
      <c r="B14321">
        <v>5.42</v>
      </c>
      <c r="C14321">
        <f>IFERROR(((VLOOKUP(A14321,'Interest Rates-10yr'!$A$9:$C$15239,2,FALSE))-B14321),C14320)</f>
        <v>-0.46999999999999975</v>
      </c>
      <c r="D14321" s="98">
        <f>AVERAGE(C$10:C14321)</f>
        <v>0.68991266070430346</v>
      </c>
      <c r="E14321" s="2"/>
      <c r="G14321" s="23"/>
    </row>
    <row r="14322" spans="1:7" customFormat="1">
      <c r="A14322" s="4">
        <v>36960</v>
      </c>
      <c r="B14322">
        <v>5.42</v>
      </c>
      <c r="C14322">
        <f>IFERROR(((VLOOKUP(A14322,'Interest Rates-10yr'!$A$9:$C$15239,2,FALSE))-B14322),C14321)</f>
        <v>-0.46999999999999975</v>
      </c>
      <c r="D14322" s="98">
        <f>AVERAGE(C$10:C14322)</f>
        <v>0.68983162160273825</v>
      </c>
      <c r="E14322" s="2"/>
      <c r="G14322" s="23"/>
    </row>
    <row r="14323" spans="1:7" customFormat="1">
      <c r="A14323" s="4">
        <v>36961</v>
      </c>
      <c r="B14323">
        <v>5.42</v>
      </c>
      <c r="C14323">
        <f>IFERROR(((VLOOKUP(A14323,'Interest Rates-10yr'!$A$9:$C$15239,2,FALSE))-B14323),C14322)</f>
        <v>-0.46999999999999975</v>
      </c>
      <c r="D14323" s="98">
        <f>AVERAGE(C$10:C14323)</f>
        <v>0.68975059382422754</v>
      </c>
      <c r="E14323" s="2"/>
      <c r="G14323" s="23"/>
    </row>
    <row r="14324" spans="1:7" customFormat="1">
      <c r="A14324" s="4">
        <v>36962</v>
      </c>
      <c r="B14324">
        <v>5.5</v>
      </c>
      <c r="C14324">
        <f>IFERROR(((VLOOKUP(A14324,'Interest Rates-10yr'!$A$9:$C$15239,2,FALSE))-B14324),C14323)</f>
        <v>-0.58000000000000007</v>
      </c>
      <c r="D14324" s="98">
        <f>AVERAGE(C$10:C14324)</f>
        <v>0.68966189311910531</v>
      </c>
      <c r="E14324" s="2"/>
      <c r="G14324" s="23"/>
    </row>
    <row r="14325" spans="1:7" customFormat="1">
      <c r="A14325" s="4">
        <v>36963</v>
      </c>
      <c r="B14325">
        <v>5.5</v>
      </c>
      <c r="C14325">
        <f>IFERROR(((VLOOKUP(A14325,'Interest Rates-10yr'!$A$9:$C$15239,2,FALSE))-B14325),C14324)</f>
        <v>-0.54999999999999982</v>
      </c>
      <c r="D14325" s="98">
        <f>AVERAGE(C$10:C14325)</f>
        <v>0.68957530036322956</v>
      </c>
      <c r="E14325" s="2"/>
      <c r="G14325" s="23"/>
    </row>
    <row r="14326" spans="1:7" customFormat="1">
      <c r="A14326" s="4">
        <v>36964</v>
      </c>
      <c r="B14326">
        <v>5.48</v>
      </c>
      <c r="C14326">
        <f>IFERROR(((VLOOKUP(A14326,'Interest Rates-10yr'!$A$9:$C$15239,2,FALSE))-B14326),C14325)</f>
        <v>-0.64000000000000057</v>
      </c>
      <c r="D14326" s="98">
        <f>AVERAGE(C$10:C14326)</f>
        <v>0.68948243347069882</v>
      </c>
      <c r="E14326" s="2"/>
      <c r="G14326" s="23"/>
    </row>
    <row r="14327" spans="1:7" customFormat="1">
      <c r="A14327" s="4">
        <v>36965</v>
      </c>
      <c r="B14327">
        <v>5.52</v>
      </c>
      <c r="C14327">
        <f>IFERROR(((VLOOKUP(A14327,'Interest Rates-10yr'!$A$9:$C$15239,2,FALSE))-B14327),C14326)</f>
        <v>-0.71</v>
      </c>
      <c r="D14327" s="98">
        <f>AVERAGE(C$10:C14327)</f>
        <v>0.68938469059924534</v>
      </c>
      <c r="E14327" s="2"/>
      <c r="G14327" s="23"/>
    </row>
    <row r="14328" spans="1:7" customFormat="1">
      <c r="A14328" s="4">
        <v>36966</v>
      </c>
      <c r="B14328">
        <v>5.4</v>
      </c>
      <c r="C14328">
        <f>IFERROR(((VLOOKUP(A14328,'Interest Rates-10yr'!$A$9:$C$15239,2,FALSE))-B14328),C14327)</f>
        <v>-0.62000000000000011</v>
      </c>
      <c r="D14328" s="98">
        <f>AVERAGE(C$10:C14328)</f>
        <v>0.68929324673510683</v>
      </c>
      <c r="E14328" s="2"/>
      <c r="G14328" s="23"/>
    </row>
    <row r="14329" spans="1:7" customFormat="1">
      <c r="A14329" s="4">
        <v>36967</v>
      </c>
      <c r="B14329">
        <v>5.4</v>
      </c>
      <c r="C14329">
        <f>IFERROR(((VLOOKUP(A14329,'Interest Rates-10yr'!$A$9:$C$15239,2,FALSE))-B14329),C14328)</f>
        <v>-0.62000000000000011</v>
      </c>
      <c r="D14329" s="98">
        <f>AVERAGE(C$10:C14329)</f>
        <v>0.68920181564245764</v>
      </c>
      <c r="E14329" s="2"/>
      <c r="G14329" s="23"/>
    </row>
    <row r="14330" spans="1:7" customFormat="1">
      <c r="A14330" s="4">
        <v>36968</v>
      </c>
      <c r="B14330">
        <v>5.4</v>
      </c>
      <c r="C14330">
        <f>IFERROR(((VLOOKUP(A14330,'Interest Rates-10yr'!$A$9:$C$15239,2,FALSE))-B14330),C14329)</f>
        <v>-0.62000000000000011</v>
      </c>
      <c r="D14330" s="98">
        <f>AVERAGE(C$10:C14330)</f>
        <v>0.68911039731862245</v>
      </c>
      <c r="E14330" s="2"/>
      <c r="G14330" s="23"/>
    </row>
    <row r="14331" spans="1:7" customFormat="1">
      <c r="A14331" s="4">
        <v>36969</v>
      </c>
      <c r="B14331">
        <v>5.38</v>
      </c>
      <c r="C14331">
        <f>IFERROR(((VLOOKUP(A14331,'Interest Rates-10yr'!$A$9:$C$15239,2,FALSE))-B14331),C14330)</f>
        <v>-0.55999999999999961</v>
      </c>
      <c r="D14331" s="98">
        <f>AVERAGE(C$10:C14331)</f>
        <v>0.68902318111995486</v>
      </c>
      <c r="E14331" s="2"/>
      <c r="G14331" s="23"/>
    </row>
    <row r="14332" spans="1:7" customFormat="1">
      <c r="A14332" s="4">
        <v>36970</v>
      </c>
      <c r="B14332">
        <v>5.14</v>
      </c>
      <c r="C14332">
        <f>IFERROR(((VLOOKUP(A14332,'Interest Rates-10yr'!$A$9:$C$15239,2,FALSE))-B14332),C14331)</f>
        <v>-0.35999999999999943</v>
      </c>
      <c r="D14332" s="98">
        <f>AVERAGE(C$10:C14332)</f>
        <v>0.68894994065489024</v>
      </c>
      <c r="E14332" s="2"/>
      <c r="G14332" s="23"/>
    </row>
    <row r="14333" spans="1:7" customFormat="1">
      <c r="A14333" s="4">
        <v>36971</v>
      </c>
      <c r="B14333">
        <v>5.05</v>
      </c>
      <c r="C14333">
        <f>IFERROR(((VLOOKUP(A14333,'Interest Rates-10yr'!$A$9:$C$15239,2,FALSE))-B14333),C14332)</f>
        <v>-0.28000000000000025</v>
      </c>
      <c r="D14333" s="98">
        <f>AVERAGE(C$10:C14333)</f>
        <v>0.68888229544819823</v>
      </c>
      <c r="E14333" s="2"/>
      <c r="G14333" s="23"/>
    </row>
    <row r="14334" spans="1:7" customFormat="1">
      <c r="A14334" s="4">
        <v>36972</v>
      </c>
      <c r="B14334">
        <v>5.04</v>
      </c>
      <c r="C14334">
        <f>IFERROR(((VLOOKUP(A14334,'Interest Rates-10yr'!$A$9:$C$15239,2,FALSE))-B14334),C14333)</f>
        <v>-0.30999999999999961</v>
      </c>
      <c r="D14334" s="98">
        <f>AVERAGE(C$10:C14334)</f>
        <v>0.68881256544502567</v>
      </c>
      <c r="E14334" s="2"/>
      <c r="G14334" s="23"/>
    </row>
    <row r="14335" spans="1:7" customFormat="1">
      <c r="A14335" s="4">
        <v>36973</v>
      </c>
      <c r="B14335">
        <v>4.9400000000000004</v>
      </c>
      <c r="C14335">
        <f>IFERROR(((VLOOKUP(A14335,'Interest Rates-10yr'!$A$9:$C$15239,2,FALSE))-B14335),C14334)</f>
        <v>-0.14000000000000057</v>
      </c>
      <c r="D14335" s="98">
        <f>AVERAGE(C$10:C14335)</f>
        <v>0.68875471171296898</v>
      </c>
      <c r="E14335" s="2"/>
      <c r="G14335" s="23"/>
    </row>
    <row r="14336" spans="1:7" customFormat="1">
      <c r="A14336" s="4">
        <v>36974</v>
      </c>
      <c r="B14336">
        <v>4.9400000000000004</v>
      </c>
      <c r="C14336">
        <f>IFERROR(((VLOOKUP(A14336,'Interest Rates-10yr'!$A$9:$C$15239,2,FALSE))-B14336),C14335)</f>
        <v>-0.14000000000000057</v>
      </c>
      <c r="D14336" s="98">
        <f>AVERAGE(C$10:C14336)</f>
        <v>0.68869686605709457</v>
      </c>
      <c r="E14336" s="2"/>
      <c r="G14336" s="23"/>
    </row>
    <row r="14337" spans="1:7" customFormat="1">
      <c r="A14337" s="4">
        <v>36975</v>
      </c>
      <c r="B14337">
        <v>4.9400000000000004</v>
      </c>
      <c r="C14337">
        <f>IFERROR(((VLOOKUP(A14337,'Interest Rates-10yr'!$A$9:$C$15239,2,FALSE))-B14337),C14336)</f>
        <v>-0.14000000000000057</v>
      </c>
      <c r="D14337" s="98">
        <f>AVERAGE(C$10:C14337)</f>
        <v>0.68863902847571146</v>
      </c>
      <c r="E14337" s="2"/>
      <c r="G14337" s="23"/>
    </row>
    <row r="14338" spans="1:7" customFormat="1">
      <c r="A14338" s="4">
        <v>36976</v>
      </c>
      <c r="B14338">
        <v>5.03</v>
      </c>
      <c r="C14338">
        <f>IFERROR(((VLOOKUP(A14338,'Interest Rates-10yr'!$A$9:$C$15239,2,FALSE))-B14338),C14337)</f>
        <v>-0.1800000000000006</v>
      </c>
      <c r="D14338" s="98">
        <f>AVERAGE(C$10:C14338)</f>
        <v>0.68857840742550036</v>
      </c>
      <c r="E14338" s="2"/>
      <c r="G14338" s="23"/>
    </row>
    <row r="14339" spans="1:7" customFormat="1">
      <c r="A14339" s="4">
        <v>36977</v>
      </c>
      <c r="B14339">
        <v>5.04</v>
      </c>
      <c r="C14339">
        <f>IFERROR(((VLOOKUP(A14339,'Interest Rates-10yr'!$A$9:$C$15239,2,FALSE))-B14339),C14338)</f>
        <v>-4.0000000000000036E-2</v>
      </c>
      <c r="D14339" s="98">
        <f>AVERAGE(C$10:C14339)</f>
        <v>0.68852756454989483</v>
      </c>
      <c r="E14339" s="2"/>
      <c r="G14339" s="23"/>
    </row>
    <row r="14340" spans="1:7" customFormat="1">
      <c r="A14340" s="4">
        <v>36978</v>
      </c>
      <c r="B14340">
        <v>5.05</v>
      </c>
      <c r="C14340">
        <f>IFERROR(((VLOOKUP(A14340,'Interest Rates-10yr'!$A$9:$C$15239,2,FALSE))-B14340),C14339)</f>
        <v>-8.0000000000000071E-2</v>
      </c>
      <c r="D14340" s="98">
        <f>AVERAGE(C$10:C14340)</f>
        <v>0.68847393761775122</v>
      </c>
      <c r="E14340" s="2"/>
      <c r="G14340" s="23"/>
    </row>
    <row r="14341" spans="1:7" customFormat="1">
      <c r="A14341" s="4">
        <v>36979</v>
      </c>
      <c r="B14341">
        <v>5.19</v>
      </c>
      <c r="C14341">
        <f>IFERROR(((VLOOKUP(A14341,'Interest Rates-10yr'!$A$9:$C$15239,2,FALSE))-B14341),C14340)</f>
        <v>-0.20999999999999996</v>
      </c>
      <c r="D14341" s="98">
        <f>AVERAGE(C$10:C14341)</f>
        <v>0.68841124755791194</v>
      </c>
      <c r="E14341" s="2"/>
      <c r="G14341" s="23"/>
    </row>
    <row r="14342" spans="1:7" customFormat="1">
      <c r="A14342" s="4">
        <v>36980</v>
      </c>
      <c r="B14342">
        <v>5.29</v>
      </c>
      <c r="C14342">
        <f>IFERROR(((VLOOKUP(A14342,'Interest Rates-10yr'!$A$9:$C$15239,2,FALSE))-B14342),C14341)</f>
        <v>-0.36000000000000032</v>
      </c>
      <c r="D14342" s="98">
        <f>AVERAGE(C$10:C14342)</f>
        <v>0.68833810088606662</v>
      </c>
      <c r="E14342" s="2"/>
      <c r="G14342" s="23"/>
    </row>
    <row r="14343" spans="1:7" customFormat="1">
      <c r="A14343" s="4">
        <v>36981</v>
      </c>
      <c r="B14343">
        <v>5.29</v>
      </c>
      <c r="C14343">
        <f>IFERROR(((VLOOKUP(A14343,'Interest Rates-10yr'!$A$9:$C$15239,2,FALSE))-B14343),C14342)</f>
        <v>-0.36000000000000032</v>
      </c>
      <c r="D14343" s="98">
        <f>AVERAGE(C$10:C14343)</f>
        <v>0.68826496442025897</v>
      </c>
      <c r="E14343" s="2"/>
      <c r="G14343" s="23"/>
    </row>
    <row r="14344" spans="1:7" customFormat="1">
      <c r="A14344" s="4">
        <v>36982</v>
      </c>
      <c r="B14344">
        <v>5.29</v>
      </c>
      <c r="C14344">
        <f>IFERROR(((VLOOKUP(A14344,'Interest Rates-10yr'!$A$9:$C$15239,2,FALSE))-B14344),C14343)</f>
        <v>-0.36000000000000032</v>
      </c>
      <c r="D14344" s="98">
        <f>AVERAGE(C$10:C14344)</f>
        <v>0.68819183815835316</v>
      </c>
      <c r="E14344" s="2"/>
      <c r="G14344" s="23"/>
    </row>
    <row r="14345" spans="1:7" customFormat="1">
      <c r="A14345" s="4">
        <v>36983</v>
      </c>
      <c r="B14345">
        <v>5.3</v>
      </c>
      <c r="C14345">
        <f>IFERROR(((VLOOKUP(A14345,'Interest Rates-10yr'!$A$9:$C$15239,2,FALSE))-B14345),C14344)</f>
        <v>-0.3199999999999994</v>
      </c>
      <c r="D14345" s="98">
        <f>AVERAGE(C$10:C14345)</f>
        <v>0.6881215122767852</v>
      </c>
      <c r="E14345" s="2"/>
      <c r="G14345" s="23"/>
    </row>
    <row r="14346" spans="1:7" customFormat="1">
      <c r="A14346" s="4">
        <v>36984</v>
      </c>
      <c r="B14346">
        <v>5.0999999999999996</v>
      </c>
      <c r="C14346">
        <f>IFERROR(((VLOOKUP(A14346,'Interest Rates-10yr'!$A$9:$C$15239,2,FALSE))-B14346),C14345)</f>
        <v>-0.15999999999999925</v>
      </c>
      <c r="D14346" s="98">
        <f>AVERAGE(C$10:C14346)</f>
        <v>0.68806235614145173</v>
      </c>
      <c r="E14346" s="2"/>
      <c r="G14346" s="23"/>
    </row>
    <row r="14347" spans="1:7" customFormat="1">
      <c r="A14347" s="4">
        <v>36985</v>
      </c>
      <c r="B14347">
        <v>5.01</v>
      </c>
      <c r="C14347">
        <f>IFERROR(((VLOOKUP(A14347,'Interest Rates-10yr'!$A$9:$C$15239,2,FALSE))-B14347),C14346)</f>
        <v>-6.9999999999999396E-2</v>
      </c>
      <c r="D14347" s="98">
        <f>AVERAGE(C$10:C14347)</f>
        <v>0.68800948528386063</v>
      </c>
      <c r="E14347" s="2"/>
      <c r="G14347" s="23"/>
    </row>
    <row r="14348" spans="1:7" customFormat="1">
      <c r="A14348" s="4">
        <v>36986</v>
      </c>
      <c r="B14348">
        <v>5.04</v>
      </c>
      <c r="C14348">
        <f>IFERROR(((VLOOKUP(A14348,'Interest Rates-10yr'!$A$9:$C$15239,2,FALSE))-B14348),C14347)</f>
        <v>-5.9999999999999609E-2</v>
      </c>
      <c r="D14348" s="98">
        <f>AVERAGE(C$10:C14348)</f>
        <v>0.68795731919938585</v>
      </c>
      <c r="E14348" s="2"/>
      <c r="G14348" s="23"/>
    </row>
    <row r="14349" spans="1:7" customFormat="1">
      <c r="A14349" s="4">
        <v>36987</v>
      </c>
      <c r="B14349">
        <v>4.9400000000000004</v>
      </c>
      <c r="C14349">
        <f>IFERROR(((VLOOKUP(A14349,'Interest Rates-10yr'!$A$9:$C$15239,2,FALSE))-B14349),C14348)</f>
        <v>-5.0000000000000711E-2</v>
      </c>
      <c r="D14349" s="98">
        <f>AVERAGE(C$10:C14349)</f>
        <v>0.68790585774058532</v>
      </c>
      <c r="E14349" s="2"/>
      <c r="G14349" s="23"/>
    </row>
    <row r="14350" spans="1:7" customFormat="1">
      <c r="A14350" s="4">
        <v>36988</v>
      </c>
      <c r="B14350">
        <v>4.9400000000000004</v>
      </c>
      <c r="C14350">
        <f>IFERROR(((VLOOKUP(A14350,'Interest Rates-10yr'!$A$9:$C$15239,2,FALSE))-B14350),C14349)</f>
        <v>-5.0000000000000711E-2</v>
      </c>
      <c r="D14350" s="98">
        <f>AVERAGE(C$10:C14350)</f>
        <v>0.68785440345861482</v>
      </c>
      <c r="E14350" s="2"/>
      <c r="G14350" s="23"/>
    </row>
    <row r="14351" spans="1:7" customFormat="1">
      <c r="A14351" s="4">
        <v>36989</v>
      </c>
      <c r="B14351">
        <v>4.9400000000000004</v>
      </c>
      <c r="C14351">
        <f>IFERROR(((VLOOKUP(A14351,'Interest Rates-10yr'!$A$9:$C$15239,2,FALSE))-B14351),C14350)</f>
        <v>-5.0000000000000711E-2</v>
      </c>
      <c r="D14351" s="98">
        <f>AVERAGE(C$10:C14351)</f>
        <v>0.68780295635197297</v>
      </c>
      <c r="E14351" s="2"/>
      <c r="G14351" s="23"/>
    </row>
    <row r="14352" spans="1:7" customFormat="1">
      <c r="A14352" s="4">
        <v>36990</v>
      </c>
      <c r="B14352">
        <v>4.9800000000000004</v>
      </c>
      <c r="C14352">
        <f>IFERROR(((VLOOKUP(A14352,'Interest Rates-10yr'!$A$9:$C$15239,2,FALSE))-B14352),C14351)</f>
        <v>-5.0000000000000711E-2</v>
      </c>
      <c r="D14352" s="98">
        <f>AVERAGE(C$10:C14352)</f>
        <v>0.68775151641915888</v>
      </c>
      <c r="E14352" s="2"/>
      <c r="G14352" s="23"/>
    </row>
    <row r="14353" spans="1:7" customFormat="1">
      <c r="A14353" s="4">
        <v>36991</v>
      </c>
      <c r="B14353">
        <v>4.96</v>
      </c>
      <c r="C14353">
        <f>IFERROR(((VLOOKUP(A14353,'Interest Rates-10yr'!$A$9:$C$15239,2,FALSE))-B14353),C14352)</f>
        <v>0.12999999999999989</v>
      </c>
      <c r="D14353" s="98">
        <f>AVERAGE(C$10:C14353)</f>
        <v>0.68771263245956471</v>
      </c>
      <c r="E14353" s="2"/>
      <c r="G14353" s="23"/>
    </row>
    <row r="14354" spans="1:7" customFormat="1">
      <c r="A14354" s="4">
        <v>36992</v>
      </c>
      <c r="B14354">
        <v>4.95</v>
      </c>
      <c r="C14354">
        <f>IFERROR(((VLOOKUP(A14354,'Interest Rates-10yr'!$A$9:$C$15239,2,FALSE))-B14354),C14353)</f>
        <v>0.16999999999999993</v>
      </c>
      <c r="D14354" s="98">
        <f>AVERAGE(C$10:C14354)</f>
        <v>0.68767654234925035</v>
      </c>
      <c r="E14354" s="2"/>
      <c r="G14354" s="23"/>
    </row>
    <row r="14355" spans="1:7" customFormat="1">
      <c r="A14355" s="4">
        <v>36993</v>
      </c>
      <c r="B14355">
        <v>5.0199999999999996</v>
      </c>
      <c r="C14355">
        <f>IFERROR(((VLOOKUP(A14355,'Interest Rates-10yr'!$A$9:$C$15239,2,FALSE))-B14355),C14354)</f>
        <v>0.15000000000000036</v>
      </c>
      <c r="D14355" s="98">
        <f>AVERAGE(C$10:C14355)</f>
        <v>0.68763906315349199</v>
      </c>
      <c r="E14355" s="2"/>
      <c r="G14355" s="23"/>
    </row>
    <row r="14356" spans="1:7" customFormat="1">
      <c r="A14356" s="4">
        <v>36994</v>
      </c>
      <c r="B14356">
        <v>5.01</v>
      </c>
      <c r="C14356">
        <f>IFERROR(((VLOOKUP(A14356,'Interest Rates-10yr'!$A$9:$C$15239,2,FALSE))-B14356),C14355)</f>
        <v>0.15000000000000036</v>
      </c>
      <c r="D14356" s="98">
        <f>AVERAGE(C$10:C14356)</f>
        <v>0.6876015891824071</v>
      </c>
      <c r="E14356" s="2"/>
      <c r="G14356" s="23"/>
    </row>
    <row r="14357" spans="1:7" customFormat="1">
      <c r="A14357" s="4">
        <v>36995</v>
      </c>
      <c r="B14357">
        <v>5.01</v>
      </c>
      <c r="C14357">
        <f>IFERROR(((VLOOKUP(A14357,'Interest Rates-10yr'!$A$9:$C$15239,2,FALSE))-B14357),C14356)</f>
        <v>0.15000000000000036</v>
      </c>
      <c r="D14357" s="98">
        <f>AVERAGE(C$10:C14357)</f>
        <v>0.68756412043490345</v>
      </c>
      <c r="E14357" s="2"/>
      <c r="G14357" s="23"/>
    </row>
    <row r="14358" spans="1:7" customFormat="1">
      <c r="A14358" s="4">
        <v>36996</v>
      </c>
      <c r="B14358">
        <v>5.01</v>
      </c>
      <c r="C14358">
        <f>IFERROR(((VLOOKUP(A14358,'Interest Rates-10yr'!$A$9:$C$15239,2,FALSE))-B14358),C14357)</f>
        <v>0.15000000000000036</v>
      </c>
      <c r="D14358" s="98">
        <f>AVERAGE(C$10:C14358)</f>
        <v>0.68752665690988879</v>
      </c>
      <c r="E14358" s="2"/>
      <c r="G14358" s="23"/>
    </row>
    <row r="14359" spans="1:7" customFormat="1">
      <c r="A14359" s="4">
        <v>36997</v>
      </c>
      <c r="B14359">
        <v>5.17</v>
      </c>
      <c r="C14359">
        <f>IFERROR(((VLOOKUP(A14359,'Interest Rates-10yr'!$A$9:$C$15239,2,FALSE))-B14359),C14358)</f>
        <v>0.11000000000000032</v>
      </c>
      <c r="D14359" s="98">
        <f>AVERAGE(C$10:C14359)</f>
        <v>0.68748641114982545</v>
      </c>
      <c r="E14359" s="2"/>
      <c r="G14359" s="23"/>
    </row>
    <row r="14360" spans="1:7" customFormat="1">
      <c r="A14360" s="4">
        <v>36998</v>
      </c>
      <c r="B14360">
        <v>4.99</v>
      </c>
      <c r="C14360">
        <f>IFERROR(((VLOOKUP(A14360,'Interest Rates-10yr'!$A$9:$C$15239,2,FALSE))-B14360),C14359)</f>
        <v>0.21999999999999975</v>
      </c>
      <c r="D14360" s="98">
        <f>AVERAGE(C$10:C14360)</f>
        <v>0.6874538359696184</v>
      </c>
      <c r="E14360" s="2"/>
      <c r="G14360" s="23"/>
    </row>
    <row r="14361" spans="1:7" customFormat="1">
      <c r="A14361" s="4">
        <v>36999</v>
      </c>
      <c r="B14361">
        <v>4.67</v>
      </c>
      <c r="C14361">
        <f>IFERROR(((VLOOKUP(A14361,'Interest Rates-10yr'!$A$9:$C$15239,2,FALSE))-B14361),C14360)</f>
        <v>0.46999999999999975</v>
      </c>
      <c r="D14361" s="98">
        <f>AVERAGE(C$10:C14361)</f>
        <v>0.68743868450390144</v>
      </c>
      <c r="E14361" s="2"/>
      <c r="G14361" s="23"/>
    </row>
    <row r="14362" spans="1:7" customFormat="1">
      <c r="A14362" s="4">
        <v>37000</v>
      </c>
      <c r="B14362">
        <v>4.47</v>
      </c>
      <c r="C14362">
        <f>IFERROR(((VLOOKUP(A14362,'Interest Rates-10yr'!$A$9:$C$15239,2,FALSE))-B14362),C14361)</f>
        <v>0.79999999999999982</v>
      </c>
      <c r="D14362" s="98">
        <f>AVERAGE(C$10:C14362)</f>
        <v>0.68744652685849594</v>
      </c>
      <c r="E14362" s="2"/>
      <c r="G14362" s="23"/>
    </row>
    <row r="14363" spans="1:7" customFormat="1">
      <c r="A14363" s="4">
        <v>37001</v>
      </c>
      <c r="B14363">
        <v>4.38</v>
      </c>
      <c r="C14363">
        <f>IFERROR(((VLOOKUP(A14363,'Interest Rates-10yr'!$A$9:$C$15239,2,FALSE))-B14363),C14362)</f>
        <v>0.91000000000000014</v>
      </c>
      <c r="D14363" s="98">
        <f>AVERAGE(C$10:C14363)</f>
        <v>0.68746203148947982</v>
      </c>
      <c r="E14363" s="2"/>
      <c r="G14363" s="23"/>
    </row>
    <row r="14364" spans="1:7" customFormat="1">
      <c r="A14364" s="4">
        <v>37002</v>
      </c>
      <c r="B14364">
        <v>4.38</v>
      </c>
      <c r="C14364">
        <f>IFERROR(((VLOOKUP(A14364,'Interest Rates-10yr'!$A$9:$C$15239,2,FALSE))-B14364),C14363)</f>
        <v>0.91000000000000014</v>
      </c>
      <c r="D14364" s="98">
        <f>AVERAGE(C$10:C14364)</f>
        <v>0.6874775339602921</v>
      </c>
      <c r="E14364" s="2"/>
      <c r="G14364" s="23"/>
    </row>
    <row r="14365" spans="1:7" customFormat="1">
      <c r="A14365" s="4">
        <v>37003</v>
      </c>
      <c r="B14365">
        <v>4.38</v>
      </c>
      <c r="C14365">
        <f>IFERROR(((VLOOKUP(A14365,'Interest Rates-10yr'!$A$9:$C$15239,2,FALSE))-B14365),C14364)</f>
        <v>0.91000000000000014</v>
      </c>
      <c r="D14365" s="98">
        <f>AVERAGE(C$10:C14365)</f>
        <v>0.68749303427138431</v>
      </c>
      <c r="E14365" s="2"/>
      <c r="G14365" s="23"/>
    </row>
    <row r="14366" spans="1:7" customFormat="1">
      <c r="A14366" s="4">
        <v>37004</v>
      </c>
      <c r="B14366">
        <v>4.4000000000000004</v>
      </c>
      <c r="C14366">
        <f>IFERROR(((VLOOKUP(A14366,'Interest Rates-10yr'!$A$9:$C$15239,2,FALSE))-B14366),C14365)</f>
        <v>0.79999999999999982</v>
      </c>
      <c r="D14366" s="98">
        <f>AVERAGE(C$10:C14366)</f>
        <v>0.68750087065542886</v>
      </c>
      <c r="E14366" s="2"/>
      <c r="G14366" s="23"/>
    </row>
    <row r="14367" spans="1:7" customFormat="1">
      <c r="A14367" s="4">
        <v>37005</v>
      </c>
      <c r="B14367">
        <v>4.41</v>
      </c>
      <c r="C14367">
        <f>IFERROR(((VLOOKUP(A14367,'Interest Rates-10yr'!$A$9:$C$15239,2,FALSE))-B14367),C14366)</f>
        <v>0.80999999999999961</v>
      </c>
      <c r="D14367" s="98">
        <f>AVERAGE(C$10:C14367)</f>
        <v>0.68750940242373526</v>
      </c>
      <c r="E14367" s="2"/>
      <c r="G14367" s="23"/>
    </row>
    <row r="14368" spans="1:7" customFormat="1">
      <c r="A14368" s="4">
        <v>37006</v>
      </c>
      <c r="B14368">
        <v>4.54</v>
      </c>
      <c r="C14368">
        <f>IFERROR(((VLOOKUP(A14368,'Interest Rates-10yr'!$A$9:$C$15239,2,FALSE))-B14368),C14367)</f>
        <v>0.74000000000000021</v>
      </c>
      <c r="D14368" s="98">
        <f>AVERAGE(C$10:C14368)</f>
        <v>0.68751305801239582</v>
      </c>
      <c r="E14368" s="2"/>
      <c r="G14368" s="23"/>
    </row>
    <row r="14369" spans="1:7" customFormat="1">
      <c r="A14369" s="4">
        <v>37007</v>
      </c>
      <c r="B14369">
        <v>4.57</v>
      </c>
      <c r="C14369">
        <f>IFERROR(((VLOOKUP(A14369,'Interest Rates-10yr'!$A$9:$C$15239,2,FALSE))-B14369),C14368)</f>
        <v>0.62999999999999989</v>
      </c>
      <c r="D14369" s="98">
        <f>AVERAGE(C$10:C14369)</f>
        <v>0.68750905292479036</v>
      </c>
      <c r="E14369" s="2"/>
      <c r="G14369" s="23"/>
    </row>
    <row r="14370" spans="1:7" customFormat="1">
      <c r="A14370" s="4">
        <v>37008</v>
      </c>
      <c r="B14370">
        <v>4.51</v>
      </c>
      <c r="C14370">
        <f>IFERROR(((VLOOKUP(A14370,'Interest Rates-10yr'!$A$9:$C$15239,2,FALSE))-B14370),C14369)</f>
        <v>0.83000000000000007</v>
      </c>
      <c r="D14370" s="98">
        <f>AVERAGE(C$10:C14370)</f>
        <v>0.68751897500174008</v>
      </c>
      <c r="E14370" s="2"/>
      <c r="G14370" s="23"/>
    </row>
    <row r="14371" spans="1:7" customFormat="1">
      <c r="A14371" s="4">
        <v>37009</v>
      </c>
      <c r="B14371">
        <v>4.51</v>
      </c>
      <c r="C14371">
        <f>IFERROR(((VLOOKUP(A14371,'Interest Rates-10yr'!$A$9:$C$15239,2,FALSE))-B14371),C14370)</f>
        <v>0.83000000000000007</v>
      </c>
      <c r="D14371" s="98">
        <f>AVERAGE(C$10:C14371)</f>
        <v>0.68752889569697739</v>
      </c>
      <c r="E14371" s="2"/>
      <c r="G14371" s="23"/>
    </row>
    <row r="14372" spans="1:7" customFormat="1">
      <c r="A14372" s="4">
        <v>37010</v>
      </c>
      <c r="B14372">
        <v>4.51</v>
      </c>
      <c r="C14372">
        <f>IFERROR(((VLOOKUP(A14372,'Interest Rates-10yr'!$A$9:$C$15239,2,FALSE))-B14372),C14371)</f>
        <v>0.83000000000000007</v>
      </c>
      <c r="D14372" s="98">
        <f>AVERAGE(C$10:C14372)</f>
        <v>0.68753881501079095</v>
      </c>
      <c r="E14372" s="2"/>
      <c r="G14372" s="23"/>
    </row>
    <row r="14373" spans="1:7" customFormat="1">
      <c r="A14373" s="4">
        <v>37011</v>
      </c>
      <c r="B14373">
        <v>4.67</v>
      </c>
      <c r="C14373">
        <f>IFERROR(((VLOOKUP(A14373,'Interest Rates-10yr'!$A$9:$C$15239,2,FALSE))-B14373),C14372)</f>
        <v>0.67999999999999972</v>
      </c>
      <c r="D14373" s="98">
        <f>AVERAGE(C$10:C14373)</f>
        <v>0.68753829016986845</v>
      </c>
      <c r="E14373" s="2"/>
      <c r="G14373" s="23"/>
    </row>
    <row r="14374" spans="1:7" customFormat="1">
      <c r="A14374" s="4">
        <v>37012</v>
      </c>
      <c r="B14374">
        <v>4.6100000000000003</v>
      </c>
      <c r="C14374">
        <f>IFERROR(((VLOOKUP(A14374,'Interest Rates-10yr'!$A$9:$C$15239,2,FALSE))-B14374),C14373)</f>
        <v>0.6899999999999995</v>
      </c>
      <c r="D14374" s="98">
        <f>AVERAGE(C$10:C14374)</f>
        <v>0.68753846153846088</v>
      </c>
      <c r="E14374" s="2"/>
      <c r="G14374" s="23"/>
    </row>
    <row r="14375" spans="1:7" customFormat="1">
      <c r="A14375" s="4">
        <v>37013</v>
      </c>
      <c r="B14375">
        <v>4.3499999999999996</v>
      </c>
      <c r="C14375">
        <f>IFERROR(((VLOOKUP(A14375,'Interest Rates-10yr'!$A$9:$C$15239,2,FALSE))-B14375),C14374)</f>
        <v>0.96</v>
      </c>
      <c r="D14375" s="98">
        <f>AVERAGE(C$10:C14375)</f>
        <v>0.68755742725880475</v>
      </c>
      <c r="E14375" s="2"/>
      <c r="G14375" s="23"/>
    </row>
    <row r="14376" spans="1:7" customFormat="1">
      <c r="A14376" s="4">
        <v>37014</v>
      </c>
      <c r="B14376">
        <v>4.4800000000000004</v>
      </c>
      <c r="C14376">
        <f>IFERROR(((VLOOKUP(A14376,'Interest Rates-10yr'!$A$9:$C$15239,2,FALSE))-B14376),C14375)</f>
        <v>0.73999999999999932</v>
      </c>
      <c r="D14376" s="98">
        <f>AVERAGE(C$10:C14376)</f>
        <v>0.68756107746919948</v>
      </c>
      <c r="E14376" s="2"/>
      <c r="G14376" s="23"/>
    </row>
    <row r="14377" spans="1:7" customFormat="1">
      <c r="A14377" s="4">
        <v>37015</v>
      </c>
      <c r="B14377">
        <v>4.41</v>
      </c>
      <c r="C14377">
        <f>IFERROR(((VLOOKUP(A14377,'Interest Rates-10yr'!$A$9:$C$15239,2,FALSE))-B14377),C14376)</f>
        <v>0.79999999999999982</v>
      </c>
      <c r="D14377" s="98">
        <f>AVERAGE(C$10:C14377)</f>
        <v>0.68756890311803931</v>
      </c>
      <c r="E14377" s="2"/>
      <c r="G14377" s="23"/>
    </row>
    <row r="14378" spans="1:7" customFormat="1">
      <c r="A14378" s="4">
        <v>37016</v>
      </c>
      <c r="B14378">
        <v>4.41</v>
      </c>
      <c r="C14378">
        <f>IFERROR(((VLOOKUP(A14378,'Interest Rates-10yr'!$A$9:$C$15239,2,FALSE))-B14378),C14377)</f>
        <v>0.79999999999999982</v>
      </c>
      <c r="D14378" s="98">
        <f>AVERAGE(C$10:C14378)</f>
        <v>0.68757672767763856</v>
      </c>
      <c r="E14378" s="2"/>
      <c r="G14378" s="23"/>
    </row>
    <row r="14379" spans="1:7" customFormat="1">
      <c r="A14379" s="4">
        <v>37017</v>
      </c>
      <c r="B14379">
        <v>4.41</v>
      </c>
      <c r="C14379">
        <f>IFERROR(((VLOOKUP(A14379,'Interest Rates-10yr'!$A$9:$C$15239,2,FALSE))-B14379),C14378)</f>
        <v>0.79999999999999982</v>
      </c>
      <c r="D14379" s="98">
        <f>AVERAGE(C$10:C14379)</f>
        <v>0.68758455114822459</v>
      </c>
      <c r="E14379" s="2"/>
      <c r="G14379" s="23"/>
    </row>
    <row r="14380" spans="1:7" customFormat="1">
      <c r="A14380" s="4">
        <v>37018</v>
      </c>
      <c r="B14380">
        <v>4.47</v>
      </c>
      <c r="C14380">
        <f>IFERROR(((VLOOKUP(A14380,'Interest Rates-10yr'!$A$9:$C$15239,2,FALSE))-B14380),C14379)</f>
        <v>0.74000000000000021</v>
      </c>
      <c r="D14380" s="98">
        <f>AVERAGE(C$10:C14380)</f>
        <v>0.68758819845522146</v>
      </c>
      <c r="E14380" s="2"/>
      <c r="G14380" s="23"/>
    </row>
    <row r="14381" spans="1:7" customFormat="1">
      <c r="A14381" s="4">
        <v>37019</v>
      </c>
      <c r="B14381">
        <v>4.41</v>
      </c>
      <c r="C14381">
        <f>IFERROR(((VLOOKUP(A14381,'Interest Rates-10yr'!$A$9:$C$15239,2,FALSE))-B14381),C14380)</f>
        <v>0.83000000000000007</v>
      </c>
      <c r="D14381" s="98">
        <f>AVERAGE(C$10:C14381)</f>
        <v>0.68759810743111516</v>
      </c>
      <c r="E14381" s="2"/>
      <c r="G14381" s="23"/>
    </row>
    <row r="14382" spans="1:7" customFormat="1">
      <c r="A14382" s="4">
        <v>37020</v>
      </c>
      <c r="B14382">
        <v>4.43</v>
      </c>
      <c r="C14382">
        <f>IFERROR(((VLOOKUP(A14382,'Interest Rates-10yr'!$A$9:$C$15239,2,FALSE))-B14382),C14381)</f>
        <v>0.77000000000000046</v>
      </c>
      <c r="D14382" s="98">
        <f>AVERAGE(C$10:C14382)</f>
        <v>0.68760384053433432</v>
      </c>
      <c r="E14382" s="2"/>
      <c r="G14382" s="23"/>
    </row>
    <row r="14383" spans="1:7" customFormat="1">
      <c r="A14383" s="4">
        <v>37021</v>
      </c>
      <c r="B14383">
        <v>4.51</v>
      </c>
      <c r="C14383">
        <f>IFERROR(((VLOOKUP(A14383,'Interest Rates-10yr'!$A$9:$C$15239,2,FALSE))-B14383),C14382)</f>
        <v>0.79999999999999982</v>
      </c>
      <c r="D14383" s="98">
        <f>AVERAGE(C$10:C14383)</f>
        <v>0.68761165994156026</v>
      </c>
      <c r="E14383" s="2"/>
      <c r="G14383" s="23"/>
    </row>
    <row r="14384" spans="1:7" customFormat="1">
      <c r="A14384" s="4">
        <v>37022</v>
      </c>
      <c r="B14384">
        <v>4.47</v>
      </c>
      <c r="C14384">
        <f>IFERROR(((VLOOKUP(A14384,'Interest Rates-10yr'!$A$9:$C$15239,2,FALSE))-B14384),C14383)</f>
        <v>1.04</v>
      </c>
      <c r="D14384" s="98">
        <f>AVERAGE(C$10:C14384)</f>
        <v>0.68763617391304266</v>
      </c>
      <c r="E14384" s="2"/>
      <c r="G14384" s="23"/>
    </row>
    <row r="14385" spans="1:7" customFormat="1">
      <c r="A14385" s="4">
        <v>37023</v>
      </c>
      <c r="B14385">
        <v>4.47</v>
      </c>
      <c r="C14385">
        <f>IFERROR(((VLOOKUP(A14385,'Interest Rates-10yr'!$A$9:$C$15239,2,FALSE))-B14385),C14384)</f>
        <v>1.04</v>
      </c>
      <c r="D14385" s="98">
        <f>AVERAGE(C$10:C14385)</f>
        <v>0.68766068447412276</v>
      </c>
      <c r="E14385" s="2"/>
      <c r="G14385" s="23"/>
    </row>
    <row r="14386" spans="1:7" customFormat="1">
      <c r="A14386" s="4">
        <v>37024</v>
      </c>
      <c r="B14386">
        <v>4.47</v>
      </c>
      <c r="C14386">
        <f>IFERROR(((VLOOKUP(A14386,'Interest Rates-10yr'!$A$9:$C$15239,2,FALSE))-B14386),C14385)</f>
        <v>1.04</v>
      </c>
      <c r="D14386" s="98">
        <f>AVERAGE(C$10:C14386)</f>
        <v>0.68768519162551223</v>
      </c>
      <c r="E14386" s="2"/>
      <c r="G14386" s="23"/>
    </row>
    <row r="14387" spans="1:7" customFormat="1">
      <c r="A14387" s="4">
        <v>37025</v>
      </c>
      <c r="B14387">
        <v>4.43</v>
      </c>
      <c r="C14387">
        <f>IFERROR(((VLOOKUP(A14387,'Interest Rates-10yr'!$A$9:$C$15239,2,FALSE))-B14387),C14386)</f>
        <v>1.0300000000000002</v>
      </c>
      <c r="D14387" s="98">
        <f>AVERAGE(C$10:C14387)</f>
        <v>0.68770899986089795</v>
      </c>
      <c r="E14387" s="2"/>
      <c r="G14387" s="23"/>
    </row>
    <row r="14388" spans="1:7" customFormat="1">
      <c r="A14388" s="4">
        <v>37026</v>
      </c>
      <c r="B14388">
        <v>4.22</v>
      </c>
      <c r="C14388">
        <f>IFERROR(((VLOOKUP(A14388,'Interest Rates-10yr'!$A$9:$C$15239,2,FALSE))-B14388),C14387)</f>
        <v>1.2800000000000002</v>
      </c>
      <c r="D14388" s="98">
        <f>AVERAGE(C$10:C14388)</f>
        <v>0.68775019125112946</v>
      </c>
      <c r="E14388" s="2"/>
      <c r="G14388" s="23"/>
    </row>
    <row r="14389" spans="1:7" customFormat="1">
      <c r="A14389" s="4">
        <v>37027</v>
      </c>
      <c r="B14389">
        <v>4.04</v>
      </c>
      <c r="C14389">
        <f>IFERROR(((VLOOKUP(A14389,'Interest Rates-10yr'!$A$9:$C$15239,2,FALSE))-B14389),C14388)</f>
        <v>1.4400000000000004</v>
      </c>
      <c r="D14389" s="98">
        <f>AVERAGE(C$10:C14389)</f>
        <v>0.68780250347705085</v>
      </c>
      <c r="E14389" s="2"/>
      <c r="G14389" s="23"/>
    </row>
    <row r="14390" spans="1:7" customFormat="1">
      <c r="A14390" s="4">
        <v>37028</v>
      </c>
      <c r="B14390">
        <v>4.04</v>
      </c>
      <c r="C14390">
        <f>IFERROR(((VLOOKUP(A14390,'Interest Rates-10yr'!$A$9:$C$15239,2,FALSE))-B14390),C14389)</f>
        <v>1.42</v>
      </c>
      <c r="D14390" s="98">
        <f>AVERAGE(C$10:C14390)</f>
        <v>0.68785341770391428</v>
      </c>
      <c r="E14390" s="2"/>
      <c r="G14390" s="23"/>
    </row>
    <row r="14391" spans="1:7" customFormat="1">
      <c r="A14391" s="4">
        <v>37029</v>
      </c>
      <c r="B14391">
        <v>3.95</v>
      </c>
      <c r="C14391">
        <f>IFERROR(((VLOOKUP(A14391,'Interest Rates-10yr'!$A$9:$C$15239,2,FALSE))-B14391),C14390)</f>
        <v>1.46</v>
      </c>
      <c r="D14391" s="98">
        <f>AVERAGE(C$10:C14391)</f>
        <v>0.68790710610485262</v>
      </c>
      <c r="E14391" s="2"/>
      <c r="G14391" s="23"/>
    </row>
    <row r="14392" spans="1:7" customFormat="1">
      <c r="A14392" s="4">
        <v>37030</v>
      </c>
      <c r="B14392">
        <v>3.95</v>
      </c>
      <c r="C14392">
        <f>IFERROR(((VLOOKUP(A14392,'Interest Rates-10yr'!$A$9:$C$15239,2,FALSE))-B14392),C14391)</f>
        <v>1.46</v>
      </c>
      <c r="D14392" s="98">
        <f>AVERAGE(C$10:C14392)</f>
        <v>0.6879607870402551</v>
      </c>
      <c r="E14392" s="2"/>
      <c r="G14392" s="23"/>
    </row>
    <row r="14393" spans="1:7" customFormat="1">
      <c r="A14393" s="4">
        <v>37031</v>
      </c>
      <c r="B14393">
        <v>3.95</v>
      </c>
      <c r="C14393">
        <f>IFERROR(((VLOOKUP(A14393,'Interest Rates-10yr'!$A$9:$C$15239,2,FALSE))-B14393),C14392)</f>
        <v>1.46</v>
      </c>
      <c r="D14393" s="98">
        <f>AVERAGE(C$10:C14393)</f>
        <v>0.6880144605116788</v>
      </c>
      <c r="E14393" s="2"/>
      <c r="G14393" s="23"/>
    </row>
    <row r="14394" spans="1:7" customFormat="1">
      <c r="A14394" s="4">
        <v>37032</v>
      </c>
      <c r="B14394">
        <v>4.0199999999999996</v>
      </c>
      <c r="C14394">
        <f>IFERROR(((VLOOKUP(A14394,'Interest Rates-10yr'!$A$9:$C$15239,2,FALSE))-B14394),C14393)</f>
        <v>1.3900000000000006</v>
      </c>
      <c r="D14394" s="98">
        <f>AVERAGE(C$10:C14394)</f>
        <v>0.68806326034063181</v>
      </c>
      <c r="E14394" s="2"/>
      <c r="G14394" s="23"/>
    </row>
    <row r="14395" spans="1:7" customFormat="1">
      <c r="A14395" s="4">
        <v>37033</v>
      </c>
      <c r="B14395">
        <v>3.99</v>
      </c>
      <c r="C14395">
        <f>IFERROR(((VLOOKUP(A14395,'Interest Rates-10yr'!$A$9:$C$15239,2,FALSE))-B14395),C14394)</f>
        <v>1.4299999999999997</v>
      </c>
      <c r="D14395" s="98">
        <f>AVERAGE(C$10:C14395)</f>
        <v>0.68811483386625805</v>
      </c>
      <c r="E14395" s="2"/>
      <c r="G14395" s="23"/>
    </row>
    <row r="14396" spans="1:7" customFormat="1">
      <c r="A14396" s="4">
        <v>37034</v>
      </c>
      <c r="B14396">
        <v>3.97</v>
      </c>
      <c r="C14396">
        <f>IFERROR(((VLOOKUP(A14396,'Interest Rates-10yr'!$A$9:$C$15239,2,FALSE))-B14396),C14395)</f>
        <v>1.44</v>
      </c>
      <c r="D14396" s="98">
        <f>AVERAGE(C$10:C14396)</f>
        <v>0.68816709529436215</v>
      </c>
      <c r="E14396" s="2"/>
      <c r="G14396" s="23"/>
    </row>
    <row r="14397" spans="1:7" customFormat="1">
      <c r="A14397" s="4">
        <v>37035</v>
      </c>
      <c r="B14397">
        <v>3.98</v>
      </c>
      <c r="C14397">
        <f>IFERROR(((VLOOKUP(A14397,'Interest Rates-10yr'!$A$9:$C$15239,2,FALSE))-B14397),C14396)</f>
        <v>1.5399999999999996</v>
      </c>
      <c r="D14397" s="98">
        <f>AVERAGE(C$10:C14397)</f>
        <v>0.68822629969418891</v>
      </c>
      <c r="E14397" s="2"/>
      <c r="G14397" s="23"/>
    </row>
    <row r="14398" spans="1:7" customFormat="1">
      <c r="A14398" s="4">
        <v>37036</v>
      </c>
      <c r="B14398">
        <v>3.94</v>
      </c>
      <c r="C14398">
        <f>IFERROR(((VLOOKUP(A14398,'Interest Rates-10yr'!$A$9:$C$15239,2,FALSE))-B14398),C14397)</f>
        <v>1.5799999999999996</v>
      </c>
      <c r="D14398" s="98">
        <f>AVERAGE(C$10:C14398)</f>
        <v>0.68828827576620955</v>
      </c>
      <c r="E14398" s="2"/>
      <c r="G14398" s="23"/>
    </row>
    <row r="14399" spans="1:7" customFormat="1">
      <c r="A14399" s="4">
        <v>37037</v>
      </c>
      <c r="B14399">
        <v>3.94</v>
      </c>
      <c r="C14399">
        <f>IFERROR(((VLOOKUP(A14399,'Interest Rates-10yr'!$A$9:$C$15239,2,FALSE))-B14399),C14398)</f>
        <v>1.5799999999999996</v>
      </c>
      <c r="D14399" s="98">
        <f>AVERAGE(C$10:C14399)</f>
        <v>0.6883502432244607</v>
      </c>
      <c r="E14399" s="2"/>
      <c r="G14399" s="23"/>
    </row>
    <row r="14400" spans="1:7" customFormat="1">
      <c r="A14400" s="4">
        <v>37038</v>
      </c>
      <c r="B14400">
        <v>3.94</v>
      </c>
      <c r="C14400">
        <f>IFERROR(((VLOOKUP(A14400,'Interest Rates-10yr'!$A$9:$C$15239,2,FALSE))-B14400),C14399)</f>
        <v>1.5799999999999996</v>
      </c>
      <c r="D14400" s="98">
        <f>AVERAGE(C$10:C14400)</f>
        <v>0.68841220207073794</v>
      </c>
      <c r="E14400" s="2"/>
      <c r="G14400" s="23"/>
    </row>
    <row r="14401" spans="1:7" customFormat="1">
      <c r="A14401" s="4">
        <v>37039</v>
      </c>
      <c r="B14401">
        <v>3.94</v>
      </c>
      <c r="C14401">
        <f>IFERROR(((VLOOKUP(A14401,'Interest Rates-10yr'!$A$9:$C$15239,2,FALSE))-B14401),C14400)</f>
        <v>1.5799999999999996</v>
      </c>
      <c r="D14401" s="98">
        <f>AVERAGE(C$10:C14401)</f>
        <v>0.6884741523068364</v>
      </c>
      <c r="E14401" s="2"/>
      <c r="G14401" s="23"/>
    </row>
    <row r="14402" spans="1:7" customFormat="1">
      <c r="A14402" s="4">
        <v>37040</v>
      </c>
      <c r="B14402">
        <v>4.09</v>
      </c>
      <c r="C14402">
        <f>IFERROR(((VLOOKUP(A14402,'Interest Rates-10yr'!$A$9:$C$15239,2,FALSE))-B14402),C14401)</f>
        <v>1.4500000000000002</v>
      </c>
      <c r="D14402" s="98">
        <f>AVERAGE(C$10:C14402)</f>
        <v>0.68852706176613565</v>
      </c>
      <c r="E14402" s="2"/>
      <c r="G14402" s="23"/>
    </row>
    <row r="14403" spans="1:7" customFormat="1">
      <c r="A14403" s="4">
        <v>37041</v>
      </c>
      <c r="B14403">
        <v>4.05</v>
      </c>
      <c r="C14403">
        <f>IFERROR(((VLOOKUP(A14403,'Interest Rates-10yr'!$A$9:$C$15239,2,FALSE))-B14403),C14402)</f>
        <v>1.4900000000000002</v>
      </c>
      <c r="D14403" s="98">
        <f>AVERAGE(C$10:C14403)</f>
        <v>0.68858274280950327</v>
      </c>
      <c r="E14403" s="2"/>
      <c r="G14403" s="23"/>
    </row>
    <row r="14404" spans="1:7" customFormat="1">
      <c r="A14404" s="4">
        <v>37042</v>
      </c>
      <c r="B14404">
        <v>4.24</v>
      </c>
      <c r="C14404">
        <f>IFERROR(((VLOOKUP(A14404,'Interest Rates-10yr'!$A$9:$C$15239,2,FALSE))-B14404),C14403)</f>
        <v>1.1899999999999995</v>
      </c>
      <c r="D14404" s="98">
        <f>AVERAGE(C$10:C14404)</f>
        <v>0.68861757554706426</v>
      </c>
      <c r="E14404" s="2"/>
      <c r="G14404" s="23"/>
    </row>
    <row r="14405" spans="1:7" customFormat="1">
      <c r="A14405" s="4">
        <v>37043</v>
      </c>
      <c r="B14405">
        <v>4.1399999999999997</v>
      </c>
      <c r="C14405">
        <f>IFERROR(((VLOOKUP(A14405,'Interest Rates-10yr'!$A$9:$C$15239,2,FALSE))-B14405),C14404)</f>
        <v>1.25</v>
      </c>
      <c r="D14405" s="98">
        <f>AVERAGE(C$10:C14405)</f>
        <v>0.68865657126979651</v>
      </c>
      <c r="E14405" s="2"/>
      <c r="G14405" s="23"/>
    </row>
    <row r="14406" spans="1:7" customFormat="1">
      <c r="A14406" s="4">
        <v>37044</v>
      </c>
      <c r="B14406">
        <v>4.1399999999999997</v>
      </c>
      <c r="C14406">
        <f>IFERROR(((VLOOKUP(A14406,'Interest Rates-10yr'!$A$9:$C$15239,2,FALSE))-B14406),C14405)</f>
        <v>1.25</v>
      </c>
      <c r="D14406" s="98">
        <f>AVERAGE(C$10:C14406)</f>
        <v>0.68869556157532752</v>
      </c>
      <c r="E14406" s="2"/>
      <c r="G14406" s="23"/>
    </row>
    <row r="14407" spans="1:7" customFormat="1">
      <c r="A14407" s="4">
        <v>37045</v>
      </c>
      <c r="B14407">
        <v>4.1399999999999997</v>
      </c>
      <c r="C14407">
        <f>IFERROR(((VLOOKUP(A14407,'Interest Rates-10yr'!$A$9:$C$15239,2,FALSE))-B14407),C14406)</f>
        <v>1.25</v>
      </c>
      <c r="D14407" s="98">
        <f>AVERAGE(C$10:C14407)</f>
        <v>0.68873454646478616</v>
      </c>
      <c r="E14407" s="2"/>
      <c r="G14407" s="23"/>
    </row>
    <row r="14408" spans="1:7" customFormat="1">
      <c r="A14408" s="4">
        <v>37046</v>
      </c>
      <c r="B14408">
        <v>4.03</v>
      </c>
      <c r="C14408">
        <f>IFERROR(((VLOOKUP(A14408,'Interest Rates-10yr'!$A$9:$C$15239,2,FALSE))-B14408),C14407)</f>
        <v>1.3199999999999994</v>
      </c>
      <c r="D14408" s="98">
        <f>AVERAGE(C$10:C14408)</f>
        <v>0.68877838738801234</v>
      </c>
      <c r="E14408" s="2"/>
      <c r="G14408" s="23"/>
    </row>
    <row r="14409" spans="1:7" customFormat="1">
      <c r="A14409" s="4">
        <v>37047</v>
      </c>
      <c r="B14409">
        <v>3.93</v>
      </c>
      <c r="C14409">
        <f>IFERROR(((VLOOKUP(A14409,'Interest Rates-10yr'!$A$9:$C$15239,2,FALSE))-B14409),C14408)</f>
        <v>1.3599999999999999</v>
      </c>
      <c r="D14409" s="98">
        <f>AVERAGE(C$10:C14409)</f>
        <v>0.68882499999999935</v>
      </c>
      <c r="E14409" s="2"/>
      <c r="G14409" s="23"/>
    </row>
    <row r="14410" spans="1:7" customFormat="1">
      <c r="A14410" s="4">
        <v>37048</v>
      </c>
      <c r="B14410">
        <v>3.91</v>
      </c>
      <c r="C14410">
        <f>IFERROR(((VLOOKUP(A14410,'Interest Rates-10yr'!$A$9:$C$15239,2,FALSE))-B14410),C14409)</f>
        <v>1.3599999999999994</v>
      </c>
      <c r="D14410" s="98">
        <f>AVERAGE(C$10:C14410)</f>
        <v>0.68887160613846199</v>
      </c>
      <c r="E14410" s="2"/>
      <c r="G14410" s="23"/>
    </row>
    <row r="14411" spans="1:7" customFormat="1">
      <c r="A14411" s="4">
        <v>37049</v>
      </c>
      <c r="B14411">
        <v>3.92</v>
      </c>
      <c r="C14411">
        <f>IFERROR(((VLOOKUP(A14411,'Interest Rates-10yr'!$A$9:$C$15239,2,FALSE))-B14411),C14410)</f>
        <v>1.4100000000000001</v>
      </c>
      <c r="D14411" s="98">
        <f>AVERAGE(C$10:C14411)</f>
        <v>0.68892167754478484</v>
      </c>
      <c r="E14411" s="2"/>
      <c r="G14411" s="23"/>
    </row>
    <row r="14412" spans="1:7" customFormat="1">
      <c r="A14412" s="4">
        <v>37050</v>
      </c>
      <c r="B14412">
        <v>4.0199999999999996</v>
      </c>
      <c r="C14412">
        <f>IFERROR(((VLOOKUP(A14412,'Interest Rates-10yr'!$A$9:$C$15239,2,FALSE))-B14412),C14411)</f>
        <v>1.3600000000000003</v>
      </c>
      <c r="D14412" s="98">
        <f>AVERAGE(C$10:C14412)</f>
        <v>0.68896827049920095</v>
      </c>
      <c r="E14412" s="2"/>
      <c r="G14412" s="23"/>
    </row>
    <row r="14413" spans="1:7" customFormat="1">
      <c r="A14413" s="4">
        <v>37051</v>
      </c>
      <c r="B14413">
        <v>4.0199999999999996</v>
      </c>
      <c r="C14413">
        <f>IFERROR(((VLOOKUP(A14413,'Interest Rates-10yr'!$A$9:$C$15239,2,FALSE))-B14413),C14412)</f>
        <v>1.3600000000000003</v>
      </c>
      <c r="D14413" s="98">
        <f>AVERAGE(C$10:C14413)</f>
        <v>0.68901485698417053</v>
      </c>
      <c r="E14413" s="2"/>
      <c r="G14413" s="23"/>
    </row>
    <row r="14414" spans="1:7" customFormat="1">
      <c r="A14414" s="4">
        <v>37052</v>
      </c>
      <c r="B14414">
        <v>4.0199999999999996</v>
      </c>
      <c r="C14414">
        <f>IFERROR(((VLOOKUP(A14414,'Interest Rates-10yr'!$A$9:$C$15239,2,FALSE))-B14414),C14413)</f>
        <v>1.3600000000000003</v>
      </c>
      <c r="D14414" s="98">
        <f>AVERAGE(C$10:C14414)</f>
        <v>0.68906143700104083</v>
      </c>
      <c r="E14414" s="2"/>
      <c r="G14414" s="23"/>
    </row>
    <row r="14415" spans="1:7" customFormat="1">
      <c r="A14415" s="4">
        <v>37053</v>
      </c>
      <c r="B14415">
        <v>4.03</v>
      </c>
      <c r="C14415">
        <f>IFERROR(((VLOOKUP(A14415,'Interest Rates-10yr'!$A$9:$C$15239,2,FALSE))-B14415),C14414)</f>
        <v>1.29</v>
      </c>
      <c r="D14415" s="98">
        <f>AVERAGE(C$10:C14415)</f>
        <v>0.68910315146466705</v>
      </c>
      <c r="E14415" s="2"/>
      <c r="G14415" s="23"/>
    </row>
    <row r="14416" spans="1:7" customFormat="1">
      <c r="A14416" s="4">
        <v>37054</v>
      </c>
      <c r="B14416">
        <v>3.98</v>
      </c>
      <c r="C14416">
        <f>IFERROR(((VLOOKUP(A14416,'Interest Rates-10yr'!$A$9:$C$15239,2,FALSE))-B14416),C14415)</f>
        <v>1.2899999999999996</v>
      </c>
      <c r="D14416" s="98">
        <f>AVERAGE(C$10:C14416)</f>
        <v>0.68914486013743281</v>
      </c>
      <c r="E14416" s="2"/>
      <c r="G14416" s="23"/>
    </row>
    <row r="14417" spans="1:7" customFormat="1">
      <c r="A14417" s="4">
        <v>37055</v>
      </c>
      <c r="B14417">
        <v>4.04</v>
      </c>
      <c r="C14417">
        <f>IFERROR(((VLOOKUP(A14417,'Interest Rates-10yr'!$A$9:$C$15239,2,FALSE))-B14417),C14416)</f>
        <v>1.2400000000000002</v>
      </c>
      <c r="D14417" s="98">
        <f>AVERAGE(C$10:C14417)</f>
        <v>0.68918309272626277</v>
      </c>
      <c r="E14417" s="2"/>
      <c r="G14417" s="23"/>
    </row>
    <row r="14418" spans="1:7" customFormat="1">
      <c r="A14418" s="4">
        <v>37056</v>
      </c>
      <c r="B14418">
        <v>4.03</v>
      </c>
      <c r="C14418">
        <f>IFERROR(((VLOOKUP(A14418,'Interest Rates-10yr'!$A$9:$C$15239,2,FALSE))-B14418),C14417)</f>
        <v>1.2299999999999995</v>
      </c>
      <c r="D14418" s="98">
        <f>AVERAGE(C$10:C14418)</f>
        <v>0.68922062599764</v>
      </c>
      <c r="E14418" s="2"/>
      <c r="G14418" s="23"/>
    </row>
    <row r="14419" spans="1:7" customFormat="1">
      <c r="A14419" s="4">
        <v>37057</v>
      </c>
      <c r="B14419">
        <v>3.94</v>
      </c>
      <c r="C14419">
        <f>IFERROR(((VLOOKUP(A14419,'Interest Rates-10yr'!$A$9:$C$15239,2,FALSE))-B14419),C14418)</f>
        <v>1.3299999999999996</v>
      </c>
      <c r="D14419" s="98">
        <f>AVERAGE(C$10:C14419)</f>
        <v>0.6892650936849406</v>
      </c>
      <c r="E14419" s="2"/>
      <c r="G14419" s="23"/>
    </row>
    <row r="14420" spans="1:7" customFormat="1">
      <c r="A14420" s="4">
        <v>37058</v>
      </c>
      <c r="B14420">
        <v>3.94</v>
      </c>
      <c r="C14420">
        <f>IFERROR(((VLOOKUP(A14420,'Interest Rates-10yr'!$A$9:$C$15239,2,FALSE))-B14420),C14419)</f>
        <v>1.3299999999999996</v>
      </c>
      <c r="D14420" s="98">
        <f>AVERAGE(C$10:C14420)</f>
        <v>0.68930955520088777</v>
      </c>
      <c r="E14420" s="2"/>
      <c r="G14420" s="23"/>
    </row>
    <row r="14421" spans="1:7" customFormat="1">
      <c r="A14421" s="4">
        <v>37059</v>
      </c>
      <c r="B14421">
        <v>3.94</v>
      </c>
      <c r="C14421">
        <f>IFERROR(((VLOOKUP(A14421,'Interest Rates-10yr'!$A$9:$C$15239,2,FALSE))-B14421),C14420)</f>
        <v>1.3299999999999996</v>
      </c>
      <c r="D14421" s="98">
        <f>AVERAGE(C$10:C14421)</f>
        <v>0.68935401054676615</v>
      </c>
      <c r="E14421" s="2"/>
      <c r="G14421" s="23"/>
    </row>
    <row r="14422" spans="1:7" customFormat="1">
      <c r="A14422" s="4">
        <v>37060</v>
      </c>
      <c r="B14422">
        <v>3.91</v>
      </c>
      <c r="C14422">
        <f>IFERROR(((VLOOKUP(A14422,'Interest Rates-10yr'!$A$9:$C$15239,2,FALSE))-B14422),C14421)</f>
        <v>1.3599999999999994</v>
      </c>
      <c r="D14422" s="98">
        <f>AVERAGE(C$10:C14422)</f>
        <v>0.68940054117810268</v>
      </c>
      <c r="E14422" s="2"/>
      <c r="G14422" s="23"/>
    </row>
    <row r="14423" spans="1:7" customFormat="1">
      <c r="A14423" s="4">
        <v>37061</v>
      </c>
      <c r="B14423">
        <v>3.91</v>
      </c>
      <c r="C14423">
        <f>IFERROR(((VLOOKUP(A14423,'Interest Rates-10yr'!$A$9:$C$15239,2,FALSE))-B14423),C14422)</f>
        <v>1.3499999999999996</v>
      </c>
      <c r="D14423" s="98">
        <f>AVERAGE(C$10:C14423)</f>
        <v>0.68944637158318267</v>
      </c>
      <c r="E14423" s="2"/>
      <c r="G14423" s="23"/>
    </row>
    <row r="14424" spans="1:7" customFormat="1">
      <c r="A14424" s="4">
        <v>37062</v>
      </c>
      <c r="B14424">
        <v>3.98</v>
      </c>
      <c r="C14424">
        <f>IFERROR(((VLOOKUP(A14424,'Interest Rates-10yr'!$A$9:$C$15239,2,FALSE))-B14424),C14423)</f>
        <v>1.2600000000000002</v>
      </c>
      <c r="D14424" s="98">
        <f>AVERAGE(C$10:C14424)</f>
        <v>0.68948595213319419</v>
      </c>
      <c r="E14424" s="2"/>
      <c r="G14424" s="23"/>
    </row>
    <row r="14425" spans="1:7" customFormat="1">
      <c r="A14425" s="4">
        <v>37063</v>
      </c>
      <c r="B14425">
        <v>4.0199999999999996</v>
      </c>
      <c r="C14425">
        <f>IFERROR(((VLOOKUP(A14425,'Interest Rates-10yr'!$A$9:$C$15239,2,FALSE))-B14425),C14424)</f>
        <v>1.2000000000000002</v>
      </c>
      <c r="D14425" s="98">
        <f>AVERAGE(C$10:C14425)</f>
        <v>0.6895213651498332</v>
      </c>
      <c r="E14425" s="2"/>
      <c r="G14425" s="23"/>
    </row>
    <row r="14426" spans="1:7" customFormat="1">
      <c r="A14426" s="4">
        <v>37064</v>
      </c>
      <c r="B14426">
        <v>3.98</v>
      </c>
      <c r="C14426">
        <f>IFERROR(((VLOOKUP(A14426,'Interest Rates-10yr'!$A$9:$C$15239,2,FALSE))-B14426),C14425)</f>
        <v>1.1599999999999997</v>
      </c>
      <c r="D14426" s="98">
        <f>AVERAGE(C$10:C14426)</f>
        <v>0.68955399875147361</v>
      </c>
      <c r="E14426" s="2"/>
      <c r="G14426" s="23"/>
    </row>
    <row r="14427" spans="1:7" customFormat="1">
      <c r="A14427" s="4">
        <v>37065</v>
      </c>
      <c r="B14427">
        <v>3.98</v>
      </c>
      <c r="C14427">
        <f>IFERROR(((VLOOKUP(A14427,'Interest Rates-10yr'!$A$9:$C$15239,2,FALSE))-B14427),C14426)</f>
        <v>1.1599999999999997</v>
      </c>
      <c r="D14427" s="98">
        <f>AVERAGE(C$10:C14427)</f>
        <v>0.68958662782632785</v>
      </c>
      <c r="E14427" s="2"/>
      <c r="G14427" s="23"/>
    </row>
    <row r="14428" spans="1:7" customFormat="1">
      <c r="A14428" s="4">
        <v>37066</v>
      </c>
      <c r="B14428">
        <v>3.98</v>
      </c>
      <c r="C14428">
        <f>IFERROR(((VLOOKUP(A14428,'Interest Rates-10yr'!$A$9:$C$15239,2,FALSE))-B14428),C14427)</f>
        <v>1.1599999999999997</v>
      </c>
      <c r="D14428" s="98">
        <f>AVERAGE(C$10:C14428)</f>
        <v>0.68961925237533772</v>
      </c>
      <c r="E14428" s="2"/>
      <c r="G14428" s="23"/>
    </row>
    <row r="14429" spans="1:7" customFormat="1">
      <c r="A14429" s="4">
        <v>37067</v>
      </c>
      <c r="B14429">
        <v>3.97</v>
      </c>
      <c r="C14429">
        <f>IFERROR(((VLOOKUP(A14429,'Interest Rates-10yr'!$A$9:$C$15239,2,FALSE))-B14429),C14428)</f>
        <v>1.19</v>
      </c>
      <c r="D14429" s="98">
        <f>AVERAGE(C$10:C14429)</f>
        <v>0.68965395284327291</v>
      </c>
      <c r="E14429" s="2"/>
      <c r="G14429" s="23"/>
    </row>
    <row r="14430" spans="1:7" customFormat="1">
      <c r="A14430" s="4">
        <v>37068</v>
      </c>
      <c r="B14430">
        <v>3.75</v>
      </c>
      <c r="C14430">
        <f>IFERROR(((VLOOKUP(A14430,'Interest Rates-10yr'!$A$9:$C$15239,2,FALSE))-B14430),C14429)</f>
        <v>1.4900000000000002</v>
      </c>
      <c r="D14430" s="98">
        <f>AVERAGE(C$10:C14430)</f>
        <v>0.68970945149434826</v>
      </c>
      <c r="E14430" s="2"/>
      <c r="G14430" s="23"/>
    </row>
    <row r="14431" spans="1:7" customFormat="1">
      <c r="A14431" s="4">
        <v>37069</v>
      </c>
      <c r="B14431">
        <v>3.68</v>
      </c>
      <c r="C14431">
        <f>IFERROR(((VLOOKUP(A14431,'Interest Rates-10yr'!$A$9:$C$15239,2,FALSE))-B14431),C14430)</f>
        <v>1.5799999999999996</v>
      </c>
      <c r="D14431" s="98">
        <f>AVERAGE(C$10:C14431)</f>
        <v>0.68977118291499073</v>
      </c>
      <c r="E14431" s="2"/>
      <c r="G14431" s="23"/>
    </row>
    <row r="14432" spans="1:7" customFormat="1">
      <c r="A14432" s="4">
        <v>37070</v>
      </c>
      <c r="B14432">
        <v>3.86</v>
      </c>
      <c r="C14432">
        <f>IFERROR(((VLOOKUP(A14432,'Interest Rates-10yr'!$A$9:$C$15239,2,FALSE))-B14432),C14431)</f>
        <v>1.4899999999999998</v>
      </c>
      <c r="D14432" s="98">
        <f>AVERAGE(C$10:C14432)</f>
        <v>0.68982666574221696</v>
      </c>
      <c r="E14432" s="2"/>
      <c r="G14432" s="23"/>
    </row>
    <row r="14433" spans="1:7" customFormat="1">
      <c r="A14433" s="4">
        <v>37071</v>
      </c>
      <c r="B14433">
        <v>3.95</v>
      </c>
      <c r="C14433">
        <f>IFERROR(((VLOOKUP(A14433,'Interest Rates-10yr'!$A$9:$C$15239,2,FALSE))-B14433),C14432)</f>
        <v>1.4699999999999998</v>
      </c>
      <c r="D14433" s="98">
        <f>AVERAGE(C$10:C14433)</f>
        <v>0.68988075429839124</v>
      </c>
      <c r="E14433" s="2"/>
      <c r="G14433" s="23"/>
    </row>
    <row r="14434" spans="1:7" customFormat="1">
      <c r="A14434" s="4">
        <v>37072</v>
      </c>
      <c r="B14434">
        <v>3.95</v>
      </c>
      <c r="C14434">
        <f>IFERROR(((VLOOKUP(A14434,'Interest Rates-10yr'!$A$9:$C$15239,2,FALSE))-B14434),C14433)</f>
        <v>1.4699999999999998</v>
      </c>
      <c r="D14434" s="98">
        <f>AVERAGE(C$10:C14434)</f>
        <v>0.68993483535528555</v>
      </c>
      <c r="E14434" s="2"/>
      <c r="G14434" s="23"/>
    </row>
    <row r="14435" spans="1:7" customFormat="1">
      <c r="A14435" s="4">
        <v>37073</v>
      </c>
      <c r="B14435">
        <v>3.95</v>
      </c>
      <c r="C14435">
        <f>IFERROR(((VLOOKUP(A14435,'Interest Rates-10yr'!$A$9:$C$15239,2,FALSE))-B14435),C14434)</f>
        <v>1.4699999999999998</v>
      </c>
      <c r="D14435" s="98">
        <f>AVERAGE(C$10:C14435)</f>
        <v>0.68998890891445952</v>
      </c>
      <c r="E14435" s="2"/>
      <c r="G14435" s="23"/>
    </row>
    <row r="14436" spans="1:7" customFormat="1">
      <c r="A14436" s="4">
        <v>37074</v>
      </c>
      <c r="B14436">
        <v>4.1100000000000003</v>
      </c>
      <c r="C14436">
        <f>IFERROR(((VLOOKUP(A14436,'Interest Rates-10yr'!$A$9:$C$15239,2,FALSE))-B14436),C14435)</f>
        <v>1.2599999999999998</v>
      </c>
      <c r="D14436" s="98">
        <f>AVERAGE(C$10:C14436)</f>
        <v>0.6900284189367154</v>
      </c>
      <c r="E14436" s="2"/>
      <c r="G14436" s="23"/>
    </row>
    <row r="14437" spans="1:7" customFormat="1">
      <c r="A14437" s="4">
        <v>37075</v>
      </c>
      <c r="B14437">
        <v>3.69</v>
      </c>
      <c r="C14437">
        <f>IFERROR(((VLOOKUP(A14437,'Interest Rates-10yr'!$A$9:$C$15239,2,FALSE))-B14437),C14436)</f>
        <v>1.7200000000000002</v>
      </c>
      <c r="D14437" s="98">
        <f>AVERAGE(C$10:C14437)</f>
        <v>0.69009980593290776</v>
      </c>
      <c r="E14437" s="2"/>
      <c r="G14437" s="23"/>
    </row>
    <row r="14438" spans="1:7" customFormat="1">
      <c r="A14438" s="4">
        <v>37076</v>
      </c>
      <c r="B14438">
        <v>3.69</v>
      </c>
      <c r="C14438">
        <f>IFERROR(((VLOOKUP(A14438,'Interest Rates-10yr'!$A$9:$C$15239,2,FALSE))-B14438),C14437)</f>
        <v>1.7200000000000002</v>
      </c>
      <c r="D14438" s="98">
        <f>AVERAGE(C$10:C14438)</f>
        <v>0.6901711830341668</v>
      </c>
      <c r="E14438" s="2"/>
      <c r="G14438" s="23"/>
    </row>
    <row r="14439" spans="1:7" customFormat="1">
      <c r="A14439" s="4">
        <v>37077</v>
      </c>
      <c r="B14439">
        <v>3.72</v>
      </c>
      <c r="C14439">
        <f>IFERROR(((VLOOKUP(A14439,'Interest Rates-10yr'!$A$9:$C$15239,2,FALSE))-B14439),C14438)</f>
        <v>1.7200000000000002</v>
      </c>
      <c r="D14439" s="98">
        <f>AVERAGE(C$10:C14439)</f>
        <v>0.69024255024254966</v>
      </c>
      <c r="E14439" s="2"/>
      <c r="G14439" s="23"/>
    </row>
    <row r="14440" spans="1:7" customFormat="1">
      <c r="A14440" s="4">
        <v>37078</v>
      </c>
      <c r="B14440">
        <v>3.6</v>
      </c>
      <c r="C14440">
        <f>IFERROR(((VLOOKUP(A14440,'Interest Rates-10yr'!$A$9:$C$15239,2,FALSE))-B14440),C14439)</f>
        <v>1.81</v>
      </c>
      <c r="D14440" s="98">
        <f>AVERAGE(C$10:C14440)</f>
        <v>0.69032014413415499</v>
      </c>
      <c r="E14440" s="2"/>
      <c r="G14440" s="23"/>
    </row>
    <row r="14441" spans="1:7" customFormat="1">
      <c r="A14441" s="4">
        <v>37079</v>
      </c>
      <c r="B14441">
        <v>3.6</v>
      </c>
      <c r="C14441">
        <f>IFERROR(((VLOOKUP(A14441,'Interest Rates-10yr'!$A$9:$C$15239,2,FALSE))-B14441),C14440)</f>
        <v>1.81</v>
      </c>
      <c r="D14441" s="98">
        <f>AVERAGE(C$10:C14441)</f>
        <v>0.69039772727272664</v>
      </c>
      <c r="E14441" s="2"/>
      <c r="G14441" s="23"/>
    </row>
    <row r="14442" spans="1:7" customFormat="1">
      <c r="A14442" s="4">
        <v>37080</v>
      </c>
      <c r="B14442">
        <v>3.6</v>
      </c>
      <c r="C14442">
        <f>IFERROR(((VLOOKUP(A14442,'Interest Rates-10yr'!$A$9:$C$15239,2,FALSE))-B14442),C14441)</f>
        <v>1.81</v>
      </c>
      <c r="D14442" s="98">
        <f>AVERAGE(C$10:C14442)</f>
        <v>0.69047529966049959</v>
      </c>
      <c r="E14442" s="2"/>
      <c r="G14442" s="23"/>
    </row>
    <row r="14443" spans="1:7" customFormat="1">
      <c r="A14443" s="4">
        <v>37081</v>
      </c>
      <c r="B14443">
        <v>3.67</v>
      </c>
      <c r="C14443">
        <f>IFERROR(((VLOOKUP(A14443,'Interest Rates-10yr'!$A$9:$C$15239,2,FALSE))-B14443),C14442)</f>
        <v>1.7000000000000002</v>
      </c>
      <c r="D14443" s="98">
        <f>AVERAGE(C$10:C14443)</f>
        <v>0.69054524040459964</v>
      </c>
      <c r="E14443" s="2"/>
      <c r="G14443" s="23"/>
    </row>
    <row r="14444" spans="1:7" customFormat="1">
      <c r="A14444" s="4">
        <v>37082</v>
      </c>
      <c r="B14444">
        <v>3.71</v>
      </c>
      <c r="C14444">
        <f>IFERROR(((VLOOKUP(A14444,'Interest Rates-10yr'!$A$9:$C$15239,2,FALSE))-B14444),C14443)</f>
        <v>1.6100000000000003</v>
      </c>
      <c r="D14444" s="98">
        <f>AVERAGE(C$10:C14444)</f>
        <v>0.69060893661239986</v>
      </c>
      <c r="E14444" s="2"/>
      <c r="G14444" s="23"/>
    </row>
    <row r="14445" spans="1:7" customFormat="1">
      <c r="A14445" s="4">
        <v>37083</v>
      </c>
      <c r="B14445">
        <v>3.78</v>
      </c>
      <c r="C14445">
        <f>IFERROR(((VLOOKUP(A14445,'Interest Rates-10yr'!$A$9:$C$15239,2,FALSE))-B14445),C14444)</f>
        <v>1.5299999999999998</v>
      </c>
      <c r="D14445" s="98">
        <f>AVERAGE(C$10:C14445)</f>
        <v>0.69066708229426377</v>
      </c>
      <c r="E14445" s="2"/>
      <c r="G14445" s="23"/>
    </row>
    <row r="14446" spans="1:7" customFormat="1">
      <c r="A14446" s="4">
        <v>37084</v>
      </c>
      <c r="B14446">
        <v>3.78</v>
      </c>
      <c r="C14446">
        <f>IFERROR(((VLOOKUP(A14446,'Interest Rates-10yr'!$A$9:$C$15239,2,FALSE))-B14446),C14445)</f>
        <v>1.4899999999999998</v>
      </c>
      <c r="D14446" s="98">
        <f>AVERAGE(C$10:C14446)</f>
        <v>0.69072244926231152</v>
      </c>
      <c r="E14446" s="2"/>
      <c r="G14446" s="23"/>
    </row>
    <row r="14447" spans="1:7" customFormat="1">
      <c r="A14447" s="4">
        <v>37085</v>
      </c>
      <c r="B14447">
        <v>3.75</v>
      </c>
      <c r="C14447">
        <f>IFERROR(((VLOOKUP(A14447,'Interest Rates-10yr'!$A$9:$C$15239,2,FALSE))-B14447),C14446)</f>
        <v>1.5199999999999996</v>
      </c>
      <c r="D14447" s="98">
        <f>AVERAGE(C$10:C14447)</f>
        <v>0.69077988641085974</v>
      </c>
      <c r="E14447" s="2"/>
      <c r="G14447" s="23"/>
    </row>
    <row r="14448" spans="1:7" customFormat="1">
      <c r="A14448" s="4">
        <v>37086</v>
      </c>
      <c r="B14448">
        <v>3.75</v>
      </c>
      <c r="C14448">
        <f>IFERROR(((VLOOKUP(A14448,'Interest Rates-10yr'!$A$9:$C$15239,2,FALSE))-B14448),C14447)</f>
        <v>1.5199999999999996</v>
      </c>
      <c r="D14448" s="98">
        <f>AVERAGE(C$10:C14448)</f>
        <v>0.6908373156035732</v>
      </c>
      <c r="E14448" s="2"/>
      <c r="G14448" s="23"/>
    </row>
    <row r="14449" spans="1:7" customFormat="1">
      <c r="A14449" s="4">
        <v>37087</v>
      </c>
      <c r="B14449">
        <v>3.75</v>
      </c>
      <c r="C14449">
        <f>IFERROR(((VLOOKUP(A14449,'Interest Rates-10yr'!$A$9:$C$15239,2,FALSE))-B14449),C14448)</f>
        <v>1.5199999999999996</v>
      </c>
      <c r="D14449" s="98">
        <f>AVERAGE(C$10:C14449)</f>
        <v>0.69089473684210478</v>
      </c>
      <c r="E14449" s="2"/>
      <c r="G14449" s="23"/>
    </row>
    <row r="14450" spans="1:7" customFormat="1">
      <c r="A14450" s="4">
        <v>37088</v>
      </c>
      <c r="B14450">
        <v>3.82</v>
      </c>
      <c r="C14450">
        <f>IFERROR(((VLOOKUP(A14450,'Interest Rates-10yr'!$A$9:$C$15239,2,FALSE))-B14450),C14449)</f>
        <v>1.3900000000000001</v>
      </c>
      <c r="D14450" s="98">
        <f>AVERAGE(C$10:C14450)</f>
        <v>0.69094314798144119</v>
      </c>
      <c r="E14450" s="2"/>
      <c r="G14450" s="23"/>
    </row>
    <row r="14451" spans="1:7" customFormat="1">
      <c r="A14451" s="4">
        <v>37089</v>
      </c>
      <c r="B14451">
        <v>3.71</v>
      </c>
      <c r="C14451">
        <f>IFERROR(((VLOOKUP(A14451,'Interest Rates-10yr'!$A$9:$C$15239,2,FALSE))-B14451),C14450)</f>
        <v>1.5099999999999998</v>
      </c>
      <c r="D14451" s="98">
        <f>AVERAGE(C$10:C14451)</f>
        <v>0.69099986151502513</v>
      </c>
      <c r="E14451" s="2"/>
      <c r="G14451" s="23"/>
    </row>
    <row r="14452" spans="1:7" customFormat="1">
      <c r="A14452" s="4">
        <v>37090</v>
      </c>
      <c r="B14452">
        <v>3.73</v>
      </c>
      <c r="C14452">
        <f>IFERROR(((VLOOKUP(A14452,'Interest Rates-10yr'!$A$9:$C$15239,2,FALSE))-B14452),C14451)</f>
        <v>1.3900000000000001</v>
      </c>
      <c r="D14452" s="98">
        <f>AVERAGE(C$10:C14452)</f>
        <v>0.69104825867202047</v>
      </c>
      <c r="E14452" s="2"/>
      <c r="G14452" s="23"/>
    </row>
    <row r="14453" spans="1:7" customFormat="1">
      <c r="A14453" s="4">
        <v>37091</v>
      </c>
      <c r="B14453">
        <v>3.77</v>
      </c>
      <c r="C14453">
        <f>IFERROR(((VLOOKUP(A14453,'Interest Rates-10yr'!$A$9:$C$15239,2,FALSE))-B14453),C14452)</f>
        <v>1.3599999999999999</v>
      </c>
      <c r="D14453" s="98">
        <f>AVERAGE(C$10:C14453)</f>
        <v>0.69109457214068071</v>
      </c>
      <c r="E14453" s="2"/>
      <c r="G14453" s="23"/>
    </row>
    <row r="14454" spans="1:7" customFormat="1">
      <c r="A14454" s="4">
        <v>37092</v>
      </c>
      <c r="B14454">
        <v>3.8</v>
      </c>
      <c r="C14454">
        <f>IFERROR(((VLOOKUP(A14454,'Interest Rates-10yr'!$A$9:$C$15239,2,FALSE))-B14454),C14453)</f>
        <v>1.3500000000000005</v>
      </c>
      <c r="D14454" s="98">
        <f>AVERAGE(C$10:C14454)</f>
        <v>0.69114018691588741</v>
      </c>
      <c r="E14454" s="2"/>
      <c r="G14454" s="23"/>
    </row>
    <row r="14455" spans="1:7" customFormat="1">
      <c r="A14455" s="4">
        <v>37093</v>
      </c>
      <c r="B14455">
        <v>3.8</v>
      </c>
      <c r="C14455">
        <f>IFERROR(((VLOOKUP(A14455,'Interest Rates-10yr'!$A$9:$C$15239,2,FALSE))-B14455),C14454)</f>
        <v>1.3500000000000005</v>
      </c>
      <c r="D14455" s="98">
        <f>AVERAGE(C$10:C14455)</f>
        <v>0.69118579537588209</v>
      </c>
      <c r="E14455" s="2"/>
      <c r="G14455" s="23"/>
    </row>
    <row r="14456" spans="1:7" customFormat="1">
      <c r="A14456" s="4">
        <v>37094</v>
      </c>
      <c r="B14456">
        <v>3.8</v>
      </c>
      <c r="C14456">
        <f>IFERROR(((VLOOKUP(A14456,'Interest Rates-10yr'!$A$9:$C$15239,2,FALSE))-B14456),C14455)</f>
        <v>1.3500000000000005</v>
      </c>
      <c r="D14456" s="98">
        <f>AVERAGE(C$10:C14456)</f>
        <v>0.69123139752197649</v>
      </c>
      <c r="E14456" s="2"/>
      <c r="G14456" s="23"/>
    </row>
    <row r="14457" spans="1:7" customFormat="1">
      <c r="A14457" s="4">
        <v>37095</v>
      </c>
      <c r="B14457">
        <v>3.82</v>
      </c>
      <c r="C14457">
        <f>IFERROR(((VLOOKUP(A14457,'Interest Rates-10yr'!$A$9:$C$15239,2,FALSE))-B14457),C14456)</f>
        <v>1.31</v>
      </c>
      <c r="D14457" s="98">
        <f>AVERAGE(C$10:C14457)</f>
        <v>0.69127422480620104</v>
      </c>
      <c r="E14457" s="2"/>
      <c r="G14457" s="23"/>
    </row>
    <row r="14458" spans="1:7" customFormat="1">
      <c r="A14458" s="4">
        <v>37096</v>
      </c>
      <c r="B14458">
        <v>3.82</v>
      </c>
      <c r="C14458">
        <f>IFERROR(((VLOOKUP(A14458,'Interest Rates-10yr'!$A$9:$C$15239,2,FALSE))-B14458),C14457)</f>
        <v>1.31</v>
      </c>
      <c r="D14458" s="98">
        <f>AVERAGE(C$10:C14458)</f>
        <v>0.69131704616236367</v>
      </c>
      <c r="E14458" s="2"/>
      <c r="G14458" s="23"/>
    </row>
    <row r="14459" spans="1:7" customFormat="1">
      <c r="A14459" s="4">
        <v>37097</v>
      </c>
      <c r="B14459">
        <v>3.89</v>
      </c>
      <c r="C14459">
        <f>IFERROR(((VLOOKUP(A14459,'Interest Rates-10yr'!$A$9:$C$15239,2,FALSE))-B14459),C14458)</f>
        <v>1.31</v>
      </c>
      <c r="D14459" s="98">
        <f>AVERAGE(C$10:C14459)</f>
        <v>0.69135986159169494</v>
      </c>
      <c r="E14459" s="2"/>
      <c r="G14459" s="23"/>
    </row>
    <row r="14460" spans="1:7" customFormat="1">
      <c r="A14460" s="4">
        <v>37098</v>
      </c>
      <c r="B14460">
        <v>3.87</v>
      </c>
      <c r="C14460">
        <f>IFERROR(((VLOOKUP(A14460,'Interest Rates-10yr'!$A$9:$C$15239,2,FALSE))-B14460),C14459)</f>
        <v>1.3200000000000003</v>
      </c>
      <c r="D14460" s="98">
        <f>AVERAGE(C$10:C14460)</f>
        <v>0.69140336308905903</v>
      </c>
      <c r="E14460" s="2"/>
      <c r="G14460" s="23"/>
    </row>
    <row r="14461" spans="1:7" customFormat="1">
      <c r="A14461" s="4">
        <v>37099</v>
      </c>
      <c r="B14461">
        <v>3.75</v>
      </c>
      <c r="C14461">
        <f>IFERROR(((VLOOKUP(A14461,'Interest Rates-10yr'!$A$9:$C$15239,2,FALSE))-B14461),C14460)</f>
        <v>1.38</v>
      </c>
      <c r="D14461" s="98">
        <f>AVERAGE(C$10:C14461)</f>
        <v>0.69145101024079647</v>
      </c>
      <c r="E14461" s="2"/>
      <c r="G14461" s="23"/>
    </row>
    <row r="14462" spans="1:7" customFormat="1">
      <c r="A14462" s="4">
        <v>37100</v>
      </c>
      <c r="B14462">
        <v>3.75</v>
      </c>
      <c r="C14462">
        <f>IFERROR(((VLOOKUP(A14462,'Interest Rates-10yr'!$A$9:$C$15239,2,FALSE))-B14462),C14461)</f>
        <v>1.38</v>
      </c>
      <c r="D14462" s="98">
        <f>AVERAGE(C$10:C14462)</f>
        <v>0.69149865079914141</v>
      </c>
      <c r="E14462" s="2"/>
      <c r="G14462" s="23"/>
    </row>
    <row r="14463" spans="1:7" customFormat="1">
      <c r="A14463" s="4">
        <v>37101</v>
      </c>
      <c r="B14463">
        <v>3.75</v>
      </c>
      <c r="C14463">
        <f>IFERROR(((VLOOKUP(A14463,'Interest Rates-10yr'!$A$9:$C$15239,2,FALSE))-B14463),C14462)</f>
        <v>1.38</v>
      </c>
      <c r="D14463" s="98">
        <f>AVERAGE(C$10:C14463)</f>
        <v>0.69154628476546209</v>
      </c>
      <c r="E14463" s="2"/>
      <c r="G14463" s="23"/>
    </row>
    <row r="14464" spans="1:7" customFormat="1">
      <c r="A14464" s="4">
        <v>37102</v>
      </c>
      <c r="B14464">
        <v>3.79</v>
      </c>
      <c r="C14464">
        <f>IFERROR(((VLOOKUP(A14464,'Interest Rates-10yr'!$A$9:$C$15239,2,FALSE))-B14464),C14463)</f>
        <v>1.3200000000000003</v>
      </c>
      <c r="D14464" s="98">
        <f>AVERAGE(C$10:C14464)</f>
        <v>0.69158976132825933</v>
      </c>
      <c r="E14464" s="2"/>
      <c r="G14464" s="23"/>
    </row>
    <row r="14465" spans="1:7" customFormat="1">
      <c r="A14465" s="4">
        <v>37103</v>
      </c>
      <c r="B14465">
        <v>3.82</v>
      </c>
      <c r="C14465">
        <f>IFERROR(((VLOOKUP(A14465,'Interest Rates-10yr'!$A$9:$C$15239,2,FALSE))-B14465),C14464)</f>
        <v>1.2500000000000004</v>
      </c>
      <c r="D14465" s="98">
        <f>AVERAGE(C$10:C14465)</f>
        <v>0.6916283895960148</v>
      </c>
      <c r="E14465" s="2"/>
      <c r="G14465" s="23"/>
    </row>
    <row r="14466" spans="1:7" customFormat="1">
      <c r="A14466" s="4">
        <v>37104</v>
      </c>
      <c r="B14466">
        <v>3.79</v>
      </c>
      <c r="C14466">
        <f>IFERROR(((VLOOKUP(A14466,'Interest Rates-10yr'!$A$9:$C$15239,2,FALSE))-B14466),C14465)</f>
        <v>1.3200000000000003</v>
      </c>
      <c r="D14466" s="98">
        <f>AVERAGE(C$10:C14466)</f>
        <v>0.69167185446496426</v>
      </c>
      <c r="E14466" s="2"/>
      <c r="G14466" s="23"/>
    </row>
    <row r="14467" spans="1:7" customFormat="1">
      <c r="A14467" s="4">
        <v>37105</v>
      </c>
      <c r="B14467">
        <v>3.68</v>
      </c>
      <c r="C14467">
        <f>IFERROR(((VLOOKUP(A14467,'Interest Rates-10yr'!$A$9:$C$15239,2,FALSE))-B14467),C14466)</f>
        <v>1.4899999999999998</v>
      </c>
      <c r="D14467" s="98">
        <f>AVERAGE(C$10:C14467)</f>
        <v>0.69172707151749824</v>
      </c>
      <c r="E14467" s="2"/>
      <c r="G14467" s="23"/>
    </row>
    <row r="14468" spans="1:7" customFormat="1">
      <c r="A14468" s="4">
        <v>37106</v>
      </c>
      <c r="B14468">
        <v>3.69</v>
      </c>
      <c r="C14468">
        <f>IFERROR(((VLOOKUP(A14468,'Interest Rates-10yr'!$A$9:$C$15239,2,FALSE))-B14468),C14467)</f>
        <v>1.5100000000000002</v>
      </c>
      <c r="D14468" s="98">
        <f>AVERAGE(C$10:C14468)</f>
        <v>0.69178366415381343</v>
      </c>
      <c r="E14468" s="2"/>
      <c r="G14468" s="23"/>
    </row>
    <row r="14469" spans="1:7" customFormat="1">
      <c r="A14469" s="4">
        <v>37107</v>
      </c>
      <c r="B14469">
        <v>3.69</v>
      </c>
      <c r="C14469">
        <f>IFERROR(((VLOOKUP(A14469,'Interest Rates-10yr'!$A$9:$C$15239,2,FALSE))-B14469),C14468)</f>
        <v>1.5100000000000002</v>
      </c>
      <c r="D14469" s="98">
        <f>AVERAGE(C$10:C14469)</f>
        <v>0.69184024896265484</v>
      </c>
      <c r="E14469" s="2"/>
      <c r="G14469" s="23"/>
    </row>
    <row r="14470" spans="1:7" customFormat="1">
      <c r="A14470" s="4">
        <v>37108</v>
      </c>
      <c r="B14470">
        <v>3.69</v>
      </c>
      <c r="C14470">
        <f>IFERROR(((VLOOKUP(A14470,'Interest Rates-10yr'!$A$9:$C$15239,2,FALSE))-B14470),C14469)</f>
        <v>1.5100000000000002</v>
      </c>
      <c r="D14470" s="98">
        <f>AVERAGE(C$10:C14470)</f>
        <v>0.69189682594564617</v>
      </c>
      <c r="E14470" s="2"/>
      <c r="G14470" s="23"/>
    </row>
    <row r="14471" spans="1:7" customFormat="1">
      <c r="A14471" s="4">
        <v>37109</v>
      </c>
      <c r="B14471">
        <v>3.73</v>
      </c>
      <c r="C14471">
        <f>IFERROR(((VLOOKUP(A14471,'Interest Rates-10yr'!$A$9:$C$15239,2,FALSE))-B14471),C14470)</f>
        <v>1.4600000000000004</v>
      </c>
      <c r="D14471" s="98">
        <f>AVERAGE(C$10:C14471)</f>
        <v>0.69194993776794278</v>
      </c>
      <c r="E14471" s="2"/>
      <c r="G14471" s="23"/>
    </row>
    <row r="14472" spans="1:7" customFormat="1">
      <c r="A14472" s="4">
        <v>37110</v>
      </c>
      <c r="B14472">
        <v>3.69</v>
      </c>
      <c r="C14472">
        <f>IFERROR(((VLOOKUP(A14472,'Interest Rates-10yr'!$A$9:$C$15239,2,FALSE))-B14472),C14471)</f>
        <v>1.5100000000000002</v>
      </c>
      <c r="D14472" s="98">
        <f>AVERAGE(C$10:C14472)</f>
        <v>0.69200649934315073</v>
      </c>
      <c r="E14472" s="2"/>
      <c r="G14472" s="23"/>
    </row>
    <row r="14473" spans="1:7" customFormat="1">
      <c r="A14473" s="4">
        <v>37111</v>
      </c>
      <c r="B14473">
        <v>3.75</v>
      </c>
      <c r="C14473">
        <f>IFERROR(((VLOOKUP(A14473,'Interest Rates-10yr'!$A$9:$C$15239,2,FALSE))-B14473),C14472)</f>
        <v>1.2400000000000002</v>
      </c>
      <c r="D14473" s="98">
        <f>AVERAGE(C$10:C14473)</f>
        <v>0.69204438606194607</v>
      </c>
      <c r="E14473" s="2"/>
      <c r="G14473" s="23"/>
    </row>
    <row r="14474" spans="1:7" customFormat="1">
      <c r="A14474" s="4">
        <v>37112</v>
      </c>
      <c r="B14474">
        <v>3.77</v>
      </c>
      <c r="C14474">
        <f>IFERROR(((VLOOKUP(A14474,'Interest Rates-10yr'!$A$9:$C$15239,2,FALSE))-B14474),C14473)</f>
        <v>1.27</v>
      </c>
      <c r="D14474" s="98">
        <f>AVERAGE(C$10:C14474)</f>
        <v>0.69208434151399856</v>
      </c>
      <c r="E14474" s="2"/>
      <c r="G14474" s="23"/>
    </row>
    <row r="14475" spans="1:7" customFormat="1">
      <c r="A14475" s="4">
        <v>37113</v>
      </c>
      <c r="B14475">
        <v>3.7</v>
      </c>
      <c r="C14475">
        <f>IFERROR(((VLOOKUP(A14475,'Interest Rates-10yr'!$A$9:$C$15239,2,FALSE))-B14475),C14474)</f>
        <v>1.29</v>
      </c>
      <c r="D14475" s="98">
        <f>AVERAGE(C$10:C14475)</f>
        <v>0.69212567399419256</v>
      </c>
      <c r="E14475" s="2"/>
      <c r="G14475" s="23"/>
    </row>
    <row r="14476" spans="1:7" customFormat="1">
      <c r="A14476" s="4">
        <v>37114</v>
      </c>
      <c r="B14476">
        <v>3.7</v>
      </c>
      <c r="C14476">
        <f>IFERROR(((VLOOKUP(A14476,'Interest Rates-10yr'!$A$9:$C$15239,2,FALSE))-B14476),C14475)</f>
        <v>1.29</v>
      </c>
      <c r="D14476" s="98">
        <f>AVERAGE(C$10:C14476)</f>
        <v>0.69216700076035054</v>
      </c>
      <c r="E14476" s="2"/>
      <c r="G14476" s="23"/>
    </row>
    <row r="14477" spans="1:7" customFormat="1">
      <c r="A14477" s="4">
        <v>37115</v>
      </c>
      <c r="B14477">
        <v>3.7</v>
      </c>
      <c r="C14477">
        <f>IFERROR(((VLOOKUP(A14477,'Interest Rates-10yr'!$A$9:$C$15239,2,FALSE))-B14477),C14476)</f>
        <v>1.29</v>
      </c>
      <c r="D14477" s="98">
        <f>AVERAGE(C$10:C14477)</f>
        <v>0.6922083218136571</v>
      </c>
      <c r="E14477" s="2"/>
      <c r="G14477" s="23"/>
    </row>
    <row r="14478" spans="1:7" customFormat="1">
      <c r="A14478" s="4">
        <v>37116</v>
      </c>
      <c r="B14478">
        <v>3.79</v>
      </c>
      <c r="C14478">
        <f>IFERROR(((VLOOKUP(A14478,'Interest Rates-10yr'!$A$9:$C$15239,2,FALSE))-B14478),C14477)</f>
        <v>1.1799999999999997</v>
      </c>
      <c r="D14478" s="98">
        <f>AVERAGE(C$10:C14478)</f>
        <v>0.69224203469486434</v>
      </c>
      <c r="E14478" s="2"/>
      <c r="G14478" s="23"/>
    </row>
    <row r="14479" spans="1:7" customFormat="1">
      <c r="A14479" s="4">
        <v>37117</v>
      </c>
      <c r="B14479">
        <v>3.76</v>
      </c>
      <c r="C14479">
        <f>IFERROR(((VLOOKUP(A14479,'Interest Rates-10yr'!$A$9:$C$15239,2,FALSE))-B14479),C14478)</f>
        <v>1.21</v>
      </c>
      <c r="D14479" s="98">
        <f>AVERAGE(C$10:C14479)</f>
        <v>0.6922778161713885</v>
      </c>
      <c r="E14479" s="2"/>
      <c r="G14479" s="23"/>
    </row>
    <row r="14480" spans="1:7" customFormat="1">
      <c r="A14480" s="4">
        <v>37118</v>
      </c>
      <c r="B14480">
        <v>3.83</v>
      </c>
      <c r="C14480">
        <f>IFERROR(((VLOOKUP(A14480,'Interest Rates-10yr'!$A$9:$C$15239,2,FALSE))-B14480),C14479)</f>
        <v>1.17</v>
      </c>
      <c r="D14480" s="98">
        <f>AVERAGE(C$10:C14480)</f>
        <v>0.69231082855365844</v>
      </c>
      <c r="E14480" s="2"/>
      <c r="G14480" s="23"/>
    </row>
    <row r="14481" spans="1:7" customFormat="1">
      <c r="A14481" s="4">
        <v>37119</v>
      </c>
      <c r="B14481">
        <v>3.75</v>
      </c>
      <c r="C14481">
        <f>IFERROR(((VLOOKUP(A14481,'Interest Rates-10yr'!$A$9:$C$15239,2,FALSE))-B14481),C14480)</f>
        <v>1.2000000000000002</v>
      </c>
      <c r="D14481" s="98">
        <f>AVERAGE(C$10:C14481)</f>
        <v>0.69234590934217743</v>
      </c>
      <c r="E14481" s="2"/>
      <c r="G14481" s="23"/>
    </row>
    <row r="14482" spans="1:7" customFormat="1">
      <c r="A14482" s="4">
        <v>37120</v>
      </c>
      <c r="B14482">
        <v>3.66</v>
      </c>
      <c r="C14482">
        <f>IFERROR(((VLOOKUP(A14482,'Interest Rates-10yr'!$A$9:$C$15239,2,FALSE))-B14482),C14481)</f>
        <v>1.1799999999999997</v>
      </c>
      <c r="D14482" s="98">
        <f>AVERAGE(C$10:C14482)</f>
        <v>0.69237960339943294</v>
      </c>
      <c r="E14482" s="2"/>
      <c r="G14482" s="23"/>
    </row>
    <row r="14483" spans="1:7" customFormat="1">
      <c r="A14483" s="4">
        <v>37121</v>
      </c>
      <c r="B14483">
        <v>3.66</v>
      </c>
      <c r="C14483">
        <f>IFERROR(((VLOOKUP(A14483,'Interest Rates-10yr'!$A$9:$C$15239,2,FALSE))-B14483),C14482)</f>
        <v>1.1799999999999997</v>
      </c>
      <c r="D14483" s="98">
        <f>AVERAGE(C$10:C14483)</f>
        <v>0.69241329280088382</v>
      </c>
      <c r="E14483" s="2"/>
      <c r="G14483" s="23"/>
    </row>
    <row r="14484" spans="1:7" customFormat="1">
      <c r="A14484" s="4">
        <v>37122</v>
      </c>
      <c r="B14484">
        <v>3.66</v>
      </c>
      <c r="C14484">
        <f>IFERROR(((VLOOKUP(A14484,'Interest Rates-10yr'!$A$9:$C$15239,2,FALSE))-B14484),C14483)</f>
        <v>1.1799999999999997</v>
      </c>
      <c r="D14484" s="98">
        <f>AVERAGE(C$10:C14484)</f>
        <v>0.69244697754749518</v>
      </c>
      <c r="E14484" s="2"/>
      <c r="G14484" s="23"/>
    </row>
    <row r="14485" spans="1:7" customFormat="1">
      <c r="A14485" s="4">
        <v>37123</v>
      </c>
      <c r="B14485">
        <v>3.64</v>
      </c>
      <c r="C14485">
        <f>IFERROR(((VLOOKUP(A14485,'Interest Rates-10yr'!$A$9:$C$15239,2,FALSE))-B14485),C14484)</f>
        <v>1.27</v>
      </c>
      <c r="D14485" s="98">
        <f>AVERAGE(C$10:C14485)</f>
        <v>0.69248687482729987</v>
      </c>
      <c r="E14485" s="2"/>
      <c r="G14485" s="23"/>
    </row>
    <row r="14486" spans="1:7" customFormat="1">
      <c r="A14486" s="4">
        <v>37124</v>
      </c>
      <c r="B14486">
        <v>3.53</v>
      </c>
      <c r="C14486">
        <f>IFERROR(((VLOOKUP(A14486,'Interest Rates-10yr'!$A$9:$C$15239,2,FALSE))-B14486),C14485)</f>
        <v>1.3400000000000003</v>
      </c>
      <c r="D14486" s="98">
        <f>AVERAGE(C$10:C14486)</f>
        <v>0.69253160185121176</v>
      </c>
      <c r="E14486" s="2"/>
      <c r="G14486" s="23"/>
    </row>
    <row r="14487" spans="1:7" customFormat="1">
      <c r="A14487" s="4">
        <v>37125</v>
      </c>
      <c r="B14487">
        <v>3.51</v>
      </c>
      <c r="C14487">
        <f>IFERROR(((VLOOKUP(A14487,'Interest Rates-10yr'!$A$9:$C$15239,2,FALSE))-B14487),C14486)</f>
        <v>1.4000000000000004</v>
      </c>
      <c r="D14487" s="98">
        <f>AVERAGE(C$10:C14487)</f>
        <v>0.69258046691531927</v>
      </c>
      <c r="E14487" s="2"/>
      <c r="G14487" s="23"/>
    </row>
    <row r="14488" spans="1:7" customFormat="1">
      <c r="A14488" s="4">
        <v>37126</v>
      </c>
      <c r="B14488">
        <v>3.55</v>
      </c>
      <c r="C14488">
        <f>IFERROR(((VLOOKUP(A14488,'Interest Rates-10yr'!$A$9:$C$15239,2,FALSE))-B14488),C14487)</f>
        <v>1.3399999999999999</v>
      </c>
      <c r="D14488" s="98">
        <f>AVERAGE(C$10:C14488)</f>
        <v>0.69262518129705042</v>
      </c>
      <c r="E14488" s="2"/>
      <c r="G14488" s="23"/>
    </row>
    <row r="14489" spans="1:7" customFormat="1">
      <c r="A14489" s="4">
        <v>37127</v>
      </c>
      <c r="B14489">
        <v>3.51</v>
      </c>
      <c r="C14489">
        <f>IFERROR(((VLOOKUP(A14489,'Interest Rates-10yr'!$A$9:$C$15239,2,FALSE))-B14489),C14488)</f>
        <v>1.42</v>
      </c>
      <c r="D14489" s="98">
        <f>AVERAGE(C$10:C14489)</f>
        <v>0.69267541436464042</v>
      </c>
      <c r="E14489" s="2"/>
      <c r="G14489" s="23"/>
    </row>
    <row r="14490" spans="1:7" customFormat="1">
      <c r="A14490" s="4">
        <v>37128</v>
      </c>
      <c r="B14490">
        <v>3.51</v>
      </c>
      <c r="C14490">
        <f>IFERROR(((VLOOKUP(A14490,'Interest Rates-10yr'!$A$9:$C$15239,2,FALSE))-B14490),C14489)</f>
        <v>1.42</v>
      </c>
      <c r="D14490" s="98">
        <f>AVERAGE(C$10:C14490)</f>
        <v>0.69272564049444052</v>
      </c>
      <c r="E14490" s="2"/>
      <c r="G14490" s="23"/>
    </row>
    <row r="14491" spans="1:7" customFormat="1">
      <c r="A14491" s="4">
        <v>37129</v>
      </c>
      <c r="B14491">
        <v>3.51</v>
      </c>
      <c r="C14491">
        <f>IFERROR(((VLOOKUP(A14491,'Interest Rates-10yr'!$A$9:$C$15239,2,FALSE))-B14491),C14490)</f>
        <v>1.42</v>
      </c>
      <c r="D14491" s="98">
        <f>AVERAGE(C$10:C14491)</f>
        <v>0.69277585968788791</v>
      </c>
      <c r="E14491" s="2"/>
      <c r="G14491" s="23"/>
    </row>
    <row r="14492" spans="1:7" customFormat="1">
      <c r="A14492" s="4">
        <v>37130</v>
      </c>
      <c r="B14492">
        <v>3.54</v>
      </c>
      <c r="C14492">
        <f>IFERROR(((VLOOKUP(A14492,'Interest Rates-10yr'!$A$9:$C$15239,2,FALSE))-B14492),C14491)</f>
        <v>1.4000000000000004</v>
      </c>
      <c r="D14492" s="98">
        <f>AVERAGE(C$10:C14492)</f>
        <v>0.69282469101705402</v>
      </c>
      <c r="E14492" s="2"/>
      <c r="G14492" s="23"/>
    </row>
    <row r="14493" spans="1:7" customFormat="1">
      <c r="A14493" s="4">
        <v>37131</v>
      </c>
      <c r="B14493">
        <v>3.5</v>
      </c>
      <c r="C14493">
        <f>IFERROR(((VLOOKUP(A14493,'Interest Rates-10yr'!$A$9:$C$15239,2,FALSE))-B14493),C14492)</f>
        <v>1.3499999999999996</v>
      </c>
      <c r="D14493" s="98">
        <f>AVERAGE(C$10:C14493)</f>
        <v>0.69287006351836467</v>
      </c>
      <c r="E14493" s="2"/>
      <c r="G14493" s="23"/>
    </row>
    <row r="14494" spans="1:7" customFormat="1">
      <c r="A14494" s="4">
        <v>37132</v>
      </c>
      <c r="B14494">
        <v>3.5</v>
      </c>
      <c r="C14494">
        <f>IFERROR(((VLOOKUP(A14494,'Interest Rates-10yr'!$A$9:$C$15239,2,FALSE))-B14494),C14493)</f>
        <v>1.2800000000000002</v>
      </c>
      <c r="D14494" s="98">
        <f>AVERAGE(C$10:C14494)</f>
        <v>0.69291059716948522</v>
      </c>
      <c r="E14494" s="2"/>
      <c r="G14494" s="23"/>
    </row>
    <row r="14495" spans="1:7" customFormat="1">
      <c r="A14495" s="4">
        <v>37133</v>
      </c>
      <c r="B14495">
        <v>3.58</v>
      </c>
      <c r="C14495">
        <f>IFERROR(((VLOOKUP(A14495,'Interest Rates-10yr'!$A$9:$C$15239,2,FALSE))-B14495),C14494)</f>
        <v>1.21</v>
      </c>
      <c r="D14495" s="98">
        <f>AVERAGE(C$10:C14495)</f>
        <v>0.69294629297252475</v>
      </c>
      <c r="E14495" s="2"/>
      <c r="G14495" s="23"/>
    </row>
    <row r="14496" spans="1:7" customFormat="1">
      <c r="A14496" s="4">
        <v>37134</v>
      </c>
      <c r="B14496">
        <v>3.66</v>
      </c>
      <c r="C14496">
        <f>IFERROR(((VLOOKUP(A14496,'Interest Rates-10yr'!$A$9:$C$15239,2,FALSE))-B14496),C14495)</f>
        <v>1.1899999999999995</v>
      </c>
      <c r="D14496" s="98">
        <f>AVERAGE(C$10:C14496)</f>
        <v>0.6929806032995095</v>
      </c>
      <c r="E14496" s="2"/>
      <c r="G14496" s="23"/>
    </row>
    <row r="14497" spans="1:7" customFormat="1">
      <c r="A14497" s="4">
        <v>37135</v>
      </c>
      <c r="B14497">
        <v>3.66</v>
      </c>
      <c r="C14497">
        <f>IFERROR(((VLOOKUP(A14497,'Interest Rates-10yr'!$A$9:$C$15239,2,FALSE))-B14497),C14496)</f>
        <v>1.1899999999999995</v>
      </c>
      <c r="D14497" s="98">
        <f>AVERAGE(C$10:C14497)</f>
        <v>0.69301490889011552</v>
      </c>
      <c r="E14497" s="2"/>
      <c r="G14497" s="23"/>
    </row>
    <row r="14498" spans="1:7" customFormat="1">
      <c r="A14498" s="4">
        <v>37136</v>
      </c>
      <c r="B14498">
        <v>3.66</v>
      </c>
      <c r="C14498">
        <f>IFERROR(((VLOOKUP(A14498,'Interest Rates-10yr'!$A$9:$C$15239,2,FALSE))-B14498),C14497)</f>
        <v>1.1899999999999995</v>
      </c>
      <c r="D14498" s="98">
        <f>AVERAGE(C$10:C14498)</f>
        <v>0.69304920974532369</v>
      </c>
      <c r="E14498" s="2"/>
      <c r="G14498" s="23"/>
    </row>
    <row r="14499" spans="1:7" customFormat="1">
      <c r="A14499" s="4">
        <v>37137</v>
      </c>
      <c r="B14499">
        <v>3.66</v>
      </c>
      <c r="C14499">
        <f>IFERROR(((VLOOKUP(A14499,'Interest Rates-10yr'!$A$9:$C$15239,2,FALSE))-B14499),C14498)</f>
        <v>1.1899999999999995</v>
      </c>
      <c r="D14499" s="98">
        <f>AVERAGE(C$10:C14499)</f>
        <v>0.69308350586611422</v>
      </c>
      <c r="E14499" s="2"/>
      <c r="G14499" s="23"/>
    </row>
    <row r="14500" spans="1:7" customFormat="1">
      <c r="A14500" s="4">
        <v>37138</v>
      </c>
      <c r="B14500">
        <v>3.67</v>
      </c>
      <c r="C14500">
        <f>IFERROR(((VLOOKUP(A14500,'Interest Rates-10yr'!$A$9:$C$15239,2,FALSE))-B14500),C14499)</f>
        <v>1.3200000000000003</v>
      </c>
      <c r="D14500" s="98">
        <f>AVERAGE(C$10:C14500)</f>
        <v>0.69312676833896869</v>
      </c>
      <c r="E14500" s="2"/>
      <c r="G14500" s="23"/>
    </row>
    <row r="14501" spans="1:7" customFormat="1">
      <c r="A14501" s="4">
        <v>37139</v>
      </c>
      <c r="B14501">
        <v>3.49</v>
      </c>
      <c r="C14501">
        <f>IFERROR(((VLOOKUP(A14501,'Interest Rates-10yr'!$A$9:$C$15239,2,FALSE))-B14501),C14500)</f>
        <v>1.4799999999999995</v>
      </c>
      <c r="D14501" s="98">
        <f>AVERAGE(C$10:C14501)</f>
        <v>0.69318106541540125</v>
      </c>
      <c r="E14501" s="2"/>
      <c r="G14501" s="23"/>
    </row>
    <row r="14502" spans="1:7" customFormat="1">
      <c r="A14502" s="4">
        <v>37140</v>
      </c>
      <c r="B14502">
        <v>3.52</v>
      </c>
      <c r="C14502">
        <f>IFERROR(((VLOOKUP(A14502,'Interest Rates-10yr'!$A$9:$C$15239,2,FALSE))-B14502),C14501)</f>
        <v>1.3400000000000003</v>
      </c>
      <c r="D14502" s="98">
        <f>AVERAGE(C$10:C14502)</f>
        <v>0.69322569516318189</v>
      </c>
      <c r="E14502" s="2"/>
      <c r="G14502" s="23"/>
    </row>
    <row r="14503" spans="1:7" customFormat="1">
      <c r="A14503" s="4">
        <v>37141</v>
      </c>
      <c r="B14503">
        <v>3.44</v>
      </c>
      <c r="C14503">
        <f>IFERROR(((VLOOKUP(A14503,'Interest Rates-10yr'!$A$9:$C$15239,2,FALSE))-B14503),C14502)</f>
        <v>1.3599999999999999</v>
      </c>
      <c r="D14503" s="98">
        <f>AVERAGE(C$10:C14503)</f>
        <v>0.69327169863391713</v>
      </c>
      <c r="E14503" s="2"/>
      <c r="G14503" s="23"/>
    </row>
    <row r="14504" spans="1:7" customFormat="1">
      <c r="A14504" s="4">
        <v>37142</v>
      </c>
      <c r="B14504">
        <v>3.44</v>
      </c>
      <c r="C14504">
        <f>IFERROR(((VLOOKUP(A14504,'Interest Rates-10yr'!$A$9:$C$15239,2,FALSE))-B14504),C14503)</f>
        <v>1.3599999999999999</v>
      </c>
      <c r="D14504" s="98">
        <f>AVERAGE(C$10:C14504)</f>
        <v>0.6933176957571574</v>
      </c>
      <c r="E14504" s="2"/>
      <c r="G14504" s="23"/>
    </row>
    <row r="14505" spans="1:7" customFormat="1">
      <c r="A14505" s="4">
        <v>37143</v>
      </c>
      <c r="B14505">
        <v>3.44</v>
      </c>
      <c r="C14505">
        <f>IFERROR(((VLOOKUP(A14505,'Interest Rates-10yr'!$A$9:$C$15239,2,FALSE))-B14505),C14504)</f>
        <v>1.3599999999999999</v>
      </c>
      <c r="D14505" s="98">
        <f>AVERAGE(C$10:C14505)</f>
        <v>0.69336368653421609</v>
      </c>
      <c r="E14505" s="2"/>
      <c r="G14505" s="23"/>
    </row>
    <row r="14506" spans="1:7" customFormat="1">
      <c r="A14506" s="4">
        <v>37144</v>
      </c>
      <c r="B14506">
        <v>3.5</v>
      </c>
      <c r="C14506">
        <f>IFERROR(((VLOOKUP(A14506,'Interest Rates-10yr'!$A$9:$C$15239,2,FALSE))-B14506),C14505)</f>
        <v>1.3399999999999999</v>
      </c>
      <c r="D14506" s="98">
        <f>AVERAGE(C$10:C14506)</f>
        <v>0.6934082913706282</v>
      </c>
      <c r="E14506" s="2"/>
      <c r="G14506" s="23"/>
    </row>
    <row r="14507" spans="1:7" customFormat="1">
      <c r="A14507" s="4">
        <v>37145</v>
      </c>
      <c r="B14507">
        <v>3.5</v>
      </c>
      <c r="C14507">
        <f>IFERROR(((VLOOKUP(A14507,'Interest Rates-10yr'!$A$9:$C$15239,2,FALSE))-B14507),C14506)</f>
        <v>1.3399999999999999</v>
      </c>
      <c r="D14507" s="98">
        <f>AVERAGE(C$10:C14507)</f>
        <v>0.69345289005380029</v>
      </c>
      <c r="E14507" s="2"/>
      <c r="G14507" s="23"/>
    </row>
    <row r="14508" spans="1:7" customFormat="1">
      <c r="A14508" s="4">
        <v>37146</v>
      </c>
      <c r="B14508">
        <v>3.56</v>
      </c>
      <c r="C14508">
        <f>IFERROR(((VLOOKUP(A14508,'Interest Rates-10yr'!$A$9:$C$15239,2,FALSE))-B14508),C14507)</f>
        <v>1.3399999999999999</v>
      </c>
      <c r="D14508" s="98">
        <f>AVERAGE(C$10:C14508)</f>
        <v>0.69349748258500565</v>
      </c>
      <c r="E14508" s="2"/>
      <c r="G14508" s="23"/>
    </row>
    <row r="14509" spans="1:7" customFormat="1">
      <c r="A14509" s="4">
        <v>37147</v>
      </c>
      <c r="B14509">
        <v>3.31</v>
      </c>
      <c r="C14509">
        <f>IFERROR(((VLOOKUP(A14509,'Interest Rates-10yr'!$A$9:$C$15239,2,FALSE))-B14509),C14508)</f>
        <v>1.3299999999999996</v>
      </c>
      <c r="D14509" s="98">
        <f>AVERAGE(C$10:C14509)</f>
        <v>0.69354137931034465</v>
      </c>
      <c r="E14509" s="2"/>
      <c r="G14509" s="23"/>
    </row>
    <row r="14510" spans="1:7" customFormat="1">
      <c r="A14510" s="4">
        <v>37148</v>
      </c>
      <c r="B14510">
        <v>3.13</v>
      </c>
      <c r="C14510">
        <f>IFERROR(((VLOOKUP(A14510,'Interest Rates-10yr'!$A$9:$C$15239,2,FALSE))-B14510),C14509)</f>
        <v>1.4400000000000004</v>
      </c>
      <c r="D14510" s="98">
        <f>AVERAGE(C$10:C14510)</f>
        <v>0.69359285566512641</v>
      </c>
      <c r="E14510" s="2"/>
      <c r="G14510" s="23"/>
    </row>
    <row r="14511" spans="1:7" customFormat="1">
      <c r="A14511" s="4">
        <v>37149</v>
      </c>
      <c r="B14511">
        <v>3.13</v>
      </c>
      <c r="C14511">
        <f>IFERROR(((VLOOKUP(A14511,'Interest Rates-10yr'!$A$9:$C$15239,2,FALSE))-B14511),C14510)</f>
        <v>1.4400000000000004</v>
      </c>
      <c r="D14511" s="98">
        <f>AVERAGE(C$10:C14511)</f>
        <v>0.69364432492070038</v>
      </c>
      <c r="E14511" s="2"/>
      <c r="G14511" s="23"/>
    </row>
    <row r="14512" spans="1:7" customFormat="1">
      <c r="A14512" s="4">
        <v>37150</v>
      </c>
      <c r="B14512">
        <v>3.13</v>
      </c>
      <c r="C14512">
        <f>IFERROR(((VLOOKUP(A14512,'Interest Rates-10yr'!$A$9:$C$15239,2,FALSE))-B14512),C14511)</f>
        <v>1.4400000000000004</v>
      </c>
      <c r="D14512" s="98">
        <f>AVERAGE(C$10:C14512)</f>
        <v>0.69369578707853541</v>
      </c>
      <c r="E14512" s="2"/>
      <c r="G14512" s="23"/>
    </row>
    <row r="14513" spans="1:7" customFormat="1">
      <c r="A14513" s="4">
        <v>37151</v>
      </c>
      <c r="B14513">
        <v>2.13</v>
      </c>
      <c r="C14513">
        <f>IFERROR(((VLOOKUP(A14513,'Interest Rates-10yr'!$A$9:$C$15239,2,FALSE))-B14513),C14512)</f>
        <v>2.5</v>
      </c>
      <c r="D14513" s="98">
        <f>AVERAGE(C$10:C14513)</f>
        <v>0.69382032542746819</v>
      </c>
      <c r="E14513" s="2"/>
      <c r="G14513" s="23"/>
    </row>
    <row r="14514" spans="1:7" customFormat="1">
      <c r="A14514" s="4">
        <v>37152</v>
      </c>
      <c r="B14514">
        <v>1.25</v>
      </c>
      <c r="C14514">
        <f>IFERROR(((VLOOKUP(A14514,'Interest Rates-10yr'!$A$9:$C$15239,2,FALSE))-B14514),C14513)</f>
        <v>3.4699999999999998</v>
      </c>
      <c r="D14514" s="98">
        <f>AVERAGE(C$10:C14514)</f>
        <v>0.69401172009651824</v>
      </c>
      <c r="E14514" s="2"/>
      <c r="G14514" s="23"/>
    </row>
    <row r="14515" spans="1:7" customFormat="1">
      <c r="A14515" s="4">
        <v>37153</v>
      </c>
      <c r="B14515">
        <v>1.19</v>
      </c>
      <c r="C14515">
        <f>IFERROR(((VLOOKUP(A14515,'Interest Rates-10yr'!$A$9:$C$15239,2,FALSE))-B14515),C14514)</f>
        <v>3.5000000000000004</v>
      </c>
      <c r="D14515" s="98">
        <f>AVERAGE(C$10:C14515)</f>
        <v>0.69420515648697079</v>
      </c>
      <c r="E14515" s="2"/>
      <c r="G14515" s="23"/>
    </row>
    <row r="14516" spans="1:7" customFormat="1">
      <c r="A14516" s="4">
        <v>37154</v>
      </c>
      <c r="B14516">
        <v>2.2200000000000002</v>
      </c>
      <c r="C14516">
        <f>IFERROR(((VLOOKUP(A14516,'Interest Rates-10yr'!$A$9:$C$15239,2,FALSE))-B14516),C14515)</f>
        <v>2.5299999999999998</v>
      </c>
      <c r="D14516" s="98">
        <f>AVERAGE(C$10:C14516)</f>
        <v>0.69433170193699578</v>
      </c>
      <c r="E14516" s="2"/>
      <c r="G14516" s="23"/>
    </row>
    <row r="14517" spans="1:7" customFormat="1">
      <c r="A14517" s="4">
        <v>37155</v>
      </c>
      <c r="B14517">
        <v>3.11</v>
      </c>
      <c r="C14517">
        <f>IFERROR(((VLOOKUP(A14517,'Interest Rates-10yr'!$A$9:$C$15239,2,FALSE))-B14517),C14516)</f>
        <v>1.5900000000000003</v>
      </c>
      <c r="D14517" s="98">
        <f>AVERAGE(C$10:C14517)</f>
        <v>0.69439343810311538</v>
      </c>
      <c r="E14517" s="2"/>
      <c r="G14517" s="23"/>
    </row>
    <row r="14518" spans="1:7" customFormat="1">
      <c r="A14518" s="4">
        <v>37156</v>
      </c>
      <c r="B14518">
        <v>3.11</v>
      </c>
      <c r="C14518">
        <f>IFERROR(((VLOOKUP(A14518,'Interest Rates-10yr'!$A$9:$C$15239,2,FALSE))-B14518),C14517)</f>
        <v>1.5900000000000003</v>
      </c>
      <c r="D14518" s="98">
        <f>AVERAGE(C$10:C14518)</f>
        <v>0.69445516575918387</v>
      </c>
      <c r="E14518" s="2"/>
      <c r="G14518" s="23"/>
    </row>
    <row r="14519" spans="1:7" customFormat="1">
      <c r="A14519" s="4">
        <v>37157</v>
      </c>
      <c r="B14519">
        <v>3.11</v>
      </c>
      <c r="C14519">
        <f>IFERROR(((VLOOKUP(A14519,'Interest Rates-10yr'!$A$9:$C$15239,2,FALSE))-B14519),C14518)</f>
        <v>1.5900000000000003</v>
      </c>
      <c r="D14519" s="98">
        <f>AVERAGE(C$10:C14519)</f>
        <v>0.69451688490696062</v>
      </c>
      <c r="E14519" s="2"/>
      <c r="G14519" s="23"/>
    </row>
    <row r="14520" spans="1:7" customFormat="1">
      <c r="A14520" s="4">
        <v>37158</v>
      </c>
      <c r="B14520">
        <v>3.31</v>
      </c>
      <c r="C14520">
        <f>IFERROR(((VLOOKUP(A14520,'Interest Rates-10yr'!$A$9:$C$15239,2,FALSE))-B14520),C14519)</f>
        <v>1.4200000000000004</v>
      </c>
      <c r="D14520" s="98">
        <f>AVERAGE(C$10:C14520)</f>
        <v>0.69456688029770508</v>
      </c>
      <c r="E14520" s="2"/>
      <c r="G14520" s="23"/>
    </row>
    <row r="14521" spans="1:7" customFormat="1">
      <c r="A14521" s="4">
        <v>37159</v>
      </c>
      <c r="B14521">
        <v>3.11</v>
      </c>
      <c r="C14521">
        <f>IFERROR(((VLOOKUP(A14521,'Interest Rates-10yr'!$A$9:$C$15239,2,FALSE))-B14521),C14520)</f>
        <v>1.6099999999999999</v>
      </c>
      <c r="D14521" s="98">
        <f>AVERAGE(C$10:C14521)</f>
        <v>0.69462996141124578</v>
      </c>
      <c r="E14521" s="2"/>
      <c r="G14521" s="23"/>
    </row>
    <row r="14522" spans="1:7" customFormat="1">
      <c r="A14522" s="4">
        <v>37160</v>
      </c>
      <c r="B14522">
        <v>2.96</v>
      </c>
      <c r="C14522">
        <f>IFERROR(((VLOOKUP(A14522,'Interest Rates-10yr'!$A$9:$C$15239,2,FALSE))-B14522),C14521)</f>
        <v>1.6900000000000004</v>
      </c>
      <c r="D14522" s="98">
        <f>AVERAGE(C$10:C14522)</f>
        <v>0.69469854613105486</v>
      </c>
      <c r="E14522" s="2"/>
      <c r="G14522" s="23"/>
    </row>
    <row r="14523" spans="1:7" customFormat="1">
      <c r="A14523" s="4">
        <v>37161</v>
      </c>
      <c r="B14523">
        <v>3.08</v>
      </c>
      <c r="C14523">
        <f>IFERROR(((VLOOKUP(A14523,'Interest Rates-10yr'!$A$9:$C$15239,2,FALSE))-B14523),C14522)</f>
        <v>1.5</v>
      </c>
      <c r="D14523" s="98">
        <f>AVERAGE(C$10:C14523)</f>
        <v>0.69475403059115337</v>
      </c>
      <c r="E14523" s="2"/>
      <c r="G14523" s="23"/>
    </row>
    <row r="14524" spans="1:7" customFormat="1">
      <c r="A14524" s="4">
        <v>37162</v>
      </c>
      <c r="B14524">
        <v>2.75</v>
      </c>
      <c r="C14524">
        <f>IFERROR(((VLOOKUP(A14524,'Interest Rates-10yr'!$A$9:$C$15239,2,FALSE))-B14524),C14523)</f>
        <v>1.8499999999999996</v>
      </c>
      <c r="D14524" s="98">
        <f>AVERAGE(C$10:C14524)</f>
        <v>0.69483362039269725</v>
      </c>
      <c r="E14524" s="2"/>
      <c r="G14524" s="23"/>
    </row>
    <row r="14525" spans="1:7" customFormat="1">
      <c r="A14525" s="4">
        <v>37163</v>
      </c>
      <c r="B14525">
        <v>2.75</v>
      </c>
      <c r="C14525">
        <f>IFERROR(((VLOOKUP(A14525,'Interest Rates-10yr'!$A$9:$C$15239,2,FALSE))-B14525),C14524)</f>
        <v>1.8499999999999996</v>
      </c>
      <c r="D14525" s="98">
        <f>AVERAGE(C$10:C14525)</f>
        <v>0.69491319922843764</v>
      </c>
      <c r="E14525" s="2"/>
      <c r="G14525" s="23"/>
    </row>
    <row r="14526" spans="1:7" customFormat="1">
      <c r="A14526" s="4">
        <v>37164</v>
      </c>
      <c r="B14526">
        <v>2.75</v>
      </c>
      <c r="C14526">
        <f>IFERROR(((VLOOKUP(A14526,'Interest Rates-10yr'!$A$9:$C$15239,2,FALSE))-B14526),C14525)</f>
        <v>1.8499999999999996</v>
      </c>
      <c r="D14526" s="98">
        <f>AVERAGE(C$10:C14526)</f>
        <v>0.69499276710064073</v>
      </c>
      <c r="E14526" s="2"/>
      <c r="G14526" s="23"/>
    </row>
    <row r="14527" spans="1:7" customFormat="1">
      <c r="A14527" s="4">
        <v>37165</v>
      </c>
      <c r="B14527">
        <v>3.02</v>
      </c>
      <c r="C14527">
        <f>IFERROR(((VLOOKUP(A14527,'Interest Rates-10yr'!$A$9:$C$15239,2,FALSE))-B14527),C14526)</f>
        <v>1.5299999999999998</v>
      </c>
      <c r="D14527" s="98">
        <f>AVERAGE(C$10:C14527)</f>
        <v>0.69505028240804534</v>
      </c>
      <c r="E14527" s="2"/>
      <c r="G14527" s="23"/>
    </row>
    <row r="14528" spans="1:7" customFormat="1">
      <c r="A14528" s="4">
        <v>37166</v>
      </c>
      <c r="B14528">
        <v>2.35</v>
      </c>
      <c r="C14528">
        <f>IFERROR(((VLOOKUP(A14528,'Interest Rates-10yr'!$A$9:$C$15239,2,FALSE))-B14528),C14527)</f>
        <v>2.1800000000000002</v>
      </c>
      <c r="D14528" s="98">
        <f>AVERAGE(C$10:C14528)</f>
        <v>0.6951525587161651</v>
      </c>
      <c r="E14528" s="2"/>
      <c r="G14528" s="23"/>
    </row>
    <row r="14529" spans="1:7" customFormat="1">
      <c r="A14529" s="4">
        <v>37167</v>
      </c>
      <c r="B14529">
        <v>2.27</v>
      </c>
      <c r="C14529">
        <f>IFERROR(((VLOOKUP(A14529,'Interest Rates-10yr'!$A$9:$C$15239,2,FALSE))-B14529),C14528)</f>
        <v>2.23</v>
      </c>
      <c r="D14529" s="98">
        <f>AVERAGE(C$10:C14529)</f>
        <v>0.69525826446281003</v>
      </c>
      <c r="E14529" s="2"/>
      <c r="G14529" s="23"/>
    </row>
    <row r="14530" spans="1:7" customFormat="1">
      <c r="A14530" s="4">
        <v>37168</v>
      </c>
      <c r="B14530">
        <v>2.4500000000000002</v>
      </c>
      <c r="C14530">
        <f>IFERROR(((VLOOKUP(A14530,'Interest Rates-10yr'!$A$9:$C$15239,2,FALSE))-B14530),C14529)</f>
        <v>2.08</v>
      </c>
      <c r="D14530" s="98">
        <f>AVERAGE(C$10:C14530)</f>
        <v>0.69535362578334836</v>
      </c>
      <c r="E14530" s="2"/>
      <c r="G14530" s="23"/>
    </row>
    <row r="14531" spans="1:7" customFormat="1">
      <c r="A14531" s="4">
        <v>37169</v>
      </c>
      <c r="B14531">
        <v>2.42</v>
      </c>
      <c r="C14531">
        <f>IFERROR(((VLOOKUP(A14531,'Interest Rates-10yr'!$A$9:$C$15239,2,FALSE))-B14531),C14530)</f>
        <v>2.0999999999999996</v>
      </c>
      <c r="D14531" s="98">
        <f>AVERAGE(C$10:C14531)</f>
        <v>0.69545035119129606</v>
      </c>
      <c r="E14531" s="2"/>
      <c r="G14531" s="23"/>
    </row>
    <row r="14532" spans="1:7" customFormat="1">
      <c r="A14532" s="4">
        <v>37170</v>
      </c>
      <c r="B14532">
        <v>2.42</v>
      </c>
      <c r="C14532">
        <f>IFERROR(((VLOOKUP(A14532,'Interest Rates-10yr'!$A$9:$C$15239,2,FALSE))-B14532),C14531)</f>
        <v>2.0999999999999996</v>
      </c>
      <c r="D14532" s="98">
        <f>AVERAGE(C$10:C14532)</f>
        <v>0.69554706327893701</v>
      </c>
      <c r="E14532" s="2"/>
      <c r="G14532" s="23"/>
    </row>
    <row r="14533" spans="1:7" customFormat="1">
      <c r="A14533" s="4">
        <v>37171</v>
      </c>
      <c r="B14533">
        <v>2.42</v>
      </c>
      <c r="C14533">
        <f>IFERROR(((VLOOKUP(A14533,'Interest Rates-10yr'!$A$9:$C$15239,2,FALSE))-B14533),C14532)</f>
        <v>2.0999999999999996</v>
      </c>
      <c r="D14533" s="98">
        <f>AVERAGE(C$10:C14533)</f>
        <v>0.69564376204902245</v>
      </c>
      <c r="E14533" s="2"/>
      <c r="G14533" s="23"/>
    </row>
    <row r="14534" spans="1:7" customFormat="1">
      <c r="A14534" s="4">
        <v>37172</v>
      </c>
      <c r="B14534">
        <v>2.42</v>
      </c>
      <c r="C14534">
        <f>IFERROR(((VLOOKUP(A14534,'Interest Rates-10yr'!$A$9:$C$15239,2,FALSE))-B14534),C14533)</f>
        <v>2.0999999999999996</v>
      </c>
      <c r="D14534" s="98">
        <f>AVERAGE(C$10:C14534)</f>
        <v>0.69574044750430308</v>
      </c>
      <c r="E14534" s="2"/>
      <c r="G14534" s="23"/>
    </row>
    <row r="14535" spans="1:7" customFormat="1">
      <c r="A14535" s="4">
        <v>37173</v>
      </c>
      <c r="B14535">
        <v>2.5</v>
      </c>
      <c r="C14535">
        <f>IFERROR(((VLOOKUP(A14535,'Interest Rates-10yr'!$A$9:$C$15239,2,FALSE))-B14535),C14534)</f>
        <v>2.12</v>
      </c>
      <c r="D14535" s="98">
        <f>AVERAGE(C$10:C14535)</f>
        <v>0.69583849648905438</v>
      </c>
      <c r="E14535" s="2"/>
      <c r="G14535" s="23"/>
    </row>
    <row r="14536" spans="1:7" customFormat="1">
      <c r="A14536" s="4">
        <v>37174</v>
      </c>
      <c r="B14536">
        <v>2.42</v>
      </c>
      <c r="C14536">
        <f>IFERROR(((VLOOKUP(A14536,'Interest Rates-10yr'!$A$9:$C$15239,2,FALSE))-B14536),C14535)</f>
        <v>2.1900000000000004</v>
      </c>
      <c r="D14536" s="98">
        <f>AVERAGE(C$10:C14536)</f>
        <v>0.69594135058855955</v>
      </c>
      <c r="E14536" s="2"/>
      <c r="G14536" s="23"/>
    </row>
    <row r="14537" spans="1:7" customFormat="1">
      <c r="A14537" s="4">
        <v>37175</v>
      </c>
      <c r="B14537">
        <v>2.42</v>
      </c>
      <c r="C14537">
        <f>IFERROR(((VLOOKUP(A14537,'Interest Rates-10yr'!$A$9:$C$15239,2,FALSE))-B14537),C14536)</f>
        <v>2.2700000000000005</v>
      </c>
      <c r="D14537" s="98">
        <f>AVERAGE(C$10:C14537)</f>
        <v>0.69604969713656417</v>
      </c>
      <c r="E14537" s="2"/>
      <c r="G14537" s="23"/>
    </row>
    <row r="14538" spans="1:7" customFormat="1">
      <c r="A14538" s="4">
        <v>37176</v>
      </c>
      <c r="B14538">
        <v>2.39</v>
      </c>
      <c r="C14538">
        <f>IFERROR(((VLOOKUP(A14538,'Interest Rates-10yr'!$A$9:$C$15239,2,FALSE))-B14538),C14537)</f>
        <v>2.2899999999999996</v>
      </c>
      <c r="D14538" s="98">
        <f>AVERAGE(C$10:C14538)</f>
        <v>0.69615940532727683</v>
      </c>
      <c r="E14538" s="2"/>
      <c r="G14538" s="23"/>
    </row>
    <row r="14539" spans="1:7" customFormat="1">
      <c r="A14539" s="4">
        <v>37177</v>
      </c>
      <c r="B14539">
        <v>2.39</v>
      </c>
      <c r="C14539">
        <f>IFERROR(((VLOOKUP(A14539,'Interest Rates-10yr'!$A$9:$C$15239,2,FALSE))-B14539),C14538)</f>
        <v>2.2899999999999996</v>
      </c>
      <c r="D14539" s="98">
        <f>AVERAGE(C$10:C14539)</f>
        <v>0.69626909841706852</v>
      </c>
      <c r="E14539" s="2"/>
      <c r="G14539" s="23"/>
    </row>
    <row r="14540" spans="1:7" customFormat="1">
      <c r="A14540" s="4">
        <v>37178</v>
      </c>
      <c r="B14540">
        <v>2.39</v>
      </c>
      <c r="C14540">
        <f>IFERROR(((VLOOKUP(A14540,'Interest Rates-10yr'!$A$9:$C$15239,2,FALSE))-B14540),C14539)</f>
        <v>2.2899999999999996</v>
      </c>
      <c r="D14540" s="98">
        <f>AVERAGE(C$10:C14540)</f>
        <v>0.69637877640905699</v>
      </c>
      <c r="E14540" s="2"/>
      <c r="G14540" s="23"/>
    </row>
    <row r="14541" spans="1:7" customFormat="1">
      <c r="A14541" s="4">
        <v>37179</v>
      </c>
      <c r="B14541">
        <v>2.5099999999999998</v>
      </c>
      <c r="C14541">
        <f>IFERROR(((VLOOKUP(A14541,'Interest Rates-10yr'!$A$9:$C$15239,2,FALSE))-B14541),C14540)</f>
        <v>2.1100000000000003</v>
      </c>
      <c r="D14541" s="98">
        <f>AVERAGE(C$10:C14541)</f>
        <v>0.69647605284888581</v>
      </c>
      <c r="E14541" s="2"/>
      <c r="G14541" s="23"/>
    </row>
    <row r="14542" spans="1:7" customFormat="1">
      <c r="A14542" s="4">
        <v>37180</v>
      </c>
      <c r="B14542">
        <v>2.4700000000000002</v>
      </c>
      <c r="C14542">
        <f>IFERROR(((VLOOKUP(A14542,'Interest Rates-10yr'!$A$9:$C$15239,2,FALSE))-B14542),C14541)</f>
        <v>2.1199999999999997</v>
      </c>
      <c r="D14542" s="98">
        <f>AVERAGE(C$10:C14542)</f>
        <v>0.69657400399091784</v>
      </c>
      <c r="E14542" s="2"/>
      <c r="G14542" s="23"/>
    </row>
    <row r="14543" spans="1:7" customFormat="1">
      <c r="A14543" s="4">
        <v>37181</v>
      </c>
      <c r="B14543">
        <v>2.5099999999999998</v>
      </c>
      <c r="C14543">
        <f>IFERROR(((VLOOKUP(A14543,'Interest Rates-10yr'!$A$9:$C$15239,2,FALSE))-B14543),C14542)</f>
        <v>2.08</v>
      </c>
      <c r="D14543" s="98">
        <f>AVERAGE(C$10:C14543)</f>
        <v>0.69666918948672141</v>
      </c>
      <c r="E14543" s="2"/>
      <c r="G14543" s="23"/>
    </row>
    <row r="14544" spans="1:7" customFormat="1">
      <c r="A14544" s="4">
        <v>37182</v>
      </c>
      <c r="B14544">
        <v>2.5</v>
      </c>
      <c r="C14544">
        <f>IFERROR(((VLOOKUP(A14544,'Interest Rates-10yr'!$A$9:$C$15239,2,FALSE))-B14544),C14543)</f>
        <v>2.08</v>
      </c>
      <c r="D14544" s="98">
        <f>AVERAGE(C$10:C14544)</f>
        <v>0.69676436188510549</v>
      </c>
      <c r="E14544" s="2"/>
      <c r="G14544" s="23"/>
    </row>
    <row r="14545" spans="1:7" customFormat="1">
      <c r="A14545" s="4">
        <v>37183</v>
      </c>
      <c r="B14545">
        <v>2.4700000000000002</v>
      </c>
      <c r="C14545">
        <f>IFERROR(((VLOOKUP(A14545,'Interest Rates-10yr'!$A$9:$C$15239,2,FALSE))-B14545),C14544)</f>
        <v>2.1599999999999997</v>
      </c>
      <c r="D14545" s="98">
        <f>AVERAGE(C$10:C14545)</f>
        <v>0.69686502476609857</v>
      </c>
      <c r="E14545" s="2"/>
      <c r="G14545" s="23"/>
    </row>
    <row r="14546" spans="1:7" customFormat="1">
      <c r="A14546" s="4">
        <v>37184</v>
      </c>
      <c r="B14546">
        <v>2.4700000000000002</v>
      </c>
      <c r="C14546">
        <f>IFERROR(((VLOOKUP(A14546,'Interest Rates-10yr'!$A$9:$C$15239,2,FALSE))-B14546),C14545)</f>
        <v>2.1599999999999997</v>
      </c>
      <c r="D14546" s="98">
        <f>AVERAGE(C$10:C14546)</f>
        <v>0.69696567379789554</v>
      </c>
      <c r="E14546" s="2"/>
      <c r="G14546" s="23"/>
    </row>
    <row r="14547" spans="1:7" customFormat="1">
      <c r="A14547" s="4">
        <v>37185</v>
      </c>
      <c r="B14547">
        <v>2.4700000000000002</v>
      </c>
      <c r="C14547">
        <f>IFERROR(((VLOOKUP(A14547,'Interest Rates-10yr'!$A$9:$C$15239,2,FALSE))-B14547),C14546)</f>
        <v>2.1599999999999997</v>
      </c>
      <c r="D14547" s="98">
        <f>AVERAGE(C$10:C14547)</f>
        <v>0.69706630898335453</v>
      </c>
      <c r="E14547" s="2"/>
      <c r="G14547" s="23"/>
    </row>
    <row r="14548" spans="1:7" customFormat="1">
      <c r="A14548" s="4">
        <v>37186</v>
      </c>
      <c r="B14548">
        <v>2.52</v>
      </c>
      <c r="C14548">
        <f>IFERROR(((VLOOKUP(A14548,'Interest Rates-10yr'!$A$9:$C$15239,2,FALSE))-B14548),C14547)</f>
        <v>2.11</v>
      </c>
      <c r="D14548" s="98">
        <f>AVERAGE(C$10:C14548)</f>
        <v>0.69716349129926469</v>
      </c>
      <c r="E14548" s="2"/>
      <c r="G14548" s="23"/>
    </row>
    <row r="14549" spans="1:7" customFormat="1">
      <c r="A14549" s="4">
        <v>37187</v>
      </c>
      <c r="B14549">
        <v>2.48</v>
      </c>
      <c r="C14549">
        <f>IFERROR(((VLOOKUP(A14549,'Interest Rates-10yr'!$A$9:$C$15239,2,FALSE))-B14549),C14548)</f>
        <v>2.1800000000000002</v>
      </c>
      <c r="D14549" s="98">
        <f>AVERAGE(C$10:C14549)</f>
        <v>0.69726547455295795</v>
      </c>
      <c r="E14549" s="2"/>
      <c r="G14549" s="23"/>
    </row>
    <row r="14550" spans="1:7" customFormat="1">
      <c r="A14550" s="4">
        <v>37188</v>
      </c>
      <c r="B14550">
        <v>2.5299999999999998</v>
      </c>
      <c r="C14550">
        <f>IFERROR(((VLOOKUP(A14550,'Interest Rates-10yr'!$A$9:$C$15239,2,FALSE))-B14550),C14549)</f>
        <v>2.0800000000000005</v>
      </c>
      <c r="D14550" s="98">
        <f>AVERAGE(C$10:C14550)</f>
        <v>0.6973605666735444</v>
      </c>
      <c r="E14550" s="2"/>
      <c r="G14550" s="23"/>
    </row>
    <row r="14551" spans="1:7" customFormat="1">
      <c r="A14551" s="4">
        <v>37189</v>
      </c>
      <c r="B14551">
        <v>2.54</v>
      </c>
      <c r="C14551">
        <f>IFERROR(((VLOOKUP(A14551,'Interest Rates-10yr'!$A$9:$C$15239,2,FALSE))-B14551),C14550)</f>
        <v>2.0199999999999996</v>
      </c>
      <c r="D14551" s="98">
        <f>AVERAGE(C$10:C14551)</f>
        <v>0.69745151973593789</v>
      </c>
      <c r="E14551" s="2"/>
      <c r="G14551" s="23"/>
    </row>
    <row r="14552" spans="1:7" customFormat="1">
      <c r="A14552" s="4">
        <v>37190</v>
      </c>
      <c r="B14552">
        <v>2.5099999999999998</v>
      </c>
      <c r="C14552">
        <f>IFERROR(((VLOOKUP(A14552,'Interest Rates-10yr'!$A$9:$C$15239,2,FALSE))-B14552),C14551)</f>
        <v>2.0200000000000005</v>
      </c>
      <c r="D14552" s="98">
        <f>AVERAGE(C$10:C14552)</f>
        <v>0.69754246029017464</v>
      </c>
      <c r="E14552" s="2"/>
      <c r="G14552" s="23"/>
    </row>
    <row r="14553" spans="1:7" customFormat="1">
      <c r="A14553" s="4">
        <v>37191</v>
      </c>
      <c r="B14553">
        <v>2.5099999999999998</v>
      </c>
      <c r="C14553">
        <f>IFERROR(((VLOOKUP(A14553,'Interest Rates-10yr'!$A$9:$C$15239,2,FALSE))-B14553),C14552)</f>
        <v>2.0200000000000005</v>
      </c>
      <c r="D14553" s="98">
        <f>AVERAGE(C$10:C14553)</f>
        <v>0.69763338833883459</v>
      </c>
      <c r="E14553" s="2"/>
      <c r="G14553" s="23"/>
    </row>
    <row r="14554" spans="1:7" customFormat="1">
      <c r="A14554" s="4">
        <v>37192</v>
      </c>
      <c r="B14554">
        <v>2.5099999999999998</v>
      </c>
      <c r="C14554">
        <f>IFERROR(((VLOOKUP(A14554,'Interest Rates-10yr'!$A$9:$C$15239,2,FALSE))-B14554),C14553)</f>
        <v>2.0200000000000005</v>
      </c>
      <c r="D14554" s="98">
        <f>AVERAGE(C$10:C14554)</f>
        <v>0.69772430388449713</v>
      </c>
      <c r="E14554" s="2"/>
      <c r="G14554" s="23"/>
    </row>
    <row r="14555" spans="1:7" customFormat="1">
      <c r="A14555" s="4">
        <v>37193</v>
      </c>
      <c r="B14555">
        <v>2.5499999999999998</v>
      </c>
      <c r="C14555">
        <f>IFERROR(((VLOOKUP(A14555,'Interest Rates-10yr'!$A$9:$C$15239,2,FALSE))-B14555),C14554)</f>
        <v>1.9500000000000002</v>
      </c>
      <c r="D14555" s="98">
        <f>AVERAGE(C$10:C14555)</f>
        <v>0.69781039461020289</v>
      </c>
      <c r="E14555" s="2"/>
      <c r="G14555" s="23"/>
    </row>
    <row r="14556" spans="1:7" customFormat="1">
      <c r="A14556" s="4">
        <v>37194</v>
      </c>
      <c r="B14556">
        <v>2.5499999999999998</v>
      </c>
      <c r="C14556">
        <f>IFERROR(((VLOOKUP(A14556,'Interest Rates-10yr'!$A$9:$C$15239,2,FALSE))-B14556),C14555)</f>
        <v>1.8900000000000006</v>
      </c>
      <c r="D14556" s="98">
        <f>AVERAGE(C$10:C14556)</f>
        <v>0.69789234893792607</v>
      </c>
      <c r="E14556" s="2"/>
      <c r="G14556" s="23"/>
    </row>
    <row r="14557" spans="1:7" customFormat="1">
      <c r="A14557" s="4">
        <v>37195</v>
      </c>
      <c r="B14557">
        <v>2.66</v>
      </c>
      <c r="C14557">
        <f>IFERROR(((VLOOKUP(A14557,'Interest Rates-10yr'!$A$9:$C$15239,2,FALSE))-B14557),C14556)</f>
        <v>1.6399999999999997</v>
      </c>
      <c r="D14557" s="98">
        <f>AVERAGE(C$10:C14557)</f>
        <v>0.69795710750618711</v>
      </c>
      <c r="E14557" s="2"/>
      <c r="G14557" s="23"/>
    </row>
    <row r="14558" spans="1:7" customFormat="1">
      <c r="A14558" s="4">
        <v>37196</v>
      </c>
      <c r="B14558">
        <v>2.61</v>
      </c>
      <c r="C14558">
        <f>IFERROR(((VLOOKUP(A14558,'Interest Rates-10yr'!$A$9:$C$15239,2,FALSE))-B14558),C14557)</f>
        <v>1.6300000000000003</v>
      </c>
      <c r="D14558" s="98">
        <f>AVERAGE(C$10:C14558)</f>
        <v>0.69802116983985218</v>
      </c>
      <c r="E14558" s="2"/>
      <c r="G14558" s="23"/>
    </row>
    <row r="14559" spans="1:7" customFormat="1">
      <c r="A14559" s="4">
        <v>37197</v>
      </c>
      <c r="B14559">
        <v>2.4300000000000002</v>
      </c>
      <c r="C14559">
        <f>IFERROR(((VLOOKUP(A14559,'Interest Rates-10yr'!$A$9:$C$15239,2,FALSE))-B14559),C14558)</f>
        <v>1.94</v>
      </c>
      <c r="D14559" s="98">
        <f>AVERAGE(C$10:C14559)</f>
        <v>0.69810652920962268</v>
      </c>
      <c r="E14559" s="2"/>
      <c r="G14559" s="23"/>
    </row>
    <row r="14560" spans="1:7" customFormat="1">
      <c r="A14560" s="4">
        <v>37198</v>
      </c>
      <c r="B14560">
        <v>2.4300000000000002</v>
      </c>
      <c r="C14560">
        <f>IFERROR(((VLOOKUP(A14560,'Interest Rates-10yr'!$A$9:$C$15239,2,FALSE))-B14560),C14559)</f>
        <v>1.94</v>
      </c>
      <c r="D14560" s="98">
        <f>AVERAGE(C$10:C14560)</f>
        <v>0.69819187684695283</v>
      </c>
      <c r="E14560" s="2"/>
      <c r="G14560" s="23"/>
    </row>
    <row r="14561" spans="1:7" customFormat="1">
      <c r="A14561" s="4">
        <v>37199</v>
      </c>
      <c r="B14561">
        <v>2.4300000000000002</v>
      </c>
      <c r="C14561">
        <f>IFERROR(((VLOOKUP(A14561,'Interest Rates-10yr'!$A$9:$C$15239,2,FALSE))-B14561),C14560)</f>
        <v>1.94</v>
      </c>
      <c r="D14561" s="98">
        <f>AVERAGE(C$10:C14561)</f>
        <v>0.69827721275426136</v>
      </c>
      <c r="E14561" s="2"/>
      <c r="G14561" s="23"/>
    </row>
    <row r="14562" spans="1:7" customFormat="1">
      <c r="A14562" s="4">
        <v>37200</v>
      </c>
      <c r="B14562">
        <v>2.4500000000000002</v>
      </c>
      <c r="C14562">
        <f>IFERROR(((VLOOKUP(A14562,'Interest Rates-10yr'!$A$9:$C$15239,2,FALSE))-B14562),C14561)</f>
        <v>1.8599999999999994</v>
      </c>
      <c r="D14562" s="98">
        <f>AVERAGE(C$10:C14562)</f>
        <v>0.69835703978561203</v>
      </c>
      <c r="E14562" s="2"/>
      <c r="G14562" s="23"/>
    </row>
    <row r="14563" spans="1:7" customFormat="1">
      <c r="A14563" s="4">
        <v>37201</v>
      </c>
      <c r="B14563">
        <v>2.13</v>
      </c>
      <c r="C14563">
        <f>IFERROR(((VLOOKUP(A14563,'Interest Rates-10yr'!$A$9:$C$15239,2,FALSE))-B14563),C14562)</f>
        <v>2.17</v>
      </c>
      <c r="D14563" s="98">
        <f>AVERAGE(C$10:C14563)</f>
        <v>0.69845815583344861</v>
      </c>
      <c r="E14563" s="2"/>
      <c r="G14563" s="23"/>
    </row>
    <row r="14564" spans="1:7" customFormat="1">
      <c r="A14564" s="4">
        <v>37202</v>
      </c>
      <c r="B14564">
        <v>2.04</v>
      </c>
      <c r="C14564">
        <f>IFERROR(((VLOOKUP(A14564,'Interest Rates-10yr'!$A$9:$C$15239,2,FALSE))-B14564),C14563)</f>
        <v>2.1799999999999997</v>
      </c>
      <c r="D14564" s="98">
        <f>AVERAGE(C$10:C14564)</f>
        <v>0.69855994503607088</v>
      </c>
      <c r="E14564" s="2"/>
      <c r="G14564" s="23"/>
    </row>
    <row r="14565" spans="1:7" customFormat="1">
      <c r="A14565" s="4">
        <v>37203</v>
      </c>
      <c r="B14565">
        <v>2.0299999999999998</v>
      </c>
      <c r="C14565">
        <f>IFERROR(((VLOOKUP(A14565,'Interest Rates-10yr'!$A$9:$C$15239,2,FALSE))-B14565),C14564)</f>
        <v>2.2900000000000005</v>
      </c>
      <c r="D14565" s="98">
        <f>AVERAGE(C$10:C14565)</f>
        <v>0.69866927727397721</v>
      </c>
      <c r="E14565" s="2"/>
      <c r="G14565" s="23"/>
    </row>
    <row r="14566" spans="1:7" customFormat="1">
      <c r="A14566" s="4">
        <v>37204</v>
      </c>
      <c r="B14566">
        <v>1.98</v>
      </c>
      <c r="C14566">
        <f>IFERROR(((VLOOKUP(A14566,'Interest Rates-10yr'!$A$9:$C$15239,2,FALSE))-B14566),C14565)</f>
        <v>2.36</v>
      </c>
      <c r="D14566" s="98">
        <f>AVERAGE(C$10:C14566)</f>
        <v>0.69878340317373178</v>
      </c>
      <c r="E14566" s="2"/>
      <c r="G14566" s="23"/>
    </row>
    <row r="14567" spans="1:7" customFormat="1">
      <c r="A14567" s="4">
        <v>37205</v>
      </c>
      <c r="B14567">
        <v>1.98</v>
      </c>
      <c r="C14567">
        <f>IFERROR(((VLOOKUP(A14567,'Interest Rates-10yr'!$A$9:$C$15239,2,FALSE))-B14567),C14566)</f>
        <v>2.36</v>
      </c>
      <c r="D14567" s="98">
        <f>AVERAGE(C$10:C14567)</f>
        <v>0.69889751339469808</v>
      </c>
      <c r="E14567" s="2"/>
      <c r="G14567" s="23"/>
    </row>
    <row r="14568" spans="1:7" customFormat="1">
      <c r="A14568" s="4">
        <v>37206</v>
      </c>
      <c r="B14568">
        <v>1.98</v>
      </c>
      <c r="C14568">
        <f>IFERROR(((VLOOKUP(A14568,'Interest Rates-10yr'!$A$9:$C$15239,2,FALSE))-B14568),C14567)</f>
        <v>2.36</v>
      </c>
      <c r="D14568" s="98">
        <f>AVERAGE(C$10:C14568)</f>
        <v>0.69901160794010675</v>
      </c>
      <c r="E14568" s="2"/>
      <c r="G14568" s="23"/>
    </row>
    <row r="14569" spans="1:7" customFormat="1">
      <c r="A14569" s="4">
        <v>37207</v>
      </c>
      <c r="B14569">
        <v>1.98</v>
      </c>
      <c r="C14569">
        <f>IFERROR(((VLOOKUP(A14569,'Interest Rates-10yr'!$A$9:$C$15239,2,FALSE))-B14569),C14568)</f>
        <v>2.36</v>
      </c>
      <c r="D14569" s="98">
        <f>AVERAGE(C$10:C14569)</f>
        <v>0.69912568681318787</v>
      </c>
      <c r="E14569" s="2"/>
      <c r="G14569" s="23"/>
    </row>
    <row r="14570" spans="1:7" customFormat="1">
      <c r="A14570" s="4">
        <v>37208</v>
      </c>
      <c r="B14570">
        <v>2.1</v>
      </c>
      <c r="C14570">
        <f>IFERROR(((VLOOKUP(A14570,'Interest Rates-10yr'!$A$9:$C$15239,2,FALSE))-B14570),C14569)</f>
        <v>2.31</v>
      </c>
      <c r="D14570" s="98">
        <f>AVERAGE(C$10:C14570)</f>
        <v>0.69923631618707605</v>
      </c>
      <c r="E14570" s="2"/>
      <c r="G14570" s="23"/>
    </row>
    <row r="14571" spans="1:7" customFormat="1">
      <c r="A14571" s="4">
        <v>37209</v>
      </c>
      <c r="B14571">
        <v>2.16</v>
      </c>
      <c r="C14571">
        <f>IFERROR(((VLOOKUP(A14571,'Interest Rates-10yr'!$A$9:$C$15239,2,FALSE))-B14571),C14570)</f>
        <v>2.38</v>
      </c>
      <c r="D14571" s="98">
        <f>AVERAGE(C$10:C14571)</f>
        <v>0.69935173739870993</v>
      </c>
      <c r="E14571" s="2"/>
      <c r="G14571" s="23"/>
    </row>
    <row r="14572" spans="1:7" customFormat="1">
      <c r="A14572" s="4">
        <v>37210</v>
      </c>
      <c r="B14572">
        <v>2.2200000000000002</v>
      </c>
      <c r="C14572">
        <f>IFERROR(((VLOOKUP(A14572,'Interest Rates-10yr'!$A$9:$C$15239,2,FALSE))-B14572),C14571)</f>
        <v>2.57</v>
      </c>
      <c r="D14572" s="98">
        <f>AVERAGE(C$10:C14572)</f>
        <v>0.69948018952139079</v>
      </c>
      <c r="E14572" s="2"/>
      <c r="G14572" s="23"/>
    </row>
    <row r="14573" spans="1:7" customFormat="1">
      <c r="A14573" s="4">
        <v>37211</v>
      </c>
      <c r="B14573">
        <v>1.98</v>
      </c>
      <c r="C14573">
        <f>IFERROR(((VLOOKUP(A14573,'Interest Rates-10yr'!$A$9:$C$15239,2,FALSE))-B14573),C14572)</f>
        <v>2.93</v>
      </c>
      <c r="D14573" s="98">
        <f>AVERAGE(C$10:C14573)</f>
        <v>0.69963334248832831</v>
      </c>
      <c r="E14573" s="2"/>
      <c r="G14573" s="23"/>
    </row>
    <row r="14574" spans="1:7" customFormat="1">
      <c r="A14574" s="4">
        <v>37212</v>
      </c>
      <c r="B14574">
        <v>1.98</v>
      </c>
      <c r="C14574">
        <f>IFERROR(((VLOOKUP(A14574,'Interest Rates-10yr'!$A$9:$C$15239,2,FALSE))-B14574),C14573)</f>
        <v>2.93</v>
      </c>
      <c r="D14574" s="98">
        <f>AVERAGE(C$10:C14574)</f>
        <v>0.69978647442499242</v>
      </c>
      <c r="E14574" s="2"/>
      <c r="G14574" s="23"/>
    </row>
    <row r="14575" spans="1:7" customFormat="1">
      <c r="A14575" s="4">
        <v>37213</v>
      </c>
      <c r="B14575">
        <v>1.98</v>
      </c>
      <c r="C14575">
        <f>IFERROR(((VLOOKUP(A14575,'Interest Rates-10yr'!$A$9:$C$15239,2,FALSE))-B14575),C14574)</f>
        <v>2.93</v>
      </c>
      <c r="D14575" s="98">
        <f>AVERAGE(C$10:C14575)</f>
        <v>0.69993958533571432</v>
      </c>
      <c r="E14575" s="2"/>
      <c r="G14575" s="23"/>
    </row>
    <row r="14576" spans="1:7" customFormat="1">
      <c r="A14576" s="4">
        <v>37214</v>
      </c>
      <c r="B14576">
        <v>2.0099999999999998</v>
      </c>
      <c r="C14576">
        <f>IFERROR(((VLOOKUP(A14576,'Interest Rates-10yr'!$A$9:$C$15239,2,FALSE))-B14576),C14575)</f>
        <v>2.79</v>
      </c>
      <c r="D14576" s="98">
        <f>AVERAGE(C$10:C14576)</f>
        <v>0.70008306446076851</v>
      </c>
      <c r="E14576" s="2"/>
      <c r="G14576" s="23"/>
    </row>
    <row r="14577" spans="1:7" customFormat="1">
      <c r="A14577" s="4">
        <v>37215</v>
      </c>
      <c r="B14577">
        <v>1.97</v>
      </c>
      <c r="C14577">
        <f>IFERROR(((VLOOKUP(A14577,'Interest Rates-10yr'!$A$9:$C$15239,2,FALSE))-B14577),C14576)</f>
        <v>2.91</v>
      </c>
      <c r="D14577" s="98">
        <f>AVERAGE(C$10:C14577)</f>
        <v>0.70023476112026461</v>
      </c>
      <c r="E14577" s="2"/>
      <c r="G14577" s="23"/>
    </row>
    <row r="14578" spans="1:7" customFormat="1">
      <c r="A14578" s="4">
        <v>37216</v>
      </c>
      <c r="B14578">
        <v>1.93</v>
      </c>
      <c r="C14578">
        <f>IFERROR(((VLOOKUP(A14578,'Interest Rates-10yr'!$A$9:$C$15239,2,FALSE))-B14578),C14577)</f>
        <v>3.0500000000000007</v>
      </c>
      <c r="D14578" s="98">
        <f>AVERAGE(C$10:C14578)</f>
        <v>0.70039604639989117</v>
      </c>
      <c r="E14578" s="2"/>
      <c r="G14578" s="23"/>
    </row>
    <row r="14579" spans="1:7" customFormat="1">
      <c r="A14579" s="4">
        <v>37217</v>
      </c>
      <c r="B14579">
        <v>1.93</v>
      </c>
      <c r="C14579">
        <f>IFERROR(((VLOOKUP(A14579,'Interest Rates-10yr'!$A$9:$C$15239,2,FALSE))-B14579),C14578)</f>
        <v>3.0500000000000007</v>
      </c>
      <c r="D14579" s="98">
        <f>AVERAGE(C$10:C14579)</f>
        <v>0.70055730954015194</v>
      </c>
      <c r="E14579" s="2"/>
      <c r="G14579" s="23"/>
    </row>
    <row r="14580" spans="1:7" customFormat="1">
      <c r="A14580" s="4">
        <v>37218</v>
      </c>
      <c r="B14580">
        <v>1.88</v>
      </c>
      <c r="C14580">
        <f>IFERROR(((VLOOKUP(A14580,'Interest Rates-10yr'!$A$9:$C$15239,2,FALSE))-B14580),C14579)</f>
        <v>3.16</v>
      </c>
      <c r="D14580" s="98">
        <f>AVERAGE(C$10:C14580)</f>
        <v>0.70072609978724953</v>
      </c>
      <c r="E14580" s="2"/>
      <c r="G14580" s="23"/>
    </row>
    <row r="14581" spans="1:7" customFormat="1">
      <c r="A14581" s="4">
        <v>37219</v>
      </c>
      <c r="B14581">
        <v>1.88</v>
      </c>
      <c r="C14581">
        <f>IFERROR(((VLOOKUP(A14581,'Interest Rates-10yr'!$A$9:$C$15239,2,FALSE))-B14581),C14580)</f>
        <v>3.16</v>
      </c>
      <c r="D14581" s="98">
        <f>AVERAGE(C$10:C14581)</f>
        <v>0.70089486686796687</v>
      </c>
      <c r="E14581" s="2"/>
      <c r="G14581" s="23"/>
    </row>
    <row r="14582" spans="1:7" customFormat="1">
      <c r="A14582" s="4">
        <v>37220</v>
      </c>
      <c r="B14582">
        <v>1.88</v>
      </c>
      <c r="C14582">
        <f>IFERROR(((VLOOKUP(A14582,'Interest Rates-10yr'!$A$9:$C$15239,2,FALSE))-B14582),C14581)</f>
        <v>3.16</v>
      </c>
      <c r="D14582" s="98">
        <f>AVERAGE(C$10:C14582)</f>
        <v>0.70106361078707291</v>
      </c>
      <c r="E14582" s="2"/>
      <c r="G14582" s="23"/>
    </row>
    <row r="14583" spans="1:7" customFormat="1">
      <c r="A14583" s="4">
        <v>37221</v>
      </c>
      <c r="B14583">
        <v>2.04</v>
      </c>
      <c r="C14583">
        <f>IFERROR(((VLOOKUP(A14583,'Interest Rates-10yr'!$A$9:$C$15239,2,FALSE))-B14583),C14582)</f>
        <v>3.01</v>
      </c>
      <c r="D14583" s="98">
        <f>AVERAGE(C$10:C14583)</f>
        <v>0.70122203924797677</v>
      </c>
      <c r="E14583" s="2"/>
      <c r="G14583" s="23"/>
    </row>
    <row r="14584" spans="1:7" customFormat="1">
      <c r="A14584" s="4">
        <v>37222</v>
      </c>
      <c r="B14584">
        <v>2.0099999999999998</v>
      </c>
      <c r="C14584">
        <f>IFERROR(((VLOOKUP(A14584,'Interest Rates-10yr'!$A$9:$C$15239,2,FALSE))-B14584),C14583)</f>
        <v>2.9700000000000006</v>
      </c>
      <c r="D14584" s="98">
        <f>AVERAGE(C$10:C14584)</f>
        <v>0.70137770154374013</v>
      </c>
      <c r="E14584" s="2"/>
      <c r="G14584" s="23"/>
    </row>
    <row r="14585" spans="1:7" customFormat="1">
      <c r="A14585" s="4">
        <v>37223</v>
      </c>
      <c r="B14585">
        <v>2.04</v>
      </c>
      <c r="C14585">
        <f>IFERROR(((VLOOKUP(A14585,'Interest Rates-10yr'!$A$9:$C$15239,2,FALSE))-B14585),C14584)</f>
        <v>2.9400000000000004</v>
      </c>
      <c r="D14585" s="98">
        <f>AVERAGE(C$10:C14585)</f>
        <v>0.70153128430296463</v>
      </c>
      <c r="E14585" s="2"/>
      <c r="G14585" s="23"/>
    </row>
    <row r="14586" spans="1:7" customFormat="1">
      <c r="A14586" s="4">
        <v>37224</v>
      </c>
      <c r="B14586">
        <v>2.09</v>
      </c>
      <c r="C14586">
        <f>IFERROR(((VLOOKUP(A14586,'Interest Rates-10yr'!$A$9:$C$15239,2,FALSE))-B14586),C14585)</f>
        <v>2.7</v>
      </c>
      <c r="D14586" s="98">
        <f>AVERAGE(C$10:C14586)</f>
        <v>0.70166838169719514</v>
      </c>
      <c r="E14586" s="2"/>
      <c r="G14586" s="23"/>
    </row>
    <row r="14587" spans="1:7" customFormat="1">
      <c r="A14587" s="4">
        <v>37225</v>
      </c>
      <c r="B14587">
        <v>2.06</v>
      </c>
      <c r="C14587">
        <f>IFERROR(((VLOOKUP(A14587,'Interest Rates-10yr'!$A$9:$C$15239,2,FALSE))-B14587),C14586)</f>
        <v>2.72</v>
      </c>
      <c r="D14587" s="98">
        <f>AVERAGE(C$10:C14587)</f>
        <v>0.7018068322129245</v>
      </c>
      <c r="E14587" s="2"/>
      <c r="G14587" s="23"/>
    </row>
    <row r="14588" spans="1:7" customFormat="1">
      <c r="A14588" s="4">
        <v>37226</v>
      </c>
      <c r="B14588">
        <v>2.06</v>
      </c>
      <c r="C14588">
        <f>IFERROR(((VLOOKUP(A14588,'Interest Rates-10yr'!$A$9:$C$15239,2,FALSE))-B14588),C14587)</f>
        <v>2.72</v>
      </c>
      <c r="D14588" s="98">
        <f>AVERAGE(C$10:C14588)</f>
        <v>0.7019452637355108</v>
      </c>
      <c r="E14588" s="2"/>
      <c r="G14588" s="23"/>
    </row>
    <row r="14589" spans="1:7" customFormat="1">
      <c r="A14589" s="4">
        <v>37227</v>
      </c>
      <c r="B14589">
        <v>2.06</v>
      </c>
      <c r="C14589">
        <f>IFERROR(((VLOOKUP(A14589,'Interest Rates-10yr'!$A$9:$C$15239,2,FALSE))-B14589),C14588)</f>
        <v>2.72</v>
      </c>
      <c r="D14589" s="98">
        <f>AVERAGE(C$10:C14589)</f>
        <v>0.70208367626886226</v>
      </c>
      <c r="E14589" s="2"/>
      <c r="G14589" s="23"/>
    </row>
    <row r="14590" spans="1:7" customFormat="1">
      <c r="A14590" s="4">
        <v>37228</v>
      </c>
      <c r="B14590">
        <v>2.0499999999999998</v>
      </c>
      <c r="C14590">
        <f>IFERROR(((VLOOKUP(A14590,'Interest Rates-10yr'!$A$9:$C$15239,2,FALSE))-B14590),C14589)</f>
        <v>2.7</v>
      </c>
      <c r="D14590" s="98">
        <f>AVERAGE(C$10:C14590)</f>
        <v>0.70222069816885069</v>
      </c>
      <c r="E14590" s="2"/>
      <c r="G14590" s="23"/>
    </row>
    <row r="14591" spans="1:7" customFormat="1">
      <c r="A14591" s="4">
        <v>37229</v>
      </c>
      <c r="B14591">
        <v>1.93</v>
      </c>
      <c r="C14591">
        <f>IFERROR(((VLOOKUP(A14591,'Interest Rates-10yr'!$A$9:$C$15239,2,FALSE))-B14591),C14590)</f>
        <v>2.7700000000000005</v>
      </c>
      <c r="D14591" s="98">
        <f>AVERAGE(C$10:C14591)</f>
        <v>0.70236250171444337</v>
      </c>
      <c r="E14591" s="2"/>
      <c r="G14591" s="23"/>
    </row>
    <row r="14592" spans="1:7" customFormat="1">
      <c r="A14592" s="4">
        <v>37230</v>
      </c>
      <c r="B14592">
        <v>1.89</v>
      </c>
      <c r="C14592">
        <f>IFERROR(((VLOOKUP(A14592,'Interest Rates-10yr'!$A$9:$C$15239,2,FALSE))-B14592),C14591)</f>
        <v>3.0300000000000002</v>
      </c>
      <c r="D14592" s="98">
        <f>AVERAGE(C$10:C14592)</f>
        <v>0.70252211479119619</v>
      </c>
      <c r="E14592" s="2"/>
      <c r="G14592" s="23"/>
    </row>
    <row r="14593" spans="1:7" customFormat="1">
      <c r="A14593" s="4">
        <v>37231</v>
      </c>
      <c r="B14593">
        <v>1.87</v>
      </c>
      <c r="C14593">
        <f>IFERROR(((VLOOKUP(A14593,'Interest Rates-10yr'!$A$9:$C$15239,2,FALSE))-B14593),C14592)</f>
        <v>3.17</v>
      </c>
      <c r="D14593" s="98">
        <f>AVERAGE(C$10:C14593)</f>
        <v>0.70269130554031911</v>
      </c>
      <c r="E14593" s="2"/>
      <c r="G14593" s="23"/>
    </row>
    <row r="14594" spans="1:7" customFormat="1">
      <c r="A14594" s="4">
        <v>37232</v>
      </c>
      <c r="B14594">
        <v>1.92</v>
      </c>
      <c r="C14594">
        <f>IFERROR(((VLOOKUP(A14594,'Interest Rates-10yr'!$A$9:$C$15239,2,FALSE))-B14594),C14593)</f>
        <v>3.2800000000000002</v>
      </c>
      <c r="D14594" s="98">
        <f>AVERAGE(C$10:C14594)</f>
        <v>0.70286801508399144</v>
      </c>
      <c r="E14594" s="2"/>
      <c r="G14594" s="23"/>
    </row>
    <row r="14595" spans="1:7" customFormat="1">
      <c r="A14595" s="4">
        <v>37233</v>
      </c>
      <c r="B14595">
        <v>1.92</v>
      </c>
      <c r="C14595">
        <f>IFERROR(((VLOOKUP(A14595,'Interest Rates-10yr'!$A$9:$C$15239,2,FALSE))-B14595),C14594)</f>
        <v>3.2800000000000002</v>
      </c>
      <c r="D14595" s="98">
        <f>AVERAGE(C$10:C14595)</f>
        <v>0.70304470039764266</v>
      </c>
      <c r="E14595" s="2"/>
      <c r="G14595" s="23"/>
    </row>
    <row r="14596" spans="1:7" customFormat="1">
      <c r="A14596" s="4">
        <v>37234</v>
      </c>
      <c r="B14596">
        <v>1.92</v>
      </c>
      <c r="C14596">
        <f>IFERROR(((VLOOKUP(A14596,'Interest Rates-10yr'!$A$9:$C$15239,2,FALSE))-B14596),C14595)</f>
        <v>3.2800000000000002</v>
      </c>
      <c r="D14596" s="98">
        <f>AVERAGE(C$10:C14596)</f>
        <v>0.70322136148625591</v>
      </c>
      <c r="E14596" s="2"/>
      <c r="G14596" s="23"/>
    </row>
    <row r="14597" spans="1:7" customFormat="1">
      <c r="A14597" s="4">
        <v>37235</v>
      </c>
      <c r="B14597">
        <v>1.9</v>
      </c>
      <c r="C14597">
        <f>IFERROR(((VLOOKUP(A14597,'Interest Rates-10yr'!$A$9:$C$15239,2,FALSE))-B14597),C14596)</f>
        <v>3.27</v>
      </c>
      <c r="D14597" s="98">
        <f>AVERAGE(C$10:C14597)</f>
        <v>0.70339731285988594</v>
      </c>
      <c r="E14597" s="2"/>
      <c r="G14597" s="23"/>
    </row>
    <row r="14598" spans="1:7" customFormat="1">
      <c r="A14598" s="4">
        <v>37236</v>
      </c>
      <c r="B14598">
        <v>1.8</v>
      </c>
      <c r="C14598">
        <f>IFERROR(((VLOOKUP(A14598,'Interest Rates-10yr'!$A$9:$C$15239,2,FALSE))-B14598),C14597)</f>
        <v>3.33</v>
      </c>
      <c r="D14598" s="98">
        <f>AVERAGE(C$10:C14598)</f>
        <v>0.70357735280005596</v>
      </c>
      <c r="E14598" s="2"/>
      <c r="G14598" s="23"/>
    </row>
    <row r="14599" spans="1:7" customFormat="1">
      <c r="A14599" s="4">
        <v>37237</v>
      </c>
      <c r="B14599">
        <v>1.81</v>
      </c>
      <c r="C14599">
        <f>IFERROR(((VLOOKUP(A14599,'Interest Rates-10yr'!$A$9:$C$15239,2,FALSE))-B14599),C14598)</f>
        <v>3.2099999999999995</v>
      </c>
      <c r="D14599" s="98">
        <f>AVERAGE(C$10:C14599)</f>
        <v>0.70374914324880156</v>
      </c>
      <c r="E14599" s="2"/>
      <c r="G14599" s="23"/>
    </row>
    <row r="14600" spans="1:7" customFormat="1">
      <c r="A14600" s="4">
        <v>37238</v>
      </c>
      <c r="B14600">
        <v>1.86</v>
      </c>
      <c r="C14600">
        <f>IFERROR(((VLOOKUP(A14600,'Interest Rates-10yr'!$A$9:$C$15239,2,FALSE))-B14600),C14599)</f>
        <v>3.2699999999999996</v>
      </c>
      <c r="D14600" s="98">
        <f>AVERAGE(C$10:C14600)</f>
        <v>0.70392502227400555</v>
      </c>
      <c r="E14600" s="2"/>
      <c r="G14600" s="23"/>
    </row>
    <row r="14601" spans="1:7" customFormat="1">
      <c r="A14601" s="4">
        <v>37239</v>
      </c>
      <c r="B14601">
        <v>1.88</v>
      </c>
      <c r="C14601">
        <f>IFERROR(((VLOOKUP(A14601,'Interest Rates-10yr'!$A$9:$C$15239,2,FALSE))-B14601),C14600)</f>
        <v>3.3600000000000003</v>
      </c>
      <c r="D14601" s="98">
        <f>AVERAGE(C$10:C14601)</f>
        <v>0.70410704495614151</v>
      </c>
      <c r="E14601" s="2"/>
      <c r="G14601" s="23"/>
    </row>
    <row r="14602" spans="1:7" customFormat="1">
      <c r="A14602" s="4">
        <v>37240</v>
      </c>
      <c r="B14602">
        <v>1.88</v>
      </c>
      <c r="C14602">
        <f>IFERROR(((VLOOKUP(A14602,'Interest Rates-10yr'!$A$9:$C$15239,2,FALSE))-B14602),C14601)</f>
        <v>3.3600000000000003</v>
      </c>
      <c r="D14602" s="98">
        <f>AVERAGE(C$10:C14602)</f>
        <v>0.70428904269170267</v>
      </c>
      <c r="E14602" s="2"/>
      <c r="G14602" s="23"/>
    </row>
    <row r="14603" spans="1:7" customFormat="1">
      <c r="A14603" s="4">
        <v>37241</v>
      </c>
      <c r="B14603">
        <v>1.88</v>
      </c>
      <c r="C14603">
        <f>IFERROR(((VLOOKUP(A14603,'Interest Rates-10yr'!$A$9:$C$15239,2,FALSE))-B14603),C14602)</f>
        <v>3.3600000000000003</v>
      </c>
      <c r="D14603" s="98">
        <f>AVERAGE(C$10:C14603)</f>
        <v>0.70447101548581725</v>
      </c>
      <c r="E14603" s="2"/>
      <c r="G14603" s="23"/>
    </row>
    <row r="14604" spans="1:7" customFormat="1">
      <c r="A14604" s="4">
        <v>37242</v>
      </c>
      <c r="B14604">
        <v>1.93</v>
      </c>
      <c r="C14604">
        <f>IFERROR(((VLOOKUP(A14604,'Interest Rates-10yr'!$A$9:$C$15239,2,FALSE))-B14604),C14603)</f>
        <v>3.33</v>
      </c>
      <c r="D14604" s="98">
        <f>AVERAGE(C$10:C14604)</f>
        <v>0.70465090784515361</v>
      </c>
      <c r="E14604" s="2"/>
      <c r="G14604" s="23"/>
    </row>
    <row r="14605" spans="1:7" customFormat="1">
      <c r="A14605" s="4">
        <v>37243</v>
      </c>
      <c r="B14605">
        <v>1.71</v>
      </c>
      <c r="C14605">
        <f>IFERROR(((VLOOKUP(A14605,'Interest Rates-10yr'!$A$9:$C$15239,2,FALSE))-B14605),C14604)</f>
        <v>3.45</v>
      </c>
      <c r="D14605" s="98">
        <f>AVERAGE(C$10:C14605)</f>
        <v>0.7048389969854767</v>
      </c>
      <c r="E14605" s="2"/>
      <c r="G14605" s="23"/>
    </row>
    <row r="14606" spans="1:7" customFormat="1">
      <c r="A14606" s="4">
        <v>37244</v>
      </c>
      <c r="B14606">
        <v>1.71</v>
      </c>
      <c r="C14606">
        <f>IFERROR(((VLOOKUP(A14606,'Interest Rates-10yr'!$A$9:$C$15239,2,FALSE))-B14606),C14605)</f>
        <v>3.37</v>
      </c>
      <c r="D14606" s="98">
        <f>AVERAGE(C$10:C14606)</f>
        <v>0.70502157977666768</v>
      </c>
      <c r="E14606" s="2"/>
      <c r="G14606" s="23"/>
    </row>
    <row r="14607" spans="1:7" customFormat="1">
      <c r="A14607" s="4">
        <v>37245</v>
      </c>
      <c r="B14607">
        <v>1.79</v>
      </c>
      <c r="C14607">
        <f>IFERROR(((VLOOKUP(A14607,'Interest Rates-10yr'!$A$9:$C$15239,2,FALSE))-B14607),C14606)</f>
        <v>3.29</v>
      </c>
      <c r="D14607" s="98">
        <f>AVERAGE(C$10:C14607)</f>
        <v>0.70519865735032328</v>
      </c>
      <c r="E14607" s="2"/>
      <c r="G14607" s="23"/>
    </row>
    <row r="14608" spans="1:7" customFormat="1">
      <c r="A14608" s="4">
        <v>37246</v>
      </c>
      <c r="B14608">
        <v>1.78</v>
      </c>
      <c r="C14608">
        <f>IFERROR(((VLOOKUP(A14608,'Interest Rates-10yr'!$A$9:$C$15239,2,FALSE))-B14608),C14607)</f>
        <v>3.34</v>
      </c>
      <c r="D14608" s="98">
        <f>AVERAGE(C$10:C14608)</f>
        <v>0.70537913555723131</v>
      </c>
      <c r="E14608" s="2"/>
      <c r="G14608" s="23"/>
    </row>
    <row r="14609" spans="1:7" customFormat="1">
      <c r="A14609" s="4">
        <v>37247</v>
      </c>
      <c r="B14609">
        <v>1.78</v>
      </c>
      <c r="C14609">
        <f>IFERROR(((VLOOKUP(A14609,'Interest Rates-10yr'!$A$9:$C$15239,2,FALSE))-B14609),C14608)</f>
        <v>3.34</v>
      </c>
      <c r="D14609" s="98">
        <f>AVERAGE(C$10:C14609)</f>
        <v>0.70555958904109728</v>
      </c>
      <c r="E14609" s="2"/>
      <c r="G14609" s="23"/>
    </row>
    <row r="14610" spans="1:7" customFormat="1">
      <c r="A14610" s="4">
        <v>37248</v>
      </c>
      <c r="B14610">
        <v>1.78</v>
      </c>
      <c r="C14610">
        <f>IFERROR(((VLOOKUP(A14610,'Interest Rates-10yr'!$A$9:$C$15239,2,FALSE))-B14610),C14609)</f>
        <v>3.34</v>
      </c>
      <c r="D14610" s="98">
        <f>AVERAGE(C$10:C14610)</f>
        <v>0.70574001780700091</v>
      </c>
      <c r="E14610" s="2"/>
      <c r="G14610" s="23"/>
    </row>
    <row r="14611" spans="1:7" customFormat="1">
      <c r="A14611" s="4">
        <v>37249</v>
      </c>
      <c r="B14611">
        <v>1.68</v>
      </c>
      <c r="C14611">
        <f>IFERROR(((VLOOKUP(A14611,'Interest Rates-10yr'!$A$9:$C$15239,2,FALSE))-B14611),C14610)</f>
        <v>3.5</v>
      </c>
      <c r="D14611" s="98">
        <f>AVERAGE(C$10:C14611)</f>
        <v>0.705931379263116</v>
      </c>
      <c r="E14611" s="2"/>
      <c r="G14611" s="23"/>
    </row>
    <row r="14612" spans="1:7" customFormat="1">
      <c r="A14612" s="4">
        <v>37250</v>
      </c>
      <c r="B14612">
        <v>1.68</v>
      </c>
      <c r="C14612">
        <f>IFERROR(((VLOOKUP(A14612,'Interest Rates-10yr'!$A$9:$C$15239,2,FALSE))-B14612),C14611)</f>
        <v>3.5</v>
      </c>
      <c r="D14612" s="98">
        <f>AVERAGE(C$10:C14612)</f>
        <v>0.7061227145107184</v>
      </c>
      <c r="E14612" s="2"/>
      <c r="G14612" s="23"/>
    </row>
    <row r="14613" spans="1:7" customFormat="1">
      <c r="A14613" s="4">
        <v>37251</v>
      </c>
      <c r="B14613">
        <v>1.89</v>
      </c>
      <c r="C14613">
        <f>IFERROR(((VLOOKUP(A14613,'Interest Rates-10yr'!$A$9:$C$15239,2,FALSE))-B14613),C14612)</f>
        <v>3.33</v>
      </c>
      <c r="D14613" s="98">
        <f>AVERAGE(C$10:C14613)</f>
        <v>0.70630238290879355</v>
      </c>
      <c r="E14613" s="2"/>
      <c r="G14613" s="23"/>
    </row>
    <row r="14614" spans="1:7" customFormat="1">
      <c r="A14614" s="4">
        <v>37252</v>
      </c>
      <c r="B14614">
        <v>1.85</v>
      </c>
      <c r="C14614">
        <f>IFERROR(((VLOOKUP(A14614,'Interest Rates-10yr'!$A$9:$C$15239,2,FALSE))-B14614),C14613)</f>
        <v>3.28</v>
      </c>
      <c r="D14614" s="98">
        <f>AVERAGE(C$10:C14614)</f>
        <v>0.70647860321807743</v>
      </c>
      <c r="E14614" s="2"/>
      <c r="G14614" s="23"/>
    </row>
    <row r="14615" spans="1:7" customFormat="1">
      <c r="A14615" s="4">
        <v>37253</v>
      </c>
      <c r="B14615">
        <v>1.54</v>
      </c>
      <c r="C14615">
        <f>IFERROR(((VLOOKUP(A14615,'Interest Rates-10yr'!$A$9:$C$15239,2,FALSE))-B14615),C14614)</f>
        <v>3.6100000000000003</v>
      </c>
      <c r="D14615" s="98">
        <f>AVERAGE(C$10:C14615)</f>
        <v>0.70667739285225395</v>
      </c>
      <c r="E14615" s="2"/>
      <c r="G14615" s="23"/>
    </row>
    <row r="14616" spans="1:7" customFormat="1">
      <c r="A14616" s="4">
        <v>37254</v>
      </c>
      <c r="B14616">
        <v>1.54</v>
      </c>
      <c r="C14616">
        <f>IFERROR(((VLOOKUP(A14616,'Interest Rates-10yr'!$A$9:$C$15239,2,FALSE))-B14616),C14615)</f>
        <v>3.6100000000000003</v>
      </c>
      <c r="D14616" s="98">
        <f>AVERAGE(C$10:C14616)</f>
        <v>0.70687615526802372</v>
      </c>
      <c r="E14616" s="2"/>
      <c r="G14616" s="23"/>
    </row>
    <row r="14617" spans="1:7" customFormat="1">
      <c r="A14617" s="4">
        <v>37255</v>
      </c>
      <c r="B14617">
        <v>1.54</v>
      </c>
      <c r="C14617">
        <f>IFERROR(((VLOOKUP(A14617,'Interest Rates-10yr'!$A$9:$C$15239,2,FALSE))-B14617),C14616)</f>
        <v>3.6100000000000003</v>
      </c>
      <c r="D14617" s="98">
        <f>AVERAGE(C$10:C14617)</f>
        <v>0.70707489047097638</v>
      </c>
      <c r="E14617" s="2"/>
      <c r="G14617" s="23"/>
    </row>
    <row r="14618" spans="1:7" customFormat="1">
      <c r="A14618" s="4">
        <v>37256</v>
      </c>
      <c r="B14618">
        <v>1.52</v>
      </c>
      <c r="C14618">
        <f>IFERROR(((VLOOKUP(A14618,'Interest Rates-10yr'!$A$9:$C$15239,2,FALSE))-B14618),C14617)</f>
        <v>3.5500000000000003</v>
      </c>
      <c r="D14618" s="98">
        <f>AVERAGE(C$10:C14618)</f>
        <v>0.70726949140940665</v>
      </c>
      <c r="E14618" s="2"/>
      <c r="G14618" s="23"/>
    </row>
    <row r="14619" spans="1:7" customFormat="1">
      <c r="A14619" s="4">
        <v>37257</v>
      </c>
      <c r="B14619">
        <v>1.52</v>
      </c>
      <c r="C14619">
        <f>IFERROR(((VLOOKUP(A14619,'Interest Rates-10yr'!$A$9:$C$15239,2,FALSE))-B14619),C14618)</f>
        <v>3.5500000000000003</v>
      </c>
      <c r="D14619" s="98">
        <f>AVERAGE(C$10:C14619)</f>
        <v>0.70746406570842035</v>
      </c>
      <c r="E14619" s="2"/>
      <c r="G14619" s="23"/>
    </row>
    <row r="14620" spans="1:7" customFormat="1">
      <c r="A14620" s="4">
        <v>37258</v>
      </c>
      <c r="B14620">
        <v>1.92</v>
      </c>
      <c r="C14620">
        <f>IFERROR(((VLOOKUP(A14620,'Interest Rates-10yr'!$A$9:$C$15239,2,FALSE))-B14620),C14619)</f>
        <v>3.2800000000000002</v>
      </c>
      <c r="D14620" s="98">
        <f>AVERAGE(C$10:C14620)</f>
        <v>0.7076401341455083</v>
      </c>
      <c r="E14620" s="2"/>
      <c r="G14620" s="23"/>
    </row>
    <row r="14621" spans="1:7" customFormat="1">
      <c r="A14621" s="4">
        <v>37259</v>
      </c>
      <c r="B14621">
        <v>1.72</v>
      </c>
      <c r="C14621">
        <f>IFERROR(((VLOOKUP(A14621,'Interest Rates-10yr'!$A$9:$C$15239,2,FALSE))-B14621),C14620)</f>
        <v>3.4400000000000004</v>
      </c>
      <c r="D14621" s="98">
        <f>AVERAGE(C$10:C14621)</f>
        <v>0.70782712838762818</v>
      </c>
      <c r="E14621" s="2"/>
      <c r="G14621" s="23"/>
    </row>
    <row r="14622" spans="1:7" customFormat="1">
      <c r="A14622" s="4">
        <v>37260</v>
      </c>
      <c r="B14622">
        <v>1.61</v>
      </c>
      <c r="C14622">
        <f>IFERROR(((VLOOKUP(A14622,'Interest Rates-10yr'!$A$9:$C$15239,2,FALSE))-B14622),C14621)</f>
        <v>3.5699999999999994</v>
      </c>
      <c r="D14622" s="98">
        <f>AVERAGE(C$10:C14622)</f>
        <v>0.70802299322521189</v>
      </c>
      <c r="E14622" s="2"/>
      <c r="G14622" s="23"/>
    </row>
    <row r="14623" spans="1:7" customFormat="1">
      <c r="A14623" s="4">
        <v>37261</v>
      </c>
      <c r="B14623">
        <v>1.61</v>
      </c>
      <c r="C14623">
        <f>IFERROR(((VLOOKUP(A14623,'Interest Rates-10yr'!$A$9:$C$15239,2,FALSE))-B14623),C14622)</f>
        <v>3.5699999999999994</v>
      </c>
      <c r="D14623" s="98">
        <f>AVERAGE(C$10:C14623)</f>
        <v>0.70821883125769958</v>
      </c>
      <c r="E14623" s="2"/>
      <c r="G14623" s="23"/>
    </row>
    <row r="14624" spans="1:7" customFormat="1">
      <c r="A14624" s="4">
        <v>37262</v>
      </c>
      <c r="B14624">
        <v>1.61</v>
      </c>
      <c r="C14624">
        <f>IFERROR(((VLOOKUP(A14624,'Interest Rates-10yr'!$A$9:$C$15239,2,FALSE))-B14624),C14623)</f>
        <v>3.5699999999999994</v>
      </c>
      <c r="D14624" s="98">
        <f>AVERAGE(C$10:C14624)</f>
        <v>0.70841464249059327</v>
      </c>
      <c r="E14624" s="2"/>
      <c r="G14624" s="23"/>
    </row>
    <row r="14625" spans="1:7" customFormat="1">
      <c r="A14625" s="4">
        <v>37263</v>
      </c>
      <c r="B14625">
        <v>1.61</v>
      </c>
      <c r="C14625">
        <f>IFERROR(((VLOOKUP(A14625,'Interest Rates-10yr'!$A$9:$C$15239,2,FALSE))-B14625),C14624)</f>
        <v>3.4799999999999995</v>
      </c>
      <c r="D14625" s="98">
        <f>AVERAGE(C$10:C14625)</f>
        <v>0.70860426929392595</v>
      </c>
      <c r="E14625" s="2"/>
      <c r="G14625" s="23"/>
    </row>
    <row r="14626" spans="1:7" customFormat="1">
      <c r="A14626" s="4">
        <v>37264</v>
      </c>
      <c r="B14626">
        <v>1.61</v>
      </c>
      <c r="C14626">
        <f>IFERROR(((VLOOKUP(A14626,'Interest Rates-10yr'!$A$9:$C$15239,2,FALSE))-B14626),C14625)</f>
        <v>3.4899999999999993</v>
      </c>
      <c r="D14626" s="98">
        <f>AVERAGE(C$10:C14626)</f>
        <v>0.7087945542861066</v>
      </c>
      <c r="E14626" s="2"/>
      <c r="G14626" s="23"/>
    </row>
    <row r="14627" spans="1:7" customFormat="1">
      <c r="A14627" s="4">
        <v>37265</v>
      </c>
      <c r="B14627">
        <v>1.74</v>
      </c>
      <c r="C14627">
        <f>IFERROR(((VLOOKUP(A14627,'Interest Rates-10yr'!$A$9:$C$15239,2,FALSE))-B14627),C14626)</f>
        <v>3.3599999999999994</v>
      </c>
      <c r="D14627" s="98">
        <f>AVERAGE(C$10:C14627)</f>
        <v>0.70897592009851018</v>
      </c>
      <c r="E14627" s="2"/>
      <c r="G14627" s="23"/>
    </row>
    <row r="14628" spans="1:7" customFormat="1">
      <c r="A14628" s="4">
        <v>37266</v>
      </c>
      <c r="B14628">
        <v>1.81</v>
      </c>
      <c r="C14628">
        <f>IFERROR(((VLOOKUP(A14628,'Interest Rates-10yr'!$A$9:$C$15239,2,FALSE))-B14628),C14627)</f>
        <v>3.19</v>
      </c>
      <c r="D14628" s="98">
        <f>AVERAGE(C$10:C14628)</f>
        <v>0.70914563239619821</v>
      </c>
      <c r="E14628" s="2"/>
      <c r="G14628" s="23"/>
    </row>
    <row r="14629" spans="1:7" customFormat="1">
      <c r="A14629" s="4">
        <v>37267</v>
      </c>
      <c r="B14629">
        <v>1.71</v>
      </c>
      <c r="C14629">
        <f>IFERROR(((VLOOKUP(A14629,'Interest Rates-10yr'!$A$9:$C$15239,2,FALSE))-B14629),C14628)</f>
        <v>3.21</v>
      </c>
      <c r="D14629" s="98">
        <f>AVERAGE(C$10:C14629)</f>
        <v>0.70931668946648574</v>
      </c>
      <c r="E14629" s="2"/>
      <c r="G14629" s="23"/>
    </row>
    <row r="14630" spans="1:7" customFormat="1">
      <c r="A14630" s="4">
        <v>37268</v>
      </c>
      <c r="B14630">
        <v>1.71</v>
      </c>
      <c r="C14630">
        <f>IFERROR(((VLOOKUP(A14630,'Interest Rates-10yr'!$A$9:$C$15239,2,FALSE))-B14630),C14629)</f>
        <v>3.21</v>
      </c>
      <c r="D14630" s="98">
        <f>AVERAGE(C$10:C14630)</f>
        <v>0.70948772313795361</v>
      </c>
      <c r="E14630" s="2"/>
      <c r="G14630" s="23"/>
    </row>
    <row r="14631" spans="1:7" customFormat="1">
      <c r="A14631" s="4">
        <v>37269</v>
      </c>
      <c r="B14631">
        <v>1.71</v>
      </c>
      <c r="C14631">
        <f>IFERROR(((VLOOKUP(A14631,'Interest Rates-10yr'!$A$9:$C$15239,2,FALSE))-B14631),C14630)</f>
        <v>3.21</v>
      </c>
      <c r="D14631" s="98">
        <f>AVERAGE(C$10:C14631)</f>
        <v>0.70965873341540275</v>
      </c>
      <c r="E14631" s="2"/>
      <c r="G14631" s="23"/>
    </row>
    <row r="14632" spans="1:7" customFormat="1">
      <c r="A14632" s="4">
        <v>37270</v>
      </c>
      <c r="B14632">
        <v>1.78</v>
      </c>
      <c r="C14632">
        <f>IFERROR(((VLOOKUP(A14632,'Interest Rates-10yr'!$A$9:$C$15239,2,FALSE))-B14632),C14631)</f>
        <v>3.13</v>
      </c>
      <c r="D14632" s="98">
        <f>AVERAGE(C$10:C14632)</f>
        <v>0.70982424947001421</v>
      </c>
      <c r="E14632" s="2"/>
      <c r="G14632" s="23"/>
    </row>
    <row r="14633" spans="1:7" customFormat="1">
      <c r="A14633" s="4">
        <v>37271</v>
      </c>
      <c r="B14633">
        <v>1.75</v>
      </c>
      <c r="C14633">
        <f>IFERROR(((VLOOKUP(A14633,'Interest Rates-10yr'!$A$9:$C$15239,2,FALSE))-B14633),C14632)</f>
        <v>3.13</v>
      </c>
      <c r="D14633" s="98">
        <f>AVERAGE(C$10:C14633)</f>
        <v>0.70998974288840389</v>
      </c>
      <c r="E14633" s="2"/>
      <c r="G14633" s="23"/>
    </row>
    <row r="14634" spans="1:7" customFormat="1">
      <c r="A14634" s="4">
        <v>37272</v>
      </c>
      <c r="B14634">
        <v>1.69</v>
      </c>
      <c r="C14634">
        <f>IFERROR(((VLOOKUP(A14634,'Interest Rates-10yr'!$A$9:$C$15239,2,FALSE))-B14634),C14633)</f>
        <v>3.19</v>
      </c>
      <c r="D14634" s="98">
        <f>AVERAGE(C$10:C14634)</f>
        <v>0.7101593162393175</v>
      </c>
      <c r="E14634" s="2"/>
      <c r="G14634" s="23"/>
    </row>
    <row r="14635" spans="1:7" customFormat="1">
      <c r="A14635" s="4">
        <v>37273</v>
      </c>
      <c r="B14635">
        <v>1.68</v>
      </c>
      <c r="C14635">
        <f>IFERROR(((VLOOKUP(A14635,'Interest Rates-10yr'!$A$9:$C$15239,2,FALSE))-B14635),C14634)</f>
        <v>3.3000000000000007</v>
      </c>
      <c r="D14635" s="98">
        <f>AVERAGE(C$10:C14635)</f>
        <v>0.71033638725557346</v>
      </c>
      <c r="E14635" s="2"/>
      <c r="G14635" s="23"/>
    </row>
    <row r="14636" spans="1:7" customFormat="1">
      <c r="A14636" s="4">
        <v>37274</v>
      </c>
      <c r="B14636">
        <v>1.71</v>
      </c>
      <c r="C14636">
        <f>IFERROR(((VLOOKUP(A14636,'Interest Rates-10yr'!$A$9:$C$15239,2,FALSE))-B14636),C14635)</f>
        <v>3.2300000000000004</v>
      </c>
      <c r="D14636" s="98">
        <f>AVERAGE(C$10:C14636)</f>
        <v>0.71050864838996497</v>
      </c>
      <c r="E14636" s="2"/>
      <c r="G14636" s="23"/>
    </row>
    <row r="14637" spans="1:7" customFormat="1">
      <c r="A14637" s="4">
        <v>37275</v>
      </c>
      <c r="B14637">
        <v>1.71</v>
      </c>
      <c r="C14637">
        <f>IFERROR(((VLOOKUP(A14637,'Interest Rates-10yr'!$A$9:$C$15239,2,FALSE))-B14637),C14636)</f>
        <v>3.2300000000000004</v>
      </c>
      <c r="D14637" s="98">
        <f>AVERAGE(C$10:C14637)</f>
        <v>0.71068088597210943</v>
      </c>
      <c r="E14637" s="2"/>
      <c r="G14637" s="23"/>
    </row>
    <row r="14638" spans="1:7" customFormat="1">
      <c r="A14638" s="4">
        <v>37276</v>
      </c>
      <c r="B14638">
        <v>1.71</v>
      </c>
      <c r="C14638">
        <f>IFERROR(((VLOOKUP(A14638,'Interest Rates-10yr'!$A$9:$C$15239,2,FALSE))-B14638),C14637)</f>
        <v>3.2300000000000004</v>
      </c>
      <c r="D14638" s="98">
        <f>AVERAGE(C$10:C14638)</f>
        <v>0.71085310000683688</v>
      </c>
      <c r="E14638" s="2"/>
      <c r="G14638" s="23"/>
    </row>
    <row r="14639" spans="1:7" customFormat="1">
      <c r="A14639" s="4">
        <v>37277</v>
      </c>
      <c r="B14639">
        <v>1.71</v>
      </c>
      <c r="C14639">
        <f>IFERROR(((VLOOKUP(A14639,'Interest Rates-10yr'!$A$9:$C$15239,2,FALSE))-B14639),C14638)</f>
        <v>3.2300000000000004</v>
      </c>
      <c r="D14639" s="98">
        <f>AVERAGE(C$10:C14639)</f>
        <v>0.71102529049897578</v>
      </c>
      <c r="E14639" s="2"/>
      <c r="G14639" s="23"/>
    </row>
    <row r="14640" spans="1:7" customFormat="1">
      <c r="A14640" s="4">
        <v>37278</v>
      </c>
      <c r="B14640">
        <v>1.84</v>
      </c>
      <c r="C14640">
        <f>IFERROR(((VLOOKUP(A14640,'Interest Rates-10yr'!$A$9:$C$15239,2,FALSE))-B14640),C14639)</f>
        <v>3.12</v>
      </c>
      <c r="D14640" s="98">
        <f>AVERAGE(C$10:C14640)</f>
        <v>0.71118993917025608</v>
      </c>
      <c r="E14640" s="2"/>
      <c r="G14640" s="23"/>
    </row>
    <row r="14641" spans="1:7" customFormat="1">
      <c r="A14641" s="4">
        <v>37279</v>
      </c>
      <c r="B14641">
        <v>1.81</v>
      </c>
      <c r="C14641">
        <f>IFERROR(((VLOOKUP(A14641,'Interest Rates-10yr'!$A$9:$C$15239,2,FALSE))-B14641),C14640)</f>
        <v>3.2399999999999998</v>
      </c>
      <c r="D14641" s="98">
        <f>AVERAGE(C$10:C14641)</f>
        <v>0.71136276653909347</v>
      </c>
      <c r="E14641" s="2"/>
      <c r="G14641" s="23"/>
    </row>
    <row r="14642" spans="1:7" customFormat="1">
      <c r="A14642" s="4">
        <v>37280</v>
      </c>
      <c r="B14642">
        <v>1.8</v>
      </c>
      <c r="C14642">
        <f>IFERROR(((VLOOKUP(A14642,'Interest Rates-10yr'!$A$9:$C$15239,2,FALSE))-B14642),C14641)</f>
        <v>3.2700000000000005</v>
      </c>
      <c r="D14642" s="98">
        <f>AVERAGE(C$10:C14642)</f>
        <v>0.71153762044693614</v>
      </c>
      <c r="E14642" s="2"/>
      <c r="G14642" s="23"/>
    </row>
    <row r="14643" spans="1:7" customFormat="1">
      <c r="A14643" s="4">
        <v>37281</v>
      </c>
      <c r="B14643">
        <v>1.78</v>
      </c>
      <c r="C14643">
        <f>IFERROR(((VLOOKUP(A14643,'Interest Rates-10yr'!$A$9:$C$15239,2,FALSE))-B14643),C14642)</f>
        <v>3.3199999999999994</v>
      </c>
      <c r="D14643" s="98">
        <f>AVERAGE(C$10:C14643)</f>
        <v>0.71171586715867274</v>
      </c>
      <c r="E14643" s="2"/>
      <c r="G14643" s="23"/>
    </row>
    <row r="14644" spans="1:7" customFormat="1">
      <c r="A14644" s="4">
        <v>37282</v>
      </c>
      <c r="B14644">
        <v>1.78</v>
      </c>
      <c r="C14644">
        <f>IFERROR(((VLOOKUP(A14644,'Interest Rates-10yr'!$A$9:$C$15239,2,FALSE))-B14644),C14643)</f>
        <v>3.3199999999999994</v>
      </c>
      <c r="D14644" s="98">
        <f>AVERAGE(C$10:C14644)</f>
        <v>0.71189408951144628</v>
      </c>
      <c r="E14644" s="2"/>
      <c r="G14644" s="23"/>
    </row>
    <row r="14645" spans="1:7" customFormat="1">
      <c r="A14645" s="4">
        <v>37283</v>
      </c>
      <c r="B14645">
        <v>1.78</v>
      </c>
      <c r="C14645">
        <f>IFERROR(((VLOOKUP(A14645,'Interest Rates-10yr'!$A$9:$C$15239,2,FALSE))-B14645),C14644)</f>
        <v>3.3199999999999994</v>
      </c>
      <c r="D14645" s="98">
        <f>AVERAGE(C$10:C14645)</f>
        <v>0.71207228751024976</v>
      </c>
      <c r="E14645" s="2"/>
      <c r="G14645" s="23"/>
    </row>
    <row r="14646" spans="1:7" customFormat="1">
      <c r="A14646" s="4">
        <v>37284</v>
      </c>
      <c r="B14646">
        <v>1.79</v>
      </c>
      <c r="C14646">
        <f>IFERROR(((VLOOKUP(A14646,'Interest Rates-10yr'!$A$9:$C$15239,2,FALSE))-B14646),C14645)</f>
        <v>3.33</v>
      </c>
      <c r="D14646" s="98">
        <f>AVERAGE(C$10:C14646)</f>
        <v>0.71225114436018422</v>
      </c>
      <c r="E14646" s="2"/>
      <c r="G14646" s="23"/>
    </row>
    <row r="14647" spans="1:7" customFormat="1">
      <c r="A14647" s="4">
        <v>37285</v>
      </c>
      <c r="B14647">
        <v>1.78</v>
      </c>
      <c r="C14647">
        <f>IFERROR(((VLOOKUP(A14647,'Interest Rates-10yr'!$A$9:$C$15239,2,FALSE))-B14647),C14646)</f>
        <v>3.2399999999999993</v>
      </c>
      <c r="D14647" s="98">
        <f>AVERAGE(C$10:C14647)</f>
        <v>0.71242382839185792</v>
      </c>
      <c r="E14647" s="2"/>
      <c r="G14647" s="23"/>
    </row>
    <row r="14648" spans="1:7" customFormat="1">
      <c r="A14648" s="4">
        <v>37286</v>
      </c>
      <c r="B14648">
        <v>1.78</v>
      </c>
      <c r="C14648">
        <f>IFERROR(((VLOOKUP(A14648,'Interest Rates-10yr'!$A$9:$C$15239,2,FALSE))-B14648),C14647)</f>
        <v>3.2399999999999993</v>
      </c>
      <c r="D14648" s="98">
        <f>AVERAGE(C$10:C14648)</f>
        <v>0.71259648883120541</v>
      </c>
      <c r="E14648" s="2"/>
      <c r="G14648" s="23"/>
    </row>
    <row r="14649" spans="1:7" customFormat="1">
      <c r="A14649" s="4">
        <v>37287</v>
      </c>
      <c r="B14649">
        <v>1.85</v>
      </c>
      <c r="C14649">
        <f>IFERROR(((VLOOKUP(A14649,'Interest Rates-10yr'!$A$9:$C$15239,2,FALSE))-B14649),C14648)</f>
        <v>3.22</v>
      </c>
      <c r="D14649" s="98">
        <f>AVERAGE(C$10:C14649)</f>
        <v>0.71276775956284255</v>
      </c>
      <c r="E14649" s="2"/>
      <c r="G14649" s="23"/>
    </row>
    <row r="14650" spans="1:7" customFormat="1">
      <c r="A14650" s="4">
        <v>37288</v>
      </c>
      <c r="B14650">
        <v>1.77</v>
      </c>
      <c r="C14650">
        <f>IFERROR(((VLOOKUP(A14650,'Interest Rates-10yr'!$A$9:$C$15239,2,FALSE))-B14650),C14649)</f>
        <v>3.2499999999999996</v>
      </c>
      <c r="D14650" s="98">
        <f>AVERAGE(C$10:C14650)</f>
        <v>0.71294105593880297</v>
      </c>
      <c r="E14650" s="2"/>
      <c r="G14650" s="23"/>
    </row>
    <row r="14651" spans="1:7" customFormat="1">
      <c r="A14651" s="4">
        <v>37289</v>
      </c>
      <c r="B14651">
        <v>1.77</v>
      </c>
      <c r="C14651">
        <f>IFERROR(((VLOOKUP(A14651,'Interest Rates-10yr'!$A$9:$C$15239,2,FALSE))-B14651),C14650)</f>
        <v>3.2499999999999996</v>
      </c>
      <c r="D14651" s="98">
        <f>AVERAGE(C$10:C14651)</f>
        <v>0.71311432864362889</v>
      </c>
      <c r="E14651" s="2"/>
      <c r="G14651" s="23"/>
    </row>
    <row r="14652" spans="1:7" customFormat="1">
      <c r="A14652" s="4">
        <v>37290</v>
      </c>
      <c r="B14652">
        <v>1.77</v>
      </c>
      <c r="C14652">
        <f>IFERROR(((VLOOKUP(A14652,'Interest Rates-10yr'!$A$9:$C$15239,2,FALSE))-B14652),C14651)</f>
        <v>3.2499999999999996</v>
      </c>
      <c r="D14652" s="98">
        <f>AVERAGE(C$10:C14652)</f>
        <v>0.71328757768216999</v>
      </c>
      <c r="E14652" s="2"/>
      <c r="G14652" s="23"/>
    </row>
    <row r="14653" spans="1:7" customFormat="1">
      <c r="A14653" s="4">
        <v>37291</v>
      </c>
      <c r="B14653">
        <v>1.74</v>
      </c>
      <c r="C14653">
        <f>IFERROR(((VLOOKUP(A14653,'Interest Rates-10yr'!$A$9:$C$15239,2,FALSE))-B14653),C14652)</f>
        <v>3.2</v>
      </c>
      <c r="D14653" s="98">
        <f>AVERAGE(C$10:C14653)</f>
        <v>0.71345738869161535</v>
      </c>
      <c r="E14653" s="2"/>
      <c r="G14653" s="23"/>
    </row>
    <row r="14654" spans="1:7" customFormat="1">
      <c r="A14654" s="4">
        <v>37292</v>
      </c>
      <c r="B14654">
        <v>1.64</v>
      </c>
      <c r="C14654">
        <f>IFERROR(((VLOOKUP(A14654,'Interest Rates-10yr'!$A$9:$C$15239,2,FALSE))-B14654),C14653)</f>
        <v>3.2800000000000002</v>
      </c>
      <c r="D14654" s="98">
        <f>AVERAGE(C$10:C14654)</f>
        <v>0.71363263912598263</v>
      </c>
      <c r="E14654" s="2"/>
      <c r="G14654" s="23"/>
    </row>
    <row r="14655" spans="1:7" customFormat="1">
      <c r="A14655" s="4">
        <v>37293</v>
      </c>
      <c r="B14655">
        <v>1.66</v>
      </c>
      <c r="C14655">
        <f>IFERROR(((VLOOKUP(A14655,'Interest Rates-10yr'!$A$9:$C$15239,2,FALSE))-B14655),C14654)</f>
        <v>3.26</v>
      </c>
      <c r="D14655" s="98">
        <f>AVERAGE(C$10:C14655)</f>
        <v>0.71380650006827917</v>
      </c>
      <c r="E14655" s="2"/>
      <c r="G14655" s="23"/>
    </row>
    <row r="14656" spans="1:7" customFormat="1">
      <c r="A14656" s="4">
        <v>37294</v>
      </c>
      <c r="B14656">
        <v>1.74</v>
      </c>
      <c r="C14656">
        <f>IFERROR(((VLOOKUP(A14656,'Interest Rates-10yr'!$A$9:$C$15239,2,FALSE))-B14656),C14655)</f>
        <v>3.1899999999999995</v>
      </c>
      <c r="D14656" s="98">
        <f>AVERAGE(C$10:C14656)</f>
        <v>0.71397555813477276</v>
      </c>
      <c r="E14656" s="2"/>
      <c r="G14656" s="23"/>
    </row>
    <row r="14657" spans="1:7" customFormat="1">
      <c r="A14657" s="4">
        <v>37295</v>
      </c>
      <c r="B14657">
        <v>1.69</v>
      </c>
      <c r="C14657">
        <f>IFERROR(((VLOOKUP(A14657,'Interest Rates-10yr'!$A$9:$C$15239,2,FALSE))-B14657),C14656)</f>
        <v>3.2100000000000004</v>
      </c>
      <c r="D14657" s="98">
        <f>AVERAGE(C$10:C14657)</f>
        <v>0.71414595849262807</v>
      </c>
      <c r="E14657" s="2"/>
      <c r="G14657" s="23"/>
    </row>
    <row r="14658" spans="1:7" customFormat="1">
      <c r="A14658" s="4">
        <v>37296</v>
      </c>
      <c r="B14658">
        <v>1.69</v>
      </c>
      <c r="C14658">
        <f>IFERROR(((VLOOKUP(A14658,'Interest Rates-10yr'!$A$9:$C$15239,2,FALSE))-B14658),C14657)</f>
        <v>3.2100000000000004</v>
      </c>
      <c r="D14658" s="98">
        <f>AVERAGE(C$10:C14658)</f>
        <v>0.7143163355860479</v>
      </c>
      <c r="E14658" s="2"/>
      <c r="G14658" s="23"/>
    </row>
    <row r="14659" spans="1:7" customFormat="1">
      <c r="A14659" s="4">
        <v>37297</v>
      </c>
      <c r="B14659">
        <v>1.69</v>
      </c>
      <c r="C14659">
        <f>IFERROR(((VLOOKUP(A14659,'Interest Rates-10yr'!$A$9:$C$15239,2,FALSE))-B14659),C14658)</f>
        <v>3.2100000000000004</v>
      </c>
      <c r="D14659" s="98">
        <f>AVERAGE(C$10:C14659)</f>
        <v>0.71448668941979621</v>
      </c>
      <c r="E14659" s="2"/>
      <c r="G14659" s="23"/>
    </row>
    <row r="14660" spans="1:7" customFormat="1">
      <c r="A14660" s="4">
        <v>37298</v>
      </c>
      <c r="B14660">
        <v>1.76</v>
      </c>
      <c r="C14660">
        <f>IFERROR(((VLOOKUP(A14660,'Interest Rates-10yr'!$A$9:$C$15239,2,FALSE))-B14660),C14659)</f>
        <v>3.1500000000000004</v>
      </c>
      <c r="D14660" s="98">
        <f>AVERAGE(C$10:C14660)</f>
        <v>0.7146529247150375</v>
      </c>
      <c r="E14660" s="2"/>
      <c r="G14660" s="23"/>
    </row>
    <row r="14661" spans="1:7" customFormat="1">
      <c r="A14661" s="4">
        <v>37299</v>
      </c>
      <c r="B14661">
        <v>1.72</v>
      </c>
      <c r="C14661">
        <f>IFERROR(((VLOOKUP(A14661,'Interest Rates-10yr'!$A$9:$C$15239,2,FALSE))-B14661),C14660)</f>
        <v>3.25</v>
      </c>
      <c r="D14661" s="98">
        <f>AVERAGE(C$10:C14661)</f>
        <v>0.71482596232596329</v>
      </c>
      <c r="E14661" s="2"/>
      <c r="G14661" s="23"/>
    </row>
    <row r="14662" spans="1:7" customFormat="1">
      <c r="A14662" s="4">
        <v>37300</v>
      </c>
      <c r="B14662">
        <v>1.75</v>
      </c>
      <c r="C14662">
        <f>IFERROR(((VLOOKUP(A14662,'Interest Rates-10yr'!$A$9:$C$15239,2,FALSE))-B14662),C14661)</f>
        <v>3.26</v>
      </c>
      <c r="D14662" s="98">
        <f>AVERAGE(C$10:C14662)</f>
        <v>0.71499965877294847</v>
      </c>
      <c r="E14662" s="2"/>
      <c r="G14662" s="23"/>
    </row>
    <row r="14663" spans="1:7" customFormat="1">
      <c r="A14663" s="4">
        <v>37301</v>
      </c>
      <c r="B14663">
        <v>1.81</v>
      </c>
      <c r="C14663">
        <f>IFERROR(((VLOOKUP(A14663,'Interest Rates-10yr'!$A$9:$C$15239,2,FALSE))-B14663),C14662)</f>
        <v>3.14</v>
      </c>
      <c r="D14663" s="98">
        <f>AVERAGE(C$10:C14663)</f>
        <v>0.71516514262317543</v>
      </c>
      <c r="E14663" s="2"/>
      <c r="G14663" s="23"/>
    </row>
    <row r="14664" spans="1:7" customFormat="1">
      <c r="A14664" s="4">
        <v>37302</v>
      </c>
      <c r="B14664">
        <v>1.73</v>
      </c>
      <c r="C14664">
        <f>IFERROR(((VLOOKUP(A14664,'Interest Rates-10yr'!$A$9:$C$15239,2,FALSE))-B14664),C14663)</f>
        <v>3.1300000000000003</v>
      </c>
      <c r="D14664" s="98">
        <f>AVERAGE(C$10:C14664)</f>
        <v>0.7153299215284894</v>
      </c>
      <c r="E14664" s="2"/>
      <c r="G14664" s="23"/>
    </row>
    <row r="14665" spans="1:7" customFormat="1">
      <c r="A14665" s="4">
        <v>37303</v>
      </c>
      <c r="B14665">
        <v>1.73</v>
      </c>
      <c r="C14665">
        <f>IFERROR(((VLOOKUP(A14665,'Interest Rates-10yr'!$A$9:$C$15239,2,FALSE))-B14665),C14664)</f>
        <v>3.1300000000000003</v>
      </c>
      <c r="D14665" s="98">
        <f>AVERAGE(C$10:C14665)</f>
        <v>0.71549467794759902</v>
      </c>
      <c r="E14665" s="2"/>
      <c r="G14665" s="23"/>
    </row>
    <row r="14666" spans="1:7" customFormat="1">
      <c r="A14666" s="4">
        <v>37304</v>
      </c>
      <c r="B14666">
        <v>1.73</v>
      </c>
      <c r="C14666">
        <f>IFERROR(((VLOOKUP(A14666,'Interest Rates-10yr'!$A$9:$C$15239,2,FALSE))-B14666),C14665)</f>
        <v>3.1300000000000003</v>
      </c>
      <c r="D14666" s="98">
        <f>AVERAGE(C$10:C14666)</f>
        <v>0.71565941188510684</v>
      </c>
      <c r="E14666" s="2"/>
      <c r="G14666" s="23"/>
    </row>
    <row r="14667" spans="1:7" customFormat="1">
      <c r="A14667" s="4">
        <v>37305</v>
      </c>
      <c r="B14667">
        <v>1.73</v>
      </c>
      <c r="C14667">
        <f>IFERROR(((VLOOKUP(A14667,'Interest Rates-10yr'!$A$9:$C$15239,2,FALSE))-B14667),C14666)</f>
        <v>3.1300000000000003</v>
      </c>
      <c r="D14667" s="98">
        <f>AVERAGE(C$10:C14667)</f>
        <v>0.71582412334561396</v>
      </c>
      <c r="E14667" s="2"/>
      <c r="G14667" s="23"/>
    </row>
    <row r="14668" spans="1:7" customFormat="1">
      <c r="A14668" s="4">
        <v>37306</v>
      </c>
      <c r="B14668">
        <v>1.77</v>
      </c>
      <c r="C14668">
        <f>IFERROR(((VLOOKUP(A14668,'Interest Rates-10yr'!$A$9:$C$15239,2,FALSE))-B14668),C14667)</f>
        <v>3.11</v>
      </c>
      <c r="D14668" s="98">
        <f>AVERAGE(C$10:C14668)</f>
        <v>0.71598744798417424</v>
      </c>
      <c r="E14668" s="2"/>
      <c r="G14668" s="23"/>
    </row>
    <row r="14669" spans="1:7" customFormat="1">
      <c r="A14669" s="4">
        <v>37307</v>
      </c>
      <c r="B14669">
        <v>1.76</v>
      </c>
      <c r="C14669">
        <f>IFERROR(((VLOOKUP(A14669,'Interest Rates-10yr'!$A$9:$C$15239,2,FALSE))-B14669),C14668)</f>
        <v>3.12</v>
      </c>
      <c r="D14669" s="98">
        <f>AVERAGE(C$10:C14669)</f>
        <v>0.71615143246930502</v>
      </c>
      <c r="E14669" s="2"/>
      <c r="G14669" s="23"/>
    </row>
    <row r="14670" spans="1:7" customFormat="1">
      <c r="A14670" s="4">
        <v>37308</v>
      </c>
      <c r="B14670">
        <v>1.77</v>
      </c>
      <c r="C14670">
        <f>IFERROR(((VLOOKUP(A14670,'Interest Rates-10yr'!$A$9:$C$15239,2,FALSE))-B14670),C14669)</f>
        <v>3.11</v>
      </c>
      <c r="D14670" s="98">
        <f>AVERAGE(C$10:C14670)</f>
        <v>0.71631471250255863</v>
      </c>
      <c r="E14670" s="2"/>
      <c r="G14670" s="23"/>
    </row>
    <row r="14671" spans="1:7" customFormat="1">
      <c r="A14671" s="4">
        <v>37309</v>
      </c>
      <c r="B14671">
        <v>1.71</v>
      </c>
      <c r="C14671">
        <f>IFERROR(((VLOOKUP(A14671,'Interest Rates-10yr'!$A$9:$C$15239,2,FALSE))-B14671),C14670)</f>
        <v>3.13</v>
      </c>
      <c r="D14671" s="98">
        <f>AVERAGE(C$10:C14671)</f>
        <v>0.71647933433365241</v>
      </c>
      <c r="E14671" s="2"/>
      <c r="G14671" s="23"/>
    </row>
    <row r="14672" spans="1:7" customFormat="1">
      <c r="A14672" s="4">
        <v>37310</v>
      </c>
      <c r="B14672">
        <v>1.71</v>
      </c>
      <c r="C14672">
        <f>IFERROR(((VLOOKUP(A14672,'Interest Rates-10yr'!$A$9:$C$15239,2,FALSE))-B14672),C14671)</f>
        <v>3.13</v>
      </c>
      <c r="D14672" s="98">
        <f>AVERAGE(C$10:C14672)</f>
        <v>0.71664393371070112</v>
      </c>
      <c r="E14672" s="2"/>
      <c r="G14672" s="23"/>
    </row>
    <row r="14673" spans="1:7" customFormat="1">
      <c r="A14673" s="4">
        <v>37311</v>
      </c>
      <c r="B14673">
        <v>1.71</v>
      </c>
      <c r="C14673">
        <f>IFERROR(((VLOOKUP(A14673,'Interest Rates-10yr'!$A$9:$C$15239,2,FALSE))-B14673),C14672)</f>
        <v>3.13</v>
      </c>
      <c r="D14673" s="98">
        <f>AVERAGE(C$10:C14673)</f>
        <v>0.71680851063829853</v>
      </c>
      <c r="E14673" s="2"/>
      <c r="G14673" s="23"/>
    </row>
    <row r="14674" spans="1:7" customFormat="1">
      <c r="A14674" s="4">
        <v>37312</v>
      </c>
      <c r="B14674">
        <v>1.8</v>
      </c>
      <c r="C14674">
        <f>IFERROR(((VLOOKUP(A14674,'Interest Rates-10yr'!$A$9:$C$15239,2,FALSE))-B14674),C14673)</f>
        <v>3.0600000000000005</v>
      </c>
      <c r="D14674" s="98">
        <f>AVERAGE(C$10:C14674)</f>
        <v>0.71696829185134736</v>
      </c>
      <c r="E14674" s="2"/>
      <c r="G14674" s="23"/>
    </row>
    <row r="14675" spans="1:7" customFormat="1">
      <c r="A14675" s="4">
        <v>37313</v>
      </c>
      <c r="B14675">
        <v>1.77</v>
      </c>
      <c r="C14675">
        <f>IFERROR(((VLOOKUP(A14675,'Interest Rates-10yr'!$A$9:$C$15239,2,FALSE))-B14675),C14674)</f>
        <v>3.1599999999999997</v>
      </c>
      <c r="D14675" s="98">
        <f>AVERAGE(C$10:C14675)</f>
        <v>0.71713486976680818</v>
      </c>
      <c r="E14675" s="2"/>
      <c r="G14675" s="23"/>
    </row>
    <row r="14676" spans="1:7" customFormat="1">
      <c r="A14676" s="4">
        <v>37314</v>
      </c>
      <c r="B14676">
        <v>1.76</v>
      </c>
      <c r="C14676">
        <f>IFERROR(((VLOOKUP(A14676,'Interest Rates-10yr'!$A$9:$C$15239,2,FALSE))-B14676),C14675)</f>
        <v>3.08</v>
      </c>
      <c r="D14676" s="98">
        <f>AVERAGE(C$10:C14676)</f>
        <v>0.71729597054612459</v>
      </c>
      <c r="E14676" s="2"/>
      <c r="G14676" s="23"/>
    </row>
    <row r="14677" spans="1:7" customFormat="1">
      <c r="A14677" s="4">
        <v>37315</v>
      </c>
      <c r="B14677">
        <v>1.83</v>
      </c>
      <c r="C14677">
        <f>IFERROR(((VLOOKUP(A14677,'Interest Rates-10yr'!$A$9:$C$15239,2,FALSE))-B14677),C14676)</f>
        <v>3.05</v>
      </c>
      <c r="D14677" s="98">
        <f>AVERAGE(C$10:C14677)</f>
        <v>0.71745500409053775</v>
      </c>
      <c r="E14677" s="2"/>
      <c r="G14677" s="23"/>
    </row>
    <row r="14678" spans="1:7" customFormat="1">
      <c r="A14678" s="4">
        <v>37316</v>
      </c>
      <c r="B14678">
        <v>1.78</v>
      </c>
      <c r="C14678">
        <f>IFERROR(((VLOOKUP(A14678,'Interest Rates-10yr'!$A$9:$C$15239,2,FALSE))-B14678),C14677)</f>
        <v>3.2</v>
      </c>
      <c r="D14678" s="98">
        <f>AVERAGE(C$10:C14678)</f>
        <v>0.71762424159792826</v>
      </c>
      <c r="E14678" s="2"/>
      <c r="G14678" s="23"/>
    </row>
    <row r="14679" spans="1:7" customFormat="1">
      <c r="A14679" s="4">
        <v>37317</v>
      </c>
      <c r="B14679">
        <v>1.78</v>
      </c>
      <c r="C14679">
        <f>IFERROR(((VLOOKUP(A14679,'Interest Rates-10yr'!$A$9:$C$15239,2,FALSE))-B14679),C14678)</f>
        <v>3.2</v>
      </c>
      <c r="D14679" s="98">
        <f>AVERAGE(C$10:C14679)</f>
        <v>0.71779345603272049</v>
      </c>
      <c r="E14679" s="2"/>
      <c r="G14679" s="23"/>
    </row>
    <row r="14680" spans="1:7" customFormat="1">
      <c r="A14680" s="4">
        <v>37318</v>
      </c>
      <c r="B14680">
        <v>1.78</v>
      </c>
      <c r="C14680">
        <f>IFERROR(((VLOOKUP(A14680,'Interest Rates-10yr'!$A$9:$C$15239,2,FALSE))-B14680),C14679)</f>
        <v>3.2</v>
      </c>
      <c r="D14680" s="98">
        <f>AVERAGE(C$10:C14680)</f>
        <v>0.71796264739963267</v>
      </c>
      <c r="E14680" s="2"/>
      <c r="G14680" s="23"/>
    </row>
    <row r="14681" spans="1:7" customFormat="1">
      <c r="A14681" s="4">
        <v>37319</v>
      </c>
      <c r="B14681">
        <v>1.68</v>
      </c>
      <c r="C14681">
        <f>IFERROR(((VLOOKUP(A14681,'Interest Rates-10yr'!$A$9:$C$15239,2,FALSE))-B14681),C14680)</f>
        <v>3.34</v>
      </c>
      <c r="D14681" s="98">
        <f>AVERAGE(C$10:C14681)</f>
        <v>0.71814135768811416</v>
      </c>
      <c r="E14681" s="2"/>
      <c r="G14681" s="23"/>
    </row>
    <row r="14682" spans="1:7" customFormat="1">
      <c r="A14682" s="4">
        <v>37320</v>
      </c>
      <c r="B14682">
        <v>1.63</v>
      </c>
      <c r="C14682">
        <f>IFERROR(((VLOOKUP(A14682,'Interest Rates-10yr'!$A$9:$C$15239,2,FALSE))-B14682),C14681)</f>
        <v>3.3899999999999997</v>
      </c>
      <c r="D14682" s="98">
        <f>AVERAGE(C$10:C14682)</f>
        <v>0.7183234512369665</v>
      </c>
      <c r="E14682" s="2"/>
      <c r="G14682" s="23"/>
    </row>
    <row r="14683" spans="1:7" customFormat="1">
      <c r="A14683" s="4">
        <v>37321</v>
      </c>
      <c r="B14683">
        <v>1.71</v>
      </c>
      <c r="C14683">
        <f>IFERROR(((VLOOKUP(A14683,'Interest Rates-10yr'!$A$9:$C$15239,2,FALSE))-B14683),C14682)</f>
        <v>3.3499999999999996</v>
      </c>
      <c r="D14683" s="98">
        <f>AVERAGE(C$10:C14683)</f>
        <v>0.71850279405751738</v>
      </c>
      <c r="E14683" s="2"/>
      <c r="G14683" s="23"/>
    </row>
    <row r="14684" spans="1:7" customFormat="1">
      <c r="A14684" s="4">
        <v>37322</v>
      </c>
      <c r="B14684">
        <v>1.77</v>
      </c>
      <c r="C14684">
        <f>IFERROR(((VLOOKUP(A14684,'Interest Rates-10yr'!$A$9:$C$15239,2,FALSE))-B14684),C14683)</f>
        <v>3.4499999999999997</v>
      </c>
      <c r="D14684" s="98">
        <f>AVERAGE(C$10:C14684)</f>
        <v>0.71868892674616769</v>
      </c>
      <c r="E14684" s="2"/>
      <c r="G14684" s="23"/>
    </row>
    <row r="14685" spans="1:7" customFormat="1">
      <c r="A14685" s="4">
        <v>37323</v>
      </c>
      <c r="B14685">
        <v>1.69</v>
      </c>
      <c r="C14685">
        <f>IFERROR(((VLOOKUP(A14685,'Interest Rates-10yr'!$A$9:$C$15239,2,FALSE))-B14685),C14684)</f>
        <v>3.64</v>
      </c>
      <c r="D14685" s="98">
        <f>AVERAGE(C$10:C14685)</f>
        <v>0.718887980376125</v>
      </c>
      <c r="E14685" s="2"/>
      <c r="G14685" s="23"/>
    </row>
    <row r="14686" spans="1:7" customFormat="1">
      <c r="A14686" s="4">
        <v>37324</v>
      </c>
      <c r="B14686">
        <v>1.69</v>
      </c>
      <c r="C14686">
        <f>IFERROR(((VLOOKUP(A14686,'Interest Rates-10yr'!$A$9:$C$15239,2,FALSE))-B14686),C14685)</f>
        <v>3.64</v>
      </c>
      <c r="D14686" s="98">
        <f>AVERAGE(C$10:C14686)</f>
        <v>0.71908700688151594</v>
      </c>
      <c r="E14686" s="2"/>
      <c r="G14686" s="23"/>
    </row>
    <row r="14687" spans="1:7" customFormat="1">
      <c r="A14687" s="4">
        <v>37325</v>
      </c>
      <c r="B14687">
        <v>1.69</v>
      </c>
      <c r="C14687">
        <f>IFERROR(((VLOOKUP(A14687,'Interest Rates-10yr'!$A$9:$C$15239,2,FALSE))-B14687),C14686)</f>
        <v>3.64</v>
      </c>
      <c r="D14687" s="98">
        <f>AVERAGE(C$10:C14687)</f>
        <v>0.71928600626788453</v>
      </c>
      <c r="E14687" s="2"/>
      <c r="G14687" s="23"/>
    </row>
    <row r="14688" spans="1:7" customFormat="1">
      <c r="A14688" s="4">
        <v>37326</v>
      </c>
      <c r="B14688">
        <v>1.75</v>
      </c>
      <c r="C14688">
        <f>IFERROR(((VLOOKUP(A14688,'Interest Rates-10yr'!$A$9:$C$15239,2,FALSE))-B14688),C14687)</f>
        <v>3.58</v>
      </c>
      <c r="D14688" s="98">
        <f>AVERAGE(C$10:C14688)</f>
        <v>0.71948089106887458</v>
      </c>
      <c r="E14688" s="2"/>
      <c r="G14688" s="23"/>
    </row>
    <row r="14689" spans="1:7" customFormat="1">
      <c r="A14689" s="4">
        <v>37327</v>
      </c>
      <c r="B14689">
        <v>1.68</v>
      </c>
      <c r="C14689">
        <f>IFERROR(((VLOOKUP(A14689,'Interest Rates-10yr'!$A$9:$C$15239,2,FALSE))-B14689),C14688)</f>
        <v>3.6400000000000006</v>
      </c>
      <c r="D14689" s="98">
        <f>AVERAGE(C$10:C14689)</f>
        <v>0.71967983651226219</v>
      </c>
      <c r="E14689" s="2"/>
      <c r="G14689" s="23"/>
    </row>
    <row r="14690" spans="1:7" customFormat="1">
      <c r="A14690" s="4">
        <v>37328</v>
      </c>
      <c r="B14690">
        <v>1.73</v>
      </c>
      <c r="C14690">
        <f>IFERROR(((VLOOKUP(A14690,'Interest Rates-10yr'!$A$9:$C$15239,2,FALSE))-B14690),C14689)</f>
        <v>3.5500000000000003</v>
      </c>
      <c r="D14690" s="98">
        <f>AVERAGE(C$10:C14690)</f>
        <v>0.71987262448062173</v>
      </c>
      <c r="E14690" s="2"/>
      <c r="G14690" s="23"/>
    </row>
    <row r="14691" spans="1:7" customFormat="1">
      <c r="A14691" s="4">
        <v>37329</v>
      </c>
      <c r="B14691">
        <v>1.79</v>
      </c>
      <c r="C14691">
        <f>IFERROR(((VLOOKUP(A14691,'Interest Rates-10yr'!$A$9:$C$15239,2,FALSE))-B14691),C14690)</f>
        <v>3.6100000000000003</v>
      </c>
      <c r="D14691" s="98">
        <f>AVERAGE(C$10:C14691)</f>
        <v>0.72006947282386657</v>
      </c>
      <c r="E14691" s="2"/>
      <c r="G14691" s="23"/>
    </row>
    <row r="14692" spans="1:7" customFormat="1">
      <c r="A14692" s="4">
        <v>37330</v>
      </c>
      <c r="B14692">
        <v>1.8</v>
      </c>
      <c r="C14692">
        <f>IFERROR(((VLOOKUP(A14692,'Interest Rates-10yr'!$A$9:$C$15239,2,FALSE))-B14692),C14691)</f>
        <v>3.55</v>
      </c>
      <c r="D14692" s="98">
        <f>AVERAGE(C$10:C14692)</f>
        <v>0.72026220799564178</v>
      </c>
      <c r="E14692" s="2"/>
      <c r="G14692" s="23"/>
    </row>
    <row r="14693" spans="1:7" customFormat="1">
      <c r="A14693" s="4">
        <v>37331</v>
      </c>
      <c r="B14693">
        <v>1.8</v>
      </c>
      <c r="C14693">
        <f>IFERROR(((VLOOKUP(A14693,'Interest Rates-10yr'!$A$9:$C$15239,2,FALSE))-B14693),C14692)</f>
        <v>3.55</v>
      </c>
      <c r="D14693" s="98">
        <f>AVERAGE(C$10:C14693)</f>
        <v>0.72045491691637209</v>
      </c>
      <c r="E14693" s="2"/>
      <c r="G14693" s="23"/>
    </row>
    <row r="14694" spans="1:7" customFormat="1">
      <c r="A14694" s="4">
        <v>37332</v>
      </c>
      <c r="B14694">
        <v>1.8</v>
      </c>
      <c r="C14694">
        <f>IFERROR(((VLOOKUP(A14694,'Interest Rates-10yr'!$A$9:$C$15239,2,FALSE))-B14694),C14693)</f>
        <v>3.55</v>
      </c>
      <c r="D14694" s="98">
        <f>AVERAGE(C$10:C14694)</f>
        <v>0.72064759959142022</v>
      </c>
      <c r="E14694" s="2"/>
      <c r="G14694" s="23"/>
    </row>
    <row r="14695" spans="1:7" customFormat="1">
      <c r="A14695" s="4">
        <v>37333</v>
      </c>
      <c r="B14695">
        <v>1.71</v>
      </c>
      <c r="C14695">
        <f>IFERROR(((VLOOKUP(A14695,'Interest Rates-10yr'!$A$9:$C$15239,2,FALSE))-B14695),C14694)</f>
        <v>3.6100000000000003</v>
      </c>
      <c r="D14695" s="98">
        <f>AVERAGE(C$10:C14695)</f>
        <v>0.72084434154977572</v>
      </c>
      <c r="E14695" s="2"/>
      <c r="G14695" s="23"/>
    </row>
    <row r="14696" spans="1:7" customFormat="1">
      <c r="A14696" s="4">
        <v>37334</v>
      </c>
      <c r="B14696">
        <v>1.67</v>
      </c>
      <c r="C14696">
        <f>IFERROR(((VLOOKUP(A14696,'Interest Rates-10yr'!$A$9:$C$15239,2,FALSE))-B14696),C14695)</f>
        <v>3.66</v>
      </c>
      <c r="D14696" s="98">
        <f>AVERAGE(C$10:C14696)</f>
        <v>0.72104446108803755</v>
      </c>
      <c r="E14696" s="2"/>
      <c r="G14696" s="23"/>
    </row>
    <row r="14697" spans="1:7" customFormat="1">
      <c r="A14697" s="4">
        <v>37335</v>
      </c>
      <c r="B14697">
        <v>1.78</v>
      </c>
      <c r="C14697">
        <f>IFERROR(((VLOOKUP(A14697,'Interest Rates-10yr'!$A$9:$C$15239,2,FALSE))-B14697),C14696)</f>
        <v>3.62</v>
      </c>
      <c r="D14697" s="98">
        <f>AVERAGE(C$10:C14697)</f>
        <v>0.72124183006536002</v>
      </c>
      <c r="E14697" s="2"/>
      <c r="G14697" s="23"/>
    </row>
    <row r="14698" spans="1:7" customFormat="1">
      <c r="A14698" s="4">
        <v>37336</v>
      </c>
      <c r="B14698">
        <v>1.74</v>
      </c>
      <c r="C14698">
        <f>IFERROR(((VLOOKUP(A14698,'Interest Rates-10yr'!$A$9:$C$15239,2,FALSE))-B14698),C14697)</f>
        <v>3.6499999999999995</v>
      </c>
      <c r="D14698" s="98">
        <f>AVERAGE(C$10:C14698)</f>
        <v>0.72144121451426291</v>
      </c>
      <c r="E14698" s="2"/>
      <c r="G14698" s="23"/>
    </row>
    <row r="14699" spans="1:7" customFormat="1">
      <c r="A14699" s="4">
        <v>37337</v>
      </c>
      <c r="B14699">
        <v>1.68</v>
      </c>
      <c r="C14699">
        <f>IFERROR(((VLOOKUP(A14699,'Interest Rates-10yr'!$A$9:$C$15239,2,FALSE))-B14699),C14698)</f>
        <v>3.7200000000000006</v>
      </c>
      <c r="D14699" s="98">
        <f>AVERAGE(C$10:C14699)</f>
        <v>0.72164533696392152</v>
      </c>
      <c r="E14699" s="2"/>
      <c r="G14699" s="23"/>
    </row>
    <row r="14700" spans="1:7" customFormat="1">
      <c r="A14700" s="4">
        <v>37338</v>
      </c>
      <c r="B14700">
        <v>1.68</v>
      </c>
      <c r="C14700">
        <f>IFERROR(((VLOOKUP(A14700,'Interest Rates-10yr'!$A$9:$C$15239,2,FALSE))-B14700),C14699)</f>
        <v>3.7200000000000006</v>
      </c>
      <c r="D14700" s="98">
        <f>AVERAGE(C$10:C14700)</f>
        <v>0.72184943162480475</v>
      </c>
      <c r="E14700" s="2"/>
      <c r="G14700" s="23"/>
    </row>
    <row r="14701" spans="1:7" customFormat="1">
      <c r="A14701" s="4">
        <v>37339</v>
      </c>
      <c r="B14701">
        <v>1.68</v>
      </c>
      <c r="C14701">
        <f>IFERROR(((VLOOKUP(A14701,'Interest Rates-10yr'!$A$9:$C$15239,2,FALSE))-B14701),C14700)</f>
        <v>3.7200000000000006</v>
      </c>
      <c r="D14701" s="98">
        <f>AVERAGE(C$10:C14701)</f>
        <v>0.72205349850258682</v>
      </c>
      <c r="E14701" s="2"/>
      <c r="G14701" s="23"/>
    </row>
    <row r="14702" spans="1:7" customFormat="1">
      <c r="A14702" s="4">
        <v>37340</v>
      </c>
      <c r="B14702">
        <v>1.75</v>
      </c>
      <c r="C14702">
        <f>IFERROR(((VLOOKUP(A14702,'Interest Rates-10yr'!$A$9:$C$15239,2,FALSE))-B14702),C14701)</f>
        <v>3.66</v>
      </c>
      <c r="D14702" s="98">
        <f>AVERAGE(C$10:C14702)</f>
        <v>0.72225345402572694</v>
      </c>
      <c r="E14702" s="2"/>
      <c r="G14702" s="23"/>
    </row>
    <row r="14703" spans="1:7" customFormat="1">
      <c r="A14703" s="4">
        <v>37341</v>
      </c>
      <c r="B14703">
        <v>1.71</v>
      </c>
      <c r="C14703">
        <f>IFERROR(((VLOOKUP(A14703,'Interest Rates-10yr'!$A$9:$C$15239,2,FALSE))-B14703),C14702)</f>
        <v>3.6399999999999997</v>
      </c>
      <c r="D14703" s="98">
        <f>AVERAGE(C$10:C14703)</f>
        <v>0.72245202123315666</v>
      </c>
      <c r="E14703" s="2"/>
      <c r="G14703" s="23"/>
    </row>
    <row r="14704" spans="1:7" customFormat="1">
      <c r="A14704" s="4">
        <v>37342</v>
      </c>
      <c r="B14704">
        <v>1.69</v>
      </c>
      <c r="C14704">
        <f>IFERROR(((VLOOKUP(A14704,'Interest Rates-10yr'!$A$9:$C$15239,2,FALSE))-B14704),C14703)</f>
        <v>3.6599999999999997</v>
      </c>
      <c r="D14704" s="98">
        <f>AVERAGE(C$10:C14704)</f>
        <v>0.72265192242259302</v>
      </c>
      <c r="E14704" s="2"/>
      <c r="G14704" s="23"/>
    </row>
    <row r="14705" spans="1:7" customFormat="1">
      <c r="A14705" s="4">
        <v>37343</v>
      </c>
      <c r="B14705">
        <v>1.77</v>
      </c>
      <c r="C14705">
        <f>IFERROR(((VLOOKUP(A14705,'Interest Rates-10yr'!$A$9:$C$15239,2,FALSE))-B14705),C14704)</f>
        <v>3.65</v>
      </c>
      <c r="D14705" s="98">
        <f>AVERAGE(C$10:C14705)</f>
        <v>0.72285111594991858</v>
      </c>
      <c r="E14705" s="2"/>
      <c r="G14705" s="23"/>
    </row>
    <row r="14706" spans="1:7" customFormat="1">
      <c r="A14706" s="4">
        <v>37344</v>
      </c>
      <c r="B14706">
        <v>1.74</v>
      </c>
      <c r="C14706">
        <f>IFERROR(((VLOOKUP(A14706,'Interest Rates-10yr'!$A$9:$C$15239,2,FALSE))-B14706),C14705)</f>
        <v>3.65</v>
      </c>
      <c r="D14706" s="98">
        <f>AVERAGE(C$10:C14706)</f>
        <v>0.72305028237055202</v>
      </c>
      <c r="E14706" s="2"/>
      <c r="G14706" s="23"/>
    </row>
    <row r="14707" spans="1:7" customFormat="1">
      <c r="A14707" s="4">
        <v>37345</v>
      </c>
      <c r="B14707">
        <v>1.74</v>
      </c>
      <c r="C14707">
        <f>IFERROR(((VLOOKUP(A14707,'Interest Rates-10yr'!$A$9:$C$15239,2,FALSE))-B14707),C14706)</f>
        <v>3.65</v>
      </c>
      <c r="D14707" s="98">
        <f>AVERAGE(C$10:C14707)</f>
        <v>0.72324942169002604</v>
      </c>
      <c r="E14707" s="2"/>
      <c r="G14707" s="23"/>
    </row>
    <row r="14708" spans="1:7" customFormat="1">
      <c r="A14708" s="4">
        <v>37346</v>
      </c>
      <c r="B14708">
        <v>1.74</v>
      </c>
      <c r="C14708">
        <f>IFERROR(((VLOOKUP(A14708,'Interest Rates-10yr'!$A$9:$C$15239,2,FALSE))-B14708),C14707)</f>
        <v>3.65</v>
      </c>
      <c r="D14708" s="98">
        <f>AVERAGE(C$10:C14708)</f>
        <v>0.72344853391387187</v>
      </c>
      <c r="E14708" s="2"/>
      <c r="G14708" s="23"/>
    </row>
    <row r="14709" spans="1:7" customFormat="1">
      <c r="A14709" s="4">
        <v>37347</v>
      </c>
      <c r="B14709">
        <v>1.88</v>
      </c>
      <c r="C14709">
        <f>IFERROR(((VLOOKUP(A14709,'Interest Rates-10yr'!$A$9:$C$15239,2,FALSE))-B14709),C14708)</f>
        <v>3.5600000000000005</v>
      </c>
      <c r="D14709" s="98">
        <f>AVERAGE(C$10:C14709)</f>
        <v>0.72364149659863963</v>
      </c>
      <c r="E14709" s="2"/>
      <c r="G14709" s="23"/>
    </row>
    <row r="14710" spans="1:7" customFormat="1">
      <c r="A14710" s="4">
        <v>37348</v>
      </c>
      <c r="B14710">
        <v>1.74</v>
      </c>
      <c r="C14710">
        <f>IFERROR(((VLOOKUP(A14710,'Interest Rates-10yr'!$A$9:$C$15239,2,FALSE))-B14710),C14709)</f>
        <v>3.62</v>
      </c>
      <c r="D14710" s="98">
        <f>AVERAGE(C$10:C14710)</f>
        <v>0.7238385143867766</v>
      </c>
      <c r="E14710" s="2"/>
      <c r="G14710" s="23"/>
    </row>
    <row r="14711" spans="1:7" customFormat="1">
      <c r="A14711" s="4">
        <v>37349</v>
      </c>
      <c r="B14711">
        <v>1.81</v>
      </c>
      <c r="C14711">
        <f>IFERROR(((VLOOKUP(A14711,'Interest Rates-10yr'!$A$9:$C$15239,2,FALSE))-B14711),C14710)</f>
        <v>3.4899999999999998</v>
      </c>
      <c r="D14711" s="98">
        <f>AVERAGE(C$10:C14711)</f>
        <v>0.72402666303904251</v>
      </c>
      <c r="E14711" s="2"/>
      <c r="G14711" s="23"/>
    </row>
    <row r="14712" spans="1:7" customFormat="1">
      <c r="A14712" s="4">
        <v>37350</v>
      </c>
      <c r="B14712">
        <v>1.74</v>
      </c>
      <c r="C14712">
        <f>IFERROR(((VLOOKUP(A14712,'Interest Rates-10yr'!$A$9:$C$15239,2,FALSE))-B14712),C14711)</f>
        <v>3.54</v>
      </c>
      <c r="D14712" s="98">
        <f>AVERAGE(C$10:C14712)</f>
        <v>0.72421818676460614</v>
      </c>
      <c r="E14712" s="2"/>
      <c r="G14712" s="23"/>
    </row>
    <row r="14713" spans="1:7" customFormat="1">
      <c r="A14713" s="4">
        <v>37351</v>
      </c>
      <c r="B14713">
        <v>1.7</v>
      </c>
      <c r="C14713">
        <f>IFERROR(((VLOOKUP(A14713,'Interest Rates-10yr'!$A$9:$C$15239,2,FALSE))-B14713),C14712)</f>
        <v>3.5199999999999996</v>
      </c>
      <c r="D14713" s="98">
        <f>AVERAGE(C$10:C14713)</f>
        <v>0.72440832426550628</v>
      </c>
      <c r="E14713" s="2"/>
      <c r="G14713" s="23"/>
    </row>
    <row r="14714" spans="1:7" customFormat="1">
      <c r="A14714" s="4">
        <v>37352</v>
      </c>
      <c r="B14714">
        <v>1.7</v>
      </c>
      <c r="C14714">
        <f>IFERROR(((VLOOKUP(A14714,'Interest Rates-10yr'!$A$9:$C$15239,2,FALSE))-B14714),C14713)</f>
        <v>3.5199999999999996</v>
      </c>
      <c r="D14714" s="98">
        <f>AVERAGE(C$10:C14714)</f>
        <v>0.72459843590615469</v>
      </c>
      <c r="E14714" s="2"/>
      <c r="G14714" s="23"/>
    </row>
    <row r="14715" spans="1:7" customFormat="1">
      <c r="A14715" s="4">
        <v>37353</v>
      </c>
      <c r="B14715">
        <v>1.7</v>
      </c>
      <c r="C14715">
        <f>IFERROR(((VLOOKUP(A14715,'Interest Rates-10yr'!$A$9:$C$15239,2,FALSE))-B14715),C14714)</f>
        <v>3.5199999999999996</v>
      </c>
      <c r="D14715" s="98">
        <f>AVERAGE(C$10:C14715)</f>
        <v>0.72478852169182684</v>
      </c>
      <c r="E14715" s="2"/>
      <c r="G14715" s="23"/>
    </row>
    <row r="14716" spans="1:7" customFormat="1">
      <c r="A14716" s="4">
        <v>37354</v>
      </c>
      <c r="B14716">
        <v>1.72</v>
      </c>
      <c r="C14716">
        <f>IFERROR(((VLOOKUP(A14716,'Interest Rates-10yr'!$A$9:$C$15239,2,FALSE))-B14716),C14715)</f>
        <v>3.5300000000000002</v>
      </c>
      <c r="D14716" s="98">
        <f>AVERAGE(C$10:C14716)</f>
        <v>0.72497926157612058</v>
      </c>
      <c r="E14716" s="2"/>
      <c r="G14716" s="23"/>
    </row>
    <row r="14717" spans="1:7" customFormat="1">
      <c r="A14717" s="4">
        <v>37355</v>
      </c>
      <c r="B14717">
        <v>1.68</v>
      </c>
      <c r="C14717">
        <f>IFERROR(((VLOOKUP(A14717,'Interest Rates-10yr'!$A$9:$C$15239,2,FALSE))-B14717),C14716)</f>
        <v>3.54</v>
      </c>
      <c r="D14717" s="98">
        <f>AVERAGE(C$10:C14717)</f>
        <v>0.7251706554256192</v>
      </c>
      <c r="E14717" s="2"/>
      <c r="G14717" s="23"/>
    </row>
    <row r="14718" spans="1:7" customFormat="1">
      <c r="A14718" s="4">
        <v>37356</v>
      </c>
      <c r="B14718">
        <v>1.73</v>
      </c>
      <c r="C14718">
        <f>IFERROR(((VLOOKUP(A14718,'Interest Rates-10yr'!$A$9:$C$15239,2,FALSE))-B14718),C14717)</f>
        <v>3.5100000000000002</v>
      </c>
      <c r="D14718" s="98">
        <f>AVERAGE(C$10:C14718)</f>
        <v>0.72535998368345955</v>
      </c>
      <c r="E14718" s="2"/>
      <c r="G14718" s="23"/>
    </row>
    <row r="14719" spans="1:7" customFormat="1">
      <c r="A14719" s="4">
        <v>37357</v>
      </c>
      <c r="B14719">
        <v>1.83</v>
      </c>
      <c r="C14719">
        <f>IFERROR(((VLOOKUP(A14719,'Interest Rates-10yr'!$A$9:$C$15239,2,FALSE))-B14719),C14718)</f>
        <v>3.3899999999999997</v>
      </c>
      <c r="D14719" s="98">
        <f>AVERAGE(C$10:C14719)</f>
        <v>0.72554112848402486</v>
      </c>
      <c r="E14719" s="2"/>
      <c r="G14719" s="23"/>
    </row>
    <row r="14720" spans="1:7" customFormat="1">
      <c r="A14720" s="4">
        <v>37358</v>
      </c>
      <c r="B14720">
        <v>1.79</v>
      </c>
      <c r="C14720">
        <f>IFERROR(((VLOOKUP(A14720,'Interest Rates-10yr'!$A$9:$C$15239,2,FALSE))-B14720),C14719)</f>
        <v>3.3899999999999997</v>
      </c>
      <c r="D14720" s="98">
        <f>AVERAGE(C$10:C14720)</f>
        <v>0.72572224865746759</v>
      </c>
      <c r="E14720" s="2"/>
      <c r="G14720" s="23"/>
    </row>
    <row r="14721" spans="1:7" customFormat="1">
      <c r="A14721" s="4">
        <v>37359</v>
      </c>
      <c r="B14721">
        <v>1.79</v>
      </c>
      <c r="C14721">
        <f>IFERROR(((VLOOKUP(A14721,'Interest Rates-10yr'!$A$9:$C$15239,2,FALSE))-B14721),C14720)</f>
        <v>3.3899999999999997</v>
      </c>
      <c r="D14721" s="98">
        <f>AVERAGE(C$10:C14721)</f>
        <v>0.72590334420880953</v>
      </c>
      <c r="E14721" s="2"/>
      <c r="G14721" s="23"/>
    </row>
    <row r="14722" spans="1:7" customFormat="1">
      <c r="A14722" s="4">
        <v>37360</v>
      </c>
      <c r="B14722">
        <v>1.79</v>
      </c>
      <c r="C14722">
        <f>IFERROR(((VLOOKUP(A14722,'Interest Rates-10yr'!$A$9:$C$15239,2,FALSE))-B14722),C14721)</f>
        <v>3.3899999999999997</v>
      </c>
      <c r="D14722" s="98">
        <f>AVERAGE(C$10:C14722)</f>
        <v>0.72608441514307109</v>
      </c>
      <c r="E14722" s="2"/>
      <c r="G14722" s="23"/>
    </row>
    <row r="14723" spans="1:7" customFormat="1">
      <c r="A14723" s="4">
        <v>37361</v>
      </c>
      <c r="B14723">
        <v>1.84</v>
      </c>
      <c r="C14723">
        <f>IFERROR(((VLOOKUP(A14723,'Interest Rates-10yr'!$A$9:$C$15239,2,FALSE))-B14723),C14722)</f>
        <v>3.3100000000000005</v>
      </c>
      <c r="D14723" s="98">
        <f>AVERAGE(C$10:C14723)</f>
        <v>0.72626002446649474</v>
      </c>
      <c r="E14723" s="2"/>
      <c r="G14723" s="23"/>
    </row>
    <row r="14724" spans="1:7" customFormat="1">
      <c r="A14724" s="4">
        <v>37362</v>
      </c>
      <c r="B14724">
        <v>1.68</v>
      </c>
      <c r="C14724">
        <f>IFERROR(((VLOOKUP(A14724,'Interest Rates-10yr'!$A$9:$C$15239,2,FALSE))-B14724),C14723)</f>
        <v>3.5200000000000005</v>
      </c>
      <c r="D14724" s="98">
        <f>AVERAGE(C$10:C14724)</f>
        <v>0.72644988107373465</v>
      </c>
      <c r="E14724" s="2"/>
      <c r="G14724" s="23"/>
    </row>
    <row r="14725" spans="1:7" customFormat="1">
      <c r="A14725" s="4">
        <v>37363</v>
      </c>
      <c r="B14725">
        <v>1.73</v>
      </c>
      <c r="C14725">
        <f>IFERROR(((VLOOKUP(A14725,'Interest Rates-10yr'!$A$9:$C$15239,2,FALSE))-B14725),C14724)</f>
        <v>3.5100000000000002</v>
      </c>
      <c r="D14725" s="98">
        <f>AVERAGE(C$10:C14725)</f>
        <v>0.72663903234574645</v>
      </c>
      <c r="E14725" s="2"/>
      <c r="G14725" s="23"/>
    </row>
    <row r="14726" spans="1:7" customFormat="1">
      <c r="A14726" s="4">
        <v>37364</v>
      </c>
      <c r="B14726">
        <v>1.71</v>
      </c>
      <c r="C14726">
        <f>IFERROR(((VLOOKUP(A14726,'Interest Rates-10yr'!$A$9:$C$15239,2,FALSE))-B14726),C14725)</f>
        <v>3.5200000000000005</v>
      </c>
      <c r="D14726" s="98">
        <f>AVERAGE(C$10:C14726)</f>
        <v>0.72682883739892679</v>
      </c>
      <c r="E14726" s="2"/>
      <c r="G14726" s="23"/>
    </row>
    <row r="14727" spans="1:7" customFormat="1">
      <c r="A14727" s="4">
        <v>37365</v>
      </c>
      <c r="B14727">
        <v>1.67</v>
      </c>
      <c r="C14727">
        <f>IFERROR(((VLOOKUP(A14727,'Interest Rates-10yr'!$A$9:$C$15239,2,FALSE))-B14727),C14726)</f>
        <v>3.54</v>
      </c>
      <c r="D14727" s="98">
        <f>AVERAGE(C$10:C14727)</f>
        <v>0.72701997554015529</v>
      </c>
      <c r="E14727" s="2"/>
      <c r="G14727" s="23"/>
    </row>
    <row r="14728" spans="1:7" customFormat="1">
      <c r="A14728" s="4">
        <v>37366</v>
      </c>
      <c r="B14728">
        <v>1.67</v>
      </c>
      <c r="C14728">
        <f>IFERROR(((VLOOKUP(A14728,'Interest Rates-10yr'!$A$9:$C$15239,2,FALSE))-B14728),C14727)</f>
        <v>3.54</v>
      </c>
      <c r="D14728" s="98">
        <f>AVERAGE(C$10:C14728)</f>
        <v>0.72721108770976339</v>
      </c>
      <c r="E14728" s="2"/>
      <c r="G14728" s="23"/>
    </row>
    <row r="14729" spans="1:7" customFormat="1">
      <c r="A14729" s="4">
        <v>37367</v>
      </c>
      <c r="B14729">
        <v>1.67</v>
      </c>
      <c r="C14729">
        <f>IFERROR(((VLOOKUP(A14729,'Interest Rates-10yr'!$A$9:$C$15239,2,FALSE))-B14729),C14728)</f>
        <v>3.54</v>
      </c>
      <c r="D14729" s="98">
        <f>AVERAGE(C$10:C14729)</f>
        <v>0.72740217391304396</v>
      </c>
      <c r="E14729" s="2"/>
      <c r="G14729" s="23"/>
    </row>
    <row r="14730" spans="1:7" customFormat="1">
      <c r="A14730" s="4">
        <v>37368</v>
      </c>
      <c r="B14730">
        <v>1.73</v>
      </c>
      <c r="C14730">
        <f>IFERROR(((VLOOKUP(A14730,'Interest Rates-10yr'!$A$9:$C$15239,2,FALSE))-B14730),C14729)</f>
        <v>3.4600000000000004</v>
      </c>
      <c r="D14730" s="98">
        <f>AVERAGE(C$10:C14730)</f>
        <v>0.72758779974186583</v>
      </c>
      <c r="E14730" s="2"/>
      <c r="G14730" s="23"/>
    </row>
    <row r="14731" spans="1:7" customFormat="1">
      <c r="A14731" s="4">
        <v>37369</v>
      </c>
      <c r="B14731">
        <v>1.71</v>
      </c>
      <c r="C14731">
        <f>IFERROR(((VLOOKUP(A14731,'Interest Rates-10yr'!$A$9:$C$15239,2,FALSE))-B14731),C14730)</f>
        <v>3.4699999999999998</v>
      </c>
      <c r="D14731" s="98">
        <f>AVERAGE(C$10:C14731)</f>
        <v>0.72777407960874929</v>
      </c>
      <c r="E14731" s="2"/>
      <c r="G14731" s="23"/>
    </row>
    <row r="14732" spans="1:7" customFormat="1">
      <c r="A14732" s="4">
        <v>37370</v>
      </c>
      <c r="B14732">
        <v>1.76</v>
      </c>
      <c r="C14732">
        <f>IFERROR(((VLOOKUP(A14732,'Interest Rates-10yr'!$A$9:$C$15239,2,FALSE))-B14732),C14731)</f>
        <v>3.3500000000000005</v>
      </c>
      <c r="D14732" s="98">
        <f>AVERAGE(C$10:C14732)</f>
        <v>0.72795218365822223</v>
      </c>
      <c r="E14732" s="2"/>
      <c r="G14732" s="23"/>
    </row>
    <row r="14733" spans="1:7" customFormat="1">
      <c r="A14733" s="4">
        <v>37371</v>
      </c>
      <c r="B14733">
        <v>1.82</v>
      </c>
      <c r="C14733">
        <f>IFERROR(((VLOOKUP(A14733,'Interest Rates-10yr'!$A$9:$C$15239,2,FALSE))-B14733),C14732)</f>
        <v>3.2799999999999994</v>
      </c>
      <c r="D14733" s="98">
        <f>AVERAGE(C$10:C14733)</f>
        <v>0.72812550937245368</v>
      </c>
      <c r="E14733" s="2"/>
      <c r="G14733" s="23"/>
    </row>
    <row r="14734" spans="1:7" customFormat="1">
      <c r="A14734" s="4">
        <v>37372</v>
      </c>
      <c r="B14734">
        <v>1.79</v>
      </c>
      <c r="C14734">
        <f>IFERROR(((VLOOKUP(A14734,'Interest Rates-10yr'!$A$9:$C$15239,2,FALSE))-B14734),C14733)</f>
        <v>3.29</v>
      </c>
      <c r="D14734" s="98">
        <f>AVERAGE(C$10:C14734)</f>
        <v>0.72829949066213973</v>
      </c>
      <c r="E14734" s="2"/>
      <c r="G14734" s="23"/>
    </row>
    <row r="14735" spans="1:7" customFormat="1">
      <c r="A14735" s="4">
        <v>37373</v>
      </c>
      <c r="B14735">
        <v>1.79</v>
      </c>
      <c r="C14735">
        <f>IFERROR(((VLOOKUP(A14735,'Interest Rates-10yr'!$A$9:$C$15239,2,FALSE))-B14735),C14734)</f>
        <v>3.29</v>
      </c>
      <c r="D14735" s="98">
        <f>AVERAGE(C$10:C14735)</f>
        <v>0.72847344832269512</v>
      </c>
      <c r="E14735" s="2"/>
      <c r="G14735" s="23"/>
    </row>
    <row r="14736" spans="1:7" customFormat="1">
      <c r="A14736" s="4">
        <v>37374</v>
      </c>
      <c r="B14736">
        <v>1.79</v>
      </c>
      <c r="C14736">
        <f>IFERROR(((VLOOKUP(A14736,'Interest Rates-10yr'!$A$9:$C$15239,2,FALSE))-B14736),C14735)</f>
        <v>3.29</v>
      </c>
      <c r="D14736" s="98">
        <f>AVERAGE(C$10:C14736)</f>
        <v>0.72864738235893323</v>
      </c>
      <c r="E14736" s="2"/>
      <c r="G14736" s="23"/>
    </row>
    <row r="14737" spans="1:7" customFormat="1">
      <c r="A14737" s="4">
        <v>37375</v>
      </c>
      <c r="B14737">
        <v>1.81</v>
      </c>
      <c r="C14737">
        <f>IFERROR(((VLOOKUP(A14737,'Interest Rates-10yr'!$A$9:$C$15239,2,FALSE))-B14737),C14736)</f>
        <v>3.32</v>
      </c>
      <c r="D14737" s="98">
        <f>AVERAGE(C$10:C14737)</f>
        <v>0.72882332971211361</v>
      </c>
      <c r="E14737" s="2"/>
      <c r="G14737" s="23"/>
    </row>
    <row r="14738" spans="1:7" customFormat="1">
      <c r="A14738" s="4">
        <v>37376</v>
      </c>
      <c r="B14738">
        <v>1.82</v>
      </c>
      <c r="C14738">
        <f>IFERROR(((VLOOKUP(A14738,'Interest Rates-10yr'!$A$9:$C$15239,2,FALSE))-B14738),C14737)</f>
        <v>3.29</v>
      </c>
      <c r="D14738" s="98">
        <f>AVERAGE(C$10:C14738)</f>
        <v>0.7289972163758579</v>
      </c>
      <c r="E14738" s="2"/>
      <c r="G14738" s="23"/>
    </row>
    <row r="14739" spans="1:7" customFormat="1">
      <c r="A14739" s="4">
        <v>37377</v>
      </c>
      <c r="B14739">
        <v>1.88</v>
      </c>
      <c r="C14739">
        <f>IFERROR(((VLOOKUP(A14739,'Interest Rates-10yr'!$A$9:$C$15239,2,FALSE))-B14739),C14738)</f>
        <v>3.2</v>
      </c>
      <c r="D14739" s="98">
        <f>AVERAGE(C$10:C14739)</f>
        <v>0.72916496945010256</v>
      </c>
      <c r="E14739" s="2"/>
      <c r="G14739" s="23"/>
    </row>
    <row r="14740" spans="1:7" customFormat="1">
      <c r="A14740" s="4">
        <v>37378</v>
      </c>
      <c r="B14740">
        <v>1.79</v>
      </c>
      <c r="C14740">
        <f>IFERROR(((VLOOKUP(A14740,'Interest Rates-10yr'!$A$9:$C$15239,2,FALSE))-B14740),C14739)</f>
        <v>3.34</v>
      </c>
      <c r="D14740" s="98">
        <f>AVERAGE(C$10:C14740)</f>
        <v>0.72934220351639478</v>
      </c>
      <c r="E14740" s="2"/>
      <c r="G14740" s="23"/>
    </row>
    <row r="14741" spans="1:7" customFormat="1">
      <c r="A14741" s="4">
        <v>37379</v>
      </c>
      <c r="B14741">
        <v>1.73</v>
      </c>
      <c r="C14741">
        <f>IFERROR(((VLOOKUP(A14741,'Interest Rates-10yr'!$A$9:$C$15239,2,FALSE))-B14741),C14740)</f>
        <v>3.35</v>
      </c>
      <c r="D14741" s="98">
        <f>AVERAGE(C$10:C14741)</f>
        <v>0.72952009231604753</v>
      </c>
      <c r="E14741" s="2"/>
      <c r="G14741" s="23"/>
    </row>
    <row r="14742" spans="1:7" customFormat="1">
      <c r="A14742" s="4">
        <v>37380</v>
      </c>
      <c r="B14742">
        <v>1.73</v>
      </c>
      <c r="C14742">
        <f>IFERROR(((VLOOKUP(A14742,'Interest Rates-10yr'!$A$9:$C$15239,2,FALSE))-B14742),C14741)</f>
        <v>3.35</v>
      </c>
      <c r="D14742" s="98">
        <f>AVERAGE(C$10:C14742)</f>
        <v>0.72969795696735307</v>
      </c>
      <c r="E14742" s="2"/>
      <c r="G14742" s="23"/>
    </row>
    <row r="14743" spans="1:7" customFormat="1">
      <c r="A14743" s="4">
        <v>37381</v>
      </c>
      <c r="B14743">
        <v>1.73</v>
      </c>
      <c r="C14743">
        <f>IFERROR(((VLOOKUP(A14743,'Interest Rates-10yr'!$A$9:$C$15239,2,FALSE))-B14743),C14742)</f>
        <v>3.35</v>
      </c>
      <c r="D14743" s="98">
        <f>AVERAGE(C$10:C14743)</f>
        <v>0.72987579747522824</v>
      </c>
      <c r="E14743" s="2"/>
      <c r="G14743" s="23"/>
    </row>
    <row r="14744" spans="1:7" customFormat="1">
      <c r="A14744" s="4">
        <v>37382</v>
      </c>
      <c r="B14744">
        <v>1.75</v>
      </c>
      <c r="C14744">
        <f>IFERROR(((VLOOKUP(A14744,'Interest Rates-10yr'!$A$9:$C$15239,2,FALSE))-B14744),C14743)</f>
        <v>3.3499999999999996</v>
      </c>
      <c r="D14744" s="98">
        <f>AVERAGE(C$10:C14744)</f>
        <v>0.73005361384458856</v>
      </c>
      <c r="E14744" s="2"/>
      <c r="G14744" s="23"/>
    </row>
    <row r="14745" spans="1:7" customFormat="1">
      <c r="A14745" s="4">
        <v>37383</v>
      </c>
      <c r="B14745">
        <v>1.72</v>
      </c>
      <c r="C14745">
        <f>IFERROR(((VLOOKUP(A14745,'Interest Rates-10yr'!$A$9:$C$15239,2,FALSE))-B14745),C14744)</f>
        <v>3.37</v>
      </c>
      <c r="D14745" s="98">
        <f>AVERAGE(C$10:C14745)</f>
        <v>0.73023276330076092</v>
      </c>
      <c r="E14745" s="2"/>
      <c r="G14745" s="23"/>
    </row>
    <row r="14746" spans="1:7" customFormat="1">
      <c r="A14746" s="4">
        <v>37384</v>
      </c>
      <c r="B14746">
        <v>1.71</v>
      </c>
      <c r="C14746">
        <f>IFERROR(((VLOOKUP(A14746,'Interest Rates-10yr'!$A$9:$C$15239,2,FALSE))-B14746),C14745)</f>
        <v>3.5300000000000002</v>
      </c>
      <c r="D14746" s="98">
        <f>AVERAGE(C$10:C14746)</f>
        <v>0.73042274547058517</v>
      </c>
      <c r="E14746" s="2"/>
      <c r="G14746" s="23"/>
    </row>
    <row r="14747" spans="1:7" customFormat="1">
      <c r="A14747" s="4">
        <v>37385</v>
      </c>
      <c r="B14747">
        <v>1.74</v>
      </c>
      <c r="C14747">
        <f>IFERROR(((VLOOKUP(A14747,'Interest Rates-10yr'!$A$9:$C$15239,2,FALSE))-B14747),C14746)</f>
        <v>3.46</v>
      </c>
      <c r="D14747" s="98">
        <f>AVERAGE(C$10:C14747)</f>
        <v>0.73060795223232555</v>
      </c>
      <c r="E14747" s="2"/>
      <c r="G14747" s="23"/>
    </row>
    <row r="14748" spans="1:7" customFormat="1">
      <c r="A14748" s="4">
        <v>37386</v>
      </c>
      <c r="B14748">
        <v>1.74</v>
      </c>
      <c r="C14748">
        <f>IFERROR(((VLOOKUP(A14748,'Interest Rates-10yr'!$A$9:$C$15239,2,FALSE))-B14748),C14747)</f>
        <v>3.41</v>
      </c>
      <c r="D14748" s="98">
        <f>AVERAGE(C$10:C14748)</f>
        <v>0.73078974150213805</v>
      </c>
      <c r="E14748" s="2"/>
      <c r="G14748" s="23"/>
    </row>
    <row r="14749" spans="1:7" customFormat="1">
      <c r="A14749" s="4">
        <v>37387</v>
      </c>
      <c r="B14749">
        <v>1.74</v>
      </c>
      <c r="C14749">
        <f>IFERROR(((VLOOKUP(A14749,'Interest Rates-10yr'!$A$9:$C$15239,2,FALSE))-B14749),C14748)</f>
        <v>3.41</v>
      </c>
      <c r="D14749" s="98">
        <f>AVERAGE(C$10:C14749)</f>
        <v>0.73097150610583539</v>
      </c>
      <c r="E14749" s="2"/>
      <c r="G14749" s="23"/>
    </row>
    <row r="14750" spans="1:7" customFormat="1">
      <c r="A14750" s="4">
        <v>37388</v>
      </c>
      <c r="B14750">
        <v>1.74</v>
      </c>
      <c r="C14750">
        <f>IFERROR(((VLOOKUP(A14750,'Interest Rates-10yr'!$A$9:$C$15239,2,FALSE))-B14750),C14749)</f>
        <v>3.41</v>
      </c>
      <c r="D14750" s="98">
        <f>AVERAGE(C$10:C14750)</f>
        <v>0.73115324604843723</v>
      </c>
      <c r="E14750" s="2"/>
      <c r="G14750" s="23"/>
    </row>
    <row r="14751" spans="1:7" customFormat="1">
      <c r="A14751" s="4">
        <v>37389</v>
      </c>
      <c r="B14751">
        <v>1.75</v>
      </c>
      <c r="C14751">
        <f>IFERROR(((VLOOKUP(A14751,'Interest Rates-10yr'!$A$9:$C$15239,2,FALSE))-B14751),C14750)</f>
        <v>3.4800000000000004</v>
      </c>
      <c r="D14751" s="98">
        <f>AVERAGE(C$10:C14751)</f>
        <v>0.73133970967304385</v>
      </c>
      <c r="E14751" s="2"/>
      <c r="G14751" s="23"/>
    </row>
    <row r="14752" spans="1:7" customFormat="1">
      <c r="A14752" s="4">
        <v>37390</v>
      </c>
      <c r="B14752">
        <v>1.69</v>
      </c>
      <c r="C14752">
        <f>IFERROR(((VLOOKUP(A14752,'Interest Rates-10yr'!$A$9:$C$15239,2,FALSE))-B14752),C14751)</f>
        <v>3.6300000000000003</v>
      </c>
      <c r="D14752" s="98">
        <f>AVERAGE(C$10:C14752)</f>
        <v>0.73153632232245891</v>
      </c>
      <c r="E14752" s="2"/>
      <c r="G14752" s="23"/>
    </row>
    <row r="14753" spans="1:7" customFormat="1">
      <c r="A14753" s="4">
        <v>37391</v>
      </c>
      <c r="B14753">
        <v>1.84</v>
      </c>
      <c r="C14753">
        <f>IFERROR(((VLOOKUP(A14753,'Interest Rates-10yr'!$A$9:$C$15239,2,FALSE))-B14753),C14752)</f>
        <v>3.4400000000000004</v>
      </c>
      <c r="D14753" s="98">
        <f>AVERAGE(C$10:C14753)</f>
        <v>0.73172002170374473</v>
      </c>
      <c r="E14753" s="2"/>
      <c r="G14753" s="23"/>
    </row>
    <row r="14754" spans="1:7" customFormat="1">
      <c r="A14754" s="4">
        <v>37392</v>
      </c>
      <c r="B14754">
        <v>1.76</v>
      </c>
      <c r="C14754">
        <f>IFERROR(((VLOOKUP(A14754,'Interest Rates-10yr'!$A$9:$C$15239,2,FALSE))-B14754),C14753)</f>
        <v>3.4400000000000004</v>
      </c>
      <c r="D14754" s="98">
        <f>AVERAGE(C$10:C14754)</f>
        <v>0.73190369616819351</v>
      </c>
      <c r="E14754" s="2"/>
      <c r="G14754" s="23"/>
    </row>
    <row r="14755" spans="1:7" customFormat="1">
      <c r="A14755" s="4">
        <v>37393</v>
      </c>
      <c r="B14755">
        <v>1.7</v>
      </c>
      <c r="C14755">
        <f>IFERROR(((VLOOKUP(A14755,'Interest Rates-10yr'!$A$9:$C$15239,2,FALSE))-B14755),C14754)</f>
        <v>3.5699999999999994</v>
      </c>
      <c r="D14755" s="98">
        <f>AVERAGE(C$10:C14755)</f>
        <v>0.73209616167096248</v>
      </c>
      <c r="E14755" s="2"/>
      <c r="G14755" s="23"/>
    </row>
    <row r="14756" spans="1:7" customFormat="1">
      <c r="A14756" s="4">
        <v>37394</v>
      </c>
      <c r="B14756">
        <v>1.7</v>
      </c>
      <c r="C14756">
        <f>IFERROR(((VLOOKUP(A14756,'Interest Rates-10yr'!$A$9:$C$15239,2,FALSE))-B14756),C14755)</f>
        <v>3.5699999999999994</v>
      </c>
      <c r="D14756" s="98">
        <f>AVERAGE(C$10:C14756)</f>
        <v>0.73228860107140514</v>
      </c>
      <c r="E14756" s="2"/>
      <c r="G14756" s="23"/>
    </row>
    <row r="14757" spans="1:7" customFormat="1">
      <c r="A14757" s="4">
        <v>37395</v>
      </c>
      <c r="B14757">
        <v>1.7</v>
      </c>
      <c r="C14757">
        <f>IFERROR(((VLOOKUP(A14757,'Interest Rates-10yr'!$A$9:$C$15239,2,FALSE))-B14757),C14756)</f>
        <v>3.5699999999999994</v>
      </c>
      <c r="D14757" s="98">
        <f>AVERAGE(C$10:C14757)</f>
        <v>0.73248101437483126</v>
      </c>
      <c r="E14757" s="2"/>
      <c r="G14757" s="23"/>
    </row>
    <row r="14758" spans="1:7" customFormat="1">
      <c r="A14758" s="4">
        <v>37396</v>
      </c>
      <c r="B14758">
        <v>1.72</v>
      </c>
      <c r="C14758">
        <f>IFERROR(((VLOOKUP(A14758,'Interest Rates-10yr'!$A$9:$C$15239,2,FALSE))-B14758),C14757)</f>
        <v>3.49</v>
      </c>
      <c r="D14758" s="98">
        <f>AVERAGE(C$10:C14758)</f>
        <v>0.73266797749000012</v>
      </c>
      <c r="E14758" s="2"/>
      <c r="G14758" s="23"/>
    </row>
    <row r="14759" spans="1:7" customFormat="1">
      <c r="A14759" s="4">
        <v>37397</v>
      </c>
      <c r="B14759">
        <v>1.68</v>
      </c>
      <c r="C14759">
        <f>IFERROR(((VLOOKUP(A14759,'Interest Rates-10yr'!$A$9:$C$15239,2,FALSE))-B14759),C14758)</f>
        <v>3.5</v>
      </c>
      <c r="D14759" s="98">
        <f>AVERAGE(C$10:C14759)</f>
        <v>0.73285559322033977</v>
      </c>
      <c r="E14759" s="2"/>
      <c r="G14759" s="23"/>
    </row>
    <row r="14760" spans="1:7" customFormat="1">
      <c r="A14760" s="4">
        <v>37398</v>
      </c>
      <c r="B14760">
        <v>1.73</v>
      </c>
      <c r="C14760">
        <f>IFERROR(((VLOOKUP(A14760,'Interest Rates-10yr'!$A$9:$C$15239,2,FALSE))-B14760),C14759)</f>
        <v>3.4</v>
      </c>
      <c r="D14760" s="98">
        <f>AVERAGE(C$10:C14760)</f>
        <v>0.73303640431157291</v>
      </c>
      <c r="E14760" s="2"/>
      <c r="G14760" s="23"/>
    </row>
    <row r="14761" spans="1:7" customFormat="1">
      <c r="A14761" s="4">
        <v>37399</v>
      </c>
      <c r="B14761">
        <v>1.76</v>
      </c>
      <c r="C14761">
        <f>IFERROR(((VLOOKUP(A14761,'Interest Rates-10yr'!$A$9:$C$15239,2,FALSE))-B14761),C14760)</f>
        <v>3.4000000000000004</v>
      </c>
      <c r="D14761" s="98">
        <f>AVERAGE(C$10:C14761)</f>
        <v>0.73321719088937165</v>
      </c>
      <c r="E14761" s="2"/>
      <c r="G14761" s="23"/>
    </row>
    <row r="14762" spans="1:7" customFormat="1">
      <c r="A14762" s="4">
        <v>37400</v>
      </c>
      <c r="B14762">
        <v>1.75</v>
      </c>
      <c r="C14762">
        <f>IFERROR(((VLOOKUP(A14762,'Interest Rates-10yr'!$A$9:$C$15239,2,FALSE))-B14762),C14761)</f>
        <v>3.41</v>
      </c>
      <c r="D14762" s="98">
        <f>AVERAGE(C$10:C14762)</f>
        <v>0.73339863078695933</v>
      </c>
      <c r="E14762" s="2"/>
      <c r="G14762" s="23"/>
    </row>
    <row r="14763" spans="1:7" customFormat="1">
      <c r="A14763" s="4">
        <v>37401</v>
      </c>
      <c r="B14763">
        <v>1.75</v>
      </c>
      <c r="C14763">
        <f>IFERROR(((VLOOKUP(A14763,'Interest Rates-10yr'!$A$9:$C$15239,2,FALSE))-B14763),C14762)</f>
        <v>3.41</v>
      </c>
      <c r="D14763" s="98">
        <f>AVERAGE(C$10:C14763)</f>
        <v>0.73358004608919691</v>
      </c>
      <c r="E14763" s="2"/>
      <c r="G14763" s="23"/>
    </row>
    <row r="14764" spans="1:7" customFormat="1">
      <c r="A14764" s="4">
        <v>37402</v>
      </c>
      <c r="B14764">
        <v>1.75</v>
      </c>
      <c r="C14764">
        <f>IFERROR(((VLOOKUP(A14764,'Interest Rates-10yr'!$A$9:$C$15239,2,FALSE))-B14764),C14763)</f>
        <v>3.41</v>
      </c>
      <c r="D14764" s="98">
        <f>AVERAGE(C$10:C14764)</f>
        <v>0.73376143680108508</v>
      </c>
      <c r="E14764" s="2"/>
      <c r="G14764" s="23"/>
    </row>
    <row r="14765" spans="1:7" customFormat="1">
      <c r="A14765" s="4">
        <v>37403</v>
      </c>
      <c r="B14765">
        <v>1.75</v>
      </c>
      <c r="C14765">
        <f>IFERROR(((VLOOKUP(A14765,'Interest Rates-10yr'!$A$9:$C$15239,2,FALSE))-B14765),C14764)</f>
        <v>3.41</v>
      </c>
      <c r="D14765" s="98">
        <f>AVERAGE(C$10:C14765)</f>
        <v>0.73394280292762337</v>
      </c>
      <c r="E14765" s="2"/>
      <c r="G14765" s="23"/>
    </row>
    <row r="14766" spans="1:7" customFormat="1">
      <c r="A14766" s="4">
        <v>37404</v>
      </c>
      <c r="B14766">
        <v>1.88</v>
      </c>
      <c r="C14766">
        <f>IFERROR(((VLOOKUP(A14766,'Interest Rates-10yr'!$A$9:$C$15239,2,FALSE))-B14766),C14765)</f>
        <v>3.2800000000000002</v>
      </c>
      <c r="D14766" s="98">
        <f>AVERAGE(C$10:C14766)</f>
        <v>0.73411533509520976</v>
      </c>
      <c r="E14766" s="2"/>
      <c r="G14766" s="23"/>
    </row>
    <row r="14767" spans="1:7" customFormat="1">
      <c r="A14767" s="4">
        <v>37405</v>
      </c>
      <c r="B14767">
        <v>1.79</v>
      </c>
      <c r="C14767">
        <f>IFERROR(((VLOOKUP(A14767,'Interest Rates-10yr'!$A$9:$C$15239,2,FALSE))-B14767),C14766)</f>
        <v>3.3200000000000003</v>
      </c>
      <c r="D14767" s="98">
        <f>AVERAGE(C$10:C14767)</f>
        <v>0.73429055427564782</v>
      </c>
      <c r="E14767" s="2"/>
      <c r="G14767" s="23"/>
    </row>
    <row r="14768" spans="1:7" customFormat="1">
      <c r="A14768" s="4">
        <v>37406</v>
      </c>
      <c r="B14768">
        <v>1.8</v>
      </c>
      <c r="C14768">
        <f>IFERROR(((VLOOKUP(A14768,'Interest Rates-10yr'!$A$9:$C$15239,2,FALSE))-B14768),C14767)</f>
        <v>3.26</v>
      </c>
      <c r="D14768" s="98">
        <f>AVERAGE(C$10:C14768)</f>
        <v>0.73446168439596249</v>
      </c>
      <c r="E14768" s="2"/>
      <c r="G14768" s="23"/>
    </row>
    <row r="14769" spans="1:7" customFormat="1">
      <c r="A14769" s="4">
        <v>37407</v>
      </c>
      <c r="B14769">
        <v>1.79</v>
      </c>
      <c r="C14769">
        <f>IFERROR(((VLOOKUP(A14769,'Interest Rates-10yr'!$A$9:$C$15239,2,FALSE))-B14769),C14768)</f>
        <v>3.29</v>
      </c>
      <c r="D14769" s="98">
        <f>AVERAGE(C$10:C14769)</f>
        <v>0.7346348238482393</v>
      </c>
      <c r="E14769" s="2"/>
      <c r="G14769" s="23"/>
    </row>
    <row r="14770" spans="1:7" customFormat="1">
      <c r="A14770" s="4">
        <v>37408</v>
      </c>
      <c r="B14770">
        <v>1.79</v>
      </c>
      <c r="C14770">
        <f>IFERROR(((VLOOKUP(A14770,'Interest Rates-10yr'!$A$9:$C$15239,2,FALSE))-B14770),C14769)</f>
        <v>3.29</v>
      </c>
      <c r="D14770" s="98">
        <f>AVERAGE(C$10:C14770)</f>
        <v>0.73480793984147497</v>
      </c>
      <c r="E14770" s="2"/>
      <c r="G14770" s="23"/>
    </row>
    <row r="14771" spans="1:7" customFormat="1">
      <c r="A14771" s="4">
        <v>37409</v>
      </c>
      <c r="B14771">
        <v>1.79</v>
      </c>
      <c r="C14771">
        <f>IFERROR(((VLOOKUP(A14771,'Interest Rates-10yr'!$A$9:$C$15239,2,FALSE))-B14771),C14770)</f>
        <v>3.29</v>
      </c>
      <c r="D14771" s="98">
        <f>AVERAGE(C$10:C14771)</f>
        <v>0.73498103238043722</v>
      </c>
      <c r="E14771" s="2"/>
      <c r="G14771" s="23"/>
    </row>
    <row r="14772" spans="1:7" customFormat="1">
      <c r="A14772" s="4">
        <v>37410</v>
      </c>
      <c r="B14772">
        <v>1.83</v>
      </c>
      <c r="C14772">
        <f>IFERROR(((VLOOKUP(A14772,'Interest Rates-10yr'!$A$9:$C$15239,2,FALSE))-B14772),C14771)</f>
        <v>3.2299999999999995</v>
      </c>
      <c r="D14772" s="98">
        <f>AVERAGE(C$10:C14772)</f>
        <v>0.73515003725530126</v>
      </c>
      <c r="E14772" s="2"/>
      <c r="G14772" s="23"/>
    </row>
    <row r="14773" spans="1:7" customFormat="1">
      <c r="A14773" s="4">
        <v>37411</v>
      </c>
      <c r="B14773">
        <v>1.73</v>
      </c>
      <c r="C14773">
        <f>IFERROR(((VLOOKUP(A14773,'Interest Rates-10yr'!$A$9:$C$15239,2,FALSE))-B14773),C14772)</f>
        <v>3.31</v>
      </c>
      <c r="D14773" s="98">
        <f>AVERAGE(C$10:C14773)</f>
        <v>0.7353244378217294</v>
      </c>
      <c r="E14773" s="2"/>
      <c r="G14773" s="23"/>
    </row>
    <row r="14774" spans="1:7" customFormat="1">
      <c r="A14774" s="4">
        <v>37412</v>
      </c>
      <c r="B14774">
        <v>1.7</v>
      </c>
      <c r="C14774">
        <f>IFERROR(((VLOOKUP(A14774,'Interest Rates-10yr'!$A$9:$C$15239,2,FALSE))-B14774),C14773)</f>
        <v>3.38</v>
      </c>
      <c r="D14774" s="98">
        <f>AVERAGE(C$10:C14774)</f>
        <v>0.73550355570606241</v>
      </c>
      <c r="E14774" s="2"/>
      <c r="G14774" s="23"/>
    </row>
    <row r="14775" spans="1:7" customFormat="1">
      <c r="A14775" s="4">
        <v>37413</v>
      </c>
      <c r="B14775">
        <v>1.75</v>
      </c>
      <c r="C14775">
        <f>IFERROR(((VLOOKUP(A14775,'Interest Rates-10yr'!$A$9:$C$15239,2,FALSE))-B14775),C14774)</f>
        <v>3.29</v>
      </c>
      <c r="D14775" s="98">
        <f>AVERAGE(C$10:C14775)</f>
        <v>0.73567655424624223</v>
      </c>
      <c r="E14775" s="2"/>
      <c r="G14775" s="23"/>
    </row>
    <row r="14776" spans="1:7" customFormat="1">
      <c r="A14776" s="4">
        <v>37414</v>
      </c>
      <c r="B14776">
        <v>1.73</v>
      </c>
      <c r="C14776">
        <f>IFERROR(((VLOOKUP(A14776,'Interest Rates-10yr'!$A$9:$C$15239,2,FALSE))-B14776),C14775)</f>
        <v>3.3699999999999997</v>
      </c>
      <c r="D14776" s="98">
        <f>AVERAGE(C$10:C14776)</f>
        <v>0.73585494684093</v>
      </c>
      <c r="E14776" s="2"/>
      <c r="G14776" s="23"/>
    </row>
    <row r="14777" spans="1:7" customFormat="1">
      <c r="A14777" s="4">
        <v>37415</v>
      </c>
      <c r="B14777">
        <v>1.73</v>
      </c>
      <c r="C14777">
        <f>IFERROR(((VLOOKUP(A14777,'Interest Rates-10yr'!$A$9:$C$15239,2,FALSE))-B14777),C14776)</f>
        <v>3.3699999999999997</v>
      </c>
      <c r="D14777" s="98">
        <f>AVERAGE(C$10:C14777)</f>
        <v>0.73603331527627402</v>
      </c>
      <c r="E14777" s="2"/>
      <c r="G14777" s="23"/>
    </row>
    <row r="14778" spans="1:7" customFormat="1">
      <c r="A14778" s="4">
        <v>37416</v>
      </c>
      <c r="B14778">
        <v>1.73</v>
      </c>
      <c r="C14778">
        <f>IFERROR(((VLOOKUP(A14778,'Interest Rates-10yr'!$A$9:$C$15239,2,FALSE))-B14778),C14777)</f>
        <v>3.3699999999999997</v>
      </c>
      <c r="D14778" s="98">
        <f>AVERAGE(C$10:C14778)</f>
        <v>0.7362116595571816</v>
      </c>
      <c r="E14778" s="2"/>
      <c r="G14778" s="23"/>
    </row>
    <row r="14779" spans="1:7" customFormat="1">
      <c r="A14779" s="4">
        <v>37417</v>
      </c>
      <c r="B14779">
        <v>1.76</v>
      </c>
      <c r="C14779">
        <f>IFERROR(((VLOOKUP(A14779,'Interest Rates-10yr'!$A$9:$C$15239,2,FALSE))-B14779),C14778)</f>
        <v>3.3100000000000005</v>
      </c>
      <c r="D14779" s="98">
        <f>AVERAGE(C$10:C14779)</f>
        <v>0.73638591740013637</v>
      </c>
      <c r="E14779" s="2"/>
      <c r="G14779" s="23"/>
    </row>
    <row r="14780" spans="1:7" customFormat="1">
      <c r="A14780" s="4">
        <v>37418</v>
      </c>
      <c r="B14780">
        <v>1.72</v>
      </c>
      <c r="C14780">
        <f>IFERROR(((VLOOKUP(A14780,'Interest Rates-10yr'!$A$9:$C$15239,2,FALSE))-B14780),C14779)</f>
        <v>3.3</v>
      </c>
      <c r="D14780" s="98">
        <f>AVERAGE(C$10:C14780)</f>
        <v>0.73655947464626725</v>
      </c>
      <c r="E14780" s="2"/>
      <c r="G14780" s="23"/>
    </row>
    <row r="14781" spans="1:7" customFormat="1">
      <c r="A14781" s="4">
        <v>37419</v>
      </c>
      <c r="B14781">
        <v>1.75</v>
      </c>
      <c r="C14781">
        <f>IFERROR(((VLOOKUP(A14781,'Interest Rates-10yr'!$A$9:$C$15239,2,FALSE))-B14781),C14780)</f>
        <v>3.2300000000000004</v>
      </c>
      <c r="D14781" s="98">
        <f>AVERAGE(C$10:C14781)</f>
        <v>0.73672826969943228</v>
      </c>
      <c r="E14781" s="2"/>
      <c r="G14781" s="23"/>
    </row>
    <row r="14782" spans="1:7" customFormat="1">
      <c r="A14782" s="4">
        <v>37420</v>
      </c>
      <c r="B14782">
        <v>1.76</v>
      </c>
      <c r="C14782">
        <f>IFERROR(((VLOOKUP(A14782,'Interest Rates-10yr'!$A$9:$C$15239,2,FALSE))-B14782),C14781)</f>
        <v>3.1800000000000006</v>
      </c>
      <c r="D14782" s="98">
        <f>AVERAGE(C$10:C14782)</f>
        <v>0.73689365734786527</v>
      </c>
      <c r="E14782" s="2"/>
      <c r="G14782" s="23"/>
    </row>
    <row r="14783" spans="1:7" customFormat="1">
      <c r="A14783" s="4">
        <v>37421</v>
      </c>
      <c r="B14783">
        <v>1.75</v>
      </c>
      <c r="C14783">
        <f>IFERROR(((VLOOKUP(A14783,'Interest Rates-10yr'!$A$9:$C$15239,2,FALSE))-B14783),C14782)</f>
        <v>3.08</v>
      </c>
      <c r="D14783" s="98">
        <f>AVERAGE(C$10:C14783)</f>
        <v>0.73705225395965979</v>
      </c>
      <c r="E14783" s="2"/>
      <c r="G14783" s="23"/>
    </row>
    <row r="14784" spans="1:7" customFormat="1">
      <c r="A14784" s="4">
        <v>37422</v>
      </c>
      <c r="B14784">
        <v>1.75</v>
      </c>
      <c r="C14784">
        <f>IFERROR(((VLOOKUP(A14784,'Interest Rates-10yr'!$A$9:$C$15239,2,FALSE))-B14784),C14783)</f>
        <v>3.08</v>
      </c>
      <c r="D14784" s="98">
        <f>AVERAGE(C$10:C14784)</f>
        <v>0.73721082910321578</v>
      </c>
      <c r="E14784" s="2"/>
      <c r="G14784" s="23"/>
    </row>
    <row r="14785" spans="1:7" customFormat="1">
      <c r="A14785" s="4">
        <v>37423</v>
      </c>
      <c r="B14785">
        <v>1.75</v>
      </c>
      <c r="C14785">
        <f>IFERROR(((VLOOKUP(A14785,'Interest Rates-10yr'!$A$9:$C$15239,2,FALSE))-B14785),C14784)</f>
        <v>3.08</v>
      </c>
      <c r="D14785" s="98">
        <f>AVERAGE(C$10:C14785)</f>
        <v>0.7373693827828921</v>
      </c>
      <c r="E14785" s="2"/>
      <c r="G14785" s="23"/>
    </row>
    <row r="14786" spans="1:7" customFormat="1">
      <c r="A14786" s="4">
        <v>37424</v>
      </c>
      <c r="B14786">
        <v>1.82</v>
      </c>
      <c r="C14786">
        <f>IFERROR(((VLOOKUP(A14786,'Interest Rates-10yr'!$A$9:$C$15239,2,FALSE))-B14786),C14785)</f>
        <v>3.0699999999999994</v>
      </c>
      <c r="D14786" s="98">
        <f>AVERAGE(C$10:C14786)</f>
        <v>0.73752723827569966</v>
      </c>
      <c r="E14786" s="2"/>
      <c r="G14786" s="23"/>
    </row>
    <row r="14787" spans="1:7" customFormat="1">
      <c r="A14787" s="4">
        <v>37425</v>
      </c>
      <c r="B14787">
        <v>1.71</v>
      </c>
      <c r="C14787">
        <f>IFERROR(((VLOOKUP(A14787,'Interest Rates-10yr'!$A$9:$C$15239,2,FALSE))-B14787),C14786)</f>
        <v>3.17</v>
      </c>
      <c r="D14787" s="98">
        <f>AVERAGE(C$10:C14787)</f>
        <v>0.73769183922046377</v>
      </c>
      <c r="E14787" s="2"/>
      <c r="G14787" s="23"/>
    </row>
    <row r="14788" spans="1:7" customFormat="1">
      <c r="A14788" s="4">
        <v>37426</v>
      </c>
      <c r="B14788">
        <v>1.69</v>
      </c>
      <c r="C14788">
        <f>IFERROR(((VLOOKUP(A14788,'Interest Rates-10yr'!$A$9:$C$15239,2,FALSE))-B14788),C14787)</f>
        <v>3.07</v>
      </c>
      <c r="D14788" s="98">
        <f>AVERAGE(C$10:C14788)</f>
        <v>0.73784965153258086</v>
      </c>
      <c r="E14788" s="2"/>
      <c r="G14788" s="23"/>
    </row>
    <row r="14789" spans="1:7" customFormat="1">
      <c r="A14789" s="4">
        <v>37427</v>
      </c>
      <c r="B14789">
        <v>1.75</v>
      </c>
      <c r="C14789">
        <f>IFERROR(((VLOOKUP(A14789,'Interest Rates-10yr'!$A$9:$C$15239,2,FALSE))-B14789),C14788)</f>
        <v>3.0999999999999996</v>
      </c>
      <c r="D14789" s="98">
        <f>AVERAGE(C$10:C14789)</f>
        <v>0.73800947225981151</v>
      </c>
      <c r="E14789" s="2"/>
      <c r="G14789" s="23"/>
    </row>
    <row r="14790" spans="1:7" customFormat="1">
      <c r="A14790" s="4">
        <v>37428</v>
      </c>
      <c r="B14790">
        <v>1.74</v>
      </c>
      <c r="C14790">
        <f>IFERROR(((VLOOKUP(A14790,'Interest Rates-10yr'!$A$9:$C$15239,2,FALSE))-B14790),C14789)</f>
        <v>3.05</v>
      </c>
      <c r="D14790" s="98">
        <f>AVERAGE(C$10:C14790)</f>
        <v>0.73816588864082355</v>
      </c>
      <c r="E14790" s="2"/>
      <c r="G14790" s="23"/>
    </row>
    <row r="14791" spans="1:7" customFormat="1">
      <c r="A14791" s="4">
        <v>37429</v>
      </c>
      <c r="B14791">
        <v>1.74</v>
      </c>
      <c r="C14791">
        <f>IFERROR(((VLOOKUP(A14791,'Interest Rates-10yr'!$A$9:$C$15239,2,FALSE))-B14791),C14790)</f>
        <v>3.05</v>
      </c>
      <c r="D14791" s="98">
        <f>AVERAGE(C$10:C14791)</f>
        <v>0.73832228385874799</v>
      </c>
      <c r="E14791" s="2"/>
      <c r="G14791" s="23"/>
    </row>
    <row r="14792" spans="1:7" customFormat="1">
      <c r="A14792" s="4">
        <v>37430</v>
      </c>
      <c r="B14792">
        <v>1.74</v>
      </c>
      <c r="C14792">
        <f>IFERROR(((VLOOKUP(A14792,'Interest Rates-10yr'!$A$9:$C$15239,2,FALSE))-B14792),C14791)</f>
        <v>3.05</v>
      </c>
      <c r="D14792" s="98">
        <f>AVERAGE(C$10:C14792)</f>
        <v>0.73847865791787937</v>
      </c>
      <c r="E14792" s="2"/>
      <c r="G14792" s="23"/>
    </row>
    <row r="14793" spans="1:7" customFormat="1">
      <c r="A14793" s="4">
        <v>37431</v>
      </c>
      <c r="B14793">
        <v>1.77</v>
      </c>
      <c r="C14793">
        <f>IFERROR(((VLOOKUP(A14793,'Interest Rates-10yr'!$A$9:$C$15239,2,FALSE))-B14793),C14792)</f>
        <v>3.1</v>
      </c>
      <c r="D14793" s="98">
        <f>AVERAGE(C$10:C14793)</f>
        <v>0.73863839285714361</v>
      </c>
      <c r="E14793" s="2"/>
      <c r="G14793" s="23"/>
    </row>
    <row r="14794" spans="1:7" customFormat="1">
      <c r="A14794" s="4">
        <v>37432</v>
      </c>
      <c r="B14794">
        <v>1.75</v>
      </c>
      <c r="C14794">
        <f>IFERROR(((VLOOKUP(A14794,'Interest Rates-10yr'!$A$9:$C$15239,2,FALSE))-B14794),C14793)</f>
        <v>3.13</v>
      </c>
      <c r="D14794" s="98">
        <f>AVERAGE(C$10:C14794)</f>
        <v>0.73880013527223609</v>
      </c>
      <c r="E14794" s="2"/>
      <c r="G14794" s="23"/>
    </row>
    <row r="14795" spans="1:7" customFormat="1">
      <c r="A14795" s="4">
        <v>37433</v>
      </c>
      <c r="B14795">
        <v>1.78</v>
      </c>
      <c r="C14795">
        <f>IFERROR(((VLOOKUP(A14795,'Interest Rates-10yr'!$A$9:$C$15239,2,FALSE))-B14795),C14794)</f>
        <v>2.9699999999999998</v>
      </c>
      <c r="D14795" s="98">
        <f>AVERAGE(C$10:C14795)</f>
        <v>0.73895103476261392</v>
      </c>
      <c r="E14795" s="2"/>
      <c r="G14795" s="23"/>
    </row>
    <row r="14796" spans="1:7" customFormat="1">
      <c r="A14796" s="4">
        <v>37434</v>
      </c>
      <c r="B14796">
        <v>1.81</v>
      </c>
      <c r="C14796">
        <f>IFERROR(((VLOOKUP(A14796,'Interest Rates-10yr'!$A$9:$C$15239,2,FALSE))-B14796),C14795)</f>
        <v>3.03</v>
      </c>
      <c r="D14796" s="98">
        <f>AVERAGE(C$10:C14796)</f>
        <v>0.73910597146141954</v>
      </c>
      <c r="E14796" s="2"/>
      <c r="G14796" s="23"/>
    </row>
    <row r="14797" spans="1:7" customFormat="1">
      <c r="A14797" s="4">
        <v>37435</v>
      </c>
      <c r="B14797">
        <v>1.73</v>
      </c>
      <c r="C14797">
        <f>IFERROR(((VLOOKUP(A14797,'Interest Rates-10yr'!$A$9:$C$15239,2,FALSE))-B14797),C14796)</f>
        <v>3.1300000000000003</v>
      </c>
      <c r="D14797" s="98">
        <f>AVERAGE(C$10:C14797)</f>
        <v>0.73926764944549705</v>
      </c>
      <c r="E14797" s="2"/>
      <c r="G14797" s="23"/>
    </row>
    <row r="14798" spans="1:7" customFormat="1">
      <c r="A14798" s="4">
        <v>37436</v>
      </c>
      <c r="B14798">
        <v>1.73</v>
      </c>
      <c r="C14798">
        <f>IFERROR(((VLOOKUP(A14798,'Interest Rates-10yr'!$A$9:$C$15239,2,FALSE))-B14798),C14797)</f>
        <v>3.1300000000000003</v>
      </c>
      <c r="D14798" s="98">
        <f>AVERAGE(C$10:C14798)</f>
        <v>0.73942930556494757</v>
      </c>
      <c r="E14798" s="2"/>
      <c r="G14798" s="23"/>
    </row>
    <row r="14799" spans="1:7" customFormat="1">
      <c r="A14799" s="4">
        <v>37437</v>
      </c>
      <c r="B14799">
        <v>1.73</v>
      </c>
      <c r="C14799">
        <f>IFERROR(((VLOOKUP(A14799,'Interest Rates-10yr'!$A$9:$C$15239,2,FALSE))-B14799),C14798)</f>
        <v>3.1300000000000003</v>
      </c>
      <c r="D14799" s="98">
        <f>AVERAGE(C$10:C14799)</f>
        <v>0.7395909398242061</v>
      </c>
      <c r="E14799" s="2"/>
      <c r="G14799" s="23"/>
    </row>
    <row r="14800" spans="1:7" customFormat="1">
      <c r="A14800" s="4">
        <v>37438</v>
      </c>
      <c r="B14800">
        <v>1.83</v>
      </c>
      <c r="C14800">
        <f>IFERROR(((VLOOKUP(A14800,'Interest Rates-10yr'!$A$9:$C$15239,2,FALSE))-B14800),C14799)</f>
        <v>3.0199999999999996</v>
      </c>
      <c r="D14800" s="98">
        <f>AVERAGE(C$10:C14800)</f>
        <v>0.73974511527280162</v>
      </c>
      <c r="E14800" s="2"/>
      <c r="G14800" s="23"/>
    </row>
    <row r="14801" spans="1:7" customFormat="1">
      <c r="A14801" s="4">
        <v>37439</v>
      </c>
      <c r="B14801">
        <v>1.72</v>
      </c>
      <c r="C14801">
        <f>IFERROR(((VLOOKUP(A14801,'Interest Rates-10yr'!$A$9:$C$15239,2,FALSE))-B14801),C14800)</f>
        <v>3.05</v>
      </c>
      <c r="D14801" s="98">
        <f>AVERAGE(C$10:C14801)</f>
        <v>0.73990129799891891</v>
      </c>
      <c r="E14801" s="2"/>
      <c r="G14801" s="23"/>
    </row>
    <row r="14802" spans="1:7" customFormat="1">
      <c r="A14802" s="4">
        <v>37440</v>
      </c>
      <c r="B14802">
        <v>1.71</v>
      </c>
      <c r="C14802">
        <f>IFERROR(((VLOOKUP(A14802,'Interest Rates-10yr'!$A$9:$C$15239,2,FALSE))-B14802),C14801)</f>
        <v>3.0700000000000003</v>
      </c>
      <c r="D14802" s="98">
        <f>AVERAGE(C$10:C14802)</f>
        <v>0.74005881160008169</v>
      </c>
      <c r="E14802" s="2"/>
      <c r="G14802" s="23"/>
    </row>
    <row r="14803" spans="1:7" customFormat="1">
      <c r="A14803" s="4">
        <v>37441</v>
      </c>
      <c r="B14803">
        <v>1.71</v>
      </c>
      <c r="C14803">
        <f>IFERROR(((VLOOKUP(A14803,'Interest Rates-10yr'!$A$9:$C$15239,2,FALSE))-B14803),C14802)</f>
        <v>3.0700000000000003</v>
      </c>
      <c r="D14803" s="98">
        <f>AVERAGE(C$10:C14803)</f>
        <v>0.74021630390698978</v>
      </c>
      <c r="E14803" s="2"/>
      <c r="G14803" s="23"/>
    </row>
    <row r="14804" spans="1:7" customFormat="1">
      <c r="A14804" s="4">
        <v>37442</v>
      </c>
      <c r="B14804">
        <v>1.72</v>
      </c>
      <c r="C14804">
        <f>IFERROR(((VLOOKUP(A14804,'Interest Rates-10yr'!$A$9:$C$15239,2,FALSE))-B14804),C14803)</f>
        <v>3.1800000000000006</v>
      </c>
      <c r="D14804" s="98">
        <f>AVERAGE(C$10:C14804)</f>
        <v>0.74038120986819922</v>
      </c>
      <c r="E14804" s="2"/>
      <c r="G14804" s="23"/>
    </row>
    <row r="14805" spans="1:7" customFormat="1">
      <c r="A14805" s="4">
        <v>37443</v>
      </c>
      <c r="B14805">
        <v>1.72</v>
      </c>
      <c r="C14805">
        <f>IFERROR(((VLOOKUP(A14805,'Interest Rates-10yr'!$A$9:$C$15239,2,FALSE))-B14805),C14804)</f>
        <v>3.1800000000000006</v>
      </c>
      <c r="D14805" s="98">
        <f>AVERAGE(C$10:C14805)</f>
        <v>0.74054609353879486</v>
      </c>
      <c r="E14805" s="2"/>
      <c r="G14805" s="23"/>
    </row>
    <row r="14806" spans="1:7" customFormat="1">
      <c r="A14806" s="4">
        <v>37444</v>
      </c>
      <c r="B14806">
        <v>1.72</v>
      </c>
      <c r="C14806">
        <f>IFERROR(((VLOOKUP(A14806,'Interest Rates-10yr'!$A$9:$C$15239,2,FALSE))-B14806),C14805)</f>
        <v>3.1800000000000006</v>
      </c>
      <c r="D14806" s="98">
        <f>AVERAGE(C$10:C14806)</f>
        <v>0.74071095492329586</v>
      </c>
      <c r="E14806" s="2"/>
      <c r="G14806" s="23"/>
    </row>
    <row r="14807" spans="1:7" customFormat="1">
      <c r="A14807" s="4">
        <v>37445</v>
      </c>
      <c r="B14807">
        <v>1.75</v>
      </c>
      <c r="C14807">
        <f>IFERROR(((VLOOKUP(A14807,'Interest Rates-10yr'!$A$9:$C$15239,2,FALSE))-B14807),C14806)</f>
        <v>3.09</v>
      </c>
      <c r="D14807" s="98">
        <f>AVERAGE(C$10:C14807)</f>
        <v>0.74086971212326047</v>
      </c>
      <c r="E14807" s="2"/>
      <c r="G14807" s="23"/>
    </row>
    <row r="14808" spans="1:7" customFormat="1">
      <c r="A14808" s="4">
        <v>37446</v>
      </c>
      <c r="B14808">
        <v>1.72</v>
      </c>
      <c r="C14808">
        <f>IFERROR(((VLOOKUP(A14808,'Interest Rates-10yr'!$A$9:$C$15239,2,FALSE))-B14808),C14807)</f>
        <v>3.0600000000000005</v>
      </c>
      <c r="D14808" s="98">
        <f>AVERAGE(C$10:C14808)</f>
        <v>0.74102642070410218</v>
      </c>
      <c r="E14808" s="2"/>
      <c r="G14808" s="23"/>
    </row>
    <row r="14809" spans="1:7" customFormat="1">
      <c r="A14809" s="4">
        <v>37447</v>
      </c>
      <c r="B14809">
        <v>1.74</v>
      </c>
      <c r="C14809">
        <f>IFERROR(((VLOOKUP(A14809,'Interest Rates-10yr'!$A$9:$C$15239,2,FALSE))-B14809),C14808)</f>
        <v>2.92</v>
      </c>
      <c r="D14809" s="98">
        <f>AVERAGE(C$10:C14809)</f>
        <v>0.74117364864864921</v>
      </c>
      <c r="E14809" s="2"/>
      <c r="G14809" s="23"/>
    </row>
    <row r="14810" spans="1:7" customFormat="1">
      <c r="A14810" s="4">
        <v>37448</v>
      </c>
      <c r="B14810">
        <v>1.76</v>
      </c>
      <c r="C14810">
        <f>IFERROR(((VLOOKUP(A14810,'Interest Rates-10yr'!$A$9:$C$15239,2,FALSE))-B14810),C14809)</f>
        <v>2.9000000000000004</v>
      </c>
      <c r="D14810" s="98">
        <f>AVERAGE(C$10:C14810)</f>
        <v>0.74131950543882219</v>
      </c>
      <c r="E14810" s="2"/>
      <c r="G14810" s="23"/>
    </row>
    <row r="14811" spans="1:7" customFormat="1">
      <c r="A14811" s="4">
        <v>37449</v>
      </c>
      <c r="B14811">
        <v>1.71</v>
      </c>
      <c r="C14811">
        <f>IFERROR(((VLOOKUP(A14811,'Interest Rates-10yr'!$A$9:$C$15239,2,FALSE))-B14811),C14810)</f>
        <v>2.92</v>
      </c>
      <c r="D14811" s="98">
        <f>AVERAGE(C$10:C14811)</f>
        <v>0.74146669369004237</v>
      </c>
      <c r="E14811" s="2"/>
      <c r="G14811" s="23"/>
    </row>
    <row r="14812" spans="1:7" customFormat="1">
      <c r="A14812" s="4">
        <v>37450</v>
      </c>
      <c r="B14812">
        <v>1.71</v>
      </c>
      <c r="C14812">
        <f>IFERROR(((VLOOKUP(A14812,'Interest Rates-10yr'!$A$9:$C$15239,2,FALSE))-B14812),C14811)</f>
        <v>2.92</v>
      </c>
      <c r="D14812" s="98">
        <f>AVERAGE(C$10:C14812)</f>
        <v>0.74161386205498936</v>
      </c>
      <c r="E14812" s="2"/>
      <c r="G14812" s="23"/>
    </row>
    <row r="14813" spans="1:7" customFormat="1">
      <c r="A14813" s="4">
        <v>37451</v>
      </c>
      <c r="B14813">
        <v>1.71</v>
      </c>
      <c r="C14813">
        <f>IFERROR(((VLOOKUP(A14813,'Interest Rates-10yr'!$A$9:$C$15239,2,FALSE))-B14813),C14812)</f>
        <v>2.92</v>
      </c>
      <c r="D14813" s="98">
        <f>AVERAGE(C$10:C14813)</f>
        <v>0.74176101053769306</v>
      </c>
      <c r="E14813" s="2"/>
      <c r="G14813" s="23"/>
    </row>
    <row r="14814" spans="1:7" customFormat="1">
      <c r="A14814" s="4">
        <v>37452</v>
      </c>
      <c r="B14814">
        <v>1.83</v>
      </c>
      <c r="C14814">
        <f>IFERROR(((VLOOKUP(A14814,'Interest Rates-10yr'!$A$9:$C$15239,2,FALSE))-B14814),C14813)</f>
        <v>2.83</v>
      </c>
      <c r="D14814" s="98">
        <f>AVERAGE(C$10:C14814)</f>
        <v>0.74190206011482662</v>
      </c>
      <c r="E14814" s="2"/>
      <c r="G14814" s="23"/>
    </row>
    <row r="14815" spans="1:7" customFormat="1">
      <c r="A14815" s="4">
        <v>37453</v>
      </c>
      <c r="B14815">
        <v>1.72</v>
      </c>
      <c r="C14815">
        <f>IFERROR(((VLOOKUP(A14815,'Interest Rates-10yr'!$A$9:$C$15239,2,FALSE))-B14815),C14814)</f>
        <v>3.0300000000000002</v>
      </c>
      <c r="D14815" s="98">
        <f>AVERAGE(C$10:C14815)</f>
        <v>0.74205659867621288</v>
      </c>
      <c r="E14815" s="2"/>
      <c r="G14815" s="23"/>
    </row>
    <row r="14816" spans="1:7" customFormat="1">
      <c r="A14816" s="4">
        <v>37454</v>
      </c>
      <c r="B14816">
        <v>1.71</v>
      </c>
      <c r="C14816">
        <f>IFERROR(((VLOOKUP(A14816,'Interest Rates-10yr'!$A$9:$C$15239,2,FALSE))-B14816),C14815)</f>
        <v>3</v>
      </c>
      <c r="D14816" s="98">
        <f>AVERAGE(C$10:C14816)</f>
        <v>0.74220909029513127</v>
      </c>
      <c r="E14816" s="2"/>
      <c r="G14816" s="23"/>
    </row>
    <row r="14817" spans="1:7" customFormat="1">
      <c r="A14817" s="4">
        <v>37455</v>
      </c>
      <c r="B14817">
        <v>1.74</v>
      </c>
      <c r="C14817">
        <f>IFERROR(((VLOOKUP(A14817,'Interest Rates-10yr'!$A$9:$C$15239,2,FALSE))-B14817),C14816)</f>
        <v>2.92</v>
      </c>
      <c r="D14817" s="98">
        <f>AVERAGE(C$10:C14817)</f>
        <v>0.74235615883306383</v>
      </c>
      <c r="E14817" s="2"/>
      <c r="G14817" s="23"/>
    </row>
    <row r="14818" spans="1:7" customFormat="1">
      <c r="A14818" s="4">
        <v>37456</v>
      </c>
      <c r="B14818">
        <v>1.72</v>
      </c>
      <c r="C14818">
        <f>IFERROR(((VLOOKUP(A14818,'Interest Rates-10yr'!$A$9:$C$15239,2,FALSE))-B14818),C14817)</f>
        <v>2.8900000000000006</v>
      </c>
      <c r="D14818" s="98">
        <f>AVERAGE(C$10:C14818)</f>
        <v>0.74250118171382318</v>
      </c>
      <c r="E14818" s="2"/>
      <c r="G14818" s="23"/>
    </row>
    <row r="14819" spans="1:7" customFormat="1">
      <c r="A14819" s="4">
        <v>37457</v>
      </c>
      <c r="B14819">
        <v>1.72</v>
      </c>
      <c r="C14819">
        <f>IFERROR(((VLOOKUP(A14819,'Interest Rates-10yr'!$A$9:$C$15239,2,FALSE))-B14819),C14818)</f>
        <v>2.8900000000000006</v>
      </c>
      <c r="D14819" s="98">
        <f>AVERAGE(C$10:C14819)</f>
        <v>0.7426461850101288</v>
      </c>
      <c r="E14819" s="2"/>
      <c r="G14819" s="23"/>
    </row>
    <row r="14820" spans="1:7" customFormat="1">
      <c r="A14820" s="4">
        <v>37458</v>
      </c>
      <c r="B14820">
        <v>1.72</v>
      </c>
      <c r="C14820">
        <f>IFERROR(((VLOOKUP(A14820,'Interest Rates-10yr'!$A$9:$C$15239,2,FALSE))-B14820),C14819)</f>
        <v>2.8900000000000006</v>
      </c>
      <c r="D14820" s="98">
        <f>AVERAGE(C$10:C14820)</f>
        <v>0.74279116872594741</v>
      </c>
      <c r="E14820" s="2"/>
      <c r="G14820" s="23"/>
    </row>
    <row r="14821" spans="1:7" customFormat="1">
      <c r="A14821" s="4">
        <v>37459</v>
      </c>
      <c r="B14821">
        <v>1.77</v>
      </c>
      <c r="C14821">
        <f>IFERROR(((VLOOKUP(A14821,'Interest Rates-10yr'!$A$9:$C$15239,2,FALSE))-B14821),C14820)</f>
        <v>2.7399999999999998</v>
      </c>
      <c r="D14821" s="98">
        <f>AVERAGE(C$10:C14821)</f>
        <v>0.74292600594112923</v>
      </c>
      <c r="E14821" s="2"/>
      <c r="G14821" s="23"/>
    </row>
    <row r="14822" spans="1:7" customFormat="1">
      <c r="A14822" s="4">
        <v>37460</v>
      </c>
      <c r="B14822">
        <v>1.73</v>
      </c>
      <c r="C14822">
        <f>IFERROR(((VLOOKUP(A14822,'Interest Rates-10yr'!$A$9:$C$15239,2,FALSE))-B14822),C14821)</f>
        <v>2.7399999999999998</v>
      </c>
      <c r="D14822" s="98">
        <f>AVERAGE(C$10:C14822)</f>
        <v>0.74306082495105696</v>
      </c>
      <c r="E14822" s="2"/>
      <c r="G14822" s="23"/>
    </row>
    <row r="14823" spans="1:7" customFormat="1">
      <c r="A14823" s="4">
        <v>37461</v>
      </c>
      <c r="B14823">
        <v>1.67</v>
      </c>
      <c r="C14823">
        <f>IFERROR(((VLOOKUP(A14823,'Interest Rates-10yr'!$A$9:$C$15239,2,FALSE))-B14823),C14822)</f>
        <v>2.8200000000000003</v>
      </c>
      <c r="D14823" s="98">
        <f>AVERAGE(C$10:C14823)</f>
        <v>0.74320102605643357</v>
      </c>
      <c r="E14823" s="2"/>
      <c r="G14823" s="23"/>
    </row>
    <row r="14824" spans="1:7" customFormat="1">
      <c r="A14824" s="4">
        <v>37462</v>
      </c>
      <c r="B14824">
        <v>1.75</v>
      </c>
      <c r="C14824">
        <f>IFERROR(((VLOOKUP(A14824,'Interest Rates-10yr'!$A$9:$C$15239,2,FALSE))-B14824),C14823)</f>
        <v>2.6799999999999997</v>
      </c>
      <c r="D14824" s="98">
        <f>AVERAGE(C$10:C14824)</f>
        <v>0.74333175835302101</v>
      </c>
      <c r="E14824" s="2"/>
      <c r="G14824" s="23"/>
    </row>
    <row r="14825" spans="1:7" customFormat="1">
      <c r="A14825" s="4">
        <v>37463</v>
      </c>
      <c r="B14825">
        <v>1.69</v>
      </c>
      <c r="C14825">
        <f>IFERROR(((VLOOKUP(A14825,'Interest Rates-10yr'!$A$9:$C$15239,2,FALSE))-B14825),C14824)</f>
        <v>2.7399999999999998</v>
      </c>
      <c r="D14825" s="98">
        <f>AVERAGE(C$10:C14825)</f>
        <v>0.74346652267818614</v>
      </c>
      <c r="E14825" s="2"/>
      <c r="G14825" s="23"/>
    </row>
    <row r="14826" spans="1:7" customFormat="1">
      <c r="A14826" s="4">
        <v>37464</v>
      </c>
      <c r="B14826">
        <v>1.69</v>
      </c>
      <c r="C14826">
        <f>IFERROR(((VLOOKUP(A14826,'Interest Rates-10yr'!$A$9:$C$15239,2,FALSE))-B14826),C14825)</f>
        <v>2.7399999999999998</v>
      </c>
      <c r="D14826" s="98">
        <f>AVERAGE(C$10:C14826)</f>
        <v>0.74360126881285049</v>
      </c>
      <c r="E14826" s="2"/>
      <c r="G14826" s="23"/>
    </row>
    <row r="14827" spans="1:7" customFormat="1">
      <c r="A14827" s="4">
        <v>37465</v>
      </c>
      <c r="B14827">
        <v>1.69</v>
      </c>
      <c r="C14827">
        <f>IFERROR(((VLOOKUP(A14827,'Interest Rates-10yr'!$A$9:$C$15239,2,FALSE))-B14827),C14826)</f>
        <v>2.7399999999999998</v>
      </c>
      <c r="D14827" s="98">
        <f>AVERAGE(C$10:C14827)</f>
        <v>0.74373599676069679</v>
      </c>
      <c r="E14827" s="2"/>
      <c r="G14827" s="23"/>
    </row>
    <row r="14828" spans="1:7" customFormat="1">
      <c r="A14828" s="4">
        <v>37466</v>
      </c>
      <c r="B14828">
        <v>1.75</v>
      </c>
      <c r="C14828">
        <f>IFERROR(((VLOOKUP(A14828,'Interest Rates-10yr'!$A$9:$C$15239,2,FALSE))-B14828),C14827)</f>
        <v>2.87</v>
      </c>
      <c r="D14828" s="98">
        <f>AVERAGE(C$10:C14828)</f>
        <v>0.74387947904716967</v>
      </c>
      <c r="E14828" s="2"/>
      <c r="G14828" s="23"/>
    </row>
    <row r="14829" spans="1:7" customFormat="1">
      <c r="A14829" s="4">
        <v>37467</v>
      </c>
      <c r="B14829">
        <v>1.71</v>
      </c>
      <c r="C14829">
        <f>IFERROR(((VLOOKUP(A14829,'Interest Rates-10yr'!$A$9:$C$15239,2,FALSE))-B14829),C14828)</f>
        <v>2.9400000000000004</v>
      </c>
      <c r="D14829" s="98">
        <f>AVERAGE(C$10:C14829)</f>
        <v>0.74402766531713949</v>
      </c>
      <c r="E14829" s="2"/>
      <c r="G14829" s="23"/>
    </row>
    <row r="14830" spans="1:7" customFormat="1">
      <c r="A14830" s="4">
        <v>37468</v>
      </c>
      <c r="B14830">
        <v>1.76</v>
      </c>
      <c r="C14830">
        <f>IFERROR(((VLOOKUP(A14830,'Interest Rates-10yr'!$A$9:$C$15239,2,FALSE))-B14830),C14829)</f>
        <v>2.75</v>
      </c>
      <c r="D14830" s="98">
        <f>AVERAGE(C$10:C14830)</f>
        <v>0.74416301194251444</v>
      </c>
      <c r="E14830" s="2"/>
      <c r="G14830" s="23"/>
    </row>
    <row r="14831" spans="1:7" customFormat="1">
      <c r="A14831" s="4">
        <v>37469</v>
      </c>
      <c r="B14831">
        <v>1.79</v>
      </c>
      <c r="C14831">
        <f>IFERROR(((VLOOKUP(A14831,'Interest Rates-10yr'!$A$9:$C$15239,2,FALSE))-B14831),C14830)</f>
        <v>2.6799999999999997</v>
      </c>
      <c r="D14831" s="98">
        <f>AVERAGE(C$10:C14831)</f>
        <v>0.74429361759546675</v>
      </c>
      <c r="E14831" s="2"/>
      <c r="G14831" s="23"/>
    </row>
    <row r="14832" spans="1:7" customFormat="1">
      <c r="A14832" s="4">
        <v>37470</v>
      </c>
      <c r="B14832">
        <v>1.72</v>
      </c>
      <c r="C14832">
        <f>IFERROR(((VLOOKUP(A14832,'Interest Rates-10yr'!$A$9:$C$15239,2,FALSE))-B14832),C14831)</f>
        <v>2.6100000000000003</v>
      </c>
      <c r="D14832" s="98">
        <f>AVERAGE(C$10:C14832)</f>
        <v>0.74441948323551288</v>
      </c>
      <c r="E14832" s="2"/>
      <c r="G14832" s="23"/>
    </row>
    <row r="14833" spans="1:7" customFormat="1">
      <c r="A14833" s="4">
        <v>37471</v>
      </c>
      <c r="B14833">
        <v>1.72</v>
      </c>
      <c r="C14833">
        <f>IFERROR(((VLOOKUP(A14833,'Interest Rates-10yr'!$A$9:$C$15239,2,FALSE))-B14833),C14832)</f>
        <v>2.6100000000000003</v>
      </c>
      <c r="D14833" s="98">
        <f>AVERAGE(C$10:C14833)</f>
        <v>0.74454533189422611</v>
      </c>
      <c r="E14833" s="2"/>
      <c r="G14833" s="23"/>
    </row>
    <row r="14834" spans="1:7" customFormat="1">
      <c r="A14834" s="4">
        <v>37472</v>
      </c>
      <c r="B14834">
        <v>1.72</v>
      </c>
      <c r="C14834">
        <f>IFERROR(((VLOOKUP(A14834,'Interest Rates-10yr'!$A$9:$C$15239,2,FALSE))-B14834),C14833)</f>
        <v>2.6100000000000003</v>
      </c>
      <c r="D14834" s="98">
        <f>AVERAGE(C$10:C14834)</f>
        <v>0.74467116357504282</v>
      </c>
      <c r="E14834" s="2"/>
      <c r="G14834" s="23"/>
    </row>
    <row r="14835" spans="1:7" customFormat="1">
      <c r="A14835" s="4">
        <v>37473</v>
      </c>
      <c r="B14835">
        <v>1.77</v>
      </c>
      <c r="C14835">
        <f>IFERROR(((VLOOKUP(A14835,'Interest Rates-10yr'!$A$9:$C$15239,2,FALSE))-B14835),C14834)</f>
        <v>2.52</v>
      </c>
      <c r="D14835" s="98">
        <f>AVERAGE(C$10:C14835)</f>
        <v>0.74479090786456292</v>
      </c>
      <c r="E14835" s="2"/>
      <c r="G14835" s="23"/>
    </row>
    <row r="14836" spans="1:7" customFormat="1">
      <c r="A14836" s="4">
        <v>37474</v>
      </c>
      <c r="B14836">
        <v>1.74</v>
      </c>
      <c r="C14836">
        <f>IFERROR(((VLOOKUP(A14836,'Interest Rates-10yr'!$A$9:$C$15239,2,FALSE))-B14836),C14835)</f>
        <v>2.6799999999999997</v>
      </c>
      <c r="D14836" s="98">
        <f>AVERAGE(C$10:C14836)</f>
        <v>0.74492142712618936</v>
      </c>
      <c r="E14836" s="2"/>
      <c r="G14836" s="23"/>
    </row>
    <row r="14837" spans="1:7" customFormat="1">
      <c r="A14837" s="4">
        <v>37475</v>
      </c>
      <c r="B14837">
        <v>1.71</v>
      </c>
      <c r="C14837">
        <f>IFERROR(((VLOOKUP(A14837,'Interest Rates-10yr'!$A$9:$C$15239,2,FALSE))-B14837),C14836)</f>
        <v>2.6399999999999997</v>
      </c>
      <c r="D14837" s="98">
        <f>AVERAGE(C$10:C14837)</f>
        <v>0.7450492311842466</v>
      </c>
      <c r="E14837" s="2"/>
      <c r="G14837" s="23"/>
    </row>
    <row r="14838" spans="1:7" customFormat="1">
      <c r="A14838" s="4">
        <v>37476</v>
      </c>
      <c r="B14838">
        <v>1.71</v>
      </c>
      <c r="C14838">
        <f>IFERROR(((VLOOKUP(A14838,'Interest Rates-10yr'!$A$9:$C$15239,2,FALSE))-B14838),C14837)</f>
        <v>2.6900000000000004</v>
      </c>
      <c r="D14838" s="98">
        <f>AVERAGE(C$10:C14838)</f>
        <v>0.74518038977678935</v>
      </c>
      <c r="E14838" s="2"/>
      <c r="G14838" s="23"/>
    </row>
    <row r="14839" spans="1:7" customFormat="1">
      <c r="A14839" s="4">
        <v>37477</v>
      </c>
      <c r="B14839">
        <v>1.68</v>
      </c>
      <c r="C14839">
        <f>IFERROR(((VLOOKUP(A14839,'Interest Rates-10yr'!$A$9:$C$15239,2,FALSE))-B14839),C14838)</f>
        <v>2.59</v>
      </c>
      <c r="D14839" s="98">
        <f>AVERAGE(C$10:C14839)</f>
        <v>0.74530478759271812</v>
      </c>
      <c r="E14839" s="2"/>
      <c r="G14839" s="23"/>
    </row>
    <row r="14840" spans="1:7" customFormat="1">
      <c r="A14840" s="4">
        <v>37478</v>
      </c>
      <c r="B14840">
        <v>1.68</v>
      </c>
      <c r="C14840">
        <f>IFERROR(((VLOOKUP(A14840,'Interest Rates-10yr'!$A$9:$C$15239,2,FALSE))-B14840),C14839)</f>
        <v>2.59</v>
      </c>
      <c r="D14840" s="98">
        <f>AVERAGE(C$10:C14840)</f>
        <v>0.7454291686332688</v>
      </c>
      <c r="E14840" s="2"/>
      <c r="G14840" s="23"/>
    </row>
    <row r="14841" spans="1:7" customFormat="1">
      <c r="A14841" s="4">
        <v>37479</v>
      </c>
      <c r="B14841">
        <v>1.68</v>
      </c>
      <c r="C14841">
        <f>IFERROR(((VLOOKUP(A14841,'Interest Rates-10yr'!$A$9:$C$15239,2,FALSE))-B14841),C14840)</f>
        <v>2.59</v>
      </c>
      <c r="D14841" s="98">
        <f>AVERAGE(C$10:C14841)</f>
        <v>0.74555353290183457</v>
      </c>
      <c r="E14841" s="2"/>
      <c r="G14841" s="23"/>
    </row>
    <row r="14842" spans="1:7" customFormat="1">
      <c r="A14842" s="4">
        <v>37480</v>
      </c>
      <c r="B14842">
        <v>1.76</v>
      </c>
      <c r="C14842">
        <f>IFERROR(((VLOOKUP(A14842,'Interest Rates-10yr'!$A$9:$C$15239,2,FALSE))-B14842),C14841)</f>
        <v>2.46</v>
      </c>
      <c r="D14842" s="98">
        <f>AVERAGE(C$10:C14842)</f>
        <v>0.74566911615991438</v>
      </c>
      <c r="E14842" s="2"/>
      <c r="G14842" s="23"/>
    </row>
    <row r="14843" spans="1:7" customFormat="1">
      <c r="A14843" s="4">
        <v>37481</v>
      </c>
      <c r="B14843">
        <v>1.74</v>
      </c>
      <c r="C14843">
        <f>IFERROR(((VLOOKUP(A14843,'Interest Rates-10yr'!$A$9:$C$15239,2,FALSE))-B14843),C14842)</f>
        <v>2.38</v>
      </c>
      <c r="D14843" s="98">
        <f>AVERAGE(C$10:C14843)</f>
        <v>0.74577929081839078</v>
      </c>
      <c r="E14843" s="2"/>
      <c r="G14843" s="23"/>
    </row>
    <row r="14844" spans="1:7" customFormat="1">
      <c r="A14844" s="4">
        <v>37482</v>
      </c>
      <c r="B14844">
        <v>1.78</v>
      </c>
      <c r="C14844">
        <f>IFERROR(((VLOOKUP(A14844,'Interest Rates-10yr'!$A$9:$C$15239,2,FALSE))-B14844),C14843)</f>
        <v>2.2799999999999994</v>
      </c>
      <c r="D14844" s="98">
        <f>AVERAGE(C$10:C14844)</f>
        <v>0.7458827098078874</v>
      </c>
      <c r="E14844" s="2"/>
      <c r="G14844" s="23"/>
    </row>
    <row r="14845" spans="1:7" customFormat="1">
      <c r="A14845" s="4">
        <v>37483</v>
      </c>
      <c r="B14845">
        <v>1.87</v>
      </c>
      <c r="C14845">
        <f>IFERROR(((VLOOKUP(A14845,'Interest Rates-10yr'!$A$9:$C$15239,2,FALSE))-B14845),C14844)</f>
        <v>2.2999999999999998</v>
      </c>
      <c r="D14845" s="98">
        <f>AVERAGE(C$10:C14845)</f>
        <v>0.74598746292801354</v>
      </c>
      <c r="E14845" s="2"/>
      <c r="G14845" s="23"/>
    </row>
    <row r="14846" spans="1:7" customFormat="1">
      <c r="A14846" s="4">
        <v>37484</v>
      </c>
      <c r="B14846">
        <v>1.7</v>
      </c>
      <c r="C14846">
        <f>IFERROR(((VLOOKUP(A14846,'Interest Rates-10yr'!$A$9:$C$15239,2,FALSE))-B14846),C14845)</f>
        <v>2.62</v>
      </c>
      <c r="D14846" s="98">
        <f>AVERAGE(C$10:C14846)</f>
        <v>0.74611376962997977</v>
      </c>
      <c r="E14846" s="2"/>
      <c r="G14846" s="23"/>
    </row>
    <row r="14847" spans="1:7" customFormat="1">
      <c r="A14847" s="4">
        <v>37485</v>
      </c>
      <c r="B14847">
        <v>1.7</v>
      </c>
      <c r="C14847">
        <f>IFERROR(((VLOOKUP(A14847,'Interest Rates-10yr'!$A$9:$C$15239,2,FALSE))-B14847),C14846)</f>
        <v>2.62</v>
      </c>
      <c r="D14847" s="98">
        <f>AVERAGE(C$10:C14847)</f>
        <v>0.74624005930718496</v>
      </c>
      <c r="E14847" s="2"/>
      <c r="G14847" s="23"/>
    </row>
    <row r="14848" spans="1:7" customFormat="1">
      <c r="A14848" s="4">
        <v>37486</v>
      </c>
      <c r="B14848">
        <v>1.7</v>
      </c>
      <c r="C14848">
        <f>IFERROR(((VLOOKUP(A14848,'Interest Rates-10yr'!$A$9:$C$15239,2,FALSE))-B14848),C14847)</f>
        <v>2.62</v>
      </c>
      <c r="D14848" s="98">
        <f>AVERAGE(C$10:C14848)</f>
        <v>0.74636633196307101</v>
      </c>
      <c r="E14848" s="2"/>
      <c r="G14848" s="23"/>
    </row>
    <row r="14849" spans="1:7" customFormat="1">
      <c r="A14849" s="4">
        <v>37487</v>
      </c>
      <c r="B14849">
        <v>1.72</v>
      </c>
      <c r="C14849">
        <f>IFERROR(((VLOOKUP(A14849,'Interest Rates-10yr'!$A$9:$C$15239,2,FALSE))-B14849),C14848)</f>
        <v>2.5700000000000003</v>
      </c>
      <c r="D14849" s="98">
        <f>AVERAGE(C$10:C14849)</f>
        <v>0.74648921832884163</v>
      </c>
      <c r="E14849" s="2"/>
      <c r="G14849" s="23"/>
    </row>
    <row r="14850" spans="1:7" customFormat="1">
      <c r="A14850" s="4">
        <v>37488</v>
      </c>
      <c r="B14850">
        <v>1.7</v>
      </c>
      <c r="C14850">
        <f>IFERROR(((VLOOKUP(A14850,'Interest Rates-10yr'!$A$9:$C$15239,2,FALSE))-B14850),C14849)</f>
        <v>2.4699999999999998</v>
      </c>
      <c r="D14850" s="98">
        <f>AVERAGE(C$10:C14850)</f>
        <v>0.74660535004379824</v>
      </c>
      <c r="E14850" s="2"/>
      <c r="G14850" s="23"/>
    </row>
    <row r="14851" spans="1:7" customFormat="1">
      <c r="A14851" s="4">
        <v>37489</v>
      </c>
      <c r="B14851">
        <v>1.72</v>
      </c>
      <c r="C14851">
        <f>IFERROR(((VLOOKUP(A14851,'Interest Rates-10yr'!$A$9:$C$15239,2,FALSE))-B14851),C14850)</f>
        <v>2.4800000000000004</v>
      </c>
      <c r="D14851" s="98">
        <f>AVERAGE(C$10:C14851)</f>
        <v>0.74672213987333302</v>
      </c>
      <c r="E14851" s="2"/>
      <c r="G14851" s="23"/>
    </row>
    <row r="14852" spans="1:7" customFormat="1">
      <c r="A14852" s="4">
        <v>37490</v>
      </c>
      <c r="B14852">
        <v>1.73</v>
      </c>
      <c r="C14852">
        <f>IFERROR(((VLOOKUP(A14852,'Interest Rates-10yr'!$A$9:$C$15239,2,FALSE))-B14852),C14851)</f>
        <v>2.57</v>
      </c>
      <c r="D14852" s="98">
        <f>AVERAGE(C$10:C14852)</f>
        <v>0.74684497743043921</v>
      </c>
      <c r="E14852" s="2"/>
      <c r="G14852" s="23"/>
    </row>
    <row r="14853" spans="1:7" customFormat="1">
      <c r="A14853" s="4">
        <v>37491</v>
      </c>
      <c r="B14853">
        <v>1.72</v>
      </c>
      <c r="C14853">
        <f>IFERROR(((VLOOKUP(A14853,'Interest Rates-10yr'!$A$9:$C$15239,2,FALSE))-B14853),C14852)</f>
        <v>2.5300000000000002</v>
      </c>
      <c r="D14853" s="98">
        <f>AVERAGE(C$10:C14853)</f>
        <v>0.74696510374562175</v>
      </c>
      <c r="E14853" s="2"/>
      <c r="G14853" s="23"/>
    </row>
    <row r="14854" spans="1:7" customFormat="1">
      <c r="A14854" s="4">
        <v>37492</v>
      </c>
      <c r="B14854">
        <v>1.72</v>
      </c>
      <c r="C14854">
        <f>IFERROR(((VLOOKUP(A14854,'Interest Rates-10yr'!$A$9:$C$15239,2,FALSE))-B14854),C14853)</f>
        <v>2.5300000000000002</v>
      </c>
      <c r="D14854" s="98">
        <f>AVERAGE(C$10:C14854)</f>
        <v>0.74708521387672688</v>
      </c>
      <c r="E14854" s="2"/>
      <c r="G14854" s="23"/>
    </row>
    <row r="14855" spans="1:7" customFormat="1">
      <c r="A14855" s="4">
        <v>37493</v>
      </c>
      <c r="B14855">
        <v>1.72</v>
      </c>
      <c r="C14855">
        <f>IFERROR(((VLOOKUP(A14855,'Interest Rates-10yr'!$A$9:$C$15239,2,FALSE))-B14855),C14854)</f>
        <v>2.5300000000000002</v>
      </c>
      <c r="D14855" s="98">
        <f>AVERAGE(C$10:C14855)</f>
        <v>0.74720530782702488</v>
      </c>
      <c r="E14855" s="2"/>
      <c r="G14855" s="23"/>
    </row>
    <row r="14856" spans="1:7" customFormat="1">
      <c r="A14856" s="4">
        <v>37494</v>
      </c>
      <c r="B14856">
        <v>1.81</v>
      </c>
      <c r="C14856">
        <f>IFERROR(((VLOOKUP(A14856,'Interest Rates-10yr'!$A$9:$C$15239,2,FALSE))-B14856),C14855)</f>
        <v>2.4099999999999997</v>
      </c>
      <c r="D14856" s="98">
        <f>AVERAGE(C$10:C14856)</f>
        <v>0.747317303158888</v>
      </c>
      <c r="E14856" s="2"/>
      <c r="G14856" s="23"/>
    </row>
    <row r="14857" spans="1:7" customFormat="1">
      <c r="A14857" s="4">
        <v>37495</v>
      </c>
      <c r="B14857">
        <v>1.79</v>
      </c>
      <c r="C14857">
        <f>IFERROR(((VLOOKUP(A14857,'Interest Rates-10yr'!$A$9:$C$15239,2,FALSE))-B14857),C14856)</f>
        <v>2.5</v>
      </c>
      <c r="D14857" s="98">
        <f>AVERAGE(C$10:C14857)</f>
        <v>0.747435344827587</v>
      </c>
      <c r="E14857" s="2"/>
      <c r="G14857" s="23"/>
    </row>
    <row r="14858" spans="1:7" customFormat="1">
      <c r="A14858" s="4">
        <v>37496</v>
      </c>
      <c r="B14858">
        <v>1.8</v>
      </c>
      <c r="C14858">
        <f>IFERROR(((VLOOKUP(A14858,'Interest Rates-10yr'!$A$9:$C$15239,2,FALSE))-B14858),C14857)</f>
        <v>2.42</v>
      </c>
      <c r="D14858" s="98">
        <f>AVERAGE(C$10:C14858)</f>
        <v>0.74754798302916092</v>
      </c>
      <c r="E14858" s="2"/>
      <c r="G14858" s="23"/>
    </row>
    <row r="14859" spans="1:7" customFormat="1">
      <c r="A14859" s="4">
        <v>37497</v>
      </c>
      <c r="B14859">
        <v>1.82</v>
      </c>
      <c r="C14859">
        <f>IFERROR(((VLOOKUP(A14859,'Interest Rates-10yr'!$A$9:$C$15239,2,FALSE))-B14859),C14858)</f>
        <v>2.34</v>
      </c>
      <c r="D14859" s="98">
        <f>AVERAGE(C$10:C14859)</f>
        <v>0.74765521885521957</v>
      </c>
      <c r="E14859" s="2"/>
      <c r="G14859" s="23"/>
    </row>
    <row r="14860" spans="1:7" customFormat="1">
      <c r="A14860" s="4">
        <v>37498</v>
      </c>
      <c r="B14860">
        <v>1.81</v>
      </c>
      <c r="C14860">
        <f>IFERROR(((VLOOKUP(A14860,'Interest Rates-10yr'!$A$9:$C$15239,2,FALSE))-B14860),C14859)</f>
        <v>2.3299999999999996</v>
      </c>
      <c r="D14860" s="98">
        <f>AVERAGE(C$10:C14860)</f>
        <v>0.74776176688438567</v>
      </c>
      <c r="E14860" s="2"/>
      <c r="G14860" s="23"/>
    </row>
    <row r="14861" spans="1:7" customFormat="1">
      <c r="A14861" s="4">
        <v>37499</v>
      </c>
      <c r="B14861">
        <v>1.81</v>
      </c>
      <c r="C14861">
        <f>IFERROR(((VLOOKUP(A14861,'Interest Rates-10yr'!$A$9:$C$15239,2,FALSE))-B14861),C14860)</f>
        <v>2.3299999999999996</v>
      </c>
      <c r="D14861" s="98">
        <f>AVERAGE(C$10:C14861)</f>
        <v>0.74786830056558118</v>
      </c>
      <c r="E14861" s="2"/>
      <c r="G14861" s="23"/>
    </row>
    <row r="14862" spans="1:7" customFormat="1">
      <c r="A14862" s="4">
        <v>37500</v>
      </c>
      <c r="B14862">
        <v>1.81</v>
      </c>
      <c r="C14862">
        <f>IFERROR(((VLOOKUP(A14862,'Interest Rates-10yr'!$A$9:$C$15239,2,FALSE))-B14862),C14861)</f>
        <v>2.3299999999999996</v>
      </c>
      <c r="D14862" s="98">
        <f>AVERAGE(C$10:C14862)</f>
        <v>0.74797481990170411</v>
      </c>
      <c r="E14862" s="2"/>
      <c r="G14862" s="23"/>
    </row>
    <row r="14863" spans="1:7" customFormat="1">
      <c r="A14863" s="4">
        <v>37501</v>
      </c>
      <c r="B14863">
        <v>1.81</v>
      </c>
      <c r="C14863">
        <f>IFERROR(((VLOOKUP(A14863,'Interest Rates-10yr'!$A$9:$C$15239,2,FALSE))-B14863),C14862)</f>
        <v>2.3299999999999996</v>
      </c>
      <c r="D14863" s="98">
        <f>AVERAGE(C$10:C14863)</f>
        <v>0.74808132489565171</v>
      </c>
      <c r="E14863" s="2"/>
      <c r="G14863" s="23"/>
    </row>
    <row r="14864" spans="1:7" customFormat="1">
      <c r="A14864" s="4">
        <v>37502</v>
      </c>
      <c r="B14864">
        <v>1.87</v>
      </c>
      <c r="C14864">
        <f>IFERROR(((VLOOKUP(A14864,'Interest Rates-10yr'!$A$9:$C$15239,2,FALSE))-B14864),C14863)</f>
        <v>2.11</v>
      </c>
      <c r="D14864" s="98">
        <f>AVERAGE(C$10:C14864)</f>
        <v>0.74817300572197987</v>
      </c>
      <c r="E14864" s="2"/>
      <c r="G14864" s="23"/>
    </row>
    <row r="14865" spans="1:7" customFormat="1">
      <c r="A14865" s="4">
        <v>37503</v>
      </c>
      <c r="B14865">
        <v>1.74</v>
      </c>
      <c r="C14865">
        <f>IFERROR(((VLOOKUP(A14865,'Interest Rates-10yr'!$A$9:$C$15239,2,FALSE))-B14865),C14864)</f>
        <v>2.2199999999999998</v>
      </c>
      <c r="D14865" s="98">
        <f>AVERAGE(C$10:C14865)</f>
        <v>0.74827207862143319</v>
      </c>
      <c r="E14865" s="2"/>
      <c r="G14865" s="23"/>
    </row>
    <row r="14866" spans="1:7" customFormat="1">
      <c r="A14866" s="4">
        <v>37504</v>
      </c>
      <c r="B14866">
        <v>1.75</v>
      </c>
      <c r="C14866">
        <f>IFERROR(((VLOOKUP(A14866,'Interest Rates-10yr'!$A$9:$C$15239,2,FALSE))-B14866),C14865)</f>
        <v>2.16</v>
      </c>
      <c r="D14866" s="98">
        <f>AVERAGE(C$10:C14866)</f>
        <v>0.74836709968365156</v>
      </c>
      <c r="E14866" s="2"/>
      <c r="G14866" s="23"/>
    </row>
    <row r="14867" spans="1:7" customFormat="1">
      <c r="A14867" s="4">
        <v>37505</v>
      </c>
      <c r="B14867">
        <v>1.71</v>
      </c>
      <c r="C14867">
        <f>IFERROR(((VLOOKUP(A14867,'Interest Rates-10yr'!$A$9:$C$15239,2,FALSE))-B14867),C14866)</f>
        <v>2.34</v>
      </c>
      <c r="D14867" s="98">
        <f>AVERAGE(C$10:C14867)</f>
        <v>0.74847422264100216</v>
      </c>
      <c r="E14867" s="2"/>
      <c r="G14867" s="23"/>
    </row>
    <row r="14868" spans="1:7" customFormat="1">
      <c r="A14868" s="4">
        <v>37506</v>
      </c>
      <c r="B14868">
        <v>1.71</v>
      </c>
      <c r="C14868">
        <f>IFERROR(((VLOOKUP(A14868,'Interest Rates-10yr'!$A$9:$C$15239,2,FALSE))-B14868),C14867)</f>
        <v>2.34</v>
      </c>
      <c r="D14868" s="98">
        <f>AVERAGE(C$10:C14868)</f>
        <v>0.74858133117975711</v>
      </c>
      <c r="E14868" s="2"/>
      <c r="G14868" s="23"/>
    </row>
    <row r="14869" spans="1:7" customFormat="1">
      <c r="A14869" s="4">
        <v>37507</v>
      </c>
      <c r="B14869">
        <v>1.71</v>
      </c>
      <c r="C14869">
        <f>IFERROR(((VLOOKUP(A14869,'Interest Rates-10yr'!$A$9:$C$15239,2,FALSE))-B14869),C14868)</f>
        <v>2.34</v>
      </c>
      <c r="D14869" s="98">
        <f>AVERAGE(C$10:C14869)</f>
        <v>0.74868842530282709</v>
      </c>
      <c r="E14869" s="2"/>
      <c r="G14869" s="23"/>
    </row>
    <row r="14870" spans="1:7" customFormat="1">
      <c r="A14870" s="4">
        <v>37508</v>
      </c>
      <c r="B14870">
        <v>1.76</v>
      </c>
      <c r="C14870">
        <f>IFERROR(((VLOOKUP(A14870,'Interest Rates-10yr'!$A$9:$C$15239,2,FALSE))-B14870),C14869)</f>
        <v>2.29</v>
      </c>
      <c r="D14870" s="98">
        <f>AVERAGE(C$10:C14870)</f>
        <v>0.74879214050198584</v>
      </c>
      <c r="E14870" s="2"/>
      <c r="G14870" s="23"/>
    </row>
    <row r="14871" spans="1:7" customFormat="1">
      <c r="A14871" s="4">
        <v>37509</v>
      </c>
      <c r="B14871">
        <v>1.74</v>
      </c>
      <c r="C14871">
        <f>IFERROR(((VLOOKUP(A14871,'Interest Rates-10yr'!$A$9:$C$15239,2,FALSE))-B14871),C14870)</f>
        <v>2.2599999999999998</v>
      </c>
      <c r="D14871" s="98">
        <f>AVERAGE(C$10:C14871)</f>
        <v>0.7488938231731942</v>
      </c>
      <c r="E14871" s="2"/>
      <c r="G14871" s="23"/>
    </row>
    <row r="14872" spans="1:7" customFormat="1">
      <c r="A14872" s="4">
        <v>37510</v>
      </c>
      <c r="B14872">
        <v>1.72</v>
      </c>
      <c r="C14872">
        <f>IFERROR(((VLOOKUP(A14872,'Interest Rates-10yr'!$A$9:$C$15239,2,FALSE))-B14872),C14871)</f>
        <v>2.3500000000000005</v>
      </c>
      <c r="D14872" s="98">
        <f>AVERAGE(C$10:C14872)</f>
        <v>0.74900154746686487</v>
      </c>
      <c r="E14872" s="2"/>
      <c r="G14872" s="23"/>
    </row>
    <row r="14873" spans="1:7" customFormat="1">
      <c r="A14873" s="4">
        <v>37511</v>
      </c>
      <c r="B14873">
        <v>1.74</v>
      </c>
      <c r="C14873">
        <f>IFERROR(((VLOOKUP(A14873,'Interest Rates-10yr'!$A$9:$C$15239,2,FALSE))-B14873),C14872)</f>
        <v>2.2400000000000002</v>
      </c>
      <c r="D14873" s="98">
        <f>AVERAGE(C$10:C14873)</f>
        <v>0.74910185683530761</v>
      </c>
      <c r="E14873" s="2"/>
      <c r="G14873" s="23"/>
    </row>
    <row r="14874" spans="1:7" customFormat="1">
      <c r="A14874" s="4">
        <v>37512</v>
      </c>
      <c r="B14874">
        <v>1.72</v>
      </c>
      <c r="C14874">
        <f>IFERROR(((VLOOKUP(A14874,'Interest Rates-10yr'!$A$9:$C$15239,2,FALSE))-B14874),C14873)</f>
        <v>2.2000000000000002</v>
      </c>
      <c r="D14874" s="98">
        <f>AVERAGE(C$10:C14874)</f>
        <v>0.74919946182307517</v>
      </c>
      <c r="E14874" s="2"/>
      <c r="G14874" s="23"/>
    </row>
    <row r="14875" spans="1:7" customFormat="1">
      <c r="A14875" s="4">
        <v>37513</v>
      </c>
      <c r="B14875">
        <v>1.72</v>
      </c>
      <c r="C14875">
        <f>IFERROR(((VLOOKUP(A14875,'Interest Rates-10yr'!$A$9:$C$15239,2,FALSE))-B14875),C14874)</f>
        <v>2.2000000000000002</v>
      </c>
      <c r="D14875" s="98">
        <f>AVERAGE(C$10:C14875)</f>
        <v>0.74929705367953814</v>
      </c>
      <c r="E14875" s="2"/>
      <c r="G14875" s="23"/>
    </row>
    <row r="14876" spans="1:7" customFormat="1">
      <c r="A14876" s="4">
        <v>37514</v>
      </c>
      <c r="B14876">
        <v>1.72</v>
      </c>
      <c r="C14876">
        <f>IFERROR(((VLOOKUP(A14876,'Interest Rates-10yr'!$A$9:$C$15239,2,FALSE))-B14876),C14875)</f>
        <v>2.2000000000000002</v>
      </c>
      <c r="D14876" s="98">
        <f>AVERAGE(C$10:C14876)</f>
        <v>0.74939463240734605</v>
      </c>
      <c r="E14876" s="2"/>
      <c r="G14876" s="23"/>
    </row>
    <row r="14877" spans="1:7" customFormat="1">
      <c r="A14877" s="4">
        <v>37515</v>
      </c>
      <c r="B14877">
        <v>1.83</v>
      </c>
      <c r="C14877">
        <f>IFERROR(((VLOOKUP(A14877,'Interest Rates-10yr'!$A$9:$C$15239,2,FALSE))-B14877),C14876)</f>
        <v>2.0699999999999998</v>
      </c>
      <c r="D14877" s="98">
        <f>AVERAGE(C$10:C14877)</f>
        <v>0.74948345439870956</v>
      </c>
      <c r="E14877" s="2"/>
      <c r="G14877" s="23"/>
    </row>
    <row r="14878" spans="1:7" customFormat="1">
      <c r="A14878" s="4">
        <v>37516</v>
      </c>
      <c r="B14878">
        <v>1.72</v>
      </c>
      <c r="C14878">
        <f>IFERROR(((VLOOKUP(A14878,'Interest Rates-10yr'!$A$9:$C$15239,2,FALSE))-B14878),C14877)</f>
        <v>2.1500000000000004</v>
      </c>
      <c r="D14878" s="98">
        <f>AVERAGE(C$10:C14878)</f>
        <v>0.74957764476427557</v>
      </c>
      <c r="E14878" s="2"/>
      <c r="G14878" s="23"/>
    </row>
    <row r="14879" spans="1:7" customFormat="1">
      <c r="A14879" s="4">
        <v>37517</v>
      </c>
      <c r="B14879">
        <v>1.68</v>
      </c>
      <c r="C14879">
        <f>IFERROR(((VLOOKUP(A14879,'Interest Rates-10yr'!$A$9:$C$15239,2,FALSE))-B14879),C14878)</f>
        <v>2.1799999999999997</v>
      </c>
      <c r="D14879" s="98">
        <f>AVERAGE(C$10:C14879)</f>
        <v>0.7496738399462014</v>
      </c>
      <c r="E14879" s="2"/>
      <c r="G14879" s="23"/>
    </row>
    <row r="14880" spans="1:7" customFormat="1">
      <c r="A14880" s="4">
        <v>37518</v>
      </c>
      <c r="B14880">
        <v>1.69</v>
      </c>
      <c r="C14880">
        <f>IFERROR(((VLOOKUP(A14880,'Interest Rates-10yr'!$A$9:$C$15239,2,FALSE))-B14880),C14879)</f>
        <v>2.1</v>
      </c>
      <c r="D14880" s="98">
        <f>AVERAGE(C$10:C14880)</f>
        <v>0.74976464259296716</v>
      </c>
      <c r="E14880" s="2"/>
      <c r="G14880" s="23"/>
    </row>
    <row r="14881" spans="1:7" customFormat="1">
      <c r="A14881" s="4">
        <v>37519</v>
      </c>
      <c r="B14881">
        <v>1.7</v>
      </c>
      <c r="C14881">
        <f>IFERROR(((VLOOKUP(A14881,'Interest Rates-10yr'!$A$9:$C$15239,2,FALSE))-B14881),C14880)</f>
        <v>2.09</v>
      </c>
      <c r="D14881" s="98">
        <f>AVERAGE(C$10:C14881)</f>
        <v>0.74985476062399237</v>
      </c>
      <c r="E14881" s="2"/>
      <c r="G14881" s="23"/>
    </row>
    <row r="14882" spans="1:7" customFormat="1">
      <c r="A14882" s="4">
        <v>37520</v>
      </c>
      <c r="B14882">
        <v>1.7</v>
      </c>
      <c r="C14882">
        <f>IFERROR(((VLOOKUP(A14882,'Interest Rates-10yr'!$A$9:$C$15239,2,FALSE))-B14882),C14881)</f>
        <v>2.09</v>
      </c>
      <c r="D14882" s="98">
        <f>AVERAGE(C$10:C14882)</f>
        <v>0.74994486653667825</v>
      </c>
      <c r="E14882" s="2"/>
      <c r="G14882" s="23"/>
    </row>
    <row r="14883" spans="1:7" customFormat="1">
      <c r="A14883" s="4">
        <v>37521</v>
      </c>
      <c r="B14883">
        <v>1.7</v>
      </c>
      <c r="C14883">
        <f>IFERROR(((VLOOKUP(A14883,'Interest Rates-10yr'!$A$9:$C$15239,2,FALSE))-B14883),C14882)</f>
        <v>2.09</v>
      </c>
      <c r="D14883" s="98">
        <f>AVERAGE(C$10:C14883)</f>
        <v>0.75003496033346884</v>
      </c>
      <c r="E14883" s="2"/>
      <c r="G14883" s="23"/>
    </row>
    <row r="14884" spans="1:7" customFormat="1">
      <c r="A14884" s="4">
        <v>37522</v>
      </c>
      <c r="B14884">
        <v>1.74</v>
      </c>
      <c r="C14884">
        <f>IFERROR(((VLOOKUP(A14884,'Interest Rates-10yr'!$A$9:$C$15239,2,FALSE))-B14884),C14883)</f>
        <v>1.9600000000000002</v>
      </c>
      <c r="D14884" s="98">
        <f>AVERAGE(C$10:C14884)</f>
        <v>0.75011630252100936</v>
      </c>
      <c r="E14884" s="2"/>
      <c r="G14884" s="23"/>
    </row>
    <row r="14885" spans="1:7" customFormat="1">
      <c r="A14885" s="4">
        <v>37523</v>
      </c>
      <c r="B14885">
        <v>1.75</v>
      </c>
      <c r="C14885">
        <f>IFERROR(((VLOOKUP(A14885,'Interest Rates-10yr'!$A$9:$C$15239,2,FALSE))-B14885),C14884)</f>
        <v>1.94</v>
      </c>
      <c r="D14885" s="98">
        <f>AVERAGE(C$10:C14885)</f>
        <v>0.75019628932508842</v>
      </c>
      <c r="E14885" s="2"/>
      <c r="G14885" s="23"/>
    </row>
    <row r="14886" spans="1:7" customFormat="1">
      <c r="A14886" s="4">
        <v>37524</v>
      </c>
      <c r="B14886">
        <v>1.79</v>
      </c>
      <c r="C14886">
        <f>IFERROR(((VLOOKUP(A14886,'Interest Rates-10yr'!$A$9:$C$15239,2,FALSE))-B14886),C14885)</f>
        <v>1.98</v>
      </c>
      <c r="D14886" s="98">
        <f>AVERAGE(C$10:C14886)</f>
        <v>0.75027895409020728</v>
      </c>
      <c r="E14886" s="2"/>
      <c r="G14886" s="23"/>
    </row>
    <row r="14887" spans="1:7" customFormat="1">
      <c r="A14887" s="4">
        <v>37525</v>
      </c>
      <c r="B14887">
        <v>1.8</v>
      </c>
      <c r="C14887">
        <f>IFERROR(((VLOOKUP(A14887,'Interest Rates-10yr'!$A$9:$C$15239,2,FALSE))-B14887),C14886)</f>
        <v>1.99</v>
      </c>
      <c r="D14887" s="98">
        <f>AVERAGE(C$10:C14887)</f>
        <v>0.75036227987632842</v>
      </c>
      <c r="E14887" s="2"/>
      <c r="G14887" s="23"/>
    </row>
    <row r="14888" spans="1:7" customFormat="1">
      <c r="A14888" s="4">
        <v>37526</v>
      </c>
      <c r="B14888">
        <v>1.78</v>
      </c>
      <c r="C14888">
        <f>IFERROR(((VLOOKUP(A14888,'Interest Rates-10yr'!$A$9:$C$15239,2,FALSE))-B14888),C14887)</f>
        <v>1.91</v>
      </c>
      <c r="D14888" s="98">
        <f>AVERAGE(C$10:C14888)</f>
        <v>0.75044021775657055</v>
      </c>
      <c r="E14888" s="2"/>
      <c r="G14888" s="23"/>
    </row>
    <row r="14889" spans="1:7" customFormat="1">
      <c r="A14889" s="4">
        <v>37527</v>
      </c>
      <c r="B14889">
        <v>1.78</v>
      </c>
      <c r="C14889">
        <f>IFERROR(((VLOOKUP(A14889,'Interest Rates-10yr'!$A$9:$C$15239,2,FALSE))-B14889),C14888)</f>
        <v>1.91</v>
      </c>
      <c r="D14889" s="98">
        <f>AVERAGE(C$10:C14889)</f>
        <v>0.75051814516129123</v>
      </c>
      <c r="E14889" s="2"/>
      <c r="G14889" s="23"/>
    </row>
    <row r="14890" spans="1:7" customFormat="1">
      <c r="A14890" s="4">
        <v>37528</v>
      </c>
      <c r="B14890">
        <v>1.78</v>
      </c>
      <c r="C14890">
        <f>IFERROR(((VLOOKUP(A14890,'Interest Rates-10yr'!$A$9:$C$15239,2,FALSE))-B14890),C14889)</f>
        <v>1.91</v>
      </c>
      <c r="D14890" s="98">
        <f>AVERAGE(C$10:C14890)</f>
        <v>0.75059606209260221</v>
      </c>
      <c r="E14890" s="2"/>
      <c r="G14890" s="23"/>
    </row>
    <row r="14891" spans="1:7" customFormat="1">
      <c r="A14891" s="4">
        <v>37529</v>
      </c>
      <c r="B14891">
        <v>1.85</v>
      </c>
      <c r="C14891">
        <f>IFERROR(((VLOOKUP(A14891,'Interest Rates-10yr'!$A$9:$C$15239,2,FALSE))-B14891),C14890)</f>
        <v>1.7799999999999998</v>
      </c>
      <c r="D14891" s="98">
        <f>AVERAGE(C$10:C14891)</f>
        <v>0.75066523316758593</v>
      </c>
      <c r="E14891" s="2"/>
      <c r="G14891" s="23"/>
    </row>
    <row r="14892" spans="1:7" customFormat="1">
      <c r="A14892" s="4">
        <v>37530</v>
      </c>
      <c r="B14892">
        <v>1.85</v>
      </c>
      <c r="C14892">
        <f>IFERROR(((VLOOKUP(A14892,'Interest Rates-10yr'!$A$9:$C$15239,2,FALSE))-B14892),C14891)</f>
        <v>1.87</v>
      </c>
      <c r="D14892" s="98">
        <f>AVERAGE(C$10:C14892)</f>
        <v>0.750740442115166</v>
      </c>
      <c r="E14892" s="2"/>
      <c r="G14892" s="23"/>
    </row>
    <row r="14893" spans="1:7" customFormat="1">
      <c r="A14893" s="4">
        <v>37531</v>
      </c>
      <c r="B14893">
        <v>1.75</v>
      </c>
      <c r="C14893">
        <f>IFERROR(((VLOOKUP(A14893,'Interest Rates-10yr'!$A$9:$C$15239,2,FALSE))-B14893),C14892)</f>
        <v>1.96</v>
      </c>
      <c r="D14893" s="98">
        <f>AVERAGE(C$10:C14893)</f>
        <v>0.75082168771835622</v>
      </c>
      <c r="E14893" s="2"/>
      <c r="G14893" s="23"/>
    </row>
    <row r="14894" spans="1:7" customFormat="1">
      <c r="A14894" s="4">
        <v>37532</v>
      </c>
      <c r="B14894">
        <v>1.76</v>
      </c>
      <c r="C14894">
        <f>IFERROR(((VLOOKUP(A14894,'Interest Rates-10yr'!$A$9:$C$15239,2,FALSE))-B14894),C14893)</f>
        <v>1.9400000000000002</v>
      </c>
      <c r="D14894" s="98">
        <f>AVERAGE(C$10:C14894)</f>
        <v>0.7509015787705754</v>
      </c>
      <c r="E14894" s="2"/>
      <c r="G14894" s="23"/>
    </row>
    <row r="14895" spans="1:7" customFormat="1">
      <c r="A14895" s="4">
        <v>37533</v>
      </c>
      <c r="B14895">
        <v>1.72</v>
      </c>
      <c r="C14895">
        <f>IFERROR(((VLOOKUP(A14895,'Interest Rates-10yr'!$A$9:$C$15239,2,FALSE))-B14895),C14894)</f>
        <v>1.97</v>
      </c>
      <c r="D14895" s="98">
        <f>AVERAGE(C$10:C14895)</f>
        <v>0.75098347440548263</v>
      </c>
      <c r="E14895" s="2"/>
      <c r="G14895" s="23"/>
    </row>
    <row r="14896" spans="1:7" customFormat="1">
      <c r="A14896" s="4">
        <v>37534</v>
      </c>
      <c r="B14896">
        <v>1.72</v>
      </c>
      <c r="C14896">
        <f>IFERROR(((VLOOKUP(A14896,'Interest Rates-10yr'!$A$9:$C$15239,2,FALSE))-B14896),C14895)</f>
        <v>1.97</v>
      </c>
      <c r="D14896" s="98">
        <f>AVERAGE(C$10:C14896)</f>
        <v>0.7510653590380878</v>
      </c>
      <c r="E14896" s="2"/>
      <c r="G14896" s="23"/>
    </row>
    <row r="14897" spans="1:7" customFormat="1">
      <c r="A14897" s="4">
        <v>37535</v>
      </c>
      <c r="B14897">
        <v>1.72</v>
      </c>
      <c r="C14897">
        <f>IFERROR(((VLOOKUP(A14897,'Interest Rates-10yr'!$A$9:$C$15239,2,FALSE))-B14897),C14896)</f>
        <v>1.97</v>
      </c>
      <c r="D14897" s="98">
        <f>AVERAGE(C$10:C14897)</f>
        <v>0.75114723267060801</v>
      </c>
      <c r="E14897" s="2"/>
      <c r="G14897" s="23"/>
    </row>
    <row r="14898" spans="1:7" customFormat="1">
      <c r="A14898" s="4">
        <v>37536</v>
      </c>
      <c r="B14898">
        <v>1.74</v>
      </c>
      <c r="C14898">
        <f>IFERROR(((VLOOKUP(A14898,'Interest Rates-10yr'!$A$9:$C$15239,2,FALSE))-B14898),C14897)</f>
        <v>1.9000000000000001</v>
      </c>
      <c r="D14898" s="98">
        <f>AVERAGE(C$10:C14898)</f>
        <v>0.75122439384780793</v>
      </c>
      <c r="E14898" s="2"/>
      <c r="G14898" s="23"/>
    </row>
    <row r="14899" spans="1:7" customFormat="1">
      <c r="A14899" s="4">
        <v>37537</v>
      </c>
      <c r="B14899">
        <v>1.72</v>
      </c>
      <c r="C14899">
        <f>IFERROR(((VLOOKUP(A14899,'Interest Rates-10yr'!$A$9:$C$15239,2,FALSE))-B14899),C14898)</f>
        <v>1.93</v>
      </c>
      <c r="D14899" s="98">
        <f>AVERAGE(C$10:C14899)</f>
        <v>0.7513035594358638</v>
      </c>
      <c r="E14899" s="2"/>
      <c r="G14899" s="23"/>
    </row>
    <row r="14900" spans="1:7" customFormat="1">
      <c r="A14900" s="4">
        <v>37538</v>
      </c>
      <c r="B14900">
        <v>1.73</v>
      </c>
      <c r="C14900">
        <f>IFERROR(((VLOOKUP(A14900,'Interest Rates-10yr'!$A$9:$C$15239,2,FALSE))-B14900),C14899)</f>
        <v>1.88</v>
      </c>
      <c r="D14900" s="98">
        <f>AVERAGE(C$10:C14900)</f>
        <v>0.75137935665838507</v>
      </c>
      <c r="E14900" s="2"/>
      <c r="G14900" s="23"/>
    </row>
    <row r="14901" spans="1:7" customFormat="1">
      <c r="A14901" s="4">
        <v>37539</v>
      </c>
      <c r="B14901">
        <v>1.75</v>
      </c>
      <c r="C14901">
        <f>IFERROR(((VLOOKUP(A14901,'Interest Rates-10yr'!$A$9:$C$15239,2,FALSE))-B14901),C14900)</f>
        <v>1.9300000000000002</v>
      </c>
      <c r="D14901" s="98">
        <f>AVERAGE(C$10:C14901)</f>
        <v>0.7514585012087035</v>
      </c>
      <c r="E14901" s="2"/>
      <c r="G14901" s="23"/>
    </row>
    <row r="14902" spans="1:7" customFormat="1">
      <c r="A14902" s="4">
        <v>37540</v>
      </c>
      <c r="B14902">
        <v>1.73</v>
      </c>
      <c r="C14902">
        <f>IFERROR(((VLOOKUP(A14902,'Interest Rates-10yr'!$A$9:$C$15239,2,FALSE))-B14902),C14901)</f>
        <v>2.1</v>
      </c>
      <c r="D14902" s="98">
        <f>AVERAGE(C$10:C14902)</f>
        <v>0.75154904988921056</v>
      </c>
      <c r="E14902" s="2"/>
      <c r="G14902" s="23"/>
    </row>
    <row r="14903" spans="1:7" customFormat="1">
      <c r="A14903" s="4">
        <v>37541</v>
      </c>
      <c r="B14903">
        <v>1.73</v>
      </c>
      <c r="C14903">
        <f>IFERROR(((VLOOKUP(A14903,'Interest Rates-10yr'!$A$9:$C$15239,2,FALSE))-B14903),C14902)</f>
        <v>2.1</v>
      </c>
      <c r="D14903" s="98">
        <f>AVERAGE(C$10:C14903)</f>
        <v>0.751639586410636</v>
      </c>
      <c r="E14903" s="2"/>
      <c r="G14903" s="23"/>
    </row>
    <row r="14904" spans="1:7" customFormat="1">
      <c r="A14904" s="4">
        <v>37542</v>
      </c>
      <c r="B14904">
        <v>1.73</v>
      </c>
      <c r="C14904">
        <f>IFERROR(((VLOOKUP(A14904,'Interest Rates-10yr'!$A$9:$C$15239,2,FALSE))-B14904),C14903)</f>
        <v>2.1</v>
      </c>
      <c r="D14904" s="98">
        <f>AVERAGE(C$10:C14904)</f>
        <v>0.75173011077542884</v>
      </c>
      <c r="E14904" s="2"/>
      <c r="G14904" s="23"/>
    </row>
    <row r="14905" spans="1:7" customFormat="1">
      <c r="A14905" s="4">
        <v>37543</v>
      </c>
      <c r="B14905">
        <v>1.73</v>
      </c>
      <c r="C14905">
        <f>IFERROR(((VLOOKUP(A14905,'Interest Rates-10yr'!$A$9:$C$15239,2,FALSE))-B14905),C14904)</f>
        <v>2.1</v>
      </c>
      <c r="D14905" s="98">
        <f>AVERAGE(C$10:C14905)</f>
        <v>0.75182062298603747</v>
      </c>
      <c r="E14905" s="2"/>
      <c r="G14905" s="23"/>
    </row>
    <row r="14906" spans="1:7" customFormat="1">
      <c r="A14906" s="4">
        <v>37544</v>
      </c>
      <c r="B14906">
        <v>1.88</v>
      </c>
      <c r="C14906">
        <f>IFERROR(((VLOOKUP(A14906,'Interest Rates-10yr'!$A$9:$C$15239,2,FALSE))-B14906),C14905)</f>
        <v>2.1900000000000004</v>
      </c>
      <c r="D14906" s="98">
        <f>AVERAGE(C$10:C14906)</f>
        <v>0.75191716452977209</v>
      </c>
      <c r="E14906" s="2"/>
      <c r="G14906" s="23"/>
    </row>
    <row r="14907" spans="1:7" customFormat="1">
      <c r="A14907" s="4">
        <v>37545</v>
      </c>
      <c r="B14907">
        <v>1.73</v>
      </c>
      <c r="C14907">
        <f>IFERROR(((VLOOKUP(A14907,'Interest Rates-10yr'!$A$9:$C$15239,2,FALSE))-B14907),C14906)</f>
        <v>2.3299999999999996</v>
      </c>
      <c r="D14907" s="98">
        <f>AVERAGE(C$10:C14907)</f>
        <v>0.75202309034769865</v>
      </c>
      <c r="E14907" s="2"/>
      <c r="G14907" s="23"/>
    </row>
    <row r="14908" spans="1:7" customFormat="1">
      <c r="A14908" s="4">
        <v>37546</v>
      </c>
      <c r="B14908">
        <v>1.74</v>
      </c>
      <c r="C14908">
        <f>IFERROR(((VLOOKUP(A14908,'Interest Rates-10yr'!$A$9:$C$15239,2,FALSE))-B14908),C14907)</f>
        <v>2.42</v>
      </c>
      <c r="D14908" s="98">
        <f>AVERAGE(C$10:C14908)</f>
        <v>0.75213504262031106</v>
      </c>
      <c r="E14908" s="2"/>
      <c r="G14908" s="23"/>
    </row>
    <row r="14909" spans="1:7" customFormat="1">
      <c r="A14909" s="4">
        <v>37547</v>
      </c>
      <c r="B14909">
        <v>1.71</v>
      </c>
      <c r="C14909">
        <f>IFERROR(((VLOOKUP(A14909,'Interest Rates-10yr'!$A$9:$C$15239,2,FALSE))-B14909),C14908)</f>
        <v>2.4299999999999997</v>
      </c>
      <c r="D14909" s="98">
        <f>AVERAGE(C$10:C14909)</f>
        <v>0.75224765100671243</v>
      </c>
      <c r="E14909" s="2"/>
      <c r="G14909" s="23"/>
    </row>
    <row r="14910" spans="1:7" customFormat="1">
      <c r="A14910" s="4">
        <v>37548</v>
      </c>
      <c r="B14910">
        <v>1.71</v>
      </c>
      <c r="C14910">
        <f>IFERROR(((VLOOKUP(A14910,'Interest Rates-10yr'!$A$9:$C$15239,2,FALSE))-B14910),C14909)</f>
        <v>2.4299999999999997</v>
      </c>
      <c r="D14910" s="98">
        <f>AVERAGE(C$10:C14910)</f>
        <v>0.75236024427890846</v>
      </c>
      <c r="E14910" s="2"/>
      <c r="G14910" s="23"/>
    </row>
    <row r="14911" spans="1:7" customFormat="1">
      <c r="A14911" s="4">
        <v>37549</v>
      </c>
      <c r="B14911">
        <v>1.71</v>
      </c>
      <c r="C14911">
        <f>IFERROR(((VLOOKUP(A14911,'Interest Rates-10yr'!$A$9:$C$15239,2,FALSE))-B14911),C14910)</f>
        <v>2.4299999999999997</v>
      </c>
      <c r="D14911" s="98">
        <f>AVERAGE(C$10:C14911)</f>
        <v>0.75247282243994196</v>
      </c>
      <c r="E14911" s="2"/>
      <c r="G14911" s="23"/>
    </row>
    <row r="14912" spans="1:7" customFormat="1">
      <c r="A14912" s="4">
        <v>37550</v>
      </c>
      <c r="B14912">
        <v>1.73</v>
      </c>
      <c r="C14912">
        <f>IFERROR(((VLOOKUP(A14912,'Interest Rates-10yr'!$A$9:$C$15239,2,FALSE))-B14912),C14911)</f>
        <v>2.5100000000000002</v>
      </c>
      <c r="D14912" s="98">
        <f>AVERAGE(C$10:C14912)</f>
        <v>0.75259075353955684</v>
      </c>
      <c r="E14912" s="2"/>
      <c r="G14912" s="23"/>
    </row>
    <row r="14913" spans="1:7" customFormat="1">
      <c r="A14913" s="4">
        <v>37551</v>
      </c>
      <c r="B14913">
        <v>1.71</v>
      </c>
      <c r="C14913">
        <f>IFERROR(((VLOOKUP(A14913,'Interest Rates-10yr'!$A$9:$C$15239,2,FALSE))-B14913),C14912)</f>
        <v>2.5599999999999996</v>
      </c>
      <c r="D14913" s="98">
        <f>AVERAGE(C$10:C14913)</f>
        <v>0.75271202361782175</v>
      </c>
      <c r="E14913" s="2"/>
      <c r="G14913" s="23"/>
    </row>
    <row r="14914" spans="1:7" customFormat="1">
      <c r="A14914" s="4">
        <v>37552</v>
      </c>
      <c r="B14914">
        <v>1.76</v>
      </c>
      <c r="C14914">
        <f>IFERROR(((VLOOKUP(A14914,'Interest Rates-10yr'!$A$9:$C$15239,2,FALSE))-B14914),C14913)</f>
        <v>2.5</v>
      </c>
      <c r="D14914" s="98">
        <f>AVERAGE(C$10:C14914)</f>
        <v>0.75282925192888395</v>
      </c>
      <c r="E14914" s="2"/>
      <c r="G14914" s="23"/>
    </row>
    <row r="14915" spans="1:7" customFormat="1">
      <c r="A14915" s="4">
        <v>37553</v>
      </c>
      <c r="B14915">
        <v>1.8</v>
      </c>
      <c r="C14915">
        <f>IFERROR(((VLOOKUP(A14915,'Interest Rates-10yr'!$A$9:$C$15239,2,FALSE))-B14915),C14914)</f>
        <v>2.3600000000000003</v>
      </c>
      <c r="D14915" s="98">
        <f>AVERAGE(C$10:C14915)</f>
        <v>0.75293707231987217</v>
      </c>
      <c r="E14915" s="2"/>
      <c r="G14915" s="23"/>
    </row>
    <row r="14916" spans="1:7" customFormat="1">
      <c r="A14916" s="4">
        <v>37554</v>
      </c>
      <c r="B14916">
        <v>1.82</v>
      </c>
      <c r="C14916">
        <f>IFERROR(((VLOOKUP(A14916,'Interest Rates-10yr'!$A$9:$C$15239,2,FALSE))-B14916),C14915)</f>
        <v>2.2999999999999998</v>
      </c>
      <c r="D14916" s="98">
        <f>AVERAGE(C$10:C14916)</f>
        <v>0.75304085329040149</v>
      </c>
      <c r="E14916" s="2"/>
      <c r="G14916" s="23"/>
    </row>
    <row r="14917" spans="1:7" customFormat="1">
      <c r="A14917" s="4">
        <v>37555</v>
      </c>
      <c r="B14917">
        <v>1.82</v>
      </c>
      <c r="C14917">
        <f>IFERROR(((VLOOKUP(A14917,'Interest Rates-10yr'!$A$9:$C$15239,2,FALSE))-B14917),C14916)</f>
        <v>2.2999999999999998</v>
      </c>
      <c r="D14917" s="98">
        <f>AVERAGE(C$10:C14917)</f>
        <v>0.75314462033807439</v>
      </c>
      <c r="E14917" s="2"/>
      <c r="G14917" s="23"/>
    </row>
    <row r="14918" spans="1:7" customFormat="1">
      <c r="A14918" s="4">
        <v>37556</v>
      </c>
      <c r="B14918">
        <v>1.82</v>
      </c>
      <c r="C14918">
        <f>IFERROR(((VLOOKUP(A14918,'Interest Rates-10yr'!$A$9:$C$15239,2,FALSE))-B14918),C14917)</f>
        <v>2.2999999999999998</v>
      </c>
      <c r="D14918" s="98">
        <f>AVERAGE(C$10:C14918)</f>
        <v>0.75324837346569273</v>
      </c>
      <c r="E14918" s="2"/>
      <c r="G14918" s="23"/>
    </row>
    <row r="14919" spans="1:7" customFormat="1">
      <c r="A14919" s="4">
        <v>37557</v>
      </c>
      <c r="B14919">
        <v>1.79</v>
      </c>
      <c r="C14919">
        <f>IFERROR(((VLOOKUP(A14919,'Interest Rates-10yr'!$A$9:$C$15239,2,FALSE))-B14919),C14918)</f>
        <v>2.3099999999999996</v>
      </c>
      <c r="D14919" s="98">
        <f>AVERAGE(C$10:C14919)</f>
        <v>0.75335278336686873</v>
      </c>
      <c r="E14919" s="2"/>
      <c r="G14919" s="23"/>
    </row>
    <row r="14920" spans="1:7" customFormat="1">
      <c r="A14920" s="4">
        <v>37558</v>
      </c>
      <c r="B14920">
        <v>1.75</v>
      </c>
      <c r="C14920">
        <f>IFERROR(((VLOOKUP(A14920,'Interest Rates-10yr'!$A$9:$C$15239,2,FALSE))-B14920),C14919)</f>
        <v>2.2200000000000002</v>
      </c>
      <c r="D14920" s="98">
        <f>AVERAGE(C$10:C14920)</f>
        <v>0.75345114345114428</v>
      </c>
      <c r="E14920" s="2"/>
      <c r="G14920" s="23"/>
    </row>
    <row r="14921" spans="1:7" customFormat="1">
      <c r="A14921" s="4">
        <v>37559</v>
      </c>
      <c r="B14921">
        <v>1.72</v>
      </c>
      <c r="C14921">
        <f>IFERROR(((VLOOKUP(A14921,'Interest Rates-10yr'!$A$9:$C$15239,2,FALSE))-B14921),C14920)</f>
        <v>2.2700000000000005</v>
      </c>
      <c r="D14921" s="98">
        <f>AVERAGE(C$10:C14921)</f>
        <v>0.75355284334764028</v>
      </c>
      <c r="E14921" s="2"/>
      <c r="G14921" s="23"/>
    </row>
    <row r="14922" spans="1:7" customFormat="1">
      <c r="A14922" s="4">
        <v>37560</v>
      </c>
      <c r="B14922">
        <v>1.82</v>
      </c>
      <c r="C14922">
        <f>IFERROR(((VLOOKUP(A14922,'Interest Rates-10yr'!$A$9:$C$15239,2,FALSE))-B14922),C14921)</f>
        <v>2.1100000000000003</v>
      </c>
      <c r="D14922" s="98">
        <f>AVERAGE(C$10:C14922)</f>
        <v>0.75364380071079007</v>
      </c>
      <c r="E14922" s="2"/>
      <c r="G14922" s="23"/>
    </row>
    <row r="14923" spans="1:7" customFormat="1">
      <c r="A14923" s="4">
        <v>37561</v>
      </c>
      <c r="B14923">
        <v>1.74</v>
      </c>
      <c r="C14923">
        <f>IFERROR(((VLOOKUP(A14923,'Interest Rates-10yr'!$A$9:$C$15239,2,FALSE))-B14923),C14922)</f>
        <v>2.2699999999999996</v>
      </c>
      <c r="D14923" s="98">
        <f>AVERAGE(C$10:C14923)</f>
        <v>0.75374547405122794</v>
      </c>
      <c r="E14923" s="2"/>
      <c r="G14923" s="23"/>
    </row>
    <row r="14924" spans="1:7" customFormat="1">
      <c r="A14924" s="4">
        <v>37562</v>
      </c>
      <c r="B14924">
        <v>1.74</v>
      </c>
      <c r="C14924">
        <f>IFERROR(((VLOOKUP(A14924,'Interest Rates-10yr'!$A$9:$C$15239,2,FALSE))-B14924),C14923)</f>
        <v>2.2699999999999996</v>
      </c>
      <c r="D14924" s="98">
        <f>AVERAGE(C$10:C14924)</f>
        <v>0.75384713375796275</v>
      </c>
      <c r="E14924" s="2"/>
      <c r="G14924" s="23"/>
    </row>
    <row r="14925" spans="1:7" customFormat="1">
      <c r="A14925" s="4">
        <v>37563</v>
      </c>
      <c r="B14925">
        <v>1.74</v>
      </c>
      <c r="C14925">
        <f>IFERROR(((VLOOKUP(A14925,'Interest Rates-10yr'!$A$9:$C$15239,2,FALSE))-B14925),C14924)</f>
        <v>2.2699999999999996</v>
      </c>
      <c r="D14925" s="98">
        <f>AVERAGE(C$10:C14925)</f>
        <v>0.75394877983373654</v>
      </c>
      <c r="E14925" s="2"/>
      <c r="G14925" s="23"/>
    </row>
    <row r="14926" spans="1:7" customFormat="1">
      <c r="A14926" s="4">
        <v>37564</v>
      </c>
      <c r="B14926">
        <v>1.71</v>
      </c>
      <c r="C14926">
        <f>IFERROR(((VLOOKUP(A14926,'Interest Rates-10yr'!$A$9:$C$15239,2,FALSE))-B14926),C14925)</f>
        <v>2.3600000000000003</v>
      </c>
      <c r="D14926" s="98">
        <f>AVERAGE(C$10:C14926)</f>
        <v>0.75405644566601959</v>
      </c>
      <c r="E14926" s="2"/>
      <c r="G14926" s="23"/>
    </row>
    <row r="14927" spans="1:7" customFormat="1">
      <c r="A14927" s="4">
        <v>37565</v>
      </c>
      <c r="B14927">
        <v>1.64</v>
      </c>
      <c r="C14927">
        <f>IFERROR(((VLOOKUP(A14927,'Interest Rates-10yr'!$A$9:$C$15239,2,FALSE))-B14927),C14926)</f>
        <v>2.46</v>
      </c>
      <c r="D14927" s="98">
        <f>AVERAGE(C$10:C14927)</f>
        <v>0.75417080037538642</v>
      </c>
      <c r="E14927" s="2"/>
      <c r="G14927" s="23"/>
    </row>
    <row r="14928" spans="1:7" customFormat="1">
      <c r="A14928" s="4">
        <v>37566</v>
      </c>
      <c r="B14928">
        <v>1.48</v>
      </c>
      <c r="C14928">
        <f>IFERROR(((VLOOKUP(A14928,'Interest Rates-10yr'!$A$9:$C$15239,2,FALSE))-B14928),C14927)</f>
        <v>2.61</v>
      </c>
      <c r="D14928" s="98">
        <f>AVERAGE(C$10:C14928)</f>
        <v>0.75429519404785939</v>
      </c>
      <c r="E14928" s="2"/>
      <c r="G14928" s="23"/>
    </row>
    <row r="14929" spans="1:7" customFormat="1">
      <c r="A14929" s="4">
        <v>37567</v>
      </c>
      <c r="B14929">
        <v>1.27</v>
      </c>
      <c r="C14929">
        <f>IFERROR(((VLOOKUP(A14929,'Interest Rates-10yr'!$A$9:$C$15239,2,FALSE))-B14929),C14928)</f>
        <v>2.61</v>
      </c>
      <c r="D14929" s="98">
        <f>AVERAGE(C$10:C14929)</f>
        <v>0.75441957104557744</v>
      </c>
      <c r="E14929" s="2"/>
      <c r="G14929" s="23"/>
    </row>
    <row r="14930" spans="1:7" customFormat="1">
      <c r="A14930" s="4">
        <v>37568</v>
      </c>
      <c r="B14930">
        <v>1.18</v>
      </c>
      <c r="C14930">
        <f>IFERROR(((VLOOKUP(A14930,'Interest Rates-10yr'!$A$9:$C$15239,2,FALSE))-B14930),C14929)</f>
        <v>2.67</v>
      </c>
      <c r="D14930" s="98">
        <f>AVERAGE(C$10:C14930)</f>
        <v>0.75454795255009821</v>
      </c>
      <c r="E14930" s="2"/>
      <c r="G14930" s="23"/>
    </row>
    <row r="14931" spans="1:7" customFormat="1">
      <c r="A14931" s="4">
        <v>37569</v>
      </c>
      <c r="B14931">
        <v>1.18</v>
      </c>
      <c r="C14931">
        <f>IFERROR(((VLOOKUP(A14931,'Interest Rates-10yr'!$A$9:$C$15239,2,FALSE))-B14931),C14930)</f>
        <v>2.67</v>
      </c>
      <c r="D14931" s="98">
        <f>AVERAGE(C$10:C14931)</f>
        <v>0.75467631684760861</v>
      </c>
      <c r="E14931" s="2"/>
      <c r="G14931" s="23"/>
    </row>
    <row r="14932" spans="1:7" customFormat="1">
      <c r="A14932" s="4">
        <v>37570</v>
      </c>
      <c r="B14932">
        <v>1.18</v>
      </c>
      <c r="C14932">
        <f>IFERROR(((VLOOKUP(A14932,'Interest Rates-10yr'!$A$9:$C$15239,2,FALSE))-B14932),C14931)</f>
        <v>2.67</v>
      </c>
      <c r="D14932" s="98">
        <f>AVERAGE(C$10:C14932)</f>
        <v>0.75480466394156776</v>
      </c>
      <c r="E14932" s="2"/>
      <c r="G14932" s="23"/>
    </row>
    <row r="14933" spans="1:7" customFormat="1">
      <c r="A14933" s="4">
        <v>37571</v>
      </c>
      <c r="B14933">
        <v>1.18</v>
      </c>
      <c r="C14933">
        <f>IFERROR(((VLOOKUP(A14933,'Interest Rates-10yr'!$A$9:$C$15239,2,FALSE))-B14933),C14932)</f>
        <v>2.67</v>
      </c>
      <c r="D14933" s="98">
        <f>AVERAGE(C$10:C14933)</f>
        <v>0.75493299383543389</v>
      </c>
      <c r="E14933" s="2"/>
      <c r="G14933" s="23"/>
    </row>
    <row r="14934" spans="1:7" customFormat="1">
      <c r="A14934" s="4">
        <v>37572</v>
      </c>
      <c r="B14934">
        <v>1.29</v>
      </c>
      <c r="C14934">
        <f>IFERROR(((VLOOKUP(A14934,'Interest Rates-10yr'!$A$9:$C$15239,2,FALSE))-B14934),C14933)</f>
        <v>2.5499999999999998</v>
      </c>
      <c r="D14934" s="98">
        <f>AVERAGE(C$10:C14934)</f>
        <v>0.75505326633165926</v>
      </c>
      <c r="E14934" s="2"/>
      <c r="G14934" s="23"/>
    </row>
    <row r="14935" spans="1:7" customFormat="1">
      <c r="A14935" s="4">
        <v>37573</v>
      </c>
      <c r="B14935">
        <v>1.17</v>
      </c>
      <c r="C14935">
        <f>IFERROR(((VLOOKUP(A14935,'Interest Rates-10yr'!$A$9:$C$15239,2,FALSE))-B14935),C14934)</f>
        <v>2.67</v>
      </c>
      <c r="D14935" s="98">
        <f>AVERAGE(C$10:C14935)</f>
        <v>0.75518156237438128</v>
      </c>
      <c r="E14935" s="2"/>
      <c r="G14935" s="23"/>
    </row>
    <row r="14936" spans="1:7" customFormat="1">
      <c r="A14936" s="4">
        <v>37574</v>
      </c>
      <c r="B14936">
        <v>1.29</v>
      </c>
      <c r="C14936">
        <f>IFERROR(((VLOOKUP(A14936,'Interest Rates-10yr'!$A$9:$C$15239,2,FALSE))-B14936),C14935)</f>
        <v>2.74</v>
      </c>
      <c r="D14936" s="98">
        <f>AVERAGE(C$10:C14936)</f>
        <v>0.75531453071615295</v>
      </c>
      <c r="E14936" s="2"/>
      <c r="G14936" s="23"/>
    </row>
    <row r="14937" spans="1:7" customFormat="1">
      <c r="A14937" s="4">
        <v>37575</v>
      </c>
      <c r="B14937">
        <v>1.35</v>
      </c>
      <c r="C14937">
        <f>IFERROR(((VLOOKUP(A14937,'Interest Rates-10yr'!$A$9:$C$15239,2,FALSE))-B14937),C14936)</f>
        <v>2.6999999999999997</v>
      </c>
      <c r="D14937" s="98">
        <f>AVERAGE(C$10:C14937)</f>
        <v>0.75544480171489925</v>
      </c>
      <c r="E14937" s="2"/>
      <c r="G14937" s="23"/>
    </row>
    <row r="14938" spans="1:7" customFormat="1">
      <c r="A14938" s="4">
        <v>37576</v>
      </c>
      <c r="B14938">
        <v>1.35</v>
      </c>
      <c r="C14938">
        <f>IFERROR(((VLOOKUP(A14938,'Interest Rates-10yr'!$A$9:$C$15239,2,FALSE))-B14938),C14937)</f>
        <v>2.6999999999999997</v>
      </c>
      <c r="D14938" s="98">
        <f>AVERAGE(C$10:C14938)</f>
        <v>0.75557505526157254</v>
      </c>
      <c r="E14938" s="2"/>
      <c r="G14938" s="23"/>
    </row>
    <row r="14939" spans="1:7" customFormat="1">
      <c r="A14939" s="4">
        <v>37577</v>
      </c>
      <c r="B14939">
        <v>1.35</v>
      </c>
      <c r="C14939">
        <f>IFERROR(((VLOOKUP(A14939,'Interest Rates-10yr'!$A$9:$C$15239,2,FALSE))-B14939),C14938)</f>
        <v>2.6999999999999997</v>
      </c>
      <c r="D14939" s="98">
        <f>AVERAGE(C$10:C14939)</f>
        <v>0.75570529135967957</v>
      </c>
      <c r="E14939" s="2"/>
      <c r="G14939" s="23"/>
    </row>
    <row r="14940" spans="1:7" customFormat="1">
      <c r="A14940" s="4">
        <v>37578</v>
      </c>
      <c r="B14940">
        <v>1.21</v>
      </c>
      <c r="C14940">
        <f>IFERROR(((VLOOKUP(A14940,'Interest Rates-10yr'!$A$9:$C$15239,2,FALSE))-B14940),C14939)</f>
        <v>2.8099999999999996</v>
      </c>
      <c r="D14940" s="98">
        <f>AVERAGE(C$10:C14940)</f>
        <v>0.75584287723528343</v>
      </c>
      <c r="E14940" s="2"/>
      <c r="G14940" s="23"/>
    </row>
    <row r="14941" spans="1:7" customFormat="1">
      <c r="A14941" s="4">
        <v>37579</v>
      </c>
      <c r="B14941">
        <v>1.2</v>
      </c>
      <c r="C14941">
        <f>IFERROR(((VLOOKUP(A14941,'Interest Rates-10yr'!$A$9:$C$15239,2,FALSE))-B14941),C14940)</f>
        <v>2.79</v>
      </c>
      <c r="D14941" s="98">
        <f>AVERAGE(C$10:C14941)</f>
        <v>0.75597910527725809</v>
      </c>
      <c r="E14941" s="2"/>
      <c r="G14941" s="23"/>
    </row>
    <row r="14942" spans="1:7" customFormat="1">
      <c r="A14942" s="4">
        <v>37580</v>
      </c>
      <c r="B14942">
        <v>1.23</v>
      </c>
      <c r="C14942">
        <f>IFERROR(((VLOOKUP(A14942,'Interest Rates-10yr'!$A$9:$C$15239,2,FALSE))-B14942),C14941)</f>
        <v>2.85</v>
      </c>
      <c r="D14942" s="98">
        <f>AVERAGE(C$10:C14942)</f>
        <v>0.75611933302082757</v>
      </c>
      <c r="E14942" s="2"/>
      <c r="G14942" s="23"/>
    </row>
    <row r="14943" spans="1:7" customFormat="1">
      <c r="A14943" s="4">
        <v>37581</v>
      </c>
      <c r="B14943">
        <v>1.27</v>
      </c>
      <c r="C14943">
        <f>IFERROR(((VLOOKUP(A14943,'Interest Rates-10yr'!$A$9:$C$15239,2,FALSE))-B14943),C14942)</f>
        <v>2.8699999999999997</v>
      </c>
      <c r="D14943" s="98">
        <f>AVERAGE(C$10:C14943)</f>
        <v>0.75626088121066148</v>
      </c>
      <c r="E14943" s="2"/>
      <c r="G14943" s="23"/>
    </row>
    <row r="14944" spans="1:7" customFormat="1">
      <c r="A14944" s="4">
        <v>37582</v>
      </c>
      <c r="B14944">
        <v>1.25</v>
      </c>
      <c r="C14944">
        <f>IFERROR(((VLOOKUP(A14944,'Interest Rates-10yr'!$A$9:$C$15239,2,FALSE))-B14944),C14943)</f>
        <v>2.9299999999999997</v>
      </c>
      <c r="D14944" s="98">
        <f>AVERAGE(C$10:C14944)</f>
        <v>0.75640642785403533</v>
      </c>
      <c r="E14944" s="2"/>
      <c r="G14944" s="23"/>
    </row>
    <row r="14945" spans="1:7" customFormat="1">
      <c r="A14945" s="4">
        <v>37583</v>
      </c>
      <c r="B14945">
        <v>1.25</v>
      </c>
      <c r="C14945">
        <f>IFERROR(((VLOOKUP(A14945,'Interest Rates-10yr'!$A$9:$C$15239,2,FALSE))-B14945),C14944)</f>
        <v>2.9299999999999997</v>
      </c>
      <c r="D14945" s="98">
        <f>AVERAGE(C$10:C14945)</f>
        <v>0.75655195500803551</v>
      </c>
      <c r="E14945" s="2"/>
      <c r="G14945" s="23"/>
    </row>
    <row r="14946" spans="1:7" customFormat="1">
      <c r="A14946" s="4">
        <v>37584</v>
      </c>
      <c r="B14946">
        <v>1.25</v>
      </c>
      <c r="C14946">
        <f>IFERROR(((VLOOKUP(A14946,'Interest Rates-10yr'!$A$9:$C$15239,2,FALSE))-B14946),C14945)</f>
        <v>2.9299999999999997</v>
      </c>
      <c r="D14946" s="98">
        <f>AVERAGE(C$10:C14946)</f>
        <v>0.75669746267657623</v>
      </c>
      <c r="E14946" s="2"/>
      <c r="G14946" s="23"/>
    </row>
    <row r="14947" spans="1:7" customFormat="1">
      <c r="A14947" s="4">
        <v>37585</v>
      </c>
      <c r="B14947">
        <v>1.32</v>
      </c>
      <c r="C14947">
        <f>IFERROR(((VLOOKUP(A14947,'Interest Rates-10yr'!$A$9:$C$15239,2,FALSE))-B14947),C14946)</f>
        <v>2.87</v>
      </c>
      <c r="D14947" s="98">
        <f>AVERAGE(C$10:C14947)</f>
        <v>0.75683893426161597</v>
      </c>
      <c r="E14947" s="2"/>
      <c r="G14947" s="23"/>
    </row>
    <row r="14948" spans="1:7" customFormat="1">
      <c r="A14948" s="4">
        <v>37586</v>
      </c>
      <c r="B14948">
        <v>1.26</v>
      </c>
      <c r="C14948">
        <f>IFERROR(((VLOOKUP(A14948,'Interest Rates-10yr'!$A$9:$C$15239,2,FALSE))-B14948),C14947)</f>
        <v>2.8200000000000003</v>
      </c>
      <c r="D14948" s="98">
        <f>AVERAGE(C$10:C14948)</f>
        <v>0.75697703996251553</v>
      </c>
      <c r="E14948" s="2"/>
      <c r="G14948" s="23"/>
    </row>
    <row r="14949" spans="1:7" customFormat="1">
      <c r="A14949" s="4">
        <v>37587</v>
      </c>
      <c r="B14949">
        <v>1.27</v>
      </c>
      <c r="C14949">
        <f>IFERROR(((VLOOKUP(A14949,'Interest Rates-10yr'!$A$9:$C$15239,2,FALSE))-B14949),C14948)</f>
        <v>2.9899999999999998</v>
      </c>
      <c r="D14949" s="98">
        <f>AVERAGE(C$10:C14949)</f>
        <v>0.7571265060240977</v>
      </c>
      <c r="E14949" s="2"/>
      <c r="G14949" s="23"/>
    </row>
    <row r="14950" spans="1:7" customFormat="1">
      <c r="A14950" s="4">
        <v>37588</v>
      </c>
      <c r="B14950">
        <v>1.27</v>
      </c>
      <c r="C14950">
        <f>IFERROR(((VLOOKUP(A14950,'Interest Rates-10yr'!$A$9:$C$15239,2,FALSE))-B14950),C14949)</f>
        <v>2.9899999999999998</v>
      </c>
      <c r="D14950" s="98">
        <f>AVERAGE(C$10:C14950)</f>
        <v>0.75727595207817544</v>
      </c>
      <c r="E14950" s="2"/>
      <c r="G14950" s="23"/>
    </row>
    <row r="14951" spans="1:7" customFormat="1">
      <c r="A14951" s="4">
        <v>37589</v>
      </c>
      <c r="B14951">
        <v>1.23</v>
      </c>
      <c r="C14951">
        <f>IFERROR(((VLOOKUP(A14951,'Interest Rates-10yr'!$A$9:$C$15239,2,FALSE))-B14951),C14950)</f>
        <v>2.9899999999999998</v>
      </c>
      <c r="D14951" s="98">
        <f>AVERAGE(C$10:C14951)</f>
        <v>0.75742537812876587</v>
      </c>
      <c r="E14951" s="2"/>
      <c r="G14951" s="23"/>
    </row>
    <row r="14952" spans="1:7" customFormat="1">
      <c r="A14952" s="4">
        <v>37590</v>
      </c>
      <c r="B14952">
        <v>1.23</v>
      </c>
      <c r="C14952">
        <f>IFERROR(((VLOOKUP(A14952,'Interest Rates-10yr'!$A$9:$C$15239,2,FALSE))-B14952),C14951)</f>
        <v>2.9899999999999998</v>
      </c>
      <c r="D14952" s="98">
        <f>AVERAGE(C$10:C14952)</f>
        <v>0.75757478417988477</v>
      </c>
      <c r="E14952" s="2"/>
      <c r="G14952" s="23"/>
    </row>
    <row r="14953" spans="1:7" customFormat="1">
      <c r="A14953" s="4">
        <v>37591</v>
      </c>
      <c r="B14953">
        <v>1.23</v>
      </c>
      <c r="C14953">
        <f>IFERROR(((VLOOKUP(A14953,'Interest Rates-10yr'!$A$9:$C$15239,2,FALSE))-B14953),C14952)</f>
        <v>2.9899999999999998</v>
      </c>
      <c r="D14953" s="98">
        <f>AVERAGE(C$10:C14953)</f>
        <v>0.75772417023554728</v>
      </c>
      <c r="E14953" s="2"/>
      <c r="G14953" s="23"/>
    </row>
    <row r="14954" spans="1:7" customFormat="1">
      <c r="A14954" s="4">
        <v>37592</v>
      </c>
      <c r="B14954">
        <v>1.27</v>
      </c>
      <c r="C14954">
        <f>IFERROR(((VLOOKUP(A14954,'Interest Rates-10yr'!$A$9:$C$15239,2,FALSE))-B14954),C14953)</f>
        <v>2.9499999999999997</v>
      </c>
      <c r="D14954" s="98">
        <f>AVERAGE(C$10:C14954)</f>
        <v>0.75787085981933888</v>
      </c>
      <c r="E14954" s="2"/>
      <c r="G14954" s="23"/>
    </row>
    <row r="14955" spans="1:7" customFormat="1">
      <c r="A14955" s="4">
        <v>37593</v>
      </c>
      <c r="B14955">
        <v>1.24</v>
      </c>
      <c r="C14955">
        <f>IFERROR(((VLOOKUP(A14955,'Interest Rates-10yr'!$A$9:$C$15239,2,FALSE))-B14955),C14954)</f>
        <v>3</v>
      </c>
      <c r="D14955" s="98">
        <f>AVERAGE(C$10:C14955)</f>
        <v>0.75802087515054328</v>
      </c>
      <c r="E14955" s="2"/>
      <c r="G14955" s="23"/>
    </row>
    <row r="14956" spans="1:7" customFormat="1">
      <c r="A14956" s="4">
        <v>37594</v>
      </c>
      <c r="B14956">
        <v>1.23</v>
      </c>
      <c r="C14956">
        <f>IFERROR(((VLOOKUP(A14956,'Interest Rates-10yr'!$A$9:$C$15239,2,FALSE))-B14956),C14955)</f>
        <v>2.9499999999999997</v>
      </c>
      <c r="D14956" s="98">
        <f>AVERAGE(C$10:C14956)</f>
        <v>0.75816752525590558</v>
      </c>
      <c r="E14956" s="2"/>
      <c r="G14956" s="23"/>
    </row>
    <row r="14957" spans="1:7" customFormat="1">
      <c r="A14957" s="4">
        <v>37595</v>
      </c>
      <c r="B14957">
        <v>1.24</v>
      </c>
      <c r="C14957">
        <f>IFERROR(((VLOOKUP(A14957,'Interest Rates-10yr'!$A$9:$C$15239,2,FALSE))-B14957),C14956)</f>
        <v>2.8899999999999997</v>
      </c>
      <c r="D14957" s="98">
        <f>AVERAGE(C$10:C14957)</f>
        <v>0.75831014182499457</v>
      </c>
      <c r="E14957" s="2"/>
      <c r="G14957" s="23"/>
    </row>
    <row r="14958" spans="1:7" customFormat="1">
      <c r="A14958" s="4">
        <v>37596</v>
      </c>
      <c r="B14958">
        <v>1.21</v>
      </c>
      <c r="C14958">
        <f>IFERROR(((VLOOKUP(A14958,'Interest Rates-10yr'!$A$9:$C$15239,2,FALSE))-B14958),C14957)</f>
        <v>2.88</v>
      </c>
      <c r="D14958" s="98">
        <f>AVERAGE(C$10:C14958)</f>
        <v>0.75845207037260143</v>
      </c>
      <c r="E14958" s="2"/>
      <c r="G14958" s="23"/>
    </row>
    <row r="14959" spans="1:7" customFormat="1">
      <c r="A14959" s="4">
        <v>37597</v>
      </c>
      <c r="B14959">
        <v>1.21</v>
      </c>
      <c r="C14959">
        <f>IFERROR(((VLOOKUP(A14959,'Interest Rates-10yr'!$A$9:$C$15239,2,FALSE))-B14959),C14958)</f>
        <v>2.88</v>
      </c>
      <c r="D14959" s="98">
        <f>AVERAGE(C$10:C14959)</f>
        <v>0.75859397993311151</v>
      </c>
      <c r="E14959" s="2"/>
      <c r="G14959" s="23"/>
    </row>
    <row r="14960" spans="1:7" customFormat="1">
      <c r="A14960" s="4">
        <v>37598</v>
      </c>
      <c r="B14960">
        <v>1.21</v>
      </c>
      <c r="C14960">
        <f>IFERROR(((VLOOKUP(A14960,'Interest Rates-10yr'!$A$9:$C$15239,2,FALSE))-B14960),C14959)</f>
        <v>2.88</v>
      </c>
      <c r="D14960" s="98">
        <f>AVERAGE(C$10:C14960)</f>
        <v>0.75873587051033486</v>
      </c>
      <c r="E14960" s="2"/>
      <c r="G14960" s="23"/>
    </row>
    <row r="14961" spans="1:7" customFormat="1">
      <c r="A14961" s="4">
        <v>37599</v>
      </c>
      <c r="B14961">
        <v>1.22</v>
      </c>
      <c r="C14961">
        <f>IFERROR(((VLOOKUP(A14961,'Interest Rates-10yr'!$A$9:$C$15239,2,FALSE))-B14961),C14960)</f>
        <v>2.84</v>
      </c>
      <c r="D14961" s="98">
        <f>AVERAGE(C$10:C14961)</f>
        <v>0.75887506688068596</v>
      </c>
      <c r="E14961" s="2"/>
      <c r="G14961" s="23"/>
    </row>
    <row r="14962" spans="1:7" customFormat="1">
      <c r="A14962" s="4">
        <v>37600</v>
      </c>
      <c r="B14962">
        <v>1.22</v>
      </c>
      <c r="C14962">
        <f>IFERROR(((VLOOKUP(A14962,'Interest Rates-10yr'!$A$9:$C$15239,2,FALSE))-B14962),C14961)</f>
        <v>2.84</v>
      </c>
      <c r="D14962" s="98">
        <f>AVERAGE(C$10:C14962)</f>
        <v>0.75901424463318512</v>
      </c>
      <c r="E14962" s="2"/>
      <c r="G14962" s="23"/>
    </row>
    <row r="14963" spans="1:7" customFormat="1">
      <c r="A14963" s="4">
        <v>37601</v>
      </c>
      <c r="B14963">
        <v>1.29</v>
      </c>
      <c r="C14963">
        <f>IFERROR(((VLOOKUP(A14963,'Interest Rates-10yr'!$A$9:$C$15239,2,FALSE))-B14963),C14962)</f>
        <v>2.7199999999999998</v>
      </c>
      <c r="D14963" s="98">
        <f>AVERAGE(C$10:C14963)</f>
        <v>0.75914537916276692</v>
      </c>
      <c r="E14963" s="2"/>
      <c r="G14963" s="23"/>
    </row>
    <row r="14964" spans="1:7" customFormat="1">
      <c r="A14964" s="4">
        <v>37602</v>
      </c>
      <c r="B14964">
        <v>1.29</v>
      </c>
      <c r="C14964">
        <f>IFERROR(((VLOOKUP(A14964,'Interest Rates-10yr'!$A$9:$C$15239,2,FALSE))-B14964),C14963)</f>
        <v>2.7199999999999998</v>
      </c>
      <c r="D14964" s="98">
        <f>AVERAGE(C$10:C14964)</f>
        <v>0.75927649615513315</v>
      </c>
      <c r="E14964" s="2"/>
      <c r="G14964" s="23"/>
    </row>
    <row r="14965" spans="1:7" customFormat="1">
      <c r="A14965" s="4">
        <v>37603</v>
      </c>
      <c r="B14965">
        <v>1.25</v>
      </c>
      <c r="C14965">
        <f>IFERROR(((VLOOKUP(A14965,'Interest Rates-10yr'!$A$9:$C$15239,2,FALSE))-B14965),C14964)</f>
        <v>2.8200000000000003</v>
      </c>
      <c r="D14965" s="98">
        <f>AVERAGE(C$10:C14965)</f>
        <v>0.75941428189355542</v>
      </c>
      <c r="E14965" s="2"/>
      <c r="G14965" s="23"/>
    </row>
    <row r="14966" spans="1:7" customFormat="1">
      <c r="A14966" s="4">
        <v>37604</v>
      </c>
      <c r="B14966">
        <v>1.25</v>
      </c>
      <c r="C14966">
        <f>IFERROR(((VLOOKUP(A14966,'Interest Rates-10yr'!$A$9:$C$15239,2,FALSE))-B14966),C14965)</f>
        <v>2.8200000000000003</v>
      </c>
      <c r="D14966" s="98">
        <f>AVERAGE(C$10:C14966)</f>
        <v>0.7595520492077299</v>
      </c>
      <c r="E14966" s="2"/>
      <c r="G14966" s="23"/>
    </row>
    <row r="14967" spans="1:7" customFormat="1">
      <c r="A14967" s="4">
        <v>37605</v>
      </c>
      <c r="B14967">
        <v>1.25</v>
      </c>
      <c r="C14967">
        <f>IFERROR(((VLOOKUP(A14967,'Interest Rates-10yr'!$A$9:$C$15239,2,FALSE))-B14967),C14966)</f>
        <v>2.8200000000000003</v>
      </c>
      <c r="D14967" s="98">
        <f>AVERAGE(C$10:C14967)</f>
        <v>0.75968979810135151</v>
      </c>
      <c r="E14967" s="2"/>
      <c r="G14967" s="23"/>
    </row>
    <row r="14968" spans="1:7" customFormat="1">
      <c r="A14968" s="4">
        <v>37606</v>
      </c>
      <c r="B14968">
        <v>1.36</v>
      </c>
      <c r="C14968">
        <f>IFERROR(((VLOOKUP(A14968,'Interest Rates-10yr'!$A$9:$C$15239,2,FALSE))-B14968),C14967)</f>
        <v>2.79</v>
      </c>
      <c r="D14968" s="98">
        <f>AVERAGE(C$10:C14968)</f>
        <v>0.75982552309646478</v>
      </c>
      <c r="E14968" s="2"/>
      <c r="G14968" s="23"/>
    </row>
    <row r="14969" spans="1:7" customFormat="1">
      <c r="A14969" s="4">
        <v>37607</v>
      </c>
      <c r="B14969">
        <v>1.26</v>
      </c>
      <c r="C14969">
        <f>IFERROR(((VLOOKUP(A14969,'Interest Rates-10yr'!$A$9:$C$15239,2,FALSE))-B14969),C14968)</f>
        <v>2.87</v>
      </c>
      <c r="D14969" s="98">
        <f>AVERAGE(C$10:C14969)</f>
        <v>0.7599665775401081</v>
      </c>
      <c r="E14969" s="2"/>
      <c r="G14969" s="23"/>
    </row>
    <row r="14970" spans="1:7" customFormat="1">
      <c r="A14970" s="4">
        <v>37608</v>
      </c>
      <c r="B14970">
        <v>1.25</v>
      </c>
      <c r="C14970">
        <f>IFERROR(((VLOOKUP(A14970,'Interest Rates-10yr'!$A$9:$C$15239,2,FALSE))-B14970),C14969)</f>
        <v>2.8099999999999996</v>
      </c>
      <c r="D14970" s="98">
        <f>AVERAGE(C$10:C14970)</f>
        <v>0.76010360270035537</v>
      </c>
      <c r="E14970" s="2"/>
      <c r="G14970" s="23"/>
    </row>
    <row r="14971" spans="1:7" customFormat="1">
      <c r="A14971" s="4">
        <v>37609</v>
      </c>
      <c r="B14971">
        <v>1.28</v>
      </c>
      <c r="C14971">
        <f>IFERROR(((VLOOKUP(A14971,'Interest Rates-10yr'!$A$9:$C$15239,2,FALSE))-B14971),C14970)</f>
        <v>2.6799999999999997</v>
      </c>
      <c r="D14971" s="98">
        <f>AVERAGE(C$10:C14971)</f>
        <v>0.76023192086619551</v>
      </c>
      <c r="E14971" s="2"/>
      <c r="G14971" s="23"/>
    </row>
    <row r="14972" spans="1:7" customFormat="1">
      <c r="A14972" s="4">
        <v>37610</v>
      </c>
      <c r="B14972">
        <v>1.26</v>
      </c>
      <c r="C14972">
        <f>IFERROR(((VLOOKUP(A14972,'Interest Rates-10yr'!$A$9:$C$15239,2,FALSE))-B14972),C14971)</f>
        <v>2.71</v>
      </c>
      <c r="D14972" s="98">
        <f>AVERAGE(C$10:C14972)</f>
        <v>0.76036222682617227</v>
      </c>
      <c r="E14972" s="2"/>
      <c r="G14972" s="23"/>
    </row>
    <row r="14973" spans="1:7" customFormat="1">
      <c r="A14973" s="4">
        <v>37611</v>
      </c>
      <c r="B14973">
        <v>1.26</v>
      </c>
      <c r="C14973">
        <f>IFERROR(((VLOOKUP(A14973,'Interest Rates-10yr'!$A$9:$C$15239,2,FALSE))-B14973),C14972)</f>
        <v>2.71</v>
      </c>
      <c r="D14973" s="98">
        <f>AVERAGE(C$10:C14973)</f>
        <v>0.76049251537022289</v>
      </c>
      <c r="E14973" s="2"/>
      <c r="G14973" s="23"/>
    </row>
    <row r="14974" spans="1:7" customFormat="1">
      <c r="A14974" s="4">
        <v>37612</v>
      </c>
      <c r="B14974">
        <v>1.26</v>
      </c>
      <c r="C14974">
        <f>IFERROR(((VLOOKUP(A14974,'Interest Rates-10yr'!$A$9:$C$15239,2,FALSE))-B14974),C14973)</f>
        <v>2.71</v>
      </c>
      <c r="D14974" s="98">
        <f>AVERAGE(C$10:C14974)</f>
        <v>0.76062278650183857</v>
      </c>
      <c r="E14974" s="2"/>
      <c r="G14974" s="23"/>
    </row>
    <row r="14975" spans="1:7" customFormat="1">
      <c r="A14975" s="4">
        <v>37613</v>
      </c>
      <c r="B14975">
        <v>1.28</v>
      </c>
      <c r="C14975">
        <f>IFERROR(((VLOOKUP(A14975,'Interest Rates-10yr'!$A$9:$C$15239,2,FALSE))-B14975),C14974)</f>
        <v>2.7</v>
      </c>
      <c r="D14975" s="98">
        <f>AVERAGE(C$10:C14975)</f>
        <v>0.76075237204329915</v>
      </c>
      <c r="E14975" s="2"/>
      <c r="G14975" s="23"/>
    </row>
    <row r="14976" spans="1:7" customFormat="1">
      <c r="A14976" s="4">
        <v>37614</v>
      </c>
      <c r="B14976">
        <v>1.1499999999999999</v>
      </c>
      <c r="C14976">
        <f>IFERROR(((VLOOKUP(A14976,'Interest Rates-10yr'!$A$9:$C$15239,2,FALSE))-B14976),C14975)</f>
        <v>2.8000000000000003</v>
      </c>
      <c r="D14976" s="98">
        <f>AVERAGE(C$10:C14976)</f>
        <v>0.76088862163426296</v>
      </c>
      <c r="E14976" s="2"/>
      <c r="G14976" s="23"/>
    </row>
    <row r="14977" spans="1:7" customFormat="1">
      <c r="A14977" s="4">
        <v>37615</v>
      </c>
      <c r="B14977">
        <v>1.1499999999999999</v>
      </c>
      <c r="C14977">
        <f>IFERROR(((VLOOKUP(A14977,'Interest Rates-10yr'!$A$9:$C$15239,2,FALSE))-B14977),C14976)</f>
        <v>2.8000000000000003</v>
      </c>
      <c r="D14977" s="98">
        <f>AVERAGE(C$10:C14977)</f>
        <v>0.7610248530197764</v>
      </c>
      <c r="E14977" s="2"/>
      <c r="G14977" s="23"/>
    </row>
    <row r="14978" spans="1:7" customFormat="1">
      <c r="A14978" s="4">
        <v>37616</v>
      </c>
      <c r="B14978">
        <v>1.28</v>
      </c>
      <c r="C14978">
        <f>IFERROR(((VLOOKUP(A14978,'Interest Rates-10yr'!$A$9:$C$15239,2,FALSE))-B14978),C14977)</f>
        <v>2.6500000000000004</v>
      </c>
      <c r="D14978" s="98">
        <f>AVERAGE(C$10:C14978)</f>
        <v>0.76115104549402179</v>
      </c>
      <c r="E14978" s="2"/>
      <c r="G14978" s="23"/>
    </row>
    <row r="14979" spans="1:7" customFormat="1">
      <c r="A14979" s="4">
        <v>37617</v>
      </c>
      <c r="B14979">
        <v>1.2</v>
      </c>
      <c r="C14979">
        <f>IFERROR(((VLOOKUP(A14979,'Interest Rates-10yr'!$A$9:$C$15239,2,FALSE))-B14979),C14978)</f>
        <v>2.63</v>
      </c>
      <c r="D14979" s="98">
        <f>AVERAGE(C$10:C14979)</f>
        <v>0.76127588510354116</v>
      </c>
      <c r="E14979" s="2"/>
      <c r="G14979" s="23"/>
    </row>
    <row r="14980" spans="1:7" customFormat="1">
      <c r="A14980" s="4">
        <v>37618</v>
      </c>
      <c r="B14980">
        <v>1.2</v>
      </c>
      <c r="C14980">
        <f>IFERROR(((VLOOKUP(A14980,'Interest Rates-10yr'!$A$9:$C$15239,2,FALSE))-B14980),C14979)</f>
        <v>2.63</v>
      </c>
      <c r="D14980" s="98">
        <f>AVERAGE(C$10:C14980)</f>
        <v>0.76140070803553617</v>
      </c>
      <c r="E14980" s="2"/>
      <c r="G14980" s="23"/>
    </row>
    <row r="14981" spans="1:7" customFormat="1">
      <c r="A14981" s="4">
        <v>37619</v>
      </c>
      <c r="B14981">
        <v>1.2</v>
      </c>
      <c r="C14981">
        <f>IFERROR(((VLOOKUP(A14981,'Interest Rates-10yr'!$A$9:$C$15239,2,FALSE))-B14981),C14980)</f>
        <v>2.63</v>
      </c>
      <c r="D14981" s="98">
        <f>AVERAGE(C$10:C14981)</f>
        <v>0.76152551429334825</v>
      </c>
      <c r="E14981" s="2"/>
      <c r="G14981" s="23"/>
    </row>
    <row r="14982" spans="1:7" customFormat="1">
      <c r="A14982" s="4">
        <v>37620</v>
      </c>
      <c r="B14982">
        <v>1.23</v>
      </c>
      <c r="C14982">
        <f>IFERROR(((VLOOKUP(A14982,'Interest Rates-10yr'!$A$9:$C$15239,2,FALSE))-B14982),C14981)</f>
        <v>2.59</v>
      </c>
      <c r="D14982" s="98">
        <f>AVERAGE(C$10:C14982)</f>
        <v>0.76164763240499633</v>
      </c>
      <c r="E14982" s="2"/>
      <c r="G14982" s="23"/>
    </row>
    <row r="14983" spans="1:7" customFormat="1">
      <c r="A14983" s="4">
        <v>37621</v>
      </c>
      <c r="B14983">
        <v>1.1599999999999999</v>
      </c>
      <c r="C14983">
        <f>IFERROR(((VLOOKUP(A14983,'Interest Rates-10yr'!$A$9:$C$15239,2,FALSE))-B14983),C14982)</f>
        <v>2.67</v>
      </c>
      <c r="D14983" s="98">
        <f>AVERAGE(C$10:C14983)</f>
        <v>0.76177507679978695</v>
      </c>
      <c r="E14983" s="2"/>
      <c r="G14983" s="23"/>
    </row>
    <row r="14984" spans="1:7" customFormat="1">
      <c r="A14984" s="4">
        <v>37622</v>
      </c>
      <c r="B14984">
        <v>1.1599999999999999</v>
      </c>
      <c r="C14984">
        <f>IFERROR(((VLOOKUP(A14984,'Interest Rates-10yr'!$A$9:$C$15239,2,FALSE))-B14984),C14983)</f>
        <v>2.67</v>
      </c>
      <c r="D14984" s="98">
        <f>AVERAGE(C$10:C14984)</f>
        <v>0.76190250417362337</v>
      </c>
      <c r="E14984" s="2"/>
      <c r="G14984" s="23"/>
    </row>
    <row r="14985" spans="1:7" customFormat="1">
      <c r="A14985" s="4">
        <v>37623</v>
      </c>
      <c r="B14985">
        <v>1.3</v>
      </c>
      <c r="C14985">
        <f>IFERROR(((VLOOKUP(A14985,'Interest Rates-10yr'!$A$9:$C$15239,2,FALSE))-B14985),C14984)</f>
        <v>2.7700000000000005</v>
      </c>
      <c r="D14985" s="98">
        <f>AVERAGE(C$10:C14985)</f>
        <v>0.76203659188034267</v>
      </c>
      <c r="E14985" s="2"/>
      <c r="G14985" s="23"/>
    </row>
    <row r="14986" spans="1:7" customFormat="1">
      <c r="A14986" s="4">
        <v>37624</v>
      </c>
      <c r="B14986">
        <v>1.1200000000000001</v>
      </c>
      <c r="C14986">
        <f>IFERROR(((VLOOKUP(A14986,'Interest Rates-10yr'!$A$9:$C$15239,2,FALSE))-B14986),C14985)</f>
        <v>2.9299999999999997</v>
      </c>
      <c r="D14986" s="98">
        <f>AVERAGE(C$10:C14986)</f>
        <v>0.76218134472858456</v>
      </c>
      <c r="E14986" s="2"/>
      <c r="G14986" s="23"/>
    </row>
    <row r="14987" spans="1:7" customFormat="1">
      <c r="A14987" s="4">
        <v>37625</v>
      </c>
      <c r="B14987">
        <v>1.1200000000000001</v>
      </c>
      <c r="C14987">
        <f>IFERROR(((VLOOKUP(A14987,'Interest Rates-10yr'!$A$9:$C$15239,2,FALSE))-B14987),C14986)</f>
        <v>2.9299999999999997</v>
      </c>
      <c r="D14987" s="98">
        <f>AVERAGE(C$10:C14987)</f>
        <v>0.76232607824809795</v>
      </c>
      <c r="E14987" s="2"/>
      <c r="G14987" s="23"/>
    </row>
    <row r="14988" spans="1:7" customFormat="1">
      <c r="A14988" s="4">
        <v>37626</v>
      </c>
      <c r="B14988">
        <v>1.1200000000000001</v>
      </c>
      <c r="C14988">
        <f>IFERROR(((VLOOKUP(A14988,'Interest Rates-10yr'!$A$9:$C$15239,2,FALSE))-B14988),C14987)</f>
        <v>2.9299999999999997</v>
      </c>
      <c r="D14988" s="98">
        <f>AVERAGE(C$10:C14988)</f>
        <v>0.76247079244275395</v>
      </c>
      <c r="E14988" s="2"/>
      <c r="G14988" s="23"/>
    </row>
    <row r="14989" spans="1:7" customFormat="1">
      <c r="A14989" s="4">
        <v>37627</v>
      </c>
      <c r="B14989">
        <v>1.22</v>
      </c>
      <c r="C14989">
        <f>IFERROR(((VLOOKUP(A14989,'Interest Rates-10yr'!$A$9:$C$15239,2,FALSE))-B14989),C14988)</f>
        <v>2.87</v>
      </c>
      <c r="D14989" s="98">
        <f>AVERAGE(C$10:C14989)</f>
        <v>0.76261148197596884</v>
      </c>
      <c r="E14989" s="2"/>
      <c r="G14989" s="23"/>
    </row>
    <row r="14990" spans="1:7" customFormat="1">
      <c r="A14990" s="4">
        <v>37628</v>
      </c>
      <c r="B14990">
        <v>1.2</v>
      </c>
      <c r="C14990">
        <f>IFERROR(((VLOOKUP(A14990,'Interest Rates-10yr'!$A$9:$C$15239,2,FALSE))-B14990),C14989)</f>
        <v>2.84</v>
      </c>
      <c r="D14990" s="98">
        <f>AVERAGE(C$10:C14990)</f>
        <v>0.76275015019024184</v>
      </c>
      <c r="E14990" s="2"/>
      <c r="G14990" s="23"/>
    </row>
    <row r="14991" spans="1:7" customFormat="1">
      <c r="A14991" s="4">
        <v>37629</v>
      </c>
      <c r="B14991">
        <v>1.29</v>
      </c>
      <c r="C14991">
        <f>IFERROR(((VLOOKUP(A14991,'Interest Rates-10yr'!$A$9:$C$15239,2,FALSE))-B14991),C14990)</f>
        <v>2.71</v>
      </c>
      <c r="D14991" s="98">
        <f>AVERAGE(C$10:C14991)</f>
        <v>0.76288012281404427</v>
      </c>
      <c r="E14991" s="2"/>
      <c r="G14991" s="23"/>
    </row>
    <row r="14992" spans="1:7" customFormat="1">
      <c r="A14992" s="4">
        <v>37630</v>
      </c>
      <c r="B14992">
        <v>1.29</v>
      </c>
      <c r="C14992">
        <f>IFERROR(((VLOOKUP(A14992,'Interest Rates-10yr'!$A$9:$C$15239,2,FALSE))-B14992),C14991)</f>
        <v>2.9000000000000004</v>
      </c>
      <c r="D14992" s="98">
        <f>AVERAGE(C$10:C14992)</f>
        <v>0.76302275912701134</v>
      </c>
      <c r="E14992" s="2"/>
      <c r="G14992" s="23"/>
    </row>
    <row r="14993" spans="1:7" customFormat="1">
      <c r="A14993" s="4">
        <v>37631</v>
      </c>
      <c r="B14993">
        <v>1.25</v>
      </c>
      <c r="C14993">
        <f>IFERROR(((VLOOKUP(A14993,'Interest Rates-10yr'!$A$9:$C$15239,2,FALSE))-B14993),C14992)</f>
        <v>2.91</v>
      </c>
      <c r="D14993" s="98">
        <f>AVERAGE(C$10:C14993)</f>
        <v>0.76316604378003283</v>
      </c>
      <c r="E14993" s="2"/>
      <c r="G14993" s="23"/>
    </row>
    <row r="14994" spans="1:7" customFormat="1">
      <c r="A14994" s="4">
        <v>37632</v>
      </c>
      <c r="B14994">
        <v>1.25</v>
      </c>
      <c r="C14994">
        <f>IFERROR(((VLOOKUP(A14994,'Interest Rates-10yr'!$A$9:$C$15239,2,FALSE))-B14994),C14993)</f>
        <v>2.91</v>
      </c>
      <c r="D14994" s="98">
        <f>AVERAGE(C$10:C14994)</f>
        <v>0.76330930930931007</v>
      </c>
      <c r="E14994" s="2"/>
      <c r="G14994" s="23"/>
    </row>
    <row r="14995" spans="1:7" customFormat="1">
      <c r="A14995" s="4">
        <v>37633</v>
      </c>
      <c r="B14995">
        <v>1.25</v>
      </c>
      <c r="C14995">
        <f>IFERROR(((VLOOKUP(A14995,'Interest Rates-10yr'!$A$9:$C$15239,2,FALSE))-B14995),C14994)</f>
        <v>2.91</v>
      </c>
      <c r="D14995" s="98">
        <f>AVERAGE(C$10:C14995)</f>
        <v>0.76345255571867154</v>
      </c>
      <c r="E14995" s="2"/>
      <c r="G14995" s="23"/>
    </row>
    <row r="14996" spans="1:7" customFormat="1">
      <c r="A14996" s="4">
        <v>37634</v>
      </c>
      <c r="B14996">
        <v>1.26</v>
      </c>
      <c r="C14996">
        <f>IFERROR(((VLOOKUP(A14996,'Interest Rates-10yr'!$A$9:$C$15239,2,FALSE))-B14996),C14995)</f>
        <v>2.8900000000000006</v>
      </c>
      <c r="D14996" s="98">
        <f>AVERAGE(C$10:C14996)</f>
        <v>0.76359444852205316</v>
      </c>
      <c r="E14996" s="2"/>
      <c r="G14996" s="23"/>
    </row>
    <row r="14997" spans="1:7" customFormat="1">
      <c r="A14997" s="4">
        <v>37635</v>
      </c>
      <c r="B14997">
        <v>1.24</v>
      </c>
      <c r="C14997">
        <f>IFERROR(((VLOOKUP(A14997,'Interest Rates-10yr'!$A$9:$C$15239,2,FALSE))-B14997),C14996)</f>
        <v>2.8599999999999994</v>
      </c>
      <c r="D14997" s="98">
        <f>AVERAGE(C$10:C14997)</f>
        <v>0.76373432078996606</v>
      </c>
      <c r="E14997" s="2"/>
      <c r="G14997" s="23"/>
    </row>
    <row r="14998" spans="1:7" customFormat="1">
      <c r="A14998" s="4">
        <v>37636</v>
      </c>
      <c r="B14998">
        <v>1.3</v>
      </c>
      <c r="C14998">
        <f>IFERROR(((VLOOKUP(A14998,'Interest Rates-10yr'!$A$9:$C$15239,2,FALSE))-B14998),C14997)</f>
        <v>2.8</v>
      </c>
      <c r="D14998" s="98">
        <f>AVERAGE(C$10:C14998)</f>
        <v>0.76387017145907066</v>
      </c>
      <c r="E14998" s="2"/>
      <c r="G14998" s="23"/>
    </row>
    <row r="14999" spans="1:7" customFormat="1">
      <c r="A14999" s="4">
        <v>37637</v>
      </c>
      <c r="B14999">
        <v>1.24</v>
      </c>
      <c r="C14999">
        <f>IFERROR(((VLOOKUP(A14999,'Interest Rates-10yr'!$A$9:$C$15239,2,FALSE))-B14999),C14998)</f>
        <v>2.8599999999999994</v>
      </c>
      <c r="D14999" s="98">
        <f>AVERAGE(C$10:C14999)</f>
        <v>0.76401000667111485</v>
      </c>
      <c r="E14999" s="2"/>
      <c r="G14999" s="23"/>
    </row>
    <row r="15000" spans="1:7" customFormat="1">
      <c r="A15000" s="4">
        <v>37638</v>
      </c>
      <c r="B15000">
        <v>1.2</v>
      </c>
      <c r="C15000">
        <f>IFERROR(((VLOOKUP(A15000,'Interest Rates-10yr'!$A$9:$C$15239,2,FALSE))-B15000),C14999)</f>
        <v>2.8499999999999996</v>
      </c>
      <c r="D15000" s="98">
        <f>AVERAGE(C$10:C15000)</f>
        <v>0.76414915616036361</v>
      </c>
      <c r="E15000" s="2"/>
      <c r="G15000" s="23"/>
    </row>
    <row r="15001" spans="1:7" customFormat="1">
      <c r="A15001" s="4">
        <v>37639</v>
      </c>
      <c r="B15001">
        <v>1.2</v>
      </c>
      <c r="C15001">
        <f>IFERROR(((VLOOKUP(A15001,'Interest Rates-10yr'!$A$9:$C$15239,2,FALSE))-B15001),C15000)</f>
        <v>2.8499999999999996</v>
      </c>
      <c r="D15001" s="98">
        <f>AVERAGE(C$10:C15001)</f>
        <v>0.76428828708644692</v>
      </c>
      <c r="E15001" s="2"/>
      <c r="G15001" s="23"/>
    </row>
    <row r="15002" spans="1:7" customFormat="1">
      <c r="A15002" s="4">
        <v>37640</v>
      </c>
      <c r="B15002">
        <v>1.2</v>
      </c>
      <c r="C15002">
        <f>IFERROR(((VLOOKUP(A15002,'Interest Rates-10yr'!$A$9:$C$15239,2,FALSE))-B15002),C15001)</f>
        <v>2.8499999999999996</v>
      </c>
      <c r="D15002" s="98">
        <f>AVERAGE(C$10:C15002)</f>
        <v>0.76442739945307892</v>
      </c>
      <c r="E15002" s="2"/>
      <c r="G15002" s="23"/>
    </row>
    <row r="15003" spans="1:7" customFormat="1">
      <c r="A15003" s="4">
        <v>37641</v>
      </c>
      <c r="B15003">
        <v>1.2</v>
      </c>
      <c r="C15003">
        <f>IFERROR(((VLOOKUP(A15003,'Interest Rates-10yr'!$A$9:$C$15239,2,FALSE))-B15003),C15002)</f>
        <v>2.8499999999999996</v>
      </c>
      <c r="D15003" s="98">
        <f>AVERAGE(C$10:C15003)</f>
        <v>0.76456649326397308</v>
      </c>
      <c r="E15003" s="2"/>
      <c r="G15003" s="23"/>
    </row>
    <row r="15004" spans="1:7" customFormat="1">
      <c r="A15004" s="4">
        <v>37642</v>
      </c>
      <c r="B15004">
        <v>1.31</v>
      </c>
      <c r="C15004">
        <f>IFERROR(((VLOOKUP(A15004,'Interest Rates-10yr'!$A$9:$C$15239,2,FALSE))-B15004),C15003)</f>
        <v>2.6999999999999997</v>
      </c>
      <c r="D15004" s="98">
        <f>AVERAGE(C$10:C15004)</f>
        <v>0.76469556518839699</v>
      </c>
      <c r="E15004" s="2"/>
      <c r="G15004" s="23"/>
    </row>
    <row r="15005" spans="1:7" customFormat="1">
      <c r="A15005" s="4">
        <v>37643</v>
      </c>
      <c r="B15005">
        <v>1.26</v>
      </c>
      <c r="C15005">
        <f>IFERROR(((VLOOKUP(A15005,'Interest Rates-10yr'!$A$9:$C$15239,2,FALSE))-B15005),C15004)</f>
        <v>2.6900000000000004</v>
      </c>
      <c r="D15005" s="98">
        <f>AVERAGE(C$10:C15005)</f>
        <v>0.76482395305414874</v>
      </c>
      <c r="E15005" s="2"/>
      <c r="G15005" s="23"/>
    </row>
    <row r="15006" spans="1:7" customFormat="1">
      <c r="A15006" s="4">
        <v>37644</v>
      </c>
      <c r="B15006">
        <v>1.27</v>
      </c>
      <c r="C15006">
        <f>IFERROR(((VLOOKUP(A15006,'Interest Rates-10yr'!$A$9:$C$15239,2,FALSE))-B15006),C15005)</f>
        <v>2.71</v>
      </c>
      <c r="D15006" s="98">
        <f>AVERAGE(C$10:C15006)</f>
        <v>0.76495365739814714</v>
      </c>
      <c r="E15006" s="2"/>
      <c r="G15006" s="23"/>
    </row>
    <row r="15007" spans="1:7" customFormat="1">
      <c r="A15007" s="4">
        <v>37645</v>
      </c>
      <c r="B15007">
        <v>1.21</v>
      </c>
      <c r="C15007">
        <f>IFERROR(((VLOOKUP(A15007,'Interest Rates-10yr'!$A$9:$C$15239,2,FALSE))-B15007),C15006)</f>
        <v>2.73</v>
      </c>
      <c r="D15007" s="98">
        <f>AVERAGE(C$10:C15007)</f>
        <v>0.76508467795706181</v>
      </c>
      <c r="E15007" s="2"/>
      <c r="G15007" s="23"/>
    </row>
    <row r="15008" spans="1:7" customFormat="1">
      <c r="A15008" s="4">
        <v>37646</v>
      </c>
      <c r="B15008">
        <v>1.21</v>
      </c>
      <c r="C15008">
        <f>IFERROR(((VLOOKUP(A15008,'Interest Rates-10yr'!$A$9:$C$15239,2,FALSE))-B15008),C15007)</f>
        <v>2.73</v>
      </c>
      <c r="D15008" s="98">
        <f>AVERAGE(C$10:C15008)</f>
        <v>0.76521568104540383</v>
      </c>
      <c r="E15008" s="2"/>
      <c r="G15008" s="23"/>
    </row>
    <row r="15009" spans="1:7" customFormat="1">
      <c r="A15009" s="4">
        <v>37647</v>
      </c>
      <c r="B15009">
        <v>1.21</v>
      </c>
      <c r="C15009">
        <f>IFERROR(((VLOOKUP(A15009,'Interest Rates-10yr'!$A$9:$C$15239,2,FALSE))-B15009),C15008)</f>
        <v>2.73</v>
      </c>
      <c r="D15009" s="98">
        <f>AVERAGE(C$10:C15009)</f>
        <v>0.7653466666666674</v>
      </c>
      <c r="E15009" s="2"/>
      <c r="G15009" s="23"/>
    </row>
    <row r="15010" spans="1:7" customFormat="1">
      <c r="A15010" s="4">
        <v>37648</v>
      </c>
      <c r="B15010">
        <v>1.3</v>
      </c>
      <c r="C15010">
        <f>IFERROR(((VLOOKUP(A15010,'Interest Rates-10yr'!$A$9:$C$15239,2,FALSE))-B15010),C15009)</f>
        <v>2.6799999999999997</v>
      </c>
      <c r="D15010" s="98">
        <f>AVERAGE(C$10:C15010)</f>
        <v>0.76547430171321995</v>
      </c>
      <c r="E15010" s="2"/>
      <c r="G15010" s="23"/>
    </row>
    <row r="15011" spans="1:7" customFormat="1">
      <c r="A15011" s="4">
        <v>37649</v>
      </c>
      <c r="B15011">
        <v>1.23</v>
      </c>
      <c r="C15011">
        <f>IFERROR(((VLOOKUP(A15011,'Interest Rates-10yr'!$A$9:$C$15239,2,FALSE))-B15011),C15010)</f>
        <v>2.77</v>
      </c>
      <c r="D15011" s="98">
        <f>AVERAGE(C$10:C15011)</f>
        <v>0.7656079189441416</v>
      </c>
      <c r="E15011" s="2"/>
      <c r="G15011" s="23"/>
    </row>
    <row r="15012" spans="1:7" customFormat="1">
      <c r="A15012" s="4">
        <v>37650</v>
      </c>
      <c r="B15012">
        <v>1.26</v>
      </c>
      <c r="C15012">
        <f>IFERROR(((VLOOKUP(A15012,'Interest Rates-10yr'!$A$9:$C$15239,2,FALSE))-B15012),C15011)</f>
        <v>2.8</v>
      </c>
      <c r="D15012" s="98">
        <f>AVERAGE(C$10:C15012)</f>
        <v>0.76574351796307483</v>
      </c>
      <c r="E15012" s="2"/>
      <c r="G15012" s="23"/>
    </row>
    <row r="15013" spans="1:7" customFormat="1">
      <c r="A15013" s="4">
        <v>37651</v>
      </c>
      <c r="B15013">
        <v>1.29</v>
      </c>
      <c r="C15013">
        <f>IFERROR(((VLOOKUP(A15013,'Interest Rates-10yr'!$A$9:$C$15239,2,FALSE))-B15013),C15012)</f>
        <v>2.71</v>
      </c>
      <c r="D15013" s="98">
        <f>AVERAGE(C$10:C15013)</f>
        <v>0.76587310050653234</v>
      </c>
      <c r="E15013" s="2"/>
      <c r="G15013" s="23"/>
    </row>
    <row r="15014" spans="1:7" customFormat="1">
      <c r="A15014" s="4">
        <v>37652</v>
      </c>
      <c r="B15014">
        <v>1.33</v>
      </c>
      <c r="C15014">
        <f>IFERROR(((VLOOKUP(A15014,'Interest Rates-10yr'!$A$9:$C$15239,2,FALSE))-B15014),C15013)</f>
        <v>2.67</v>
      </c>
      <c r="D15014" s="98">
        <f>AVERAGE(C$10:C15014)</f>
        <v>0.76600000000000068</v>
      </c>
      <c r="E15014" s="2"/>
      <c r="G15014" s="23"/>
    </row>
    <row r="15015" spans="1:7" customFormat="1">
      <c r="A15015" s="4">
        <v>37653</v>
      </c>
      <c r="B15015">
        <v>1.33</v>
      </c>
      <c r="C15015">
        <f>IFERROR(((VLOOKUP(A15015,'Interest Rates-10yr'!$A$9:$C$15239,2,FALSE))-B15015),C15014)</f>
        <v>2.67</v>
      </c>
      <c r="D15015" s="98">
        <f>AVERAGE(C$10:C15015)</f>
        <v>0.76612688258030193</v>
      </c>
      <c r="E15015" s="2"/>
      <c r="G15015" s="23"/>
    </row>
    <row r="15016" spans="1:7" customFormat="1">
      <c r="A15016" s="4">
        <v>37654</v>
      </c>
      <c r="B15016">
        <v>1.33</v>
      </c>
      <c r="C15016">
        <f>IFERROR(((VLOOKUP(A15016,'Interest Rates-10yr'!$A$9:$C$15239,2,FALSE))-B15016),C15015)</f>
        <v>2.67</v>
      </c>
      <c r="D15016" s="98">
        <f>AVERAGE(C$10:C15016)</f>
        <v>0.76625374825081705</v>
      </c>
      <c r="E15016" s="2"/>
      <c r="G15016" s="23"/>
    </row>
    <row r="15017" spans="1:7" customFormat="1">
      <c r="A15017" s="4">
        <v>37655</v>
      </c>
      <c r="B15017">
        <v>1.3</v>
      </c>
      <c r="C15017">
        <f>IFERROR(((VLOOKUP(A15017,'Interest Rates-10yr'!$A$9:$C$15239,2,FALSE))-B15017),C15016)</f>
        <v>2.71</v>
      </c>
      <c r="D15017" s="98">
        <f>AVERAGE(C$10:C15017)</f>
        <v>0.76638326226012865</v>
      </c>
      <c r="E15017" s="2"/>
      <c r="G15017" s="23"/>
    </row>
    <row r="15018" spans="1:7" customFormat="1">
      <c r="A15018" s="4">
        <v>37656</v>
      </c>
      <c r="B15018">
        <v>1.21</v>
      </c>
      <c r="C15018">
        <f>IFERROR(((VLOOKUP(A15018,'Interest Rates-10yr'!$A$9:$C$15239,2,FALSE))-B15018),C15017)</f>
        <v>2.75</v>
      </c>
      <c r="D15018" s="98">
        <f>AVERAGE(C$10:C15018)</f>
        <v>0.76651542407888662</v>
      </c>
      <c r="E15018" s="2"/>
      <c r="G15018" s="23"/>
    </row>
    <row r="15019" spans="1:7" customFormat="1">
      <c r="A15019" s="4">
        <v>37657</v>
      </c>
      <c r="B15019">
        <v>1.21</v>
      </c>
      <c r="C15019">
        <f>IFERROR(((VLOOKUP(A15019,'Interest Rates-10yr'!$A$9:$C$15239,2,FALSE))-B15019),C15018)</f>
        <v>2.8099999999999996</v>
      </c>
      <c r="D15019" s="98">
        <f>AVERAGE(C$10:C15019)</f>
        <v>0.7666515656229187</v>
      </c>
      <c r="E15019" s="2"/>
      <c r="G15019" s="23"/>
    </row>
    <row r="15020" spans="1:7" customFormat="1">
      <c r="A15020" s="4">
        <v>37658</v>
      </c>
      <c r="B15020">
        <v>1.23</v>
      </c>
      <c r="C15020">
        <f>IFERROR(((VLOOKUP(A15020,'Interest Rates-10yr'!$A$9:$C$15239,2,FALSE))-B15020),C15019)</f>
        <v>2.74</v>
      </c>
      <c r="D15020" s="98">
        <f>AVERAGE(C$10:C15020)</f>
        <v>0.76678302578109447</v>
      </c>
      <c r="E15020" s="2"/>
      <c r="G15020" s="23"/>
    </row>
    <row r="15021" spans="1:7" customFormat="1">
      <c r="A15021" s="4">
        <v>37659</v>
      </c>
      <c r="B15021">
        <v>1.21</v>
      </c>
      <c r="C15021">
        <f>IFERROR(((VLOOKUP(A15021,'Interest Rates-10yr'!$A$9:$C$15239,2,FALSE))-B15021),C15020)</f>
        <v>2.75</v>
      </c>
      <c r="D15021" s="98">
        <f>AVERAGE(C$10:C15021)</f>
        <v>0.76691513455902005</v>
      </c>
      <c r="E15021" s="2"/>
      <c r="G15021" s="23"/>
    </row>
    <row r="15022" spans="1:7" customFormat="1">
      <c r="A15022" s="4">
        <v>37660</v>
      </c>
      <c r="B15022">
        <v>1.21</v>
      </c>
      <c r="C15022">
        <f>IFERROR(((VLOOKUP(A15022,'Interest Rates-10yr'!$A$9:$C$15239,2,FALSE))-B15022),C15021)</f>
        <v>2.75</v>
      </c>
      <c r="D15022" s="98">
        <f>AVERAGE(C$10:C15022)</f>
        <v>0.76704722573769457</v>
      </c>
      <c r="E15022" s="2"/>
      <c r="G15022" s="23"/>
    </row>
    <row r="15023" spans="1:7" customFormat="1">
      <c r="A15023" s="4">
        <v>37661</v>
      </c>
      <c r="B15023">
        <v>1.21</v>
      </c>
      <c r="C15023">
        <f>IFERROR(((VLOOKUP(A15023,'Interest Rates-10yr'!$A$9:$C$15239,2,FALSE))-B15023),C15022)</f>
        <v>2.75</v>
      </c>
      <c r="D15023" s="98">
        <f>AVERAGE(C$10:C15023)</f>
        <v>0.76717929932063467</v>
      </c>
      <c r="E15023" s="2"/>
      <c r="G15023" s="23"/>
    </row>
    <row r="15024" spans="1:7" customFormat="1">
      <c r="A15024" s="4">
        <v>37662</v>
      </c>
      <c r="B15024">
        <v>1.25</v>
      </c>
      <c r="C15024">
        <f>IFERROR(((VLOOKUP(A15024,'Interest Rates-10yr'!$A$9:$C$15239,2,FALSE))-B15024),C15023)</f>
        <v>2.74</v>
      </c>
      <c r="D15024" s="98">
        <f>AVERAGE(C$10:C15024)</f>
        <v>0.76731068931068991</v>
      </c>
      <c r="E15024" s="2"/>
      <c r="G15024" s="23"/>
    </row>
    <row r="15025" spans="1:7" customFormat="1">
      <c r="A15025" s="4">
        <v>37663</v>
      </c>
      <c r="B15025">
        <v>1.22</v>
      </c>
      <c r="C15025">
        <f>IFERROR(((VLOOKUP(A15025,'Interest Rates-10yr'!$A$9:$C$15239,2,FALSE))-B15025),C15024)</f>
        <v>2.76</v>
      </c>
      <c r="D15025" s="98">
        <f>AVERAGE(C$10:C15025)</f>
        <v>0.767443393713373</v>
      </c>
      <c r="E15025" s="2"/>
      <c r="G15025" s="23"/>
    </row>
    <row r="15026" spans="1:7" customFormat="1">
      <c r="A15026" s="4">
        <v>37664</v>
      </c>
      <c r="B15026">
        <v>1.23</v>
      </c>
      <c r="C15026">
        <f>IFERROR(((VLOOKUP(A15026,'Interest Rates-10yr'!$A$9:$C$15239,2,FALSE))-B15026),C15025)</f>
        <v>2.7</v>
      </c>
      <c r="D15026" s="98">
        <f>AVERAGE(C$10:C15026)</f>
        <v>0.76757208497036755</v>
      </c>
      <c r="E15026" s="2"/>
      <c r="G15026" s="23"/>
    </row>
    <row r="15027" spans="1:7" customFormat="1">
      <c r="A15027" s="4">
        <v>37665</v>
      </c>
      <c r="B15027">
        <v>1.28</v>
      </c>
      <c r="C15027">
        <f>IFERROR(((VLOOKUP(A15027,'Interest Rates-10yr'!$A$9:$C$15239,2,FALSE))-B15027),C15026)</f>
        <v>2.6100000000000003</v>
      </c>
      <c r="D15027" s="98">
        <f>AVERAGE(C$10:C15027)</f>
        <v>0.76769476628046418</v>
      </c>
      <c r="E15027" s="2"/>
      <c r="G15027" s="23"/>
    </row>
    <row r="15028" spans="1:7" customFormat="1">
      <c r="A15028" s="4">
        <v>37666</v>
      </c>
      <c r="B15028">
        <v>1.3</v>
      </c>
      <c r="C15028">
        <f>IFERROR(((VLOOKUP(A15028,'Interest Rates-10yr'!$A$9:$C$15239,2,FALSE))-B15028),C15027)</f>
        <v>2.6500000000000004</v>
      </c>
      <c r="D15028" s="98">
        <f>AVERAGE(C$10:C15028)</f>
        <v>0.76782009454690792</v>
      </c>
      <c r="E15028" s="2"/>
      <c r="G15028" s="23"/>
    </row>
    <row r="15029" spans="1:7" customFormat="1">
      <c r="A15029" s="4">
        <v>37667</v>
      </c>
      <c r="B15029">
        <v>1.3</v>
      </c>
      <c r="C15029">
        <f>IFERROR(((VLOOKUP(A15029,'Interest Rates-10yr'!$A$9:$C$15239,2,FALSE))-B15029),C15028)</f>
        <v>2.6500000000000004</v>
      </c>
      <c r="D15029" s="98">
        <f>AVERAGE(C$10:C15029)</f>
        <v>0.76794540612516715</v>
      </c>
      <c r="E15029" s="2"/>
      <c r="G15029" s="23"/>
    </row>
    <row r="15030" spans="1:7" customFormat="1">
      <c r="A15030" s="4">
        <v>37668</v>
      </c>
      <c r="B15030">
        <v>1.3</v>
      </c>
      <c r="C15030">
        <f>IFERROR(((VLOOKUP(A15030,'Interest Rates-10yr'!$A$9:$C$15239,2,FALSE))-B15030),C15029)</f>
        <v>2.6500000000000004</v>
      </c>
      <c r="D15030" s="98">
        <f>AVERAGE(C$10:C15030)</f>
        <v>0.76807070101857466</v>
      </c>
      <c r="E15030" s="2"/>
      <c r="G15030" s="23"/>
    </row>
    <row r="15031" spans="1:7" customFormat="1">
      <c r="A15031" s="4">
        <v>37669</v>
      </c>
      <c r="B15031">
        <v>1.3</v>
      </c>
      <c r="C15031">
        <f>IFERROR(((VLOOKUP(A15031,'Interest Rates-10yr'!$A$9:$C$15239,2,FALSE))-B15031),C15030)</f>
        <v>2.6500000000000004</v>
      </c>
      <c r="D15031" s="98">
        <f>AVERAGE(C$10:C15031)</f>
        <v>0.76819597923046257</v>
      </c>
      <c r="E15031" s="2"/>
      <c r="G15031" s="23"/>
    </row>
    <row r="15032" spans="1:7" customFormat="1">
      <c r="A15032" s="4">
        <v>37670</v>
      </c>
      <c r="B15032">
        <v>1.35</v>
      </c>
      <c r="C15032">
        <f>IFERROR(((VLOOKUP(A15032,'Interest Rates-10yr'!$A$9:$C$15239,2,FALSE))-B15032),C15031)</f>
        <v>2.59</v>
      </c>
      <c r="D15032" s="98">
        <f>AVERAGE(C$10:C15032)</f>
        <v>0.76831724688810554</v>
      </c>
      <c r="E15032" s="2"/>
      <c r="G15032" s="23"/>
    </row>
    <row r="15033" spans="1:7" customFormat="1">
      <c r="A15033" s="4">
        <v>37671</v>
      </c>
      <c r="B15033">
        <v>1.24</v>
      </c>
      <c r="C15033">
        <f>IFERROR(((VLOOKUP(A15033,'Interest Rates-10yr'!$A$9:$C$15239,2,FALSE))-B15033),C15032)</f>
        <v>2.6399999999999997</v>
      </c>
      <c r="D15033" s="98">
        <f>AVERAGE(C$10:C15033)</f>
        <v>0.76844182641107617</v>
      </c>
      <c r="E15033" s="2"/>
      <c r="G15033" s="23"/>
    </row>
    <row r="15034" spans="1:7" customFormat="1">
      <c r="A15034" s="4">
        <v>37672</v>
      </c>
      <c r="B15034">
        <v>1.25</v>
      </c>
      <c r="C15034">
        <f>IFERROR(((VLOOKUP(A15034,'Interest Rates-10yr'!$A$9:$C$15239,2,FALSE))-B15034),C15033)</f>
        <v>2.6</v>
      </c>
      <c r="D15034" s="98">
        <f>AVERAGE(C$10:C15034)</f>
        <v>0.76856372712146481</v>
      </c>
      <c r="E15034" s="2"/>
      <c r="G15034" s="23"/>
    </row>
    <row r="15035" spans="1:7" customFormat="1">
      <c r="A15035" s="4">
        <v>37673</v>
      </c>
      <c r="B15035">
        <v>1.21</v>
      </c>
      <c r="C15035">
        <f>IFERROR(((VLOOKUP(A15035,'Interest Rates-10yr'!$A$9:$C$15239,2,FALSE))-B15035),C15034)</f>
        <v>2.69</v>
      </c>
      <c r="D15035" s="98">
        <f>AVERAGE(C$10:C15035)</f>
        <v>0.76869160122454472</v>
      </c>
      <c r="E15035" s="2"/>
      <c r="G15035" s="23"/>
    </row>
    <row r="15036" spans="1:7" customFormat="1">
      <c r="A15036" s="4">
        <v>37674</v>
      </c>
      <c r="B15036">
        <v>1.21</v>
      </c>
      <c r="C15036">
        <f>IFERROR(((VLOOKUP(A15036,'Interest Rates-10yr'!$A$9:$C$15239,2,FALSE))-B15036),C15035)</f>
        <v>2.69</v>
      </c>
      <c r="D15036" s="98">
        <f>AVERAGE(C$10:C15036)</f>
        <v>0.76881945830837894</v>
      </c>
      <c r="E15036" s="2"/>
      <c r="G15036" s="23"/>
    </row>
    <row r="15037" spans="1:7" customFormat="1">
      <c r="A15037" s="4">
        <v>37675</v>
      </c>
      <c r="B15037">
        <v>1.21</v>
      </c>
      <c r="C15037">
        <f>IFERROR(((VLOOKUP(A15037,'Interest Rates-10yr'!$A$9:$C$15239,2,FALSE))-B15037),C15036)</f>
        <v>2.69</v>
      </c>
      <c r="D15037" s="98">
        <f>AVERAGE(C$10:C15037)</f>
        <v>0.76894729837636489</v>
      </c>
      <c r="E15037" s="2"/>
      <c r="G15037" s="23"/>
    </row>
    <row r="15038" spans="1:7" customFormat="1">
      <c r="A15038" s="4">
        <v>37676</v>
      </c>
      <c r="B15038">
        <v>1.25</v>
      </c>
      <c r="C15038">
        <f>IFERROR(((VLOOKUP(A15038,'Interest Rates-10yr'!$A$9:$C$15239,2,FALSE))-B15038),C15037)</f>
        <v>2.61</v>
      </c>
      <c r="D15038" s="98">
        <f>AVERAGE(C$10:C15038)</f>
        <v>0.76906979838978051</v>
      </c>
      <c r="E15038" s="2"/>
      <c r="G15038" s="23"/>
    </row>
    <row r="15039" spans="1:7" customFormat="1">
      <c r="A15039" s="4">
        <v>37677</v>
      </c>
      <c r="B15039">
        <v>1.28</v>
      </c>
      <c r="C15039">
        <f>IFERROR(((VLOOKUP(A15039,'Interest Rates-10yr'!$A$9:$C$15239,2,FALSE))-B15039),C15038)</f>
        <v>2.5300000000000002</v>
      </c>
      <c r="D15039" s="98">
        <f>AVERAGE(C$10:C15039)</f>
        <v>0.7691869594145051</v>
      </c>
      <c r="E15039" s="2"/>
      <c r="G15039" s="23"/>
    </row>
    <row r="15040" spans="1:7" customFormat="1">
      <c r="A15040" s="4">
        <v>37678</v>
      </c>
      <c r="B15040">
        <v>1.28</v>
      </c>
      <c r="C15040">
        <f>IFERROR(((VLOOKUP(A15040,'Interest Rates-10yr'!$A$9:$C$15239,2,FALSE))-B15040),C15039)</f>
        <v>2.5</v>
      </c>
      <c r="D15040" s="98">
        <f>AVERAGE(C$10:C15040)</f>
        <v>0.76930210897478624</v>
      </c>
      <c r="E15040" s="2"/>
      <c r="G15040" s="23"/>
    </row>
    <row r="15041" spans="1:7" customFormat="1">
      <c r="A15041" s="4">
        <v>37679</v>
      </c>
      <c r="B15041">
        <v>1.31</v>
      </c>
      <c r="C15041">
        <f>IFERROR(((VLOOKUP(A15041,'Interest Rates-10yr'!$A$9:$C$15239,2,FALSE))-B15041),C15040)</f>
        <v>2.4499999999999997</v>
      </c>
      <c r="D15041" s="98">
        <f>AVERAGE(C$10:C15041)</f>
        <v>0.76941391697711636</v>
      </c>
      <c r="E15041" s="2"/>
      <c r="G15041" s="23"/>
    </row>
    <row r="15042" spans="1:7" customFormat="1">
      <c r="A15042" s="4">
        <v>37680</v>
      </c>
      <c r="B15042">
        <v>1.33</v>
      </c>
      <c r="C15042">
        <f>IFERROR(((VLOOKUP(A15042,'Interest Rates-10yr'!$A$9:$C$15239,2,FALSE))-B15042),C15041)</f>
        <v>2.38</v>
      </c>
      <c r="D15042" s="98">
        <f>AVERAGE(C$10:C15042)</f>
        <v>0.7695210536819006</v>
      </c>
      <c r="E15042" s="2"/>
      <c r="G15042" s="23"/>
    </row>
    <row r="15043" spans="1:7" customFormat="1">
      <c r="A15043" s="4">
        <v>37681</v>
      </c>
      <c r="B15043">
        <v>1.33</v>
      </c>
      <c r="C15043">
        <f>IFERROR(((VLOOKUP(A15043,'Interest Rates-10yr'!$A$9:$C$15239,2,FALSE))-B15043),C15042)</f>
        <v>2.38</v>
      </c>
      <c r="D15043" s="98">
        <f>AVERAGE(C$10:C15043)</f>
        <v>0.76962817613409673</v>
      </c>
      <c r="E15043" s="2"/>
      <c r="G15043" s="23"/>
    </row>
    <row r="15044" spans="1:7" customFormat="1">
      <c r="A15044" s="4">
        <v>37682</v>
      </c>
      <c r="B15044">
        <v>1.33</v>
      </c>
      <c r="C15044">
        <f>IFERROR(((VLOOKUP(A15044,'Interest Rates-10yr'!$A$9:$C$15239,2,FALSE))-B15044),C15043)</f>
        <v>2.38</v>
      </c>
      <c r="D15044" s="98">
        <f>AVERAGE(C$10:C15044)</f>
        <v>0.7697352843365487</v>
      </c>
      <c r="E15044" s="2"/>
      <c r="G15044" s="23"/>
    </row>
    <row r="15045" spans="1:7" customFormat="1">
      <c r="A15045" s="4">
        <v>37683</v>
      </c>
      <c r="B15045">
        <v>1.33</v>
      </c>
      <c r="C15045">
        <f>IFERROR(((VLOOKUP(A15045,'Interest Rates-10yr'!$A$9:$C$15239,2,FALSE))-B15045),C15044)</f>
        <v>2.35</v>
      </c>
      <c r="D15045" s="98">
        <f>AVERAGE(C$10:C15045)</f>
        <v>0.7698403830806072</v>
      </c>
      <c r="E15045" s="2"/>
      <c r="G15045" s="23"/>
    </row>
    <row r="15046" spans="1:7" customFormat="1">
      <c r="A15046" s="4">
        <v>37684</v>
      </c>
      <c r="B15046">
        <v>1.2</v>
      </c>
      <c r="C15046">
        <f>IFERROR(((VLOOKUP(A15046,'Interest Rates-10yr'!$A$9:$C$15239,2,FALSE))-B15046),C15045)</f>
        <v>2.4500000000000002</v>
      </c>
      <c r="D15046" s="98">
        <f>AVERAGE(C$10:C15046)</f>
        <v>0.76995211810866604</v>
      </c>
      <c r="E15046" s="2"/>
      <c r="G15046" s="23"/>
    </row>
    <row r="15047" spans="1:7" customFormat="1">
      <c r="A15047" s="4">
        <v>37685</v>
      </c>
      <c r="B15047">
        <v>1.22</v>
      </c>
      <c r="C15047">
        <f>IFERROR(((VLOOKUP(A15047,'Interest Rates-10yr'!$A$9:$C$15239,2,FALSE))-B15047),C15046)</f>
        <v>2.41</v>
      </c>
      <c r="D15047" s="98">
        <f>AVERAGE(C$10:C15047)</f>
        <v>0.77006117834818533</v>
      </c>
      <c r="E15047" s="2"/>
      <c r="G15047" s="23"/>
    </row>
    <row r="15048" spans="1:7" customFormat="1">
      <c r="A15048" s="4">
        <v>37686</v>
      </c>
      <c r="B15048">
        <v>1.23</v>
      </c>
      <c r="C15048">
        <f>IFERROR(((VLOOKUP(A15048,'Interest Rates-10yr'!$A$9:$C$15239,2,FALSE))-B15048),C15047)</f>
        <v>2.44</v>
      </c>
      <c r="D15048" s="98">
        <f>AVERAGE(C$10:C15048)</f>
        <v>0.77017221889753384</v>
      </c>
      <c r="E15048" s="2"/>
      <c r="G15048" s="23"/>
    </row>
    <row r="15049" spans="1:7" customFormat="1">
      <c r="A15049" s="4">
        <v>37687</v>
      </c>
      <c r="B15049">
        <v>1.2</v>
      </c>
      <c r="C15049">
        <f>IFERROR(((VLOOKUP(A15049,'Interest Rates-10yr'!$A$9:$C$15239,2,FALSE))-B15049),C15048)</f>
        <v>2.4299999999999997</v>
      </c>
      <c r="D15049" s="98">
        <f>AVERAGE(C$10:C15049)</f>
        <v>0.7702825797872348</v>
      </c>
      <c r="E15049" s="2"/>
      <c r="G15049" s="23"/>
    </row>
    <row r="15050" spans="1:7" customFormat="1">
      <c r="A15050" s="4">
        <v>37688</v>
      </c>
      <c r="B15050">
        <v>1.2</v>
      </c>
      <c r="C15050">
        <f>IFERROR(((VLOOKUP(A15050,'Interest Rates-10yr'!$A$9:$C$15239,2,FALSE))-B15050),C15049)</f>
        <v>2.4299999999999997</v>
      </c>
      <c r="D15050" s="98">
        <f>AVERAGE(C$10:C15050)</f>
        <v>0.77039292600226128</v>
      </c>
      <c r="E15050" s="2"/>
      <c r="G15050" s="23"/>
    </row>
    <row r="15051" spans="1:7" customFormat="1">
      <c r="A15051" s="4">
        <v>37689</v>
      </c>
      <c r="B15051">
        <v>1.2</v>
      </c>
      <c r="C15051">
        <f>IFERROR(((VLOOKUP(A15051,'Interest Rates-10yr'!$A$9:$C$15239,2,FALSE))-B15051),C15050)</f>
        <v>2.4299999999999997</v>
      </c>
      <c r="D15051" s="98">
        <f>AVERAGE(C$10:C15051)</f>
        <v>0.77050325754553994</v>
      </c>
      <c r="E15051" s="2"/>
      <c r="G15051" s="23"/>
    </row>
    <row r="15052" spans="1:7" customFormat="1">
      <c r="A15052" s="4">
        <v>37690</v>
      </c>
      <c r="B15052">
        <v>1.23</v>
      </c>
      <c r="C15052">
        <f>IFERROR(((VLOOKUP(A15052,'Interest Rates-10yr'!$A$9:$C$15239,2,FALSE))-B15052),C15051)</f>
        <v>2.36</v>
      </c>
      <c r="D15052" s="98">
        <f>AVERAGE(C$10:C15052)</f>
        <v>0.77060892109286794</v>
      </c>
      <c r="E15052" s="2"/>
      <c r="G15052" s="23"/>
    </row>
    <row r="15053" spans="1:7" customFormat="1">
      <c r="A15053" s="4">
        <v>37691</v>
      </c>
      <c r="B15053">
        <v>1.21</v>
      </c>
      <c r="C15053">
        <f>IFERROR(((VLOOKUP(A15053,'Interest Rates-10yr'!$A$9:$C$15239,2,FALSE))-B15053),C15052)</f>
        <v>2.39</v>
      </c>
      <c r="D15053" s="98">
        <f>AVERAGE(C$10:C15053)</f>
        <v>0.7707165647434201</v>
      </c>
      <c r="E15053" s="2"/>
      <c r="G15053" s="23"/>
    </row>
    <row r="15054" spans="1:7" customFormat="1">
      <c r="A15054" s="4">
        <v>37692</v>
      </c>
      <c r="B15054">
        <v>1.23</v>
      </c>
      <c r="C15054">
        <f>IFERROR(((VLOOKUP(A15054,'Interest Rates-10yr'!$A$9:$C$15239,2,FALSE))-B15054),C15053)</f>
        <v>2.37</v>
      </c>
      <c r="D15054" s="98">
        <f>AVERAGE(C$10:C15054)</f>
        <v>0.77082286473911688</v>
      </c>
      <c r="E15054" s="2"/>
      <c r="G15054" s="23"/>
    </row>
    <row r="15055" spans="1:7" customFormat="1">
      <c r="A15055" s="4">
        <v>37693</v>
      </c>
      <c r="B15055">
        <v>1.31</v>
      </c>
      <c r="C15055">
        <f>IFERROR(((VLOOKUP(A15055,'Interest Rates-10yr'!$A$9:$C$15239,2,FALSE))-B15055),C15054)</f>
        <v>2.4300000000000002</v>
      </c>
      <c r="D15055" s="98">
        <f>AVERAGE(C$10:C15055)</f>
        <v>0.77093313837564892</v>
      </c>
      <c r="E15055" s="2"/>
      <c r="G15055" s="23"/>
    </row>
    <row r="15056" spans="1:7" customFormat="1">
      <c r="A15056" s="4">
        <v>37694</v>
      </c>
      <c r="B15056">
        <v>1.3</v>
      </c>
      <c r="C15056">
        <f>IFERROR(((VLOOKUP(A15056,'Interest Rates-10yr'!$A$9:$C$15239,2,FALSE))-B15056),C15055)</f>
        <v>2.42</v>
      </c>
      <c r="D15056" s="98">
        <f>AVERAGE(C$10:C15056)</f>
        <v>0.77104273277065283</v>
      </c>
      <c r="E15056" s="2"/>
      <c r="G15056" s="23"/>
    </row>
    <row r="15057" spans="1:7" customFormat="1">
      <c r="A15057" s="4">
        <v>37695</v>
      </c>
      <c r="B15057">
        <v>1.3</v>
      </c>
      <c r="C15057">
        <f>IFERROR(((VLOOKUP(A15057,'Interest Rates-10yr'!$A$9:$C$15239,2,FALSE))-B15057),C15056)</f>
        <v>2.42</v>
      </c>
      <c r="D15057" s="98">
        <f>AVERAGE(C$10:C15057)</f>
        <v>0.77115231259968198</v>
      </c>
      <c r="E15057" s="2"/>
      <c r="G15057" s="23"/>
    </row>
    <row r="15058" spans="1:7" customFormat="1">
      <c r="A15058" s="4">
        <v>37696</v>
      </c>
      <c r="B15058">
        <v>1.3</v>
      </c>
      <c r="C15058">
        <f>IFERROR(((VLOOKUP(A15058,'Interest Rates-10yr'!$A$9:$C$15239,2,FALSE))-B15058),C15057)</f>
        <v>2.42</v>
      </c>
      <c r="D15058" s="98">
        <f>AVERAGE(C$10:C15058)</f>
        <v>0.77126187786563982</v>
      </c>
      <c r="E15058" s="2"/>
      <c r="G15058" s="23"/>
    </row>
    <row r="15059" spans="1:7" customFormat="1">
      <c r="A15059" s="4">
        <v>37697</v>
      </c>
      <c r="B15059">
        <v>1.31</v>
      </c>
      <c r="C15059">
        <f>IFERROR(((VLOOKUP(A15059,'Interest Rates-10yr'!$A$9:$C$15239,2,FALSE))-B15059),C15058)</f>
        <v>2.5099999999999998</v>
      </c>
      <c r="D15059" s="98">
        <f>AVERAGE(C$10:C15059)</f>
        <v>0.77137740863787474</v>
      </c>
      <c r="E15059" s="2"/>
      <c r="G15059" s="23"/>
    </row>
    <row r="15060" spans="1:7" customFormat="1">
      <c r="A15060" s="4">
        <v>37698</v>
      </c>
      <c r="B15060">
        <v>1.2</v>
      </c>
      <c r="C15060">
        <f>IFERROR(((VLOOKUP(A15060,'Interest Rates-10yr'!$A$9:$C$15239,2,FALSE))-B15060),C15059)</f>
        <v>2.71</v>
      </c>
      <c r="D15060" s="98">
        <f>AVERAGE(C$10:C15060)</f>
        <v>0.77150621221181404</v>
      </c>
      <c r="E15060" s="2"/>
      <c r="G15060" s="23"/>
    </row>
    <row r="15061" spans="1:7" customFormat="1">
      <c r="A15061" s="4">
        <v>37699</v>
      </c>
      <c r="B15061">
        <v>1.2</v>
      </c>
      <c r="C15061">
        <f>IFERROR(((VLOOKUP(A15061,'Interest Rates-10yr'!$A$9:$C$15239,2,FALSE))-B15061),C15060)</f>
        <v>2.7800000000000002</v>
      </c>
      <c r="D15061" s="98">
        <f>AVERAGE(C$10:C15061)</f>
        <v>0.77163964921605199</v>
      </c>
      <c r="E15061" s="2"/>
      <c r="G15061" s="23"/>
    </row>
    <row r="15062" spans="1:7" customFormat="1">
      <c r="A15062" s="4">
        <v>37700</v>
      </c>
      <c r="B15062">
        <v>1.23</v>
      </c>
      <c r="C15062">
        <f>IFERROR(((VLOOKUP(A15062,'Interest Rates-10yr'!$A$9:$C$15239,2,FALSE))-B15062),C15061)</f>
        <v>2.78</v>
      </c>
      <c r="D15062" s="98">
        <f>AVERAGE(C$10:C15062)</f>
        <v>0.77177306849133165</v>
      </c>
      <c r="E15062" s="2"/>
      <c r="G15062" s="23"/>
    </row>
    <row r="15063" spans="1:7" customFormat="1">
      <c r="A15063" s="4">
        <v>37701</v>
      </c>
      <c r="B15063">
        <v>1.2</v>
      </c>
      <c r="C15063">
        <f>IFERROR(((VLOOKUP(A15063,'Interest Rates-10yr'!$A$9:$C$15239,2,FALSE))-B15063),C15062)</f>
        <v>2.91</v>
      </c>
      <c r="D15063" s="98">
        <f>AVERAGE(C$10:C15063)</f>
        <v>0.77191510561976984</v>
      </c>
      <c r="E15063" s="2"/>
      <c r="G15063" s="23"/>
    </row>
    <row r="15064" spans="1:7" customFormat="1">
      <c r="A15064" s="4">
        <v>37702</v>
      </c>
      <c r="B15064">
        <v>1.2</v>
      </c>
      <c r="C15064">
        <f>IFERROR(((VLOOKUP(A15064,'Interest Rates-10yr'!$A$9:$C$15239,2,FALSE))-B15064),C15063)</f>
        <v>2.91</v>
      </c>
      <c r="D15064" s="98">
        <f>AVERAGE(C$10:C15064)</f>
        <v>0.77205712387911085</v>
      </c>
      <c r="E15064" s="2"/>
      <c r="G15064" s="23"/>
    </row>
    <row r="15065" spans="1:7" customFormat="1">
      <c r="A15065" s="4">
        <v>37703</v>
      </c>
      <c r="B15065">
        <v>1.2</v>
      </c>
      <c r="C15065">
        <f>IFERROR(((VLOOKUP(A15065,'Interest Rates-10yr'!$A$9:$C$15239,2,FALSE))-B15065),C15064)</f>
        <v>2.91</v>
      </c>
      <c r="D15065" s="98">
        <f>AVERAGE(C$10:C15065)</f>
        <v>0.77219912327311468</v>
      </c>
      <c r="E15065" s="2"/>
      <c r="G15065" s="23"/>
    </row>
    <row r="15066" spans="1:7" customFormat="1">
      <c r="A15066" s="4">
        <v>37704</v>
      </c>
      <c r="B15066">
        <v>1.23</v>
      </c>
      <c r="C15066">
        <f>IFERROR(((VLOOKUP(A15066,'Interest Rates-10yr'!$A$9:$C$15239,2,FALSE))-B15066),C15065)</f>
        <v>2.75</v>
      </c>
      <c r="D15066" s="98">
        <f>AVERAGE(C$10:C15066)</f>
        <v>0.77233047751876294</v>
      </c>
      <c r="E15066" s="2"/>
      <c r="G15066" s="23"/>
    </row>
    <row r="15067" spans="1:7" customFormat="1">
      <c r="A15067" s="4">
        <v>37705</v>
      </c>
      <c r="B15067">
        <v>1.24</v>
      </c>
      <c r="C15067">
        <f>IFERROR(((VLOOKUP(A15067,'Interest Rates-10yr'!$A$9:$C$15239,2,FALSE))-B15067),C15066)</f>
        <v>2.7300000000000004</v>
      </c>
      <c r="D15067" s="98">
        <f>AVERAGE(C$10:C15067)</f>
        <v>0.77246048612033558</v>
      </c>
      <c r="E15067" s="2"/>
      <c r="G15067" s="23"/>
    </row>
    <row r="15068" spans="1:7" customFormat="1">
      <c r="A15068" s="4">
        <v>37706</v>
      </c>
      <c r="B15068">
        <v>1.26</v>
      </c>
      <c r="C15068">
        <f>IFERROR(((VLOOKUP(A15068,'Interest Rates-10yr'!$A$9:$C$15239,2,FALSE))-B15068),C15067)</f>
        <v>2.7</v>
      </c>
      <c r="D15068" s="98">
        <f>AVERAGE(C$10:C15068)</f>
        <v>0.77258848529118895</v>
      </c>
      <c r="E15068" s="2"/>
      <c r="G15068" s="23"/>
    </row>
    <row r="15069" spans="1:7" customFormat="1">
      <c r="A15069" s="4">
        <v>37707</v>
      </c>
      <c r="B15069">
        <v>1.29</v>
      </c>
      <c r="C15069">
        <f>IFERROR(((VLOOKUP(A15069,'Interest Rates-10yr'!$A$9:$C$15239,2,FALSE))-B15069),C15068)</f>
        <v>2.66</v>
      </c>
      <c r="D15069" s="98">
        <f>AVERAGE(C$10:C15069)</f>
        <v>0.77271381142098372</v>
      </c>
      <c r="E15069" s="2"/>
      <c r="G15069" s="23"/>
    </row>
    <row r="15070" spans="1:7" customFormat="1">
      <c r="A15070" s="4">
        <v>37708</v>
      </c>
      <c r="B15070">
        <v>1.26</v>
      </c>
      <c r="C15070">
        <f>IFERROR(((VLOOKUP(A15070,'Interest Rates-10yr'!$A$9:$C$15239,2,FALSE))-B15070),C15069)</f>
        <v>2.66</v>
      </c>
      <c r="D15070" s="98">
        <f>AVERAGE(C$10:C15070)</f>
        <v>0.7728391209083072</v>
      </c>
      <c r="E15070" s="2"/>
      <c r="G15070" s="23"/>
    </row>
    <row r="15071" spans="1:7" customFormat="1">
      <c r="A15071" s="4">
        <v>37709</v>
      </c>
      <c r="B15071">
        <v>1.26</v>
      </c>
      <c r="C15071">
        <f>IFERROR(((VLOOKUP(A15071,'Interest Rates-10yr'!$A$9:$C$15239,2,FALSE))-B15071),C15070)</f>
        <v>2.66</v>
      </c>
      <c r="D15071" s="98">
        <f>AVERAGE(C$10:C15071)</f>
        <v>0.77296441375647418</v>
      </c>
      <c r="E15071" s="2"/>
      <c r="G15071" s="23"/>
    </row>
    <row r="15072" spans="1:7" customFormat="1">
      <c r="A15072" s="4">
        <v>37710</v>
      </c>
      <c r="B15072">
        <v>1.26</v>
      </c>
      <c r="C15072">
        <f>IFERROR(((VLOOKUP(A15072,'Interest Rates-10yr'!$A$9:$C$15239,2,FALSE))-B15072),C15071)</f>
        <v>2.66</v>
      </c>
      <c r="D15072" s="98">
        <f>AVERAGE(C$10:C15072)</f>
        <v>0.77308968996879868</v>
      </c>
      <c r="E15072" s="2"/>
      <c r="G15072" s="23"/>
    </row>
    <row r="15073" spans="1:7" customFormat="1">
      <c r="A15073" s="4">
        <v>37711</v>
      </c>
      <c r="B15073">
        <v>1.38</v>
      </c>
      <c r="C15073">
        <f>IFERROR(((VLOOKUP(A15073,'Interest Rates-10yr'!$A$9:$C$15239,2,FALSE))-B15073),C15072)</f>
        <v>2.4500000000000002</v>
      </c>
      <c r="D15073" s="98">
        <f>AVERAGE(C$10:C15073)</f>
        <v>0.77320100902814759</v>
      </c>
      <c r="E15073" s="2"/>
      <c r="G15073" s="23"/>
    </row>
    <row r="15074" spans="1:7" customFormat="1">
      <c r="A15074" s="4">
        <v>37712</v>
      </c>
      <c r="B15074">
        <v>1.29</v>
      </c>
      <c r="C15074">
        <f>IFERROR(((VLOOKUP(A15074,'Interest Rates-10yr'!$A$9:$C$15239,2,FALSE))-B15074),C15073)</f>
        <v>2.5499999999999998</v>
      </c>
      <c r="D15074" s="98">
        <f>AVERAGE(C$10:C15074)</f>
        <v>0.77331895121141814</v>
      </c>
      <c r="E15074" s="2"/>
      <c r="G15074" s="23"/>
    </row>
    <row r="15075" spans="1:7" customFormat="1">
      <c r="A15075" s="4">
        <v>37713</v>
      </c>
      <c r="B15075">
        <v>1.19</v>
      </c>
      <c r="C15075">
        <f>IFERROR(((VLOOKUP(A15075,'Interest Rates-10yr'!$A$9:$C$15239,2,FALSE))-B15075),C15074)</f>
        <v>2.75</v>
      </c>
      <c r="D15075" s="98">
        <f>AVERAGE(C$10:C15075)</f>
        <v>0.77345015266162309</v>
      </c>
      <c r="E15075" s="2"/>
      <c r="G15075" s="23"/>
    </row>
    <row r="15076" spans="1:7" customFormat="1">
      <c r="A15076" s="4">
        <v>37714</v>
      </c>
      <c r="B15076">
        <v>1.24</v>
      </c>
      <c r="C15076">
        <f>IFERROR(((VLOOKUP(A15076,'Interest Rates-10yr'!$A$9:$C$15239,2,FALSE))-B15076),C15075)</f>
        <v>2.6900000000000004</v>
      </c>
      <c r="D15076" s="98">
        <f>AVERAGE(C$10:C15076)</f>
        <v>0.77357735448330889</v>
      </c>
      <c r="E15076" s="2"/>
      <c r="G15076" s="23"/>
    </row>
    <row r="15077" spans="1:7" customFormat="1">
      <c r="A15077" s="4">
        <v>37715</v>
      </c>
      <c r="B15077">
        <v>1.22</v>
      </c>
      <c r="C15077">
        <f>IFERROR(((VLOOKUP(A15077,'Interest Rates-10yr'!$A$9:$C$15239,2,FALSE))-B15077),C15076)</f>
        <v>2.74</v>
      </c>
      <c r="D15077" s="98">
        <f>AVERAGE(C$10:C15077)</f>
        <v>0.77370785771170791</v>
      </c>
      <c r="E15077" s="2"/>
      <c r="G15077" s="23"/>
    </row>
    <row r="15078" spans="1:7" customFormat="1">
      <c r="A15078" s="4">
        <v>37716</v>
      </c>
      <c r="B15078">
        <v>1.22</v>
      </c>
      <c r="C15078">
        <f>IFERROR(((VLOOKUP(A15078,'Interest Rates-10yr'!$A$9:$C$15239,2,FALSE))-B15078),C15077)</f>
        <v>2.74</v>
      </c>
      <c r="D15078" s="98">
        <f>AVERAGE(C$10:C15078)</f>
        <v>0.77383834361935189</v>
      </c>
      <c r="E15078" s="2"/>
      <c r="G15078" s="23"/>
    </row>
    <row r="15079" spans="1:7" customFormat="1">
      <c r="A15079" s="4">
        <v>37717</v>
      </c>
      <c r="B15079">
        <v>1.22</v>
      </c>
      <c r="C15079">
        <f>IFERROR(((VLOOKUP(A15079,'Interest Rates-10yr'!$A$9:$C$15239,2,FALSE))-B15079),C15078)</f>
        <v>2.74</v>
      </c>
      <c r="D15079" s="98">
        <f>AVERAGE(C$10:C15079)</f>
        <v>0.77396881220968905</v>
      </c>
      <c r="E15079" s="2"/>
      <c r="G15079" s="23"/>
    </row>
    <row r="15080" spans="1:7" customFormat="1">
      <c r="A15080" s="4">
        <v>37718</v>
      </c>
      <c r="B15080">
        <v>1.25</v>
      </c>
      <c r="C15080">
        <f>IFERROR(((VLOOKUP(A15080,'Interest Rates-10yr'!$A$9:$C$15239,2,FALSE))-B15080),C15079)</f>
        <v>2.7800000000000002</v>
      </c>
      <c r="D15080" s="98">
        <f>AVERAGE(C$10:C15080)</f>
        <v>0.77410191759007463</v>
      </c>
      <c r="E15080" s="2"/>
      <c r="G15080" s="23"/>
    </row>
    <row r="15081" spans="1:7" customFormat="1">
      <c r="A15081" s="4">
        <v>37719</v>
      </c>
      <c r="B15081">
        <v>1.22</v>
      </c>
      <c r="C15081">
        <f>IFERROR(((VLOOKUP(A15081,'Interest Rates-10yr'!$A$9:$C$15239,2,FALSE))-B15081),C15080)</f>
        <v>2.7300000000000004</v>
      </c>
      <c r="D15081" s="98">
        <f>AVERAGE(C$10:C15081)</f>
        <v>0.77423168789809005</v>
      </c>
      <c r="E15081" s="2"/>
      <c r="G15081" s="23"/>
    </row>
    <row r="15082" spans="1:7" customFormat="1">
      <c r="A15082" s="4">
        <v>37720</v>
      </c>
      <c r="B15082">
        <v>1.24</v>
      </c>
      <c r="C15082">
        <f>IFERROR(((VLOOKUP(A15082,'Interest Rates-10yr'!$A$9:$C$15239,2,FALSE))-B15082),C15081)</f>
        <v>2.6900000000000004</v>
      </c>
      <c r="D15082" s="98">
        <f>AVERAGE(C$10:C15082)</f>
        <v>0.77435878723545504</v>
      </c>
      <c r="E15082" s="2"/>
      <c r="G15082" s="23"/>
    </row>
    <row r="15083" spans="1:7" customFormat="1">
      <c r="A15083" s="4">
        <v>37721</v>
      </c>
      <c r="B15083">
        <v>1.27</v>
      </c>
      <c r="C15083">
        <f>IFERROR(((VLOOKUP(A15083,'Interest Rates-10yr'!$A$9:$C$15239,2,FALSE))-B15083),C15082)</f>
        <v>2.68</v>
      </c>
      <c r="D15083" s="98">
        <f>AVERAGE(C$10:C15083)</f>
        <v>0.7744852063155111</v>
      </c>
      <c r="E15083" s="2"/>
      <c r="G15083" s="23"/>
    </row>
    <row r="15084" spans="1:7" customFormat="1">
      <c r="A15084" s="4">
        <v>37722</v>
      </c>
      <c r="B15084">
        <v>1.24</v>
      </c>
      <c r="C15084">
        <f>IFERROR(((VLOOKUP(A15084,'Interest Rates-10yr'!$A$9:$C$15239,2,FALSE))-B15084),C15083)</f>
        <v>2.76</v>
      </c>
      <c r="D15084" s="98">
        <f>AVERAGE(C$10:C15084)</f>
        <v>0.77461691542288658</v>
      </c>
      <c r="E15084" s="2"/>
      <c r="G15084" s="23"/>
    </row>
    <row r="15085" spans="1:7" customFormat="1">
      <c r="A15085" s="4">
        <v>37723</v>
      </c>
      <c r="B15085">
        <v>1.24</v>
      </c>
      <c r="C15085">
        <f>IFERROR(((VLOOKUP(A15085,'Interest Rates-10yr'!$A$9:$C$15239,2,FALSE))-B15085),C15084)</f>
        <v>2.76</v>
      </c>
      <c r="D15085" s="98">
        <f>AVERAGE(C$10:C15085)</f>
        <v>0.77474860705757598</v>
      </c>
      <c r="E15085" s="2"/>
      <c r="G15085" s="23"/>
    </row>
    <row r="15086" spans="1:7" customFormat="1">
      <c r="A15086" s="4">
        <v>37724</v>
      </c>
      <c r="B15086">
        <v>1.24</v>
      </c>
      <c r="C15086">
        <f>IFERROR(((VLOOKUP(A15086,'Interest Rates-10yr'!$A$9:$C$15239,2,FALSE))-B15086),C15085)</f>
        <v>2.76</v>
      </c>
      <c r="D15086" s="98">
        <f>AVERAGE(C$10:C15086)</f>
        <v>0.77488028122305597</v>
      </c>
      <c r="E15086" s="2"/>
      <c r="G15086" s="23"/>
    </row>
    <row r="15087" spans="1:7" customFormat="1">
      <c r="A15087" s="4">
        <v>37725</v>
      </c>
      <c r="B15087">
        <v>1.32</v>
      </c>
      <c r="C15087">
        <f>IFERROR(((VLOOKUP(A15087,'Interest Rates-10yr'!$A$9:$C$15239,2,FALSE))-B15087),C15086)</f>
        <v>2.7199999999999998</v>
      </c>
      <c r="D15087" s="98">
        <f>AVERAGE(C$10:C15087)</f>
        <v>0.77500928505106881</v>
      </c>
      <c r="E15087" s="2"/>
      <c r="G15087" s="23"/>
    </row>
    <row r="15088" spans="1:7" customFormat="1">
      <c r="A15088" s="4">
        <v>37726</v>
      </c>
      <c r="B15088">
        <v>1.34</v>
      </c>
      <c r="C15088">
        <f>IFERROR(((VLOOKUP(A15088,'Interest Rates-10yr'!$A$9:$C$15239,2,FALSE))-B15088),C15087)</f>
        <v>2.6399999999999997</v>
      </c>
      <c r="D15088" s="98">
        <f>AVERAGE(C$10:C15088)</f>
        <v>0.77513296637708162</v>
      </c>
      <c r="E15088" s="2"/>
      <c r="G15088" s="23"/>
    </row>
    <row r="15089" spans="1:7" customFormat="1">
      <c r="A15089" s="4">
        <v>37727</v>
      </c>
      <c r="B15089">
        <v>1.26</v>
      </c>
      <c r="C15089">
        <f>IFERROR(((VLOOKUP(A15089,'Interest Rates-10yr'!$A$9:$C$15239,2,FALSE))-B15089),C15088)</f>
        <v>2.7</v>
      </c>
      <c r="D15089" s="98">
        <f>AVERAGE(C$10:C15089)</f>
        <v>0.77526061007957658</v>
      </c>
      <c r="E15089" s="2"/>
      <c r="G15089" s="23"/>
    </row>
    <row r="15090" spans="1:7" customFormat="1">
      <c r="A15090" s="4">
        <v>37728</v>
      </c>
      <c r="B15090">
        <v>1.28</v>
      </c>
      <c r="C15090">
        <f>IFERROR(((VLOOKUP(A15090,'Interest Rates-10yr'!$A$9:$C$15239,2,FALSE))-B15090),C15089)</f>
        <v>2.7</v>
      </c>
      <c r="D15090" s="98">
        <f>AVERAGE(C$10:C15090)</f>
        <v>0.77538823685432101</v>
      </c>
      <c r="E15090" s="2"/>
      <c r="G15090" s="23"/>
    </row>
    <row r="15091" spans="1:7" customFormat="1">
      <c r="A15091" s="4">
        <v>37729</v>
      </c>
      <c r="B15091">
        <v>1.24</v>
      </c>
      <c r="C15091">
        <f>IFERROR(((VLOOKUP(A15091,'Interest Rates-10yr'!$A$9:$C$15239,2,FALSE))-B15091),C15090)</f>
        <v>2.7</v>
      </c>
      <c r="D15091" s="98">
        <f>AVERAGE(C$10:C15091)</f>
        <v>0.77551584670468221</v>
      </c>
      <c r="E15091" s="2"/>
      <c r="G15091" s="23"/>
    </row>
    <row r="15092" spans="1:7" customFormat="1">
      <c r="A15092" s="4">
        <v>37730</v>
      </c>
      <c r="B15092">
        <v>1.24</v>
      </c>
      <c r="C15092">
        <f>IFERROR(((VLOOKUP(A15092,'Interest Rates-10yr'!$A$9:$C$15239,2,FALSE))-B15092),C15091)</f>
        <v>2.7</v>
      </c>
      <c r="D15092" s="98">
        <f>AVERAGE(C$10:C15092)</f>
        <v>0.77564343963402616</v>
      </c>
      <c r="E15092" s="2"/>
      <c r="G15092" s="23"/>
    </row>
    <row r="15093" spans="1:7" customFormat="1">
      <c r="A15093" s="4">
        <v>37731</v>
      </c>
      <c r="B15093">
        <v>1.24</v>
      </c>
      <c r="C15093">
        <f>IFERROR(((VLOOKUP(A15093,'Interest Rates-10yr'!$A$9:$C$15239,2,FALSE))-B15093),C15092)</f>
        <v>2.7</v>
      </c>
      <c r="D15093" s="98">
        <f>AVERAGE(C$10:C15093)</f>
        <v>0.77577101564571849</v>
      </c>
      <c r="E15093" s="2"/>
      <c r="G15093" s="23"/>
    </row>
    <row r="15094" spans="1:7" customFormat="1">
      <c r="A15094" s="4">
        <v>37732</v>
      </c>
      <c r="B15094">
        <v>1.29</v>
      </c>
      <c r="C15094">
        <f>IFERROR(((VLOOKUP(A15094,'Interest Rates-10yr'!$A$9:$C$15239,2,FALSE))-B15094),C15093)</f>
        <v>2.71</v>
      </c>
      <c r="D15094" s="98">
        <f>AVERAGE(C$10:C15094)</f>
        <v>0.77589923765329905</v>
      </c>
      <c r="E15094" s="2"/>
      <c r="G15094" s="23"/>
    </row>
    <row r="15095" spans="1:7" customFormat="1">
      <c r="A15095" s="4">
        <v>37733</v>
      </c>
      <c r="B15095">
        <v>1.26</v>
      </c>
      <c r="C15095">
        <f>IFERROR(((VLOOKUP(A15095,'Interest Rates-10yr'!$A$9:$C$15239,2,FALSE))-B15095),C15094)</f>
        <v>2.75</v>
      </c>
      <c r="D15095" s="98">
        <f>AVERAGE(C$10:C15095)</f>
        <v>0.7760300941270063</v>
      </c>
      <c r="E15095" s="2"/>
      <c r="G15095" s="23"/>
    </row>
    <row r="15096" spans="1:7" customFormat="1">
      <c r="A15096" s="4">
        <v>37734</v>
      </c>
      <c r="B15096">
        <v>1.24</v>
      </c>
      <c r="C15096">
        <f>IFERROR(((VLOOKUP(A15096,'Interest Rates-10yr'!$A$9:$C$15239,2,FALSE))-B15096),C15095)</f>
        <v>2.7799999999999994</v>
      </c>
      <c r="D15096" s="98">
        <f>AVERAGE(C$10:C15096)</f>
        <v>0.77616292172068779</v>
      </c>
      <c r="E15096" s="2"/>
      <c r="G15096" s="23"/>
    </row>
    <row r="15097" spans="1:7" customFormat="1">
      <c r="A15097" s="4">
        <v>37735</v>
      </c>
      <c r="B15097">
        <v>1.24</v>
      </c>
      <c r="C15097">
        <f>IFERROR(((VLOOKUP(A15097,'Interest Rates-10yr'!$A$9:$C$15239,2,FALSE))-B15097),C15096)</f>
        <v>2.6900000000000004</v>
      </c>
      <c r="D15097" s="98">
        <f>AVERAGE(C$10:C15097)</f>
        <v>0.77628976670201599</v>
      </c>
      <c r="E15097" s="2"/>
      <c r="G15097" s="23"/>
    </row>
    <row r="15098" spans="1:7" customFormat="1">
      <c r="A15098" s="4">
        <v>37736</v>
      </c>
      <c r="B15098">
        <v>1.28</v>
      </c>
      <c r="C15098">
        <f>IFERROR(((VLOOKUP(A15098,'Interest Rates-10yr'!$A$9:$C$15239,2,FALSE))-B15098),C15097)</f>
        <v>2.63</v>
      </c>
      <c r="D15098" s="98">
        <f>AVERAGE(C$10:C15098)</f>
        <v>0.77641261846378273</v>
      </c>
      <c r="E15098" s="2"/>
      <c r="G15098" s="23"/>
    </row>
    <row r="15099" spans="1:7" customFormat="1">
      <c r="A15099" s="4">
        <v>37737</v>
      </c>
      <c r="B15099">
        <v>1.28</v>
      </c>
      <c r="C15099">
        <f>IFERROR(((VLOOKUP(A15099,'Interest Rates-10yr'!$A$9:$C$15239,2,FALSE))-B15099),C15098)</f>
        <v>2.63</v>
      </c>
      <c r="D15099" s="98">
        <f>AVERAGE(C$10:C15099)</f>
        <v>0.77653545394300971</v>
      </c>
      <c r="E15099" s="2"/>
      <c r="G15099" s="23"/>
    </row>
    <row r="15100" spans="1:7" customFormat="1">
      <c r="A15100" s="4">
        <v>37738</v>
      </c>
      <c r="B15100">
        <v>1.28</v>
      </c>
      <c r="C15100">
        <f>IFERROR(((VLOOKUP(A15100,'Interest Rates-10yr'!$A$9:$C$15239,2,FALSE))-B15100),C15099)</f>
        <v>2.63</v>
      </c>
      <c r="D15100" s="98">
        <f>AVERAGE(C$10:C15100)</f>
        <v>0.7766582731429339</v>
      </c>
      <c r="E15100" s="2"/>
      <c r="G15100" s="23"/>
    </row>
    <row r="15101" spans="1:7" customFormat="1">
      <c r="A15101" s="4">
        <v>37739</v>
      </c>
      <c r="B15101">
        <v>1.29</v>
      </c>
      <c r="C15101">
        <f>IFERROR(((VLOOKUP(A15101,'Interest Rates-10yr'!$A$9:$C$15239,2,FALSE))-B15101),C15100)</f>
        <v>2.63</v>
      </c>
      <c r="D15101" s="98">
        <f>AVERAGE(C$10:C15101)</f>
        <v>0.77678107606679136</v>
      </c>
      <c r="E15101" s="2"/>
      <c r="G15101" s="23"/>
    </row>
    <row r="15102" spans="1:7" customFormat="1">
      <c r="A15102" s="4">
        <v>37740</v>
      </c>
      <c r="B15102">
        <v>1.27</v>
      </c>
      <c r="C15102">
        <f>IFERROR(((VLOOKUP(A15102,'Interest Rates-10yr'!$A$9:$C$15239,2,FALSE))-B15102),C15101)</f>
        <v>2.69</v>
      </c>
      <c r="D15102" s="98">
        <f>AVERAGE(C$10:C15102)</f>
        <v>0.7769078380706298</v>
      </c>
      <c r="E15102" s="2"/>
      <c r="G15102" s="23"/>
    </row>
    <row r="15103" spans="1:7" customFormat="1">
      <c r="A15103" s="4">
        <v>37741</v>
      </c>
      <c r="B15103">
        <v>1.31</v>
      </c>
      <c r="C15103">
        <f>IFERROR(((VLOOKUP(A15103,'Interest Rates-10yr'!$A$9:$C$15239,2,FALSE))-B15103),C15102)</f>
        <v>2.58</v>
      </c>
      <c r="D15103" s="98">
        <f>AVERAGE(C$10:C15103)</f>
        <v>0.77702729561415229</v>
      </c>
      <c r="E15103" s="2"/>
      <c r="G15103" s="23"/>
    </row>
    <row r="15104" spans="1:7" customFormat="1">
      <c r="A15104" s="4">
        <v>37742</v>
      </c>
      <c r="B15104">
        <v>1.3</v>
      </c>
      <c r="C15104">
        <f>IFERROR(((VLOOKUP(A15104,'Interest Rates-10yr'!$A$9:$C$15239,2,FALSE))-B15104),C15103)</f>
        <v>2.58</v>
      </c>
      <c r="D15104" s="98">
        <f>AVERAGE(C$10:C15104)</f>
        <v>0.77714673733024275</v>
      </c>
      <c r="E15104" s="2"/>
      <c r="G15104" s="23"/>
    </row>
    <row r="15105" spans="1:7" customFormat="1">
      <c r="A15105" s="4">
        <v>37743</v>
      </c>
      <c r="B15105">
        <v>1.24</v>
      </c>
      <c r="C15105">
        <f>IFERROR(((VLOOKUP(A15105,'Interest Rates-10yr'!$A$9:$C$15239,2,FALSE))-B15105),C15104)</f>
        <v>2.7</v>
      </c>
      <c r="D15105" s="98">
        <f>AVERAGE(C$10:C15105)</f>
        <v>0.77727411234764276</v>
      </c>
      <c r="E15105" s="2"/>
      <c r="G15105" s="23"/>
    </row>
    <row r="15106" spans="1:7" customFormat="1">
      <c r="A15106" s="4">
        <v>37744</v>
      </c>
      <c r="B15106">
        <v>1.24</v>
      </c>
      <c r="C15106">
        <f>IFERROR(((VLOOKUP(A15106,'Interest Rates-10yr'!$A$9:$C$15239,2,FALSE))-B15106),C15105)</f>
        <v>2.7</v>
      </c>
      <c r="D15106" s="98">
        <f>AVERAGE(C$10:C15106)</f>
        <v>0.77740147049082708</v>
      </c>
      <c r="E15106" s="2"/>
      <c r="G15106" s="23"/>
    </row>
    <row r="15107" spans="1:7" customFormat="1">
      <c r="A15107" s="4">
        <v>37745</v>
      </c>
      <c r="B15107">
        <v>1.24</v>
      </c>
      <c r="C15107">
        <f>IFERROR(((VLOOKUP(A15107,'Interest Rates-10yr'!$A$9:$C$15239,2,FALSE))-B15107),C15106)</f>
        <v>2.7</v>
      </c>
      <c r="D15107" s="98">
        <f>AVERAGE(C$10:C15107)</f>
        <v>0.77752881176314859</v>
      </c>
      <c r="E15107" s="2"/>
      <c r="G15107" s="23"/>
    </row>
    <row r="15108" spans="1:7" customFormat="1">
      <c r="A15108" s="4">
        <v>37746</v>
      </c>
      <c r="B15108">
        <v>1.27</v>
      </c>
      <c r="C15108">
        <f>IFERROR(((VLOOKUP(A15108,'Interest Rates-10yr'!$A$9:$C$15239,2,FALSE))-B15108),C15107)</f>
        <v>2.65</v>
      </c>
      <c r="D15108" s="98">
        <f>AVERAGE(C$10:C15108)</f>
        <v>0.777652824690378</v>
      </c>
      <c r="E15108" s="2"/>
      <c r="G15108" s="23"/>
    </row>
    <row r="15109" spans="1:7" customFormat="1">
      <c r="A15109" s="4">
        <v>37747</v>
      </c>
      <c r="B15109">
        <v>1.28</v>
      </c>
      <c r="C15109">
        <f>IFERROR(((VLOOKUP(A15109,'Interest Rates-10yr'!$A$9:$C$15239,2,FALSE))-B15109),C15108)</f>
        <v>2.5599999999999996</v>
      </c>
      <c r="D15109" s="98">
        <f>AVERAGE(C$10:C15109)</f>
        <v>0.77777086092715342</v>
      </c>
      <c r="E15109" s="2"/>
      <c r="G15109" s="23"/>
    </row>
    <row r="15110" spans="1:7" customFormat="1">
      <c r="A15110" s="4">
        <v>37748</v>
      </c>
      <c r="B15110">
        <v>1.28</v>
      </c>
      <c r="C15110">
        <f>IFERROR(((VLOOKUP(A15110,'Interest Rates-10yr'!$A$9:$C$15239,2,FALSE))-B15110),C15109)</f>
        <v>2.4400000000000004</v>
      </c>
      <c r="D15110" s="98">
        <f>AVERAGE(C$10:C15110)</f>
        <v>0.77788093503741584</v>
      </c>
      <c r="E15110" s="2"/>
      <c r="G15110" s="23"/>
    </row>
    <row r="15111" spans="1:7" customFormat="1">
      <c r="A15111" s="4">
        <v>37749</v>
      </c>
      <c r="B15111">
        <v>1.27</v>
      </c>
      <c r="C15111">
        <f>IFERROR(((VLOOKUP(A15111,'Interest Rates-10yr'!$A$9:$C$15239,2,FALSE))-B15111),C15110)</f>
        <v>2.4300000000000002</v>
      </c>
      <c r="D15111" s="98">
        <f>AVERAGE(C$10:C15111)</f>
        <v>0.777990332406305</v>
      </c>
      <c r="E15111" s="2"/>
      <c r="G15111" s="23"/>
    </row>
    <row r="15112" spans="1:7" customFormat="1">
      <c r="A15112" s="4">
        <v>37750</v>
      </c>
      <c r="B15112">
        <v>1.24</v>
      </c>
      <c r="C15112">
        <f>IFERROR(((VLOOKUP(A15112,'Interest Rates-10yr'!$A$9:$C$15239,2,FALSE))-B15112),C15111)</f>
        <v>2.4500000000000002</v>
      </c>
      <c r="D15112" s="98">
        <f>AVERAGE(C$10:C15112)</f>
        <v>0.77810103952857168</v>
      </c>
      <c r="E15112" s="2"/>
      <c r="G15112" s="23"/>
    </row>
    <row r="15113" spans="1:7" customFormat="1">
      <c r="A15113" s="4">
        <v>37751</v>
      </c>
      <c r="B15113">
        <v>1.24</v>
      </c>
      <c r="C15113">
        <f>IFERROR(((VLOOKUP(A15113,'Interest Rates-10yr'!$A$9:$C$15239,2,FALSE))-B15113),C15112)</f>
        <v>2.4500000000000002</v>
      </c>
      <c r="D15113" s="98">
        <f>AVERAGE(C$10:C15113)</f>
        <v>0.77821173199152671</v>
      </c>
      <c r="E15113" s="2"/>
      <c r="G15113" s="23"/>
    </row>
    <row r="15114" spans="1:7" customFormat="1">
      <c r="A15114" s="4">
        <v>37752</v>
      </c>
      <c r="B15114">
        <v>1.24</v>
      </c>
      <c r="C15114">
        <f>IFERROR(((VLOOKUP(A15114,'Interest Rates-10yr'!$A$9:$C$15239,2,FALSE))-B15114),C15113)</f>
        <v>2.4500000000000002</v>
      </c>
      <c r="D15114" s="98">
        <f>AVERAGE(C$10:C15114)</f>
        <v>0.77832240979808143</v>
      </c>
      <c r="E15114" s="2"/>
      <c r="G15114" s="23"/>
    </row>
    <row r="15115" spans="1:7" customFormat="1">
      <c r="A15115" s="4">
        <v>37753</v>
      </c>
      <c r="B15115">
        <v>1.25</v>
      </c>
      <c r="C15115">
        <f>IFERROR(((VLOOKUP(A15115,'Interest Rates-10yr'!$A$9:$C$15239,2,FALSE))-B15115),C15114)</f>
        <v>2.39</v>
      </c>
      <c r="D15115" s="98">
        <f>AVERAGE(C$10:C15115)</f>
        <v>0.77842910101946372</v>
      </c>
      <c r="E15115" s="2"/>
      <c r="G15115" s="23"/>
    </row>
    <row r="15116" spans="1:7" customFormat="1">
      <c r="A15116" s="4">
        <v>37754</v>
      </c>
      <c r="B15116">
        <v>1.23</v>
      </c>
      <c r="C15116">
        <f>IFERROR(((VLOOKUP(A15116,'Interest Rates-10yr'!$A$9:$C$15239,2,FALSE))-B15116),C15115)</f>
        <v>2.4</v>
      </c>
      <c r="D15116" s="98">
        <f>AVERAGE(C$10:C15116)</f>
        <v>0.77853644006090017</v>
      </c>
      <c r="E15116" s="2"/>
      <c r="G15116" s="23"/>
    </row>
    <row r="15117" spans="1:7" customFormat="1">
      <c r="A15117" s="4">
        <v>37755</v>
      </c>
      <c r="B15117">
        <v>1.3</v>
      </c>
      <c r="C15117">
        <f>IFERROR(((VLOOKUP(A15117,'Interest Rates-10yr'!$A$9:$C$15239,2,FALSE))-B15117),C15116)</f>
        <v>2.2299999999999995</v>
      </c>
      <c r="D15117" s="98">
        <f>AVERAGE(C$10:C15117)</f>
        <v>0.77863251257611976</v>
      </c>
      <c r="E15117" s="2"/>
      <c r="G15117" s="23"/>
    </row>
    <row r="15118" spans="1:7" customFormat="1">
      <c r="A15118" s="4">
        <v>37756</v>
      </c>
      <c r="B15118">
        <v>1.36</v>
      </c>
      <c r="C15118">
        <f>IFERROR(((VLOOKUP(A15118,'Interest Rates-10yr'!$A$9:$C$15239,2,FALSE))-B15118),C15117)</f>
        <v>2.17</v>
      </c>
      <c r="D15118" s="98">
        <f>AVERAGE(C$10:C15118)</f>
        <v>0.77872460123105558</v>
      </c>
      <c r="E15118" s="2"/>
      <c r="G15118" s="23"/>
    </row>
    <row r="15119" spans="1:7" customFormat="1">
      <c r="A15119" s="4">
        <v>37757</v>
      </c>
      <c r="B15119">
        <v>1.26</v>
      </c>
      <c r="C15119">
        <f>IFERROR(((VLOOKUP(A15119,'Interest Rates-10yr'!$A$9:$C$15239,2,FALSE))-B15119),C15118)</f>
        <v>2.2000000000000002</v>
      </c>
      <c r="D15119" s="98">
        <f>AVERAGE(C$10:C15119)</f>
        <v>0.77881866313699666</v>
      </c>
      <c r="E15119" s="2"/>
      <c r="G15119" s="23"/>
    </row>
    <row r="15120" spans="1:7" customFormat="1">
      <c r="A15120" s="4">
        <v>37758</v>
      </c>
      <c r="B15120">
        <v>1.26</v>
      </c>
      <c r="C15120">
        <f>IFERROR(((VLOOKUP(A15120,'Interest Rates-10yr'!$A$9:$C$15239,2,FALSE))-B15120),C15119)</f>
        <v>2.2000000000000002</v>
      </c>
      <c r="D15120" s="98">
        <f>AVERAGE(C$10:C15120)</f>
        <v>0.77891271259347628</v>
      </c>
      <c r="E15120" s="2"/>
      <c r="G15120" s="23"/>
    </row>
    <row r="15121" spans="1:7" customFormat="1">
      <c r="A15121" s="4">
        <v>37759</v>
      </c>
      <c r="B15121">
        <v>1.26</v>
      </c>
      <c r="C15121">
        <f>IFERROR(((VLOOKUP(A15121,'Interest Rates-10yr'!$A$9:$C$15239,2,FALSE))-B15121),C15120)</f>
        <v>2.2000000000000002</v>
      </c>
      <c r="D15121" s="98">
        <f>AVERAGE(C$10:C15121)</f>
        <v>0.7790067496029659</v>
      </c>
      <c r="E15121" s="2"/>
      <c r="G15121" s="23"/>
    </row>
    <row r="15122" spans="1:7" customFormat="1">
      <c r="A15122" s="4">
        <v>37760</v>
      </c>
      <c r="B15122">
        <v>1.26</v>
      </c>
      <c r="C15122">
        <f>IFERROR(((VLOOKUP(A15122,'Interest Rates-10yr'!$A$9:$C$15239,2,FALSE))-B15122),C15121)</f>
        <v>2.2000000000000002</v>
      </c>
      <c r="D15122" s="98">
        <f>AVERAGE(C$10:C15122)</f>
        <v>0.77910077416793633</v>
      </c>
      <c r="E15122" s="2"/>
      <c r="G15122" s="23"/>
    </row>
    <row r="15123" spans="1:7" customFormat="1">
      <c r="A15123" s="4">
        <v>37761</v>
      </c>
      <c r="B15123">
        <v>1.23</v>
      </c>
      <c r="C15123">
        <f>IFERROR(((VLOOKUP(A15123,'Interest Rates-10yr'!$A$9:$C$15239,2,FALSE))-B15123),C15122)</f>
        <v>2.15</v>
      </c>
      <c r="D15123" s="98">
        <f>AVERAGE(C$10:C15123)</f>
        <v>0.7791914780997764</v>
      </c>
      <c r="E15123" s="2"/>
      <c r="G15123" s="23"/>
    </row>
    <row r="15124" spans="1:7" customFormat="1">
      <c r="A15124" s="4">
        <v>37762</v>
      </c>
      <c r="B15124">
        <v>1.23</v>
      </c>
      <c r="C15124">
        <f>IFERROR(((VLOOKUP(A15124,'Interest Rates-10yr'!$A$9:$C$15239,2,FALSE))-B15124),C15123)</f>
        <v>2.16</v>
      </c>
      <c r="D15124" s="98">
        <f>AVERAGE(C$10:C15124)</f>
        <v>0.77928283162421574</v>
      </c>
      <c r="E15124" s="2"/>
      <c r="G15124" s="23"/>
    </row>
    <row r="15125" spans="1:7" customFormat="1">
      <c r="A15125" s="4">
        <v>37763</v>
      </c>
      <c r="B15125">
        <v>1.25</v>
      </c>
      <c r="C15125">
        <f>IFERROR(((VLOOKUP(A15125,'Interest Rates-10yr'!$A$9:$C$15239,2,FALSE))-B15125),C15124)</f>
        <v>2.09</v>
      </c>
      <c r="D15125" s="98">
        <f>AVERAGE(C$10:C15125)</f>
        <v>0.77936954220693444</v>
      </c>
      <c r="E15125" s="2"/>
      <c r="G15125" s="23"/>
    </row>
    <row r="15126" spans="1:7" customFormat="1">
      <c r="A15126" s="4">
        <v>37764</v>
      </c>
      <c r="B15126">
        <v>1.21</v>
      </c>
      <c r="C15126">
        <f>IFERROR(((VLOOKUP(A15126,'Interest Rates-10yr'!$A$9:$C$15239,2,FALSE))-B15126),C15125)</f>
        <v>2.13</v>
      </c>
      <c r="D15126" s="98">
        <f>AVERAGE(C$10:C15126)</f>
        <v>0.77945888734537405</v>
      </c>
      <c r="E15126" s="2"/>
      <c r="G15126" s="23"/>
    </row>
    <row r="15127" spans="1:7" customFormat="1">
      <c r="A15127" s="4">
        <v>37765</v>
      </c>
      <c r="B15127">
        <v>1.21</v>
      </c>
      <c r="C15127">
        <f>IFERROR(((VLOOKUP(A15127,'Interest Rates-10yr'!$A$9:$C$15239,2,FALSE))-B15127),C15126)</f>
        <v>2.13</v>
      </c>
      <c r="D15127" s="98">
        <f>AVERAGE(C$10:C15127)</f>
        <v>0.77954822066411023</v>
      </c>
      <c r="E15127" s="2"/>
      <c r="G15127" s="23"/>
    </row>
    <row r="15128" spans="1:7" customFormat="1">
      <c r="A15128" s="4">
        <v>37766</v>
      </c>
      <c r="B15128">
        <v>1.21</v>
      </c>
      <c r="C15128">
        <f>IFERROR(((VLOOKUP(A15128,'Interest Rates-10yr'!$A$9:$C$15239,2,FALSE))-B15128),C15127)</f>
        <v>2.13</v>
      </c>
      <c r="D15128" s="98">
        <f>AVERAGE(C$10:C15128)</f>
        <v>0.77963754216548831</v>
      </c>
      <c r="E15128" s="2"/>
      <c r="G15128" s="23"/>
    </row>
    <row r="15129" spans="1:7" customFormat="1">
      <c r="A15129" s="4">
        <v>37767</v>
      </c>
      <c r="B15129">
        <v>1.21</v>
      </c>
      <c r="C15129">
        <f>IFERROR(((VLOOKUP(A15129,'Interest Rates-10yr'!$A$9:$C$15239,2,FALSE))-B15129),C15128)</f>
        <v>2.13</v>
      </c>
      <c r="D15129" s="98">
        <f>AVERAGE(C$10:C15129)</f>
        <v>0.77972685185185298</v>
      </c>
      <c r="E15129" s="2"/>
      <c r="G15129" s="23"/>
    </row>
    <row r="15130" spans="1:7" customFormat="1">
      <c r="A15130" s="4">
        <v>37768</v>
      </c>
      <c r="B15130">
        <v>1.32</v>
      </c>
      <c r="C15130">
        <f>IFERROR(((VLOOKUP(A15130,'Interest Rates-10yr'!$A$9:$C$15239,2,FALSE))-B15130),C15129)</f>
        <v>2.09</v>
      </c>
      <c r="D15130" s="98">
        <f>AVERAGE(C$10:C15130)</f>
        <v>0.77981350439785846</v>
      </c>
      <c r="E15130" s="2"/>
      <c r="G15130" s="23"/>
    </row>
    <row r="15131" spans="1:7" customFormat="1">
      <c r="A15131" s="4">
        <v>37769</v>
      </c>
      <c r="B15131">
        <v>1.29</v>
      </c>
      <c r="C15131">
        <f>IFERROR(((VLOOKUP(A15131,'Interest Rates-10yr'!$A$9:$C$15239,2,FALSE))-B15131),C15130)</f>
        <v>2.15</v>
      </c>
      <c r="D15131" s="98">
        <f>AVERAGE(C$10:C15131)</f>
        <v>0.77990411321253916</v>
      </c>
      <c r="E15131" s="2"/>
      <c r="G15131" s="23"/>
    </row>
    <row r="15132" spans="1:7" customFormat="1">
      <c r="A15132" s="4">
        <v>37770</v>
      </c>
      <c r="B15132">
        <v>1.29</v>
      </c>
      <c r="C15132">
        <f>IFERROR(((VLOOKUP(A15132,'Interest Rates-10yr'!$A$9:$C$15239,2,FALSE))-B15132),C15131)</f>
        <v>2.0499999999999998</v>
      </c>
      <c r="D15132" s="98">
        <f>AVERAGE(C$10:C15132)</f>
        <v>0.77998809759968368</v>
      </c>
      <c r="E15132" s="2"/>
      <c r="G15132" s="23"/>
    </row>
    <row r="15133" spans="1:7" customFormat="1">
      <c r="A15133" s="4">
        <v>37771</v>
      </c>
      <c r="B15133">
        <v>1.28</v>
      </c>
      <c r="C15133">
        <f>IFERROR(((VLOOKUP(A15133,'Interest Rates-10yr'!$A$9:$C$15239,2,FALSE))-B15133),C15132)</f>
        <v>2.09</v>
      </c>
      <c r="D15133" s="98">
        <f>AVERAGE(C$10:C15133)</f>
        <v>0.7800747156836827</v>
      </c>
      <c r="E15133" s="2"/>
      <c r="G15133" s="23"/>
    </row>
    <row r="15134" spans="1:7" customFormat="1">
      <c r="A15134" s="4">
        <v>37772</v>
      </c>
      <c r="B15134">
        <v>1.28</v>
      </c>
      <c r="C15134">
        <f>IFERROR(((VLOOKUP(A15134,'Interest Rates-10yr'!$A$9:$C$15239,2,FALSE))-B15134),C15133)</f>
        <v>2.09</v>
      </c>
      <c r="D15134" s="98">
        <f>AVERAGE(C$10:C15134)</f>
        <v>0.78016132231405066</v>
      </c>
      <c r="E15134" s="2"/>
      <c r="G15134" s="23"/>
    </row>
    <row r="15135" spans="1:7" customFormat="1">
      <c r="A15135" s="4">
        <v>37773</v>
      </c>
      <c r="B15135">
        <v>1.28</v>
      </c>
      <c r="C15135">
        <f>IFERROR(((VLOOKUP(A15135,'Interest Rates-10yr'!$A$9:$C$15239,2,FALSE))-B15135),C15134)</f>
        <v>2.09</v>
      </c>
      <c r="D15135" s="98">
        <f>AVERAGE(C$10:C15135)</f>
        <v>0.78024791749305944</v>
      </c>
      <c r="E15135" s="2"/>
      <c r="G15135" s="23"/>
    </row>
    <row r="15136" spans="1:7" customFormat="1">
      <c r="A15136" s="4">
        <v>37774</v>
      </c>
      <c r="B15136">
        <v>1.27</v>
      </c>
      <c r="C15136">
        <f>IFERROR(((VLOOKUP(A15136,'Interest Rates-10yr'!$A$9:$C$15239,2,FALSE))-B15136),C15135)</f>
        <v>2.16</v>
      </c>
      <c r="D15136" s="98">
        <f>AVERAGE(C$10:C15136)</f>
        <v>0.78033912871025435</v>
      </c>
      <c r="E15136" s="2"/>
      <c r="G15136" s="23"/>
    </row>
    <row r="15137" spans="1:7" customFormat="1">
      <c r="A15137" s="4">
        <v>37775</v>
      </c>
      <c r="B15137">
        <v>1.21</v>
      </c>
      <c r="C15137">
        <f>IFERROR(((VLOOKUP(A15137,'Interest Rates-10yr'!$A$9:$C$15239,2,FALSE))-B15137),C15136)</f>
        <v>2.13</v>
      </c>
      <c r="D15137" s="98">
        <f>AVERAGE(C$10:C15137)</f>
        <v>0.78042834479111689</v>
      </c>
      <c r="E15137" s="2"/>
      <c r="G15137" s="23"/>
    </row>
    <row r="15138" spans="1:7" customFormat="1">
      <c r="A15138" s="4">
        <v>37776</v>
      </c>
      <c r="B15138">
        <v>1.22</v>
      </c>
      <c r="C15138">
        <f>IFERROR(((VLOOKUP(A15138,'Interest Rates-10yr'!$A$9:$C$15239,2,FALSE))-B15138),C15137)</f>
        <v>2.08</v>
      </c>
      <c r="D15138" s="98">
        <f>AVERAGE(C$10:C15138)</f>
        <v>0.78051424416683302</v>
      </c>
      <c r="E15138" s="2"/>
      <c r="G15138" s="23"/>
    </row>
    <row r="15139" spans="1:7" customFormat="1">
      <c r="A15139" s="4">
        <v>37777</v>
      </c>
      <c r="B15139">
        <v>1.26</v>
      </c>
      <c r="C15139">
        <f>IFERROR(((VLOOKUP(A15139,'Interest Rates-10yr'!$A$9:$C$15239,2,FALSE))-B15139),C15138)</f>
        <v>2.08</v>
      </c>
      <c r="D15139" s="98">
        <f>AVERAGE(C$10:C15139)</f>
        <v>0.78060013218770763</v>
      </c>
      <c r="E15139" s="2"/>
      <c r="G15139" s="23"/>
    </row>
    <row r="15140" spans="1:7" customFormat="1">
      <c r="A15140" s="4">
        <v>37778</v>
      </c>
      <c r="B15140">
        <v>1.24</v>
      </c>
      <c r="C15140">
        <f>IFERROR(((VLOOKUP(A15140,'Interest Rates-10yr'!$A$9:$C$15239,2,FALSE))-B15140),C15139)</f>
        <v>2.13</v>
      </c>
      <c r="D15140" s="98">
        <f>AVERAGE(C$10:C15140)</f>
        <v>0.78068931333025016</v>
      </c>
      <c r="E15140" s="2"/>
      <c r="G15140" s="23"/>
    </row>
    <row r="15141" spans="1:7" customFormat="1">
      <c r="A15141" s="4">
        <v>37779</v>
      </c>
      <c r="B15141">
        <v>1.24</v>
      </c>
      <c r="C15141">
        <f>IFERROR(((VLOOKUP(A15141,'Interest Rates-10yr'!$A$9:$C$15239,2,FALSE))-B15141),C15140)</f>
        <v>2.13</v>
      </c>
      <c r="D15141" s="98">
        <f>AVERAGE(C$10:C15141)</f>
        <v>0.78077848268570016</v>
      </c>
      <c r="E15141" s="2"/>
      <c r="G15141" s="23"/>
    </row>
    <row r="15142" spans="1:7" customFormat="1">
      <c r="A15142" s="4">
        <v>37780</v>
      </c>
      <c r="B15142">
        <v>1.24</v>
      </c>
      <c r="C15142">
        <f>IFERROR(((VLOOKUP(A15142,'Interest Rates-10yr'!$A$9:$C$15239,2,FALSE))-B15142),C15141)</f>
        <v>2.13</v>
      </c>
      <c r="D15142" s="98">
        <f>AVERAGE(C$10:C15142)</f>
        <v>0.78086764025639421</v>
      </c>
      <c r="E15142" s="2"/>
      <c r="G15142" s="23"/>
    </row>
    <row r="15143" spans="1:7" customFormat="1">
      <c r="A15143" s="4">
        <v>37781</v>
      </c>
      <c r="B15143">
        <v>1.25</v>
      </c>
      <c r="C15143">
        <f>IFERROR(((VLOOKUP(A15143,'Interest Rates-10yr'!$A$9:$C$15239,2,FALSE))-B15143),C15142)</f>
        <v>2.04</v>
      </c>
      <c r="D15143" s="98">
        <f>AVERAGE(C$10:C15143)</f>
        <v>0.78095083917008157</v>
      </c>
      <c r="E15143" s="2"/>
      <c r="G15143" s="23"/>
    </row>
    <row r="15144" spans="1:7" customFormat="1">
      <c r="A15144" s="4">
        <v>37782</v>
      </c>
      <c r="B15144">
        <v>1.22</v>
      </c>
      <c r="C15144">
        <f>IFERROR(((VLOOKUP(A15144,'Interest Rates-10yr'!$A$9:$C$15239,2,FALSE))-B15144),C15143)</f>
        <v>1.9800000000000002</v>
      </c>
      <c r="D15144" s="98">
        <f>AVERAGE(C$10:C15144)</f>
        <v>0.78103006276841846</v>
      </c>
      <c r="E15144" s="2"/>
      <c r="G15144" s="23"/>
    </row>
    <row r="15145" spans="1:7" customFormat="1">
      <c r="A15145" s="4">
        <v>37783</v>
      </c>
      <c r="B15145">
        <v>1.25</v>
      </c>
      <c r="C15145">
        <f>IFERROR(((VLOOKUP(A15145,'Interest Rates-10yr'!$A$9:$C$15239,2,FALSE))-B15145),C15144)</f>
        <v>1.96</v>
      </c>
      <c r="D15145" s="98">
        <f>AVERAGE(C$10:C15145)</f>
        <v>0.78110795454545545</v>
      </c>
      <c r="E15145" s="2"/>
      <c r="G15145" s="23"/>
    </row>
    <row r="15146" spans="1:7" customFormat="1">
      <c r="A15146" s="4">
        <v>37784</v>
      </c>
      <c r="B15146">
        <v>1.25</v>
      </c>
      <c r="C15146">
        <f>IFERROR(((VLOOKUP(A15146,'Interest Rates-10yr'!$A$9:$C$15239,2,FALSE))-B15146),C15145)</f>
        <v>1.9300000000000002</v>
      </c>
      <c r="D15146" s="98">
        <f>AVERAGE(C$10:C15146)</f>
        <v>0.78118385413225955</v>
      </c>
      <c r="E15146" s="2"/>
      <c r="G15146" s="23"/>
    </row>
    <row r="15147" spans="1:7" customFormat="1">
      <c r="A15147" s="4">
        <v>37785</v>
      </c>
      <c r="B15147">
        <v>1.24</v>
      </c>
      <c r="C15147">
        <f>IFERROR(((VLOOKUP(A15147,'Interest Rates-10yr'!$A$9:$C$15239,2,FALSE))-B15147),C15146)</f>
        <v>1.89</v>
      </c>
      <c r="D15147" s="98">
        <f>AVERAGE(C$10:C15147)</f>
        <v>0.78125710133439108</v>
      </c>
      <c r="E15147" s="2"/>
      <c r="G15147" s="23"/>
    </row>
    <row r="15148" spans="1:7" customFormat="1">
      <c r="A15148" s="4">
        <v>37786</v>
      </c>
      <c r="B15148">
        <v>1.24</v>
      </c>
      <c r="C15148">
        <f>IFERROR(((VLOOKUP(A15148,'Interest Rates-10yr'!$A$9:$C$15239,2,FALSE))-B15148),C15147)</f>
        <v>1.89</v>
      </c>
      <c r="D15148" s="98">
        <f>AVERAGE(C$10:C15148)</f>
        <v>0.78133033885989911</v>
      </c>
      <c r="E15148" s="2"/>
      <c r="G15148" s="23"/>
    </row>
    <row r="15149" spans="1:7" customFormat="1">
      <c r="A15149" s="4">
        <v>37787</v>
      </c>
      <c r="B15149">
        <v>1.24</v>
      </c>
      <c r="C15149">
        <f>IFERROR(((VLOOKUP(A15149,'Interest Rates-10yr'!$A$9:$C$15239,2,FALSE))-B15149),C15148)</f>
        <v>1.89</v>
      </c>
      <c r="D15149" s="98">
        <f>AVERAGE(C$10:C15149)</f>
        <v>0.78140356671070088</v>
      </c>
      <c r="E15149" s="2"/>
      <c r="G15149" s="23"/>
    </row>
    <row r="15150" spans="1:7" customFormat="1">
      <c r="A15150" s="4">
        <v>37788</v>
      </c>
      <c r="B15150">
        <v>1.33</v>
      </c>
      <c r="C15150">
        <f>IFERROR(((VLOOKUP(A15150,'Interest Rates-10yr'!$A$9:$C$15239,2,FALSE))-B15150),C15149)</f>
        <v>1.85</v>
      </c>
      <c r="D15150" s="98">
        <f>AVERAGE(C$10:C15150)</f>
        <v>0.78147414305528118</v>
      </c>
      <c r="E15150" s="2"/>
      <c r="G15150" s="23"/>
    </row>
    <row r="15151" spans="1:7" customFormat="1">
      <c r="A15151" s="4">
        <v>37789</v>
      </c>
      <c r="B15151">
        <v>1.24</v>
      </c>
      <c r="C15151">
        <f>IFERROR(((VLOOKUP(A15151,'Interest Rates-10yr'!$A$9:$C$15239,2,FALSE))-B15151),C15150)</f>
        <v>2.0300000000000002</v>
      </c>
      <c r="D15151" s="98">
        <f>AVERAGE(C$10:C15151)</f>
        <v>0.78155659754325801</v>
      </c>
      <c r="E15151" s="2"/>
      <c r="G15151" s="23"/>
    </row>
    <row r="15152" spans="1:7" customFormat="1">
      <c r="A15152" s="4">
        <v>37790</v>
      </c>
      <c r="B15152">
        <v>1.22</v>
      </c>
      <c r="C15152">
        <f>IFERROR(((VLOOKUP(A15152,'Interest Rates-10yr'!$A$9:$C$15239,2,FALSE))-B15152),C15151)</f>
        <v>2.1500000000000004</v>
      </c>
      <c r="D15152" s="98">
        <f>AVERAGE(C$10:C15152)</f>
        <v>0.78164696559466507</v>
      </c>
      <c r="E15152" s="2"/>
      <c r="G15152" s="23"/>
    </row>
    <row r="15153" spans="1:7" customFormat="1">
      <c r="A15153" s="4">
        <v>37791</v>
      </c>
      <c r="B15153">
        <v>1.22</v>
      </c>
      <c r="C15153">
        <f>IFERROR(((VLOOKUP(A15153,'Interest Rates-10yr'!$A$9:$C$15239,2,FALSE))-B15153),C15152)</f>
        <v>2.13</v>
      </c>
      <c r="D15153" s="98">
        <f>AVERAGE(C$10:C15153)</f>
        <v>0.78173600105652474</v>
      </c>
      <c r="E15153" s="2"/>
      <c r="G15153" s="23"/>
    </row>
    <row r="15154" spans="1:7" customFormat="1">
      <c r="A15154" s="4">
        <v>37792</v>
      </c>
      <c r="B15154">
        <v>1.23</v>
      </c>
      <c r="C15154">
        <f>IFERROR(((VLOOKUP(A15154,'Interest Rates-10yr'!$A$9:$C$15239,2,FALSE))-B15154),C15153)</f>
        <v>2.17</v>
      </c>
      <c r="D15154" s="98">
        <f>AVERAGE(C$10:C15154)</f>
        <v>0.78182766589633623</v>
      </c>
      <c r="E15154" s="2"/>
      <c r="G15154" s="23"/>
    </row>
    <row r="15155" spans="1:7" customFormat="1">
      <c r="A15155" s="4">
        <v>37793</v>
      </c>
      <c r="B15155">
        <v>1.23</v>
      </c>
      <c r="C15155">
        <f>IFERROR(((VLOOKUP(A15155,'Interest Rates-10yr'!$A$9:$C$15239,2,FALSE))-B15155),C15154)</f>
        <v>2.17</v>
      </c>
      <c r="D15155" s="98">
        <f>AVERAGE(C$10:C15155)</f>
        <v>0.78191931863198283</v>
      </c>
      <c r="E15155" s="2"/>
      <c r="G15155" s="23"/>
    </row>
    <row r="15156" spans="1:7" customFormat="1">
      <c r="A15156" s="4">
        <v>37794</v>
      </c>
      <c r="B15156">
        <v>1.23</v>
      </c>
      <c r="C15156">
        <f>IFERROR(((VLOOKUP(A15156,'Interest Rates-10yr'!$A$9:$C$15239,2,FALSE))-B15156),C15155)</f>
        <v>2.17</v>
      </c>
      <c r="D15156" s="98">
        <f>AVERAGE(C$10:C15156)</f>
        <v>0.78201095926586195</v>
      </c>
      <c r="E15156" s="2"/>
      <c r="G15156" s="23"/>
    </row>
    <row r="15157" spans="1:7" customFormat="1">
      <c r="A15157" s="4">
        <v>37795</v>
      </c>
      <c r="B15157">
        <v>1.21</v>
      </c>
      <c r="C15157">
        <f>IFERROR(((VLOOKUP(A15157,'Interest Rates-10yr'!$A$9:$C$15239,2,FALSE))-B15157),C15156)</f>
        <v>2.11</v>
      </c>
      <c r="D15157" s="98">
        <f>AVERAGE(C$10:C15157)</f>
        <v>0.78209862688143728</v>
      </c>
      <c r="E15157" s="2"/>
      <c r="G15157" s="23"/>
    </row>
    <row r="15158" spans="1:7" customFormat="1">
      <c r="A15158" s="4">
        <v>37796</v>
      </c>
      <c r="B15158">
        <v>1.1499999999999999</v>
      </c>
      <c r="C15158">
        <f>IFERROR(((VLOOKUP(A15158,'Interest Rates-10yr'!$A$9:$C$15239,2,FALSE))-B15158),C15157)</f>
        <v>2.14</v>
      </c>
      <c r="D15158" s="98">
        <f>AVERAGE(C$10:C15158)</f>
        <v>0.78218826325170054</v>
      </c>
      <c r="E15158" s="2"/>
      <c r="G15158" s="23"/>
    </row>
    <row r="15159" spans="1:7" customFormat="1">
      <c r="A15159" s="4">
        <v>37797</v>
      </c>
      <c r="B15159">
        <v>1.18</v>
      </c>
      <c r="C15159">
        <f>IFERROR(((VLOOKUP(A15159,'Interest Rates-10yr'!$A$9:$C$15239,2,FALSE))-B15159),C15158)</f>
        <v>2.2000000000000002</v>
      </c>
      <c r="D15159" s="98">
        <f>AVERAGE(C$10:C15159)</f>
        <v>0.78228184818481927</v>
      </c>
      <c r="E15159" s="2"/>
      <c r="G15159" s="23"/>
    </row>
    <row r="15160" spans="1:7" customFormat="1">
      <c r="A15160" s="4">
        <v>37798</v>
      </c>
      <c r="B15160">
        <v>1.1000000000000001</v>
      </c>
      <c r="C15160">
        <f>IFERROR(((VLOOKUP(A15160,'Interest Rates-10yr'!$A$9:$C$15239,2,FALSE))-B15160),C15159)</f>
        <v>2.4499999999999997</v>
      </c>
      <c r="D15160" s="98">
        <f>AVERAGE(C$10:C15160)</f>
        <v>0.78239192132532598</v>
      </c>
      <c r="E15160" s="2"/>
      <c r="G15160" s="23"/>
    </row>
    <row r="15161" spans="1:7" customFormat="1">
      <c r="A15161" s="4">
        <v>37799</v>
      </c>
      <c r="B15161">
        <v>1.08</v>
      </c>
      <c r="C15161">
        <f>IFERROR(((VLOOKUP(A15161,'Interest Rates-10yr'!$A$9:$C$15239,2,FALSE))-B15161),C15160)</f>
        <v>2.5</v>
      </c>
      <c r="D15161" s="98">
        <f>AVERAGE(C$10:C15161)</f>
        <v>0.78250527983104623</v>
      </c>
      <c r="E15161" s="2"/>
      <c r="G15161" s="23"/>
    </row>
    <row r="15162" spans="1:7" customFormat="1">
      <c r="A15162" s="4">
        <v>37800</v>
      </c>
      <c r="B15162">
        <v>1.08</v>
      </c>
      <c r="C15162">
        <f>IFERROR(((VLOOKUP(A15162,'Interest Rates-10yr'!$A$9:$C$15239,2,FALSE))-B15162),C15161)</f>
        <v>2.5</v>
      </c>
      <c r="D15162" s="98">
        <f>AVERAGE(C$10:C15162)</f>
        <v>0.78261862337491017</v>
      </c>
      <c r="E15162" s="2"/>
      <c r="G15162" s="23"/>
    </row>
    <row r="15163" spans="1:7" customFormat="1">
      <c r="A15163" s="4">
        <v>37801</v>
      </c>
      <c r="B15163">
        <v>1.08</v>
      </c>
      <c r="C15163">
        <f>IFERROR(((VLOOKUP(A15163,'Interest Rates-10yr'!$A$9:$C$15239,2,FALSE))-B15163),C15162)</f>
        <v>2.5</v>
      </c>
      <c r="D15163" s="98">
        <f>AVERAGE(C$10:C15163)</f>
        <v>0.78273195195987944</v>
      </c>
      <c r="E15163" s="2"/>
      <c r="G15163" s="23"/>
    </row>
    <row r="15164" spans="1:7" customFormat="1">
      <c r="A15164" s="4">
        <v>37802</v>
      </c>
      <c r="B15164">
        <v>1.45</v>
      </c>
      <c r="C15164">
        <f>IFERROR(((VLOOKUP(A15164,'Interest Rates-10yr'!$A$9:$C$15239,2,FALSE))-B15164),C15163)</f>
        <v>2.09</v>
      </c>
      <c r="D15164" s="98">
        <f>AVERAGE(C$10:C15164)</f>
        <v>0.7828182118112843</v>
      </c>
      <c r="E15164" s="2"/>
      <c r="G15164" s="23"/>
    </row>
    <row r="15165" spans="1:7" customFormat="1">
      <c r="A15165" s="4">
        <v>37803</v>
      </c>
      <c r="B15165">
        <v>1.1100000000000001</v>
      </c>
      <c r="C15165">
        <f>IFERROR(((VLOOKUP(A15165,'Interest Rates-10yr'!$A$9:$C$15239,2,FALSE))-B15165),C15164)</f>
        <v>2.4500000000000002</v>
      </c>
      <c r="D15165" s="98">
        <f>AVERAGE(C$10:C15165)</f>
        <v>0.78292821324887929</v>
      </c>
      <c r="E15165" s="2"/>
      <c r="G15165" s="23"/>
    </row>
    <row r="15166" spans="1:7" customFormat="1">
      <c r="A15166" s="4">
        <v>37804</v>
      </c>
      <c r="B15166">
        <v>1.01</v>
      </c>
      <c r="C15166">
        <f>IFERROR(((VLOOKUP(A15166,'Interest Rates-10yr'!$A$9:$C$15239,2,FALSE))-B15166),C15165)</f>
        <v>2.5499999999999998</v>
      </c>
      <c r="D15166" s="98">
        <f>AVERAGE(C$10:C15166)</f>
        <v>0.78304479778320335</v>
      </c>
      <c r="E15166" s="2"/>
      <c r="G15166" s="23"/>
    </row>
    <row r="15167" spans="1:7" customFormat="1">
      <c r="A15167" s="4">
        <v>37805</v>
      </c>
      <c r="B15167">
        <v>0.96</v>
      </c>
      <c r="C15167">
        <f>IFERROR(((VLOOKUP(A15167,'Interest Rates-10yr'!$A$9:$C$15239,2,FALSE))-B15167),C15166)</f>
        <v>2.71</v>
      </c>
      <c r="D15167" s="98">
        <f>AVERAGE(C$10:C15167)</f>
        <v>0.78317192241720623</v>
      </c>
      <c r="E15167" s="2"/>
      <c r="G15167" s="23"/>
    </row>
    <row r="15168" spans="1:7" customFormat="1">
      <c r="A15168" s="4">
        <v>37806</v>
      </c>
      <c r="B15168">
        <v>0.96</v>
      </c>
      <c r="C15168">
        <f>IFERROR(((VLOOKUP(A15168,'Interest Rates-10yr'!$A$9:$C$15239,2,FALSE))-B15168),C15167)</f>
        <v>2.71</v>
      </c>
      <c r="D15168" s="98">
        <f>AVERAGE(C$10:C15168)</f>
        <v>0.78329903027904291</v>
      </c>
      <c r="E15168" s="2"/>
      <c r="G15168" s="23"/>
    </row>
    <row r="15169" spans="1:7" customFormat="1">
      <c r="A15169" s="4">
        <v>37807</v>
      </c>
      <c r="B15169">
        <v>0.96</v>
      </c>
      <c r="C15169">
        <f>IFERROR(((VLOOKUP(A15169,'Interest Rates-10yr'!$A$9:$C$15239,2,FALSE))-B15169),C15168)</f>
        <v>2.71</v>
      </c>
      <c r="D15169" s="98">
        <f>AVERAGE(C$10:C15169)</f>
        <v>0.78342612137203238</v>
      </c>
      <c r="E15169" s="2"/>
      <c r="G15169" s="23"/>
    </row>
    <row r="15170" spans="1:7" customFormat="1">
      <c r="A15170" s="4">
        <v>37808</v>
      </c>
      <c r="B15170">
        <v>0.96</v>
      </c>
      <c r="C15170">
        <f>IFERROR(((VLOOKUP(A15170,'Interest Rates-10yr'!$A$9:$C$15239,2,FALSE))-B15170),C15169)</f>
        <v>2.71</v>
      </c>
      <c r="D15170" s="98">
        <f>AVERAGE(C$10:C15170)</f>
        <v>0.78355319569949278</v>
      </c>
      <c r="E15170" s="2"/>
      <c r="G15170" s="23"/>
    </row>
    <row r="15171" spans="1:7" customFormat="1">
      <c r="A15171" s="4">
        <v>37809</v>
      </c>
      <c r="B15171">
        <v>1</v>
      </c>
      <c r="C15171">
        <f>IFERROR(((VLOOKUP(A15171,'Interest Rates-10yr'!$A$9:$C$15239,2,FALSE))-B15171),C15170)</f>
        <v>2.74</v>
      </c>
      <c r="D15171" s="98">
        <f>AVERAGE(C$10:C15171)</f>
        <v>0.78368223189552888</v>
      </c>
      <c r="E15171" s="2"/>
      <c r="G15171" s="23"/>
    </row>
    <row r="15172" spans="1:7" customFormat="1">
      <c r="A15172" s="4">
        <v>37810</v>
      </c>
      <c r="B15172">
        <v>0.93</v>
      </c>
      <c r="C15172">
        <f>IFERROR(((VLOOKUP(A15172,'Interest Rates-10yr'!$A$9:$C$15239,2,FALSE))-B15172),C15171)</f>
        <v>2.82</v>
      </c>
      <c r="D15172" s="98">
        <f>AVERAGE(C$10:C15172)</f>
        <v>0.78381652707247973</v>
      </c>
      <c r="E15172" s="2"/>
      <c r="G15172" s="23"/>
    </row>
    <row r="15173" spans="1:7" customFormat="1">
      <c r="A15173" s="4">
        <v>37811</v>
      </c>
      <c r="B15173">
        <v>0.96</v>
      </c>
      <c r="C15173">
        <f>IFERROR(((VLOOKUP(A15173,'Interest Rates-10yr'!$A$9:$C$15239,2,FALSE))-B15173),C15172)</f>
        <v>2.77</v>
      </c>
      <c r="D15173" s="98">
        <f>AVERAGE(C$10:C15173)</f>
        <v>0.78394750725402329</v>
      </c>
      <c r="E15173" s="2"/>
      <c r="G15173" s="23"/>
    </row>
    <row r="15174" spans="1:7" customFormat="1">
      <c r="A15174" s="4">
        <v>37812</v>
      </c>
      <c r="B15174">
        <v>1</v>
      </c>
      <c r="C15174">
        <f>IFERROR(((VLOOKUP(A15174,'Interest Rates-10yr'!$A$9:$C$15239,2,FALSE))-B15174),C15173)</f>
        <v>2.7</v>
      </c>
      <c r="D15174" s="98">
        <f>AVERAGE(C$10:C15174)</f>
        <v>0.78407385426970067</v>
      </c>
      <c r="E15174" s="2"/>
      <c r="G15174" s="23"/>
    </row>
    <row r="15175" spans="1:7" customFormat="1">
      <c r="A15175" s="4">
        <v>37813</v>
      </c>
      <c r="B15175">
        <v>0.98</v>
      </c>
      <c r="C15175">
        <f>IFERROR(((VLOOKUP(A15175,'Interest Rates-10yr'!$A$9:$C$15239,2,FALSE))-B15175),C15174)</f>
        <v>2.68</v>
      </c>
      <c r="D15175" s="98">
        <f>AVERAGE(C$10:C15175)</f>
        <v>0.78419886588421539</v>
      </c>
      <c r="E15175" s="2"/>
      <c r="G15175" s="23"/>
    </row>
    <row r="15176" spans="1:7" customFormat="1">
      <c r="A15176" s="4">
        <v>37814</v>
      </c>
      <c r="B15176">
        <v>0.98</v>
      </c>
      <c r="C15176">
        <f>IFERROR(((VLOOKUP(A15176,'Interest Rates-10yr'!$A$9:$C$15239,2,FALSE))-B15176),C15175)</f>
        <v>2.68</v>
      </c>
      <c r="D15176" s="98">
        <f>AVERAGE(C$10:C15176)</f>
        <v>0.78432386101404439</v>
      </c>
      <c r="E15176" s="2"/>
      <c r="G15176" s="23"/>
    </row>
    <row r="15177" spans="1:7" customFormat="1">
      <c r="A15177" s="4">
        <v>37815</v>
      </c>
      <c r="B15177">
        <v>0.98</v>
      </c>
      <c r="C15177">
        <f>IFERROR(((VLOOKUP(A15177,'Interest Rates-10yr'!$A$9:$C$15239,2,FALSE))-B15177),C15176)</f>
        <v>2.68</v>
      </c>
      <c r="D15177" s="98">
        <f>AVERAGE(C$10:C15177)</f>
        <v>0.78444883966244805</v>
      </c>
      <c r="E15177" s="2"/>
      <c r="G15177" s="23"/>
    </row>
    <row r="15178" spans="1:7" customFormat="1">
      <c r="A15178" s="4">
        <v>37816</v>
      </c>
      <c r="B15178">
        <v>1.07</v>
      </c>
      <c r="C15178">
        <f>IFERROR(((VLOOKUP(A15178,'Interest Rates-10yr'!$A$9:$C$15239,2,FALSE))-B15178),C15177)</f>
        <v>2.67</v>
      </c>
      <c r="D15178" s="98">
        <f>AVERAGE(C$10:C15178)</f>
        <v>0.7845731425934479</v>
      </c>
      <c r="E15178" s="2"/>
      <c r="G15178" s="23"/>
    </row>
    <row r="15179" spans="1:7" customFormat="1">
      <c r="A15179" s="4">
        <v>37817</v>
      </c>
      <c r="B15179">
        <v>1.1299999999999999</v>
      </c>
      <c r="C15179">
        <f>IFERROR(((VLOOKUP(A15179,'Interest Rates-10yr'!$A$9:$C$15239,2,FALSE))-B15179),C15178)</f>
        <v>2.81</v>
      </c>
      <c r="D15179" s="98">
        <f>AVERAGE(C$10:C15179)</f>
        <v>0.78470665787739036</v>
      </c>
      <c r="E15179" s="2"/>
      <c r="G15179" s="23"/>
    </row>
    <row r="15180" spans="1:7" customFormat="1">
      <c r="A15180" s="4">
        <v>37818</v>
      </c>
      <c r="B15180">
        <v>1.01</v>
      </c>
      <c r="C15180">
        <f>IFERROR(((VLOOKUP(A15180,'Interest Rates-10yr'!$A$9:$C$15239,2,FALSE))-B15180),C15179)</f>
        <v>2.96</v>
      </c>
      <c r="D15180" s="98">
        <f>AVERAGE(C$10:C15180)</f>
        <v>0.78485004284490212</v>
      </c>
      <c r="E15180" s="2"/>
      <c r="G15180" s="23"/>
    </row>
    <row r="15181" spans="1:7" customFormat="1">
      <c r="A15181" s="4">
        <v>37819</v>
      </c>
      <c r="B15181">
        <v>1.02</v>
      </c>
      <c r="C15181">
        <f>IFERROR(((VLOOKUP(A15181,'Interest Rates-10yr'!$A$9:$C$15239,2,FALSE))-B15181),C15180)</f>
        <v>2.96</v>
      </c>
      <c r="D15181" s="98">
        <f>AVERAGE(C$10:C15181)</f>
        <v>0.78499340891115277</v>
      </c>
      <c r="E15181" s="2"/>
      <c r="G15181" s="23"/>
    </row>
    <row r="15182" spans="1:7" customFormat="1">
      <c r="A15182" s="4">
        <v>37820</v>
      </c>
      <c r="B15182">
        <v>0.99</v>
      </c>
      <c r="C15182">
        <f>IFERROR(((VLOOKUP(A15182,'Interest Rates-10yr'!$A$9:$C$15239,2,FALSE))-B15182),C15181)</f>
        <v>3.01</v>
      </c>
      <c r="D15182" s="98">
        <f>AVERAGE(C$10:C15182)</f>
        <v>0.7851400514071053</v>
      </c>
      <c r="E15182" s="2"/>
      <c r="G15182" s="23"/>
    </row>
    <row r="15183" spans="1:7" customFormat="1">
      <c r="A15183" s="4">
        <v>37821</v>
      </c>
      <c r="B15183">
        <v>0.99</v>
      </c>
      <c r="C15183">
        <f>IFERROR(((VLOOKUP(A15183,'Interest Rates-10yr'!$A$9:$C$15239,2,FALSE))-B15183),C15182)</f>
        <v>3.01</v>
      </c>
      <c r="D15183" s="98">
        <f>AVERAGE(C$10:C15183)</f>
        <v>0.7852866745749314</v>
      </c>
      <c r="E15183" s="2"/>
      <c r="G15183" s="23"/>
    </row>
    <row r="15184" spans="1:7" customFormat="1">
      <c r="A15184" s="4">
        <v>37822</v>
      </c>
      <c r="B15184">
        <v>0.99</v>
      </c>
      <c r="C15184">
        <f>IFERROR(((VLOOKUP(A15184,'Interest Rates-10yr'!$A$9:$C$15239,2,FALSE))-B15184),C15183)</f>
        <v>3.01</v>
      </c>
      <c r="D15184" s="98">
        <f>AVERAGE(C$10:C15184)</f>
        <v>0.78543327841845201</v>
      </c>
      <c r="E15184" s="2"/>
      <c r="G15184" s="23"/>
    </row>
    <row r="15185" spans="1:7" customFormat="1">
      <c r="A15185" s="4">
        <v>37823</v>
      </c>
      <c r="B15185">
        <v>1.02</v>
      </c>
      <c r="C15185">
        <f>IFERROR(((VLOOKUP(A15185,'Interest Rates-10yr'!$A$9:$C$15239,2,FALSE))-B15185),C15184)</f>
        <v>3.1700000000000004</v>
      </c>
      <c r="D15185" s="98">
        <f>AVERAGE(C$10:C15185)</f>
        <v>0.78559040590405971</v>
      </c>
      <c r="E15185" s="2"/>
      <c r="G15185" s="23"/>
    </row>
    <row r="15186" spans="1:7" customFormat="1">
      <c r="A15186" s="4">
        <v>37824</v>
      </c>
      <c r="B15186">
        <v>1</v>
      </c>
      <c r="C15186">
        <f>IFERROR(((VLOOKUP(A15186,'Interest Rates-10yr'!$A$9:$C$15239,2,FALSE))-B15186),C15185)</f>
        <v>3.17</v>
      </c>
      <c r="D15186" s="98">
        <f>AVERAGE(C$10:C15186)</f>
        <v>0.78574751268366672</v>
      </c>
      <c r="E15186" s="2"/>
      <c r="G15186" s="23"/>
    </row>
    <row r="15187" spans="1:7" customFormat="1">
      <c r="A15187" s="4">
        <v>37825</v>
      </c>
      <c r="B15187">
        <v>1.05</v>
      </c>
      <c r="C15187">
        <f>IFERROR(((VLOOKUP(A15187,'Interest Rates-10yr'!$A$9:$C$15239,2,FALSE))-B15187),C15186)</f>
        <v>3.0700000000000003</v>
      </c>
      <c r="D15187" s="98">
        <f>AVERAGE(C$10:C15187)</f>
        <v>0.78589801027803463</v>
      </c>
      <c r="E15187" s="2"/>
      <c r="G15187" s="23"/>
    </row>
    <row r="15188" spans="1:7" customFormat="1">
      <c r="A15188" s="4">
        <v>37826</v>
      </c>
      <c r="B15188">
        <v>1.04</v>
      </c>
      <c r="C15188">
        <f>IFERROR(((VLOOKUP(A15188,'Interest Rates-10yr'!$A$9:$C$15239,2,FALSE))-B15188),C15187)</f>
        <v>3.16</v>
      </c>
      <c r="D15188" s="98">
        <f>AVERAGE(C$10:C15188)</f>
        <v>0.78605441728704195</v>
      </c>
      <c r="E15188" s="2"/>
      <c r="G15188" s="23"/>
    </row>
    <row r="15189" spans="1:7" customFormat="1">
      <c r="A15189" s="4">
        <v>37827</v>
      </c>
      <c r="B15189">
        <v>1.03</v>
      </c>
      <c r="C15189">
        <f>IFERROR(((VLOOKUP(A15189,'Interest Rates-10yr'!$A$9:$C$15239,2,FALSE))-B15189),C15188)</f>
        <v>3.1899999999999995</v>
      </c>
      <c r="D15189" s="98">
        <f>AVERAGE(C$10:C15189)</f>
        <v>0.78621277997365024</v>
      </c>
      <c r="E15189" s="2"/>
      <c r="G15189" s="23"/>
    </row>
    <row r="15190" spans="1:7" customFormat="1">
      <c r="A15190" s="4">
        <v>37828</v>
      </c>
      <c r="B15190">
        <v>1.03</v>
      </c>
      <c r="C15190">
        <f>IFERROR(((VLOOKUP(A15190,'Interest Rates-10yr'!$A$9:$C$15239,2,FALSE))-B15190),C15189)</f>
        <v>3.1899999999999995</v>
      </c>
      <c r="D15190" s="98">
        <f>AVERAGE(C$10:C15190)</f>
        <v>0.78637112179698376</v>
      </c>
      <c r="E15190" s="2"/>
      <c r="G15190" s="23"/>
    </row>
    <row r="15191" spans="1:7" customFormat="1">
      <c r="A15191" s="4">
        <v>37829</v>
      </c>
      <c r="B15191">
        <v>1.03</v>
      </c>
      <c r="C15191">
        <f>IFERROR(((VLOOKUP(A15191,'Interest Rates-10yr'!$A$9:$C$15239,2,FALSE))-B15191),C15190)</f>
        <v>3.1899999999999995</v>
      </c>
      <c r="D15191" s="98">
        <f>AVERAGE(C$10:C15191)</f>
        <v>0.78652944276116532</v>
      </c>
      <c r="E15191" s="2"/>
      <c r="G15191" s="23"/>
    </row>
    <row r="15192" spans="1:7" customFormat="1">
      <c r="A15192" s="4">
        <v>37830</v>
      </c>
      <c r="B15192">
        <v>1.05</v>
      </c>
      <c r="C15192">
        <f>IFERROR(((VLOOKUP(A15192,'Interest Rates-10yr'!$A$9:$C$15239,2,FALSE))-B15192),C15191)</f>
        <v>3.26</v>
      </c>
      <c r="D15192" s="98">
        <f>AVERAGE(C$10:C15192)</f>
        <v>0.78669235328986442</v>
      </c>
      <c r="E15192" s="2"/>
      <c r="G15192" s="23"/>
    </row>
    <row r="15193" spans="1:7" customFormat="1">
      <c r="A15193" s="4">
        <v>37831</v>
      </c>
      <c r="B15193">
        <v>1.04</v>
      </c>
      <c r="C15193">
        <f>IFERROR(((VLOOKUP(A15193,'Interest Rates-10yr'!$A$9:$C$15239,2,FALSE))-B15193),C15192)</f>
        <v>3.38</v>
      </c>
      <c r="D15193" s="98">
        <f>AVERAGE(C$10:C15193)</f>
        <v>0.78686314541622826</v>
      </c>
      <c r="E15193" s="2"/>
      <c r="G15193" s="23"/>
    </row>
    <row r="15194" spans="1:7" customFormat="1">
      <c r="A15194" s="4">
        <v>37832</v>
      </c>
      <c r="B15194">
        <v>1.03</v>
      </c>
      <c r="C15194">
        <f>IFERROR(((VLOOKUP(A15194,'Interest Rates-10yr'!$A$9:$C$15239,2,FALSE))-B15194),C15193)</f>
        <v>3.3099999999999996</v>
      </c>
      <c r="D15194" s="98">
        <f>AVERAGE(C$10:C15194)</f>
        <v>0.78702930523543035</v>
      </c>
      <c r="E15194" s="2"/>
      <c r="G15194" s="23"/>
    </row>
    <row r="15195" spans="1:7" customFormat="1">
      <c r="A15195" s="4">
        <v>37833</v>
      </c>
      <c r="B15195">
        <v>1.04</v>
      </c>
      <c r="C15195">
        <f>IFERROR(((VLOOKUP(A15195,'Interest Rates-10yr'!$A$9:$C$15239,2,FALSE))-B15195),C15194)</f>
        <v>3.45</v>
      </c>
      <c r="D15195" s="98">
        <f>AVERAGE(C$10:C15195)</f>
        <v>0.78720466218885887</v>
      </c>
      <c r="E15195" s="2"/>
      <c r="G15195" s="23"/>
    </row>
    <row r="15196" spans="1:7" customFormat="1">
      <c r="A15196" s="4">
        <v>37834</v>
      </c>
      <c r="B15196">
        <v>1</v>
      </c>
      <c r="C15196">
        <f>IFERROR(((VLOOKUP(A15196,'Interest Rates-10yr'!$A$9:$C$15239,2,FALSE))-B15196),C15195)</f>
        <v>3.4400000000000004</v>
      </c>
      <c r="D15196" s="98">
        <f>AVERAGE(C$10:C15196)</f>
        <v>0.78737933759136181</v>
      </c>
      <c r="E15196" s="2"/>
      <c r="G15196" s="23"/>
    </row>
    <row r="15197" spans="1:7" customFormat="1">
      <c r="A15197" s="4">
        <v>37835</v>
      </c>
      <c r="B15197">
        <v>1</v>
      </c>
      <c r="C15197">
        <f>IFERROR(((VLOOKUP(A15197,'Interest Rates-10yr'!$A$9:$C$15239,2,FALSE))-B15197),C15196)</f>
        <v>3.4400000000000004</v>
      </c>
      <c r="D15197" s="98">
        <f>AVERAGE(C$10:C15197)</f>
        <v>0.7875539899920998</v>
      </c>
      <c r="E15197" s="2"/>
      <c r="G15197" s="23"/>
    </row>
    <row r="15198" spans="1:7" customFormat="1">
      <c r="A15198" s="4">
        <v>37836</v>
      </c>
      <c r="B15198">
        <v>1</v>
      </c>
      <c r="C15198">
        <f>IFERROR(((VLOOKUP(A15198,'Interest Rates-10yr'!$A$9:$C$15239,2,FALSE))-B15198),C15197)</f>
        <v>3.4400000000000004</v>
      </c>
      <c r="D15198" s="98">
        <f>AVERAGE(C$10:C15198)</f>
        <v>0.787728619395616</v>
      </c>
      <c r="E15198" s="2"/>
      <c r="G15198" s="23"/>
    </row>
    <row r="15199" spans="1:7" customFormat="1">
      <c r="A15199" s="4">
        <v>37837</v>
      </c>
      <c r="B15199">
        <v>1</v>
      </c>
      <c r="C15199">
        <f>IFERROR(((VLOOKUP(A15199,'Interest Rates-10yr'!$A$9:$C$15239,2,FALSE))-B15199),C15198)</f>
        <v>3.3499999999999996</v>
      </c>
      <c r="D15199" s="98">
        <f>AVERAGE(C$10:C15199)</f>
        <v>0.78789730085582699</v>
      </c>
      <c r="E15199" s="2"/>
      <c r="G15199" s="23"/>
    </row>
    <row r="15200" spans="1:7" customFormat="1">
      <c r="A15200" s="4">
        <v>37838</v>
      </c>
      <c r="B15200">
        <v>0.86</v>
      </c>
      <c r="C15200">
        <f>IFERROR(((VLOOKUP(A15200,'Interest Rates-10yr'!$A$9:$C$15239,2,FALSE))-B15200),C15199)</f>
        <v>3.61</v>
      </c>
      <c r="D15200" s="98">
        <f>AVERAGE(C$10:C15200)</f>
        <v>0.78808307550523427</v>
      </c>
      <c r="E15200" s="2"/>
      <c r="G15200" s="23"/>
    </row>
    <row r="15201" spans="1:7" customFormat="1">
      <c r="A15201" s="4">
        <v>37839</v>
      </c>
      <c r="B15201">
        <v>0.88</v>
      </c>
      <c r="C15201">
        <f>IFERROR(((VLOOKUP(A15201,'Interest Rates-10yr'!$A$9:$C$15239,2,FALSE))-B15201),C15200)</f>
        <v>3.4400000000000004</v>
      </c>
      <c r="D15201" s="98">
        <f>AVERAGE(C$10:C15201)</f>
        <v>0.78825763559768391</v>
      </c>
      <c r="E15201" s="2"/>
      <c r="G15201" s="23"/>
    </row>
    <row r="15202" spans="1:7" customFormat="1">
      <c r="A15202" s="4">
        <v>37840</v>
      </c>
      <c r="B15202">
        <v>0.95</v>
      </c>
      <c r="C15202">
        <f>IFERROR(((VLOOKUP(A15202,'Interest Rates-10yr'!$A$9:$C$15239,2,FALSE))-B15202),C15201)</f>
        <v>3.3499999999999996</v>
      </c>
      <c r="D15202" s="98">
        <f>AVERAGE(C$10:C15202)</f>
        <v>0.78842624893042945</v>
      </c>
      <c r="E15202" s="2"/>
      <c r="G15202" s="23"/>
    </row>
    <row r="15203" spans="1:7" customFormat="1">
      <c r="A15203" s="4">
        <v>37841</v>
      </c>
      <c r="B15203">
        <v>0.96</v>
      </c>
      <c r="C15203">
        <f>IFERROR(((VLOOKUP(A15203,'Interest Rates-10yr'!$A$9:$C$15239,2,FALSE))-B15203),C15202)</f>
        <v>3.3099999999999996</v>
      </c>
      <c r="D15203" s="98">
        <f>AVERAGE(C$10:C15203)</f>
        <v>0.78859220745031022</v>
      </c>
      <c r="E15203" s="2"/>
      <c r="G15203" s="23"/>
    </row>
    <row r="15204" spans="1:7" customFormat="1">
      <c r="A15204" s="4">
        <v>37842</v>
      </c>
      <c r="B15204">
        <v>0.96</v>
      </c>
      <c r="C15204">
        <f>IFERROR(((VLOOKUP(A15204,'Interest Rates-10yr'!$A$9:$C$15239,2,FALSE))-B15204),C15203)</f>
        <v>3.3099999999999996</v>
      </c>
      <c r="D15204" s="98">
        <f>AVERAGE(C$10:C15204)</f>
        <v>0.78875814412635825</v>
      </c>
      <c r="E15204" s="2"/>
      <c r="G15204" s="23"/>
    </row>
    <row r="15205" spans="1:7" customFormat="1">
      <c r="A15205" s="4">
        <v>37843</v>
      </c>
      <c r="B15205">
        <v>0.96</v>
      </c>
      <c r="C15205">
        <f>IFERROR(((VLOOKUP(A15205,'Interest Rates-10yr'!$A$9:$C$15239,2,FALSE))-B15205),C15204)</f>
        <v>3.3099999999999996</v>
      </c>
      <c r="D15205" s="98">
        <f>AVERAGE(C$10:C15205)</f>
        <v>0.78892405896288575</v>
      </c>
      <c r="E15205" s="2"/>
      <c r="G15205" s="23"/>
    </row>
    <row r="15206" spans="1:7" customFormat="1">
      <c r="A15206" s="4">
        <v>37844</v>
      </c>
      <c r="B15206">
        <v>1.02</v>
      </c>
      <c r="C15206">
        <f>IFERROR(((VLOOKUP(A15206,'Interest Rates-10yr'!$A$9:$C$15239,2,FALSE))-B15206),C15205)</f>
        <v>3.36</v>
      </c>
      <c r="D15206" s="98">
        <f>AVERAGE(C$10:C15206)</f>
        <v>0.78909324208725495</v>
      </c>
      <c r="E15206" s="2"/>
      <c r="G15206" s="23"/>
    </row>
    <row r="15207" spans="1:7" customFormat="1">
      <c r="A15207" s="4">
        <v>37845</v>
      </c>
      <c r="B15207">
        <v>0.99</v>
      </c>
      <c r="C15207">
        <f>IFERROR(((VLOOKUP(A15207,'Interest Rates-10yr'!$A$9:$C$15239,2,FALSE))-B15207),C15206)</f>
        <v>3.38</v>
      </c>
      <c r="D15207" s="98">
        <f>AVERAGE(C$10:C15207)</f>
        <v>0.78926371891038372</v>
      </c>
      <c r="E15207" s="2"/>
      <c r="G15207" s="23"/>
    </row>
    <row r="15208" spans="1:7" customFormat="1">
      <c r="A15208" s="4">
        <v>37846</v>
      </c>
      <c r="B15208">
        <v>1.01</v>
      </c>
      <c r="C15208">
        <f>IFERROR(((VLOOKUP(A15208,'Interest Rates-10yr'!$A$9:$C$15239,2,FALSE))-B15208),C15207)</f>
        <v>3.5700000000000003</v>
      </c>
      <c r="D15208" s="98">
        <f>AVERAGE(C$10:C15208)</f>
        <v>0.78944667412329839</v>
      </c>
      <c r="E15208" s="2"/>
      <c r="G15208" s="23"/>
    </row>
    <row r="15209" spans="1:7" customFormat="1">
      <c r="A15209" s="4">
        <v>37847</v>
      </c>
      <c r="B15209">
        <v>1.22</v>
      </c>
      <c r="C15209">
        <f>IFERROR(((VLOOKUP(A15209,'Interest Rates-10yr'!$A$9:$C$15239,2,FALSE))-B15209),C15208)</f>
        <v>3.33</v>
      </c>
      <c r="D15209" s="98">
        <f>AVERAGE(C$10:C15209)</f>
        <v>0.78961381578947443</v>
      </c>
      <c r="E15209" s="2"/>
      <c r="G15209" s="23"/>
    </row>
    <row r="15210" spans="1:7" customFormat="1">
      <c r="A15210" s="4">
        <v>37848</v>
      </c>
      <c r="B15210">
        <v>1.39</v>
      </c>
      <c r="C15210">
        <f>IFERROR(((VLOOKUP(A15210,'Interest Rates-10yr'!$A$9:$C$15239,2,FALSE))-B15210),C15209)</f>
        <v>3.16</v>
      </c>
      <c r="D15210" s="98">
        <f>AVERAGE(C$10:C15210)</f>
        <v>0.78976975199000143</v>
      </c>
      <c r="E15210" s="2"/>
      <c r="G15210" s="23"/>
    </row>
    <row r="15211" spans="1:7" customFormat="1">
      <c r="A15211" s="4">
        <v>37849</v>
      </c>
      <c r="B15211">
        <v>1.39</v>
      </c>
      <c r="C15211">
        <f>IFERROR(((VLOOKUP(A15211,'Interest Rates-10yr'!$A$9:$C$15239,2,FALSE))-B15211),C15210)</f>
        <v>3.16</v>
      </c>
      <c r="D15211" s="98">
        <f>AVERAGE(C$10:C15211)</f>
        <v>0.7899256676753067</v>
      </c>
      <c r="E15211" s="2"/>
      <c r="G15211" s="23"/>
    </row>
    <row r="15212" spans="1:7" customFormat="1">
      <c r="A15212" s="4">
        <v>37850</v>
      </c>
      <c r="B15212">
        <v>1.39</v>
      </c>
      <c r="C15212">
        <f>IFERROR(((VLOOKUP(A15212,'Interest Rates-10yr'!$A$9:$C$15239,2,FALSE))-B15212),C15211)</f>
        <v>3.16</v>
      </c>
      <c r="D15212" s="98">
        <f>AVERAGE(C$10:C15212)</f>
        <v>0.79008156284943831</v>
      </c>
      <c r="E15212" s="2"/>
      <c r="G15212" s="23"/>
    </row>
    <row r="15213" spans="1:7" customFormat="1">
      <c r="A15213" s="4">
        <v>37851</v>
      </c>
      <c r="B15213">
        <v>1.03</v>
      </c>
      <c r="C15213">
        <f>IFERROR(((VLOOKUP(A15213,'Interest Rates-10yr'!$A$9:$C$15239,2,FALSE))-B15213),C15212)</f>
        <v>3.46</v>
      </c>
      <c r="D15213" s="98">
        <f>AVERAGE(C$10:C15213)</f>
        <v>0.79025716916600963</v>
      </c>
      <c r="E15213" s="2"/>
      <c r="G15213" s="23"/>
    </row>
    <row r="15214" spans="1:7" customFormat="1">
      <c r="A15214" s="4">
        <v>37852</v>
      </c>
      <c r="B15214">
        <v>0.93</v>
      </c>
      <c r="C15214">
        <f>IFERROR(((VLOOKUP(A15214,'Interest Rates-10yr'!$A$9:$C$15239,2,FALSE))-B15214),C15213)</f>
        <v>3.4499999999999997</v>
      </c>
      <c r="D15214" s="98">
        <f>AVERAGE(C$10:C15214)</f>
        <v>0.79043209470568965</v>
      </c>
      <c r="E15214" s="2"/>
      <c r="G15214" s="23"/>
    </row>
    <row r="15215" spans="1:7" customFormat="1">
      <c r="A15215" s="4">
        <v>37853</v>
      </c>
      <c r="B15215">
        <v>0.89</v>
      </c>
      <c r="C15215">
        <f>IFERROR(((VLOOKUP(A15215,'Interest Rates-10yr'!$A$9:$C$15239,2,FALSE))-B15215),C15214)</f>
        <v>3.56</v>
      </c>
      <c r="D15215" s="98">
        <f>AVERAGE(C$10:C15215)</f>
        <v>0.79061423122451735</v>
      </c>
      <c r="E15215" s="2"/>
      <c r="G15215" s="23"/>
    </row>
    <row r="15216" spans="1:7" customFormat="1">
      <c r="A15216" s="4">
        <v>37854</v>
      </c>
      <c r="B15216">
        <v>1.01</v>
      </c>
      <c r="C15216">
        <f>IFERROR(((VLOOKUP(A15216,'Interest Rates-10yr'!$A$9:$C$15239,2,FALSE))-B15216),C15215)</f>
        <v>3.5200000000000005</v>
      </c>
      <c r="D15216" s="98">
        <f>AVERAGE(C$10:C15216)</f>
        <v>0.79079371342145144</v>
      </c>
      <c r="E15216" s="2"/>
      <c r="G15216" s="23"/>
    </row>
    <row r="15217" spans="1:7" customFormat="1">
      <c r="A15217" s="4">
        <v>37855</v>
      </c>
      <c r="B15217">
        <v>0.99</v>
      </c>
      <c r="C15217">
        <f>IFERROR(((VLOOKUP(A15217,'Interest Rates-10yr'!$A$9:$C$15239,2,FALSE))-B15217),C15216)</f>
        <v>3.49</v>
      </c>
      <c r="D15217" s="98">
        <f>AVERAGE(C$10:C15217)</f>
        <v>0.79097119936875404</v>
      </c>
      <c r="E15217" s="2"/>
      <c r="G15217" s="23"/>
    </row>
    <row r="15218" spans="1:7" customFormat="1">
      <c r="A15218" s="4">
        <v>37856</v>
      </c>
      <c r="B15218">
        <v>0.99</v>
      </c>
      <c r="C15218">
        <f>IFERROR(((VLOOKUP(A15218,'Interest Rates-10yr'!$A$9:$C$15239,2,FALSE))-B15218),C15217)</f>
        <v>3.49</v>
      </c>
      <c r="D15218" s="98">
        <f>AVERAGE(C$10:C15218)</f>
        <v>0.79114866197646205</v>
      </c>
      <c r="E15218" s="2"/>
      <c r="G15218" s="23"/>
    </row>
    <row r="15219" spans="1:7" customFormat="1">
      <c r="A15219" s="4">
        <v>37857</v>
      </c>
      <c r="B15219">
        <v>0.99</v>
      </c>
      <c r="C15219">
        <f>IFERROR(((VLOOKUP(A15219,'Interest Rates-10yr'!$A$9:$C$15239,2,FALSE))-B15219),C15218)</f>
        <v>3.49</v>
      </c>
      <c r="D15219" s="98">
        <f>AVERAGE(C$10:C15219)</f>
        <v>0.7913261012491789</v>
      </c>
      <c r="E15219" s="2"/>
      <c r="G15219" s="23"/>
    </row>
    <row r="15220" spans="1:7" customFormat="1">
      <c r="A15220" s="4">
        <v>37858</v>
      </c>
      <c r="B15220">
        <v>1.04</v>
      </c>
      <c r="C15220">
        <f>IFERROR(((VLOOKUP(A15220,'Interest Rates-10yr'!$A$9:$C$15239,2,FALSE))-B15220),C15219)</f>
        <v>3.49</v>
      </c>
      <c r="D15220" s="98">
        <f>AVERAGE(C$10:C15220)</f>
        <v>0.7915035171915068</v>
      </c>
      <c r="E15220" s="2"/>
      <c r="G15220" s="23"/>
    </row>
    <row r="15221" spans="1:7" customFormat="1">
      <c r="A15221" s="4">
        <v>37859</v>
      </c>
      <c r="B15221">
        <v>1</v>
      </c>
      <c r="C15221">
        <f>IFERROR(((VLOOKUP(A15221,'Interest Rates-10yr'!$A$9:$C$15239,2,FALSE))-B15221),C15220)</f>
        <v>3.5</v>
      </c>
      <c r="D15221" s="98">
        <f>AVERAGE(C$10:C15221)</f>
        <v>0.79168156718380289</v>
      </c>
      <c r="E15221" s="2"/>
      <c r="G15221" s="23"/>
    </row>
    <row r="15222" spans="1:7" customFormat="1">
      <c r="A15222" s="4">
        <v>37860</v>
      </c>
      <c r="B15222">
        <v>0.98</v>
      </c>
      <c r="C15222">
        <f>IFERROR(((VLOOKUP(A15222,'Interest Rates-10yr'!$A$9:$C$15239,2,FALSE))-B15222),C15221)</f>
        <v>3.56</v>
      </c>
      <c r="D15222" s="98">
        <f>AVERAGE(C$10:C15222)</f>
        <v>0.79186353776375529</v>
      </c>
      <c r="E15222" s="2"/>
      <c r="G15222" s="23"/>
    </row>
    <row r="15223" spans="1:7" customFormat="1">
      <c r="A15223" s="4">
        <v>37861</v>
      </c>
      <c r="B15223">
        <v>1.04</v>
      </c>
      <c r="C15223">
        <f>IFERROR(((VLOOKUP(A15223,'Interest Rates-10yr'!$A$9:$C$15239,2,FALSE))-B15223),C15222)</f>
        <v>3.38</v>
      </c>
      <c r="D15223" s="98">
        <f>AVERAGE(C$10:C15223)</f>
        <v>0.79203365321414543</v>
      </c>
      <c r="E15223" s="2"/>
      <c r="G15223" s="23"/>
    </row>
    <row r="15224" spans="1:7" customFormat="1">
      <c r="A15224" s="4">
        <v>37862</v>
      </c>
      <c r="B15224">
        <v>1.01</v>
      </c>
      <c r="C15224">
        <f>IFERROR(((VLOOKUP(A15224,'Interest Rates-10yr'!$A$9:$C$15239,2,FALSE))-B15224),C15223)</f>
        <v>3.4400000000000004</v>
      </c>
      <c r="D15224" s="98">
        <f>AVERAGE(C$10:C15224)</f>
        <v>0.79220768977982314</v>
      </c>
      <c r="E15224" s="2"/>
      <c r="G15224" s="23"/>
    </row>
    <row r="15225" spans="1:7" customFormat="1">
      <c r="A15225" s="4">
        <v>37863</v>
      </c>
      <c r="B15225">
        <v>1.01</v>
      </c>
      <c r="C15225">
        <f>IFERROR(((VLOOKUP(A15225,'Interest Rates-10yr'!$A$9:$C$15239,2,FALSE))-B15225),C15224)</f>
        <v>3.4400000000000004</v>
      </c>
      <c r="D15225" s="98">
        <f>AVERAGE(C$10:C15225)</f>
        <v>0.79238170347003223</v>
      </c>
      <c r="E15225" s="2"/>
      <c r="G15225" s="23"/>
    </row>
    <row r="15226" spans="1:7" customFormat="1">
      <c r="A15226" s="4">
        <v>37864</v>
      </c>
      <c r="B15226">
        <v>1.01</v>
      </c>
      <c r="C15226">
        <f>IFERROR(((VLOOKUP(A15226,'Interest Rates-10yr'!$A$9:$C$15239,2,FALSE))-B15226),C15225)</f>
        <v>3.4400000000000004</v>
      </c>
      <c r="D15226" s="98">
        <f>AVERAGE(C$10:C15226)</f>
        <v>0.79255569428928241</v>
      </c>
      <c r="E15226" s="2"/>
      <c r="G15226" s="23"/>
    </row>
    <row r="15227" spans="1:7" customFormat="1">
      <c r="A15227" s="4">
        <v>37865</v>
      </c>
      <c r="B15227">
        <v>1.01</v>
      </c>
      <c r="C15227">
        <f>IFERROR(((VLOOKUP(A15227,'Interest Rates-10yr'!$A$9:$C$15239,2,FALSE))-B15227),C15226)</f>
        <v>3.4400000000000004</v>
      </c>
      <c r="D15227" s="98">
        <f>AVERAGE(C$10:C15227)</f>
        <v>0.79272966224208252</v>
      </c>
      <c r="E15227" s="2"/>
      <c r="G15227" s="23"/>
    </row>
    <row r="15228" spans="1:7" customFormat="1">
      <c r="A15228" s="4">
        <v>37866</v>
      </c>
      <c r="B15228">
        <v>1.06</v>
      </c>
      <c r="C15228">
        <f>IFERROR(((VLOOKUP(A15228,'Interest Rates-10yr'!$A$9:$C$15239,2,FALSE))-B15228),C15227)</f>
        <v>3.5500000000000003</v>
      </c>
      <c r="D15228" s="98">
        <f>AVERAGE(C$10:C15228)</f>
        <v>0.79291083514028582</v>
      </c>
      <c r="E15228" s="2"/>
      <c r="G15228" s="23"/>
    </row>
    <row r="15229" spans="1:7" customFormat="1">
      <c r="A15229" s="4">
        <v>37867</v>
      </c>
      <c r="B15229">
        <v>0.96</v>
      </c>
      <c r="C15229">
        <f>IFERROR(((VLOOKUP(A15229,'Interest Rates-10yr'!$A$9:$C$15239,2,FALSE))-B15229),C15228)</f>
        <v>3.6399999999999997</v>
      </c>
      <c r="D15229" s="98">
        <f>AVERAGE(C$10:C15229)</f>
        <v>0.79309789750328574</v>
      </c>
      <c r="E15229" s="2"/>
      <c r="G15229" s="23"/>
    </row>
    <row r="15230" spans="1:7" customFormat="1">
      <c r="A15230" s="4">
        <v>37868</v>
      </c>
      <c r="B15230">
        <v>0.98</v>
      </c>
      <c r="C15230">
        <f>IFERROR(((VLOOKUP(A15230,'Interest Rates-10yr'!$A$9:$C$15239,2,FALSE))-B15230),C15229)</f>
        <v>3.5399999999999996</v>
      </c>
      <c r="D15230" s="98">
        <f>AVERAGE(C$10:C15230)</f>
        <v>0.793278365416202</v>
      </c>
      <c r="E15230" s="2"/>
      <c r="G15230" s="23"/>
    </row>
    <row r="15231" spans="1:7" customFormat="1">
      <c r="A15231" s="4">
        <v>37869</v>
      </c>
      <c r="B15231">
        <v>0.96</v>
      </c>
      <c r="C15231">
        <f>IFERROR(((VLOOKUP(A15231,'Interest Rates-10yr'!$A$9:$C$15239,2,FALSE))-B15231),C15230)</f>
        <v>3.3899999999999997</v>
      </c>
      <c r="D15231" s="98">
        <f>AVERAGE(C$10:C15231)</f>
        <v>0.79344895545920446</v>
      </c>
      <c r="E15231" s="2"/>
      <c r="G15231" s="23"/>
    </row>
    <row r="15232" spans="1:7" customFormat="1">
      <c r="A15232" s="4">
        <v>37870</v>
      </c>
      <c r="B15232">
        <v>0.96</v>
      </c>
      <c r="C15232">
        <f>IFERROR(((VLOOKUP(A15232,'Interest Rates-10yr'!$A$9:$C$15239,2,FALSE))-B15232),C15231)</f>
        <v>3.3899999999999997</v>
      </c>
      <c r="D15232" s="98">
        <f>AVERAGE(C$10:C15232)</f>
        <v>0.79361952309006167</v>
      </c>
      <c r="E15232" s="2"/>
      <c r="G15232" s="23"/>
    </row>
    <row r="15233" spans="1:7" customFormat="1">
      <c r="A15233" s="4">
        <v>37871</v>
      </c>
      <c r="B15233">
        <v>0.96</v>
      </c>
      <c r="C15233">
        <f>IFERROR(((VLOOKUP(A15233,'Interest Rates-10yr'!$A$9:$C$15239,2,FALSE))-B15233),C15232)</f>
        <v>3.3899999999999997</v>
      </c>
      <c r="D15233" s="98">
        <f>AVERAGE(C$10:C15233)</f>
        <v>0.79379006831319032</v>
      </c>
      <c r="E15233" s="2"/>
      <c r="G15233" s="23"/>
    </row>
    <row r="15234" spans="1:7" customFormat="1">
      <c r="A15234" s="4">
        <v>37872</v>
      </c>
      <c r="B15234">
        <v>0.99</v>
      </c>
      <c r="C15234">
        <f>IFERROR(((VLOOKUP(A15234,'Interest Rates-10yr'!$A$9:$C$15239,2,FALSE))-B15234),C15233)</f>
        <v>3.42</v>
      </c>
      <c r="D15234" s="98">
        <f>AVERAGE(C$10:C15234)</f>
        <v>0.79396256157635525</v>
      </c>
      <c r="E15234" s="2"/>
      <c r="G15234" s="23"/>
    </row>
    <row r="15235" spans="1:7" customFormat="1">
      <c r="A15235" s="4">
        <v>37873</v>
      </c>
      <c r="B15235">
        <v>0.95</v>
      </c>
      <c r="C15235">
        <f>IFERROR(((VLOOKUP(A15235,'Interest Rates-10yr'!$A$9:$C$15239,2,FALSE))-B15235),C15234)</f>
        <v>3.42</v>
      </c>
      <c r="D15235" s="98">
        <f>AVERAGE(C$10:C15235)</f>
        <v>0.79413503218179493</v>
      </c>
      <c r="E15235" s="2"/>
      <c r="G15235" s="23"/>
    </row>
    <row r="15236" spans="1:7" customFormat="1">
      <c r="A15236" s="4">
        <v>37874</v>
      </c>
      <c r="B15236">
        <v>0.95</v>
      </c>
      <c r="C15236">
        <f>IFERROR(((VLOOKUP(A15236,'Interest Rates-10yr'!$A$9:$C$15239,2,FALSE))-B15236),C15235)</f>
        <v>3.33</v>
      </c>
      <c r="D15236" s="98">
        <f>AVERAGE(C$10:C15236)</f>
        <v>0.79430156958035125</v>
      </c>
      <c r="E15236" s="2"/>
      <c r="G15236" s="23"/>
    </row>
    <row r="15237" spans="1:7" customFormat="1">
      <c r="A15237" s="4">
        <v>37875</v>
      </c>
      <c r="B15237">
        <v>1</v>
      </c>
      <c r="C15237">
        <f>IFERROR(((VLOOKUP(A15237,'Interest Rates-10yr'!$A$9:$C$15239,2,FALSE))-B15237),C15236)</f>
        <v>3.3499999999999996</v>
      </c>
      <c r="D15237" s="98">
        <f>AVERAGE(C$10:C15237)</f>
        <v>0.79446939847649134</v>
      </c>
      <c r="E15237" s="2"/>
      <c r="G15237" s="23"/>
    </row>
    <row r="15238" spans="1:7" customFormat="1">
      <c r="A15238" s="4">
        <v>37876</v>
      </c>
      <c r="B15238">
        <v>1.02</v>
      </c>
      <c r="C15238">
        <f>IFERROR(((VLOOKUP(A15238,'Interest Rates-10yr'!$A$9:$C$15239,2,FALSE))-B15238),C15237)</f>
        <v>3.2499999999999996</v>
      </c>
      <c r="D15238" s="98">
        <f>AVERAGE(C$10:C15238)</f>
        <v>0.79463063891260155</v>
      </c>
      <c r="E15238" s="2"/>
      <c r="G15238" s="23"/>
    </row>
    <row r="15239" spans="1:7" customFormat="1">
      <c r="A15239" s="4">
        <v>37877</v>
      </c>
      <c r="B15239">
        <v>1.02</v>
      </c>
      <c r="C15239">
        <f>IFERROR(((VLOOKUP(A15239,'Interest Rates-10yr'!$A$9:$C$15239,2,FALSE))-B15239),C15238)</f>
        <v>3.2499999999999996</v>
      </c>
      <c r="D15239" s="98">
        <f>AVERAGE(C$10:C15239)</f>
        <v>0.79479185817465592</v>
      </c>
      <c r="E15239" s="2"/>
      <c r="G15239" s="23"/>
    </row>
    <row r="15240" spans="1:7" customFormat="1">
      <c r="A15240" s="4">
        <v>37878</v>
      </c>
      <c r="B15240">
        <v>1.02</v>
      </c>
      <c r="C15240">
        <f>IFERROR(((VLOOKUP(A15240,'Interest Rates-10yr'!$A$9:$C$15239,2,FALSE))-B15240),C15239)</f>
        <v>3.2499999999999996</v>
      </c>
      <c r="D15240" s="98">
        <f>AVERAGE(C$10:C15240)</f>
        <v>0.79495305626682489</v>
      </c>
      <c r="E15240" s="2"/>
      <c r="G15240" s="23"/>
    </row>
    <row r="15241" spans="1:7" customFormat="1">
      <c r="A15241" s="4">
        <v>37879</v>
      </c>
      <c r="B15241">
        <v>1.1100000000000001</v>
      </c>
      <c r="C15241">
        <f>IFERROR(((VLOOKUP(A15241,'Interest Rates-10yr'!$A$9:$C$15239,2,FALSE))-B15241),C15240)</f>
        <v>3.17</v>
      </c>
      <c r="D15241" s="98">
        <f>AVERAGE(C$10:C15241)</f>
        <v>0.79510898109243755</v>
      </c>
      <c r="E15241" s="2"/>
      <c r="G15241" s="23"/>
    </row>
    <row r="15242" spans="1:7" customFormat="1">
      <c r="A15242" s="4">
        <v>37880</v>
      </c>
      <c r="B15242">
        <v>0.97</v>
      </c>
      <c r="C15242">
        <f>IFERROR(((VLOOKUP(A15242,'Interest Rates-10yr'!$A$9:$C$15239,2,FALSE))-B15242),C15241)</f>
        <v>3.3200000000000003</v>
      </c>
      <c r="D15242" s="98">
        <f>AVERAGE(C$10:C15242)</f>
        <v>0.79527473248867653</v>
      </c>
      <c r="E15242" s="2"/>
      <c r="G15242" s="23"/>
    </row>
    <row r="15243" spans="1:7" customFormat="1">
      <c r="A15243" s="4">
        <v>37881</v>
      </c>
      <c r="B15243">
        <v>0.97</v>
      </c>
      <c r="C15243">
        <f>IFERROR(((VLOOKUP(A15243,'Interest Rates-10yr'!$A$9:$C$15239,2,FALSE))-B15243),C15242)</f>
        <v>3.2300000000000004</v>
      </c>
      <c r="D15243" s="98">
        <f>AVERAGE(C$10:C15243)</f>
        <v>0.79543455428646503</v>
      </c>
      <c r="E15243" s="2"/>
      <c r="G15243" s="23"/>
    </row>
    <row r="15244" spans="1:7" customFormat="1">
      <c r="A15244" s="4">
        <v>37882</v>
      </c>
      <c r="B15244">
        <v>1</v>
      </c>
      <c r="C15244">
        <f>IFERROR(((VLOOKUP(A15244,'Interest Rates-10yr'!$A$9:$C$15239,2,FALSE))-B15244),C15243)</f>
        <v>3.1900000000000004</v>
      </c>
      <c r="D15244" s="98">
        <f>AVERAGE(C$10:C15244)</f>
        <v>0.79559172957006952</v>
      </c>
      <c r="E15244" s="2"/>
      <c r="G15244" s="23"/>
    </row>
    <row r="15245" spans="1:7" customFormat="1">
      <c r="A15245" s="4">
        <v>37883</v>
      </c>
      <c r="B15245">
        <v>0.99</v>
      </c>
      <c r="C15245">
        <f>IFERROR(((VLOOKUP(A15245,'Interest Rates-10yr'!$A$9:$C$15239,2,FALSE))-B15245),C15244)</f>
        <v>3.1799999999999997</v>
      </c>
      <c r="D15245" s="98">
        <f>AVERAGE(C$10:C15245)</f>
        <v>0.79574822788133426</v>
      </c>
      <c r="E15245" s="2"/>
      <c r="G15245" s="23"/>
    </row>
    <row r="15246" spans="1:7" customFormat="1">
      <c r="A15246" s="4">
        <v>37884</v>
      </c>
      <c r="B15246">
        <v>0.99</v>
      </c>
      <c r="C15246">
        <f>IFERROR(((VLOOKUP(A15246,'Interest Rates-10yr'!$A$9:$C$15239,2,FALSE))-B15246),C15245)</f>
        <v>3.1799999999999997</v>
      </c>
      <c r="D15246" s="98">
        <f>AVERAGE(C$10:C15246)</f>
        <v>0.79590470565071925</v>
      </c>
      <c r="E15246" s="2"/>
      <c r="G15246" s="23"/>
    </row>
    <row r="15247" spans="1:7" customFormat="1">
      <c r="A15247" s="4">
        <v>37885</v>
      </c>
      <c r="B15247">
        <v>0.99</v>
      </c>
      <c r="C15247">
        <f>IFERROR(((VLOOKUP(A15247,'Interest Rates-10yr'!$A$9:$C$15239,2,FALSE))-B15247),C15246)</f>
        <v>3.1799999999999997</v>
      </c>
      <c r="D15247" s="98">
        <f>AVERAGE(C$10:C15247)</f>
        <v>0.79606116288226869</v>
      </c>
      <c r="E15247" s="2"/>
      <c r="G15247" s="23"/>
    </row>
    <row r="15248" spans="1:7" customFormat="1">
      <c r="A15248" s="4">
        <v>37886</v>
      </c>
      <c r="B15248">
        <v>1.02</v>
      </c>
      <c r="C15248">
        <f>IFERROR(((VLOOKUP(A15248,'Interest Rates-10yr'!$A$9:$C$15239,2,FALSE))-B15248),C15247)</f>
        <v>3.2399999999999998</v>
      </c>
      <c r="D15248" s="98">
        <f>AVERAGE(C$10:C15248)</f>
        <v>0.79622153684625041</v>
      </c>
      <c r="E15248" s="2"/>
      <c r="G15248" s="23"/>
    </row>
    <row r="15249" spans="1:7" customFormat="1">
      <c r="A15249" s="4">
        <v>37887</v>
      </c>
      <c r="B15249">
        <v>1.01</v>
      </c>
      <c r="C15249">
        <f>IFERROR(((VLOOKUP(A15249,'Interest Rates-10yr'!$A$9:$C$15239,2,FALSE))-B15249),C15248)</f>
        <v>3.2300000000000004</v>
      </c>
      <c r="D15249" s="98">
        <f>AVERAGE(C$10:C15249)</f>
        <v>0.79638123359580115</v>
      </c>
      <c r="E15249" s="2"/>
      <c r="G15249" s="23"/>
    </row>
    <row r="15250" spans="1:7" customFormat="1">
      <c r="A15250" s="4">
        <v>37888</v>
      </c>
      <c r="B15250">
        <v>1.03</v>
      </c>
      <c r="C15250">
        <f>IFERROR(((VLOOKUP(A15250,'Interest Rates-10yr'!$A$9:$C$15239,2,FALSE))-B15250),C15249)</f>
        <v>3.13</v>
      </c>
      <c r="D15250" s="98">
        <f>AVERAGE(C$10:C15250)</f>
        <v>0.79653434813988644</v>
      </c>
      <c r="E15250" s="2"/>
      <c r="G15250" s="23"/>
    </row>
    <row r="15251" spans="1:7" customFormat="1">
      <c r="A15251" s="4">
        <v>37889</v>
      </c>
      <c r="B15251">
        <v>1.08</v>
      </c>
      <c r="C15251">
        <f>IFERROR(((VLOOKUP(A15251,'Interest Rates-10yr'!$A$9:$C$15239,2,FALSE))-B15251),C15250)</f>
        <v>3.04</v>
      </c>
      <c r="D15251" s="98">
        <f>AVERAGE(C$10:C15251)</f>
        <v>0.79668153785592499</v>
      </c>
      <c r="E15251" s="2"/>
      <c r="G15251" s="23"/>
    </row>
    <row r="15252" spans="1:7" customFormat="1">
      <c r="A15252" s="4">
        <v>37890</v>
      </c>
      <c r="B15252">
        <v>1.03</v>
      </c>
      <c r="C15252">
        <f>IFERROR(((VLOOKUP(A15252,'Interest Rates-10yr'!$A$9:$C$15239,2,FALSE))-B15252),C15251)</f>
        <v>3.01</v>
      </c>
      <c r="D15252" s="98">
        <f>AVERAGE(C$10:C15252)</f>
        <v>0.79682674014301713</v>
      </c>
      <c r="E15252" s="2"/>
      <c r="G15252" s="23"/>
    </row>
    <row r="15253" spans="1:7" customFormat="1">
      <c r="A15253" s="4">
        <v>37891</v>
      </c>
      <c r="B15253">
        <v>1.03</v>
      </c>
      <c r="C15253">
        <f>IFERROR(((VLOOKUP(A15253,'Interest Rates-10yr'!$A$9:$C$15239,2,FALSE))-B15253),C15252)</f>
        <v>3.01</v>
      </c>
      <c r="D15253" s="98">
        <f>AVERAGE(C$10:C15253)</f>
        <v>0.79697192337969103</v>
      </c>
      <c r="E15253" s="2"/>
      <c r="G15253" s="23"/>
    </row>
    <row r="15254" spans="1:7" customFormat="1">
      <c r="A15254" s="4">
        <v>37892</v>
      </c>
      <c r="B15254">
        <v>1.03</v>
      </c>
      <c r="C15254">
        <f>IFERROR(((VLOOKUP(A15254,'Interest Rates-10yr'!$A$9:$C$15239,2,FALSE))-B15254),C15253)</f>
        <v>3.01</v>
      </c>
      <c r="D15254" s="98">
        <f>AVERAGE(C$10:C15254)</f>
        <v>0.79711708756969568</v>
      </c>
      <c r="E15254" s="2"/>
      <c r="G15254" s="23"/>
    </row>
    <row r="15255" spans="1:7" customFormat="1">
      <c r="A15255" s="4">
        <v>37893</v>
      </c>
      <c r="B15255">
        <v>1.04</v>
      </c>
      <c r="C15255">
        <f>IFERROR(((VLOOKUP(A15255,'Interest Rates-10yr'!$A$9:$C$15239,2,FALSE))-B15255),C15254)</f>
        <v>3.05</v>
      </c>
      <c r="D15255" s="98">
        <f>AVERAGE(C$10:C15255)</f>
        <v>0.79726485635576605</v>
      </c>
      <c r="E15255" s="2"/>
      <c r="G15255" s="23"/>
    </row>
    <row r="15256" spans="1:7" customFormat="1">
      <c r="A15256" s="4">
        <v>37894</v>
      </c>
      <c r="B15256">
        <v>1.17</v>
      </c>
      <c r="C15256">
        <f>IFERROR(((VLOOKUP(A15256,'Interest Rates-10yr'!$A$9:$C$15239,2,FALSE))-B15256),C15255)</f>
        <v>2.79</v>
      </c>
      <c r="D15256" s="98">
        <f>AVERAGE(C$10:C15256)</f>
        <v>0.79739555322358568</v>
      </c>
      <c r="E15256" s="2"/>
      <c r="G15256" s="23"/>
    </row>
    <row r="15257" spans="1:7" customFormat="1">
      <c r="A15257" s="4">
        <v>37895</v>
      </c>
      <c r="B15257">
        <v>1.1100000000000001</v>
      </c>
      <c r="C15257">
        <f>IFERROR(((VLOOKUP(A15257,'Interest Rates-10yr'!$A$9:$C$15239,2,FALSE))-B15257),C15256)</f>
        <v>2.8499999999999996</v>
      </c>
      <c r="D15257" s="98">
        <f>AVERAGE(C$10:C15257)</f>
        <v>0.79753016789087161</v>
      </c>
      <c r="E15257" s="2"/>
      <c r="G15257" s="23"/>
    </row>
    <row r="15258" spans="1:7" customFormat="1">
      <c r="A15258" s="4">
        <v>37896</v>
      </c>
      <c r="B15258">
        <v>1.02</v>
      </c>
      <c r="C15258">
        <f>IFERROR(((VLOOKUP(A15258,'Interest Rates-10yr'!$A$9:$C$15239,2,FALSE))-B15258),C15257)</f>
        <v>3.0100000000000002</v>
      </c>
      <c r="D15258" s="98">
        <f>AVERAGE(C$10:C15258)</f>
        <v>0.79767525739392819</v>
      </c>
      <c r="E15258" s="2"/>
      <c r="G15258" s="23"/>
    </row>
    <row r="15259" spans="1:7" customFormat="1">
      <c r="A15259" s="4">
        <v>37897</v>
      </c>
      <c r="B15259">
        <v>0.99</v>
      </c>
      <c r="C15259">
        <f>IFERROR(((VLOOKUP(A15259,'Interest Rates-10yr'!$A$9:$C$15239,2,FALSE))-B15259),C15258)</f>
        <v>3.2199999999999998</v>
      </c>
      <c r="D15259" s="98">
        <f>AVERAGE(C$10:C15259)</f>
        <v>0.79783409836065644</v>
      </c>
      <c r="E15259" s="2"/>
      <c r="G15259" s="23"/>
    </row>
    <row r="15260" spans="1:7" customFormat="1">
      <c r="A15260" s="4">
        <v>37898</v>
      </c>
      <c r="B15260">
        <v>0.99</v>
      </c>
      <c r="C15260">
        <f>IFERROR(((VLOOKUP(A15260,'Interest Rates-10yr'!$A$9:$C$15239,2,FALSE))-B15260),C15259)</f>
        <v>3.2199999999999998</v>
      </c>
      <c r="D15260" s="98">
        <f>AVERAGE(C$10:C15260)</f>
        <v>0.79799291849714837</v>
      </c>
      <c r="E15260" s="2"/>
      <c r="G15260" s="23"/>
    </row>
    <row r="15261" spans="1:7" customFormat="1">
      <c r="A15261" s="4">
        <v>37899</v>
      </c>
      <c r="B15261">
        <v>0.99</v>
      </c>
      <c r="C15261">
        <f>IFERROR(((VLOOKUP(A15261,'Interest Rates-10yr'!$A$9:$C$15239,2,FALSE))-B15261),C15260)</f>
        <v>3.2199999999999998</v>
      </c>
      <c r="D15261" s="98">
        <f>AVERAGE(C$10:C15261)</f>
        <v>0.79815171780750127</v>
      </c>
      <c r="E15261" s="2"/>
      <c r="G15261" s="23"/>
    </row>
    <row r="15262" spans="1:7" customFormat="1">
      <c r="A15262" s="4">
        <v>37900</v>
      </c>
      <c r="B15262">
        <v>0.99</v>
      </c>
      <c r="C15262">
        <f>IFERROR(((VLOOKUP(A15262,'Interest Rates-10yr'!$A$9:$C$15239,2,FALSE))-B15262),C15261)</f>
        <v>3.1799999999999997</v>
      </c>
      <c r="D15262" s="98">
        <f>AVERAGE(C$10:C15262)</f>
        <v>0.79830787386088042</v>
      </c>
      <c r="E15262" s="2"/>
      <c r="G15262" s="23"/>
    </row>
    <row r="15263" spans="1:7" customFormat="1">
      <c r="A15263" s="4">
        <v>37901</v>
      </c>
      <c r="B15263">
        <v>0.98</v>
      </c>
      <c r="C15263">
        <f>IFERROR(((VLOOKUP(A15263,'Interest Rates-10yr'!$A$9:$C$15239,2,FALSE))-B15263),C15262)</f>
        <v>3.2899999999999996</v>
      </c>
      <c r="D15263" s="98">
        <f>AVERAGE(C$10:C15263)</f>
        <v>0.79847122066343323</v>
      </c>
      <c r="E15263" s="2"/>
      <c r="G15263" s="23"/>
    </row>
    <row r="15264" spans="1:7" customFormat="1">
      <c r="A15264" s="4">
        <v>37902</v>
      </c>
      <c r="B15264">
        <v>0.99</v>
      </c>
      <c r="C15264">
        <f>IFERROR(((VLOOKUP(A15264,'Interest Rates-10yr'!$A$9:$C$15239,2,FALSE))-B15264),C15263)</f>
        <v>3.2799999999999994</v>
      </c>
      <c r="D15264" s="98">
        <f>AVERAGE(C$10:C15264)</f>
        <v>0.79863389052769651</v>
      </c>
      <c r="E15264" s="2"/>
      <c r="G15264" s="23"/>
    </row>
    <row r="15265" spans="1:7" customFormat="1">
      <c r="A15265" s="4">
        <v>37903</v>
      </c>
      <c r="B15265">
        <v>1.02</v>
      </c>
      <c r="C15265">
        <f>IFERROR(((VLOOKUP(A15265,'Interest Rates-10yr'!$A$9:$C$15239,2,FALSE))-B15265),C15264)</f>
        <v>3.3000000000000003</v>
      </c>
      <c r="D15265" s="98">
        <f>AVERAGE(C$10:C15265)</f>
        <v>0.79879785002621984</v>
      </c>
      <c r="E15265" s="2"/>
      <c r="G15265" s="23"/>
    </row>
    <row r="15266" spans="1:7" customFormat="1">
      <c r="A15266" s="4">
        <v>37904</v>
      </c>
      <c r="B15266">
        <v>1</v>
      </c>
      <c r="C15266">
        <f>IFERROR(((VLOOKUP(A15266,'Interest Rates-10yr'!$A$9:$C$15239,2,FALSE))-B15266),C15265)</f>
        <v>3.29</v>
      </c>
      <c r="D15266" s="98">
        <f>AVERAGE(C$10:C15266)</f>
        <v>0.79896113259487522</v>
      </c>
      <c r="E15266" s="2"/>
      <c r="G15266" s="23"/>
    </row>
    <row r="15267" spans="1:7" customFormat="1">
      <c r="A15267" s="4">
        <v>37905</v>
      </c>
      <c r="B15267">
        <v>1</v>
      </c>
      <c r="C15267">
        <f>IFERROR(((VLOOKUP(A15267,'Interest Rates-10yr'!$A$9:$C$15239,2,FALSE))-B15267),C15266)</f>
        <v>3.29</v>
      </c>
      <c r="D15267" s="98">
        <f>AVERAGE(C$10:C15267)</f>
        <v>0.79912439376065092</v>
      </c>
      <c r="E15267" s="2"/>
      <c r="G15267" s="23"/>
    </row>
    <row r="15268" spans="1:7" customFormat="1">
      <c r="A15268" s="4">
        <v>37906</v>
      </c>
      <c r="B15268">
        <v>1</v>
      </c>
      <c r="C15268">
        <f>IFERROR(((VLOOKUP(A15268,'Interest Rates-10yr'!$A$9:$C$15239,2,FALSE))-B15268),C15267)</f>
        <v>3.29</v>
      </c>
      <c r="D15268" s="98">
        <f>AVERAGE(C$10:C15268)</f>
        <v>0.79928763352775489</v>
      </c>
      <c r="E15268" s="2"/>
      <c r="G15268" s="23"/>
    </row>
    <row r="15269" spans="1:7" customFormat="1">
      <c r="A15269" s="4">
        <v>37907</v>
      </c>
      <c r="B15269">
        <v>1</v>
      </c>
      <c r="C15269">
        <f>IFERROR(((VLOOKUP(A15269,'Interest Rates-10yr'!$A$9:$C$15239,2,FALSE))-B15269),C15268)</f>
        <v>3.29</v>
      </c>
      <c r="D15269" s="98">
        <f>AVERAGE(C$10:C15269)</f>
        <v>0.79945085190039411</v>
      </c>
      <c r="E15269" s="2"/>
      <c r="G15269" s="23"/>
    </row>
    <row r="15270" spans="1:7" customFormat="1">
      <c r="A15270" s="4">
        <v>37908</v>
      </c>
      <c r="B15270">
        <v>1.08</v>
      </c>
      <c r="C15270">
        <f>IFERROR(((VLOOKUP(A15270,'Interest Rates-10yr'!$A$9:$C$15239,2,FALSE))-B15270),C15269)</f>
        <v>3.29</v>
      </c>
      <c r="D15270" s="98">
        <f>AVERAGE(C$10:C15270)</f>
        <v>0.79961404888277399</v>
      </c>
      <c r="E15270" s="2"/>
      <c r="G15270" s="23"/>
    </row>
    <row r="15271" spans="1:7" customFormat="1">
      <c r="A15271" s="4">
        <v>37909</v>
      </c>
      <c r="B15271">
        <v>1.0900000000000001</v>
      </c>
      <c r="C15271">
        <f>IFERROR(((VLOOKUP(A15271,'Interest Rates-10yr'!$A$9:$C$15239,2,FALSE))-B15271),C15270)</f>
        <v>3.34</v>
      </c>
      <c r="D15271" s="98">
        <f>AVERAGE(C$10:C15271)</f>
        <v>0.79978050058970085</v>
      </c>
      <c r="E15271" s="2"/>
      <c r="G15271" s="23"/>
    </row>
    <row r="15272" spans="1:7" customFormat="1">
      <c r="A15272" s="4">
        <v>37910</v>
      </c>
      <c r="B15272">
        <v>1.04</v>
      </c>
      <c r="C15272">
        <f>IFERROR(((VLOOKUP(A15272,'Interest Rates-10yr'!$A$9:$C$15239,2,FALSE))-B15272),C15271)</f>
        <v>3.4299999999999997</v>
      </c>
      <c r="D15272" s="98">
        <f>AVERAGE(C$10:C15272)</f>
        <v>0.79995282709821236</v>
      </c>
      <c r="E15272" s="2"/>
      <c r="G15272" s="23"/>
    </row>
    <row r="15273" spans="1:7" customFormat="1">
      <c r="A15273" s="4">
        <v>37911</v>
      </c>
      <c r="B15273">
        <v>0.98</v>
      </c>
      <c r="C15273">
        <f>IFERROR(((VLOOKUP(A15273,'Interest Rates-10yr'!$A$9:$C$15239,2,FALSE))-B15273),C15272)</f>
        <v>3.43</v>
      </c>
      <c r="D15273" s="98">
        <f>AVERAGE(C$10:C15273)</f>
        <v>0.80012513102725469</v>
      </c>
      <c r="E15273" s="2"/>
      <c r="G15273" s="23"/>
    </row>
    <row r="15274" spans="1:7" customFormat="1">
      <c r="A15274" s="4">
        <v>37912</v>
      </c>
      <c r="B15274">
        <v>0.98</v>
      </c>
      <c r="C15274">
        <f>IFERROR(((VLOOKUP(A15274,'Interest Rates-10yr'!$A$9:$C$15239,2,FALSE))-B15274),C15273)</f>
        <v>3.43</v>
      </c>
      <c r="D15274" s="98">
        <f>AVERAGE(C$10:C15274)</f>
        <v>0.80029741238126539</v>
      </c>
      <c r="E15274" s="2"/>
      <c r="G15274" s="23"/>
    </row>
    <row r="15275" spans="1:7" customFormat="1">
      <c r="A15275" s="4">
        <v>37913</v>
      </c>
      <c r="B15275">
        <v>0.98</v>
      </c>
      <c r="C15275">
        <f>IFERROR(((VLOOKUP(A15275,'Interest Rates-10yr'!$A$9:$C$15239,2,FALSE))-B15275),C15274)</f>
        <v>3.43</v>
      </c>
      <c r="D15275" s="98">
        <f>AVERAGE(C$10:C15275)</f>
        <v>0.80046967116468071</v>
      </c>
      <c r="E15275" s="2"/>
      <c r="G15275" s="23"/>
    </row>
    <row r="15276" spans="1:7" customFormat="1">
      <c r="A15276" s="4">
        <v>37914</v>
      </c>
      <c r="B15276">
        <v>1.02</v>
      </c>
      <c r="C15276">
        <f>IFERROR(((VLOOKUP(A15276,'Interest Rates-10yr'!$A$9:$C$15239,2,FALSE))-B15276),C15275)</f>
        <v>3.39</v>
      </c>
      <c r="D15276" s="98">
        <f>AVERAGE(C$10:C15276)</f>
        <v>0.80063928735180556</v>
      </c>
      <c r="E15276" s="2"/>
      <c r="G15276" s="23"/>
    </row>
    <row r="15277" spans="1:7" customFormat="1">
      <c r="A15277" s="4">
        <v>37915</v>
      </c>
      <c r="B15277">
        <v>0.99</v>
      </c>
      <c r="C15277">
        <f>IFERROR(((VLOOKUP(A15277,'Interest Rates-10yr'!$A$9:$C$15239,2,FALSE))-B15277),C15276)</f>
        <v>3.3899999999999997</v>
      </c>
      <c r="D15277" s="98">
        <f>AVERAGE(C$10:C15277)</f>
        <v>0.80080888132040962</v>
      </c>
      <c r="E15277" s="2"/>
      <c r="G15277" s="23"/>
    </row>
    <row r="15278" spans="1:7" customFormat="1">
      <c r="A15278" s="4">
        <v>37916</v>
      </c>
      <c r="B15278">
        <v>0.99</v>
      </c>
      <c r="C15278">
        <f>IFERROR(((VLOOKUP(A15278,'Interest Rates-10yr'!$A$9:$C$15239,2,FALSE))-B15278),C15277)</f>
        <v>3.3</v>
      </c>
      <c r="D15278" s="98">
        <f>AVERAGE(C$10:C15278)</f>
        <v>0.8009725587792268</v>
      </c>
      <c r="E15278" s="2"/>
      <c r="G15278" s="23"/>
    </row>
    <row r="15279" spans="1:7" customFormat="1">
      <c r="A15279" s="4">
        <v>37917</v>
      </c>
      <c r="B15279">
        <v>1.02</v>
      </c>
      <c r="C15279">
        <f>IFERROR(((VLOOKUP(A15279,'Interest Rates-10yr'!$A$9:$C$15239,2,FALSE))-B15279),C15278)</f>
        <v>3.32</v>
      </c>
      <c r="D15279" s="98">
        <f>AVERAGE(C$10:C15279)</f>
        <v>0.80113752455795761</v>
      </c>
      <c r="E15279" s="2"/>
      <c r="G15279" s="23"/>
    </row>
    <row r="15280" spans="1:7" customFormat="1">
      <c r="A15280" s="4">
        <v>37918</v>
      </c>
      <c r="B15280">
        <v>1.01</v>
      </c>
      <c r="C15280">
        <f>IFERROR(((VLOOKUP(A15280,'Interest Rates-10yr'!$A$9:$C$15239,2,FALSE))-B15280),C15279)</f>
        <v>3.2300000000000004</v>
      </c>
      <c r="D15280" s="98">
        <f>AVERAGE(C$10:C15280)</f>
        <v>0.80129657520791131</v>
      </c>
      <c r="E15280" s="2"/>
      <c r="G15280" s="23"/>
    </row>
    <row r="15281" spans="1:7" customFormat="1">
      <c r="A15281" s="4">
        <v>37919</v>
      </c>
      <c r="B15281">
        <v>1.01</v>
      </c>
      <c r="C15281">
        <f>IFERROR(((VLOOKUP(A15281,'Interest Rates-10yr'!$A$9:$C$15239,2,FALSE))-B15281),C15280)</f>
        <v>3.2300000000000004</v>
      </c>
      <c r="D15281" s="98">
        <f>AVERAGE(C$10:C15281)</f>
        <v>0.80145560502881175</v>
      </c>
      <c r="E15281" s="2"/>
      <c r="G15281" s="23"/>
    </row>
    <row r="15282" spans="1:7" customFormat="1">
      <c r="A15282" s="4">
        <v>37920</v>
      </c>
      <c r="B15282">
        <v>1.01</v>
      </c>
      <c r="C15282">
        <f>IFERROR(((VLOOKUP(A15282,'Interest Rates-10yr'!$A$9:$C$15239,2,FALSE))-B15282),C15281)</f>
        <v>3.2300000000000004</v>
      </c>
      <c r="D15282" s="98">
        <f>AVERAGE(C$10:C15282)</f>
        <v>0.80161461402475032</v>
      </c>
      <c r="E15282" s="2"/>
      <c r="G15282" s="23"/>
    </row>
    <row r="15283" spans="1:7" customFormat="1">
      <c r="A15283" s="4">
        <v>37921</v>
      </c>
      <c r="B15283">
        <v>1.03</v>
      </c>
      <c r="C15283">
        <f>IFERROR(((VLOOKUP(A15283,'Interest Rates-10yr'!$A$9:$C$15239,2,FALSE))-B15283),C15282)</f>
        <v>3.2699999999999996</v>
      </c>
      <c r="D15283" s="98">
        <f>AVERAGE(C$10:C15283)</f>
        <v>0.80177622102920076</v>
      </c>
      <c r="E15283" s="2"/>
      <c r="G15283" s="23"/>
    </row>
    <row r="15284" spans="1:7" customFormat="1">
      <c r="A15284" s="4">
        <v>37922</v>
      </c>
      <c r="B15284">
        <v>0.98</v>
      </c>
      <c r="C15284">
        <f>IFERROR(((VLOOKUP(A15284,'Interest Rates-10yr'!$A$9:$C$15239,2,FALSE))-B15284),C15283)</f>
        <v>3.2500000000000004</v>
      </c>
      <c r="D15284" s="98">
        <f>AVERAGE(C$10:C15284)</f>
        <v>0.80193649754500906</v>
      </c>
      <c r="E15284" s="2"/>
      <c r="G15284" s="23"/>
    </row>
    <row r="15285" spans="1:7" customFormat="1">
      <c r="A15285" s="4">
        <v>37923</v>
      </c>
      <c r="B15285">
        <v>0.97</v>
      </c>
      <c r="C15285">
        <f>IFERROR(((VLOOKUP(A15285,'Interest Rates-10yr'!$A$9:$C$15239,2,FALSE))-B15285),C15284)</f>
        <v>3.34</v>
      </c>
      <c r="D15285" s="98">
        <f>AVERAGE(C$10:C15285)</f>
        <v>0.80210264467138082</v>
      </c>
      <c r="E15285" s="2"/>
      <c r="G15285" s="23"/>
    </row>
    <row r="15286" spans="1:7" customFormat="1">
      <c r="A15286" s="4">
        <v>37924</v>
      </c>
      <c r="B15286">
        <v>1.02</v>
      </c>
      <c r="C15286">
        <f>IFERROR(((VLOOKUP(A15286,'Interest Rates-10yr'!$A$9:$C$15239,2,FALSE))-B15286),C15285)</f>
        <v>3.3400000000000003</v>
      </c>
      <c r="D15286" s="98">
        <f>AVERAGE(C$10:C15286)</f>
        <v>0.8022687700464759</v>
      </c>
      <c r="E15286" s="2"/>
      <c r="G15286" s="23"/>
    </row>
    <row r="15287" spans="1:7" customFormat="1">
      <c r="A15287" s="4">
        <v>37925</v>
      </c>
      <c r="B15287">
        <v>1.03</v>
      </c>
      <c r="C15287">
        <f>IFERROR(((VLOOKUP(A15287,'Interest Rates-10yr'!$A$9:$C$15239,2,FALSE))-B15287),C15286)</f>
        <v>3.3</v>
      </c>
      <c r="D15287" s="98">
        <f>AVERAGE(C$10:C15287)</f>
        <v>0.80243225553082942</v>
      </c>
      <c r="E15287" s="2"/>
      <c r="G15287" s="23"/>
    </row>
    <row r="15288" spans="1:7" customFormat="1">
      <c r="A15288" s="4">
        <v>37926</v>
      </c>
      <c r="B15288">
        <v>1.03</v>
      </c>
      <c r="C15288">
        <f>IFERROR(((VLOOKUP(A15288,'Interest Rates-10yr'!$A$9:$C$15239,2,FALSE))-B15288),C15287)</f>
        <v>3.3</v>
      </c>
      <c r="D15288" s="98">
        <f>AVERAGE(C$10:C15288)</f>
        <v>0.80259571961515885</v>
      </c>
      <c r="E15288" s="2"/>
      <c r="G15288" s="23"/>
    </row>
    <row r="15289" spans="1:7" customFormat="1">
      <c r="A15289" s="4">
        <v>37927</v>
      </c>
      <c r="B15289">
        <v>1.03</v>
      </c>
      <c r="C15289">
        <f>IFERROR(((VLOOKUP(A15289,'Interest Rates-10yr'!$A$9:$C$15239,2,FALSE))-B15289),C15288)</f>
        <v>3.3</v>
      </c>
      <c r="D15289" s="98">
        <f>AVERAGE(C$10:C15289)</f>
        <v>0.80275916230366562</v>
      </c>
      <c r="E15289" s="2"/>
      <c r="G15289" s="23"/>
    </row>
    <row r="15290" spans="1:7" customFormat="1">
      <c r="A15290" s="4">
        <v>37928</v>
      </c>
      <c r="B15290">
        <v>1.02</v>
      </c>
      <c r="C15290">
        <f>IFERROR(((VLOOKUP(A15290,'Interest Rates-10yr'!$A$9:$C$15239,2,FALSE))-B15290),C15289)</f>
        <v>3.3800000000000003</v>
      </c>
      <c r="D15290" s="98">
        <f>AVERAGE(C$10:C15290)</f>
        <v>0.80292781886002296</v>
      </c>
      <c r="E15290" s="2"/>
      <c r="G15290" s="23"/>
    </row>
    <row r="15291" spans="1:7" customFormat="1">
      <c r="A15291" s="4">
        <v>37929</v>
      </c>
      <c r="B15291">
        <v>0.98</v>
      </c>
      <c r="C15291">
        <f>IFERROR(((VLOOKUP(A15291,'Interest Rates-10yr'!$A$9:$C$15239,2,FALSE))-B15291),C15290)</f>
        <v>3.35</v>
      </c>
      <c r="D15291" s="98">
        <f>AVERAGE(C$10:C15291)</f>
        <v>0.80309449024996793</v>
      </c>
      <c r="E15291" s="2"/>
      <c r="G15291" s="23"/>
    </row>
    <row r="15292" spans="1:7" customFormat="1">
      <c r="A15292" s="4">
        <v>37930</v>
      </c>
      <c r="B15292">
        <v>0.98</v>
      </c>
      <c r="C15292">
        <f>IFERROR(((VLOOKUP(A15292,'Interest Rates-10yr'!$A$9:$C$15239,2,FALSE))-B15292),C15291)</f>
        <v>3.4</v>
      </c>
      <c r="D15292" s="98">
        <f>AVERAGE(C$10:C15292)</f>
        <v>0.80326441143754568</v>
      </c>
      <c r="E15292" s="2"/>
      <c r="G15292" s="23"/>
    </row>
    <row r="15293" spans="1:7" customFormat="1">
      <c r="A15293" s="4">
        <v>37931</v>
      </c>
      <c r="B15293">
        <v>1</v>
      </c>
      <c r="C15293">
        <f>IFERROR(((VLOOKUP(A15293,'Interest Rates-10yr'!$A$9:$C$15239,2,FALSE))-B15293),C15292)</f>
        <v>3.45</v>
      </c>
      <c r="D15293" s="98">
        <f>AVERAGE(C$10:C15293)</f>
        <v>0.80343758178487379</v>
      </c>
      <c r="E15293" s="2"/>
      <c r="G15293" s="23"/>
    </row>
    <row r="15294" spans="1:7" customFormat="1">
      <c r="A15294" s="4">
        <v>37932</v>
      </c>
      <c r="B15294">
        <v>0.98</v>
      </c>
      <c r="C15294">
        <f>IFERROR(((VLOOKUP(A15294,'Interest Rates-10yr'!$A$9:$C$15239,2,FALSE))-B15294),C15293)</f>
        <v>3.5000000000000004</v>
      </c>
      <c r="D15294" s="98">
        <f>AVERAGE(C$10:C15294)</f>
        <v>0.80361400065423683</v>
      </c>
      <c r="E15294" s="2"/>
      <c r="G15294" s="23"/>
    </row>
    <row r="15295" spans="1:7" customFormat="1">
      <c r="A15295" s="4">
        <v>37933</v>
      </c>
      <c r="B15295">
        <v>0.98</v>
      </c>
      <c r="C15295">
        <f>IFERROR(((VLOOKUP(A15295,'Interest Rates-10yr'!$A$9:$C$15239,2,FALSE))-B15295),C15294)</f>
        <v>3.5000000000000004</v>
      </c>
      <c r="D15295" s="98">
        <f>AVERAGE(C$10:C15295)</f>
        <v>0.80379039644118877</v>
      </c>
      <c r="E15295" s="2"/>
      <c r="G15295" s="23"/>
    </row>
    <row r="15296" spans="1:7" customFormat="1">
      <c r="A15296" s="4">
        <v>37934</v>
      </c>
      <c r="B15296">
        <v>0.98</v>
      </c>
      <c r="C15296">
        <f>IFERROR(((VLOOKUP(A15296,'Interest Rates-10yr'!$A$9:$C$15239,2,FALSE))-B15296),C15295)</f>
        <v>3.5000000000000004</v>
      </c>
      <c r="D15296" s="98">
        <f>AVERAGE(C$10:C15296)</f>
        <v>0.80396676915025911</v>
      </c>
      <c r="E15296" s="2"/>
      <c r="G15296" s="23"/>
    </row>
    <row r="15297" spans="1:7" customFormat="1">
      <c r="A15297" s="4">
        <v>37935</v>
      </c>
      <c r="B15297">
        <v>0.99</v>
      </c>
      <c r="C15297">
        <f>IFERROR(((VLOOKUP(A15297,'Interest Rates-10yr'!$A$9:$C$15239,2,FALSE))-B15297),C15296)</f>
        <v>3.5</v>
      </c>
      <c r="D15297" s="98">
        <f>AVERAGE(C$10:C15297)</f>
        <v>0.80414311878597666</v>
      </c>
      <c r="E15297" s="2"/>
      <c r="G15297" s="23"/>
    </row>
    <row r="15298" spans="1:7" customFormat="1">
      <c r="A15298" s="4">
        <v>37936</v>
      </c>
      <c r="B15298">
        <v>0.99</v>
      </c>
      <c r="C15298">
        <f>IFERROR(((VLOOKUP(A15298,'Interest Rates-10yr'!$A$9:$C$15239,2,FALSE))-B15298),C15297)</f>
        <v>3.5</v>
      </c>
      <c r="D15298" s="98">
        <f>AVERAGE(C$10:C15298)</f>
        <v>0.80431944535286881</v>
      </c>
      <c r="E15298" s="2"/>
      <c r="G15298" s="23"/>
    </row>
    <row r="15299" spans="1:7" customFormat="1">
      <c r="A15299" s="4">
        <v>37937</v>
      </c>
      <c r="B15299">
        <v>1</v>
      </c>
      <c r="C15299">
        <f>IFERROR(((VLOOKUP(A15299,'Interest Rates-10yr'!$A$9:$C$15239,2,FALSE))-B15299),C15298)</f>
        <v>3.4400000000000004</v>
      </c>
      <c r="D15299" s="98">
        <f>AVERAGE(C$10:C15299)</f>
        <v>0.80449182472204128</v>
      </c>
      <c r="E15299" s="2"/>
      <c r="G15299" s="23"/>
    </row>
    <row r="15300" spans="1:7" customFormat="1">
      <c r="A15300" s="4">
        <v>37938</v>
      </c>
      <c r="B15300">
        <v>0.99</v>
      </c>
      <c r="C15300">
        <f>IFERROR(((VLOOKUP(A15300,'Interest Rates-10yr'!$A$9:$C$15239,2,FALSE))-B15300),C15299)</f>
        <v>3.3099999999999996</v>
      </c>
      <c r="D15300" s="98">
        <f>AVERAGE(C$10:C15300)</f>
        <v>0.80465567981165464</v>
      </c>
      <c r="E15300" s="2"/>
      <c r="G15300" s="23"/>
    </row>
    <row r="15301" spans="1:7" customFormat="1">
      <c r="A15301" s="4">
        <v>37939</v>
      </c>
      <c r="B15301">
        <v>0.98</v>
      </c>
      <c r="C15301">
        <f>IFERROR(((VLOOKUP(A15301,'Interest Rates-10yr'!$A$9:$C$15239,2,FALSE))-B15301),C15300)</f>
        <v>3.2399999999999998</v>
      </c>
      <c r="D15301" s="98">
        <f>AVERAGE(C$10:C15301)</f>
        <v>0.80481493591420417</v>
      </c>
      <c r="E15301" s="2"/>
      <c r="G15301" s="23"/>
    </row>
    <row r="15302" spans="1:7" customFormat="1">
      <c r="A15302" s="4">
        <v>37940</v>
      </c>
      <c r="B15302">
        <v>0.98</v>
      </c>
      <c r="C15302">
        <f>IFERROR(((VLOOKUP(A15302,'Interest Rates-10yr'!$A$9:$C$15239,2,FALSE))-B15302),C15301)</f>
        <v>3.2399999999999998</v>
      </c>
      <c r="D15302" s="98">
        <f>AVERAGE(C$10:C15302)</f>
        <v>0.80497417118943371</v>
      </c>
      <c r="E15302" s="2"/>
      <c r="G15302" s="23"/>
    </row>
    <row r="15303" spans="1:7" customFormat="1">
      <c r="A15303" s="4">
        <v>37941</v>
      </c>
      <c r="B15303">
        <v>0.98</v>
      </c>
      <c r="C15303">
        <f>IFERROR(((VLOOKUP(A15303,'Interest Rates-10yr'!$A$9:$C$15239,2,FALSE))-B15303),C15302)</f>
        <v>3.2399999999999998</v>
      </c>
      <c r="D15303" s="98">
        <f>AVERAGE(C$10:C15303)</f>
        <v>0.80513338564142867</v>
      </c>
      <c r="E15303" s="2"/>
      <c r="G15303" s="23"/>
    </row>
    <row r="15304" spans="1:7" customFormat="1">
      <c r="A15304" s="4">
        <v>37942</v>
      </c>
      <c r="B15304">
        <v>1.04</v>
      </c>
      <c r="C15304">
        <f>IFERROR(((VLOOKUP(A15304,'Interest Rates-10yr'!$A$9:$C$15239,2,FALSE))-B15304),C15303)</f>
        <v>3.1399999999999997</v>
      </c>
      <c r="D15304" s="98">
        <f>AVERAGE(C$10:C15304)</f>
        <v>0.80528604118993197</v>
      </c>
      <c r="E15304" s="2"/>
      <c r="G15304" s="23"/>
    </row>
    <row r="15305" spans="1:7" customFormat="1">
      <c r="A15305" s="4">
        <v>37943</v>
      </c>
      <c r="B15305">
        <v>0.98</v>
      </c>
      <c r="C15305">
        <f>IFERROR(((VLOOKUP(A15305,'Interest Rates-10yr'!$A$9:$C$15239,2,FALSE))-B15305),C15304)</f>
        <v>3.19</v>
      </c>
      <c r="D15305" s="98">
        <f>AVERAGE(C$10:C15305)</f>
        <v>0.80544194560669524</v>
      </c>
      <c r="E15305" s="2"/>
      <c r="G15305" s="23"/>
    </row>
    <row r="15306" spans="1:7" customFormat="1">
      <c r="A15306" s="4">
        <v>37944</v>
      </c>
      <c r="B15306">
        <v>0.98</v>
      </c>
      <c r="C15306">
        <f>IFERROR(((VLOOKUP(A15306,'Interest Rates-10yr'!$A$9:$C$15239,2,FALSE))-B15306),C15305)</f>
        <v>3.2600000000000002</v>
      </c>
      <c r="D15306" s="98">
        <f>AVERAGE(C$10:C15306)</f>
        <v>0.80560240570046482</v>
      </c>
      <c r="E15306" s="2"/>
      <c r="G15306" s="23"/>
    </row>
    <row r="15307" spans="1:7" customFormat="1">
      <c r="A15307" s="4">
        <v>37945</v>
      </c>
      <c r="B15307">
        <v>1</v>
      </c>
      <c r="C15307">
        <f>IFERROR(((VLOOKUP(A15307,'Interest Rates-10yr'!$A$9:$C$15239,2,FALSE))-B15307),C15306)</f>
        <v>3.16</v>
      </c>
      <c r="D15307" s="98">
        <f>AVERAGE(C$10:C15307)</f>
        <v>0.80575630801412013</v>
      </c>
      <c r="E15307" s="2"/>
      <c r="G15307" s="23"/>
    </row>
    <row r="15308" spans="1:7" customFormat="1">
      <c r="A15308" s="4">
        <v>37946</v>
      </c>
      <c r="B15308">
        <v>0.98</v>
      </c>
      <c r="C15308">
        <f>IFERROR(((VLOOKUP(A15308,'Interest Rates-10yr'!$A$9:$C$15239,2,FALSE))-B15308),C15307)</f>
        <v>3.1700000000000004</v>
      </c>
      <c r="D15308" s="98">
        <f>AVERAGE(C$10:C15308)</f>
        <v>0.80591084384600364</v>
      </c>
      <c r="E15308" s="2"/>
      <c r="G15308" s="23"/>
    </row>
    <row r="15309" spans="1:7" customFormat="1">
      <c r="A15309" s="4">
        <v>37947</v>
      </c>
      <c r="B15309">
        <v>0.98</v>
      </c>
      <c r="C15309">
        <f>IFERROR(((VLOOKUP(A15309,'Interest Rates-10yr'!$A$9:$C$15239,2,FALSE))-B15309),C15308)</f>
        <v>3.1700000000000004</v>
      </c>
      <c r="D15309" s="98">
        <f>AVERAGE(C$10:C15309)</f>
        <v>0.80606535947712488</v>
      </c>
      <c r="E15309" s="2"/>
      <c r="G15309" s="23"/>
    </row>
    <row r="15310" spans="1:7" customFormat="1">
      <c r="A15310" s="4">
        <v>37948</v>
      </c>
      <c r="B15310">
        <v>0.98</v>
      </c>
      <c r="C15310">
        <f>IFERROR(((VLOOKUP(A15310,'Interest Rates-10yr'!$A$9:$C$15239,2,FALSE))-B15310),C15309)</f>
        <v>3.1700000000000004</v>
      </c>
      <c r="D15310" s="98">
        <f>AVERAGE(C$10:C15310)</f>
        <v>0.80621985491144432</v>
      </c>
      <c r="E15310" s="2"/>
      <c r="G15310" s="23"/>
    </row>
    <row r="15311" spans="1:7" customFormat="1">
      <c r="A15311" s="4">
        <v>37949</v>
      </c>
      <c r="B15311">
        <v>0.98</v>
      </c>
      <c r="C15311">
        <f>IFERROR(((VLOOKUP(A15311,'Interest Rates-10yr'!$A$9:$C$15239,2,FALSE))-B15311),C15310)</f>
        <v>3.2500000000000004</v>
      </c>
      <c r="D15311" s="98">
        <f>AVERAGE(C$10:C15311)</f>
        <v>0.80637955822768337</v>
      </c>
      <c r="E15311" s="2"/>
      <c r="G15311" s="23"/>
    </row>
    <row r="15312" spans="1:7" customFormat="1">
      <c r="A15312" s="4">
        <v>37950</v>
      </c>
      <c r="B15312">
        <v>1.02</v>
      </c>
      <c r="C15312">
        <f>IFERROR(((VLOOKUP(A15312,'Interest Rates-10yr'!$A$9:$C$15239,2,FALSE))-B15312),C15311)</f>
        <v>3.1700000000000004</v>
      </c>
      <c r="D15312" s="98">
        <f>AVERAGE(C$10:C15312)</f>
        <v>0.80653401293864013</v>
      </c>
      <c r="E15312" s="2"/>
      <c r="G15312" s="23"/>
    </row>
    <row r="15313" spans="1:7" customFormat="1">
      <c r="A15313" s="4">
        <v>37951</v>
      </c>
      <c r="B15313">
        <v>1.01</v>
      </c>
      <c r="C15313">
        <f>IFERROR(((VLOOKUP(A15313,'Interest Rates-10yr'!$A$9:$C$15239,2,FALSE))-B15313),C15312)</f>
        <v>3.24</v>
      </c>
      <c r="D15313" s="98">
        <f>AVERAGE(C$10:C15313)</f>
        <v>0.80669302143230592</v>
      </c>
      <c r="E15313" s="2"/>
      <c r="G15313" s="23"/>
    </row>
    <row r="15314" spans="1:7" customFormat="1">
      <c r="A15314" s="4">
        <v>37952</v>
      </c>
      <c r="B15314">
        <v>1.01</v>
      </c>
      <c r="C15314">
        <f>IFERROR(((VLOOKUP(A15314,'Interest Rates-10yr'!$A$9:$C$15239,2,FALSE))-B15314),C15313)</f>
        <v>3.24</v>
      </c>
      <c r="D15314" s="98">
        <f>AVERAGE(C$10:C15314)</f>
        <v>0.80685200914733812</v>
      </c>
      <c r="E15314" s="2"/>
      <c r="G15314" s="23"/>
    </row>
    <row r="15315" spans="1:7" customFormat="1">
      <c r="A15315" s="4">
        <v>37953</v>
      </c>
      <c r="B15315">
        <v>1.01</v>
      </c>
      <c r="C15315">
        <f>IFERROR(((VLOOKUP(A15315,'Interest Rates-10yr'!$A$9:$C$15239,2,FALSE))-B15315),C15314)</f>
        <v>3.33</v>
      </c>
      <c r="D15315" s="98">
        <f>AVERAGE(C$10:C15315)</f>
        <v>0.80701685613484975</v>
      </c>
      <c r="E15315" s="2"/>
      <c r="G15315" s="23"/>
    </row>
    <row r="15316" spans="1:7" customFormat="1">
      <c r="A15316" s="4">
        <v>37954</v>
      </c>
      <c r="B15316">
        <v>1.01</v>
      </c>
      <c r="C15316">
        <f>IFERROR(((VLOOKUP(A15316,'Interest Rates-10yr'!$A$9:$C$15239,2,FALSE))-B15316),C15315)</f>
        <v>3.33</v>
      </c>
      <c r="D15316" s="98">
        <f>AVERAGE(C$10:C15316)</f>
        <v>0.80718168158358983</v>
      </c>
      <c r="E15316" s="2"/>
      <c r="G15316" s="23"/>
    </row>
    <row r="15317" spans="1:7" customFormat="1">
      <c r="A15317" s="4">
        <v>37955</v>
      </c>
      <c r="B15317">
        <v>1.01</v>
      </c>
      <c r="C15317">
        <f>IFERROR(((VLOOKUP(A15317,'Interest Rates-10yr'!$A$9:$C$15239,2,FALSE))-B15317),C15316)</f>
        <v>3.33</v>
      </c>
      <c r="D15317" s="98">
        <f>AVERAGE(C$10:C15317)</f>
        <v>0.80734648549777954</v>
      </c>
      <c r="E15317" s="2"/>
      <c r="G15317" s="23"/>
    </row>
    <row r="15318" spans="1:7" customFormat="1">
      <c r="A15318" s="4">
        <v>37956</v>
      </c>
      <c r="B15318">
        <v>1.03</v>
      </c>
      <c r="C15318">
        <f>IFERROR(((VLOOKUP(A15318,'Interest Rates-10yr'!$A$9:$C$15239,2,FALSE))-B15318),C15317)</f>
        <v>3.37</v>
      </c>
      <c r="D15318" s="98">
        <f>AVERAGE(C$10:C15318)</f>
        <v>0.80751388072375796</v>
      </c>
      <c r="E15318" s="2"/>
      <c r="G15318" s="23"/>
    </row>
    <row r="15319" spans="1:7" customFormat="1">
      <c r="A15319" s="4">
        <v>37957</v>
      </c>
      <c r="B15319">
        <v>0.97</v>
      </c>
      <c r="C15319">
        <f>IFERROR(((VLOOKUP(A15319,'Interest Rates-10yr'!$A$9:$C$15239,2,FALSE))-B15319),C15318)</f>
        <v>3.41</v>
      </c>
      <c r="D15319" s="98">
        <f>AVERAGE(C$10:C15319)</f>
        <v>0.80768386675375636</v>
      </c>
      <c r="E15319" s="2"/>
      <c r="G15319" s="23"/>
    </row>
    <row r="15320" spans="1:7" customFormat="1">
      <c r="A15320" s="4">
        <v>37958</v>
      </c>
      <c r="B15320">
        <v>0.98</v>
      </c>
      <c r="C15320">
        <f>IFERROR(((VLOOKUP(A15320,'Interest Rates-10yr'!$A$9:$C$15239,2,FALSE))-B15320),C15319)</f>
        <v>3.43</v>
      </c>
      <c r="D15320" s="98">
        <f>AVERAGE(C$10:C15320)</f>
        <v>0.80785513682973098</v>
      </c>
      <c r="E15320" s="2"/>
      <c r="G15320" s="23"/>
    </row>
    <row r="15321" spans="1:7" customFormat="1">
      <c r="A15321" s="4">
        <v>37959</v>
      </c>
      <c r="B15321">
        <v>0.99</v>
      </c>
      <c r="C15321">
        <f>IFERROR(((VLOOKUP(A15321,'Interest Rates-10yr'!$A$9:$C$15239,2,FALSE))-B15321),C15320)</f>
        <v>3.3899999999999997</v>
      </c>
      <c r="D15321" s="98">
        <f>AVERAGE(C$10:C15321)</f>
        <v>0.80802377220480737</v>
      </c>
      <c r="E15321" s="2"/>
      <c r="G15321" s="23"/>
    </row>
    <row r="15322" spans="1:7" customFormat="1">
      <c r="A15322" s="4">
        <v>37960</v>
      </c>
      <c r="B15322">
        <v>0.98</v>
      </c>
      <c r="C15322">
        <f>IFERROR(((VLOOKUP(A15322,'Interest Rates-10yr'!$A$9:$C$15239,2,FALSE))-B15322),C15321)</f>
        <v>3.2500000000000004</v>
      </c>
      <c r="D15322" s="98">
        <f>AVERAGE(C$10:C15322)</f>
        <v>0.80818324299614774</v>
      </c>
      <c r="E15322" s="2"/>
      <c r="G15322" s="23"/>
    </row>
    <row r="15323" spans="1:7" customFormat="1">
      <c r="A15323" s="4">
        <v>37961</v>
      </c>
      <c r="B15323">
        <v>0.98</v>
      </c>
      <c r="C15323">
        <f>IFERROR(((VLOOKUP(A15323,'Interest Rates-10yr'!$A$9:$C$15239,2,FALSE))-B15323),C15322)</f>
        <v>3.2500000000000004</v>
      </c>
      <c r="D15323" s="98">
        <f>AVERAGE(C$10:C15323)</f>
        <v>0.80834269296069017</v>
      </c>
      <c r="E15323" s="2"/>
      <c r="G15323" s="23"/>
    </row>
    <row r="15324" spans="1:7" customFormat="1">
      <c r="A15324" s="4">
        <v>37962</v>
      </c>
      <c r="B15324">
        <v>0.98</v>
      </c>
      <c r="C15324">
        <f>IFERROR(((VLOOKUP(A15324,'Interest Rates-10yr'!$A$9:$C$15239,2,FALSE))-B15324),C15323)</f>
        <v>3.2500000000000004</v>
      </c>
      <c r="D15324" s="98">
        <f>AVERAGE(C$10:C15324)</f>
        <v>0.80850212210251449</v>
      </c>
      <c r="E15324" s="2"/>
      <c r="G15324" s="23"/>
    </row>
    <row r="15325" spans="1:7" customFormat="1">
      <c r="A15325" s="4">
        <v>37963</v>
      </c>
      <c r="B15325">
        <v>0.99</v>
      </c>
      <c r="C15325">
        <f>IFERROR(((VLOOKUP(A15325,'Interest Rates-10yr'!$A$9:$C$15239,2,FALSE))-B15325),C15324)</f>
        <v>3.3</v>
      </c>
      <c r="D15325" s="98">
        <f>AVERAGE(C$10:C15325)</f>
        <v>0.80866479498563659</v>
      </c>
      <c r="E15325" s="2"/>
      <c r="G15325" s="23"/>
    </row>
    <row r="15326" spans="1:7" customFormat="1">
      <c r="A15326" s="4">
        <v>37964</v>
      </c>
      <c r="B15326">
        <v>0.97</v>
      </c>
      <c r="C15326">
        <f>IFERROR(((VLOOKUP(A15326,'Interest Rates-10yr'!$A$9:$C$15239,2,FALSE))-B15326),C15325)</f>
        <v>3.3500000000000005</v>
      </c>
      <c r="D15326" s="98">
        <f>AVERAGE(C$10:C15326)</f>
        <v>0.80883071097473458</v>
      </c>
      <c r="E15326" s="2"/>
      <c r="G15326" s="23"/>
    </row>
    <row r="15327" spans="1:7" customFormat="1">
      <c r="A15327" s="4">
        <v>37965</v>
      </c>
      <c r="B15327">
        <v>0.99</v>
      </c>
      <c r="C15327">
        <f>IFERROR(((VLOOKUP(A15327,'Interest Rates-10yr'!$A$9:$C$15239,2,FALSE))-B15327),C15326)</f>
        <v>3.3099999999999996</v>
      </c>
      <c r="D15327" s="98">
        <f>AVERAGE(C$10:C15327)</f>
        <v>0.80899399399399463</v>
      </c>
      <c r="E15327" s="2"/>
      <c r="G15327" s="23"/>
    </row>
    <row r="15328" spans="1:7" customFormat="1">
      <c r="A15328" s="4">
        <v>37966</v>
      </c>
      <c r="B15328">
        <v>0.99</v>
      </c>
      <c r="C15328">
        <f>IFERROR(((VLOOKUP(A15328,'Interest Rates-10yr'!$A$9:$C$15239,2,FALSE))-B15328),C15327)</f>
        <v>3.2799999999999994</v>
      </c>
      <c r="D15328" s="98">
        <f>AVERAGE(C$10:C15328)</f>
        <v>0.80915529734316927</v>
      </c>
      <c r="E15328" s="2"/>
      <c r="G15328" s="23"/>
    </row>
    <row r="15329" spans="1:7" customFormat="1">
      <c r="A15329" s="4">
        <v>37967</v>
      </c>
      <c r="B15329">
        <v>0.99</v>
      </c>
      <c r="C15329">
        <f>IFERROR(((VLOOKUP(A15329,'Interest Rates-10yr'!$A$9:$C$15239,2,FALSE))-B15329),C15328)</f>
        <v>3.2699999999999996</v>
      </c>
      <c r="D15329" s="98">
        <f>AVERAGE(C$10:C15329)</f>
        <v>0.80931592689295107</v>
      </c>
      <c r="E15329" s="2"/>
      <c r="G15329" s="23"/>
    </row>
    <row r="15330" spans="1:7" customFormat="1">
      <c r="A15330" s="4">
        <v>37968</v>
      </c>
      <c r="B15330">
        <v>0.99</v>
      </c>
      <c r="C15330">
        <f>IFERROR(((VLOOKUP(A15330,'Interest Rates-10yr'!$A$9:$C$15239,2,FALSE))-B15330),C15329)</f>
        <v>3.2699999999999996</v>
      </c>
      <c r="D15330" s="98">
        <f>AVERAGE(C$10:C15330)</f>
        <v>0.80947653547418641</v>
      </c>
      <c r="E15330" s="2"/>
      <c r="G15330" s="23"/>
    </row>
    <row r="15331" spans="1:7" customFormat="1">
      <c r="A15331" s="4">
        <v>37969</v>
      </c>
      <c r="B15331">
        <v>0.99</v>
      </c>
      <c r="C15331">
        <f>IFERROR(((VLOOKUP(A15331,'Interest Rates-10yr'!$A$9:$C$15239,2,FALSE))-B15331),C15330)</f>
        <v>3.2699999999999996</v>
      </c>
      <c r="D15331" s="98">
        <f>AVERAGE(C$10:C15331)</f>
        <v>0.80963712309098101</v>
      </c>
      <c r="E15331" s="2"/>
      <c r="G15331" s="23"/>
    </row>
    <row r="15332" spans="1:7" customFormat="1">
      <c r="A15332" s="4">
        <v>37970</v>
      </c>
      <c r="B15332">
        <v>1.04</v>
      </c>
      <c r="C15332">
        <f>IFERROR(((VLOOKUP(A15332,'Interest Rates-10yr'!$A$9:$C$15239,2,FALSE))-B15332),C15331)</f>
        <v>3.24</v>
      </c>
      <c r="D15332" s="98">
        <f>AVERAGE(C$10:C15332)</f>
        <v>0.8097957319062854</v>
      </c>
      <c r="E15332" s="2"/>
      <c r="G15332" s="23"/>
    </row>
    <row r="15333" spans="1:7" customFormat="1">
      <c r="A15333" s="4">
        <v>37971</v>
      </c>
      <c r="B15333">
        <v>0.99</v>
      </c>
      <c r="C15333">
        <f>IFERROR(((VLOOKUP(A15333,'Interest Rates-10yr'!$A$9:$C$15239,2,FALSE))-B15333),C15332)</f>
        <v>3.25</v>
      </c>
      <c r="D15333" s="98">
        <f>AVERAGE(C$10:C15333)</f>
        <v>0.80995497259201321</v>
      </c>
      <c r="E15333" s="2"/>
      <c r="G15333" s="23"/>
    </row>
    <row r="15334" spans="1:7" customFormat="1">
      <c r="A15334" s="4">
        <v>37972</v>
      </c>
      <c r="B15334">
        <v>0.99</v>
      </c>
      <c r="C15334">
        <f>IFERROR(((VLOOKUP(A15334,'Interest Rates-10yr'!$A$9:$C$15239,2,FALSE))-B15334),C15333)</f>
        <v>3.2</v>
      </c>
      <c r="D15334" s="98">
        <f>AVERAGE(C$10:C15334)</f>
        <v>0.81011092985318178</v>
      </c>
      <c r="E15334" s="2"/>
      <c r="G15334" s="23"/>
    </row>
    <row r="15335" spans="1:7" customFormat="1">
      <c r="A15335" s="4">
        <v>37973</v>
      </c>
      <c r="B15335">
        <v>1.01</v>
      </c>
      <c r="C15335">
        <f>IFERROR(((VLOOKUP(A15335,'Interest Rates-10yr'!$A$9:$C$15239,2,FALSE))-B15335),C15334)</f>
        <v>3.1500000000000004</v>
      </c>
      <c r="D15335" s="98">
        <f>AVERAGE(C$10:C15335)</f>
        <v>0.81026360433250755</v>
      </c>
      <c r="E15335" s="2"/>
      <c r="G15335" s="23"/>
    </row>
    <row r="15336" spans="1:7" customFormat="1">
      <c r="A15336" s="4">
        <v>37974</v>
      </c>
      <c r="B15336">
        <v>0.98</v>
      </c>
      <c r="C15336">
        <f>IFERROR(((VLOOKUP(A15336,'Interest Rates-10yr'!$A$9:$C$15239,2,FALSE))-B15336),C15335)</f>
        <v>3.1700000000000004</v>
      </c>
      <c r="D15336" s="98">
        <f>AVERAGE(C$10:C15336)</f>
        <v>0.81041756377634311</v>
      </c>
      <c r="E15336" s="2"/>
      <c r="G15336" s="23"/>
    </row>
    <row r="15337" spans="1:7" customFormat="1">
      <c r="A15337" s="4">
        <v>37975</v>
      </c>
      <c r="B15337">
        <v>0.98</v>
      </c>
      <c r="C15337">
        <f>IFERROR(((VLOOKUP(A15337,'Interest Rates-10yr'!$A$9:$C$15239,2,FALSE))-B15337),C15336)</f>
        <v>3.1700000000000004</v>
      </c>
      <c r="D15337" s="98">
        <f>AVERAGE(C$10:C15337)</f>
        <v>0.81057150313152471</v>
      </c>
      <c r="E15337" s="2"/>
      <c r="G15337" s="23"/>
    </row>
    <row r="15338" spans="1:7" customFormat="1">
      <c r="A15338" s="4">
        <v>37976</v>
      </c>
      <c r="B15338">
        <v>0.98</v>
      </c>
      <c r="C15338">
        <f>IFERROR(((VLOOKUP(A15338,'Interest Rates-10yr'!$A$9:$C$15239,2,FALSE))-B15338),C15337)</f>
        <v>3.1700000000000004</v>
      </c>
      <c r="D15338" s="98">
        <f>AVERAGE(C$10:C15338)</f>
        <v>0.81072542240198386</v>
      </c>
      <c r="E15338" s="2"/>
      <c r="G15338" s="23"/>
    </row>
    <row r="15339" spans="1:7" customFormat="1">
      <c r="A15339" s="4">
        <v>37977</v>
      </c>
      <c r="B15339">
        <v>1.02</v>
      </c>
      <c r="C15339">
        <f>IFERROR(((VLOOKUP(A15339,'Interest Rates-10yr'!$A$9:$C$15239,2,FALSE))-B15339),C15338)</f>
        <v>3.1599999999999997</v>
      </c>
      <c r="D15339" s="98">
        <f>AVERAGE(C$10:C15339)</f>
        <v>0.81087866927593033</v>
      </c>
      <c r="E15339" s="2"/>
      <c r="G15339" s="23"/>
    </row>
    <row r="15340" spans="1:7" customFormat="1">
      <c r="A15340" s="4">
        <v>37978</v>
      </c>
      <c r="B15340">
        <v>1</v>
      </c>
      <c r="C15340">
        <f>IFERROR(((VLOOKUP(A15340,'Interest Rates-10yr'!$A$9:$C$15239,2,FALSE))-B15340),C15339)</f>
        <v>3.2800000000000002</v>
      </c>
      <c r="D15340" s="98">
        <f>AVERAGE(C$10:C15340)</f>
        <v>0.81103972343617581</v>
      </c>
      <c r="E15340" s="2"/>
      <c r="G15340" s="23"/>
    </row>
    <row r="15341" spans="1:7" customFormat="1">
      <c r="A15341" s="4">
        <v>37979</v>
      </c>
      <c r="B15341">
        <v>0.97</v>
      </c>
      <c r="C15341">
        <f>IFERROR(((VLOOKUP(A15341,'Interest Rates-10yr'!$A$9:$C$15239,2,FALSE))-B15341),C15340)</f>
        <v>3.2300000000000004</v>
      </c>
      <c r="D15341" s="98">
        <f>AVERAGE(C$10:C15341)</f>
        <v>0.81119749543438635</v>
      </c>
      <c r="E15341" s="2"/>
      <c r="G15341" s="23"/>
    </row>
    <row r="15342" spans="1:7" customFormat="1">
      <c r="A15342" s="4">
        <v>37980</v>
      </c>
      <c r="B15342">
        <v>0.97</v>
      </c>
      <c r="C15342">
        <f>IFERROR(((VLOOKUP(A15342,'Interest Rates-10yr'!$A$9:$C$15239,2,FALSE))-B15342),C15341)</f>
        <v>3.2300000000000004</v>
      </c>
      <c r="D15342" s="98">
        <f>AVERAGE(C$10:C15342)</f>
        <v>0.81135524685319316</v>
      </c>
      <c r="E15342" s="2"/>
      <c r="G15342" s="23"/>
    </row>
    <row r="15343" spans="1:7" customFormat="1">
      <c r="A15343" s="4">
        <v>37981</v>
      </c>
      <c r="B15343">
        <v>0.97</v>
      </c>
      <c r="C15343">
        <f>IFERROR(((VLOOKUP(A15343,'Interest Rates-10yr'!$A$9:$C$15239,2,FALSE))-B15343),C15342)</f>
        <v>3.2</v>
      </c>
      <c r="D15343" s="98">
        <f>AVERAGE(C$10:C15343)</f>
        <v>0.81151102125994601</v>
      </c>
      <c r="E15343" s="2"/>
      <c r="G15343" s="23"/>
    </row>
    <row r="15344" spans="1:7" customFormat="1">
      <c r="A15344" s="4">
        <v>37982</v>
      </c>
      <c r="B15344">
        <v>0.97</v>
      </c>
      <c r="C15344">
        <f>IFERROR(((VLOOKUP(A15344,'Interest Rates-10yr'!$A$9:$C$15239,2,FALSE))-B15344),C15343)</f>
        <v>3.2</v>
      </c>
      <c r="D15344" s="98">
        <f>AVERAGE(C$10:C15344)</f>
        <v>0.81166677535050624</v>
      </c>
      <c r="E15344" s="2"/>
      <c r="G15344" s="23"/>
    </row>
    <row r="15345" spans="1:7" customFormat="1">
      <c r="A15345" s="4">
        <v>37983</v>
      </c>
      <c r="B15345">
        <v>0.97</v>
      </c>
      <c r="C15345">
        <f>IFERROR(((VLOOKUP(A15345,'Interest Rates-10yr'!$A$9:$C$15239,2,FALSE))-B15345),C15344)</f>
        <v>3.2</v>
      </c>
      <c r="D15345" s="98">
        <f>AVERAGE(C$10:C15345)</f>
        <v>0.81182250912884801</v>
      </c>
      <c r="E15345" s="2"/>
      <c r="G15345" s="23"/>
    </row>
    <row r="15346" spans="1:7" customFormat="1">
      <c r="A15346" s="4">
        <v>37984</v>
      </c>
      <c r="B15346">
        <v>0.98</v>
      </c>
      <c r="C15346">
        <f>IFERROR(((VLOOKUP(A15346,'Interest Rates-10yr'!$A$9:$C$15239,2,FALSE))-B15346),C15345)</f>
        <v>3.2600000000000002</v>
      </c>
      <c r="D15346" s="98">
        <f>AVERAGE(C$10:C15346)</f>
        <v>0.81198213470691882</v>
      </c>
      <c r="E15346" s="2"/>
      <c r="G15346" s="23"/>
    </row>
    <row r="15347" spans="1:7" customFormat="1">
      <c r="A15347" s="4">
        <v>37985</v>
      </c>
      <c r="B15347">
        <v>0.93</v>
      </c>
      <c r="C15347">
        <f>IFERROR(((VLOOKUP(A15347,'Interest Rates-10yr'!$A$9:$C$15239,2,FALSE))-B15347),C15346)</f>
        <v>3.36</v>
      </c>
      <c r="D15347" s="98">
        <f>AVERAGE(C$10:C15347)</f>
        <v>0.81214825922545408</v>
      </c>
      <c r="E15347" s="2"/>
      <c r="G15347" s="23"/>
    </row>
    <row r="15348" spans="1:7" customFormat="1">
      <c r="A15348" s="4">
        <v>37986</v>
      </c>
      <c r="B15348">
        <v>0.94</v>
      </c>
      <c r="C15348">
        <f>IFERROR(((VLOOKUP(A15348,'Interest Rates-10yr'!$A$9:$C$15239,2,FALSE))-B15348),C15347)</f>
        <v>3.3299999999999996</v>
      </c>
      <c r="D15348" s="98">
        <f>AVERAGE(C$10:C15348)</f>
        <v>0.81231240628463486</v>
      </c>
      <c r="E15348" s="2"/>
      <c r="G15348" s="23"/>
    </row>
    <row r="15349" spans="1:7" customFormat="1">
      <c r="A15349" s="4">
        <v>37987</v>
      </c>
      <c r="B15349">
        <v>0.94</v>
      </c>
      <c r="C15349">
        <f>IFERROR(((VLOOKUP(A15349,'Interest Rates-10yr'!$A$9:$C$15239,2,FALSE))-B15349),C15348)</f>
        <v>3.3299999999999996</v>
      </c>
      <c r="D15349" s="98">
        <f>AVERAGE(C$10:C15349)</f>
        <v>0.81247653194263458</v>
      </c>
      <c r="E15349" s="2"/>
      <c r="G15349" s="23"/>
    </row>
    <row r="15350" spans="1:7" customFormat="1">
      <c r="A15350" s="4">
        <v>37988</v>
      </c>
      <c r="B15350">
        <v>1.01</v>
      </c>
      <c r="C15350">
        <f>IFERROR(((VLOOKUP(A15350,'Interest Rates-10yr'!$A$9:$C$15239,2,FALSE))-B15350),C15349)</f>
        <v>3.37</v>
      </c>
      <c r="D15350" s="98">
        <f>AVERAGE(C$10:C15350)</f>
        <v>0.81264324359559448</v>
      </c>
      <c r="E15350" s="2"/>
      <c r="G15350" s="23"/>
    </row>
    <row r="15351" spans="1:7" customFormat="1">
      <c r="A15351" s="4">
        <v>37989</v>
      </c>
      <c r="B15351">
        <v>1.01</v>
      </c>
      <c r="C15351">
        <f>IFERROR(((VLOOKUP(A15351,'Interest Rates-10yr'!$A$9:$C$15239,2,FALSE))-B15351),C15350)</f>
        <v>3.37</v>
      </c>
      <c r="D15351" s="98">
        <f>AVERAGE(C$10:C15351)</f>
        <v>0.81280993351583986</v>
      </c>
      <c r="E15351" s="2"/>
      <c r="G15351" s="23"/>
    </row>
    <row r="15352" spans="1:7" customFormat="1">
      <c r="A15352" s="4">
        <v>37990</v>
      </c>
      <c r="B15352">
        <v>1.01</v>
      </c>
      <c r="C15352">
        <f>IFERROR(((VLOOKUP(A15352,'Interest Rates-10yr'!$A$9:$C$15239,2,FALSE))-B15352),C15351)</f>
        <v>3.37</v>
      </c>
      <c r="D15352" s="98">
        <f>AVERAGE(C$10:C15352)</f>
        <v>0.81297660170762021</v>
      </c>
      <c r="E15352" s="2"/>
      <c r="G15352" s="23"/>
    </row>
    <row r="15353" spans="1:7" customFormat="1">
      <c r="A15353" s="4">
        <v>37991</v>
      </c>
      <c r="B15353">
        <v>0.97</v>
      </c>
      <c r="C15353">
        <f>IFERROR(((VLOOKUP(A15353,'Interest Rates-10yr'!$A$9:$C$15239,2,FALSE))-B15353),C15352)</f>
        <v>3.4400000000000004</v>
      </c>
      <c r="D15353" s="98">
        <f>AVERAGE(C$10:C15353)</f>
        <v>0.81314781021897919</v>
      </c>
      <c r="E15353" s="2"/>
      <c r="G15353" s="23"/>
    </row>
    <row r="15354" spans="1:7" customFormat="1">
      <c r="A15354" s="4">
        <v>37992</v>
      </c>
      <c r="B15354">
        <v>0.92</v>
      </c>
      <c r="C15354">
        <f>IFERROR(((VLOOKUP(A15354,'Interest Rates-10yr'!$A$9:$C$15239,2,FALSE))-B15354),C15353)</f>
        <v>3.37</v>
      </c>
      <c r="D15354" s="98">
        <f>AVERAGE(C$10:C15354)</f>
        <v>0.81331443466927456</v>
      </c>
      <c r="E15354" s="2"/>
      <c r="G15354" s="23"/>
    </row>
    <row r="15355" spans="1:7" customFormat="1">
      <c r="A15355" s="4">
        <v>37993</v>
      </c>
      <c r="B15355">
        <v>0.94</v>
      </c>
      <c r="C15355">
        <f>IFERROR(((VLOOKUP(A15355,'Interest Rates-10yr'!$A$9:$C$15239,2,FALSE))-B15355),C15354)</f>
        <v>3.3299999999999996</v>
      </c>
      <c r="D15355" s="98">
        <f>AVERAGE(C$10:C15355)</f>
        <v>0.81347843086146343</v>
      </c>
      <c r="E15355" s="2"/>
      <c r="G15355" s="23"/>
    </row>
    <row r="15356" spans="1:7" customFormat="1">
      <c r="A15356" s="4">
        <v>37994</v>
      </c>
      <c r="B15356">
        <v>0.99</v>
      </c>
      <c r="C15356">
        <f>IFERROR(((VLOOKUP(A15356,'Interest Rates-10yr'!$A$9:$C$15239,2,FALSE))-B15356),C15355)</f>
        <v>3.2799999999999994</v>
      </c>
      <c r="D15356" s="98">
        <f>AVERAGE(C$10:C15356)</f>
        <v>0.81363914771616719</v>
      </c>
      <c r="E15356" s="2"/>
      <c r="G15356" s="23"/>
    </row>
    <row r="15357" spans="1:7" customFormat="1">
      <c r="A15357" s="4">
        <v>37995</v>
      </c>
      <c r="B15357">
        <v>0.99</v>
      </c>
      <c r="C15357">
        <f>IFERROR(((VLOOKUP(A15357,'Interest Rates-10yr'!$A$9:$C$15239,2,FALSE))-B15357),C15356)</f>
        <v>3.12</v>
      </c>
      <c r="D15357" s="98">
        <f>AVERAGE(C$10:C15357)</f>
        <v>0.81378941881678524</v>
      </c>
      <c r="E15357" s="2"/>
      <c r="G15357" s="23"/>
    </row>
    <row r="15358" spans="1:7" customFormat="1">
      <c r="A15358" s="4">
        <v>37996</v>
      </c>
      <c r="B15358">
        <v>0.99</v>
      </c>
      <c r="C15358">
        <f>IFERROR(((VLOOKUP(A15358,'Interest Rates-10yr'!$A$9:$C$15239,2,FALSE))-B15358),C15357)</f>
        <v>3.12</v>
      </c>
      <c r="D15358" s="98">
        <f>AVERAGE(C$10:C15358)</f>
        <v>0.81393967033683101</v>
      </c>
      <c r="E15358" s="2"/>
      <c r="G15358" s="23"/>
    </row>
    <row r="15359" spans="1:7" customFormat="1">
      <c r="A15359" s="4">
        <v>37997</v>
      </c>
      <c r="B15359">
        <v>0.99</v>
      </c>
      <c r="C15359">
        <f>IFERROR(((VLOOKUP(A15359,'Interest Rates-10yr'!$A$9:$C$15239,2,FALSE))-B15359),C15358)</f>
        <v>3.12</v>
      </c>
      <c r="D15359" s="98">
        <f>AVERAGE(C$10:C15359)</f>
        <v>0.81408990228013167</v>
      </c>
      <c r="E15359" s="2"/>
      <c r="G15359" s="23"/>
    </row>
    <row r="15360" spans="1:7" customFormat="1">
      <c r="A15360" s="4">
        <v>37998</v>
      </c>
      <c r="B15360">
        <v>1</v>
      </c>
      <c r="C15360">
        <f>IFERROR(((VLOOKUP(A15360,'Interest Rates-10yr'!$A$9:$C$15239,2,FALSE))-B15360),C15359)</f>
        <v>3.1100000000000003</v>
      </c>
      <c r="D15360" s="98">
        <f>AVERAGE(C$10:C15360)</f>
        <v>0.81423946322715268</v>
      </c>
      <c r="E15360" s="2"/>
      <c r="G15360" s="23"/>
    </row>
    <row r="15361" spans="1:7" customFormat="1">
      <c r="A15361" s="4">
        <v>37999</v>
      </c>
      <c r="B15361">
        <v>0.99</v>
      </c>
      <c r="C15361">
        <f>IFERROR(((VLOOKUP(A15361,'Interest Rates-10yr'!$A$9:$C$15239,2,FALSE))-B15361),C15360)</f>
        <v>3.0599999999999996</v>
      </c>
      <c r="D15361" s="98">
        <f>AVERAGE(C$10:C15361)</f>
        <v>0.81438574778530615</v>
      </c>
      <c r="E15361" s="2"/>
      <c r="G15361" s="23"/>
    </row>
    <row r="15362" spans="1:7" customFormat="1">
      <c r="A15362" s="4">
        <v>38000</v>
      </c>
      <c r="B15362">
        <v>1.01</v>
      </c>
      <c r="C15362">
        <f>IFERROR(((VLOOKUP(A15362,'Interest Rates-10yr'!$A$9:$C$15239,2,FALSE))-B15362),C15361)</f>
        <v>3</v>
      </c>
      <c r="D15362" s="98">
        <f>AVERAGE(C$10:C15362)</f>
        <v>0.81452810525630304</v>
      </c>
      <c r="E15362" s="2"/>
      <c r="G15362" s="23"/>
    </row>
    <row r="15363" spans="1:7" customFormat="1">
      <c r="A15363" s="4">
        <v>38001</v>
      </c>
      <c r="B15363">
        <v>1.04</v>
      </c>
      <c r="C15363">
        <f>IFERROR(((VLOOKUP(A15363,'Interest Rates-10yr'!$A$9:$C$15239,2,FALSE))-B15363),C15362)</f>
        <v>2.95</v>
      </c>
      <c r="D15363" s="98">
        <f>AVERAGE(C$10:C15363)</f>
        <v>0.81466718770353141</v>
      </c>
      <c r="E15363" s="2"/>
      <c r="G15363" s="23"/>
    </row>
    <row r="15364" spans="1:7" customFormat="1">
      <c r="A15364" s="4">
        <v>38002</v>
      </c>
      <c r="B15364">
        <v>0.98</v>
      </c>
      <c r="C15364">
        <f>IFERROR(((VLOOKUP(A15364,'Interest Rates-10yr'!$A$9:$C$15239,2,FALSE))-B15364),C15363)</f>
        <v>3.06</v>
      </c>
      <c r="D15364" s="98">
        <f>AVERAGE(C$10:C15364)</f>
        <v>0.8148134158254654</v>
      </c>
      <c r="E15364" s="2"/>
      <c r="G15364" s="23"/>
    </row>
    <row r="15365" spans="1:7" customFormat="1">
      <c r="A15365" s="4">
        <v>38003</v>
      </c>
      <c r="B15365">
        <v>0.98</v>
      </c>
      <c r="C15365">
        <f>IFERROR(((VLOOKUP(A15365,'Interest Rates-10yr'!$A$9:$C$15239,2,FALSE))-B15365),C15364)</f>
        <v>3.06</v>
      </c>
      <c r="D15365" s="98">
        <f>AVERAGE(C$10:C15365)</f>
        <v>0.81495962490231966</v>
      </c>
      <c r="E15365" s="2"/>
      <c r="G15365" s="23"/>
    </row>
    <row r="15366" spans="1:7" customFormat="1">
      <c r="A15366" s="4">
        <v>38004</v>
      </c>
      <c r="B15366">
        <v>0.98</v>
      </c>
      <c r="C15366">
        <f>IFERROR(((VLOOKUP(A15366,'Interest Rates-10yr'!$A$9:$C$15239,2,FALSE))-B15366),C15365)</f>
        <v>3.06</v>
      </c>
      <c r="D15366" s="98">
        <f>AVERAGE(C$10:C15366)</f>
        <v>0.81510581493781464</v>
      </c>
      <c r="E15366" s="2"/>
      <c r="G15366" s="23"/>
    </row>
    <row r="15367" spans="1:7" customFormat="1">
      <c r="A15367" s="4">
        <v>38005</v>
      </c>
      <c r="B15367">
        <v>0.98</v>
      </c>
      <c r="C15367">
        <f>IFERROR(((VLOOKUP(A15367,'Interest Rates-10yr'!$A$9:$C$15239,2,FALSE))-B15367),C15366)</f>
        <v>3.06</v>
      </c>
      <c r="D15367" s="98">
        <f>AVERAGE(C$10:C15367)</f>
        <v>0.81525198593566994</v>
      </c>
      <c r="E15367" s="2"/>
      <c r="G15367" s="23"/>
    </row>
    <row r="15368" spans="1:7" customFormat="1">
      <c r="A15368" s="4">
        <v>38006</v>
      </c>
      <c r="B15368">
        <v>1.02</v>
      </c>
      <c r="C15368">
        <f>IFERROR(((VLOOKUP(A15368,'Interest Rates-10yr'!$A$9:$C$15239,2,FALSE))-B15368),C15367)</f>
        <v>3.06</v>
      </c>
      <c r="D15368" s="98">
        <f>AVERAGE(C$10:C15368)</f>
        <v>0.81539813789960403</v>
      </c>
      <c r="E15368" s="2"/>
      <c r="G15368" s="23"/>
    </row>
    <row r="15369" spans="1:7" customFormat="1">
      <c r="A15369" s="4">
        <v>38007</v>
      </c>
      <c r="B15369">
        <v>1</v>
      </c>
      <c r="C15369">
        <f>IFERROR(((VLOOKUP(A15369,'Interest Rates-10yr'!$A$9:$C$15239,2,FALSE))-B15369),C15368)</f>
        <v>3.05</v>
      </c>
      <c r="D15369" s="98">
        <f>AVERAGE(C$10:C15369)</f>
        <v>0.8155436197916679</v>
      </c>
      <c r="E15369" s="2"/>
      <c r="G15369" s="23"/>
    </row>
    <row r="15370" spans="1:7" customFormat="1">
      <c r="A15370" s="4">
        <v>38008</v>
      </c>
      <c r="B15370">
        <v>1.02</v>
      </c>
      <c r="C15370">
        <f>IFERROR(((VLOOKUP(A15370,'Interest Rates-10yr'!$A$9:$C$15239,2,FALSE))-B15370),C15369)</f>
        <v>2.97</v>
      </c>
      <c r="D15370" s="98">
        <f>AVERAGE(C$10:C15370)</f>
        <v>0.81568387474773896</v>
      </c>
      <c r="E15370" s="2"/>
      <c r="G15370" s="23"/>
    </row>
    <row r="15371" spans="1:7" customFormat="1">
      <c r="A15371" s="4">
        <v>38009</v>
      </c>
      <c r="B15371">
        <v>1</v>
      </c>
      <c r="C15371">
        <f>IFERROR(((VLOOKUP(A15371,'Interest Rates-10yr'!$A$9:$C$15239,2,FALSE))-B15371),C15370)</f>
        <v>3.09</v>
      </c>
      <c r="D15371" s="98">
        <f>AVERAGE(C$10:C15371)</f>
        <v>0.81583192292670337</v>
      </c>
      <c r="E15371" s="2"/>
      <c r="G15371" s="23"/>
    </row>
    <row r="15372" spans="1:7" customFormat="1">
      <c r="A15372" s="4">
        <v>38010</v>
      </c>
      <c r="B15372">
        <v>1</v>
      </c>
      <c r="C15372">
        <f>IFERROR(((VLOOKUP(A15372,'Interest Rates-10yr'!$A$9:$C$15239,2,FALSE))-B15372),C15371)</f>
        <v>3.09</v>
      </c>
      <c r="D15372" s="98">
        <f>AVERAGE(C$10:C15372)</f>
        <v>0.81597995183232552</v>
      </c>
      <c r="E15372" s="2"/>
      <c r="G15372" s="23"/>
    </row>
    <row r="15373" spans="1:7" customFormat="1">
      <c r="A15373" s="4">
        <v>38011</v>
      </c>
      <c r="B15373">
        <v>1</v>
      </c>
      <c r="C15373">
        <f>IFERROR(((VLOOKUP(A15373,'Interest Rates-10yr'!$A$9:$C$15239,2,FALSE))-B15373),C15372)</f>
        <v>3.09</v>
      </c>
      <c r="D15373" s="98">
        <f>AVERAGE(C$10:C15373)</f>
        <v>0.81612796146836875</v>
      </c>
      <c r="E15373" s="2"/>
      <c r="G15373" s="23"/>
    </row>
    <row r="15374" spans="1:7" customFormat="1">
      <c r="A15374" s="4">
        <v>38012</v>
      </c>
      <c r="B15374">
        <v>1.08</v>
      </c>
      <c r="C15374">
        <f>IFERROR(((VLOOKUP(A15374,'Interest Rates-10yr'!$A$9:$C$15239,2,FALSE))-B15374),C15373)</f>
        <v>3.08</v>
      </c>
      <c r="D15374" s="98">
        <f>AVERAGE(C$10:C15374)</f>
        <v>0.81627530100878731</v>
      </c>
      <c r="E15374" s="2"/>
      <c r="G15374" s="23"/>
    </row>
    <row r="15375" spans="1:7" customFormat="1">
      <c r="A15375" s="4">
        <v>38013</v>
      </c>
      <c r="B15375">
        <v>1.02</v>
      </c>
      <c r="C15375">
        <f>IFERROR(((VLOOKUP(A15375,'Interest Rates-10yr'!$A$9:$C$15239,2,FALSE))-B15375),C15374)</f>
        <v>3.0900000000000003</v>
      </c>
      <c r="D15375" s="98">
        <f>AVERAGE(C$10:C15375)</f>
        <v>0.81642327215931398</v>
      </c>
      <c r="E15375" s="2"/>
      <c r="G15375" s="23"/>
    </row>
    <row r="15376" spans="1:7" customFormat="1">
      <c r="A15376" s="4">
        <v>38014</v>
      </c>
      <c r="B15376">
        <v>0.99</v>
      </c>
      <c r="C15376">
        <f>IFERROR(((VLOOKUP(A15376,'Interest Rates-10yr'!$A$9:$C$15239,2,FALSE))-B15376),C15375)</f>
        <v>3.2299999999999995</v>
      </c>
      <c r="D15376" s="98">
        <f>AVERAGE(C$10:C15376)</f>
        <v>0.81658033448298417</v>
      </c>
      <c r="E15376" s="2"/>
      <c r="G15376" s="23"/>
    </row>
    <row r="15377" spans="1:7" customFormat="1">
      <c r="A15377" s="4">
        <v>38015</v>
      </c>
      <c r="B15377">
        <v>1</v>
      </c>
      <c r="C15377">
        <f>IFERROR(((VLOOKUP(A15377,'Interest Rates-10yr'!$A$9:$C$15239,2,FALSE))-B15377),C15376)</f>
        <v>3.2199999999999998</v>
      </c>
      <c r="D15377" s="98">
        <f>AVERAGE(C$10:C15377)</f>
        <v>0.81673672566371791</v>
      </c>
      <c r="E15377" s="2"/>
      <c r="G15377" s="23"/>
    </row>
    <row r="15378" spans="1:7" customFormat="1">
      <c r="A15378" s="4">
        <v>38016</v>
      </c>
      <c r="B15378">
        <v>1.03</v>
      </c>
      <c r="C15378">
        <f>IFERROR(((VLOOKUP(A15378,'Interest Rates-10yr'!$A$9:$C$15239,2,FALSE))-B15378),C15377)</f>
        <v>3.13</v>
      </c>
      <c r="D15378" s="98">
        <f>AVERAGE(C$10:C15378)</f>
        <v>0.8168872405491584</v>
      </c>
      <c r="E15378" s="2"/>
      <c r="G15378" s="23"/>
    </row>
    <row r="15379" spans="1:7" customFormat="1">
      <c r="A15379" s="4">
        <v>38017</v>
      </c>
      <c r="B15379">
        <v>1.03</v>
      </c>
      <c r="C15379">
        <f>IFERROR(((VLOOKUP(A15379,'Interest Rates-10yr'!$A$9:$C$15239,2,FALSE))-B15379),C15378)</f>
        <v>3.13</v>
      </c>
      <c r="D15379" s="98">
        <f>AVERAGE(C$10:C15379)</f>
        <v>0.81703773584905759</v>
      </c>
      <c r="E15379" s="2"/>
      <c r="G15379" s="23"/>
    </row>
    <row r="15380" spans="1:7" customFormat="1">
      <c r="A15380" s="4">
        <v>38018</v>
      </c>
      <c r="B15380">
        <v>1.03</v>
      </c>
      <c r="C15380">
        <f>IFERROR(((VLOOKUP(A15380,'Interest Rates-10yr'!$A$9:$C$15239,2,FALSE))-B15380),C15379)</f>
        <v>3.13</v>
      </c>
      <c r="D15380" s="98">
        <f>AVERAGE(C$10:C15380)</f>
        <v>0.81718821156723798</v>
      </c>
      <c r="E15380" s="2"/>
      <c r="G15380" s="23"/>
    </row>
    <row r="15381" spans="1:7" customFormat="1">
      <c r="A15381" s="4">
        <v>38019</v>
      </c>
      <c r="B15381">
        <v>1.01</v>
      </c>
      <c r="C15381">
        <f>IFERROR(((VLOOKUP(A15381,'Interest Rates-10yr'!$A$9:$C$15239,2,FALSE))-B15381),C15380)</f>
        <v>3.17</v>
      </c>
      <c r="D15381" s="98">
        <f>AVERAGE(C$10:C15381)</f>
        <v>0.81734126984127076</v>
      </c>
      <c r="E15381" s="2"/>
      <c r="G15381" s="23"/>
    </row>
    <row r="15382" spans="1:7" customFormat="1">
      <c r="A15382" s="4">
        <v>38020</v>
      </c>
      <c r="B15382">
        <v>0.97</v>
      </c>
      <c r="C15382">
        <f>IFERROR(((VLOOKUP(A15382,'Interest Rates-10yr'!$A$9:$C$15239,2,FALSE))-B15382),C15381)</f>
        <v>3.16</v>
      </c>
      <c r="D15382" s="98">
        <f>AVERAGE(C$10:C15382)</f>
        <v>0.81749365771157323</v>
      </c>
      <c r="E15382" s="2"/>
      <c r="G15382" s="23"/>
    </row>
    <row r="15383" spans="1:7" customFormat="1">
      <c r="A15383" s="4">
        <v>38021</v>
      </c>
      <c r="B15383">
        <v>1</v>
      </c>
      <c r="C15383">
        <f>IFERROR(((VLOOKUP(A15383,'Interest Rates-10yr'!$A$9:$C$15239,2,FALSE))-B15383),C15382)</f>
        <v>3.1500000000000004</v>
      </c>
      <c r="D15383" s="98">
        <f>AVERAGE(C$10:C15383)</f>
        <v>0.81764537530896408</v>
      </c>
      <c r="E15383" s="2"/>
      <c r="G15383" s="23"/>
    </row>
    <row r="15384" spans="1:7" customFormat="1">
      <c r="A15384" s="4">
        <v>38022</v>
      </c>
      <c r="B15384">
        <v>1.01</v>
      </c>
      <c r="C15384">
        <f>IFERROR(((VLOOKUP(A15384,'Interest Rates-10yr'!$A$9:$C$15239,2,FALSE))-B15384),C15383)</f>
        <v>3.1900000000000004</v>
      </c>
      <c r="D15384" s="98">
        <f>AVERAGE(C$10:C15384)</f>
        <v>0.81779967479674887</v>
      </c>
      <c r="E15384" s="2"/>
      <c r="G15384" s="23"/>
    </row>
    <row r="15385" spans="1:7" customFormat="1">
      <c r="A15385" s="4">
        <v>38023</v>
      </c>
      <c r="B15385">
        <v>0.99</v>
      </c>
      <c r="C15385">
        <f>IFERROR(((VLOOKUP(A15385,'Interest Rates-10yr'!$A$9:$C$15239,2,FALSE))-B15385),C15384)</f>
        <v>3.13</v>
      </c>
      <c r="D15385" s="98">
        <f>AVERAGE(C$10:C15385)</f>
        <v>0.81795005202913718</v>
      </c>
      <c r="E15385" s="2"/>
      <c r="G15385" s="23"/>
    </row>
    <row r="15386" spans="1:7" customFormat="1">
      <c r="A15386" s="4">
        <v>38024</v>
      </c>
      <c r="B15386">
        <v>0.99</v>
      </c>
      <c r="C15386">
        <f>IFERROR(((VLOOKUP(A15386,'Interest Rates-10yr'!$A$9:$C$15239,2,FALSE))-B15386),C15385)</f>
        <v>3.13</v>
      </c>
      <c r="D15386" s="98">
        <f>AVERAGE(C$10:C15386)</f>
        <v>0.81810040970280373</v>
      </c>
      <c r="E15386" s="2"/>
      <c r="G15386" s="23"/>
    </row>
    <row r="15387" spans="1:7" customFormat="1">
      <c r="A15387" s="4">
        <v>38025</v>
      </c>
      <c r="B15387">
        <v>0.99</v>
      </c>
      <c r="C15387">
        <f>IFERROR(((VLOOKUP(A15387,'Interest Rates-10yr'!$A$9:$C$15239,2,FALSE))-B15387),C15386)</f>
        <v>3.13</v>
      </c>
      <c r="D15387" s="98">
        <f>AVERAGE(C$10:C15387)</f>
        <v>0.81825074782156404</v>
      </c>
      <c r="E15387" s="2"/>
      <c r="G15387" s="23"/>
    </row>
    <row r="15388" spans="1:7" customFormat="1">
      <c r="A15388" s="4">
        <v>38026</v>
      </c>
      <c r="B15388">
        <v>1.01</v>
      </c>
      <c r="C15388">
        <f>IFERROR(((VLOOKUP(A15388,'Interest Rates-10yr'!$A$9:$C$15239,2,FALSE))-B15388),C15387)</f>
        <v>3.08</v>
      </c>
      <c r="D15388" s="98">
        <f>AVERAGE(C$10:C15388)</f>
        <v>0.81839781520254973</v>
      </c>
      <c r="E15388" s="2"/>
      <c r="G15388" s="23"/>
    </row>
    <row r="15389" spans="1:7" customFormat="1">
      <c r="A15389" s="4">
        <v>38027</v>
      </c>
      <c r="B15389">
        <v>1</v>
      </c>
      <c r="C15389">
        <f>IFERROR(((VLOOKUP(A15389,'Interest Rates-10yr'!$A$9:$C$15239,2,FALSE))-B15389),C15388)</f>
        <v>3.13</v>
      </c>
      <c r="D15389" s="98">
        <f>AVERAGE(C$10:C15389)</f>
        <v>0.81854811443433106</v>
      </c>
      <c r="E15389" s="2"/>
      <c r="G15389" s="23"/>
    </row>
    <row r="15390" spans="1:7" customFormat="1">
      <c r="A15390" s="4">
        <v>38028</v>
      </c>
      <c r="B15390">
        <v>1</v>
      </c>
      <c r="C15390">
        <f>IFERROR(((VLOOKUP(A15390,'Interest Rates-10yr'!$A$9:$C$15239,2,FALSE))-B15390),C15389)</f>
        <v>3.05</v>
      </c>
      <c r="D15390" s="98">
        <f>AVERAGE(C$10:C15390)</f>
        <v>0.81869319290033227</v>
      </c>
      <c r="E15390" s="2"/>
      <c r="G15390" s="23"/>
    </row>
    <row r="15391" spans="1:7" customFormat="1">
      <c r="A15391" s="4">
        <v>38029</v>
      </c>
      <c r="B15391">
        <v>1.02</v>
      </c>
      <c r="C15391">
        <f>IFERROR(((VLOOKUP(A15391,'Interest Rates-10yr'!$A$9:$C$15239,2,FALSE))-B15391),C15390)</f>
        <v>3.0799999999999996</v>
      </c>
      <c r="D15391" s="98">
        <f>AVERAGE(C$10:C15391)</f>
        <v>0.81884020283448256</v>
      </c>
      <c r="E15391" s="2"/>
      <c r="G15391" s="23"/>
    </row>
    <row r="15392" spans="1:7" customFormat="1">
      <c r="A15392" s="4">
        <v>38030</v>
      </c>
      <c r="B15392">
        <v>1.01</v>
      </c>
      <c r="C15392">
        <f>IFERROR(((VLOOKUP(A15392,'Interest Rates-10yr'!$A$9:$C$15239,2,FALSE))-B15392),C15391)</f>
        <v>3.04</v>
      </c>
      <c r="D15392" s="98">
        <f>AVERAGE(C$10:C15392)</f>
        <v>0.81898459338230589</v>
      </c>
      <c r="E15392" s="2"/>
      <c r="G15392" s="23"/>
    </row>
    <row r="15393" spans="1:7" customFormat="1">
      <c r="A15393" s="4">
        <v>38031</v>
      </c>
      <c r="B15393">
        <v>1.01</v>
      </c>
      <c r="C15393">
        <f>IFERROR(((VLOOKUP(A15393,'Interest Rates-10yr'!$A$9:$C$15239,2,FALSE))-B15393),C15392)</f>
        <v>3.04</v>
      </c>
      <c r="D15393" s="98">
        <f>AVERAGE(C$10:C15393)</f>
        <v>0.81912896515860711</v>
      </c>
      <c r="E15393" s="2"/>
      <c r="G15393" s="23"/>
    </row>
    <row r="15394" spans="1:7" customFormat="1">
      <c r="A15394" s="4">
        <v>38032</v>
      </c>
      <c r="B15394">
        <v>1.01</v>
      </c>
      <c r="C15394">
        <f>IFERROR(((VLOOKUP(A15394,'Interest Rates-10yr'!$A$9:$C$15239,2,FALSE))-B15394),C15393)</f>
        <v>3.04</v>
      </c>
      <c r="D15394" s="98">
        <f>AVERAGE(C$10:C15394)</f>
        <v>0.81927331816704663</v>
      </c>
      <c r="E15394" s="2"/>
      <c r="G15394" s="23"/>
    </row>
    <row r="15395" spans="1:7" customFormat="1">
      <c r="A15395" s="4">
        <v>38033</v>
      </c>
      <c r="B15395">
        <v>1.01</v>
      </c>
      <c r="C15395">
        <f>IFERROR(((VLOOKUP(A15395,'Interest Rates-10yr'!$A$9:$C$15239,2,FALSE))-B15395),C15394)</f>
        <v>3.04</v>
      </c>
      <c r="D15395" s="98">
        <f>AVERAGE(C$10:C15395)</f>
        <v>0.81941765241128395</v>
      </c>
      <c r="E15395" s="2"/>
      <c r="G15395" s="23"/>
    </row>
    <row r="15396" spans="1:7" customFormat="1">
      <c r="A15396" s="4">
        <v>38034</v>
      </c>
      <c r="B15396">
        <v>1.02</v>
      </c>
      <c r="C15396">
        <f>IFERROR(((VLOOKUP(A15396,'Interest Rates-10yr'!$A$9:$C$15239,2,FALSE))-B15396),C15395)</f>
        <v>3.03</v>
      </c>
      <c r="D15396" s="98">
        <f>AVERAGE(C$10:C15396)</f>
        <v>0.81956131799571164</v>
      </c>
      <c r="E15396" s="2"/>
      <c r="G15396" s="23"/>
    </row>
    <row r="15397" spans="1:7" customFormat="1">
      <c r="A15397" s="4">
        <v>38035</v>
      </c>
      <c r="B15397">
        <v>1</v>
      </c>
      <c r="C15397">
        <f>IFERROR(((VLOOKUP(A15397,'Interest Rates-10yr'!$A$9:$C$15239,2,FALSE))-B15397),C15396)</f>
        <v>3.05</v>
      </c>
      <c r="D15397" s="98">
        <f>AVERAGE(C$10:C15397)</f>
        <v>0.81970626462178409</v>
      </c>
      <c r="E15397" s="2"/>
      <c r="G15397" s="23"/>
    </row>
    <row r="15398" spans="1:7" customFormat="1">
      <c r="A15398" s="4">
        <v>38036</v>
      </c>
      <c r="B15398">
        <v>1</v>
      </c>
      <c r="C15398">
        <f>IFERROR(((VLOOKUP(A15398,'Interest Rates-10yr'!$A$9:$C$15239,2,FALSE))-B15398),C15397)</f>
        <v>3.05</v>
      </c>
      <c r="D15398" s="98">
        <f>AVERAGE(C$10:C15398)</f>
        <v>0.81985119241016391</v>
      </c>
      <c r="E15398" s="2"/>
      <c r="G15398" s="23"/>
    </row>
    <row r="15399" spans="1:7" customFormat="1">
      <c r="A15399" s="4">
        <v>38037</v>
      </c>
      <c r="B15399">
        <v>0.99</v>
      </c>
      <c r="C15399">
        <f>IFERROR(((VLOOKUP(A15399,'Interest Rates-10yr'!$A$9:$C$15239,2,FALSE))-B15399),C15398)</f>
        <v>3.1099999999999994</v>
      </c>
      <c r="D15399" s="98">
        <f>AVERAGE(C$10:C15399)</f>
        <v>0.82000000000000095</v>
      </c>
      <c r="E15399" s="2"/>
      <c r="G15399" s="23"/>
    </row>
    <row r="15400" spans="1:7" customFormat="1">
      <c r="A15400" s="4">
        <v>38038</v>
      </c>
      <c r="B15400">
        <v>0.99</v>
      </c>
      <c r="C15400">
        <f>IFERROR(((VLOOKUP(A15400,'Interest Rates-10yr'!$A$9:$C$15239,2,FALSE))-B15400),C15399)</f>
        <v>3.1099999999999994</v>
      </c>
      <c r="D15400" s="98">
        <f>AVERAGE(C$10:C15400)</f>
        <v>0.82014878825287596</v>
      </c>
      <c r="E15400" s="2"/>
      <c r="G15400" s="23"/>
    </row>
    <row r="15401" spans="1:7" customFormat="1">
      <c r="A15401" s="4">
        <v>38039</v>
      </c>
      <c r="B15401">
        <v>0.99</v>
      </c>
      <c r="C15401">
        <f>IFERROR(((VLOOKUP(A15401,'Interest Rates-10yr'!$A$9:$C$15239,2,FALSE))-B15401),C15400)</f>
        <v>3.1099999999999994</v>
      </c>
      <c r="D15401" s="98">
        <f>AVERAGE(C$10:C15401)</f>
        <v>0.82029755717255814</v>
      </c>
      <c r="E15401" s="2"/>
      <c r="G15401" s="23"/>
    </row>
    <row r="15402" spans="1:7" customFormat="1">
      <c r="A15402" s="4">
        <v>38040</v>
      </c>
      <c r="B15402">
        <v>1</v>
      </c>
      <c r="C15402">
        <f>IFERROR(((VLOOKUP(A15402,'Interest Rates-10yr'!$A$9:$C$15239,2,FALSE))-B15402),C15401)</f>
        <v>3.05</v>
      </c>
      <c r="D15402" s="98">
        <f>AVERAGE(C$10:C15402)</f>
        <v>0.82044240888715747</v>
      </c>
      <c r="E15402" s="2"/>
      <c r="G15402" s="23"/>
    </row>
    <row r="15403" spans="1:7" customFormat="1">
      <c r="A15403" s="4">
        <v>38041</v>
      </c>
      <c r="B15403">
        <v>0.99</v>
      </c>
      <c r="C15403">
        <f>IFERROR(((VLOOKUP(A15403,'Interest Rates-10yr'!$A$9:$C$15239,2,FALSE))-B15403),C15402)</f>
        <v>3.05</v>
      </c>
      <c r="D15403" s="98">
        <f>AVERAGE(C$10:C15403)</f>
        <v>0.82058724178251352</v>
      </c>
      <c r="E15403" s="2"/>
      <c r="G15403" s="23"/>
    </row>
    <row r="15404" spans="1:7" customFormat="1">
      <c r="A15404" s="4">
        <v>38042</v>
      </c>
      <c r="B15404">
        <v>1.02</v>
      </c>
      <c r="C15404">
        <f>IFERROR(((VLOOKUP(A15404,'Interest Rates-10yr'!$A$9:$C$15239,2,FALSE))-B15404),C15403)</f>
        <v>2.9999999999999996</v>
      </c>
      <c r="D15404" s="98">
        <f>AVERAGE(C$10:C15404)</f>
        <v>0.82072880805456405</v>
      </c>
      <c r="E15404" s="2"/>
      <c r="G15404" s="23"/>
    </row>
    <row r="15405" spans="1:7" customFormat="1">
      <c r="A15405" s="4">
        <v>38043</v>
      </c>
      <c r="B15405">
        <v>1.03</v>
      </c>
      <c r="C15405">
        <f>IFERROR(((VLOOKUP(A15405,'Interest Rates-10yr'!$A$9:$C$15239,2,FALSE))-B15405),C15404)</f>
        <v>3.0199999999999996</v>
      </c>
      <c r="D15405" s="98">
        <f>AVERAGE(C$10:C15405)</f>
        <v>0.82087165497531922</v>
      </c>
      <c r="E15405" s="2"/>
      <c r="G15405" s="23"/>
    </row>
    <row r="15406" spans="1:7" customFormat="1">
      <c r="A15406" s="4">
        <v>38044</v>
      </c>
      <c r="B15406">
        <v>1.04</v>
      </c>
      <c r="C15406">
        <f>IFERROR(((VLOOKUP(A15406,'Interest Rates-10yr'!$A$9:$C$15239,2,FALSE))-B15406),C15405)</f>
        <v>2.95</v>
      </c>
      <c r="D15406" s="98">
        <f>AVERAGE(C$10:C15406)</f>
        <v>0.82100993700071534</v>
      </c>
      <c r="E15406" s="2"/>
      <c r="G15406" s="23"/>
    </row>
    <row r="15407" spans="1:7" customFormat="1">
      <c r="A15407" s="4">
        <v>38045</v>
      </c>
      <c r="B15407">
        <v>1.04</v>
      </c>
      <c r="C15407">
        <f>IFERROR(((VLOOKUP(A15407,'Interest Rates-10yr'!$A$9:$C$15239,2,FALSE))-B15407),C15406)</f>
        <v>2.95</v>
      </c>
      <c r="D15407" s="98">
        <f>AVERAGE(C$10:C15407)</f>
        <v>0.82114820106507436</v>
      </c>
      <c r="E15407" s="2"/>
      <c r="G15407" s="23"/>
    </row>
    <row r="15408" spans="1:7" customFormat="1">
      <c r="A15408" s="4">
        <v>38046</v>
      </c>
      <c r="B15408">
        <v>1.04</v>
      </c>
      <c r="C15408">
        <f>IFERROR(((VLOOKUP(A15408,'Interest Rates-10yr'!$A$9:$C$15239,2,FALSE))-B15408),C15407)</f>
        <v>2.95</v>
      </c>
      <c r="D15408" s="98">
        <f>AVERAGE(C$10:C15408)</f>
        <v>0.82128644717189536</v>
      </c>
      <c r="E15408" s="2"/>
      <c r="G15408" s="23"/>
    </row>
    <row r="15409" spans="1:7" customFormat="1">
      <c r="A15409" s="4">
        <v>38047</v>
      </c>
      <c r="B15409">
        <v>1.04</v>
      </c>
      <c r="C15409">
        <f>IFERROR(((VLOOKUP(A15409,'Interest Rates-10yr'!$A$9:$C$15239,2,FALSE))-B15409),C15408)</f>
        <v>2.96</v>
      </c>
      <c r="D15409" s="98">
        <f>AVERAGE(C$10:C15409)</f>
        <v>0.8214253246753257</v>
      </c>
      <c r="E15409" s="2"/>
      <c r="G15409" s="23"/>
    </row>
    <row r="15410" spans="1:7" customFormat="1">
      <c r="A15410" s="4">
        <v>38048</v>
      </c>
      <c r="B15410">
        <v>1</v>
      </c>
      <c r="C15410">
        <f>IFERROR(((VLOOKUP(A15410,'Interest Rates-10yr'!$A$9:$C$15239,2,FALSE))-B15410),C15409)</f>
        <v>3.05</v>
      </c>
      <c r="D15410" s="98">
        <f>AVERAGE(C$10:C15410)</f>
        <v>0.8215700279202659</v>
      </c>
      <c r="E15410" s="2"/>
      <c r="G15410" s="23"/>
    </row>
    <row r="15411" spans="1:7" customFormat="1">
      <c r="A15411" s="4">
        <v>38049</v>
      </c>
      <c r="B15411">
        <v>1</v>
      </c>
      <c r="C15411">
        <f>IFERROR(((VLOOKUP(A15411,'Interest Rates-10yr'!$A$9:$C$15239,2,FALSE))-B15411),C15410)</f>
        <v>3.0700000000000003</v>
      </c>
      <c r="D15411" s="98">
        <f>AVERAGE(C$10:C15411)</f>
        <v>0.82171601090767521</v>
      </c>
      <c r="E15411" s="2"/>
      <c r="G15411" s="23"/>
    </row>
    <row r="15412" spans="1:7" customFormat="1">
      <c r="A15412" s="4">
        <v>38050</v>
      </c>
      <c r="B15412">
        <v>0.99</v>
      </c>
      <c r="C15412">
        <f>IFERROR(((VLOOKUP(A15412,'Interest Rates-10yr'!$A$9:$C$15239,2,FALSE))-B15412),C15411)</f>
        <v>3.05</v>
      </c>
      <c r="D15412" s="98">
        <f>AVERAGE(C$10:C15412)</f>
        <v>0.82186067649159344</v>
      </c>
      <c r="E15412" s="2"/>
      <c r="G15412" s="23"/>
    </row>
    <row r="15413" spans="1:7" customFormat="1">
      <c r="A15413" s="4">
        <v>38051</v>
      </c>
      <c r="B15413">
        <v>1</v>
      </c>
      <c r="C15413">
        <f>IFERROR(((VLOOKUP(A15413,'Interest Rates-10yr'!$A$9:$C$15239,2,FALSE))-B15413),C15412)</f>
        <v>2.85</v>
      </c>
      <c r="D15413" s="98">
        <f>AVERAGE(C$10:C15413)</f>
        <v>0.82199233965203933</v>
      </c>
      <c r="E15413" s="2"/>
      <c r="G15413" s="23"/>
    </row>
    <row r="15414" spans="1:7" customFormat="1">
      <c r="A15414" s="4">
        <v>38052</v>
      </c>
      <c r="B15414">
        <v>1</v>
      </c>
      <c r="C15414">
        <f>IFERROR(((VLOOKUP(A15414,'Interest Rates-10yr'!$A$9:$C$15239,2,FALSE))-B15414),C15413)</f>
        <v>2.85</v>
      </c>
      <c r="D15414" s="98">
        <f>AVERAGE(C$10:C15414)</f>
        <v>0.82212398571892331</v>
      </c>
      <c r="E15414" s="2"/>
      <c r="G15414" s="23"/>
    </row>
    <row r="15415" spans="1:7" customFormat="1">
      <c r="A15415" s="4">
        <v>38053</v>
      </c>
      <c r="B15415">
        <v>1</v>
      </c>
      <c r="C15415">
        <f>IFERROR(((VLOOKUP(A15415,'Interest Rates-10yr'!$A$9:$C$15239,2,FALSE))-B15415),C15414)</f>
        <v>2.85</v>
      </c>
      <c r="D15415" s="98">
        <f>AVERAGE(C$10:C15415)</f>
        <v>0.82225561469557407</v>
      </c>
      <c r="E15415" s="2"/>
      <c r="G15415" s="23"/>
    </row>
    <row r="15416" spans="1:7" customFormat="1">
      <c r="A15416" s="4">
        <v>38054</v>
      </c>
      <c r="B15416">
        <v>1</v>
      </c>
      <c r="C15416">
        <f>IFERROR(((VLOOKUP(A15416,'Interest Rates-10yr'!$A$9:$C$15239,2,FALSE))-B15416),C15415)</f>
        <v>2.78</v>
      </c>
      <c r="D15416" s="98">
        <f>AVERAGE(C$10:C15416)</f>
        <v>0.82238268319595087</v>
      </c>
      <c r="E15416" s="2"/>
      <c r="G15416" s="23"/>
    </row>
    <row r="15417" spans="1:7" customFormat="1">
      <c r="A15417" s="4">
        <v>38055</v>
      </c>
      <c r="B15417">
        <v>0.99</v>
      </c>
      <c r="C15417">
        <f>IFERROR(((VLOOKUP(A15417,'Interest Rates-10yr'!$A$9:$C$15239,2,FALSE))-B15417),C15416)</f>
        <v>2.74</v>
      </c>
      <c r="D15417" s="98">
        <f>AVERAGE(C$10:C15417)</f>
        <v>0.82250713914849527</v>
      </c>
      <c r="E15417" s="2"/>
      <c r="G15417" s="23"/>
    </row>
    <row r="15418" spans="1:7" customFormat="1">
      <c r="A15418" s="4">
        <v>38056</v>
      </c>
      <c r="B15418">
        <v>1</v>
      </c>
      <c r="C15418">
        <f>IFERROR(((VLOOKUP(A15418,'Interest Rates-10yr'!$A$9:$C$15239,2,FALSE))-B15418),C15417)</f>
        <v>2.74</v>
      </c>
      <c r="D15418" s="98">
        <f>AVERAGE(C$10:C15418)</f>
        <v>0.82263157894736938</v>
      </c>
      <c r="E15418" s="2"/>
      <c r="G15418" s="23"/>
    </row>
    <row r="15419" spans="1:7" customFormat="1">
      <c r="A15419" s="4">
        <v>38057</v>
      </c>
      <c r="B15419">
        <v>1.01</v>
      </c>
      <c r="C15419">
        <f>IFERROR(((VLOOKUP(A15419,'Interest Rates-10yr'!$A$9:$C$15239,2,FALSE))-B15419),C15418)</f>
        <v>2.7300000000000004</v>
      </c>
      <c r="D15419" s="98">
        <f>AVERAGE(C$10:C15419)</f>
        <v>0.82275535366645125</v>
      </c>
      <c r="E15419" s="2"/>
      <c r="G15419" s="23"/>
    </row>
    <row r="15420" spans="1:7" customFormat="1">
      <c r="A15420" s="4">
        <v>38058</v>
      </c>
      <c r="B15420">
        <v>0.99</v>
      </c>
      <c r="C15420">
        <f>IFERROR(((VLOOKUP(A15420,'Interest Rates-10yr'!$A$9:$C$15239,2,FALSE))-B15420),C15419)</f>
        <v>2.79</v>
      </c>
      <c r="D15420" s="98">
        <f>AVERAGE(C$10:C15420)</f>
        <v>0.82288300564531924</v>
      </c>
      <c r="E15420" s="2"/>
      <c r="G15420" s="23"/>
    </row>
    <row r="15421" spans="1:7" customFormat="1">
      <c r="A15421" s="4">
        <v>38059</v>
      </c>
      <c r="B15421">
        <v>0.99</v>
      </c>
      <c r="C15421">
        <f>IFERROR(((VLOOKUP(A15421,'Interest Rates-10yr'!$A$9:$C$15239,2,FALSE))-B15421),C15420)</f>
        <v>2.79</v>
      </c>
      <c r="D15421" s="98">
        <f>AVERAGE(C$10:C15421)</f>
        <v>0.82301064105891619</v>
      </c>
      <c r="E15421" s="2"/>
      <c r="G15421" s="23"/>
    </row>
    <row r="15422" spans="1:7" customFormat="1">
      <c r="A15422" s="4">
        <v>38060</v>
      </c>
      <c r="B15422">
        <v>0.99</v>
      </c>
      <c r="C15422">
        <f>IFERROR(((VLOOKUP(A15422,'Interest Rates-10yr'!$A$9:$C$15239,2,FALSE))-B15422),C15421)</f>
        <v>2.79</v>
      </c>
      <c r="D15422" s="98">
        <f>AVERAGE(C$10:C15422)</f>
        <v>0.8231382599104663</v>
      </c>
      <c r="E15422" s="2"/>
      <c r="G15422" s="23"/>
    </row>
    <row r="15423" spans="1:7" customFormat="1">
      <c r="A15423" s="4">
        <v>38061</v>
      </c>
      <c r="B15423">
        <v>1.05</v>
      </c>
      <c r="C15423">
        <f>IFERROR(((VLOOKUP(A15423,'Interest Rates-10yr'!$A$9:$C$15239,2,FALSE))-B15423),C15422)</f>
        <v>2.7299999999999995</v>
      </c>
      <c r="D15423" s="98">
        <f>AVERAGE(C$10:C15423)</f>
        <v>0.82326196963799247</v>
      </c>
      <c r="E15423" s="2"/>
      <c r="G15423" s="23"/>
    </row>
    <row r="15424" spans="1:7" customFormat="1">
      <c r="A15424" s="4">
        <v>38062</v>
      </c>
      <c r="B15424">
        <v>0.99</v>
      </c>
      <c r="C15424">
        <f>IFERROR(((VLOOKUP(A15424,'Interest Rates-10yr'!$A$9:$C$15239,2,FALSE))-B15424),C15423)</f>
        <v>2.71</v>
      </c>
      <c r="D15424" s="98">
        <f>AVERAGE(C$10:C15424)</f>
        <v>0.82338436587739317</v>
      </c>
      <c r="E15424" s="2"/>
      <c r="G15424" s="23"/>
    </row>
    <row r="15425" spans="1:7" customFormat="1">
      <c r="A15425" s="4">
        <v>38063</v>
      </c>
      <c r="B15425">
        <v>1</v>
      </c>
      <c r="C15425">
        <f>IFERROR(((VLOOKUP(A15425,'Interest Rates-10yr'!$A$9:$C$15239,2,FALSE))-B15425),C15424)</f>
        <v>2.71</v>
      </c>
      <c r="D15425" s="98">
        <f>AVERAGE(C$10:C15425)</f>
        <v>0.82350674623767606</v>
      </c>
      <c r="E15425" s="2"/>
      <c r="G15425" s="23"/>
    </row>
    <row r="15426" spans="1:7" customFormat="1">
      <c r="A15426" s="4">
        <v>38064</v>
      </c>
      <c r="B15426">
        <v>1</v>
      </c>
      <c r="C15426">
        <f>IFERROR(((VLOOKUP(A15426,'Interest Rates-10yr'!$A$9:$C$15239,2,FALSE))-B15426),C15425)</f>
        <v>2.76</v>
      </c>
      <c r="D15426" s="98">
        <f>AVERAGE(C$10:C15426)</f>
        <v>0.82363235389505185</v>
      </c>
      <c r="E15426" s="2"/>
      <c r="G15426" s="23"/>
    </row>
    <row r="15427" spans="1:7" customFormat="1">
      <c r="A15427" s="4">
        <v>38065</v>
      </c>
      <c r="B15427">
        <v>0.99</v>
      </c>
      <c r="C15427">
        <f>IFERROR(((VLOOKUP(A15427,'Interest Rates-10yr'!$A$9:$C$15239,2,FALSE))-B15427),C15426)</f>
        <v>2.8099999999999996</v>
      </c>
      <c r="D15427" s="98">
        <f>AVERAGE(C$10:C15427)</f>
        <v>0.82376118822156019</v>
      </c>
      <c r="E15427" s="2"/>
      <c r="G15427" s="23"/>
    </row>
    <row r="15428" spans="1:7" customFormat="1">
      <c r="A15428" s="4">
        <v>38066</v>
      </c>
      <c r="B15428">
        <v>0.99</v>
      </c>
      <c r="C15428">
        <f>IFERROR(((VLOOKUP(A15428,'Interest Rates-10yr'!$A$9:$C$15239,2,FALSE))-B15428),C15427)</f>
        <v>2.8099999999999996</v>
      </c>
      <c r="D15428" s="98">
        <f>AVERAGE(C$10:C15428)</f>
        <v>0.82389000583695526</v>
      </c>
      <c r="E15428" s="2"/>
      <c r="G15428" s="23"/>
    </row>
    <row r="15429" spans="1:7" customFormat="1">
      <c r="A15429" s="4">
        <v>38067</v>
      </c>
      <c r="B15429">
        <v>0.99</v>
      </c>
      <c r="C15429">
        <f>IFERROR(((VLOOKUP(A15429,'Interest Rates-10yr'!$A$9:$C$15239,2,FALSE))-B15429),C15428)</f>
        <v>2.8099999999999996</v>
      </c>
      <c r="D15429" s="98">
        <f>AVERAGE(C$10:C15429)</f>
        <v>0.82401880674448857</v>
      </c>
      <c r="E15429" s="2"/>
      <c r="G15429" s="23"/>
    </row>
    <row r="15430" spans="1:7" customFormat="1">
      <c r="A15430" s="4">
        <v>38068</v>
      </c>
      <c r="B15430">
        <v>1.01</v>
      </c>
      <c r="C15430">
        <f>IFERROR(((VLOOKUP(A15430,'Interest Rates-10yr'!$A$9:$C$15239,2,FALSE))-B15430),C15429)</f>
        <v>2.7300000000000004</v>
      </c>
      <c r="D15430" s="98">
        <f>AVERAGE(C$10:C15430)</f>
        <v>0.82414240321639409</v>
      </c>
      <c r="E15430" s="2"/>
      <c r="G15430" s="23"/>
    </row>
    <row r="15431" spans="1:7" customFormat="1">
      <c r="A15431" s="4">
        <v>38069</v>
      </c>
      <c r="B15431">
        <v>0.99</v>
      </c>
      <c r="C15431">
        <f>IFERROR(((VLOOKUP(A15431,'Interest Rates-10yr'!$A$9:$C$15239,2,FALSE))-B15431),C15430)</f>
        <v>2.74</v>
      </c>
      <c r="D15431" s="98">
        <f>AVERAGE(C$10:C15431)</f>
        <v>0.82426663208403661</v>
      </c>
      <c r="E15431" s="2"/>
      <c r="G15431" s="23"/>
    </row>
    <row r="15432" spans="1:7" customFormat="1">
      <c r="A15432" s="4">
        <v>38070</v>
      </c>
      <c r="B15432">
        <v>0.99</v>
      </c>
      <c r="C15432">
        <f>IFERROR(((VLOOKUP(A15432,'Interest Rates-10yr'!$A$9:$C$15239,2,FALSE))-B15432),C15431)</f>
        <v>2.74</v>
      </c>
      <c r="D15432" s="98">
        <f>AVERAGE(C$10:C15432)</f>
        <v>0.82439084484211977</v>
      </c>
      <c r="E15432" s="2"/>
      <c r="G15432" s="23"/>
    </row>
    <row r="15433" spans="1:7" customFormat="1">
      <c r="A15433" s="4">
        <v>38071</v>
      </c>
      <c r="B15433">
        <v>1.02</v>
      </c>
      <c r="C15433">
        <f>IFERROR(((VLOOKUP(A15433,'Interest Rates-10yr'!$A$9:$C$15239,2,FALSE))-B15433),C15432)</f>
        <v>2.73</v>
      </c>
      <c r="D15433" s="98">
        <f>AVERAGE(C$10:C15433)</f>
        <v>0.82451439315352781</v>
      </c>
      <c r="E15433" s="2"/>
      <c r="G15433" s="23"/>
    </row>
    <row r="15434" spans="1:7" customFormat="1">
      <c r="A15434" s="4">
        <v>38072</v>
      </c>
      <c r="B15434">
        <v>1</v>
      </c>
      <c r="C15434">
        <f>IFERROR(((VLOOKUP(A15434,'Interest Rates-10yr'!$A$9:$C$15239,2,FALSE))-B15434),C15433)</f>
        <v>2.85</v>
      </c>
      <c r="D15434" s="98">
        <f>AVERAGE(C$10:C15434)</f>
        <v>0.824645705024312</v>
      </c>
      <c r="E15434" s="2"/>
      <c r="G15434" s="23"/>
    </row>
    <row r="15435" spans="1:7" customFormat="1">
      <c r="A15435" s="4">
        <v>38073</v>
      </c>
      <c r="B15435">
        <v>1</v>
      </c>
      <c r="C15435">
        <f>IFERROR(((VLOOKUP(A15435,'Interest Rates-10yr'!$A$9:$C$15239,2,FALSE))-B15435),C15434)</f>
        <v>2.85</v>
      </c>
      <c r="D15435" s="98">
        <f>AVERAGE(C$10:C15435)</f>
        <v>0.82477699987034958</v>
      </c>
      <c r="E15435" s="2"/>
      <c r="G15435" s="23"/>
    </row>
    <row r="15436" spans="1:7" customFormat="1">
      <c r="A15436" s="4">
        <v>38074</v>
      </c>
      <c r="B15436">
        <v>1</v>
      </c>
      <c r="C15436">
        <f>IFERROR(((VLOOKUP(A15436,'Interest Rates-10yr'!$A$9:$C$15239,2,FALSE))-B15436),C15435)</f>
        <v>2.85</v>
      </c>
      <c r="D15436" s="98">
        <f>AVERAGE(C$10:C15436)</f>
        <v>0.82490827769495123</v>
      </c>
      <c r="E15436" s="2"/>
      <c r="G15436" s="23"/>
    </row>
    <row r="15437" spans="1:7" customFormat="1">
      <c r="A15437" s="4">
        <v>38075</v>
      </c>
      <c r="B15437">
        <v>1</v>
      </c>
      <c r="C15437">
        <f>IFERROR(((VLOOKUP(A15437,'Interest Rates-10yr'!$A$9:$C$15239,2,FALSE))-B15437),C15436)</f>
        <v>2.91</v>
      </c>
      <c r="D15437" s="98">
        <f>AVERAGE(C$10:C15437)</f>
        <v>0.825043427534354</v>
      </c>
      <c r="E15437" s="2"/>
      <c r="G15437" s="23"/>
    </row>
    <row r="15438" spans="1:7" customFormat="1">
      <c r="A15438" s="4">
        <v>38076</v>
      </c>
      <c r="B15438">
        <v>0.98</v>
      </c>
      <c r="C15438">
        <f>IFERROR(((VLOOKUP(A15438,'Interest Rates-10yr'!$A$9:$C$15239,2,FALSE))-B15438),C15437)</f>
        <v>2.93</v>
      </c>
      <c r="D15438" s="98">
        <f>AVERAGE(C$10:C15438)</f>
        <v>0.8251798561151088</v>
      </c>
      <c r="E15438" s="2"/>
      <c r="G15438" s="23"/>
    </row>
    <row r="15439" spans="1:7" customFormat="1">
      <c r="A15439" s="4">
        <v>38077</v>
      </c>
      <c r="B15439">
        <v>1.05</v>
      </c>
      <c r="C15439">
        <f>IFERROR(((VLOOKUP(A15439,'Interest Rates-10yr'!$A$9:$C$15239,2,FALSE))-B15439),C15438)</f>
        <v>2.8099999999999996</v>
      </c>
      <c r="D15439" s="98">
        <f>AVERAGE(C$10:C15439)</f>
        <v>0.82530848995463468</v>
      </c>
      <c r="E15439" s="2"/>
      <c r="G15439" s="23"/>
    </row>
    <row r="15440" spans="1:7" customFormat="1">
      <c r="A15440" s="4">
        <v>38078</v>
      </c>
      <c r="B15440">
        <v>1.03</v>
      </c>
      <c r="C15440">
        <f>IFERROR(((VLOOKUP(A15440,'Interest Rates-10yr'!$A$9:$C$15239,2,FALSE))-B15440),C15439)</f>
        <v>2.88</v>
      </c>
      <c r="D15440" s="98">
        <f>AVERAGE(C$10:C15440)</f>
        <v>0.82544164344501403</v>
      </c>
      <c r="E15440" s="2"/>
      <c r="G15440" s="23"/>
    </row>
    <row r="15441" spans="1:7" customFormat="1">
      <c r="A15441" s="4">
        <v>38079</v>
      </c>
      <c r="B15441">
        <v>1</v>
      </c>
      <c r="C15441">
        <f>IFERROR(((VLOOKUP(A15441,'Interest Rates-10yr'!$A$9:$C$15239,2,FALSE))-B15441),C15440)</f>
        <v>3.1500000000000004</v>
      </c>
      <c r="D15441" s="98">
        <f>AVERAGE(C$10:C15441)</f>
        <v>0.82559227579056582</v>
      </c>
      <c r="E15441" s="2"/>
      <c r="G15441" s="23"/>
    </row>
    <row r="15442" spans="1:7" customFormat="1">
      <c r="A15442" s="4">
        <v>38080</v>
      </c>
      <c r="B15442">
        <v>1</v>
      </c>
      <c r="C15442">
        <f>IFERROR(((VLOOKUP(A15442,'Interest Rates-10yr'!$A$9:$C$15239,2,FALSE))-B15442),C15441)</f>
        <v>3.1500000000000004</v>
      </c>
      <c r="D15442" s="98">
        <f>AVERAGE(C$10:C15442)</f>
        <v>0.82574288861530565</v>
      </c>
      <c r="E15442" s="2"/>
      <c r="G15442" s="23"/>
    </row>
    <row r="15443" spans="1:7" customFormat="1">
      <c r="A15443" s="4">
        <v>38081</v>
      </c>
      <c r="B15443">
        <v>1</v>
      </c>
      <c r="C15443">
        <f>IFERROR(((VLOOKUP(A15443,'Interest Rates-10yr'!$A$9:$C$15239,2,FALSE))-B15443),C15442)</f>
        <v>3.1500000000000004</v>
      </c>
      <c r="D15443" s="98">
        <f>AVERAGE(C$10:C15443)</f>
        <v>0.82589348192302781</v>
      </c>
      <c r="E15443" s="2"/>
      <c r="G15443" s="23"/>
    </row>
    <row r="15444" spans="1:7" customFormat="1">
      <c r="A15444" s="4">
        <v>38082</v>
      </c>
      <c r="B15444">
        <v>1.01</v>
      </c>
      <c r="C15444">
        <f>IFERROR(((VLOOKUP(A15444,'Interest Rates-10yr'!$A$9:$C$15239,2,FALSE))-B15444),C15443)</f>
        <v>3.2300000000000004</v>
      </c>
      <c r="D15444" s="98">
        <f>AVERAGE(C$10:C15444)</f>
        <v>0.82604923874311698</v>
      </c>
      <c r="E15444" s="2"/>
      <c r="G15444" s="23"/>
    </row>
    <row r="15445" spans="1:7" customFormat="1">
      <c r="A15445" s="4">
        <v>38083</v>
      </c>
      <c r="B15445">
        <v>1</v>
      </c>
      <c r="C15445">
        <f>IFERROR(((VLOOKUP(A15445,'Interest Rates-10yr'!$A$9:$C$15239,2,FALSE))-B15445),C15444)</f>
        <v>3.1900000000000004</v>
      </c>
      <c r="D15445" s="98">
        <f>AVERAGE(C$10:C15445)</f>
        <v>0.82620238403731605</v>
      </c>
      <c r="E15445" s="2"/>
      <c r="G15445" s="23"/>
    </row>
    <row r="15446" spans="1:7" customFormat="1">
      <c r="A15446" s="4">
        <v>38084</v>
      </c>
      <c r="B15446">
        <v>1</v>
      </c>
      <c r="C15446">
        <f>IFERROR(((VLOOKUP(A15446,'Interest Rates-10yr'!$A$9:$C$15239,2,FALSE))-B15446),C15445)</f>
        <v>3.1900000000000004</v>
      </c>
      <c r="D15446" s="98">
        <f>AVERAGE(C$10:C15446)</f>
        <v>0.82635550949018666</v>
      </c>
      <c r="E15446" s="2"/>
      <c r="G15446" s="23"/>
    </row>
    <row r="15447" spans="1:7" customFormat="1">
      <c r="A15447" s="4">
        <v>38085</v>
      </c>
      <c r="B15447">
        <v>1.02</v>
      </c>
      <c r="C15447">
        <f>IFERROR(((VLOOKUP(A15447,'Interest Rates-10yr'!$A$9:$C$15239,2,FALSE))-B15447),C15446)</f>
        <v>3.19</v>
      </c>
      <c r="D15447" s="98">
        <f>AVERAGE(C$10:C15447)</f>
        <v>0.82650861510558438</v>
      </c>
      <c r="E15447" s="2"/>
      <c r="G15447" s="23"/>
    </row>
    <row r="15448" spans="1:7" customFormat="1">
      <c r="A15448" s="4">
        <v>38086</v>
      </c>
      <c r="B15448">
        <v>1.01</v>
      </c>
      <c r="C15448">
        <f>IFERROR(((VLOOKUP(A15448,'Interest Rates-10yr'!$A$9:$C$15239,2,FALSE))-B15448),C15447)</f>
        <v>3.19</v>
      </c>
      <c r="D15448" s="98">
        <f>AVERAGE(C$10:C15448)</f>
        <v>0.82666170088736401</v>
      </c>
      <c r="E15448" s="2"/>
      <c r="G15448" s="23"/>
    </row>
    <row r="15449" spans="1:7" customFormat="1">
      <c r="A15449" s="4">
        <v>38087</v>
      </c>
      <c r="B15449">
        <v>1.01</v>
      </c>
      <c r="C15449">
        <f>IFERROR(((VLOOKUP(A15449,'Interest Rates-10yr'!$A$9:$C$15239,2,FALSE))-B15449),C15448)</f>
        <v>3.19</v>
      </c>
      <c r="D15449" s="98">
        <f>AVERAGE(C$10:C15449)</f>
        <v>0.82681476683937905</v>
      </c>
      <c r="E15449" s="2"/>
      <c r="G15449" s="23"/>
    </row>
    <row r="15450" spans="1:7" customFormat="1">
      <c r="A15450" s="4">
        <v>38088</v>
      </c>
      <c r="B15450">
        <v>1.01</v>
      </c>
      <c r="C15450">
        <f>IFERROR(((VLOOKUP(A15450,'Interest Rates-10yr'!$A$9:$C$15239,2,FALSE))-B15450),C15449)</f>
        <v>3.19</v>
      </c>
      <c r="D15450" s="98">
        <f>AVERAGE(C$10:C15450)</f>
        <v>0.82696781296548239</v>
      </c>
      <c r="E15450" s="2"/>
      <c r="G15450" s="23"/>
    </row>
    <row r="15451" spans="1:7" customFormat="1">
      <c r="A15451" s="4">
        <v>38089</v>
      </c>
      <c r="B15451">
        <v>1</v>
      </c>
      <c r="C15451">
        <f>IFERROR(((VLOOKUP(A15451,'Interest Rates-10yr'!$A$9:$C$15239,2,FALSE))-B15451),C15450)</f>
        <v>3.25</v>
      </c>
      <c r="D15451" s="98">
        <f>AVERAGE(C$10:C15451)</f>
        <v>0.82712472477658427</v>
      </c>
      <c r="E15451" s="2"/>
      <c r="G15451" s="23"/>
    </row>
    <row r="15452" spans="1:7" customFormat="1">
      <c r="A15452" s="4">
        <v>38090</v>
      </c>
      <c r="B15452">
        <v>1</v>
      </c>
      <c r="C15452">
        <f>IFERROR(((VLOOKUP(A15452,'Interest Rates-10yr'!$A$9:$C$15239,2,FALSE))-B15452),C15451)</f>
        <v>3.3499999999999996</v>
      </c>
      <c r="D15452" s="98">
        <f>AVERAGE(C$10:C15452)</f>
        <v>0.82728809169202966</v>
      </c>
      <c r="E15452" s="2"/>
      <c r="G15452" s="23"/>
    </row>
    <row r="15453" spans="1:7" customFormat="1">
      <c r="A15453" s="4">
        <v>38091</v>
      </c>
      <c r="B15453">
        <v>1.01</v>
      </c>
      <c r="C15453">
        <f>IFERROR(((VLOOKUP(A15453,'Interest Rates-10yr'!$A$9:$C$15239,2,FALSE))-B15453),C15452)</f>
        <v>3.3900000000000006</v>
      </c>
      <c r="D15453" s="98">
        <f>AVERAGE(C$10:C15453)</f>
        <v>0.8274540274540283</v>
      </c>
      <c r="E15453" s="2"/>
      <c r="G15453" s="23"/>
    </row>
    <row r="15454" spans="1:7" customFormat="1">
      <c r="A15454" s="4">
        <v>38092</v>
      </c>
      <c r="B15454">
        <v>1.03</v>
      </c>
      <c r="C15454">
        <f>IFERROR(((VLOOKUP(A15454,'Interest Rates-10yr'!$A$9:$C$15239,2,FALSE))-B15454),C15453)</f>
        <v>3.3899999999999997</v>
      </c>
      <c r="D15454" s="98">
        <f>AVERAGE(C$10:C15454)</f>
        <v>0.82761994172871567</v>
      </c>
      <c r="E15454" s="2"/>
      <c r="G15454" s="23"/>
    </row>
    <row r="15455" spans="1:7" customFormat="1">
      <c r="A15455" s="4">
        <v>38093</v>
      </c>
      <c r="B15455">
        <v>0.99</v>
      </c>
      <c r="C15455">
        <f>IFERROR(((VLOOKUP(A15455,'Interest Rates-10yr'!$A$9:$C$15239,2,FALSE))-B15455),C15454)</f>
        <v>3.38</v>
      </c>
      <c r="D15455" s="98">
        <f>AVERAGE(C$10:C15455)</f>
        <v>0.82778518710345794</v>
      </c>
      <c r="E15455" s="2"/>
      <c r="G15455" s="23"/>
    </row>
    <row r="15456" spans="1:7" customFormat="1">
      <c r="A15456" s="4">
        <v>38094</v>
      </c>
      <c r="B15456">
        <v>0.99</v>
      </c>
      <c r="C15456">
        <f>IFERROR(((VLOOKUP(A15456,'Interest Rates-10yr'!$A$9:$C$15239,2,FALSE))-B15456),C15455)</f>
        <v>3.38</v>
      </c>
      <c r="D15456" s="98">
        <f>AVERAGE(C$10:C15456)</f>
        <v>0.82795041108305889</v>
      </c>
      <c r="E15456" s="2"/>
      <c r="G15456" s="23"/>
    </row>
    <row r="15457" spans="1:7" customFormat="1">
      <c r="A15457" s="4">
        <v>38095</v>
      </c>
      <c r="B15457">
        <v>0.99</v>
      </c>
      <c r="C15457">
        <f>IFERROR(((VLOOKUP(A15457,'Interest Rates-10yr'!$A$9:$C$15239,2,FALSE))-B15457),C15456)</f>
        <v>3.38</v>
      </c>
      <c r="D15457" s="98">
        <f>AVERAGE(C$10:C15457)</f>
        <v>0.82811561367167341</v>
      </c>
      <c r="E15457" s="2"/>
      <c r="G15457" s="23"/>
    </row>
    <row r="15458" spans="1:7" customFormat="1">
      <c r="A15458" s="4">
        <v>38096</v>
      </c>
      <c r="B15458">
        <v>1</v>
      </c>
      <c r="C15458">
        <f>IFERROR(((VLOOKUP(A15458,'Interest Rates-10yr'!$A$9:$C$15239,2,FALSE))-B15458),C15457)</f>
        <v>3.3899999999999997</v>
      </c>
      <c r="D15458" s="98">
        <f>AVERAGE(C$10:C15458)</f>
        <v>0.82828144216454203</v>
      </c>
      <c r="E15458" s="2"/>
      <c r="G15458" s="23"/>
    </row>
    <row r="15459" spans="1:7" customFormat="1">
      <c r="A15459" s="4">
        <v>38097</v>
      </c>
      <c r="B15459">
        <v>0.99</v>
      </c>
      <c r="C15459">
        <f>IFERROR(((VLOOKUP(A15459,'Interest Rates-10yr'!$A$9:$C$15239,2,FALSE))-B15459),C15458)</f>
        <v>3.4399999999999995</v>
      </c>
      <c r="D15459" s="98">
        <f>AVERAGE(C$10:C15459)</f>
        <v>0.82845048543689392</v>
      </c>
      <c r="E15459" s="2"/>
      <c r="G15459" s="23"/>
    </row>
    <row r="15460" spans="1:7" customFormat="1">
      <c r="A15460" s="4">
        <v>38098</v>
      </c>
      <c r="B15460">
        <v>0.99</v>
      </c>
      <c r="C15460">
        <f>IFERROR(((VLOOKUP(A15460,'Interest Rates-10yr'!$A$9:$C$15239,2,FALSE))-B15460),C15459)</f>
        <v>3.46</v>
      </c>
      <c r="D15460" s="98">
        <f>AVERAGE(C$10:C15460)</f>
        <v>0.82862080124263859</v>
      </c>
      <c r="E15460" s="2"/>
      <c r="G15460" s="23"/>
    </row>
    <row r="15461" spans="1:7" customFormat="1">
      <c r="A15461" s="4">
        <v>38099</v>
      </c>
      <c r="B15461">
        <v>1</v>
      </c>
      <c r="C15461">
        <f>IFERROR(((VLOOKUP(A15461,'Interest Rates-10yr'!$A$9:$C$15239,2,FALSE))-B15461),C15460)</f>
        <v>3.4000000000000004</v>
      </c>
      <c r="D15461" s="98">
        <f>AVERAGE(C$10:C15461)</f>
        <v>0.82878721201139072</v>
      </c>
      <c r="E15461" s="2"/>
      <c r="G15461" s="23"/>
    </row>
    <row r="15462" spans="1:7" customFormat="1">
      <c r="A15462" s="4">
        <v>38100</v>
      </c>
      <c r="B15462">
        <v>0.99</v>
      </c>
      <c r="C15462">
        <f>IFERROR(((VLOOKUP(A15462,'Interest Rates-10yr'!$A$9:$C$15239,2,FALSE))-B15462),C15461)</f>
        <v>3.49</v>
      </c>
      <c r="D15462" s="98">
        <f>AVERAGE(C$10:C15462)</f>
        <v>0.82895942535430067</v>
      </c>
      <c r="E15462" s="2"/>
      <c r="G15462" s="23"/>
    </row>
    <row r="15463" spans="1:7" customFormat="1">
      <c r="A15463" s="4">
        <v>38101</v>
      </c>
      <c r="B15463">
        <v>0.99</v>
      </c>
      <c r="C15463">
        <f>IFERROR(((VLOOKUP(A15463,'Interest Rates-10yr'!$A$9:$C$15239,2,FALSE))-B15463),C15462)</f>
        <v>3.49</v>
      </c>
      <c r="D15463" s="98">
        <f>AVERAGE(C$10:C15463)</f>
        <v>0.82913161640999156</v>
      </c>
      <c r="E15463" s="2"/>
      <c r="G15463" s="23"/>
    </row>
    <row r="15464" spans="1:7" customFormat="1">
      <c r="A15464" s="4">
        <v>38102</v>
      </c>
      <c r="B15464">
        <v>0.99</v>
      </c>
      <c r="C15464">
        <f>IFERROR(((VLOOKUP(A15464,'Interest Rates-10yr'!$A$9:$C$15239,2,FALSE))-B15464),C15463)</f>
        <v>3.49</v>
      </c>
      <c r="D15464" s="98">
        <f>AVERAGE(C$10:C15464)</f>
        <v>0.82930378518278924</v>
      </c>
      <c r="E15464" s="2"/>
      <c r="G15464" s="23"/>
    </row>
    <row r="15465" spans="1:7" customFormat="1">
      <c r="A15465" s="4">
        <v>38103</v>
      </c>
      <c r="B15465">
        <v>1.01</v>
      </c>
      <c r="C15465">
        <f>IFERROR(((VLOOKUP(A15465,'Interest Rates-10yr'!$A$9:$C$15239,2,FALSE))-B15465),C15464)</f>
        <v>3.45</v>
      </c>
      <c r="D15465" s="98">
        <f>AVERAGE(C$10:C15465)</f>
        <v>0.82947334368530079</v>
      </c>
      <c r="E15465" s="2"/>
      <c r="G15465" s="23"/>
    </row>
    <row r="15466" spans="1:7" customFormat="1">
      <c r="A15466" s="4">
        <v>38104</v>
      </c>
      <c r="B15466">
        <v>0.99</v>
      </c>
      <c r="C15466">
        <f>IFERROR(((VLOOKUP(A15466,'Interest Rates-10yr'!$A$9:$C$15239,2,FALSE))-B15466),C15465)</f>
        <v>3.4399999999999995</v>
      </c>
      <c r="D15466" s="98">
        <f>AVERAGE(C$10:C15466)</f>
        <v>0.82964223329236009</v>
      </c>
      <c r="E15466" s="2"/>
      <c r="G15466" s="23"/>
    </row>
    <row r="15467" spans="1:7" customFormat="1">
      <c r="A15467" s="4">
        <v>38105</v>
      </c>
      <c r="B15467">
        <v>1.01</v>
      </c>
      <c r="C15467">
        <f>IFERROR(((VLOOKUP(A15467,'Interest Rates-10yr'!$A$9:$C$15239,2,FALSE))-B15467),C15466)</f>
        <v>3.49</v>
      </c>
      <c r="D15467" s="98">
        <f>AVERAGE(C$10:C15467)</f>
        <v>0.82981433561909757</v>
      </c>
      <c r="E15467" s="2"/>
      <c r="G15467" s="23"/>
    </row>
    <row r="15468" spans="1:7" customFormat="1">
      <c r="A15468" s="4">
        <v>38106</v>
      </c>
      <c r="B15468">
        <v>1.03</v>
      </c>
      <c r="C15468">
        <f>IFERROR(((VLOOKUP(A15468,'Interest Rates-10yr'!$A$9:$C$15239,2,FALSE))-B15468),C15467)</f>
        <v>3.5199999999999996</v>
      </c>
      <c r="D15468" s="98">
        <f>AVERAGE(C$10:C15468)</f>
        <v>0.82998835629730316</v>
      </c>
      <c r="E15468" s="2"/>
      <c r="G15468" s="23"/>
    </row>
    <row r="15469" spans="1:7" customFormat="1">
      <c r="A15469" s="4">
        <v>38107</v>
      </c>
      <c r="B15469">
        <v>1.03</v>
      </c>
      <c r="C15469">
        <f>IFERROR(((VLOOKUP(A15469,'Interest Rates-10yr'!$A$9:$C$15239,2,FALSE))-B15469),C15468)</f>
        <v>3.5</v>
      </c>
      <c r="D15469" s="98">
        <f>AVERAGE(C$10:C15469)</f>
        <v>0.83016106080207053</v>
      </c>
      <c r="E15469" s="2"/>
      <c r="G15469" s="23"/>
    </row>
    <row r="15470" spans="1:7" customFormat="1">
      <c r="A15470" s="4">
        <v>38108</v>
      </c>
      <c r="B15470">
        <v>1.03</v>
      </c>
      <c r="C15470">
        <f>IFERROR(((VLOOKUP(A15470,'Interest Rates-10yr'!$A$9:$C$15239,2,FALSE))-B15470),C15469)</f>
        <v>3.5</v>
      </c>
      <c r="D15470" s="98">
        <f>AVERAGE(C$10:C15470)</f>
        <v>0.83033374296617357</v>
      </c>
      <c r="E15470" s="2"/>
      <c r="G15470" s="23"/>
    </row>
    <row r="15471" spans="1:7" customFormat="1">
      <c r="A15471" s="4">
        <v>38109</v>
      </c>
      <c r="B15471">
        <v>1.03</v>
      </c>
      <c r="C15471">
        <f>IFERROR(((VLOOKUP(A15471,'Interest Rates-10yr'!$A$9:$C$15239,2,FALSE))-B15471),C15470)</f>
        <v>3.5</v>
      </c>
      <c r="D15471" s="98">
        <f>AVERAGE(C$10:C15471)</f>
        <v>0.83050640279394705</v>
      </c>
      <c r="E15471" s="2"/>
      <c r="G15471" s="23"/>
    </row>
    <row r="15472" spans="1:7" customFormat="1">
      <c r="A15472" s="4">
        <v>38110</v>
      </c>
      <c r="B15472">
        <v>1.03</v>
      </c>
      <c r="C15472">
        <f>IFERROR(((VLOOKUP(A15472,'Interest Rates-10yr'!$A$9:$C$15239,2,FALSE))-B15472),C15471)</f>
        <v>3.5</v>
      </c>
      <c r="D15472" s="98">
        <f>AVERAGE(C$10:C15472)</f>
        <v>0.8306790402897245</v>
      </c>
      <c r="E15472" s="2"/>
      <c r="G15472" s="23"/>
    </row>
    <row r="15473" spans="1:7" customFormat="1">
      <c r="A15473" s="4">
        <v>38111</v>
      </c>
      <c r="B15473">
        <v>1</v>
      </c>
      <c r="C15473">
        <f>IFERROR(((VLOOKUP(A15473,'Interest Rates-10yr'!$A$9:$C$15239,2,FALSE))-B15473),C15472)</f>
        <v>3.5599999999999996</v>
      </c>
      <c r="D15473" s="98">
        <f>AVERAGE(C$10:C15473)</f>
        <v>0.83085553543714497</v>
      </c>
      <c r="E15473" s="2"/>
      <c r="G15473" s="23"/>
    </row>
    <row r="15474" spans="1:7" customFormat="1">
      <c r="A15474" s="4">
        <v>38112</v>
      </c>
      <c r="B15474">
        <v>0.99</v>
      </c>
      <c r="C15474">
        <f>IFERROR(((VLOOKUP(A15474,'Interest Rates-10yr'!$A$9:$C$15239,2,FALSE))-B15474),C15473)</f>
        <v>3.62</v>
      </c>
      <c r="D15474" s="98">
        <f>AVERAGE(C$10:C15474)</f>
        <v>0.83103588748787649</v>
      </c>
      <c r="E15474" s="2"/>
      <c r="G15474" s="23"/>
    </row>
    <row r="15475" spans="1:7" customFormat="1">
      <c r="A15475" s="4">
        <v>38113</v>
      </c>
      <c r="B15475">
        <v>1</v>
      </c>
      <c r="C15475">
        <f>IFERROR(((VLOOKUP(A15475,'Interest Rates-10yr'!$A$9:$C$15239,2,FALSE))-B15475),C15474)</f>
        <v>3.63</v>
      </c>
      <c r="D15475" s="98">
        <f>AVERAGE(C$10:C15475)</f>
        <v>0.83121686279581075</v>
      </c>
      <c r="E15475" s="2"/>
      <c r="G15475" s="23"/>
    </row>
    <row r="15476" spans="1:7" customFormat="1">
      <c r="A15476" s="4">
        <v>38114</v>
      </c>
      <c r="B15476">
        <v>0.99</v>
      </c>
      <c r="C15476">
        <f>IFERROR(((VLOOKUP(A15476,'Interest Rates-10yr'!$A$9:$C$15239,2,FALSE))-B15476),C15475)</f>
        <v>3.8</v>
      </c>
      <c r="D15476" s="98">
        <f>AVERAGE(C$10:C15476)</f>
        <v>0.83140880584470223</v>
      </c>
      <c r="E15476" s="2"/>
      <c r="G15476" s="23"/>
    </row>
    <row r="15477" spans="1:7" customFormat="1">
      <c r="A15477" s="4">
        <v>38115</v>
      </c>
      <c r="B15477">
        <v>0.99</v>
      </c>
      <c r="C15477">
        <f>IFERROR(((VLOOKUP(A15477,'Interest Rates-10yr'!$A$9:$C$15239,2,FALSE))-B15477),C15476)</f>
        <v>3.8</v>
      </c>
      <c r="D15477" s="98">
        <f>AVERAGE(C$10:C15477)</f>
        <v>0.83160072407551122</v>
      </c>
      <c r="E15477" s="2"/>
      <c r="G15477" s="23"/>
    </row>
    <row r="15478" spans="1:7" customFormat="1">
      <c r="A15478" s="4">
        <v>38116</v>
      </c>
      <c r="B15478">
        <v>0.99</v>
      </c>
      <c r="C15478">
        <f>IFERROR(((VLOOKUP(A15478,'Interest Rates-10yr'!$A$9:$C$15239,2,FALSE))-B15478),C15477)</f>
        <v>3.8</v>
      </c>
      <c r="D15478" s="98">
        <f>AVERAGE(C$10:C15478)</f>
        <v>0.83179261749305111</v>
      </c>
      <c r="E15478" s="2"/>
      <c r="G15478" s="23"/>
    </row>
    <row r="15479" spans="1:7" customFormat="1">
      <c r="A15479" s="4">
        <v>38117</v>
      </c>
      <c r="B15479">
        <v>1</v>
      </c>
      <c r="C15479">
        <f>IFERROR(((VLOOKUP(A15479,'Interest Rates-10yr'!$A$9:$C$15239,2,FALSE))-B15479),C15478)</f>
        <v>3.8099999999999996</v>
      </c>
      <c r="D15479" s="98">
        <f>AVERAGE(C$10:C15479)</f>
        <v>0.83198513251454476</v>
      </c>
      <c r="E15479" s="2"/>
      <c r="G15479" s="23"/>
    </row>
    <row r="15480" spans="1:7" customFormat="1">
      <c r="A15480" s="4">
        <v>38118</v>
      </c>
      <c r="B15480">
        <v>0.96</v>
      </c>
      <c r="C15480">
        <f>IFERROR(((VLOOKUP(A15480,'Interest Rates-10yr'!$A$9:$C$15239,2,FALSE))-B15480),C15479)</f>
        <v>3.83</v>
      </c>
      <c r="D15480" s="98">
        <f>AVERAGE(C$10:C15480)</f>
        <v>0.83217891539008515</v>
      </c>
      <c r="E15480" s="2"/>
      <c r="G15480" s="23"/>
    </row>
    <row r="15481" spans="1:7" customFormat="1">
      <c r="A15481" s="4">
        <v>38119</v>
      </c>
      <c r="B15481">
        <v>0.98</v>
      </c>
      <c r="C15481">
        <f>IFERROR(((VLOOKUP(A15481,'Interest Rates-10yr'!$A$9:$C$15239,2,FALSE))-B15481),C15480)</f>
        <v>3.85</v>
      </c>
      <c r="D15481" s="98">
        <f>AVERAGE(C$10:C15481)</f>
        <v>0.83237396587383705</v>
      </c>
      <c r="E15481" s="2"/>
      <c r="G15481" s="23"/>
    </row>
    <row r="15482" spans="1:7" customFormat="1">
      <c r="A15482" s="4">
        <v>38120</v>
      </c>
      <c r="B15482">
        <v>1</v>
      </c>
      <c r="C15482">
        <f>IFERROR(((VLOOKUP(A15482,'Interest Rates-10yr'!$A$9:$C$15239,2,FALSE))-B15482),C15481)</f>
        <v>3.8499999999999996</v>
      </c>
      <c r="D15482" s="98">
        <f>AVERAGE(C$10:C15482)</f>
        <v>0.83256899114586747</v>
      </c>
      <c r="E15482" s="2"/>
      <c r="G15482" s="23"/>
    </row>
    <row r="15483" spans="1:7" customFormat="1">
      <c r="A15483" s="4">
        <v>38121</v>
      </c>
      <c r="B15483">
        <v>1.02</v>
      </c>
      <c r="C15483">
        <f>IFERROR(((VLOOKUP(A15483,'Interest Rates-10yr'!$A$9:$C$15239,2,FALSE))-B15483),C15482)</f>
        <v>3.77</v>
      </c>
      <c r="D15483" s="98">
        <f>AVERAGE(C$10:C15483)</f>
        <v>0.8327588212485465</v>
      </c>
      <c r="E15483" s="2"/>
      <c r="G15483" s="23"/>
    </row>
    <row r="15484" spans="1:7" customFormat="1">
      <c r="A15484" s="4">
        <v>38122</v>
      </c>
      <c r="B15484">
        <v>1.02</v>
      </c>
      <c r="C15484">
        <f>IFERROR(((VLOOKUP(A15484,'Interest Rates-10yr'!$A$9:$C$15239,2,FALSE))-B15484),C15483)</f>
        <v>3.77</v>
      </c>
      <c r="D15484" s="98">
        <f>AVERAGE(C$10:C15484)</f>
        <v>0.83294862681744808</v>
      </c>
      <c r="E15484" s="2"/>
      <c r="G15484" s="23"/>
    </row>
    <row r="15485" spans="1:7" customFormat="1">
      <c r="A15485" s="4">
        <v>38123</v>
      </c>
      <c r="B15485">
        <v>1.02</v>
      </c>
      <c r="C15485">
        <f>IFERROR(((VLOOKUP(A15485,'Interest Rates-10yr'!$A$9:$C$15239,2,FALSE))-B15485),C15484)</f>
        <v>3.77</v>
      </c>
      <c r="D15485" s="98">
        <f>AVERAGE(C$10:C15485)</f>
        <v>0.83313840785732807</v>
      </c>
      <c r="E15485" s="2"/>
      <c r="G15485" s="23"/>
    </row>
    <row r="15486" spans="1:7" customFormat="1">
      <c r="A15486" s="4">
        <v>38124</v>
      </c>
      <c r="B15486">
        <v>1.05</v>
      </c>
      <c r="C15486">
        <f>IFERROR(((VLOOKUP(A15486,'Interest Rates-10yr'!$A$9:$C$15239,2,FALSE))-B15486),C15485)</f>
        <v>3.6500000000000004</v>
      </c>
      <c r="D15486" s="98">
        <f>AVERAGE(C$10:C15486)</f>
        <v>0.83332041093235176</v>
      </c>
      <c r="E15486" s="2"/>
      <c r="G15486" s="23"/>
    </row>
    <row r="15487" spans="1:7" customFormat="1">
      <c r="A15487" s="4">
        <v>38125</v>
      </c>
      <c r="B15487">
        <v>1</v>
      </c>
      <c r="C15487">
        <f>IFERROR(((VLOOKUP(A15487,'Interest Rates-10yr'!$A$9:$C$15239,2,FALSE))-B15487),C15486)</f>
        <v>3.74</v>
      </c>
      <c r="D15487" s="98">
        <f>AVERAGE(C$10:C15487)</f>
        <v>0.83350820519447011</v>
      </c>
      <c r="E15487" s="2"/>
      <c r="G15487" s="23"/>
    </row>
    <row r="15488" spans="1:7" customFormat="1">
      <c r="A15488" s="4">
        <v>38126</v>
      </c>
      <c r="B15488">
        <v>1</v>
      </c>
      <c r="C15488">
        <f>IFERROR(((VLOOKUP(A15488,'Interest Rates-10yr'!$A$9:$C$15239,2,FALSE))-B15488),C15487)</f>
        <v>3.79</v>
      </c>
      <c r="D15488" s="98">
        <f>AVERAGE(C$10:C15488)</f>
        <v>0.83369920537502484</v>
      </c>
      <c r="E15488" s="2"/>
      <c r="G15488" s="23"/>
    </row>
    <row r="15489" spans="1:7" customFormat="1">
      <c r="A15489" s="4">
        <v>38127</v>
      </c>
      <c r="B15489">
        <v>1</v>
      </c>
      <c r="C15489">
        <f>IFERROR(((VLOOKUP(A15489,'Interest Rates-10yr'!$A$9:$C$15239,2,FALSE))-B15489),C15488)</f>
        <v>3.7199999999999998</v>
      </c>
      <c r="D15489" s="98">
        <f>AVERAGE(C$10:C15489)</f>
        <v>0.83388565891472921</v>
      </c>
      <c r="E15489" s="2"/>
      <c r="G15489" s="23"/>
    </row>
    <row r="15490" spans="1:7" customFormat="1">
      <c r="A15490" s="4">
        <v>38128</v>
      </c>
      <c r="B15490">
        <v>0.99</v>
      </c>
      <c r="C15490">
        <f>IFERROR(((VLOOKUP(A15490,'Interest Rates-10yr'!$A$9:$C$15239,2,FALSE))-B15490),C15489)</f>
        <v>3.7699999999999996</v>
      </c>
      <c r="D15490" s="98">
        <f>AVERAGE(C$10:C15490)</f>
        <v>0.83407531813190416</v>
      </c>
      <c r="E15490" s="2"/>
      <c r="G15490" s="23"/>
    </row>
    <row r="15491" spans="1:7" customFormat="1">
      <c r="A15491" s="4">
        <v>38129</v>
      </c>
      <c r="B15491">
        <v>0.99</v>
      </c>
      <c r="C15491">
        <f>IFERROR(((VLOOKUP(A15491,'Interest Rates-10yr'!$A$9:$C$15239,2,FALSE))-B15491),C15490)</f>
        <v>3.7699999999999996</v>
      </c>
      <c r="D15491" s="98">
        <f>AVERAGE(C$10:C15491)</f>
        <v>0.8342649528484698</v>
      </c>
      <c r="E15491" s="2"/>
      <c r="G15491" s="23"/>
    </row>
    <row r="15492" spans="1:7" customFormat="1">
      <c r="A15492" s="4">
        <v>38130</v>
      </c>
      <c r="B15492">
        <v>0.99</v>
      </c>
      <c r="C15492">
        <f>IFERROR(((VLOOKUP(A15492,'Interest Rates-10yr'!$A$9:$C$15239,2,FALSE))-B15492),C15491)</f>
        <v>3.7699999999999996</v>
      </c>
      <c r="D15492" s="98">
        <f>AVERAGE(C$10:C15492)</f>
        <v>0.83445456306917332</v>
      </c>
      <c r="E15492" s="2"/>
      <c r="G15492" s="23"/>
    </row>
    <row r="15493" spans="1:7" customFormat="1">
      <c r="A15493" s="4">
        <v>38131</v>
      </c>
      <c r="B15493">
        <v>1</v>
      </c>
      <c r="C15493">
        <f>IFERROR(((VLOOKUP(A15493,'Interest Rates-10yr'!$A$9:$C$15239,2,FALSE))-B15493),C15492)</f>
        <v>3.75</v>
      </c>
      <c r="D15493" s="98">
        <f>AVERAGE(C$10:C15493)</f>
        <v>0.8346428571428578</v>
      </c>
      <c r="E15493" s="2"/>
      <c r="G15493" s="23"/>
    </row>
    <row r="15494" spans="1:7" customFormat="1">
      <c r="A15494" s="4">
        <v>38132</v>
      </c>
      <c r="B15494">
        <v>1</v>
      </c>
      <c r="C15494">
        <f>IFERROR(((VLOOKUP(A15494,'Interest Rates-10yr'!$A$9:$C$15239,2,FALSE))-B15494),C15493)</f>
        <v>3.7300000000000004</v>
      </c>
      <c r="D15494" s="98">
        <f>AVERAGE(C$10:C15494)</f>
        <v>0.83482983532450816</v>
      </c>
      <c r="E15494" s="2"/>
      <c r="G15494" s="23"/>
    </row>
    <row r="15495" spans="1:7" customFormat="1">
      <c r="A15495" s="4">
        <v>38133</v>
      </c>
      <c r="B15495">
        <v>0.99</v>
      </c>
      <c r="C15495">
        <f>IFERROR(((VLOOKUP(A15495,'Interest Rates-10yr'!$A$9:$C$15239,2,FALSE))-B15495),C15494)</f>
        <v>3.6799999999999997</v>
      </c>
      <c r="D15495" s="98">
        <f>AVERAGE(C$10:C15495)</f>
        <v>0.83501356063541321</v>
      </c>
      <c r="E15495" s="2"/>
      <c r="G15495" s="23"/>
    </row>
    <row r="15496" spans="1:7" customFormat="1">
      <c r="A15496" s="4">
        <v>38134</v>
      </c>
      <c r="B15496">
        <v>1</v>
      </c>
      <c r="C15496">
        <f>IFERROR(((VLOOKUP(A15496,'Interest Rates-10yr'!$A$9:$C$15239,2,FALSE))-B15496),C15495)</f>
        <v>3.5999999999999996</v>
      </c>
      <c r="D15496" s="98">
        <f>AVERAGE(C$10:C15496)</f>
        <v>0.83519209659714666</v>
      </c>
      <c r="E15496" s="2"/>
      <c r="G15496" s="23"/>
    </row>
    <row r="15497" spans="1:7" customFormat="1">
      <c r="A15497" s="4">
        <v>38135</v>
      </c>
      <c r="B15497">
        <v>1.02</v>
      </c>
      <c r="C15497">
        <f>IFERROR(((VLOOKUP(A15497,'Interest Rates-10yr'!$A$9:$C$15239,2,FALSE))-B15497),C15496)</f>
        <v>3.64</v>
      </c>
      <c r="D15497" s="98">
        <f>AVERAGE(C$10:C15497)</f>
        <v>0.83537319214876093</v>
      </c>
      <c r="E15497" s="2"/>
      <c r="G15497" s="23"/>
    </row>
    <row r="15498" spans="1:7" customFormat="1">
      <c r="A15498" s="4">
        <v>38136</v>
      </c>
      <c r="B15498">
        <v>1.02</v>
      </c>
      <c r="C15498">
        <f>IFERROR(((VLOOKUP(A15498,'Interest Rates-10yr'!$A$9:$C$15239,2,FALSE))-B15498),C15497)</f>
        <v>3.64</v>
      </c>
      <c r="D15498" s="98">
        <f>AVERAGE(C$10:C15498)</f>
        <v>0.83555426431661239</v>
      </c>
      <c r="E15498" s="2"/>
      <c r="G15498" s="23"/>
    </row>
    <row r="15499" spans="1:7" customFormat="1">
      <c r="A15499" s="4">
        <v>38137</v>
      </c>
      <c r="B15499">
        <v>1.02</v>
      </c>
      <c r="C15499">
        <f>IFERROR(((VLOOKUP(A15499,'Interest Rates-10yr'!$A$9:$C$15239,2,FALSE))-B15499),C15498)</f>
        <v>3.64</v>
      </c>
      <c r="D15499" s="98">
        <f>AVERAGE(C$10:C15499)</f>
        <v>0.83573531310522975</v>
      </c>
      <c r="E15499" s="2"/>
      <c r="G15499" s="23"/>
    </row>
    <row r="15500" spans="1:7" customFormat="1">
      <c r="A15500" s="4">
        <v>38138</v>
      </c>
      <c r="B15500">
        <v>1.02</v>
      </c>
      <c r="C15500">
        <f>IFERROR(((VLOOKUP(A15500,'Interest Rates-10yr'!$A$9:$C$15239,2,FALSE))-B15500),C15499)</f>
        <v>3.64</v>
      </c>
      <c r="D15500" s="98">
        <f>AVERAGE(C$10:C15500)</f>
        <v>0.8359163385191406</v>
      </c>
      <c r="E15500" s="2"/>
      <c r="G15500" s="23"/>
    </row>
    <row r="15501" spans="1:7" customFormat="1">
      <c r="A15501" s="4">
        <v>38139</v>
      </c>
      <c r="B15501">
        <v>1.02</v>
      </c>
      <c r="C15501">
        <f>IFERROR(((VLOOKUP(A15501,'Interest Rates-10yr'!$A$9:$C$15239,2,FALSE))-B15501),C15500)</f>
        <v>3.69</v>
      </c>
      <c r="D15501" s="98">
        <f>AVERAGE(C$10:C15501)</f>
        <v>0.83610056803511545</v>
      </c>
      <c r="E15501" s="2"/>
      <c r="G15501" s="23"/>
    </row>
    <row r="15502" spans="1:7" customFormat="1">
      <c r="A15502" s="4">
        <v>38140</v>
      </c>
      <c r="B15502">
        <v>0.98</v>
      </c>
      <c r="C15502">
        <f>IFERROR(((VLOOKUP(A15502,'Interest Rates-10yr'!$A$9:$C$15239,2,FALSE))-B15502),C15501)</f>
        <v>3.7600000000000002</v>
      </c>
      <c r="D15502" s="98">
        <f>AVERAGE(C$10:C15502)</f>
        <v>0.83628929193829527</v>
      </c>
      <c r="E15502" s="2"/>
      <c r="G15502" s="23"/>
    </row>
    <row r="15503" spans="1:7" customFormat="1">
      <c r="A15503" s="4">
        <v>38141</v>
      </c>
      <c r="B15503">
        <v>0.99</v>
      </c>
      <c r="C15503">
        <f>IFERROR(((VLOOKUP(A15503,'Interest Rates-10yr'!$A$9:$C$15239,2,FALSE))-B15503),C15502)</f>
        <v>3.7199999999999998</v>
      </c>
      <c r="D15503" s="98">
        <f>AVERAGE(C$10:C15503)</f>
        <v>0.83647540983606605</v>
      </c>
      <c r="E15503" s="2"/>
      <c r="G15503" s="23"/>
    </row>
    <row r="15504" spans="1:7" customFormat="1">
      <c r="A15504" s="4">
        <v>38142</v>
      </c>
      <c r="B15504">
        <v>0.99</v>
      </c>
      <c r="C15504">
        <f>IFERROR(((VLOOKUP(A15504,'Interest Rates-10yr'!$A$9:$C$15239,2,FALSE))-B15504),C15503)</f>
        <v>3.79</v>
      </c>
      <c r="D15504" s="98">
        <f>AVERAGE(C$10:C15504)</f>
        <v>0.83666602129719314</v>
      </c>
      <c r="E15504" s="2"/>
      <c r="G15504" s="23"/>
    </row>
    <row r="15505" spans="1:7" customFormat="1">
      <c r="A15505" s="4">
        <v>38143</v>
      </c>
      <c r="B15505">
        <v>0.99</v>
      </c>
      <c r="C15505">
        <f>IFERROR(((VLOOKUP(A15505,'Interest Rates-10yr'!$A$9:$C$15239,2,FALSE))-B15505),C15504)</f>
        <v>3.79</v>
      </c>
      <c r="D15505" s="98">
        <f>AVERAGE(C$10:C15505)</f>
        <v>0.83685660815694429</v>
      </c>
      <c r="E15505" s="2"/>
      <c r="G15505" s="23"/>
    </row>
    <row r="15506" spans="1:7" customFormat="1">
      <c r="A15506" s="4">
        <v>38144</v>
      </c>
      <c r="B15506">
        <v>0.99</v>
      </c>
      <c r="C15506">
        <f>IFERROR(((VLOOKUP(A15506,'Interest Rates-10yr'!$A$9:$C$15239,2,FALSE))-B15506),C15505)</f>
        <v>3.79</v>
      </c>
      <c r="D15506" s="98">
        <f>AVERAGE(C$10:C15506)</f>
        <v>0.83704717042008192</v>
      </c>
      <c r="E15506" s="2"/>
      <c r="G15506" s="23"/>
    </row>
    <row r="15507" spans="1:7" customFormat="1">
      <c r="A15507" s="4">
        <v>38145</v>
      </c>
      <c r="B15507">
        <v>0.99</v>
      </c>
      <c r="C15507">
        <f>IFERROR(((VLOOKUP(A15507,'Interest Rates-10yr'!$A$9:$C$15239,2,FALSE))-B15507),C15506)</f>
        <v>3.79</v>
      </c>
      <c r="D15507" s="98">
        <f>AVERAGE(C$10:C15507)</f>
        <v>0.83723770809136733</v>
      </c>
      <c r="E15507" s="2"/>
      <c r="G15507" s="23"/>
    </row>
    <row r="15508" spans="1:7" customFormat="1">
      <c r="A15508" s="4">
        <v>38146</v>
      </c>
      <c r="B15508">
        <v>0.97</v>
      </c>
      <c r="C15508">
        <f>IFERROR(((VLOOKUP(A15508,'Interest Rates-10yr'!$A$9:$C$15239,2,FALSE))-B15508),C15507)</f>
        <v>3.8100000000000005</v>
      </c>
      <c r="D15508" s="98">
        <f>AVERAGE(C$10:C15508)</f>
        <v>0.837429511581393</v>
      </c>
      <c r="E15508" s="2"/>
      <c r="G15508" s="23"/>
    </row>
    <row r="15509" spans="1:7" customFormat="1">
      <c r="A15509" s="4">
        <v>38147</v>
      </c>
      <c r="B15509">
        <v>0.99</v>
      </c>
      <c r="C15509">
        <f>IFERROR(((VLOOKUP(A15509,'Interest Rates-10yr'!$A$9:$C$15239,2,FALSE))-B15509),C15508)</f>
        <v>3.83</v>
      </c>
      <c r="D15509" s="98">
        <f>AVERAGE(C$10:C15509)</f>
        <v>0.83762258064516193</v>
      </c>
      <c r="E15509" s="2"/>
      <c r="G15509" s="23"/>
    </row>
    <row r="15510" spans="1:7" customFormat="1">
      <c r="A15510" s="4">
        <v>38148</v>
      </c>
      <c r="B15510">
        <v>1</v>
      </c>
      <c r="C15510">
        <f>IFERROR(((VLOOKUP(A15510,'Interest Rates-10yr'!$A$9:$C$15239,2,FALSE))-B15510),C15509)</f>
        <v>3.8099999999999996</v>
      </c>
      <c r="D15510" s="98">
        <f>AVERAGE(C$10:C15510)</f>
        <v>0.8378143345590614</v>
      </c>
      <c r="E15510" s="2"/>
      <c r="G15510" s="23"/>
    </row>
    <row r="15511" spans="1:7" customFormat="1">
      <c r="A15511" s="4">
        <v>38149</v>
      </c>
      <c r="B15511">
        <v>1</v>
      </c>
      <c r="C15511">
        <f>IFERROR(((VLOOKUP(A15511,'Interest Rates-10yr'!$A$9:$C$15239,2,FALSE))-B15511),C15510)</f>
        <v>3.8099999999999996</v>
      </c>
      <c r="D15511" s="98">
        <f>AVERAGE(C$10:C15511)</f>
        <v>0.83800606373371245</v>
      </c>
      <c r="E15511" s="2"/>
      <c r="G15511" s="23"/>
    </row>
    <row r="15512" spans="1:7" customFormat="1">
      <c r="A15512" s="4">
        <v>38150</v>
      </c>
      <c r="B15512">
        <v>1</v>
      </c>
      <c r="C15512">
        <f>IFERROR(((VLOOKUP(A15512,'Interest Rates-10yr'!$A$9:$C$15239,2,FALSE))-B15512),C15511)</f>
        <v>3.8099999999999996</v>
      </c>
      <c r="D15512" s="98">
        <f>AVERAGE(C$10:C15512)</f>
        <v>0.83819776817390246</v>
      </c>
      <c r="E15512" s="2"/>
      <c r="G15512" s="23"/>
    </row>
    <row r="15513" spans="1:7" customFormat="1">
      <c r="A15513" s="4">
        <v>38151</v>
      </c>
      <c r="B15513">
        <v>1</v>
      </c>
      <c r="C15513">
        <f>IFERROR(((VLOOKUP(A15513,'Interest Rates-10yr'!$A$9:$C$15239,2,FALSE))-B15513),C15512)</f>
        <v>3.8099999999999996</v>
      </c>
      <c r="D15513" s="98">
        <f>AVERAGE(C$10:C15513)</f>
        <v>0.83838944788441749</v>
      </c>
      <c r="E15513" s="2"/>
      <c r="G15513" s="23"/>
    </row>
    <row r="15514" spans="1:7" customFormat="1">
      <c r="A15514" s="4">
        <v>38152</v>
      </c>
      <c r="B15514">
        <v>1.02</v>
      </c>
      <c r="C15514">
        <f>IFERROR(((VLOOKUP(A15514,'Interest Rates-10yr'!$A$9:$C$15239,2,FALSE))-B15514),C15513)</f>
        <v>3.8699999999999997</v>
      </c>
      <c r="D15514" s="98">
        <f>AVERAGE(C$10:C15514)</f>
        <v>0.83858497258948783</v>
      </c>
      <c r="E15514" s="2"/>
      <c r="G15514" s="23"/>
    </row>
    <row r="15515" spans="1:7" customFormat="1">
      <c r="A15515" s="4">
        <v>38153</v>
      </c>
      <c r="B15515">
        <v>1.03</v>
      </c>
      <c r="C15515">
        <f>IFERROR(((VLOOKUP(A15515,'Interest Rates-10yr'!$A$9:$C$15239,2,FALSE))-B15515),C15514)</f>
        <v>3.66</v>
      </c>
      <c r="D15515" s="98">
        <f>AVERAGE(C$10:C15515)</f>
        <v>0.83876692893073712</v>
      </c>
      <c r="E15515" s="2"/>
      <c r="G15515" s="23"/>
    </row>
    <row r="15516" spans="1:7" customFormat="1">
      <c r="A15516" s="4">
        <v>38154</v>
      </c>
      <c r="B15516">
        <v>1</v>
      </c>
      <c r="C15516">
        <f>IFERROR(((VLOOKUP(A15516,'Interest Rates-10yr'!$A$9:$C$15239,2,FALSE))-B15516),C15515)</f>
        <v>3.74</v>
      </c>
      <c r="D15516" s="98">
        <f>AVERAGE(C$10:C15516)</f>
        <v>0.83895402076481651</v>
      </c>
      <c r="E15516" s="2"/>
      <c r="G15516" s="23"/>
    </row>
    <row r="15517" spans="1:7" customFormat="1">
      <c r="A15517" s="4">
        <v>38155</v>
      </c>
      <c r="B15517">
        <v>1.01</v>
      </c>
      <c r="C15517">
        <f>IFERROR(((VLOOKUP(A15517,'Interest Rates-10yr'!$A$9:$C$15239,2,FALSE))-B15517),C15516)</f>
        <v>3.7</v>
      </c>
      <c r="D15517" s="98">
        <f>AVERAGE(C$10:C15517)</f>
        <v>0.83913850915656496</v>
      </c>
      <c r="E15517" s="2"/>
      <c r="G15517" s="23"/>
    </row>
    <row r="15518" spans="1:7" customFormat="1">
      <c r="A15518" s="4">
        <v>38156</v>
      </c>
      <c r="B15518">
        <v>1</v>
      </c>
      <c r="C15518">
        <f>IFERROR(((VLOOKUP(A15518,'Interest Rates-10yr'!$A$9:$C$15239,2,FALSE))-B15518),C15517)</f>
        <v>3.7199999999999998</v>
      </c>
      <c r="D15518" s="98">
        <f>AVERAGE(C$10:C15518)</f>
        <v>0.83932426333096966</v>
      </c>
      <c r="E15518" s="2"/>
      <c r="G15518" s="23"/>
    </row>
    <row r="15519" spans="1:7" customFormat="1">
      <c r="A15519" s="4">
        <v>38157</v>
      </c>
      <c r="B15519">
        <v>1</v>
      </c>
      <c r="C15519">
        <f>IFERROR(((VLOOKUP(A15519,'Interest Rates-10yr'!$A$9:$C$15239,2,FALSE))-B15519),C15518)</f>
        <v>3.7199999999999998</v>
      </c>
      <c r="D15519" s="98">
        <f>AVERAGE(C$10:C15519)</f>
        <v>0.8395099935525473</v>
      </c>
      <c r="E15519" s="2"/>
      <c r="G15519" s="23"/>
    </row>
    <row r="15520" spans="1:7" customFormat="1">
      <c r="A15520" s="4">
        <v>38158</v>
      </c>
      <c r="B15520">
        <v>1</v>
      </c>
      <c r="C15520">
        <f>IFERROR(((VLOOKUP(A15520,'Interest Rates-10yr'!$A$9:$C$15239,2,FALSE))-B15520),C15519)</f>
        <v>3.7199999999999998</v>
      </c>
      <c r="D15520" s="98">
        <f>AVERAGE(C$10:C15520)</f>
        <v>0.83969569982593051</v>
      </c>
      <c r="E15520" s="2"/>
      <c r="G15520" s="23"/>
    </row>
    <row r="15521" spans="1:7" customFormat="1">
      <c r="A15521" s="4">
        <v>38159</v>
      </c>
      <c r="B15521">
        <v>1</v>
      </c>
      <c r="C15521">
        <f>IFERROR(((VLOOKUP(A15521,'Interest Rates-10yr'!$A$9:$C$15239,2,FALSE))-B15521),C15520)</f>
        <v>3.7</v>
      </c>
      <c r="D15521" s="98">
        <f>AVERAGE(C$10:C15521)</f>
        <v>0.83988009283135689</v>
      </c>
      <c r="E15521" s="2"/>
      <c r="G15521" s="23"/>
    </row>
    <row r="15522" spans="1:7" customFormat="1">
      <c r="A15522" s="4">
        <v>38160</v>
      </c>
      <c r="B15522">
        <v>1</v>
      </c>
      <c r="C15522">
        <f>IFERROR(((VLOOKUP(A15522,'Interest Rates-10yr'!$A$9:$C$15239,2,FALSE))-B15522),C15521)</f>
        <v>3.7199999999999998</v>
      </c>
      <c r="D15522" s="98">
        <f>AVERAGE(C$10:C15522)</f>
        <v>0.84006575130535732</v>
      </c>
      <c r="E15522" s="2"/>
      <c r="G15522" s="23"/>
    </row>
    <row r="15523" spans="1:7" customFormat="1">
      <c r="A15523" s="4">
        <v>38161</v>
      </c>
      <c r="B15523">
        <v>1.02</v>
      </c>
      <c r="C15523">
        <f>IFERROR(((VLOOKUP(A15523,'Interest Rates-10yr'!$A$9:$C$15239,2,FALSE))-B15523),C15522)</f>
        <v>3.69</v>
      </c>
      <c r="D15523" s="98">
        <f>AVERAGE(C$10:C15523)</f>
        <v>0.84024945210777413</v>
      </c>
      <c r="E15523" s="2"/>
      <c r="G15523" s="23"/>
    </row>
    <row r="15524" spans="1:7" customFormat="1">
      <c r="A15524" s="4">
        <v>38162</v>
      </c>
      <c r="B15524">
        <v>1.03</v>
      </c>
      <c r="C15524">
        <f>IFERROR(((VLOOKUP(A15524,'Interest Rates-10yr'!$A$9:$C$15239,2,FALSE))-B15524),C15523)</f>
        <v>3.63</v>
      </c>
      <c r="D15524" s="98">
        <f>AVERAGE(C$10:C15524)</f>
        <v>0.84042926200451229</v>
      </c>
      <c r="E15524" s="2"/>
      <c r="G15524" s="23"/>
    </row>
    <row r="15525" spans="1:7" customFormat="1">
      <c r="A15525" s="4">
        <v>38163</v>
      </c>
      <c r="B15525">
        <v>1.05</v>
      </c>
      <c r="C15525">
        <f>IFERROR(((VLOOKUP(A15525,'Interest Rates-10yr'!$A$9:$C$15239,2,FALSE))-B15525),C15524)</f>
        <v>3.6100000000000003</v>
      </c>
      <c r="D15525" s="98">
        <f>AVERAGE(C$10:C15525)</f>
        <v>0.84060775973189017</v>
      </c>
      <c r="E15525" s="2"/>
      <c r="G15525" s="23"/>
    </row>
    <row r="15526" spans="1:7" customFormat="1">
      <c r="A15526" s="4">
        <v>38164</v>
      </c>
      <c r="B15526">
        <v>1.05</v>
      </c>
      <c r="C15526">
        <f>IFERROR(((VLOOKUP(A15526,'Interest Rates-10yr'!$A$9:$C$15239,2,FALSE))-B15526),C15525)</f>
        <v>3.6100000000000003</v>
      </c>
      <c r="D15526" s="98">
        <f>AVERAGE(C$10:C15526)</f>
        <v>0.84078623445253653</v>
      </c>
      <c r="E15526" s="2"/>
      <c r="G15526" s="23"/>
    </row>
    <row r="15527" spans="1:7" customFormat="1">
      <c r="A15527" s="4">
        <v>38165</v>
      </c>
      <c r="B15527">
        <v>1.05</v>
      </c>
      <c r="C15527">
        <f>IFERROR(((VLOOKUP(A15527,'Interest Rates-10yr'!$A$9:$C$15239,2,FALSE))-B15527),C15526)</f>
        <v>3.6100000000000003</v>
      </c>
      <c r="D15527" s="98">
        <f>AVERAGE(C$10:C15527)</f>
        <v>0.84096468617089892</v>
      </c>
      <c r="E15527" s="2"/>
      <c r="G15527" s="23"/>
    </row>
    <row r="15528" spans="1:7" customFormat="1">
      <c r="A15528" s="4">
        <v>38166</v>
      </c>
      <c r="B15528">
        <v>1.0900000000000001</v>
      </c>
      <c r="C15528">
        <f>IFERROR(((VLOOKUP(A15528,'Interest Rates-10yr'!$A$9:$C$15239,2,FALSE))-B15528),C15527)</f>
        <v>3.67</v>
      </c>
      <c r="D15528" s="98">
        <f>AVERAGE(C$10:C15528)</f>
        <v>0.84114698111991815</v>
      </c>
      <c r="E15528" s="2"/>
      <c r="G15528" s="23"/>
    </row>
    <row r="15529" spans="1:7" customFormat="1">
      <c r="A15529" s="4">
        <v>38167</v>
      </c>
      <c r="B15529">
        <v>1.1299999999999999</v>
      </c>
      <c r="C15529">
        <f>IFERROR(((VLOOKUP(A15529,'Interest Rates-10yr'!$A$9:$C$15239,2,FALSE))-B15529),C15528)</f>
        <v>3.5700000000000003</v>
      </c>
      <c r="D15529" s="98">
        <f>AVERAGE(C$10:C15529)</f>
        <v>0.84132280927835112</v>
      </c>
      <c r="E15529" s="2"/>
      <c r="G15529" s="23"/>
    </row>
    <row r="15530" spans="1:7" customFormat="1">
      <c r="A15530" s="4">
        <v>38168</v>
      </c>
      <c r="B15530">
        <v>1.38</v>
      </c>
      <c r="C15530">
        <f>IFERROR(((VLOOKUP(A15530,'Interest Rates-10yr'!$A$9:$C$15239,2,FALSE))-B15530),C15529)</f>
        <v>3.24</v>
      </c>
      <c r="D15530" s="98">
        <f>AVERAGE(C$10:C15530)</f>
        <v>0.84147735326332118</v>
      </c>
      <c r="E15530" s="2"/>
      <c r="G15530" s="23"/>
    </row>
    <row r="15531" spans="1:7" customFormat="1">
      <c r="A15531" s="4">
        <v>38169</v>
      </c>
      <c r="B15531">
        <v>1.4</v>
      </c>
      <c r="C15531">
        <f>IFERROR(((VLOOKUP(A15531,'Interest Rates-10yr'!$A$9:$C$15239,2,FALSE))-B15531),C15530)</f>
        <v>3.1700000000000004</v>
      </c>
      <c r="D15531" s="98">
        <f>AVERAGE(C$10:C15531)</f>
        <v>0.84162736760726764</v>
      </c>
      <c r="E15531" s="2"/>
      <c r="G15531" s="23"/>
    </row>
    <row r="15532" spans="1:7" customFormat="1">
      <c r="A15532" s="4">
        <v>38170</v>
      </c>
      <c r="B15532">
        <v>1.25</v>
      </c>
      <c r="C15532">
        <f>IFERROR(((VLOOKUP(A15532,'Interest Rates-10yr'!$A$9:$C$15239,2,FALSE))-B15532),C15531)</f>
        <v>3.2300000000000004</v>
      </c>
      <c r="D15532" s="98">
        <f>AVERAGE(C$10:C15532)</f>
        <v>0.84178122785544085</v>
      </c>
      <c r="E15532" s="2"/>
      <c r="G15532" s="23"/>
    </row>
    <row r="15533" spans="1:7" customFormat="1">
      <c r="A15533" s="4">
        <v>38171</v>
      </c>
      <c r="B15533">
        <v>1.25</v>
      </c>
      <c r="C15533">
        <f>IFERROR(((VLOOKUP(A15533,'Interest Rates-10yr'!$A$9:$C$15239,2,FALSE))-B15533),C15532)</f>
        <v>3.2300000000000004</v>
      </c>
      <c r="D15533" s="98">
        <f>AVERAGE(C$10:C15533)</f>
        <v>0.84193506828137132</v>
      </c>
      <c r="E15533" s="2"/>
      <c r="G15533" s="23"/>
    </row>
    <row r="15534" spans="1:7" customFormat="1">
      <c r="A15534" s="4">
        <v>38172</v>
      </c>
      <c r="B15534">
        <v>1.25</v>
      </c>
      <c r="C15534">
        <f>IFERROR(((VLOOKUP(A15534,'Interest Rates-10yr'!$A$9:$C$15239,2,FALSE))-B15534),C15533)</f>
        <v>3.2300000000000004</v>
      </c>
      <c r="D15534" s="98">
        <f>AVERAGE(C$10:C15534)</f>
        <v>0.84208888888888933</v>
      </c>
      <c r="E15534" s="2"/>
      <c r="G15534" s="23"/>
    </row>
    <row r="15535" spans="1:7" customFormat="1">
      <c r="A15535" s="4">
        <v>38173</v>
      </c>
      <c r="B15535">
        <v>1.25</v>
      </c>
      <c r="C15535">
        <f>IFERROR(((VLOOKUP(A15535,'Interest Rates-10yr'!$A$9:$C$15239,2,FALSE))-B15535),C15534)</f>
        <v>3.2300000000000004</v>
      </c>
      <c r="D15535" s="98">
        <f>AVERAGE(C$10:C15535)</f>
        <v>0.84224268968182447</v>
      </c>
      <c r="E15535" s="2"/>
      <c r="G15535" s="23"/>
    </row>
    <row r="15536" spans="1:7" customFormat="1">
      <c r="A15536" s="4">
        <v>38174</v>
      </c>
      <c r="B15536">
        <v>1.3</v>
      </c>
      <c r="C15536">
        <f>IFERROR(((VLOOKUP(A15536,'Interest Rates-10yr'!$A$9:$C$15239,2,FALSE))-B15536),C15535)</f>
        <v>3.1900000000000004</v>
      </c>
      <c r="D15536" s="98">
        <f>AVERAGE(C$10:C15536)</f>
        <v>0.84239389450634428</v>
      </c>
      <c r="E15536" s="2"/>
      <c r="G15536" s="23"/>
    </row>
    <row r="15537" spans="1:7" customFormat="1">
      <c r="A15537" s="4">
        <v>38175</v>
      </c>
      <c r="B15537">
        <v>1.26</v>
      </c>
      <c r="C15537">
        <f>IFERROR(((VLOOKUP(A15537,'Interest Rates-10yr'!$A$9:$C$15239,2,FALSE))-B15537),C15536)</f>
        <v>3.24</v>
      </c>
      <c r="D15537" s="98">
        <f>AVERAGE(C$10:C15537)</f>
        <v>0.842548299845441</v>
      </c>
      <c r="E15537" s="2"/>
      <c r="G15537" s="23"/>
    </row>
    <row r="15538" spans="1:7" customFormat="1">
      <c r="A15538" s="4">
        <v>38176</v>
      </c>
      <c r="B15538">
        <v>1.26</v>
      </c>
      <c r="C15538">
        <f>IFERROR(((VLOOKUP(A15538,'Interest Rates-10yr'!$A$9:$C$15239,2,FALSE))-B15538),C15537)</f>
        <v>3.2300000000000004</v>
      </c>
      <c r="D15538" s="98">
        <f>AVERAGE(C$10:C15538)</f>
        <v>0.84270204134200577</v>
      </c>
      <c r="E15538" s="2"/>
      <c r="G15538" s="23"/>
    </row>
    <row r="15539" spans="1:7" customFormat="1">
      <c r="A15539" s="4">
        <v>38177</v>
      </c>
      <c r="B15539">
        <v>1.24</v>
      </c>
      <c r="C15539">
        <f>IFERROR(((VLOOKUP(A15539,'Interest Rates-10yr'!$A$9:$C$15239,2,FALSE))-B15539),C15538)</f>
        <v>3.25</v>
      </c>
      <c r="D15539" s="98">
        <f>AVERAGE(C$10:C15539)</f>
        <v>0.84285705086928575</v>
      </c>
      <c r="E15539" s="2"/>
      <c r="G15539" s="23"/>
    </row>
    <row r="15540" spans="1:7" customFormat="1">
      <c r="A15540" s="4">
        <v>38178</v>
      </c>
      <c r="B15540">
        <v>1.24</v>
      </c>
      <c r="C15540">
        <f>IFERROR(((VLOOKUP(A15540,'Interest Rates-10yr'!$A$9:$C$15239,2,FALSE))-B15540),C15539)</f>
        <v>3.25</v>
      </c>
      <c r="D15540" s="98">
        <f>AVERAGE(C$10:C15540)</f>
        <v>0.84301204043525901</v>
      </c>
      <c r="E15540" s="2"/>
      <c r="G15540" s="23"/>
    </row>
    <row r="15541" spans="1:7" customFormat="1">
      <c r="A15541" s="4">
        <v>38179</v>
      </c>
      <c r="B15541">
        <v>1.24</v>
      </c>
      <c r="C15541">
        <f>IFERROR(((VLOOKUP(A15541,'Interest Rates-10yr'!$A$9:$C$15239,2,FALSE))-B15541),C15540)</f>
        <v>3.25</v>
      </c>
      <c r="D15541" s="98">
        <f>AVERAGE(C$10:C15541)</f>
        <v>0.84316701004378103</v>
      </c>
      <c r="E15541" s="2"/>
      <c r="G15541" s="23"/>
    </row>
    <row r="15542" spans="1:7" customFormat="1">
      <c r="A15542" s="4">
        <v>38180</v>
      </c>
      <c r="B15542">
        <v>1.26</v>
      </c>
      <c r="C15542">
        <f>IFERROR(((VLOOKUP(A15542,'Interest Rates-10yr'!$A$9:$C$15239,2,FALSE))-B15542),C15541)</f>
        <v>3.2</v>
      </c>
      <c r="D15542" s="98">
        <f>AVERAGE(C$10:C15542)</f>
        <v>0.84331874074551005</v>
      </c>
      <c r="E15542" s="2"/>
      <c r="G15542" s="23"/>
    </row>
    <row r="15543" spans="1:7" customFormat="1">
      <c r="A15543" s="4">
        <v>38181</v>
      </c>
      <c r="B15543">
        <v>1.24</v>
      </c>
      <c r="C15543">
        <f>IFERROR(((VLOOKUP(A15543,'Interest Rates-10yr'!$A$9:$C$15239,2,FALSE))-B15543),C15542)</f>
        <v>3.26</v>
      </c>
      <c r="D15543" s="98">
        <f>AVERAGE(C$10:C15543)</f>
        <v>0.84347431440710752</v>
      </c>
      <c r="E15543" s="2"/>
      <c r="G15543" s="23"/>
    </row>
    <row r="15544" spans="1:7" customFormat="1">
      <c r="A15544" s="4">
        <v>38182</v>
      </c>
      <c r="B15544">
        <v>1.24</v>
      </c>
      <c r="C15544">
        <f>IFERROR(((VLOOKUP(A15544,'Interest Rates-10yr'!$A$9:$C$15239,2,FALSE))-B15544),C15543)</f>
        <v>3.26</v>
      </c>
      <c r="D15544" s="98">
        <f>AVERAGE(C$10:C15544)</f>
        <v>0.84362986803991036</v>
      </c>
      <c r="E15544" s="2"/>
      <c r="G15544" s="23"/>
    </row>
    <row r="15545" spans="1:7" customFormat="1">
      <c r="A15545" s="4">
        <v>38183</v>
      </c>
      <c r="B15545">
        <v>1.3</v>
      </c>
      <c r="C15545">
        <f>IFERROR(((VLOOKUP(A15545,'Interest Rates-10yr'!$A$9:$C$15239,2,FALSE))-B15545),C15544)</f>
        <v>3.2</v>
      </c>
      <c r="D15545" s="98">
        <f>AVERAGE(C$10:C15545)</f>
        <v>0.84378153964984615</v>
      </c>
      <c r="E15545" s="2"/>
      <c r="G15545" s="23"/>
    </row>
    <row r="15546" spans="1:7" customFormat="1">
      <c r="A15546" s="4">
        <v>38184</v>
      </c>
      <c r="B15546">
        <v>1.24</v>
      </c>
      <c r="C15546">
        <f>IFERROR(((VLOOKUP(A15546,'Interest Rates-10yr'!$A$9:$C$15239,2,FALSE))-B15546),C15545)</f>
        <v>3.1399999999999997</v>
      </c>
      <c r="D15546" s="98">
        <f>AVERAGE(C$10:C15546)</f>
        <v>0.8439293299864844</v>
      </c>
      <c r="E15546" s="2"/>
      <c r="G15546" s="23"/>
    </row>
    <row r="15547" spans="1:7" customFormat="1">
      <c r="A15547" s="4">
        <v>38185</v>
      </c>
      <c r="B15547">
        <v>1.24</v>
      </c>
      <c r="C15547">
        <f>IFERROR(((VLOOKUP(A15547,'Interest Rates-10yr'!$A$9:$C$15239,2,FALSE))-B15547),C15546)</f>
        <v>3.1399999999999997</v>
      </c>
      <c r="D15547" s="98">
        <f>AVERAGE(C$10:C15547)</f>
        <v>0.8440771013000391</v>
      </c>
      <c r="E15547" s="2"/>
      <c r="G15547" s="23"/>
    </row>
    <row r="15548" spans="1:7" customFormat="1">
      <c r="A15548" s="4">
        <v>38186</v>
      </c>
      <c r="B15548">
        <v>1.24</v>
      </c>
      <c r="C15548">
        <f>IFERROR(((VLOOKUP(A15548,'Interest Rates-10yr'!$A$9:$C$15239,2,FALSE))-B15548),C15547)</f>
        <v>3.1399999999999997</v>
      </c>
      <c r="D15548" s="98">
        <f>AVERAGE(C$10:C15548)</f>
        <v>0.84422485359418287</v>
      </c>
      <c r="E15548" s="2"/>
      <c r="G15548" s="23"/>
    </row>
    <row r="15549" spans="1:7" customFormat="1">
      <c r="A15549" s="4">
        <v>38187</v>
      </c>
      <c r="B15549">
        <v>1.25</v>
      </c>
      <c r="C15549">
        <f>IFERROR(((VLOOKUP(A15549,'Interest Rates-10yr'!$A$9:$C$15239,2,FALSE))-B15549),C15548)</f>
        <v>3.13</v>
      </c>
      <c r="D15549" s="98">
        <f>AVERAGE(C$10:C15549)</f>
        <v>0.84437194337194377</v>
      </c>
      <c r="E15549" s="2"/>
      <c r="G15549" s="23"/>
    </row>
    <row r="15550" spans="1:7" customFormat="1">
      <c r="A15550" s="4">
        <v>38188</v>
      </c>
      <c r="B15550">
        <v>1.25</v>
      </c>
      <c r="C15550">
        <f>IFERROR(((VLOOKUP(A15550,'Interest Rates-10yr'!$A$9:$C$15239,2,FALSE))-B15550),C15549)</f>
        <v>3.2199999999999998</v>
      </c>
      <c r="D15550" s="98">
        <f>AVERAGE(C$10:C15550)</f>
        <v>0.84452480535358121</v>
      </c>
      <c r="E15550" s="2"/>
      <c r="G15550" s="23"/>
    </row>
    <row r="15551" spans="1:7" customFormat="1">
      <c r="A15551" s="4">
        <v>38189</v>
      </c>
      <c r="B15551">
        <v>1.25</v>
      </c>
      <c r="C15551">
        <f>IFERROR(((VLOOKUP(A15551,'Interest Rates-10yr'!$A$9:$C$15239,2,FALSE))-B15551),C15550)</f>
        <v>3.25</v>
      </c>
      <c r="D15551" s="98">
        <f>AVERAGE(C$10:C15551)</f>
        <v>0.84467957791790027</v>
      </c>
      <c r="E15551" s="2"/>
      <c r="G15551" s="23"/>
    </row>
    <row r="15552" spans="1:7" customFormat="1">
      <c r="A15552" s="4">
        <v>38190</v>
      </c>
      <c r="B15552">
        <v>1.26</v>
      </c>
      <c r="C15552">
        <f>IFERROR(((VLOOKUP(A15552,'Interest Rates-10yr'!$A$9:$C$15239,2,FALSE))-B15552),C15551)</f>
        <v>3.2200000000000006</v>
      </c>
      <c r="D15552" s="98">
        <f>AVERAGE(C$10:C15552)</f>
        <v>0.8448324004374963</v>
      </c>
      <c r="E15552" s="2"/>
      <c r="G15552" s="23"/>
    </row>
    <row r="15553" spans="1:7" customFormat="1">
      <c r="A15553" s="4">
        <v>38191</v>
      </c>
      <c r="B15553">
        <v>1.25</v>
      </c>
      <c r="C15553">
        <f>IFERROR(((VLOOKUP(A15553,'Interest Rates-10yr'!$A$9:$C$15239,2,FALSE))-B15553),C15552)</f>
        <v>3.2</v>
      </c>
      <c r="D15553" s="98">
        <f>AVERAGE(C$10:C15553)</f>
        <v>0.84498391662377803</v>
      </c>
      <c r="E15553" s="2"/>
      <c r="G15553" s="23"/>
    </row>
    <row r="15554" spans="1:7" customFormat="1">
      <c r="A15554" s="4">
        <v>38192</v>
      </c>
      <c r="B15554">
        <v>1.25</v>
      </c>
      <c r="C15554">
        <f>IFERROR(((VLOOKUP(A15554,'Interest Rates-10yr'!$A$9:$C$15239,2,FALSE))-B15554),C15553)</f>
        <v>3.2</v>
      </c>
      <c r="D15554" s="98">
        <f>AVERAGE(C$10:C15554)</f>
        <v>0.84513541331617925</v>
      </c>
      <c r="E15554" s="2"/>
      <c r="G15554" s="23"/>
    </row>
    <row r="15555" spans="1:7" customFormat="1">
      <c r="A15555" s="4">
        <v>38193</v>
      </c>
      <c r="B15555">
        <v>1.25</v>
      </c>
      <c r="C15555">
        <f>IFERROR(((VLOOKUP(A15555,'Interest Rates-10yr'!$A$9:$C$15239,2,FALSE))-B15555),C15554)</f>
        <v>3.2</v>
      </c>
      <c r="D15555" s="98">
        <f>AVERAGE(C$10:C15555)</f>
        <v>0.84528689051846184</v>
      </c>
      <c r="E15555" s="2"/>
      <c r="G15555" s="23"/>
    </row>
    <row r="15556" spans="1:7" customFormat="1">
      <c r="A15556" s="4">
        <v>38194</v>
      </c>
      <c r="B15556">
        <v>1.27</v>
      </c>
      <c r="C15556">
        <f>IFERROR(((VLOOKUP(A15556,'Interest Rates-10yr'!$A$9:$C$15239,2,FALSE))-B15556),C15555)</f>
        <v>3.22</v>
      </c>
      <c r="D15556" s="98">
        <f>AVERAGE(C$10:C15556)</f>
        <v>0.8454396346562042</v>
      </c>
      <c r="E15556" s="2"/>
      <c r="G15556" s="23"/>
    </row>
    <row r="15557" spans="1:7" customFormat="1">
      <c r="A15557" s="4">
        <v>38195</v>
      </c>
      <c r="B15557">
        <v>1.27</v>
      </c>
      <c r="C15557">
        <f>IFERROR(((VLOOKUP(A15557,'Interest Rates-10yr'!$A$9:$C$15239,2,FALSE))-B15557),C15556)</f>
        <v>3.35</v>
      </c>
      <c r="D15557" s="98">
        <f>AVERAGE(C$10:C15557)</f>
        <v>0.84560072034988465</v>
      </c>
      <c r="E15557" s="2"/>
      <c r="G15557" s="23"/>
    </row>
    <row r="15558" spans="1:7" customFormat="1">
      <c r="A15558" s="4">
        <v>38196</v>
      </c>
      <c r="B15558">
        <v>1.29</v>
      </c>
      <c r="C15558">
        <f>IFERROR(((VLOOKUP(A15558,'Interest Rates-10yr'!$A$9:$C$15239,2,FALSE))-B15558),C15557)</f>
        <v>3.3200000000000003</v>
      </c>
      <c r="D15558" s="98">
        <f>AVERAGE(C$10:C15558)</f>
        <v>0.84575985593928915</v>
      </c>
      <c r="E15558" s="2"/>
      <c r="G15558" s="23"/>
    </row>
    <row r="15559" spans="1:7" customFormat="1">
      <c r="A15559" s="4">
        <v>38197</v>
      </c>
      <c r="B15559">
        <v>1.3</v>
      </c>
      <c r="C15559">
        <f>IFERROR(((VLOOKUP(A15559,'Interest Rates-10yr'!$A$9:$C$15239,2,FALSE))-B15559),C15558)</f>
        <v>3.3</v>
      </c>
      <c r="D15559" s="98">
        <f>AVERAGE(C$10:C15559)</f>
        <v>0.84591768488746022</v>
      </c>
      <c r="E15559" s="2"/>
      <c r="G15559" s="23"/>
    </row>
    <row r="15560" spans="1:7" customFormat="1">
      <c r="A15560" s="4">
        <v>38198</v>
      </c>
      <c r="B15560">
        <v>1.29</v>
      </c>
      <c r="C15560">
        <f>IFERROR(((VLOOKUP(A15560,'Interest Rates-10yr'!$A$9:$C$15239,2,FALSE))-B15560),C15559)</f>
        <v>3.21</v>
      </c>
      <c r="D15560" s="98">
        <f>AVERAGE(C$10:C15560)</f>
        <v>0.84606970612822363</v>
      </c>
      <c r="E15560" s="2"/>
      <c r="G15560" s="23"/>
    </row>
    <row r="15561" spans="1:7" customFormat="1">
      <c r="A15561" s="4">
        <v>38199</v>
      </c>
      <c r="B15561">
        <v>1.29</v>
      </c>
      <c r="C15561">
        <f>IFERROR(((VLOOKUP(A15561,'Interest Rates-10yr'!$A$9:$C$15239,2,FALSE))-B15561),C15560)</f>
        <v>3.21</v>
      </c>
      <c r="D15561" s="98">
        <f>AVERAGE(C$10:C15561)</f>
        <v>0.84622170781893036</v>
      </c>
      <c r="E15561" s="2"/>
      <c r="G15561" s="23"/>
    </row>
    <row r="15562" spans="1:7" customFormat="1">
      <c r="A15562" s="4">
        <v>38200</v>
      </c>
      <c r="B15562">
        <v>1.29</v>
      </c>
      <c r="C15562">
        <f>IFERROR(((VLOOKUP(A15562,'Interest Rates-10yr'!$A$9:$C$15239,2,FALSE))-B15562),C15561)</f>
        <v>3.21</v>
      </c>
      <c r="D15562" s="98">
        <f>AVERAGE(C$10:C15562)</f>
        <v>0.84637368996335138</v>
      </c>
      <c r="E15562" s="2"/>
      <c r="G15562" s="23"/>
    </row>
    <row r="15563" spans="1:7" customFormat="1">
      <c r="A15563" s="4">
        <v>38201</v>
      </c>
      <c r="B15563">
        <v>1.28</v>
      </c>
      <c r="C15563">
        <f>IFERROR(((VLOOKUP(A15563,'Interest Rates-10yr'!$A$9:$C$15239,2,FALSE))-B15563),C15562)</f>
        <v>3.2</v>
      </c>
      <c r="D15563" s="98">
        <f>AVERAGE(C$10:C15563)</f>
        <v>0.84652500964382182</v>
      </c>
      <c r="E15563" s="2"/>
      <c r="G15563" s="23"/>
    </row>
    <row r="15564" spans="1:7" customFormat="1">
      <c r="A15564" s="4">
        <v>38202</v>
      </c>
      <c r="B15564">
        <v>1.24</v>
      </c>
      <c r="C15564">
        <f>IFERROR(((VLOOKUP(A15564,'Interest Rates-10yr'!$A$9:$C$15239,2,FALSE))-B15564),C15563)</f>
        <v>3.21</v>
      </c>
      <c r="D15564" s="98">
        <f>AVERAGE(C$10:C15564)</f>
        <v>0.84667695274831267</v>
      </c>
      <c r="E15564" s="2"/>
      <c r="G15564" s="23"/>
    </row>
    <row r="15565" spans="1:7" customFormat="1">
      <c r="A15565" s="4">
        <v>38203</v>
      </c>
      <c r="B15565">
        <v>1.22</v>
      </c>
      <c r="C15565">
        <f>IFERROR(((VLOOKUP(A15565,'Interest Rates-10yr'!$A$9:$C$15239,2,FALSE))-B15565),C15564)</f>
        <v>3.2300000000000004</v>
      </c>
      <c r="D15565" s="98">
        <f>AVERAGE(C$10:C15565)</f>
        <v>0.84683016199537176</v>
      </c>
      <c r="E15565" s="2"/>
      <c r="G15565" s="23"/>
    </row>
    <row r="15566" spans="1:7" customFormat="1">
      <c r="A15566" s="4">
        <v>38204</v>
      </c>
      <c r="B15566">
        <v>1.3</v>
      </c>
      <c r="C15566">
        <f>IFERROR(((VLOOKUP(A15566,'Interest Rates-10yr'!$A$9:$C$15239,2,FALSE))-B15566),C15565)</f>
        <v>3.13</v>
      </c>
      <c r="D15566" s="98">
        <f>AVERAGE(C$10:C15566)</f>
        <v>0.84697692357138277</v>
      </c>
      <c r="E15566" s="2"/>
      <c r="G15566" s="23"/>
    </row>
    <row r="15567" spans="1:7" customFormat="1">
      <c r="A15567" s="4">
        <v>38205</v>
      </c>
      <c r="B15567">
        <v>1.32</v>
      </c>
      <c r="C15567">
        <f>IFERROR(((VLOOKUP(A15567,'Interest Rates-10yr'!$A$9:$C$15239,2,FALSE))-B15567),C15566)</f>
        <v>2.92</v>
      </c>
      <c r="D15567" s="98">
        <f>AVERAGE(C$10:C15567)</f>
        <v>0.8471101684021084</v>
      </c>
      <c r="E15567" s="2"/>
      <c r="G15567" s="23"/>
    </row>
    <row r="15568" spans="1:7" customFormat="1">
      <c r="A15568" s="4">
        <v>38206</v>
      </c>
      <c r="B15568">
        <v>1.32</v>
      </c>
      <c r="C15568">
        <f>IFERROR(((VLOOKUP(A15568,'Interest Rates-10yr'!$A$9:$C$15239,2,FALSE))-B15568),C15567)</f>
        <v>2.92</v>
      </c>
      <c r="D15568" s="98">
        <f>AVERAGE(C$10:C15568)</f>
        <v>0.84724339610514832</v>
      </c>
      <c r="E15568" s="2"/>
      <c r="G15568" s="23"/>
    </row>
    <row r="15569" spans="1:7" customFormat="1">
      <c r="A15569" s="4">
        <v>38207</v>
      </c>
      <c r="B15569">
        <v>1.32</v>
      </c>
      <c r="C15569">
        <f>IFERROR(((VLOOKUP(A15569,'Interest Rates-10yr'!$A$9:$C$15239,2,FALSE))-B15569),C15568)</f>
        <v>2.92</v>
      </c>
      <c r="D15569" s="98">
        <f>AVERAGE(C$10:C15569)</f>
        <v>0.84737660668380477</v>
      </c>
      <c r="E15569" s="2"/>
      <c r="G15569" s="23"/>
    </row>
    <row r="15570" spans="1:7" customFormat="1">
      <c r="A15570" s="4">
        <v>38208</v>
      </c>
      <c r="B15570">
        <v>1.35</v>
      </c>
      <c r="C15570">
        <f>IFERROR(((VLOOKUP(A15570,'Interest Rates-10yr'!$A$9:$C$15239,2,FALSE))-B15570),C15569)</f>
        <v>2.93</v>
      </c>
      <c r="D15570" s="98">
        <f>AVERAGE(C$10:C15570)</f>
        <v>0.84751044277360077</v>
      </c>
      <c r="E15570" s="2"/>
      <c r="G15570" s="23"/>
    </row>
    <row r="15571" spans="1:7" customFormat="1">
      <c r="A15571" s="4">
        <v>38209</v>
      </c>
      <c r="B15571">
        <v>1.43</v>
      </c>
      <c r="C15571">
        <f>IFERROR(((VLOOKUP(A15571,'Interest Rates-10yr'!$A$9:$C$15239,2,FALSE))-B15571),C15570)</f>
        <v>2.8900000000000006</v>
      </c>
      <c r="D15571" s="98">
        <f>AVERAGE(C$10:C15571)</f>
        <v>0.84764169129931899</v>
      </c>
      <c r="E15571" s="2"/>
      <c r="G15571" s="23"/>
    </row>
    <row r="15572" spans="1:7" customFormat="1">
      <c r="A15572" s="4">
        <v>38210</v>
      </c>
      <c r="B15572">
        <v>1.5</v>
      </c>
      <c r="C15572">
        <f>IFERROR(((VLOOKUP(A15572,'Interest Rates-10yr'!$A$9:$C$15239,2,FALSE))-B15572),C15571)</f>
        <v>2.8</v>
      </c>
      <c r="D15572" s="98">
        <f>AVERAGE(C$10:C15572)</f>
        <v>0.84776714001156595</v>
      </c>
      <c r="E15572" s="2"/>
      <c r="G15572" s="23"/>
    </row>
    <row r="15573" spans="1:7" customFormat="1">
      <c r="A15573" s="4">
        <v>38211</v>
      </c>
      <c r="B15573">
        <v>1.51</v>
      </c>
      <c r="C15573">
        <f>IFERROR(((VLOOKUP(A15573,'Interest Rates-10yr'!$A$9:$C$15239,2,FALSE))-B15573),C15572)</f>
        <v>2.76</v>
      </c>
      <c r="D15573" s="98">
        <f>AVERAGE(C$10:C15573)</f>
        <v>0.84789000257003344</v>
      </c>
      <c r="E15573" s="2"/>
      <c r="G15573" s="23"/>
    </row>
    <row r="15574" spans="1:7" customFormat="1">
      <c r="A15574" s="4">
        <v>38212</v>
      </c>
      <c r="B15574">
        <v>1.48</v>
      </c>
      <c r="C15574">
        <f>IFERROR(((VLOOKUP(A15574,'Interest Rates-10yr'!$A$9:$C$15239,2,FALSE))-B15574),C15573)</f>
        <v>2.7399999999999998</v>
      </c>
      <c r="D15574" s="98">
        <f>AVERAGE(C$10:C15574)</f>
        <v>0.84801156440732417</v>
      </c>
      <c r="E15574" s="2"/>
      <c r="G15574" s="23"/>
    </row>
    <row r="15575" spans="1:7" customFormat="1">
      <c r="A15575" s="4">
        <v>38213</v>
      </c>
      <c r="B15575">
        <v>1.48</v>
      </c>
      <c r="C15575">
        <f>IFERROR(((VLOOKUP(A15575,'Interest Rates-10yr'!$A$9:$C$15239,2,FALSE))-B15575),C15574)</f>
        <v>2.7399999999999998</v>
      </c>
      <c r="D15575" s="98">
        <f>AVERAGE(C$10:C15575)</f>
        <v>0.84813311062572283</v>
      </c>
      <c r="E15575" s="2"/>
      <c r="G15575" s="23"/>
    </row>
    <row r="15576" spans="1:7" customFormat="1">
      <c r="A15576" s="4">
        <v>38214</v>
      </c>
      <c r="B15576">
        <v>1.48</v>
      </c>
      <c r="C15576">
        <f>IFERROR(((VLOOKUP(A15576,'Interest Rates-10yr'!$A$9:$C$15239,2,FALSE))-B15576),C15575)</f>
        <v>2.7399999999999998</v>
      </c>
      <c r="D15576" s="98">
        <f>AVERAGE(C$10:C15576)</f>
        <v>0.84825464122823924</v>
      </c>
      <c r="E15576" s="2"/>
      <c r="G15576" s="23"/>
    </row>
    <row r="15577" spans="1:7" customFormat="1">
      <c r="A15577" s="4">
        <v>38215</v>
      </c>
      <c r="B15577">
        <v>1.43</v>
      </c>
      <c r="C15577">
        <f>IFERROR(((VLOOKUP(A15577,'Interest Rates-10yr'!$A$9:$C$15239,2,FALSE))-B15577),C15576)</f>
        <v>2.83</v>
      </c>
      <c r="D15577" s="98">
        <f>AVERAGE(C$10:C15577)</f>
        <v>0.84838193730729705</v>
      </c>
      <c r="E15577" s="2"/>
      <c r="G15577" s="23"/>
    </row>
    <row r="15578" spans="1:7" customFormat="1">
      <c r="A15578" s="4">
        <v>38216</v>
      </c>
      <c r="B15578">
        <v>1.2</v>
      </c>
      <c r="C15578">
        <f>IFERROR(((VLOOKUP(A15578,'Interest Rates-10yr'!$A$9:$C$15239,2,FALSE))-B15578),C15577)</f>
        <v>3.01</v>
      </c>
      <c r="D15578" s="98">
        <f>AVERAGE(C$10:C15578)</f>
        <v>0.84852077847003671</v>
      </c>
      <c r="E15578" s="2"/>
      <c r="G15578" s="23"/>
    </row>
    <row r="15579" spans="1:7" customFormat="1">
      <c r="A15579" s="4">
        <v>38217</v>
      </c>
      <c r="B15579">
        <v>1.39</v>
      </c>
      <c r="C15579">
        <f>IFERROR(((VLOOKUP(A15579,'Interest Rates-10yr'!$A$9:$C$15239,2,FALSE))-B15579),C15578)</f>
        <v>2.8400000000000007</v>
      </c>
      <c r="D15579" s="98">
        <f>AVERAGE(C$10:C15579)</f>
        <v>0.84864868336544641</v>
      </c>
      <c r="E15579" s="2"/>
      <c r="G15579" s="23"/>
    </row>
    <row r="15580" spans="1:7" customFormat="1">
      <c r="A15580" s="4">
        <v>38218</v>
      </c>
      <c r="B15580">
        <v>1.5</v>
      </c>
      <c r="C15580">
        <f>IFERROR(((VLOOKUP(A15580,'Interest Rates-10yr'!$A$9:$C$15239,2,FALSE))-B15580),C15579)</f>
        <v>2.7199999999999998</v>
      </c>
      <c r="D15580" s="98">
        <f>AVERAGE(C$10:C15580)</f>
        <v>0.84876886519812478</v>
      </c>
      <c r="E15580" s="2"/>
      <c r="G15580" s="23"/>
    </row>
    <row r="15581" spans="1:7" customFormat="1">
      <c r="A15581" s="4">
        <v>38219</v>
      </c>
      <c r="B15581">
        <v>1.5</v>
      </c>
      <c r="C15581">
        <f>IFERROR(((VLOOKUP(A15581,'Interest Rates-10yr'!$A$9:$C$15239,2,FALSE))-B15581),C15580)</f>
        <v>2.74</v>
      </c>
      <c r="D15581" s="98">
        <f>AVERAGE(C$10:C15581)</f>
        <v>0.84889031595170816</v>
      </c>
      <c r="E15581" s="2"/>
      <c r="G15581" s="23"/>
    </row>
    <row r="15582" spans="1:7" customFormat="1">
      <c r="A15582" s="4">
        <v>38220</v>
      </c>
      <c r="B15582">
        <v>1.5</v>
      </c>
      <c r="C15582">
        <f>IFERROR(((VLOOKUP(A15582,'Interest Rates-10yr'!$A$9:$C$15239,2,FALSE))-B15582),C15581)</f>
        <v>2.74</v>
      </c>
      <c r="D15582" s="98">
        <f>AVERAGE(C$10:C15582)</f>
        <v>0.84901175110768634</v>
      </c>
      <c r="E15582" s="2"/>
      <c r="G15582" s="23"/>
    </row>
    <row r="15583" spans="1:7" customFormat="1">
      <c r="A15583" s="4">
        <v>38221</v>
      </c>
      <c r="B15583">
        <v>1.5</v>
      </c>
      <c r="C15583">
        <f>IFERROR(((VLOOKUP(A15583,'Interest Rates-10yr'!$A$9:$C$15239,2,FALSE))-B15583),C15582)</f>
        <v>2.74</v>
      </c>
      <c r="D15583" s="98">
        <f>AVERAGE(C$10:C15583)</f>
        <v>0.8491331706690638</v>
      </c>
      <c r="E15583" s="2"/>
      <c r="G15583" s="23"/>
    </row>
    <row r="15584" spans="1:7" customFormat="1">
      <c r="A15584" s="4">
        <v>38222</v>
      </c>
      <c r="B15584">
        <v>1.51</v>
      </c>
      <c r="C15584">
        <f>IFERROR(((VLOOKUP(A15584,'Interest Rates-10yr'!$A$9:$C$15239,2,FALSE))-B15584),C15583)</f>
        <v>2.7700000000000005</v>
      </c>
      <c r="D15584" s="98">
        <f>AVERAGE(C$10:C15584)</f>
        <v>0.8492565008025682</v>
      </c>
      <c r="E15584" s="2"/>
      <c r="G15584" s="23"/>
    </row>
    <row r="15585" spans="1:7" customFormat="1">
      <c r="A15585" s="4">
        <v>38223</v>
      </c>
      <c r="B15585">
        <v>1.51</v>
      </c>
      <c r="C15585">
        <f>IFERROR(((VLOOKUP(A15585,'Interest Rates-10yr'!$A$9:$C$15239,2,FALSE))-B15585),C15584)</f>
        <v>2.7700000000000005</v>
      </c>
      <c r="D15585" s="98">
        <f>AVERAGE(C$10:C15585)</f>
        <v>0.84937981510015415</v>
      </c>
      <c r="E15585" s="2"/>
      <c r="G15585" s="23"/>
    </row>
    <row r="15586" spans="1:7" customFormat="1">
      <c r="A15586" s="4">
        <v>38224</v>
      </c>
      <c r="B15586">
        <v>1.55</v>
      </c>
      <c r="C15586">
        <f>IFERROR(((VLOOKUP(A15586,'Interest Rates-10yr'!$A$9:$C$15239,2,FALSE))-B15586),C15585)</f>
        <v>2.71</v>
      </c>
      <c r="D15586" s="98">
        <f>AVERAGE(C$10:C15586)</f>
        <v>0.84949926173204082</v>
      </c>
      <c r="E15586" s="2"/>
      <c r="G15586" s="23"/>
    </row>
    <row r="15587" spans="1:7" customFormat="1">
      <c r="A15587" s="4">
        <v>38225</v>
      </c>
      <c r="B15587">
        <v>1.55</v>
      </c>
      <c r="C15587">
        <f>IFERROR(((VLOOKUP(A15587,'Interest Rates-10yr'!$A$9:$C$15239,2,FALSE))-B15587),C15586)</f>
        <v>2.67</v>
      </c>
      <c r="D15587" s="98">
        <f>AVERAGE(C$10:C15587)</f>
        <v>0.84961612530491715</v>
      </c>
      <c r="E15587" s="2"/>
      <c r="G15587" s="23"/>
    </row>
    <row r="15588" spans="1:7" customFormat="1">
      <c r="A15588" s="4">
        <v>38226</v>
      </c>
      <c r="B15588">
        <v>1.52</v>
      </c>
      <c r="C15588">
        <f>IFERROR(((VLOOKUP(A15588,'Interest Rates-10yr'!$A$9:$C$15239,2,FALSE))-B15588),C15587)</f>
        <v>2.7100000000000004</v>
      </c>
      <c r="D15588" s="98">
        <f>AVERAGE(C$10:C15588)</f>
        <v>0.84973554143398156</v>
      </c>
      <c r="E15588" s="2"/>
      <c r="G15588" s="23"/>
    </row>
    <row r="15589" spans="1:7" customFormat="1">
      <c r="A15589" s="4">
        <v>38227</v>
      </c>
      <c r="B15589">
        <v>1.52</v>
      </c>
      <c r="C15589">
        <f>IFERROR(((VLOOKUP(A15589,'Interest Rates-10yr'!$A$9:$C$15239,2,FALSE))-B15589),C15588)</f>
        <v>2.7100000000000004</v>
      </c>
      <c r="D15589" s="98">
        <f>AVERAGE(C$10:C15589)</f>
        <v>0.84985494223363278</v>
      </c>
      <c r="E15589" s="2"/>
      <c r="G15589" s="23"/>
    </row>
    <row r="15590" spans="1:7" customFormat="1">
      <c r="A15590" s="4">
        <v>38228</v>
      </c>
      <c r="B15590">
        <v>1.52</v>
      </c>
      <c r="C15590">
        <f>IFERROR(((VLOOKUP(A15590,'Interest Rates-10yr'!$A$9:$C$15239,2,FALSE))-B15590),C15589)</f>
        <v>2.7100000000000004</v>
      </c>
      <c r="D15590" s="98">
        <f>AVERAGE(C$10:C15590)</f>
        <v>0.84997432770682224</v>
      </c>
      <c r="E15590" s="2"/>
      <c r="G15590" s="23"/>
    </row>
    <row r="15591" spans="1:7" customFormat="1">
      <c r="A15591" s="4">
        <v>38229</v>
      </c>
      <c r="B15591">
        <v>1.54</v>
      </c>
      <c r="C15591">
        <f>IFERROR(((VLOOKUP(A15591,'Interest Rates-10yr'!$A$9:$C$15239,2,FALSE))-B15591),C15590)</f>
        <v>2.6500000000000004</v>
      </c>
      <c r="D15591" s="98">
        <f>AVERAGE(C$10:C15591)</f>
        <v>0.85008984725965842</v>
      </c>
      <c r="E15591" s="2"/>
      <c r="G15591" s="23"/>
    </row>
    <row r="15592" spans="1:7" customFormat="1">
      <c r="A15592" s="4">
        <v>38230</v>
      </c>
      <c r="B15592">
        <v>1.55</v>
      </c>
      <c r="C15592">
        <f>IFERROR(((VLOOKUP(A15592,'Interest Rates-10yr'!$A$9:$C$15239,2,FALSE))-B15592),C15591)</f>
        <v>2.58</v>
      </c>
      <c r="D15592" s="98">
        <f>AVERAGE(C$10:C15592)</f>
        <v>0.85020085991144179</v>
      </c>
      <c r="E15592" s="2"/>
      <c r="G15592" s="23"/>
    </row>
    <row r="15593" spans="1:7" customFormat="1">
      <c r="A15593" s="4">
        <v>38231</v>
      </c>
      <c r="B15593">
        <v>1.53</v>
      </c>
      <c r="C15593">
        <f>IFERROR(((VLOOKUP(A15593,'Interest Rates-10yr'!$A$9:$C$15239,2,FALSE))-B15593),C15592)</f>
        <v>2.5999999999999996</v>
      </c>
      <c r="D15593" s="98">
        <f>AVERAGE(C$10:C15593)</f>
        <v>0.85031314168377803</v>
      </c>
      <c r="E15593" s="2"/>
      <c r="G15593" s="23"/>
    </row>
    <row r="15594" spans="1:7" customFormat="1">
      <c r="A15594" s="4">
        <v>38232</v>
      </c>
      <c r="B15594">
        <v>1.51</v>
      </c>
      <c r="C15594">
        <f>IFERROR(((VLOOKUP(A15594,'Interest Rates-10yr'!$A$9:$C$15239,2,FALSE))-B15594),C15593)</f>
        <v>2.6900000000000004</v>
      </c>
      <c r="D15594" s="98">
        <f>AVERAGE(C$10:C15594)</f>
        <v>0.85043118383060623</v>
      </c>
      <c r="E15594" s="2"/>
      <c r="G15594" s="23"/>
    </row>
    <row r="15595" spans="1:7" customFormat="1">
      <c r="A15595" s="4">
        <v>38233</v>
      </c>
      <c r="B15595">
        <v>1.48</v>
      </c>
      <c r="C15595">
        <f>IFERROR(((VLOOKUP(A15595,'Interest Rates-10yr'!$A$9:$C$15239,2,FALSE))-B15595),C15594)</f>
        <v>2.82</v>
      </c>
      <c r="D15595" s="98">
        <f>AVERAGE(C$10:C15595)</f>
        <v>0.85055755164891556</v>
      </c>
      <c r="E15595" s="2"/>
      <c r="G15595" s="23"/>
    </row>
    <row r="15596" spans="1:7" customFormat="1">
      <c r="A15596" s="4">
        <v>38234</v>
      </c>
      <c r="B15596">
        <v>1.48</v>
      </c>
      <c r="C15596">
        <f>IFERROR(((VLOOKUP(A15596,'Interest Rates-10yr'!$A$9:$C$15239,2,FALSE))-B15596),C15595)</f>
        <v>2.82</v>
      </c>
      <c r="D15596" s="98">
        <f>AVERAGE(C$10:C15596)</f>
        <v>0.85068390325271037</v>
      </c>
      <c r="E15596" s="2"/>
      <c r="G15596" s="23"/>
    </row>
    <row r="15597" spans="1:7" customFormat="1">
      <c r="A15597" s="4">
        <v>38235</v>
      </c>
      <c r="B15597">
        <v>1.48</v>
      </c>
      <c r="C15597">
        <f>IFERROR(((VLOOKUP(A15597,'Interest Rates-10yr'!$A$9:$C$15239,2,FALSE))-B15597),C15596)</f>
        <v>2.82</v>
      </c>
      <c r="D15597" s="98">
        <f>AVERAGE(C$10:C15597)</f>
        <v>0.85081023864511141</v>
      </c>
      <c r="E15597" s="2"/>
      <c r="G15597" s="23"/>
    </row>
    <row r="15598" spans="1:7" customFormat="1">
      <c r="A15598" s="4">
        <v>38236</v>
      </c>
      <c r="B15598">
        <v>1.48</v>
      </c>
      <c r="C15598">
        <f>IFERROR(((VLOOKUP(A15598,'Interest Rates-10yr'!$A$9:$C$15239,2,FALSE))-B15598),C15597)</f>
        <v>2.82</v>
      </c>
      <c r="D15598" s="98">
        <f>AVERAGE(C$10:C15598)</f>
        <v>0.85093655782923838</v>
      </c>
      <c r="E15598" s="2"/>
      <c r="G15598" s="23"/>
    </row>
    <row r="15599" spans="1:7" customFormat="1">
      <c r="A15599" s="4">
        <v>38237</v>
      </c>
      <c r="B15599">
        <v>1.54</v>
      </c>
      <c r="C15599">
        <f>IFERROR(((VLOOKUP(A15599,'Interest Rates-10yr'!$A$9:$C$15239,2,FALSE))-B15599),C15598)</f>
        <v>2.7199999999999998</v>
      </c>
      <c r="D15599" s="98">
        <f>AVERAGE(C$10:C15599)</f>
        <v>0.85105644644002543</v>
      </c>
      <c r="E15599" s="2"/>
      <c r="G15599" s="23"/>
    </row>
    <row r="15600" spans="1:7" customFormat="1">
      <c r="A15600" s="4">
        <v>38238</v>
      </c>
      <c r="B15600">
        <v>1.51</v>
      </c>
      <c r="C15600">
        <f>IFERROR(((VLOOKUP(A15600,'Interest Rates-10yr'!$A$9:$C$15239,2,FALSE))-B15600),C15599)</f>
        <v>2.67</v>
      </c>
      <c r="D15600" s="98">
        <f>AVERAGE(C$10:C15600)</f>
        <v>0.85117311269322016</v>
      </c>
      <c r="E15600" s="2"/>
      <c r="G15600" s="23"/>
    </row>
    <row r="15601" spans="1:7" customFormat="1">
      <c r="A15601" s="4">
        <v>38239</v>
      </c>
      <c r="B15601">
        <v>1.49</v>
      </c>
      <c r="C15601">
        <f>IFERROR(((VLOOKUP(A15601,'Interest Rates-10yr'!$A$9:$C$15239,2,FALSE))-B15601),C15600)</f>
        <v>2.7299999999999995</v>
      </c>
      <c r="D15601" s="98">
        <f>AVERAGE(C$10:C15601)</f>
        <v>0.85129361210877341</v>
      </c>
      <c r="E15601" s="2"/>
      <c r="G15601" s="23"/>
    </row>
    <row r="15602" spans="1:7" customFormat="1">
      <c r="A15602" s="4">
        <v>38240</v>
      </c>
      <c r="B15602">
        <v>1.48</v>
      </c>
      <c r="C15602">
        <f>IFERROR(((VLOOKUP(A15602,'Interest Rates-10yr'!$A$9:$C$15239,2,FALSE))-B15602),C15601)</f>
        <v>2.7100000000000004</v>
      </c>
      <c r="D15602" s="98">
        <f>AVERAGE(C$10:C15602)</f>
        <v>0.85141281344192876</v>
      </c>
      <c r="E15602" s="2"/>
      <c r="G15602" s="23"/>
    </row>
    <row r="15603" spans="1:7" customFormat="1">
      <c r="A15603" s="4">
        <v>38241</v>
      </c>
      <c r="B15603">
        <v>1.48</v>
      </c>
      <c r="C15603">
        <f>IFERROR(((VLOOKUP(A15603,'Interest Rates-10yr'!$A$9:$C$15239,2,FALSE))-B15603),C15602)</f>
        <v>2.7100000000000004</v>
      </c>
      <c r="D15603" s="98">
        <f>AVERAGE(C$10:C15603)</f>
        <v>0.85153199948698177</v>
      </c>
      <c r="E15603" s="2"/>
      <c r="G15603" s="23"/>
    </row>
    <row r="15604" spans="1:7" customFormat="1">
      <c r="A15604" s="4">
        <v>38242</v>
      </c>
      <c r="B15604">
        <v>1.48</v>
      </c>
      <c r="C15604">
        <f>IFERROR(((VLOOKUP(A15604,'Interest Rates-10yr'!$A$9:$C$15239,2,FALSE))-B15604),C15603)</f>
        <v>2.7100000000000004</v>
      </c>
      <c r="D15604" s="98">
        <f>AVERAGE(C$10:C15604)</f>
        <v>0.85165117024687353</v>
      </c>
      <c r="E15604" s="2"/>
      <c r="G15604" s="23"/>
    </row>
    <row r="15605" spans="1:7" customFormat="1">
      <c r="A15605" s="4">
        <v>38243</v>
      </c>
      <c r="B15605">
        <v>1.51</v>
      </c>
      <c r="C15605">
        <f>IFERROR(((VLOOKUP(A15605,'Interest Rates-10yr'!$A$9:$C$15239,2,FALSE))-B15605),C15604)</f>
        <v>2.6500000000000004</v>
      </c>
      <c r="D15605" s="98">
        <f>AVERAGE(C$10:C15605)</f>
        <v>0.85176647858425192</v>
      </c>
      <c r="E15605" s="2"/>
      <c r="G15605" s="23"/>
    </row>
    <row r="15606" spans="1:7" customFormat="1">
      <c r="A15606" s="4">
        <v>38244</v>
      </c>
      <c r="B15606">
        <v>1.4</v>
      </c>
      <c r="C15606">
        <f>IFERROR(((VLOOKUP(A15606,'Interest Rates-10yr'!$A$9:$C$15239,2,FALSE))-B15606),C15605)</f>
        <v>2.7500000000000004</v>
      </c>
      <c r="D15606" s="98">
        <f>AVERAGE(C$10:C15606)</f>
        <v>0.85188818362505558</v>
      </c>
      <c r="E15606" s="2"/>
      <c r="G15606" s="23"/>
    </row>
    <row r="15607" spans="1:7" customFormat="1">
      <c r="A15607" s="4">
        <v>38245</v>
      </c>
      <c r="B15607">
        <v>1.57</v>
      </c>
      <c r="C15607">
        <f>IFERROR(((VLOOKUP(A15607,'Interest Rates-10yr'!$A$9:$C$15239,2,FALSE))-B15607),C15606)</f>
        <v>2.6099999999999994</v>
      </c>
      <c r="D15607" s="98">
        <f>AVERAGE(C$10:C15607)</f>
        <v>0.85200089755096764</v>
      </c>
      <c r="E15607" s="2"/>
      <c r="G15607" s="23"/>
    </row>
    <row r="15608" spans="1:7" customFormat="1">
      <c r="A15608" s="4">
        <v>38246</v>
      </c>
      <c r="B15608">
        <v>1.61</v>
      </c>
      <c r="C15608">
        <f>IFERROR(((VLOOKUP(A15608,'Interest Rates-10yr'!$A$9:$C$15239,2,FALSE))-B15608),C15607)</f>
        <v>2.4699999999999998</v>
      </c>
      <c r="D15608" s="98">
        <f>AVERAGE(C$10:C15608)</f>
        <v>0.85210462209115923</v>
      </c>
      <c r="E15608" s="2"/>
      <c r="G15608" s="23"/>
    </row>
    <row r="15609" spans="1:7" customFormat="1">
      <c r="A15609" s="4">
        <v>38247</v>
      </c>
      <c r="B15609">
        <v>1.58</v>
      </c>
      <c r="C15609">
        <f>IFERROR(((VLOOKUP(A15609,'Interest Rates-10yr'!$A$9:$C$15239,2,FALSE))-B15609),C15608)</f>
        <v>2.5599999999999996</v>
      </c>
      <c r="D15609" s="98">
        <f>AVERAGE(C$10:C15609)</f>
        <v>0.85221410256410202</v>
      </c>
      <c r="E15609" s="2"/>
      <c r="G15609" s="23"/>
    </row>
    <row r="15610" spans="1:7" customFormat="1">
      <c r="A15610" s="4">
        <v>38248</v>
      </c>
      <c r="B15610">
        <v>1.58</v>
      </c>
      <c r="C15610">
        <f>IFERROR(((VLOOKUP(A15610,'Interest Rates-10yr'!$A$9:$C$15239,2,FALSE))-B15610),C15609)</f>
        <v>2.5599999999999996</v>
      </c>
      <c r="D15610" s="98">
        <f>AVERAGE(C$10:C15610)</f>
        <v>0.85232356900198647</v>
      </c>
      <c r="E15610" s="2"/>
      <c r="G15610" s="23"/>
    </row>
    <row r="15611" spans="1:7" customFormat="1">
      <c r="A15611" s="4">
        <v>38249</v>
      </c>
      <c r="B15611">
        <v>1.58</v>
      </c>
      <c r="C15611">
        <f>IFERROR(((VLOOKUP(A15611,'Interest Rates-10yr'!$A$9:$C$15239,2,FALSE))-B15611),C15610)</f>
        <v>2.5599999999999996</v>
      </c>
      <c r="D15611" s="98">
        <f>AVERAGE(C$10:C15611)</f>
        <v>0.85243302140751132</v>
      </c>
      <c r="E15611" s="2"/>
      <c r="G15611" s="23"/>
    </row>
    <row r="15612" spans="1:7" customFormat="1">
      <c r="A15612" s="4">
        <v>38250</v>
      </c>
      <c r="B15612">
        <v>1.64</v>
      </c>
      <c r="C15612">
        <f>IFERROR(((VLOOKUP(A15612,'Interest Rates-10yr'!$A$9:$C$15239,2,FALSE))-B15612),C15611)</f>
        <v>2.4300000000000006</v>
      </c>
      <c r="D15612" s="98">
        <f>AVERAGE(C$10:C15612)</f>
        <v>0.85253412805229711</v>
      </c>
      <c r="E15612" s="2"/>
      <c r="G15612" s="23"/>
    </row>
    <row r="15613" spans="1:7" customFormat="1">
      <c r="A15613" s="4">
        <v>38251</v>
      </c>
      <c r="B15613">
        <v>1.7</v>
      </c>
      <c r="C15613">
        <f>IFERROR(((VLOOKUP(A15613,'Interest Rates-10yr'!$A$9:$C$15239,2,FALSE))-B15613),C15612)</f>
        <v>2.3499999999999996</v>
      </c>
      <c r="D15613" s="98">
        <f>AVERAGE(C$10:C15613)</f>
        <v>0.85263009484747443</v>
      </c>
      <c r="E15613" s="2"/>
      <c r="G15613" s="23"/>
    </row>
    <row r="15614" spans="1:7" customFormat="1">
      <c r="A15614" s="4">
        <v>38252</v>
      </c>
      <c r="B15614">
        <v>1.78</v>
      </c>
      <c r="C15614">
        <f>IFERROR(((VLOOKUP(A15614,'Interest Rates-10yr'!$A$9:$C$15239,2,FALSE))-B15614),C15613)</f>
        <v>2.2199999999999998</v>
      </c>
      <c r="D15614" s="98">
        <f>AVERAGE(C$10:C15614)</f>
        <v>0.85271771867990964</v>
      </c>
      <c r="E15614" s="2"/>
      <c r="G15614" s="23"/>
    </row>
    <row r="15615" spans="1:7" customFormat="1">
      <c r="A15615" s="4">
        <v>38253</v>
      </c>
      <c r="B15615">
        <v>1.8</v>
      </c>
      <c r="C15615">
        <f>IFERROR(((VLOOKUP(A15615,'Interest Rates-10yr'!$A$9:$C$15239,2,FALSE))-B15615),C15614)</f>
        <v>2.2199999999999998</v>
      </c>
      <c r="D15615" s="98">
        <f>AVERAGE(C$10:C15615)</f>
        <v>0.85280533128283931</v>
      </c>
      <c r="E15615" s="2"/>
      <c r="G15615" s="23"/>
    </row>
    <row r="15616" spans="1:7" customFormat="1">
      <c r="A15616" s="4">
        <v>38254</v>
      </c>
      <c r="B15616">
        <v>1.76</v>
      </c>
      <c r="C15616">
        <f>IFERROR(((VLOOKUP(A15616,'Interest Rates-10yr'!$A$9:$C$15239,2,FALSE))-B15616),C15615)</f>
        <v>2.2800000000000002</v>
      </c>
      <c r="D15616" s="98">
        <f>AVERAGE(C$10:C15616)</f>
        <v>0.85289677708720391</v>
      </c>
      <c r="E15616" s="2"/>
      <c r="G15616" s="23"/>
    </row>
    <row r="15617" spans="1:7" customFormat="1">
      <c r="A15617" s="4">
        <v>38255</v>
      </c>
      <c r="B15617">
        <v>1.76</v>
      </c>
      <c r="C15617">
        <f>IFERROR(((VLOOKUP(A15617,'Interest Rates-10yr'!$A$9:$C$15239,2,FALSE))-B15617),C15616)</f>
        <v>2.2800000000000002</v>
      </c>
      <c r="D15617" s="98">
        <f>AVERAGE(C$10:C15617)</f>
        <v>0.85298821117375645</v>
      </c>
      <c r="E15617" s="2"/>
      <c r="G15617" s="23"/>
    </row>
    <row r="15618" spans="1:7" customFormat="1">
      <c r="A15618" s="4">
        <v>38256</v>
      </c>
      <c r="B15618">
        <v>1.76</v>
      </c>
      <c r="C15618">
        <f>IFERROR(((VLOOKUP(A15618,'Interest Rates-10yr'!$A$9:$C$15239,2,FALSE))-B15618),C15617)</f>
        <v>2.2800000000000002</v>
      </c>
      <c r="D15618" s="98">
        <f>AVERAGE(C$10:C15618)</f>
        <v>0.85307963354474936</v>
      </c>
      <c r="E15618" s="2"/>
      <c r="G15618" s="23"/>
    </row>
    <row r="15619" spans="1:7" customFormat="1">
      <c r="A15619" s="4">
        <v>38257</v>
      </c>
      <c r="B15619">
        <v>1.76</v>
      </c>
      <c r="C15619">
        <f>IFERROR(((VLOOKUP(A15619,'Interest Rates-10yr'!$A$9:$C$15239,2,FALSE))-B15619),C15618)</f>
        <v>2.25</v>
      </c>
      <c r="D15619" s="98">
        <f>AVERAGE(C$10:C15619)</f>
        <v>0.85316912235746267</v>
      </c>
      <c r="E15619" s="2"/>
      <c r="G15619" s="23"/>
    </row>
    <row r="15620" spans="1:7" customFormat="1">
      <c r="A15620" s="4">
        <v>38258</v>
      </c>
      <c r="B15620">
        <v>1.72</v>
      </c>
      <c r="C15620">
        <f>IFERROR(((VLOOKUP(A15620,'Interest Rates-10yr'!$A$9:$C$15239,2,FALSE))-B15620),C15619)</f>
        <v>2.2999999999999998</v>
      </c>
      <c r="D15620" s="98">
        <f>AVERAGE(C$10:C15620)</f>
        <v>0.85326180257510675</v>
      </c>
      <c r="E15620" s="2"/>
      <c r="G15620" s="23"/>
    </row>
    <row r="15621" spans="1:7" customFormat="1">
      <c r="A15621" s="4">
        <v>38259</v>
      </c>
      <c r="B15621">
        <v>1.76</v>
      </c>
      <c r="C15621">
        <f>IFERROR(((VLOOKUP(A15621,'Interest Rates-10yr'!$A$9:$C$15239,2,FALSE))-B15621),C15620)</f>
        <v>2.34</v>
      </c>
      <c r="D15621" s="98">
        <f>AVERAGE(C$10:C15621)</f>
        <v>0.85335703305149835</v>
      </c>
      <c r="E15621" s="2"/>
      <c r="G15621" s="23"/>
    </row>
    <row r="15622" spans="1:7" customFormat="1">
      <c r="A15622" s="4">
        <v>38260</v>
      </c>
      <c r="B15622">
        <v>1.94</v>
      </c>
      <c r="C15622">
        <f>IFERROR(((VLOOKUP(A15622,'Interest Rates-10yr'!$A$9:$C$15239,2,FALSE))-B15622),C15621)</f>
        <v>2.1999999999999997</v>
      </c>
      <c r="D15622" s="98">
        <f>AVERAGE(C$10:C15622)</f>
        <v>0.85344328444245132</v>
      </c>
      <c r="E15622" s="2"/>
      <c r="G15622" s="23"/>
    </row>
    <row r="15623" spans="1:7" customFormat="1">
      <c r="A15623" s="4">
        <v>38261</v>
      </c>
      <c r="B15623">
        <v>1.86</v>
      </c>
      <c r="C15623">
        <f>IFERROR(((VLOOKUP(A15623,'Interest Rates-10yr'!$A$9:$C$15239,2,FALSE))-B15623),C15622)</f>
        <v>2.3499999999999996</v>
      </c>
      <c r="D15623" s="98">
        <f>AVERAGE(C$10:C15623)</f>
        <v>0.85353913154860972</v>
      </c>
      <c r="E15623" s="2"/>
      <c r="G15623" s="23"/>
    </row>
    <row r="15624" spans="1:7" customFormat="1">
      <c r="A15624" s="4">
        <v>38262</v>
      </c>
      <c r="B15624">
        <v>1.86</v>
      </c>
      <c r="C15624">
        <f>IFERROR(((VLOOKUP(A15624,'Interest Rates-10yr'!$A$9:$C$15239,2,FALSE))-B15624),C15623)</f>
        <v>2.3499999999999996</v>
      </c>
      <c r="D15624" s="98">
        <f>AVERAGE(C$10:C15624)</f>
        <v>0.8536349663784818</v>
      </c>
      <c r="E15624" s="2"/>
      <c r="G15624" s="23"/>
    </row>
    <row r="15625" spans="1:7" customFormat="1">
      <c r="A15625" s="4">
        <v>38263</v>
      </c>
      <c r="B15625">
        <v>1.86</v>
      </c>
      <c r="C15625">
        <f>IFERROR(((VLOOKUP(A15625,'Interest Rates-10yr'!$A$9:$C$15239,2,FALSE))-B15625),C15624)</f>
        <v>2.3499999999999996</v>
      </c>
      <c r="D15625" s="98">
        <f>AVERAGE(C$10:C15625)</f>
        <v>0.85373078893442578</v>
      </c>
      <c r="E15625" s="2"/>
      <c r="G15625" s="23"/>
    </row>
    <row r="15626" spans="1:7" customFormat="1">
      <c r="A15626" s="4">
        <v>38264</v>
      </c>
      <c r="B15626">
        <v>1.77</v>
      </c>
      <c r="C15626">
        <f>IFERROR(((VLOOKUP(A15626,'Interest Rates-10yr'!$A$9:$C$15239,2,FALSE))-B15626),C15625)</f>
        <v>2.4200000000000004</v>
      </c>
      <c r="D15626" s="98">
        <f>AVERAGE(C$10:C15626)</f>
        <v>0.85383108151373466</v>
      </c>
      <c r="E15626" s="2"/>
      <c r="G15626" s="23"/>
    </row>
    <row r="15627" spans="1:7" customFormat="1">
      <c r="A15627" s="4">
        <v>38265</v>
      </c>
      <c r="B15627">
        <v>1.73</v>
      </c>
      <c r="C15627">
        <f>IFERROR(((VLOOKUP(A15627,'Interest Rates-10yr'!$A$9:$C$15239,2,FALSE))-B15627),C15626)</f>
        <v>2.4499999999999997</v>
      </c>
      <c r="D15627" s="98">
        <f>AVERAGE(C$10:C15627)</f>
        <v>0.85393328211038511</v>
      </c>
      <c r="E15627" s="2"/>
      <c r="G15627" s="23"/>
    </row>
    <row r="15628" spans="1:7" customFormat="1">
      <c r="A15628" s="4">
        <v>38266</v>
      </c>
      <c r="B15628">
        <v>1.74</v>
      </c>
      <c r="C15628">
        <f>IFERROR(((VLOOKUP(A15628,'Interest Rates-10yr'!$A$9:$C$15239,2,FALSE))-B15628),C15627)</f>
        <v>2.4900000000000002</v>
      </c>
      <c r="D15628" s="98">
        <f>AVERAGE(C$10:C15628)</f>
        <v>0.8540380306037515</v>
      </c>
      <c r="E15628" s="2"/>
      <c r="G15628" s="23"/>
    </row>
    <row r="15629" spans="1:7" customFormat="1">
      <c r="A15629" s="4">
        <v>38267</v>
      </c>
      <c r="B15629">
        <v>1.76</v>
      </c>
      <c r="C15629">
        <f>IFERROR(((VLOOKUP(A15629,'Interest Rates-10yr'!$A$9:$C$15239,2,FALSE))-B15629),C15628)</f>
        <v>2.5</v>
      </c>
      <c r="D15629" s="98">
        <f>AVERAGE(C$10:C15629)</f>
        <v>0.85414340588988436</v>
      </c>
      <c r="E15629" s="2"/>
      <c r="G15629" s="23"/>
    </row>
    <row r="15630" spans="1:7" customFormat="1">
      <c r="A15630" s="4">
        <v>38268</v>
      </c>
      <c r="B15630">
        <v>1.71</v>
      </c>
      <c r="C15630">
        <f>IFERROR(((VLOOKUP(A15630,'Interest Rates-10yr'!$A$9:$C$15239,2,FALSE))-B15630),C15629)</f>
        <v>2.4400000000000004</v>
      </c>
      <c r="D15630" s="98">
        <f>AVERAGE(C$10:C15630)</f>
        <v>0.8542449267012352</v>
      </c>
      <c r="E15630" s="2"/>
      <c r="G15630" s="23"/>
    </row>
    <row r="15631" spans="1:7" customFormat="1">
      <c r="A15631" s="4">
        <v>38269</v>
      </c>
      <c r="B15631">
        <v>1.71</v>
      </c>
      <c r="C15631">
        <f>IFERROR(((VLOOKUP(A15631,'Interest Rates-10yr'!$A$9:$C$15239,2,FALSE))-B15631),C15630)</f>
        <v>2.4400000000000004</v>
      </c>
      <c r="D15631" s="98">
        <f>AVERAGE(C$10:C15631)</f>
        <v>0.85434643451542669</v>
      </c>
      <c r="E15631" s="2"/>
      <c r="G15631" s="23"/>
    </row>
    <row r="15632" spans="1:7" customFormat="1">
      <c r="A15632" s="4">
        <v>38270</v>
      </c>
      <c r="B15632">
        <v>1.71</v>
      </c>
      <c r="C15632">
        <f>IFERROR(((VLOOKUP(A15632,'Interest Rates-10yr'!$A$9:$C$15239,2,FALSE))-B15632),C15631)</f>
        <v>2.4400000000000004</v>
      </c>
      <c r="D15632" s="98">
        <f>AVERAGE(C$10:C15632)</f>
        <v>0.85444792933495461</v>
      </c>
      <c r="E15632" s="2"/>
      <c r="G15632" s="23"/>
    </row>
    <row r="15633" spans="1:7" customFormat="1">
      <c r="A15633" s="4">
        <v>38271</v>
      </c>
      <c r="B15633">
        <v>1.71</v>
      </c>
      <c r="C15633">
        <f>IFERROR(((VLOOKUP(A15633,'Interest Rates-10yr'!$A$9:$C$15239,2,FALSE))-B15633),C15632)</f>
        <v>2.4400000000000004</v>
      </c>
      <c r="D15633" s="98">
        <f>AVERAGE(C$10:C15633)</f>
        <v>0.85454941116231409</v>
      </c>
      <c r="E15633" s="2"/>
      <c r="G15633" s="23"/>
    </row>
    <row r="15634" spans="1:7" customFormat="1">
      <c r="A15634" s="4">
        <v>38272</v>
      </c>
      <c r="B15634">
        <v>1.78</v>
      </c>
      <c r="C15634">
        <f>IFERROR(((VLOOKUP(A15634,'Interest Rates-10yr'!$A$9:$C$15239,2,FALSE))-B15634),C15633)</f>
        <v>2.34</v>
      </c>
      <c r="D15634" s="98">
        <f>AVERAGE(C$10:C15634)</f>
        <v>0.85464447999999971</v>
      </c>
      <c r="E15634" s="2"/>
      <c r="G15634" s="23"/>
    </row>
    <row r="15635" spans="1:7" customFormat="1">
      <c r="A15635" s="4">
        <v>38273</v>
      </c>
      <c r="B15635">
        <v>1.73</v>
      </c>
      <c r="C15635">
        <f>IFERROR(((VLOOKUP(A15635,'Interest Rates-10yr'!$A$9:$C$15239,2,FALSE))-B15635),C15634)</f>
        <v>2.36</v>
      </c>
      <c r="D15635" s="98">
        <f>AVERAGE(C$10:C15635)</f>
        <v>0.85474081658773815</v>
      </c>
      <c r="E15635" s="2"/>
      <c r="G15635" s="23"/>
    </row>
    <row r="15636" spans="1:7" customFormat="1">
      <c r="A15636" s="4">
        <v>38274</v>
      </c>
      <c r="B15636">
        <v>1.77</v>
      </c>
      <c r="C15636">
        <f>IFERROR(((VLOOKUP(A15636,'Interest Rates-10yr'!$A$9:$C$15239,2,FALSE))-B15636),C15635)</f>
        <v>2.2600000000000002</v>
      </c>
      <c r="D15636" s="98">
        <f>AVERAGE(C$10:C15636)</f>
        <v>0.85483074166506667</v>
      </c>
      <c r="E15636" s="2"/>
      <c r="G15636" s="23"/>
    </row>
    <row r="15637" spans="1:7" customFormat="1">
      <c r="A15637" s="4">
        <v>38275</v>
      </c>
      <c r="B15637">
        <v>1.79</v>
      </c>
      <c r="C15637">
        <f>IFERROR(((VLOOKUP(A15637,'Interest Rates-10yr'!$A$9:$C$15239,2,FALSE))-B15637),C15636)</f>
        <v>2.2800000000000002</v>
      </c>
      <c r="D15637" s="98">
        <f>AVERAGE(C$10:C15637)</f>
        <v>0.85492193498848201</v>
      </c>
      <c r="E15637" s="2"/>
      <c r="G15637" s="23"/>
    </row>
    <row r="15638" spans="1:7" customFormat="1">
      <c r="A15638" s="4">
        <v>38276</v>
      </c>
      <c r="B15638">
        <v>1.79</v>
      </c>
      <c r="C15638">
        <f>IFERROR(((VLOOKUP(A15638,'Interest Rates-10yr'!$A$9:$C$15239,2,FALSE))-B15638),C15637)</f>
        <v>2.2800000000000002</v>
      </c>
      <c r="D15638" s="98">
        <f>AVERAGE(C$10:C15638)</f>
        <v>0.85501311664213953</v>
      </c>
      <c r="E15638" s="2"/>
      <c r="G15638" s="23"/>
    </row>
    <row r="15639" spans="1:7" customFormat="1">
      <c r="A15639" s="4">
        <v>38277</v>
      </c>
      <c r="B15639">
        <v>1.79</v>
      </c>
      <c r="C15639">
        <f>IFERROR(((VLOOKUP(A15639,'Interest Rates-10yr'!$A$9:$C$15239,2,FALSE))-B15639),C15638)</f>
        <v>2.2800000000000002</v>
      </c>
      <c r="D15639" s="98">
        <f>AVERAGE(C$10:C15639)</f>
        <v>0.85510428662827886</v>
      </c>
      <c r="E15639" s="2"/>
      <c r="G15639" s="23"/>
    </row>
    <row r="15640" spans="1:7" customFormat="1">
      <c r="A15640" s="4">
        <v>38278</v>
      </c>
      <c r="B15640">
        <v>1.73</v>
      </c>
      <c r="C15640">
        <f>IFERROR(((VLOOKUP(A15640,'Interest Rates-10yr'!$A$9:$C$15239,2,FALSE))-B15640),C15639)</f>
        <v>2.3400000000000003</v>
      </c>
      <c r="D15640" s="98">
        <f>AVERAGE(C$10:C15640)</f>
        <v>0.85519928347514551</v>
      </c>
      <c r="E15640" s="2"/>
      <c r="G15640" s="23"/>
    </row>
    <row r="15641" spans="1:7" customFormat="1">
      <c r="A15641" s="4">
        <v>38279</v>
      </c>
      <c r="B15641">
        <v>1.72</v>
      </c>
      <c r="C15641">
        <f>IFERROR(((VLOOKUP(A15641,'Interest Rates-10yr'!$A$9:$C$15239,2,FALSE))-B15641),C15640)</f>
        <v>2.3500000000000005</v>
      </c>
      <c r="D15641" s="98">
        <f>AVERAGE(C$10:C15641)</f>
        <v>0.85529490788126916</v>
      </c>
      <c r="E15641" s="2"/>
      <c r="G15641" s="23"/>
    </row>
    <row r="15642" spans="1:7" customFormat="1">
      <c r="A15642" s="4">
        <v>38280</v>
      </c>
      <c r="B15642">
        <v>1.74</v>
      </c>
      <c r="C15642">
        <f>IFERROR(((VLOOKUP(A15642,'Interest Rates-10yr'!$A$9:$C$15239,2,FALSE))-B15642),C15641)</f>
        <v>2.2699999999999996</v>
      </c>
      <c r="D15642" s="98">
        <f>AVERAGE(C$10:C15642)</f>
        <v>0.85538540267383101</v>
      </c>
      <c r="E15642" s="2"/>
      <c r="G15642" s="23"/>
    </row>
    <row r="15643" spans="1:7" customFormat="1">
      <c r="A15643" s="4">
        <v>38281</v>
      </c>
      <c r="B15643">
        <v>1.76</v>
      </c>
      <c r="C15643">
        <f>IFERROR(((VLOOKUP(A15643,'Interest Rates-10yr'!$A$9:$C$15239,2,FALSE))-B15643),C15642)</f>
        <v>2.25</v>
      </c>
      <c r="D15643" s="98">
        <f>AVERAGE(C$10:C15643)</f>
        <v>0.85547460662658303</v>
      </c>
      <c r="E15643" s="2"/>
      <c r="G15643" s="23"/>
    </row>
    <row r="15644" spans="1:7" customFormat="1">
      <c r="A15644" s="4">
        <v>38282</v>
      </c>
      <c r="B15644">
        <v>1.72</v>
      </c>
      <c r="C15644">
        <f>IFERROR(((VLOOKUP(A15644,'Interest Rates-10yr'!$A$9:$C$15239,2,FALSE))-B15644),C15643)</f>
        <v>2.2800000000000002</v>
      </c>
      <c r="D15644" s="98">
        <f>AVERAGE(C$10:C15644)</f>
        <v>0.85556571794051806</v>
      </c>
      <c r="E15644" s="2"/>
      <c r="G15644" s="23"/>
    </row>
    <row r="15645" spans="1:7" customFormat="1">
      <c r="A15645" s="4">
        <v>38283</v>
      </c>
      <c r="B15645">
        <v>1.72</v>
      </c>
      <c r="C15645">
        <f>IFERROR(((VLOOKUP(A15645,'Interest Rates-10yr'!$A$9:$C$15239,2,FALSE))-B15645),C15644)</f>
        <v>2.2800000000000002</v>
      </c>
      <c r="D15645" s="98">
        <f>AVERAGE(C$10:C15645)</f>
        <v>0.85565681760040935</v>
      </c>
      <c r="E15645" s="2"/>
      <c r="G15645" s="23"/>
    </row>
    <row r="15646" spans="1:7" customFormat="1">
      <c r="A15646" s="4">
        <v>38284</v>
      </c>
      <c r="B15646">
        <v>1.72</v>
      </c>
      <c r="C15646">
        <f>IFERROR(((VLOOKUP(A15646,'Interest Rates-10yr'!$A$9:$C$15239,2,FALSE))-B15646),C15645)</f>
        <v>2.2800000000000002</v>
      </c>
      <c r="D15646" s="98">
        <f>AVERAGE(C$10:C15646)</f>
        <v>0.85574790560849279</v>
      </c>
      <c r="E15646" s="2"/>
      <c r="G15646" s="23"/>
    </row>
    <row r="15647" spans="1:7" customFormat="1">
      <c r="A15647" s="4">
        <v>38285</v>
      </c>
      <c r="B15647">
        <v>1.76</v>
      </c>
      <c r="C15647">
        <f>IFERROR(((VLOOKUP(A15647,'Interest Rates-10yr'!$A$9:$C$15239,2,FALSE))-B15647),C15646)</f>
        <v>2.2300000000000004</v>
      </c>
      <c r="D15647" s="98">
        <f>AVERAGE(C$10:C15647)</f>
        <v>0.85583578462719023</v>
      </c>
      <c r="E15647" s="2"/>
      <c r="G15647" s="23"/>
    </row>
    <row r="15648" spans="1:7" customFormat="1">
      <c r="A15648" s="4">
        <v>38286</v>
      </c>
      <c r="B15648">
        <v>1.72</v>
      </c>
      <c r="C15648">
        <f>IFERROR(((VLOOKUP(A15648,'Interest Rates-10yr'!$A$9:$C$15239,2,FALSE))-B15648),C15647)</f>
        <v>2.29</v>
      </c>
      <c r="D15648" s="98">
        <f>AVERAGE(C$10:C15648)</f>
        <v>0.85592748896988313</v>
      </c>
      <c r="E15648" s="2"/>
      <c r="G15648" s="23"/>
    </row>
    <row r="15649" spans="1:7" customFormat="1">
      <c r="A15649" s="4">
        <v>38287</v>
      </c>
      <c r="B15649">
        <v>1.77</v>
      </c>
      <c r="C15649">
        <f>IFERROR(((VLOOKUP(A15649,'Interest Rates-10yr'!$A$9:$C$15239,2,FALSE))-B15649),C15648)</f>
        <v>2.3400000000000003</v>
      </c>
      <c r="D15649" s="98">
        <f>AVERAGE(C$10:C15649)</f>
        <v>0.85602237851662422</v>
      </c>
      <c r="E15649" s="2"/>
      <c r="G15649" s="23"/>
    </row>
    <row r="15650" spans="1:7" customFormat="1">
      <c r="A15650" s="4">
        <v>38288</v>
      </c>
      <c r="B15650">
        <v>1.79</v>
      </c>
      <c r="C15650">
        <f>IFERROR(((VLOOKUP(A15650,'Interest Rates-10yr'!$A$9:$C$15239,2,FALSE))-B15650),C15649)</f>
        <v>2.2999999999999998</v>
      </c>
      <c r="D15650" s="98">
        <f>AVERAGE(C$10:C15650)</f>
        <v>0.85611469854868627</v>
      </c>
      <c r="E15650" s="2"/>
      <c r="G15650" s="23"/>
    </row>
    <row r="15651" spans="1:7" customFormat="1">
      <c r="A15651" s="4">
        <v>38289</v>
      </c>
      <c r="B15651">
        <v>1.79</v>
      </c>
      <c r="C15651">
        <f>IFERROR(((VLOOKUP(A15651,'Interest Rates-10yr'!$A$9:$C$15239,2,FALSE))-B15651),C15650)</f>
        <v>2.2599999999999998</v>
      </c>
      <c r="D15651" s="98">
        <f>AVERAGE(C$10:C15651)</f>
        <v>0.85620444955888009</v>
      </c>
      <c r="E15651" s="2"/>
      <c r="G15651" s="23"/>
    </row>
    <row r="15652" spans="1:7" customFormat="1">
      <c r="A15652" s="4">
        <v>38290</v>
      </c>
      <c r="B15652">
        <v>1.79</v>
      </c>
      <c r="C15652">
        <f>IFERROR(((VLOOKUP(A15652,'Interest Rates-10yr'!$A$9:$C$15239,2,FALSE))-B15652),C15651)</f>
        <v>2.2599999999999998</v>
      </c>
      <c r="D15652" s="98">
        <f>AVERAGE(C$10:C15652)</f>
        <v>0.85629418909416366</v>
      </c>
      <c r="E15652" s="2"/>
      <c r="G15652" s="23"/>
    </row>
    <row r="15653" spans="1:7" customFormat="1">
      <c r="A15653" s="4">
        <v>38291</v>
      </c>
      <c r="B15653">
        <v>1.79</v>
      </c>
      <c r="C15653">
        <f>IFERROR(((VLOOKUP(A15653,'Interest Rates-10yr'!$A$9:$C$15239,2,FALSE))-B15653),C15652)</f>
        <v>2.2599999999999998</v>
      </c>
      <c r="D15653" s="98">
        <f>AVERAGE(C$10:C15653)</f>
        <v>0.85638391715673756</v>
      </c>
      <c r="E15653" s="2"/>
      <c r="G15653" s="23"/>
    </row>
    <row r="15654" spans="1:7" customFormat="1">
      <c r="A15654" s="4">
        <v>38292</v>
      </c>
      <c r="B15654">
        <v>1.83</v>
      </c>
      <c r="C15654">
        <f>IFERROR(((VLOOKUP(A15654,'Interest Rates-10yr'!$A$9:$C$15239,2,FALSE))-B15654),C15653)</f>
        <v>2.2800000000000002</v>
      </c>
      <c r="D15654" s="98">
        <f>AVERAGE(C$10:C15654)</f>
        <v>0.85647491211249616</v>
      </c>
      <c r="E15654" s="2"/>
      <c r="G15654" s="23"/>
    </row>
    <row r="15655" spans="1:7" customFormat="1">
      <c r="A15655" s="4">
        <v>38293</v>
      </c>
      <c r="B15655">
        <v>1.74</v>
      </c>
      <c r="C15655">
        <f>IFERROR(((VLOOKUP(A15655,'Interest Rates-10yr'!$A$9:$C$15239,2,FALSE))-B15655),C15654)</f>
        <v>2.3599999999999994</v>
      </c>
      <c r="D15655" s="98">
        <f>AVERAGE(C$10:C15655)</f>
        <v>0.85657100856448953</v>
      </c>
      <c r="E15655" s="2"/>
      <c r="G15655" s="23"/>
    </row>
    <row r="15656" spans="1:7" customFormat="1">
      <c r="A15656" s="4">
        <v>38294</v>
      </c>
      <c r="B15656">
        <v>1.73</v>
      </c>
      <c r="C15656">
        <f>IFERROR(((VLOOKUP(A15656,'Interest Rates-10yr'!$A$9:$C$15239,2,FALSE))-B15656),C15655)</f>
        <v>2.36</v>
      </c>
      <c r="D15656" s="98">
        <f>AVERAGE(C$10:C15656)</f>
        <v>0.85666709273343156</v>
      </c>
      <c r="E15656" s="2"/>
      <c r="G15656" s="23"/>
    </row>
    <row r="15657" spans="1:7" customFormat="1">
      <c r="A15657" s="4">
        <v>38295</v>
      </c>
      <c r="B15657">
        <v>1.77</v>
      </c>
      <c r="C15657">
        <f>IFERROR(((VLOOKUP(A15657,'Interest Rates-10yr'!$A$9:$C$15239,2,FALSE))-B15657),C15656)</f>
        <v>2.3299999999999996</v>
      </c>
      <c r="D15657" s="98">
        <f>AVERAGE(C$10:C15657)</f>
        <v>0.85676124744376303</v>
      </c>
      <c r="E15657" s="2"/>
      <c r="G15657" s="23"/>
    </row>
    <row r="15658" spans="1:7" customFormat="1">
      <c r="A15658" s="4">
        <v>38296</v>
      </c>
      <c r="B15658">
        <v>1.76</v>
      </c>
      <c r="C15658">
        <f>IFERROR(((VLOOKUP(A15658,'Interest Rates-10yr'!$A$9:$C$15239,2,FALSE))-B15658),C15657)</f>
        <v>2.4500000000000002</v>
      </c>
      <c r="D15658" s="98">
        <f>AVERAGE(C$10:C15658)</f>
        <v>0.85686305834238641</v>
      </c>
      <c r="E15658" s="2"/>
      <c r="G15658" s="23"/>
    </row>
    <row r="15659" spans="1:7" customFormat="1">
      <c r="A15659" s="4">
        <v>38297</v>
      </c>
      <c r="B15659">
        <v>1.76</v>
      </c>
      <c r="C15659">
        <f>IFERROR(((VLOOKUP(A15659,'Interest Rates-10yr'!$A$9:$C$15239,2,FALSE))-B15659),C15658)</f>
        <v>2.4500000000000002</v>
      </c>
      <c r="D15659" s="98">
        <f>AVERAGE(C$10:C15659)</f>
        <v>0.85696485623003227</v>
      </c>
      <c r="E15659" s="2"/>
      <c r="G15659" s="23"/>
    </row>
    <row r="15660" spans="1:7" customFormat="1">
      <c r="A15660" s="4">
        <v>38298</v>
      </c>
      <c r="B15660">
        <v>1.76</v>
      </c>
      <c r="C15660">
        <f>IFERROR(((VLOOKUP(A15660,'Interest Rates-10yr'!$A$9:$C$15239,2,FALSE))-B15660),C15659)</f>
        <v>2.4500000000000002</v>
      </c>
      <c r="D15660" s="98">
        <f>AVERAGE(C$10:C15660)</f>
        <v>0.85706664110919473</v>
      </c>
      <c r="E15660" s="2"/>
      <c r="G15660" s="23"/>
    </row>
    <row r="15661" spans="1:7" customFormat="1">
      <c r="A15661" s="4">
        <v>38299</v>
      </c>
      <c r="B15661">
        <v>1.8</v>
      </c>
      <c r="C15661">
        <f>IFERROR(((VLOOKUP(A15661,'Interest Rates-10yr'!$A$9:$C$15239,2,FALSE))-B15661),C15660)</f>
        <v>2.42</v>
      </c>
      <c r="D15661" s="98">
        <f>AVERAGE(C$10:C15661)</f>
        <v>0.85716649629440367</v>
      </c>
      <c r="E15661" s="2"/>
      <c r="G15661" s="23"/>
    </row>
    <row r="15662" spans="1:7" customFormat="1">
      <c r="A15662" s="4">
        <v>38300</v>
      </c>
      <c r="B15662">
        <v>1.79</v>
      </c>
      <c r="C15662">
        <f>IFERROR(((VLOOKUP(A15662,'Interest Rates-10yr'!$A$9:$C$15239,2,FALSE))-B15662),C15661)</f>
        <v>2.4299999999999997</v>
      </c>
      <c r="D15662" s="98">
        <f>AVERAGE(C$10:C15662)</f>
        <v>0.85726697757618386</v>
      </c>
      <c r="E15662" s="2"/>
      <c r="G15662" s="23"/>
    </row>
    <row r="15663" spans="1:7" customFormat="1">
      <c r="A15663" s="4">
        <v>38301</v>
      </c>
      <c r="B15663">
        <v>1.92</v>
      </c>
      <c r="C15663">
        <f>IFERROR(((VLOOKUP(A15663,'Interest Rates-10yr'!$A$9:$C$15239,2,FALSE))-B15663),C15662)</f>
        <v>2.33</v>
      </c>
      <c r="D15663" s="98">
        <f>AVERAGE(C$10:C15663)</f>
        <v>0.85736105787658146</v>
      </c>
      <c r="E15663" s="2"/>
      <c r="G15663" s="23"/>
    </row>
    <row r="15664" spans="1:7" customFormat="1">
      <c r="A15664" s="4">
        <v>38302</v>
      </c>
      <c r="B15664">
        <v>1.92</v>
      </c>
      <c r="C15664">
        <f>IFERROR(((VLOOKUP(A15664,'Interest Rates-10yr'!$A$9:$C$15239,2,FALSE))-B15664),C15663)</f>
        <v>2.33</v>
      </c>
      <c r="D15664" s="98">
        <f>AVERAGE(C$10:C15664)</f>
        <v>0.85745512615777753</v>
      </c>
      <c r="E15664" s="2"/>
      <c r="G15664" s="23"/>
    </row>
    <row r="15665" spans="1:7" customFormat="1">
      <c r="A15665" s="4">
        <v>38303</v>
      </c>
      <c r="B15665">
        <v>2.02</v>
      </c>
      <c r="C15665">
        <f>IFERROR(((VLOOKUP(A15665,'Interest Rates-10yr'!$A$9:$C$15239,2,FALSE))-B15665),C15664)</f>
        <v>2.1800000000000002</v>
      </c>
      <c r="D15665" s="98">
        <f>AVERAGE(C$10:C15665)</f>
        <v>0.8575396014307618</v>
      </c>
      <c r="E15665" s="2"/>
      <c r="G15665" s="23"/>
    </row>
    <row r="15666" spans="1:7" customFormat="1">
      <c r="A15666" s="4">
        <v>38304</v>
      </c>
      <c r="B15666">
        <v>2.02</v>
      </c>
      <c r="C15666">
        <f>IFERROR(((VLOOKUP(A15666,'Interest Rates-10yr'!$A$9:$C$15239,2,FALSE))-B15666),C15665)</f>
        <v>2.1800000000000002</v>
      </c>
      <c r="D15666" s="98">
        <f>AVERAGE(C$10:C15666)</f>
        <v>0.85762406591301055</v>
      </c>
      <c r="E15666" s="2"/>
      <c r="G15666" s="23"/>
    </row>
    <row r="15667" spans="1:7" customFormat="1">
      <c r="A15667" s="4">
        <v>38305</v>
      </c>
      <c r="B15667">
        <v>2.02</v>
      </c>
      <c r="C15667">
        <f>IFERROR(((VLOOKUP(A15667,'Interest Rates-10yr'!$A$9:$C$15239,2,FALSE))-B15667),C15666)</f>
        <v>2.1800000000000002</v>
      </c>
      <c r="D15667" s="98">
        <f>AVERAGE(C$10:C15667)</f>
        <v>0.85770851960659134</v>
      </c>
      <c r="E15667" s="2"/>
      <c r="G15667" s="23"/>
    </row>
    <row r="15668" spans="1:7" customFormat="1">
      <c r="A15668" s="4">
        <v>38306</v>
      </c>
      <c r="B15668">
        <v>2.06</v>
      </c>
      <c r="C15668">
        <f>IFERROR(((VLOOKUP(A15668,'Interest Rates-10yr'!$A$9:$C$15239,2,FALSE))-B15668),C15667)</f>
        <v>2.14</v>
      </c>
      <c r="D15668" s="98">
        <f>AVERAGE(C$10:C15668)</f>
        <v>0.85779040807203566</v>
      </c>
      <c r="E15668" s="2"/>
      <c r="G15668" s="23"/>
    </row>
    <row r="15669" spans="1:7" customFormat="1">
      <c r="A15669" s="4">
        <v>38307</v>
      </c>
      <c r="B15669">
        <v>1.98</v>
      </c>
      <c r="C15669">
        <f>IFERROR(((VLOOKUP(A15669,'Interest Rates-10yr'!$A$9:$C$15239,2,FALSE))-B15669),C15668)</f>
        <v>2.23</v>
      </c>
      <c r="D15669" s="98">
        <f>AVERAGE(C$10:C15669)</f>
        <v>0.85787803320561984</v>
      </c>
      <c r="E15669" s="2"/>
      <c r="G15669" s="23"/>
    </row>
    <row r="15670" spans="1:7" customFormat="1">
      <c r="A15670" s="4">
        <v>38308</v>
      </c>
      <c r="B15670">
        <v>1.99</v>
      </c>
      <c r="C15670">
        <f>IFERROR(((VLOOKUP(A15670,'Interest Rates-10yr'!$A$9:$C$15239,2,FALSE))-B15670),C15669)</f>
        <v>2.1499999999999995</v>
      </c>
      <c r="D15670" s="98">
        <f>AVERAGE(C$10:C15670)</f>
        <v>0.85796053891833257</v>
      </c>
      <c r="E15670" s="2"/>
      <c r="G15670" s="23"/>
    </row>
    <row r="15671" spans="1:7" customFormat="1">
      <c r="A15671" s="4">
        <v>38309</v>
      </c>
      <c r="B15671">
        <v>1.99</v>
      </c>
      <c r="C15671">
        <f>IFERROR(((VLOOKUP(A15671,'Interest Rates-10yr'!$A$9:$C$15239,2,FALSE))-B15671),C15670)</f>
        <v>2.13</v>
      </c>
      <c r="D15671" s="98">
        <f>AVERAGE(C$10:C15671)</f>
        <v>0.85804175711914221</v>
      </c>
      <c r="E15671" s="2"/>
      <c r="G15671" s="23"/>
    </row>
    <row r="15672" spans="1:7" customFormat="1">
      <c r="A15672" s="4">
        <v>38310</v>
      </c>
      <c r="B15672">
        <v>1.99</v>
      </c>
      <c r="C15672">
        <f>IFERROR(((VLOOKUP(A15672,'Interest Rates-10yr'!$A$9:$C$15239,2,FALSE))-B15672),C15671)</f>
        <v>2.21</v>
      </c>
      <c r="D15672" s="98">
        <f>AVERAGE(C$10:C15672)</f>
        <v>0.85812807252761314</v>
      </c>
      <c r="E15672" s="2"/>
      <c r="G15672" s="23"/>
    </row>
    <row r="15673" spans="1:7" customFormat="1">
      <c r="A15673" s="4">
        <v>38311</v>
      </c>
      <c r="B15673">
        <v>1.99</v>
      </c>
      <c r="C15673">
        <f>IFERROR(((VLOOKUP(A15673,'Interest Rates-10yr'!$A$9:$C$15239,2,FALSE))-B15673),C15672)</f>
        <v>2.21</v>
      </c>
      <c r="D15673" s="98">
        <f>AVERAGE(C$10:C15673)</f>
        <v>0.85821437691521985</v>
      </c>
      <c r="E15673" s="2"/>
      <c r="G15673" s="23"/>
    </row>
    <row r="15674" spans="1:7" customFormat="1">
      <c r="A15674" s="4">
        <v>38312</v>
      </c>
      <c r="B15674">
        <v>1.99</v>
      </c>
      <c r="C15674">
        <f>IFERROR(((VLOOKUP(A15674,'Interest Rates-10yr'!$A$9:$C$15239,2,FALSE))-B15674),C15673)</f>
        <v>2.21</v>
      </c>
      <c r="D15674" s="98">
        <f>AVERAGE(C$10:C15674)</f>
        <v>0.85830067028407298</v>
      </c>
      <c r="E15674" s="2"/>
      <c r="G15674" s="23"/>
    </row>
    <row r="15675" spans="1:7" customFormat="1">
      <c r="A15675" s="4">
        <v>38313</v>
      </c>
      <c r="B15675">
        <v>2.0099999999999998</v>
      </c>
      <c r="C15675">
        <f>IFERROR(((VLOOKUP(A15675,'Interest Rates-10yr'!$A$9:$C$15239,2,FALSE))-B15675),C15674)</f>
        <v>2.17</v>
      </c>
      <c r="D15675" s="98">
        <f>AVERAGE(C$10:C15675)</f>
        <v>0.85838439933614208</v>
      </c>
      <c r="E15675" s="2"/>
      <c r="G15675" s="23"/>
    </row>
    <row r="15676" spans="1:7" customFormat="1">
      <c r="A15676" s="4">
        <v>38314</v>
      </c>
      <c r="B15676">
        <v>2</v>
      </c>
      <c r="C15676">
        <f>IFERROR(((VLOOKUP(A15676,'Interest Rates-10yr'!$A$9:$C$15239,2,FALSE))-B15676),C15675)</f>
        <v>2.1900000000000004</v>
      </c>
      <c r="D15676" s="98">
        <f>AVERAGE(C$10:C15676)</f>
        <v>0.85846939426820723</v>
      </c>
      <c r="E15676" s="2"/>
      <c r="G15676" s="23"/>
    </row>
    <row r="15677" spans="1:7" customFormat="1">
      <c r="A15677" s="4">
        <v>38315</v>
      </c>
      <c r="B15677">
        <v>2.02</v>
      </c>
      <c r="C15677">
        <f>IFERROR(((VLOOKUP(A15677,'Interest Rates-10yr'!$A$9:$C$15239,2,FALSE))-B15677),C15676)</f>
        <v>2.1800000000000002</v>
      </c>
      <c r="D15677" s="98">
        <f>AVERAGE(C$10:C15677)</f>
        <v>0.85855374010722518</v>
      </c>
      <c r="E15677" s="2"/>
      <c r="G15677" s="23"/>
    </row>
    <row r="15678" spans="1:7" customFormat="1">
      <c r="A15678" s="4">
        <v>38316</v>
      </c>
      <c r="B15678">
        <v>2.02</v>
      </c>
      <c r="C15678">
        <f>IFERROR(((VLOOKUP(A15678,'Interest Rates-10yr'!$A$9:$C$15239,2,FALSE))-B15678),C15677)</f>
        <v>2.1800000000000002</v>
      </c>
      <c r="D15678" s="98">
        <f>AVERAGE(C$10:C15678)</f>
        <v>0.85863807518029256</v>
      </c>
      <c r="E15678" s="2"/>
      <c r="G15678" s="23"/>
    </row>
    <row r="15679" spans="1:7" customFormat="1">
      <c r="A15679" s="4">
        <v>38317</v>
      </c>
      <c r="B15679">
        <v>2.0099999999999998</v>
      </c>
      <c r="C15679">
        <f>IFERROR(((VLOOKUP(A15679,'Interest Rates-10yr'!$A$9:$C$15239,2,FALSE))-B15679),C15678)</f>
        <v>2.2300000000000004</v>
      </c>
      <c r="D15679" s="98">
        <f>AVERAGE(C$10:C15679)</f>
        <v>0.85872559029993634</v>
      </c>
      <c r="E15679" s="2"/>
      <c r="G15679" s="23"/>
    </row>
    <row r="15680" spans="1:7" customFormat="1">
      <c r="A15680" s="4">
        <v>38318</v>
      </c>
      <c r="B15680">
        <v>2.0099999999999998</v>
      </c>
      <c r="C15680">
        <f>IFERROR(((VLOOKUP(A15680,'Interest Rates-10yr'!$A$9:$C$15239,2,FALSE))-B15680),C15679)</f>
        <v>2.2300000000000004</v>
      </c>
      <c r="D15680" s="98">
        <f>AVERAGE(C$10:C15680)</f>
        <v>0.85881309425052665</v>
      </c>
      <c r="E15680" s="2"/>
      <c r="G15680" s="23"/>
    </row>
    <row r="15681" spans="1:7" customFormat="1">
      <c r="A15681" s="4">
        <v>38319</v>
      </c>
      <c r="B15681">
        <v>2.0099999999999998</v>
      </c>
      <c r="C15681">
        <f>IFERROR(((VLOOKUP(A15681,'Interest Rates-10yr'!$A$9:$C$15239,2,FALSE))-B15681),C15680)</f>
        <v>2.2300000000000004</v>
      </c>
      <c r="D15681" s="98">
        <f>AVERAGE(C$10:C15681)</f>
        <v>0.85890058703420125</v>
      </c>
      <c r="E15681" s="2"/>
      <c r="G15681" s="23"/>
    </row>
    <row r="15682" spans="1:7" customFormat="1">
      <c r="A15682" s="4">
        <v>38320</v>
      </c>
      <c r="B15682">
        <v>2.0299999999999998</v>
      </c>
      <c r="C15682">
        <f>IFERROR(((VLOOKUP(A15682,'Interest Rates-10yr'!$A$9:$C$15239,2,FALSE))-B15682),C15681)</f>
        <v>2.31</v>
      </c>
      <c r="D15682" s="98">
        <f>AVERAGE(C$10:C15682)</f>
        <v>0.85899317297262823</v>
      </c>
      <c r="E15682" s="2"/>
      <c r="G15682" s="23"/>
    </row>
    <row r="15683" spans="1:7" customFormat="1">
      <c r="A15683" s="4">
        <v>38321</v>
      </c>
      <c r="B15683">
        <v>2.02</v>
      </c>
      <c r="C15683">
        <f>IFERROR(((VLOOKUP(A15683,'Interest Rates-10yr'!$A$9:$C$15239,2,FALSE))-B15683),C15682)</f>
        <v>2.3400000000000003</v>
      </c>
      <c r="D15683" s="98">
        <f>AVERAGE(C$10:C15683)</f>
        <v>0.85908766109480683</v>
      </c>
      <c r="E15683" s="2"/>
      <c r="G15683" s="23"/>
    </row>
    <row r="15684" spans="1:7" customFormat="1">
      <c r="A15684" s="4">
        <v>38322</v>
      </c>
      <c r="B15684">
        <v>2.04</v>
      </c>
      <c r="C15684">
        <f>IFERROR(((VLOOKUP(A15684,'Interest Rates-10yr'!$A$9:$C$15239,2,FALSE))-B15684),C15683)</f>
        <v>2.34</v>
      </c>
      <c r="D15684" s="98">
        <f>AVERAGE(C$10:C15684)</f>
        <v>0.85918213716108471</v>
      </c>
      <c r="E15684" s="2"/>
      <c r="G15684" s="23"/>
    </row>
    <row r="15685" spans="1:7" customFormat="1">
      <c r="A15685" s="4">
        <v>38323</v>
      </c>
      <c r="B15685">
        <v>2</v>
      </c>
      <c r="C15685">
        <f>IFERROR(((VLOOKUP(A15685,'Interest Rates-10yr'!$A$9:$C$15239,2,FALSE))-B15685),C15684)</f>
        <v>2.4000000000000004</v>
      </c>
      <c r="D15685" s="98">
        <f>AVERAGE(C$10:C15685)</f>
        <v>0.85928042868078602</v>
      </c>
      <c r="E15685" s="2"/>
      <c r="G15685" s="23"/>
    </row>
    <row r="15686" spans="1:7" customFormat="1">
      <c r="A15686" s="4">
        <v>38324</v>
      </c>
      <c r="B15686">
        <v>1.98</v>
      </c>
      <c r="C15686">
        <f>IFERROR(((VLOOKUP(A15686,'Interest Rates-10yr'!$A$9:$C$15239,2,FALSE))-B15686),C15685)</f>
        <v>2.2899999999999996</v>
      </c>
      <c r="D15686" s="98">
        <f>AVERAGE(C$10:C15686)</f>
        <v>0.85937169101231115</v>
      </c>
      <c r="E15686" s="2"/>
      <c r="G15686" s="23"/>
    </row>
    <row r="15687" spans="1:7" customFormat="1">
      <c r="A15687" s="4">
        <v>38325</v>
      </c>
      <c r="B15687">
        <v>1.98</v>
      </c>
      <c r="C15687">
        <f>IFERROR(((VLOOKUP(A15687,'Interest Rates-10yr'!$A$9:$C$15239,2,FALSE))-B15687),C15686)</f>
        <v>2.2899999999999996</v>
      </c>
      <c r="D15687" s="98">
        <f>AVERAGE(C$10:C15687)</f>
        <v>0.85946294170174786</v>
      </c>
      <c r="E15687" s="2"/>
      <c r="G15687" s="23"/>
    </row>
    <row r="15688" spans="1:7" customFormat="1">
      <c r="A15688" s="4">
        <v>38326</v>
      </c>
      <c r="B15688">
        <v>1.98</v>
      </c>
      <c r="C15688">
        <f>IFERROR(((VLOOKUP(A15688,'Interest Rates-10yr'!$A$9:$C$15239,2,FALSE))-B15688),C15687)</f>
        <v>2.2899999999999996</v>
      </c>
      <c r="D15688" s="98">
        <f>AVERAGE(C$10:C15688)</f>
        <v>0.85955418075132373</v>
      </c>
      <c r="E15688" s="2"/>
      <c r="G15688" s="23"/>
    </row>
    <row r="15689" spans="1:7" customFormat="1">
      <c r="A15689" s="4">
        <v>38327</v>
      </c>
      <c r="B15689">
        <v>2.04</v>
      </c>
      <c r="C15689">
        <f>IFERROR(((VLOOKUP(A15689,'Interest Rates-10yr'!$A$9:$C$15239,2,FALSE))-B15689),C15688)</f>
        <v>2.2000000000000002</v>
      </c>
      <c r="D15689" s="98">
        <f>AVERAGE(C$10:C15689)</f>
        <v>0.85963966836734729</v>
      </c>
      <c r="E15689" s="2"/>
      <c r="G15689" s="23"/>
    </row>
    <row r="15690" spans="1:7" customFormat="1">
      <c r="A15690" s="4">
        <v>38328</v>
      </c>
      <c r="B15690">
        <v>1.99</v>
      </c>
      <c r="C15690">
        <f>IFERROR(((VLOOKUP(A15690,'Interest Rates-10yr'!$A$9:$C$15239,2,FALSE))-B15690),C15689)</f>
        <v>2.2400000000000002</v>
      </c>
      <c r="D15690" s="98">
        <f>AVERAGE(C$10:C15690)</f>
        <v>0.85972769593775933</v>
      </c>
      <c r="E15690" s="2"/>
      <c r="G15690" s="23"/>
    </row>
    <row r="15691" spans="1:7" customFormat="1">
      <c r="A15691" s="4">
        <v>38329</v>
      </c>
      <c r="B15691">
        <v>2.0099999999999998</v>
      </c>
      <c r="C15691">
        <f>IFERROR(((VLOOKUP(A15691,'Interest Rates-10yr'!$A$9:$C$15239,2,FALSE))-B15691),C15690)</f>
        <v>2.13</v>
      </c>
      <c r="D15691" s="98">
        <f>AVERAGE(C$10:C15691)</f>
        <v>0.85980869787016989</v>
      </c>
      <c r="E15691" s="2"/>
      <c r="G15691" s="23"/>
    </row>
    <row r="15692" spans="1:7" customFormat="1">
      <c r="A15692" s="4">
        <v>38330</v>
      </c>
      <c r="B15692">
        <v>2.0499999999999998</v>
      </c>
      <c r="C15692">
        <f>IFERROR(((VLOOKUP(A15692,'Interest Rates-10yr'!$A$9:$C$15239,2,FALSE))-B15692),C15691)</f>
        <v>2.1400000000000006</v>
      </c>
      <c r="D15692" s="98">
        <f>AVERAGE(C$10:C15692)</f>
        <v>0.8598903271057835</v>
      </c>
      <c r="E15692" s="2"/>
      <c r="G15692" s="23"/>
    </row>
    <row r="15693" spans="1:7" customFormat="1">
      <c r="A15693" s="4">
        <v>38331</v>
      </c>
      <c r="B15693">
        <v>2.09</v>
      </c>
      <c r="C15693">
        <f>IFERROR(((VLOOKUP(A15693,'Interest Rates-10yr'!$A$9:$C$15239,2,FALSE))-B15693),C15692)</f>
        <v>2.0700000000000003</v>
      </c>
      <c r="D15693" s="98">
        <f>AVERAGE(C$10:C15693)</f>
        <v>0.85996748278500401</v>
      </c>
      <c r="E15693" s="2"/>
      <c r="G15693" s="23"/>
    </row>
    <row r="15694" spans="1:7" customFormat="1">
      <c r="A15694" s="4">
        <v>38332</v>
      </c>
      <c r="B15694">
        <v>2.09</v>
      </c>
      <c r="C15694">
        <f>IFERROR(((VLOOKUP(A15694,'Interest Rates-10yr'!$A$9:$C$15239,2,FALSE))-B15694),C15693)</f>
        <v>2.0700000000000003</v>
      </c>
      <c r="D15694" s="98">
        <f>AVERAGE(C$10:C15694)</f>
        <v>0.860044628626076</v>
      </c>
      <c r="E15694" s="2"/>
      <c r="G15694" s="23"/>
    </row>
    <row r="15695" spans="1:7" customFormat="1">
      <c r="A15695" s="4">
        <v>38333</v>
      </c>
      <c r="B15695">
        <v>2.09</v>
      </c>
      <c r="C15695">
        <f>IFERROR(((VLOOKUP(A15695,'Interest Rates-10yr'!$A$9:$C$15239,2,FALSE))-B15695),C15694)</f>
        <v>2.0700000000000003</v>
      </c>
      <c r="D15695" s="98">
        <f>AVERAGE(C$10:C15695)</f>
        <v>0.86012176463088119</v>
      </c>
      <c r="E15695" s="2"/>
      <c r="G15695" s="23"/>
    </row>
    <row r="15696" spans="1:7" customFormat="1">
      <c r="A15696" s="4">
        <v>38334</v>
      </c>
      <c r="B15696">
        <v>2.1800000000000002</v>
      </c>
      <c r="C15696">
        <f>IFERROR(((VLOOKUP(A15696,'Interest Rates-10yr'!$A$9:$C$15239,2,FALSE))-B15696),C15695)</f>
        <v>1.98</v>
      </c>
      <c r="D15696" s="98">
        <f>AVERAGE(C$10:C15696)</f>
        <v>0.86019315356664772</v>
      </c>
      <c r="E15696" s="2"/>
      <c r="G15696" s="23"/>
    </row>
    <row r="15697" spans="1:7" customFormat="1">
      <c r="A15697" s="4">
        <v>38335</v>
      </c>
      <c r="B15697">
        <v>2.2400000000000002</v>
      </c>
      <c r="C15697">
        <f>IFERROR(((VLOOKUP(A15697,'Interest Rates-10yr'!$A$9:$C$15239,2,FALSE))-B15697),C15696)</f>
        <v>1.8999999999999995</v>
      </c>
      <c r="D15697" s="98">
        <f>AVERAGE(C$10:C15697)</f>
        <v>0.86025943396226423</v>
      </c>
      <c r="E15697" s="2"/>
      <c r="G15697" s="23"/>
    </row>
    <row r="15698" spans="1:7" customFormat="1">
      <c r="A15698" s="4">
        <v>38336</v>
      </c>
      <c r="B15698">
        <v>2.31</v>
      </c>
      <c r="C15698">
        <f>IFERROR(((VLOOKUP(A15698,'Interest Rates-10yr'!$A$9:$C$15239,2,FALSE))-B15698),C15697)</f>
        <v>1.7799999999999998</v>
      </c>
      <c r="D15698" s="98">
        <f>AVERAGE(C$10:C15698)</f>
        <v>0.86031805723755517</v>
      </c>
      <c r="E15698" s="2"/>
      <c r="G15698" s="23"/>
    </row>
    <row r="15699" spans="1:7" customFormat="1">
      <c r="A15699" s="4">
        <v>38337</v>
      </c>
      <c r="B15699">
        <v>2.2599999999999998</v>
      </c>
      <c r="C15699">
        <f>IFERROR(((VLOOKUP(A15699,'Interest Rates-10yr'!$A$9:$C$15239,2,FALSE))-B15699),C15698)</f>
        <v>1.9300000000000006</v>
      </c>
      <c r="D15699" s="98">
        <f>AVERAGE(C$10:C15699)</f>
        <v>0.86038623326959862</v>
      </c>
      <c r="E15699" s="2"/>
      <c r="G15699" s="23"/>
    </row>
    <row r="15700" spans="1:7" customFormat="1">
      <c r="A15700" s="4">
        <v>38338</v>
      </c>
      <c r="B15700">
        <v>2.23</v>
      </c>
      <c r="C15700">
        <f>IFERROR(((VLOOKUP(A15700,'Interest Rates-10yr'!$A$9:$C$15239,2,FALSE))-B15700),C15699)</f>
        <v>1.98</v>
      </c>
      <c r="D15700" s="98">
        <f>AVERAGE(C$10:C15700)</f>
        <v>0.8604575871518706</v>
      </c>
      <c r="E15700" s="2"/>
      <c r="G15700" s="23"/>
    </row>
    <row r="15701" spans="1:7" customFormat="1">
      <c r="A15701" s="4">
        <v>38339</v>
      </c>
      <c r="B15701">
        <v>2.23</v>
      </c>
      <c r="C15701">
        <f>IFERROR(((VLOOKUP(A15701,'Interest Rates-10yr'!$A$9:$C$15239,2,FALSE))-B15701),C15700)</f>
        <v>1.98</v>
      </c>
      <c r="D15701" s="98">
        <f>AVERAGE(C$10:C15701)</f>
        <v>0.86052893193984203</v>
      </c>
      <c r="E15701" s="2"/>
      <c r="G15701" s="23"/>
    </row>
    <row r="15702" spans="1:7" customFormat="1">
      <c r="A15702" s="4">
        <v>38340</v>
      </c>
      <c r="B15702">
        <v>2.23</v>
      </c>
      <c r="C15702">
        <f>IFERROR(((VLOOKUP(A15702,'Interest Rates-10yr'!$A$9:$C$15239,2,FALSE))-B15702),C15701)</f>
        <v>1.98</v>
      </c>
      <c r="D15702" s="98">
        <f>AVERAGE(C$10:C15702)</f>
        <v>0.86060026763525144</v>
      </c>
      <c r="E15702" s="2"/>
      <c r="G15702" s="23"/>
    </row>
    <row r="15703" spans="1:7" customFormat="1">
      <c r="A15703" s="4">
        <v>38341</v>
      </c>
      <c r="B15703">
        <v>2.2599999999999998</v>
      </c>
      <c r="C15703">
        <f>IFERROR(((VLOOKUP(A15703,'Interest Rates-10yr'!$A$9:$C$15239,2,FALSE))-B15703),C15702)</f>
        <v>1.9500000000000002</v>
      </c>
      <c r="D15703" s="98">
        <f>AVERAGE(C$10:C15703)</f>
        <v>0.86066968268127964</v>
      </c>
      <c r="E15703" s="2"/>
      <c r="G15703" s="23"/>
    </row>
    <row r="15704" spans="1:7" customFormat="1">
      <c r="A15704" s="4">
        <v>38342</v>
      </c>
      <c r="B15704">
        <v>2.2400000000000002</v>
      </c>
      <c r="C15704">
        <f>IFERROR(((VLOOKUP(A15704,'Interest Rates-10yr'!$A$9:$C$15239,2,FALSE))-B15704),C15703)</f>
        <v>1.9399999999999995</v>
      </c>
      <c r="D15704" s="98">
        <f>AVERAGE(C$10:C15704)</f>
        <v>0.86073845173622188</v>
      </c>
      <c r="E15704" s="2"/>
      <c r="G15704" s="23"/>
    </row>
    <row r="15705" spans="1:7" customFormat="1">
      <c r="A15705" s="4">
        <v>38343</v>
      </c>
      <c r="B15705">
        <v>2.25</v>
      </c>
      <c r="C15705">
        <f>IFERROR(((VLOOKUP(A15705,'Interest Rates-10yr'!$A$9:$C$15239,2,FALSE))-B15705),C15704)</f>
        <v>1.96</v>
      </c>
      <c r="D15705" s="98">
        <f>AVERAGE(C$10:C15705)</f>
        <v>0.86080848623853223</v>
      </c>
      <c r="E15705" s="2"/>
      <c r="G15705" s="23"/>
    </row>
    <row r="15706" spans="1:7" customFormat="1">
      <c r="A15706" s="4">
        <v>38344</v>
      </c>
      <c r="B15706">
        <v>2.34</v>
      </c>
      <c r="C15706">
        <f>IFERROR(((VLOOKUP(A15706,'Interest Rates-10yr'!$A$9:$C$15239,2,FALSE))-B15706),C15705)</f>
        <v>1.8900000000000006</v>
      </c>
      <c r="D15706" s="98">
        <f>AVERAGE(C$10:C15706)</f>
        <v>0.86087405236669434</v>
      </c>
      <c r="E15706" s="2"/>
      <c r="G15706" s="23"/>
    </row>
    <row r="15707" spans="1:7" customFormat="1">
      <c r="A15707" s="4">
        <v>38345</v>
      </c>
      <c r="B15707">
        <v>2.27</v>
      </c>
      <c r="C15707">
        <f>IFERROR(((VLOOKUP(A15707,'Interest Rates-10yr'!$A$9:$C$15239,2,FALSE))-B15707),C15706)</f>
        <v>1.8900000000000006</v>
      </c>
      <c r="D15707" s="98">
        <f>AVERAGE(C$10:C15707)</f>
        <v>0.86093961014141929</v>
      </c>
      <c r="E15707" s="2"/>
      <c r="G15707" s="23"/>
    </row>
    <row r="15708" spans="1:7" customFormat="1">
      <c r="A15708" s="4">
        <v>38346</v>
      </c>
      <c r="B15708">
        <v>2.27</v>
      </c>
      <c r="C15708">
        <f>IFERROR(((VLOOKUP(A15708,'Interest Rates-10yr'!$A$9:$C$15239,2,FALSE))-B15708),C15707)</f>
        <v>1.8900000000000006</v>
      </c>
      <c r="D15708" s="98">
        <f>AVERAGE(C$10:C15708)</f>
        <v>0.86100515956430346</v>
      </c>
      <c r="E15708" s="2"/>
      <c r="G15708" s="23"/>
    </row>
    <row r="15709" spans="1:7" customFormat="1">
      <c r="A15709" s="4">
        <v>38347</v>
      </c>
      <c r="B15709">
        <v>2.27</v>
      </c>
      <c r="C15709">
        <f>IFERROR(((VLOOKUP(A15709,'Interest Rates-10yr'!$A$9:$C$15239,2,FALSE))-B15709),C15708)</f>
        <v>1.8900000000000006</v>
      </c>
      <c r="D15709" s="98">
        <f>AVERAGE(C$10:C15709)</f>
        <v>0.86107070063694269</v>
      </c>
      <c r="E15709" s="2"/>
      <c r="G15709" s="23"/>
    </row>
    <row r="15710" spans="1:7" customFormat="1">
      <c r="A15710" s="4">
        <v>38348</v>
      </c>
      <c r="B15710">
        <v>2.2400000000000002</v>
      </c>
      <c r="C15710">
        <f>IFERROR(((VLOOKUP(A15710,'Interest Rates-10yr'!$A$9:$C$15239,2,FALSE))-B15710),C15709)</f>
        <v>2.0599999999999996</v>
      </c>
      <c r="D15710" s="98">
        <f>AVERAGE(C$10:C15710)</f>
        <v>0.86114706069677083</v>
      </c>
      <c r="E15710" s="2"/>
      <c r="G15710" s="23"/>
    </row>
    <row r="15711" spans="1:7" customFormat="1">
      <c r="A15711" s="4">
        <v>38349</v>
      </c>
      <c r="B15711">
        <v>2.2400000000000002</v>
      </c>
      <c r="C15711">
        <f>IFERROR(((VLOOKUP(A15711,'Interest Rates-10yr'!$A$9:$C$15239,2,FALSE))-B15711),C15710)</f>
        <v>2.0699999999999994</v>
      </c>
      <c r="D15711" s="98">
        <f>AVERAGE(C$10:C15711)</f>
        <v>0.86122404789198825</v>
      </c>
      <c r="E15711" s="2"/>
      <c r="G15711" s="23"/>
    </row>
    <row r="15712" spans="1:7" customFormat="1">
      <c r="A15712" s="4">
        <v>38350</v>
      </c>
      <c r="B15712">
        <v>2.23</v>
      </c>
      <c r="C15712">
        <f>IFERROR(((VLOOKUP(A15712,'Interest Rates-10yr'!$A$9:$C$15239,2,FALSE))-B15712),C15711)</f>
        <v>2.1</v>
      </c>
      <c r="D15712" s="98">
        <f>AVERAGE(C$10:C15712)</f>
        <v>0.86130293574476213</v>
      </c>
      <c r="E15712" s="2"/>
      <c r="G15712" s="23"/>
    </row>
    <row r="15713" spans="1:8">
      <c r="A15713" s="4">
        <v>38351</v>
      </c>
      <c r="B15713">
        <v>2.2400000000000002</v>
      </c>
      <c r="C15713">
        <f>IFERROR(((VLOOKUP(A15713,'Interest Rates-10yr'!$A$9:$C$15239,2,FALSE))-B15713),C15712)</f>
        <v>2.0299999999999994</v>
      </c>
      <c r="D15713" s="98">
        <f>AVERAGE(C$10:C15713)</f>
        <v>0.861377356087621</v>
      </c>
      <c r="E15713" s="2"/>
      <c r="H15713"/>
    </row>
    <row r="15714" spans="1:8">
      <c r="A15714" s="4">
        <v>38352</v>
      </c>
      <c r="B15714">
        <v>1.97</v>
      </c>
      <c r="C15714">
        <f>IFERROR(((VLOOKUP(A15714,'Interest Rates-10yr'!$A$9:$C$15239,2,FALSE))-B15714),C15713)</f>
        <v>2.2700000000000005</v>
      </c>
      <c r="D15714" s="98">
        <f>AVERAGE(C$10:C15714)</f>
        <v>0.86146704871060176</v>
      </c>
      <c r="E15714" s="2"/>
      <c r="F15714" t="s">
        <v>79</v>
      </c>
    </row>
    <row r="15715" spans="1:8">
      <c r="A15715" s="4">
        <v>38353</v>
      </c>
      <c r="B15715">
        <v>1.97</v>
      </c>
      <c r="C15715">
        <f>IFERROR(((VLOOKUP(A15715,'Interest Rates-10yr'!$A$9:$C$15239,2,FALSE))-B15715),C15714)</f>
        <v>2.2700000000000005</v>
      </c>
      <c r="D15715" s="98">
        <f>AVERAGE(C$10:C15715)</f>
        <v>0.8615567299121355</v>
      </c>
      <c r="E15715" s="86" t="s">
        <v>155</v>
      </c>
      <c r="H15715"/>
    </row>
    <row r="15716" spans="1:8">
      <c r="A15716" s="4">
        <v>38354</v>
      </c>
      <c r="B15716">
        <v>1.97</v>
      </c>
      <c r="C15716">
        <f>IFERROR(((VLOOKUP(A15716,'Interest Rates-10yr'!$A$9:$C$15239,2,FALSE))-B15716),C15715)</f>
        <v>2.2700000000000005</v>
      </c>
      <c r="D15716" s="98">
        <f>AVERAGE(C$10:C15716)</f>
        <v>0.86164639969440382</v>
      </c>
      <c r="E15716" s="86" t="s">
        <v>155</v>
      </c>
      <c r="H15716"/>
    </row>
    <row r="15717" spans="1:8">
      <c r="A15717" s="4">
        <v>38355</v>
      </c>
      <c r="B15717">
        <v>2.31</v>
      </c>
      <c r="C15717">
        <f>IFERROR(((VLOOKUP(A15717,'Interest Rates-10yr'!$A$9:$C$15239,2,FALSE))-B15717),C15716)</f>
        <v>1.9200000000000004</v>
      </c>
      <c r="D15717" s="98">
        <f>AVERAGE(C$10:C15717)</f>
        <v>0.86171377641965885</v>
      </c>
      <c r="E15717" s="86" t="s">
        <v>155</v>
      </c>
      <c r="H15717"/>
    </row>
    <row r="15718" spans="1:8">
      <c r="A15718" s="4">
        <v>38356</v>
      </c>
      <c r="B15718">
        <v>2.25</v>
      </c>
      <c r="C15718">
        <f>IFERROR(((VLOOKUP(A15718,'Interest Rates-10yr'!$A$9:$C$15239,2,FALSE))-B15718),C15717)</f>
        <v>2.04</v>
      </c>
      <c r="D15718" s="98">
        <f>AVERAGE(C$10:C15718)</f>
        <v>0.86178878349990462</v>
      </c>
      <c r="E15718" s="86" t="s">
        <v>155</v>
      </c>
      <c r="H15718"/>
    </row>
    <row r="15719" spans="1:8">
      <c r="A15719" s="4">
        <v>38357</v>
      </c>
      <c r="B15719">
        <v>2.25</v>
      </c>
      <c r="C15719">
        <f>IFERROR(((VLOOKUP(A15719,'Interest Rates-10yr'!$A$9:$C$15239,2,FALSE))-B15719),C15718)</f>
        <v>2.04</v>
      </c>
      <c r="D15719" s="98">
        <f>AVERAGE(C$10:C15719)</f>
        <v>0.86186378103119055</v>
      </c>
      <c r="E15719" s="86" t="s">
        <v>155</v>
      </c>
      <c r="H15719"/>
    </row>
    <row r="15720" spans="1:8">
      <c r="A15720" s="4">
        <v>38358</v>
      </c>
      <c r="B15720">
        <v>2.25</v>
      </c>
      <c r="C15720">
        <f>IFERROR(((VLOOKUP(A15720,'Interest Rates-10yr'!$A$9:$C$15239,2,FALSE))-B15720),C15719)</f>
        <v>2.04</v>
      </c>
      <c r="D15720" s="98">
        <f>AVERAGE(C$10:C15720)</f>
        <v>0.86193876901533983</v>
      </c>
      <c r="E15720" s="86" t="s">
        <v>155</v>
      </c>
      <c r="H15720"/>
    </row>
    <row r="15721" spans="1:8">
      <c r="A15721" s="4">
        <v>38359</v>
      </c>
      <c r="B15721">
        <v>2.2400000000000002</v>
      </c>
      <c r="C15721">
        <f>IFERROR(((VLOOKUP(A15721,'Interest Rates-10yr'!$A$9:$C$15239,2,FALSE))-B15721),C15720)</f>
        <v>2.0499999999999998</v>
      </c>
      <c r="D15721" s="98">
        <f>AVERAGE(C$10:C15721)</f>
        <v>0.86201438391038721</v>
      </c>
      <c r="E15721" s="86" t="s">
        <v>155</v>
      </c>
      <c r="H15721"/>
    </row>
    <row r="15722" spans="1:8">
      <c r="A15722" s="4">
        <v>38360</v>
      </c>
      <c r="B15722">
        <v>2.2400000000000002</v>
      </c>
      <c r="C15722">
        <f>IFERROR(((VLOOKUP(A15722,'Interest Rates-10yr'!$A$9:$C$15239,2,FALSE))-B15722),C15721)</f>
        <v>2.0499999999999998</v>
      </c>
      <c r="D15722" s="98">
        <f>AVERAGE(C$10:C15722)</f>
        <v>0.86208998918093316</v>
      </c>
      <c r="E15722" s="86" t="s">
        <v>155</v>
      </c>
      <c r="H15722"/>
    </row>
    <row r="15723" spans="1:8">
      <c r="A15723" s="4">
        <v>38361</v>
      </c>
      <c r="B15723">
        <v>2.2400000000000002</v>
      </c>
      <c r="C15723">
        <f>IFERROR(((VLOOKUP(A15723,'Interest Rates-10yr'!$A$9:$C$15239,2,FALSE))-B15723),C15722)</f>
        <v>2.0499999999999998</v>
      </c>
      <c r="D15723" s="98">
        <f>AVERAGE(C$10:C15723)</f>
        <v>0.86216558482881511</v>
      </c>
      <c r="E15723" s="86" t="s">
        <v>155</v>
      </c>
      <c r="H15723"/>
    </row>
    <row r="15724" spans="1:8">
      <c r="A15724" s="4">
        <v>38362</v>
      </c>
      <c r="B15724">
        <v>2.2599999999999998</v>
      </c>
      <c r="C15724">
        <f>IFERROR(((VLOOKUP(A15724,'Interest Rates-10yr'!$A$9:$C$15239,2,FALSE))-B15724),C15723)</f>
        <v>2.0300000000000002</v>
      </c>
      <c r="D15724" s="98">
        <f>AVERAGE(C$10:C15724)</f>
        <v>0.8622398981864462</v>
      </c>
      <c r="E15724" s="86" t="s">
        <v>155</v>
      </c>
      <c r="H15724"/>
    </row>
    <row r="15725" spans="1:8">
      <c r="A15725" s="4">
        <v>38363</v>
      </c>
      <c r="B15725">
        <v>2.2400000000000002</v>
      </c>
      <c r="C15725">
        <f>IFERROR(((VLOOKUP(A15725,'Interest Rates-10yr'!$A$9:$C$15239,2,FALSE))-B15725),C15724)</f>
        <v>2.0199999999999996</v>
      </c>
      <c r="D15725" s="98">
        <f>AVERAGE(C$10:C15725)</f>
        <v>0.86231356579282281</v>
      </c>
      <c r="E15725" s="86" t="s">
        <v>155</v>
      </c>
      <c r="H15725"/>
    </row>
    <row r="15726" spans="1:8">
      <c r="A15726" s="4">
        <v>38364</v>
      </c>
      <c r="B15726">
        <v>2.25</v>
      </c>
      <c r="C15726">
        <f>IFERROR(((VLOOKUP(A15726,'Interest Rates-10yr'!$A$9:$C$15239,2,FALSE))-B15726),C15725)</f>
        <v>2</v>
      </c>
      <c r="D15726" s="98">
        <f>AVERAGE(C$10:C15726)</f>
        <v>0.86238595151746533</v>
      </c>
      <c r="E15726" s="86" t="s">
        <v>155</v>
      </c>
      <c r="H15726"/>
    </row>
    <row r="15727" spans="1:8">
      <c r="A15727" s="4">
        <v>38365</v>
      </c>
      <c r="B15727">
        <v>2.29</v>
      </c>
      <c r="C15727">
        <f>IFERROR(((VLOOKUP(A15727,'Interest Rates-10yr'!$A$9:$C$15239,2,FALSE))-B15727),C15726)</f>
        <v>1.9100000000000001</v>
      </c>
      <c r="D15727" s="98">
        <f>AVERAGE(C$10:C15727)</f>
        <v>0.86245260211222818</v>
      </c>
      <c r="E15727" s="86" t="s">
        <v>155</v>
      </c>
      <c r="H15727"/>
    </row>
    <row r="15728" spans="1:8">
      <c r="A15728" s="4">
        <v>38366</v>
      </c>
      <c r="B15728">
        <v>2.29</v>
      </c>
      <c r="C15728">
        <f>IFERROR(((VLOOKUP(A15728,'Interest Rates-10yr'!$A$9:$C$15239,2,FALSE))-B15728),C15727)</f>
        <v>1.9400000000000004</v>
      </c>
      <c r="D15728" s="98">
        <f>AVERAGE(C$10:C15728)</f>
        <v>0.86252115274508578</v>
      </c>
      <c r="E15728" s="86" t="s">
        <v>155</v>
      </c>
      <c r="H15728"/>
    </row>
    <row r="15729" spans="1:7" customFormat="1">
      <c r="A15729" s="4">
        <v>38367</v>
      </c>
      <c r="B15729">
        <v>2.29</v>
      </c>
      <c r="C15729">
        <f>IFERROR(((VLOOKUP(A15729,'Interest Rates-10yr'!$A$9:$C$15239,2,FALSE))-B15729),C15728)</f>
        <v>1.9400000000000004</v>
      </c>
      <c r="D15729" s="98">
        <f>AVERAGE(C$10:C15729)</f>
        <v>0.86258969465648883</v>
      </c>
      <c r="E15729" s="86" t="s">
        <v>155</v>
      </c>
      <c r="G15729" s="23"/>
    </row>
    <row r="15730" spans="1:7" customFormat="1">
      <c r="A15730" s="4">
        <v>38368</v>
      </c>
      <c r="B15730">
        <v>2.29</v>
      </c>
      <c r="C15730">
        <f>IFERROR(((VLOOKUP(A15730,'Interest Rates-10yr'!$A$9:$C$15239,2,FALSE))-B15730),C15729)</f>
        <v>1.9400000000000004</v>
      </c>
      <c r="D15730" s="98">
        <f>AVERAGE(C$10:C15730)</f>
        <v>0.86265822784810153</v>
      </c>
      <c r="E15730" s="86" t="s">
        <v>155</v>
      </c>
      <c r="G15730" s="23"/>
    </row>
    <row r="15731" spans="1:7" customFormat="1">
      <c r="A15731" s="4">
        <v>38369</v>
      </c>
      <c r="B15731">
        <v>2.29</v>
      </c>
      <c r="C15731">
        <f>IFERROR(((VLOOKUP(A15731,'Interest Rates-10yr'!$A$9:$C$15239,2,FALSE))-B15731),C15730)</f>
        <v>1.9400000000000004</v>
      </c>
      <c r="D15731" s="98">
        <f>AVERAGE(C$10:C15731)</f>
        <v>0.86272675232158791</v>
      </c>
      <c r="E15731" s="86" t="s">
        <v>155</v>
      </c>
      <c r="G15731" s="23"/>
    </row>
    <row r="15732" spans="1:7" customFormat="1">
      <c r="A15732" s="4">
        <v>38370</v>
      </c>
      <c r="B15732">
        <v>2.31</v>
      </c>
      <c r="C15732">
        <f>IFERROR(((VLOOKUP(A15732,'Interest Rates-10yr'!$A$9:$C$15239,2,FALSE))-B15732),C15731)</f>
        <v>1.9</v>
      </c>
      <c r="D15732" s="98">
        <f>AVERAGE(C$10:C15732)</f>
        <v>0.86279272403485363</v>
      </c>
      <c r="E15732" s="86" t="s">
        <v>155</v>
      </c>
      <c r="G15732" s="23"/>
    </row>
    <row r="15733" spans="1:7" customFormat="1">
      <c r="A15733" s="4">
        <v>38371</v>
      </c>
      <c r="B15733">
        <v>2.19</v>
      </c>
      <c r="C15733">
        <f>IFERROR(((VLOOKUP(A15733,'Interest Rates-10yr'!$A$9:$C$15239,2,FALSE))-B15733),C15732)</f>
        <v>2.0100000000000002</v>
      </c>
      <c r="D15733" s="98">
        <f>AVERAGE(C$10:C15733)</f>
        <v>0.8628656830323076</v>
      </c>
      <c r="E15733" s="86" t="s">
        <v>155</v>
      </c>
      <c r="G15733" s="23"/>
    </row>
    <row r="15734" spans="1:7" customFormat="1">
      <c r="A15734" s="4">
        <v>38372</v>
      </c>
      <c r="B15734">
        <v>2.25</v>
      </c>
      <c r="C15734">
        <f>IFERROR(((VLOOKUP(A15734,'Interest Rates-10yr'!$A$9:$C$15239,2,FALSE))-B15734),C15733)</f>
        <v>1.92</v>
      </c>
      <c r="D15734" s="98">
        <f>AVERAGE(C$10:C15734)</f>
        <v>0.86293290937996847</v>
      </c>
      <c r="E15734" s="86" t="s">
        <v>155</v>
      </c>
      <c r="G15734" s="23"/>
    </row>
    <row r="15735" spans="1:7" customFormat="1">
      <c r="A15735" s="4">
        <v>38373</v>
      </c>
      <c r="B15735">
        <v>2.2599999999999998</v>
      </c>
      <c r="C15735">
        <f>IFERROR(((VLOOKUP(A15735,'Interest Rates-10yr'!$A$9:$C$15239,2,FALSE))-B15735),C15734)</f>
        <v>1.9000000000000004</v>
      </c>
      <c r="D15735" s="98">
        <f>AVERAGE(C$10:C15735)</f>
        <v>0.86299885539870302</v>
      </c>
      <c r="E15735" s="86" t="s">
        <v>155</v>
      </c>
      <c r="G15735" s="23"/>
    </row>
    <row r="15736" spans="1:7" customFormat="1">
      <c r="A15736" s="4">
        <v>38374</v>
      </c>
      <c r="B15736">
        <v>2.2599999999999998</v>
      </c>
      <c r="C15736">
        <f>IFERROR(((VLOOKUP(A15736,'Interest Rates-10yr'!$A$9:$C$15239,2,FALSE))-B15736),C15735)</f>
        <v>1.9000000000000004</v>
      </c>
      <c r="D15736" s="98">
        <f>AVERAGE(C$10:C15736)</f>
        <v>0.86306479303109329</v>
      </c>
      <c r="E15736" s="86" t="s">
        <v>155</v>
      </c>
      <c r="G15736" s="23"/>
    </row>
    <row r="15737" spans="1:7" customFormat="1">
      <c r="A15737" s="4">
        <v>38375</v>
      </c>
      <c r="B15737">
        <v>2.2599999999999998</v>
      </c>
      <c r="C15737">
        <f>IFERROR(((VLOOKUP(A15737,'Interest Rates-10yr'!$A$9:$C$15239,2,FALSE))-B15737),C15736)</f>
        <v>1.9000000000000004</v>
      </c>
      <c r="D15737" s="98">
        <f>AVERAGE(C$10:C15737)</f>
        <v>0.86313072227873877</v>
      </c>
      <c r="E15737" s="86" t="s">
        <v>155</v>
      </c>
      <c r="G15737" s="23"/>
    </row>
    <row r="15738" spans="1:7" customFormat="1">
      <c r="A15738" s="4">
        <v>38376</v>
      </c>
      <c r="B15738">
        <v>2.2599999999999998</v>
      </c>
      <c r="C15738">
        <f>IFERROR(((VLOOKUP(A15738,'Interest Rates-10yr'!$A$9:$C$15239,2,FALSE))-B15738),C15737)</f>
        <v>1.88</v>
      </c>
      <c r="D15738" s="98">
        <f>AVERAGE(C$10:C15738)</f>
        <v>0.86319537160658677</v>
      </c>
      <c r="E15738" s="86" t="s">
        <v>155</v>
      </c>
      <c r="G15738" s="23"/>
    </row>
    <row r="15739" spans="1:7" customFormat="1">
      <c r="A15739" s="4">
        <v>38377</v>
      </c>
      <c r="B15739">
        <v>2.29</v>
      </c>
      <c r="C15739">
        <f>IFERROR(((VLOOKUP(A15739,'Interest Rates-10yr'!$A$9:$C$15239,2,FALSE))-B15739),C15738)</f>
        <v>1.9100000000000001</v>
      </c>
      <c r="D15739" s="98">
        <f>AVERAGE(C$10:C15739)</f>
        <v>0.86326191989828371</v>
      </c>
      <c r="E15739" s="86" t="s">
        <v>155</v>
      </c>
      <c r="G15739" s="23"/>
    </row>
    <row r="15740" spans="1:7" customFormat="1">
      <c r="A15740" s="4">
        <v>38378</v>
      </c>
      <c r="B15740">
        <v>2.33</v>
      </c>
      <c r="C15740">
        <f>IFERROR(((VLOOKUP(A15740,'Interest Rates-10yr'!$A$9:$C$15239,2,FALSE))-B15740),C15739)</f>
        <v>1.88</v>
      </c>
      <c r="D15740" s="98">
        <f>AVERAGE(C$10:C15740)</f>
        <v>0.8633265526667091</v>
      </c>
      <c r="E15740" s="86" t="s">
        <v>155</v>
      </c>
      <c r="G15740" s="23"/>
    </row>
    <row r="15741" spans="1:7" customFormat="1">
      <c r="A15741" s="4">
        <v>38379</v>
      </c>
      <c r="B15741">
        <v>2.39</v>
      </c>
      <c r="C15741">
        <f>IFERROR(((VLOOKUP(A15741,'Interest Rates-10yr'!$A$9:$C$15239,2,FALSE))-B15741),C15740)</f>
        <v>1.8299999999999996</v>
      </c>
      <c r="D15741" s="98">
        <f>AVERAGE(C$10:C15741)</f>
        <v>0.86338799898296481</v>
      </c>
      <c r="E15741" s="86" t="s">
        <v>155</v>
      </c>
      <c r="G15741" s="23"/>
    </row>
    <row r="15742" spans="1:7" customFormat="1">
      <c r="A15742" s="4">
        <v>38380</v>
      </c>
      <c r="B15742">
        <v>2.48</v>
      </c>
      <c r="C15742">
        <f>IFERROR(((VLOOKUP(A15742,'Interest Rates-10yr'!$A$9:$C$15239,2,FALSE))-B15742),C15741)</f>
        <v>1.6800000000000002</v>
      </c>
      <c r="D15742" s="98">
        <f>AVERAGE(C$10:C15742)</f>
        <v>0.86343990338778376</v>
      </c>
      <c r="E15742" s="86" t="s">
        <v>155</v>
      </c>
      <c r="G15742" s="23"/>
    </row>
    <row r="15743" spans="1:7" customFormat="1">
      <c r="A15743" s="4">
        <v>38381</v>
      </c>
      <c r="B15743">
        <v>2.48</v>
      </c>
      <c r="C15743">
        <f>IFERROR(((VLOOKUP(A15743,'Interest Rates-10yr'!$A$9:$C$15239,2,FALSE))-B15743),C15742)</f>
        <v>1.6800000000000002</v>
      </c>
      <c r="D15743" s="98">
        <f>AVERAGE(C$10:C15743)</f>
        <v>0.86349180119486479</v>
      </c>
      <c r="E15743" s="86" t="s">
        <v>155</v>
      </c>
      <c r="G15743" s="23"/>
    </row>
    <row r="15744" spans="1:7" customFormat="1">
      <c r="A15744" s="4">
        <v>38382</v>
      </c>
      <c r="B15744">
        <v>2.48</v>
      </c>
      <c r="C15744">
        <f>IFERROR(((VLOOKUP(A15744,'Interest Rates-10yr'!$A$9:$C$15239,2,FALSE))-B15744),C15743)</f>
        <v>1.6800000000000002</v>
      </c>
      <c r="D15744" s="98">
        <f>AVERAGE(C$10:C15744)</f>
        <v>0.86354369240546569</v>
      </c>
      <c r="E15744" s="86" t="s">
        <v>155</v>
      </c>
      <c r="G15744" s="23"/>
    </row>
    <row r="15745" spans="1:7" customFormat="1">
      <c r="A15745" s="4">
        <v>38383</v>
      </c>
      <c r="B15745">
        <v>2.5</v>
      </c>
      <c r="C15745">
        <f>IFERROR(((VLOOKUP(A15745,'Interest Rates-10yr'!$A$9:$C$15239,2,FALSE))-B15745),C15744)</f>
        <v>1.6399999999999997</v>
      </c>
      <c r="D15745" s="98">
        <f>AVERAGE(C$10:C15745)</f>
        <v>0.86359303507880036</v>
      </c>
      <c r="E15745" s="86" t="s">
        <v>155</v>
      </c>
      <c r="G15745" s="23"/>
    </row>
    <row r="15746" spans="1:7" customFormat="1">
      <c r="A15746" s="4">
        <v>38384</v>
      </c>
      <c r="B15746">
        <v>2.4</v>
      </c>
      <c r="C15746">
        <f>IFERROR(((VLOOKUP(A15746,'Interest Rates-10yr'!$A$9:$C$15239,2,FALSE))-B15746),C15745)</f>
        <v>1.7500000000000004</v>
      </c>
      <c r="D15746" s="98">
        <f>AVERAGE(C$10:C15746)</f>
        <v>0.86364936137764514</v>
      </c>
      <c r="E15746" s="86" t="s">
        <v>155</v>
      </c>
      <c r="G15746" s="23"/>
    </row>
    <row r="15747" spans="1:7" customFormat="1">
      <c r="A15747" s="4">
        <v>38385</v>
      </c>
      <c r="B15747">
        <v>2.29</v>
      </c>
      <c r="C15747">
        <f>IFERROR(((VLOOKUP(A15747,'Interest Rates-10yr'!$A$9:$C$15239,2,FALSE))-B15747),C15746)</f>
        <v>1.8600000000000003</v>
      </c>
      <c r="D15747" s="98">
        <f>AVERAGE(C$10:C15747)</f>
        <v>0.86371266997077156</v>
      </c>
      <c r="E15747" s="86" t="s">
        <v>155</v>
      </c>
      <c r="G15747" s="23"/>
    </row>
    <row r="15748" spans="1:7" customFormat="1">
      <c r="A15748" s="4">
        <v>38386</v>
      </c>
      <c r="B15748">
        <v>2.4900000000000002</v>
      </c>
      <c r="C15748">
        <f>IFERROR(((VLOOKUP(A15748,'Interest Rates-10yr'!$A$9:$C$15239,2,FALSE))-B15748),C15747)</f>
        <v>1.6899999999999995</v>
      </c>
      <c r="D15748" s="98">
        <f>AVERAGE(C$10:C15748)</f>
        <v>0.8637651693246079</v>
      </c>
      <c r="E15748" s="86" t="s">
        <v>155</v>
      </c>
      <c r="G15748" s="23"/>
    </row>
    <row r="15749" spans="1:7" customFormat="1">
      <c r="A15749" s="4">
        <v>38387</v>
      </c>
      <c r="B15749">
        <v>2.5099999999999998</v>
      </c>
      <c r="C15749">
        <f>IFERROR(((VLOOKUP(A15749,'Interest Rates-10yr'!$A$9:$C$15239,2,FALSE))-B15749),C15748)</f>
        <v>1.58</v>
      </c>
      <c r="D15749" s="98">
        <f>AVERAGE(C$10:C15749)</f>
        <v>0.8638106734434563</v>
      </c>
      <c r="E15749" s="86" t="s">
        <v>155</v>
      </c>
      <c r="G15749" s="23"/>
    </row>
    <row r="15750" spans="1:7" customFormat="1">
      <c r="A15750" s="4">
        <v>38388</v>
      </c>
      <c r="B15750">
        <v>2.5099999999999998</v>
      </c>
      <c r="C15750">
        <f>IFERROR(((VLOOKUP(A15750,'Interest Rates-10yr'!$A$9:$C$15239,2,FALSE))-B15750),C15749)</f>
        <v>1.58</v>
      </c>
      <c r="D15750" s="98">
        <f>AVERAGE(C$10:C15750)</f>
        <v>0.86385617178070029</v>
      </c>
      <c r="E15750" s="86" t="s">
        <v>155</v>
      </c>
      <c r="G15750" s="23"/>
    </row>
    <row r="15751" spans="1:7" customFormat="1">
      <c r="A15751" s="4">
        <v>38389</v>
      </c>
      <c r="B15751">
        <v>2.5099999999999998</v>
      </c>
      <c r="C15751">
        <f>IFERROR(((VLOOKUP(A15751,'Interest Rates-10yr'!$A$9:$C$15239,2,FALSE))-B15751),C15750)</f>
        <v>1.58</v>
      </c>
      <c r="D15751" s="98">
        <f>AVERAGE(C$10:C15751)</f>
        <v>0.86390166433744142</v>
      </c>
      <c r="E15751" s="86" t="s">
        <v>155</v>
      </c>
      <c r="G15751" s="23"/>
    </row>
    <row r="15752" spans="1:7" customFormat="1">
      <c r="A15752" s="4">
        <v>38390</v>
      </c>
      <c r="B15752">
        <v>2.5</v>
      </c>
      <c r="C15752">
        <f>IFERROR(((VLOOKUP(A15752,'Interest Rates-10yr'!$A$9:$C$15239,2,FALSE))-B15752),C15751)</f>
        <v>1.5700000000000003</v>
      </c>
      <c r="D15752" s="98">
        <f>AVERAGE(C$10:C15752)</f>
        <v>0.86394651591183402</v>
      </c>
      <c r="E15752" s="86" t="s">
        <v>155</v>
      </c>
      <c r="G15752" s="23"/>
    </row>
    <row r="15753" spans="1:7" customFormat="1">
      <c r="A15753" s="4">
        <v>38391</v>
      </c>
      <c r="B15753">
        <v>2.48</v>
      </c>
      <c r="C15753">
        <f>IFERROR(((VLOOKUP(A15753,'Interest Rates-10yr'!$A$9:$C$15239,2,FALSE))-B15753),C15752)</f>
        <v>1.5699999999999998</v>
      </c>
      <c r="D15753" s="98">
        <f>AVERAGE(C$10:C15753)</f>
        <v>0.86399136178861802</v>
      </c>
      <c r="E15753" s="86" t="s">
        <v>155</v>
      </c>
      <c r="G15753" s="23"/>
    </row>
    <row r="15754" spans="1:7" customFormat="1">
      <c r="A15754" s="4">
        <v>38392</v>
      </c>
      <c r="B15754">
        <v>2.5</v>
      </c>
      <c r="C15754">
        <f>IFERROR(((VLOOKUP(A15754,'Interest Rates-10yr'!$A$9:$C$15239,2,FALSE))-B15754),C15753)</f>
        <v>1.5</v>
      </c>
      <c r="D15754" s="98">
        <f>AVERAGE(C$10:C15754)</f>
        <v>0.86403175611305194</v>
      </c>
      <c r="E15754" s="86" t="s">
        <v>155</v>
      </c>
      <c r="G15754" s="23"/>
    </row>
    <row r="15755" spans="1:7" customFormat="1">
      <c r="A15755" s="4">
        <v>38393</v>
      </c>
      <c r="B15755">
        <v>2.5099999999999998</v>
      </c>
      <c r="C15755">
        <f>IFERROR(((VLOOKUP(A15755,'Interest Rates-10yr'!$A$9:$C$15239,2,FALSE))-B15755),C15754)</f>
        <v>1.5600000000000005</v>
      </c>
      <c r="D15755" s="98">
        <f>AVERAGE(C$10:C15755)</f>
        <v>0.8640759557982981</v>
      </c>
      <c r="E15755" s="86" t="s">
        <v>155</v>
      </c>
      <c r="G15755" s="23"/>
    </row>
    <row r="15756" spans="1:7" customFormat="1">
      <c r="A15756" s="4">
        <v>38394</v>
      </c>
      <c r="B15756">
        <v>2.5</v>
      </c>
      <c r="C15756">
        <f>IFERROR(((VLOOKUP(A15756,'Interest Rates-10yr'!$A$9:$C$15239,2,FALSE))-B15756),C15755)</f>
        <v>1.5999999999999996</v>
      </c>
      <c r="D15756" s="98">
        <f>AVERAGE(C$10:C15756)</f>
        <v>0.86412269003619746</v>
      </c>
      <c r="E15756" s="86" t="s">
        <v>155</v>
      </c>
      <c r="G15756" s="23"/>
    </row>
    <row r="15757" spans="1:7" customFormat="1">
      <c r="A15757" s="4">
        <v>38395</v>
      </c>
      <c r="B15757">
        <v>2.5</v>
      </c>
      <c r="C15757">
        <f>IFERROR(((VLOOKUP(A15757,'Interest Rates-10yr'!$A$9:$C$15239,2,FALSE))-B15757),C15756)</f>
        <v>1.5999999999999996</v>
      </c>
      <c r="D15757" s="98">
        <f>AVERAGE(C$10:C15757)</f>
        <v>0.86416941833883687</v>
      </c>
      <c r="E15757" s="86" t="s">
        <v>155</v>
      </c>
      <c r="G15757" s="23"/>
    </row>
    <row r="15758" spans="1:7" customFormat="1">
      <c r="A15758" s="4">
        <v>38396</v>
      </c>
      <c r="B15758">
        <v>2.5</v>
      </c>
      <c r="C15758">
        <f>IFERROR(((VLOOKUP(A15758,'Interest Rates-10yr'!$A$9:$C$15239,2,FALSE))-B15758),C15757)</f>
        <v>1.5999999999999996</v>
      </c>
      <c r="D15758" s="98">
        <f>AVERAGE(C$10:C15758)</f>
        <v>0.86421614070734665</v>
      </c>
      <c r="E15758" s="86" t="s">
        <v>155</v>
      </c>
      <c r="G15758" s="23"/>
    </row>
    <row r="15759" spans="1:7" customFormat="1">
      <c r="A15759" s="4">
        <v>38397</v>
      </c>
      <c r="B15759">
        <v>2.5099999999999998</v>
      </c>
      <c r="C15759">
        <f>IFERROR(((VLOOKUP(A15759,'Interest Rates-10yr'!$A$9:$C$15239,2,FALSE))-B15759),C15758)</f>
        <v>1.5700000000000003</v>
      </c>
      <c r="D15759" s="98">
        <f>AVERAGE(C$10:C15759)</f>
        <v>0.86426095238095257</v>
      </c>
      <c r="E15759" s="86" t="s">
        <v>155</v>
      </c>
      <c r="G15759" s="23"/>
    </row>
    <row r="15760" spans="1:7" customFormat="1">
      <c r="A15760" s="4">
        <v>38398</v>
      </c>
      <c r="B15760">
        <v>2.5299999999999998</v>
      </c>
      <c r="C15760">
        <f>IFERROR(((VLOOKUP(A15760,'Interest Rates-10yr'!$A$9:$C$15239,2,FALSE))-B15760),C15759)</f>
        <v>1.5699999999999998</v>
      </c>
      <c r="D15760" s="98">
        <f>AVERAGE(C$10:C15760)</f>
        <v>0.86430575836454837</v>
      </c>
      <c r="E15760" s="86" t="s">
        <v>155</v>
      </c>
      <c r="G15760" s="23"/>
    </row>
    <row r="15761" spans="1:7" customFormat="1">
      <c r="A15761" s="4">
        <v>38399</v>
      </c>
      <c r="B15761">
        <v>2.48</v>
      </c>
      <c r="C15761">
        <f>IFERROR(((VLOOKUP(A15761,'Interest Rates-10yr'!$A$9:$C$15239,2,FALSE))-B15761),C15760)</f>
        <v>1.6800000000000002</v>
      </c>
      <c r="D15761" s="98">
        <f>AVERAGE(C$10:C15761)</f>
        <v>0.86435754189944147</v>
      </c>
      <c r="E15761" s="86" t="s">
        <v>155</v>
      </c>
      <c r="G15761" s="23"/>
    </row>
    <row r="15762" spans="1:7" customFormat="1">
      <c r="A15762" s="4">
        <v>38400</v>
      </c>
      <c r="B15762">
        <v>2.5</v>
      </c>
      <c r="C15762">
        <f>IFERROR(((VLOOKUP(A15762,'Interest Rates-10yr'!$A$9:$C$15239,2,FALSE))-B15762),C15761)</f>
        <v>1.6900000000000004</v>
      </c>
      <c r="D15762" s="98">
        <f>AVERAGE(C$10:C15762)</f>
        <v>0.86440995365962059</v>
      </c>
      <c r="E15762" s="86" t="s">
        <v>155</v>
      </c>
      <c r="G15762" s="23"/>
    </row>
    <row r="15763" spans="1:7" customFormat="1">
      <c r="A15763" s="4">
        <v>38401</v>
      </c>
      <c r="B15763">
        <v>2.5099999999999998</v>
      </c>
      <c r="C15763">
        <f>IFERROR(((VLOOKUP(A15763,'Interest Rates-10yr'!$A$9:$C$15239,2,FALSE))-B15763),C15762)</f>
        <v>1.7599999999999998</v>
      </c>
      <c r="D15763" s="98">
        <f>AVERAGE(C$10:C15763)</f>
        <v>0.8644668020820111</v>
      </c>
      <c r="E15763" s="86" t="s">
        <v>155</v>
      </c>
      <c r="G15763" s="23"/>
    </row>
    <row r="15764" spans="1:7" customFormat="1">
      <c r="A15764" s="4">
        <v>38402</v>
      </c>
      <c r="B15764">
        <v>2.5099999999999998</v>
      </c>
      <c r="C15764">
        <f>IFERROR(((VLOOKUP(A15764,'Interest Rates-10yr'!$A$9:$C$15239,2,FALSE))-B15764),C15763)</f>
        <v>1.7599999999999998</v>
      </c>
      <c r="D15764" s="98">
        <f>AVERAGE(C$10:C15764)</f>
        <v>0.86452364328784537</v>
      </c>
      <c r="E15764" s="86" t="s">
        <v>155</v>
      </c>
      <c r="G15764" s="23"/>
    </row>
    <row r="15765" spans="1:7" customFormat="1">
      <c r="A15765" s="4">
        <v>38403</v>
      </c>
      <c r="B15765">
        <v>2.5099999999999998</v>
      </c>
      <c r="C15765">
        <f>IFERROR(((VLOOKUP(A15765,'Interest Rates-10yr'!$A$9:$C$15239,2,FALSE))-B15765),C15764)</f>
        <v>1.7599999999999998</v>
      </c>
      <c r="D15765" s="98">
        <f>AVERAGE(C$10:C15765)</f>
        <v>0.86458047727849729</v>
      </c>
      <c r="E15765" s="86" t="s">
        <v>155</v>
      </c>
      <c r="G15765" s="23"/>
    </row>
    <row r="15766" spans="1:7" customFormat="1">
      <c r="A15766" s="4">
        <v>38404</v>
      </c>
      <c r="B15766">
        <v>2.5099999999999998</v>
      </c>
      <c r="C15766">
        <f>IFERROR(((VLOOKUP(A15766,'Interest Rates-10yr'!$A$9:$C$15239,2,FALSE))-B15766),C15765)</f>
        <v>1.7599999999999998</v>
      </c>
      <c r="D15766" s="98">
        <f>AVERAGE(C$10:C15766)</f>
        <v>0.86463730405534067</v>
      </c>
      <c r="E15766" s="86" t="s">
        <v>155</v>
      </c>
      <c r="G15766" s="23"/>
    </row>
    <row r="15767" spans="1:7" customFormat="1">
      <c r="A15767" s="4">
        <v>38405</v>
      </c>
      <c r="B15767">
        <v>2.57</v>
      </c>
      <c r="C15767">
        <f>IFERROR(((VLOOKUP(A15767,'Interest Rates-10yr'!$A$9:$C$15239,2,FALSE))-B15767),C15766)</f>
        <v>1.7200000000000002</v>
      </c>
      <c r="D15767" s="98">
        <f>AVERAGE(C$10:C15767)</f>
        <v>0.86469158522655176</v>
      </c>
      <c r="E15767" s="86" t="s">
        <v>155</v>
      </c>
      <c r="G15767" s="23"/>
    </row>
    <row r="15768" spans="1:7" customFormat="1">
      <c r="A15768" s="4">
        <v>38406</v>
      </c>
      <c r="B15768">
        <v>2.5299999999999998</v>
      </c>
      <c r="C15768">
        <f>IFERROR(((VLOOKUP(A15768,'Interest Rates-10yr'!$A$9:$C$15239,2,FALSE))-B15768),C15767)</f>
        <v>1.7399999999999998</v>
      </c>
      <c r="D15768" s="98">
        <f>AVERAGE(C$10:C15768)</f>
        <v>0.86474712862491299</v>
      </c>
      <c r="E15768" s="86" t="s">
        <v>155</v>
      </c>
      <c r="G15768" s="23"/>
    </row>
    <row r="15769" spans="1:7" customFormat="1">
      <c r="A15769" s="4">
        <v>38407</v>
      </c>
      <c r="B15769">
        <v>2.5499999999999998</v>
      </c>
      <c r="C15769">
        <f>IFERROR(((VLOOKUP(A15769,'Interest Rates-10yr'!$A$9:$C$15239,2,FALSE))-B15769),C15768)</f>
        <v>1.7400000000000002</v>
      </c>
      <c r="D15769" s="98">
        <f>AVERAGE(C$10:C15769)</f>
        <v>0.86480266497461944</v>
      </c>
      <c r="E15769" s="86" t="s">
        <v>155</v>
      </c>
      <c r="G15769" s="23"/>
    </row>
    <row r="15770" spans="1:7" customFormat="1">
      <c r="A15770" s="4">
        <v>38408</v>
      </c>
      <c r="B15770">
        <v>2.54</v>
      </c>
      <c r="C15770">
        <f>IFERROR(((VLOOKUP(A15770,'Interest Rates-10yr'!$A$9:$C$15239,2,FALSE))-B15770),C15769)</f>
        <v>1.7299999999999995</v>
      </c>
      <c r="D15770" s="98">
        <f>AVERAGE(C$10:C15770)</f>
        <v>0.86485755979950529</v>
      </c>
      <c r="E15770" s="86" t="s">
        <v>155</v>
      </c>
      <c r="G15770" s="23"/>
    </row>
    <row r="15771" spans="1:7" customFormat="1">
      <c r="A15771" s="4">
        <v>38409</v>
      </c>
      <c r="B15771">
        <v>2.54</v>
      </c>
      <c r="C15771">
        <f>IFERROR(((VLOOKUP(A15771,'Interest Rates-10yr'!$A$9:$C$15239,2,FALSE))-B15771),C15770)</f>
        <v>1.7299999999999995</v>
      </c>
      <c r="D15771" s="98">
        <f>AVERAGE(C$10:C15771)</f>
        <v>0.86491244765892661</v>
      </c>
      <c r="E15771" s="86" t="s">
        <v>155</v>
      </c>
      <c r="G15771" s="23"/>
    </row>
    <row r="15772" spans="1:7" customFormat="1">
      <c r="A15772" s="4">
        <v>38410</v>
      </c>
      <c r="B15772">
        <v>2.54</v>
      </c>
      <c r="C15772">
        <f>IFERROR(((VLOOKUP(A15772,'Interest Rates-10yr'!$A$9:$C$15239,2,FALSE))-B15772),C15771)</f>
        <v>1.7299999999999995</v>
      </c>
      <c r="D15772" s="98">
        <f>AVERAGE(C$10:C15772)</f>
        <v>0.86496732855420932</v>
      </c>
      <c r="E15772" s="86" t="s">
        <v>155</v>
      </c>
      <c r="G15772" s="23"/>
    </row>
    <row r="15773" spans="1:7" customFormat="1">
      <c r="A15773" s="4">
        <v>38411</v>
      </c>
      <c r="B15773">
        <v>2.52</v>
      </c>
      <c r="C15773">
        <f>IFERROR(((VLOOKUP(A15773,'Interest Rates-10yr'!$A$9:$C$15239,2,FALSE))-B15773),C15772)</f>
        <v>1.8400000000000003</v>
      </c>
      <c r="D15773" s="98">
        <f>AVERAGE(C$10:C15773)</f>
        <v>0.86502918041106325</v>
      </c>
      <c r="E15773" s="86" t="s">
        <v>155</v>
      </c>
      <c r="G15773" s="23"/>
    </row>
    <row r="15774" spans="1:7" customFormat="1">
      <c r="A15774" s="4">
        <v>38412</v>
      </c>
      <c r="B15774">
        <v>2.39</v>
      </c>
      <c r="C15774">
        <f>IFERROR(((VLOOKUP(A15774,'Interest Rates-10yr'!$A$9:$C$15239,2,FALSE))-B15774),C15773)</f>
        <v>1.9899999999999998</v>
      </c>
      <c r="D15774" s="98">
        <f>AVERAGE(C$10:C15774)</f>
        <v>0.86510053916904539</v>
      </c>
      <c r="E15774" s="86" t="s">
        <v>155</v>
      </c>
      <c r="G15774" s="23"/>
    </row>
    <row r="15775" spans="1:7" customFormat="1">
      <c r="A15775" s="4">
        <v>38413</v>
      </c>
      <c r="B15775">
        <v>2.48</v>
      </c>
      <c r="C15775">
        <f>IFERROR(((VLOOKUP(A15775,'Interest Rates-10yr'!$A$9:$C$15239,2,FALSE))-B15775),C15774)</f>
        <v>1.9</v>
      </c>
      <c r="D15775" s="98">
        <f>AVERAGE(C$10:C15775)</f>
        <v>0.86516618038817716</v>
      </c>
      <c r="E15775" s="86" t="s">
        <v>155</v>
      </c>
      <c r="G15775" s="23"/>
    </row>
    <row r="15776" spans="1:7" customFormat="1">
      <c r="A15776" s="4">
        <v>38414</v>
      </c>
      <c r="B15776">
        <v>2.5099999999999998</v>
      </c>
      <c r="C15776">
        <f>IFERROR(((VLOOKUP(A15776,'Interest Rates-10yr'!$A$9:$C$15239,2,FALSE))-B15776),C15775)</f>
        <v>1.88</v>
      </c>
      <c r="D15776" s="98">
        <f>AVERAGE(C$10:C15776)</f>
        <v>0.86523054480877781</v>
      </c>
      <c r="E15776" s="86" t="s">
        <v>155</v>
      </c>
      <c r="G15776" s="23"/>
    </row>
    <row r="15777" spans="1:7" customFormat="1">
      <c r="A15777" s="4">
        <v>38415</v>
      </c>
      <c r="B15777">
        <v>2.5</v>
      </c>
      <c r="C15777">
        <f>IFERROR(((VLOOKUP(A15777,'Interest Rates-10yr'!$A$9:$C$15239,2,FALSE))-B15777),C15776)</f>
        <v>1.8200000000000003</v>
      </c>
      <c r="D15777" s="98">
        <f>AVERAGE(C$10:C15777)</f>
        <v>0.86529109589041098</v>
      </c>
      <c r="E15777" s="86" t="s">
        <v>155</v>
      </c>
      <c r="G15777" s="23"/>
    </row>
    <row r="15778" spans="1:7" customFormat="1">
      <c r="A15778" s="4">
        <v>38416</v>
      </c>
      <c r="B15778">
        <v>2.5</v>
      </c>
      <c r="C15778">
        <f>IFERROR(((VLOOKUP(A15778,'Interest Rates-10yr'!$A$9:$C$15239,2,FALSE))-B15778),C15777)</f>
        <v>1.8200000000000003</v>
      </c>
      <c r="D15778" s="98">
        <f>AVERAGE(C$10:C15778)</f>
        <v>0.86535163929228232</v>
      </c>
      <c r="E15778" s="86" t="s">
        <v>155</v>
      </c>
      <c r="G15778" s="23"/>
    </row>
    <row r="15779" spans="1:7" customFormat="1">
      <c r="A15779" s="4">
        <v>38417</v>
      </c>
      <c r="B15779">
        <v>2.5</v>
      </c>
      <c r="C15779">
        <f>IFERROR(((VLOOKUP(A15779,'Interest Rates-10yr'!$A$9:$C$15239,2,FALSE))-B15779),C15778)</f>
        <v>1.8200000000000003</v>
      </c>
      <c r="D15779" s="98">
        <f>AVERAGE(C$10:C15779)</f>
        <v>0.86541217501585288</v>
      </c>
      <c r="E15779" s="86" t="s">
        <v>155</v>
      </c>
      <c r="G15779" s="23"/>
    </row>
    <row r="15780" spans="1:7" customFormat="1">
      <c r="A15780" s="4">
        <v>38418</v>
      </c>
      <c r="B15780">
        <v>2.5099999999999998</v>
      </c>
      <c r="C15780">
        <f>IFERROR(((VLOOKUP(A15780,'Interest Rates-10yr'!$A$9:$C$15239,2,FALSE))-B15780),C15779)</f>
        <v>1.7999999999999998</v>
      </c>
      <c r="D15780" s="98">
        <f>AVERAGE(C$10:C15780)</f>
        <v>0.86547143491218048</v>
      </c>
      <c r="E15780" s="86" t="s">
        <v>155</v>
      </c>
      <c r="G15780" s="23"/>
    </row>
    <row r="15781" spans="1:7" customFormat="1">
      <c r="A15781" s="4">
        <v>38419</v>
      </c>
      <c r="B15781">
        <v>2.4900000000000002</v>
      </c>
      <c r="C15781">
        <f>IFERROR(((VLOOKUP(A15781,'Interest Rates-10yr'!$A$9:$C$15239,2,FALSE))-B15781),C15780)</f>
        <v>1.8899999999999997</v>
      </c>
      <c r="D15781" s="98">
        <f>AVERAGE(C$10:C15781)</f>
        <v>0.86553639360892709</v>
      </c>
      <c r="E15781" s="86" t="s">
        <v>155</v>
      </c>
      <c r="G15781" s="23"/>
    </row>
    <row r="15782" spans="1:7" customFormat="1">
      <c r="A15782" s="4">
        <v>38420</v>
      </c>
      <c r="B15782">
        <v>2.5</v>
      </c>
      <c r="C15782">
        <f>IFERROR(((VLOOKUP(A15782,'Interest Rates-10yr'!$A$9:$C$15239,2,FALSE))-B15782),C15781)</f>
        <v>2.0199999999999996</v>
      </c>
      <c r="D15782" s="98">
        <f>AVERAGE(C$10:C15782)</f>
        <v>0.8656095860013947</v>
      </c>
      <c r="E15782" s="86" t="s">
        <v>155</v>
      </c>
      <c r="G15782" s="23"/>
    </row>
    <row r="15783" spans="1:7" customFormat="1">
      <c r="A15783" s="4">
        <v>38421</v>
      </c>
      <c r="B15783">
        <v>2.52</v>
      </c>
      <c r="C15783">
        <f>IFERROR(((VLOOKUP(A15783,'Interest Rates-10yr'!$A$9:$C$15239,2,FALSE))-B15783),C15782)</f>
        <v>1.9600000000000004</v>
      </c>
      <c r="D15783" s="98">
        <f>AVERAGE(C$10:C15783)</f>
        <v>0.86567896538607825</v>
      </c>
      <c r="E15783" s="86" t="s">
        <v>155</v>
      </c>
      <c r="G15783" s="23"/>
    </row>
    <row r="15784" spans="1:7" customFormat="1">
      <c r="A15784" s="4">
        <v>38422</v>
      </c>
      <c r="B15784">
        <v>2.5099999999999998</v>
      </c>
      <c r="C15784">
        <f>IFERROR(((VLOOKUP(A15784,'Interest Rates-10yr'!$A$9:$C$15239,2,FALSE))-B15784),C15783)</f>
        <v>2.0499999999999998</v>
      </c>
      <c r="D15784" s="98">
        <f>AVERAGE(C$10:C15784)</f>
        <v>0.86575404120443722</v>
      </c>
      <c r="E15784" s="86" t="s">
        <v>155</v>
      </c>
      <c r="G15784" s="23"/>
    </row>
    <row r="15785" spans="1:7" customFormat="1">
      <c r="A15785" s="4">
        <v>38423</v>
      </c>
      <c r="B15785">
        <v>2.5099999999999998</v>
      </c>
      <c r="C15785">
        <f>IFERROR(((VLOOKUP(A15785,'Interest Rates-10yr'!$A$9:$C$15239,2,FALSE))-B15785),C15784)</f>
        <v>2.0499999999999998</v>
      </c>
      <c r="D15785" s="98">
        <f>AVERAGE(C$10:C15785)</f>
        <v>0.86582910750507069</v>
      </c>
      <c r="E15785" s="86" t="s">
        <v>155</v>
      </c>
      <c r="G15785" s="23"/>
    </row>
    <row r="15786" spans="1:7" customFormat="1">
      <c r="A15786" s="4">
        <v>38424</v>
      </c>
      <c r="B15786">
        <v>2.5099999999999998</v>
      </c>
      <c r="C15786">
        <f>IFERROR(((VLOOKUP(A15786,'Interest Rates-10yr'!$A$9:$C$15239,2,FALSE))-B15786),C15785)</f>
        <v>2.0499999999999998</v>
      </c>
      <c r="D15786" s="98">
        <f>AVERAGE(C$10:C15786)</f>
        <v>0.86590416428978867</v>
      </c>
      <c r="E15786" s="86" t="s">
        <v>155</v>
      </c>
      <c r="G15786" s="23"/>
    </row>
    <row r="15787" spans="1:7" customFormat="1">
      <c r="A15787" s="4">
        <v>38425</v>
      </c>
      <c r="B15787">
        <v>2.59</v>
      </c>
      <c r="C15787">
        <f>IFERROR(((VLOOKUP(A15787,'Interest Rates-10yr'!$A$9:$C$15239,2,FALSE))-B15787),C15786)</f>
        <v>1.9299999999999997</v>
      </c>
      <c r="D15787" s="98">
        <f>AVERAGE(C$10:C15787)</f>
        <v>0.86597160603371759</v>
      </c>
      <c r="E15787" s="86" t="s">
        <v>155</v>
      </c>
      <c r="G15787" s="23"/>
    </row>
    <row r="15788" spans="1:7" customFormat="1">
      <c r="A15788" s="4">
        <v>38426</v>
      </c>
      <c r="B15788">
        <v>2.61</v>
      </c>
      <c r="C15788">
        <f>IFERROR(((VLOOKUP(A15788,'Interest Rates-10yr'!$A$9:$C$15239,2,FALSE))-B15788),C15787)</f>
        <v>1.9300000000000002</v>
      </c>
      <c r="D15788" s="98">
        <f>AVERAGE(C$10:C15788)</f>
        <v>0.86603903922935521</v>
      </c>
      <c r="E15788" s="86" t="s">
        <v>155</v>
      </c>
      <c r="G15788" s="23"/>
    </row>
    <row r="15789" spans="1:7" customFormat="1">
      <c r="A15789" s="4">
        <v>38427</v>
      </c>
      <c r="B15789">
        <v>2.57</v>
      </c>
      <c r="C15789">
        <f>IFERROR(((VLOOKUP(A15789,'Interest Rates-10yr'!$A$9:$C$15239,2,FALSE))-B15789),C15788)</f>
        <v>1.9499999999999997</v>
      </c>
      <c r="D15789" s="98">
        <f>AVERAGE(C$10:C15789)</f>
        <v>0.86610773130544971</v>
      </c>
      <c r="E15789" s="86" t="s">
        <v>155</v>
      </c>
      <c r="G15789" s="23"/>
    </row>
    <row r="15790" spans="1:7" customFormat="1">
      <c r="A15790" s="4">
        <v>38428</v>
      </c>
      <c r="B15790">
        <v>2.68</v>
      </c>
      <c r="C15790">
        <f>IFERROR(((VLOOKUP(A15790,'Interest Rates-10yr'!$A$9:$C$15239,2,FALSE))-B15790),C15789)</f>
        <v>1.7899999999999996</v>
      </c>
      <c r="D15790" s="98">
        <f>AVERAGE(C$10:C15790)</f>
        <v>0.86616627590140027</v>
      </c>
      <c r="E15790" s="86" t="s">
        <v>155</v>
      </c>
      <c r="G15790" s="23"/>
    </row>
    <row r="15791" spans="1:7" customFormat="1">
      <c r="A15791" s="4">
        <v>38429</v>
      </c>
      <c r="B15791">
        <v>2.7</v>
      </c>
      <c r="C15791">
        <f>IFERROR(((VLOOKUP(A15791,'Interest Rates-10yr'!$A$9:$C$15239,2,FALSE))-B15791),C15790)</f>
        <v>1.8099999999999996</v>
      </c>
      <c r="D15791" s="98">
        <f>AVERAGE(C$10:C15791)</f>
        <v>0.86622608034469628</v>
      </c>
      <c r="E15791" s="86" t="s">
        <v>155</v>
      </c>
      <c r="G15791" s="23"/>
    </row>
    <row r="15792" spans="1:7" customFormat="1">
      <c r="A15792" s="4">
        <v>38430</v>
      </c>
      <c r="B15792">
        <v>2.7</v>
      </c>
      <c r="C15792">
        <f>IFERROR(((VLOOKUP(A15792,'Interest Rates-10yr'!$A$9:$C$15239,2,FALSE))-B15792),C15791)</f>
        <v>1.8099999999999996</v>
      </c>
      <c r="D15792" s="98">
        <f>AVERAGE(C$10:C15792)</f>
        <v>0.86628587720965577</v>
      </c>
      <c r="E15792" s="86" t="s">
        <v>155</v>
      </c>
      <c r="G15792" s="23"/>
    </row>
    <row r="15793" spans="1:8">
      <c r="A15793" s="4">
        <v>38431</v>
      </c>
      <c r="B15793">
        <v>2.7</v>
      </c>
      <c r="C15793">
        <f>IFERROR(((VLOOKUP(A15793,'Interest Rates-10yr'!$A$9:$C$15239,2,FALSE))-B15793),C15792)</f>
        <v>1.8099999999999996</v>
      </c>
      <c r="D15793" s="98">
        <f>AVERAGE(C$10:C15793)</f>
        <v>0.86634566649771894</v>
      </c>
      <c r="E15793" s="86" t="s">
        <v>155</v>
      </c>
      <c r="H15793"/>
    </row>
    <row r="15794" spans="1:8">
      <c r="A15794" s="4">
        <v>38432</v>
      </c>
      <c r="B15794">
        <v>2.71</v>
      </c>
      <c r="C15794">
        <f>IFERROR(((VLOOKUP(A15794,'Interest Rates-10yr'!$A$9:$C$15239,2,FALSE))-B15794),C15793)</f>
        <v>1.8200000000000003</v>
      </c>
      <c r="D15794" s="98">
        <f>AVERAGE(C$10:C15794)</f>
        <v>0.86640608172315459</v>
      </c>
      <c r="E15794" s="86" t="s">
        <v>155</v>
      </c>
      <c r="H15794"/>
    </row>
    <row r="15795" spans="1:8">
      <c r="A15795" s="4">
        <v>38433</v>
      </c>
      <c r="B15795">
        <v>2.72</v>
      </c>
      <c r="C15795">
        <f>IFERROR(((VLOOKUP(A15795,'Interest Rates-10yr'!$A$9:$C$15239,2,FALSE))-B15795),C15794)</f>
        <v>1.9099999999999997</v>
      </c>
      <c r="D15795" s="98">
        <f>AVERAGE(C$10:C15795)</f>
        <v>0.86647219054858704</v>
      </c>
      <c r="E15795" s="86" t="s">
        <v>155</v>
      </c>
      <c r="H15795"/>
    </row>
    <row r="15796" spans="1:8">
      <c r="A15796" s="4">
        <v>38434</v>
      </c>
      <c r="B15796">
        <v>2.73</v>
      </c>
      <c r="C15796">
        <f>IFERROR(((VLOOKUP(A15796,'Interest Rates-10yr'!$A$9:$C$15239,2,FALSE))-B15796),C15795)</f>
        <v>1.8800000000000003</v>
      </c>
      <c r="D15796" s="98">
        <f>AVERAGE(C$10:C15796)</f>
        <v>0.86653639070120947</v>
      </c>
      <c r="E15796" s="86" t="s">
        <v>155</v>
      </c>
      <c r="H15796"/>
    </row>
    <row r="15797" spans="1:8">
      <c r="A15797" s="4">
        <v>38435</v>
      </c>
      <c r="B15797">
        <v>2.75</v>
      </c>
      <c r="C15797">
        <f>IFERROR(((VLOOKUP(A15797,'Interest Rates-10yr'!$A$9:$C$15239,2,FALSE))-B15797),C15796)</f>
        <v>1.8499999999999996</v>
      </c>
      <c r="D15797" s="98">
        <f>AVERAGE(C$10:C15797)</f>
        <v>0.86659868254370376</v>
      </c>
      <c r="E15797" s="86" t="s">
        <v>155</v>
      </c>
      <c r="H15797"/>
    </row>
    <row r="15798" spans="1:8">
      <c r="A15798" s="4">
        <v>38436</v>
      </c>
      <c r="B15798">
        <v>2.8</v>
      </c>
      <c r="C15798">
        <f>IFERROR(((VLOOKUP(A15798,'Interest Rates-10yr'!$A$9:$C$15239,2,FALSE))-B15798),C15797)</f>
        <v>1.8499999999999996</v>
      </c>
      <c r="D15798" s="98">
        <f>AVERAGE(C$10:C15798)</f>
        <v>0.86666096649566127</v>
      </c>
      <c r="E15798" s="86" t="s">
        <v>155</v>
      </c>
      <c r="H15798"/>
    </row>
    <row r="15799" spans="1:8">
      <c r="A15799" s="4">
        <v>38437</v>
      </c>
      <c r="B15799">
        <v>2.8</v>
      </c>
      <c r="C15799">
        <f>IFERROR(((VLOOKUP(A15799,'Interest Rates-10yr'!$A$9:$C$15239,2,FALSE))-B15799),C15798)</f>
        <v>1.8499999999999996</v>
      </c>
      <c r="D15799" s="98">
        <f>AVERAGE(C$10:C15799)</f>
        <v>0.86672324255858113</v>
      </c>
      <c r="E15799" s="86" t="s">
        <v>155</v>
      </c>
      <c r="H15799"/>
    </row>
    <row r="15800" spans="1:8">
      <c r="A15800" s="4">
        <v>38438</v>
      </c>
      <c r="B15800">
        <v>2.8</v>
      </c>
      <c r="C15800">
        <f>IFERROR(((VLOOKUP(A15800,'Interest Rates-10yr'!$A$9:$C$15239,2,FALSE))-B15800),C15799)</f>
        <v>1.8499999999999996</v>
      </c>
      <c r="D15800" s="98">
        <f>AVERAGE(C$10:C15800)</f>
        <v>0.86678551073396215</v>
      </c>
      <c r="E15800" s="86" t="s">
        <v>155</v>
      </c>
      <c r="H15800"/>
    </row>
    <row r="15801" spans="1:8">
      <c r="A15801" s="4">
        <v>38439</v>
      </c>
      <c r="B15801">
        <v>2.79</v>
      </c>
      <c r="C15801">
        <f>IFERROR(((VLOOKUP(A15801,'Interest Rates-10yr'!$A$9:$C$15239,2,FALSE))-B15801),C15800)</f>
        <v>1.8499999999999996</v>
      </c>
      <c r="D15801" s="98">
        <f>AVERAGE(C$10:C15801)</f>
        <v>0.86684777102330268</v>
      </c>
      <c r="E15801" s="86" t="s">
        <v>155</v>
      </c>
      <c r="H15801"/>
    </row>
    <row r="15802" spans="1:8">
      <c r="A15802" s="4">
        <v>38440</v>
      </c>
      <c r="B15802">
        <v>2.72</v>
      </c>
      <c r="C15802">
        <f>IFERROR(((VLOOKUP(A15802,'Interest Rates-10yr'!$A$9:$C$15239,2,FALSE))-B15802),C15801)</f>
        <v>1.8799999999999994</v>
      </c>
      <c r="D15802" s="98">
        <f>AVERAGE(C$10:C15802)</f>
        <v>0.86691192300386222</v>
      </c>
      <c r="E15802" s="86" t="s">
        <v>155</v>
      </c>
      <c r="H15802"/>
    </row>
    <row r="15803" spans="1:8">
      <c r="A15803" s="4">
        <v>38441</v>
      </c>
      <c r="B15803">
        <v>2.74</v>
      </c>
      <c r="C15803">
        <f>IFERROR(((VLOOKUP(A15803,'Interest Rates-10yr'!$A$9:$C$15239,2,FALSE))-B15803),C15802)</f>
        <v>1.8199999999999994</v>
      </c>
      <c r="D15803" s="98">
        <f>AVERAGE(C$10:C15803)</f>
        <v>0.86697226794985405</v>
      </c>
      <c r="E15803" s="86" t="s">
        <v>155</v>
      </c>
      <c r="H15803"/>
    </row>
    <row r="15804" spans="1:8">
      <c r="A15804" s="4">
        <v>38442</v>
      </c>
      <c r="B15804">
        <v>2.96</v>
      </c>
      <c r="C15804">
        <f>IFERROR(((VLOOKUP(A15804,'Interest Rates-10yr'!$A$9:$C$15239,2,FALSE))-B15804),C15803)</f>
        <v>1.54</v>
      </c>
      <c r="D15804" s="98">
        <f>AVERAGE(C$10:C15804)</f>
        <v>0.86701487812598899</v>
      </c>
      <c r="E15804" s="86" t="s">
        <v>155</v>
      </c>
      <c r="F15804" s="12" t="s">
        <v>155</v>
      </c>
      <c r="G15804" s="23">
        <f>AVERAGE(B15715:B15804)/100</f>
        <v>2.4690000000000004E-2</v>
      </c>
      <c r="H15804" s="23">
        <f>AVERAGE(C15715:C15804)/100</f>
        <v>1.8351111111111099E-2</v>
      </c>
    </row>
    <row r="15805" spans="1:8">
      <c r="A15805" s="4">
        <v>38443</v>
      </c>
      <c r="B15805">
        <v>2.83</v>
      </c>
      <c r="C15805">
        <f>IFERROR(((VLOOKUP(A15805,'Interest Rates-10yr'!$A$9:$C$15239,2,FALSE))-B15805),C15804)</f>
        <v>1.63</v>
      </c>
      <c r="D15805" s="98">
        <f>AVERAGE(C$10:C15805)</f>
        <v>0.86706318055203824</v>
      </c>
      <c r="E15805" s="86" t="s">
        <v>156</v>
      </c>
      <c r="H15805"/>
    </row>
    <row r="15806" spans="1:8">
      <c r="A15806" s="4">
        <v>38444</v>
      </c>
      <c r="B15806">
        <v>2.83</v>
      </c>
      <c r="C15806">
        <f>IFERROR(((VLOOKUP(A15806,'Interest Rates-10yr'!$A$9:$C$15239,2,FALSE))-B15806),C15805)</f>
        <v>1.63</v>
      </c>
      <c r="D15806" s="98">
        <f>AVERAGE(C$10:C15806)</f>
        <v>0.86711147686269507</v>
      </c>
      <c r="E15806" s="86" t="s">
        <v>156</v>
      </c>
      <c r="H15806"/>
    </row>
    <row r="15807" spans="1:8">
      <c r="A15807" s="4">
        <v>38445</v>
      </c>
      <c r="B15807">
        <v>2.83</v>
      </c>
      <c r="C15807">
        <f>IFERROR(((VLOOKUP(A15807,'Interest Rates-10yr'!$A$9:$C$15239,2,FALSE))-B15807),C15806)</f>
        <v>1.63</v>
      </c>
      <c r="D15807" s="98">
        <f>AVERAGE(C$10:C15807)</f>
        <v>0.86715976705912101</v>
      </c>
      <c r="E15807" s="86" t="s">
        <v>156</v>
      </c>
      <c r="H15807"/>
    </row>
    <row r="15808" spans="1:8">
      <c r="A15808" s="4">
        <v>38446</v>
      </c>
      <c r="B15808">
        <v>2.78</v>
      </c>
      <c r="C15808">
        <f>IFERROR(((VLOOKUP(A15808,'Interest Rates-10yr'!$A$9:$C$15239,2,FALSE))-B15808),C15807)</f>
        <v>1.69</v>
      </c>
      <c r="D15808" s="98">
        <f>AVERAGE(C$10:C15808)</f>
        <v>0.86721184885119273</v>
      </c>
      <c r="E15808" s="86" t="s">
        <v>156</v>
      </c>
      <c r="H15808"/>
    </row>
    <row r="15809" spans="1:7" customFormat="1">
      <c r="A15809" s="4">
        <v>38447</v>
      </c>
      <c r="B15809">
        <v>2.72</v>
      </c>
      <c r="C15809">
        <f>IFERROR(((VLOOKUP(A15809,'Interest Rates-10yr'!$A$9:$C$15239,2,FALSE))-B15809),C15808)</f>
        <v>1.7600000000000002</v>
      </c>
      <c r="D15809" s="98">
        <f>AVERAGE(C$10:C15809)</f>
        <v>0.86726835443037942</v>
      </c>
      <c r="E15809" s="86" t="s">
        <v>156</v>
      </c>
      <c r="G15809" s="23"/>
    </row>
    <row r="15810" spans="1:7" customFormat="1">
      <c r="A15810" s="4">
        <v>38448</v>
      </c>
      <c r="B15810">
        <v>2.73</v>
      </c>
      <c r="C15810">
        <f>IFERROR(((VLOOKUP(A15810,'Interest Rates-10yr'!$A$9:$C$15239,2,FALSE))-B15810),C15809)</f>
        <v>1.7100000000000004</v>
      </c>
      <c r="D15810" s="98">
        <f>AVERAGE(C$10:C15810)</f>
        <v>0.86732168850072744</v>
      </c>
      <c r="E15810" s="86" t="s">
        <v>156</v>
      </c>
      <c r="G15810" s="23"/>
    </row>
    <row r="15811" spans="1:7" customFormat="1">
      <c r="A15811" s="4">
        <v>38449</v>
      </c>
      <c r="B15811">
        <v>2.76</v>
      </c>
      <c r="C15811">
        <f>IFERROR(((VLOOKUP(A15811,'Interest Rates-10yr'!$A$9:$C$15239,2,FALSE))-B15811),C15810)</f>
        <v>1.7300000000000004</v>
      </c>
      <c r="D15811" s="98">
        <f>AVERAGE(C$10:C15811)</f>
        <v>0.8673762814833561</v>
      </c>
      <c r="E15811" s="86" t="s">
        <v>156</v>
      </c>
      <c r="G15811" s="23"/>
    </row>
    <row r="15812" spans="1:7" customFormat="1">
      <c r="A15812" s="4">
        <v>38450</v>
      </c>
      <c r="B15812">
        <v>2.75</v>
      </c>
      <c r="C15812">
        <f>IFERROR(((VLOOKUP(A15812,'Interest Rates-10yr'!$A$9:$C$15239,2,FALSE))-B15812),C15811)</f>
        <v>1.75</v>
      </c>
      <c r="D15812" s="98">
        <f>AVERAGE(C$10:C15812)</f>
        <v>0.86743213313927692</v>
      </c>
      <c r="E15812" s="86" t="s">
        <v>156</v>
      </c>
      <c r="G15812" s="23"/>
    </row>
    <row r="15813" spans="1:7" customFormat="1">
      <c r="A15813" s="4">
        <v>38451</v>
      </c>
      <c r="B15813">
        <v>2.75</v>
      </c>
      <c r="C15813">
        <f>IFERROR(((VLOOKUP(A15813,'Interest Rates-10yr'!$A$9:$C$15239,2,FALSE))-B15813),C15812)</f>
        <v>1.75</v>
      </c>
      <c r="D15813" s="98">
        <f>AVERAGE(C$10:C15813)</f>
        <v>0.86748797772715724</v>
      </c>
      <c r="E15813" s="86" t="s">
        <v>156</v>
      </c>
      <c r="G15813" s="23"/>
    </row>
    <row r="15814" spans="1:7" customFormat="1">
      <c r="A15814" s="4">
        <v>38452</v>
      </c>
      <c r="B15814">
        <v>2.75</v>
      </c>
      <c r="C15814">
        <f>IFERROR(((VLOOKUP(A15814,'Interest Rates-10yr'!$A$9:$C$15239,2,FALSE))-B15814),C15813)</f>
        <v>1.75</v>
      </c>
      <c r="D15814" s="98">
        <f>AVERAGE(C$10:C15814)</f>
        <v>0.86754381524833868</v>
      </c>
      <c r="E15814" s="86" t="s">
        <v>156</v>
      </c>
      <c r="G15814" s="23"/>
    </row>
    <row r="15815" spans="1:7" customFormat="1">
      <c r="A15815" s="4">
        <v>38453</v>
      </c>
      <c r="B15815">
        <v>2.78</v>
      </c>
      <c r="C15815">
        <f>IFERROR(((VLOOKUP(A15815,'Interest Rates-10yr'!$A$9:$C$15239,2,FALSE))-B15815),C15814)</f>
        <v>1.6700000000000004</v>
      </c>
      <c r="D15815" s="98">
        <f>AVERAGE(C$10:C15815)</f>
        <v>0.8675945843350622</v>
      </c>
      <c r="E15815" s="86" t="s">
        <v>156</v>
      </c>
      <c r="G15815" s="23"/>
    </row>
    <row r="15816" spans="1:7" customFormat="1">
      <c r="A15816" s="4">
        <v>38454</v>
      </c>
      <c r="B15816">
        <v>2.77</v>
      </c>
      <c r="C15816">
        <f>IFERROR(((VLOOKUP(A15816,'Interest Rates-10yr'!$A$9:$C$15239,2,FALSE))-B15816),C15815)</f>
        <v>1.6099999999999999</v>
      </c>
      <c r="D15816" s="98">
        <f>AVERAGE(C$10:C15816)</f>
        <v>0.86764155121148823</v>
      </c>
      <c r="E15816" s="86" t="s">
        <v>156</v>
      </c>
      <c r="G15816" s="23"/>
    </row>
    <row r="15817" spans="1:7" customFormat="1">
      <c r="A15817" s="4">
        <v>38455</v>
      </c>
      <c r="B15817">
        <v>2.76</v>
      </c>
      <c r="C15817">
        <f>IFERROR(((VLOOKUP(A15817,'Interest Rates-10yr'!$A$9:$C$15239,2,FALSE))-B15817),C15816)</f>
        <v>1.62</v>
      </c>
      <c r="D15817" s="98">
        <f>AVERAGE(C$10:C15817)</f>
        <v>0.86768914473684178</v>
      </c>
      <c r="E15817" s="86" t="s">
        <v>156</v>
      </c>
      <c r="G15817" s="23"/>
    </row>
    <row r="15818" spans="1:7" customFormat="1">
      <c r="A15818" s="4">
        <v>38456</v>
      </c>
      <c r="B15818">
        <v>2.79</v>
      </c>
      <c r="C15818">
        <f>IFERROR(((VLOOKUP(A15818,'Interest Rates-10yr'!$A$9:$C$15239,2,FALSE))-B15818),C15817)</f>
        <v>1.58</v>
      </c>
      <c r="D15818" s="98">
        <f>AVERAGE(C$10:C15818)</f>
        <v>0.86773420203681417</v>
      </c>
      <c r="E15818" s="86" t="s">
        <v>156</v>
      </c>
      <c r="G15818" s="23"/>
    </row>
    <row r="15819" spans="1:7" customFormat="1">
      <c r="A15819" s="4">
        <v>38457</v>
      </c>
      <c r="B15819">
        <v>2.82</v>
      </c>
      <c r="C15819">
        <f>IFERROR(((VLOOKUP(A15819,'Interest Rates-10yr'!$A$9:$C$15239,2,FALSE))-B15819),C15818)</f>
        <v>1.4499999999999997</v>
      </c>
      <c r="D15819" s="98">
        <f>AVERAGE(C$10:C15819)</f>
        <v>0.86777103099304209</v>
      </c>
      <c r="E15819" s="86" t="s">
        <v>156</v>
      </c>
      <c r="G15819" s="23"/>
    </row>
    <row r="15820" spans="1:7" customFormat="1">
      <c r="A15820" s="4">
        <v>38458</v>
      </c>
      <c r="B15820">
        <v>2.82</v>
      </c>
      <c r="C15820">
        <f>IFERROR(((VLOOKUP(A15820,'Interest Rates-10yr'!$A$9:$C$15239,2,FALSE))-B15820),C15819)</f>
        <v>1.4499999999999997</v>
      </c>
      <c r="D15820" s="98">
        <f>AVERAGE(C$10:C15820)</f>
        <v>0.86780785529062021</v>
      </c>
      <c r="E15820" s="86" t="s">
        <v>156</v>
      </c>
      <c r="G15820" s="23"/>
    </row>
    <row r="15821" spans="1:7" customFormat="1">
      <c r="A15821" s="4">
        <v>38459</v>
      </c>
      <c r="B15821">
        <v>2.82</v>
      </c>
      <c r="C15821">
        <f>IFERROR(((VLOOKUP(A15821,'Interest Rates-10yr'!$A$9:$C$15239,2,FALSE))-B15821),C15820)</f>
        <v>1.4499999999999997</v>
      </c>
      <c r="D15821" s="98">
        <f>AVERAGE(C$10:C15821)</f>
        <v>0.86784467493043238</v>
      </c>
      <c r="E15821" s="86" t="s">
        <v>156</v>
      </c>
      <c r="G15821" s="23"/>
    </row>
    <row r="15822" spans="1:7" customFormat="1">
      <c r="A15822" s="4">
        <v>38460</v>
      </c>
      <c r="B15822">
        <v>2.75</v>
      </c>
      <c r="C15822">
        <f>IFERROR(((VLOOKUP(A15822,'Interest Rates-10yr'!$A$9:$C$15239,2,FALSE))-B15822),C15821)</f>
        <v>1.5199999999999996</v>
      </c>
      <c r="D15822" s="98">
        <f>AVERAGE(C$10:C15822)</f>
        <v>0.86788591665085668</v>
      </c>
      <c r="E15822" s="86" t="s">
        <v>156</v>
      </c>
      <c r="G15822" s="23"/>
    </row>
    <row r="15823" spans="1:7" customFormat="1">
      <c r="A15823" s="4">
        <v>38461</v>
      </c>
      <c r="B15823">
        <v>2.74</v>
      </c>
      <c r="C15823">
        <f>IFERROR(((VLOOKUP(A15823,'Interest Rates-10yr'!$A$9:$C$15239,2,FALSE))-B15823),C15822)</f>
        <v>1.4699999999999998</v>
      </c>
      <c r="D15823" s="98">
        <f>AVERAGE(C$10:C15823)</f>
        <v>0.86792399140002507</v>
      </c>
      <c r="E15823" s="86" t="s">
        <v>156</v>
      </c>
      <c r="G15823" s="23"/>
    </row>
    <row r="15824" spans="1:7" customFormat="1">
      <c r="A15824" s="4">
        <v>38462</v>
      </c>
      <c r="B15824">
        <v>2.74</v>
      </c>
      <c r="C15824">
        <f>IFERROR(((VLOOKUP(A15824,'Interest Rates-10yr'!$A$9:$C$15239,2,FALSE))-B15824),C15823)</f>
        <v>1.4799999999999995</v>
      </c>
      <c r="D15824" s="98">
        <f>AVERAGE(C$10:C15824)</f>
        <v>0.86796269364527323</v>
      </c>
      <c r="E15824" s="86" t="s">
        <v>156</v>
      </c>
      <c r="G15824" s="23"/>
    </row>
    <row r="15825" spans="1:7" customFormat="1">
      <c r="A15825" s="4">
        <v>38463</v>
      </c>
      <c r="B15825">
        <v>2.75</v>
      </c>
      <c r="C15825">
        <f>IFERROR(((VLOOKUP(A15825,'Interest Rates-10yr'!$A$9:$C$15239,2,FALSE))-B15825),C15824)</f>
        <v>1.5700000000000003</v>
      </c>
      <c r="D15825" s="98">
        <f>AVERAGE(C$10:C15825)</f>
        <v>0.86800708143651972</v>
      </c>
      <c r="E15825" s="86" t="s">
        <v>156</v>
      </c>
      <c r="G15825" s="23"/>
    </row>
    <row r="15826" spans="1:7" customFormat="1">
      <c r="A15826" s="4">
        <v>38464</v>
      </c>
      <c r="B15826">
        <v>2.74</v>
      </c>
      <c r="C15826">
        <f>IFERROR(((VLOOKUP(A15826,'Interest Rates-10yr'!$A$9:$C$15239,2,FALSE))-B15826),C15825)</f>
        <v>1.5199999999999996</v>
      </c>
      <c r="D15826" s="98">
        <f>AVERAGE(C$10:C15826)</f>
        <v>0.86804830245937892</v>
      </c>
      <c r="E15826" s="86" t="s">
        <v>156</v>
      </c>
      <c r="G15826" s="23"/>
    </row>
    <row r="15827" spans="1:7" customFormat="1">
      <c r="A15827" s="4">
        <v>38465</v>
      </c>
      <c r="B15827">
        <v>2.74</v>
      </c>
      <c r="C15827">
        <f>IFERROR(((VLOOKUP(A15827,'Interest Rates-10yr'!$A$9:$C$15239,2,FALSE))-B15827),C15826)</f>
        <v>1.5199999999999996</v>
      </c>
      <c r="D15827" s="98">
        <f>AVERAGE(C$10:C15827)</f>
        <v>0.86808951827032477</v>
      </c>
      <c r="E15827" s="86" t="s">
        <v>156</v>
      </c>
      <c r="G15827" s="23"/>
    </row>
    <row r="15828" spans="1:7" customFormat="1">
      <c r="A15828" s="4">
        <v>38466</v>
      </c>
      <c r="B15828">
        <v>2.74</v>
      </c>
      <c r="C15828">
        <f>IFERROR(((VLOOKUP(A15828,'Interest Rates-10yr'!$A$9:$C$15239,2,FALSE))-B15828),C15827)</f>
        <v>1.5199999999999996</v>
      </c>
      <c r="D15828" s="98">
        <f>AVERAGE(C$10:C15828)</f>
        <v>0.86813072887034559</v>
      </c>
      <c r="E15828" s="86" t="s">
        <v>156</v>
      </c>
      <c r="G15828" s="23"/>
    </row>
    <row r="15829" spans="1:7" customFormat="1">
      <c r="A15829" s="4">
        <v>38467</v>
      </c>
      <c r="B15829">
        <v>2.82</v>
      </c>
      <c r="C15829">
        <f>IFERROR(((VLOOKUP(A15829,'Interest Rates-10yr'!$A$9:$C$15239,2,FALSE))-B15829),C15828)</f>
        <v>1.44</v>
      </c>
      <c r="D15829" s="98">
        <f>AVERAGE(C$10:C15829)</f>
        <v>0.86816687737041709</v>
      </c>
      <c r="E15829" s="86" t="s">
        <v>156</v>
      </c>
      <c r="G15829" s="23"/>
    </row>
    <row r="15830" spans="1:7" customFormat="1">
      <c r="A15830" s="4">
        <v>38468</v>
      </c>
      <c r="B15830">
        <v>2.78</v>
      </c>
      <c r="C15830">
        <f>IFERROR(((VLOOKUP(A15830,'Interest Rates-10yr'!$A$9:$C$15239,2,FALSE))-B15830),C15829)</f>
        <v>1.5000000000000004</v>
      </c>
      <c r="D15830" s="98">
        <f>AVERAGE(C$10:C15830)</f>
        <v>0.86820681372858843</v>
      </c>
      <c r="E15830" s="86" t="s">
        <v>156</v>
      </c>
      <c r="G15830" s="23"/>
    </row>
    <row r="15831" spans="1:7" customFormat="1">
      <c r="A15831" s="4">
        <v>38469</v>
      </c>
      <c r="B15831">
        <v>2.63</v>
      </c>
      <c r="C15831">
        <f>IFERROR(((VLOOKUP(A15831,'Interest Rates-10yr'!$A$9:$C$15239,2,FALSE))-B15831),C15830)</f>
        <v>1.62</v>
      </c>
      <c r="D15831" s="98">
        <f>AVERAGE(C$10:C15831)</f>
        <v>0.8682543294147389</v>
      </c>
      <c r="E15831" s="86" t="s">
        <v>156</v>
      </c>
      <c r="G15831" s="23"/>
    </row>
    <row r="15832" spans="1:7" customFormat="1">
      <c r="A15832" s="4">
        <v>38470</v>
      </c>
      <c r="B15832">
        <v>2.89</v>
      </c>
      <c r="C15832">
        <f>IFERROR(((VLOOKUP(A15832,'Interest Rates-10yr'!$A$9:$C$15239,2,FALSE))-B15832),C15831)</f>
        <v>1.3000000000000003</v>
      </c>
      <c r="D15832" s="98">
        <f>AVERAGE(C$10:C15832)</f>
        <v>0.86828161537003079</v>
      </c>
      <c r="E15832" s="86" t="s">
        <v>156</v>
      </c>
      <c r="G15832" s="23"/>
    </row>
    <row r="15833" spans="1:7" customFormat="1">
      <c r="A15833" s="4">
        <v>38471</v>
      </c>
      <c r="B15833">
        <v>2.97</v>
      </c>
      <c r="C15833">
        <f>IFERROR(((VLOOKUP(A15833,'Interest Rates-10yr'!$A$9:$C$15239,2,FALSE))-B15833),C15832)</f>
        <v>1.2399999999999998</v>
      </c>
      <c r="D15833" s="98">
        <f>AVERAGE(C$10:C15833)</f>
        <v>0.86830510616784617</v>
      </c>
      <c r="E15833" s="86" t="s">
        <v>156</v>
      </c>
      <c r="G15833" s="23"/>
    </row>
    <row r="15834" spans="1:7" customFormat="1">
      <c r="A15834" s="4">
        <v>38472</v>
      </c>
      <c r="B15834">
        <v>2.97</v>
      </c>
      <c r="C15834">
        <f>IFERROR(((VLOOKUP(A15834,'Interest Rates-10yr'!$A$9:$C$15239,2,FALSE))-B15834),C15833)</f>
        <v>1.2399999999999998</v>
      </c>
      <c r="D15834" s="98">
        <f>AVERAGE(C$10:C15834)</f>
        <v>0.86832859399684026</v>
      </c>
      <c r="E15834" s="86" t="s">
        <v>156</v>
      </c>
      <c r="G15834" s="23"/>
    </row>
    <row r="15835" spans="1:7" customFormat="1">
      <c r="A15835" s="4">
        <v>38473</v>
      </c>
      <c r="B15835">
        <v>2.97</v>
      </c>
      <c r="C15835">
        <f>IFERROR(((VLOOKUP(A15835,'Interest Rates-10yr'!$A$9:$C$15239,2,FALSE))-B15835),C15834)</f>
        <v>1.2399999999999998</v>
      </c>
      <c r="D15835" s="98">
        <f>AVERAGE(C$10:C15835)</f>
        <v>0.86835207885757593</v>
      </c>
      <c r="E15835" s="86" t="s">
        <v>156</v>
      </c>
      <c r="G15835" s="23"/>
    </row>
    <row r="15836" spans="1:7" customFormat="1">
      <c r="A15836" s="4">
        <v>38474</v>
      </c>
      <c r="B15836">
        <v>2.98</v>
      </c>
      <c r="C15836">
        <f>IFERROR(((VLOOKUP(A15836,'Interest Rates-10yr'!$A$9:$C$15239,2,FALSE))-B15836),C15835)</f>
        <v>1.23</v>
      </c>
      <c r="D15836" s="98">
        <f>AVERAGE(C$10:C15836)</f>
        <v>0.86837492891893575</v>
      </c>
      <c r="E15836" s="86" t="s">
        <v>156</v>
      </c>
      <c r="G15836" s="23"/>
    </row>
    <row r="15837" spans="1:7" customFormat="1">
      <c r="A15837" s="4">
        <v>38475</v>
      </c>
      <c r="B15837">
        <v>2.95</v>
      </c>
      <c r="C15837">
        <f>IFERROR(((VLOOKUP(A15837,'Interest Rates-10yr'!$A$9:$C$15239,2,FALSE))-B15837),C15836)</f>
        <v>1.2599999999999998</v>
      </c>
      <c r="D15837" s="98">
        <f>AVERAGE(C$10:C15837)</f>
        <v>0.8683996714682839</v>
      </c>
      <c r="E15837" s="86" t="s">
        <v>156</v>
      </c>
      <c r="G15837" s="23"/>
    </row>
    <row r="15838" spans="1:7" customFormat="1">
      <c r="A15838" s="4">
        <v>38476</v>
      </c>
      <c r="B15838">
        <v>2.99</v>
      </c>
      <c r="C15838">
        <f>IFERROR(((VLOOKUP(A15838,'Interest Rates-10yr'!$A$9:$C$15239,2,FALSE))-B15838),C15837)</f>
        <v>1.21</v>
      </c>
      <c r="D15838" s="98">
        <f>AVERAGE(C$10:C15838)</f>
        <v>0.86842125213216226</v>
      </c>
      <c r="E15838" s="86" t="s">
        <v>156</v>
      </c>
      <c r="G15838" s="23"/>
    </row>
    <row r="15839" spans="1:7" customFormat="1">
      <c r="A15839" s="4">
        <v>38477</v>
      </c>
      <c r="B15839">
        <v>2.99</v>
      </c>
      <c r="C15839">
        <f>IFERROR(((VLOOKUP(A15839,'Interest Rates-10yr'!$A$9:$C$15239,2,FALSE))-B15839),C15838)</f>
        <v>1.2000000000000002</v>
      </c>
      <c r="D15839" s="98">
        <f>AVERAGE(C$10:C15839)</f>
        <v>0.86844219835754877</v>
      </c>
      <c r="E15839" s="86" t="s">
        <v>156</v>
      </c>
      <c r="G15839" s="23"/>
    </row>
    <row r="15840" spans="1:7" customFormat="1">
      <c r="A15840" s="4">
        <v>38478</v>
      </c>
      <c r="B15840">
        <v>2.98</v>
      </c>
      <c r="C15840">
        <f>IFERROR(((VLOOKUP(A15840,'Interest Rates-10yr'!$A$9:$C$15239,2,FALSE))-B15840),C15839)</f>
        <v>1.3000000000000003</v>
      </c>
      <c r="D15840" s="98">
        <f>AVERAGE(C$10:C15840)</f>
        <v>0.86846945865706504</v>
      </c>
      <c r="E15840" s="86" t="s">
        <v>156</v>
      </c>
      <c r="G15840" s="23"/>
    </row>
    <row r="15841" spans="1:7" customFormat="1">
      <c r="A15841" s="4">
        <v>38479</v>
      </c>
      <c r="B15841">
        <v>2.98</v>
      </c>
      <c r="C15841">
        <f>IFERROR(((VLOOKUP(A15841,'Interest Rates-10yr'!$A$9:$C$15239,2,FALSE))-B15841),C15840)</f>
        <v>1.3000000000000003</v>
      </c>
      <c r="D15841" s="98">
        <f>AVERAGE(C$10:C15841)</f>
        <v>0.86849671551288499</v>
      </c>
      <c r="E15841" s="86" t="s">
        <v>156</v>
      </c>
      <c r="G15841" s="23"/>
    </row>
    <row r="15842" spans="1:7" customFormat="1">
      <c r="A15842" s="4">
        <v>38480</v>
      </c>
      <c r="B15842">
        <v>2.98</v>
      </c>
      <c r="C15842">
        <f>IFERROR(((VLOOKUP(A15842,'Interest Rates-10yr'!$A$9:$C$15239,2,FALSE))-B15842),C15841)</f>
        <v>1.3000000000000003</v>
      </c>
      <c r="D15842" s="98">
        <f>AVERAGE(C$10:C15842)</f>
        <v>0.8685239689256613</v>
      </c>
      <c r="E15842" s="86" t="s">
        <v>156</v>
      </c>
      <c r="G15842" s="23"/>
    </row>
    <row r="15843" spans="1:7" customFormat="1">
      <c r="A15843" s="4">
        <v>38481</v>
      </c>
      <c r="B15843">
        <v>2.99</v>
      </c>
      <c r="C15843">
        <f>IFERROR(((VLOOKUP(A15843,'Interest Rates-10yr'!$A$9:$C$15239,2,FALSE))-B15843),C15842)</f>
        <v>1.2999999999999998</v>
      </c>
      <c r="D15843" s="98">
        <f>AVERAGE(C$10:C15843)</f>
        <v>0.86855121889604614</v>
      </c>
      <c r="E15843" s="86" t="s">
        <v>156</v>
      </c>
      <c r="G15843" s="23"/>
    </row>
    <row r="15844" spans="1:7" customFormat="1">
      <c r="A15844" s="4">
        <v>38482</v>
      </c>
      <c r="B15844">
        <v>2.99</v>
      </c>
      <c r="C15844">
        <f>IFERROR(((VLOOKUP(A15844,'Interest Rates-10yr'!$A$9:$C$15239,2,FALSE))-B15844),C15843)</f>
        <v>1.2400000000000002</v>
      </c>
      <c r="D15844" s="98">
        <f>AVERAGE(C$10:C15844)</f>
        <v>0.86857467634985752</v>
      </c>
      <c r="E15844" s="86" t="s">
        <v>156</v>
      </c>
      <c r="G15844" s="23"/>
    </row>
    <row r="15845" spans="1:7" customFormat="1">
      <c r="A15845" s="4">
        <v>38483</v>
      </c>
      <c r="B15845">
        <v>2.99</v>
      </c>
      <c r="C15845">
        <f>IFERROR(((VLOOKUP(A15845,'Interest Rates-10yr'!$A$9:$C$15239,2,FALSE))-B15845),C15844)</f>
        <v>1.2199999999999998</v>
      </c>
      <c r="D15845" s="98">
        <f>AVERAGE(C$10:C15845)</f>
        <v>0.86859686789593293</v>
      </c>
      <c r="E15845" s="86" t="s">
        <v>156</v>
      </c>
      <c r="G15845" s="23"/>
    </row>
    <row r="15846" spans="1:7" customFormat="1">
      <c r="A15846" s="4">
        <v>38484</v>
      </c>
      <c r="B15846">
        <v>3.01</v>
      </c>
      <c r="C15846">
        <f>IFERROR(((VLOOKUP(A15846,'Interest Rates-10yr'!$A$9:$C$15239,2,FALSE))-B15846),C15845)</f>
        <v>1.17</v>
      </c>
      <c r="D15846" s="98">
        <f>AVERAGE(C$10:C15846)</f>
        <v>0.86861589947591045</v>
      </c>
      <c r="E15846" s="86" t="s">
        <v>156</v>
      </c>
      <c r="G15846" s="23"/>
    </row>
    <row r="15847" spans="1:7" customFormat="1">
      <c r="A15847" s="4">
        <v>38485</v>
      </c>
      <c r="B15847">
        <v>3.01</v>
      </c>
      <c r="C15847">
        <f>IFERROR(((VLOOKUP(A15847,'Interest Rates-10yr'!$A$9:$C$15239,2,FALSE))-B15847),C15846)</f>
        <v>1.1100000000000003</v>
      </c>
      <c r="D15847" s="98">
        <f>AVERAGE(C$10:C15847)</f>
        <v>0.86863114029549149</v>
      </c>
      <c r="E15847" s="86" t="s">
        <v>156</v>
      </c>
      <c r="G15847" s="23"/>
    </row>
    <row r="15848" spans="1:7" customFormat="1">
      <c r="A15848" s="4">
        <v>38486</v>
      </c>
      <c r="B15848">
        <v>3.01</v>
      </c>
      <c r="C15848">
        <f>IFERROR(((VLOOKUP(A15848,'Interest Rates-10yr'!$A$9:$C$15239,2,FALSE))-B15848),C15847)</f>
        <v>1.1100000000000003</v>
      </c>
      <c r="D15848" s="98">
        <f>AVERAGE(C$10:C15848)</f>
        <v>0.86864637919060506</v>
      </c>
      <c r="E15848" s="86" t="s">
        <v>156</v>
      </c>
      <c r="G15848" s="23"/>
    </row>
    <row r="15849" spans="1:7" customFormat="1">
      <c r="A15849" s="4">
        <v>38487</v>
      </c>
      <c r="B15849">
        <v>3.01</v>
      </c>
      <c r="C15849">
        <f>IFERROR(((VLOOKUP(A15849,'Interest Rates-10yr'!$A$9:$C$15239,2,FALSE))-B15849),C15848)</f>
        <v>1.1100000000000003</v>
      </c>
      <c r="D15849" s="98">
        <f>AVERAGE(C$10:C15849)</f>
        <v>0.86866161616161586</v>
      </c>
      <c r="E15849" s="86" t="s">
        <v>156</v>
      </c>
      <c r="G15849" s="23"/>
    </row>
    <row r="15850" spans="1:7" customFormat="1">
      <c r="A15850" s="4">
        <v>38488</v>
      </c>
      <c r="B15850">
        <v>3.06</v>
      </c>
      <c r="C15850">
        <f>IFERROR(((VLOOKUP(A15850,'Interest Rates-10yr'!$A$9:$C$15239,2,FALSE))-B15850),C15849)</f>
        <v>1.0699999999999998</v>
      </c>
      <c r="D15850" s="98">
        <f>AVERAGE(C$10:C15850)</f>
        <v>0.86867432611577522</v>
      </c>
      <c r="E15850" s="86" t="s">
        <v>156</v>
      </c>
      <c r="G15850" s="23"/>
    </row>
    <row r="15851" spans="1:7" customFormat="1">
      <c r="A15851" s="4">
        <v>38489</v>
      </c>
      <c r="B15851">
        <v>2.99</v>
      </c>
      <c r="C15851">
        <f>IFERROR(((VLOOKUP(A15851,'Interest Rates-10yr'!$A$9:$C$15239,2,FALSE))-B15851),C15850)</f>
        <v>1.1299999999999999</v>
      </c>
      <c r="D15851" s="98">
        <f>AVERAGE(C$10:C15851)</f>
        <v>0.86869082186592561</v>
      </c>
      <c r="E15851" s="86" t="s">
        <v>156</v>
      </c>
      <c r="G15851" s="23"/>
    </row>
    <row r="15852" spans="1:7" customFormat="1">
      <c r="A15852" s="4">
        <v>38490</v>
      </c>
      <c r="B15852">
        <v>3</v>
      </c>
      <c r="C15852">
        <f>IFERROR(((VLOOKUP(A15852,'Interest Rates-10yr'!$A$9:$C$15239,2,FALSE))-B15852),C15851)</f>
        <v>1.0700000000000003</v>
      </c>
      <c r="D15852" s="98">
        <f>AVERAGE(C$10:C15852)</f>
        <v>0.86870352837215137</v>
      </c>
      <c r="E15852" s="86" t="s">
        <v>156</v>
      </c>
      <c r="G15852" s="23"/>
    </row>
    <row r="15853" spans="1:7" customFormat="1">
      <c r="A15853" s="4">
        <v>38491</v>
      </c>
      <c r="B15853">
        <v>3.02</v>
      </c>
      <c r="C15853">
        <f>IFERROR(((VLOOKUP(A15853,'Interest Rates-10yr'!$A$9:$C$15239,2,FALSE))-B15853),C15852)</f>
        <v>1.0900000000000003</v>
      </c>
      <c r="D15853" s="98">
        <f>AVERAGE(C$10:C15853)</f>
        <v>0.86871749558192335</v>
      </c>
      <c r="E15853" s="86" t="s">
        <v>156</v>
      </c>
      <c r="G15853" s="23"/>
    </row>
    <row r="15854" spans="1:7" customFormat="1">
      <c r="A15854" s="4">
        <v>38492</v>
      </c>
      <c r="B15854">
        <v>3.01</v>
      </c>
      <c r="C15854">
        <f>IFERROR(((VLOOKUP(A15854,'Interest Rates-10yr'!$A$9:$C$15239,2,FALSE))-B15854),C15853)</f>
        <v>1.1200000000000001</v>
      </c>
      <c r="D15854" s="98">
        <f>AVERAGE(C$10:C15854)</f>
        <v>0.86873335437046351</v>
      </c>
      <c r="E15854" s="86" t="s">
        <v>156</v>
      </c>
      <c r="G15854" s="23"/>
    </row>
    <row r="15855" spans="1:7" customFormat="1">
      <c r="A15855" s="4">
        <v>38493</v>
      </c>
      <c r="B15855">
        <v>3.01</v>
      </c>
      <c r="C15855">
        <f>IFERROR(((VLOOKUP(A15855,'Interest Rates-10yr'!$A$9:$C$15239,2,FALSE))-B15855),C15854)</f>
        <v>1.1200000000000001</v>
      </c>
      <c r="D15855" s="98">
        <f>AVERAGE(C$10:C15855)</f>
        <v>0.86874921115738957</v>
      </c>
      <c r="E15855" s="86" t="s">
        <v>156</v>
      </c>
      <c r="G15855" s="23"/>
    </row>
    <row r="15856" spans="1:7" customFormat="1">
      <c r="A15856" s="4">
        <v>38494</v>
      </c>
      <c r="B15856">
        <v>3.01</v>
      </c>
      <c r="C15856">
        <f>IFERROR(((VLOOKUP(A15856,'Interest Rates-10yr'!$A$9:$C$15239,2,FALSE))-B15856),C15855)</f>
        <v>1.1200000000000001</v>
      </c>
      <c r="D15856" s="98">
        <f>AVERAGE(C$10:C15856)</f>
        <v>0.86876506594308045</v>
      </c>
      <c r="E15856" s="86" t="s">
        <v>156</v>
      </c>
      <c r="G15856" s="23"/>
    </row>
    <row r="15857" spans="1:7" customFormat="1">
      <c r="A15857" s="4">
        <v>38495</v>
      </c>
      <c r="B15857">
        <v>3.01</v>
      </c>
      <c r="C15857">
        <f>IFERROR(((VLOOKUP(A15857,'Interest Rates-10yr'!$A$9:$C$15239,2,FALSE))-B15857),C15856)</f>
        <v>1.0600000000000005</v>
      </c>
      <c r="D15857" s="98">
        <f>AVERAGE(C$10:C15857)</f>
        <v>0.86877713276123147</v>
      </c>
      <c r="E15857" s="86" t="s">
        <v>156</v>
      </c>
      <c r="G15857" s="23"/>
    </row>
    <row r="15858" spans="1:7" customFormat="1">
      <c r="A15858" s="4">
        <v>38496</v>
      </c>
      <c r="B15858">
        <v>2.99</v>
      </c>
      <c r="C15858">
        <f>IFERROR(((VLOOKUP(A15858,'Interest Rates-10yr'!$A$9:$C$15239,2,FALSE))-B15858),C15857)</f>
        <v>1.0499999999999998</v>
      </c>
      <c r="D15858" s="98">
        <f>AVERAGE(C$10:C15858)</f>
        <v>0.86878856710202501</v>
      </c>
      <c r="E15858" s="86" t="s">
        <v>156</v>
      </c>
      <c r="G15858" s="23"/>
    </row>
    <row r="15859" spans="1:7" customFormat="1">
      <c r="A15859" s="4">
        <v>38497</v>
      </c>
      <c r="B15859">
        <v>3.01</v>
      </c>
      <c r="C15859">
        <f>IFERROR(((VLOOKUP(A15859,'Interest Rates-10yr'!$A$9:$C$15239,2,FALSE))-B15859),C15858)</f>
        <v>1.0700000000000003</v>
      </c>
      <c r="D15859" s="98">
        <f>AVERAGE(C$10:C15859)</f>
        <v>0.86880126182965267</v>
      </c>
      <c r="E15859" s="86" t="s">
        <v>156</v>
      </c>
      <c r="G15859" s="23"/>
    </row>
    <row r="15860" spans="1:7" customFormat="1">
      <c r="A15860" s="4">
        <v>38498</v>
      </c>
      <c r="B15860">
        <v>3.01</v>
      </c>
      <c r="C15860">
        <f>IFERROR(((VLOOKUP(A15860,'Interest Rates-10yr'!$A$9:$C$15239,2,FALSE))-B15860),C15859)</f>
        <v>1.0700000000000003</v>
      </c>
      <c r="D15860" s="98">
        <f>AVERAGE(C$10:C15860)</f>
        <v>0.86881395495552294</v>
      </c>
      <c r="E15860" s="86" t="s">
        <v>156</v>
      </c>
      <c r="G15860" s="23"/>
    </row>
    <row r="15861" spans="1:7" customFormat="1">
      <c r="A15861" s="4">
        <v>38499</v>
      </c>
      <c r="B15861">
        <v>3.01</v>
      </c>
      <c r="C15861">
        <f>IFERROR(((VLOOKUP(A15861,'Interest Rates-10yr'!$A$9:$C$15239,2,FALSE))-B15861),C15860)</f>
        <v>1.0700000000000003</v>
      </c>
      <c r="D15861" s="98">
        <f>AVERAGE(C$10:C15861)</f>
        <v>0.86882664647993901</v>
      </c>
      <c r="E15861" s="86" t="s">
        <v>156</v>
      </c>
      <c r="G15861" s="23"/>
    </row>
    <row r="15862" spans="1:7" customFormat="1">
      <c r="A15862" s="4">
        <v>38500</v>
      </c>
      <c r="B15862">
        <v>3.01</v>
      </c>
      <c r="C15862">
        <f>IFERROR(((VLOOKUP(A15862,'Interest Rates-10yr'!$A$9:$C$15239,2,FALSE))-B15862),C15861)</f>
        <v>1.0700000000000003</v>
      </c>
      <c r="D15862" s="98">
        <f>AVERAGE(C$10:C15862)</f>
        <v>0.86883933640320399</v>
      </c>
      <c r="E15862" s="86" t="s">
        <v>156</v>
      </c>
      <c r="G15862" s="23"/>
    </row>
    <row r="15863" spans="1:7" customFormat="1">
      <c r="A15863" s="4">
        <v>38501</v>
      </c>
      <c r="B15863">
        <v>3.01</v>
      </c>
      <c r="C15863">
        <f>IFERROR(((VLOOKUP(A15863,'Interest Rates-10yr'!$A$9:$C$15239,2,FALSE))-B15863),C15862)</f>
        <v>1.0700000000000003</v>
      </c>
      <c r="D15863" s="98">
        <f>AVERAGE(C$10:C15863)</f>
        <v>0.86885202472562084</v>
      </c>
      <c r="E15863" s="86" t="s">
        <v>156</v>
      </c>
      <c r="G15863" s="23"/>
    </row>
    <row r="15864" spans="1:7" customFormat="1">
      <c r="A15864" s="4">
        <v>38502</v>
      </c>
      <c r="B15864">
        <v>3.01</v>
      </c>
      <c r="C15864">
        <f>IFERROR(((VLOOKUP(A15864,'Interest Rates-10yr'!$A$9:$C$15239,2,FALSE))-B15864),C15863)</f>
        <v>1.0700000000000003</v>
      </c>
      <c r="D15864" s="98">
        <f>AVERAGE(C$10:C15864)</f>
        <v>0.86886471144749244</v>
      </c>
      <c r="E15864" s="86" t="s">
        <v>156</v>
      </c>
      <c r="G15864" s="23"/>
    </row>
    <row r="15865" spans="1:7" customFormat="1">
      <c r="A15865" s="4">
        <v>38503</v>
      </c>
      <c r="B15865">
        <v>3.09</v>
      </c>
      <c r="C15865">
        <f>IFERROR(((VLOOKUP(A15865,'Interest Rates-10yr'!$A$9:$C$15239,2,FALSE))-B15865),C15864)</f>
        <v>0.91000000000000014</v>
      </c>
      <c r="D15865" s="98">
        <f>AVERAGE(C$10:C15865)</f>
        <v>0.86886730575176541</v>
      </c>
      <c r="E15865" s="86" t="s">
        <v>156</v>
      </c>
      <c r="G15865" s="23"/>
    </row>
    <row r="15866" spans="1:7" customFormat="1">
      <c r="A15866" s="4">
        <v>38504</v>
      </c>
      <c r="B15866">
        <v>3.02</v>
      </c>
      <c r="C15866">
        <f>IFERROR(((VLOOKUP(A15866,'Interest Rates-10yr'!$A$9:$C$15239,2,FALSE))-B15866),C15865)</f>
        <v>0.89000000000000012</v>
      </c>
      <c r="D15866" s="98">
        <f>AVERAGE(C$10:C15866)</f>
        <v>0.86886863845620188</v>
      </c>
      <c r="E15866" s="86" t="s">
        <v>156</v>
      </c>
      <c r="G15866" s="23"/>
    </row>
    <row r="15867" spans="1:7" customFormat="1">
      <c r="A15867" s="4">
        <v>38505</v>
      </c>
      <c r="B15867">
        <v>3</v>
      </c>
      <c r="C15867">
        <f>IFERROR(((VLOOKUP(A15867,'Interest Rates-10yr'!$A$9:$C$15239,2,FALSE))-B15867),C15866)</f>
        <v>0.89000000000000012</v>
      </c>
      <c r="D15867" s="98">
        <f>AVERAGE(C$10:C15867)</f>
        <v>0.86886997099255847</v>
      </c>
      <c r="E15867" s="86" t="s">
        <v>156</v>
      </c>
      <c r="G15867" s="23"/>
    </row>
    <row r="15868" spans="1:7" customFormat="1">
      <c r="A15868" s="4">
        <v>38506</v>
      </c>
      <c r="B15868">
        <v>2.99</v>
      </c>
      <c r="C15868">
        <f>IFERROR(((VLOOKUP(A15868,'Interest Rates-10yr'!$A$9:$C$15239,2,FALSE))-B15868),C15867)</f>
        <v>0.98999999999999977</v>
      </c>
      <c r="D15868" s="98">
        <f>AVERAGE(C$10:C15868)</f>
        <v>0.86887760892868349</v>
      </c>
      <c r="E15868" s="86" t="s">
        <v>156</v>
      </c>
      <c r="G15868" s="23"/>
    </row>
    <row r="15869" spans="1:7" customFormat="1">
      <c r="A15869" s="4">
        <v>38507</v>
      </c>
      <c r="B15869">
        <v>2.99</v>
      </c>
      <c r="C15869">
        <f>IFERROR(((VLOOKUP(A15869,'Interest Rates-10yr'!$A$9:$C$15239,2,FALSE))-B15869),C15868)</f>
        <v>0.98999999999999977</v>
      </c>
      <c r="D15869" s="98">
        <f>AVERAGE(C$10:C15869)</f>
        <v>0.86888524590163885</v>
      </c>
      <c r="E15869" s="86" t="s">
        <v>156</v>
      </c>
      <c r="G15869" s="23"/>
    </row>
    <row r="15870" spans="1:7" customFormat="1">
      <c r="A15870" s="4">
        <v>38508</v>
      </c>
      <c r="B15870">
        <v>2.99</v>
      </c>
      <c r="C15870">
        <f>IFERROR(((VLOOKUP(A15870,'Interest Rates-10yr'!$A$9:$C$15239,2,FALSE))-B15870),C15869)</f>
        <v>0.98999999999999977</v>
      </c>
      <c r="D15870" s="98">
        <f>AVERAGE(C$10:C15870)</f>
        <v>0.86889288191160652</v>
      </c>
      <c r="E15870" s="86" t="s">
        <v>156</v>
      </c>
      <c r="G15870" s="23"/>
    </row>
    <row r="15871" spans="1:7" customFormat="1">
      <c r="A15871" s="4">
        <v>38509</v>
      </c>
      <c r="B15871">
        <v>3</v>
      </c>
      <c r="C15871">
        <f>IFERROR(((VLOOKUP(A15871,'Interest Rates-10yr'!$A$9:$C$15239,2,FALSE))-B15871),C15870)</f>
        <v>0.96</v>
      </c>
      <c r="D15871" s="98">
        <f>AVERAGE(C$10:C15871)</f>
        <v>0.8688986256461978</v>
      </c>
      <c r="E15871" s="86" t="s">
        <v>156</v>
      </c>
      <c r="G15871" s="23"/>
    </row>
    <row r="15872" spans="1:7" customFormat="1">
      <c r="A15872" s="4">
        <v>38510</v>
      </c>
      <c r="B15872">
        <v>2.96</v>
      </c>
      <c r="C15872">
        <f>IFERROR(((VLOOKUP(A15872,'Interest Rates-10yr'!$A$9:$C$15239,2,FALSE))-B15872),C15871)</f>
        <v>0.96</v>
      </c>
      <c r="D15872" s="98">
        <f>AVERAGE(C$10:C15872)</f>
        <v>0.86890436865662168</v>
      </c>
      <c r="E15872" s="86" t="s">
        <v>156</v>
      </c>
      <c r="G15872" s="23"/>
    </row>
    <row r="15873" spans="1:7" customFormat="1">
      <c r="A15873" s="4">
        <v>38511</v>
      </c>
      <c r="B15873">
        <v>2.96</v>
      </c>
      <c r="C15873">
        <f>IFERROR(((VLOOKUP(A15873,'Interest Rates-10yr'!$A$9:$C$15239,2,FALSE))-B15873),C15872)</f>
        <v>0.99000000000000021</v>
      </c>
      <c r="D15873" s="98">
        <f>AVERAGE(C$10:C15873)</f>
        <v>0.86891200201714502</v>
      </c>
      <c r="E15873" s="86" t="s">
        <v>156</v>
      </c>
      <c r="G15873" s="23"/>
    </row>
    <row r="15874" spans="1:7" customFormat="1">
      <c r="A15874" s="4">
        <v>38512</v>
      </c>
      <c r="B15874">
        <v>3.01</v>
      </c>
      <c r="C15874">
        <f>IFERROR(((VLOOKUP(A15874,'Interest Rates-10yr'!$A$9:$C$15239,2,FALSE))-B15874),C15873)</f>
        <v>0.9700000000000002</v>
      </c>
      <c r="D15874" s="98">
        <f>AVERAGE(C$10:C15874)</f>
        <v>0.86891837377875758</v>
      </c>
      <c r="E15874" s="86" t="s">
        <v>156</v>
      </c>
      <c r="G15874" s="23"/>
    </row>
    <row r="15875" spans="1:7" customFormat="1">
      <c r="A15875" s="4">
        <v>38513</v>
      </c>
      <c r="B15875">
        <v>3.01</v>
      </c>
      <c r="C15875">
        <f>IFERROR(((VLOOKUP(A15875,'Interest Rates-10yr'!$A$9:$C$15239,2,FALSE))-B15875),C15874)</f>
        <v>1.04</v>
      </c>
      <c r="D15875" s="98">
        <f>AVERAGE(C$10:C15875)</f>
        <v>0.86892915668725512</v>
      </c>
      <c r="E15875" s="86" t="s">
        <v>156</v>
      </c>
      <c r="G15875" s="23"/>
    </row>
    <row r="15876" spans="1:7" customFormat="1">
      <c r="A15876" s="4">
        <v>38514</v>
      </c>
      <c r="B15876">
        <v>3.01</v>
      </c>
      <c r="C15876">
        <f>IFERROR(((VLOOKUP(A15876,'Interest Rates-10yr'!$A$9:$C$15239,2,FALSE))-B15876),C15875)</f>
        <v>1.04</v>
      </c>
      <c r="D15876" s="98">
        <f>AVERAGE(C$10:C15876)</f>
        <v>0.8689399382365911</v>
      </c>
      <c r="E15876" s="86" t="s">
        <v>156</v>
      </c>
      <c r="G15876" s="23"/>
    </row>
    <row r="15877" spans="1:7" customFormat="1">
      <c r="A15877" s="4">
        <v>38515</v>
      </c>
      <c r="B15877">
        <v>3.01</v>
      </c>
      <c r="C15877">
        <f>IFERROR(((VLOOKUP(A15877,'Interest Rates-10yr'!$A$9:$C$15239,2,FALSE))-B15877),C15876)</f>
        <v>1.04</v>
      </c>
      <c r="D15877" s="98">
        <f>AVERAGE(C$10:C15877)</f>
        <v>0.86895071842702243</v>
      </c>
      <c r="E15877" s="86" t="s">
        <v>156</v>
      </c>
      <c r="G15877" s="23"/>
    </row>
    <row r="15878" spans="1:7" customFormat="1">
      <c r="A15878" s="4">
        <v>38516</v>
      </c>
      <c r="B15878">
        <v>3.04</v>
      </c>
      <c r="C15878">
        <f>IFERROR(((VLOOKUP(A15878,'Interest Rates-10yr'!$A$9:$C$15239,2,FALSE))-B15878),C15877)</f>
        <v>1.0499999999999998</v>
      </c>
      <c r="D15878" s="98">
        <f>AVERAGE(C$10:C15878)</f>
        <v>0.8689621274182362</v>
      </c>
      <c r="E15878" s="86" t="s">
        <v>156</v>
      </c>
      <c r="G15878" s="23"/>
    </row>
    <row r="15879" spans="1:7" customFormat="1">
      <c r="A15879" s="4">
        <v>38517</v>
      </c>
      <c r="B15879">
        <v>3.01</v>
      </c>
      <c r="C15879">
        <f>IFERROR(((VLOOKUP(A15879,'Interest Rates-10yr'!$A$9:$C$15239,2,FALSE))-B15879),C15878)</f>
        <v>1.1200000000000001</v>
      </c>
      <c r="D15879" s="98">
        <f>AVERAGE(C$10:C15879)</f>
        <v>0.86897794580970333</v>
      </c>
      <c r="E15879" s="86" t="s">
        <v>156</v>
      </c>
      <c r="G15879" s="23"/>
    </row>
    <row r="15880" spans="1:7" customFormat="1">
      <c r="A15880" s="4">
        <v>38518</v>
      </c>
      <c r="B15880">
        <v>3.05</v>
      </c>
      <c r="C15880">
        <f>IFERROR(((VLOOKUP(A15880,'Interest Rates-10yr'!$A$9:$C$15239,2,FALSE))-B15880),C15879)</f>
        <v>1.0700000000000003</v>
      </c>
      <c r="D15880" s="98">
        <f>AVERAGE(C$10:C15880)</f>
        <v>0.86899061180769899</v>
      </c>
      <c r="E15880" s="86" t="s">
        <v>156</v>
      </c>
      <c r="G15880" s="23"/>
    </row>
    <row r="15881" spans="1:7" customFormat="1">
      <c r="A15881" s="4">
        <v>38519</v>
      </c>
      <c r="B15881">
        <v>3</v>
      </c>
      <c r="C15881">
        <f>IFERROR(((VLOOKUP(A15881,'Interest Rates-10yr'!$A$9:$C$15239,2,FALSE))-B15881),C15880)</f>
        <v>1.0899999999999999</v>
      </c>
      <c r="D15881" s="98">
        <f>AVERAGE(C$10:C15881)</f>
        <v>0.86900453629032204</v>
      </c>
      <c r="E15881" s="86" t="s">
        <v>156</v>
      </c>
      <c r="G15881" s="23"/>
    </row>
    <row r="15882" spans="1:7" customFormat="1">
      <c r="A15882" s="4">
        <v>38520</v>
      </c>
      <c r="B15882">
        <v>2.99</v>
      </c>
      <c r="C15882">
        <f>IFERROR(((VLOOKUP(A15882,'Interest Rates-10yr'!$A$9:$C$15239,2,FALSE))-B15882),C15881)</f>
        <v>1.0999999999999996</v>
      </c>
      <c r="D15882" s="98">
        <f>AVERAGE(C$10:C15882)</f>
        <v>0.86901908901908853</v>
      </c>
      <c r="E15882" s="86" t="s">
        <v>156</v>
      </c>
      <c r="G15882" s="23"/>
    </row>
    <row r="15883" spans="1:7" customFormat="1">
      <c r="A15883" s="4">
        <v>38521</v>
      </c>
      <c r="B15883">
        <v>2.99</v>
      </c>
      <c r="C15883">
        <f>IFERROR(((VLOOKUP(A15883,'Interest Rates-10yr'!$A$9:$C$15239,2,FALSE))-B15883),C15882)</f>
        <v>1.0999999999999996</v>
      </c>
      <c r="D15883" s="98">
        <f>AVERAGE(C$10:C15883)</f>
        <v>0.86903363991432481</v>
      </c>
      <c r="E15883" s="86" t="s">
        <v>156</v>
      </c>
      <c r="G15883" s="23"/>
    </row>
    <row r="15884" spans="1:7" customFormat="1">
      <c r="A15884" s="4">
        <v>38522</v>
      </c>
      <c r="B15884">
        <v>2.99</v>
      </c>
      <c r="C15884">
        <f>IFERROR(((VLOOKUP(A15884,'Interest Rates-10yr'!$A$9:$C$15239,2,FALSE))-B15884),C15883)</f>
        <v>1.0999999999999996</v>
      </c>
      <c r="D15884" s="98">
        <f>AVERAGE(C$10:C15884)</f>
        <v>0.86904818897637748</v>
      </c>
      <c r="E15884" s="86" t="s">
        <v>156</v>
      </c>
      <c r="G15884" s="23"/>
    </row>
    <row r="15885" spans="1:7" customFormat="1">
      <c r="A15885" s="4">
        <v>38523</v>
      </c>
      <c r="B15885">
        <v>3.01</v>
      </c>
      <c r="C15885">
        <f>IFERROR(((VLOOKUP(A15885,'Interest Rates-10yr'!$A$9:$C$15239,2,FALSE))-B15885),C15884)</f>
        <v>1.1000000000000005</v>
      </c>
      <c r="D15885" s="98">
        <f>AVERAGE(C$10:C15885)</f>
        <v>0.86906273620559282</v>
      </c>
      <c r="E15885" s="86" t="s">
        <v>156</v>
      </c>
      <c r="G15885" s="23"/>
    </row>
    <row r="15886" spans="1:7" customFormat="1">
      <c r="A15886" s="4">
        <v>38524</v>
      </c>
      <c r="B15886">
        <v>2.96</v>
      </c>
      <c r="C15886">
        <f>IFERROR(((VLOOKUP(A15886,'Interest Rates-10yr'!$A$9:$C$15239,2,FALSE))-B15886),C15885)</f>
        <v>1.0999999999999996</v>
      </c>
      <c r="D15886" s="98">
        <f>AVERAGE(C$10:C15886)</f>
        <v>0.86907728160231734</v>
      </c>
      <c r="E15886" s="86" t="s">
        <v>156</v>
      </c>
      <c r="G15886" s="23"/>
    </row>
    <row r="15887" spans="1:7" customFormat="1">
      <c r="A15887" s="4">
        <v>38525</v>
      </c>
      <c r="B15887">
        <v>2.93</v>
      </c>
      <c r="C15887">
        <f>IFERROR(((VLOOKUP(A15887,'Interest Rates-10yr'!$A$9:$C$15239,2,FALSE))-B15887),C15886)</f>
        <v>1.02</v>
      </c>
      <c r="D15887" s="98">
        <f>AVERAGE(C$10:C15887)</f>
        <v>0.86908678674896045</v>
      </c>
      <c r="E15887" s="86" t="s">
        <v>156</v>
      </c>
      <c r="G15887" s="23"/>
    </row>
    <row r="15888" spans="1:7" customFormat="1">
      <c r="A15888" s="4">
        <v>38526</v>
      </c>
      <c r="B15888">
        <v>3.05</v>
      </c>
      <c r="C15888">
        <f>IFERROR(((VLOOKUP(A15888,'Interest Rates-10yr'!$A$9:$C$15239,2,FALSE))-B15888),C15887)</f>
        <v>0.91000000000000014</v>
      </c>
      <c r="D15888" s="98">
        <f>AVERAGE(C$10:C15888)</f>
        <v>0.86908936331003173</v>
      </c>
      <c r="E15888" s="86" t="s">
        <v>156</v>
      </c>
      <c r="G15888" s="23"/>
    </row>
    <row r="15889" spans="1:8">
      <c r="A15889" s="4">
        <v>38527</v>
      </c>
      <c r="B15889">
        <v>3.07</v>
      </c>
      <c r="C15889">
        <f>IFERROR(((VLOOKUP(A15889,'Interest Rates-10yr'!$A$9:$C$15239,2,FALSE))-B15889),C15888)</f>
        <v>0.85000000000000009</v>
      </c>
      <c r="D15889" s="98">
        <f>AVERAGE(C$10:C15889)</f>
        <v>0.86908816120906762</v>
      </c>
      <c r="E15889" s="86" t="s">
        <v>156</v>
      </c>
      <c r="H15889"/>
    </row>
    <row r="15890" spans="1:8">
      <c r="A15890" s="4">
        <v>38528</v>
      </c>
      <c r="B15890">
        <v>3.07</v>
      </c>
      <c r="C15890">
        <f>IFERROR(((VLOOKUP(A15890,'Interest Rates-10yr'!$A$9:$C$15239,2,FALSE))-B15890),C15889)</f>
        <v>0.85000000000000009</v>
      </c>
      <c r="D15890" s="98">
        <f>AVERAGE(C$10:C15890)</f>
        <v>0.86908695925949209</v>
      </c>
      <c r="E15890" s="86" t="s">
        <v>156</v>
      </c>
      <c r="H15890"/>
    </row>
    <row r="15891" spans="1:8">
      <c r="A15891" s="4">
        <v>38529</v>
      </c>
      <c r="B15891">
        <v>3.07</v>
      </c>
      <c r="C15891">
        <f>IFERROR(((VLOOKUP(A15891,'Interest Rates-10yr'!$A$9:$C$15239,2,FALSE))-B15891),C15890)</f>
        <v>0.85000000000000009</v>
      </c>
      <c r="D15891" s="98">
        <f>AVERAGE(C$10:C15891)</f>
        <v>0.86908575746127659</v>
      </c>
      <c r="E15891" s="86" t="s">
        <v>156</v>
      </c>
      <c r="H15891"/>
    </row>
    <row r="15892" spans="1:8">
      <c r="A15892" s="4">
        <v>38530</v>
      </c>
      <c r="B15892">
        <v>3.17</v>
      </c>
      <c r="C15892">
        <f>IFERROR(((VLOOKUP(A15892,'Interest Rates-10yr'!$A$9:$C$15239,2,FALSE))-B15892),C15891)</f>
        <v>0.73</v>
      </c>
      <c r="D15892" s="98">
        <f>AVERAGE(C$10:C15892)</f>
        <v>0.86907700056664317</v>
      </c>
      <c r="E15892" s="86" t="s">
        <v>156</v>
      </c>
      <c r="H15892"/>
    </row>
    <row r="15893" spans="1:8">
      <c r="A15893" s="4">
        <v>38531</v>
      </c>
      <c r="B15893">
        <v>3.17</v>
      </c>
      <c r="C15893">
        <f>IFERROR(((VLOOKUP(A15893,'Interest Rates-10yr'!$A$9:$C$15239,2,FALSE))-B15893),C15892)</f>
        <v>0.80000000000000027</v>
      </c>
      <c r="D15893" s="98">
        <f>AVERAGE(C$10:C15893)</f>
        <v>0.86907265172500581</v>
      </c>
      <c r="E15893" s="86" t="s">
        <v>156</v>
      </c>
      <c r="H15893"/>
    </row>
    <row r="15894" spans="1:8">
      <c r="A15894" s="4">
        <v>38532</v>
      </c>
      <c r="B15894">
        <v>3.2</v>
      </c>
      <c r="C15894">
        <f>IFERROR(((VLOOKUP(A15894,'Interest Rates-10yr'!$A$9:$C$15239,2,FALSE))-B15894),C15893)</f>
        <v>0.79</v>
      </c>
      <c r="D15894" s="98">
        <f>AVERAGE(C$10:C15894)</f>
        <v>0.86906767390620043</v>
      </c>
      <c r="E15894" s="86" t="s">
        <v>156</v>
      </c>
      <c r="H15894"/>
    </row>
    <row r="15895" spans="1:8">
      <c r="A15895" s="4">
        <v>38533</v>
      </c>
      <c r="B15895">
        <v>3.35</v>
      </c>
      <c r="C15895">
        <f>IFERROR(((VLOOKUP(A15895,'Interest Rates-10yr'!$A$9:$C$15239,2,FALSE))-B15895),C15894)</f>
        <v>0.58999999999999986</v>
      </c>
      <c r="D15895" s="98">
        <f>AVERAGE(C$10:C15895)</f>
        <v>0.86905010701246344</v>
      </c>
      <c r="E15895" s="86" t="s">
        <v>156</v>
      </c>
      <c r="F15895" s="12" t="s">
        <v>156</v>
      </c>
      <c r="G15895" s="23">
        <f>AVERAGE(B15805:B15895)/100</f>
        <v>2.9417582417582414E-2</v>
      </c>
      <c r="H15895" s="23">
        <f>AVERAGE(C15805:C15895)/100</f>
        <v>1.2223076923076913E-2</v>
      </c>
    </row>
    <row r="15896" spans="1:8">
      <c r="A15896" s="4">
        <v>38534</v>
      </c>
      <c r="B15896">
        <v>3.36</v>
      </c>
      <c r="C15896">
        <f>IFERROR(((VLOOKUP(A15896,'Interest Rates-10yr'!$A$9:$C$15239,2,FALSE))-B15896),C15895)</f>
        <v>0.69999999999999973</v>
      </c>
      <c r="D15896" s="98">
        <f>AVERAGE(C$10:C15896)</f>
        <v>0.86903946623025086</v>
      </c>
      <c r="E15896" s="86" t="s">
        <v>157</v>
      </c>
      <c r="H15896"/>
    </row>
    <row r="15897" spans="1:8">
      <c r="A15897" s="4">
        <v>38535</v>
      </c>
      <c r="B15897">
        <v>3.36</v>
      </c>
      <c r="C15897">
        <f>IFERROR(((VLOOKUP(A15897,'Interest Rates-10yr'!$A$9:$C$15239,2,FALSE))-B15897),C15896)</f>
        <v>0.69999999999999973</v>
      </c>
      <c r="D15897" s="98">
        <f>AVERAGE(C$10:C15897)</f>
        <v>0.86902882678751225</v>
      </c>
      <c r="E15897" s="86" t="s">
        <v>157</v>
      </c>
      <c r="H15897"/>
    </row>
    <row r="15898" spans="1:8">
      <c r="A15898" s="4">
        <v>38536</v>
      </c>
      <c r="B15898">
        <v>3.36</v>
      </c>
      <c r="C15898">
        <f>IFERROR(((VLOOKUP(A15898,'Interest Rates-10yr'!$A$9:$C$15239,2,FALSE))-B15898),C15897)</f>
        <v>0.69999999999999973</v>
      </c>
      <c r="D15898" s="98">
        <f>AVERAGE(C$10:C15898)</f>
        <v>0.86901818868399494</v>
      </c>
      <c r="E15898" s="86" t="s">
        <v>157</v>
      </c>
      <c r="H15898"/>
    </row>
    <row r="15899" spans="1:8">
      <c r="A15899" s="4">
        <v>38537</v>
      </c>
      <c r="B15899">
        <v>3.36</v>
      </c>
      <c r="C15899">
        <f>IFERROR(((VLOOKUP(A15899,'Interest Rates-10yr'!$A$9:$C$15239,2,FALSE))-B15899),C15898)</f>
        <v>0.69999999999999973</v>
      </c>
      <c r="D15899" s="98">
        <f>AVERAGE(C$10:C15899)</f>
        <v>0.86900755191944601</v>
      </c>
      <c r="E15899" s="86" t="s">
        <v>157</v>
      </c>
      <c r="H15899"/>
    </row>
    <row r="15900" spans="1:8">
      <c r="A15900" s="4">
        <v>38538</v>
      </c>
      <c r="B15900">
        <v>3.27</v>
      </c>
      <c r="C15900">
        <f>IFERROR(((VLOOKUP(A15900,'Interest Rates-10yr'!$A$9:$C$15239,2,FALSE))-B15900),C15899)</f>
        <v>0.8400000000000003</v>
      </c>
      <c r="D15900" s="98">
        <f>AVERAGE(C$10:C15900)</f>
        <v>0.86900572651186192</v>
      </c>
      <c r="E15900" s="86" t="s">
        <v>157</v>
      </c>
      <c r="H15900"/>
    </row>
    <row r="15901" spans="1:8">
      <c r="A15901" s="4">
        <v>38539</v>
      </c>
      <c r="B15901">
        <v>2.99</v>
      </c>
      <c r="C15901">
        <f>IFERROR(((VLOOKUP(A15901,'Interest Rates-10yr'!$A$9:$C$15239,2,FALSE))-B15901),C15900)</f>
        <v>1.0899999999999999</v>
      </c>
      <c r="D15901" s="98">
        <f>AVERAGE(C$10:C15901)</f>
        <v>0.86901963251950654</v>
      </c>
      <c r="E15901" s="86" t="s">
        <v>157</v>
      </c>
      <c r="H15901"/>
    </row>
    <row r="15902" spans="1:8">
      <c r="A15902" s="4">
        <v>38540</v>
      </c>
      <c r="B15902">
        <v>3.18</v>
      </c>
      <c r="C15902">
        <f>IFERROR(((VLOOKUP(A15902,'Interest Rates-10yr'!$A$9:$C$15239,2,FALSE))-B15902),C15901)</f>
        <v>0.86999999999999966</v>
      </c>
      <c r="D15902" s="98">
        <f>AVERAGE(C$10:C15902)</f>
        <v>0.86901969420499581</v>
      </c>
      <c r="E15902" s="86" t="s">
        <v>157</v>
      </c>
      <c r="H15902"/>
    </row>
    <row r="15903" spans="1:8">
      <c r="A15903" s="4">
        <v>38541</v>
      </c>
      <c r="B15903">
        <v>3.22</v>
      </c>
      <c r="C15903">
        <f>IFERROR(((VLOOKUP(A15903,'Interest Rates-10yr'!$A$9:$C$15239,2,FALSE))-B15903),C15902)</f>
        <v>0.89000000000000012</v>
      </c>
      <c r="D15903" s="98">
        <f>AVERAGE(C$10:C15903)</f>
        <v>0.86902101421920208</v>
      </c>
      <c r="E15903" s="86" t="s">
        <v>157</v>
      </c>
      <c r="H15903"/>
    </row>
    <row r="15904" spans="1:8">
      <c r="A15904" s="4">
        <v>38542</v>
      </c>
      <c r="B15904">
        <v>3.22</v>
      </c>
      <c r="C15904">
        <f>IFERROR(((VLOOKUP(A15904,'Interest Rates-10yr'!$A$9:$C$15239,2,FALSE))-B15904),C15903)</f>
        <v>0.89000000000000012</v>
      </c>
      <c r="D15904" s="98">
        <f>AVERAGE(C$10:C15904)</f>
        <v>0.86902233406731655</v>
      </c>
      <c r="E15904" s="86" t="s">
        <v>157</v>
      </c>
      <c r="H15904"/>
    </row>
    <row r="15905" spans="1:7" customFormat="1">
      <c r="A15905" s="4">
        <v>38543</v>
      </c>
      <c r="B15905">
        <v>3.22</v>
      </c>
      <c r="C15905">
        <f>IFERROR(((VLOOKUP(A15905,'Interest Rates-10yr'!$A$9:$C$15239,2,FALSE))-B15905),C15904)</f>
        <v>0.89000000000000012</v>
      </c>
      <c r="D15905" s="98">
        <f>AVERAGE(C$10:C15905)</f>
        <v>0.86902365374937063</v>
      </c>
      <c r="E15905" s="86" t="s">
        <v>157</v>
      </c>
      <c r="G15905" s="23"/>
    </row>
    <row r="15906" spans="1:7" customFormat="1">
      <c r="A15906" s="4">
        <v>38544</v>
      </c>
      <c r="B15906">
        <v>3.23</v>
      </c>
      <c r="C15906">
        <f>IFERROR(((VLOOKUP(A15906,'Interest Rates-10yr'!$A$9:$C$15239,2,FALSE))-B15906),C15905)</f>
        <v>0.88000000000000034</v>
      </c>
      <c r="D15906" s="98">
        <f>AVERAGE(C$10:C15906)</f>
        <v>0.86902434421588948</v>
      </c>
      <c r="E15906" s="86" t="s">
        <v>157</v>
      </c>
      <c r="G15906" s="23"/>
    </row>
    <row r="15907" spans="1:7" customFormat="1">
      <c r="A15907" s="4">
        <v>38545</v>
      </c>
      <c r="B15907">
        <v>3.23</v>
      </c>
      <c r="C15907">
        <f>IFERROR(((VLOOKUP(A15907,'Interest Rates-10yr'!$A$9:$C$15239,2,FALSE))-B15907),C15906)</f>
        <v>0.92000000000000037</v>
      </c>
      <c r="D15907" s="98">
        <f>AVERAGE(C$10:C15907)</f>
        <v>0.86902755063529979</v>
      </c>
      <c r="E15907" s="86" t="s">
        <v>157</v>
      </c>
      <c r="G15907" s="23"/>
    </row>
    <row r="15908" spans="1:7" customFormat="1">
      <c r="A15908" s="4">
        <v>38546</v>
      </c>
      <c r="B15908">
        <v>3.27</v>
      </c>
      <c r="C15908">
        <f>IFERROR(((VLOOKUP(A15908,'Interest Rates-10yr'!$A$9:$C$15239,2,FALSE))-B15908),C15907)</f>
        <v>0.89999999999999991</v>
      </c>
      <c r="D15908" s="98">
        <f>AVERAGE(C$10:C15908)</f>
        <v>0.86902949871061042</v>
      </c>
      <c r="E15908" s="86" t="s">
        <v>157</v>
      </c>
      <c r="G15908" s="23"/>
    </row>
    <row r="15909" spans="1:7" customFormat="1">
      <c r="A15909" s="4">
        <v>38547</v>
      </c>
      <c r="B15909">
        <v>3.32</v>
      </c>
      <c r="C15909">
        <f>IFERROR(((VLOOKUP(A15909,'Interest Rates-10yr'!$A$9:$C$15239,2,FALSE))-B15909),C15908)</f>
        <v>0.87000000000000055</v>
      </c>
      <c r="D15909" s="98">
        <f>AVERAGE(C$10:C15909)</f>
        <v>0.86902955974842744</v>
      </c>
      <c r="E15909" s="86" t="s">
        <v>157</v>
      </c>
      <c r="G15909" s="23"/>
    </row>
    <row r="15910" spans="1:7" customFormat="1">
      <c r="A15910" s="4">
        <v>38548</v>
      </c>
      <c r="B15910">
        <v>3.32</v>
      </c>
      <c r="C15910">
        <f>IFERROR(((VLOOKUP(A15910,'Interest Rates-10yr'!$A$9:$C$15239,2,FALSE))-B15910),C15909)</f>
        <v>0.85999999999999988</v>
      </c>
      <c r="D15910" s="98">
        <f>AVERAGE(C$10:C15910)</f>
        <v>0.86902899188730243</v>
      </c>
      <c r="E15910" s="86" t="s">
        <v>157</v>
      </c>
      <c r="G15910" s="23"/>
    </row>
    <row r="15911" spans="1:7" customFormat="1">
      <c r="A15911" s="4">
        <v>38549</v>
      </c>
      <c r="B15911">
        <v>3.32</v>
      </c>
      <c r="C15911">
        <f>IFERROR(((VLOOKUP(A15911,'Interest Rates-10yr'!$A$9:$C$15239,2,FALSE))-B15911),C15910)</f>
        <v>0.85999999999999988</v>
      </c>
      <c r="D15911" s="98">
        <f>AVERAGE(C$10:C15911)</f>
        <v>0.86902842409759762</v>
      </c>
      <c r="E15911" s="86" t="s">
        <v>157</v>
      </c>
      <c r="G15911" s="23"/>
    </row>
    <row r="15912" spans="1:7" customFormat="1">
      <c r="A15912" s="4">
        <v>38550</v>
      </c>
      <c r="B15912">
        <v>3.32</v>
      </c>
      <c r="C15912">
        <f>IFERROR(((VLOOKUP(A15912,'Interest Rates-10yr'!$A$9:$C$15239,2,FALSE))-B15912),C15911)</f>
        <v>0.85999999999999988</v>
      </c>
      <c r="D15912" s="98">
        <f>AVERAGE(C$10:C15912)</f>
        <v>0.86902785637929936</v>
      </c>
      <c r="E15912" s="86" t="s">
        <v>157</v>
      </c>
      <c r="G15912" s="23"/>
    </row>
    <row r="15913" spans="1:7" customFormat="1">
      <c r="A15913" s="4">
        <v>38551</v>
      </c>
      <c r="B15913">
        <v>3.19</v>
      </c>
      <c r="C15913">
        <f>IFERROR(((VLOOKUP(A15913,'Interest Rates-10yr'!$A$9:$C$15239,2,FALSE))-B15913),C15912)</f>
        <v>1.0299999999999998</v>
      </c>
      <c r="D15913" s="98">
        <f>AVERAGE(C$10:C15913)</f>
        <v>0.86903797786720316</v>
      </c>
      <c r="E15913" s="86" t="s">
        <v>157</v>
      </c>
      <c r="G15913" s="23"/>
    </row>
    <row r="15914" spans="1:7" customFormat="1">
      <c r="A15914" s="4">
        <v>38552</v>
      </c>
      <c r="B15914">
        <v>3.13</v>
      </c>
      <c r="C15914">
        <f>IFERROR(((VLOOKUP(A15914,'Interest Rates-10yr'!$A$9:$C$15239,2,FALSE))-B15914),C15913)</f>
        <v>1.0700000000000003</v>
      </c>
      <c r="D15914" s="98">
        <f>AVERAGE(C$10:C15914)</f>
        <v>0.86905061301477515</v>
      </c>
      <c r="E15914" s="86" t="s">
        <v>157</v>
      </c>
      <c r="G15914" s="23"/>
    </row>
    <row r="15915" spans="1:7" customFormat="1">
      <c r="A15915" s="4">
        <v>38553</v>
      </c>
      <c r="B15915">
        <v>3.25</v>
      </c>
      <c r="C15915">
        <f>IFERROR(((VLOOKUP(A15915,'Interest Rates-10yr'!$A$9:$C$15239,2,FALSE))-B15915),C15914)</f>
        <v>0.91999999999999993</v>
      </c>
      <c r="D15915" s="98">
        <f>AVERAGE(C$10:C15915)</f>
        <v>0.86905381616999866</v>
      </c>
      <c r="E15915" s="86" t="s">
        <v>157</v>
      </c>
      <c r="G15915" s="23"/>
    </row>
    <row r="15916" spans="1:7" customFormat="1">
      <c r="A15916" s="4">
        <v>38554</v>
      </c>
      <c r="B15916">
        <v>3.27</v>
      </c>
      <c r="C15916">
        <f>IFERROR(((VLOOKUP(A15916,'Interest Rates-10yr'!$A$9:$C$15239,2,FALSE))-B15916),C15915)</f>
        <v>1.0100000000000002</v>
      </c>
      <c r="D15916" s="98">
        <f>AVERAGE(C$10:C15916)</f>
        <v>0.86906267680895188</v>
      </c>
      <c r="E15916" s="86" t="s">
        <v>157</v>
      </c>
      <c r="G15916" s="23"/>
    </row>
    <row r="15917" spans="1:7" customFormat="1">
      <c r="A15917" s="4">
        <v>38555</v>
      </c>
      <c r="B15917">
        <v>3.25</v>
      </c>
      <c r="C15917">
        <f>IFERROR(((VLOOKUP(A15917,'Interest Rates-10yr'!$A$9:$C$15239,2,FALSE))-B15917),C15916)</f>
        <v>0.98000000000000043</v>
      </c>
      <c r="D15917" s="98">
        <f>AVERAGE(C$10:C15917)</f>
        <v>0.86906965049031926</v>
      </c>
      <c r="E15917" s="86" t="s">
        <v>157</v>
      </c>
      <c r="G15917" s="23"/>
    </row>
    <row r="15918" spans="1:7" customFormat="1">
      <c r="A15918" s="4">
        <v>38556</v>
      </c>
      <c r="B15918">
        <v>3.25</v>
      </c>
      <c r="C15918">
        <f>IFERROR(((VLOOKUP(A15918,'Interest Rates-10yr'!$A$9:$C$15239,2,FALSE))-B15918),C15917)</f>
        <v>0.98000000000000043</v>
      </c>
      <c r="D15918" s="98">
        <f>AVERAGE(C$10:C15918)</f>
        <v>0.86907662329499014</v>
      </c>
      <c r="E15918" s="86" t="s">
        <v>157</v>
      </c>
      <c r="G15918" s="23"/>
    </row>
    <row r="15919" spans="1:7" customFormat="1">
      <c r="A15919" s="4">
        <v>38557</v>
      </c>
      <c r="B15919">
        <v>3.25</v>
      </c>
      <c r="C15919">
        <f>IFERROR(((VLOOKUP(A15919,'Interest Rates-10yr'!$A$9:$C$15239,2,FALSE))-B15919),C15918)</f>
        <v>0.98000000000000043</v>
      </c>
      <c r="D15919" s="98">
        <f>AVERAGE(C$10:C15919)</f>
        <v>0.86908359522312995</v>
      </c>
      <c r="E15919" s="86" t="s">
        <v>157</v>
      </c>
      <c r="G15919" s="23"/>
    </row>
    <row r="15920" spans="1:7" customFormat="1">
      <c r="A15920" s="4">
        <v>38558</v>
      </c>
      <c r="B15920">
        <v>3.28</v>
      </c>
      <c r="C15920">
        <f>IFERROR(((VLOOKUP(A15920,'Interest Rates-10yr'!$A$9:$C$15239,2,FALSE))-B15920),C15919)</f>
        <v>0.9700000000000002</v>
      </c>
      <c r="D15920" s="98">
        <f>AVERAGE(C$10:C15920)</f>
        <v>0.86908993777889487</v>
      </c>
      <c r="E15920" s="86" t="s">
        <v>157</v>
      </c>
      <c r="G15920" s="23"/>
    </row>
    <row r="15921" spans="1:7" customFormat="1">
      <c r="A15921" s="4">
        <v>38559</v>
      </c>
      <c r="B15921">
        <v>3.25</v>
      </c>
      <c r="C15921">
        <f>IFERROR(((VLOOKUP(A15921,'Interest Rates-10yr'!$A$9:$C$15239,2,FALSE))-B15921),C15920)</f>
        <v>0.99000000000000021</v>
      </c>
      <c r="D15921" s="98">
        <f>AVERAGE(C$10:C15921)</f>
        <v>0.86909753645047738</v>
      </c>
      <c r="E15921" s="86" t="s">
        <v>157</v>
      </c>
      <c r="G15921" s="23"/>
    </row>
    <row r="15922" spans="1:7" customFormat="1">
      <c r="A15922" s="4">
        <v>38560</v>
      </c>
      <c r="B15922">
        <v>3.27</v>
      </c>
      <c r="C15922">
        <f>IFERROR(((VLOOKUP(A15922,'Interest Rates-10yr'!$A$9:$C$15239,2,FALSE))-B15922),C15921)</f>
        <v>0.99999999999999956</v>
      </c>
      <c r="D15922" s="98">
        <f>AVERAGE(C$10:C15922)</f>
        <v>0.86910576258405059</v>
      </c>
      <c r="E15922" s="86" t="s">
        <v>157</v>
      </c>
      <c r="G15922" s="23"/>
    </row>
    <row r="15923" spans="1:7" customFormat="1">
      <c r="A15923" s="4">
        <v>38561</v>
      </c>
      <c r="B15923">
        <v>3.27</v>
      </c>
      <c r="C15923">
        <f>IFERROR(((VLOOKUP(A15923,'Interest Rates-10yr'!$A$9:$C$15239,2,FALSE))-B15923),C15922)</f>
        <v>0.93000000000000016</v>
      </c>
      <c r="D15923" s="98">
        <f>AVERAGE(C$10:C15923)</f>
        <v>0.8691095890410957</v>
      </c>
      <c r="E15923" s="86" t="s">
        <v>157</v>
      </c>
      <c r="G15923" s="23"/>
    </row>
    <row r="15924" spans="1:7" customFormat="1">
      <c r="A15924" s="4">
        <v>38562</v>
      </c>
      <c r="B15924">
        <v>3.31</v>
      </c>
      <c r="C15924">
        <f>IFERROR(((VLOOKUP(A15924,'Interest Rates-10yr'!$A$9:$C$15239,2,FALSE))-B15924),C15923)</f>
        <v>0.9700000000000002</v>
      </c>
      <c r="D15924" s="98">
        <f>AVERAGE(C$10:C15924)</f>
        <v>0.8691159283694625</v>
      </c>
      <c r="E15924" s="86" t="s">
        <v>157</v>
      </c>
      <c r="G15924" s="23"/>
    </row>
    <row r="15925" spans="1:7" customFormat="1">
      <c r="A15925" s="4">
        <v>38563</v>
      </c>
      <c r="B15925">
        <v>3.31</v>
      </c>
      <c r="C15925">
        <f>IFERROR(((VLOOKUP(A15925,'Interest Rates-10yr'!$A$9:$C$15239,2,FALSE))-B15925),C15924)</f>
        <v>0.9700000000000002</v>
      </c>
      <c r="D15925" s="98">
        <f>AVERAGE(C$10:C15925)</f>
        <v>0.86912226690123118</v>
      </c>
      <c r="E15925" s="86" t="s">
        <v>157</v>
      </c>
      <c r="G15925" s="23"/>
    </row>
    <row r="15926" spans="1:7" customFormat="1">
      <c r="A15926" s="4">
        <v>38564</v>
      </c>
      <c r="B15926">
        <v>3.31</v>
      </c>
      <c r="C15926">
        <f>IFERROR(((VLOOKUP(A15926,'Interest Rates-10yr'!$A$9:$C$15239,2,FALSE))-B15926),C15925)</f>
        <v>0.9700000000000002</v>
      </c>
      <c r="D15926" s="98">
        <f>AVERAGE(C$10:C15926)</f>
        <v>0.86912860463655173</v>
      </c>
      <c r="E15926" s="86" t="s">
        <v>157</v>
      </c>
      <c r="G15926" s="23"/>
    </row>
    <row r="15927" spans="1:7" customFormat="1">
      <c r="A15927" s="4">
        <v>38565</v>
      </c>
      <c r="B15927">
        <v>3.3</v>
      </c>
      <c r="C15927">
        <f>IFERROR(((VLOOKUP(A15927,'Interest Rates-10yr'!$A$9:$C$15239,2,FALSE))-B15927),C15926)</f>
        <v>1.0200000000000005</v>
      </c>
      <c r="D15927" s="98">
        <f>AVERAGE(C$10:C15927)</f>
        <v>0.86913808267370241</v>
      </c>
      <c r="E15927" s="86" t="s">
        <v>157</v>
      </c>
      <c r="G15927" s="23"/>
    </row>
    <row r="15928" spans="1:7" customFormat="1">
      <c r="A15928" s="4">
        <v>38566</v>
      </c>
      <c r="B15928">
        <v>3.2</v>
      </c>
      <c r="C15928">
        <f>IFERROR(((VLOOKUP(A15928,'Interest Rates-10yr'!$A$9:$C$15239,2,FALSE))-B15928),C15927)</f>
        <v>1.1399999999999997</v>
      </c>
      <c r="D15928" s="98">
        <f>AVERAGE(C$10:C15928)</f>
        <v>0.86915509768201482</v>
      </c>
      <c r="E15928" s="86" t="s">
        <v>157</v>
      </c>
      <c r="G15928" s="23"/>
    </row>
    <row r="15929" spans="1:7" customFormat="1">
      <c r="A15929" s="4">
        <v>38567</v>
      </c>
      <c r="B15929">
        <v>3.35</v>
      </c>
      <c r="C15929">
        <f>IFERROR(((VLOOKUP(A15929,'Interest Rates-10yr'!$A$9:$C$15239,2,FALSE))-B15929),C15928)</f>
        <v>0.94999999999999973</v>
      </c>
      <c r="D15929" s="98">
        <f>AVERAGE(C$10:C15929)</f>
        <v>0.86916017587939665</v>
      </c>
      <c r="E15929" s="86" t="s">
        <v>157</v>
      </c>
      <c r="G15929" s="23"/>
    </row>
    <row r="15930" spans="1:7" customFormat="1">
      <c r="A15930" s="4">
        <v>38568</v>
      </c>
      <c r="B15930">
        <v>3.44</v>
      </c>
      <c r="C15930">
        <f>IFERROR(((VLOOKUP(A15930,'Interest Rates-10yr'!$A$9:$C$15239,2,FALSE))-B15930),C15929)</f>
        <v>0.88000000000000034</v>
      </c>
      <c r="D15930" s="98">
        <f>AVERAGE(C$10:C15930)</f>
        <v>0.86916085673010457</v>
      </c>
      <c r="E15930" s="86" t="s">
        <v>157</v>
      </c>
      <c r="G15930" s="23"/>
    </row>
    <row r="15931" spans="1:7" customFormat="1">
      <c r="A15931" s="4">
        <v>38569</v>
      </c>
      <c r="B15931">
        <v>3.49</v>
      </c>
      <c r="C15931">
        <f>IFERROR(((VLOOKUP(A15931,'Interest Rates-10yr'!$A$9:$C$15239,2,FALSE))-B15931),C15930)</f>
        <v>0.91000000000000014</v>
      </c>
      <c r="D15931" s="98">
        <f>AVERAGE(C$10:C15931)</f>
        <v>0.86916342168069305</v>
      </c>
      <c r="E15931" s="86" t="s">
        <v>157</v>
      </c>
      <c r="G15931" s="23"/>
    </row>
    <row r="15932" spans="1:7" customFormat="1">
      <c r="A15932" s="4">
        <v>38570</v>
      </c>
      <c r="B15932">
        <v>3.49</v>
      </c>
      <c r="C15932">
        <f>IFERROR(((VLOOKUP(A15932,'Interest Rates-10yr'!$A$9:$C$15239,2,FALSE))-B15932),C15931)</f>
        <v>0.91000000000000014</v>
      </c>
      <c r="D15932" s="98">
        <f>AVERAGE(C$10:C15932)</f>
        <v>0.86916598630911224</v>
      </c>
      <c r="E15932" s="86" t="s">
        <v>157</v>
      </c>
      <c r="G15932" s="23"/>
    </row>
    <row r="15933" spans="1:7" customFormat="1">
      <c r="A15933" s="4">
        <v>38571</v>
      </c>
      <c r="B15933">
        <v>3.49</v>
      </c>
      <c r="C15933">
        <f>IFERROR(((VLOOKUP(A15933,'Interest Rates-10yr'!$A$9:$C$15239,2,FALSE))-B15933),C15932)</f>
        <v>0.91000000000000014</v>
      </c>
      <c r="D15933" s="98">
        <f>AVERAGE(C$10:C15933)</f>
        <v>0.86916855061542286</v>
      </c>
      <c r="E15933" s="86" t="s">
        <v>157</v>
      </c>
      <c r="G15933" s="23"/>
    </row>
    <row r="15934" spans="1:7" customFormat="1">
      <c r="A15934" s="4">
        <v>38572</v>
      </c>
      <c r="B15934">
        <v>3.5</v>
      </c>
      <c r="C15934">
        <f>IFERROR(((VLOOKUP(A15934,'Interest Rates-10yr'!$A$9:$C$15239,2,FALSE))-B15934),C15933)</f>
        <v>0.91999999999999993</v>
      </c>
      <c r="D15934" s="98">
        <f>AVERAGE(C$10:C15934)</f>
        <v>0.86917174254317076</v>
      </c>
      <c r="E15934" s="86" t="s">
        <v>157</v>
      </c>
      <c r="G15934" s="23"/>
    </row>
    <row r="15935" spans="1:7" customFormat="1">
      <c r="A15935" s="4">
        <v>38573</v>
      </c>
      <c r="B15935">
        <v>3.47</v>
      </c>
      <c r="C15935">
        <f>IFERROR(((VLOOKUP(A15935,'Interest Rates-10yr'!$A$9:$C$15239,2,FALSE))-B15935),C15934)</f>
        <v>0.94</v>
      </c>
      <c r="D15935" s="98">
        <f>AVERAGE(C$10:C15935)</f>
        <v>0.86917618987818623</v>
      </c>
      <c r="E15935" s="86" t="s">
        <v>157</v>
      </c>
      <c r="G15935" s="23"/>
    </row>
    <row r="15936" spans="1:7" customFormat="1">
      <c r="A15936" s="4">
        <v>38574</v>
      </c>
      <c r="B15936">
        <v>3.48</v>
      </c>
      <c r="C15936">
        <f>IFERROR(((VLOOKUP(A15936,'Interest Rates-10yr'!$A$9:$C$15239,2,FALSE))-B15936),C15935)</f>
        <v>0.92000000000000037</v>
      </c>
      <c r="D15936" s="98">
        <f>AVERAGE(C$10:C15936)</f>
        <v>0.86917938092547209</v>
      </c>
      <c r="E15936" s="86" t="s">
        <v>157</v>
      </c>
      <c r="G15936" s="23"/>
    </row>
    <row r="15937" spans="1:7" customFormat="1">
      <c r="A15937" s="4">
        <v>38575</v>
      </c>
      <c r="B15937">
        <v>3.51</v>
      </c>
      <c r="C15937">
        <f>IFERROR(((VLOOKUP(A15937,'Interest Rates-10yr'!$A$9:$C$15239,2,FALSE))-B15937),C15936)</f>
        <v>0.8100000000000005</v>
      </c>
      <c r="D15937" s="98">
        <f>AVERAGE(C$10:C15937)</f>
        <v>0.86917566549472591</v>
      </c>
      <c r="E15937" s="86" t="s">
        <v>157</v>
      </c>
      <c r="G15937" s="23"/>
    </row>
    <row r="15938" spans="1:7" customFormat="1">
      <c r="A15938" s="4">
        <v>38576</v>
      </c>
      <c r="B15938">
        <v>3.55</v>
      </c>
      <c r="C15938">
        <f>IFERROR(((VLOOKUP(A15938,'Interest Rates-10yr'!$A$9:$C$15239,2,FALSE))-B15938),C15937)</f>
        <v>0.69000000000000039</v>
      </c>
      <c r="D15938" s="98">
        <f>AVERAGE(C$10:C15938)</f>
        <v>0.86916441710088488</v>
      </c>
      <c r="E15938" s="86" t="s">
        <v>157</v>
      </c>
      <c r="G15938" s="23"/>
    </row>
    <row r="15939" spans="1:7" customFormat="1">
      <c r="A15939" s="4">
        <v>38577</v>
      </c>
      <c r="B15939">
        <v>3.55</v>
      </c>
      <c r="C15939">
        <f>IFERROR(((VLOOKUP(A15939,'Interest Rates-10yr'!$A$9:$C$15239,2,FALSE))-B15939),C15938)</f>
        <v>0.69000000000000039</v>
      </c>
      <c r="D15939" s="98">
        <f>AVERAGE(C$10:C15939)</f>
        <v>0.86915317011927151</v>
      </c>
      <c r="E15939" s="86" t="s">
        <v>157</v>
      </c>
      <c r="G15939" s="23"/>
    </row>
    <row r="15940" spans="1:7" customFormat="1">
      <c r="A15940" s="4">
        <v>38578</v>
      </c>
      <c r="B15940">
        <v>3.55</v>
      </c>
      <c r="C15940">
        <f>IFERROR(((VLOOKUP(A15940,'Interest Rates-10yr'!$A$9:$C$15239,2,FALSE))-B15940),C15939)</f>
        <v>0.69000000000000039</v>
      </c>
      <c r="D15940" s="98">
        <f>AVERAGE(C$10:C15940)</f>
        <v>0.86914192454961992</v>
      </c>
      <c r="E15940" s="86" t="s">
        <v>157</v>
      </c>
      <c r="G15940" s="23"/>
    </row>
    <row r="15941" spans="1:7" customFormat="1">
      <c r="A15941" s="4">
        <v>38579</v>
      </c>
      <c r="B15941">
        <v>3.61</v>
      </c>
      <c r="C15941">
        <f>IFERROR(((VLOOKUP(A15941,'Interest Rates-10yr'!$A$9:$C$15239,2,FALSE))-B15941),C15940)</f>
        <v>0.6599999999999997</v>
      </c>
      <c r="D15941" s="98">
        <f>AVERAGE(C$10:C15941)</f>
        <v>0.86912879738890259</v>
      </c>
      <c r="E15941" s="86" t="s">
        <v>157</v>
      </c>
      <c r="G15941" s="23"/>
    </row>
    <row r="15942" spans="1:7" customFormat="1">
      <c r="A15942" s="4">
        <v>38580</v>
      </c>
      <c r="B15942">
        <v>3.46</v>
      </c>
      <c r="C15942">
        <f>IFERROR(((VLOOKUP(A15942,'Interest Rates-10yr'!$A$9:$C$15239,2,FALSE))-B15942),C15941)</f>
        <v>0.77000000000000046</v>
      </c>
      <c r="D15942" s="98">
        <f>AVERAGE(C$10:C15942)</f>
        <v>0.86912257578610408</v>
      </c>
      <c r="E15942" s="86" t="s">
        <v>157</v>
      </c>
      <c r="G15942" s="23"/>
    </row>
    <row r="15943" spans="1:7" customFormat="1">
      <c r="A15943" s="4">
        <v>38581</v>
      </c>
      <c r="B15943">
        <v>3.57</v>
      </c>
      <c r="C15943">
        <f>IFERROR(((VLOOKUP(A15943,'Interest Rates-10yr'!$A$9:$C$15239,2,FALSE))-B15943),C15942)</f>
        <v>0.71000000000000041</v>
      </c>
      <c r="D15943" s="98">
        <f>AVERAGE(C$10:C15943)</f>
        <v>0.86911258943140424</v>
      </c>
      <c r="E15943" s="86" t="s">
        <v>157</v>
      </c>
      <c r="G15943" s="23"/>
    </row>
    <row r="15944" spans="1:7" customFormat="1">
      <c r="A15944" s="4">
        <v>38582</v>
      </c>
      <c r="B15944">
        <v>3.5</v>
      </c>
      <c r="C15944">
        <f>IFERROR(((VLOOKUP(A15944,'Interest Rates-10yr'!$A$9:$C$15239,2,FALSE))-B15944),C15943)</f>
        <v>0.71</v>
      </c>
      <c r="D15944" s="98">
        <f>AVERAGE(C$10:C15944)</f>
        <v>0.86910260433009068</v>
      </c>
      <c r="E15944" s="86" t="s">
        <v>157</v>
      </c>
      <c r="G15944" s="23"/>
    </row>
    <row r="15945" spans="1:7" customFormat="1">
      <c r="A15945" s="4">
        <v>38583</v>
      </c>
      <c r="B15945">
        <v>3.54</v>
      </c>
      <c r="C15945">
        <f>IFERROR(((VLOOKUP(A15945,'Interest Rates-10yr'!$A$9:$C$15239,2,FALSE))-B15945),C15944)</f>
        <v>0.66999999999999993</v>
      </c>
      <c r="D15945" s="98">
        <f>AVERAGE(C$10:C15945)</f>
        <v>0.86909011044176676</v>
      </c>
      <c r="E15945" s="86" t="s">
        <v>157</v>
      </c>
      <c r="G15945" s="23"/>
    </row>
    <row r="15946" spans="1:7" customFormat="1">
      <c r="A15946" s="4">
        <v>38584</v>
      </c>
      <c r="B15946">
        <v>3.54</v>
      </c>
      <c r="C15946">
        <f>IFERROR(((VLOOKUP(A15946,'Interest Rates-10yr'!$A$9:$C$15239,2,FALSE))-B15946),C15945)</f>
        <v>0.66999999999999993</v>
      </c>
      <c r="D15946" s="98">
        <f>AVERAGE(C$10:C15946)</f>
        <v>0.86907761812135242</v>
      </c>
      <c r="E15946" s="86" t="s">
        <v>157</v>
      </c>
      <c r="G15946" s="23"/>
    </row>
    <row r="15947" spans="1:7" customFormat="1">
      <c r="A15947" s="4">
        <v>38585</v>
      </c>
      <c r="B15947">
        <v>3.54</v>
      </c>
      <c r="C15947">
        <f>IFERROR(((VLOOKUP(A15947,'Interest Rates-10yr'!$A$9:$C$15239,2,FALSE))-B15947),C15946)</f>
        <v>0.66999999999999993</v>
      </c>
      <c r="D15947" s="98">
        <f>AVERAGE(C$10:C15947)</f>
        <v>0.86906512736855279</v>
      </c>
      <c r="E15947" s="86" t="s">
        <v>157</v>
      </c>
      <c r="G15947" s="23"/>
    </row>
    <row r="15948" spans="1:7" customFormat="1">
      <c r="A15948" s="4">
        <v>38586</v>
      </c>
      <c r="B15948">
        <v>3.51</v>
      </c>
      <c r="C15948">
        <f>IFERROR(((VLOOKUP(A15948,'Interest Rates-10yr'!$A$9:$C$15239,2,FALSE))-B15948),C15947)</f>
        <v>0.71</v>
      </c>
      <c r="D15948" s="98">
        <f>AVERAGE(C$10:C15948)</f>
        <v>0.86905514775079951</v>
      </c>
      <c r="E15948" s="86" t="s">
        <v>157</v>
      </c>
      <c r="G15948" s="23"/>
    </row>
    <row r="15949" spans="1:7" customFormat="1">
      <c r="A15949" s="4">
        <v>38587</v>
      </c>
      <c r="B15949">
        <v>3.49</v>
      </c>
      <c r="C15949">
        <f>IFERROR(((VLOOKUP(A15949,'Interest Rates-10yr'!$A$9:$C$15239,2,FALSE))-B15949),C15948)</f>
        <v>0.71</v>
      </c>
      <c r="D15949" s="98">
        <f>AVERAGE(C$10:C15949)</f>
        <v>0.86904516938519405</v>
      </c>
      <c r="E15949" s="86" t="s">
        <v>157</v>
      </c>
      <c r="G15949" s="23"/>
    </row>
    <row r="15950" spans="1:7" customFormat="1">
      <c r="A15950" s="4">
        <v>38588</v>
      </c>
      <c r="B15950">
        <v>3.5</v>
      </c>
      <c r="C15950">
        <f>IFERROR(((VLOOKUP(A15950,'Interest Rates-10yr'!$A$9:$C$15239,2,FALSE))-B15950),C15949)</f>
        <v>0.69000000000000039</v>
      </c>
      <c r="D15950" s="98">
        <f>AVERAGE(C$10:C15950)</f>
        <v>0.86903393764506576</v>
      </c>
      <c r="E15950" s="86" t="s">
        <v>157</v>
      </c>
      <c r="G15950" s="23"/>
    </row>
    <row r="15951" spans="1:7" customFormat="1">
      <c r="A15951" s="4">
        <v>38589</v>
      </c>
      <c r="B15951">
        <v>3.55</v>
      </c>
      <c r="C15951">
        <f>IFERROR(((VLOOKUP(A15951,'Interest Rates-10yr'!$A$9:$C$15239,2,FALSE))-B15951),C15950)</f>
        <v>0.62999999999999989</v>
      </c>
      <c r="D15951" s="98">
        <f>AVERAGE(C$10:C15951)</f>
        <v>0.86901894367080623</v>
      </c>
      <c r="E15951" s="86" t="s">
        <v>157</v>
      </c>
      <c r="G15951" s="23"/>
    </row>
    <row r="15952" spans="1:7" customFormat="1">
      <c r="A15952" s="4">
        <v>38590</v>
      </c>
      <c r="B15952">
        <v>3.54</v>
      </c>
      <c r="C15952">
        <f>IFERROR(((VLOOKUP(A15952,'Interest Rates-10yr'!$A$9:$C$15239,2,FALSE))-B15952),C15951)</f>
        <v>0.66000000000000014</v>
      </c>
      <c r="D15952" s="98">
        <f>AVERAGE(C$10:C15952)</f>
        <v>0.86900583328106329</v>
      </c>
      <c r="E15952" s="86" t="s">
        <v>157</v>
      </c>
      <c r="G15952" s="23"/>
    </row>
    <row r="15953" spans="1:7" customFormat="1">
      <c r="A15953" s="4">
        <v>38591</v>
      </c>
      <c r="B15953">
        <v>3.54</v>
      </c>
      <c r="C15953">
        <f>IFERROR(((VLOOKUP(A15953,'Interest Rates-10yr'!$A$9:$C$15239,2,FALSE))-B15953),C15952)</f>
        <v>0.66000000000000014</v>
      </c>
      <c r="D15953" s="98">
        <f>AVERAGE(C$10:C15953)</f>
        <v>0.86899272453587506</v>
      </c>
      <c r="E15953" s="86" t="s">
        <v>157</v>
      </c>
      <c r="G15953" s="23"/>
    </row>
    <row r="15954" spans="1:7" customFormat="1">
      <c r="A15954" s="4">
        <v>38592</v>
      </c>
      <c r="B15954">
        <v>3.54</v>
      </c>
      <c r="C15954">
        <f>IFERROR(((VLOOKUP(A15954,'Interest Rates-10yr'!$A$9:$C$15239,2,FALSE))-B15954),C15953)</f>
        <v>0.66000000000000014</v>
      </c>
      <c r="D15954" s="98">
        <f>AVERAGE(C$10:C15954)</f>
        <v>0.86897961743493213</v>
      </c>
      <c r="E15954" s="86" t="s">
        <v>157</v>
      </c>
      <c r="G15954" s="23"/>
    </row>
    <row r="15955" spans="1:7" customFormat="1">
      <c r="A15955" s="4">
        <v>38593</v>
      </c>
      <c r="B15955">
        <v>3.54</v>
      </c>
      <c r="C15955">
        <f>IFERROR(((VLOOKUP(A15955,'Interest Rates-10yr'!$A$9:$C$15239,2,FALSE))-B15955),C15954)</f>
        <v>0.66000000000000014</v>
      </c>
      <c r="D15955" s="98">
        <f>AVERAGE(C$10:C15955)</f>
        <v>0.86896651197792496</v>
      </c>
      <c r="E15955" s="86" t="s">
        <v>157</v>
      </c>
      <c r="G15955" s="23"/>
    </row>
    <row r="15956" spans="1:7" customFormat="1">
      <c r="A15956" s="4">
        <v>38594</v>
      </c>
      <c r="B15956">
        <v>3.52</v>
      </c>
      <c r="C15956">
        <f>IFERROR(((VLOOKUP(A15956,'Interest Rates-10yr'!$A$9:$C$15239,2,FALSE))-B15956),C15955)</f>
        <v>0.64000000000000012</v>
      </c>
      <c r="D15956" s="98">
        <f>AVERAGE(C$10:C15956)</f>
        <v>0.86895215401015813</v>
      </c>
      <c r="E15956" s="86" t="s">
        <v>157</v>
      </c>
      <c r="G15956" s="23"/>
    </row>
    <row r="15957" spans="1:7" customFormat="1">
      <c r="A15957" s="4">
        <v>38595</v>
      </c>
      <c r="B15957">
        <v>3.63</v>
      </c>
      <c r="C15957">
        <f>IFERROR(((VLOOKUP(A15957,'Interest Rates-10yr'!$A$9:$C$15239,2,FALSE))-B15957),C15956)</f>
        <v>0.38999999999999968</v>
      </c>
      <c r="D15957" s="98">
        <f>AVERAGE(C$10:C15957)</f>
        <v>0.86892212189616191</v>
      </c>
      <c r="E15957" s="86" t="s">
        <v>157</v>
      </c>
      <c r="G15957" s="23"/>
    </row>
    <row r="15958" spans="1:7" customFormat="1">
      <c r="A15958" s="4">
        <v>38596</v>
      </c>
      <c r="B15958">
        <v>3.57</v>
      </c>
      <c r="C15958">
        <f>IFERROR(((VLOOKUP(A15958,'Interest Rates-10yr'!$A$9:$C$15239,2,FALSE))-B15958),C15957)</f>
        <v>0.44999999999999973</v>
      </c>
      <c r="D15958" s="98">
        <f>AVERAGE(C$10:C15958)</f>
        <v>0.86889585553953175</v>
      </c>
      <c r="E15958" s="86" t="s">
        <v>157</v>
      </c>
      <c r="G15958" s="23"/>
    </row>
    <row r="15959" spans="1:7" customFormat="1">
      <c r="A15959" s="4">
        <v>38597</v>
      </c>
      <c r="B15959">
        <v>3.49</v>
      </c>
      <c r="C15959">
        <f>IFERROR(((VLOOKUP(A15959,'Interest Rates-10yr'!$A$9:$C$15239,2,FALSE))-B15959),C15958)</f>
        <v>0.54</v>
      </c>
      <c r="D15959" s="98">
        <f>AVERAGE(C$10:C15959)</f>
        <v>0.86887523510971743</v>
      </c>
      <c r="E15959" s="86" t="s">
        <v>157</v>
      </c>
      <c r="G15959" s="23"/>
    </row>
    <row r="15960" spans="1:7" customFormat="1">
      <c r="A15960" s="4">
        <v>38598</v>
      </c>
      <c r="B15960">
        <v>3.49</v>
      </c>
      <c r="C15960">
        <f>IFERROR(((VLOOKUP(A15960,'Interest Rates-10yr'!$A$9:$C$15239,2,FALSE))-B15960),C15959)</f>
        <v>0.54</v>
      </c>
      <c r="D15960" s="98">
        <f>AVERAGE(C$10:C15960)</f>
        <v>0.86885461726537483</v>
      </c>
      <c r="E15960" s="86" t="s">
        <v>157</v>
      </c>
      <c r="G15960" s="23"/>
    </row>
    <row r="15961" spans="1:7" customFormat="1">
      <c r="A15961" s="4">
        <v>38599</v>
      </c>
      <c r="B15961">
        <v>3.49</v>
      </c>
      <c r="C15961">
        <f>IFERROR(((VLOOKUP(A15961,'Interest Rates-10yr'!$A$9:$C$15239,2,FALSE))-B15961),C15960)</f>
        <v>0.54</v>
      </c>
      <c r="D15961" s="98">
        <f>AVERAGE(C$10:C15961)</f>
        <v>0.86883400200601768</v>
      </c>
      <c r="E15961" s="86" t="s">
        <v>157</v>
      </c>
      <c r="G15961" s="23"/>
    </row>
    <row r="15962" spans="1:7" customFormat="1">
      <c r="A15962" s="4">
        <v>38600</v>
      </c>
      <c r="B15962">
        <v>3.49</v>
      </c>
      <c r="C15962">
        <f>IFERROR(((VLOOKUP(A15962,'Interest Rates-10yr'!$A$9:$C$15239,2,FALSE))-B15962),C15961)</f>
        <v>0.54</v>
      </c>
      <c r="D15962" s="98">
        <f>AVERAGE(C$10:C15962)</f>
        <v>0.86881338933115992</v>
      </c>
      <c r="E15962" s="86" t="s">
        <v>157</v>
      </c>
      <c r="G15962" s="23"/>
    </row>
    <row r="15963" spans="1:7" customFormat="1">
      <c r="A15963" s="4">
        <v>38601</v>
      </c>
      <c r="B15963">
        <v>3.57</v>
      </c>
      <c r="C15963">
        <f>IFERROR(((VLOOKUP(A15963,'Interest Rates-10yr'!$A$9:$C$15239,2,FALSE))-B15963),C15962)</f>
        <v>0.52</v>
      </c>
      <c r="D15963" s="98">
        <f>AVERAGE(C$10:C15963)</f>
        <v>0.86879152563620377</v>
      </c>
      <c r="E15963" s="86" t="s">
        <v>157</v>
      </c>
      <c r="G15963" s="23"/>
    </row>
    <row r="15964" spans="1:7" customFormat="1">
      <c r="A15964" s="4">
        <v>38602</v>
      </c>
      <c r="B15964">
        <v>3.48</v>
      </c>
      <c r="C15964">
        <f>IFERROR(((VLOOKUP(A15964,'Interest Rates-10yr'!$A$9:$C$15239,2,FALSE))-B15964),C15963)</f>
        <v>0.67000000000000037</v>
      </c>
      <c r="D15964" s="98">
        <f>AVERAGE(C$10:C15964)</f>
        <v>0.868779066123472</v>
      </c>
      <c r="E15964" s="86" t="s">
        <v>157</v>
      </c>
      <c r="G15964" s="23"/>
    </row>
    <row r="15965" spans="1:7" customFormat="1">
      <c r="A15965" s="4">
        <v>38603</v>
      </c>
      <c r="B15965">
        <v>3.49</v>
      </c>
      <c r="C15965">
        <f>IFERROR(((VLOOKUP(A15965,'Interest Rates-10yr'!$A$9:$C$15239,2,FALSE))-B15965),C15964)</f>
        <v>0.66000000000000014</v>
      </c>
      <c r="D15965" s="98">
        <f>AVERAGE(C$10:C15965)</f>
        <v>0.86876598144898443</v>
      </c>
      <c r="E15965" s="86" t="s">
        <v>157</v>
      </c>
      <c r="G15965" s="23"/>
    </row>
    <row r="15966" spans="1:7" customFormat="1">
      <c r="A15966" s="4">
        <v>38604</v>
      </c>
      <c r="B15966">
        <v>3.49</v>
      </c>
      <c r="C15966">
        <f>IFERROR(((VLOOKUP(A15966,'Interest Rates-10yr'!$A$9:$C$15239,2,FALSE))-B15966),C15965)</f>
        <v>0.64999999999999947</v>
      </c>
      <c r="D15966" s="98">
        <f>AVERAGE(C$10:C15966)</f>
        <v>0.86875227173027481</v>
      </c>
      <c r="E15966" s="86" t="s">
        <v>157</v>
      </c>
      <c r="G15966" s="23"/>
    </row>
    <row r="15967" spans="1:7" customFormat="1">
      <c r="A15967" s="4">
        <v>38605</v>
      </c>
      <c r="B15967">
        <v>3.49</v>
      </c>
      <c r="C15967">
        <f>IFERROR(((VLOOKUP(A15967,'Interest Rates-10yr'!$A$9:$C$15239,2,FALSE))-B15967),C15966)</f>
        <v>0.64999999999999947</v>
      </c>
      <c r="D15967" s="98">
        <f>AVERAGE(C$10:C15967)</f>
        <v>0.8687385637297903</v>
      </c>
      <c r="E15967" s="86" t="s">
        <v>157</v>
      </c>
      <c r="G15967" s="23"/>
    </row>
    <row r="15968" spans="1:7" customFormat="1">
      <c r="A15968" s="4">
        <v>38606</v>
      </c>
      <c r="B15968">
        <v>3.49</v>
      </c>
      <c r="C15968">
        <f>IFERROR(((VLOOKUP(A15968,'Interest Rates-10yr'!$A$9:$C$15239,2,FALSE))-B15968),C15967)</f>
        <v>0.64999999999999947</v>
      </c>
      <c r="D15968" s="98">
        <f>AVERAGE(C$10:C15968)</f>
        <v>0.86872485744720807</v>
      </c>
      <c r="E15968" s="86" t="s">
        <v>157</v>
      </c>
      <c r="G15968" s="23"/>
    </row>
    <row r="15969" spans="1:7" customFormat="1">
      <c r="A15969" s="4">
        <v>38607</v>
      </c>
      <c r="B15969">
        <v>3.5</v>
      </c>
      <c r="C15969">
        <f>IFERROR(((VLOOKUP(A15969,'Interest Rates-10yr'!$A$9:$C$15239,2,FALSE))-B15969),C15968)</f>
        <v>0.67999999999999972</v>
      </c>
      <c r="D15969" s="98">
        <f>AVERAGE(C$10:C15969)</f>
        <v>0.86871303258145327</v>
      </c>
      <c r="E15969" s="86" t="s">
        <v>157</v>
      </c>
      <c r="G15969" s="23"/>
    </row>
    <row r="15970" spans="1:7" customFormat="1">
      <c r="A15970" s="4">
        <v>38608</v>
      </c>
      <c r="B15970">
        <v>3.45</v>
      </c>
      <c r="C15970">
        <f>IFERROR(((VLOOKUP(A15970,'Interest Rates-10yr'!$A$9:$C$15239,2,FALSE))-B15970),C15969)</f>
        <v>0.6899999999999995</v>
      </c>
      <c r="D15970" s="98">
        <f>AVERAGE(C$10:C15970)</f>
        <v>0.86870183572457838</v>
      </c>
      <c r="E15970" s="86" t="s">
        <v>157</v>
      </c>
      <c r="G15970" s="23"/>
    </row>
    <row r="15971" spans="1:7" customFormat="1">
      <c r="A15971" s="4">
        <v>38609</v>
      </c>
      <c r="B15971">
        <v>3.54</v>
      </c>
      <c r="C15971">
        <f>IFERROR(((VLOOKUP(A15971,'Interest Rates-10yr'!$A$9:$C$15239,2,FALSE))-B15971),C15970)</f>
        <v>0.62999999999999989</v>
      </c>
      <c r="D15971" s="98">
        <f>AVERAGE(C$10:C15971)</f>
        <v>0.86868688134318972</v>
      </c>
      <c r="E15971" s="86" t="s">
        <v>157</v>
      </c>
      <c r="G15971" s="23"/>
    </row>
    <row r="15972" spans="1:7" customFormat="1">
      <c r="A15972" s="4">
        <v>38610</v>
      </c>
      <c r="B15972">
        <v>3.67</v>
      </c>
      <c r="C15972">
        <f>IFERROR(((VLOOKUP(A15972,'Interest Rates-10yr'!$A$9:$C$15239,2,FALSE))-B15972),C15971)</f>
        <v>0.54999999999999982</v>
      </c>
      <c r="D15972" s="98">
        <f>AVERAGE(C$10:C15972)</f>
        <v>0.86866691724613121</v>
      </c>
      <c r="E15972" s="86" t="s">
        <v>157</v>
      </c>
      <c r="G15972" s="23"/>
    </row>
    <row r="15973" spans="1:7" customFormat="1">
      <c r="A15973" s="4">
        <v>38611</v>
      </c>
      <c r="B15973">
        <v>3.62</v>
      </c>
      <c r="C15973">
        <f>IFERROR(((VLOOKUP(A15973,'Interest Rates-10yr'!$A$9:$C$15239,2,FALSE))-B15973),C15972)</f>
        <v>0.63999999999999968</v>
      </c>
      <c r="D15973" s="98">
        <f>AVERAGE(C$10:C15973)</f>
        <v>0.86865259333500333</v>
      </c>
      <c r="E15973" s="86" t="s">
        <v>157</v>
      </c>
      <c r="G15973" s="23"/>
    </row>
    <row r="15974" spans="1:7" customFormat="1">
      <c r="A15974" s="4">
        <v>38612</v>
      </c>
      <c r="B15974">
        <v>3.62</v>
      </c>
      <c r="C15974">
        <f>IFERROR(((VLOOKUP(A15974,'Interest Rates-10yr'!$A$9:$C$15239,2,FALSE))-B15974),C15973)</f>
        <v>0.63999999999999968</v>
      </c>
      <c r="D15974" s="98">
        <f>AVERAGE(C$10:C15974)</f>
        <v>0.86863827121828951</v>
      </c>
      <c r="E15974" s="86" t="s">
        <v>157</v>
      </c>
      <c r="G15974" s="23"/>
    </row>
    <row r="15975" spans="1:7" customFormat="1">
      <c r="A15975" s="4">
        <v>38613</v>
      </c>
      <c r="B15975">
        <v>3.62</v>
      </c>
      <c r="C15975">
        <f>IFERROR(((VLOOKUP(A15975,'Interest Rates-10yr'!$A$9:$C$15239,2,FALSE))-B15975),C15974)</f>
        <v>0.63999999999999968</v>
      </c>
      <c r="D15975" s="98">
        <f>AVERAGE(C$10:C15975)</f>
        <v>0.8686239508956527</v>
      </c>
      <c r="E15975" s="86" t="s">
        <v>157</v>
      </c>
      <c r="G15975" s="23"/>
    </row>
    <row r="15976" spans="1:7" customFormat="1">
      <c r="A15976" s="4">
        <v>38614</v>
      </c>
      <c r="B15976">
        <v>3.62</v>
      </c>
      <c r="C15976">
        <f>IFERROR(((VLOOKUP(A15976,'Interest Rates-10yr'!$A$9:$C$15239,2,FALSE))-B15976),C15975)</f>
        <v>0.62999999999999989</v>
      </c>
      <c r="D15976" s="98">
        <f>AVERAGE(C$10:C15976)</f>
        <v>0.86860900607502922</v>
      </c>
      <c r="E15976" s="86" t="s">
        <v>157</v>
      </c>
      <c r="G15976" s="23"/>
    </row>
    <row r="15977" spans="1:7" customFormat="1">
      <c r="A15977" s="4">
        <v>38615</v>
      </c>
      <c r="B15977">
        <v>3.67</v>
      </c>
      <c r="C15977">
        <f>IFERROR(((VLOOKUP(A15977,'Interest Rates-10yr'!$A$9:$C$15239,2,FALSE))-B15977),C15976)</f>
        <v>0.58999999999999986</v>
      </c>
      <c r="D15977" s="98">
        <f>AVERAGE(C$10:C15977)</f>
        <v>0.8685915581162319</v>
      </c>
      <c r="E15977" s="86" t="s">
        <v>157</v>
      </c>
      <c r="G15977" s="23"/>
    </row>
    <row r="15978" spans="1:7" customFormat="1">
      <c r="A15978" s="4">
        <v>38616</v>
      </c>
      <c r="B15978">
        <v>3.72</v>
      </c>
      <c r="C15978">
        <f>IFERROR(((VLOOKUP(A15978,'Interest Rates-10yr'!$A$9:$C$15239,2,FALSE))-B15978),C15977)</f>
        <v>0.4700000000000002</v>
      </c>
      <c r="D15978" s="98">
        <f>AVERAGE(C$10:C15978)</f>
        <v>0.86856659778320433</v>
      </c>
      <c r="E15978" s="86" t="s">
        <v>157</v>
      </c>
      <c r="G15978" s="23"/>
    </row>
    <row r="15979" spans="1:7" customFormat="1">
      <c r="A15979" s="4">
        <v>38617</v>
      </c>
      <c r="B15979">
        <v>3.77</v>
      </c>
      <c r="C15979">
        <f>IFERROR(((VLOOKUP(A15979,'Interest Rates-10yr'!$A$9:$C$15239,2,FALSE))-B15979),C15978)</f>
        <v>0.42000000000000037</v>
      </c>
      <c r="D15979" s="98">
        <f>AVERAGE(C$10:C15979)</f>
        <v>0.86853850970569757</v>
      </c>
      <c r="E15979" s="86" t="s">
        <v>157</v>
      </c>
      <c r="G15979" s="23"/>
    </row>
    <row r="15980" spans="1:7" customFormat="1">
      <c r="A15980" s="4">
        <v>38618</v>
      </c>
      <c r="B15980">
        <v>3.76</v>
      </c>
      <c r="C15980">
        <f>IFERROR(((VLOOKUP(A15980,'Interest Rates-10yr'!$A$9:$C$15239,2,FALSE))-B15980),C15979)</f>
        <v>0.49000000000000021</v>
      </c>
      <c r="D15980" s="98">
        <f>AVERAGE(C$10:C15980)</f>
        <v>0.86851480808966186</v>
      </c>
      <c r="E15980" s="86" t="s">
        <v>157</v>
      </c>
      <c r="G15980" s="23"/>
    </row>
    <row r="15981" spans="1:7" customFormat="1">
      <c r="A15981" s="4">
        <v>38619</v>
      </c>
      <c r="B15981">
        <v>3.76</v>
      </c>
      <c r="C15981">
        <f>IFERROR(((VLOOKUP(A15981,'Interest Rates-10yr'!$A$9:$C$15239,2,FALSE))-B15981),C15980)</f>
        <v>0.49000000000000021</v>
      </c>
      <c r="D15981" s="98">
        <f>AVERAGE(C$10:C15981)</f>
        <v>0.86849110944152208</v>
      </c>
      <c r="E15981" s="86" t="s">
        <v>157</v>
      </c>
      <c r="G15981" s="23"/>
    </row>
    <row r="15982" spans="1:7" customFormat="1">
      <c r="A15982" s="4">
        <v>38620</v>
      </c>
      <c r="B15982">
        <v>3.76</v>
      </c>
      <c r="C15982">
        <f>IFERROR(((VLOOKUP(A15982,'Interest Rates-10yr'!$A$9:$C$15239,2,FALSE))-B15982),C15981)</f>
        <v>0.49000000000000021</v>
      </c>
      <c r="D15982" s="98">
        <f>AVERAGE(C$10:C15982)</f>
        <v>0.86846741376072056</v>
      </c>
      <c r="E15982" s="86" t="s">
        <v>157</v>
      </c>
      <c r="G15982" s="23"/>
    </row>
    <row r="15983" spans="1:7" customFormat="1">
      <c r="A15983" s="4">
        <v>38621</v>
      </c>
      <c r="B15983">
        <v>3.83</v>
      </c>
      <c r="C15983">
        <f>IFERROR(((VLOOKUP(A15983,'Interest Rates-10yr'!$A$9:$C$15239,2,FALSE))-B15983),C15982)</f>
        <v>0.46999999999999975</v>
      </c>
      <c r="D15983" s="98">
        <f>AVERAGE(C$10:C15983)</f>
        <v>0.86844246901214406</v>
      </c>
      <c r="E15983" s="86" t="s">
        <v>157</v>
      </c>
      <c r="G15983" s="23"/>
    </row>
    <row r="15984" spans="1:7" customFormat="1">
      <c r="A15984" s="4">
        <v>38622</v>
      </c>
      <c r="B15984">
        <v>3.73</v>
      </c>
      <c r="C15984">
        <f>IFERROR(((VLOOKUP(A15984,'Interest Rates-10yr'!$A$9:$C$15239,2,FALSE))-B15984),C15983)</f>
        <v>0.56999999999999984</v>
      </c>
      <c r="D15984" s="98">
        <f>AVERAGE(C$10:C15984)</f>
        <v>0.86842378716744839</v>
      </c>
      <c r="E15984" s="86" t="s">
        <v>157</v>
      </c>
      <c r="G15984" s="23"/>
    </row>
    <row r="15985" spans="1:8">
      <c r="A15985" s="4">
        <v>38623</v>
      </c>
      <c r="B15985">
        <v>3.76</v>
      </c>
      <c r="C15985">
        <f>IFERROR(((VLOOKUP(A15985,'Interest Rates-10yr'!$A$9:$C$15239,2,FALSE))-B15985),C15984)</f>
        <v>0.5</v>
      </c>
      <c r="D15985" s="98">
        <f>AVERAGE(C$10:C15985)</f>
        <v>0.86840072608913299</v>
      </c>
      <c r="E15985" s="86" t="s">
        <v>157</v>
      </c>
      <c r="H15985"/>
    </row>
    <row r="15986" spans="1:8">
      <c r="A15986" s="4">
        <v>38624</v>
      </c>
      <c r="B15986">
        <v>3.82</v>
      </c>
      <c r="C15986">
        <f>IFERROR(((VLOOKUP(A15986,'Interest Rates-10yr'!$A$9:$C$15239,2,FALSE))-B15986),C15985)</f>
        <v>0.4700000000000002</v>
      </c>
      <c r="D15986" s="98">
        <f>AVERAGE(C$10:C15986)</f>
        <v>0.86837579019840949</v>
      </c>
      <c r="E15986" s="86" t="s">
        <v>157</v>
      </c>
      <c r="H15986"/>
    </row>
    <row r="15987" spans="1:8">
      <c r="A15987" s="4">
        <v>38625</v>
      </c>
      <c r="B15987">
        <v>3.93</v>
      </c>
      <c r="C15987">
        <f>IFERROR(((VLOOKUP(A15987,'Interest Rates-10yr'!$A$9:$C$15239,2,FALSE))-B15987),C15986)</f>
        <v>0.4099999999999997</v>
      </c>
      <c r="D15987" s="98">
        <f>AVERAGE(C$10:C15987)</f>
        <v>0.86834710226561451</v>
      </c>
      <c r="E15987" s="86" t="s">
        <v>157</v>
      </c>
      <c r="F15987" s="12" t="s">
        <v>157</v>
      </c>
      <c r="G15987" s="23">
        <f>AVERAGE(B15896:B15987)/100</f>
        <v>3.4600000000000006E-2</v>
      </c>
      <c r="H15987" s="23">
        <f>AVERAGE(C15896:C15987)/100</f>
        <v>7.4695652173913003E-3</v>
      </c>
    </row>
    <row r="15988" spans="1:8">
      <c r="A15988" s="4">
        <v>38626</v>
      </c>
      <c r="B15988">
        <v>3.93</v>
      </c>
      <c r="C15988">
        <f>IFERROR(((VLOOKUP(A15988,'Interest Rates-10yr'!$A$9:$C$15239,2,FALSE))-B15988),C15987)</f>
        <v>0.4099999999999997</v>
      </c>
      <c r="D15988" s="98">
        <f>AVERAGE(C$10:C15988)</f>
        <v>0.86831841792352382</v>
      </c>
      <c r="E15988" s="86" t="s">
        <v>158</v>
      </c>
      <c r="H15988"/>
    </row>
    <row r="15989" spans="1:8">
      <c r="A15989" s="4">
        <v>38627</v>
      </c>
      <c r="B15989">
        <v>3.93</v>
      </c>
      <c r="C15989">
        <f>IFERROR(((VLOOKUP(A15989,'Interest Rates-10yr'!$A$9:$C$15239,2,FALSE))-B15989),C15988)</f>
        <v>0.4099999999999997</v>
      </c>
      <c r="D15989" s="98">
        <f>AVERAGE(C$10:C15989)</f>
        <v>0.86828973717146352</v>
      </c>
      <c r="E15989" s="86" t="s">
        <v>158</v>
      </c>
      <c r="H15989"/>
    </row>
    <row r="15990" spans="1:8">
      <c r="A15990" s="4">
        <v>38628</v>
      </c>
      <c r="B15990">
        <v>3.87</v>
      </c>
      <c r="C15990">
        <f>IFERROR(((VLOOKUP(A15990,'Interest Rates-10yr'!$A$9:$C$15239,2,FALSE))-B15990),C15989)</f>
        <v>0.51999999999999957</v>
      </c>
      <c r="D15990" s="98">
        <f>AVERAGE(C$10:C15990)</f>
        <v>0.86826794318252853</v>
      </c>
      <c r="E15990" s="86" t="s">
        <v>158</v>
      </c>
      <c r="H15990"/>
    </row>
    <row r="15991" spans="1:8">
      <c r="A15991" s="4">
        <v>38629</v>
      </c>
      <c r="B15991">
        <v>3.75</v>
      </c>
      <c r="C15991">
        <f>IFERROR(((VLOOKUP(A15991,'Interest Rates-10yr'!$A$9:$C$15239,2,FALSE))-B15991),C15990)</f>
        <v>0.62999999999999989</v>
      </c>
      <c r="D15991" s="98">
        <f>AVERAGE(C$10:C15991)</f>
        <v>0.86825303466399617</v>
      </c>
      <c r="E15991" s="86" t="s">
        <v>158</v>
      </c>
      <c r="H15991"/>
    </row>
    <row r="15992" spans="1:8">
      <c r="A15992" s="4">
        <v>38630</v>
      </c>
      <c r="B15992">
        <v>3.75</v>
      </c>
      <c r="C15992">
        <f>IFERROR(((VLOOKUP(A15992,'Interest Rates-10yr'!$A$9:$C$15239,2,FALSE))-B15992),C15991)</f>
        <v>0.61000000000000032</v>
      </c>
      <c r="D15992" s="98">
        <f>AVERAGE(C$10:C15992)</f>
        <v>0.86823687668147331</v>
      </c>
      <c r="E15992" s="86" t="s">
        <v>158</v>
      </c>
      <c r="H15992"/>
    </row>
    <row r="15993" spans="1:8">
      <c r="A15993" s="4">
        <v>38631</v>
      </c>
      <c r="B15993">
        <v>3.76</v>
      </c>
      <c r="C15993">
        <f>IFERROR(((VLOOKUP(A15993,'Interest Rates-10yr'!$A$9:$C$15239,2,FALSE))-B15993),C15992)</f>
        <v>0.61000000000000032</v>
      </c>
      <c r="D15993" s="98">
        <f>AVERAGE(C$10:C15993)</f>
        <v>0.86822072072071999</v>
      </c>
      <c r="E15993" s="86" t="s">
        <v>158</v>
      </c>
      <c r="H15993"/>
    </row>
    <row r="15994" spans="1:8">
      <c r="A15994" s="4">
        <v>38632</v>
      </c>
      <c r="B15994">
        <v>3.73</v>
      </c>
      <c r="C15994">
        <f>IFERROR(((VLOOKUP(A15994,'Interest Rates-10yr'!$A$9:$C$15239,2,FALSE))-B15994),C15993)</f>
        <v>0.61999999999999966</v>
      </c>
      <c r="D15994" s="98">
        <f>AVERAGE(C$10:C15994)</f>
        <v>0.86820519236784421</v>
      </c>
      <c r="E15994" s="86" t="s">
        <v>158</v>
      </c>
      <c r="H15994"/>
    </row>
    <row r="15995" spans="1:8">
      <c r="A15995" s="4">
        <v>38633</v>
      </c>
      <c r="B15995">
        <v>3.73</v>
      </c>
      <c r="C15995">
        <f>IFERROR(((VLOOKUP(A15995,'Interest Rates-10yr'!$A$9:$C$15239,2,FALSE))-B15995),C15994)</f>
        <v>0.61999999999999966</v>
      </c>
      <c r="D15995" s="98">
        <f>AVERAGE(C$10:C15995)</f>
        <v>0.86818966595771241</v>
      </c>
      <c r="E15995" s="86" t="s">
        <v>158</v>
      </c>
      <c r="H15995"/>
    </row>
    <row r="15996" spans="1:8">
      <c r="A15996" s="4">
        <v>38634</v>
      </c>
      <c r="B15996">
        <v>3.73</v>
      </c>
      <c r="C15996">
        <f>IFERROR(((VLOOKUP(A15996,'Interest Rates-10yr'!$A$9:$C$15239,2,FALSE))-B15996),C15995)</f>
        <v>0.61999999999999966</v>
      </c>
      <c r="D15996" s="98">
        <f>AVERAGE(C$10:C15996)</f>
        <v>0.86817414148995997</v>
      </c>
      <c r="E15996" s="86" t="s">
        <v>158</v>
      </c>
      <c r="H15996"/>
    </row>
    <row r="15997" spans="1:8">
      <c r="A15997" s="4">
        <v>38635</v>
      </c>
      <c r="B15997">
        <v>3.73</v>
      </c>
      <c r="C15997">
        <f>IFERROR(((VLOOKUP(A15997,'Interest Rates-10yr'!$A$9:$C$15239,2,FALSE))-B15997),C15996)</f>
        <v>0.61999999999999966</v>
      </c>
      <c r="D15997" s="98">
        <f>AVERAGE(C$10:C15997)</f>
        <v>0.86815861896422264</v>
      </c>
      <c r="E15997" s="86" t="s">
        <v>158</v>
      </c>
      <c r="H15997"/>
    </row>
    <row r="15998" spans="1:8">
      <c r="A15998" s="4">
        <v>38636</v>
      </c>
      <c r="B15998">
        <v>3.72</v>
      </c>
      <c r="C15998">
        <f>IFERROR(((VLOOKUP(A15998,'Interest Rates-10yr'!$A$9:$C$15239,2,FALSE))-B15998),C15997)</f>
        <v>0.66999999999999948</v>
      </c>
      <c r="D15998" s="98">
        <f>AVERAGE(C$10:C15998)</f>
        <v>0.86814622553005139</v>
      </c>
      <c r="E15998" s="86" t="s">
        <v>158</v>
      </c>
      <c r="H15998"/>
    </row>
    <row r="15999" spans="1:8">
      <c r="A15999" s="4">
        <v>38637</v>
      </c>
      <c r="B15999">
        <v>3.36</v>
      </c>
      <c r="C15999">
        <f>IFERROR(((VLOOKUP(A15999,'Interest Rates-10yr'!$A$9:$C$15239,2,FALSE))-B15999),C15998)</f>
        <v>1.0900000000000003</v>
      </c>
      <c r="D15999" s="98">
        <f>AVERAGE(C$10:C15999)</f>
        <v>0.86816010006253863</v>
      </c>
      <c r="E15999" s="86" t="s">
        <v>158</v>
      </c>
      <c r="H15999"/>
    </row>
    <row r="16000" spans="1:8">
      <c r="A16000" s="4">
        <v>38638</v>
      </c>
      <c r="B16000">
        <v>3.75</v>
      </c>
      <c r="C16000">
        <f>IFERROR(((VLOOKUP(A16000,'Interest Rates-10yr'!$A$9:$C$15239,2,FALSE))-B16000),C15999)</f>
        <v>0.73000000000000043</v>
      </c>
      <c r="D16000" s="98">
        <f>AVERAGE(C$10:C16000)</f>
        <v>0.86815146019635991</v>
      </c>
      <c r="E16000" s="86" t="s">
        <v>158</v>
      </c>
      <c r="H16000"/>
    </row>
    <row r="16001" spans="1:7" customFormat="1">
      <c r="A16001" s="4">
        <v>38639</v>
      </c>
      <c r="B16001">
        <v>3.77</v>
      </c>
      <c r="C16001">
        <f>IFERROR(((VLOOKUP(A16001,'Interest Rates-10yr'!$A$9:$C$15239,2,FALSE))-B16001),C16000)</f>
        <v>0.71000000000000041</v>
      </c>
      <c r="D16001" s="98">
        <f>AVERAGE(C$10:C16001)</f>
        <v>0.86814157078539211</v>
      </c>
      <c r="E16001" s="86" t="s">
        <v>158</v>
      </c>
      <c r="G16001" s="23"/>
    </row>
    <row r="16002" spans="1:7" customFormat="1">
      <c r="A16002" s="4">
        <v>38640</v>
      </c>
      <c r="B16002">
        <v>3.77</v>
      </c>
      <c r="C16002">
        <f>IFERROR(((VLOOKUP(A16002,'Interest Rates-10yr'!$A$9:$C$15239,2,FALSE))-B16002),C16001)</f>
        <v>0.71000000000000041</v>
      </c>
      <c r="D16002" s="98">
        <f>AVERAGE(C$10:C16002)</f>
        <v>0.86813168261114171</v>
      </c>
      <c r="E16002" s="86" t="s">
        <v>158</v>
      </c>
      <c r="G16002" s="23"/>
    </row>
    <row r="16003" spans="1:7" customFormat="1">
      <c r="A16003" s="4">
        <v>38641</v>
      </c>
      <c r="B16003">
        <v>3.77</v>
      </c>
      <c r="C16003">
        <f>IFERROR(((VLOOKUP(A16003,'Interest Rates-10yr'!$A$9:$C$15239,2,FALSE))-B16003),C16002)</f>
        <v>0.71000000000000041</v>
      </c>
      <c r="D16003" s="98">
        <f>AVERAGE(C$10:C16003)</f>
        <v>0.86812179567337677</v>
      </c>
      <c r="E16003" s="86" t="s">
        <v>158</v>
      </c>
      <c r="G16003" s="23"/>
    </row>
    <row r="16004" spans="1:7" customFormat="1">
      <c r="A16004" s="4">
        <v>38642</v>
      </c>
      <c r="B16004">
        <v>3.82</v>
      </c>
      <c r="C16004">
        <f>IFERROR(((VLOOKUP(A16004,'Interest Rates-10yr'!$A$9:$C$15239,2,FALSE))-B16004),C16003)</f>
        <v>0.68000000000000016</v>
      </c>
      <c r="D16004" s="98">
        <f>AVERAGE(C$10:C16004)</f>
        <v>0.86811003438574486</v>
      </c>
      <c r="E16004" s="86" t="s">
        <v>158</v>
      </c>
      <c r="G16004" s="23"/>
    </row>
    <row r="16005" spans="1:7" customFormat="1">
      <c r="A16005" s="4">
        <v>38643</v>
      </c>
      <c r="B16005">
        <v>3.71</v>
      </c>
      <c r="C16005">
        <f>IFERROR(((VLOOKUP(A16005,'Interest Rates-10yr'!$A$9:$C$15239,2,FALSE))-B16005),C16004)</f>
        <v>0.78000000000000025</v>
      </c>
      <c r="D16005" s="98">
        <f>AVERAGE(C$10:C16005)</f>
        <v>0.86810452613153222</v>
      </c>
      <c r="E16005" s="86" t="s">
        <v>158</v>
      </c>
      <c r="G16005" s="23"/>
    </row>
    <row r="16006" spans="1:7" customFormat="1">
      <c r="A16006" s="4">
        <v>38644</v>
      </c>
      <c r="B16006">
        <v>3.71</v>
      </c>
      <c r="C16006">
        <f>IFERROR(((VLOOKUP(A16006,'Interest Rates-10yr'!$A$9:$C$15239,2,FALSE))-B16006),C16005)</f>
        <v>0.75999999999999979</v>
      </c>
      <c r="D16006" s="98">
        <f>AVERAGE(C$10:C16006)</f>
        <v>0.86809776833156149</v>
      </c>
      <c r="E16006" s="86" t="s">
        <v>158</v>
      </c>
      <c r="G16006" s="23"/>
    </row>
    <row r="16007" spans="1:7" customFormat="1">
      <c r="A16007" s="4">
        <v>38645</v>
      </c>
      <c r="B16007">
        <v>3.77</v>
      </c>
      <c r="C16007">
        <f>IFERROR(((VLOOKUP(A16007,'Interest Rates-10yr'!$A$9:$C$15239,2,FALSE))-B16007),C16006)</f>
        <v>0.69</v>
      </c>
      <c r="D16007" s="98">
        <f>AVERAGE(C$10:C16007)</f>
        <v>0.86808663582947809</v>
      </c>
      <c r="E16007" s="86" t="s">
        <v>158</v>
      </c>
      <c r="G16007" s="23"/>
    </row>
    <row r="16008" spans="1:7" customFormat="1">
      <c r="A16008" s="4">
        <v>38646</v>
      </c>
      <c r="B16008">
        <v>3.76</v>
      </c>
      <c r="C16008">
        <f>IFERROR(((VLOOKUP(A16008,'Interest Rates-10yr'!$A$9:$C$15239,2,FALSE))-B16008),C16007)</f>
        <v>0.62999999999999989</v>
      </c>
      <c r="D16008" s="98">
        <f>AVERAGE(C$10:C16008)</f>
        <v>0.86807175448465468</v>
      </c>
      <c r="E16008" s="86" t="s">
        <v>158</v>
      </c>
      <c r="G16008" s="23"/>
    </row>
    <row r="16009" spans="1:7" customFormat="1">
      <c r="A16009" s="4">
        <v>38647</v>
      </c>
      <c r="B16009">
        <v>3.76</v>
      </c>
      <c r="C16009">
        <f>IFERROR(((VLOOKUP(A16009,'Interest Rates-10yr'!$A$9:$C$15239,2,FALSE))-B16009),C16008)</f>
        <v>0.62999999999999989</v>
      </c>
      <c r="D16009" s="98">
        <f>AVERAGE(C$10:C16009)</f>
        <v>0.86805687499999928</v>
      </c>
      <c r="E16009" s="86" t="s">
        <v>158</v>
      </c>
      <c r="G16009" s="23"/>
    </row>
    <row r="16010" spans="1:7" customFormat="1">
      <c r="A16010" s="4">
        <v>38648</v>
      </c>
      <c r="B16010">
        <v>3.76</v>
      </c>
      <c r="C16010">
        <f>IFERROR(((VLOOKUP(A16010,'Interest Rates-10yr'!$A$9:$C$15239,2,FALSE))-B16010),C16009)</f>
        <v>0.62999999999999989</v>
      </c>
      <c r="D16010" s="98">
        <f>AVERAGE(C$10:C16010)</f>
        <v>0.8680419973751633</v>
      </c>
      <c r="E16010" s="86" t="s">
        <v>158</v>
      </c>
      <c r="G16010" s="23"/>
    </row>
    <row r="16011" spans="1:7" customFormat="1">
      <c r="A16011" s="4">
        <v>38649</v>
      </c>
      <c r="B16011">
        <v>3.76</v>
      </c>
      <c r="C16011">
        <f>IFERROR(((VLOOKUP(A16011,'Interest Rates-10yr'!$A$9:$C$15239,2,FALSE))-B16011),C16010)</f>
        <v>0.69000000000000039</v>
      </c>
      <c r="D16011" s="98">
        <f>AVERAGE(C$10:C16011)</f>
        <v>0.86803087114110666</v>
      </c>
      <c r="E16011" s="86" t="s">
        <v>158</v>
      </c>
      <c r="G16011" s="23"/>
    </row>
    <row r="16012" spans="1:7" customFormat="1">
      <c r="A16012" s="4">
        <v>38650</v>
      </c>
      <c r="B16012">
        <v>3.74</v>
      </c>
      <c r="C16012">
        <f>IFERROR(((VLOOKUP(A16012,'Interest Rates-10yr'!$A$9:$C$15239,2,FALSE))-B16012),C16011)</f>
        <v>0.79999999999999982</v>
      </c>
      <c r="D16012" s="98">
        <f>AVERAGE(C$10:C16012)</f>
        <v>0.86802662000874764</v>
      </c>
      <c r="E16012" s="86" t="s">
        <v>158</v>
      </c>
      <c r="G16012" s="23"/>
    </row>
    <row r="16013" spans="1:7" customFormat="1">
      <c r="A16013" s="4">
        <v>38651</v>
      </c>
      <c r="B16013">
        <v>3.75</v>
      </c>
      <c r="C16013">
        <f>IFERROR(((VLOOKUP(A16013,'Interest Rates-10yr'!$A$9:$C$15239,2,FALSE))-B16013),C16012)</f>
        <v>0.84999999999999964</v>
      </c>
      <c r="D16013" s="98">
        <f>AVERAGE(C$10:C16013)</f>
        <v>0.86802549362659265</v>
      </c>
      <c r="E16013" s="86" t="s">
        <v>158</v>
      </c>
      <c r="G16013" s="23"/>
    </row>
    <row r="16014" spans="1:7" customFormat="1">
      <c r="A16014" s="4">
        <v>38652</v>
      </c>
      <c r="B16014">
        <v>3.85</v>
      </c>
      <c r="C16014">
        <f>IFERROR(((VLOOKUP(A16014,'Interest Rates-10yr'!$A$9:$C$15239,2,FALSE))-B16014),C16013)</f>
        <v>0.7200000000000002</v>
      </c>
      <c r="D16014" s="98">
        <f>AVERAGE(C$10:C16014)</f>
        <v>0.86801624492346063</v>
      </c>
      <c r="E16014" s="86" t="s">
        <v>158</v>
      </c>
      <c r="G16014" s="23"/>
    </row>
    <row r="16015" spans="1:7" customFormat="1">
      <c r="A16015" s="4">
        <v>38653</v>
      </c>
      <c r="B16015">
        <v>3.9</v>
      </c>
      <c r="C16015">
        <f>IFERROR(((VLOOKUP(A16015,'Interest Rates-10yr'!$A$9:$C$15239,2,FALSE))-B16015),C16014)</f>
        <v>0.68000000000000016</v>
      </c>
      <c r="D16015" s="98">
        <f>AVERAGE(C$10:C16015)</f>
        <v>0.86800449831313187</v>
      </c>
      <c r="E16015" s="86" t="s">
        <v>158</v>
      </c>
      <c r="G16015" s="23"/>
    </row>
    <row r="16016" spans="1:7" customFormat="1">
      <c r="A16016" s="4">
        <v>38654</v>
      </c>
      <c r="B16016">
        <v>3.9</v>
      </c>
      <c r="C16016">
        <f>IFERROR(((VLOOKUP(A16016,'Interest Rates-10yr'!$A$9:$C$15239,2,FALSE))-B16016),C16015)</f>
        <v>0.68000000000000016</v>
      </c>
      <c r="D16016" s="98">
        <f>AVERAGE(C$10:C16016)</f>
        <v>0.86799275317048719</v>
      </c>
      <c r="E16016" s="86" t="s">
        <v>158</v>
      </c>
      <c r="G16016" s="23"/>
    </row>
    <row r="16017" spans="1:7" customFormat="1">
      <c r="A16017" s="4">
        <v>38655</v>
      </c>
      <c r="B16017">
        <v>3.9</v>
      </c>
      <c r="C16017">
        <f>IFERROR(((VLOOKUP(A16017,'Interest Rates-10yr'!$A$9:$C$15239,2,FALSE))-B16017),C16016)</f>
        <v>0.68000000000000016</v>
      </c>
      <c r="D16017" s="98">
        <f>AVERAGE(C$10:C16017)</f>
        <v>0.8679810094952517</v>
      </c>
      <c r="E16017" s="86" t="s">
        <v>158</v>
      </c>
      <c r="G16017" s="23"/>
    </row>
    <row r="16018" spans="1:7" customFormat="1">
      <c r="A16018" s="4">
        <v>38656</v>
      </c>
      <c r="B16018">
        <v>4.0199999999999996</v>
      </c>
      <c r="C16018">
        <f>IFERROR(((VLOOKUP(A16018,'Interest Rates-10yr'!$A$9:$C$15239,2,FALSE))-B16018),C16017)</f>
        <v>0.55000000000000071</v>
      </c>
      <c r="D16018" s="98">
        <f>AVERAGE(C$10:C16018)</f>
        <v>0.86796114685489334</v>
      </c>
      <c r="E16018" s="86" t="s">
        <v>158</v>
      </c>
      <c r="G16018" s="23"/>
    </row>
    <row r="16019" spans="1:7" customFormat="1">
      <c r="A16019" s="4">
        <v>38657</v>
      </c>
      <c r="B16019">
        <v>3.99</v>
      </c>
      <c r="C16019">
        <f>IFERROR(((VLOOKUP(A16019,'Interest Rates-10yr'!$A$9:$C$15239,2,FALSE))-B16019),C16018)</f>
        <v>0.58999999999999986</v>
      </c>
      <c r="D16019" s="98">
        <f>AVERAGE(C$10:C16019)</f>
        <v>0.86794378513429027</v>
      </c>
      <c r="E16019" s="86" t="s">
        <v>158</v>
      </c>
      <c r="G16019" s="23"/>
    </row>
    <row r="16020" spans="1:7" customFormat="1">
      <c r="A16020" s="4">
        <v>38658</v>
      </c>
      <c r="B16020">
        <v>3.99</v>
      </c>
      <c r="C16020">
        <f>IFERROR(((VLOOKUP(A16020,'Interest Rates-10yr'!$A$9:$C$15239,2,FALSE))-B16020),C16019)</f>
        <v>0.62000000000000011</v>
      </c>
      <c r="D16020" s="98">
        <f>AVERAGE(C$10:C16020)</f>
        <v>0.86792829929423454</v>
      </c>
      <c r="E16020" s="86" t="s">
        <v>158</v>
      </c>
      <c r="G16020" s="23"/>
    </row>
    <row r="16021" spans="1:7" customFormat="1">
      <c r="A16021" s="4">
        <v>38659</v>
      </c>
      <c r="B16021">
        <v>4.01</v>
      </c>
      <c r="C16021">
        <f>IFERROR(((VLOOKUP(A16021,'Interest Rates-10yr'!$A$9:$C$15239,2,FALSE))-B16021),C16020)</f>
        <v>0.64000000000000057</v>
      </c>
      <c r="D16021" s="98">
        <f>AVERAGE(C$10:C16021)</f>
        <v>0.86791406445166053</v>
      </c>
      <c r="E16021" s="86" t="s">
        <v>158</v>
      </c>
      <c r="G16021" s="23"/>
    </row>
    <row r="16022" spans="1:7" customFormat="1">
      <c r="A16022" s="4">
        <v>38660</v>
      </c>
      <c r="B16022">
        <v>4</v>
      </c>
      <c r="C16022">
        <f>IFERROR(((VLOOKUP(A16022,'Interest Rates-10yr'!$A$9:$C$15239,2,FALSE))-B16022),C16021)</f>
        <v>0.66000000000000014</v>
      </c>
      <c r="D16022" s="98">
        <f>AVERAGE(C$10:C16022)</f>
        <v>0.86790108037219682</v>
      </c>
      <c r="E16022" s="86" t="s">
        <v>158</v>
      </c>
      <c r="G16022" s="23"/>
    </row>
    <row r="16023" spans="1:7" customFormat="1">
      <c r="A16023" s="4">
        <v>38661</v>
      </c>
      <c r="B16023">
        <v>4</v>
      </c>
      <c r="C16023">
        <f>IFERROR(((VLOOKUP(A16023,'Interest Rates-10yr'!$A$9:$C$15239,2,FALSE))-B16023),C16022)</f>
        <v>0.66000000000000014</v>
      </c>
      <c r="D16023" s="98">
        <f>AVERAGE(C$10:C16023)</f>
        <v>0.8678880979143242</v>
      </c>
      <c r="E16023" s="86" t="s">
        <v>158</v>
      </c>
      <c r="G16023" s="23"/>
    </row>
    <row r="16024" spans="1:7" customFormat="1">
      <c r="A16024" s="4">
        <v>38662</v>
      </c>
      <c r="B16024">
        <v>4</v>
      </c>
      <c r="C16024">
        <f>IFERROR(((VLOOKUP(A16024,'Interest Rates-10yr'!$A$9:$C$15239,2,FALSE))-B16024),C16023)</f>
        <v>0.66000000000000014</v>
      </c>
      <c r="D16024" s="98">
        <f>AVERAGE(C$10:C16024)</f>
        <v>0.8678751170777389</v>
      </c>
      <c r="E16024" s="86" t="s">
        <v>158</v>
      </c>
      <c r="G16024" s="23"/>
    </row>
    <row r="16025" spans="1:7" customFormat="1">
      <c r="A16025" s="4">
        <v>38663</v>
      </c>
      <c r="B16025">
        <v>3.99</v>
      </c>
      <c r="C16025">
        <f>IFERROR(((VLOOKUP(A16025,'Interest Rates-10yr'!$A$9:$C$15239,2,FALSE))-B16025),C16024)</f>
        <v>0.66000000000000014</v>
      </c>
      <c r="D16025" s="98">
        <f>AVERAGE(C$10:C16025)</f>
        <v>0.86786213786213706</v>
      </c>
      <c r="E16025" s="86" t="s">
        <v>158</v>
      </c>
      <c r="G16025" s="23"/>
    </row>
    <row r="16026" spans="1:7" customFormat="1">
      <c r="A16026" s="4">
        <v>38664</v>
      </c>
      <c r="B16026">
        <v>3.95</v>
      </c>
      <c r="C16026">
        <f>IFERROR(((VLOOKUP(A16026,'Interest Rates-10yr'!$A$9:$C$15239,2,FALSE))-B16026),C16025)</f>
        <v>0.62000000000000011</v>
      </c>
      <c r="D16026" s="98">
        <f>AVERAGE(C$10:C16026)</f>
        <v>0.86784666292064605</v>
      </c>
      <c r="E16026" s="86" t="s">
        <v>158</v>
      </c>
      <c r="G16026" s="23"/>
    </row>
    <row r="16027" spans="1:7" customFormat="1">
      <c r="A16027" s="4">
        <v>38665</v>
      </c>
      <c r="B16027">
        <v>4.0199999999999996</v>
      </c>
      <c r="C16027">
        <f>IFERROR(((VLOOKUP(A16027,'Interest Rates-10yr'!$A$9:$C$15239,2,FALSE))-B16027),C16026)</f>
        <v>0.62000000000000011</v>
      </c>
      <c r="D16027" s="98">
        <f>AVERAGE(C$10:C16027)</f>
        <v>0.86783118991134911</v>
      </c>
      <c r="E16027" s="86" t="s">
        <v>158</v>
      </c>
      <c r="G16027" s="23"/>
    </row>
    <row r="16028" spans="1:7" customFormat="1">
      <c r="A16028" s="4">
        <v>38666</v>
      </c>
      <c r="B16028">
        <v>3.98</v>
      </c>
      <c r="C16028">
        <f>IFERROR(((VLOOKUP(A16028,'Interest Rates-10yr'!$A$9:$C$15239,2,FALSE))-B16028),C16027)</f>
        <v>0.56999999999999984</v>
      </c>
      <c r="D16028" s="98">
        <f>AVERAGE(C$10:C16028)</f>
        <v>0.86781259754042006</v>
      </c>
      <c r="E16028" s="86" t="s">
        <v>158</v>
      </c>
      <c r="G16028" s="23"/>
    </row>
    <row r="16029" spans="1:7" customFormat="1">
      <c r="A16029" s="4">
        <v>38667</v>
      </c>
      <c r="B16029">
        <v>3.98</v>
      </c>
      <c r="C16029">
        <f>IFERROR(((VLOOKUP(A16029,'Interest Rates-10yr'!$A$9:$C$15239,2,FALSE))-B16029),C16028)</f>
        <v>0.56999999999999984</v>
      </c>
      <c r="D16029" s="98">
        <f>AVERAGE(C$10:C16029)</f>
        <v>0.86779400749063595</v>
      </c>
      <c r="E16029" s="86" t="s">
        <v>158</v>
      </c>
      <c r="G16029" s="23"/>
    </row>
    <row r="16030" spans="1:7" customFormat="1">
      <c r="A16030" s="4">
        <v>38668</v>
      </c>
      <c r="B16030">
        <v>3.98</v>
      </c>
      <c r="C16030">
        <f>IFERROR(((VLOOKUP(A16030,'Interest Rates-10yr'!$A$9:$C$15239,2,FALSE))-B16030),C16029)</f>
        <v>0.56999999999999984</v>
      </c>
      <c r="D16030" s="98">
        <f>AVERAGE(C$10:C16030)</f>
        <v>0.86777541976156225</v>
      </c>
      <c r="E16030" s="86" t="s">
        <v>158</v>
      </c>
      <c r="G16030" s="23"/>
    </row>
    <row r="16031" spans="1:7" customFormat="1">
      <c r="A16031" s="4">
        <v>38669</v>
      </c>
      <c r="B16031">
        <v>3.98</v>
      </c>
      <c r="C16031">
        <f>IFERROR(((VLOOKUP(A16031,'Interest Rates-10yr'!$A$9:$C$15239,2,FALSE))-B16031),C16030)</f>
        <v>0.56999999999999984</v>
      </c>
      <c r="D16031" s="98">
        <f>AVERAGE(C$10:C16031)</f>
        <v>0.86775683435276418</v>
      </c>
      <c r="E16031" s="86" t="s">
        <v>158</v>
      </c>
      <c r="G16031" s="23"/>
    </row>
    <row r="16032" spans="1:7" customFormat="1">
      <c r="A16032" s="4">
        <v>38670</v>
      </c>
      <c r="B16032">
        <v>4.03</v>
      </c>
      <c r="C16032">
        <f>IFERROR(((VLOOKUP(A16032,'Interest Rates-10yr'!$A$9:$C$15239,2,FALSE))-B16032),C16031)</f>
        <v>0.58000000000000007</v>
      </c>
      <c r="D16032" s="98">
        <f>AVERAGE(C$10:C16032)</f>
        <v>0.86773887536665972</v>
      </c>
      <c r="E16032" s="86" t="s">
        <v>158</v>
      </c>
      <c r="G16032" s="23"/>
    </row>
    <row r="16033" spans="1:7" customFormat="1">
      <c r="A16033" s="4">
        <v>38671</v>
      </c>
      <c r="B16033">
        <v>3.97</v>
      </c>
      <c r="C16033">
        <f>IFERROR(((VLOOKUP(A16033,'Interest Rates-10yr'!$A$9:$C$15239,2,FALSE))-B16033),C16032)</f>
        <v>0.58999999999999941</v>
      </c>
      <c r="D16033" s="98">
        <f>AVERAGE(C$10:C16033)</f>
        <v>0.86772154268597035</v>
      </c>
      <c r="E16033" s="86" t="s">
        <v>158</v>
      </c>
      <c r="G16033" s="23"/>
    </row>
    <row r="16034" spans="1:7" customFormat="1">
      <c r="A16034" s="4">
        <v>38672</v>
      </c>
      <c r="B16034">
        <v>3.96</v>
      </c>
      <c r="C16034">
        <f>IFERROR(((VLOOKUP(A16034,'Interest Rates-10yr'!$A$9:$C$15239,2,FALSE))-B16034),C16033)</f>
        <v>0.53000000000000025</v>
      </c>
      <c r="D16034" s="98">
        <f>AVERAGE(C$10:C16034)</f>
        <v>0.86770046801872003</v>
      </c>
      <c r="E16034" s="86" t="s">
        <v>158</v>
      </c>
      <c r="G16034" s="23"/>
    </row>
    <row r="16035" spans="1:7" customFormat="1">
      <c r="A16035" s="4">
        <v>38673</v>
      </c>
      <c r="B16035">
        <v>3.98</v>
      </c>
      <c r="C16035">
        <f>IFERROR(((VLOOKUP(A16035,'Interest Rates-10yr'!$A$9:$C$15239,2,FALSE))-B16035),C16034)</f>
        <v>0.48</v>
      </c>
      <c r="D16035" s="98">
        <f>AVERAGE(C$10:C16035)</f>
        <v>0.86767627605141573</v>
      </c>
      <c r="E16035" s="86" t="s">
        <v>158</v>
      </c>
      <c r="G16035" s="23"/>
    </row>
    <row r="16036" spans="1:7" customFormat="1">
      <c r="A16036" s="4">
        <v>38674</v>
      </c>
      <c r="B16036">
        <v>4</v>
      </c>
      <c r="C16036">
        <f>IFERROR(((VLOOKUP(A16036,'Interest Rates-10yr'!$A$9:$C$15239,2,FALSE))-B16036),C16035)</f>
        <v>0.5</v>
      </c>
      <c r="D16036" s="98">
        <f>AVERAGE(C$10:C16036)</f>
        <v>0.86765333499719155</v>
      </c>
      <c r="E16036" s="86" t="s">
        <v>158</v>
      </c>
      <c r="G16036" s="23"/>
    </row>
    <row r="16037" spans="1:7" customFormat="1">
      <c r="A16037" s="4">
        <v>38675</v>
      </c>
      <c r="B16037">
        <v>4</v>
      </c>
      <c r="C16037">
        <f>IFERROR(((VLOOKUP(A16037,'Interest Rates-10yr'!$A$9:$C$15239,2,FALSE))-B16037),C16036)</f>
        <v>0.5</v>
      </c>
      <c r="D16037" s="98">
        <f>AVERAGE(C$10:C16037)</f>
        <v>0.86763039680558951</v>
      </c>
      <c r="E16037" s="86" t="s">
        <v>158</v>
      </c>
      <c r="G16037" s="23"/>
    </row>
    <row r="16038" spans="1:7" customFormat="1">
      <c r="A16038" s="4">
        <v>38676</v>
      </c>
      <c r="B16038">
        <v>4</v>
      </c>
      <c r="C16038">
        <f>IFERROR(((VLOOKUP(A16038,'Interest Rates-10yr'!$A$9:$C$15239,2,FALSE))-B16038),C16037)</f>
        <v>0.5</v>
      </c>
      <c r="D16038" s="98">
        <f>AVERAGE(C$10:C16038)</f>
        <v>0.86760746147607393</v>
      </c>
      <c r="E16038" s="86" t="s">
        <v>158</v>
      </c>
      <c r="G16038" s="23"/>
    </row>
    <row r="16039" spans="1:7" customFormat="1">
      <c r="A16039" s="4">
        <v>38677</v>
      </c>
      <c r="B16039">
        <v>4.03</v>
      </c>
      <c r="C16039">
        <f>IFERROR(((VLOOKUP(A16039,'Interest Rates-10yr'!$A$9:$C$15239,2,FALSE))-B16039),C16038)</f>
        <v>0.42999999999999972</v>
      </c>
      <c r="D16039" s="98">
        <f>AVERAGE(C$10:C16039)</f>
        <v>0.86758016219588197</v>
      </c>
      <c r="E16039" s="86" t="s">
        <v>158</v>
      </c>
      <c r="G16039" s="23"/>
    </row>
    <row r="16040" spans="1:7" customFormat="1">
      <c r="A16040" s="4">
        <v>38678</v>
      </c>
      <c r="B16040">
        <v>3.99</v>
      </c>
      <c r="C16040">
        <f>IFERROR(((VLOOKUP(A16040,'Interest Rates-10yr'!$A$9:$C$15239,2,FALSE))-B16040),C16039)</f>
        <v>0.4399999999999995</v>
      </c>
      <c r="D16040" s="98">
        <f>AVERAGE(C$10:C16040)</f>
        <v>0.86755349011290561</v>
      </c>
      <c r="E16040" s="86" t="s">
        <v>158</v>
      </c>
      <c r="G16040" s="23"/>
    </row>
    <row r="16041" spans="1:7" customFormat="1">
      <c r="A16041" s="4">
        <v>38679</v>
      </c>
      <c r="B16041">
        <v>4.01</v>
      </c>
      <c r="C16041">
        <f>IFERROR(((VLOOKUP(A16041,'Interest Rates-10yr'!$A$9:$C$15239,2,FALSE))-B16041),C16040)</f>
        <v>0.45999999999999996</v>
      </c>
      <c r="D16041" s="98">
        <f>AVERAGE(C$10:C16041)</f>
        <v>0.86752806886227474</v>
      </c>
      <c r="E16041" s="86" t="s">
        <v>158</v>
      </c>
      <c r="G16041" s="23"/>
    </row>
    <row r="16042" spans="1:7" customFormat="1">
      <c r="A16042" s="4">
        <v>38680</v>
      </c>
      <c r="B16042">
        <v>4.01</v>
      </c>
      <c r="C16042">
        <f>IFERROR(((VLOOKUP(A16042,'Interest Rates-10yr'!$A$9:$C$15239,2,FALSE))-B16042),C16041)</f>
        <v>0.45999999999999996</v>
      </c>
      <c r="D16042" s="98">
        <f>AVERAGE(C$10:C16042)</f>
        <v>0.86750265078275979</v>
      </c>
      <c r="E16042" s="86" t="s">
        <v>158</v>
      </c>
      <c r="G16042" s="23"/>
    </row>
    <row r="16043" spans="1:7" customFormat="1">
      <c r="A16043" s="4">
        <v>38681</v>
      </c>
      <c r="B16043">
        <v>4.03</v>
      </c>
      <c r="C16043">
        <f>IFERROR(((VLOOKUP(A16043,'Interest Rates-10yr'!$A$9:$C$15239,2,FALSE))-B16043),C16042)</f>
        <v>0.39999999999999947</v>
      </c>
      <c r="D16043" s="98">
        <f>AVERAGE(C$10:C16043)</f>
        <v>0.86747349382561978</v>
      </c>
      <c r="E16043" s="86" t="s">
        <v>158</v>
      </c>
      <c r="G16043" s="23"/>
    </row>
    <row r="16044" spans="1:7" customFormat="1">
      <c r="A16044" s="4">
        <v>38682</v>
      </c>
      <c r="B16044">
        <v>4.03</v>
      </c>
      <c r="C16044">
        <f>IFERROR(((VLOOKUP(A16044,'Interest Rates-10yr'!$A$9:$C$15239,2,FALSE))-B16044),C16043)</f>
        <v>0.39999999999999947</v>
      </c>
      <c r="D16044" s="98">
        <f>AVERAGE(C$10:C16044)</f>
        <v>0.86744434050514418</v>
      </c>
      <c r="E16044" s="86" t="s">
        <v>158</v>
      </c>
      <c r="G16044" s="23"/>
    </row>
    <row r="16045" spans="1:7" customFormat="1">
      <c r="A16045" s="4">
        <v>38683</v>
      </c>
      <c r="B16045">
        <v>4.03</v>
      </c>
      <c r="C16045">
        <f>IFERROR(((VLOOKUP(A16045,'Interest Rates-10yr'!$A$9:$C$15239,2,FALSE))-B16045),C16044)</f>
        <v>0.39999999999999947</v>
      </c>
      <c r="D16045" s="98">
        <f>AVERAGE(C$10:C16045)</f>
        <v>0.86741519082065266</v>
      </c>
      <c r="E16045" s="86" t="s">
        <v>158</v>
      </c>
      <c r="G16045" s="23"/>
    </row>
    <row r="16046" spans="1:7" customFormat="1">
      <c r="A16046" s="4">
        <v>38684</v>
      </c>
      <c r="B16046">
        <v>4.01</v>
      </c>
      <c r="C16046">
        <f>IFERROR(((VLOOKUP(A16046,'Interest Rates-10yr'!$A$9:$C$15239,2,FALSE))-B16046),C16045)</f>
        <v>0.40000000000000036</v>
      </c>
      <c r="D16046" s="98">
        <f>AVERAGE(C$10:C16046)</f>
        <v>0.86738604477146508</v>
      </c>
      <c r="E16046" s="86" t="s">
        <v>158</v>
      </c>
      <c r="G16046" s="23"/>
    </row>
    <row r="16047" spans="1:7" customFormat="1">
      <c r="A16047" s="4">
        <v>38685</v>
      </c>
      <c r="B16047">
        <v>3.99</v>
      </c>
      <c r="C16047">
        <f>IFERROR(((VLOOKUP(A16047,'Interest Rates-10yr'!$A$9:$C$15239,2,FALSE))-B16047),C16046)</f>
        <v>0.49000000000000021</v>
      </c>
      <c r="D16047" s="98">
        <f>AVERAGE(C$10:C16047)</f>
        <v>0.86736251402917985</v>
      </c>
      <c r="E16047" s="86" t="s">
        <v>158</v>
      </c>
      <c r="G16047" s="23"/>
    </row>
    <row r="16048" spans="1:7" customFormat="1">
      <c r="A16048" s="4">
        <v>38686</v>
      </c>
      <c r="B16048">
        <v>4.03</v>
      </c>
      <c r="C16048">
        <f>IFERROR(((VLOOKUP(A16048,'Interest Rates-10yr'!$A$9:$C$15239,2,FALSE))-B16048),C16047)</f>
        <v>0.45999999999999996</v>
      </c>
      <c r="D16048" s="98">
        <f>AVERAGE(C$10:C16048)</f>
        <v>0.86733711578028461</v>
      </c>
      <c r="E16048" s="86" t="s">
        <v>158</v>
      </c>
      <c r="G16048" s="23"/>
    </row>
    <row r="16049" spans="1:7" customFormat="1">
      <c r="A16049" s="4">
        <v>38687</v>
      </c>
      <c r="B16049">
        <v>4.03</v>
      </c>
      <c r="C16049">
        <f>IFERROR(((VLOOKUP(A16049,'Interest Rates-10yr'!$A$9:$C$15239,2,FALSE))-B16049),C16048)</f>
        <v>0.48999999999999932</v>
      </c>
      <c r="D16049" s="98">
        <f>AVERAGE(C$10:C16049)</f>
        <v>0.86731359102244288</v>
      </c>
      <c r="E16049" s="86" t="s">
        <v>158</v>
      </c>
      <c r="G16049" s="23"/>
    </row>
    <row r="16050" spans="1:7" customFormat="1">
      <c r="A16050" s="4">
        <v>38688</v>
      </c>
      <c r="B16050">
        <v>4</v>
      </c>
      <c r="C16050">
        <f>IFERROR(((VLOOKUP(A16050,'Interest Rates-10yr'!$A$9:$C$15239,2,FALSE))-B16050),C16049)</f>
        <v>0.51999999999999957</v>
      </c>
      <c r="D16050" s="98">
        <f>AVERAGE(C$10:C16050)</f>
        <v>0.86729193940527305</v>
      </c>
      <c r="E16050" s="86" t="s">
        <v>158</v>
      </c>
      <c r="G16050" s="23"/>
    </row>
    <row r="16051" spans="1:7" customFormat="1">
      <c r="A16051" s="4">
        <v>38689</v>
      </c>
      <c r="B16051">
        <v>4</v>
      </c>
      <c r="C16051">
        <f>IFERROR(((VLOOKUP(A16051,'Interest Rates-10yr'!$A$9:$C$15239,2,FALSE))-B16051),C16050)</f>
        <v>0.51999999999999957</v>
      </c>
      <c r="D16051" s="98">
        <f>AVERAGE(C$10:C16051)</f>
        <v>0.86727029048746951</v>
      </c>
      <c r="E16051" s="86" t="s">
        <v>158</v>
      </c>
      <c r="G16051" s="23"/>
    </row>
    <row r="16052" spans="1:7" customFormat="1">
      <c r="A16052" s="4">
        <v>38690</v>
      </c>
      <c r="B16052">
        <v>4</v>
      </c>
      <c r="C16052">
        <f>IFERROR(((VLOOKUP(A16052,'Interest Rates-10yr'!$A$9:$C$15239,2,FALSE))-B16052),C16051)</f>
        <v>0.51999999999999957</v>
      </c>
      <c r="D16052" s="98">
        <f>AVERAGE(C$10:C16052)</f>
        <v>0.86724864426852744</v>
      </c>
      <c r="E16052" s="86" t="s">
        <v>158</v>
      </c>
      <c r="G16052" s="23"/>
    </row>
    <row r="16053" spans="1:7" customFormat="1">
      <c r="A16053" s="4">
        <v>38691</v>
      </c>
      <c r="B16053">
        <v>4.0199999999999996</v>
      </c>
      <c r="C16053">
        <f>IFERROR(((VLOOKUP(A16053,'Interest Rates-10yr'!$A$9:$C$15239,2,FALSE))-B16053),C16052)</f>
        <v>0.55000000000000071</v>
      </c>
      <c r="D16053" s="98">
        <f>AVERAGE(C$10:C16053)</f>
        <v>0.86722887060583298</v>
      </c>
      <c r="E16053" s="86" t="s">
        <v>158</v>
      </c>
      <c r="G16053" s="23"/>
    </row>
    <row r="16054" spans="1:7" customFormat="1">
      <c r="A16054" s="4">
        <v>38692</v>
      </c>
      <c r="B16054">
        <v>3.97</v>
      </c>
      <c r="C16054">
        <f>IFERROR(((VLOOKUP(A16054,'Interest Rates-10yr'!$A$9:$C$15239,2,FALSE))-B16054),C16053)</f>
        <v>0.52</v>
      </c>
      <c r="D16054" s="98">
        <f>AVERAGE(C$10:C16054)</f>
        <v>0.86720722966656194</v>
      </c>
      <c r="E16054" s="86" t="s">
        <v>158</v>
      </c>
      <c r="G16054" s="23"/>
    </row>
    <row r="16055" spans="1:7" customFormat="1">
      <c r="A16055" s="4">
        <v>38693</v>
      </c>
      <c r="B16055">
        <v>3.98</v>
      </c>
      <c r="C16055">
        <f>IFERROR(((VLOOKUP(A16055,'Interest Rates-10yr'!$A$9:$C$15239,2,FALSE))-B16055),C16054)</f>
        <v>0.53999999999999959</v>
      </c>
      <c r="D16055" s="98">
        <f>AVERAGE(C$10:C16055)</f>
        <v>0.86718683784120565</v>
      </c>
      <c r="E16055" s="86" t="s">
        <v>158</v>
      </c>
      <c r="G16055" s="23"/>
    </row>
    <row r="16056" spans="1:7" customFormat="1">
      <c r="A16056" s="4">
        <v>38694</v>
      </c>
      <c r="B16056">
        <v>4.09</v>
      </c>
      <c r="C16056">
        <f>IFERROR(((VLOOKUP(A16056,'Interest Rates-10yr'!$A$9:$C$15239,2,FALSE))-B16056),C16055)</f>
        <v>0.37999999999999989</v>
      </c>
      <c r="D16056" s="98">
        <f>AVERAGE(C$10:C16056)</f>
        <v>0.86715647784632555</v>
      </c>
      <c r="E16056" s="86" t="s">
        <v>158</v>
      </c>
      <c r="G16056" s="23"/>
    </row>
    <row r="16057" spans="1:7" customFormat="1">
      <c r="A16057" s="4">
        <v>38695</v>
      </c>
      <c r="B16057">
        <v>4.16</v>
      </c>
      <c r="C16057">
        <f>IFERROR(((VLOOKUP(A16057,'Interest Rates-10yr'!$A$9:$C$15239,2,FALSE))-B16057),C16056)</f>
        <v>0.37999999999999989</v>
      </c>
      <c r="D16057" s="98">
        <f>AVERAGE(C$10:C16057)</f>
        <v>0.86712612163509373</v>
      </c>
      <c r="E16057" s="86" t="s">
        <v>158</v>
      </c>
      <c r="G16057" s="23"/>
    </row>
    <row r="16058" spans="1:7" customFormat="1">
      <c r="A16058" s="4">
        <v>38696</v>
      </c>
      <c r="B16058">
        <v>4.16</v>
      </c>
      <c r="C16058">
        <f>IFERROR(((VLOOKUP(A16058,'Interest Rates-10yr'!$A$9:$C$15239,2,FALSE))-B16058),C16057)</f>
        <v>0.37999999999999989</v>
      </c>
      <c r="D16058" s="98">
        <f>AVERAGE(C$10:C16058)</f>
        <v>0.8670957692068032</v>
      </c>
      <c r="E16058" s="86" t="s">
        <v>158</v>
      </c>
      <c r="G16058" s="23"/>
    </row>
    <row r="16059" spans="1:7" customFormat="1">
      <c r="A16059" s="4">
        <v>38697</v>
      </c>
      <c r="B16059">
        <v>4.16</v>
      </c>
      <c r="C16059">
        <f>IFERROR(((VLOOKUP(A16059,'Interest Rates-10yr'!$A$9:$C$15239,2,FALSE))-B16059),C16058)</f>
        <v>0.37999999999999989</v>
      </c>
      <c r="D16059" s="98">
        <f>AVERAGE(C$10:C16059)</f>
        <v>0.86706542056074665</v>
      </c>
      <c r="E16059" s="86" t="s">
        <v>158</v>
      </c>
      <c r="G16059" s="23"/>
    </row>
    <row r="16060" spans="1:7" customFormat="1">
      <c r="A16060" s="4">
        <v>38698</v>
      </c>
      <c r="B16060">
        <v>4.24</v>
      </c>
      <c r="C16060">
        <f>IFERROR(((VLOOKUP(A16060,'Interest Rates-10yr'!$A$9:$C$15239,2,FALSE))-B16060),C16059)</f>
        <v>0.3199999999999994</v>
      </c>
      <c r="D16060" s="98">
        <f>AVERAGE(C$10:C16060)</f>
        <v>0.86703133761136275</v>
      </c>
      <c r="E16060" s="86" t="s">
        <v>158</v>
      </c>
      <c r="G16060" s="23"/>
    </row>
    <row r="16061" spans="1:7" customFormat="1">
      <c r="A16061" s="4">
        <v>38699</v>
      </c>
      <c r="B16061">
        <v>4.2300000000000004</v>
      </c>
      <c r="C16061">
        <f>IFERROR(((VLOOKUP(A16061,'Interest Rates-10yr'!$A$9:$C$15239,2,FALSE))-B16061),C16060)</f>
        <v>0.30999999999999961</v>
      </c>
      <c r="D16061" s="98">
        <f>AVERAGE(C$10:C16061)</f>
        <v>0.86699663593321596</v>
      </c>
      <c r="E16061" s="86" t="s">
        <v>158</v>
      </c>
      <c r="G16061" s="23"/>
    </row>
    <row r="16062" spans="1:7" customFormat="1">
      <c r="A16062" s="4">
        <v>38700</v>
      </c>
      <c r="B16062">
        <v>4.26</v>
      </c>
      <c r="C16062">
        <f>IFERROR(((VLOOKUP(A16062,'Interest Rates-10yr'!$A$9:$C$15239,2,FALSE))-B16062),C16061)</f>
        <v>0.19000000000000039</v>
      </c>
      <c r="D16062" s="98">
        <f>AVERAGE(C$10:C16062)</f>
        <v>0.86695446334018456</v>
      </c>
      <c r="E16062" s="86" t="s">
        <v>158</v>
      </c>
      <c r="G16062" s="23"/>
    </row>
    <row r="16063" spans="1:7" customFormat="1">
      <c r="A16063" s="4">
        <v>38701</v>
      </c>
      <c r="B16063">
        <v>4.29</v>
      </c>
      <c r="C16063">
        <f>IFERROR(((VLOOKUP(A16063,'Interest Rates-10yr'!$A$9:$C$15239,2,FALSE))-B16063),C16062)</f>
        <v>0.17999999999999972</v>
      </c>
      <c r="D16063" s="98">
        <f>AVERAGE(C$10:C16063)</f>
        <v>0.86691167310327544</v>
      </c>
      <c r="E16063" s="86" t="s">
        <v>158</v>
      </c>
      <c r="G16063" s="23"/>
    </row>
    <row r="16064" spans="1:7" customFormat="1">
      <c r="A16064" s="4">
        <v>38702</v>
      </c>
      <c r="B16064">
        <v>4.25</v>
      </c>
      <c r="C16064">
        <f>IFERROR(((VLOOKUP(A16064,'Interest Rates-10yr'!$A$9:$C$15239,2,FALSE))-B16064),C16063)</f>
        <v>0.20000000000000018</v>
      </c>
      <c r="D16064" s="98">
        <f>AVERAGE(C$10:C16064)</f>
        <v>0.86687013391466738</v>
      </c>
      <c r="E16064" s="86" t="s">
        <v>158</v>
      </c>
      <c r="G16064" s="23"/>
    </row>
    <row r="16065" spans="1:8">
      <c r="A16065" s="4">
        <v>38703</v>
      </c>
      <c r="B16065">
        <v>4.25</v>
      </c>
      <c r="C16065">
        <f>IFERROR(((VLOOKUP(A16065,'Interest Rates-10yr'!$A$9:$C$15239,2,FALSE))-B16065),C16064)</f>
        <v>0.20000000000000018</v>
      </c>
      <c r="D16065" s="98">
        <f>AVERAGE(C$10:C16065)</f>
        <v>0.86682859990034777</v>
      </c>
      <c r="E16065" s="86" t="s">
        <v>158</v>
      </c>
      <c r="H16065"/>
    </row>
    <row r="16066" spans="1:8">
      <c r="A16066" s="4">
        <v>38704</v>
      </c>
      <c r="B16066">
        <v>4.25</v>
      </c>
      <c r="C16066">
        <f>IFERROR(((VLOOKUP(A16066,'Interest Rates-10yr'!$A$9:$C$15239,2,FALSE))-B16066),C16065)</f>
        <v>0.20000000000000018</v>
      </c>
      <c r="D16066" s="98">
        <f>AVERAGE(C$10:C16066)</f>
        <v>0.86678707105935016</v>
      </c>
      <c r="E16066" s="86" t="s">
        <v>158</v>
      </c>
      <c r="H16066"/>
    </row>
    <row r="16067" spans="1:8">
      <c r="A16067" s="4">
        <v>38705</v>
      </c>
      <c r="B16067">
        <v>4.25</v>
      </c>
      <c r="C16067">
        <f>IFERROR(((VLOOKUP(A16067,'Interest Rates-10yr'!$A$9:$C$15239,2,FALSE))-B16067),C16066)</f>
        <v>0.20000000000000018</v>
      </c>
      <c r="D16067" s="98">
        <f>AVERAGE(C$10:C16067)</f>
        <v>0.86674554739070786</v>
      </c>
      <c r="E16067" s="86" t="s">
        <v>158</v>
      </c>
      <c r="H16067"/>
    </row>
    <row r="16068" spans="1:8">
      <c r="A16068" s="4">
        <v>38706</v>
      </c>
      <c r="B16068">
        <v>4.3</v>
      </c>
      <c r="C16068">
        <f>IFERROR(((VLOOKUP(A16068,'Interest Rates-10yr'!$A$9:$C$15239,2,FALSE))-B16068),C16067)</f>
        <v>0.16999999999999993</v>
      </c>
      <c r="D16068" s="98">
        <f>AVERAGE(C$10:C16068)</f>
        <v>0.86670216078211504</v>
      </c>
      <c r="E16068" s="86" t="s">
        <v>158</v>
      </c>
      <c r="H16068"/>
    </row>
    <row r="16069" spans="1:8">
      <c r="A16069" s="4">
        <v>38707</v>
      </c>
      <c r="B16069">
        <v>4.08</v>
      </c>
      <c r="C16069">
        <f>IFERROR(((VLOOKUP(A16069,'Interest Rates-10yr'!$A$9:$C$15239,2,FALSE))-B16069),C16068)</f>
        <v>0.41000000000000014</v>
      </c>
      <c r="D16069" s="98">
        <f>AVERAGE(C$10:C16069)</f>
        <v>0.86667372353673633</v>
      </c>
      <c r="E16069" s="86" t="s">
        <v>158</v>
      </c>
      <c r="H16069"/>
    </row>
    <row r="16070" spans="1:8">
      <c r="A16070" s="4">
        <v>38708</v>
      </c>
      <c r="B16070">
        <v>4.25</v>
      </c>
      <c r="C16070">
        <f>IFERROR(((VLOOKUP(A16070,'Interest Rates-10yr'!$A$9:$C$15239,2,FALSE))-B16070),C16069)</f>
        <v>0.19000000000000039</v>
      </c>
      <c r="D16070" s="98">
        <f>AVERAGE(C$10:C16070)</f>
        <v>0.86663159205528839</v>
      </c>
      <c r="E16070" s="86" t="s">
        <v>158</v>
      </c>
      <c r="H16070"/>
    </row>
    <row r="16071" spans="1:8">
      <c r="A16071" s="4">
        <v>38709</v>
      </c>
      <c r="B16071">
        <v>4.21</v>
      </c>
      <c r="C16071">
        <f>IFERROR(((VLOOKUP(A16071,'Interest Rates-10yr'!$A$9:$C$15239,2,FALSE))-B16071),C16070)</f>
        <v>0.16999999999999993</v>
      </c>
      <c r="D16071" s="98">
        <f>AVERAGE(C$10:C16071)</f>
        <v>0.86658822064499974</v>
      </c>
      <c r="E16071" s="86" t="s">
        <v>158</v>
      </c>
      <c r="H16071"/>
    </row>
    <row r="16072" spans="1:8">
      <c r="A16072" s="4">
        <v>38710</v>
      </c>
      <c r="B16072">
        <v>4.21</v>
      </c>
      <c r="C16072">
        <f>IFERROR(((VLOOKUP(A16072,'Interest Rates-10yr'!$A$9:$C$15239,2,FALSE))-B16072),C16071)</f>
        <v>0.16999999999999993</v>
      </c>
      <c r="D16072" s="98">
        <f>AVERAGE(C$10:C16072)</f>
        <v>0.86654485463487441</v>
      </c>
      <c r="E16072" s="86" t="s">
        <v>158</v>
      </c>
      <c r="H16072"/>
    </row>
    <row r="16073" spans="1:8">
      <c r="A16073" s="4">
        <v>38711</v>
      </c>
      <c r="B16073">
        <v>4.21</v>
      </c>
      <c r="C16073">
        <f>IFERROR(((VLOOKUP(A16073,'Interest Rates-10yr'!$A$9:$C$15239,2,FALSE))-B16073),C16072)</f>
        <v>0.16999999999999993</v>
      </c>
      <c r="D16073" s="98">
        <f>AVERAGE(C$10:C16073)</f>
        <v>0.86650149402390353</v>
      </c>
      <c r="E16073" s="86" t="s">
        <v>158</v>
      </c>
      <c r="H16073"/>
    </row>
    <row r="16074" spans="1:8">
      <c r="A16074" s="4">
        <v>38712</v>
      </c>
      <c r="B16074">
        <v>4.21</v>
      </c>
      <c r="C16074">
        <f>IFERROR(((VLOOKUP(A16074,'Interest Rates-10yr'!$A$9:$C$15239,2,FALSE))-B16074),C16073)</f>
        <v>0.16999999999999993</v>
      </c>
      <c r="D16074" s="98">
        <f>AVERAGE(C$10:C16074)</f>
        <v>0.86645813881107914</v>
      </c>
      <c r="E16074" s="86" t="s">
        <v>158</v>
      </c>
      <c r="H16074"/>
    </row>
    <row r="16075" spans="1:8">
      <c r="A16075" s="4">
        <v>38713</v>
      </c>
      <c r="B16075">
        <v>4.26</v>
      </c>
      <c r="C16075">
        <f>IFERROR(((VLOOKUP(A16075,'Interest Rates-10yr'!$A$9:$C$15239,2,FALSE))-B16075),C16074)</f>
        <v>8.0000000000000071E-2</v>
      </c>
      <c r="D16075" s="98">
        <f>AVERAGE(C$10:C16075)</f>
        <v>0.86640918710319847</v>
      </c>
      <c r="E16075" s="86" t="s">
        <v>158</v>
      </c>
      <c r="H16075"/>
    </row>
    <row r="16076" spans="1:8">
      <c r="A16076" s="4">
        <v>38714</v>
      </c>
      <c r="B16076">
        <v>4.1900000000000004</v>
      </c>
      <c r="C16076">
        <f>IFERROR(((VLOOKUP(A16076,'Interest Rates-10yr'!$A$9:$C$15239,2,FALSE))-B16076),C16075)</f>
        <v>0.1899999999999995</v>
      </c>
      <c r="D16076" s="98">
        <f>AVERAGE(C$10:C16076)</f>
        <v>0.86636708781975402</v>
      </c>
      <c r="E16076" s="86" t="s">
        <v>158</v>
      </c>
      <c r="H16076"/>
    </row>
    <row r="16077" spans="1:8">
      <c r="A16077" s="4">
        <v>38715</v>
      </c>
      <c r="B16077">
        <v>4.18</v>
      </c>
      <c r="C16077">
        <f>IFERROR(((VLOOKUP(A16077,'Interest Rates-10yr'!$A$9:$C$15239,2,FALSE))-B16077),C16076)</f>
        <v>0.19000000000000039</v>
      </c>
      <c r="D16077" s="98">
        <f>AVERAGE(C$10:C16077)</f>
        <v>0.86632499377644934</v>
      </c>
      <c r="E16077" s="86" t="s">
        <v>158</v>
      </c>
      <c r="H16077"/>
    </row>
    <row r="16078" spans="1:8">
      <c r="A16078" s="4">
        <v>38716</v>
      </c>
      <c r="B16078">
        <v>4.09</v>
      </c>
      <c r="C16078">
        <f>IFERROR(((VLOOKUP(A16078,'Interest Rates-10yr'!$A$9:$C$15239,2,FALSE))-B16078),C16077)</f>
        <v>0.29999999999999982</v>
      </c>
      <c r="D16078" s="98">
        <f>AVERAGE(C$10:C16078)</f>
        <v>0.86628975045117851</v>
      </c>
      <c r="E16078" s="86" t="s">
        <v>158</v>
      </c>
      <c r="H16078"/>
    </row>
    <row r="16079" spans="1:8">
      <c r="A16079" s="4">
        <v>38717</v>
      </c>
      <c r="B16079">
        <v>4.09</v>
      </c>
      <c r="C16079">
        <f>IFERROR(((VLOOKUP(A16079,'Interest Rates-10yr'!$A$9:$C$15239,2,FALSE))-B16079),C16078)</f>
        <v>0.29999999999999982</v>
      </c>
      <c r="D16079" s="98">
        <f>AVERAGE(C$10:C16079)</f>
        <v>0.86625451151213362</v>
      </c>
      <c r="E16079" s="86" t="s">
        <v>158</v>
      </c>
      <c r="F16079" s="12" t="s">
        <v>158</v>
      </c>
      <c r="G16079" s="23">
        <f>AVERAGE(B15988:B16079)/100</f>
        <v>3.9782608695652172E-2</v>
      </c>
      <c r="H16079" s="23">
        <f>AVERAGE(C15988:C16079)/100</f>
        <v>5.0282608695652172E-3</v>
      </c>
    </row>
    <row r="16080" spans="1:8">
      <c r="A16080" s="4">
        <v>38718</v>
      </c>
      <c r="B16080">
        <v>4.09</v>
      </c>
      <c r="C16080">
        <f>IFERROR(((VLOOKUP(A16080,'Interest Rates-10yr'!$A$9:$C$15239,2,FALSE))-B16080),C16079)</f>
        <v>0.29999999999999982</v>
      </c>
      <c r="D16080" s="98">
        <f>AVERAGE(C$10:C16080)</f>
        <v>0.86621927695849577</v>
      </c>
      <c r="E16080" s="86" t="s">
        <v>159</v>
      </c>
      <c r="H16080"/>
    </row>
    <row r="16081" spans="1:7" customFormat="1">
      <c r="A16081" s="4">
        <v>38719</v>
      </c>
      <c r="B16081">
        <v>4.09</v>
      </c>
      <c r="C16081">
        <f>IFERROR(((VLOOKUP(A16081,'Interest Rates-10yr'!$A$9:$C$15239,2,FALSE))-B16081),C16080)</f>
        <v>0.29999999999999982</v>
      </c>
      <c r="D16081" s="98">
        <f>AVERAGE(C$10:C16081)</f>
        <v>0.8661840467894466</v>
      </c>
      <c r="E16081" s="86" t="s">
        <v>159</v>
      </c>
      <c r="G16081" s="23"/>
    </row>
    <row r="16082" spans="1:7" customFormat="1">
      <c r="A16082" s="4">
        <v>38720</v>
      </c>
      <c r="B16082">
        <v>4.34</v>
      </c>
      <c r="C16082">
        <f>IFERROR(((VLOOKUP(A16082,'Interest Rates-10yr'!$A$9:$C$15239,2,FALSE))-B16082),C16081)</f>
        <v>3.0000000000000249E-2</v>
      </c>
      <c r="D16082" s="98">
        <f>AVERAGE(C$10:C16082)</f>
        <v>0.86613202264667366</v>
      </c>
      <c r="E16082" s="86" t="s">
        <v>159</v>
      </c>
      <c r="G16082" s="23"/>
    </row>
    <row r="16083" spans="1:7" customFormat="1">
      <c r="A16083" s="4">
        <v>38721</v>
      </c>
      <c r="B16083">
        <v>4.22</v>
      </c>
      <c r="C16083">
        <f>IFERROR(((VLOOKUP(A16083,'Interest Rates-10yr'!$A$9:$C$15239,2,FALSE))-B16083),C16082)</f>
        <v>0.14000000000000057</v>
      </c>
      <c r="D16083" s="98">
        <f>AVERAGE(C$10:C16083)</f>
        <v>0.86608684832648908</v>
      </c>
      <c r="E16083" s="86" t="s">
        <v>159</v>
      </c>
      <c r="G16083" s="23"/>
    </row>
    <row r="16084" spans="1:7" customFormat="1">
      <c r="A16084" s="4">
        <v>38722</v>
      </c>
      <c r="B16084">
        <v>4.24</v>
      </c>
      <c r="C16084">
        <f>IFERROR(((VLOOKUP(A16084,'Interest Rates-10yr'!$A$9:$C$15239,2,FALSE))-B16084),C16083)</f>
        <v>0.12000000000000011</v>
      </c>
      <c r="D16084" s="98">
        <f>AVERAGE(C$10:C16084)</f>
        <v>0.86604043545878606</v>
      </c>
      <c r="E16084" s="86" t="s">
        <v>159</v>
      </c>
      <c r="G16084" s="23"/>
    </row>
    <row r="16085" spans="1:7" customFormat="1">
      <c r="A16085" s="4">
        <v>38723</v>
      </c>
      <c r="B16085">
        <v>4.22</v>
      </c>
      <c r="C16085">
        <f>IFERROR(((VLOOKUP(A16085,'Interest Rates-10yr'!$A$9:$C$15239,2,FALSE))-B16085),C16084)</f>
        <v>0.16000000000000014</v>
      </c>
      <c r="D16085" s="98">
        <f>AVERAGE(C$10:C16085)</f>
        <v>0.86599651654640364</v>
      </c>
      <c r="E16085" s="86" t="s">
        <v>159</v>
      </c>
      <c r="G16085" s="23"/>
    </row>
    <row r="16086" spans="1:7" customFormat="1">
      <c r="A16086" s="4">
        <v>38724</v>
      </c>
      <c r="B16086">
        <v>4.22</v>
      </c>
      <c r="C16086">
        <f>IFERROR(((VLOOKUP(A16086,'Interest Rates-10yr'!$A$9:$C$15239,2,FALSE))-B16086),C16085)</f>
        <v>0.16000000000000014</v>
      </c>
      <c r="D16086" s="98">
        <f>AVERAGE(C$10:C16086)</f>
        <v>0.86595260309759192</v>
      </c>
      <c r="E16086" s="86" t="s">
        <v>159</v>
      </c>
      <c r="G16086" s="23"/>
    </row>
    <row r="16087" spans="1:7" customFormat="1">
      <c r="A16087" s="4">
        <v>38725</v>
      </c>
      <c r="B16087">
        <v>4.22</v>
      </c>
      <c r="C16087">
        <f>IFERROR(((VLOOKUP(A16087,'Interest Rates-10yr'!$A$9:$C$15239,2,FALSE))-B16087),C16086)</f>
        <v>0.16000000000000014</v>
      </c>
      <c r="D16087" s="98">
        <f>AVERAGE(C$10:C16087)</f>
        <v>0.86590869511133139</v>
      </c>
      <c r="E16087" s="86" t="s">
        <v>159</v>
      </c>
      <c r="G16087" s="23"/>
    </row>
    <row r="16088" spans="1:7" customFormat="1">
      <c r="A16088" s="4">
        <v>38726</v>
      </c>
      <c r="B16088">
        <v>4.25</v>
      </c>
      <c r="C16088">
        <f>IFERROR(((VLOOKUP(A16088,'Interest Rates-10yr'!$A$9:$C$15239,2,FALSE))-B16088),C16087)</f>
        <v>0.12999999999999989</v>
      </c>
      <c r="D16088" s="98">
        <f>AVERAGE(C$10:C16088)</f>
        <v>0.86586292679892929</v>
      </c>
      <c r="E16088" s="86" t="s">
        <v>159</v>
      </c>
      <c r="G16088" s="23"/>
    </row>
    <row r="16089" spans="1:7" customFormat="1">
      <c r="A16089" s="4">
        <v>38727</v>
      </c>
      <c r="B16089">
        <v>4.24</v>
      </c>
      <c r="C16089">
        <f>IFERROR(((VLOOKUP(A16089,'Interest Rates-10yr'!$A$9:$C$15239,2,FALSE))-B16089),C16088)</f>
        <v>0.1899999999999995</v>
      </c>
      <c r="D16089" s="98">
        <f>AVERAGE(C$10:C16089)</f>
        <v>0.86582089552238717</v>
      </c>
      <c r="E16089" s="86" t="s">
        <v>159</v>
      </c>
      <c r="G16089" s="23"/>
    </row>
    <row r="16090" spans="1:7" customFormat="1">
      <c r="A16090" s="4">
        <v>38728</v>
      </c>
      <c r="B16090">
        <v>4.24</v>
      </c>
      <c r="C16090">
        <f>IFERROR(((VLOOKUP(A16090,'Interest Rates-10yr'!$A$9:$C$15239,2,FALSE))-B16090),C16089)</f>
        <v>0.21999999999999975</v>
      </c>
      <c r="D16090" s="98">
        <f>AVERAGE(C$10:C16090)</f>
        <v>0.86578073502891517</v>
      </c>
      <c r="E16090" s="86" t="s">
        <v>159</v>
      </c>
      <c r="G16090" s="23"/>
    </row>
    <row r="16091" spans="1:7" customFormat="1">
      <c r="A16091" s="4">
        <v>38729</v>
      </c>
      <c r="B16091">
        <v>4.28</v>
      </c>
      <c r="C16091">
        <f>IFERROR(((VLOOKUP(A16091,'Interest Rates-10yr'!$A$9:$C$15239,2,FALSE))-B16091),C16090)</f>
        <v>0.13999999999999968</v>
      </c>
      <c r="D16091" s="98">
        <f>AVERAGE(C$10:C16091)</f>
        <v>0.86573560502424973</v>
      </c>
      <c r="E16091" s="86" t="s">
        <v>159</v>
      </c>
      <c r="G16091" s="23"/>
    </row>
    <row r="16092" spans="1:7" customFormat="1">
      <c r="A16092" s="4">
        <v>38730</v>
      </c>
      <c r="B16092">
        <v>4.3</v>
      </c>
      <c r="C16092">
        <f>IFERROR(((VLOOKUP(A16092,'Interest Rates-10yr'!$A$9:$C$15239,2,FALSE))-B16092),C16091)</f>
        <v>6.0000000000000497E-2</v>
      </c>
      <c r="D16092" s="98">
        <f>AVERAGE(C$10:C16092)</f>
        <v>0.86568550643536546</v>
      </c>
      <c r="E16092" s="86" t="s">
        <v>159</v>
      </c>
      <c r="G16092" s="23"/>
    </row>
    <row r="16093" spans="1:7" customFormat="1">
      <c r="A16093" s="4">
        <v>38731</v>
      </c>
      <c r="B16093">
        <v>4.3</v>
      </c>
      <c r="C16093">
        <f>IFERROR(((VLOOKUP(A16093,'Interest Rates-10yr'!$A$9:$C$15239,2,FALSE))-B16093),C16092)</f>
        <v>6.0000000000000497E-2</v>
      </c>
      <c r="D16093" s="98">
        <f>AVERAGE(C$10:C16093)</f>
        <v>0.86563541407609945</v>
      </c>
      <c r="E16093" s="86" t="s">
        <v>159</v>
      </c>
      <c r="G16093" s="23"/>
    </row>
    <row r="16094" spans="1:7" customFormat="1">
      <c r="A16094" s="4">
        <v>38732</v>
      </c>
      <c r="B16094">
        <v>4.3</v>
      </c>
      <c r="C16094">
        <f>IFERROR(((VLOOKUP(A16094,'Interest Rates-10yr'!$A$9:$C$15239,2,FALSE))-B16094),C16093)</f>
        <v>6.0000000000000497E-2</v>
      </c>
      <c r="D16094" s="98">
        <f>AVERAGE(C$10:C16094)</f>
        <v>0.86558532794528953</v>
      </c>
      <c r="E16094" s="86" t="s">
        <v>159</v>
      </c>
      <c r="G16094" s="23"/>
    </row>
    <row r="16095" spans="1:7" customFormat="1">
      <c r="A16095" s="4">
        <v>38733</v>
      </c>
      <c r="B16095">
        <v>4.3</v>
      </c>
      <c r="C16095">
        <f>IFERROR(((VLOOKUP(A16095,'Interest Rates-10yr'!$A$9:$C$15239,2,FALSE))-B16095),C16094)</f>
        <v>6.0000000000000497E-2</v>
      </c>
      <c r="D16095" s="98">
        <f>AVERAGE(C$10:C16095)</f>
        <v>0.86553524804177429</v>
      </c>
      <c r="E16095" s="86" t="s">
        <v>159</v>
      </c>
      <c r="G16095" s="23"/>
    </row>
    <row r="16096" spans="1:7" customFormat="1">
      <c r="A16096" s="4">
        <v>38734</v>
      </c>
      <c r="B16096">
        <v>4.32</v>
      </c>
      <c r="C16096">
        <f>IFERROR(((VLOOKUP(A16096,'Interest Rates-10yr'!$A$9:$C$15239,2,FALSE))-B16096),C16095)</f>
        <v>1.9999999999999574E-2</v>
      </c>
      <c r="D16096" s="98">
        <f>AVERAGE(C$10:C16096)</f>
        <v>0.86548268788462623</v>
      </c>
      <c r="E16096" s="86" t="s">
        <v>159</v>
      </c>
      <c r="G16096" s="23"/>
    </row>
    <row r="16097" spans="1:7" customFormat="1">
      <c r="A16097" s="4">
        <v>38735</v>
      </c>
      <c r="B16097">
        <v>4.24</v>
      </c>
      <c r="C16097">
        <f>IFERROR(((VLOOKUP(A16097,'Interest Rates-10yr'!$A$9:$C$15239,2,FALSE))-B16097),C16096)</f>
        <v>9.9999999999999645E-2</v>
      </c>
      <c r="D16097" s="98">
        <f>AVERAGE(C$10:C16097)</f>
        <v>0.865435106911983</v>
      </c>
      <c r="E16097" s="86" t="s">
        <v>159</v>
      </c>
      <c r="G16097" s="23"/>
    </row>
    <row r="16098" spans="1:7" customFormat="1">
      <c r="A16098" s="4">
        <v>38736</v>
      </c>
      <c r="B16098">
        <v>4.2300000000000004</v>
      </c>
      <c r="C16098">
        <f>IFERROR(((VLOOKUP(A16098,'Interest Rates-10yr'!$A$9:$C$15239,2,FALSE))-B16098),C16097)</f>
        <v>0.14999999999999947</v>
      </c>
      <c r="D16098" s="98">
        <f>AVERAGE(C$10:C16098)</f>
        <v>0.86539063956740525</v>
      </c>
      <c r="E16098" s="86" t="s">
        <v>159</v>
      </c>
      <c r="G16098" s="23"/>
    </row>
    <row r="16099" spans="1:7" customFormat="1">
      <c r="A16099" s="4">
        <v>38737</v>
      </c>
      <c r="B16099">
        <v>4.24</v>
      </c>
      <c r="C16099">
        <f>IFERROR(((VLOOKUP(A16099,'Interest Rates-10yr'!$A$9:$C$15239,2,FALSE))-B16099),C16098)</f>
        <v>0.12999999999999989</v>
      </c>
      <c r="D16099" s="98">
        <f>AVERAGE(C$10:C16099)</f>
        <v>0.86534493474207463</v>
      </c>
      <c r="E16099" s="86" t="s">
        <v>159</v>
      </c>
      <c r="G16099" s="23"/>
    </row>
    <row r="16100" spans="1:7" customFormat="1">
      <c r="A16100" s="4">
        <v>38738</v>
      </c>
      <c r="B16100">
        <v>4.24</v>
      </c>
      <c r="C16100">
        <f>IFERROR(((VLOOKUP(A16100,'Interest Rates-10yr'!$A$9:$C$15239,2,FALSE))-B16100),C16099)</f>
        <v>0.12999999999999989</v>
      </c>
      <c r="D16100" s="98">
        <f>AVERAGE(C$10:C16100)</f>
        <v>0.86529923559753774</v>
      </c>
      <c r="E16100" s="86" t="s">
        <v>159</v>
      </c>
      <c r="G16100" s="23"/>
    </row>
    <row r="16101" spans="1:7" customFormat="1">
      <c r="A16101" s="4">
        <v>38739</v>
      </c>
      <c r="B16101">
        <v>4.24</v>
      </c>
      <c r="C16101">
        <f>IFERROR(((VLOOKUP(A16101,'Interest Rates-10yr'!$A$9:$C$15239,2,FALSE))-B16101),C16100)</f>
        <v>0.12999999999999989</v>
      </c>
      <c r="D16101" s="98">
        <f>AVERAGE(C$10:C16101)</f>
        <v>0.86525354213273553</v>
      </c>
      <c r="E16101" s="86" t="s">
        <v>159</v>
      </c>
      <c r="G16101" s="23"/>
    </row>
    <row r="16102" spans="1:7" customFormat="1">
      <c r="A16102" s="4">
        <v>38740</v>
      </c>
      <c r="B16102">
        <v>4.26</v>
      </c>
      <c r="C16102">
        <f>IFERROR(((VLOOKUP(A16102,'Interest Rates-10yr'!$A$9:$C$15239,2,FALSE))-B16102),C16101)</f>
        <v>0.10000000000000053</v>
      </c>
      <c r="D16102" s="98">
        <f>AVERAGE(C$10:C16102)</f>
        <v>0.86520599018206545</v>
      </c>
      <c r="E16102" s="86" t="s">
        <v>159</v>
      </c>
      <c r="G16102" s="23"/>
    </row>
    <row r="16103" spans="1:7" customFormat="1">
      <c r="A16103" s="4">
        <v>38741</v>
      </c>
      <c r="B16103">
        <v>4.28</v>
      </c>
      <c r="C16103">
        <f>IFERROR(((VLOOKUP(A16103,'Interest Rates-10yr'!$A$9:$C$15239,2,FALSE))-B16103),C16102)</f>
        <v>0.12000000000000011</v>
      </c>
      <c r="D16103" s="98">
        <f>AVERAGE(C$10:C16103)</f>
        <v>0.86515968683981492</v>
      </c>
      <c r="E16103" s="86" t="s">
        <v>159</v>
      </c>
      <c r="G16103" s="23"/>
    </row>
    <row r="16104" spans="1:7" customFormat="1">
      <c r="A16104" s="4">
        <v>38742</v>
      </c>
      <c r="B16104">
        <v>4.3600000000000003</v>
      </c>
      <c r="C16104">
        <f>IFERROR(((VLOOKUP(A16104,'Interest Rates-10yr'!$A$9:$C$15239,2,FALSE))-B16104),C16103)</f>
        <v>0.12999999999999989</v>
      </c>
      <c r="D16104" s="98">
        <f>AVERAGE(C$10:C16104)</f>
        <v>0.86511401056228521</v>
      </c>
      <c r="E16104" s="86" t="s">
        <v>159</v>
      </c>
      <c r="G16104" s="23"/>
    </row>
    <row r="16105" spans="1:7" customFormat="1">
      <c r="A16105" s="4">
        <v>38743</v>
      </c>
      <c r="B16105">
        <v>4.37</v>
      </c>
      <c r="C16105">
        <f>IFERROR(((VLOOKUP(A16105,'Interest Rates-10yr'!$A$9:$C$15239,2,FALSE))-B16105),C16104)</f>
        <v>0.16000000000000014</v>
      </c>
      <c r="D16105" s="98">
        <f>AVERAGE(C$10:C16105)</f>
        <v>0.86507020377733479</v>
      </c>
      <c r="E16105" s="86" t="s">
        <v>159</v>
      </c>
      <c r="G16105" s="23"/>
    </row>
    <row r="16106" spans="1:7" customFormat="1">
      <c r="A16106" s="4">
        <v>38744</v>
      </c>
      <c r="B16106">
        <v>4.42</v>
      </c>
      <c r="C16106">
        <f>IFERROR(((VLOOKUP(A16106,'Interest Rates-10yr'!$A$9:$C$15239,2,FALSE))-B16106),C16105)</f>
        <v>9.9999999999999645E-2</v>
      </c>
      <c r="D16106" s="98">
        <f>AVERAGE(C$10:C16106)</f>
        <v>0.86502267503261354</v>
      </c>
      <c r="E16106" s="86" t="s">
        <v>159</v>
      </c>
      <c r="G16106" s="23"/>
    </row>
    <row r="16107" spans="1:7" customFormat="1">
      <c r="A16107" s="4">
        <v>38745</v>
      </c>
      <c r="B16107">
        <v>4.42</v>
      </c>
      <c r="C16107">
        <f>IFERROR(((VLOOKUP(A16107,'Interest Rates-10yr'!$A$9:$C$15239,2,FALSE))-B16107),C16106)</f>
        <v>9.9999999999999645E-2</v>
      </c>
      <c r="D16107" s="98">
        <f>AVERAGE(C$10:C16107)</f>
        <v>0.86497515219281784</v>
      </c>
      <c r="E16107" s="86" t="s">
        <v>159</v>
      </c>
      <c r="G16107" s="23"/>
    </row>
    <row r="16108" spans="1:7" customFormat="1">
      <c r="A16108" s="4">
        <v>38746</v>
      </c>
      <c r="B16108">
        <v>4.42</v>
      </c>
      <c r="C16108">
        <f>IFERROR(((VLOOKUP(A16108,'Interest Rates-10yr'!$A$9:$C$15239,2,FALSE))-B16108),C16107)</f>
        <v>9.9999999999999645E-2</v>
      </c>
      <c r="D16108" s="98">
        <f>AVERAGE(C$10:C16108)</f>
        <v>0.86492763525684713</v>
      </c>
      <c r="E16108" s="86" t="s">
        <v>159</v>
      </c>
      <c r="G16108" s="23"/>
    </row>
    <row r="16109" spans="1:7" customFormat="1">
      <c r="A16109" s="4">
        <v>38747</v>
      </c>
      <c r="B16109">
        <v>4.4800000000000004</v>
      </c>
      <c r="C16109">
        <f>IFERROR(((VLOOKUP(A16109,'Interest Rates-10yr'!$A$9:$C$15239,2,FALSE))-B16109),C16108)</f>
        <v>5.9999999999999609E-2</v>
      </c>
      <c r="D16109" s="98">
        <f>AVERAGE(C$10:C16109)</f>
        <v>0.86487763975155163</v>
      </c>
      <c r="E16109" s="86" t="s">
        <v>159</v>
      </c>
      <c r="G16109" s="23"/>
    </row>
    <row r="16110" spans="1:7" customFormat="1">
      <c r="A16110" s="4">
        <v>38748</v>
      </c>
      <c r="B16110">
        <v>4.47</v>
      </c>
      <c r="C16110">
        <f>IFERROR(((VLOOKUP(A16110,'Interest Rates-10yr'!$A$9:$C$15239,2,FALSE))-B16110),C16109)</f>
        <v>6.0000000000000497E-2</v>
      </c>
      <c r="D16110" s="98">
        <f>AVERAGE(C$10:C16110)</f>
        <v>0.86482765045649213</v>
      </c>
      <c r="E16110" s="86" t="s">
        <v>159</v>
      </c>
      <c r="G16110" s="23"/>
    </row>
    <row r="16111" spans="1:7" customFormat="1">
      <c r="A16111" s="4">
        <v>38749</v>
      </c>
      <c r="B16111">
        <v>4.47</v>
      </c>
      <c r="C16111">
        <f>IFERROR(((VLOOKUP(A16111,'Interest Rates-10yr'!$A$9:$C$15239,2,FALSE))-B16111),C16110)</f>
        <v>0.10000000000000053</v>
      </c>
      <c r="D16111" s="98">
        <f>AVERAGE(C$10:C16111)</f>
        <v>0.8647801515339697</v>
      </c>
      <c r="E16111" s="86" t="s">
        <v>159</v>
      </c>
      <c r="G16111" s="23"/>
    </row>
    <row r="16112" spans="1:7" customFormat="1">
      <c r="A16112" s="4">
        <v>38750</v>
      </c>
      <c r="B16112">
        <v>4.4800000000000004</v>
      </c>
      <c r="C16112">
        <f>IFERROR(((VLOOKUP(A16112,'Interest Rates-10yr'!$A$9:$C$15239,2,FALSE))-B16112),C16111)</f>
        <v>8.9999999999999858E-2</v>
      </c>
      <c r="D16112" s="98">
        <f>AVERAGE(C$10:C16112)</f>
        <v>0.86473203750853755</v>
      </c>
      <c r="E16112" s="86" t="s">
        <v>159</v>
      </c>
      <c r="G16112" s="23"/>
    </row>
    <row r="16113" spans="1:7" customFormat="1">
      <c r="A16113" s="4">
        <v>38751</v>
      </c>
      <c r="B16113">
        <v>4.51</v>
      </c>
      <c r="C16113">
        <f>IFERROR(((VLOOKUP(A16113,'Interest Rates-10yr'!$A$9:$C$15239,2,FALSE))-B16113),C16112)</f>
        <v>3.0000000000000249E-2</v>
      </c>
      <c r="D16113" s="98">
        <f>AVERAGE(C$10:C16113)</f>
        <v>0.86468020367610421</v>
      </c>
      <c r="E16113" s="86" t="s">
        <v>159</v>
      </c>
      <c r="G16113" s="23"/>
    </row>
    <row r="16114" spans="1:7" customFormat="1">
      <c r="A16114" s="4">
        <v>38752</v>
      </c>
      <c r="B16114">
        <v>4.51</v>
      </c>
      <c r="C16114">
        <f>IFERROR(((VLOOKUP(A16114,'Interest Rates-10yr'!$A$9:$C$15239,2,FALSE))-B16114),C16113)</f>
        <v>3.0000000000000249E-2</v>
      </c>
      <c r="D16114" s="98">
        <f>AVERAGE(C$10:C16114)</f>
        <v>0.86462837628065703</v>
      </c>
      <c r="E16114" s="86" t="s">
        <v>159</v>
      </c>
      <c r="G16114" s="23"/>
    </row>
    <row r="16115" spans="1:7" customFormat="1">
      <c r="A16115" s="4">
        <v>38753</v>
      </c>
      <c r="B16115">
        <v>4.51</v>
      </c>
      <c r="C16115">
        <f>IFERROR(((VLOOKUP(A16115,'Interest Rates-10yr'!$A$9:$C$15239,2,FALSE))-B16115),C16114)</f>
        <v>3.0000000000000249E-2</v>
      </c>
      <c r="D16115" s="98">
        <f>AVERAGE(C$10:C16115)</f>
        <v>0.86457655532099731</v>
      </c>
      <c r="E16115" s="86" t="s">
        <v>159</v>
      </c>
      <c r="G16115" s="23"/>
    </row>
    <row r="16116" spans="1:7" customFormat="1">
      <c r="A16116" s="4">
        <v>38754</v>
      </c>
      <c r="B16116">
        <v>4.51</v>
      </c>
      <c r="C16116">
        <f>IFERROR(((VLOOKUP(A16116,'Interest Rates-10yr'!$A$9:$C$15239,2,FALSE))-B16116),C16115)</f>
        <v>4.0000000000000036E-2</v>
      </c>
      <c r="D16116" s="98">
        <f>AVERAGE(C$10:C16116)</f>
        <v>0.86452536164400473</v>
      </c>
      <c r="E16116" s="86" t="s">
        <v>159</v>
      </c>
      <c r="G16116" s="23"/>
    </row>
    <row r="16117" spans="1:7" customFormat="1">
      <c r="A16117" s="4">
        <v>38755</v>
      </c>
      <c r="B16117">
        <v>4.47</v>
      </c>
      <c r="C16117">
        <f>IFERROR(((VLOOKUP(A16117,'Interest Rates-10yr'!$A$9:$C$15239,2,FALSE))-B16117),C16116)</f>
        <v>0.10000000000000053</v>
      </c>
      <c r="D16117" s="98">
        <f>AVERAGE(C$10:C16117)</f>
        <v>0.86447789918053042</v>
      </c>
      <c r="E16117" s="86" t="s">
        <v>159</v>
      </c>
      <c r="G16117" s="23"/>
    </row>
    <row r="16118" spans="1:7" customFormat="1">
      <c r="A16118" s="4">
        <v>38756</v>
      </c>
      <c r="B16118">
        <v>4.4800000000000004</v>
      </c>
      <c r="C16118">
        <f>IFERROR(((VLOOKUP(A16118,'Interest Rates-10yr'!$A$9:$C$15239,2,FALSE))-B16118),C16117)</f>
        <v>7.9999999999999183E-2</v>
      </c>
      <c r="D16118" s="98">
        <f>AVERAGE(C$10:C16118)</f>
        <v>0.86442920106772514</v>
      </c>
      <c r="E16118" s="86" t="s">
        <v>159</v>
      </c>
      <c r="G16118" s="23"/>
    </row>
    <row r="16119" spans="1:7" customFormat="1">
      <c r="A16119" s="4">
        <v>38757</v>
      </c>
      <c r="B16119">
        <v>4.5199999999999996</v>
      </c>
      <c r="C16119">
        <f>IFERROR(((VLOOKUP(A16119,'Interest Rates-10yr'!$A$9:$C$15239,2,FALSE))-B16119),C16118)</f>
        <v>2.0000000000000462E-2</v>
      </c>
      <c r="D16119" s="98">
        <f>AVERAGE(C$10:C16119)</f>
        <v>0.86437678460583389</v>
      </c>
      <c r="E16119" s="86" t="s">
        <v>159</v>
      </c>
      <c r="G16119" s="23"/>
    </row>
    <row r="16120" spans="1:7" customFormat="1">
      <c r="A16120" s="4">
        <v>38758</v>
      </c>
      <c r="B16120">
        <v>4.51</v>
      </c>
      <c r="C16120">
        <f>IFERROR(((VLOOKUP(A16120,'Interest Rates-10yr'!$A$9:$C$15239,2,FALSE))-B16120),C16119)</f>
        <v>8.0000000000000071E-2</v>
      </c>
      <c r="D16120" s="98">
        <f>AVERAGE(C$10:C16120)</f>
        <v>0.86432809881447359</v>
      </c>
      <c r="E16120" s="86" t="s">
        <v>159</v>
      </c>
      <c r="G16120" s="23"/>
    </row>
    <row r="16121" spans="1:7" customFormat="1">
      <c r="A16121" s="4">
        <v>38759</v>
      </c>
      <c r="B16121">
        <v>4.51</v>
      </c>
      <c r="C16121">
        <f>IFERROR(((VLOOKUP(A16121,'Interest Rates-10yr'!$A$9:$C$15239,2,FALSE))-B16121),C16120)</f>
        <v>8.0000000000000071E-2</v>
      </c>
      <c r="D16121" s="98">
        <f>AVERAGE(C$10:C16121)</f>
        <v>0.86427941906653327</v>
      </c>
      <c r="E16121" s="86" t="s">
        <v>159</v>
      </c>
      <c r="G16121" s="23"/>
    </row>
    <row r="16122" spans="1:7" customFormat="1">
      <c r="A16122" s="4">
        <v>38760</v>
      </c>
      <c r="B16122">
        <v>4.51</v>
      </c>
      <c r="C16122">
        <f>IFERROR(((VLOOKUP(A16122,'Interest Rates-10yr'!$A$9:$C$15239,2,FALSE))-B16122),C16121)</f>
        <v>8.0000000000000071E-2</v>
      </c>
      <c r="D16122" s="98">
        <f>AVERAGE(C$10:C16122)</f>
        <v>0.86423074536088773</v>
      </c>
      <c r="E16122" s="86" t="s">
        <v>159</v>
      </c>
      <c r="G16122" s="23"/>
    </row>
    <row r="16123" spans="1:7" customFormat="1">
      <c r="A16123" s="4">
        <v>38761</v>
      </c>
      <c r="B16123">
        <v>4.4400000000000004</v>
      </c>
      <c r="C16123">
        <f>IFERROR(((VLOOKUP(A16123,'Interest Rates-10yr'!$A$9:$C$15239,2,FALSE))-B16123),C16122)</f>
        <v>0.13999999999999968</v>
      </c>
      <c r="D16123" s="98">
        <f>AVERAGE(C$10:C16123)</f>
        <v>0.86418580116668631</v>
      </c>
      <c r="E16123" s="86" t="s">
        <v>159</v>
      </c>
      <c r="G16123" s="23"/>
    </row>
    <row r="16124" spans="1:7" customFormat="1">
      <c r="A16124" s="4">
        <v>38762</v>
      </c>
      <c r="B16124">
        <v>4.45</v>
      </c>
      <c r="C16124">
        <f>IFERROR(((VLOOKUP(A16124,'Interest Rates-10yr'!$A$9:$C$15239,2,FALSE))-B16124),C16123)</f>
        <v>0.16999999999999993</v>
      </c>
      <c r="D16124" s="98">
        <f>AVERAGE(C$10:C16124)</f>
        <v>0.86414272417002691</v>
      </c>
      <c r="E16124" s="86" t="s">
        <v>159</v>
      </c>
      <c r="G16124" s="23"/>
    </row>
    <row r="16125" spans="1:7" customFormat="1">
      <c r="A16125" s="4">
        <v>38763</v>
      </c>
      <c r="B16125">
        <v>4.5</v>
      </c>
      <c r="C16125">
        <f>IFERROR(((VLOOKUP(A16125,'Interest Rates-10yr'!$A$9:$C$15239,2,FALSE))-B16125),C16124)</f>
        <v>0.11000000000000032</v>
      </c>
      <c r="D16125" s="98">
        <f>AVERAGE(C$10:C16125)</f>
        <v>0.86409592951104397</v>
      </c>
      <c r="E16125" s="86" t="s">
        <v>159</v>
      </c>
      <c r="G16125" s="23"/>
    </row>
    <row r="16126" spans="1:7" customFormat="1">
      <c r="A16126" s="4">
        <v>38764</v>
      </c>
      <c r="B16126">
        <v>4.4800000000000004</v>
      </c>
      <c r="C16126">
        <f>IFERROR(((VLOOKUP(A16126,'Interest Rates-10yr'!$A$9:$C$15239,2,FALSE))-B16126),C16125)</f>
        <v>0.10999999999999943</v>
      </c>
      <c r="D16126" s="98">
        <f>AVERAGE(C$10:C16126)</f>
        <v>0.86404914065893057</v>
      </c>
      <c r="E16126" s="86" t="s">
        <v>159</v>
      </c>
      <c r="G16126" s="23"/>
    </row>
    <row r="16127" spans="1:7" customFormat="1">
      <c r="A16127" s="4">
        <v>38765</v>
      </c>
      <c r="B16127">
        <v>4.4800000000000004</v>
      </c>
      <c r="C16127">
        <f>IFERROR(((VLOOKUP(A16127,'Interest Rates-10yr'!$A$9:$C$15239,2,FALSE))-B16127),C16126)</f>
        <v>5.9999999999999609E-2</v>
      </c>
      <c r="D16127" s="98">
        <f>AVERAGE(C$10:C16127)</f>
        <v>0.86399925549075474</v>
      </c>
      <c r="E16127" s="86" t="s">
        <v>159</v>
      </c>
      <c r="G16127" s="23"/>
    </row>
    <row r="16128" spans="1:7" customFormat="1">
      <c r="A16128" s="4">
        <v>38766</v>
      </c>
      <c r="B16128">
        <v>4.4800000000000004</v>
      </c>
      <c r="C16128">
        <f>IFERROR(((VLOOKUP(A16128,'Interest Rates-10yr'!$A$9:$C$15239,2,FALSE))-B16128),C16127)</f>
        <v>5.9999999999999609E-2</v>
      </c>
      <c r="D16128" s="98">
        <f>AVERAGE(C$10:C16128)</f>
        <v>0.86394937651218962</v>
      </c>
      <c r="E16128" s="86" t="s">
        <v>159</v>
      </c>
      <c r="G16128" s="23"/>
    </row>
    <row r="16129" spans="1:7" customFormat="1">
      <c r="A16129" s="4">
        <v>38767</v>
      </c>
      <c r="B16129">
        <v>4.4800000000000004</v>
      </c>
      <c r="C16129">
        <f>IFERROR(((VLOOKUP(A16129,'Interest Rates-10yr'!$A$9:$C$15239,2,FALSE))-B16129),C16128)</f>
        <v>5.9999999999999609E-2</v>
      </c>
      <c r="D16129" s="98">
        <f>AVERAGE(C$10:C16129)</f>
        <v>0.86389950372208335</v>
      </c>
      <c r="E16129" s="86" t="s">
        <v>159</v>
      </c>
      <c r="G16129" s="23"/>
    </row>
    <row r="16130" spans="1:7" customFormat="1">
      <c r="A16130" s="4">
        <v>38768</v>
      </c>
      <c r="B16130">
        <v>4.4800000000000004</v>
      </c>
      <c r="C16130">
        <f>IFERROR(((VLOOKUP(A16130,'Interest Rates-10yr'!$A$9:$C$15239,2,FALSE))-B16130),C16129)</f>
        <v>5.9999999999999609E-2</v>
      </c>
      <c r="D16130" s="98">
        <f>AVERAGE(C$10:C16130)</f>
        <v>0.86384963711928431</v>
      </c>
      <c r="E16130" s="86" t="s">
        <v>159</v>
      </c>
      <c r="G16130" s="23"/>
    </row>
    <row r="16131" spans="1:7" customFormat="1">
      <c r="A16131" s="4">
        <v>38769</v>
      </c>
      <c r="B16131">
        <v>4.54</v>
      </c>
      <c r="C16131">
        <f>IFERROR(((VLOOKUP(A16131,'Interest Rates-10yr'!$A$9:$C$15239,2,FALSE))-B16131),C16130)</f>
        <v>3.0000000000000249E-2</v>
      </c>
      <c r="D16131" s="98">
        <f>AVERAGE(C$10:C16131)</f>
        <v>0.86379791589132759</v>
      </c>
      <c r="E16131" s="86" t="s">
        <v>159</v>
      </c>
      <c r="G16131" s="23"/>
    </row>
    <row r="16132" spans="1:7" customFormat="1">
      <c r="A16132" s="4">
        <v>38770</v>
      </c>
      <c r="B16132">
        <v>4.49</v>
      </c>
      <c r="C16132">
        <f>IFERROR(((VLOOKUP(A16132,'Interest Rates-10yr'!$A$9:$C$15239,2,FALSE))-B16132),C16131)</f>
        <v>4.0000000000000036E-2</v>
      </c>
      <c r="D16132" s="98">
        <f>AVERAGE(C$10:C16132)</f>
        <v>0.86374682131116942</v>
      </c>
      <c r="E16132" s="86" t="s">
        <v>159</v>
      </c>
      <c r="G16132" s="23"/>
    </row>
    <row r="16133" spans="1:7" customFormat="1">
      <c r="A16133" s="4">
        <v>38771</v>
      </c>
      <c r="B16133">
        <v>4.47</v>
      </c>
      <c r="C16133">
        <f>IFERROR(((VLOOKUP(A16133,'Interest Rates-10yr'!$A$9:$C$15239,2,FALSE))-B16133),C16132)</f>
        <v>8.9999999999999858E-2</v>
      </c>
      <c r="D16133" s="98">
        <f>AVERAGE(C$10:C16133)</f>
        <v>0.86369883403621828</v>
      </c>
      <c r="E16133" s="86" t="s">
        <v>159</v>
      </c>
      <c r="G16133" s="23"/>
    </row>
    <row r="16134" spans="1:7" customFormat="1">
      <c r="A16134" s="4">
        <v>38772</v>
      </c>
      <c r="B16134">
        <v>4.4800000000000004</v>
      </c>
      <c r="C16134">
        <f>IFERROR(((VLOOKUP(A16134,'Interest Rates-10yr'!$A$9:$C$15239,2,FALSE))-B16134),C16133)</f>
        <v>9.9999999999999645E-2</v>
      </c>
      <c r="D16134" s="98">
        <f>AVERAGE(C$10:C16134)</f>
        <v>0.86365147286821609</v>
      </c>
      <c r="E16134" s="86" t="s">
        <v>159</v>
      </c>
      <c r="G16134" s="23"/>
    </row>
    <row r="16135" spans="1:7" customFormat="1">
      <c r="A16135" s="4">
        <v>38773</v>
      </c>
      <c r="B16135">
        <v>4.4800000000000004</v>
      </c>
      <c r="C16135">
        <f>IFERROR(((VLOOKUP(A16135,'Interest Rates-10yr'!$A$9:$C$15239,2,FALSE))-B16135),C16134)</f>
        <v>9.9999999999999645E-2</v>
      </c>
      <c r="D16135" s="98">
        <f>AVERAGE(C$10:C16135)</f>
        <v>0.86360411757410305</v>
      </c>
      <c r="E16135" s="86" t="s">
        <v>159</v>
      </c>
      <c r="G16135" s="23"/>
    </row>
    <row r="16136" spans="1:7" customFormat="1">
      <c r="A16136" s="4">
        <v>38774</v>
      </c>
      <c r="B16136">
        <v>4.4800000000000004</v>
      </c>
      <c r="C16136">
        <f>IFERROR(((VLOOKUP(A16136,'Interest Rates-10yr'!$A$9:$C$15239,2,FALSE))-B16136),C16135)</f>
        <v>9.9999999999999645E-2</v>
      </c>
      <c r="D16136" s="98">
        <f>AVERAGE(C$10:C16136)</f>
        <v>0.86355676815278637</v>
      </c>
      <c r="E16136" s="86" t="s">
        <v>159</v>
      </c>
      <c r="G16136" s="23"/>
    </row>
    <row r="16137" spans="1:7" customFormat="1">
      <c r="A16137" s="4">
        <v>38775</v>
      </c>
      <c r="B16137">
        <v>4.5199999999999996</v>
      </c>
      <c r="C16137">
        <f>IFERROR(((VLOOKUP(A16137,'Interest Rates-10yr'!$A$9:$C$15239,2,FALSE))-B16137),C16136)</f>
        <v>7.0000000000000284E-2</v>
      </c>
      <c r="D16137" s="98">
        <f>AVERAGE(C$10:C16137)</f>
        <v>0.86350756448412602</v>
      </c>
      <c r="E16137" s="86" t="s">
        <v>159</v>
      </c>
      <c r="G16137" s="23"/>
    </row>
    <row r="16138" spans="1:7" customFormat="1">
      <c r="A16138" s="4">
        <v>38776</v>
      </c>
      <c r="B16138">
        <v>4.5199999999999996</v>
      </c>
      <c r="C16138">
        <f>IFERROR(((VLOOKUP(A16138,'Interest Rates-10yr'!$A$9:$C$15239,2,FALSE))-B16138),C16137)</f>
        <v>3.0000000000000249E-2</v>
      </c>
      <c r="D16138" s="98">
        <f>AVERAGE(C$10:C16138)</f>
        <v>0.86345588691177289</v>
      </c>
      <c r="E16138" s="86" t="s">
        <v>159</v>
      </c>
      <c r="G16138" s="23"/>
    </row>
    <row r="16139" spans="1:7" customFormat="1">
      <c r="A16139" s="4">
        <v>38777</v>
      </c>
      <c r="B16139">
        <v>4.5199999999999996</v>
      </c>
      <c r="C16139">
        <f>IFERROR(((VLOOKUP(A16139,'Interest Rates-10yr'!$A$9:$C$15239,2,FALSE))-B16139),C16138)</f>
        <v>7.0000000000000284E-2</v>
      </c>
      <c r="D16139" s="98">
        <f>AVERAGE(C$10:C16139)</f>
        <v>0.86340669559826322</v>
      </c>
      <c r="E16139" s="86" t="s">
        <v>159</v>
      </c>
      <c r="G16139" s="23"/>
    </row>
    <row r="16140" spans="1:7" customFormat="1">
      <c r="A16140" s="4">
        <v>38778</v>
      </c>
      <c r="B16140">
        <v>4.5</v>
      </c>
      <c r="C16140">
        <f>IFERROR(((VLOOKUP(A16140,'Interest Rates-10yr'!$A$9:$C$15239,2,FALSE))-B16140),C16139)</f>
        <v>0.13999999999999968</v>
      </c>
      <c r="D16140" s="98">
        <f>AVERAGE(C$10:C16140)</f>
        <v>0.86336184985431685</v>
      </c>
      <c r="E16140" s="86" t="s">
        <v>159</v>
      </c>
      <c r="G16140" s="23"/>
    </row>
    <row r="16141" spans="1:7" customFormat="1">
      <c r="A16141" s="4">
        <v>38779</v>
      </c>
      <c r="B16141">
        <v>4.51</v>
      </c>
      <c r="C16141">
        <f>IFERROR(((VLOOKUP(A16141,'Interest Rates-10yr'!$A$9:$C$15239,2,FALSE))-B16141),C16140)</f>
        <v>0.16999999999999993</v>
      </c>
      <c r="D16141" s="98">
        <f>AVERAGE(C$10:C16141)</f>
        <v>0.86331886932804269</v>
      </c>
      <c r="E16141" s="86" t="s">
        <v>159</v>
      </c>
      <c r="G16141" s="23"/>
    </row>
    <row r="16142" spans="1:7" customFormat="1">
      <c r="A16142" s="4">
        <v>38780</v>
      </c>
      <c r="B16142">
        <v>4.51</v>
      </c>
      <c r="C16142">
        <f>IFERROR(((VLOOKUP(A16142,'Interest Rates-10yr'!$A$9:$C$15239,2,FALSE))-B16142),C16141)</f>
        <v>0.16999999999999993</v>
      </c>
      <c r="D16142" s="98">
        <f>AVERAGE(C$10:C16142)</f>
        <v>0.86327589413004313</v>
      </c>
      <c r="E16142" s="86" t="s">
        <v>159</v>
      </c>
      <c r="G16142" s="23"/>
    </row>
    <row r="16143" spans="1:7" customFormat="1">
      <c r="A16143" s="4">
        <v>38781</v>
      </c>
      <c r="B16143">
        <v>4.51</v>
      </c>
      <c r="C16143">
        <f>IFERROR(((VLOOKUP(A16143,'Interest Rates-10yr'!$A$9:$C$15239,2,FALSE))-B16143),C16142)</f>
        <v>0.16999999999999993</v>
      </c>
      <c r="D16143" s="98">
        <f>AVERAGE(C$10:C16143)</f>
        <v>0.86323292425932718</v>
      </c>
      <c r="E16143" s="86" t="s">
        <v>159</v>
      </c>
      <c r="G16143" s="23"/>
    </row>
    <row r="16144" spans="1:7" customFormat="1">
      <c r="A16144" s="4">
        <v>38782</v>
      </c>
      <c r="B16144">
        <v>4.51</v>
      </c>
      <c r="C16144">
        <f>IFERROR(((VLOOKUP(A16144,'Interest Rates-10yr'!$A$9:$C$15239,2,FALSE))-B16144),C16143)</f>
        <v>0.23000000000000043</v>
      </c>
      <c r="D16144" s="98">
        <f>AVERAGE(C$10:C16144)</f>
        <v>0.86319367833901361</v>
      </c>
      <c r="E16144" s="86" t="s">
        <v>159</v>
      </c>
      <c r="G16144" s="23"/>
    </row>
    <row r="16145" spans="1:7" customFormat="1">
      <c r="A16145" s="4">
        <v>38783</v>
      </c>
      <c r="B16145">
        <v>4.51</v>
      </c>
      <c r="C16145">
        <f>IFERROR(((VLOOKUP(A16145,'Interest Rates-10yr'!$A$9:$C$15239,2,FALSE))-B16145),C16144)</f>
        <v>0.23000000000000043</v>
      </c>
      <c r="D16145" s="98">
        <f>AVERAGE(C$10:C16145)</f>
        <v>0.86315443728309271</v>
      </c>
      <c r="E16145" s="86" t="s">
        <v>159</v>
      </c>
      <c r="G16145" s="23"/>
    </row>
    <row r="16146" spans="1:7" customFormat="1">
      <c r="A16146" s="4">
        <v>38784</v>
      </c>
      <c r="B16146">
        <v>4.51</v>
      </c>
      <c r="C16146">
        <f>IFERROR(((VLOOKUP(A16146,'Interest Rates-10yr'!$A$9:$C$15239,2,FALSE))-B16146),C16145)</f>
        <v>0.22000000000000064</v>
      </c>
      <c r="D16146" s="98">
        <f>AVERAGE(C$10:C16146)</f>
        <v>0.86311458139678898</v>
      </c>
      <c r="E16146" s="86" t="s">
        <v>159</v>
      </c>
      <c r="G16146" s="23"/>
    </row>
    <row r="16147" spans="1:7" customFormat="1">
      <c r="A16147" s="4">
        <v>38785</v>
      </c>
      <c r="B16147">
        <v>4.51</v>
      </c>
      <c r="C16147">
        <f>IFERROR(((VLOOKUP(A16147,'Interest Rates-10yr'!$A$9:$C$15239,2,FALSE))-B16147),C16146)</f>
        <v>0.23000000000000043</v>
      </c>
      <c r="D16147" s="98">
        <f>AVERAGE(C$10:C16147)</f>
        <v>0.86307535010534042</v>
      </c>
      <c r="E16147" s="86" t="s">
        <v>159</v>
      </c>
      <c r="G16147" s="23"/>
    </row>
    <row r="16148" spans="1:7" customFormat="1">
      <c r="A16148" s="4">
        <v>38786</v>
      </c>
      <c r="B16148">
        <v>4.51</v>
      </c>
      <c r="C16148">
        <f>IFERROR(((VLOOKUP(A16148,'Interest Rates-10yr'!$A$9:$C$15239,2,FALSE))-B16148),C16147)</f>
        <v>0.25</v>
      </c>
      <c r="D16148" s="98">
        <f>AVERAGE(C$10:C16148)</f>
        <v>0.86303736290972077</v>
      </c>
      <c r="E16148" s="86" t="s">
        <v>159</v>
      </c>
      <c r="G16148" s="23"/>
    </row>
    <row r="16149" spans="1:7" customFormat="1">
      <c r="A16149" s="4">
        <v>38787</v>
      </c>
      <c r="B16149">
        <v>4.51</v>
      </c>
      <c r="C16149">
        <f>IFERROR(((VLOOKUP(A16149,'Interest Rates-10yr'!$A$9:$C$15239,2,FALSE))-B16149),C16148)</f>
        <v>0.25</v>
      </c>
      <c r="D16149" s="98">
        <f>AVERAGE(C$10:C16149)</f>
        <v>0.86299938042131241</v>
      </c>
      <c r="E16149" s="86" t="s">
        <v>159</v>
      </c>
      <c r="G16149" s="23"/>
    </row>
    <row r="16150" spans="1:7" customFormat="1">
      <c r="A16150" s="4">
        <v>38788</v>
      </c>
      <c r="B16150">
        <v>4.51</v>
      </c>
      <c r="C16150">
        <f>IFERROR(((VLOOKUP(A16150,'Interest Rates-10yr'!$A$9:$C$15239,2,FALSE))-B16150),C16149)</f>
        <v>0.25</v>
      </c>
      <c r="D16150" s="98">
        <f>AVERAGE(C$10:C16150)</f>
        <v>0.86296140263924059</v>
      </c>
      <c r="E16150" s="86" t="s">
        <v>159</v>
      </c>
      <c r="G16150" s="23"/>
    </row>
    <row r="16151" spans="1:7" customFormat="1">
      <c r="A16151" s="4">
        <v>38789</v>
      </c>
      <c r="B16151">
        <v>4.5199999999999996</v>
      </c>
      <c r="C16151">
        <f>IFERROR(((VLOOKUP(A16151,'Interest Rates-10yr'!$A$9:$C$15239,2,FALSE))-B16151),C16150)</f>
        <v>0.25</v>
      </c>
      <c r="D16151" s="98">
        <f>AVERAGE(C$10:C16151)</f>
        <v>0.86292342956263057</v>
      </c>
      <c r="E16151" s="86" t="s">
        <v>159</v>
      </c>
      <c r="G16151" s="23"/>
    </row>
    <row r="16152" spans="1:7" customFormat="1">
      <c r="A16152" s="4">
        <v>38790</v>
      </c>
      <c r="B16152">
        <v>4.51</v>
      </c>
      <c r="C16152">
        <f>IFERROR(((VLOOKUP(A16152,'Interest Rates-10yr'!$A$9:$C$15239,2,FALSE))-B16152),C16151)</f>
        <v>0.20000000000000018</v>
      </c>
      <c r="D16152" s="98">
        <f>AVERAGE(C$10:C16152)</f>
        <v>0.86288236387288508</v>
      </c>
      <c r="E16152" s="86" t="s">
        <v>159</v>
      </c>
      <c r="G16152" s="23"/>
    </row>
    <row r="16153" spans="1:7" customFormat="1">
      <c r="A16153" s="4">
        <v>38791</v>
      </c>
      <c r="B16153">
        <v>4.47</v>
      </c>
      <c r="C16153">
        <f>IFERROR(((VLOOKUP(A16153,'Interest Rates-10yr'!$A$9:$C$15239,2,FALSE))-B16153),C16152)</f>
        <v>0.26000000000000068</v>
      </c>
      <c r="D16153" s="98">
        <f>AVERAGE(C$10:C16153)</f>
        <v>0.86284501982160455</v>
      </c>
      <c r="E16153" s="86" t="s">
        <v>159</v>
      </c>
      <c r="G16153" s="23"/>
    </row>
    <row r="16154" spans="1:7" customFormat="1">
      <c r="A16154" s="4">
        <v>38792</v>
      </c>
      <c r="B16154">
        <v>4.55</v>
      </c>
      <c r="C16154">
        <f>IFERROR(((VLOOKUP(A16154,'Interest Rates-10yr'!$A$9:$C$15239,2,FALSE))-B16154),C16153)</f>
        <v>0.10000000000000053</v>
      </c>
      <c r="D16154" s="98">
        <f>AVERAGE(C$10:C16154)</f>
        <v>0.8627977702074936</v>
      </c>
      <c r="E16154" s="86" t="s">
        <v>159</v>
      </c>
      <c r="G16154" s="23"/>
    </row>
    <row r="16155" spans="1:7" customFormat="1">
      <c r="A16155" s="4">
        <v>38793</v>
      </c>
      <c r="B16155">
        <v>4.5999999999999996</v>
      </c>
      <c r="C16155">
        <f>IFERROR(((VLOOKUP(A16155,'Interest Rates-10yr'!$A$9:$C$15239,2,FALSE))-B16155),C16154)</f>
        <v>8.0000000000000071E-2</v>
      </c>
      <c r="D16155" s="98">
        <f>AVERAGE(C$10:C16155)</f>
        <v>0.86274928774928683</v>
      </c>
      <c r="E16155" s="86" t="s">
        <v>159</v>
      </c>
      <c r="G16155" s="23"/>
    </row>
    <row r="16156" spans="1:7" customFormat="1">
      <c r="A16156" s="4">
        <v>38794</v>
      </c>
      <c r="B16156">
        <v>4.5999999999999996</v>
      </c>
      <c r="C16156">
        <f>IFERROR(((VLOOKUP(A16156,'Interest Rates-10yr'!$A$9:$C$15239,2,FALSE))-B16156),C16155)</f>
        <v>8.0000000000000071E-2</v>
      </c>
      <c r="D16156" s="98">
        <f>AVERAGE(C$10:C16156)</f>
        <v>0.86270081129621501</v>
      </c>
      <c r="E16156" s="86" t="s">
        <v>159</v>
      </c>
      <c r="G16156" s="23"/>
    </row>
    <row r="16157" spans="1:7" customFormat="1">
      <c r="A16157" s="4">
        <v>38795</v>
      </c>
      <c r="B16157">
        <v>4.5999999999999996</v>
      </c>
      <c r="C16157">
        <f>IFERROR(((VLOOKUP(A16157,'Interest Rates-10yr'!$A$9:$C$15239,2,FALSE))-B16157),C16156)</f>
        <v>8.0000000000000071E-2</v>
      </c>
      <c r="D16157" s="98">
        <f>AVERAGE(C$10:C16157)</f>
        <v>0.8626523408471628</v>
      </c>
      <c r="E16157" s="86" t="s">
        <v>159</v>
      </c>
      <c r="G16157" s="23"/>
    </row>
    <row r="16158" spans="1:7" customFormat="1">
      <c r="A16158" s="4">
        <v>38796</v>
      </c>
      <c r="B16158">
        <v>4.55</v>
      </c>
      <c r="C16158">
        <f>IFERROR(((VLOOKUP(A16158,'Interest Rates-10yr'!$A$9:$C$15239,2,FALSE))-B16158),C16157)</f>
        <v>0.11000000000000032</v>
      </c>
      <c r="D16158" s="98">
        <f>AVERAGE(C$10:C16158)</f>
        <v>0.8626057341011818</v>
      </c>
      <c r="E16158" s="86" t="s">
        <v>159</v>
      </c>
      <c r="G16158" s="23"/>
    </row>
    <row r="16159" spans="1:7" customFormat="1">
      <c r="A16159" s="4">
        <v>38797</v>
      </c>
      <c r="B16159">
        <v>4.54</v>
      </c>
      <c r="C16159">
        <f>IFERROR(((VLOOKUP(A16159,'Interest Rates-10yr'!$A$9:$C$15239,2,FALSE))-B16159),C16158)</f>
        <v>0.16999999999999993</v>
      </c>
      <c r="D16159" s="98">
        <f>AVERAGE(C$10:C16159)</f>
        <v>0.86256284829721264</v>
      </c>
      <c r="E16159" s="86" t="s">
        <v>159</v>
      </c>
      <c r="G16159" s="23"/>
    </row>
    <row r="16160" spans="1:7" customFormat="1">
      <c r="A16160" s="4">
        <v>38798</v>
      </c>
      <c r="B16160">
        <v>4.58</v>
      </c>
      <c r="C16160">
        <f>IFERROR(((VLOOKUP(A16160,'Interest Rates-10yr'!$A$9:$C$15239,2,FALSE))-B16160),C16159)</f>
        <v>0.12000000000000011</v>
      </c>
      <c r="D16160" s="98">
        <f>AVERAGE(C$10:C16160)</f>
        <v>0.86251687202030747</v>
      </c>
      <c r="E16160" s="86" t="s">
        <v>159</v>
      </c>
      <c r="G16160" s="23"/>
    </row>
    <row r="16161" spans="1:8">
      <c r="A16161" s="4">
        <v>38799</v>
      </c>
      <c r="B16161">
        <v>4.6399999999999997</v>
      </c>
      <c r="C16161">
        <f>IFERROR(((VLOOKUP(A16161,'Interest Rates-10yr'!$A$9:$C$15239,2,FALSE))-B16161),C16160)</f>
        <v>9.0000000000000746E-2</v>
      </c>
      <c r="D16161" s="98">
        <f>AVERAGE(C$10:C16161)</f>
        <v>0.86246904408122749</v>
      </c>
      <c r="E16161" s="86" t="s">
        <v>159</v>
      </c>
      <c r="H16161"/>
    </row>
    <row r="16162" spans="1:8">
      <c r="A16162" s="4">
        <v>38800</v>
      </c>
      <c r="B16162">
        <v>4.6900000000000004</v>
      </c>
      <c r="C16162">
        <f>IFERROR(((VLOOKUP(A16162,'Interest Rates-10yr'!$A$9:$C$15239,2,FALSE))-B16162),C16161)</f>
        <v>-2.0000000000000462E-2</v>
      </c>
      <c r="D16162" s="98">
        <f>AVERAGE(C$10:C16162)</f>
        <v>0.86241441218349446</v>
      </c>
      <c r="E16162" s="86" t="s">
        <v>159</v>
      </c>
      <c r="H16162"/>
    </row>
    <row r="16163" spans="1:8">
      <c r="A16163" s="4">
        <v>38801</v>
      </c>
      <c r="B16163">
        <v>4.6900000000000004</v>
      </c>
      <c r="C16163">
        <f>IFERROR(((VLOOKUP(A16163,'Interest Rates-10yr'!$A$9:$C$15239,2,FALSE))-B16163),C16162)</f>
        <v>-2.0000000000000462E-2</v>
      </c>
      <c r="D16163" s="98">
        <f>AVERAGE(C$10:C16163)</f>
        <v>0.86235978704964622</v>
      </c>
      <c r="E16163" s="86" t="s">
        <v>159</v>
      </c>
      <c r="H16163"/>
    </row>
    <row r="16164" spans="1:8">
      <c r="A16164" s="4">
        <v>38802</v>
      </c>
      <c r="B16164">
        <v>4.6900000000000004</v>
      </c>
      <c r="C16164">
        <f>IFERROR(((VLOOKUP(A16164,'Interest Rates-10yr'!$A$9:$C$15239,2,FALSE))-B16164),C16163)</f>
        <v>-2.0000000000000462E-2</v>
      </c>
      <c r="D16164" s="98">
        <f>AVERAGE(C$10:C16164)</f>
        <v>0.86230516867842677</v>
      </c>
      <c r="E16164" s="86" t="s">
        <v>159</v>
      </c>
      <c r="H16164"/>
    </row>
    <row r="16165" spans="1:8">
      <c r="A16165" s="4">
        <v>38803</v>
      </c>
      <c r="B16165">
        <v>4.7699999999999996</v>
      </c>
      <c r="C16165">
        <f>IFERROR(((VLOOKUP(A16165,'Interest Rates-10yr'!$A$9:$C$15239,2,FALSE))-B16165),C16164)</f>
        <v>-6.9999999999999396E-2</v>
      </c>
      <c r="D16165" s="98">
        <f>AVERAGE(C$10:C16165)</f>
        <v>0.86224746224312854</v>
      </c>
      <c r="E16165" s="86" t="s">
        <v>159</v>
      </c>
      <c r="H16165"/>
    </row>
    <row r="16166" spans="1:8">
      <c r="A16166" s="4">
        <v>38804</v>
      </c>
      <c r="B16166">
        <v>4.7</v>
      </c>
      <c r="C16166">
        <f>IFERROR(((VLOOKUP(A16166,'Interest Rates-10yr'!$A$9:$C$15239,2,FALSE))-B16166),C16165)</f>
        <v>8.9999999999999858E-2</v>
      </c>
      <c r="D16166" s="98">
        <f>AVERAGE(C$10:C16166)</f>
        <v>0.86219966577953733</v>
      </c>
      <c r="E16166" s="86" t="s">
        <v>159</v>
      </c>
      <c r="H16166"/>
    </row>
    <row r="16167" spans="1:8">
      <c r="A16167" s="4">
        <v>38805</v>
      </c>
      <c r="B16167">
        <v>4.6900000000000004</v>
      </c>
      <c r="C16167">
        <f>IFERROR(((VLOOKUP(A16167,'Interest Rates-10yr'!$A$9:$C$15239,2,FALSE))-B16167),C16166)</f>
        <v>0.11999999999999922</v>
      </c>
      <c r="D16167" s="98">
        <f>AVERAGE(C$10:C16167)</f>
        <v>0.86215373189751121</v>
      </c>
      <c r="E16167" s="86" t="s">
        <v>159</v>
      </c>
      <c r="H16167"/>
    </row>
    <row r="16168" spans="1:8">
      <c r="A16168" s="4">
        <v>38806</v>
      </c>
      <c r="B16168">
        <v>4.76</v>
      </c>
      <c r="C16168">
        <f>IFERROR(((VLOOKUP(A16168,'Interest Rates-10yr'!$A$9:$C$15239,2,FALSE))-B16168),C16167)</f>
        <v>0.10000000000000053</v>
      </c>
      <c r="D16168" s="98">
        <f>AVERAGE(C$10:C16168)</f>
        <v>0.8621065660003705</v>
      </c>
      <c r="E16168" s="86" t="s">
        <v>159</v>
      </c>
      <c r="H16168"/>
    </row>
    <row r="16169" spans="1:8">
      <c r="A16169" s="4">
        <v>38807</v>
      </c>
      <c r="B16169">
        <v>5</v>
      </c>
      <c r="C16169">
        <f>IFERROR(((VLOOKUP(A16169,'Interest Rates-10yr'!$A$9:$C$15239,2,FALSE))-B16169),C16168)</f>
        <v>-0.13999999999999968</v>
      </c>
      <c r="D16169" s="98">
        <f>AVERAGE(C$10:C16169)</f>
        <v>0.8620445544554447</v>
      </c>
      <c r="E16169" s="86" t="s">
        <v>159</v>
      </c>
      <c r="F16169" s="12" t="s">
        <v>159</v>
      </c>
      <c r="G16169" s="23">
        <f>AVERAGE(B16080:B16169)/100</f>
        <v>4.454111111111108E-2</v>
      </c>
      <c r="H16169" s="23">
        <f>AVERAGE(C16080:C16169)/100</f>
        <v>1.1033333333333338E-3</v>
      </c>
    </row>
    <row r="16170" spans="1:8">
      <c r="A16170" s="4">
        <v>38808</v>
      </c>
      <c r="B16170">
        <v>5</v>
      </c>
      <c r="C16170">
        <f>IFERROR(((VLOOKUP(A16170,'Interest Rates-10yr'!$A$9:$C$15239,2,FALSE))-B16170),C16169)</f>
        <v>-0.13999999999999968</v>
      </c>
      <c r="D16170" s="98">
        <f>AVERAGE(C$10:C16170)</f>
        <v>0.86198255058474027</v>
      </c>
      <c r="E16170" s="86" t="s">
        <v>160</v>
      </c>
      <c r="H16170"/>
    </row>
    <row r="16171" spans="1:8">
      <c r="A16171" s="4">
        <v>38809</v>
      </c>
      <c r="B16171">
        <v>5</v>
      </c>
      <c r="C16171">
        <f>IFERROR(((VLOOKUP(A16171,'Interest Rates-10yr'!$A$9:$C$15239,2,FALSE))-B16171),C16170)</f>
        <v>-0.13999999999999968</v>
      </c>
      <c r="D16171" s="98">
        <f>AVERAGE(C$10:C16171)</f>
        <v>0.86192055438683257</v>
      </c>
      <c r="E16171" s="86" t="s">
        <v>160</v>
      </c>
      <c r="H16171"/>
    </row>
    <row r="16172" spans="1:8">
      <c r="A16172" s="4">
        <v>38810</v>
      </c>
      <c r="B16172">
        <v>4.87</v>
      </c>
      <c r="C16172">
        <f>IFERROR(((VLOOKUP(A16172,'Interest Rates-10yr'!$A$9:$C$15239,2,FALSE))-B16172),C16171)</f>
        <v>9.9999999999997868E-3</v>
      </c>
      <c r="D16172" s="98">
        <f>AVERAGE(C$10:C16172)</f>
        <v>0.86186784631565849</v>
      </c>
      <c r="E16172" s="86" t="s">
        <v>160</v>
      </c>
      <c r="H16172"/>
    </row>
    <row r="16173" spans="1:8">
      <c r="A16173" s="4">
        <v>38811</v>
      </c>
      <c r="B16173">
        <v>4.76</v>
      </c>
      <c r="C16173">
        <f>IFERROR(((VLOOKUP(A16173,'Interest Rates-10yr'!$A$9:$C$15239,2,FALSE))-B16173),C16172)</f>
        <v>0.11000000000000032</v>
      </c>
      <c r="D16173" s="98">
        <f>AVERAGE(C$10:C16173)</f>
        <v>0.8618213313536246</v>
      </c>
      <c r="E16173" s="86" t="s">
        <v>160</v>
      </c>
      <c r="H16173"/>
    </row>
    <row r="16174" spans="1:8">
      <c r="A16174" s="4">
        <v>38812</v>
      </c>
      <c r="B16174">
        <v>4.76</v>
      </c>
      <c r="C16174">
        <f>IFERROR(((VLOOKUP(A16174,'Interest Rates-10yr'!$A$9:$C$15239,2,FALSE))-B16174),C16173)</f>
        <v>8.0000000000000071E-2</v>
      </c>
      <c r="D16174" s="98">
        <f>AVERAGE(C$10:C16174)</f>
        <v>0.8617729662851833</v>
      </c>
      <c r="E16174" s="86" t="s">
        <v>160</v>
      </c>
      <c r="H16174"/>
    </row>
    <row r="16175" spans="1:8">
      <c r="A16175" s="4">
        <v>38813</v>
      </c>
      <c r="B16175">
        <v>4.76</v>
      </c>
      <c r="C16175">
        <f>IFERROR(((VLOOKUP(A16175,'Interest Rates-10yr'!$A$9:$C$15239,2,FALSE))-B16175),C16174)</f>
        <v>0.14000000000000057</v>
      </c>
      <c r="D16175" s="98">
        <f>AVERAGE(C$10:C16175)</f>
        <v>0.8617283186935536</v>
      </c>
      <c r="E16175" s="86" t="s">
        <v>160</v>
      </c>
      <c r="H16175"/>
    </row>
    <row r="16176" spans="1:8">
      <c r="A16176" s="4">
        <v>38814</v>
      </c>
      <c r="B16176">
        <v>4.76</v>
      </c>
      <c r="C16176">
        <f>IFERROR(((VLOOKUP(A16176,'Interest Rates-10yr'!$A$9:$C$15239,2,FALSE))-B16176),C16175)</f>
        <v>0.20999999999999996</v>
      </c>
      <c r="D16176" s="98">
        <f>AVERAGE(C$10:C16176)</f>
        <v>0.86168800643285626</v>
      </c>
      <c r="E16176" s="86" t="s">
        <v>160</v>
      </c>
      <c r="H16176"/>
    </row>
    <row r="16177" spans="1:7" customFormat="1">
      <c r="A16177" s="4">
        <v>38815</v>
      </c>
      <c r="B16177">
        <v>4.76</v>
      </c>
      <c r="C16177">
        <f>IFERROR(((VLOOKUP(A16177,'Interest Rates-10yr'!$A$9:$C$15239,2,FALSE))-B16177),C16176)</f>
        <v>0.20999999999999996</v>
      </c>
      <c r="D16177" s="98">
        <f>AVERAGE(C$10:C16177)</f>
        <v>0.86164769915883144</v>
      </c>
      <c r="E16177" s="86" t="s">
        <v>160</v>
      </c>
      <c r="G16177" s="23"/>
    </row>
    <row r="16178" spans="1:7" customFormat="1">
      <c r="A16178" s="4">
        <v>38816</v>
      </c>
      <c r="B16178">
        <v>4.76</v>
      </c>
      <c r="C16178">
        <f>IFERROR(((VLOOKUP(A16178,'Interest Rates-10yr'!$A$9:$C$15239,2,FALSE))-B16178),C16177)</f>
        <v>0.20999999999999996</v>
      </c>
      <c r="D16178" s="98">
        <f>AVERAGE(C$10:C16178)</f>
        <v>0.86160739687055388</v>
      </c>
      <c r="E16178" s="86" t="s">
        <v>160</v>
      </c>
      <c r="G16178" s="23"/>
    </row>
    <row r="16179" spans="1:7" customFormat="1">
      <c r="A16179" s="4">
        <v>38817</v>
      </c>
      <c r="B16179">
        <v>4.78</v>
      </c>
      <c r="C16179">
        <f>IFERROR(((VLOOKUP(A16179,'Interest Rates-10yr'!$A$9:$C$15239,2,FALSE))-B16179),C16178)</f>
        <v>0.1899999999999995</v>
      </c>
      <c r="D16179" s="98">
        <f>AVERAGE(C$10:C16179)</f>
        <v>0.86156586270871893</v>
      </c>
      <c r="E16179" s="86" t="s">
        <v>160</v>
      </c>
      <c r="G16179" s="23"/>
    </row>
    <row r="16180" spans="1:7" customFormat="1">
      <c r="A16180" s="4">
        <v>38818</v>
      </c>
      <c r="B16180">
        <v>4.74</v>
      </c>
      <c r="C16180">
        <f>IFERROR(((VLOOKUP(A16180,'Interest Rates-10yr'!$A$9:$C$15239,2,FALSE))-B16180),C16179)</f>
        <v>0.1899999999999995</v>
      </c>
      <c r="D16180" s="98">
        <f>AVERAGE(C$10:C16180)</f>
        <v>0.86152433368375403</v>
      </c>
      <c r="E16180" s="86" t="s">
        <v>160</v>
      </c>
      <c r="G16180" s="23"/>
    </row>
    <row r="16181" spans="1:7" customFormat="1">
      <c r="A16181" s="4">
        <v>38819</v>
      </c>
      <c r="B16181">
        <v>4.78</v>
      </c>
      <c r="C16181">
        <f>IFERROR(((VLOOKUP(A16181,'Interest Rates-10yr'!$A$9:$C$15239,2,FALSE))-B16181),C16180)</f>
        <v>0.20000000000000018</v>
      </c>
      <c r="D16181" s="98">
        <f>AVERAGE(C$10:C16181)</f>
        <v>0.86148342814741452</v>
      </c>
      <c r="E16181" s="86" t="s">
        <v>160</v>
      </c>
      <c r="G16181" s="23"/>
    </row>
    <row r="16182" spans="1:7" customFormat="1">
      <c r="A16182" s="4">
        <v>38820</v>
      </c>
      <c r="B16182">
        <v>4.82</v>
      </c>
      <c r="C16182">
        <f>IFERROR(((VLOOKUP(A16182,'Interest Rates-10yr'!$A$9:$C$15239,2,FALSE))-B16182),C16181)</f>
        <v>0.22999999999999954</v>
      </c>
      <c r="D16182" s="98">
        <f>AVERAGE(C$10:C16182)</f>
        <v>0.86144438261299616</v>
      </c>
      <c r="E16182" s="86" t="s">
        <v>160</v>
      </c>
      <c r="G16182" s="23"/>
    </row>
    <row r="16183" spans="1:7" customFormat="1">
      <c r="A16183" s="4">
        <v>38821</v>
      </c>
      <c r="B16183">
        <v>4.8</v>
      </c>
      <c r="C16183">
        <f>IFERROR(((VLOOKUP(A16183,'Interest Rates-10yr'!$A$9:$C$15239,2,FALSE))-B16183),C16182)</f>
        <v>0.22999999999999954</v>
      </c>
      <c r="D16183" s="98">
        <f>AVERAGE(C$10:C16183)</f>
        <v>0.8614053419067631</v>
      </c>
      <c r="E16183" s="86" t="s">
        <v>160</v>
      </c>
      <c r="G16183" s="23"/>
    </row>
    <row r="16184" spans="1:7" customFormat="1">
      <c r="A16184" s="4">
        <v>38822</v>
      </c>
      <c r="B16184">
        <v>4.8</v>
      </c>
      <c r="C16184">
        <f>IFERROR(((VLOOKUP(A16184,'Interest Rates-10yr'!$A$9:$C$15239,2,FALSE))-B16184),C16183)</f>
        <v>0.22999999999999954</v>
      </c>
      <c r="D16184" s="98">
        <f>AVERAGE(C$10:C16184)</f>
        <v>0.86136630602781983</v>
      </c>
      <c r="E16184" s="86" t="s">
        <v>160</v>
      </c>
      <c r="G16184" s="23"/>
    </row>
    <row r="16185" spans="1:7" customFormat="1">
      <c r="A16185" s="4">
        <v>38823</v>
      </c>
      <c r="B16185">
        <v>4.8</v>
      </c>
      <c r="C16185">
        <f>IFERROR(((VLOOKUP(A16185,'Interest Rates-10yr'!$A$9:$C$15239,2,FALSE))-B16185),C16184)</f>
        <v>0.22999999999999954</v>
      </c>
      <c r="D16185" s="98">
        <f>AVERAGE(C$10:C16185)</f>
        <v>0.86132727497527106</v>
      </c>
      <c r="E16185" s="86" t="s">
        <v>160</v>
      </c>
      <c r="G16185" s="23"/>
    </row>
    <row r="16186" spans="1:7" customFormat="1">
      <c r="A16186" s="4">
        <v>38824</v>
      </c>
      <c r="B16186">
        <v>4.78</v>
      </c>
      <c r="C16186">
        <f>IFERROR(((VLOOKUP(A16186,'Interest Rates-10yr'!$A$9:$C$15239,2,FALSE))-B16186),C16185)</f>
        <v>0.22999999999999954</v>
      </c>
      <c r="D16186" s="98">
        <f>AVERAGE(C$10:C16186)</f>
        <v>0.86128824874822185</v>
      </c>
      <c r="E16186" s="86" t="s">
        <v>160</v>
      </c>
      <c r="G16186" s="23"/>
    </row>
    <row r="16187" spans="1:7" customFormat="1">
      <c r="A16187" s="4">
        <v>38825</v>
      </c>
      <c r="B16187">
        <v>4.72</v>
      </c>
      <c r="C16187">
        <f>IFERROR(((VLOOKUP(A16187,'Interest Rates-10yr'!$A$9:$C$15239,2,FALSE))-B16187),C16186)</f>
        <v>0.27000000000000046</v>
      </c>
      <c r="D16187" s="98">
        <f>AVERAGE(C$10:C16187)</f>
        <v>0.86125169983928707</v>
      </c>
      <c r="E16187" s="86" t="s">
        <v>160</v>
      </c>
      <c r="G16187" s="23"/>
    </row>
    <row r="16188" spans="1:7" customFormat="1">
      <c r="A16188" s="4">
        <v>38826</v>
      </c>
      <c r="B16188">
        <v>4.7</v>
      </c>
      <c r="C16188">
        <f>IFERROR(((VLOOKUP(A16188,'Interest Rates-10yr'!$A$9:$C$15239,2,FALSE))-B16188),C16187)</f>
        <v>0.33999999999999986</v>
      </c>
      <c r="D16188" s="98">
        <f>AVERAGE(C$10:C16188)</f>
        <v>0.86121948204462484</v>
      </c>
      <c r="E16188" s="86" t="s">
        <v>160</v>
      </c>
      <c r="G16188" s="23"/>
    </row>
    <row r="16189" spans="1:7" customFormat="1">
      <c r="A16189" s="4">
        <v>38827</v>
      </c>
      <c r="B16189">
        <v>4.7300000000000004</v>
      </c>
      <c r="C16189">
        <f>IFERROR(((VLOOKUP(A16189,'Interest Rates-10yr'!$A$9:$C$15239,2,FALSE))-B16189),C16188)</f>
        <v>0.30999999999999961</v>
      </c>
      <c r="D16189" s="98">
        <f>AVERAGE(C$10:C16189)</f>
        <v>0.86118541409146998</v>
      </c>
      <c r="E16189" s="86" t="s">
        <v>160</v>
      </c>
      <c r="G16189" s="23"/>
    </row>
    <row r="16190" spans="1:7" customFormat="1">
      <c r="A16190" s="4">
        <v>38828</v>
      </c>
      <c r="B16190">
        <v>4.74</v>
      </c>
      <c r="C16190">
        <f>IFERROR(((VLOOKUP(A16190,'Interest Rates-10yr'!$A$9:$C$15239,2,FALSE))-B16190),C16189)</f>
        <v>0.26999999999999957</v>
      </c>
      <c r="D16190" s="98">
        <f>AVERAGE(C$10:C16190)</f>
        <v>0.86114887831407116</v>
      </c>
      <c r="E16190" s="86" t="s">
        <v>160</v>
      </c>
      <c r="G16190" s="23"/>
    </row>
    <row r="16191" spans="1:7" customFormat="1">
      <c r="A16191" s="4">
        <v>38829</v>
      </c>
      <c r="B16191">
        <v>4.74</v>
      </c>
      <c r="C16191">
        <f>IFERROR(((VLOOKUP(A16191,'Interest Rates-10yr'!$A$9:$C$15239,2,FALSE))-B16191),C16190)</f>
        <v>0.26999999999999957</v>
      </c>
      <c r="D16191" s="98">
        <f>AVERAGE(C$10:C16191)</f>
        <v>0.86111234705227946</v>
      </c>
      <c r="E16191" s="86" t="s">
        <v>160</v>
      </c>
      <c r="G16191" s="23"/>
    </row>
    <row r="16192" spans="1:7" customFormat="1">
      <c r="A16192" s="4">
        <v>38830</v>
      </c>
      <c r="B16192">
        <v>4.74</v>
      </c>
      <c r="C16192">
        <f>IFERROR(((VLOOKUP(A16192,'Interest Rates-10yr'!$A$9:$C$15239,2,FALSE))-B16192),C16191)</f>
        <v>0.26999999999999957</v>
      </c>
      <c r="D16192" s="98">
        <f>AVERAGE(C$10:C16192)</f>
        <v>0.86107582030525776</v>
      </c>
      <c r="E16192" s="86" t="s">
        <v>160</v>
      </c>
      <c r="G16192" s="23"/>
    </row>
    <row r="16193" spans="1:7" customFormat="1">
      <c r="A16193" s="4">
        <v>38831</v>
      </c>
      <c r="B16193">
        <v>4.7699999999999996</v>
      </c>
      <c r="C16193">
        <f>IFERROR(((VLOOKUP(A16193,'Interest Rates-10yr'!$A$9:$C$15239,2,FALSE))-B16193),C16192)</f>
        <v>0.22000000000000064</v>
      </c>
      <c r="D16193" s="98">
        <f>AVERAGE(C$10:C16193)</f>
        <v>0.86103620860108665</v>
      </c>
      <c r="E16193" s="86" t="s">
        <v>160</v>
      </c>
      <c r="G16193" s="23"/>
    </row>
    <row r="16194" spans="1:7" customFormat="1">
      <c r="A16194" s="4">
        <v>38832</v>
      </c>
      <c r="B16194">
        <v>4.74</v>
      </c>
      <c r="C16194">
        <f>IFERROR(((VLOOKUP(A16194,'Interest Rates-10yr'!$A$9:$C$15239,2,FALSE))-B16194),C16193)</f>
        <v>0.33000000000000007</v>
      </c>
      <c r="D16194" s="98">
        <f>AVERAGE(C$10:C16194)</f>
        <v>0.86100339820821659</v>
      </c>
      <c r="E16194" s="86" t="s">
        <v>160</v>
      </c>
      <c r="G16194" s="23"/>
    </row>
    <row r="16195" spans="1:7" customFormat="1">
      <c r="A16195" s="4">
        <v>38833</v>
      </c>
      <c r="B16195">
        <v>4.7300000000000004</v>
      </c>
      <c r="C16195">
        <f>IFERROR(((VLOOKUP(A16195,'Interest Rates-10yr'!$A$9:$C$15239,2,FALSE))-B16195),C16194)</f>
        <v>0.38999999999999968</v>
      </c>
      <c r="D16195" s="98">
        <f>AVERAGE(C$10:C16195)</f>
        <v>0.86097429877671972</v>
      </c>
      <c r="E16195" s="86" t="s">
        <v>160</v>
      </c>
      <c r="G16195" s="23"/>
    </row>
    <row r="16196" spans="1:7" customFormat="1">
      <c r="A16196" s="4">
        <v>38834</v>
      </c>
      <c r="B16196">
        <v>4.79</v>
      </c>
      <c r="C16196">
        <f>IFERROR(((VLOOKUP(A16196,'Interest Rates-10yr'!$A$9:$C$15239,2,FALSE))-B16196),C16195)</f>
        <v>0.29999999999999982</v>
      </c>
      <c r="D16196" s="98">
        <f>AVERAGE(C$10:C16196)</f>
        <v>0.86093964292333258</v>
      </c>
      <c r="E16196" s="86" t="s">
        <v>160</v>
      </c>
      <c r="G16196" s="23"/>
    </row>
    <row r="16197" spans="1:7" customFormat="1">
      <c r="A16197" s="4">
        <v>38835</v>
      </c>
      <c r="B16197">
        <v>4.8600000000000003</v>
      </c>
      <c r="C16197">
        <f>IFERROR(((VLOOKUP(A16197,'Interest Rates-10yr'!$A$9:$C$15239,2,FALSE))-B16197),C16196)</f>
        <v>0.20999999999999996</v>
      </c>
      <c r="D16197" s="98">
        <f>AVERAGE(C$10:C16197)</f>
        <v>0.86089943167778504</v>
      </c>
      <c r="E16197" s="86" t="s">
        <v>160</v>
      </c>
      <c r="G16197" s="23"/>
    </row>
    <row r="16198" spans="1:7" customFormat="1">
      <c r="A16198" s="4">
        <v>38836</v>
      </c>
      <c r="B16198">
        <v>4.8600000000000003</v>
      </c>
      <c r="C16198">
        <f>IFERROR(((VLOOKUP(A16198,'Interest Rates-10yr'!$A$9:$C$15239,2,FALSE))-B16198),C16197)</f>
        <v>0.20999999999999996</v>
      </c>
      <c r="D16198" s="98">
        <f>AVERAGE(C$10:C16198)</f>
        <v>0.86085922539996185</v>
      </c>
      <c r="E16198" s="86" t="s">
        <v>160</v>
      </c>
      <c r="G16198" s="23"/>
    </row>
    <row r="16199" spans="1:7" customFormat="1">
      <c r="A16199" s="4">
        <v>38837</v>
      </c>
      <c r="B16199">
        <v>4.8600000000000003</v>
      </c>
      <c r="C16199">
        <f>IFERROR(((VLOOKUP(A16199,'Interest Rates-10yr'!$A$9:$C$15239,2,FALSE))-B16199),C16198)</f>
        <v>0.20999999999999996</v>
      </c>
      <c r="D16199" s="98">
        <f>AVERAGE(C$10:C16199)</f>
        <v>0.86081902408894262</v>
      </c>
      <c r="E16199" s="86" t="s">
        <v>160</v>
      </c>
      <c r="G16199" s="23"/>
    </row>
    <row r="16200" spans="1:7" customFormat="1">
      <c r="A16200" s="4">
        <v>38838</v>
      </c>
      <c r="B16200">
        <v>4.84</v>
      </c>
      <c r="C16200">
        <f>IFERROR(((VLOOKUP(A16200,'Interest Rates-10yr'!$A$9:$C$15239,2,FALSE))-B16200),C16199)</f>
        <v>0.29999999999999982</v>
      </c>
      <c r="D16200" s="98">
        <f>AVERAGE(C$10:C16200)</f>
        <v>0.8607843863874981</v>
      </c>
      <c r="E16200" s="86" t="s">
        <v>160</v>
      </c>
      <c r="G16200" s="23"/>
    </row>
    <row r="16201" spans="1:7" customFormat="1">
      <c r="A16201" s="4">
        <v>38839</v>
      </c>
      <c r="B16201">
        <v>4.79</v>
      </c>
      <c r="C16201">
        <f>IFERROR(((VLOOKUP(A16201,'Interest Rates-10yr'!$A$9:$C$15239,2,FALSE))-B16201),C16200)</f>
        <v>0.33000000000000007</v>
      </c>
      <c r="D16201" s="98">
        <f>AVERAGE(C$10:C16201)</f>
        <v>0.86075160573122411</v>
      </c>
      <c r="E16201" s="86" t="s">
        <v>160</v>
      </c>
      <c r="G16201" s="23"/>
    </row>
    <row r="16202" spans="1:7" customFormat="1">
      <c r="A16202" s="4">
        <v>38840</v>
      </c>
      <c r="B16202">
        <v>4.8099999999999996</v>
      </c>
      <c r="C16202">
        <f>IFERROR(((VLOOKUP(A16202,'Interest Rates-10yr'!$A$9:$C$15239,2,FALSE))-B16202),C16201)</f>
        <v>0.34000000000000075</v>
      </c>
      <c r="D16202" s="98">
        <f>AVERAGE(C$10:C16202)</f>
        <v>0.86071944667448785</v>
      </c>
      <c r="E16202" s="86" t="s">
        <v>160</v>
      </c>
      <c r="G16202" s="23"/>
    </row>
    <row r="16203" spans="1:7" customFormat="1">
      <c r="A16203" s="4">
        <v>38841</v>
      </c>
      <c r="B16203">
        <v>4.83</v>
      </c>
      <c r="C16203">
        <f>IFERROR(((VLOOKUP(A16203,'Interest Rates-10yr'!$A$9:$C$15239,2,FALSE))-B16203),C16202)</f>
        <v>0.33000000000000007</v>
      </c>
      <c r="D16203" s="98">
        <f>AVERAGE(C$10:C16203)</f>
        <v>0.86068667407681743</v>
      </c>
      <c r="E16203" s="86" t="s">
        <v>160</v>
      </c>
      <c r="G16203" s="23"/>
    </row>
    <row r="16204" spans="1:7" customFormat="1">
      <c r="A16204" s="4">
        <v>38842</v>
      </c>
      <c r="B16204">
        <v>4.83</v>
      </c>
      <c r="C16204">
        <f>IFERROR(((VLOOKUP(A16204,'Interest Rates-10yr'!$A$9:$C$15239,2,FALSE))-B16204),C16203)</f>
        <v>0.29000000000000004</v>
      </c>
      <c r="D16204" s="98">
        <f>AVERAGE(C$10:C16204)</f>
        <v>0.86065143562827917</v>
      </c>
      <c r="E16204" s="86" t="s">
        <v>160</v>
      </c>
      <c r="G16204" s="23"/>
    </row>
    <row r="16205" spans="1:7" customFormat="1">
      <c r="A16205" s="4">
        <v>38843</v>
      </c>
      <c r="B16205">
        <v>4.83</v>
      </c>
      <c r="C16205">
        <f>IFERROR(((VLOOKUP(A16205,'Interest Rates-10yr'!$A$9:$C$15239,2,FALSE))-B16205),C16204)</f>
        <v>0.29000000000000004</v>
      </c>
      <c r="D16205" s="98">
        <f>AVERAGE(C$10:C16205)</f>
        <v>0.86061620153124119</v>
      </c>
      <c r="E16205" s="86" t="s">
        <v>160</v>
      </c>
      <c r="G16205" s="23"/>
    </row>
    <row r="16206" spans="1:7" customFormat="1">
      <c r="A16206" s="4">
        <v>38844</v>
      </c>
      <c r="B16206">
        <v>4.83</v>
      </c>
      <c r="C16206">
        <f>IFERROR(((VLOOKUP(A16206,'Interest Rates-10yr'!$A$9:$C$15239,2,FALSE))-B16206),C16205)</f>
        <v>0.29000000000000004</v>
      </c>
      <c r="D16206" s="98">
        <f>AVERAGE(C$10:C16206)</f>
        <v>0.86058097178489745</v>
      </c>
      <c r="E16206" s="86" t="s">
        <v>160</v>
      </c>
      <c r="G16206" s="23"/>
    </row>
    <row r="16207" spans="1:7" customFormat="1">
      <c r="A16207" s="4">
        <v>38845</v>
      </c>
      <c r="B16207">
        <v>4.88</v>
      </c>
      <c r="C16207">
        <f>IFERROR(((VLOOKUP(A16207,'Interest Rates-10yr'!$A$9:$C$15239,2,FALSE))-B16207),C16206)</f>
        <v>0.24000000000000021</v>
      </c>
      <c r="D16207" s="98">
        <f>AVERAGE(C$10:C16207)</f>
        <v>0.86054265958760234</v>
      </c>
      <c r="E16207" s="86" t="s">
        <v>160</v>
      </c>
      <c r="G16207" s="23"/>
    </row>
    <row r="16208" spans="1:7" customFormat="1">
      <c r="A16208" s="4">
        <v>38846</v>
      </c>
      <c r="B16208">
        <v>4.78</v>
      </c>
      <c r="C16208">
        <f>IFERROR(((VLOOKUP(A16208,'Interest Rates-10yr'!$A$9:$C$15239,2,FALSE))-B16208),C16207)</f>
        <v>0.34999999999999964</v>
      </c>
      <c r="D16208" s="98">
        <f>AVERAGE(C$10:C16208)</f>
        <v>0.86051114266312634</v>
      </c>
      <c r="E16208" s="86" t="s">
        <v>160</v>
      </c>
      <c r="G16208" s="23"/>
    </row>
    <row r="16209" spans="1:7" customFormat="1">
      <c r="A16209" s="4">
        <v>38847</v>
      </c>
      <c r="B16209">
        <v>4.88</v>
      </c>
      <c r="C16209">
        <f>IFERROR(((VLOOKUP(A16209,'Interest Rates-10yr'!$A$9:$C$15239,2,FALSE))-B16209),C16208)</f>
        <v>0.25</v>
      </c>
      <c r="D16209" s="98">
        <f>AVERAGE(C$10:C16209)</f>
        <v>0.86047345679012244</v>
      </c>
      <c r="E16209" s="86" t="s">
        <v>160</v>
      </c>
      <c r="G16209" s="23"/>
    </row>
    <row r="16210" spans="1:7" customFormat="1">
      <c r="A16210" s="4">
        <v>38848</v>
      </c>
      <c r="B16210">
        <v>4.99</v>
      </c>
      <c r="C16210">
        <f>IFERROR(((VLOOKUP(A16210,'Interest Rates-10yr'!$A$9:$C$15239,2,FALSE))-B16210),C16209)</f>
        <v>0.14999999999999947</v>
      </c>
      <c r="D16210" s="98">
        <f>AVERAGE(C$10:C16210)</f>
        <v>0.8604296031109181</v>
      </c>
      <c r="E16210" s="86" t="s">
        <v>160</v>
      </c>
      <c r="G16210" s="23"/>
    </row>
    <row r="16211" spans="1:7" customFormat="1">
      <c r="A16211" s="4">
        <v>38849</v>
      </c>
      <c r="B16211">
        <v>5.01</v>
      </c>
      <c r="C16211">
        <f>IFERROR(((VLOOKUP(A16211,'Interest Rates-10yr'!$A$9:$C$15239,2,FALSE))-B16211),C16210)</f>
        <v>0.1800000000000006</v>
      </c>
      <c r="D16211" s="98">
        <f>AVERAGE(C$10:C16211)</f>
        <v>0.86038760646833623</v>
      </c>
      <c r="E16211" s="86" t="s">
        <v>160</v>
      </c>
      <c r="G16211" s="23"/>
    </row>
    <row r="16212" spans="1:7" customFormat="1">
      <c r="A16212" s="4">
        <v>38850</v>
      </c>
      <c r="B16212">
        <v>5.01</v>
      </c>
      <c r="C16212">
        <f>IFERROR(((VLOOKUP(A16212,'Interest Rates-10yr'!$A$9:$C$15239,2,FALSE))-B16212),C16211)</f>
        <v>0.1800000000000006</v>
      </c>
      <c r="D16212" s="98">
        <f>AVERAGE(C$10:C16212)</f>
        <v>0.86034561500956519</v>
      </c>
      <c r="E16212" s="86" t="s">
        <v>160</v>
      </c>
      <c r="G16212" s="23"/>
    </row>
    <row r="16213" spans="1:7" customFormat="1">
      <c r="A16213" s="4">
        <v>38851</v>
      </c>
      <c r="B16213">
        <v>5.01</v>
      </c>
      <c r="C16213">
        <f>IFERROR(((VLOOKUP(A16213,'Interest Rates-10yr'!$A$9:$C$15239,2,FALSE))-B16213),C16212)</f>
        <v>0.1800000000000006</v>
      </c>
      <c r="D16213" s="98">
        <f>AVERAGE(C$10:C16213)</f>
        <v>0.86030362873364508</v>
      </c>
      <c r="E16213" s="86" t="s">
        <v>160</v>
      </c>
      <c r="G16213" s="23"/>
    </row>
    <row r="16214" spans="1:7" customFormat="1">
      <c r="A16214" s="4">
        <v>38852</v>
      </c>
      <c r="B16214">
        <v>5.01</v>
      </c>
      <c r="C16214">
        <f>IFERROR(((VLOOKUP(A16214,'Interest Rates-10yr'!$A$9:$C$15239,2,FALSE))-B16214),C16213)</f>
        <v>0.14000000000000057</v>
      </c>
      <c r="D16214" s="98">
        <f>AVERAGE(C$10:C16214)</f>
        <v>0.86025917926565776</v>
      </c>
      <c r="E16214" s="86" t="s">
        <v>160</v>
      </c>
      <c r="G16214" s="23"/>
    </row>
    <row r="16215" spans="1:7" customFormat="1">
      <c r="A16215" s="4">
        <v>38853</v>
      </c>
      <c r="B16215">
        <v>4.9800000000000004</v>
      </c>
      <c r="C16215">
        <f>IFERROR(((VLOOKUP(A16215,'Interest Rates-10yr'!$A$9:$C$15239,2,FALSE))-B16215),C16214)</f>
        <v>0.11999999999999922</v>
      </c>
      <c r="D16215" s="98">
        <f>AVERAGE(C$10:C16215)</f>
        <v>0.86021350117240436</v>
      </c>
      <c r="E16215" s="86" t="s">
        <v>160</v>
      </c>
      <c r="G16215" s="23"/>
    </row>
    <row r="16216" spans="1:7" customFormat="1">
      <c r="A16216" s="4">
        <v>38854</v>
      </c>
      <c r="B16216">
        <v>4.96</v>
      </c>
      <c r="C16216">
        <f>IFERROR(((VLOOKUP(A16216,'Interest Rates-10yr'!$A$9:$C$15239,2,FALSE))-B16216),C16215)</f>
        <v>0.20000000000000018</v>
      </c>
      <c r="D16216" s="98">
        <f>AVERAGE(C$10:C16216)</f>
        <v>0.86017276485469152</v>
      </c>
      <c r="E16216" s="86" t="s">
        <v>160</v>
      </c>
      <c r="G16216" s="23"/>
    </row>
    <row r="16217" spans="1:7" customFormat="1">
      <c r="A16217" s="4">
        <v>38855</v>
      </c>
      <c r="B16217">
        <v>5</v>
      </c>
      <c r="C16217">
        <f>IFERROR(((VLOOKUP(A16217,'Interest Rates-10yr'!$A$9:$C$15239,2,FALSE))-B16217),C16216)</f>
        <v>8.0000000000000071E-2</v>
      </c>
      <c r="D16217" s="98">
        <f>AVERAGE(C$10:C16217)</f>
        <v>0.86012462981243742</v>
      </c>
      <c r="E16217" s="86" t="s">
        <v>160</v>
      </c>
      <c r="G16217" s="23"/>
    </row>
    <row r="16218" spans="1:7" customFormat="1">
      <c r="A16218" s="4">
        <v>38856</v>
      </c>
      <c r="B16218">
        <v>5</v>
      </c>
      <c r="C16218">
        <f>IFERROR(((VLOOKUP(A16218,'Interest Rates-10yr'!$A$9:$C$15239,2,FALSE))-B16218),C16217)</f>
        <v>4.9999999999999822E-2</v>
      </c>
      <c r="D16218" s="98">
        <f>AVERAGE(C$10:C16218)</f>
        <v>0.86007464988586491</v>
      </c>
      <c r="E16218" s="86" t="s">
        <v>160</v>
      </c>
      <c r="G16218" s="23"/>
    </row>
    <row r="16219" spans="1:7" customFormat="1">
      <c r="A16219" s="4">
        <v>38857</v>
      </c>
      <c r="B16219">
        <v>5</v>
      </c>
      <c r="C16219">
        <f>IFERROR(((VLOOKUP(A16219,'Interest Rates-10yr'!$A$9:$C$15239,2,FALSE))-B16219),C16218)</f>
        <v>4.9999999999999822E-2</v>
      </c>
      <c r="D16219" s="98">
        <f>AVERAGE(C$10:C16219)</f>
        <v>0.86002467612584721</v>
      </c>
      <c r="E16219" s="86" t="s">
        <v>160</v>
      </c>
      <c r="G16219" s="23"/>
    </row>
    <row r="16220" spans="1:7" customFormat="1">
      <c r="A16220" s="4">
        <v>38858</v>
      </c>
      <c r="B16220">
        <v>5</v>
      </c>
      <c r="C16220">
        <f>IFERROR(((VLOOKUP(A16220,'Interest Rates-10yr'!$A$9:$C$15239,2,FALSE))-B16220),C16219)</f>
        <v>4.9999999999999822E-2</v>
      </c>
      <c r="D16220" s="98">
        <f>AVERAGE(C$10:C16220)</f>
        <v>0.85997470853124314</v>
      </c>
      <c r="E16220" s="86" t="s">
        <v>160</v>
      </c>
      <c r="G16220" s="23"/>
    </row>
    <row r="16221" spans="1:7" customFormat="1">
      <c r="A16221" s="4">
        <v>38859</v>
      </c>
      <c r="B16221">
        <v>5</v>
      </c>
      <c r="C16221">
        <f>IFERROR(((VLOOKUP(A16221,'Interest Rates-10yr'!$A$9:$C$15239,2,FALSE))-B16221),C16220)</f>
        <v>4.0000000000000036E-2</v>
      </c>
      <c r="D16221" s="98">
        <f>AVERAGE(C$10:C16221)</f>
        <v>0.85992413027387016</v>
      </c>
      <c r="E16221" s="86" t="s">
        <v>160</v>
      </c>
      <c r="G16221" s="23"/>
    </row>
    <row r="16222" spans="1:7" customFormat="1">
      <c r="A16222" s="4">
        <v>38860</v>
      </c>
      <c r="B16222">
        <v>4.9400000000000004</v>
      </c>
      <c r="C16222">
        <f>IFERROR(((VLOOKUP(A16222,'Interest Rates-10yr'!$A$9:$C$15239,2,FALSE))-B16222),C16221)</f>
        <v>0.12999999999999989</v>
      </c>
      <c r="D16222" s="98">
        <f>AVERAGE(C$10:C16222)</f>
        <v>0.85987910935668799</v>
      </c>
      <c r="E16222" s="86" t="s">
        <v>160</v>
      </c>
      <c r="G16222" s="23"/>
    </row>
    <row r="16223" spans="1:7" customFormat="1">
      <c r="A16223" s="4">
        <v>38861</v>
      </c>
      <c r="B16223">
        <v>4.9000000000000004</v>
      </c>
      <c r="C16223">
        <f>IFERROR(((VLOOKUP(A16223,'Interest Rates-10yr'!$A$9:$C$15239,2,FALSE))-B16223),C16222)</f>
        <v>0.12999999999999989</v>
      </c>
      <c r="D16223" s="98">
        <f>AVERAGE(C$10:C16223)</f>
        <v>0.85983409399284461</v>
      </c>
      <c r="E16223" s="86" t="s">
        <v>160</v>
      </c>
      <c r="G16223" s="23"/>
    </row>
    <row r="16224" spans="1:7" customFormat="1">
      <c r="A16224" s="4">
        <v>38862</v>
      </c>
      <c r="B16224">
        <v>5.01</v>
      </c>
      <c r="C16224">
        <f>IFERROR(((VLOOKUP(A16224,'Interest Rates-10yr'!$A$9:$C$15239,2,FALSE))-B16224),C16223)</f>
        <v>6.0000000000000497E-2</v>
      </c>
      <c r="D16224" s="98">
        <f>AVERAGE(C$10:C16224)</f>
        <v>0.85978476719087149</v>
      </c>
      <c r="E16224" s="86" t="s">
        <v>160</v>
      </c>
      <c r="G16224" s="23"/>
    </row>
    <row r="16225" spans="1:7" customFormat="1">
      <c r="A16225" s="4">
        <v>38863</v>
      </c>
      <c r="B16225">
        <v>4.99</v>
      </c>
      <c r="C16225">
        <f>IFERROR(((VLOOKUP(A16225,'Interest Rates-10yr'!$A$9:$C$15239,2,FALSE))-B16225),C16224)</f>
        <v>6.9999999999999396E-2</v>
      </c>
      <c r="D16225" s="98">
        <f>AVERAGE(C$10:C16225)</f>
        <v>0.8597360631475075</v>
      </c>
      <c r="E16225" s="86" t="s">
        <v>160</v>
      </c>
      <c r="G16225" s="23"/>
    </row>
    <row r="16226" spans="1:7" customFormat="1">
      <c r="A16226" s="4">
        <v>38864</v>
      </c>
      <c r="B16226">
        <v>4.99</v>
      </c>
      <c r="C16226">
        <f>IFERROR(((VLOOKUP(A16226,'Interest Rates-10yr'!$A$9:$C$15239,2,FALSE))-B16226),C16225)</f>
        <v>6.9999999999999396E-2</v>
      </c>
      <c r="D16226" s="98">
        <f>AVERAGE(C$10:C16226)</f>
        <v>0.85968736511068511</v>
      </c>
      <c r="E16226" s="86" t="s">
        <v>160</v>
      </c>
      <c r="G16226" s="23"/>
    </row>
    <row r="16227" spans="1:7" customFormat="1">
      <c r="A16227" s="4">
        <v>38865</v>
      </c>
      <c r="B16227">
        <v>4.99</v>
      </c>
      <c r="C16227">
        <f>IFERROR(((VLOOKUP(A16227,'Interest Rates-10yr'!$A$9:$C$15239,2,FALSE))-B16227),C16226)</f>
        <v>6.9999999999999396E-2</v>
      </c>
      <c r="D16227" s="98">
        <f>AVERAGE(C$10:C16227)</f>
        <v>0.85963867307929342</v>
      </c>
      <c r="E16227" s="86" t="s">
        <v>160</v>
      </c>
      <c r="G16227" s="23"/>
    </row>
    <row r="16228" spans="1:7" customFormat="1">
      <c r="A16228" s="4">
        <v>38866</v>
      </c>
      <c r="B16228">
        <v>4.99</v>
      </c>
      <c r="C16228">
        <f>IFERROR(((VLOOKUP(A16228,'Interest Rates-10yr'!$A$9:$C$15239,2,FALSE))-B16228),C16227)</f>
        <v>6.9999999999999396E-2</v>
      </c>
      <c r="D16228" s="98">
        <f>AVERAGE(C$10:C16228)</f>
        <v>0.85958998705222145</v>
      </c>
      <c r="E16228" s="86" t="s">
        <v>160</v>
      </c>
      <c r="G16228" s="23"/>
    </row>
    <row r="16229" spans="1:7" customFormat="1">
      <c r="A16229" s="4">
        <v>38867</v>
      </c>
      <c r="B16229">
        <v>5.0199999999999996</v>
      </c>
      <c r="C16229">
        <f>IFERROR(((VLOOKUP(A16229,'Interest Rates-10yr'!$A$9:$C$15239,2,FALSE))-B16229),C16228)</f>
        <v>7.0000000000000284E-2</v>
      </c>
      <c r="D16229" s="98">
        <f>AVERAGE(C$10:C16229)</f>
        <v>0.85954130702835885</v>
      </c>
      <c r="E16229" s="86" t="s">
        <v>160</v>
      </c>
      <c r="G16229" s="23"/>
    </row>
    <row r="16230" spans="1:7" customFormat="1">
      <c r="A16230" s="4">
        <v>38868</v>
      </c>
      <c r="B16230">
        <v>5.05</v>
      </c>
      <c r="C16230">
        <f>IFERROR(((VLOOKUP(A16230,'Interest Rates-10yr'!$A$9:$C$15239,2,FALSE))-B16230),C16229)</f>
        <v>7.0000000000000284E-2</v>
      </c>
      <c r="D16230" s="98">
        <f>AVERAGE(C$10:C16230)</f>
        <v>0.85949263300659517</v>
      </c>
      <c r="E16230" s="86" t="s">
        <v>160</v>
      </c>
      <c r="G16230" s="23"/>
    </row>
    <row r="16231" spans="1:7" customFormat="1">
      <c r="A16231" s="4">
        <v>38869</v>
      </c>
      <c r="B16231">
        <v>5.0199999999999996</v>
      </c>
      <c r="C16231">
        <f>IFERROR(((VLOOKUP(A16231,'Interest Rates-10yr'!$A$9:$C$15239,2,FALSE))-B16231),C16230)</f>
        <v>9.0000000000000746E-2</v>
      </c>
      <c r="D16231" s="98">
        <f>AVERAGE(C$10:C16231)</f>
        <v>0.85944519787942175</v>
      </c>
      <c r="E16231" s="86" t="s">
        <v>160</v>
      </c>
      <c r="G16231" s="23"/>
    </row>
    <row r="16232" spans="1:7" customFormat="1">
      <c r="A16232" s="4">
        <v>38870</v>
      </c>
      <c r="B16232">
        <v>4.97</v>
      </c>
      <c r="C16232">
        <f>IFERROR(((VLOOKUP(A16232,'Interest Rates-10yr'!$A$9:$C$15239,2,FALSE))-B16232),C16231)</f>
        <v>3.0000000000000249E-2</v>
      </c>
      <c r="D16232" s="98">
        <f>AVERAGE(C$10:C16232)</f>
        <v>0.8593940701473205</v>
      </c>
      <c r="E16232" s="86" t="s">
        <v>160</v>
      </c>
      <c r="G16232" s="23"/>
    </row>
    <row r="16233" spans="1:7" customFormat="1">
      <c r="A16233" s="4">
        <v>38871</v>
      </c>
      <c r="B16233">
        <v>4.97</v>
      </c>
      <c r="C16233">
        <f>IFERROR(((VLOOKUP(A16233,'Interest Rates-10yr'!$A$9:$C$15239,2,FALSE))-B16233),C16232)</f>
        <v>3.0000000000000249E-2</v>
      </c>
      <c r="D16233" s="98">
        <f>AVERAGE(C$10:C16233)</f>
        <v>0.85934294871794759</v>
      </c>
      <c r="E16233" s="86" t="s">
        <v>160</v>
      </c>
      <c r="G16233" s="23"/>
    </row>
    <row r="16234" spans="1:7" customFormat="1">
      <c r="A16234" s="4">
        <v>38872</v>
      </c>
      <c r="B16234">
        <v>4.97</v>
      </c>
      <c r="C16234">
        <f>IFERROR(((VLOOKUP(A16234,'Interest Rates-10yr'!$A$9:$C$15239,2,FALSE))-B16234),C16233)</f>
        <v>3.0000000000000249E-2</v>
      </c>
      <c r="D16234" s="98">
        <f>AVERAGE(C$10:C16234)</f>
        <v>0.85929183359013761</v>
      </c>
      <c r="E16234" s="86" t="s">
        <v>160</v>
      </c>
      <c r="G16234" s="23"/>
    </row>
    <row r="16235" spans="1:7" customFormat="1">
      <c r="A16235" s="4">
        <v>38873</v>
      </c>
      <c r="B16235">
        <v>5.01</v>
      </c>
      <c r="C16235">
        <f>IFERROR(((VLOOKUP(A16235,'Interest Rates-10yr'!$A$9:$C$15239,2,FALSE))-B16235),C16234)</f>
        <v>9.9999999999997868E-3</v>
      </c>
      <c r="D16235" s="98">
        <f>AVERAGE(C$10:C16235)</f>
        <v>0.85923949217305451</v>
      </c>
      <c r="E16235" s="86" t="s">
        <v>160</v>
      </c>
      <c r="G16235" s="23"/>
    </row>
    <row r="16236" spans="1:7" customFormat="1">
      <c r="A16236" s="4">
        <v>38874</v>
      </c>
      <c r="B16236">
        <v>4.99</v>
      </c>
      <c r="C16236">
        <f>IFERROR(((VLOOKUP(A16236,'Interest Rates-10yr'!$A$9:$C$15239,2,FALSE))-B16236),C16235)</f>
        <v>1.9999999999999574E-2</v>
      </c>
      <c r="D16236" s="98">
        <f>AVERAGE(C$10:C16236)</f>
        <v>0.85918777346397868</v>
      </c>
      <c r="E16236" s="86" t="s">
        <v>160</v>
      </c>
      <c r="G16236" s="23"/>
    </row>
    <row r="16237" spans="1:7" customFormat="1">
      <c r="A16237" s="4">
        <v>38875</v>
      </c>
      <c r="B16237">
        <v>4.99</v>
      </c>
      <c r="C16237">
        <f>IFERROR(((VLOOKUP(A16237,'Interest Rates-10yr'!$A$9:$C$15239,2,FALSE))-B16237),C16236)</f>
        <v>2.9999999999999361E-2</v>
      </c>
      <c r="D16237" s="98">
        <f>AVERAGE(C$10:C16237)</f>
        <v>0.85913667734779287</v>
      </c>
      <c r="E16237" s="86" t="s">
        <v>160</v>
      </c>
      <c r="G16237" s="23"/>
    </row>
    <row r="16238" spans="1:7" customFormat="1">
      <c r="A16238" s="4">
        <v>38876</v>
      </c>
      <c r="B16238">
        <v>5.0199999999999996</v>
      </c>
      <c r="C16238">
        <f>IFERROR(((VLOOKUP(A16238,'Interest Rates-10yr'!$A$9:$C$15239,2,FALSE))-B16238),C16237)</f>
        <v>-1.9999999999999574E-2</v>
      </c>
      <c r="D16238" s="98">
        <f>AVERAGE(C$10:C16238)</f>
        <v>0.8590825066239437</v>
      </c>
      <c r="E16238" s="86" t="s">
        <v>160</v>
      </c>
      <c r="G16238" s="23"/>
    </row>
    <row r="16239" spans="1:7" customFormat="1">
      <c r="A16239" s="4">
        <v>38877</v>
      </c>
      <c r="B16239">
        <v>5</v>
      </c>
      <c r="C16239">
        <f>IFERROR(((VLOOKUP(A16239,'Interest Rates-10yr'!$A$9:$C$15239,2,FALSE))-B16239),C16238)</f>
        <v>-1.9999999999999574E-2</v>
      </c>
      <c r="D16239" s="98">
        <f>AVERAGE(C$10:C16239)</f>
        <v>0.85902834257547644</v>
      </c>
      <c r="E16239" s="86" t="s">
        <v>160</v>
      </c>
      <c r="G16239" s="23"/>
    </row>
    <row r="16240" spans="1:7" customFormat="1">
      <c r="A16240" s="4">
        <v>38878</v>
      </c>
      <c r="B16240">
        <v>5</v>
      </c>
      <c r="C16240">
        <f>IFERROR(((VLOOKUP(A16240,'Interest Rates-10yr'!$A$9:$C$15239,2,FALSE))-B16240),C16239)</f>
        <v>-1.9999999999999574E-2</v>
      </c>
      <c r="D16240" s="98">
        <f>AVERAGE(C$10:C16240)</f>
        <v>0.8589741852011572</v>
      </c>
      <c r="E16240" s="86" t="s">
        <v>160</v>
      </c>
      <c r="G16240" s="23"/>
    </row>
    <row r="16241" spans="1:7" customFormat="1">
      <c r="A16241" s="4">
        <v>38879</v>
      </c>
      <c r="B16241">
        <v>5</v>
      </c>
      <c r="C16241">
        <f>IFERROR(((VLOOKUP(A16241,'Interest Rates-10yr'!$A$9:$C$15239,2,FALSE))-B16241),C16240)</f>
        <v>-1.9999999999999574E-2</v>
      </c>
      <c r="D16241" s="98">
        <f>AVERAGE(C$10:C16241)</f>
        <v>0.85892003449975241</v>
      </c>
      <c r="E16241" s="86" t="s">
        <v>160</v>
      </c>
      <c r="G16241" s="23"/>
    </row>
    <row r="16242" spans="1:7" customFormat="1">
      <c r="A16242" s="4">
        <v>38880</v>
      </c>
      <c r="B16242">
        <v>5.01</v>
      </c>
      <c r="C16242">
        <f>IFERROR(((VLOOKUP(A16242,'Interest Rates-10yr'!$A$9:$C$15239,2,FALSE))-B16242),C16241)</f>
        <v>-1.9999999999999574E-2</v>
      </c>
      <c r="D16242" s="98">
        <f>AVERAGE(C$10:C16242)</f>
        <v>0.85886589047002904</v>
      </c>
      <c r="E16242" s="86" t="s">
        <v>160</v>
      </c>
      <c r="G16242" s="23"/>
    </row>
    <row r="16243" spans="1:7" customFormat="1">
      <c r="A16243" s="4">
        <v>38881</v>
      </c>
      <c r="B16243">
        <v>5</v>
      </c>
      <c r="C16243">
        <f>IFERROR(((VLOOKUP(A16243,'Interest Rates-10yr'!$A$9:$C$15239,2,FALSE))-B16243),C16242)</f>
        <v>-3.0000000000000249E-2</v>
      </c>
      <c r="D16243" s="98">
        <f>AVERAGE(C$10:C16243)</f>
        <v>0.85881113711962431</v>
      </c>
      <c r="E16243" s="86" t="s">
        <v>160</v>
      </c>
      <c r="G16243" s="23"/>
    </row>
    <row r="16244" spans="1:7" customFormat="1">
      <c r="A16244" s="4">
        <v>38882</v>
      </c>
      <c r="B16244">
        <v>5</v>
      </c>
      <c r="C16244">
        <f>IFERROR(((VLOOKUP(A16244,'Interest Rates-10yr'!$A$9:$C$15239,2,FALSE))-B16244),C16243)</f>
        <v>4.9999999999999822E-2</v>
      </c>
      <c r="D16244" s="98">
        <f>AVERAGE(C$10:C16244)</f>
        <v>0.85876131813982015</v>
      </c>
      <c r="E16244" s="86" t="s">
        <v>160</v>
      </c>
      <c r="G16244" s="23"/>
    </row>
    <row r="16245" spans="1:7" customFormat="1">
      <c r="A16245" s="4">
        <v>38883</v>
      </c>
      <c r="B16245">
        <v>5.0199999999999996</v>
      </c>
      <c r="C16245">
        <f>IFERROR(((VLOOKUP(A16245,'Interest Rates-10yr'!$A$9:$C$15239,2,FALSE))-B16245),C16244)</f>
        <v>8.0000000000000071E-2</v>
      </c>
      <c r="D16245" s="98">
        <f>AVERAGE(C$10:C16245)</f>
        <v>0.85871335304262009</v>
      </c>
      <c r="E16245" s="86" t="s">
        <v>160</v>
      </c>
      <c r="G16245" s="23"/>
    </row>
    <row r="16246" spans="1:7" customFormat="1">
      <c r="A16246" s="4">
        <v>38884</v>
      </c>
      <c r="B16246">
        <v>4.9400000000000004</v>
      </c>
      <c r="C16246">
        <f>IFERROR(((VLOOKUP(A16246,'Interest Rates-10yr'!$A$9:$C$15239,2,FALSE))-B16246),C16245)</f>
        <v>0.1899999999999995</v>
      </c>
      <c r="D16246" s="98">
        <f>AVERAGE(C$10:C16246)</f>
        <v>0.85867216850403283</v>
      </c>
      <c r="E16246" s="86" t="s">
        <v>160</v>
      </c>
      <c r="G16246" s="23"/>
    </row>
    <row r="16247" spans="1:7" customFormat="1">
      <c r="A16247" s="4">
        <v>38885</v>
      </c>
      <c r="B16247">
        <v>4.9400000000000004</v>
      </c>
      <c r="C16247">
        <f>IFERROR(((VLOOKUP(A16247,'Interest Rates-10yr'!$A$9:$C$15239,2,FALSE))-B16247),C16246)</f>
        <v>0.1899999999999995</v>
      </c>
      <c r="D16247" s="98">
        <f>AVERAGE(C$10:C16247)</f>
        <v>0.85863098903805768</v>
      </c>
      <c r="E16247" s="86" t="s">
        <v>160</v>
      </c>
      <c r="G16247" s="23"/>
    </row>
    <row r="16248" spans="1:7" customFormat="1">
      <c r="A16248" s="4">
        <v>38886</v>
      </c>
      <c r="B16248">
        <v>4.9400000000000004</v>
      </c>
      <c r="C16248">
        <f>IFERROR(((VLOOKUP(A16248,'Interest Rates-10yr'!$A$9:$C$15239,2,FALSE))-B16248),C16247)</f>
        <v>0.1899999999999995</v>
      </c>
      <c r="D16248" s="98">
        <f>AVERAGE(C$10:C16248)</f>
        <v>0.85858981464375772</v>
      </c>
      <c r="E16248" s="86" t="s">
        <v>160</v>
      </c>
      <c r="G16248" s="23"/>
    </row>
    <row r="16249" spans="1:7" customFormat="1">
      <c r="A16249" s="4">
        <v>38887</v>
      </c>
      <c r="B16249">
        <v>4.95</v>
      </c>
      <c r="C16249">
        <f>IFERROR(((VLOOKUP(A16249,'Interest Rates-10yr'!$A$9:$C$15239,2,FALSE))-B16249),C16248)</f>
        <v>0.1899999999999995</v>
      </c>
      <c r="D16249" s="98">
        <f>AVERAGE(C$10:C16249)</f>
        <v>0.85854864532019592</v>
      </c>
      <c r="E16249" s="86" t="s">
        <v>160</v>
      </c>
      <c r="G16249" s="23"/>
    </row>
    <row r="16250" spans="1:7" customFormat="1">
      <c r="A16250" s="4">
        <v>38888</v>
      </c>
      <c r="B16250">
        <v>4.92</v>
      </c>
      <c r="C16250">
        <f>IFERROR(((VLOOKUP(A16250,'Interest Rates-10yr'!$A$9:$C$15239,2,FALSE))-B16250),C16249)</f>
        <v>0.23000000000000043</v>
      </c>
      <c r="D16250" s="98">
        <f>AVERAGE(C$10:C16250)</f>
        <v>0.85850994396896629</v>
      </c>
      <c r="E16250" s="86" t="s">
        <v>160</v>
      </c>
      <c r="G16250" s="23"/>
    </row>
    <row r="16251" spans="1:7" customFormat="1">
      <c r="A16251" s="4">
        <v>38889</v>
      </c>
      <c r="B16251">
        <v>4.91</v>
      </c>
      <c r="C16251">
        <f>IFERROR(((VLOOKUP(A16251,'Interest Rates-10yr'!$A$9:$C$15239,2,FALSE))-B16251),C16250)</f>
        <v>0.25</v>
      </c>
      <c r="D16251" s="98">
        <f>AVERAGE(C$10:C16251)</f>
        <v>0.85847247875877242</v>
      </c>
      <c r="E16251" s="86" t="s">
        <v>160</v>
      </c>
      <c r="G16251" s="23"/>
    </row>
    <row r="16252" spans="1:7" customFormat="1">
      <c r="A16252" s="4">
        <v>38890</v>
      </c>
      <c r="B16252">
        <v>4.9800000000000004</v>
      </c>
      <c r="C16252">
        <f>IFERROR(((VLOOKUP(A16252,'Interest Rates-10yr'!$A$9:$C$15239,2,FALSE))-B16252),C16251)</f>
        <v>0.21999999999999975</v>
      </c>
      <c r="D16252" s="98">
        <f>AVERAGE(C$10:C16252)</f>
        <v>0.8584331712122133</v>
      </c>
      <c r="E16252" s="86" t="s">
        <v>160</v>
      </c>
      <c r="G16252" s="23"/>
    </row>
    <row r="16253" spans="1:7" customFormat="1">
      <c r="A16253" s="4">
        <v>38891</v>
      </c>
      <c r="B16253">
        <v>4.9800000000000004</v>
      </c>
      <c r="C16253">
        <f>IFERROR(((VLOOKUP(A16253,'Interest Rates-10yr'!$A$9:$C$15239,2,FALSE))-B16253),C16252)</f>
        <v>0.25</v>
      </c>
      <c r="D16253" s="98">
        <f>AVERAGE(C$10:C16253)</f>
        <v>0.85839571534104786</v>
      </c>
      <c r="E16253" s="86" t="s">
        <v>160</v>
      </c>
      <c r="G16253" s="23"/>
    </row>
    <row r="16254" spans="1:7" customFormat="1">
      <c r="A16254" s="4">
        <v>38892</v>
      </c>
      <c r="B16254">
        <v>4.9800000000000004</v>
      </c>
      <c r="C16254">
        <f>IFERROR(((VLOOKUP(A16254,'Interest Rates-10yr'!$A$9:$C$15239,2,FALSE))-B16254),C16253)</f>
        <v>0.25</v>
      </c>
      <c r="D16254" s="98">
        <f>AVERAGE(C$10:C16254)</f>
        <v>0.8583582640812546</v>
      </c>
      <c r="E16254" s="86" t="s">
        <v>160</v>
      </c>
      <c r="G16254" s="23"/>
    </row>
    <row r="16255" spans="1:7" customFormat="1">
      <c r="A16255" s="4">
        <v>38893</v>
      </c>
      <c r="B16255">
        <v>4.9800000000000004</v>
      </c>
      <c r="C16255">
        <f>IFERROR(((VLOOKUP(A16255,'Interest Rates-10yr'!$A$9:$C$15239,2,FALSE))-B16255),C16254)</f>
        <v>0.25</v>
      </c>
      <c r="D16255" s="98">
        <f>AVERAGE(C$10:C16255)</f>
        <v>0.85832081743198207</v>
      </c>
      <c r="E16255" s="86" t="s">
        <v>160</v>
      </c>
      <c r="G16255" s="23"/>
    </row>
    <row r="16256" spans="1:7" customFormat="1">
      <c r="A16256" s="4">
        <v>38894</v>
      </c>
      <c r="B16256">
        <v>5.03</v>
      </c>
      <c r="C16256">
        <f>IFERROR(((VLOOKUP(A16256,'Interest Rates-10yr'!$A$9:$C$15239,2,FALSE))-B16256),C16255)</f>
        <v>0.21999999999999975</v>
      </c>
      <c r="D16256" s="98">
        <f>AVERAGE(C$10:C16256)</f>
        <v>0.85828152889764142</v>
      </c>
      <c r="E16256" s="86" t="s">
        <v>160</v>
      </c>
      <c r="G16256" s="23"/>
    </row>
    <row r="16257" spans="1:8">
      <c r="A16257" s="4">
        <v>38895</v>
      </c>
      <c r="B16257">
        <v>5.0199999999999996</v>
      </c>
      <c r="C16257">
        <f>IFERROR(((VLOOKUP(A16257,'Interest Rates-10yr'!$A$9:$C$15239,2,FALSE))-B16257),C16256)</f>
        <v>0.19000000000000039</v>
      </c>
      <c r="D16257" s="98">
        <f>AVERAGE(C$10:C16257)</f>
        <v>0.85824039881831493</v>
      </c>
      <c r="E16257" s="86" t="s">
        <v>160</v>
      </c>
      <c r="H16257"/>
    </row>
    <row r="16258" spans="1:8">
      <c r="A16258" s="4">
        <v>38896</v>
      </c>
      <c r="B16258">
        <v>5.0599999999999996</v>
      </c>
      <c r="C16258">
        <f>IFERROR(((VLOOKUP(A16258,'Interest Rates-10yr'!$A$9:$C$15239,2,FALSE))-B16258),C16257)</f>
        <v>0.19000000000000039</v>
      </c>
      <c r="D16258" s="98">
        <f>AVERAGE(C$10:C16258)</f>
        <v>0.85819927380146355</v>
      </c>
      <c r="E16258" s="86" t="s">
        <v>160</v>
      </c>
      <c r="H16258"/>
    </row>
    <row r="16259" spans="1:8">
      <c r="A16259" s="4">
        <v>38897</v>
      </c>
      <c r="B16259">
        <v>5.08</v>
      </c>
      <c r="C16259">
        <f>IFERROR(((VLOOKUP(A16259,'Interest Rates-10yr'!$A$9:$C$15239,2,FALSE))-B16259),C16258)</f>
        <v>0.13999999999999968</v>
      </c>
      <c r="D16259" s="98">
        <f>AVERAGE(C$10:C16259)</f>
        <v>0.85815507692307569</v>
      </c>
      <c r="E16259" s="86" t="s">
        <v>160</v>
      </c>
      <c r="H16259"/>
    </row>
    <row r="16260" spans="1:8">
      <c r="A16260" s="4">
        <v>38898</v>
      </c>
      <c r="B16260">
        <v>5.05</v>
      </c>
      <c r="C16260">
        <f>IFERROR(((VLOOKUP(A16260,'Interest Rates-10yr'!$A$9:$C$15239,2,FALSE))-B16260),C16259)</f>
        <v>0.10000000000000053</v>
      </c>
      <c r="D16260" s="98">
        <f>AVERAGE(C$10:C16260)</f>
        <v>0.85810842409697752</v>
      </c>
      <c r="E16260" s="86" t="s">
        <v>160</v>
      </c>
      <c r="F16260" s="12" t="s">
        <v>160</v>
      </c>
      <c r="G16260" s="23">
        <f>AVERAGE(B16170:B16260)/100</f>
        <v>4.9075824175824193E-2</v>
      </c>
      <c r="H16260" s="23">
        <f>AVERAGE(C16170:C16260)/100</f>
        <v>1.5912087912087914E-3</v>
      </c>
    </row>
    <row r="16261" spans="1:8">
      <c r="A16261" s="4">
        <v>38899</v>
      </c>
      <c r="B16261">
        <v>5.05</v>
      </c>
      <c r="C16261">
        <f>IFERROR(((VLOOKUP(A16261,'Interest Rates-10yr'!$A$9:$C$15239,2,FALSE))-B16261),C16260)</f>
        <v>0.10000000000000053</v>
      </c>
      <c r="D16261" s="98">
        <f>AVERAGE(C$10:C16261)</f>
        <v>0.85806177701205888</v>
      </c>
      <c r="E16261" s="86" t="s">
        <v>161</v>
      </c>
      <c r="H16261"/>
    </row>
    <row r="16262" spans="1:8">
      <c r="A16262" s="4">
        <v>38900</v>
      </c>
      <c r="B16262">
        <v>5.05</v>
      </c>
      <c r="C16262">
        <f>IFERROR(((VLOOKUP(A16262,'Interest Rates-10yr'!$A$9:$C$15239,2,FALSE))-B16262),C16261)</f>
        <v>0.10000000000000053</v>
      </c>
      <c r="D16262" s="98">
        <f>AVERAGE(C$10:C16262)</f>
        <v>0.85801513566726029</v>
      </c>
      <c r="E16262" s="86" t="s">
        <v>161</v>
      </c>
      <c r="H16262"/>
    </row>
    <row r="16263" spans="1:8">
      <c r="A16263" s="4">
        <v>38901</v>
      </c>
      <c r="B16263">
        <v>5.25</v>
      </c>
      <c r="C16263">
        <f>IFERROR(((VLOOKUP(A16263,'Interest Rates-10yr'!$A$9:$C$15239,2,FALSE))-B16263),C16262)</f>
        <v>-9.9999999999999645E-2</v>
      </c>
      <c r="D16263" s="98">
        <f>AVERAGE(C$10:C16263)</f>
        <v>0.85795619539805468</v>
      </c>
      <c r="E16263" s="86" t="s">
        <v>161</v>
      </c>
      <c r="H16263"/>
    </row>
    <row r="16264" spans="1:8">
      <c r="A16264" s="4">
        <v>38902</v>
      </c>
      <c r="B16264">
        <v>5.25</v>
      </c>
      <c r="C16264">
        <f>IFERROR(((VLOOKUP(A16264,'Interest Rates-10yr'!$A$9:$C$15239,2,FALSE))-B16264),C16263)</f>
        <v>-9.9999999999999645E-2</v>
      </c>
      <c r="D16264" s="98">
        <f>AVERAGE(C$10:C16264)</f>
        <v>0.85789726238080477</v>
      </c>
      <c r="E16264" s="86" t="s">
        <v>161</v>
      </c>
      <c r="H16264"/>
    </row>
    <row r="16265" spans="1:8">
      <c r="A16265" s="4">
        <v>38903</v>
      </c>
      <c r="B16265">
        <v>5.25</v>
      </c>
      <c r="C16265">
        <f>IFERROR(((VLOOKUP(A16265,'Interest Rates-10yr'!$A$9:$C$15239,2,FALSE))-B16265),C16264)</f>
        <v>-1.9999999999999574E-2</v>
      </c>
      <c r="D16265" s="98">
        <f>AVERAGE(C$10:C16265)</f>
        <v>0.8578432578740145</v>
      </c>
      <c r="E16265" s="86" t="s">
        <v>161</v>
      </c>
      <c r="H16265"/>
    </row>
    <row r="16266" spans="1:8">
      <c r="A16266" s="4">
        <v>38904</v>
      </c>
      <c r="B16266">
        <v>5.24</v>
      </c>
      <c r="C16266">
        <f>IFERROR(((VLOOKUP(A16266,'Interest Rates-10yr'!$A$9:$C$15239,2,FALSE))-B16266),C16265)</f>
        <v>-4.9999999999999822E-2</v>
      </c>
      <c r="D16266" s="98">
        <f>AVERAGE(C$10:C16266)</f>
        <v>0.85778741465214869</v>
      </c>
      <c r="E16266" s="86" t="s">
        <v>161</v>
      </c>
      <c r="H16266"/>
    </row>
    <row r="16267" spans="1:8">
      <c r="A16267" s="4">
        <v>38905</v>
      </c>
      <c r="B16267">
        <v>5.22</v>
      </c>
      <c r="C16267">
        <f>IFERROR(((VLOOKUP(A16267,'Interest Rates-10yr'!$A$9:$C$15239,2,FALSE))-B16267),C16266)</f>
        <v>-8.0000000000000071E-2</v>
      </c>
      <c r="D16267" s="98">
        <f>AVERAGE(C$10:C16267)</f>
        <v>0.85772973305449507</v>
      </c>
      <c r="E16267" s="86" t="s">
        <v>161</v>
      </c>
      <c r="H16267"/>
    </row>
    <row r="16268" spans="1:8">
      <c r="A16268" s="4">
        <v>38906</v>
      </c>
      <c r="B16268">
        <v>5.22</v>
      </c>
      <c r="C16268">
        <f>IFERROR(((VLOOKUP(A16268,'Interest Rates-10yr'!$A$9:$C$15239,2,FALSE))-B16268),C16267)</f>
        <v>-8.0000000000000071E-2</v>
      </c>
      <c r="D16268" s="98">
        <f>AVERAGE(C$10:C16268)</f>
        <v>0.85767205855218531</v>
      </c>
      <c r="E16268" s="86" t="s">
        <v>161</v>
      </c>
      <c r="H16268"/>
    </row>
    <row r="16269" spans="1:8">
      <c r="A16269" s="4">
        <v>38907</v>
      </c>
      <c r="B16269">
        <v>5.22</v>
      </c>
      <c r="C16269">
        <f>IFERROR(((VLOOKUP(A16269,'Interest Rates-10yr'!$A$9:$C$15239,2,FALSE))-B16269),C16268)</f>
        <v>-8.0000000000000071E-2</v>
      </c>
      <c r="D16269" s="98">
        <f>AVERAGE(C$10:C16269)</f>
        <v>0.85761439114391025</v>
      </c>
      <c r="E16269" s="86" t="s">
        <v>161</v>
      </c>
      <c r="H16269"/>
    </row>
    <row r="16270" spans="1:8">
      <c r="A16270" s="4">
        <v>38908</v>
      </c>
      <c r="B16270">
        <v>5.24</v>
      </c>
      <c r="C16270">
        <f>IFERROR(((VLOOKUP(A16270,'Interest Rates-10yr'!$A$9:$C$15239,2,FALSE))-B16270),C16269)</f>
        <v>-0.11000000000000032</v>
      </c>
      <c r="D16270" s="98">
        <f>AVERAGE(C$10:C16270)</f>
        <v>0.85755488592337381</v>
      </c>
      <c r="E16270" s="86" t="s">
        <v>161</v>
      </c>
      <c r="H16270"/>
    </row>
    <row r="16271" spans="1:8">
      <c r="A16271" s="4">
        <v>38909</v>
      </c>
      <c r="B16271">
        <v>5.25</v>
      </c>
      <c r="C16271">
        <f>IFERROR(((VLOOKUP(A16271,'Interest Rates-10yr'!$A$9:$C$15239,2,FALSE))-B16271),C16270)</f>
        <v>-0.15000000000000036</v>
      </c>
      <c r="D16271" s="98">
        <f>AVERAGE(C$10:C16271)</f>
        <v>0.85749292829910106</v>
      </c>
      <c r="E16271" s="86" t="s">
        <v>161</v>
      </c>
      <c r="H16271"/>
    </row>
    <row r="16272" spans="1:8">
      <c r="A16272" s="4">
        <v>38910</v>
      </c>
      <c r="B16272">
        <v>5.27</v>
      </c>
      <c r="C16272">
        <f>IFERROR(((VLOOKUP(A16272,'Interest Rates-10yr'!$A$9:$C$15239,2,FALSE))-B16272),C16271)</f>
        <v>-0.16999999999999993</v>
      </c>
      <c r="D16272" s="98">
        <f>AVERAGE(C$10:C16272)</f>
        <v>0.85742974850888398</v>
      </c>
      <c r="E16272" s="86" t="s">
        <v>161</v>
      </c>
      <c r="H16272"/>
    </row>
    <row r="16273" spans="1:7" customFormat="1">
      <c r="A16273" s="4">
        <v>38911</v>
      </c>
      <c r="B16273">
        <v>5.26</v>
      </c>
      <c r="C16273">
        <f>IFERROR(((VLOOKUP(A16273,'Interest Rates-10yr'!$A$9:$C$15239,2,FALSE))-B16273),C16272)</f>
        <v>-0.17999999999999972</v>
      </c>
      <c r="D16273" s="98">
        <f>AVERAGE(C$10:C16273)</f>
        <v>0.85736596163305345</v>
      </c>
      <c r="E16273" s="86" t="s">
        <v>161</v>
      </c>
      <c r="G16273" s="23"/>
    </row>
    <row r="16274" spans="1:7" customFormat="1">
      <c r="A16274" s="4">
        <v>38912</v>
      </c>
      <c r="B16274">
        <v>5.26</v>
      </c>
      <c r="C16274">
        <f>IFERROR(((VLOOKUP(A16274,'Interest Rates-10yr'!$A$9:$C$15239,2,FALSE))-B16274),C16273)</f>
        <v>-0.1899999999999995</v>
      </c>
      <c r="D16274" s="98">
        <f>AVERAGE(C$10:C16274)</f>
        <v>0.85730156778358313</v>
      </c>
      <c r="E16274" s="86" t="s">
        <v>161</v>
      </c>
      <c r="G16274" s="23"/>
    </row>
    <row r="16275" spans="1:7" customFormat="1">
      <c r="A16275" s="4">
        <v>38913</v>
      </c>
      <c r="B16275">
        <v>5.26</v>
      </c>
      <c r="C16275">
        <f>IFERROR(((VLOOKUP(A16275,'Interest Rates-10yr'!$A$9:$C$15239,2,FALSE))-B16275),C16274)</f>
        <v>-0.1899999999999995</v>
      </c>
      <c r="D16275" s="98">
        <f>AVERAGE(C$10:C16275)</f>
        <v>0.85723718185171394</v>
      </c>
      <c r="E16275" s="86" t="s">
        <v>161</v>
      </c>
      <c r="G16275" s="23"/>
    </row>
    <row r="16276" spans="1:7" customFormat="1">
      <c r="A16276" s="4">
        <v>38914</v>
      </c>
      <c r="B16276">
        <v>5.26</v>
      </c>
      <c r="C16276">
        <f>IFERROR(((VLOOKUP(A16276,'Interest Rates-10yr'!$A$9:$C$15239,2,FALSE))-B16276),C16275)</f>
        <v>-0.1899999999999995</v>
      </c>
      <c r="D16276" s="98">
        <f>AVERAGE(C$10:C16276)</f>
        <v>0.85717280383598571</v>
      </c>
      <c r="E16276" s="86" t="s">
        <v>161</v>
      </c>
      <c r="G16276" s="23"/>
    </row>
    <row r="16277" spans="1:7" customFormat="1">
      <c r="A16277" s="4">
        <v>38915</v>
      </c>
      <c r="B16277">
        <v>5.28</v>
      </c>
      <c r="C16277">
        <f>IFERROR(((VLOOKUP(A16277,'Interest Rates-10yr'!$A$9:$C$15239,2,FALSE))-B16277),C16276)</f>
        <v>-0.20999999999999996</v>
      </c>
      <c r="D16277" s="98">
        <f>AVERAGE(C$10:C16277)</f>
        <v>0.85710720432751286</v>
      </c>
      <c r="E16277" s="86" t="s">
        <v>161</v>
      </c>
      <c r="G16277" s="23"/>
    </row>
    <row r="16278" spans="1:7" customFormat="1">
      <c r="A16278" s="4">
        <v>38916</v>
      </c>
      <c r="B16278">
        <v>5.22</v>
      </c>
      <c r="C16278">
        <f>IFERROR(((VLOOKUP(A16278,'Interest Rates-10yr'!$A$9:$C$15239,2,FALSE))-B16278),C16277)</f>
        <v>-8.9999999999999858E-2</v>
      </c>
      <c r="D16278" s="98">
        <f>AVERAGE(C$10:C16278)</f>
        <v>0.8570489888745455</v>
      </c>
      <c r="E16278" s="86" t="s">
        <v>161</v>
      </c>
      <c r="G16278" s="23"/>
    </row>
    <row r="16279" spans="1:7" customFormat="1">
      <c r="A16279" s="4">
        <v>38917</v>
      </c>
      <c r="B16279">
        <v>5.23</v>
      </c>
      <c r="C16279">
        <f>IFERROR(((VLOOKUP(A16279,'Interest Rates-10yr'!$A$9:$C$15239,2,FALSE))-B16279),C16278)</f>
        <v>-0.17000000000000082</v>
      </c>
      <c r="D16279" s="98">
        <f>AVERAGE(C$10:C16279)</f>
        <v>0.85698586355254947</v>
      </c>
      <c r="E16279" s="86" t="s">
        <v>161</v>
      </c>
      <c r="G16279" s="23"/>
    </row>
    <row r="16280" spans="1:7" customFormat="1">
      <c r="A16280" s="4">
        <v>38918</v>
      </c>
      <c r="B16280">
        <v>5.24</v>
      </c>
      <c r="C16280">
        <f>IFERROR(((VLOOKUP(A16280,'Interest Rates-10yr'!$A$9:$C$15239,2,FALSE))-B16280),C16279)</f>
        <v>-0.20999999999999996</v>
      </c>
      <c r="D16280" s="98">
        <f>AVERAGE(C$10:C16280)</f>
        <v>0.85692028762829453</v>
      </c>
      <c r="E16280" s="86" t="s">
        <v>161</v>
      </c>
      <c r="G16280" s="23"/>
    </row>
    <row r="16281" spans="1:7" customFormat="1">
      <c r="A16281" s="4">
        <v>38919</v>
      </c>
      <c r="B16281">
        <v>5.23</v>
      </c>
      <c r="C16281">
        <f>IFERROR(((VLOOKUP(A16281,'Interest Rates-10yr'!$A$9:$C$15239,2,FALSE))-B16281),C16280)</f>
        <v>-0.1800000000000006</v>
      </c>
      <c r="D16281" s="98">
        <f>AVERAGE(C$10:C16281)</f>
        <v>0.8568565634218277</v>
      </c>
      <c r="E16281" s="86" t="s">
        <v>161</v>
      </c>
      <c r="G16281" s="23"/>
    </row>
    <row r="16282" spans="1:7" customFormat="1">
      <c r="A16282" s="4">
        <v>38920</v>
      </c>
      <c r="B16282">
        <v>5.23</v>
      </c>
      <c r="C16282">
        <f>IFERROR(((VLOOKUP(A16282,'Interest Rates-10yr'!$A$9:$C$15239,2,FALSE))-B16282),C16281)</f>
        <v>-0.1800000000000006</v>
      </c>
      <c r="D16282" s="98">
        <f>AVERAGE(C$10:C16282)</f>
        <v>0.856792847047255</v>
      </c>
      <c r="E16282" s="86" t="s">
        <v>161</v>
      </c>
      <c r="G16282" s="23"/>
    </row>
    <row r="16283" spans="1:7" customFormat="1">
      <c r="A16283" s="4">
        <v>38921</v>
      </c>
      <c r="B16283">
        <v>5.23</v>
      </c>
      <c r="C16283">
        <f>IFERROR(((VLOOKUP(A16283,'Interest Rates-10yr'!$A$9:$C$15239,2,FALSE))-B16283),C16282)</f>
        <v>-0.1800000000000006</v>
      </c>
      <c r="D16283" s="98">
        <f>AVERAGE(C$10:C16283)</f>
        <v>0.85672913850313259</v>
      </c>
      <c r="E16283" s="86" t="s">
        <v>161</v>
      </c>
      <c r="G16283" s="23"/>
    </row>
    <row r="16284" spans="1:7" customFormat="1">
      <c r="A16284" s="4">
        <v>38922</v>
      </c>
      <c r="B16284">
        <v>5.24</v>
      </c>
      <c r="C16284">
        <f>IFERROR(((VLOOKUP(A16284,'Interest Rates-10yr'!$A$9:$C$15239,2,FALSE))-B16284),C16283)</f>
        <v>-0.19000000000000039</v>
      </c>
      <c r="D16284" s="98">
        <f>AVERAGE(C$10:C16284)</f>
        <v>0.85666482334869309</v>
      </c>
      <c r="E16284" s="86" t="s">
        <v>161</v>
      </c>
      <c r="G16284" s="23"/>
    </row>
    <row r="16285" spans="1:7" customFormat="1">
      <c r="A16285" s="4">
        <v>38923</v>
      </c>
      <c r="B16285">
        <v>5.24</v>
      </c>
      <c r="C16285">
        <f>IFERROR(((VLOOKUP(A16285,'Interest Rates-10yr'!$A$9:$C$15239,2,FALSE))-B16285),C16284)</f>
        <v>-0.16999999999999993</v>
      </c>
      <c r="D16285" s="98">
        <f>AVERAGE(C$10:C16285)</f>
        <v>0.8566017449004657</v>
      </c>
      <c r="E16285" s="86" t="s">
        <v>161</v>
      </c>
      <c r="G16285" s="23"/>
    </row>
    <row r="16286" spans="1:7" customFormat="1">
      <c r="A16286" s="4">
        <v>38924</v>
      </c>
      <c r="B16286">
        <v>5.24</v>
      </c>
      <c r="C16286">
        <f>IFERROR(((VLOOKUP(A16286,'Interest Rates-10yr'!$A$9:$C$15239,2,FALSE))-B16286),C16285)</f>
        <v>-0.20000000000000018</v>
      </c>
      <c r="D16286" s="98">
        <f>AVERAGE(C$10:C16286)</f>
        <v>0.85653683111138279</v>
      </c>
      <c r="E16286" s="86" t="s">
        <v>161</v>
      </c>
      <c r="G16286" s="23"/>
    </row>
    <row r="16287" spans="1:7" customFormat="1">
      <c r="A16287" s="4">
        <v>38925</v>
      </c>
      <c r="B16287">
        <v>5.27</v>
      </c>
      <c r="C16287">
        <f>IFERROR(((VLOOKUP(A16287,'Interest Rates-10yr'!$A$9:$C$15239,2,FALSE))-B16287),C16286)</f>
        <v>-0.19999999999999929</v>
      </c>
      <c r="D16287" s="98">
        <f>AVERAGE(C$10:C16287)</f>
        <v>0.8564719252979468</v>
      </c>
      <c r="E16287" s="86" t="s">
        <v>161</v>
      </c>
      <c r="G16287" s="23"/>
    </row>
    <row r="16288" spans="1:7" customFormat="1">
      <c r="A16288" s="4">
        <v>38926</v>
      </c>
      <c r="B16288">
        <v>5.26</v>
      </c>
      <c r="C16288">
        <f>IFERROR(((VLOOKUP(A16288,'Interest Rates-10yr'!$A$9:$C$15239,2,FALSE))-B16288),C16287)</f>
        <v>-0.25999999999999979</v>
      </c>
      <c r="D16288" s="98">
        <f>AVERAGE(C$10:C16288)</f>
        <v>0.85640334172860599</v>
      </c>
      <c r="E16288" s="86" t="s">
        <v>161</v>
      </c>
      <c r="G16288" s="23"/>
    </row>
    <row r="16289" spans="1:7" customFormat="1">
      <c r="A16289" s="4">
        <v>38927</v>
      </c>
      <c r="B16289">
        <v>5.26</v>
      </c>
      <c r="C16289">
        <f>IFERROR(((VLOOKUP(A16289,'Interest Rates-10yr'!$A$9:$C$15239,2,FALSE))-B16289),C16288)</f>
        <v>-0.25999999999999979</v>
      </c>
      <c r="D16289" s="98">
        <f>AVERAGE(C$10:C16289)</f>
        <v>0.85633476658476515</v>
      </c>
      <c r="E16289" s="86" t="s">
        <v>161</v>
      </c>
      <c r="G16289" s="23"/>
    </row>
    <row r="16290" spans="1:7" customFormat="1">
      <c r="A16290" s="4">
        <v>38928</v>
      </c>
      <c r="B16290">
        <v>5.26</v>
      </c>
      <c r="C16290">
        <f>IFERROR(((VLOOKUP(A16290,'Interest Rates-10yr'!$A$9:$C$15239,2,FALSE))-B16290),C16289)</f>
        <v>-0.25999999999999979</v>
      </c>
      <c r="D16290" s="98">
        <f>AVERAGE(C$10:C16290)</f>
        <v>0.85626619986487174</v>
      </c>
      <c r="E16290" s="86" t="s">
        <v>161</v>
      </c>
      <c r="G16290" s="23"/>
    </row>
    <row r="16291" spans="1:7" customFormat="1">
      <c r="A16291" s="4">
        <v>38929</v>
      </c>
      <c r="B16291">
        <v>5.31</v>
      </c>
      <c r="C16291">
        <f>IFERROR(((VLOOKUP(A16291,'Interest Rates-10yr'!$A$9:$C$15239,2,FALSE))-B16291),C16290)</f>
        <v>-0.3199999999999994</v>
      </c>
      <c r="D16291" s="98">
        <f>AVERAGE(C$10:C16291)</f>
        <v>0.85619395651639707</v>
      </c>
      <c r="E16291" s="86" t="s">
        <v>161</v>
      </c>
      <c r="G16291" s="23"/>
    </row>
    <row r="16292" spans="1:7" customFormat="1">
      <c r="A16292" s="4">
        <v>38930</v>
      </c>
      <c r="B16292">
        <v>5.27</v>
      </c>
      <c r="C16292">
        <f>IFERROR(((VLOOKUP(A16292,'Interest Rates-10yr'!$A$9:$C$15239,2,FALSE))-B16292),C16291)</f>
        <v>-0.27999999999999936</v>
      </c>
      <c r="D16292" s="98">
        <f>AVERAGE(C$10:C16292)</f>
        <v>0.8561241785911673</v>
      </c>
      <c r="E16292" s="86" t="s">
        <v>161</v>
      </c>
      <c r="G16292" s="23"/>
    </row>
    <row r="16293" spans="1:7" customFormat="1">
      <c r="A16293" s="4">
        <v>38931</v>
      </c>
      <c r="B16293">
        <v>5.25</v>
      </c>
      <c r="C16293">
        <f>IFERROR(((VLOOKUP(A16293,'Interest Rates-10yr'!$A$9:$C$15239,2,FALSE))-B16293),C16292)</f>
        <v>-0.29000000000000004</v>
      </c>
      <c r="D16293" s="98">
        <f>AVERAGE(C$10:C16293)</f>
        <v>0.85605379513632862</v>
      </c>
      <c r="E16293" s="86" t="s">
        <v>161</v>
      </c>
      <c r="G16293" s="23"/>
    </row>
    <row r="16294" spans="1:7" customFormat="1">
      <c r="A16294" s="4">
        <v>38932</v>
      </c>
      <c r="B16294">
        <v>5.27</v>
      </c>
      <c r="C16294">
        <f>IFERROR(((VLOOKUP(A16294,'Interest Rates-10yr'!$A$9:$C$15239,2,FALSE))-B16294),C16293)</f>
        <v>-0.30999999999999961</v>
      </c>
      <c r="D16294" s="98">
        <f>AVERAGE(C$10:C16294)</f>
        <v>0.85598219220141092</v>
      </c>
      <c r="E16294" s="86" t="s">
        <v>161</v>
      </c>
      <c r="G16294" s="23"/>
    </row>
    <row r="16295" spans="1:7" customFormat="1">
      <c r="A16295" s="4">
        <v>38933</v>
      </c>
      <c r="B16295">
        <v>5.25</v>
      </c>
      <c r="C16295">
        <f>IFERROR(((VLOOKUP(A16295,'Interest Rates-10yr'!$A$9:$C$15239,2,FALSE))-B16295),C16294)</f>
        <v>-0.33999999999999986</v>
      </c>
      <c r="D16295" s="98">
        <f>AVERAGE(C$10:C16295)</f>
        <v>0.85590875598673566</v>
      </c>
      <c r="E16295" s="86" t="s">
        <v>161</v>
      </c>
      <c r="G16295" s="23"/>
    </row>
    <row r="16296" spans="1:7" customFormat="1">
      <c r="A16296" s="4">
        <v>38934</v>
      </c>
      <c r="B16296">
        <v>5.25</v>
      </c>
      <c r="C16296">
        <f>IFERROR(((VLOOKUP(A16296,'Interest Rates-10yr'!$A$9:$C$15239,2,FALSE))-B16296),C16295)</f>
        <v>-0.33999999999999986</v>
      </c>
      <c r="D16296" s="98">
        <f>AVERAGE(C$10:C16296)</f>
        <v>0.85583532878983093</v>
      </c>
      <c r="E16296" s="86" t="s">
        <v>161</v>
      </c>
      <c r="G16296" s="23"/>
    </row>
    <row r="16297" spans="1:7" customFormat="1">
      <c r="A16297" s="4">
        <v>38935</v>
      </c>
      <c r="B16297">
        <v>5.25</v>
      </c>
      <c r="C16297">
        <f>IFERROR(((VLOOKUP(A16297,'Interest Rates-10yr'!$A$9:$C$15239,2,FALSE))-B16297),C16296)</f>
        <v>-0.33999999999999986</v>
      </c>
      <c r="D16297" s="98">
        <f>AVERAGE(C$10:C16297)</f>
        <v>0.85576191060903584</v>
      </c>
      <c r="E16297" s="86" t="s">
        <v>161</v>
      </c>
      <c r="G16297" s="23"/>
    </row>
    <row r="16298" spans="1:7" customFormat="1">
      <c r="A16298" s="4">
        <v>38936</v>
      </c>
      <c r="B16298">
        <v>5.24</v>
      </c>
      <c r="C16298">
        <f>IFERROR(((VLOOKUP(A16298,'Interest Rates-10yr'!$A$9:$C$15239,2,FALSE))-B16298),C16297)</f>
        <v>-0.3100000000000005</v>
      </c>
      <c r="D16298" s="98">
        <f>AVERAGE(C$10:C16298)</f>
        <v>0.85569034317637527</v>
      </c>
      <c r="E16298" s="86" t="s">
        <v>161</v>
      </c>
      <c r="G16298" s="23"/>
    </row>
    <row r="16299" spans="1:7" customFormat="1">
      <c r="A16299" s="4">
        <v>38937</v>
      </c>
      <c r="B16299">
        <v>5.26</v>
      </c>
      <c r="C16299">
        <f>IFERROR(((VLOOKUP(A16299,'Interest Rates-10yr'!$A$9:$C$15239,2,FALSE))-B16299),C16298)</f>
        <v>-0.33000000000000007</v>
      </c>
      <c r="D16299" s="98">
        <f>AVERAGE(C$10:C16299)</f>
        <v>0.8556175567833012</v>
      </c>
      <c r="E16299" s="86" t="s">
        <v>161</v>
      </c>
      <c r="G16299" s="23"/>
    </row>
    <row r="16300" spans="1:7" customFormat="1">
      <c r="A16300" s="4">
        <v>38938</v>
      </c>
      <c r="B16300">
        <v>5.25</v>
      </c>
      <c r="C16300">
        <f>IFERROR(((VLOOKUP(A16300,'Interest Rates-10yr'!$A$9:$C$15239,2,FALSE))-B16300),C16299)</f>
        <v>-0.33000000000000007</v>
      </c>
      <c r="D16300" s="98">
        <f>AVERAGE(C$10:C16300)</f>
        <v>0.85554477932600681</v>
      </c>
      <c r="E16300" s="86" t="s">
        <v>161</v>
      </c>
      <c r="G16300" s="23"/>
    </row>
    <row r="16301" spans="1:7" customFormat="1">
      <c r="A16301" s="4">
        <v>38939</v>
      </c>
      <c r="B16301">
        <v>5.24</v>
      </c>
      <c r="C16301">
        <f>IFERROR(((VLOOKUP(A16301,'Interest Rates-10yr'!$A$9:$C$15239,2,FALSE))-B16301),C16300)</f>
        <v>-0.3100000000000005</v>
      </c>
      <c r="D16301" s="98">
        <f>AVERAGE(C$10:C16301)</f>
        <v>0.85547323839921297</v>
      </c>
      <c r="E16301" s="86" t="s">
        <v>161</v>
      </c>
      <c r="G16301" s="23"/>
    </row>
    <row r="16302" spans="1:7" customFormat="1">
      <c r="A16302" s="4">
        <v>38940</v>
      </c>
      <c r="B16302">
        <v>5.24</v>
      </c>
      <c r="C16302">
        <f>IFERROR(((VLOOKUP(A16302,'Interest Rates-10yr'!$A$9:$C$15239,2,FALSE))-B16302),C16301)</f>
        <v>-0.27000000000000046</v>
      </c>
      <c r="D16302" s="98">
        <f>AVERAGE(C$10:C16302)</f>
        <v>0.85540416129626073</v>
      </c>
      <c r="E16302" s="86" t="s">
        <v>161</v>
      </c>
      <c r="G16302" s="23"/>
    </row>
    <row r="16303" spans="1:7" customFormat="1">
      <c r="A16303" s="4">
        <v>38941</v>
      </c>
      <c r="B16303">
        <v>5.24</v>
      </c>
      <c r="C16303">
        <f>IFERROR(((VLOOKUP(A16303,'Interest Rates-10yr'!$A$9:$C$15239,2,FALSE))-B16303),C16302)</f>
        <v>-0.27000000000000046</v>
      </c>
      <c r="D16303" s="98">
        <f>AVERAGE(C$10:C16303)</f>
        <v>0.8553350926721478</v>
      </c>
      <c r="E16303" s="86" t="s">
        <v>161</v>
      </c>
      <c r="G16303" s="23"/>
    </row>
    <row r="16304" spans="1:7" customFormat="1">
      <c r="A16304" s="4">
        <v>38942</v>
      </c>
      <c r="B16304">
        <v>5.24</v>
      </c>
      <c r="C16304">
        <f>IFERROR(((VLOOKUP(A16304,'Interest Rates-10yr'!$A$9:$C$15239,2,FALSE))-B16304),C16303)</f>
        <v>-0.27000000000000046</v>
      </c>
      <c r="D16304" s="98">
        <f>AVERAGE(C$10:C16304)</f>
        <v>0.85526603252531308</v>
      </c>
      <c r="E16304" s="86" t="s">
        <v>161</v>
      </c>
      <c r="G16304" s="23"/>
    </row>
    <row r="16305" spans="1:7" customFormat="1">
      <c r="A16305" s="4">
        <v>38943</v>
      </c>
      <c r="B16305">
        <v>5.26</v>
      </c>
      <c r="C16305">
        <f>IFERROR(((VLOOKUP(A16305,'Interest Rates-10yr'!$A$9:$C$15239,2,FALSE))-B16305),C16304)</f>
        <v>-0.25999999999999979</v>
      </c>
      <c r="D16305" s="98">
        <f>AVERAGE(C$10:C16305)</f>
        <v>0.85519759450171673</v>
      </c>
      <c r="E16305" s="86" t="s">
        <v>161</v>
      </c>
      <c r="G16305" s="23"/>
    </row>
    <row r="16306" spans="1:7" customFormat="1">
      <c r="A16306" s="4">
        <v>38944</v>
      </c>
      <c r="B16306">
        <v>5.24</v>
      </c>
      <c r="C16306">
        <f>IFERROR(((VLOOKUP(A16306,'Interest Rates-10yr'!$A$9:$C$15239,2,FALSE))-B16306),C16305)</f>
        <v>-0.3100000000000005</v>
      </c>
      <c r="D16306" s="98">
        <f>AVERAGE(C$10:C16306)</f>
        <v>0.85512609682763552</v>
      </c>
      <c r="E16306" s="86" t="s">
        <v>161</v>
      </c>
      <c r="G16306" s="23"/>
    </row>
    <row r="16307" spans="1:7" customFormat="1">
      <c r="A16307" s="4">
        <v>38945</v>
      </c>
      <c r="B16307">
        <v>5.17</v>
      </c>
      <c r="C16307">
        <f>IFERROR(((VLOOKUP(A16307,'Interest Rates-10yr'!$A$9:$C$15239,2,FALSE))-B16307),C16306)</f>
        <v>-0.29999999999999982</v>
      </c>
      <c r="D16307" s="98">
        <f>AVERAGE(C$10:C16307)</f>
        <v>0.85505522149956903</v>
      </c>
      <c r="E16307" s="86" t="s">
        <v>161</v>
      </c>
      <c r="G16307" s="23"/>
    </row>
    <row r="16308" spans="1:7" customFormat="1">
      <c r="A16308" s="4">
        <v>38946</v>
      </c>
      <c r="B16308">
        <v>5.2</v>
      </c>
      <c r="C16308">
        <f>IFERROR(((VLOOKUP(A16308,'Interest Rates-10yr'!$A$9:$C$15239,2,FALSE))-B16308),C16307)</f>
        <v>-0.33000000000000007</v>
      </c>
      <c r="D16308" s="98">
        <f>AVERAGE(C$10:C16308)</f>
        <v>0.85498251426467742</v>
      </c>
      <c r="E16308" s="86" t="s">
        <v>161</v>
      </c>
      <c r="G16308" s="23"/>
    </row>
    <row r="16309" spans="1:7" customFormat="1">
      <c r="A16309" s="4">
        <v>38947</v>
      </c>
      <c r="B16309">
        <v>5.25</v>
      </c>
      <c r="C16309">
        <f>IFERROR(((VLOOKUP(A16309,'Interest Rates-10yr'!$A$9:$C$15239,2,FALSE))-B16309),C16308)</f>
        <v>-0.41000000000000014</v>
      </c>
      <c r="D16309" s="98">
        <f>AVERAGE(C$10:C16309)</f>
        <v>0.85490490797545871</v>
      </c>
      <c r="E16309" s="86" t="s">
        <v>161</v>
      </c>
      <c r="G16309" s="23"/>
    </row>
    <row r="16310" spans="1:7" customFormat="1">
      <c r="A16310" s="4">
        <v>38948</v>
      </c>
      <c r="B16310">
        <v>5.25</v>
      </c>
      <c r="C16310">
        <f>IFERROR(((VLOOKUP(A16310,'Interest Rates-10yr'!$A$9:$C$15239,2,FALSE))-B16310),C16309)</f>
        <v>-0.41000000000000014</v>
      </c>
      <c r="D16310" s="98">
        <f>AVERAGE(C$10:C16310)</f>
        <v>0.85482731120790001</v>
      </c>
      <c r="E16310" s="86" t="s">
        <v>161</v>
      </c>
      <c r="G16310" s="23"/>
    </row>
    <row r="16311" spans="1:7" customFormat="1">
      <c r="A16311" s="4">
        <v>38949</v>
      </c>
      <c r="B16311">
        <v>5.25</v>
      </c>
      <c r="C16311">
        <f>IFERROR(((VLOOKUP(A16311,'Interest Rates-10yr'!$A$9:$C$15239,2,FALSE))-B16311),C16310)</f>
        <v>-0.41000000000000014</v>
      </c>
      <c r="D16311" s="98">
        <f>AVERAGE(C$10:C16311)</f>
        <v>0.85474972396024884</v>
      </c>
      <c r="E16311" s="86" t="s">
        <v>161</v>
      </c>
      <c r="G16311" s="23"/>
    </row>
    <row r="16312" spans="1:7" customFormat="1">
      <c r="A16312" s="4">
        <v>38950</v>
      </c>
      <c r="B16312">
        <v>5.24</v>
      </c>
      <c r="C16312">
        <f>IFERROR(((VLOOKUP(A16312,'Interest Rates-10yr'!$A$9:$C$15239,2,FALSE))-B16312),C16311)</f>
        <v>-0.41999999999999993</v>
      </c>
      <c r="D16312" s="98">
        <f>AVERAGE(C$10:C16312)</f>
        <v>0.85467153284671393</v>
      </c>
      <c r="E16312" s="86" t="s">
        <v>161</v>
      </c>
      <c r="G16312" s="23"/>
    </row>
    <row r="16313" spans="1:7" customFormat="1">
      <c r="A16313" s="4">
        <v>38951</v>
      </c>
      <c r="B16313">
        <v>5.24</v>
      </c>
      <c r="C16313">
        <f>IFERROR(((VLOOKUP(A16313,'Interest Rates-10yr'!$A$9:$C$15239,2,FALSE))-B16313),C16312)</f>
        <v>-0.41999999999999993</v>
      </c>
      <c r="D16313" s="98">
        <f>AVERAGE(C$10:C16313)</f>
        <v>0.85459335132482683</v>
      </c>
      <c r="E16313" s="86" t="s">
        <v>161</v>
      </c>
      <c r="G16313" s="23"/>
    </row>
    <row r="16314" spans="1:7" customFormat="1">
      <c r="A16314" s="4">
        <v>38952</v>
      </c>
      <c r="B16314">
        <v>5.25</v>
      </c>
      <c r="C16314">
        <f>IFERROR(((VLOOKUP(A16314,'Interest Rates-10yr'!$A$9:$C$15239,2,FALSE))-B16314),C16313)</f>
        <v>-0.42999999999999972</v>
      </c>
      <c r="D16314" s="98">
        <f>AVERAGE(C$10:C16314)</f>
        <v>0.85451456608402188</v>
      </c>
      <c r="E16314" s="86" t="s">
        <v>161</v>
      </c>
      <c r="G16314" s="23"/>
    </row>
    <row r="16315" spans="1:7" customFormat="1">
      <c r="A16315" s="4">
        <v>38953</v>
      </c>
      <c r="B16315">
        <v>5.25</v>
      </c>
      <c r="C16315">
        <f>IFERROR(((VLOOKUP(A16315,'Interest Rates-10yr'!$A$9:$C$15239,2,FALSE))-B16315),C16314)</f>
        <v>-0.44000000000000039</v>
      </c>
      <c r="D16315" s="98">
        <f>AVERAGE(C$10:C16315)</f>
        <v>0.85443517723537199</v>
      </c>
      <c r="E16315" s="86" t="s">
        <v>161</v>
      </c>
      <c r="G16315" s="23"/>
    </row>
    <row r="16316" spans="1:7" customFormat="1">
      <c r="A16316" s="4">
        <v>38954</v>
      </c>
      <c r="B16316">
        <v>5.25</v>
      </c>
      <c r="C16316">
        <f>IFERROR(((VLOOKUP(A16316,'Interest Rates-10yr'!$A$9:$C$15239,2,FALSE))-B16316),C16315)</f>
        <v>-0.45999999999999996</v>
      </c>
      <c r="D16316" s="98">
        <f>AVERAGE(C$10:C16316)</f>
        <v>0.85435457165634254</v>
      </c>
      <c r="E16316" s="86" t="s">
        <v>161</v>
      </c>
      <c r="G16316" s="23"/>
    </row>
    <row r="16317" spans="1:7" customFormat="1">
      <c r="A16317" s="4">
        <v>38955</v>
      </c>
      <c r="B16317">
        <v>5.25</v>
      </c>
      <c r="C16317">
        <f>IFERROR(((VLOOKUP(A16317,'Interest Rates-10yr'!$A$9:$C$15239,2,FALSE))-B16317),C16316)</f>
        <v>-0.45999999999999996</v>
      </c>
      <c r="D16317" s="98">
        <f>AVERAGE(C$10:C16317)</f>
        <v>0.85427397596271637</v>
      </c>
      <c r="E16317" s="86" t="s">
        <v>161</v>
      </c>
      <c r="G16317" s="23"/>
    </row>
    <row r="16318" spans="1:7" customFormat="1">
      <c r="A16318" s="4">
        <v>38956</v>
      </c>
      <c r="B16318">
        <v>5.25</v>
      </c>
      <c r="C16318">
        <f>IFERROR(((VLOOKUP(A16318,'Interest Rates-10yr'!$A$9:$C$15239,2,FALSE))-B16318),C16317)</f>
        <v>-0.45999999999999996</v>
      </c>
      <c r="D16318" s="98">
        <f>AVERAGE(C$10:C16318)</f>
        <v>0.85419339015267515</v>
      </c>
      <c r="E16318" s="86" t="s">
        <v>161</v>
      </c>
      <c r="G16318" s="23"/>
    </row>
    <row r="16319" spans="1:7" customFormat="1">
      <c r="A16319" s="4">
        <v>38957</v>
      </c>
      <c r="B16319">
        <v>5.25</v>
      </c>
      <c r="C16319">
        <f>IFERROR(((VLOOKUP(A16319,'Interest Rates-10yr'!$A$9:$C$15239,2,FALSE))-B16319),C16318)</f>
        <v>-0.45000000000000018</v>
      </c>
      <c r="D16319" s="98">
        <f>AVERAGE(C$10:C16319)</f>
        <v>0.85411342734518569</v>
      </c>
      <c r="E16319" s="86" t="s">
        <v>161</v>
      </c>
      <c r="G16319" s="23"/>
    </row>
    <row r="16320" spans="1:7" customFormat="1">
      <c r="A16320" s="4">
        <v>38958</v>
      </c>
      <c r="B16320">
        <v>5.23</v>
      </c>
      <c r="C16320">
        <f>IFERROR(((VLOOKUP(A16320,'Interest Rates-10yr'!$A$9:$C$15239,2,FALSE))-B16320),C16319)</f>
        <v>-0.44000000000000039</v>
      </c>
      <c r="D16320" s="98">
        <f>AVERAGE(C$10:C16320)</f>
        <v>0.85403408742566234</v>
      </c>
      <c r="E16320" s="86" t="s">
        <v>161</v>
      </c>
      <c r="G16320" s="23"/>
    </row>
    <row r="16321" spans="1:7" customFormat="1">
      <c r="A16321" s="4">
        <v>38959</v>
      </c>
      <c r="B16321">
        <v>5.25</v>
      </c>
      <c r="C16321">
        <f>IFERROR(((VLOOKUP(A16321,'Interest Rates-10yr'!$A$9:$C$15239,2,FALSE))-B16321),C16320)</f>
        <v>-0.49000000000000021</v>
      </c>
      <c r="D16321" s="98">
        <f>AVERAGE(C$10:C16321)</f>
        <v>0.85395169200588394</v>
      </c>
      <c r="E16321" s="86" t="s">
        <v>161</v>
      </c>
      <c r="G16321" s="23"/>
    </row>
    <row r="16322" spans="1:7" customFormat="1">
      <c r="A16322" s="4">
        <v>38960</v>
      </c>
      <c r="B16322">
        <v>5.31</v>
      </c>
      <c r="C16322">
        <f>IFERROR(((VLOOKUP(A16322,'Interest Rates-10yr'!$A$9:$C$15239,2,FALSE))-B16322),C16321)</f>
        <v>-0.5699999999999994</v>
      </c>
      <c r="D16322" s="98">
        <f>AVERAGE(C$10:C16322)</f>
        <v>0.85386440262367302</v>
      </c>
      <c r="E16322" s="86" t="s">
        <v>161</v>
      </c>
      <c r="G16322" s="23"/>
    </row>
    <row r="16323" spans="1:7" customFormat="1">
      <c r="A16323" s="4">
        <v>38961</v>
      </c>
      <c r="B16323">
        <v>5.25</v>
      </c>
      <c r="C16323">
        <f>IFERROR(((VLOOKUP(A16323,'Interest Rates-10yr'!$A$9:$C$15239,2,FALSE))-B16323),C16322)</f>
        <v>-0.51999999999999957</v>
      </c>
      <c r="D16323" s="98">
        <f>AVERAGE(C$10:C16323)</f>
        <v>0.8537801887948987</v>
      </c>
      <c r="E16323" s="86" t="s">
        <v>161</v>
      </c>
      <c r="G16323" s="23"/>
    </row>
    <row r="16324" spans="1:7" customFormat="1">
      <c r="A16324" s="4">
        <v>38962</v>
      </c>
      <c r="B16324">
        <v>5.25</v>
      </c>
      <c r="C16324">
        <f>IFERROR(((VLOOKUP(A16324,'Interest Rates-10yr'!$A$9:$C$15239,2,FALSE))-B16324),C16323)</f>
        <v>-0.51999999999999957</v>
      </c>
      <c r="D16324" s="98">
        <f>AVERAGE(C$10:C16324)</f>
        <v>0.85369598528960944</v>
      </c>
      <c r="E16324" s="86" t="s">
        <v>161</v>
      </c>
      <c r="G16324" s="23"/>
    </row>
    <row r="16325" spans="1:7" customFormat="1">
      <c r="A16325" s="4">
        <v>38963</v>
      </c>
      <c r="B16325">
        <v>5.25</v>
      </c>
      <c r="C16325">
        <f>IFERROR(((VLOOKUP(A16325,'Interest Rates-10yr'!$A$9:$C$15239,2,FALSE))-B16325),C16324)</f>
        <v>-0.51999999999999957</v>
      </c>
      <c r="D16325" s="98">
        <f>AVERAGE(C$10:C16325)</f>
        <v>0.85361179210590687</v>
      </c>
      <c r="E16325" s="86" t="s">
        <v>161</v>
      </c>
      <c r="G16325" s="23"/>
    </row>
    <row r="16326" spans="1:7" customFormat="1">
      <c r="A16326" s="4">
        <v>38964</v>
      </c>
      <c r="B16326">
        <v>5.25</v>
      </c>
      <c r="C16326">
        <f>IFERROR(((VLOOKUP(A16326,'Interest Rates-10yr'!$A$9:$C$15239,2,FALSE))-B16326),C16325)</f>
        <v>-0.51999999999999957</v>
      </c>
      <c r="D16326" s="98">
        <f>AVERAGE(C$10:C16326)</f>
        <v>0.85352760924189353</v>
      </c>
      <c r="E16326" s="86" t="s">
        <v>161</v>
      </c>
      <c r="G16326" s="23"/>
    </row>
    <row r="16327" spans="1:7" customFormat="1">
      <c r="A16327" s="4">
        <v>38965</v>
      </c>
      <c r="B16327">
        <v>5.26</v>
      </c>
      <c r="C16327">
        <f>IFERROR(((VLOOKUP(A16327,'Interest Rates-10yr'!$A$9:$C$15239,2,FALSE))-B16327),C16326)</f>
        <v>-0.47999999999999954</v>
      </c>
      <c r="D16327" s="98">
        <f>AVERAGE(C$10:C16327)</f>
        <v>0.85344588797646626</v>
      </c>
      <c r="E16327" s="86" t="s">
        <v>161</v>
      </c>
      <c r="G16327" s="23"/>
    </row>
    <row r="16328" spans="1:7" customFormat="1">
      <c r="A16328" s="4">
        <v>38966</v>
      </c>
      <c r="B16328">
        <v>5.21</v>
      </c>
      <c r="C16328">
        <f>IFERROR(((VLOOKUP(A16328,'Interest Rates-10yr'!$A$9:$C$15239,2,FALSE))-B16328),C16327)</f>
        <v>-0.41000000000000014</v>
      </c>
      <c r="D16328" s="98">
        <f>AVERAGE(C$10:C16328)</f>
        <v>0.8533684662050357</v>
      </c>
      <c r="E16328" s="86" t="s">
        <v>161</v>
      </c>
      <c r="G16328" s="23"/>
    </row>
    <row r="16329" spans="1:7" customFormat="1">
      <c r="A16329" s="4">
        <v>38967</v>
      </c>
      <c r="B16329">
        <v>5.23</v>
      </c>
      <c r="C16329">
        <f>IFERROR(((VLOOKUP(A16329,'Interest Rates-10yr'!$A$9:$C$15239,2,FALSE))-B16329),C16328)</f>
        <v>-0.4300000000000006</v>
      </c>
      <c r="D16329" s="98">
        <f>AVERAGE(C$10:C16329)</f>
        <v>0.85328982843137113</v>
      </c>
      <c r="E16329" s="86" t="s">
        <v>161</v>
      </c>
      <c r="G16329" s="23"/>
    </row>
    <row r="16330" spans="1:7" customFormat="1">
      <c r="A16330" s="4">
        <v>38968</v>
      </c>
      <c r="B16330">
        <v>5.23</v>
      </c>
      <c r="C16330">
        <f>IFERROR(((VLOOKUP(A16330,'Interest Rates-10yr'!$A$9:$C$15239,2,FALSE))-B16330),C16329)</f>
        <v>-0.45000000000000018</v>
      </c>
      <c r="D16330" s="98">
        <f>AVERAGE(C$10:C16330)</f>
        <v>0.85320997487898875</v>
      </c>
      <c r="E16330" s="86" t="s">
        <v>161</v>
      </c>
      <c r="G16330" s="23"/>
    </row>
    <row r="16331" spans="1:7" customFormat="1">
      <c r="A16331" s="4">
        <v>38969</v>
      </c>
      <c r="B16331">
        <v>5.23</v>
      </c>
      <c r="C16331">
        <f>IFERROR(((VLOOKUP(A16331,'Interest Rates-10yr'!$A$9:$C$15239,2,FALSE))-B16331),C16330)</f>
        <v>-0.45000000000000018</v>
      </c>
      <c r="D16331" s="98">
        <f>AVERAGE(C$10:C16331)</f>
        <v>0.85313013111138192</v>
      </c>
      <c r="E16331" s="86" t="s">
        <v>161</v>
      </c>
      <c r="G16331" s="23"/>
    </row>
    <row r="16332" spans="1:7" customFormat="1">
      <c r="A16332" s="4">
        <v>38970</v>
      </c>
      <c r="B16332">
        <v>5.23</v>
      </c>
      <c r="C16332">
        <f>IFERROR(((VLOOKUP(A16332,'Interest Rates-10yr'!$A$9:$C$15239,2,FALSE))-B16332),C16331)</f>
        <v>-0.45000000000000018</v>
      </c>
      <c r="D16332" s="98">
        <f>AVERAGE(C$10:C16332)</f>
        <v>0.85305029712675207</v>
      </c>
      <c r="E16332" s="86" t="s">
        <v>161</v>
      </c>
      <c r="G16332" s="23"/>
    </row>
    <row r="16333" spans="1:7" customFormat="1">
      <c r="A16333" s="4">
        <v>38971</v>
      </c>
      <c r="B16333">
        <v>5.24</v>
      </c>
      <c r="C16333">
        <f>IFERROR(((VLOOKUP(A16333,'Interest Rates-10yr'!$A$9:$C$15239,2,FALSE))-B16333),C16332)</f>
        <v>-0.44000000000000039</v>
      </c>
      <c r="D16333" s="98">
        <f>AVERAGE(C$10:C16333)</f>
        <v>0.85297108551825374</v>
      </c>
      <c r="E16333" s="86" t="s">
        <v>161</v>
      </c>
      <c r="G16333" s="23"/>
    </row>
    <row r="16334" spans="1:7" customFormat="1">
      <c r="A16334" s="4">
        <v>38972</v>
      </c>
      <c r="B16334">
        <v>5.21</v>
      </c>
      <c r="C16334">
        <f>IFERROR(((VLOOKUP(A16334,'Interest Rates-10yr'!$A$9:$C$15239,2,FALSE))-B16334),C16333)</f>
        <v>-0.42999999999999972</v>
      </c>
      <c r="D16334" s="98">
        <f>AVERAGE(C$10:C16334)</f>
        <v>0.85289249617151452</v>
      </c>
      <c r="E16334" s="86" t="s">
        <v>161</v>
      </c>
      <c r="G16334" s="23"/>
    </row>
    <row r="16335" spans="1:7" customFormat="1">
      <c r="A16335" s="4">
        <v>38973</v>
      </c>
      <c r="B16335">
        <v>5.26</v>
      </c>
      <c r="C16335">
        <f>IFERROR(((VLOOKUP(A16335,'Interest Rates-10yr'!$A$9:$C$15239,2,FALSE))-B16335),C16334)</f>
        <v>-0.49000000000000021</v>
      </c>
      <c r="D16335" s="98">
        <f>AVERAGE(C$10:C16335)</f>
        <v>0.85281024133284178</v>
      </c>
      <c r="E16335" s="86" t="s">
        <v>161</v>
      </c>
      <c r="G16335" s="23"/>
    </row>
    <row r="16336" spans="1:7" customFormat="1">
      <c r="A16336" s="4">
        <v>38974</v>
      </c>
      <c r="B16336">
        <v>5.26</v>
      </c>
      <c r="C16336">
        <f>IFERROR(((VLOOKUP(A16336,'Interest Rates-10yr'!$A$9:$C$15239,2,FALSE))-B16336),C16335)</f>
        <v>-0.46999999999999975</v>
      </c>
      <c r="D16336" s="98">
        <f>AVERAGE(C$10:C16336)</f>
        <v>0.85272922153487929</v>
      </c>
      <c r="E16336" s="86" t="s">
        <v>161</v>
      </c>
      <c r="G16336" s="23"/>
    </row>
    <row r="16337" spans="1:8">
      <c r="A16337" s="4">
        <v>38975</v>
      </c>
      <c r="B16337">
        <v>5.25</v>
      </c>
      <c r="C16337">
        <f>IFERROR(((VLOOKUP(A16337,'Interest Rates-10yr'!$A$9:$C$15239,2,FALSE))-B16337),C16336)</f>
        <v>-0.45000000000000018</v>
      </c>
      <c r="D16337" s="98">
        <f>AVERAGE(C$10:C16337)</f>
        <v>0.85264943655070879</v>
      </c>
      <c r="E16337" s="86" t="s">
        <v>161</v>
      </c>
      <c r="H16337"/>
    </row>
    <row r="16338" spans="1:8">
      <c r="A16338" s="4">
        <v>38976</v>
      </c>
      <c r="B16338">
        <v>5.25</v>
      </c>
      <c r="C16338">
        <f>IFERROR(((VLOOKUP(A16338,'Interest Rates-10yr'!$A$9:$C$15239,2,FALSE))-B16338),C16337)</f>
        <v>-0.45000000000000018</v>
      </c>
      <c r="D16338" s="98">
        <f>AVERAGE(C$10:C16338)</f>
        <v>0.85256966133872092</v>
      </c>
      <c r="E16338" s="86" t="s">
        <v>161</v>
      </c>
      <c r="H16338"/>
    </row>
    <row r="16339" spans="1:8">
      <c r="A16339" s="4">
        <v>38977</v>
      </c>
      <c r="B16339">
        <v>5.25</v>
      </c>
      <c r="C16339">
        <f>IFERROR(((VLOOKUP(A16339,'Interest Rates-10yr'!$A$9:$C$15239,2,FALSE))-B16339),C16338)</f>
        <v>-0.45000000000000018</v>
      </c>
      <c r="D16339" s="98">
        <f>AVERAGE(C$10:C16339)</f>
        <v>0.85248989589712021</v>
      </c>
      <c r="E16339" s="86" t="s">
        <v>161</v>
      </c>
      <c r="H16339"/>
    </row>
    <row r="16340" spans="1:8">
      <c r="A16340" s="4">
        <v>38978</v>
      </c>
      <c r="B16340">
        <v>5.23</v>
      </c>
      <c r="C16340">
        <f>IFERROR(((VLOOKUP(A16340,'Interest Rates-10yr'!$A$9:$C$15239,2,FALSE))-B16340),C16339)</f>
        <v>-0.42000000000000082</v>
      </c>
      <c r="D16340" s="98">
        <f>AVERAGE(C$10:C16340)</f>
        <v>0.85241197722123396</v>
      </c>
      <c r="E16340" s="86" t="s">
        <v>161</v>
      </c>
      <c r="H16340"/>
    </row>
    <row r="16341" spans="1:8">
      <c r="A16341" s="4">
        <v>38979</v>
      </c>
      <c r="B16341">
        <v>5.21</v>
      </c>
      <c r="C16341">
        <f>IFERROR(((VLOOKUP(A16341,'Interest Rates-10yr'!$A$9:$C$15239,2,FALSE))-B16341),C16340)</f>
        <v>-0.46999999999999975</v>
      </c>
      <c r="D16341" s="98">
        <f>AVERAGE(C$10:C16341)</f>
        <v>0.85233100661278305</v>
      </c>
      <c r="E16341" s="86" t="s">
        <v>161</v>
      </c>
      <c r="H16341"/>
    </row>
    <row r="16342" spans="1:8">
      <c r="A16342" s="4">
        <v>38980</v>
      </c>
      <c r="B16342">
        <v>5.23</v>
      </c>
      <c r="C16342">
        <f>IFERROR(((VLOOKUP(A16342,'Interest Rates-10yr'!$A$9:$C$15239,2,FALSE))-B16342),C16341)</f>
        <v>-0.5</v>
      </c>
      <c r="D16342" s="98">
        <f>AVERAGE(C$10:C16342)</f>
        <v>0.85224820914712385</v>
      </c>
      <c r="E16342" s="86" t="s">
        <v>161</v>
      </c>
      <c r="H16342"/>
    </row>
    <row r="16343" spans="1:8">
      <c r="A16343" s="4">
        <v>38981</v>
      </c>
      <c r="B16343">
        <v>5.24</v>
      </c>
      <c r="C16343">
        <f>IFERROR(((VLOOKUP(A16343,'Interest Rates-10yr'!$A$9:$C$15239,2,FALSE))-B16343),C16342)</f>
        <v>-0.58999999999999986</v>
      </c>
      <c r="D16343" s="98">
        <f>AVERAGE(C$10:C16343)</f>
        <v>0.85215991184033135</v>
      </c>
      <c r="E16343" s="86" t="s">
        <v>161</v>
      </c>
      <c r="H16343"/>
    </row>
    <row r="16344" spans="1:8">
      <c r="A16344" s="4">
        <v>38982</v>
      </c>
      <c r="B16344">
        <v>5.27</v>
      </c>
      <c r="C16344">
        <f>IFERROR(((VLOOKUP(A16344,'Interest Rates-10yr'!$A$9:$C$15239,2,FALSE))-B16344),C16343)</f>
        <v>-0.66999999999999993</v>
      </c>
      <c r="D16344" s="98">
        <f>AVERAGE(C$10:C16344)</f>
        <v>0.852066727884908</v>
      </c>
      <c r="E16344" s="86" t="s">
        <v>161</v>
      </c>
      <c r="H16344"/>
    </row>
    <row r="16345" spans="1:8">
      <c r="A16345" s="4">
        <v>38983</v>
      </c>
      <c r="B16345">
        <v>5.27</v>
      </c>
      <c r="C16345">
        <f>IFERROR(((VLOOKUP(A16345,'Interest Rates-10yr'!$A$9:$C$15239,2,FALSE))-B16345),C16344)</f>
        <v>-0.66999999999999993</v>
      </c>
      <c r="D16345" s="98">
        <f>AVERAGE(C$10:C16345)</f>
        <v>0.85197355533790231</v>
      </c>
      <c r="E16345" s="86" t="s">
        <v>161</v>
      </c>
      <c r="H16345"/>
    </row>
    <row r="16346" spans="1:8">
      <c r="A16346" s="4">
        <v>38984</v>
      </c>
      <c r="B16346">
        <v>5.27</v>
      </c>
      <c r="C16346">
        <f>IFERROR(((VLOOKUP(A16346,'Interest Rates-10yr'!$A$9:$C$15239,2,FALSE))-B16346),C16345)</f>
        <v>-0.66999999999999993</v>
      </c>
      <c r="D16346" s="98">
        <f>AVERAGE(C$10:C16346)</f>
        <v>0.85188039419721939</v>
      </c>
      <c r="E16346" s="86" t="s">
        <v>161</v>
      </c>
      <c r="H16346"/>
    </row>
    <row r="16347" spans="1:8">
      <c r="A16347" s="4">
        <v>38985</v>
      </c>
      <c r="B16347">
        <v>5.3</v>
      </c>
      <c r="C16347">
        <f>IFERROR(((VLOOKUP(A16347,'Interest Rates-10yr'!$A$9:$C$15239,2,FALSE))-B16347),C16346)</f>
        <v>-0.74000000000000021</v>
      </c>
      <c r="D16347" s="98">
        <f>AVERAGE(C$10:C16347)</f>
        <v>0.85178295997061904</v>
      </c>
      <c r="E16347" s="86" t="s">
        <v>161</v>
      </c>
      <c r="H16347"/>
    </row>
    <row r="16348" spans="1:8">
      <c r="A16348" s="4">
        <v>38986</v>
      </c>
      <c r="B16348">
        <v>5.25</v>
      </c>
      <c r="C16348">
        <f>IFERROR(((VLOOKUP(A16348,'Interest Rates-10yr'!$A$9:$C$15239,2,FALSE))-B16348),C16347)</f>
        <v>-0.66000000000000014</v>
      </c>
      <c r="D16348" s="98">
        <f>AVERAGE(C$10:C16348)</f>
        <v>0.85169043393108346</v>
      </c>
      <c r="E16348" s="86" t="s">
        <v>161</v>
      </c>
      <c r="H16348"/>
    </row>
    <row r="16349" spans="1:8">
      <c r="A16349" s="4">
        <v>38987</v>
      </c>
      <c r="B16349">
        <v>5.3</v>
      </c>
      <c r="C16349">
        <f>IFERROR(((VLOOKUP(A16349,'Interest Rates-10yr'!$A$9:$C$15239,2,FALSE))-B16349),C16348)</f>
        <v>-0.70000000000000018</v>
      </c>
      <c r="D16349" s="98">
        <f>AVERAGE(C$10:C16349)</f>
        <v>0.85159547123622847</v>
      </c>
      <c r="E16349" s="86" t="s">
        <v>161</v>
      </c>
      <c r="H16349"/>
    </row>
    <row r="16350" spans="1:8">
      <c r="A16350" s="4">
        <v>38988</v>
      </c>
      <c r="B16350">
        <v>5.28</v>
      </c>
      <c r="C16350">
        <f>IFERROR(((VLOOKUP(A16350,'Interest Rates-10yr'!$A$9:$C$15239,2,FALSE))-B16350),C16349)</f>
        <v>-0.65000000000000036</v>
      </c>
      <c r="D16350" s="98">
        <f>AVERAGE(C$10:C16350)</f>
        <v>0.85150357995226567</v>
      </c>
      <c r="E16350" s="86" t="s">
        <v>161</v>
      </c>
      <c r="H16350"/>
    </row>
    <row r="16351" spans="1:8">
      <c r="A16351" s="4">
        <v>38989</v>
      </c>
      <c r="B16351">
        <v>5.34</v>
      </c>
      <c r="C16351">
        <f>IFERROR(((VLOOKUP(A16351,'Interest Rates-10yr'!$A$9:$C$15239,2,FALSE))-B16351),C16350)</f>
        <v>-0.70000000000000018</v>
      </c>
      <c r="D16351" s="98">
        <f>AVERAGE(C$10:C16351)</f>
        <v>0.85140864031330143</v>
      </c>
      <c r="E16351" s="86" t="s">
        <v>161</v>
      </c>
      <c r="H16351"/>
    </row>
    <row r="16352" spans="1:8">
      <c r="A16352" s="4">
        <v>38990</v>
      </c>
      <c r="B16352">
        <v>5.34</v>
      </c>
      <c r="C16352">
        <f>IFERROR(((VLOOKUP(A16352,'Interest Rates-10yr'!$A$9:$C$15239,2,FALSE))-B16352),C16351)</f>
        <v>-0.70000000000000018</v>
      </c>
      <c r="D16352" s="98">
        <f>AVERAGE(C$10:C16352)</f>
        <v>0.85131371229272301</v>
      </c>
      <c r="E16352" s="86" t="s">
        <v>161</v>
      </c>
      <c r="F16352" s="12" t="s">
        <v>161</v>
      </c>
      <c r="G16352" s="23">
        <f>AVERAGE(B16261:B16352)/100</f>
        <v>5.2453260869565227E-2</v>
      </c>
      <c r="H16352" s="23">
        <f>AVERAGE(C16261:C16352)/100</f>
        <v>-3.4891304347826092E-3</v>
      </c>
    </row>
    <row r="16353" spans="1:7" customFormat="1">
      <c r="A16353" s="4">
        <v>38991</v>
      </c>
      <c r="B16353">
        <v>5.34</v>
      </c>
      <c r="C16353">
        <f>IFERROR(((VLOOKUP(A16353,'Interest Rates-10yr'!$A$9:$C$15239,2,FALSE))-B16353),C16352)</f>
        <v>-0.70000000000000018</v>
      </c>
      <c r="D16353" s="98">
        <f>AVERAGE(C$10:C16353)</f>
        <v>0.85121879588839766</v>
      </c>
      <c r="E16353" s="2"/>
      <c r="G16353" s="23"/>
    </row>
    <row r="16354" spans="1:7" customFormat="1">
      <c r="A16354" s="4">
        <v>38992</v>
      </c>
      <c r="B16354">
        <v>5.33</v>
      </c>
      <c r="C16354">
        <f>IFERROR(((VLOOKUP(A16354,'Interest Rates-10yr'!$A$9:$C$15239,2,FALSE))-B16354),C16353)</f>
        <v>-0.71</v>
      </c>
      <c r="D16354" s="98">
        <f>AVERAGE(C$10:C16354)</f>
        <v>0.85112327929030107</v>
      </c>
      <c r="E16354" s="2"/>
      <c r="G16354" s="23"/>
    </row>
    <row r="16355" spans="1:7" customFormat="1">
      <c r="A16355" s="4">
        <v>38993</v>
      </c>
      <c r="B16355">
        <v>5.25</v>
      </c>
      <c r="C16355">
        <f>IFERROR(((VLOOKUP(A16355,'Interest Rates-10yr'!$A$9:$C$15239,2,FALSE))-B16355),C16354)</f>
        <v>-0.62999999999999989</v>
      </c>
      <c r="D16355" s="98">
        <f>AVERAGE(C$10:C16355)</f>
        <v>0.85103266854276105</v>
      </c>
      <c r="E16355" s="2"/>
      <c r="G16355" s="23"/>
    </row>
    <row r="16356" spans="1:7" customFormat="1">
      <c r="A16356" s="4">
        <v>38994</v>
      </c>
      <c r="B16356">
        <v>5.23</v>
      </c>
      <c r="C16356">
        <f>IFERROR(((VLOOKUP(A16356,'Interest Rates-10yr'!$A$9:$C$15239,2,FALSE))-B16356),C16355)</f>
        <v>-0.66000000000000014</v>
      </c>
      <c r="D16356" s="98">
        <f>AVERAGE(C$10:C16356)</f>
        <v>0.85094023368201943</v>
      </c>
      <c r="E16356" s="2"/>
      <c r="G16356" s="23"/>
    </row>
    <row r="16357" spans="1:7" customFormat="1">
      <c r="A16357" s="4">
        <v>38995</v>
      </c>
      <c r="B16357">
        <v>5.23</v>
      </c>
      <c r="C16357">
        <f>IFERROR(((VLOOKUP(A16357,'Interest Rates-10yr'!$A$9:$C$15239,2,FALSE))-B16357),C16356)</f>
        <v>-0.62000000000000011</v>
      </c>
      <c r="D16357" s="98">
        <f>AVERAGE(C$10:C16357)</f>
        <v>0.85085025691215876</v>
      </c>
      <c r="E16357" s="2"/>
      <c r="G16357" s="23"/>
    </row>
    <row r="16358" spans="1:7" customFormat="1">
      <c r="A16358" s="4">
        <v>38996</v>
      </c>
      <c r="B16358">
        <v>5.22</v>
      </c>
      <c r="C16358">
        <f>IFERROR(((VLOOKUP(A16358,'Interest Rates-10yr'!$A$9:$C$15239,2,FALSE))-B16358),C16357)</f>
        <v>-0.51999999999999957</v>
      </c>
      <c r="D16358" s="98">
        <f>AVERAGE(C$10:C16358)</f>
        <v>0.85076640773135792</v>
      </c>
      <c r="E16358" s="2"/>
      <c r="G16358" s="23"/>
    </row>
    <row r="16359" spans="1:7" customFormat="1">
      <c r="A16359" s="4">
        <v>38997</v>
      </c>
      <c r="B16359">
        <v>5.22</v>
      </c>
      <c r="C16359">
        <f>IFERROR(((VLOOKUP(A16359,'Interest Rates-10yr'!$A$9:$C$15239,2,FALSE))-B16359),C16358)</f>
        <v>-0.51999999999999957</v>
      </c>
      <c r="D16359" s="98">
        <f>AVERAGE(C$10:C16359)</f>
        <v>0.85068256880733761</v>
      </c>
      <c r="E16359" s="2"/>
      <c r="G16359" s="23"/>
    </row>
    <row r="16360" spans="1:7" customFormat="1">
      <c r="A16360" s="4">
        <v>38998</v>
      </c>
      <c r="B16360">
        <v>5.22</v>
      </c>
      <c r="C16360">
        <f>IFERROR(((VLOOKUP(A16360,'Interest Rates-10yr'!$A$9:$C$15239,2,FALSE))-B16360),C16359)</f>
        <v>-0.51999999999999957</v>
      </c>
      <c r="D16360" s="98">
        <f>AVERAGE(C$10:C16360)</f>
        <v>0.85059874013821601</v>
      </c>
      <c r="E16360" s="2"/>
      <c r="G16360" s="23"/>
    </row>
    <row r="16361" spans="1:7" customFormat="1">
      <c r="A16361" s="4">
        <v>38999</v>
      </c>
      <c r="B16361">
        <v>5.22</v>
      </c>
      <c r="C16361">
        <f>IFERROR(((VLOOKUP(A16361,'Interest Rates-10yr'!$A$9:$C$15239,2,FALSE))-B16361),C16360)</f>
        <v>-0.51999999999999957</v>
      </c>
      <c r="D16361" s="98">
        <f>AVERAGE(C$10:C16361)</f>
        <v>0.85051492172211163</v>
      </c>
      <c r="E16361" s="2"/>
      <c r="G16361" s="23"/>
    </row>
    <row r="16362" spans="1:7" customFormat="1">
      <c r="A16362" s="4">
        <v>39000</v>
      </c>
      <c r="B16362">
        <v>5.28</v>
      </c>
      <c r="C16362">
        <f>IFERROR(((VLOOKUP(A16362,'Interest Rates-10yr'!$A$9:$C$15239,2,FALSE))-B16362),C16361)</f>
        <v>-0.53000000000000025</v>
      </c>
      <c r="D16362" s="98">
        <f>AVERAGE(C$10:C16362)</f>
        <v>0.85043050204855186</v>
      </c>
      <c r="E16362" s="2"/>
      <c r="G16362" s="23"/>
    </row>
    <row r="16363" spans="1:7" customFormat="1">
      <c r="A16363" s="4">
        <v>39001</v>
      </c>
      <c r="B16363">
        <v>5.25</v>
      </c>
      <c r="C16363">
        <f>IFERROR(((VLOOKUP(A16363,'Interest Rates-10yr'!$A$9:$C$15239,2,FALSE))-B16363),C16362)</f>
        <v>-0.46999999999999975</v>
      </c>
      <c r="D16363" s="98">
        <f>AVERAGE(C$10:C16363)</f>
        <v>0.85034976152623032</v>
      </c>
      <c r="E16363" s="2"/>
      <c r="G16363" s="23"/>
    </row>
    <row r="16364" spans="1:7" customFormat="1">
      <c r="A16364" s="4">
        <v>39002</v>
      </c>
      <c r="B16364">
        <v>5.25</v>
      </c>
      <c r="C16364">
        <f>IFERROR(((VLOOKUP(A16364,'Interest Rates-10yr'!$A$9:$C$15239,2,FALSE))-B16364),C16363)</f>
        <v>-0.45999999999999996</v>
      </c>
      <c r="D16364" s="98">
        <f>AVERAGE(C$10:C16364)</f>
        <v>0.85026964231121804</v>
      </c>
      <c r="E16364" s="2"/>
      <c r="G16364" s="23"/>
    </row>
    <row r="16365" spans="1:7" customFormat="1">
      <c r="A16365" s="4">
        <v>39003</v>
      </c>
      <c r="B16365">
        <v>5.21</v>
      </c>
      <c r="C16365">
        <f>IFERROR(((VLOOKUP(A16365,'Interest Rates-10yr'!$A$9:$C$15239,2,FALSE))-B16365),C16364)</f>
        <v>-0.40000000000000036</v>
      </c>
      <c r="D16365" s="98">
        <f>AVERAGE(C$10:C16365)</f>
        <v>0.85019320127170284</v>
      </c>
      <c r="E16365" s="2"/>
      <c r="G16365" s="23"/>
    </row>
    <row r="16366" spans="1:7" customFormat="1">
      <c r="A16366" s="4">
        <v>39004</v>
      </c>
      <c r="B16366">
        <v>5.21</v>
      </c>
      <c r="C16366">
        <f>IFERROR(((VLOOKUP(A16366,'Interest Rates-10yr'!$A$9:$C$15239,2,FALSE))-B16366),C16365)</f>
        <v>-0.40000000000000036</v>
      </c>
      <c r="D16366" s="98">
        <f>AVERAGE(C$10:C16366)</f>
        <v>0.85011676957877191</v>
      </c>
      <c r="E16366" s="2"/>
      <c r="G16366" s="23"/>
    </row>
    <row r="16367" spans="1:7" customFormat="1">
      <c r="A16367" s="4">
        <v>39005</v>
      </c>
      <c r="B16367">
        <v>5.21</v>
      </c>
      <c r="C16367">
        <f>IFERROR(((VLOOKUP(A16367,'Interest Rates-10yr'!$A$9:$C$15239,2,FALSE))-B16367),C16366)</f>
        <v>-0.40000000000000036</v>
      </c>
      <c r="D16367" s="98">
        <f>AVERAGE(C$10:C16367)</f>
        <v>0.85004034723071109</v>
      </c>
      <c r="E16367" s="2"/>
      <c r="G16367" s="23"/>
    </row>
    <row r="16368" spans="1:7" customFormat="1">
      <c r="A16368" s="4">
        <v>39006</v>
      </c>
      <c r="B16368">
        <v>5.28</v>
      </c>
      <c r="C16368">
        <f>IFERROR(((VLOOKUP(A16368,'Interest Rates-10yr'!$A$9:$C$15239,2,FALSE))-B16368),C16367)</f>
        <v>-0.49000000000000021</v>
      </c>
      <c r="D16368" s="98">
        <f>AVERAGE(C$10:C16368)</f>
        <v>0.84995843266703175</v>
      </c>
      <c r="E16368" s="2"/>
      <c r="G16368" s="23"/>
    </row>
    <row r="16369" spans="1:7" customFormat="1">
      <c r="A16369" s="4">
        <v>39007</v>
      </c>
      <c r="B16369">
        <v>5.21</v>
      </c>
      <c r="C16369">
        <f>IFERROR(((VLOOKUP(A16369,'Interest Rates-10yr'!$A$9:$C$15239,2,FALSE))-B16369),C16368)</f>
        <v>-0.42999999999999972</v>
      </c>
      <c r="D16369" s="98">
        <f>AVERAGE(C$10:C16369)</f>
        <v>0.84988019559902028</v>
      </c>
      <c r="E16369" s="2"/>
      <c r="G16369" s="23"/>
    </row>
    <row r="16370" spans="1:7" customFormat="1">
      <c r="A16370" s="4">
        <v>39008</v>
      </c>
      <c r="B16370">
        <v>5.23</v>
      </c>
      <c r="C16370">
        <f>IFERROR(((VLOOKUP(A16370,'Interest Rates-10yr'!$A$9:$C$15239,2,FALSE))-B16370),C16369)</f>
        <v>-0.46000000000000085</v>
      </c>
      <c r="D16370" s="98">
        <f>AVERAGE(C$10:C16370)</f>
        <v>0.8498001344661068</v>
      </c>
      <c r="E16370" s="2"/>
      <c r="G16370" s="23"/>
    </row>
    <row r="16371" spans="1:7" customFormat="1">
      <c r="A16371" s="4">
        <v>39009</v>
      </c>
      <c r="B16371">
        <v>5.22</v>
      </c>
      <c r="C16371">
        <f>IFERROR(((VLOOKUP(A16371,'Interest Rates-10yr'!$A$9:$C$15239,2,FALSE))-B16371),C16370)</f>
        <v>-0.42999999999999972</v>
      </c>
      <c r="D16371" s="98">
        <f>AVERAGE(C$10:C16371)</f>
        <v>0.84972191663610641</v>
      </c>
      <c r="E16371" s="2"/>
      <c r="G16371" s="23"/>
    </row>
    <row r="16372" spans="1:7" customFormat="1">
      <c r="A16372" s="4">
        <v>39010</v>
      </c>
      <c r="B16372">
        <v>5.25</v>
      </c>
      <c r="C16372">
        <f>IFERROR(((VLOOKUP(A16372,'Interest Rates-10yr'!$A$9:$C$15239,2,FALSE))-B16372),C16371)</f>
        <v>-0.45999999999999996</v>
      </c>
      <c r="D16372" s="98">
        <f>AVERAGE(C$10:C16372)</f>
        <v>0.84964187496180243</v>
      </c>
      <c r="E16372" s="2"/>
      <c r="G16372" s="23"/>
    </row>
    <row r="16373" spans="1:7" customFormat="1">
      <c r="A16373" s="4">
        <v>39011</v>
      </c>
      <c r="B16373">
        <v>5.25</v>
      </c>
      <c r="C16373">
        <f>IFERROR(((VLOOKUP(A16373,'Interest Rates-10yr'!$A$9:$C$15239,2,FALSE))-B16373),C16372)</f>
        <v>-0.45999999999999996</v>
      </c>
      <c r="D16373" s="98">
        <f>AVERAGE(C$10:C16373)</f>
        <v>0.84956184307015237</v>
      </c>
      <c r="E16373" s="2"/>
      <c r="G16373" s="23"/>
    </row>
    <row r="16374" spans="1:7" customFormat="1">
      <c r="A16374" s="4">
        <v>39012</v>
      </c>
      <c r="B16374">
        <v>5.25</v>
      </c>
      <c r="C16374">
        <f>IFERROR(((VLOOKUP(A16374,'Interest Rates-10yr'!$A$9:$C$15239,2,FALSE))-B16374),C16373)</f>
        <v>-0.45999999999999996</v>
      </c>
      <c r="D16374" s="98">
        <f>AVERAGE(C$10:C16374)</f>
        <v>0.84948182095936298</v>
      </c>
      <c r="E16374" s="2"/>
      <c r="G16374" s="23"/>
    </row>
    <row r="16375" spans="1:7" customFormat="1">
      <c r="A16375" s="4">
        <v>39013</v>
      </c>
      <c r="B16375">
        <v>5.24</v>
      </c>
      <c r="C16375">
        <f>IFERROR(((VLOOKUP(A16375,'Interest Rates-10yr'!$A$9:$C$15239,2,FALSE))-B16375),C16374)</f>
        <v>-0.41000000000000014</v>
      </c>
      <c r="D16375" s="98">
        <f>AVERAGE(C$10:C16375)</f>
        <v>0.84940486374190238</v>
      </c>
      <c r="E16375" s="2"/>
      <c r="G16375" s="23"/>
    </row>
    <row r="16376" spans="1:7" customFormat="1">
      <c r="A16376" s="4">
        <v>39014</v>
      </c>
      <c r="B16376">
        <v>5.24</v>
      </c>
      <c r="C16376">
        <f>IFERROR(((VLOOKUP(A16376,'Interest Rates-10yr'!$A$9:$C$15239,2,FALSE))-B16376),C16375)</f>
        <v>-0.41000000000000014</v>
      </c>
      <c r="D16376" s="98">
        <f>AVERAGE(C$10:C16376)</f>
        <v>0.84932791592839096</v>
      </c>
      <c r="E16376" s="2"/>
      <c r="G16376" s="23"/>
    </row>
    <row r="16377" spans="1:7" customFormat="1">
      <c r="A16377" s="4">
        <v>39015</v>
      </c>
      <c r="B16377">
        <v>5.26</v>
      </c>
      <c r="C16377">
        <f>IFERROR(((VLOOKUP(A16377,'Interest Rates-10yr'!$A$9:$C$15239,2,FALSE))-B16377),C16376)</f>
        <v>-0.47999999999999954</v>
      </c>
      <c r="D16377" s="98">
        <f>AVERAGE(C$10:C16377)</f>
        <v>0.84924670087976395</v>
      </c>
      <c r="E16377" s="2"/>
      <c r="G16377" s="23"/>
    </row>
    <row r="16378" spans="1:7" customFormat="1">
      <c r="A16378" s="4">
        <v>39016</v>
      </c>
      <c r="B16378">
        <v>5.23</v>
      </c>
      <c r="C16378">
        <f>IFERROR(((VLOOKUP(A16378,'Interest Rates-10yr'!$A$9:$C$15239,2,FALSE))-B16378),C16377)</f>
        <v>-0.5</v>
      </c>
      <c r="D16378" s="98">
        <f>AVERAGE(C$10:C16378)</f>
        <v>0.84916427393243177</v>
      </c>
      <c r="E16378" s="2"/>
      <c r="G16378" s="23"/>
    </row>
    <row r="16379" spans="1:7" customFormat="1">
      <c r="A16379" s="4">
        <v>39017</v>
      </c>
      <c r="B16379">
        <v>5.23</v>
      </c>
      <c r="C16379">
        <f>IFERROR(((VLOOKUP(A16379,'Interest Rates-10yr'!$A$9:$C$15239,2,FALSE))-B16379),C16378)</f>
        <v>-0.55000000000000071</v>
      </c>
      <c r="D16379" s="98">
        <f>AVERAGE(C$10:C16379)</f>
        <v>0.84907880268784219</v>
      </c>
      <c r="E16379" s="2"/>
      <c r="G16379" s="23"/>
    </row>
    <row r="16380" spans="1:7" customFormat="1">
      <c r="A16380" s="4">
        <v>39018</v>
      </c>
      <c r="B16380">
        <v>5.23</v>
      </c>
      <c r="C16380">
        <f>IFERROR(((VLOOKUP(A16380,'Interest Rates-10yr'!$A$9:$C$15239,2,FALSE))-B16380),C16379)</f>
        <v>-0.55000000000000071</v>
      </c>
      <c r="D16380" s="98">
        <f>AVERAGE(C$10:C16380)</f>
        <v>0.84899334188503928</v>
      </c>
      <c r="E16380" s="2"/>
      <c r="G16380" s="23"/>
    </row>
    <row r="16381" spans="1:7" customFormat="1">
      <c r="A16381" s="4">
        <v>39019</v>
      </c>
      <c r="B16381">
        <v>5.23</v>
      </c>
      <c r="C16381">
        <f>IFERROR(((VLOOKUP(A16381,'Interest Rates-10yr'!$A$9:$C$15239,2,FALSE))-B16381),C16380)</f>
        <v>-0.55000000000000071</v>
      </c>
      <c r="D16381" s="98">
        <f>AVERAGE(C$10:C16381)</f>
        <v>0.84890789152210955</v>
      </c>
      <c r="E16381" s="2"/>
      <c r="G16381" s="23"/>
    </row>
    <row r="16382" spans="1:7" customFormat="1">
      <c r="A16382" s="4">
        <v>39020</v>
      </c>
      <c r="B16382">
        <v>5.27</v>
      </c>
      <c r="C16382">
        <f>IFERROR(((VLOOKUP(A16382,'Interest Rates-10yr'!$A$9:$C$15239,2,FALSE))-B16382),C16381)</f>
        <v>-0.58999999999999986</v>
      </c>
      <c r="D16382" s="98">
        <f>AVERAGE(C$10:C16382)</f>
        <v>0.84882000855066131</v>
      </c>
      <c r="E16382" s="2"/>
      <c r="G16382" s="23"/>
    </row>
    <row r="16383" spans="1:7" customFormat="1">
      <c r="A16383" s="4">
        <v>39021</v>
      </c>
      <c r="B16383">
        <v>5.31</v>
      </c>
      <c r="C16383">
        <f>IFERROR(((VLOOKUP(A16383,'Interest Rates-10yr'!$A$9:$C$15239,2,FALSE))-B16383),C16382)</f>
        <v>-0.69999999999999929</v>
      </c>
      <c r="D16383" s="98">
        <f>AVERAGE(C$10:C16383)</f>
        <v>0.84872541834615711</v>
      </c>
      <c r="E16383" s="2"/>
      <c r="G16383" s="23"/>
    </row>
    <row r="16384" spans="1:7" customFormat="1">
      <c r="A16384" s="4">
        <v>39022</v>
      </c>
      <c r="B16384">
        <v>5.23</v>
      </c>
      <c r="C16384">
        <f>IFERROR(((VLOOKUP(A16384,'Interest Rates-10yr'!$A$9:$C$15239,2,FALSE))-B16384),C16383)</f>
        <v>-0.66000000000000014</v>
      </c>
      <c r="D16384" s="98">
        <f>AVERAGE(C$10:C16384)</f>
        <v>0.84863328244274672</v>
      </c>
      <c r="E16384" s="2"/>
      <c r="G16384" s="23"/>
    </row>
    <row r="16385" spans="1:7" customFormat="1">
      <c r="A16385" s="4">
        <v>39023</v>
      </c>
      <c r="B16385">
        <v>5.22</v>
      </c>
      <c r="C16385">
        <f>IFERROR(((VLOOKUP(A16385,'Interest Rates-10yr'!$A$9:$C$15239,2,FALSE))-B16385),C16384)</f>
        <v>-0.62000000000000011</v>
      </c>
      <c r="D16385" s="98">
        <f>AVERAGE(C$10:C16385)</f>
        <v>0.84854360039081433</v>
      </c>
      <c r="E16385" s="2"/>
      <c r="G16385" s="23"/>
    </row>
    <row r="16386" spans="1:7" customFormat="1">
      <c r="A16386" s="4">
        <v>39024</v>
      </c>
      <c r="B16386">
        <v>5.25</v>
      </c>
      <c r="C16386">
        <f>IFERROR(((VLOOKUP(A16386,'Interest Rates-10yr'!$A$9:$C$15239,2,FALSE))-B16386),C16385)</f>
        <v>-0.53000000000000025</v>
      </c>
      <c r="D16386" s="98">
        <f>AVERAGE(C$10:C16386)</f>
        <v>0.84845942480307601</v>
      </c>
      <c r="E16386" s="2"/>
      <c r="G16386" s="23"/>
    </row>
    <row r="16387" spans="1:7" customFormat="1">
      <c r="A16387" s="4">
        <v>39025</v>
      </c>
      <c r="B16387">
        <v>5.25</v>
      </c>
      <c r="C16387">
        <f>IFERROR(((VLOOKUP(A16387,'Interest Rates-10yr'!$A$9:$C$15239,2,FALSE))-B16387),C16386)</f>
        <v>-0.53000000000000025</v>
      </c>
      <c r="D16387" s="98">
        <f>AVERAGE(C$10:C16387)</f>
        <v>0.84837525949444226</v>
      </c>
      <c r="E16387" s="2"/>
      <c r="G16387" s="23"/>
    </row>
    <row r="16388" spans="1:7" customFormat="1">
      <c r="A16388" s="4">
        <v>39026</v>
      </c>
      <c r="B16388">
        <v>5.25</v>
      </c>
      <c r="C16388">
        <f>IFERROR(((VLOOKUP(A16388,'Interest Rates-10yr'!$A$9:$C$15239,2,FALSE))-B16388),C16387)</f>
        <v>-0.53000000000000025</v>
      </c>
      <c r="D16388" s="98">
        <f>AVERAGE(C$10:C16388)</f>
        <v>0.84829110446303035</v>
      </c>
      <c r="E16388" s="2"/>
      <c r="G16388" s="23"/>
    </row>
    <row r="16389" spans="1:7" customFormat="1">
      <c r="A16389" s="4">
        <v>39027</v>
      </c>
      <c r="B16389">
        <v>5.24</v>
      </c>
      <c r="C16389">
        <f>IFERROR(((VLOOKUP(A16389,'Interest Rates-10yr'!$A$9:$C$15239,2,FALSE))-B16389),C16388)</f>
        <v>-0.53000000000000025</v>
      </c>
      <c r="D16389" s="98">
        <f>AVERAGE(C$10:C16389)</f>
        <v>0.84820695970695814</v>
      </c>
      <c r="E16389" s="2"/>
      <c r="G16389" s="23"/>
    </row>
    <row r="16390" spans="1:7" customFormat="1">
      <c r="A16390" s="4">
        <v>39028</v>
      </c>
      <c r="B16390">
        <v>5.22</v>
      </c>
      <c r="C16390">
        <f>IFERROR(((VLOOKUP(A16390,'Interest Rates-10yr'!$A$9:$C$15239,2,FALSE))-B16390),C16389)</f>
        <v>-0.55999999999999961</v>
      </c>
      <c r="D16390" s="98">
        <f>AVERAGE(C$10:C16390)</f>
        <v>0.84812099383431871</v>
      </c>
      <c r="E16390" s="2"/>
      <c r="G16390" s="23"/>
    </row>
    <row r="16391" spans="1:7" customFormat="1">
      <c r="A16391" s="4">
        <v>39029</v>
      </c>
      <c r="B16391">
        <v>5.22</v>
      </c>
      <c r="C16391">
        <f>IFERROR(((VLOOKUP(A16391,'Interest Rates-10yr'!$A$9:$C$15239,2,FALSE))-B16391),C16390)</f>
        <v>-0.58000000000000007</v>
      </c>
      <c r="D16391" s="98">
        <f>AVERAGE(C$10:C16391)</f>
        <v>0.84803381760468655</v>
      </c>
      <c r="E16391" s="2"/>
      <c r="G16391" s="23"/>
    </row>
    <row r="16392" spans="1:7" customFormat="1">
      <c r="A16392" s="4">
        <v>39030</v>
      </c>
      <c r="B16392">
        <v>5.23</v>
      </c>
      <c r="C16392">
        <f>IFERROR(((VLOOKUP(A16392,'Interest Rates-10yr'!$A$9:$C$15239,2,FALSE))-B16392),C16391)</f>
        <v>-0.61000000000000032</v>
      </c>
      <c r="D16392" s="98">
        <f>AVERAGE(C$10:C16392)</f>
        <v>0.84794482085088041</v>
      </c>
      <c r="E16392" s="2"/>
      <c r="G16392" s="23"/>
    </row>
    <row r="16393" spans="1:7" customFormat="1">
      <c r="A16393" s="4">
        <v>39031</v>
      </c>
      <c r="B16393">
        <v>5.23</v>
      </c>
      <c r="C16393">
        <f>IFERROR(((VLOOKUP(A16393,'Interest Rates-10yr'!$A$9:$C$15239,2,FALSE))-B16393),C16392)</f>
        <v>-0.64000000000000057</v>
      </c>
      <c r="D16393" s="98">
        <f>AVERAGE(C$10:C16393)</f>
        <v>0.84785400390624843</v>
      </c>
      <c r="E16393" s="2"/>
      <c r="G16393" s="23"/>
    </row>
    <row r="16394" spans="1:7" customFormat="1">
      <c r="A16394" s="4">
        <v>39032</v>
      </c>
      <c r="B16394">
        <v>5.23</v>
      </c>
      <c r="C16394">
        <f>IFERROR(((VLOOKUP(A16394,'Interest Rates-10yr'!$A$9:$C$15239,2,FALSE))-B16394),C16393)</f>
        <v>-0.64000000000000057</v>
      </c>
      <c r="D16394" s="98">
        <f>AVERAGE(C$10:C16394)</f>
        <v>0.84776319804699263</v>
      </c>
      <c r="E16394" s="2"/>
      <c r="G16394" s="23"/>
    </row>
    <row r="16395" spans="1:7" customFormat="1">
      <c r="A16395" s="4">
        <v>39033</v>
      </c>
      <c r="B16395">
        <v>5.23</v>
      </c>
      <c r="C16395">
        <f>IFERROR(((VLOOKUP(A16395,'Interest Rates-10yr'!$A$9:$C$15239,2,FALSE))-B16395),C16394)</f>
        <v>-0.64000000000000057</v>
      </c>
      <c r="D16395" s="98">
        <f>AVERAGE(C$10:C16395)</f>
        <v>0.84767240327108362</v>
      </c>
      <c r="E16395" s="2"/>
      <c r="G16395" s="23"/>
    </row>
    <row r="16396" spans="1:7" customFormat="1">
      <c r="A16396" s="4">
        <v>39034</v>
      </c>
      <c r="B16396">
        <v>5.27</v>
      </c>
      <c r="C16396">
        <f>IFERROR(((VLOOKUP(A16396,'Interest Rates-10yr'!$A$9:$C$15239,2,FALSE))-B16396),C16395)</f>
        <v>-0.65999999999999925</v>
      </c>
      <c r="D16396" s="98">
        <f>AVERAGE(C$10:C16396)</f>
        <v>0.84758039909684357</v>
      </c>
      <c r="E16396" s="2"/>
      <c r="G16396" s="23"/>
    </row>
    <row r="16397" spans="1:7" customFormat="1">
      <c r="A16397" s="4">
        <v>39035</v>
      </c>
      <c r="B16397">
        <v>5.25</v>
      </c>
      <c r="C16397">
        <f>IFERROR(((VLOOKUP(A16397,'Interest Rates-10yr'!$A$9:$C$15239,2,FALSE))-B16397),C16396)</f>
        <v>-0.67999999999999972</v>
      </c>
      <c r="D16397" s="98">
        <f>AVERAGE(C$10:C16397)</f>
        <v>0.84748718574566606</v>
      </c>
      <c r="E16397" s="2"/>
      <c r="G16397" s="23"/>
    </row>
    <row r="16398" spans="1:7" customFormat="1">
      <c r="A16398" s="4">
        <v>39036</v>
      </c>
      <c r="B16398">
        <v>5.29</v>
      </c>
      <c r="C16398">
        <f>IFERROR(((VLOOKUP(A16398,'Interest Rates-10yr'!$A$9:$C$15239,2,FALSE))-B16398),C16397)</f>
        <v>-0.67999999999999972</v>
      </c>
      <c r="D16398" s="98">
        <f>AVERAGE(C$10:C16398)</f>
        <v>0.84739398376960007</v>
      </c>
      <c r="E16398" s="2"/>
      <c r="G16398" s="23"/>
    </row>
    <row r="16399" spans="1:7" customFormat="1">
      <c r="A16399" s="4">
        <v>39037</v>
      </c>
      <c r="B16399">
        <v>5.25</v>
      </c>
      <c r="C16399">
        <f>IFERROR(((VLOOKUP(A16399,'Interest Rates-10yr'!$A$9:$C$15239,2,FALSE))-B16399),C16398)</f>
        <v>-0.58999999999999986</v>
      </c>
      <c r="D16399" s="98">
        <f>AVERAGE(C$10:C16399)</f>
        <v>0.84730628431970556</v>
      </c>
      <c r="E16399" s="2"/>
      <c r="G16399" s="23"/>
    </row>
    <row r="16400" spans="1:7" customFormat="1">
      <c r="A16400" s="4">
        <v>39038</v>
      </c>
      <c r="B16400">
        <v>5.2</v>
      </c>
      <c r="C16400">
        <f>IFERROR(((VLOOKUP(A16400,'Interest Rates-10yr'!$A$9:$C$15239,2,FALSE))-B16400),C16399)</f>
        <v>-0.58999999999999986</v>
      </c>
      <c r="D16400" s="98">
        <f>AVERAGE(C$10:C16400)</f>
        <v>0.84721859557073853</v>
      </c>
      <c r="E16400" s="2"/>
      <c r="G16400" s="23"/>
    </row>
    <row r="16401" spans="1:7" customFormat="1">
      <c r="A16401" s="4">
        <v>39039</v>
      </c>
      <c r="B16401">
        <v>5.2</v>
      </c>
      <c r="C16401">
        <f>IFERROR(((VLOOKUP(A16401,'Interest Rates-10yr'!$A$9:$C$15239,2,FALSE))-B16401),C16400)</f>
        <v>-0.58999999999999986</v>
      </c>
      <c r="D16401" s="98">
        <f>AVERAGE(C$10:C16401)</f>
        <v>0.84713091752074032</v>
      </c>
      <c r="E16401" s="2"/>
      <c r="G16401" s="23"/>
    </row>
    <row r="16402" spans="1:7" customFormat="1">
      <c r="A16402" s="4">
        <v>39040</v>
      </c>
      <c r="B16402">
        <v>5.2</v>
      </c>
      <c r="C16402">
        <f>IFERROR(((VLOOKUP(A16402,'Interest Rates-10yr'!$A$9:$C$15239,2,FALSE))-B16402),C16401)</f>
        <v>-0.58999999999999986</v>
      </c>
      <c r="D16402" s="98">
        <f>AVERAGE(C$10:C16402)</f>
        <v>0.84704325016775295</v>
      </c>
      <c r="E16402" s="2"/>
      <c r="G16402" s="23"/>
    </row>
    <row r="16403" spans="1:7" customFormat="1">
      <c r="A16403" s="4">
        <v>39041</v>
      </c>
      <c r="B16403">
        <v>5.25</v>
      </c>
      <c r="C16403">
        <f>IFERROR(((VLOOKUP(A16403,'Interest Rates-10yr'!$A$9:$C$15239,2,FALSE))-B16403),C16402)</f>
        <v>-0.65000000000000036</v>
      </c>
      <c r="D16403" s="98">
        <f>AVERAGE(C$10:C16403)</f>
        <v>0.84695193363425492</v>
      </c>
      <c r="E16403" s="2"/>
      <c r="G16403" s="23"/>
    </row>
    <row r="16404" spans="1:7" customFormat="1">
      <c r="A16404" s="4">
        <v>39042</v>
      </c>
      <c r="B16404">
        <v>5.29</v>
      </c>
      <c r="C16404">
        <f>IFERROR(((VLOOKUP(A16404,'Interest Rates-10yr'!$A$9:$C$15239,2,FALSE))-B16404),C16403)</f>
        <v>-0.71</v>
      </c>
      <c r="D16404" s="98">
        <f>AVERAGE(C$10:C16404)</f>
        <v>0.84685696858798265</v>
      </c>
      <c r="E16404" s="2"/>
      <c r="G16404" s="23"/>
    </row>
    <row r="16405" spans="1:7" customFormat="1">
      <c r="A16405" s="4">
        <v>39043</v>
      </c>
      <c r="B16405">
        <v>5.26</v>
      </c>
      <c r="C16405">
        <f>IFERROR(((VLOOKUP(A16405,'Interest Rates-10yr'!$A$9:$C$15239,2,FALSE))-B16405),C16404)</f>
        <v>-0.6899999999999995</v>
      </c>
      <c r="D16405" s="98">
        <f>AVERAGE(C$10:C16405)</f>
        <v>0.84676323493534855</v>
      </c>
      <c r="E16405" s="2"/>
      <c r="G16405" s="23"/>
    </row>
    <row r="16406" spans="1:7" customFormat="1">
      <c r="A16406" s="4">
        <v>39044</v>
      </c>
      <c r="B16406">
        <v>5.26</v>
      </c>
      <c r="C16406">
        <f>IFERROR(((VLOOKUP(A16406,'Interest Rates-10yr'!$A$9:$C$15239,2,FALSE))-B16406),C16405)</f>
        <v>-0.6899999999999995</v>
      </c>
      <c r="D16406" s="98">
        <f>AVERAGE(C$10:C16406)</f>
        <v>0.84666951271573909</v>
      </c>
      <c r="E16406" s="2"/>
      <c r="G16406" s="23"/>
    </row>
    <row r="16407" spans="1:7" customFormat="1">
      <c r="A16407" s="4">
        <v>39045</v>
      </c>
      <c r="B16407">
        <v>5.24</v>
      </c>
      <c r="C16407">
        <f>IFERROR(((VLOOKUP(A16407,'Interest Rates-10yr'!$A$9:$C$15239,2,FALSE))-B16407),C16406)</f>
        <v>-0.69000000000000039</v>
      </c>
      <c r="D16407" s="98">
        <f>AVERAGE(C$10:C16407)</f>
        <v>0.84657580192706272</v>
      </c>
      <c r="E16407" s="2"/>
      <c r="G16407" s="23"/>
    </row>
    <row r="16408" spans="1:7" customFormat="1">
      <c r="A16408" s="4">
        <v>39046</v>
      </c>
      <c r="B16408">
        <v>5.24</v>
      </c>
      <c r="C16408">
        <f>IFERROR(((VLOOKUP(A16408,'Interest Rates-10yr'!$A$9:$C$15239,2,FALSE))-B16408),C16407)</f>
        <v>-0.69000000000000039</v>
      </c>
      <c r="D16408" s="98">
        <f>AVERAGE(C$10:C16408)</f>
        <v>0.84648210256722811</v>
      </c>
      <c r="E16408" s="2"/>
      <c r="G16408" s="23"/>
    </row>
    <row r="16409" spans="1:7" customFormat="1">
      <c r="A16409" s="4">
        <v>39047</v>
      </c>
      <c r="B16409">
        <v>5.24</v>
      </c>
      <c r="C16409">
        <f>IFERROR(((VLOOKUP(A16409,'Interest Rates-10yr'!$A$9:$C$15239,2,FALSE))-B16409),C16408)</f>
        <v>-0.69000000000000039</v>
      </c>
      <c r="D16409" s="98">
        <f>AVERAGE(C$10:C16409)</f>
        <v>0.84638841463414471</v>
      </c>
      <c r="E16409" s="2"/>
      <c r="G16409" s="23"/>
    </row>
    <row r="16410" spans="1:7" customFormat="1">
      <c r="A16410" s="4">
        <v>39048</v>
      </c>
      <c r="B16410">
        <v>5.32</v>
      </c>
      <c r="C16410">
        <f>IFERROR(((VLOOKUP(A16410,'Interest Rates-10yr'!$A$9:$C$15239,2,FALSE))-B16410),C16409)</f>
        <v>-0.78000000000000025</v>
      </c>
      <c r="D16410" s="98">
        <f>AVERAGE(C$10:C16410)</f>
        <v>0.84628925065544613</v>
      </c>
      <c r="E16410" s="2"/>
      <c r="G16410" s="23"/>
    </row>
    <row r="16411" spans="1:7" customFormat="1">
      <c r="A16411" s="4">
        <v>39049</v>
      </c>
      <c r="B16411">
        <v>5.24</v>
      </c>
      <c r="C16411">
        <f>IFERROR(((VLOOKUP(A16411,'Interest Rates-10yr'!$A$9:$C$15239,2,FALSE))-B16411),C16410)</f>
        <v>-0.73000000000000043</v>
      </c>
      <c r="D16411" s="98">
        <f>AVERAGE(C$10:C16411)</f>
        <v>0.84619314717717187</v>
      </c>
      <c r="E16411" s="2"/>
      <c r="G16411" s="23"/>
    </row>
    <row r="16412" spans="1:7" customFormat="1">
      <c r="A16412" s="4">
        <v>39050</v>
      </c>
      <c r="B16412">
        <v>5.26</v>
      </c>
      <c r="C16412">
        <f>IFERROR(((VLOOKUP(A16412,'Interest Rates-10yr'!$A$9:$C$15239,2,FALSE))-B16412),C16411)</f>
        <v>-0.74000000000000021</v>
      </c>
      <c r="D16412" s="98">
        <f>AVERAGE(C$10:C16412)</f>
        <v>0.84609644577211318</v>
      </c>
      <c r="E16412" s="2"/>
      <c r="G16412" s="23"/>
    </row>
    <row r="16413" spans="1:7" customFormat="1">
      <c r="A16413" s="4">
        <v>39051</v>
      </c>
      <c r="B16413">
        <v>5.31</v>
      </c>
      <c r="C16413">
        <f>IFERROR(((VLOOKUP(A16413,'Interest Rates-10yr'!$A$9:$C$15239,2,FALSE))-B16413),C16412)</f>
        <v>-0.84999999999999964</v>
      </c>
      <c r="D16413" s="98">
        <f>AVERAGE(C$10:C16413)</f>
        <v>0.84599305047549211</v>
      </c>
      <c r="E16413" s="2"/>
      <c r="G16413" s="23"/>
    </row>
    <row r="16414" spans="1:7" customFormat="1">
      <c r="A16414" s="4">
        <v>39052</v>
      </c>
      <c r="B16414">
        <v>5.27</v>
      </c>
      <c r="C16414">
        <f>IFERROR(((VLOOKUP(A16414,'Interest Rates-10yr'!$A$9:$C$15239,2,FALSE))-B16414),C16413)</f>
        <v>-0.83999999999999986</v>
      </c>
      <c r="D16414" s="98">
        <f>AVERAGE(C$10:C16414)</f>
        <v>0.84589027735446343</v>
      </c>
      <c r="E16414" s="2"/>
      <c r="G16414" s="23"/>
    </row>
    <row r="16415" spans="1:7" customFormat="1">
      <c r="A16415" s="4">
        <v>39053</v>
      </c>
      <c r="B16415">
        <v>5.27</v>
      </c>
      <c r="C16415">
        <f>IFERROR(((VLOOKUP(A16415,'Interest Rates-10yr'!$A$9:$C$15239,2,FALSE))-B16415),C16414)</f>
        <v>-0.83999999999999986</v>
      </c>
      <c r="D16415" s="98">
        <f>AVERAGE(C$10:C16415)</f>
        <v>0.84578751676215846</v>
      </c>
      <c r="E16415" s="2"/>
      <c r="G16415" s="23"/>
    </row>
    <row r="16416" spans="1:7" customFormat="1">
      <c r="A16416" s="4">
        <v>39054</v>
      </c>
      <c r="B16416">
        <v>5.27</v>
      </c>
      <c r="C16416">
        <f>IFERROR(((VLOOKUP(A16416,'Interest Rates-10yr'!$A$9:$C$15239,2,FALSE))-B16416),C16415)</f>
        <v>-0.83999999999999986</v>
      </c>
      <c r="D16416" s="98">
        <f>AVERAGE(C$10:C16416)</f>
        <v>0.8456847686962865</v>
      </c>
      <c r="E16416" s="2"/>
      <c r="G16416" s="23"/>
    </row>
    <row r="16417" spans="1:7" customFormat="1">
      <c r="A16417" s="4">
        <v>39055</v>
      </c>
      <c r="B16417">
        <v>5.22</v>
      </c>
      <c r="C16417">
        <f>IFERROR(((VLOOKUP(A16417,'Interest Rates-10yr'!$A$9:$C$15239,2,FALSE))-B16417),C16416)</f>
        <v>-0.79</v>
      </c>
      <c r="D16417" s="98">
        <f>AVERAGE(C$10:C16417)</f>
        <v>0.84558508044855996</v>
      </c>
      <c r="E16417" s="2"/>
      <c r="G16417" s="23"/>
    </row>
    <row r="16418" spans="1:7" customFormat="1">
      <c r="A16418" s="4">
        <v>39056</v>
      </c>
      <c r="B16418">
        <v>5.21</v>
      </c>
      <c r="C16418">
        <f>IFERROR(((VLOOKUP(A16418,'Interest Rates-10yr'!$A$9:$C$15239,2,FALSE))-B16418),C16417)</f>
        <v>-0.75999999999999979</v>
      </c>
      <c r="D16418" s="98">
        <f>AVERAGE(C$10:C16418)</f>
        <v>0.84548723261624548</v>
      </c>
      <c r="E16418" s="2"/>
      <c r="G16418" s="23"/>
    </row>
    <row r="16419" spans="1:7" customFormat="1">
      <c r="A16419" s="4">
        <v>39057</v>
      </c>
      <c r="B16419">
        <v>5.22</v>
      </c>
      <c r="C16419">
        <f>IFERROR(((VLOOKUP(A16419,'Interest Rates-10yr'!$A$9:$C$15239,2,FALSE))-B16419),C16418)</f>
        <v>-0.73999999999999932</v>
      </c>
      <c r="D16419" s="98">
        <f>AVERAGE(C$10:C16419)</f>
        <v>0.84539061547836514</v>
      </c>
      <c r="E16419" s="2"/>
      <c r="G16419" s="23"/>
    </row>
    <row r="16420" spans="1:7" customFormat="1">
      <c r="A16420" s="4">
        <v>39058</v>
      </c>
      <c r="B16420">
        <v>5.25</v>
      </c>
      <c r="C16420">
        <f>IFERROR(((VLOOKUP(A16420,'Interest Rates-10yr'!$A$9:$C$15239,2,FALSE))-B16420),C16419)</f>
        <v>-0.75999999999999979</v>
      </c>
      <c r="D16420" s="98">
        <f>AVERAGE(C$10:C16420)</f>
        <v>0.84529279142038705</v>
      </c>
      <c r="E16420" s="2"/>
      <c r="G16420" s="23"/>
    </row>
    <row r="16421" spans="1:7" customFormat="1">
      <c r="A16421" s="4">
        <v>39059</v>
      </c>
      <c r="B16421">
        <v>5.25</v>
      </c>
      <c r="C16421">
        <f>IFERROR(((VLOOKUP(A16421,'Interest Rates-10yr'!$A$9:$C$15239,2,FALSE))-B16421),C16420)</f>
        <v>-0.69000000000000039</v>
      </c>
      <c r="D16421" s="98">
        <f>AVERAGE(C$10:C16421)</f>
        <v>0.84519924445527483</v>
      </c>
      <c r="E16421" s="2"/>
      <c r="G16421" s="23"/>
    </row>
    <row r="16422" spans="1:7" customFormat="1">
      <c r="A16422" s="4">
        <v>39060</v>
      </c>
      <c r="B16422">
        <v>5.25</v>
      </c>
      <c r="C16422">
        <f>IFERROR(((VLOOKUP(A16422,'Interest Rates-10yr'!$A$9:$C$15239,2,FALSE))-B16422),C16421)</f>
        <v>-0.69000000000000039</v>
      </c>
      <c r="D16422" s="98">
        <f>AVERAGE(C$10:C16422)</f>
        <v>0.84510570888929326</v>
      </c>
      <c r="E16422" s="2"/>
      <c r="G16422" s="23"/>
    </row>
    <row r="16423" spans="1:7" customFormat="1">
      <c r="A16423" s="4">
        <v>39061</v>
      </c>
      <c r="B16423">
        <v>5.25</v>
      </c>
      <c r="C16423">
        <f>IFERROR(((VLOOKUP(A16423,'Interest Rates-10yr'!$A$9:$C$15239,2,FALSE))-B16423),C16422)</f>
        <v>-0.69000000000000039</v>
      </c>
      <c r="D16423" s="98">
        <f>AVERAGE(C$10:C16423)</f>
        <v>0.84501218472035877</v>
      </c>
      <c r="E16423" s="2"/>
      <c r="G16423" s="23"/>
    </row>
    <row r="16424" spans="1:7" customFormat="1">
      <c r="A16424" s="4">
        <v>39062</v>
      </c>
      <c r="B16424">
        <v>5.25</v>
      </c>
      <c r="C16424">
        <f>IFERROR(((VLOOKUP(A16424,'Interest Rates-10yr'!$A$9:$C$15239,2,FALSE))-B16424),C16423)</f>
        <v>-0.73000000000000043</v>
      </c>
      <c r="D16424" s="98">
        <f>AVERAGE(C$10:C16424)</f>
        <v>0.84491623515077496</v>
      </c>
      <c r="E16424" s="2"/>
      <c r="G16424" s="23"/>
    </row>
    <row r="16425" spans="1:7" customFormat="1">
      <c r="A16425" s="4">
        <v>39063</v>
      </c>
      <c r="B16425">
        <v>5.23</v>
      </c>
      <c r="C16425">
        <f>IFERROR(((VLOOKUP(A16425,'Interest Rates-10yr'!$A$9:$C$15239,2,FALSE))-B16425),C16424)</f>
        <v>-0.74000000000000021</v>
      </c>
      <c r="D16425" s="98">
        <f>AVERAGE(C$10:C16425)</f>
        <v>0.84481968810915997</v>
      </c>
      <c r="E16425" s="2"/>
      <c r="G16425" s="23"/>
    </row>
    <row r="16426" spans="1:7" customFormat="1">
      <c r="A16426" s="4">
        <v>39064</v>
      </c>
      <c r="B16426">
        <v>5.23</v>
      </c>
      <c r="C16426">
        <f>IFERROR(((VLOOKUP(A16426,'Interest Rates-10yr'!$A$9:$C$15239,2,FALSE))-B16426),C16425)</f>
        <v>-0.65000000000000036</v>
      </c>
      <c r="D16426" s="98">
        <f>AVERAGE(C$10:C16426)</f>
        <v>0.8447286349515728</v>
      </c>
      <c r="E16426" s="2"/>
      <c r="G16426" s="23"/>
    </row>
    <row r="16427" spans="1:7" customFormat="1">
      <c r="A16427" s="4">
        <v>39065</v>
      </c>
      <c r="B16427">
        <v>5.29</v>
      </c>
      <c r="C16427">
        <f>IFERROR(((VLOOKUP(A16427,'Interest Rates-10yr'!$A$9:$C$15239,2,FALSE))-B16427),C16426)</f>
        <v>-0.69000000000000039</v>
      </c>
      <c r="D16427" s="98">
        <f>AVERAGE(C$10:C16427)</f>
        <v>0.84463515653550802</v>
      </c>
      <c r="E16427" s="2"/>
      <c r="G16427" s="23"/>
    </row>
    <row r="16428" spans="1:7" customFormat="1">
      <c r="A16428" s="4">
        <v>39066</v>
      </c>
      <c r="B16428">
        <v>5.27</v>
      </c>
      <c r="C16428">
        <f>IFERROR(((VLOOKUP(A16428,'Interest Rates-10yr'!$A$9:$C$15239,2,FALSE))-B16428),C16427)</f>
        <v>-0.66999999999999993</v>
      </c>
      <c r="D16428" s="98">
        <f>AVERAGE(C$10:C16428)</f>
        <v>0.84454290760703876</v>
      </c>
      <c r="E16428" s="2"/>
      <c r="G16428" s="23"/>
    </row>
    <row r="16429" spans="1:7" customFormat="1">
      <c r="A16429" s="4">
        <v>39067</v>
      </c>
      <c r="B16429">
        <v>5.27</v>
      </c>
      <c r="C16429">
        <f>IFERROR(((VLOOKUP(A16429,'Interest Rates-10yr'!$A$9:$C$15239,2,FALSE))-B16429),C16428)</f>
        <v>-0.66999999999999993</v>
      </c>
      <c r="D16429" s="98">
        <f>AVERAGE(C$10:C16429)</f>
        <v>0.84445066991473627</v>
      </c>
      <c r="E16429" s="2"/>
      <c r="G16429" s="23"/>
    </row>
    <row r="16430" spans="1:7" customFormat="1">
      <c r="A16430" s="4">
        <v>39068</v>
      </c>
      <c r="B16430">
        <v>5.27</v>
      </c>
      <c r="C16430">
        <f>IFERROR(((VLOOKUP(A16430,'Interest Rates-10yr'!$A$9:$C$15239,2,FALSE))-B16430),C16429)</f>
        <v>-0.66999999999999993</v>
      </c>
      <c r="D16430" s="98">
        <f>AVERAGE(C$10:C16430)</f>
        <v>0.84435844345654776</v>
      </c>
      <c r="E16430" s="2"/>
      <c r="G16430" s="23"/>
    </row>
    <row r="16431" spans="1:7" customFormat="1">
      <c r="A16431" s="4">
        <v>39069</v>
      </c>
      <c r="B16431">
        <v>5.21</v>
      </c>
      <c r="C16431">
        <f>IFERROR(((VLOOKUP(A16431,'Interest Rates-10yr'!$A$9:$C$15239,2,FALSE))-B16431),C16430)</f>
        <v>-0.61000000000000032</v>
      </c>
      <c r="D16431" s="98">
        <f>AVERAGE(C$10:C16431)</f>
        <v>0.84426988186578789</v>
      </c>
      <c r="E16431" s="2"/>
      <c r="G16431" s="23"/>
    </row>
    <row r="16432" spans="1:7" customFormat="1">
      <c r="A16432" s="4">
        <v>39070</v>
      </c>
      <c r="B16432">
        <v>5.21</v>
      </c>
      <c r="C16432">
        <f>IFERROR(((VLOOKUP(A16432,'Interest Rates-10yr'!$A$9:$C$15239,2,FALSE))-B16432),C16431)</f>
        <v>-0.61000000000000032</v>
      </c>
      <c r="D16432" s="98">
        <f>AVERAGE(C$10:C16432)</f>
        <v>0.84418133106009674</v>
      </c>
      <c r="E16432" s="2"/>
      <c r="G16432" s="23"/>
    </row>
    <row r="16433" spans="1:8">
      <c r="A16433" s="4">
        <v>39071</v>
      </c>
      <c r="B16433">
        <v>5.26</v>
      </c>
      <c r="C16433">
        <f>IFERROR(((VLOOKUP(A16433,'Interest Rates-10yr'!$A$9:$C$15239,2,FALSE))-B16433),C16432)</f>
        <v>-0.66000000000000014</v>
      </c>
      <c r="D16433" s="98">
        <f>AVERAGE(C$10:C16433)</f>
        <v>0.84408974671212667</v>
      </c>
      <c r="E16433" s="2"/>
      <c r="H16433"/>
    </row>
    <row r="16434" spans="1:8">
      <c r="A16434" s="4">
        <v>39072</v>
      </c>
      <c r="B16434">
        <v>5.25</v>
      </c>
      <c r="C16434">
        <f>IFERROR(((VLOOKUP(A16434,'Interest Rates-10yr'!$A$9:$C$15239,2,FALSE))-B16434),C16433)</f>
        <v>-0.70000000000000018</v>
      </c>
      <c r="D16434" s="98">
        <f>AVERAGE(C$10:C16434)</f>
        <v>0.84399573820395546</v>
      </c>
      <c r="E16434" s="2"/>
      <c r="H16434"/>
    </row>
    <row r="16435" spans="1:8">
      <c r="A16435" s="4">
        <v>39073</v>
      </c>
      <c r="B16435">
        <v>5.24</v>
      </c>
      <c r="C16435">
        <f>IFERROR(((VLOOKUP(A16435,'Interest Rates-10yr'!$A$9:$C$15239,2,FALSE))-B16435),C16434)</f>
        <v>-0.61000000000000032</v>
      </c>
      <c r="D16435" s="98">
        <f>AVERAGE(C$10:C16435)</f>
        <v>0.84390722026056053</v>
      </c>
      <c r="E16435" s="2"/>
      <c r="H16435"/>
    </row>
    <row r="16436" spans="1:8">
      <c r="A16436" s="4">
        <v>39074</v>
      </c>
      <c r="B16436">
        <v>5.24</v>
      </c>
      <c r="C16436">
        <f>IFERROR(((VLOOKUP(A16436,'Interest Rates-10yr'!$A$9:$C$15239,2,FALSE))-B16436),C16435)</f>
        <v>-0.61000000000000032</v>
      </c>
      <c r="D16436" s="98">
        <f>AVERAGE(C$10:C16436)</f>
        <v>0.84381871309429402</v>
      </c>
      <c r="E16436" s="2"/>
      <c r="H16436"/>
    </row>
    <row r="16437" spans="1:8">
      <c r="A16437" s="4">
        <v>39075</v>
      </c>
      <c r="B16437">
        <v>5.24</v>
      </c>
      <c r="C16437">
        <f>IFERROR(((VLOOKUP(A16437,'Interest Rates-10yr'!$A$9:$C$15239,2,FALSE))-B16437),C16436)</f>
        <v>-0.61000000000000032</v>
      </c>
      <c r="D16437" s="98">
        <f>AVERAGE(C$10:C16437)</f>
        <v>0.8437302167031876</v>
      </c>
      <c r="E16437" s="2"/>
      <c r="H16437"/>
    </row>
    <row r="16438" spans="1:8">
      <c r="A16438" s="4">
        <v>39076</v>
      </c>
      <c r="B16438">
        <v>5.24</v>
      </c>
      <c r="C16438">
        <f>IFERROR(((VLOOKUP(A16438,'Interest Rates-10yr'!$A$9:$C$15239,2,FALSE))-B16438),C16437)</f>
        <v>-0.61000000000000032</v>
      </c>
      <c r="D16438" s="98">
        <f>AVERAGE(C$10:C16438)</f>
        <v>0.84364173108527396</v>
      </c>
      <c r="E16438" s="2"/>
      <c r="H16438"/>
    </row>
    <row r="16439" spans="1:8">
      <c r="A16439" s="4">
        <v>39077</v>
      </c>
      <c r="B16439">
        <v>5.29</v>
      </c>
      <c r="C16439">
        <f>IFERROR(((VLOOKUP(A16439,'Interest Rates-10yr'!$A$9:$C$15239,2,FALSE))-B16439),C16438)</f>
        <v>-0.67999999999999972</v>
      </c>
      <c r="D16439" s="98">
        <f>AVERAGE(C$10:C16439)</f>
        <v>0.84354899573949882</v>
      </c>
      <c r="E16439" s="2"/>
      <c r="H16439"/>
    </row>
    <row r="16440" spans="1:8">
      <c r="A16440" s="4">
        <v>39078</v>
      </c>
      <c r="B16440">
        <v>5.17</v>
      </c>
      <c r="C16440">
        <f>IFERROR(((VLOOKUP(A16440,'Interest Rates-10yr'!$A$9:$C$15239,2,FALSE))-B16440),C16439)</f>
        <v>-0.50999999999999979</v>
      </c>
      <c r="D16440" s="98">
        <f>AVERAGE(C$10:C16440)</f>
        <v>0.84346661797820977</v>
      </c>
      <c r="E16440" s="2"/>
      <c r="H16440"/>
    </row>
    <row r="16441" spans="1:8">
      <c r="A16441" s="4">
        <v>39079</v>
      </c>
      <c r="B16441">
        <v>5.25</v>
      </c>
      <c r="C16441">
        <f>IFERROR(((VLOOKUP(A16441,'Interest Rates-10yr'!$A$9:$C$15239,2,FALSE))-B16441),C16440)</f>
        <v>-0.54999999999999982</v>
      </c>
      <c r="D16441" s="98">
        <f>AVERAGE(C$10:C16441)</f>
        <v>0.84338181596883921</v>
      </c>
      <c r="E16441" s="2"/>
      <c r="H16441"/>
    </row>
    <row r="16442" spans="1:8">
      <c r="A16442" s="4">
        <v>39080</v>
      </c>
      <c r="B16442">
        <v>5.17</v>
      </c>
      <c r="C16442">
        <f>IFERROR(((VLOOKUP(A16442,'Interest Rates-10yr'!$A$9:$C$15239,2,FALSE))-B16442),C16441)</f>
        <v>-0.45999999999999996</v>
      </c>
      <c r="D16442" s="98">
        <f>AVERAGE(C$10:C16442)</f>
        <v>0.84330250106492832</v>
      </c>
      <c r="E16442" s="2"/>
      <c r="H16442"/>
    </row>
    <row r="16443" spans="1:8">
      <c r="A16443" s="4">
        <v>39081</v>
      </c>
      <c r="B16443">
        <v>5.17</v>
      </c>
      <c r="C16443">
        <f>IFERROR(((VLOOKUP(A16443,'Interest Rates-10yr'!$A$9:$C$15239,2,FALSE))-B16443),C16442)</f>
        <v>-0.45999999999999996</v>
      </c>
      <c r="D16443" s="98">
        <f>AVERAGE(C$10:C16443)</f>
        <v>0.84322319581355532</v>
      </c>
      <c r="E16443" s="2"/>
      <c r="H16443"/>
    </row>
    <row r="16444" spans="1:8">
      <c r="A16444" s="4">
        <v>39082</v>
      </c>
      <c r="B16444">
        <v>5.17</v>
      </c>
      <c r="C16444">
        <f>IFERROR(((VLOOKUP(A16444,'Interest Rates-10yr'!$A$9:$C$15239,2,FALSE))-B16444),C16443)</f>
        <v>-0.45999999999999996</v>
      </c>
      <c r="D16444" s="98">
        <f>AVERAGE(C$10:C16444)</f>
        <v>0.84314390021295826</v>
      </c>
      <c r="E16444" s="2"/>
      <c r="F16444" s="12" t="s">
        <v>211</v>
      </c>
      <c r="G16444" s="23">
        <f>AVERAGE(B16352:B16444)/100</f>
        <v>5.2439784946236551E-2</v>
      </c>
      <c r="H16444" s="23">
        <f>AVERAGE(C16352:C16444)/100</f>
        <v>-6.0913978494623669E-3</v>
      </c>
    </row>
    <row r="16445" spans="1:8">
      <c r="A16445" s="4">
        <v>39083</v>
      </c>
      <c r="B16445">
        <v>5.17</v>
      </c>
      <c r="C16445">
        <f>IFERROR(((VLOOKUP(A16445,'Interest Rates-10yr'!$A$9:$C$15239,2,FALSE))-B16445),C16444)</f>
        <v>-0.45999999999999996</v>
      </c>
      <c r="D16445" s="98">
        <f>AVERAGE(C$10:C16445)</f>
        <v>0.84306461426137558</v>
      </c>
      <c r="E16445" s="2"/>
      <c r="H16445"/>
    </row>
    <row r="16446" spans="1:8">
      <c r="A16446" s="4">
        <v>39084</v>
      </c>
      <c r="B16446">
        <v>5.3</v>
      </c>
      <c r="C16446">
        <f>IFERROR(((VLOOKUP(A16446,'Interest Rates-10yr'!$A$9:$C$15239,2,FALSE))-B16446),C16445)</f>
        <v>-0.62000000000000011</v>
      </c>
      <c r="D16446" s="98">
        <f>AVERAGE(C$10:C16446)</f>
        <v>0.84297560382064662</v>
      </c>
      <c r="E16446" s="2"/>
      <c r="H16446"/>
    </row>
    <row r="16447" spans="1:8">
      <c r="A16447" s="4">
        <v>39085</v>
      </c>
      <c r="B16447">
        <v>5.28</v>
      </c>
      <c r="C16447">
        <f>IFERROR(((VLOOKUP(A16447,'Interest Rates-10yr'!$A$9:$C$15239,2,FALSE))-B16447),C16446)</f>
        <v>-0.61000000000000032</v>
      </c>
      <c r="D16447" s="98">
        <f>AVERAGE(C$10:C16447)</f>
        <v>0.84288721255627008</v>
      </c>
      <c r="E16447" s="2"/>
      <c r="H16447"/>
    </row>
    <row r="16448" spans="1:8">
      <c r="A16448" s="4">
        <v>39086</v>
      </c>
      <c r="B16448">
        <v>5.24</v>
      </c>
      <c r="C16448">
        <f>IFERROR(((VLOOKUP(A16448,'Interest Rates-10yr'!$A$9:$C$15239,2,FALSE))-B16448),C16447)</f>
        <v>-0.62000000000000011</v>
      </c>
      <c r="D16448" s="98">
        <f>AVERAGE(C$10:C16448)</f>
        <v>0.84279822373623503</v>
      </c>
      <c r="E16448" s="2"/>
      <c r="H16448"/>
    </row>
    <row r="16449" spans="1:7" customFormat="1">
      <c r="A16449" s="4">
        <v>39087</v>
      </c>
      <c r="B16449">
        <v>5.21</v>
      </c>
      <c r="C16449">
        <f>IFERROR(((VLOOKUP(A16449,'Interest Rates-10yr'!$A$9:$C$15239,2,FALSE))-B16449),C16448)</f>
        <v>-0.55999999999999961</v>
      </c>
      <c r="D16449" s="98">
        <f>AVERAGE(C$10:C16449)</f>
        <v>0.84271289537712701</v>
      </c>
      <c r="E16449" s="2"/>
      <c r="G16449" s="23"/>
    </row>
    <row r="16450" spans="1:7" customFormat="1">
      <c r="A16450" s="4">
        <v>39088</v>
      </c>
      <c r="B16450">
        <v>5.21</v>
      </c>
      <c r="C16450">
        <f>IFERROR(((VLOOKUP(A16450,'Interest Rates-10yr'!$A$9:$C$15239,2,FALSE))-B16450),C16449)</f>
        <v>-0.55999999999999961</v>
      </c>
      <c r="D16450" s="98">
        <f>AVERAGE(C$10:C16450)</f>
        <v>0.84262757739796657</v>
      </c>
      <c r="E16450" s="2"/>
      <c r="G16450" s="23"/>
    </row>
    <row r="16451" spans="1:7" customFormat="1">
      <c r="A16451" s="4">
        <v>39089</v>
      </c>
      <c r="B16451">
        <v>5.21</v>
      </c>
      <c r="C16451">
        <f>IFERROR(((VLOOKUP(A16451,'Interest Rates-10yr'!$A$9:$C$15239,2,FALSE))-B16451),C16450)</f>
        <v>-0.55999999999999961</v>
      </c>
      <c r="D16451" s="98">
        <f>AVERAGE(C$10:C16451)</f>
        <v>0.84254226979685976</v>
      </c>
      <c r="E16451" s="2"/>
      <c r="G16451" s="23"/>
    </row>
    <row r="16452" spans="1:7" customFormat="1">
      <c r="A16452" s="4">
        <v>39090</v>
      </c>
      <c r="B16452">
        <v>5.23</v>
      </c>
      <c r="C16452">
        <f>IFERROR(((VLOOKUP(A16452,'Interest Rates-10yr'!$A$9:$C$15239,2,FALSE))-B16452),C16451)</f>
        <v>-0.57000000000000028</v>
      </c>
      <c r="D16452" s="98">
        <f>AVERAGE(C$10:C16452)</f>
        <v>0.84245636441038552</v>
      </c>
      <c r="E16452" s="2"/>
      <c r="G16452" s="23"/>
    </row>
    <row r="16453" spans="1:7" customFormat="1">
      <c r="A16453" s="4">
        <v>39091</v>
      </c>
      <c r="B16453">
        <v>5.25</v>
      </c>
      <c r="C16453">
        <f>IFERROR(((VLOOKUP(A16453,'Interest Rates-10yr'!$A$9:$C$15239,2,FALSE))-B16453),C16452)</f>
        <v>-0.58999999999999986</v>
      </c>
      <c r="D16453" s="98">
        <f>AVERAGE(C$10:C16453)</f>
        <v>0.84236925322305822</v>
      </c>
      <c r="E16453" s="2"/>
      <c r="G16453" s="23"/>
    </row>
    <row r="16454" spans="1:7" customFormat="1">
      <c r="A16454" s="4">
        <v>39092</v>
      </c>
      <c r="B16454">
        <v>5.26</v>
      </c>
      <c r="C16454">
        <f>IFERROR(((VLOOKUP(A16454,'Interest Rates-10yr'!$A$9:$C$15239,2,FALSE))-B16454),C16453)</f>
        <v>-0.5699999999999994</v>
      </c>
      <c r="D16454" s="98">
        <f>AVERAGE(C$10:C16454)</f>
        <v>0.84228336880510613</v>
      </c>
      <c r="E16454" s="2"/>
      <c r="G16454" s="23"/>
    </row>
    <row r="16455" spans="1:7" customFormat="1">
      <c r="A16455" s="4">
        <v>39093</v>
      </c>
      <c r="B16455">
        <v>5.27</v>
      </c>
      <c r="C16455">
        <f>IFERROR(((VLOOKUP(A16455,'Interest Rates-10yr'!$A$9:$C$15239,2,FALSE))-B16455),C16454)</f>
        <v>-0.52999999999999936</v>
      </c>
      <c r="D16455" s="98">
        <f>AVERAGE(C$10:C16455)</f>
        <v>0.84219992703392732</v>
      </c>
      <c r="E16455" s="2"/>
      <c r="G16455" s="23"/>
    </row>
    <row r="16456" spans="1:7" customFormat="1">
      <c r="A16456" s="4">
        <v>39094</v>
      </c>
      <c r="B16456">
        <v>5.22</v>
      </c>
      <c r="C16456">
        <f>IFERROR(((VLOOKUP(A16456,'Interest Rates-10yr'!$A$9:$C$15239,2,FALSE))-B16456),C16455)</f>
        <v>-0.45000000000000018</v>
      </c>
      <c r="D16456" s="98">
        <f>AVERAGE(C$10:C16456)</f>
        <v>0.84212135951845124</v>
      </c>
      <c r="E16456" s="2"/>
      <c r="G16456" s="23"/>
    </row>
    <row r="16457" spans="1:7" customFormat="1">
      <c r="A16457" s="4">
        <v>39095</v>
      </c>
      <c r="B16457">
        <v>5.22</v>
      </c>
      <c r="C16457">
        <f>IFERROR(((VLOOKUP(A16457,'Interest Rates-10yr'!$A$9:$C$15239,2,FALSE))-B16457),C16456)</f>
        <v>-0.45000000000000018</v>
      </c>
      <c r="D16457" s="98">
        <f>AVERAGE(C$10:C16457)</f>
        <v>0.8420428015564182</v>
      </c>
      <c r="E16457" s="2"/>
      <c r="G16457" s="23"/>
    </row>
    <row r="16458" spans="1:7" customFormat="1">
      <c r="A16458" s="4">
        <v>39096</v>
      </c>
      <c r="B16458">
        <v>5.22</v>
      </c>
      <c r="C16458">
        <f>IFERROR(((VLOOKUP(A16458,'Interest Rates-10yr'!$A$9:$C$15239,2,FALSE))-B16458),C16457)</f>
        <v>-0.45000000000000018</v>
      </c>
      <c r="D16458" s="98">
        <f>AVERAGE(C$10:C16458)</f>
        <v>0.84196425314608592</v>
      </c>
      <c r="E16458" s="2"/>
      <c r="G16458" s="23"/>
    </row>
    <row r="16459" spans="1:7" customFormat="1">
      <c r="A16459" s="4">
        <v>39097</v>
      </c>
      <c r="B16459">
        <v>5.22</v>
      </c>
      <c r="C16459">
        <f>IFERROR(((VLOOKUP(A16459,'Interest Rates-10yr'!$A$9:$C$15239,2,FALSE))-B16459),C16458)</f>
        <v>-0.45000000000000018</v>
      </c>
      <c r="D16459" s="98">
        <f>AVERAGE(C$10:C16459)</f>
        <v>0.84188571428571224</v>
      </c>
      <c r="E16459" s="2"/>
      <c r="G16459" s="23"/>
    </row>
    <row r="16460" spans="1:7" customFormat="1">
      <c r="A16460" s="4">
        <v>39098</v>
      </c>
      <c r="B16460">
        <v>5.28</v>
      </c>
      <c r="C16460">
        <f>IFERROR(((VLOOKUP(A16460,'Interest Rates-10yr'!$A$9:$C$15239,2,FALSE))-B16460),C16459)</f>
        <v>-0.53000000000000025</v>
      </c>
      <c r="D16460" s="98">
        <f>AVERAGE(C$10:C16460)</f>
        <v>0.84180232204728989</v>
      </c>
      <c r="E16460" s="2"/>
      <c r="G16460" s="23"/>
    </row>
    <row r="16461" spans="1:7" customFormat="1">
      <c r="A16461" s="4">
        <v>39099</v>
      </c>
      <c r="B16461">
        <v>5.25</v>
      </c>
      <c r="C16461">
        <f>IFERROR(((VLOOKUP(A16461,'Interest Rates-10yr'!$A$9:$C$15239,2,FALSE))-B16461),C16460)</f>
        <v>-0.45999999999999996</v>
      </c>
      <c r="D16461" s="98">
        <f>AVERAGE(C$10:C16461)</f>
        <v>0.84172319474835677</v>
      </c>
      <c r="E16461" s="2"/>
      <c r="G16461" s="23"/>
    </row>
    <row r="16462" spans="1:7" customFormat="1">
      <c r="A16462" s="4">
        <v>39100</v>
      </c>
      <c r="B16462">
        <v>5.23</v>
      </c>
      <c r="C16462">
        <f>IFERROR(((VLOOKUP(A16462,'Interest Rates-10yr'!$A$9:$C$15239,2,FALSE))-B16462),C16461)</f>
        <v>-0.48000000000000043</v>
      </c>
      <c r="D16462" s="98">
        <f>AVERAGE(C$10:C16462)</f>
        <v>0.84164286148422573</v>
      </c>
      <c r="E16462" s="2"/>
      <c r="G16462" s="23"/>
    </row>
    <row r="16463" spans="1:7" customFormat="1">
      <c r="A16463" s="4">
        <v>39101</v>
      </c>
      <c r="B16463">
        <v>5.25</v>
      </c>
      <c r="C16463">
        <f>IFERROR(((VLOOKUP(A16463,'Interest Rates-10yr'!$A$9:$C$15239,2,FALSE))-B16463),C16462)</f>
        <v>-0.46999999999999975</v>
      </c>
      <c r="D16463" s="98">
        <f>AVERAGE(C$10:C16463)</f>
        <v>0.84156314573963575</v>
      </c>
      <c r="E16463" s="2"/>
      <c r="G16463" s="23"/>
    </row>
    <row r="16464" spans="1:7" customFormat="1">
      <c r="A16464" s="4">
        <v>39102</v>
      </c>
      <c r="B16464">
        <v>5.25</v>
      </c>
      <c r="C16464">
        <f>IFERROR(((VLOOKUP(A16464,'Interest Rates-10yr'!$A$9:$C$15239,2,FALSE))-B16464),C16463)</f>
        <v>-0.46999999999999975</v>
      </c>
      <c r="D16464" s="98">
        <f>AVERAGE(C$10:C16464)</f>
        <v>0.84148343968398465</v>
      </c>
      <c r="E16464" s="2"/>
      <c r="G16464" s="23"/>
    </row>
    <row r="16465" spans="1:7" customFormat="1">
      <c r="A16465" s="4">
        <v>39103</v>
      </c>
      <c r="B16465">
        <v>5.25</v>
      </c>
      <c r="C16465">
        <f>IFERROR(((VLOOKUP(A16465,'Interest Rates-10yr'!$A$9:$C$15239,2,FALSE))-B16465),C16464)</f>
        <v>-0.46999999999999975</v>
      </c>
      <c r="D16465" s="98">
        <f>AVERAGE(C$10:C16465)</f>
        <v>0.84140374331550616</v>
      </c>
      <c r="E16465" s="2"/>
      <c r="G16465" s="23"/>
    </row>
    <row r="16466" spans="1:7" customFormat="1">
      <c r="A16466" s="4">
        <v>39104</v>
      </c>
      <c r="B16466">
        <v>5.24</v>
      </c>
      <c r="C16466">
        <f>IFERROR(((VLOOKUP(A16466,'Interest Rates-10yr'!$A$9:$C$15239,2,FALSE))-B16466),C16465)</f>
        <v>-0.48000000000000043</v>
      </c>
      <c r="D16466" s="98">
        <f>AVERAGE(C$10:C16466)</f>
        <v>0.84132344898827061</v>
      </c>
      <c r="E16466" s="2"/>
      <c r="G16466" s="23"/>
    </row>
    <row r="16467" spans="1:7" customFormat="1">
      <c r="A16467" s="4">
        <v>39105</v>
      </c>
      <c r="B16467">
        <v>5.26</v>
      </c>
      <c r="C16467">
        <f>IFERROR(((VLOOKUP(A16467,'Interest Rates-10yr'!$A$9:$C$15239,2,FALSE))-B16467),C16466)</f>
        <v>-0.45000000000000018</v>
      </c>
      <c r="D16467" s="98">
        <f>AVERAGE(C$10:C16467)</f>
        <v>0.84124498724024599</v>
      </c>
      <c r="E16467" s="2"/>
      <c r="G16467" s="23"/>
    </row>
    <row r="16468" spans="1:7" customFormat="1">
      <c r="A16468" s="4">
        <v>39106</v>
      </c>
      <c r="B16468">
        <v>5.27</v>
      </c>
      <c r="C16468">
        <f>IFERROR(((VLOOKUP(A16468,'Interest Rates-10yr'!$A$9:$C$15239,2,FALSE))-B16468),C16467)</f>
        <v>-0.45999999999999996</v>
      </c>
      <c r="D16468" s="98">
        <f>AVERAGE(C$10:C16468)</f>
        <v>0.84116592745610119</v>
      </c>
      <c r="E16468" s="2"/>
      <c r="G16468" s="23"/>
    </row>
    <row r="16469" spans="1:7" customFormat="1">
      <c r="A16469" s="4">
        <v>39107</v>
      </c>
      <c r="B16469">
        <v>5.31</v>
      </c>
      <c r="C16469">
        <f>IFERROR(((VLOOKUP(A16469,'Interest Rates-10yr'!$A$9:$C$15239,2,FALSE))-B16469),C16468)</f>
        <v>-0.4399999999999995</v>
      </c>
      <c r="D16469" s="98">
        <f>AVERAGE(C$10:C16469)</f>
        <v>0.84108809234507709</v>
      </c>
      <c r="E16469" s="2"/>
      <c r="G16469" s="23"/>
    </row>
    <row r="16470" spans="1:7" customFormat="1">
      <c r="A16470" s="4">
        <v>39108</v>
      </c>
      <c r="B16470">
        <v>5.26</v>
      </c>
      <c r="C16470">
        <f>IFERROR(((VLOOKUP(A16470,'Interest Rates-10yr'!$A$9:$C$15239,2,FALSE))-B16470),C16469)</f>
        <v>-0.37999999999999989</v>
      </c>
      <c r="D16470" s="98">
        <f>AVERAGE(C$10:C16470)</f>
        <v>0.84101391167000605</v>
      </c>
      <c r="E16470" s="2"/>
      <c r="G16470" s="23"/>
    </row>
    <row r="16471" spans="1:7" customFormat="1">
      <c r="A16471" s="4">
        <v>39109</v>
      </c>
      <c r="B16471">
        <v>5.26</v>
      </c>
      <c r="C16471">
        <f>IFERROR(((VLOOKUP(A16471,'Interest Rates-10yr'!$A$9:$C$15239,2,FALSE))-B16471),C16470)</f>
        <v>-0.37999999999999989</v>
      </c>
      <c r="D16471" s="98">
        <f>AVERAGE(C$10:C16471)</f>
        <v>0.84093974000728766</v>
      </c>
      <c r="E16471" s="2"/>
      <c r="G16471" s="23"/>
    </row>
    <row r="16472" spans="1:7" customFormat="1">
      <c r="A16472" s="4">
        <v>39110</v>
      </c>
      <c r="B16472">
        <v>5.26</v>
      </c>
      <c r="C16472">
        <f>IFERROR(((VLOOKUP(A16472,'Interest Rates-10yr'!$A$9:$C$15239,2,FALSE))-B16472),C16471)</f>
        <v>-0.37999999999999989</v>
      </c>
      <c r="D16472" s="98">
        <f>AVERAGE(C$10:C16472)</f>
        <v>0.84086557735527978</v>
      </c>
      <c r="E16472" s="2"/>
      <c r="G16472" s="23"/>
    </row>
    <row r="16473" spans="1:7" customFormat="1">
      <c r="A16473" s="4">
        <v>39111</v>
      </c>
      <c r="B16473">
        <v>5.26</v>
      </c>
      <c r="C16473">
        <f>IFERROR(((VLOOKUP(A16473,'Interest Rates-10yr'!$A$9:$C$15239,2,FALSE))-B16473),C16472)</f>
        <v>-0.35999999999999943</v>
      </c>
      <c r="D16473" s="98">
        <f>AVERAGE(C$10:C16473)</f>
        <v>0.84079263848396324</v>
      </c>
      <c r="E16473" s="2"/>
      <c r="G16473" s="23"/>
    </row>
    <row r="16474" spans="1:7" customFormat="1">
      <c r="A16474" s="4">
        <v>39112</v>
      </c>
      <c r="B16474">
        <v>5.23</v>
      </c>
      <c r="C16474">
        <f>IFERROR(((VLOOKUP(A16474,'Interest Rates-10yr'!$A$9:$C$15239,2,FALSE))-B16474),C16473)</f>
        <v>-0.35000000000000053</v>
      </c>
      <c r="D16474" s="98">
        <f>AVERAGE(C$10:C16474)</f>
        <v>0.84072031582143758</v>
      </c>
      <c r="E16474" s="2"/>
      <c r="G16474" s="23"/>
    </row>
    <row r="16475" spans="1:7" customFormat="1">
      <c r="A16475" s="4">
        <v>39113</v>
      </c>
      <c r="B16475">
        <v>5.33</v>
      </c>
      <c r="C16475">
        <f>IFERROR(((VLOOKUP(A16475,'Interest Rates-10yr'!$A$9:$C$15239,2,FALSE))-B16475),C16474)</f>
        <v>-0.5</v>
      </c>
      <c r="D16475" s="98">
        <f>AVERAGE(C$10:C16475)</f>
        <v>0.84063889226284283</v>
      </c>
      <c r="E16475" s="2"/>
      <c r="G16475" s="23"/>
    </row>
    <row r="16476" spans="1:7" customFormat="1">
      <c r="A16476" s="4">
        <v>39114</v>
      </c>
      <c r="B16476">
        <v>5.29</v>
      </c>
      <c r="C16476">
        <f>IFERROR(((VLOOKUP(A16476,'Interest Rates-10yr'!$A$9:$C$15239,2,FALSE))-B16476),C16475)</f>
        <v>-0.45000000000000018</v>
      </c>
      <c r="D16476" s="98">
        <f>AVERAGE(C$10:C16476)</f>
        <v>0.84056051496933071</v>
      </c>
      <c r="E16476" s="2"/>
      <c r="G16476" s="23"/>
    </row>
    <row r="16477" spans="1:7" customFormat="1">
      <c r="A16477" s="4">
        <v>39115</v>
      </c>
      <c r="B16477">
        <v>5.24</v>
      </c>
      <c r="C16477">
        <f>IFERROR(((VLOOKUP(A16477,'Interest Rates-10yr'!$A$9:$C$15239,2,FALSE))-B16477),C16476)</f>
        <v>-0.41000000000000014</v>
      </c>
      <c r="D16477" s="98">
        <f>AVERAGE(C$10:C16477)</f>
        <v>0.84048457614767846</v>
      </c>
      <c r="E16477" s="2"/>
      <c r="G16477" s="23"/>
    </row>
    <row r="16478" spans="1:7" customFormat="1">
      <c r="A16478" s="4">
        <v>39116</v>
      </c>
      <c r="B16478">
        <v>5.24</v>
      </c>
      <c r="C16478">
        <f>IFERROR(((VLOOKUP(A16478,'Interest Rates-10yr'!$A$9:$C$15239,2,FALSE))-B16478),C16477)</f>
        <v>-0.41000000000000014</v>
      </c>
      <c r="D16478" s="98">
        <f>AVERAGE(C$10:C16478)</f>
        <v>0.84040864654805814</v>
      </c>
      <c r="E16478" s="2"/>
      <c r="G16478" s="23"/>
    </row>
    <row r="16479" spans="1:7" customFormat="1">
      <c r="A16479" s="4">
        <v>39117</v>
      </c>
      <c r="B16479">
        <v>5.24</v>
      </c>
      <c r="C16479">
        <f>IFERROR(((VLOOKUP(A16479,'Interest Rates-10yr'!$A$9:$C$15239,2,FALSE))-B16479),C16478)</f>
        <v>-0.41000000000000014</v>
      </c>
      <c r="D16479" s="98">
        <f>AVERAGE(C$10:C16479)</f>
        <v>0.84033272616878996</v>
      </c>
      <c r="E16479" s="2"/>
      <c r="G16479" s="23"/>
    </row>
    <row r="16480" spans="1:7" customFormat="1">
      <c r="A16480" s="4">
        <v>39118</v>
      </c>
      <c r="B16480">
        <v>5.25</v>
      </c>
      <c r="C16480">
        <f>IFERROR(((VLOOKUP(A16480,'Interest Rates-10yr'!$A$9:$C$15239,2,FALSE))-B16480),C16479)</f>
        <v>-0.44000000000000039</v>
      </c>
      <c r="D16480" s="98">
        <f>AVERAGE(C$10:C16480)</f>
        <v>0.84025499362515754</v>
      </c>
      <c r="E16480" s="2"/>
      <c r="G16480" s="23"/>
    </row>
    <row r="16481" spans="1:7" customFormat="1">
      <c r="A16481" s="4">
        <v>39119</v>
      </c>
      <c r="B16481">
        <v>5.24</v>
      </c>
      <c r="C16481">
        <f>IFERROR(((VLOOKUP(A16481,'Interest Rates-10yr'!$A$9:$C$15239,2,FALSE))-B16481),C16480)</f>
        <v>-0.47000000000000064</v>
      </c>
      <c r="D16481" s="98">
        <f>AVERAGE(C$10:C16481)</f>
        <v>0.84017544924720555</v>
      </c>
      <c r="E16481" s="2"/>
      <c r="G16481" s="23"/>
    </row>
    <row r="16482" spans="1:7" customFormat="1">
      <c r="A16482" s="4">
        <v>39120</v>
      </c>
      <c r="B16482">
        <v>5.23</v>
      </c>
      <c r="C16482">
        <f>IFERROR(((VLOOKUP(A16482,'Interest Rates-10yr'!$A$9:$C$15239,2,FALSE))-B16482),C16481)</f>
        <v>-0.49000000000000021</v>
      </c>
      <c r="D16482" s="98">
        <f>AVERAGE(C$10:C16482)</f>
        <v>0.84009470041886547</v>
      </c>
      <c r="E16482" s="2"/>
      <c r="G16482" s="23"/>
    </row>
    <row r="16483" spans="1:7" customFormat="1">
      <c r="A16483" s="4">
        <v>39121</v>
      </c>
      <c r="B16483">
        <v>5.25</v>
      </c>
      <c r="C16483">
        <f>IFERROR(((VLOOKUP(A16483,'Interest Rates-10yr'!$A$9:$C$15239,2,FALSE))-B16483),C16482)</f>
        <v>-0.51999999999999957</v>
      </c>
      <c r="D16483" s="98">
        <f>AVERAGE(C$10:C16483)</f>
        <v>0.84001214034235583</v>
      </c>
      <c r="E16483" s="2"/>
      <c r="G16483" s="23"/>
    </row>
    <row r="16484" spans="1:7" customFormat="1">
      <c r="A16484" s="4">
        <v>39122</v>
      </c>
      <c r="B16484">
        <v>5.25</v>
      </c>
      <c r="C16484">
        <f>IFERROR(((VLOOKUP(A16484,'Interest Rates-10yr'!$A$9:$C$15239,2,FALSE))-B16484),C16483)</f>
        <v>-0.45999999999999996</v>
      </c>
      <c r="D16484" s="98">
        <f>AVERAGE(C$10:C16484)</f>
        <v>0.83993323216995264</v>
      </c>
      <c r="E16484" s="2"/>
      <c r="G16484" s="23"/>
    </row>
    <row r="16485" spans="1:7" customFormat="1">
      <c r="A16485" s="4">
        <v>39123</v>
      </c>
      <c r="B16485">
        <v>5.25</v>
      </c>
      <c r="C16485">
        <f>IFERROR(((VLOOKUP(A16485,'Interest Rates-10yr'!$A$9:$C$15239,2,FALSE))-B16485),C16484)</f>
        <v>-0.45999999999999996</v>
      </c>
      <c r="D16485" s="98">
        <f>AVERAGE(C$10:C16485)</f>
        <v>0.83985433357610895</v>
      </c>
      <c r="E16485" s="2"/>
      <c r="G16485" s="23"/>
    </row>
    <row r="16486" spans="1:7" customFormat="1">
      <c r="A16486" s="4">
        <v>39124</v>
      </c>
      <c r="B16486">
        <v>5.25</v>
      </c>
      <c r="C16486">
        <f>IFERROR(((VLOOKUP(A16486,'Interest Rates-10yr'!$A$9:$C$15239,2,FALSE))-B16486),C16485)</f>
        <v>-0.45999999999999996</v>
      </c>
      <c r="D16486" s="98">
        <f>AVERAGE(C$10:C16486)</f>
        <v>0.83977544455908071</v>
      </c>
      <c r="E16486" s="2"/>
      <c r="G16486" s="23"/>
    </row>
    <row r="16487" spans="1:7" customFormat="1">
      <c r="A16487" s="4">
        <v>39125</v>
      </c>
      <c r="B16487">
        <v>5.28</v>
      </c>
      <c r="C16487">
        <f>IFERROR(((VLOOKUP(A16487,'Interest Rates-10yr'!$A$9:$C$15239,2,FALSE))-B16487),C16486)</f>
        <v>-0.48000000000000043</v>
      </c>
      <c r="D16487" s="98">
        <f>AVERAGE(C$10:C16487)</f>
        <v>0.83969535137759266</v>
      </c>
      <c r="E16487" s="2"/>
      <c r="G16487" s="23"/>
    </row>
    <row r="16488" spans="1:7" customFormat="1">
      <c r="A16488" s="4">
        <v>39126</v>
      </c>
      <c r="B16488">
        <v>5.26</v>
      </c>
      <c r="C16488">
        <f>IFERROR(((VLOOKUP(A16488,'Interest Rates-10yr'!$A$9:$C$15239,2,FALSE))-B16488),C16487)</f>
        <v>-0.4399999999999995</v>
      </c>
      <c r="D16488" s="98">
        <f>AVERAGE(C$10:C16488)</f>
        <v>0.83961769524849639</v>
      </c>
      <c r="E16488" s="2"/>
      <c r="G16488" s="23"/>
    </row>
    <row r="16489" spans="1:7" customFormat="1">
      <c r="A16489" s="4">
        <v>39127</v>
      </c>
      <c r="B16489">
        <v>5.27</v>
      </c>
      <c r="C16489">
        <f>IFERROR(((VLOOKUP(A16489,'Interest Rates-10yr'!$A$9:$C$15239,2,FALSE))-B16489),C16488)</f>
        <v>-0.52999999999999936</v>
      </c>
      <c r="D16489" s="98">
        <f>AVERAGE(C$10:C16489)</f>
        <v>0.83953458737863906</v>
      </c>
      <c r="E16489" s="2"/>
      <c r="G16489" s="23"/>
    </row>
    <row r="16490" spans="1:7" customFormat="1">
      <c r="A16490" s="4">
        <v>39128</v>
      </c>
      <c r="B16490">
        <v>5.29</v>
      </c>
      <c r="C16490">
        <f>IFERROR(((VLOOKUP(A16490,'Interest Rates-10yr'!$A$9:$C$15239,2,FALSE))-B16490),C16489)</f>
        <v>-0.58999999999999986</v>
      </c>
      <c r="D16490" s="98">
        <f>AVERAGE(C$10:C16490)</f>
        <v>0.83944784903828473</v>
      </c>
      <c r="E16490" s="2"/>
      <c r="G16490" s="23"/>
    </row>
    <row r="16491" spans="1:7" customFormat="1">
      <c r="A16491" s="4">
        <v>39129</v>
      </c>
      <c r="B16491">
        <v>5.24</v>
      </c>
      <c r="C16491">
        <f>IFERROR(((VLOOKUP(A16491,'Interest Rates-10yr'!$A$9:$C$15239,2,FALSE))-B16491),C16490)</f>
        <v>-0.54999999999999982</v>
      </c>
      <c r="D16491" s="98">
        <f>AVERAGE(C$10:C16491)</f>
        <v>0.83936354811309133</v>
      </c>
      <c r="E16491" s="2"/>
      <c r="G16491" s="23"/>
    </row>
    <row r="16492" spans="1:7" customFormat="1">
      <c r="A16492" s="4">
        <v>39130</v>
      </c>
      <c r="B16492">
        <v>5.24</v>
      </c>
      <c r="C16492">
        <f>IFERROR(((VLOOKUP(A16492,'Interest Rates-10yr'!$A$9:$C$15239,2,FALSE))-B16492),C16491)</f>
        <v>-0.54999999999999982</v>
      </c>
      <c r="D16492" s="98">
        <f>AVERAGE(C$10:C16492)</f>
        <v>0.83927925741673071</v>
      </c>
      <c r="E16492" s="2"/>
      <c r="G16492" s="23"/>
    </row>
    <row r="16493" spans="1:7" customFormat="1">
      <c r="A16493" s="4">
        <v>39131</v>
      </c>
      <c r="B16493">
        <v>5.24</v>
      </c>
      <c r="C16493">
        <f>IFERROR(((VLOOKUP(A16493,'Interest Rates-10yr'!$A$9:$C$15239,2,FALSE))-B16493),C16492)</f>
        <v>-0.54999999999999982</v>
      </c>
      <c r="D16493" s="98">
        <f>AVERAGE(C$10:C16493)</f>
        <v>0.83919497694734124</v>
      </c>
      <c r="E16493" s="2"/>
      <c r="G16493" s="23"/>
    </row>
    <row r="16494" spans="1:7" customFormat="1">
      <c r="A16494" s="4">
        <v>39132</v>
      </c>
      <c r="B16494">
        <v>5.24</v>
      </c>
      <c r="C16494">
        <f>IFERROR(((VLOOKUP(A16494,'Interest Rates-10yr'!$A$9:$C$15239,2,FALSE))-B16494),C16493)</f>
        <v>-0.54999999999999982</v>
      </c>
      <c r="D16494" s="98">
        <f>AVERAGE(C$10:C16494)</f>
        <v>0.83911070670306187</v>
      </c>
      <c r="E16494" s="2"/>
      <c r="G16494" s="23"/>
    </row>
    <row r="16495" spans="1:7" customFormat="1">
      <c r="A16495" s="4">
        <v>39133</v>
      </c>
      <c r="B16495">
        <v>5.27</v>
      </c>
      <c r="C16495">
        <f>IFERROR(((VLOOKUP(A16495,'Interest Rates-10yr'!$A$9:$C$15239,2,FALSE))-B16495),C16494)</f>
        <v>-0.58999999999999986</v>
      </c>
      <c r="D16495" s="98">
        <f>AVERAGE(C$10:C16495)</f>
        <v>0.83902402038092772</v>
      </c>
      <c r="E16495" s="2"/>
      <c r="G16495" s="23"/>
    </row>
    <row r="16496" spans="1:7" customFormat="1">
      <c r="A16496" s="4">
        <v>39134</v>
      </c>
      <c r="B16496">
        <v>5.23</v>
      </c>
      <c r="C16496">
        <f>IFERROR(((VLOOKUP(A16496,'Interest Rates-10yr'!$A$9:$C$15239,2,FALSE))-B16496),C16495)</f>
        <v>-0.54</v>
      </c>
      <c r="D16496" s="98">
        <f>AVERAGE(C$10:C16496)</f>
        <v>0.83894037726693593</v>
      </c>
      <c r="E16496" s="2"/>
      <c r="G16496" s="23"/>
    </row>
    <row r="16497" spans="1:7" customFormat="1">
      <c r="A16497" s="4">
        <v>39135</v>
      </c>
      <c r="B16497">
        <v>5.26</v>
      </c>
      <c r="C16497">
        <f>IFERROR(((VLOOKUP(A16497,'Interest Rates-10yr'!$A$9:$C$15239,2,FALSE))-B16497),C16496)</f>
        <v>-0.52999999999999936</v>
      </c>
      <c r="D16497" s="98">
        <f>AVERAGE(C$10:C16497)</f>
        <v>0.83885735080058055</v>
      </c>
      <c r="E16497" s="2"/>
      <c r="G16497" s="23"/>
    </row>
    <row r="16498" spans="1:7" customFormat="1">
      <c r="A16498" s="4">
        <v>39136</v>
      </c>
      <c r="B16498">
        <v>5.24</v>
      </c>
      <c r="C16498">
        <f>IFERROR(((VLOOKUP(A16498,'Interest Rates-10yr'!$A$9:$C$15239,2,FALSE))-B16498),C16497)</f>
        <v>-0.5600000000000005</v>
      </c>
      <c r="D16498" s="98">
        <f>AVERAGE(C$10:C16498)</f>
        <v>0.83877251501000505</v>
      </c>
      <c r="E16498" s="2"/>
      <c r="G16498" s="23"/>
    </row>
    <row r="16499" spans="1:7" customFormat="1">
      <c r="A16499" s="4">
        <v>39137</v>
      </c>
      <c r="B16499">
        <v>5.24</v>
      </c>
      <c r="C16499">
        <f>IFERROR(((VLOOKUP(A16499,'Interest Rates-10yr'!$A$9:$C$15239,2,FALSE))-B16499),C16498)</f>
        <v>-0.5600000000000005</v>
      </c>
      <c r="D16499" s="98">
        <f>AVERAGE(C$10:C16499)</f>
        <v>0.83868768950879158</v>
      </c>
      <c r="E16499" s="2"/>
      <c r="G16499" s="23"/>
    </row>
    <row r="16500" spans="1:7" customFormat="1">
      <c r="A16500" s="4">
        <v>39138</v>
      </c>
      <c r="B16500">
        <v>5.24</v>
      </c>
      <c r="C16500">
        <f>IFERROR(((VLOOKUP(A16500,'Interest Rates-10yr'!$A$9:$C$15239,2,FALSE))-B16500),C16499)</f>
        <v>-0.5600000000000005</v>
      </c>
      <c r="D16500" s="98">
        <f>AVERAGE(C$10:C16500)</f>
        <v>0.83860287429506852</v>
      </c>
      <c r="E16500" s="2"/>
      <c r="G16500" s="23"/>
    </row>
    <row r="16501" spans="1:7" customFormat="1">
      <c r="A16501" s="4">
        <v>39139</v>
      </c>
      <c r="B16501">
        <v>5.3</v>
      </c>
      <c r="C16501">
        <f>IFERROR(((VLOOKUP(A16501,'Interest Rates-10yr'!$A$9:$C$15239,2,FALSE))-B16501),C16500)</f>
        <v>-0.66999999999999993</v>
      </c>
      <c r="D16501" s="98">
        <f>AVERAGE(C$10:C16501)</f>
        <v>0.8385113994664064</v>
      </c>
      <c r="E16501" s="2"/>
      <c r="G16501" s="23"/>
    </row>
    <row r="16502" spans="1:7" customFormat="1">
      <c r="A16502" s="4">
        <v>39140</v>
      </c>
      <c r="B16502">
        <v>5.27</v>
      </c>
      <c r="C16502">
        <f>IFERROR(((VLOOKUP(A16502,'Interest Rates-10yr'!$A$9:$C$15239,2,FALSE))-B16502),C16501)</f>
        <v>-0.76999999999999957</v>
      </c>
      <c r="D16502" s="98">
        <f>AVERAGE(C$10:C16502)</f>
        <v>0.83841387255199018</v>
      </c>
      <c r="E16502" s="2"/>
      <c r="G16502" s="23"/>
    </row>
    <row r="16503" spans="1:7" customFormat="1">
      <c r="A16503" s="4">
        <v>39141</v>
      </c>
      <c r="B16503">
        <v>5.41</v>
      </c>
      <c r="C16503">
        <f>IFERROR(((VLOOKUP(A16503,'Interest Rates-10yr'!$A$9:$C$15239,2,FALSE))-B16503),C16502)</f>
        <v>-0.85000000000000053</v>
      </c>
      <c r="D16503" s="98">
        <f>AVERAGE(C$10:C16503)</f>
        <v>0.83831150721474312</v>
      </c>
      <c r="E16503" s="2"/>
      <c r="G16503" s="23"/>
    </row>
    <row r="16504" spans="1:7" customFormat="1">
      <c r="A16504" s="4">
        <v>39142</v>
      </c>
      <c r="B16504">
        <v>5.31</v>
      </c>
      <c r="C16504">
        <f>IFERROR(((VLOOKUP(A16504,'Interest Rates-10yr'!$A$9:$C$15239,2,FALSE))-B16504),C16503)</f>
        <v>-0.75</v>
      </c>
      <c r="D16504" s="98">
        <f>AVERAGE(C$10:C16504)</f>
        <v>0.83821521673234156</v>
      </c>
      <c r="E16504" s="2"/>
      <c r="G16504" s="23"/>
    </row>
    <row r="16505" spans="1:7" customFormat="1">
      <c r="A16505" s="4">
        <v>39143</v>
      </c>
      <c r="B16505">
        <v>5.23</v>
      </c>
      <c r="C16505">
        <f>IFERROR(((VLOOKUP(A16505,'Interest Rates-10yr'!$A$9:$C$15239,2,FALSE))-B16505),C16504)</f>
        <v>-0.71000000000000085</v>
      </c>
      <c r="D16505" s="98">
        <f>AVERAGE(C$10:C16505)</f>
        <v>0.83812136275460558</v>
      </c>
      <c r="E16505" s="2"/>
      <c r="G16505" s="23"/>
    </row>
    <row r="16506" spans="1:7" customFormat="1">
      <c r="A16506" s="4">
        <v>39144</v>
      </c>
      <c r="B16506">
        <v>5.23</v>
      </c>
      <c r="C16506">
        <f>IFERROR(((VLOOKUP(A16506,'Interest Rates-10yr'!$A$9:$C$15239,2,FALSE))-B16506),C16505)</f>
        <v>-0.71000000000000085</v>
      </c>
      <c r="D16506" s="98">
        <f>AVERAGE(C$10:C16506)</f>
        <v>0.83802752015517823</v>
      </c>
      <c r="E16506" s="2"/>
      <c r="G16506" s="23"/>
    </row>
    <row r="16507" spans="1:7" customFormat="1">
      <c r="A16507" s="4">
        <v>39145</v>
      </c>
      <c r="B16507">
        <v>5.23</v>
      </c>
      <c r="C16507">
        <f>IFERROR(((VLOOKUP(A16507,'Interest Rates-10yr'!$A$9:$C$15239,2,FALSE))-B16507),C16506)</f>
        <v>-0.71000000000000085</v>
      </c>
      <c r="D16507" s="98">
        <f>AVERAGE(C$10:C16507)</f>
        <v>0.83793368893199027</v>
      </c>
      <c r="E16507" s="2"/>
      <c r="G16507" s="23"/>
    </row>
    <row r="16508" spans="1:7" customFormat="1">
      <c r="A16508" s="4">
        <v>39146</v>
      </c>
      <c r="B16508">
        <v>5.27</v>
      </c>
      <c r="C16508">
        <f>IFERROR(((VLOOKUP(A16508,'Interest Rates-10yr'!$A$9:$C$15239,2,FALSE))-B16508),C16507)</f>
        <v>-0.75999999999999979</v>
      </c>
      <c r="D16508" s="98">
        <f>AVERAGE(C$10:C16508)</f>
        <v>0.83783683859627711</v>
      </c>
      <c r="E16508" s="2"/>
      <c r="G16508" s="23"/>
    </row>
    <row r="16509" spans="1:7" customFormat="1">
      <c r="A16509" s="4">
        <v>39147</v>
      </c>
      <c r="B16509">
        <v>5.22</v>
      </c>
      <c r="C16509">
        <f>IFERROR(((VLOOKUP(A16509,'Interest Rates-10yr'!$A$9:$C$15239,2,FALSE))-B16509),C16508)</f>
        <v>-0.6899999999999995</v>
      </c>
      <c r="D16509" s="98">
        <f>AVERAGE(C$10:C16509)</f>
        <v>0.83774424242424095</v>
      </c>
      <c r="E16509" s="2"/>
      <c r="G16509" s="23"/>
    </row>
    <row r="16510" spans="1:7" customFormat="1">
      <c r="A16510" s="4">
        <v>39148</v>
      </c>
      <c r="B16510">
        <v>5.24</v>
      </c>
      <c r="C16510">
        <f>IFERROR(((VLOOKUP(A16510,'Interest Rates-10yr'!$A$9:$C$15239,2,FALSE))-B16510),C16509)</f>
        <v>-0.74000000000000021</v>
      </c>
      <c r="D16510" s="98">
        <f>AVERAGE(C$10:C16510)</f>
        <v>0.83764862735591639</v>
      </c>
      <c r="E16510" s="2"/>
      <c r="G16510" s="23"/>
    </row>
    <row r="16511" spans="1:7" customFormat="1">
      <c r="A16511" s="4">
        <v>39149</v>
      </c>
      <c r="B16511">
        <v>5.24</v>
      </c>
      <c r="C16511">
        <f>IFERROR(((VLOOKUP(A16511,'Interest Rates-10yr'!$A$9:$C$15239,2,FALSE))-B16511),C16510)</f>
        <v>-0.73000000000000043</v>
      </c>
      <c r="D16511" s="98">
        <f>AVERAGE(C$10:C16511)</f>
        <v>0.83755362986304549</v>
      </c>
      <c r="E16511" s="2"/>
      <c r="G16511" s="23"/>
    </row>
    <row r="16512" spans="1:7" customFormat="1">
      <c r="A16512" s="4">
        <v>39150</v>
      </c>
      <c r="B16512">
        <v>5.24</v>
      </c>
      <c r="C16512">
        <f>IFERROR(((VLOOKUP(A16512,'Interest Rates-10yr'!$A$9:$C$15239,2,FALSE))-B16512),C16511)</f>
        <v>-0.65000000000000036</v>
      </c>
      <c r="D16512" s="98">
        <f>AVERAGE(C$10:C16512)</f>
        <v>0.83746349148639498</v>
      </c>
      <c r="E16512" s="2"/>
      <c r="G16512" s="23"/>
    </row>
    <row r="16513" spans="1:7" customFormat="1">
      <c r="A16513" s="4">
        <v>39151</v>
      </c>
      <c r="B16513">
        <v>5.24</v>
      </c>
      <c r="C16513">
        <f>IFERROR(((VLOOKUP(A16513,'Interest Rates-10yr'!$A$9:$C$15239,2,FALSE))-B16513),C16512)</f>
        <v>-0.65000000000000036</v>
      </c>
      <c r="D16513" s="98">
        <f>AVERAGE(C$10:C16513)</f>
        <v>0.83737336403296025</v>
      </c>
      <c r="E16513" s="2"/>
      <c r="G16513" s="23"/>
    </row>
    <row r="16514" spans="1:7" customFormat="1">
      <c r="A16514" s="4">
        <v>39152</v>
      </c>
      <c r="B16514">
        <v>5.24</v>
      </c>
      <c r="C16514">
        <f>IFERROR(((VLOOKUP(A16514,'Interest Rates-10yr'!$A$9:$C$15239,2,FALSE))-B16514),C16513)</f>
        <v>-0.65000000000000036</v>
      </c>
      <c r="D16514" s="98">
        <f>AVERAGE(C$10:C16514)</f>
        <v>0.837283247500756</v>
      </c>
      <c r="E16514" s="2"/>
      <c r="G16514" s="23"/>
    </row>
    <row r="16515" spans="1:7" customFormat="1">
      <c r="A16515" s="4">
        <v>39153</v>
      </c>
      <c r="B16515">
        <v>5.25</v>
      </c>
      <c r="C16515">
        <f>IFERROR(((VLOOKUP(A16515,'Interest Rates-10yr'!$A$9:$C$15239,2,FALSE))-B16515),C16514)</f>
        <v>-0.69000000000000039</v>
      </c>
      <c r="D16515" s="98">
        <f>AVERAGE(C$10:C16515)</f>
        <v>0.83719071852659499</v>
      </c>
      <c r="E16515" s="2"/>
      <c r="G16515" s="23"/>
    </row>
    <row r="16516" spans="1:7" customFormat="1">
      <c r="A16516" s="4">
        <v>39154</v>
      </c>
      <c r="B16516">
        <v>5.25</v>
      </c>
      <c r="C16516">
        <f>IFERROR(((VLOOKUP(A16516,'Interest Rates-10yr'!$A$9:$C$15239,2,FALSE))-B16516),C16515)</f>
        <v>-0.75</v>
      </c>
      <c r="D16516" s="98">
        <f>AVERAGE(C$10:C16516)</f>
        <v>0.83709456594172027</v>
      </c>
      <c r="E16516" s="2"/>
      <c r="G16516" s="23"/>
    </row>
    <row r="16517" spans="1:7" customFormat="1">
      <c r="A16517" s="4">
        <v>39155</v>
      </c>
      <c r="B16517">
        <v>5.27</v>
      </c>
      <c r="C16517">
        <f>IFERROR(((VLOOKUP(A16517,'Interest Rates-10yr'!$A$9:$C$15239,2,FALSE))-B16517),C16516)</f>
        <v>-0.73999999999999932</v>
      </c>
      <c r="D16517" s="98">
        <f>AVERAGE(C$10:C16517)</f>
        <v>0.83699903077295712</v>
      </c>
      <c r="E16517" s="2"/>
      <c r="G16517" s="23"/>
    </row>
    <row r="16518" spans="1:7" customFormat="1">
      <c r="A16518" s="4">
        <v>39156</v>
      </c>
      <c r="B16518">
        <v>5.29</v>
      </c>
      <c r="C16518">
        <f>IFERROR(((VLOOKUP(A16518,'Interest Rates-10yr'!$A$9:$C$15239,2,FALSE))-B16518),C16517)</f>
        <v>-0.75</v>
      </c>
      <c r="D16518" s="98">
        <f>AVERAGE(C$10:C16518)</f>
        <v>0.83690290144769375</v>
      </c>
      <c r="E16518" s="2"/>
      <c r="G16518" s="23"/>
    </row>
    <row r="16519" spans="1:7" customFormat="1">
      <c r="A16519" s="4">
        <v>39157</v>
      </c>
      <c r="B16519">
        <v>5.25</v>
      </c>
      <c r="C16519">
        <f>IFERROR(((VLOOKUP(A16519,'Interest Rates-10yr'!$A$9:$C$15239,2,FALSE))-B16519),C16518)</f>
        <v>-0.70000000000000018</v>
      </c>
      <c r="D16519" s="98">
        <f>AVERAGE(C$10:C16519)</f>
        <v>0.83680981223500761</v>
      </c>
      <c r="E16519" s="2"/>
      <c r="G16519" s="23"/>
    </row>
    <row r="16520" spans="1:7" customFormat="1">
      <c r="A16520" s="4">
        <v>39158</v>
      </c>
      <c r="B16520">
        <v>5.25</v>
      </c>
      <c r="C16520">
        <f>IFERROR(((VLOOKUP(A16520,'Interest Rates-10yr'!$A$9:$C$15239,2,FALSE))-B16520),C16519)</f>
        <v>-0.70000000000000018</v>
      </c>
      <c r="D16520" s="98">
        <f>AVERAGE(C$10:C16520)</f>
        <v>0.83671673429834503</v>
      </c>
      <c r="E16520" s="2"/>
      <c r="G16520" s="23"/>
    </row>
    <row r="16521" spans="1:7" customFormat="1">
      <c r="A16521" s="4">
        <v>39159</v>
      </c>
      <c r="B16521">
        <v>5.25</v>
      </c>
      <c r="C16521">
        <f>IFERROR(((VLOOKUP(A16521,'Interest Rates-10yr'!$A$9:$C$15239,2,FALSE))-B16521),C16520)</f>
        <v>-0.70000000000000018</v>
      </c>
      <c r="D16521" s="98">
        <f>AVERAGE(C$10:C16521)</f>
        <v>0.83662366763565732</v>
      </c>
      <c r="E16521" s="2"/>
      <c r="G16521" s="23"/>
    </row>
    <row r="16522" spans="1:7" customFormat="1">
      <c r="A16522" s="4">
        <v>39160</v>
      </c>
      <c r="B16522">
        <v>5.26</v>
      </c>
      <c r="C16522">
        <f>IFERROR(((VLOOKUP(A16522,'Interest Rates-10yr'!$A$9:$C$15239,2,FALSE))-B16522),C16521)</f>
        <v>-0.67999999999999972</v>
      </c>
      <c r="D16522" s="98">
        <f>AVERAGE(C$10:C16522)</f>
        <v>0.83653182341185572</v>
      </c>
      <c r="E16522" s="2"/>
      <c r="G16522" s="23"/>
    </row>
    <row r="16523" spans="1:7" customFormat="1">
      <c r="A16523" s="4">
        <v>39161</v>
      </c>
      <c r="B16523">
        <v>5.26</v>
      </c>
      <c r="C16523">
        <f>IFERROR(((VLOOKUP(A16523,'Interest Rates-10yr'!$A$9:$C$15239,2,FALSE))-B16523),C16522)</f>
        <v>-0.70000000000000018</v>
      </c>
      <c r="D16523" s="98">
        <f>AVERAGE(C$10:C16523)</f>
        <v>0.83643877921763188</v>
      </c>
      <c r="E16523" s="2"/>
      <c r="G16523" s="23"/>
    </row>
    <row r="16524" spans="1:7" customFormat="1">
      <c r="A16524" s="4">
        <v>39162</v>
      </c>
      <c r="B16524">
        <v>5.26</v>
      </c>
      <c r="C16524">
        <f>IFERROR(((VLOOKUP(A16524,'Interest Rates-10yr'!$A$9:$C$15239,2,FALSE))-B16524),C16523)</f>
        <v>-0.72999999999999954</v>
      </c>
      <c r="D16524" s="98">
        <f>AVERAGE(C$10:C16524)</f>
        <v>0.83634392976082195</v>
      </c>
      <c r="E16524" s="2"/>
      <c r="G16524" s="23"/>
    </row>
    <row r="16525" spans="1:7" customFormat="1">
      <c r="A16525" s="4">
        <v>39163</v>
      </c>
      <c r="B16525">
        <v>5.27</v>
      </c>
      <c r="C16525">
        <f>IFERROR(((VLOOKUP(A16525,'Interest Rates-10yr'!$A$9:$C$15239,2,FALSE))-B16525),C16524)</f>
        <v>-0.66999999999999993</v>
      </c>
      <c r="D16525" s="98">
        <f>AVERAGE(C$10:C16525)</f>
        <v>0.83625272463065958</v>
      </c>
      <c r="E16525" s="2"/>
      <c r="G16525" s="23"/>
    </row>
    <row r="16526" spans="1:7" customFormat="1">
      <c r="A16526" s="4">
        <v>39164</v>
      </c>
      <c r="B16526">
        <v>5.24</v>
      </c>
      <c r="C16526">
        <f>IFERROR(((VLOOKUP(A16526,'Interest Rates-10yr'!$A$9:$C$15239,2,FALSE))-B16526),C16525)</f>
        <v>-0.62000000000000011</v>
      </c>
      <c r="D16526" s="98">
        <f>AVERAGE(C$10:C16526)</f>
        <v>0.83616455772839937</v>
      </c>
      <c r="E16526" s="2"/>
      <c r="G16526" s="23"/>
    </row>
    <row r="16527" spans="1:7" customFormat="1">
      <c r="A16527" s="4">
        <v>39165</v>
      </c>
      <c r="B16527">
        <v>5.24</v>
      </c>
      <c r="C16527">
        <f>IFERROR(((VLOOKUP(A16527,'Interest Rates-10yr'!$A$9:$C$15239,2,FALSE))-B16527),C16526)</f>
        <v>-0.62000000000000011</v>
      </c>
      <c r="D16527" s="98">
        <f>AVERAGE(C$10:C16527)</f>
        <v>0.83607640150139073</v>
      </c>
      <c r="E16527" s="2"/>
      <c r="G16527" s="23"/>
    </row>
    <row r="16528" spans="1:7" customFormat="1">
      <c r="A16528" s="4">
        <v>39166</v>
      </c>
      <c r="B16528">
        <v>5.24</v>
      </c>
      <c r="C16528">
        <f>IFERROR(((VLOOKUP(A16528,'Interest Rates-10yr'!$A$9:$C$15239,2,FALSE))-B16528),C16527)</f>
        <v>-0.62000000000000011</v>
      </c>
      <c r="D16528" s="98">
        <f>AVERAGE(C$10:C16528)</f>
        <v>0.83598825594769488</v>
      </c>
      <c r="E16528" s="2"/>
      <c r="G16528" s="23"/>
    </row>
    <row r="16529" spans="1:8">
      <c r="A16529" s="4">
        <v>39167</v>
      </c>
      <c r="B16529">
        <v>5.28</v>
      </c>
      <c r="C16529">
        <f>IFERROR(((VLOOKUP(A16529,'Interest Rates-10yr'!$A$9:$C$15239,2,FALSE))-B16529),C16528)</f>
        <v>-0.6800000000000006</v>
      </c>
      <c r="D16529" s="98">
        <f>AVERAGE(C$10:C16529)</f>
        <v>0.83589648910411452</v>
      </c>
      <c r="E16529" s="2"/>
      <c r="H16529"/>
    </row>
    <row r="16530" spans="1:8">
      <c r="A16530" s="4">
        <v>39168</v>
      </c>
      <c r="B16530">
        <v>5.25</v>
      </c>
      <c r="C16530">
        <f>IFERROR(((VLOOKUP(A16530,'Interest Rates-10yr'!$A$9:$C$15239,2,FALSE))-B16530),C16529)</f>
        <v>-0.62999999999999989</v>
      </c>
      <c r="D16530" s="98">
        <f>AVERAGE(C$10:C16530)</f>
        <v>0.83580775982083244</v>
      </c>
      <c r="E16530" s="2"/>
      <c r="H16530"/>
    </row>
    <row r="16531" spans="1:8">
      <c r="A16531" s="4">
        <v>39169</v>
      </c>
      <c r="B16531">
        <v>5.27</v>
      </c>
      <c r="C16531">
        <f>IFERROR(((VLOOKUP(A16531,'Interest Rates-10yr'!$A$9:$C$15239,2,FALSE))-B16531),C16530)</f>
        <v>-0.64999999999999947</v>
      </c>
      <c r="D16531" s="98">
        <f>AVERAGE(C$10:C16531)</f>
        <v>0.83571783077109141</v>
      </c>
      <c r="E16531" s="2"/>
      <c r="H16531"/>
    </row>
    <row r="16532" spans="1:8">
      <c r="A16532" s="4">
        <v>39170</v>
      </c>
      <c r="B16532">
        <v>5.29</v>
      </c>
      <c r="C16532">
        <f>IFERROR(((VLOOKUP(A16532,'Interest Rates-10yr'!$A$9:$C$15239,2,FALSE))-B16532),C16531)</f>
        <v>-0.65000000000000036</v>
      </c>
      <c r="D16532" s="98">
        <f>AVERAGE(C$10:C16532)</f>
        <v>0.8356279126066678</v>
      </c>
      <c r="E16532" s="2"/>
      <c r="H16532"/>
    </row>
    <row r="16533" spans="1:8">
      <c r="A16533" s="4">
        <v>39171</v>
      </c>
      <c r="B16533">
        <v>5.3</v>
      </c>
      <c r="C16533">
        <f>IFERROR(((VLOOKUP(A16533,'Interest Rates-10yr'!$A$9:$C$15239,2,FALSE))-B16533),C16532)</f>
        <v>-0.64999999999999947</v>
      </c>
      <c r="D16533" s="98">
        <f>AVERAGE(C$10:C16533)</f>
        <v>0.83553800532558542</v>
      </c>
      <c r="E16533" s="2"/>
      <c r="H16533"/>
    </row>
    <row r="16534" spans="1:8">
      <c r="A16534" s="4">
        <v>39172</v>
      </c>
      <c r="B16534">
        <v>5.3</v>
      </c>
      <c r="C16534">
        <f>IFERROR(((VLOOKUP(A16534,'Interest Rates-10yr'!$A$9:$C$15239,2,FALSE))-B16534),C16533)</f>
        <v>-0.64999999999999947</v>
      </c>
      <c r="D16534" s="98">
        <f>AVERAGE(C$10:C16534)</f>
        <v>0.83544810892586829</v>
      </c>
      <c r="E16534" s="2"/>
      <c r="F16534" s="12" t="s">
        <v>210</v>
      </c>
      <c r="G16534" s="23">
        <f>AVERAGE(B16445:B16534)/100</f>
        <v>5.2545555555555568E-2</v>
      </c>
      <c r="H16534" s="23">
        <f>AVERAGE(C16445:C16534)/100</f>
        <v>-5.6988888888888888E-3</v>
      </c>
    </row>
    <row r="16535" spans="1:8">
      <c r="A16535" s="4">
        <v>39173</v>
      </c>
      <c r="B16535">
        <v>5.3</v>
      </c>
      <c r="C16535">
        <f>IFERROR(((VLOOKUP(A16535,'Interest Rates-10yr'!$A$9:$C$15239,2,FALSE))-B16535),C16534)</f>
        <v>-0.64999999999999947</v>
      </c>
      <c r="D16535" s="98">
        <f>AVERAGE(C$10:C16535)</f>
        <v>0.83535822340554122</v>
      </c>
      <c r="E16535" s="2"/>
      <c r="H16535"/>
    </row>
    <row r="16536" spans="1:8">
      <c r="A16536" s="4">
        <v>39174</v>
      </c>
      <c r="B16536">
        <v>5.25</v>
      </c>
      <c r="C16536">
        <f>IFERROR(((VLOOKUP(A16536,'Interest Rates-10yr'!$A$9:$C$15239,2,FALSE))-B16536),C16535)</f>
        <v>-0.59999999999999964</v>
      </c>
      <c r="D16536" s="98">
        <f>AVERAGE(C$10:C16536)</f>
        <v>0.83527137411508279</v>
      </c>
      <c r="E16536" s="2"/>
      <c r="H16536"/>
    </row>
    <row r="16537" spans="1:8">
      <c r="A16537" s="4">
        <v>39175</v>
      </c>
      <c r="B16537">
        <v>5.2</v>
      </c>
      <c r="C16537">
        <f>IFERROR(((VLOOKUP(A16537,'Interest Rates-10yr'!$A$9:$C$15239,2,FALSE))-B16537),C16536)</f>
        <v>-0.53000000000000025</v>
      </c>
      <c r="D16537" s="98">
        <f>AVERAGE(C$10:C16537)</f>
        <v>0.83518877057115037</v>
      </c>
      <c r="E16537" s="2"/>
      <c r="H16537"/>
    </row>
    <row r="16538" spans="1:8">
      <c r="A16538" s="4">
        <v>39176</v>
      </c>
      <c r="B16538">
        <v>5.21</v>
      </c>
      <c r="C16538">
        <f>IFERROR(((VLOOKUP(A16538,'Interest Rates-10yr'!$A$9:$C$15239,2,FALSE))-B16538),C16537)</f>
        <v>-0.54999999999999982</v>
      </c>
      <c r="D16538" s="98">
        <f>AVERAGE(C$10:C16538)</f>
        <v>0.83510496702764681</v>
      </c>
      <c r="E16538" s="2"/>
      <c r="H16538"/>
    </row>
    <row r="16539" spans="1:8">
      <c r="A16539" s="4">
        <v>39177</v>
      </c>
      <c r="B16539">
        <v>5.3</v>
      </c>
      <c r="C16539">
        <f>IFERROR(((VLOOKUP(A16539,'Interest Rates-10yr'!$A$9:$C$15239,2,FALSE))-B16539),C16538)</f>
        <v>-0.62000000000000011</v>
      </c>
      <c r="D16539" s="98">
        <f>AVERAGE(C$10:C16539)</f>
        <v>0.83501693889896988</v>
      </c>
      <c r="E16539" s="2"/>
      <c r="H16539"/>
    </row>
    <row r="16540" spans="1:8">
      <c r="A16540" s="4">
        <v>39178</v>
      </c>
      <c r="B16540">
        <v>5.3</v>
      </c>
      <c r="C16540">
        <f>IFERROR(((VLOOKUP(A16540,'Interest Rates-10yr'!$A$9:$C$15239,2,FALSE))-B16540),C16539)</f>
        <v>-0.54</v>
      </c>
      <c r="D16540" s="98">
        <f>AVERAGE(C$10:C16540)</f>
        <v>0.83493376081301629</v>
      </c>
      <c r="E16540" s="2"/>
      <c r="H16540"/>
    </row>
    <row r="16541" spans="1:8">
      <c r="A16541" s="4">
        <v>39179</v>
      </c>
      <c r="B16541">
        <v>5.3</v>
      </c>
      <c r="C16541">
        <f>IFERROR(((VLOOKUP(A16541,'Interest Rates-10yr'!$A$9:$C$15239,2,FALSE))-B16541),C16540)</f>
        <v>-0.54</v>
      </c>
      <c r="D16541" s="98">
        <f>AVERAGE(C$10:C16541)</f>
        <v>0.83485059278973939</v>
      </c>
      <c r="E16541" s="2"/>
      <c r="H16541"/>
    </row>
    <row r="16542" spans="1:8">
      <c r="A16542" s="4">
        <v>39180</v>
      </c>
      <c r="B16542">
        <v>5.3</v>
      </c>
      <c r="C16542">
        <f>IFERROR(((VLOOKUP(A16542,'Interest Rates-10yr'!$A$9:$C$15239,2,FALSE))-B16542),C16541)</f>
        <v>-0.54</v>
      </c>
      <c r="D16542" s="98">
        <f>AVERAGE(C$10:C16542)</f>
        <v>0.8347674348273133</v>
      </c>
      <c r="E16542" s="2"/>
      <c r="H16542"/>
    </row>
    <row r="16543" spans="1:8">
      <c r="A16543" s="4">
        <v>39181</v>
      </c>
      <c r="B16543">
        <v>5.28</v>
      </c>
      <c r="C16543">
        <f>IFERROR(((VLOOKUP(A16543,'Interest Rates-10yr'!$A$9:$C$15239,2,FALSE))-B16543),C16542)</f>
        <v>-0.53000000000000025</v>
      </c>
      <c r="D16543" s="98">
        <f>AVERAGE(C$10:C16543)</f>
        <v>0.83468489173823446</v>
      </c>
      <c r="E16543" s="2"/>
      <c r="H16543"/>
    </row>
    <row r="16544" spans="1:8">
      <c r="A16544" s="4">
        <v>39182</v>
      </c>
      <c r="B16544">
        <v>5.26</v>
      </c>
      <c r="C16544">
        <f>IFERROR(((VLOOKUP(A16544,'Interest Rates-10yr'!$A$9:$C$15239,2,FALSE))-B16544),C16543)</f>
        <v>-0.52999999999999936</v>
      </c>
      <c r="D16544" s="98">
        <f>AVERAGE(C$10:C16544)</f>
        <v>0.83460235863320043</v>
      </c>
      <c r="E16544" s="2"/>
      <c r="H16544"/>
    </row>
    <row r="16545" spans="1:7" customFormat="1">
      <c r="A16545" s="4">
        <v>39183</v>
      </c>
      <c r="B16545">
        <v>5.24</v>
      </c>
      <c r="C16545">
        <f>IFERROR(((VLOOKUP(A16545,'Interest Rates-10yr'!$A$9:$C$15239,2,FALSE))-B16545),C16544)</f>
        <v>-0.5</v>
      </c>
      <c r="D16545" s="98">
        <f>AVERAGE(C$10:C16545)</f>
        <v>0.83452164973391196</v>
      </c>
      <c r="E16545" s="2"/>
      <c r="G16545" s="23"/>
    </row>
    <row r="16546" spans="1:7" customFormat="1">
      <c r="A16546" s="4">
        <v>39184</v>
      </c>
      <c r="B16546">
        <v>5.27</v>
      </c>
      <c r="C16546">
        <f>IFERROR(((VLOOKUP(A16546,'Interest Rates-10yr'!$A$9:$C$15239,2,FALSE))-B16546),C16545)</f>
        <v>-0.52999999999999936</v>
      </c>
      <c r="D16546" s="98">
        <f>AVERAGE(C$10:C16546)</f>
        <v>0.83443913648182666</v>
      </c>
      <c r="E16546" s="2"/>
      <c r="G16546" s="23"/>
    </row>
    <row r="16547" spans="1:7" customFormat="1">
      <c r="A16547" s="4">
        <v>39185</v>
      </c>
      <c r="B16547">
        <v>5.25</v>
      </c>
      <c r="C16547">
        <f>IFERROR(((VLOOKUP(A16547,'Interest Rates-10yr'!$A$9:$C$15239,2,FALSE))-B16547),C16546)</f>
        <v>-0.49000000000000021</v>
      </c>
      <c r="D16547" s="98">
        <f>AVERAGE(C$10:C16547)</f>
        <v>0.83435905188051562</v>
      </c>
      <c r="E16547" s="2"/>
      <c r="G16547" s="23"/>
    </row>
    <row r="16548" spans="1:7" customFormat="1">
      <c r="A16548" s="4">
        <v>39186</v>
      </c>
      <c r="B16548">
        <v>5.25</v>
      </c>
      <c r="C16548">
        <f>IFERROR(((VLOOKUP(A16548,'Interest Rates-10yr'!$A$9:$C$15239,2,FALSE))-B16548),C16547)</f>
        <v>-0.49000000000000021</v>
      </c>
      <c r="D16548" s="98">
        <f>AVERAGE(C$10:C16548)</f>
        <v>0.83427897696353881</v>
      </c>
      <c r="E16548" s="2"/>
      <c r="G16548" s="23"/>
    </row>
    <row r="16549" spans="1:7" customFormat="1">
      <c r="A16549" s="4">
        <v>39187</v>
      </c>
      <c r="B16549">
        <v>5.25</v>
      </c>
      <c r="C16549">
        <f>IFERROR(((VLOOKUP(A16549,'Interest Rates-10yr'!$A$9:$C$15239,2,FALSE))-B16549),C16548)</f>
        <v>-0.49000000000000021</v>
      </c>
      <c r="D16549" s="98">
        <f>AVERAGE(C$10:C16549)</f>
        <v>0.83419891172913962</v>
      </c>
      <c r="E16549" s="2"/>
      <c r="G16549" s="23"/>
    </row>
    <row r="16550" spans="1:7" customFormat="1">
      <c r="A16550" s="4">
        <v>39188</v>
      </c>
      <c r="B16550">
        <v>5.29</v>
      </c>
      <c r="C16550">
        <f>IFERROR(((VLOOKUP(A16550,'Interest Rates-10yr'!$A$9:$C$15239,2,FALSE))-B16550),C16549)</f>
        <v>-0.54999999999999982</v>
      </c>
      <c r="D16550" s="98">
        <f>AVERAGE(C$10:C16550)</f>
        <v>0.83411522882534128</v>
      </c>
      <c r="E16550" s="2"/>
      <c r="G16550" s="23"/>
    </row>
    <row r="16551" spans="1:7" customFormat="1">
      <c r="A16551" s="4">
        <v>39189</v>
      </c>
      <c r="B16551">
        <v>5.2</v>
      </c>
      <c r="C16551">
        <f>IFERROR(((VLOOKUP(A16551,'Interest Rates-10yr'!$A$9:$C$15239,2,FALSE))-B16551),C16550)</f>
        <v>-0.50999999999999979</v>
      </c>
      <c r="D16551" s="98">
        <f>AVERAGE(C$10:C16551)</f>
        <v>0.83403397412646407</v>
      </c>
      <c r="E16551" s="2"/>
      <c r="G16551" s="23"/>
    </row>
    <row r="16552" spans="1:7" customFormat="1">
      <c r="A16552" s="4">
        <v>39190</v>
      </c>
      <c r="B16552">
        <v>5.19</v>
      </c>
      <c r="C16552">
        <f>IFERROR(((VLOOKUP(A16552,'Interest Rates-10yr'!$A$9:$C$15239,2,FALSE))-B16552),C16551)</f>
        <v>-0.53000000000000025</v>
      </c>
      <c r="D16552" s="98">
        <f>AVERAGE(C$10:C16552)</f>
        <v>0.83395152028047925</v>
      </c>
      <c r="E16552" s="2"/>
      <c r="G16552" s="23"/>
    </row>
    <row r="16553" spans="1:7" customFormat="1">
      <c r="A16553" s="4">
        <v>39191</v>
      </c>
      <c r="B16553">
        <v>5.23</v>
      </c>
      <c r="C16553">
        <f>IFERROR(((VLOOKUP(A16553,'Interest Rates-10yr'!$A$9:$C$15239,2,FALSE))-B16553),C16552)</f>
        <v>-0.55000000000000071</v>
      </c>
      <c r="D16553" s="98">
        <f>AVERAGE(C$10:C16553)</f>
        <v>0.83386786750483377</v>
      </c>
      <c r="E16553" s="2"/>
      <c r="G16553" s="23"/>
    </row>
    <row r="16554" spans="1:7" customFormat="1">
      <c r="A16554" s="4">
        <v>39192</v>
      </c>
      <c r="B16554">
        <v>5.25</v>
      </c>
      <c r="C16554">
        <f>IFERROR(((VLOOKUP(A16554,'Interest Rates-10yr'!$A$9:$C$15239,2,FALSE))-B16554),C16553)</f>
        <v>-0.57000000000000028</v>
      </c>
      <c r="D16554" s="98">
        <f>AVERAGE(C$10:C16554)</f>
        <v>0.83378301601692173</v>
      </c>
      <c r="E16554" s="2"/>
      <c r="G16554" s="23"/>
    </row>
    <row r="16555" spans="1:7" customFormat="1">
      <c r="A16555" s="4">
        <v>39193</v>
      </c>
      <c r="B16555">
        <v>5.25</v>
      </c>
      <c r="C16555">
        <f>IFERROR(((VLOOKUP(A16555,'Interest Rates-10yr'!$A$9:$C$15239,2,FALSE))-B16555),C16554)</f>
        <v>-0.57000000000000028</v>
      </c>
      <c r="D16555" s="98">
        <f>AVERAGE(C$10:C16555)</f>
        <v>0.83369817478544483</v>
      </c>
      <c r="E16555" s="2"/>
      <c r="G16555" s="23"/>
    </row>
    <row r="16556" spans="1:7" customFormat="1">
      <c r="A16556" s="4">
        <v>39194</v>
      </c>
      <c r="B16556">
        <v>5.25</v>
      </c>
      <c r="C16556">
        <f>IFERROR(((VLOOKUP(A16556,'Interest Rates-10yr'!$A$9:$C$15239,2,FALSE))-B16556),C16555)</f>
        <v>-0.57000000000000028</v>
      </c>
      <c r="D16556" s="98">
        <f>AVERAGE(C$10:C16556)</f>
        <v>0.83361334380854357</v>
      </c>
      <c r="E16556" s="2"/>
      <c r="G16556" s="23"/>
    </row>
    <row r="16557" spans="1:7" customFormat="1">
      <c r="A16557" s="4">
        <v>39195</v>
      </c>
      <c r="B16557">
        <v>5.23</v>
      </c>
      <c r="C16557">
        <f>IFERROR(((VLOOKUP(A16557,'Interest Rates-10yr'!$A$9:$C$15239,2,FALSE))-B16557),C16556)</f>
        <v>-0.57000000000000028</v>
      </c>
      <c r="D16557" s="98">
        <f>AVERAGE(C$10:C16557)</f>
        <v>0.83352852308435887</v>
      </c>
      <c r="E16557" s="2"/>
      <c r="G16557" s="23"/>
    </row>
    <row r="16558" spans="1:7" customFormat="1">
      <c r="A16558" s="4">
        <v>39196</v>
      </c>
      <c r="B16558">
        <v>5.2</v>
      </c>
      <c r="C16558">
        <f>IFERROR(((VLOOKUP(A16558,'Interest Rates-10yr'!$A$9:$C$15239,2,FALSE))-B16558),C16557)</f>
        <v>-0.57000000000000028</v>
      </c>
      <c r="D16558" s="98">
        <f>AVERAGE(C$10:C16558)</f>
        <v>0.83344371261103212</v>
      </c>
      <c r="E16558" s="2"/>
      <c r="G16558" s="23"/>
    </row>
    <row r="16559" spans="1:7" customFormat="1">
      <c r="A16559" s="4">
        <v>39197</v>
      </c>
      <c r="B16559">
        <v>5.19</v>
      </c>
      <c r="C16559">
        <f>IFERROR(((VLOOKUP(A16559,'Interest Rates-10yr'!$A$9:$C$15239,2,FALSE))-B16559),C16558)</f>
        <v>-0.53000000000000025</v>
      </c>
      <c r="D16559" s="98">
        <f>AVERAGE(C$10:C16559)</f>
        <v>0.83336132930513418</v>
      </c>
      <c r="E16559" s="2"/>
      <c r="G16559" s="23"/>
    </row>
    <row r="16560" spans="1:7" customFormat="1">
      <c r="A16560" s="4">
        <v>39198</v>
      </c>
      <c r="B16560">
        <v>5.24</v>
      </c>
      <c r="C16560">
        <f>IFERROR(((VLOOKUP(A16560,'Interest Rates-10yr'!$A$9:$C$15239,2,FALSE))-B16560),C16559)</f>
        <v>-0.54999999999999982</v>
      </c>
      <c r="D16560" s="98">
        <f>AVERAGE(C$10:C16560)</f>
        <v>0.83327774756812101</v>
      </c>
      <c r="E16560" s="2"/>
      <c r="G16560" s="23"/>
    </row>
    <row r="16561" spans="1:7" customFormat="1">
      <c r="A16561" s="4">
        <v>39199</v>
      </c>
      <c r="B16561">
        <v>5.24</v>
      </c>
      <c r="C16561">
        <f>IFERROR(((VLOOKUP(A16561,'Interest Rates-10yr'!$A$9:$C$15239,2,FALSE))-B16561),C16560)</f>
        <v>-0.53000000000000025</v>
      </c>
      <c r="D16561" s="98">
        <f>AVERAGE(C$10:C16561)</f>
        <v>0.83319538424359418</v>
      </c>
      <c r="E16561" s="2"/>
      <c r="G16561" s="23"/>
    </row>
    <row r="16562" spans="1:7" customFormat="1">
      <c r="A16562" s="4">
        <v>39200</v>
      </c>
      <c r="B16562">
        <v>5.24</v>
      </c>
      <c r="C16562">
        <f>IFERROR(((VLOOKUP(A16562,'Interest Rates-10yr'!$A$9:$C$15239,2,FALSE))-B16562),C16561)</f>
        <v>-0.53000000000000025</v>
      </c>
      <c r="D16562" s="98">
        <f>AVERAGE(C$10:C16562)</f>
        <v>0.83311303087053523</v>
      </c>
      <c r="E16562" s="2"/>
      <c r="G16562" s="23"/>
    </row>
    <row r="16563" spans="1:7" customFormat="1">
      <c r="A16563" s="4">
        <v>39201</v>
      </c>
      <c r="B16563">
        <v>5.24</v>
      </c>
      <c r="C16563">
        <f>IFERROR(((VLOOKUP(A16563,'Interest Rates-10yr'!$A$9:$C$15239,2,FALSE))-B16563),C16562)</f>
        <v>-0.53000000000000025</v>
      </c>
      <c r="D16563" s="98">
        <f>AVERAGE(C$10:C16563)</f>
        <v>0.83303068744714082</v>
      </c>
      <c r="E16563" s="2"/>
      <c r="G16563" s="23"/>
    </row>
    <row r="16564" spans="1:7" customFormat="1">
      <c r="A16564" s="4">
        <v>39202</v>
      </c>
      <c r="B16564">
        <v>5.29</v>
      </c>
      <c r="C16564">
        <f>IFERROR(((VLOOKUP(A16564,'Interest Rates-10yr'!$A$9:$C$15239,2,FALSE))-B16564),C16563)</f>
        <v>-0.66000000000000014</v>
      </c>
      <c r="D16564" s="98">
        <f>AVERAGE(C$10:C16564)</f>
        <v>0.83294050135910414</v>
      </c>
      <c r="E16564" s="2"/>
      <c r="G16564" s="23"/>
    </row>
    <row r="16565" spans="1:7" customFormat="1">
      <c r="A16565" s="4">
        <v>39203</v>
      </c>
      <c r="B16565">
        <v>5.26</v>
      </c>
      <c r="C16565">
        <f>IFERROR(((VLOOKUP(A16565,'Interest Rates-10yr'!$A$9:$C$15239,2,FALSE))-B16565),C16564)</f>
        <v>-0.62000000000000011</v>
      </c>
      <c r="D16565" s="98">
        <f>AVERAGE(C$10:C16565)</f>
        <v>0.832852742208261</v>
      </c>
      <c r="E16565" s="2"/>
      <c r="G16565" s="23"/>
    </row>
    <row r="16566" spans="1:7" customFormat="1">
      <c r="A16566" s="4">
        <v>39204</v>
      </c>
      <c r="B16566">
        <v>5.21</v>
      </c>
      <c r="C16566">
        <f>IFERROR(((VLOOKUP(A16566,'Interest Rates-10yr'!$A$9:$C$15239,2,FALSE))-B16566),C16565)</f>
        <v>-0.55999999999999961</v>
      </c>
      <c r="D16566" s="98">
        <f>AVERAGE(C$10:C16566)</f>
        <v>0.832768617503169</v>
      </c>
      <c r="E16566" s="2"/>
      <c r="G16566" s="23"/>
    </row>
    <row r="16567" spans="1:7" customFormat="1">
      <c r="A16567" s="4">
        <v>39205</v>
      </c>
      <c r="B16567">
        <v>5.24</v>
      </c>
      <c r="C16567">
        <f>IFERROR(((VLOOKUP(A16567,'Interest Rates-10yr'!$A$9:$C$15239,2,FALSE))-B16567),C16566)</f>
        <v>-0.5600000000000005</v>
      </c>
      <c r="D16567" s="98">
        <f>AVERAGE(C$10:C16567)</f>
        <v>0.83268450295929275</v>
      </c>
      <c r="E16567" s="2"/>
      <c r="G16567" s="23"/>
    </row>
    <row r="16568" spans="1:7" customFormat="1">
      <c r="A16568" s="4">
        <v>39206</v>
      </c>
      <c r="B16568">
        <v>5.24</v>
      </c>
      <c r="C16568">
        <f>IFERROR(((VLOOKUP(A16568,'Interest Rates-10yr'!$A$9:$C$15239,2,FALSE))-B16568),C16567)</f>
        <v>-0.58999999999999986</v>
      </c>
      <c r="D16568" s="98">
        <f>AVERAGE(C$10:C16568)</f>
        <v>0.83259858687118604</v>
      </c>
      <c r="E16568" s="2"/>
      <c r="G16568" s="23"/>
    </row>
    <row r="16569" spans="1:7" customFormat="1">
      <c r="A16569" s="4">
        <v>39207</v>
      </c>
      <c r="B16569">
        <v>5.24</v>
      </c>
      <c r="C16569">
        <f>IFERROR(((VLOOKUP(A16569,'Interest Rates-10yr'!$A$9:$C$15239,2,FALSE))-B16569),C16568)</f>
        <v>-0.58999999999999986</v>
      </c>
      <c r="D16569" s="98">
        <f>AVERAGE(C$10:C16569)</f>
        <v>0.83251268115941846</v>
      </c>
      <c r="E16569" s="2"/>
      <c r="G16569" s="23"/>
    </row>
    <row r="16570" spans="1:7" customFormat="1">
      <c r="A16570" s="4">
        <v>39208</v>
      </c>
      <c r="B16570">
        <v>5.24</v>
      </c>
      <c r="C16570">
        <f>IFERROR(((VLOOKUP(A16570,'Interest Rates-10yr'!$A$9:$C$15239,2,FALSE))-B16570),C16569)</f>
        <v>-0.58999999999999986</v>
      </c>
      <c r="D16570" s="98">
        <f>AVERAGE(C$10:C16570)</f>
        <v>0.83242678582211027</v>
      </c>
      <c r="E16570" s="2"/>
      <c r="G16570" s="23"/>
    </row>
    <row r="16571" spans="1:7" customFormat="1">
      <c r="A16571" s="4">
        <v>39209</v>
      </c>
      <c r="B16571">
        <v>5.24</v>
      </c>
      <c r="C16571">
        <f>IFERROR(((VLOOKUP(A16571,'Interest Rates-10yr'!$A$9:$C$15239,2,FALSE))-B16571),C16570)</f>
        <v>-0.60000000000000053</v>
      </c>
      <c r="D16571" s="98">
        <f>AVERAGE(C$10:C16571)</f>
        <v>0.83234029706556989</v>
      </c>
      <c r="E16571" s="2"/>
      <c r="G16571" s="23"/>
    </row>
    <row r="16572" spans="1:7" customFormat="1">
      <c r="A16572" s="4">
        <v>39210</v>
      </c>
      <c r="B16572">
        <v>5.21</v>
      </c>
      <c r="C16572">
        <f>IFERROR(((VLOOKUP(A16572,'Interest Rates-10yr'!$A$9:$C$15239,2,FALSE))-B16572),C16571)</f>
        <v>-0.58000000000000007</v>
      </c>
      <c r="D16572" s="98">
        <f>AVERAGE(C$10:C16572)</f>
        <v>0.83225502626335623</v>
      </c>
      <c r="E16572" s="2"/>
      <c r="G16572" s="23"/>
    </row>
    <row r="16573" spans="1:7" customFormat="1">
      <c r="A16573" s="4">
        <v>39211</v>
      </c>
      <c r="B16573">
        <v>5.21</v>
      </c>
      <c r="C16573">
        <f>IFERROR(((VLOOKUP(A16573,'Interest Rates-10yr'!$A$9:$C$15239,2,FALSE))-B16573),C16572)</f>
        <v>-0.54</v>
      </c>
      <c r="D16573" s="98">
        <f>AVERAGE(C$10:C16573)</f>
        <v>0.83217218063269549</v>
      </c>
      <c r="E16573" s="2"/>
      <c r="G16573" s="23"/>
    </row>
    <row r="16574" spans="1:7" customFormat="1">
      <c r="A16574" s="4">
        <v>39212</v>
      </c>
      <c r="B16574">
        <v>5.25</v>
      </c>
      <c r="C16574">
        <f>IFERROR(((VLOOKUP(A16574,'Interest Rates-10yr'!$A$9:$C$15239,2,FALSE))-B16574),C16573)</f>
        <v>-0.59999999999999964</v>
      </c>
      <c r="D16574" s="98">
        <f>AVERAGE(C$10:C16574)</f>
        <v>0.83208572290974747</v>
      </c>
      <c r="E16574" s="2"/>
      <c r="G16574" s="23"/>
    </row>
    <row r="16575" spans="1:7" customFormat="1">
      <c r="A16575" s="4">
        <v>39213</v>
      </c>
      <c r="B16575">
        <v>5.27</v>
      </c>
      <c r="C16575">
        <f>IFERROR(((VLOOKUP(A16575,'Interest Rates-10yr'!$A$9:$C$15239,2,FALSE))-B16575),C16574)</f>
        <v>-0.59999999999999964</v>
      </c>
      <c r="D16575" s="98">
        <f>AVERAGE(C$10:C16575)</f>
        <v>0.83199927562477161</v>
      </c>
      <c r="E16575" s="2"/>
      <c r="G16575" s="23"/>
    </row>
    <row r="16576" spans="1:7" customFormat="1">
      <c r="A16576" s="4">
        <v>39214</v>
      </c>
      <c r="B16576">
        <v>5.27</v>
      </c>
      <c r="C16576">
        <f>IFERROR(((VLOOKUP(A16576,'Interest Rates-10yr'!$A$9:$C$15239,2,FALSE))-B16576),C16575)</f>
        <v>-0.59999999999999964</v>
      </c>
      <c r="D16576" s="98">
        <f>AVERAGE(C$10:C16576)</f>
        <v>0.83191283877587774</v>
      </c>
      <c r="E16576" s="2"/>
      <c r="G16576" s="23"/>
    </row>
    <row r="16577" spans="1:7" customFormat="1">
      <c r="A16577" s="4">
        <v>39215</v>
      </c>
      <c r="B16577">
        <v>5.27</v>
      </c>
      <c r="C16577">
        <f>IFERROR(((VLOOKUP(A16577,'Interest Rates-10yr'!$A$9:$C$15239,2,FALSE))-B16577),C16576)</f>
        <v>-0.59999999999999964</v>
      </c>
      <c r="D16577" s="98">
        <f>AVERAGE(C$10:C16577)</f>
        <v>0.83182641236117616</v>
      </c>
      <c r="E16577" s="2"/>
      <c r="G16577" s="23"/>
    </row>
    <row r="16578" spans="1:7" customFormat="1">
      <c r="A16578" s="4">
        <v>39216</v>
      </c>
      <c r="B16578">
        <v>5.26</v>
      </c>
      <c r="C16578">
        <f>IFERROR(((VLOOKUP(A16578,'Interest Rates-10yr'!$A$9:$C$15239,2,FALSE))-B16578),C16577)</f>
        <v>-0.5699999999999994</v>
      </c>
      <c r="D16578" s="98">
        <f>AVERAGE(C$10:C16578)</f>
        <v>0.83174180698895328</v>
      </c>
      <c r="E16578" s="2"/>
      <c r="G16578" s="23"/>
    </row>
    <row r="16579" spans="1:7" customFormat="1">
      <c r="A16579" s="4">
        <v>39217</v>
      </c>
      <c r="B16579">
        <v>5.29</v>
      </c>
      <c r="C16579">
        <f>IFERROR(((VLOOKUP(A16579,'Interest Rates-10yr'!$A$9:$C$15239,2,FALSE))-B16579),C16578)</f>
        <v>-0.58000000000000007</v>
      </c>
      <c r="D16579" s="98">
        <f>AVERAGE(C$10:C16579)</f>
        <v>0.83165660832830213</v>
      </c>
      <c r="E16579" s="2"/>
      <c r="G16579" s="23"/>
    </row>
    <row r="16580" spans="1:7" customFormat="1">
      <c r="A16580" s="4">
        <v>39218</v>
      </c>
      <c r="B16580">
        <v>5.25</v>
      </c>
      <c r="C16580">
        <f>IFERROR(((VLOOKUP(A16580,'Interest Rates-10yr'!$A$9:$C$15239,2,FALSE))-B16580),C16579)</f>
        <v>-0.54</v>
      </c>
      <c r="D16580" s="98">
        <f>AVERAGE(C$10:C16580)</f>
        <v>0.83157383380604466</v>
      </c>
      <c r="E16580" s="2"/>
      <c r="G16580" s="23"/>
    </row>
    <row r="16581" spans="1:7" customFormat="1">
      <c r="A16581" s="4">
        <v>39219</v>
      </c>
      <c r="B16581">
        <v>5.25</v>
      </c>
      <c r="C16581">
        <f>IFERROR(((VLOOKUP(A16581,'Interest Rates-10yr'!$A$9:$C$15239,2,FALSE))-B16581),C16580)</f>
        <v>-0.49000000000000021</v>
      </c>
      <c r="D16581" s="98">
        <f>AVERAGE(C$10:C16581)</f>
        <v>0.83149408641081135</v>
      </c>
      <c r="E16581" s="2"/>
      <c r="G16581" s="23"/>
    </row>
    <row r="16582" spans="1:7" customFormat="1">
      <c r="A16582" s="4">
        <v>39220</v>
      </c>
      <c r="B16582">
        <v>5.24</v>
      </c>
      <c r="C16582">
        <f>IFERROR(((VLOOKUP(A16582,'Interest Rates-10yr'!$A$9:$C$15239,2,FALSE))-B16582),C16581)</f>
        <v>-0.4300000000000006</v>
      </c>
      <c r="D16582" s="98">
        <f>AVERAGE(C$10:C16582)</f>
        <v>0.83141796898569753</v>
      </c>
      <c r="E16582" s="2"/>
      <c r="G16582" s="23"/>
    </row>
    <row r="16583" spans="1:7" customFormat="1">
      <c r="A16583" s="4">
        <v>39221</v>
      </c>
      <c r="B16583">
        <v>5.24</v>
      </c>
      <c r="C16583">
        <f>IFERROR(((VLOOKUP(A16583,'Interest Rates-10yr'!$A$9:$C$15239,2,FALSE))-B16583),C16582)</f>
        <v>-0.4300000000000006</v>
      </c>
      <c r="D16583" s="98">
        <f>AVERAGE(C$10:C16583)</f>
        <v>0.83134186074574423</v>
      </c>
      <c r="E16583" s="2"/>
      <c r="G16583" s="23"/>
    </row>
    <row r="16584" spans="1:7" customFormat="1">
      <c r="A16584" s="4">
        <v>39222</v>
      </c>
      <c r="B16584">
        <v>5.24</v>
      </c>
      <c r="C16584">
        <f>IFERROR(((VLOOKUP(A16584,'Interest Rates-10yr'!$A$9:$C$15239,2,FALSE))-B16584),C16583)</f>
        <v>-0.4300000000000006</v>
      </c>
      <c r="D16584" s="98">
        <f>AVERAGE(C$10:C16584)</f>
        <v>0.83126576168928901</v>
      </c>
      <c r="E16584" s="2"/>
      <c r="G16584" s="23"/>
    </row>
    <row r="16585" spans="1:7" customFormat="1">
      <c r="A16585" s="4">
        <v>39223</v>
      </c>
      <c r="B16585">
        <v>5.24</v>
      </c>
      <c r="C16585">
        <f>IFERROR(((VLOOKUP(A16585,'Interest Rates-10yr'!$A$9:$C$15239,2,FALSE))-B16585),C16584)</f>
        <v>-0.45000000000000018</v>
      </c>
      <c r="D16585" s="98">
        <f>AVERAGE(C$10:C16585)</f>
        <v>0.83118846525096313</v>
      </c>
      <c r="E16585" s="2"/>
      <c r="G16585" s="23"/>
    </row>
    <row r="16586" spans="1:7" customFormat="1">
      <c r="A16586" s="4">
        <v>39224</v>
      </c>
      <c r="B16586">
        <v>5.23</v>
      </c>
      <c r="C16586">
        <f>IFERROR(((VLOOKUP(A16586,'Interest Rates-10yr'!$A$9:$C$15239,2,FALSE))-B16586),C16585)</f>
        <v>-0.40000000000000036</v>
      </c>
      <c r="D16586" s="98">
        <f>AVERAGE(C$10:C16586)</f>
        <v>0.83111419436568523</v>
      </c>
      <c r="E16586" s="2"/>
      <c r="G16586" s="23"/>
    </row>
    <row r="16587" spans="1:7" customFormat="1">
      <c r="A16587" s="4">
        <v>39225</v>
      </c>
      <c r="B16587">
        <v>5.25</v>
      </c>
      <c r="C16587">
        <f>IFERROR(((VLOOKUP(A16587,'Interest Rates-10yr'!$A$9:$C$15239,2,FALSE))-B16587),C16586)</f>
        <v>-0.38999999999999968</v>
      </c>
      <c r="D16587" s="98">
        <f>AVERAGE(C$10:C16587)</f>
        <v>0.83104053564965408</v>
      </c>
      <c r="E16587" s="2"/>
      <c r="G16587" s="23"/>
    </row>
    <row r="16588" spans="1:7" customFormat="1">
      <c r="A16588" s="4">
        <v>39226</v>
      </c>
      <c r="B16588">
        <v>5.24</v>
      </c>
      <c r="C16588">
        <f>IFERROR(((VLOOKUP(A16588,'Interest Rates-10yr'!$A$9:$C$15239,2,FALSE))-B16588),C16587)</f>
        <v>-0.37999999999999989</v>
      </c>
      <c r="D16588" s="98">
        <f>AVERAGE(C$10:C16588)</f>
        <v>0.83096748899209638</v>
      </c>
      <c r="E16588" s="2"/>
      <c r="G16588" s="23"/>
    </row>
    <row r="16589" spans="1:7" customFormat="1">
      <c r="A16589" s="4">
        <v>39227</v>
      </c>
      <c r="B16589">
        <v>5.29</v>
      </c>
      <c r="C16589">
        <f>IFERROR(((VLOOKUP(A16589,'Interest Rates-10yr'!$A$9:$C$15239,2,FALSE))-B16589),C16588)</f>
        <v>-0.42999999999999972</v>
      </c>
      <c r="D16589" s="98">
        <f>AVERAGE(C$10:C16589)</f>
        <v>0.83089143546441291</v>
      </c>
      <c r="E16589" s="2"/>
      <c r="G16589" s="23"/>
    </row>
    <row r="16590" spans="1:7" customFormat="1">
      <c r="A16590" s="4">
        <v>39228</v>
      </c>
      <c r="B16590">
        <v>5.29</v>
      </c>
      <c r="C16590">
        <f>IFERROR(((VLOOKUP(A16590,'Interest Rates-10yr'!$A$9:$C$15239,2,FALSE))-B16590),C16589)</f>
        <v>-0.42999999999999972</v>
      </c>
      <c r="D16590" s="98">
        <f>AVERAGE(C$10:C16590)</f>
        <v>0.83081539111030489</v>
      </c>
      <c r="E16590" s="2"/>
      <c r="G16590" s="23"/>
    </row>
    <row r="16591" spans="1:7" customFormat="1">
      <c r="A16591" s="4">
        <v>39229</v>
      </c>
      <c r="B16591">
        <v>5.29</v>
      </c>
      <c r="C16591">
        <f>IFERROR(((VLOOKUP(A16591,'Interest Rates-10yr'!$A$9:$C$15239,2,FALSE))-B16591),C16590)</f>
        <v>-0.42999999999999972</v>
      </c>
      <c r="D16591" s="98">
        <f>AVERAGE(C$10:C16591)</f>
        <v>0.83073935592811277</v>
      </c>
      <c r="E16591" s="2"/>
      <c r="G16591" s="23"/>
    </row>
    <row r="16592" spans="1:7" customFormat="1">
      <c r="A16592" s="4">
        <v>39230</v>
      </c>
      <c r="B16592">
        <v>5.29</v>
      </c>
      <c r="C16592">
        <f>IFERROR(((VLOOKUP(A16592,'Interest Rates-10yr'!$A$9:$C$15239,2,FALSE))-B16592),C16591)</f>
        <v>-0.42999999999999972</v>
      </c>
      <c r="D16592" s="98">
        <f>AVERAGE(C$10:C16592)</f>
        <v>0.83066332991617708</v>
      </c>
      <c r="E16592" s="2"/>
      <c r="G16592" s="23"/>
    </row>
    <row r="16593" spans="1:7" customFormat="1">
      <c r="A16593" s="4">
        <v>39231</v>
      </c>
      <c r="B16593">
        <v>5.29</v>
      </c>
      <c r="C16593">
        <f>IFERROR(((VLOOKUP(A16593,'Interest Rates-10yr'!$A$9:$C$15239,2,FALSE))-B16593),C16592)</f>
        <v>-0.41000000000000014</v>
      </c>
      <c r="D16593" s="98">
        <f>AVERAGE(C$10:C16593)</f>
        <v>0.83058851905450826</v>
      </c>
      <c r="E16593" s="2"/>
      <c r="G16593" s="23"/>
    </row>
    <row r="16594" spans="1:7" customFormat="1">
      <c r="A16594" s="4">
        <v>39232</v>
      </c>
      <c r="B16594">
        <v>5.25</v>
      </c>
      <c r="C16594">
        <f>IFERROR(((VLOOKUP(A16594,'Interest Rates-10yr'!$A$9:$C$15239,2,FALSE))-B16594),C16593)</f>
        <v>-0.37000000000000011</v>
      </c>
      <c r="D16594" s="98">
        <f>AVERAGE(C$10:C16594)</f>
        <v>0.83051612903225591</v>
      </c>
      <c r="E16594" s="2"/>
      <c r="G16594" s="23"/>
    </row>
    <row r="16595" spans="1:7" customFormat="1">
      <c r="A16595" s="4">
        <v>39233</v>
      </c>
      <c r="B16595">
        <v>5.28</v>
      </c>
      <c r="C16595">
        <f>IFERROR(((VLOOKUP(A16595,'Interest Rates-10yr'!$A$9:$C$15239,2,FALSE))-B16595),C16594)</f>
        <v>-0.37999999999999989</v>
      </c>
      <c r="D16595" s="98">
        <f>AVERAGE(C$10:C16595)</f>
        <v>0.83044314482093118</v>
      </c>
      <c r="E16595" s="2"/>
      <c r="G16595" s="23"/>
    </row>
    <row r="16596" spans="1:7" customFormat="1">
      <c r="A16596" s="4">
        <v>39234</v>
      </c>
      <c r="B16596">
        <v>5.23</v>
      </c>
      <c r="C16596">
        <f>IFERROR(((VLOOKUP(A16596,'Interest Rates-10yr'!$A$9:$C$15239,2,FALSE))-B16596),C16595)</f>
        <v>-0.28000000000000025</v>
      </c>
      <c r="D16596" s="98">
        <f>AVERAGE(C$10:C16596)</f>
        <v>0.8303761982275254</v>
      </c>
      <c r="E16596" s="2"/>
      <c r="G16596" s="23"/>
    </row>
    <row r="16597" spans="1:7" customFormat="1">
      <c r="A16597" s="4">
        <v>39235</v>
      </c>
      <c r="B16597">
        <v>5.23</v>
      </c>
      <c r="C16597">
        <f>IFERROR(((VLOOKUP(A16597,'Interest Rates-10yr'!$A$9:$C$15239,2,FALSE))-B16597),C16596)</f>
        <v>-0.28000000000000025</v>
      </c>
      <c r="D16597" s="98">
        <f>AVERAGE(C$10:C16597)</f>
        <v>0.83030925970580927</v>
      </c>
      <c r="E16597" s="2"/>
      <c r="G16597" s="23"/>
    </row>
    <row r="16598" spans="1:7" customFormat="1">
      <c r="A16598" s="4">
        <v>39236</v>
      </c>
      <c r="B16598">
        <v>5.23</v>
      </c>
      <c r="C16598">
        <f>IFERROR(((VLOOKUP(A16598,'Interest Rates-10yr'!$A$9:$C$15239,2,FALSE))-B16598),C16597)</f>
        <v>-0.28000000000000025</v>
      </c>
      <c r="D16598" s="98">
        <f>AVERAGE(C$10:C16598)</f>
        <v>0.83024232925432295</v>
      </c>
      <c r="E16598" s="2"/>
      <c r="G16598" s="23"/>
    </row>
    <row r="16599" spans="1:7" customFormat="1">
      <c r="A16599" s="4">
        <v>39237</v>
      </c>
      <c r="B16599">
        <v>5.24</v>
      </c>
      <c r="C16599">
        <f>IFERROR(((VLOOKUP(A16599,'Interest Rates-10yr'!$A$9:$C$15239,2,FALSE))-B16599),C16598)</f>
        <v>-0.3100000000000005</v>
      </c>
      <c r="D16599" s="98">
        <f>AVERAGE(C$10:C16599)</f>
        <v>0.83017359855334316</v>
      </c>
      <c r="E16599" s="2"/>
      <c r="G16599" s="23"/>
    </row>
    <row r="16600" spans="1:7" customFormat="1">
      <c r="A16600" s="4">
        <v>39238</v>
      </c>
      <c r="B16600">
        <v>5.19</v>
      </c>
      <c r="C16600">
        <f>IFERROR(((VLOOKUP(A16600,'Interest Rates-10yr'!$A$9:$C$15239,2,FALSE))-B16600),C16599)</f>
        <v>-0.20999999999999996</v>
      </c>
      <c r="D16600" s="98">
        <f>AVERAGE(C$10:C16600)</f>
        <v>0.83011090350189642</v>
      </c>
      <c r="E16600" s="2"/>
      <c r="G16600" s="23"/>
    </row>
    <row r="16601" spans="1:7" customFormat="1">
      <c r="A16601" s="4">
        <v>39239</v>
      </c>
      <c r="B16601">
        <v>5.25</v>
      </c>
      <c r="C16601">
        <f>IFERROR(((VLOOKUP(A16601,'Interest Rates-10yr'!$A$9:$C$15239,2,FALSE))-B16601),C16600)</f>
        <v>-0.28000000000000025</v>
      </c>
      <c r="D16601" s="98">
        <f>AVERAGE(C$10:C16601)</f>
        <v>0.83004399710703736</v>
      </c>
      <c r="E16601" s="2"/>
      <c r="G16601" s="23"/>
    </row>
    <row r="16602" spans="1:7" customFormat="1">
      <c r="A16602" s="4">
        <v>39240</v>
      </c>
      <c r="B16602">
        <v>5.25</v>
      </c>
      <c r="C16602">
        <f>IFERROR(((VLOOKUP(A16602,'Interest Rates-10yr'!$A$9:$C$15239,2,FALSE))-B16602),C16601)</f>
        <v>-0.13999999999999968</v>
      </c>
      <c r="D16602" s="98">
        <f>AVERAGE(C$10:C16602)</f>
        <v>0.82998553606942471</v>
      </c>
      <c r="E16602" s="2"/>
      <c r="G16602" s="23"/>
    </row>
    <row r="16603" spans="1:7" customFormat="1">
      <c r="A16603" s="4">
        <v>39241</v>
      </c>
      <c r="B16603">
        <v>5.26</v>
      </c>
      <c r="C16603">
        <f>IFERROR(((VLOOKUP(A16603,'Interest Rates-10yr'!$A$9:$C$15239,2,FALSE))-B16603),C16602)</f>
        <v>-0.13999999999999968</v>
      </c>
      <c r="D16603" s="98">
        <f>AVERAGE(C$10:C16603)</f>
        <v>0.82992708207785737</v>
      </c>
      <c r="E16603" s="2"/>
      <c r="G16603" s="23"/>
    </row>
    <row r="16604" spans="1:7" customFormat="1">
      <c r="A16604" s="4">
        <v>39242</v>
      </c>
      <c r="B16604">
        <v>5.26</v>
      </c>
      <c r="C16604">
        <f>IFERROR(((VLOOKUP(A16604,'Interest Rates-10yr'!$A$9:$C$15239,2,FALSE))-B16604),C16603)</f>
        <v>-0.13999999999999968</v>
      </c>
      <c r="D16604" s="98">
        <f>AVERAGE(C$10:C16604)</f>
        <v>0.82986863513106146</v>
      </c>
      <c r="E16604" s="2"/>
      <c r="G16604" s="23"/>
    </row>
    <row r="16605" spans="1:7" customFormat="1">
      <c r="A16605" s="4">
        <v>39243</v>
      </c>
      <c r="B16605">
        <v>5.26</v>
      </c>
      <c r="C16605">
        <f>IFERROR(((VLOOKUP(A16605,'Interest Rates-10yr'!$A$9:$C$15239,2,FALSE))-B16605),C16604)</f>
        <v>-0.13999999999999968</v>
      </c>
      <c r="D16605" s="98">
        <f>AVERAGE(C$10:C16605)</f>
        <v>0.82981019522776367</v>
      </c>
      <c r="E16605" s="2"/>
      <c r="G16605" s="23"/>
    </row>
    <row r="16606" spans="1:7" customFormat="1">
      <c r="A16606" s="4">
        <v>39244</v>
      </c>
      <c r="B16606">
        <v>5.27</v>
      </c>
      <c r="C16606">
        <f>IFERROR(((VLOOKUP(A16606,'Interest Rates-10yr'!$A$9:$C$15239,2,FALSE))-B16606),C16605)</f>
        <v>-0.12999999999999989</v>
      </c>
      <c r="D16606" s="98">
        <f>AVERAGE(C$10:C16606)</f>
        <v>0.8297523648852182</v>
      </c>
      <c r="E16606" s="2"/>
      <c r="G16606" s="23"/>
    </row>
    <row r="16607" spans="1:7" customFormat="1">
      <c r="A16607" s="4">
        <v>39245</v>
      </c>
      <c r="B16607">
        <v>5.26</v>
      </c>
      <c r="C16607">
        <f>IFERROR(((VLOOKUP(A16607,'Interest Rates-10yr'!$A$9:$C$15239,2,FALSE))-B16607),C16606)</f>
        <v>0</v>
      </c>
      <c r="D16607" s="98">
        <f>AVERAGE(C$10:C16607)</f>
        <v>0.82970237377997147</v>
      </c>
      <c r="E16607" s="2"/>
      <c r="G16607" s="23"/>
    </row>
    <row r="16608" spans="1:7" customFormat="1">
      <c r="A16608" s="4">
        <v>39246</v>
      </c>
      <c r="B16608">
        <v>5.26</v>
      </c>
      <c r="C16608">
        <f>IFERROR(((VLOOKUP(A16608,'Interest Rates-10yr'!$A$9:$C$15239,2,FALSE))-B16608),C16607)</f>
        <v>-5.9999999999999609E-2</v>
      </c>
      <c r="D16608" s="98">
        <f>AVERAGE(C$10:C16608)</f>
        <v>0.82964877402252957</v>
      </c>
      <c r="E16608" s="2"/>
      <c r="G16608" s="23"/>
    </row>
    <row r="16609" spans="1:7" customFormat="1">
      <c r="A16609" s="4">
        <v>39247</v>
      </c>
      <c r="B16609">
        <v>5.28</v>
      </c>
      <c r="C16609">
        <f>IFERROR(((VLOOKUP(A16609,'Interest Rates-10yr'!$A$9:$C$15239,2,FALSE))-B16609),C16608)</f>
        <v>-4.9999999999999822E-2</v>
      </c>
      <c r="D16609" s="98">
        <f>AVERAGE(C$10:C16609)</f>
        <v>0.82959578313252824</v>
      </c>
      <c r="E16609" s="2"/>
      <c r="G16609" s="23"/>
    </row>
    <row r="16610" spans="1:7" customFormat="1">
      <c r="A16610" s="4">
        <v>39248</v>
      </c>
      <c r="B16610">
        <v>5.26</v>
      </c>
      <c r="C16610">
        <f>IFERROR(((VLOOKUP(A16610,'Interest Rates-10yr'!$A$9:$C$15239,2,FALSE))-B16610),C16609)</f>
        <v>-9.9999999999999645E-2</v>
      </c>
      <c r="D16610" s="98">
        <f>AVERAGE(C$10:C16610)</f>
        <v>0.82953978675983175</v>
      </c>
      <c r="E16610" s="2"/>
      <c r="G16610" s="23"/>
    </row>
    <row r="16611" spans="1:7" customFormat="1">
      <c r="A16611" s="4">
        <v>39249</v>
      </c>
      <c r="B16611">
        <v>5.26</v>
      </c>
      <c r="C16611">
        <f>IFERROR(((VLOOKUP(A16611,'Interest Rates-10yr'!$A$9:$C$15239,2,FALSE))-B16611),C16610)</f>
        <v>-9.9999999999999645E-2</v>
      </c>
      <c r="D16611" s="98">
        <f>AVERAGE(C$10:C16611)</f>
        <v>0.82948379713287357</v>
      </c>
      <c r="E16611" s="2"/>
      <c r="G16611" s="23"/>
    </row>
    <row r="16612" spans="1:7" customFormat="1">
      <c r="A16612" s="4">
        <v>39250</v>
      </c>
      <c r="B16612">
        <v>5.26</v>
      </c>
      <c r="C16612">
        <f>IFERROR(((VLOOKUP(A16612,'Interest Rates-10yr'!$A$9:$C$15239,2,FALSE))-B16612),C16611)</f>
        <v>-9.9999999999999645E-2</v>
      </c>
      <c r="D16612" s="98">
        <f>AVERAGE(C$10:C16612)</f>
        <v>0.82942781425043466</v>
      </c>
      <c r="E16612" s="2"/>
      <c r="G16612" s="23"/>
    </row>
    <row r="16613" spans="1:7" customFormat="1">
      <c r="A16613" s="4">
        <v>39251</v>
      </c>
      <c r="B16613">
        <v>5.23</v>
      </c>
      <c r="C16613">
        <f>IFERROR(((VLOOKUP(A16613,'Interest Rates-10yr'!$A$9:$C$15239,2,FALSE))-B16613),C16612)</f>
        <v>-8.0000000000000071E-2</v>
      </c>
      <c r="D16613" s="98">
        <f>AVERAGE(C$10:C16613)</f>
        <v>0.82937304264032563</v>
      </c>
      <c r="E16613" s="2"/>
      <c r="G16613" s="23"/>
    </row>
    <row r="16614" spans="1:7" customFormat="1">
      <c r="A16614" s="4">
        <v>39252</v>
      </c>
      <c r="B16614">
        <v>5.21</v>
      </c>
      <c r="C16614">
        <f>IFERROR(((VLOOKUP(A16614,'Interest Rates-10yr'!$A$9:$C$15239,2,FALSE))-B16614),C16613)</f>
        <v>-0.12000000000000011</v>
      </c>
      <c r="D16614" s="98">
        <f>AVERAGE(C$10:C16614)</f>
        <v>0.82931586871424068</v>
      </c>
      <c r="E16614" s="2"/>
      <c r="G16614" s="23"/>
    </row>
    <row r="16615" spans="1:7" customFormat="1">
      <c r="A16615" s="4">
        <v>39253</v>
      </c>
      <c r="B16615">
        <v>5.27</v>
      </c>
      <c r="C16615">
        <f>IFERROR(((VLOOKUP(A16615,'Interest Rates-10yr'!$A$9:$C$15239,2,FALSE))-B16615),C16614)</f>
        <v>-0.12999999999999989</v>
      </c>
      <c r="D16615" s="98">
        <f>AVERAGE(C$10:C16615)</f>
        <v>0.82925809948211293</v>
      </c>
      <c r="E16615" s="2"/>
      <c r="G16615" s="23"/>
    </row>
    <row r="16616" spans="1:7" customFormat="1">
      <c r="A16616" s="4">
        <v>39254</v>
      </c>
      <c r="B16616">
        <v>5.26</v>
      </c>
      <c r="C16616">
        <f>IFERROR(((VLOOKUP(A16616,'Interest Rates-10yr'!$A$9:$C$15239,2,FALSE))-B16616),C16615)</f>
        <v>-9.9999999999999645E-2</v>
      </c>
      <c r="D16616" s="98">
        <f>AVERAGE(C$10:C16616)</f>
        <v>0.82920214367435219</v>
      </c>
      <c r="E16616" s="2"/>
      <c r="G16616" s="23"/>
    </row>
    <row r="16617" spans="1:7" customFormat="1">
      <c r="A16617" s="4">
        <v>39255</v>
      </c>
      <c r="B16617">
        <v>5.24</v>
      </c>
      <c r="C16617">
        <f>IFERROR(((VLOOKUP(A16617,'Interest Rates-10yr'!$A$9:$C$15239,2,FALSE))-B16617),C16616)</f>
        <v>-0.10000000000000053</v>
      </c>
      <c r="D16617" s="98">
        <f>AVERAGE(C$10:C16617)</f>
        <v>0.8291461946050076</v>
      </c>
      <c r="E16617" s="2"/>
      <c r="G16617" s="23"/>
    </row>
    <row r="16618" spans="1:7" customFormat="1">
      <c r="A16618" s="4">
        <v>39256</v>
      </c>
      <c r="B16618">
        <v>5.24</v>
      </c>
      <c r="C16618">
        <f>IFERROR(((VLOOKUP(A16618,'Interest Rates-10yr'!$A$9:$C$15239,2,FALSE))-B16618),C16617)</f>
        <v>-0.10000000000000053</v>
      </c>
      <c r="D16618" s="98">
        <f>AVERAGE(C$10:C16618)</f>
        <v>0.82909025227286204</v>
      </c>
      <c r="E16618" s="2"/>
      <c r="G16618" s="23"/>
    </row>
    <row r="16619" spans="1:7" customFormat="1">
      <c r="A16619" s="4">
        <v>39257</v>
      </c>
      <c r="B16619">
        <v>5.24</v>
      </c>
      <c r="C16619">
        <f>IFERROR(((VLOOKUP(A16619,'Interest Rates-10yr'!$A$9:$C$15239,2,FALSE))-B16619),C16618)</f>
        <v>-0.10000000000000053</v>
      </c>
      <c r="D16619" s="98">
        <f>AVERAGE(C$10:C16619)</f>
        <v>0.82903431667669869</v>
      </c>
      <c r="E16619" s="2"/>
      <c r="G16619" s="23"/>
    </row>
    <row r="16620" spans="1:7" customFormat="1">
      <c r="A16620" s="4">
        <v>39258</v>
      </c>
      <c r="B16620">
        <v>5.29</v>
      </c>
      <c r="C16620">
        <f>IFERROR(((VLOOKUP(A16620,'Interest Rates-10yr'!$A$9:$C$15239,2,FALSE))-B16620),C16619)</f>
        <v>-0.20000000000000018</v>
      </c>
      <c r="D16620" s="98">
        <f>AVERAGE(C$10:C16620)</f>
        <v>0.82897236770814309</v>
      </c>
      <c r="E16620" s="2"/>
      <c r="G16620" s="23"/>
    </row>
    <row r="16621" spans="1:7" customFormat="1">
      <c r="A16621" s="4">
        <v>39259</v>
      </c>
      <c r="B16621">
        <v>5.25</v>
      </c>
      <c r="C16621">
        <f>IFERROR(((VLOOKUP(A16621,'Interest Rates-10yr'!$A$9:$C$15239,2,FALSE))-B16621),C16620)</f>
        <v>-0.15000000000000036</v>
      </c>
      <c r="D16621" s="98">
        <f>AVERAGE(C$10:C16621)</f>
        <v>0.82891343607030854</v>
      </c>
      <c r="E16621" s="2"/>
      <c r="G16621" s="23"/>
    </row>
    <row r="16622" spans="1:7" customFormat="1">
      <c r="A16622" s="4">
        <v>39260</v>
      </c>
      <c r="B16622">
        <v>5.26</v>
      </c>
      <c r="C16622">
        <f>IFERROR(((VLOOKUP(A16622,'Interest Rates-10yr'!$A$9:$C$15239,2,FALSE))-B16622),C16621)</f>
        <v>-0.16999999999999993</v>
      </c>
      <c r="D16622" s="98">
        <f>AVERAGE(C$10:C16622)</f>
        <v>0.82885330765063292</v>
      </c>
      <c r="E16622" s="2"/>
      <c r="G16622" s="23"/>
    </row>
    <row r="16623" spans="1:7" customFormat="1">
      <c r="A16623" s="4">
        <v>39261</v>
      </c>
      <c r="B16623">
        <v>5.26</v>
      </c>
      <c r="C16623">
        <f>IFERROR(((VLOOKUP(A16623,'Interest Rates-10yr'!$A$9:$C$15239,2,FALSE))-B16623),C16622)</f>
        <v>-0.13999999999999968</v>
      </c>
      <c r="D16623" s="98">
        <f>AVERAGE(C$10:C16623)</f>
        <v>0.82879499217527186</v>
      </c>
      <c r="E16623" s="2"/>
      <c r="G16623" s="23"/>
    </row>
    <row r="16624" spans="1:7" customFormat="1">
      <c r="A16624" s="4">
        <v>39262</v>
      </c>
      <c r="B16624">
        <v>5.31</v>
      </c>
      <c r="C16624">
        <f>IFERROR(((VLOOKUP(A16624,'Interest Rates-10yr'!$A$9:$C$15239,2,FALSE))-B16624),C16623)</f>
        <v>-0.27999999999999936</v>
      </c>
      <c r="D16624" s="98">
        <f>AVERAGE(C$10:C16624)</f>
        <v>0.8287282575985534</v>
      </c>
      <c r="E16624" s="2"/>
      <c r="G16624" s="23"/>
    </row>
    <row r="16625" spans="1:8">
      <c r="A16625" s="4">
        <v>39263</v>
      </c>
      <c r="B16625">
        <v>5.31</v>
      </c>
      <c r="C16625">
        <f>IFERROR(((VLOOKUP(A16625,'Interest Rates-10yr'!$A$9:$C$15239,2,FALSE))-B16625),C16624)</f>
        <v>-0.27999999999999936</v>
      </c>
      <c r="D16625" s="98">
        <f>AVERAGE(C$10:C16625)</f>
        <v>0.82866153105440321</v>
      </c>
      <c r="E16625" s="2"/>
      <c r="F16625" s="12" t="s">
        <v>209</v>
      </c>
      <c r="G16625" s="23">
        <f>AVERAGE(B16535:B16625)/100</f>
        <v>5.2524175824175845E-2</v>
      </c>
      <c r="H16625" s="23">
        <f>AVERAGE(C16535:C16625)/100</f>
        <v>-4.037362637362641E-3</v>
      </c>
    </row>
    <row r="16626" spans="1:8">
      <c r="A16626" s="4">
        <v>39264</v>
      </c>
      <c r="B16626">
        <v>5.31</v>
      </c>
      <c r="C16626">
        <f>IFERROR(((VLOOKUP(A16626,'Interest Rates-10yr'!$A$9:$C$15239,2,FALSE))-B16626),C16625)</f>
        <v>-0.27999999999999936</v>
      </c>
      <c r="D16626" s="98">
        <f>AVERAGE(C$10:C16626)</f>
        <v>0.82859481254137113</v>
      </c>
      <c r="E16626" s="2"/>
      <c r="H16626"/>
    </row>
    <row r="16627" spans="1:8">
      <c r="A16627" s="4">
        <v>39265</v>
      </c>
      <c r="B16627">
        <v>5.31</v>
      </c>
      <c r="C16627">
        <f>IFERROR(((VLOOKUP(A16627,'Interest Rates-10yr'!$A$9:$C$15239,2,FALSE))-B16627),C16626)</f>
        <v>-0.30999999999999961</v>
      </c>
      <c r="D16627" s="98">
        <f>AVERAGE(C$10:C16627)</f>
        <v>0.82852629678661482</v>
      </c>
      <c r="E16627" s="2"/>
      <c r="H16627"/>
    </row>
    <row r="16628" spans="1:8">
      <c r="A16628" s="4">
        <v>39266</v>
      </c>
      <c r="B16628">
        <v>5.24</v>
      </c>
      <c r="C16628">
        <f>IFERROR(((VLOOKUP(A16628,'Interest Rates-10yr'!$A$9:$C$15239,2,FALSE))-B16628),C16627)</f>
        <v>-0.19000000000000039</v>
      </c>
      <c r="D16628" s="98">
        <f>AVERAGE(C$10:C16628)</f>
        <v>0.828465009928393</v>
      </c>
      <c r="E16628" s="2"/>
      <c r="H16628"/>
    </row>
    <row r="16629" spans="1:8">
      <c r="A16629" s="4">
        <v>39267</v>
      </c>
      <c r="B16629">
        <v>5.24</v>
      </c>
      <c r="C16629">
        <f>IFERROR(((VLOOKUP(A16629,'Interest Rates-10yr'!$A$9:$C$15239,2,FALSE))-B16629),C16628)</f>
        <v>-0.19000000000000039</v>
      </c>
      <c r="D16629" s="98">
        <f>AVERAGE(C$10:C16629)</f>
        <v>0.82840373044524451</v>
      </c>
      <c r="E16629" s="2"/>
      <c r="H16629"/>
    </row>
    <row r="16630" spans="1:8">
      <c r="A16630" s="4">
        <v>39268</v>
      </c>
      <c r="B16630">
        <v>5.25</v>
      </c>
      <c r="C16630">
        <f>IFERROR(((VLOOKUP(A16630,'Interest Rates-10yr'!$A$9:$C$15239,2,FALSE))-B16630),C16629)</f>
        <v>-8.9999999999999858E-2</v>
      </c>
      <c r="D16630" s="98">
        <f>AVERAGE(C$10:C16630)</f>
        <v>0.82834847482100737</v>
      </c>
      <c r="E16630" s="2"/>
      <c r="H16630"/>
    </row>
    <row r="16631" spans="1:8">
      <c r="A16631" s="4">
        <v>39269</v>
      </c>
      <c r="B16631">
        <v>5.22</v>
      </c>
      <c r="C16631">
        <f>IFERROR(((VLOOKUP(A16631,'Interest Rates-10yr'!$A$9:$C$15239,2,FALSE))-B16631),C16630)</f>
        <v>-2.9999999999999361E-2</v>
      </c>
      <c r="D16631" s="98">
        <f>AVERAGE(C$10:C16631)</f>
        <v>0.8282968355191892</v>
      </c>
      <c r="E16631" s="2"/>
      <c r="H16631"/>
    </row>
    <row r="16632" spans="1:8">
      <c r="A16632" s="4">
        <v>39270</v>
      </c>
      <c r="B16632">
        <v>5.22</v>
      </c>
      <c r="C16632">
        <f>IFERROR(((VLOOKUP(A16632,'Interest Rates-10yr'!$A$9:$C$15239,2,FALSE))-B16632),C16631)</f>
        <v>-2.9999999999999361E-2</v>
      </c>
      <c r="D16632" s="98">
        <f>AVERAGE(C$10:C16632)</f>
        <v>0.82824520243036526</v>
      </c>
      <c r="E16632" s="2"/>
      <c r="H16632"/>
    </row>
    <row r="16633" spans="1:8">
      <c r="A16633" s="4">
        <v>39271</v>
      </c>
      <c r="B16633">
        <v>5.22</v>
      </c>
      <c r="C16633">
        <f>IFERROR(((VLOOKUP(A16633,'Interest Rates-10yr'!$A$9:$C$15239,2,FALSE))-B16633),C16632)</f>
        <v>-2.9999999999999361E-2</v>
      </c>
      <c r="D16633" s="98">
        <f>AVERAGE(C$10:C16633)</f>
        <v>0.82819357555341444</v>
      </c>
      <c r="E16633" s="2"/>
      <c r="H16633"/>
    </row>
    <row r="16634" spans="1:8">
      <c r="A16634" s="4">
        <v>39272</v>
      </c>
      <c r="B16634">
        <v>5.22</v>
      </c>
      <c r="C16634">
        <f>IFERROR(((VLOOKUP(A16634,'Interest Rates-10yr'!$A$9:$C$15239,2,FALSE))-B16634),C16633)</f>
        <v>-5.9999999999999609E-2</v>
      </c>
      <c r="D16634" s="98">
        <f>AVERAGE(C$10:C16634)</f>
        <v>0.82814015037593758</v>
      </c>
      <c r="E16634" s="2"/>
      <c r="H16634"/>
    </row>
    <row r="16635" spans="1:8">
      <c r="A16635" s="4">
        <v>39273</v>
      </c>
      <c r="B16635">
        <v>5.24</v>
      </c>
      <c r="C16635">
        <f>IFERROR(((VLOOKUP(A16635,'Interest Rates-10yr'!$A$9:$C$15239,2,FALSE))-B16635),C16634)</f>
        <v>-0.20999999999999996</v>
      </c>
      <c r="D16635" s="98">
        <f>AVERAGE(C$10:C16635)</f>
        <v>0.82807770961144966</v>
      </c>
      <c r="E16635" s="2"/>
      <c r="H16635"/>
    </row>
    <row r="16636" spans="1:8">
      <c r="A16636" s="4">
        <v>39274</v>
      </c>
      <c r="B16636">
        <v>5.24</v>
      </c>
      <c r="C16636">
        <f>IFERROR(((VLOOKUP(A16636,'Interest Rates-10yr'!$A$9:$C$15239,2,FALSE))-B16636),C16635)</f>
        <v>-0.15000000000000036</v>
      </c>
      <c r="D16636" s="98">
        <f>AVERAGE(C$10:C16636)</f>
        <v>0.82801888494616971</v>
      </c>
      <c r="E16636" s="2"/>
      <c r="H16636"/>
    </row>
    <row r="16637" spans="1:8">
      <c r="A16637" s="4">
        <v>39275</v>
      </c>
      <c r="B16637">
        <v>5.26</v>
      </c>
      <c r="C16637">
        <f>IFERROR(((VLOOKUP(A16637,'Interest Rates-10yr'!$A$9:$C$15239,2,FALSE))-B16637),C16636)</f>
        <v>-0.12999999999999989</v>
      </c>
      <c r="D16637" s="98">
        <f>AVERAGE(C$10:C16637)</f>
        <v>0.82796127014673826</v>
      </c>
      <c r="E16637" s="2"/>
      <c r="H16637"/>
    </row>
    <row r="16638" spans="1:8">
      <c r="A16638" s="4">
        <v>39276</v>
      </c>
      <c r="B16638">
        <v>5.25</v>
      </c>
      <c r="C16638">
        <f>IFERROR(((VLOOKUP(A16638,'Interest Rates-10yr'!$A$9:$C$15239,2,FALSE))-B16638),C16637)</f>
        <v>-0.13999999999999968</v>
      </c>
      <c r="D16638" s="98">
        <f>AVERAGE(C$10:C16638)</f>
        <v>0.82790306091767185</v>
      </c>
      <c r="E16638" s="2"/>
      <c r="H16638"/>
    </row>
    <row r="16639" spans="1:8">
      <c r="A16639" s="4">
        <v>39277</v>
      </c>
      <c r="B16639">
        <v>5.25</v>
      </c>
      <c r="C16639">
        <f>IFERROR(((VLOOKUP(A16639,'Interest Rates-10yr'!$A$9:$C$15239,2,FALSE))-B16639),C16638)</f>
        <v>-0.13999999999999968</v>
      </c>
      <c r="D16639" s="98">
        <f>AVERAGE(C$10:C16639)</f>
        <v>0.82784485868911395</v>
      </c>
      <c r="E16639" s="2"/>
      <c r="H16639"/>
    </row>
    <row r="16640" spans="1:8">
      <c r="A16640" s="4">
        <v>39278</v>
      </c>
      <c r="B16640">
        <v>5.25</v>
      </c>
      <c r="C16640">
        <f>IFERROR(((VLOOKUP(A16640,'Interest Rates-10yr'!$A$9:$C$15239,2,FALSE))-B16640),C16639)</f>
        <v>-0.13999999999999968</v>
      </c>
      <c r="D16640" s="98">
        <f>AVERAGE(C$10:C16640)</f>
        <v>0.8277866634598019</v>
      </c>
      <c r="E16640" s="2"/>
      <c r="H16640"/>
    </row>
    <row r="16641" spans="1:7" customFormat="1">
      <c r="A16641" s="4">
        <v>39279</v>
      </c>
      <c r="B16641">
        <v>5.32</v>
      </c>
      <c r="C16641">
        <f>IFERROR(((VLOOKUP(A16641,'Interest Rates-10yr'!$A$9:$C$15239,2,FALSE))-B16641),C16640)</f>
        <v>-0.27000000000000046</v>
      </c>
      <c r="D16641" s="98">
        <f>AVERAGE(C$10:C16641)</f>
        <v>0.82772065897065683</v>
      </c>
      <c r="E16641" s="2"/>
      <c r="G16641" s="23"/>
    </row>
    <row r="16642" spans="1:7" customFormat="1">
      <c r="A16642" s="4">
        <v>39280</v>
      </c>
      <c r="B16642">
        <v>5.28</v>
      </c>
      <c r="C16642">
        <f>IFERROR(((VLOOKUP(A16642,'Interest Rates-10yr'!$A$9:$C$15239,2,FALSE))-B16642),C16641)</f>
        <v>-0.20000000000000018</v>
      </c>
      <c r="D16642" s="98">
        <f>AVERAGE(C$10:C16642)</f>
        <v>0.82765887091925472</v>
      </c>
      <c r="E16642" s="2"/>
      <c r="G16642" s="23"/>
    </row>
    <row r="16643" spans="1:7" customFormat="1">
      <c r="A16643" s="4">
        <v>39281</v>
      </c>
      <c r="B16643">
        <v>5.26</v>
      </c>
      <c r="C16643">
        <f>IFERROR(((VLOOKUP(A16643,'Interest Rates-10yr'!$A$9:$C$15239,2,FALSE))-B16643),C16642)</f>
        <v>-0.24000000000000021</v>
      </c>
      <c r="D16643" s="98">
        <f>AVERAGE(C$10:C16643)</f>
        <v>0.82759468558374205</v>
      </c>
      <c r="E16643" s="2"/>
      <c r="G16643" s="23"/>
    </row>
    <row r="16644" spans="1:7" customFormat="1">
      <c r="A16644" s="4">
        <v>39282</v>
      </c>
      <c r="B16644">
        <v>5.25</v>
      </c>
      <c r="C16644">
        <f>IFERROR(((VLOOKUP(A16644,'Interest Rates-10yr'!$A$9:$C$15239,2,FALSE))-B16644),C16643)</f>
        <v>-0.20999999999999996</v>
      </c>
      <c r="D16644" s="98">
        <f>AVERAGE(C$10:C16644)</f>
        <v>0.82753231139164207</v>
      </c>
      <c r="E16644" s="2"/>
      <c r="G16644" s="23"/>
    </row>
    <row r="16645" spans="1:7" customFormat="1">
      <c r="A16645" s="4">
        <v>39283</v>
      </c>
      <c r="B16645">
        <v>5.25</v>
      </c>
      <c r="C16645">
        <f>IFERROR(((VLOOKUP(A16645,'Interest Rates-10yr'!$A$9:$C$15239,2,FALSE))-B16645),C16644)</f>
        <v>-0.29000000000000004</v>
      </c>
      <c r="D16645" s="98">
        <f>AVERAGE(C$10:C16645)</f>
        <v>0.82746513584996184</v>
      </c>
      <c r="E16645" s="2"/>
      <c r="G16645" s="23"/>
    </row>
    <row r="16646" spans="1:7" customFormat="1">
      <c r="A16646" s="4">
        <v>39284</v>
      </c>
      <c r="B16646">
        <v>5.25</v>
      </c>
      <c r="C16646">
        <f>IFERROR(((VLOOKUP(A16646,'Interest Rates-10yr'!$A$9:$C$15239,2,FALSE))-B16646),C16645)</f>
        <v>-0.29000000000000004</v>
      </c>
      <c r="D16646" s="98">
        <f>AVERAGE(C$10:C16646)</f>
        <v>0.82739796838372082</v>
      </c>
      <c r="E16646" s="2"/>
      <c r="G16646" s="23"/>
    </row>
    <row r="16647" spans="1:7" customFormat="1">
      <c r="A16647" s="4">
        <v>39285</v>
      </c>
      <c r="B16647">
        <v>5.25</v>
      </c>
      <c r="C16647">
        <f>IFERROR(((VLOOKUP(A16647,'Interest Rates-10yr'!$A$9:$C$15239,2,FALSE))-B16647),C16646)</f>
        <v>-0.29000000000000004</v>
      </c>
      <c r="D16647" s="98">
        <f>AVERAGE(C$10:C16647)</f>
        <v>0.82733080899146305</v>
      </c>
      <c r="E16647" s="2"/>
      <c r="G16647" s="23"/>
    </row>
    <row r="16648" spans="1:7" customFormat="1">
      <c r="A16648" s="4">
        <v>39286</v>
      </c>
      <c r="B16648">
        <v>5.26</v>
      </c>
      <c r="C16648">
        <f>IFERROR(((VLOOKUP(A16648,'Interest Rates-10yr'!$A$9:$C$15239,2,FALSE))-B16648),C16647)</f>
        <v>-0.29000000000000004</v>
      </c>
      <c r="D16648" s="98">
        <f>AVERAGE(C$10:C16648)</f>
        <v>0.82726365767173282</v>
      </c>
      <c r="E16648" s="2"/>
      <c r="G16648" s="23"/>
    </row>
    <row r="16649" spans="1:7" customFormat="1">
      <c r="A16649" s="4">
        <v>39287</v>
      </c>
      <c r="B16649">
        <v>5.25</v>
      </c>
      <c r="C16649">
        <f>IFERROR(((VLOOKUP(A16649,'Interest Rates-10yr'!$A$9:$C$15239,2,FALSE))-B16649),C16648)</f>
        <v>-0.30999999999999961</v>
      </c>
      <c r="D16649" s="98">
        <f>AVERAGE(C$10:C16649)</f>
        <v>0.82719531249999778</v>
      </c>
      <c r="E16649" s="2"/>
      <c r="G16649" s="23"/>
    </row>
    <row r="16650" spans="1:7" customFormat="1">
      <c r="A16650" s="4">
        <v>39288</v>
      </c>
      <c r="B16650">
        <v>5.32</v>
      </c>
      <c r="C16650">
        <f>IFERROR(((VLOOKUP(A16650,'Interest Rates-10yr'!$A$9:$C$15239,2,FALSE))-B16650),C16649)</f>
        <v>-0.40000000000000036</v>
      </c>
      <c r="D16650" s="98">
        <f>AVERAGE(C$10:C16650)</f>
        <v>0.8271215672135066</v>
      </c>
      <c r="E16650" s="2"/>
      <c r="G16650" s="23"/>
    </row>
    <row r="16651" spans="1:7" customFormat="1">
      <c r="A16651" s="4">
        <v>39289</v>
      </c>
      <c r="B16651">
        <v>5.28</v>
      </c>
      <c r="C16651">
        <f>IFERROR(((VLOOKUP(A16651,'Interest Rates-10yr'!$A$9:$C$15239,2,FALSE))-B16651),C16650)</f>
        <v>-0.49000000000000021</v>
      </c>
      <c r="D16651" s="98">
        <f>AVERAGE(C$10:C16651)</f>
        <v>0.8270424227857206</v>
      </c>
      <c r="E16651" s="2"/>
      <c r="G16651" s="23"/>
    </row>
    <row r="16652" spans="1:7" customFormat="1">
      <c r="A16652" s="4">
        <v>39290</v>
      </c>
      <c r="B16652">
        <v>5.25</v>
      </c>
      <c r="C16652">
        <f>IFERROR(((VLOOKUP(A16652,'Interest Rates-10yr'!$A$9:$C$15239,2,FALSE))-B16652),C16651)</f>
        <v>-0.45000000000000018</v>
      </c>
      <c r="D16652" s="98">
        <f>AVERAGE(C$10:C16652)</f>
        <v>0.82696569128161768</v>
      </c>
      <c r="E16652" s="2"/>
      <c r="G16652" s="23"/>
    </row>
    <row r="16653" spans="1:7" customFormat="1">
      <c r="A16653" s="4">
        <v>39291</v>
      </c>
      <c r="B16653">
        <v>5.25</v>
      </c>
      <c r="C16653">
        <f>IFERROR(((VLOOKUP(A16653,'Interest Rates-10yr'!$A$9:$C$15239,2,FALSE))-B16653),C16652)</f>
        <v>-0.45000000000000018</v>
      </c>
      <c r="D16653" s="98">
        <f>AVERAGE(C$10:C16653)</f>
        <v>0.82688896899783471</v>
      </c>
      <c r="E16653" s="2"/>
      <c r="G16653" s="23"/>
    </row>
    <row r="16654" spans="1:7" customFormat="1">
      <c r="A16654" s="4">
        <v>39292</v>
      </c>
      <c r="B16654">
        <v>5.25</v>
      </c>
      <c r="C16654">
        <f>IFERROR(((VLOOKUP(A16654,'Interest Rates-10yr'!$A$9:$C$15239,2,FALSE))-B16654),C16653)</f>
        <v>-0.45000000000000018</v>
      </c>
      <c r="D16654" s="98">
        <f>AVERAGE(C$10:C16654)</f>
        <v>0.82681225593271013</v>
      </c>
      <c r="E16654" s="2"/>
      <c r="G16654" s="23"/>
    </row>
    <row r="16655" spans="1:7" customFormat="1">
      <c r="A16655" s="4">
        <v>39293</v>
      </c>
      <c r="B16655">
        <v>5.29</v>
      </c>
      <c r="C16655">
        <f>IFERROR(((VLOOKUP(A16655,'Interest Rates-10yr'!$A$9:$C$15239,2,FALSE))-B16655),C16654)</f>
        <v>-0.46999999999999975</v>
      </c>
      <c r="D16655" s="98">
        <f>AVERAGE(C$10:C16655)</f>
        <v>0.82673435059473521</v>
      </c>
      <c r="E16655" s="2"/>
      <c r="G16655" s="23"/>
    </row>
    <row r="16656" spans="1:7" customFormat="1">
      <c r="A16656" s="4">
        <v>39294</v>
      </c>
      <c r="B16656">
        <v>5.28</v>
      </c>
      <c r="C16656">
        <f>IFERROR(((VLOOKUP(A16656,'Interest Rates-10yr'!$A$9:$C$15239,2,FALSE))-B16656),C16655)</f>
        <v>-0.5</v>
      </c>
      <c r="D16656" s="98">
        <f>AVERAGE(C$10:C16656)</f>
        <v>0.82665465248993586</v>
      </c>
      <c r="E16656" s="2"/>
      <c r="G16656" s="23"/>
    </row>
    <row r="16657" spans="1:7" customFormat="1">
      <c r="A16657" s="4">
        <v>39295</v>
      </c>
      <c r="B16657">
        <v>5.3</v>
      </c>
      <c r="C16657">
        <f>IFERROR(((VLOOKUP(A16657,'Interest Rates-10yr'!$A$9:$C$15239,2,FALSE))-B16657),C16656)</f>
        <v>-0.54</v>
      </c>
      <c r="D16657" s="98">
        <f>AVERAGE(C$10:C16657)</f>
        <v>0.82657256126861844</v>
      </c>
      <c r="E16657" s="2"/>
      <c r="G16657" s="23"/>
    </row>
    <row r="16658" spans="1:7" customFormat="1">
      <c r="A16658" s="4">
        <v>39296</v>
      </c>
      <c r="B16658">
        <v>5.24</v>
      </c>
      <c r="C16658">
        <f>IFERROR(((VLOOKUP(A16658,'Interest Rates-10yr'!$A$9:$C$15239,2,FALSE))-B16658),C16657)</f>
        <v>-0.47000000000000064</v>
      </c>
      <c r="D16658" s="98">
        <f>AVERAGE(C$10:C16658)</f>
        <v>0.82649468436542506</v>
      </c>
      <c r="E16658" s="2"/>
      <c r="G16658" s="23"/>
    </row>
    <row r="16659" spans="1:7" customFormat="1">
      <c r="A16659" s="4">
        <v>39297</v>
      </c>
      <c r="B16659">
        <v>5.24</v>
      </c>
      <c r="C16659">
        <f>IFERROR(((VLOOKUP(A16659,'Interest Rates-10yr'!$A$9:$C$15239,2,FALSE))-B16659),C16658)</f>
        <v>-0.53000000000000025</v>
      </c>
      <c r="D16659" s="98">
        <f>AVERAGE(C$10:C16659)</f>
        <v>0.82641321321321082</v>
      </c>
      <c r="E16659" s="2"/>
      <c r="G16659" s="23"/>
    </row>
    <row r="16660" spans="1:7" customFormat="1">
      <c r="A16660" s="4">
        <v>39298</v>
      </c>
      <c r="B16660">
        <v>5.24</v>
      </c>
      <c r="C16660">
        <f>IFERROR(((VLOOKUP(A16660,'Interest Rates-10yr'!$A$9:$C$15239,2,FALSE))-B16660),C16659)</f>
        <v>-0.53000000000000025</v>
      </c>
      <c r="D16660" s="98">
        <f>AVERAGE(C$10:C16660)</f>
        <v>0.82633175184673358</v>
      </c>
      <c r="E16660" s="2"/>
      <c r="G16660" s="23"/>
    </row>
    <row r="16661" spans="1:7" customFormat="1">
      <c r="A16661" s="4">
        <v>39299</v>
      </c>
      <c r="B16661">
        <v>5.24</v>
      </c>
      <c r="C16661">
        <f>IFERROR(((VLOOKUP(A16661,'Interest Rates-10yr'!$A$9:$C$15239,2,FALSE))-B16661),C16660)</f>
        <v>-0.53000000000000025</v>
      </c>
      <c r="D16661" s="98">
        <f>AVERAGE(C$10:C16661)</f>
        <v>0.82625030026423008</v>
      </c>
      <c r="E16661" s="2"/>
      <c r="G16661" s="23"/>
    </row>
    <row r="16662" spans="1:7" customFormat="1">
      <c r="A16662" s="4">
        <v>39300</v>
      </c>
      <c r="B16662">
        <v>5.26</v>
      </c>
      <c r="C16662">
        <f>IFERROR(((VLOOKUP(A16662,'Interest Rates-10yr'!$A$9:$C$15239,2,FALSE))-B16662),C16661)</f>
        <v>-0.54</v>
      </c>
      <c r="D16662" s="98">
        <f>AVERAGE(C$10:C16662)</f>
        <v>0.82616825797153415</v>
      </c>
      <c r="E16662" s="2"/>
      <c r="G16662" s="23"/>
    </row>
    <row r="16663" spans="1:7" customFormat="1">
      <c r="A16663" s="4">
        <v>39301</v>
      </c>
      <c r="B16663">
        <v>5.26</v>
      </c>
      <c r="C16663">
        <f>IFERROR(((VLOOKUP(A16663,'Interest Rates-10yr'!$A$9:$C$15239,2,FALSE))-B16663),C16662)</f>
        <v>-0.49000000000000021</v>
      </c>
      <c r="D16663" s="98">
        <f>AVERAGE(C$10:C16663)</f>
        <v>0.82608922781313554</v>
      </c>
      <c r="E16663" s="2"/>
      <c r="G16663" s="23"/>
    </row>
    <row r="16664" spans="1:7" customFormat="1">
      <c r="A16664" s="4">
        <v>39302</v>
      </c>
      <c r="B16664">
        <v>5.27</v>
      </c>
      <c r="C16664">
        <f>IFERROR(((VLOOKUP(A16664,'Interest Rates-10yr'!$A$9:$C$15239,2,FALSE))-B16664),C16663)</f>
        <v>-0.42999999999999972</v>
      </c>
      <c r="D16664" s="98">
        <f>AVERAGE(C$10:C16664)</f>
        <v>0.82601380966676419</v>
      </c>
      <c r="E16664" s="2"/>
      <c r="G16664" s="23"/>
    </row>
    <row r="16665" spans="1:7" customFormat="1">
      <c r="A16665" s="4">
        <v>39303</v>
      </c>
      <c r="B16665">
        <v>5.41</v>
      </c>
      <c r="C16665">
        <f>IFERROR(((VLOOKUP(A16665,'Interest Rates-10yr'!$A$9:$C$15239,2,FALSE))-B16665),C16664)</f>
        <v>-0.62000000000000011</v>
      </c>
      <c r="D16665" s="98">
        <f>AVERAGE(C$10:C16665)</f>
        <v>0.82592699327569385</v>
      </c>
      <c r="E16665" s="2"/>
      <c r="G16665" s="23"/>
    </row>
    <row r="16666" spans="1:7" customFormat="1">
      <c r="A16666" s="4">
        <v>39304</v>
      </c>
      <c r="B16666">
        <v>4.68</v>
      </c>
      <c r="C16666">
        <f>IFERROR(((VLOOKUP(A16666,'Interest Rates-10yr'!$A$9:$C$15239,2,FALSE))-B16666),C16665)</f>
        <v>0.12999999999999989</v>
      </c>
      <c r="D16666" s="98">
        <f>AVERAGE(C$10:C16666)</f>
        <v>0.82588521342378318</v>
      </c>
      <c r="E16666" s="2"/>
      <c r="G16666" s="23"/>
    </row>
    <row r="16667" spans="1:7" customFormat="1">
      <c r="A16667" s="4">
        <v>39305</v>
      </c>
      <c r="B16667">
        <v>4.68</v>
      </c>
      <c r="C16667">
        <f>IFERROR(((VLOOKUP(A16667,'Interest Rates-10yr'!$A$9:$C$15239,2,FALSE))-B16667),C16666)</f>
        <v>0.12999999999999989</v>
      </c>
      <c r="D16667" s="98">
        <f>AVERAGE(C$10:C16667)</f>
        <v>0.82584343858806319</v>
      </c>
      <c r="E16667" s="2"/>
      <c r="G16667" s="23"/>
    </row>
    <row r="16668" spans="1:7" customFormat="1">
      <c r="A16668" s="4">
        <v>39306</v>
      </c>
      <c r="B16668">
        <v>4.68</v>
      </c>
      <c r="C16668">
        <f>IFERROR(((VLOOKUP(A16668,'Interest Rates-10yr'!$A$9:$C$15239,2,FALSE))-B16668),C16667)</f>
        <v>0.12999999999999989</v>
      </c>
      <c r="D16668" s="98">
        <f>AVERAGE(C$10:C16668)</f>
        <v>0.82580166876763039</v>
      </c>
      <c r="E16668" s="2"/>
      <c r="G16668" s="23"/>
    </row>
    <row r="16669" spans="1:7" customFormat="1">
      <c r="A16669" s="4">
        <v>39307</v>
      </c>
      <c r="B16669">
        <v>4.8099999999999996</v>
      </c>
      <c r="C16669">
        <f>IFERROR(((VLOOKUP(A16669,'Interest Rates-10yr'!$A$9:$C$15239,2,FALSE))-B16669),C16668)</f>
        <v>-2.9999999999999361E-2</v>
      </c>
      <c r="D16669" s="98">
        <f>AVERAGE(C$10:C16669)</f>
        <v>0.82575030012004524</v>
      </c>
      <c r="E16669" s="2"/>
      <c r="G16669" s="23"/>
    </row>
    <row r="16670" spans="1:7" customFormat="1">
      <c r="A16670" s="4">
        <v>39308</v>
      </c>
      <c r="B16670">
        <v>4.54</v>
      </c>
      <c r="C16670">
        <f>IFERROR(((VLOOKUP(A16670,'Interest Rates-10yr'!$A$9:$C$15239,2,FALSE))-B16670),C16669)</f>
        <v>0.19000000000000039</v>
      </c>
      <c r="D16670" s="98">
        <f>AVERAGE(C$10:C16670)</f>
        <v>0.82571214212832089</v>
      </c>
      <c r="E16670" s="2"/>
      <c r="G16670" s="23"/>
    </row>
    <row r="16671" spans="1:7" customFormat="1">
      <c r="A16671" s="4">
        <v>39309</v>
      </c>
      <c r="B16671">
        <v>4.71</v>
      </c>
      <c r="C16671">
        <f>IFERROR(((VLOOKUP(A16671,'Interest Rates-10yr'!$A$9:$C$15239,2,FALSE))-B16671),C16670)</f>
        <v>-1.9999999999999574E-2</v>
      </c>
      <c r="D16671" s="98">
        <f>AVERAGE(C$10:C16671)</f>
        <v>0.82566138518784993</v>
      </c>
      <c r="E16671" s="2"/>
      <c r="G16671" s="23"/>
    </row>
    <row r="16672" spans="1:7" customFormat="1">
      <c r="A16672" s="4">
        <v>39310</v>
      </c>
      <c r="B16672">
        <v>4.97</v>
      </c>
      <c r="C16672">
        <f>IFERROR(((VLOOKUP(A16672,'Interest Rates-10yr'!$A$9:$C$15239,2,FALSE))-B16672),C16671)</f>
        <v>-0.37000000000000011</v>
      </c>
      <c r="D16672" s="98">
        <f>AVERAGE(C$10:C16672)</f>
        <v>0.82558962971853533</v>
      </c>
      <c r="E16672" s="2"/>
      <c r="G16672" s="23"/>
    </row>
    <row r="16673" spans="1:7" customFormat="1">
      <c r="A16673" s="4">
        <v>39311</v>
      </c>
      <c r="B16673">
        <v>4.91</v>
      </c>
      <c r="C16673">
        <f>IFERROR(((VLOOKUP(A16673,'Interest Rates-10yr'!$A$9:$C$15239,2,FALSE))-B16673),C16672)</f>
        <v>-0.23000000000000043</v>
      </c>
      <c r="D16673" s="98">
        <f>AVERAGE(C$10:C16673)</f>
        <v>0.82552628420547014</v>
      </c>
      <c r="E16673" s="2"/>
      <c r="G16673" s="23"/>
    </row>
    <row r="16674" spans="1:7" customFormat="1">
      <c r="A16674" s="4">
        <v>39312</v>
      </c>
      <c r="B16674">
        <v>4.91</v>
      </c>
      <c r="C16674">
        <f>IFERROR(((VLOOKUP(A16674,'Interest Rates-10yr'!$A$9:$C$15239,2,FALSE))-B16674),C16673)</f>
        <v>-0.23000000000000043</v>
      </c>
      <c r="D16674" s="98">
        <f>AVERAGE(C$10:C16674)</f>
        <v>0.8254629462946268</v>
      </c>
      <c r="E16674" s="2"/>
      <c r="G16674" s="23"/>
    </row>
    <row r="16675" spans="1:7" customFormat="1">
      <c r="A16675" s="4">
        <v>39313</v>
      </c>
      <c r="B16675">
        <v>4.91</v>
      </c>
      <c r="C16675">
        <f>IFERROR(((VLOOKUP(A16675,'Interest Rates-10yr'!$A$9:$C$15239,2,FALSE))-B16675),C16674)</f>
        <v>-0.23000000000000043</v>
      </c>
      <c r="D16675" s="98">
        <f>AVERAGE(C$10:C16675)</f>
        <v>0.82539961598463674</v>
      </c>
      <c r="E16675" s="2"/>
      <c r="G16675" s="23"/>
    </row>
    <row r="16676" spans="1:7" customFormat="1">
      <c r="A16676" s="4">
        <v>39314</v>
      </c>
      <c r="B16676">
        <v>5.03</v>
      </c>
      <c r="C16676">
        <f>IFERROR(((VLOOKUP(A16676,'Interest Rates-10yr'!$A$9:$C$15239,2,FALSE))-B16676),C16675)</f>
        <v>-0.39000000000000057</v>
      </c>
      <c r="D16676" s="98">
        <f>AVERAGE(C$10:C16676)</f>
        <v>0.82532669346612797</v>
      </c>
      <c r="E16676" s="2"/>
      <c r="G16676" s="23"/>
    </row>
    <row r="16677" spans="1:7" customFormat="1">
      <c r="A16677" s="4">
        <v>39315</v>
      </c>
      <c r="B16677">
        <v>4.8899999999999997</v>
      </c>
      <c r="C16677">
        <f>IFERROR(((VLOOKUP(A16677,'Interest Rates-10yr'!$A$9:$C$15239,2,FALSE))-B16677),C16676)</f>
        <v>-0.29000000000000004</v>
      </c>
      <c r="D16677" s="98">
        <f>AVERAGE(C$10:C16677)</f>
        <v>0.82525977921765992</v>
      </c>
      <c r="E16677" s="2"/>
      <c r="G16677" s="23"/>
    </row>
    <row r="16678" spans="1:7" customFormat="1">
      <c r="A16678" s="4">
        <v>39316</v>
      </c>
      <c r="B16678">
        <v>4.7699999999999996</v>
      </c>
      <c r="C16678">
        <f>IFERROR(((VLOOKUP(A16678,'Interest Rates-10yr'!$A$9:$C$15239,2,FALSE))-B16678),C16677)</f>
        <v>-0.13999999999999968</v>
      </c>
      <c r="D16678" s="98">
        <f>AVERAGE(C$10:C16678)</f>
        <v>0.82520187173795401</v>
      </c>
      <c r="E16678" s="2"/>
      <c r="G16678" s="23"/>
    </row>
    <row r="16679" spans="1:7" customFormat="1">
      <c r="A16679" s="4">
        <v>39317</v>
      </c>
      <c r="B16679">
        <v>4.88</v>
      </c>
      <c r="C16679">
        <f>IFERROR(((VLOOKUP(A16679,'Interest Rates-10yr'!$A$9:$C$15239,2,FALSE))-B16679),C16678)</f>
        <v>-0.25999999999999979</v>
      </c>
      <c r="D16679" s="98">
        <f>AVERAGE(C$10:C16679)</f>
        <v>0.82513677264546825</v>
      </c>
      <c r="E16679" s="2"/>
      <c r="G16679" s="23"/>
    </row>
    <row r="16680" spans="1:7" customFormat="1">
      <c r="A16680" s="4">
        <v>39318</v>
      </c>
      <c r="B16680">
        <v>5.1100000000000003</v>
      </c>
      <c r="C16680">
        <f>IFERROR(((VLOOKUP(A16680,'Interest Rates-10yr'!$A$9:$C$15239,2,FALSE))-B16680),C16679)</f>
        <v>-0.48000000000000043</v>
      </c>
      <c r="D16680" s="98">
        <f>AVERAGE(C$10:C16680)</f>
        <v>0.82505848479395094</v>
      </c>
      <c r="E16680" s="2"/>
      <c r="G16680" s="23"/>
    </row>
    <row r="16681" spans="1:7" customFormat="1">
      <c r="A16681" s="4">
        <v>39319</v>
      </c>
      <c r="B16681">
        <v>5.1100000000000003</v>
      </c>
      <c r="C16681">
        <f>IFERROR(((VLOOKUP(A16681,'Interest Rates-10yr'!$A$9:$C$15239,2,FALSE))-B16681),C16680)</f>
        <v>-0.48000000000000043</v>
      </c>
      <c r="D16681" s="98">
        <f>AVERAGE(C$10:C16681)</f>
        <v>0.82498020633397051</v>
      </c>
      <c r="E16681" s="2"/>
      <c r="G16681" s="23"/>
    </row>
    <row r="16682" spans="1:7" customFormat="1">
      <c r="A16682" s="4">
        <v>39320</v>
      </c>
      <c r="B16682">
        <v>5.1100000000000003</v>
      </c>
      <c r="C16682">
        <f>IFERROR(((VLOOKUP(A16682,'Interest Rates-10yr'!$A$9:$C$15239,2,FALSE))-B16682),C16681)</f>
        <v>-0.48000000000000043</v>
      </c>
      <c r="D16682" s="98">
        <f>AVERAGE(C$10:C16682)</f>
        <v>0.82490193726383709</v>
      </c>
      <c r="E16682" s="2"/>
      <c r="G16682" s="23"/>
    </row>
    <row r="16683" spans="1:7" customFormat="1">
      <c r="A16683" s="4">
        <v>39321</v>
      </c>
      <c r="B16683">
        <v>5.27</v>
      </c>
      <c r="C16683">
        <f>IFERROR(((VLOOKUP(A16683,'Interest Rates-10yr'!$A$9:$C$15239,2,FALSE))-B16683),C16682)</f>
        <v>-0.66999999999999993</v>
      </c>
      <c r="D16683" s="98">
        <f>AVERAGE(C$10:C16683)</f>
        <v>0.82481228259565531</v>
      </c>
      <c r="E16683" s="2"/>
      <c r="G16683" s="23"/>
    </row>
    <row r="16684" spans="1:7" customFormat="1">
      <c r="A16684" s="4">
        <v>39322</v>
      </c>
      <c r="B16684">
        <v>5.3</v>
      </c>
      <c r="C16684">
        <f>IFERROR(((VLOOKUP(A16684,'Interest Rates-10yr'!$A$9:$C$15239,2,FALSE))-B16684),C16683)</f>
        <v>-0.76999999999999957</v>
      </c>
      <c r="D16684" s="98">
        <f>AVERAGE(C$10:C16684)</f>
        <v>0.82471664167915781</v>
      </c>
      <c r="E16684" s="2"/>
      <c r="G16684" s="23"/>
    </row>
    <row r="16685" spans="1:7" customFormat="1">
      <c r="A16685" s="4">
        <v>39323</v>
      </c>
      <c r="B16685">
        <v>5</v>
      </c>
      <c r="C16685">
        <f>IFERROR(((VLOOKUP(A16685,'Interest Rates-10yr'!$A$9:$C$15239,2,FALSE))-B16685),C16684)</f>
        <v>-0.42999999999999972</v>
      </c>
      <c r="D16685" s="98">
        <f>AVERAGE(C$10:C16685)</f>
        <v>0.8246414008155406</v>
      </c>
      <c r="E16685" s="2"/>
      <c r="G16685" s="23"/>
    </row>
    <row r="16686" spans="1:7" customFormat="1">
      <c r="A16686" s="4">
        <v>39324</v>
      </c>
      <c r="B16686">
        <v>5</v>
      </c>
      <c r="C16686">
        <f>IFERROR(((VLOOKUP(A16686,'Interest Rates-10yr'!$A$9:$C$15239,2,FALSE))-B16686),C16685)</f>
        <v>-0.49000000000000021</v>
      </c>
      <c r="D16686" s="98">
        <f>AVERAGE(C$10:C16686)</f>
        <v>0.82456257120584975</v>
      </c>
      <c r="E16686" s="2"/>
      <c r="G16686" s="23"/>
    </row>
    <row r="16687" spans="1:7" customFormat="1">
      <c r="A16687" s="4">
        <v>39325</v>
      </c>
      <c r="B16687">
        <v>4.96</v>
      </c>
      <c r="C16687">
        <f>IFERROR(((VLOOKUP(A16687,'Interest Rates-10yr'!$A$9:$C$15239,2,FALSE))-B16687),C16686)</f>
        <v>-0.41999999999999993</v>
      </c>
      <c r="D16687" s="98">
        <f>AVERAGE(C$10:C16687)</f>
        <v>0.82448794819522464</v>
      </c>
      <c r="E16687" s="2"/>
      <c r="G16687" s="23"/>
    </row>
    <row r="16688" spans="1:7" customFormat="1">
      <c r="A16688" s="4">
        <v>39326</v>
      </c>
      <c r="B16688">
        <v>4.96</v>
      </c>
      <c r="C16688">
        <f>IFERROR(((VLOOKUP(A16688,'Interest Rates-10yr'!$A$9:$C$15239,2,FALSE))-B16688),C16687)</f>
        <v>-0.41999999999999993</v>
      </c>
      <c r="D16688" s="98">
        <f>AVERAGE(C$10:C16688)</f>
        <v>0.8244133341327391</v>
      </c>
      <c r="E16688" s="2"/>
      <c r="G16688" s="23"/>
    </row>
    <row r="16689" spans="1:7" customFormat="1">
      <c r="A16689" s="4">
        <v>39327</v>
      </c>
      <c r="B16689">
        <v>4.96</v>
      </c>
      <c r="C16689">
        <f>IFERROR(((VLOOKUP(A16689,'Interest Rates-10yr'!$A$9:$C$15239,2,FALSE))-B16689),C16688)</f>
        <v>-0.41999999999999993</v>
      </c>
      <c r="D16689" s="98">
        <f>AVERAGE(C$10:C16689)</f>
        <v>0.82433872901678396</v>
      </c>
      <c r="E16689" s="2"/>
      <c r="G16689" s="23"/>
    </row>
    <row r="16690" spans="1:7" customFormat="1">
      <c r="A16690" s="4">
        <v>39328</v>
      </c>
      <c r="B16690">
        <v>4.96</v>
      </c>
      <c r="C16690">
        <f>IFERROR(((VLOOKUP(A16690,'Interest Rates-10yr'!$A$9:$C$15239,2,FALSE))-B16690),C16689)</f>
        <v>-0.41999999999999993</v>
      </c>
      <c r="D16690" s="98">
        <f>AVERAGE(C$10:C16690)</f>
        <v>0.82426413284574995</v>
      </c>
      <c r="E16690" s="2"/>
      <c r="G16690" s="23"/>
    </row>
    <row r="16691" spans="1:7" customFormat="1">
      <c r="A16691" s="4">
        <v>39329</v>
      </c>
      <c r="B16691">
        <v>5.22</v>
      </c>
      <c r="C16691">
        <f>IFERROR(((VLOOKUP(A16691,'Interest Rates-10yr'!$A$9:$C$15239,2,FALSE))-B16691),C16690)</f>
        <v>-0.66000000000000014</v>
      </c>
      <c r="D16691" s="98">
        <f>AVERAGE(C$10:C16691)</f>
        <v>0.82417515885385184</v>
      </c>
      <c r="E16691" s="2"/>
      <c r="G16691" s="23"/>
    </row>
    <row r="16692" spans="1:7" customFormat="1">
      <c r="A16692" s="4">
        <v>39330</v>
      </c>
      <c r="B16692">
        <v>5.18</v>
      </c>
      <c r="C16692">
        <f>IFERROR(((VLOOKUP(A16692,'Interest Rates-10yr'!$A$9:$C$15239,2,FALSE))-B16692),C16691)</f>
        <v>-0.69999999999999929</v>
      </c>
      <c r="D16692" s="98">
        <f>AVERAGE(C$10:C16692)</f>
        <v>0.82408379787807684</v>
      </c>
      <c r="E16692" s="2"/>
      <c r="G16692" s="23"/>
    </row>
    <row r="16693" spans="1:7" customFormat="1">
      <c r="A16693" s="4">
        <v>39331</v>
      </c>
      <c r="B16693">
        <v>4.9800000000000004</v>
      </c>
      <c r="C16693">
        <f>IFERROR(((VLOOKUP(A16693,'Interest Rates-10yr'!$A$9:$C$15239,2,FALSE))-B16693),C16692)</f>
        <v>-0.47000000000000064</v>
      </c>
      <c r="D16693" s="98">
        <f>AVERAGE(C$10:C16693)</f>
        <v>0.82400623351713953</v>
      </c>
      <c r="E16693" s="2"/>
      <c r="G16693" s="23"/>
    </row>
    <row r="16694" spans="1:7" customFormat="1">
      <c r="A16694" s="4">
        <v>39332</v>
      </c>
      <c r="B16694">
        <v>4.8600000000000003</v>
      </c>
      <c r="C16694">
        <f>IFERROR(((VLOOKUP(A16694,'Interest Rates-10yr'!$A$9:$C$15239,2,FALSE))-B16694),C16693)</f>
        <v>-0.48000000000000043</v>
      </c>
      <c r="D16694" s="98">
        <f>AVERAGE(C$10:C16694)</f>
        <v>0.82392807911297306</v>
      </c>
      <c r="E16694" s="2"/>
      <c r="G16694" s="23"/>
    </row>
    <row r="16695" spans="1:7" customFormat="1">
      <c r="A16695" s="4">
        <v>39333</v>
      </c>
      <c r="B16695">
        <v>4.8600000000000003</v>
      </c>
      <c r="C16695">
        <f>IFERROR(((VLOOKUP(A16695,'Interest Rates-10yr'!$A$9:$C$15239,2,FALSE))-B16695),C16694)</f>
        <v>-0.48000000000000043</v>
      </c>
      <c r="D16695" s="98">
        <f>AVERAGE(C$10:C16695)</f>
        <v>0.82384993407646867</v>
      </c>
      <c r="E16695" s="2"/>
      <c r="G16695" s="23"/>
    </row>
    <row r="16696" spans="1:7" customFormat="1">
      <c r="A16696" s="4">
        <v>39334</v>
      </c>
      <c r="B16696">
        <v>4.8600000000000003</v>
      </c>
      <c r="C16696">
        <f>IFERROR(((VLOOKUP(A16696,'Interest Rates-10yr'!$A$9:$C$15239,2,FALSE))-B16696),C16695)</f>
        <v>-0.48000000000000043</v>
      </c>
      <c r="D16696" s="98">
        <f>AVERAGE(C$10:C16696)</f>
        <v>0.82377179840594217</v>
      </c>
      <c r="E16696" s="2"/>
      <c r="G16696" s="23"/>
    </row>
    <row r="16697" spans="1:7" customFormat="1">
      <c r="A16697" s="4">
        <v>39335</v>
      </c>
      <c r="B16697">
        <v>5.07</v>
      </c>
      <c r="C16697">
        <f>IFERROR(((VLOOKUP(A16697,'Interest Rates-10yr'!$A$9:$C$15239,2,FALSE))-B16697),C16696)</f>
        <v>-0.73000000000000043</v>
      </c>
      <c r="D16697" s="98">
        <f>AVERAGE(C$10:C16697)</f>
        <v>0.82367869127516524</v>
      </c>
      <c r="E16697" s="2"/>
      <c r="G16697" s="23"/>
    </row>
    <row r="16698" spans="1:7" customFormat="1">
      <c r="A16698" s="4">
        <v>39336</v>
      </c>
      <c r="B16698">
        <v>5.0599999999999996</v>
      </c>
      <c r="C16698">
        <f>IFERROR(((VLOOKUP(A16698,'Interest Rates-10yr'!$A$9:$C$15239,2,FALSE))-B16698),C16697)</f>
        <v>-0.6899999999999995</v>
      </c>
      <c r="D16698" s="98">
        <f>AVERAGE(C$10:C16698)</f>
        <v>0.82358799209059597</v>
      </c>
      <c r="E16698" s="2"/>
      <c r="G16698" s="23"/>
    </row>
    <row r="16699" spans="1:7" customFormat="1">
      <c r="A16699" s="4">
        <v>39337</v>
      </c>
      <c r="B16699">
        <v>5.18</v>
      </c>
      <c r="C16699">
        <f>IFERROR(((VLOOKUP(A16699,'Interest Rates-10yr'!$A$9:$C$15239,2,FALSE))-B16699),C16698)</f>
        <v>-0.76999999999999957</v>
      </c>
      <c r="D16699" s="98">
        <f>AVERAGE(C$10:C16699)</f>
        <v>0.82349251048531791</v>
      </c>
      <c r="E16699" s="2"/>
      <c r="G16699" s="23"/>
    </row>
    <row r="16700" spans="1:7" customFormat="1">
      <c r="A16700" s="4">
        <v>39338</v>
      </c>
      <c r="B16700">
        <v>5.09</v>
      </c>
      <c r="C16700">
        <f>IFERROR(((VLOOKUP(A16700,'Interest Rates-10yr'!$A$9:$C$15239,2,FALSE))-B16700),C16699)</f>
        <v>-0.59999999999999964</v>
      </c>
      <c r="D16700" s="98">
        <f>AVERAGE(C$10:C16700)</f>
        <v>0.82340722545083911</v>
      </c>
      <c r="E16700" s="2"/>
      <c r="G16700" s="23"/>
    </row>
    <row r="16701" spans="1:7" customFormat="1">
      <c r="A16701" s="4">
        <v>39339</v>
      </c>
      <c r="B16701">
        <v>5.25</v>
      </c>
      <c r="C16701">
        <f>IFERROR(((VLOOKUP(A16701,'Interest Rates-10yr'!$A$9:$C$15239,2,FALSE))-B16701),C16700)</f>
        <v>-0.78000000000000025</v>
      </c>
      <c r="D16701" s="98">
        <f>AVERAGE(C$10:C16701)</f>
        <v>0.82331116702611762</v>
      </c>
      <c r="E16701" s="2"/>
      <c r="G16701" s="23"/>
    </row>
    <row r="16702" spans="1:7" customFormat="1">
      <c r="A16702" s="4">
        <v>39340</v>
      </c>
      <c r="B16702">
        <v>5.25</v>
      </c>
      <c r="C16702">
        <f>IFERROR(((VLOOKUP(A16702,'Interest Rates-10yr'!$A$9:$C$15239,2,FALSE))-B16702),C16701)</f>
        <v>-0.78000000000000025</v>
      </c>
      <c r="D16702" s="98">
        <f>AVERAGE(C$10:C16702)</f>
        <v>0.82321512011022313</v>
      </c>
      <c r="E16702" s="2"/>
      <c r="G16702" s="23"/>
    </row>
    <row r="16703" spans="1:7" customFormat="1">
      <c r="A16703" s="4">
        <v>39341</v>
      </c>
      <c r="B16703">
        <v>5.25</v>
      </c>
      <c r="C16703">
        <f>IFERROR(((VLOOKUP(A16703,'Interest Rates-10yr'!$A$9:$C$15239,2,FALSE))-B16703),C16702)</f>
        <v>-0.78000000000000025</v>
      </c>
      <c r="D16703" s="98">
        <f>AVERAGE(C$10:C16703)</f>
        <v>0.82311908470108741</v>
      </c>
      <c r="E16703" s="2"/>
      <c r="G16703" s="23"/>
    </row>
    <row r="16704" spans="1:7" customFormat="1">
      <c r="A16704" s="4">
        <v>39342</v>
      </c>
      <c r="B16704">
        <v>5.33</v>
      </c>
      <c r="C16704">
        <f>IFERROR(((VLOOKUP(A16704,'Interest Rates-10yr'!$A$9:$C$15239,2,FALSE))-B16704),C16703)</f>
        <v>-0.84999999999999964</v>
      </c>
      <c r="D16704" s="98">
        <f>AVERAGE(C$10:C16704)</f>
        <v>0.8230188679245255</v>
      </c>
      <c r="E16704" s="2"/>
      <c r="G16704" s="23"/>
    </row>
    <row r="16705" spans="1:8">
      <c r="A16705" s="4">
        <v>39343</v>
      </c>
      <c r="B16705">
        <v>4.92</v>
      </c>
      <c r="C16705">
        <f>IFERROR(((VLOOKUP(A16705,'Interest Rates-10yr'!$A$9:$C$15239,2,FALSE))-B16705),C16704)</f>
        <v>-0.41999999999999993</v>
      </c>
      <c r="D16705" s="98">
        <f>AVERAGE(C$10:C16705)</f>
        <v>0.82294441782462591</v>
      </c>
      <c r="E16705" s="2"/>
      <c r="H16705"/>
    </row>
    <row r="16706" spans="1:8">
      <c r="A16706" s="4">
        <v>39344</v>
      </c>
      <c r="B16706">
        <v>4.74</v>
      </c>
      <c r="C16706">
        <f>IFERROR(((VLOOKUP(A16706,'Interest Rates-10yr'!$A$9:$C$15239,2,FALSE))-B16706),C16705)</f>
        <v>-0.20999999999999996</v>
      </c>
      <c r="D16706" s="98">
        <f>AVERAGE(C$10:C16706)</f>
        <v>0.82288255375216834</v>
      </c>
      <c r="E16706" s="2"/>
      <c r="H16706"/>
    </row>
    <row r="16707" spans="1:8">
      <c r="A16707" s="4">
        <v>39345</v>
      </c>
      <c r="B16707">
        <v>4.7699999999999996</v>
      </c>
      <c r="C16707">
        <f>IFERROR(((VLOOKUP(A16707,'Interest Rates-10yr'!$A$9:$C$15239,2,FALSE))-B16707),C16706)</f>
        <v>-7.9999999999999183E-2</v>
      </c>
      <c r="D16707" s="98">
        <f>AVERAGE(C$10:C16707)</f>
        <v>0.82282848245298568</v>
      </c>
      <c r="E16707" s="2"/>
      <c r="H16707"/>
    </row>
    <row r="16708" spans="1:8">
      <c r="A16708" s="4">
        <v>39346</v>
      </c>
      <c r="B16708">
        <v>4.76</v>
      </c>
      <c r="C16708">
        <f>IFERROR(((VLOOKUP(A16708,'Interest Rates-10yr'!$A$9:$C$15239,2,FALSE))-B16708),C16707)</f>
        <v>-0.12000000000000011</v>
      </c>
      <c r="D16708" s="98">
        <f>AVERAGE(C$10:C16708)</f>
        <v>0.82277202227678026</v>
      </c>
      <c r="E16708" s="2"/>
      <c r="H16708"/>
    </row>
    <row r="16709" spans="1:8">
      <c r="A16709" s="4">
        <v>39347</v>
      </c>
      <c r="B16709">
        <v>4.76</v>
      </c>
      <c r="C16709">
        <f>IFERROR(((VLOOKUP(A16709,'Interest Rates-10yr'!$A$9:$C$15239,2,FALSE))-B16709),C16708)</f>
        <v>-0.12000000000000011</v>
      </c>
      <c r="D16709" s="98">
        <f>AVERAGE(C$10:C16709)</f>
        <v>0.82271556886227259</v>
      </c>
      <c r="E16709" s="2"/>
      <c r="H16709"/>
    </row>
    <row r="16710" spans="1:8">
      <c r="A16710" s="4">
        <v>39348</v>
      </c>
      <c r="B16710">
        <v>4.76</v>
      </c>
      <c r="C16710">
        <f>IFERROR(((VLOOKUP(A16710,'Interest Rates-10yr'!$A$9:$C$15239,2,FALSE))-B16710),C16709)</f>
        <v>-0.12000000000000011</v>
      </c>
      <c r="D16710" s="98">
        <f>AVERAGE(C$10:C16710)</f>
        <v>0.82265912220824811</v>
      </c>
      <c r="E16710" s="2"/>
      <c r="H16710"/>
    </row>
    <row r="16711" spans="1:8">
      <c r="A16711" s="4">
        <v>39349</v>
      </c>
      <c r="B16711">
        <v>4.74</v>
      </c>
      <c r="C16711">
        <f>IFERROR(((VLOOKUP(A16711,'Interest Rates-10yr'!$A$9:$C$15239,2,FALSE))-B16711),C16710)</f>
        <v>-0.11000000000000032</v>
      </c>
      <c r="D16711" s="98">
        <f>AVERAGE(C$10:C16711)</f>
        <v>0.82260328104418345</v>
      </c>
      <c r="E16711" s="2"/>
      <c r="H16711"/>
    </row>
    <row r="16712" spans="1:8">
      <c r="A16712" s="4">
        <v>39350</v>
      </c>
      <c r="B16712">
        <v>4.82</v>
      </c>
      <c r="C16712">
        <f>IFERROR(((VLOOKUP(A16712,'Interest Rates-10yr'!$A$9:$C$15239,2,FALSE))-B16712),C16711)</f>
        <v>-0.19000000000000039</v>
      </c>
      <c r="D16712" s="98">
        <f>AVERAGE(C$10:C16712)</f>
        <v>0.82254265700772022</v>
      </c>
      <c r="E16712" s="2"/>
      <c r="H16712"/>
    </row>
    <row r="16713" spans="1:8">
      <c r="A16713" s="4">
        <v>39351</v>
      </c>
      <c r="B16713">
        <v>4.88</v>
      </c>
      <c r="C16713">
        <f>IFERROR(((VLOOKUP(A16713,'Interest Rates-10yr'!$A$9:$C$15239,2,FALSE))-B16713),C16712)</f>
        <v>-0.25</v>
      </c>
      <c r="D16713" s="98">
        <f>AVERAGE(C$10:C16713)</f>
        <v>0.82247844827585914</v>
      </c>
      <c r="E16713" s="2"/>
      <c r="H16713"/>
    </row>
    <row r="16714" spans="1:8">
      <c r="A16714" s="4">
        <v>39352</v>
      </c>
      <c r="B16714">
        <v>4.93</v>
      </c>
      <c r="C16714">
        <f>IFERROR(((VLOOKUP(A16714,'Interest Rates-10yr'!$A$9:$C$15239,2,FALSE))-B16714),C16713)</f>
        <v>-0.34999999999999964</v>
      </c>
      <c r="D16714" s="98">
        <f>AVERAGE(C$10:C16714)</f>
        <v>0.82240826099969777</v>
      </c>
      <c r="E16714" s="2"/>
      <c r="H16714"/>
    </row>
    <row r="16715" spans="1:8">
      <c r="A16715" s="4">
        <v>39353</v>
      </c>
      <c r="B16715">
        <v>4.58</v>
      </c>
      <c r="C16715">
        <f>IFERROR(((VLOOKUP(A16715,'Interest Rates-10yr'!$A$9:$C$15239,2,FALSE))-B16715),C16714)</f>
        <v>9.9999999999997868E-3</v>
      </c>
      <c r="D16715" s="98">
        <f>AVERAGE(C$10:C16715)</f>
        <v>0.8223596312701994</v>
      </c>
      <c r="E16715" s="2"/>
      <c r="H16715"/>
    </row>
    <row r="16716" spans="1:8">
      <c r="A16716" s="4">
        <v>39354</v>
      </c>
      <c r="B16716">
        <v>4.58</v>
      </c>
      <c r="C16716">
        <f>IFERROR(((VLOOKUP(A16716,'Interest Rates-10yr'!$A$9:$C$15239,2,FALSE))-B16716),C16715)</f>
        <v>9.9999999999997868E-3</v>
      </c>
      <c r="D16716" s="98">
        <f>AVERAGE(C$10:C16716)</f>
        <v>0.82231100736218055</v>
      </c>
      <c r="E16716" s="2"/>
      <c r="H16716"/>
    </row>
    <row r="16717" spans="1:8">
      <c r="A16717" s="4">
        <v>39355</v>
      </c>
      <c r="B16717">
        <v>4.58</v>
      </c>
      <c r="C16717">
        <f>IFERROR(((VLOOKUP(A16717,'Interest Rates-10yr'!$A$9:$C$15239,2,FALSE))-B16717),C16716)</f>
        <v>9.9999999999997868E-3</v>
      </c>
      <c r="D16717" s="98">
        <f>AVERAGE(C$10:C16717)</f>
        <v>0.82226238927459605</v>
      </c>
      <c r="E16717" s="2"/>
      <c r="F16717" s="12" t="s">
        <v>208</v>
      </c>
      <c r="G16717" s="23">
        <f>AVERAGE(B16626:B16717)/100</f>
        <v>5.0743478260869557E-2</v>
      </c>
      <c r="H16717" s="23">
        <f>AVERAGE(C16626:C16717)/100</f>
        <v>-3.3347826086956543E-3</v>
      </c>
    </row>
    <row r="16718" spans="1:8">
      <c r="A16718" s="4">
        <v>39356</v>
      </c>
      <c r="B16718">
        <v>4.92</v>
      </c>
      <c r="C16718">
        <f>IFERROR(((VLOOKUP(A16718,'Interest Rates-10yr'!$A$9:$C$15239,2,FALSE))-B16718),C16717)</f>
        <v>-0.36000000000000032</v>
      </c>
      <c r="D16718" s="98">
        <f>AVERAGE(C$10:C16718)</f>
        <v>0.8221916332515381</v>
      </c>
      <c r="E16718" s="2"/>
      <c r="H16718"/>
    </row>
    <row r="16719" spans="1:8">
      <c r="A16719" s="4">
        <v>39357</v>
      </c>
      <c r="B16719">
        <v>4.78</v>
      </c>
      <c r="C16719">
        <f>IFERROR(((VLOOKUP(A16719,'Interest Rates-10yr'!$A$9:$C$15239,2,FALSE))-B16719),C16718)</f>
        <v>-0.24000000000000021</v>
      </c>
      <c r="D16719" s="98">
        <f>AVERAGE(C$10:C16719)</f>
        <v>0.82212806702573016</v>
      </c>
      <c r="E16719" s="2"/>
      <c r="H16719"/>
    </row>
    <row r="16720" spans="1:8">
      <c r="A16720" s="4">
        <v>39358</v>
      </c>
      <c r="B16720">
        <v>4.68</v>
      </c>
      <c r="C16720">
        <f>IFERROR(((VLOOKUP(A16720,'Interest Rates-10yr'!$A$9:$C$15239,2,FALSE))-B16720),C16719)</f>
        <v>-0.12999999999999989</v>
      </c>
      <c r="D16720" s="98">
        <f>AVERAGE(C$10:C16720)</f>
        <v>0.82207109089820785</v>
      </c>
      <c r="E16720" s="2"/>
      <c r="H16720"/>
    </row>
    <row r="16721" spans="1:7" customFormat="1">
      <c r="A16721" s="4">
        <v>39359</v>
      </c>
      <c r="B16721">
        <v>4.74</v>
      </c>
      <c r="C16721">
        <f>IFERROR(((VLOOKUP(A16721,'Interest Rates-10yr'!$A$9:$C$15239,2,FALSE))-B16721),C16720)</f>
        <v>-0.20000000000000018</v>
      </c>
      <c r="D16721" s="98">
        <f>AVERAGE(C$10:C16721)</f>
        <v>0.82200993298228531</v>
      </c>
      <c r="E16721" s="2"/>
      <c r="G16721" s="23"/>
    </row>
    <row r="16722" spans="1:7" customFormat="1">
      <c r="A16722" s="4">
        <v>39360</v>
      </c>
      <c r="B16722">
        <v>4.7699999999999996</v>
      </c>
      <c r="C16722">
        <f>IFERROR(((VLOOKUP(A16722,'Interest Rates-10yr'!$A$9:$C$15239,2,FALSE))-B16722),C16721)</f>
        <v>-0.11999999999999922</v>
      </c>
      <c r="D16722" s="98">
        <f>AVERAGE(C$10:C16722)</f>
        <v>0.82195356907796024</v>
      </c>
      <c r="E16722" s="2"/>
      <c r="G16722" s="23"/>
    </row>
    <row r="16723" spans="1:7" customFormat="1">
      <c r="A16723" s="4">
        <v>39361</v>
      </c>
      <c r="B16723">
        <v>4.7699999999999996</v>
      </c>
      <c r="C16723">
        <f>IFERROR(((VLOOKUP(A16723,'Interest Rates-10yr'!$A$9:$C$15239,2,FALSE))-B16723),C16722)</f>
        <v>-0.11999999999999922</v>
      </c>
      <c r="D16723" s="98">
        <f>AVERAGE(C$10:C16723)</f>
        <v>0.82189721191814946</v>
      </c>
      <c r="E16723" s="2"/>
      <c r="G16723" s="23"/>
    </row>
    <row r="16724" spans="1:7" customFormat="1">
      <c r="A16724" s="4">
        <v>39362</v>
      </c>
      <c r="B16724">
        <v>4.7699999999999996</v>
      </c>
      <c r="C16724">
        <f>IFERROR(((VLOOKUP(A16724,'Interest Rates-10yr'!$A$9:$C$15239,2,FALSE))-B16724),C16723)</f>
        <v>-0.11999999999999922</v>
      </c>
      <c r="D16724" s="98">
        <f>AVERAGE(C$10:C16724)</f>
        <v>0.82184086150164215</v>
      </c>
      <c r="E16724" s="2"/>
      <c r="G16724" s="23"/>
    </row>
    <row r="16725" spans="1:7" customFormat="1">
      <c r="A16725" s="4">
        <v>39363</v>
      </c>
      <c r="B16725">
        <v>4.7699999999999996</v>
      </c>
      <c r="C16725">
        <f>IFERROR(((VLOOKUP(A16725,'Interest Rates-10yr'!$A$9:$C$15239,2,FALSE))-B16725),C16724)</f>
        <v>-0.11999999999999922</v>
      </c>
      <c r="D16725" s="98">
        <f>AVERAGE(C$10:C16725)</f>
        <v>0.82178451782722828</v>
      </c>
      <c r="E16725" s="2"/>
      <c r="G16725" s="23"/>
    </row>
    <row r="16726" spans="1:7" customFormat="1">
      <c r="A16726" s="4">
        <v>39364</v>
      </c>
      <c r="B16726">
        <v>4.91</v>
      </c>
      <c r="C16726">
        <f>IFERROR(((VLOOKUP(A16726,'Interest Rates-10yr'!$A$9:$C$15239,2,FALSE))-B16726),C16725)</f>
        <v>-0.24000000000000021</v>
      </c>
      <c r="D16726" s="98">
        <f>AVERAGE(C$10:C16726)</f>
        <v>0.8217210025722288</v>
      </c>
      <c r="E16726" s="2"/>
      <c r="G16726" s="23"/>
    </row>
    <row r="16727" spans="1:7" customFormat="1">
      <c r="A16727" s="4">
        <v>39365</v>
      </c>
      <c r="B16727">
        <v>4.5199999999999996</v>
      </c>
      <c r="C16727">
        <f>IFERROR(((VLOOKUP(A16727,'Interest Rates-10yr'!$A$9:$C$15239,2,FALSE))-B16727),C16726)</f>
        <v>0.13000000000000078</v>
      </c>
      <c r="D16727" s="98">
        <f>AVERAGE(C$10:C16727)</f>
        <v>0.82167962674960804</v>
      </c>
      <c r="E16727" s="2"/>
      <c r="G16727" s="23"/>
    </row>
    <row r="16728" spans="1:7" customFormat="1">
      <c r="A16728" s="4">
        <v>39366</v>
      </c>
      <c r="B16728">
        <v>4.75</v>
      </c>
      <c r="C16728">
        <f>IFERROR(((VLOOKUP(A16728,'Interest Rates-10yr'!$A$9:$C$15239,2,FALSE))-B16728),C16727)</f>
        <v>-8.9999999999999858E-2</v>
      </c>
      <c r="D16728" s="98">
        <f>AVERAGE(C$10:C16728)</f>
        <v>0.82162509719480514</v>
      </c>
      <c r="E16728" s="2"/>
      <c r="G16728" s="23"/>
    </row>
    <row r="16729" spans="1:7" customFormat="1">
      <c r="A16729" s="4">
        <v>39367</v>
      </c>
      <c r="B16729">
        <v>4.75</v>
      </c>
      <c r="C16729">
        <f>IFERROR(((VLOOKUP(A16729,'Interest Rates-10yr'!$A$9:$C$15239,2,FALSE))-B16729),C16728)</f>
        <v>-4.9999999999999822E-2</v>
      </c>
      <c r="D16729" s="98">
        <f>AVERAGE(C$10:C16729)</f>
        <v>0.82157296650717393</v>
      </c>
      <c r="E16729" s="2"/>
      <c r="G16729" s="23"/>
    </row>
    <row r="16730" spans="1:7" customFormat="1">
      <c r="A16730" s="4">
        <v>39368</v>
      </c>
      <c r="B16730">
        <v>4.75</v>
      </c>
      <c r="C16730">
        <f>IFERROR(((VLOOKUP(A16730,'Interest Rates-10yr'!$A$9:$C$15239,2,FALSE))-B16730),C16729)</f>
        <v>-4.9999999999999822E-2</v>
      </c>
      <c r="D16730" s="98">
        <f>AVERAGE(C$10:C16730)</f>
        <v>0.82152084205489795</v>
      </c>
      <c r="E16730" s="2"/>
      <c r="G16730" s="23"/>
    </row>
    <row r="16731" spans="1:7" customFormat="1">
      <c r="A16731" s="4">
        <v>39369</v>
      </c>
      <c r="B16731">
        <v>4.75</v>
      </c>
      <c r="C16731">
        <f>IFERROR(((VLOOKUP(A16731,'Interest Rates-10yr'!$A$9:$C$15239,2,FALSE))-B16731),C16730)</f>
        <v>-4.9999999999999822E-2</v>
      </c>
      <c r="D16731" s="98">
        <f>AVERAGE(C$10:C16731)</f>
        <v>0.82146872383685865</v>
      </c>
      <c r="E16731" s="2"/>
      <c r="G16731" s="23"/>
    </row>
    <row r="16732" spans="1:7" customFormat="1">
      <c r="A16732" s="4">
        <v>39370</v>
      </c>
      <c r="B16732">
        <v>4.8099999999999996</v>
      </c>
      <c r="C16732">
        <f>IFERROR(((VLOOKUP(A16732,'Interest Rates-10yr'!$A$9:$C$15239,2,FALSE))-B16732),C16731)</f>
        <v>-0.11999999999999922</v>
      </c>
      <c r="D16732" s="98">
        <f>AVERAGE(C$10:C16732)</f>
        <v>0.82141242600011655</v>
      </c>
      <c r="E16732" s="2"/>
      <c r="G16732" s="23"/>
    </row>
    <row r="16733" spans="1:7" customFormat="1">
      <c r="A16733" s="4">
        <v>39371</v>
      </c>
      <c r="B16733">
        <v>4.68</v>
      </c>
      <c r="C16733">
        <f>IFERROR(((VLOOKUP(A16733,'Interest Rates-10yr'!$A$9:$C$15239,2,FALSE))-B16733),C16732)</f>
        <v>-1.9999999999999574E-2</v>
      </c>
      <c r="D16733" s="98">
        <f>AVERAGE(C$10:C16733)</f>
        <v>0.82136211432671302</v>
      </c>
      <c r="E16733" s="2"/>
      <c r="G16733" s="23"/>
    </row>
    <row r="16734" spans="1:7" customFormat="1">
      <c r="A16734" s="4">
        <v>39372</v>
      </c>
      <c r="B16734">
        <v>4.7</v>
      </c>
      <c r="C16734">
        <f>IFERROR(((VLOOKUP(A16734,'Interest Rates-10yr'!$A$9:$C$15239,2,FALSE))-B16734),C16733)</f>
        <v>-0.12999999999999989</v>
      </c>
      <c r="D16734" s="98">
        <f>AVERAGE(C$10:C16734)</f>
        <v>0.82130523168908509</v>
      </c>
      <c r="E16734" s="2"/>
      <c r="G16734" s="23"/>
    </row>
    <row r="16735" spans="1:7" customFormat="1">
      <c r="A16735" s="4">
        <v>39373</v>
      </c>
      <c r="B16735">
        <v>4.6900000000000004</v>
      </c>
      <c r="C16735">
        <f>IFERROR(((VLOOKUP(A16735,'Interest Rates-10yr'!$A$9:$C$15239,2,FALSE))-B16735),C16734)</f>
        <v>-0.17000000000000082</v>
      </c>
      <c r="D16735" s="98">
        <f>AVERAGE(C$10:C16735)</f>
        <v>0.82124596436685093</v>
      </c>
      <c r="E16735" s="2"/>
      <c r="G16735" s="23"/>
    </row>
    <row r="16736" spans="1:7" customFormat="1">
      <c r="A16736" s="4">
        <v>39374</v>
      </c>
      <c r="B16736">
        <v>4.7699999999999996</v>
      </c>
      <c r="C16736">
        <f>IFERROR(((VLOOKUP(A16736,'Interest Rates-10yr'!$A$9:$C$15239,2,FALSE))-B16736),C16735)</f>
        <v>-0.35999999999999943</v>
      </c>
      <c r="D16736" s="98">
        <f>AVERAGE(C$10:C16736)</f>
        <v>0.8211753452501912</v>
      </c>
      <c r="E16736" s="2"/>
      <c r="G16736" s="23"/>
    </row>
    <row r="16737" spans="1:7" customFormat="1">
      <c r="A16737" s="4">
        <v>39375</v>
      </c>
      <c r="B16737">
        <v>4.7699999999999996</v>
      </c>
      <c r="C16737">
        <f>IFERROR(((VLOOKUP(A16737,'Interest Rates-10yr'!$A$9:$C$15239,2,FALSE))-B16737),C16736)</f>
        <v>-0.35999999999999943</v>
      </c>
      <c r="D16737" s="98">
        <f>AVERAGE(C$10:C16737)</f>
        <v>0.82110473457675437</v>
      </c>
      <c r="E16737" s="2"/>
      <c r="G16737" s="23"/>
    </row>
    <row r="16738" spans="1:7" customFormat="1">
      <c r="A16738" s="4">
        <v>39376</v>
      </c>
      <c r="B16738">
        <v>4.7699999999999996</v>
      </c>
      <c r="C16738">
        <f>IFERROR(((VLOOKUP(A16738,'Interest Rates-10yr'!$A$9:$C$15239,2,FALSE))-B16738),C16737)</f>
        <v>-0.35999999999999943</v>
      </c>
      <c r="D16738" s="98">
        <f>AVERAGE(C$10:C16738)</f>
        <v>0.82103413234502642</v>
      </c>
      <c r="E16738" s="2"/>
      <c r="G16738" s="23"/>
    </row>
    <row r="16739" spans="1:7" customFormat="1">
      <c r="A16739" s="4">
        <v>39377</v>
      </c>
      <c r="B16739">
        <v>4.71</v>
      </c>
      <c r="C16739">
        <f>IFERROR(((VLOOKUP(A16739,'Interest Rates-10yr'!$A$9:$C$15239,2,FALSE))-B16739),C16738)</f>
        <v>-0.29000000000000004</v>
      </c>
      <c r="D16739" s="98">
        <f>AVERAGE(C$10:C16739)</f>
        <v>0.82096772265391194</v>
      </c>
      <c r="E16739" s="2"/>
      <c r="G16739" s="23"/>
    </row>
    <row r="16740" spans="1:7" customFormat="1">
      <c r="A16740" s="4">
        <v>39378</v>
      </c>
      <c r="B16740">
        <v>4.67</v>
      </c>
      <c r="C16740">
        <f>IFERROR(((VLOOKUP(A16740,'Interest Rates-10yr'!$A$9:$C$15239,2,FALSE))-B16740),C16739)</f>
        <v>-0.25999999999999979</v>
      </c>
      <c r="D16740" s="98">
        <f>AVERAGE(C$10:C16740)</f>
        <v>0.82090311398003379</v>
      </c>
      <c r="E16740" s="2"/>
      <c r="G16740" s="23"/>
    </row>
    <row r="16741" spans="1:7" customFormat="1">
      <c r="A16741" s="4">
        <v>39379</v>
      </c>
      <c r="B16741">
        <v>4.74</v>
      </c>
      <c r="C16741">
        <f>IFERROR(((VLOOKUP(A16741,'Interest Rates-10yr'!$A$9:$C$15239,2,FALSE))-B16741),C16740)</f>
        <v>-0.37999999999999989</v>
      </c>
      <c r="D16741" s="98">
        <f>AVERAGE(C$10:C16741)</f>
        <v>0.82083134114271739</v>
      </c>
      <c r="E16741" s="2"/>
      <c r="G16741" s="23"/>
    </row>
    <row r="16742" spans="1:7" customFormat="1">
      <c r="A16742" s="4">
        <v>39380</v>
      </c>
      <c r="B16742">
        <v>4.8600000000000003</v>
      </c>
      <c r="C16742">
        <f>IFERROR(((VLOOKUP(A16742,'Interest Rates-10yr'!$A$9:$C$15239,2,FALSE))-B16742),C16741)</f>
        <v>-0.49000000000000021</v>
      </c>
      <c r="D16742" s="98">
        <f>AVERAGE(C$10:C16742)</f>
        <v>0.82075300304786636</v>
      </c>
      <c r="E16742" s="2"/>
      <c r="G16742" s="23"/>
    </row>
    <row r="16743" spans="1:7" customFormat="1">
      <c r="A16743" s="4">
        <v>39381</v>
      </c>
      <c r="B16743">
        <v>4.8</v>
      </c>
      <c r="C16743">
        <f>IFERROR(((VLOOKUP(A16743,'Interest Rates-10yr'!$A$9:$C$15239,2,FALSE))-B16743),C16742)</f>
        <v>-0.38999999999999968</v>
      </c>
      <c r="D16743" s="98">
        <f>AVERAGE(C$10:C16743)</f>
        <v>0.82068065017329672</v>
      </c>
      <c r="E16743" s="2"/>
      <c r="G16743" s="23"/>
    </row>
    <row r="16744" spans="1:7" customFormat="1">
      <c r="A16744" s="4">
        <v>39382</v>
      </c>
      <c r="B16744">
        <v>4.8</v>
      </c>
      <c r="C16744">
        <f>IFERROR(((VLOOKUP(A16744,'Interest Rates-10yr'!$A$9:$C$15239,2,FALSE))-B16744),C16743)</f>
        <v>-0.38999999999999968</v>
      </c>
      <c r="D16744" s="98">
        <f>AVERAGE(C$10:C16744)</f>
        <v>0.82060830594561984</v>
      </c>
      <c r="E16744" s="2"/>
      <c r="G16744" s="23"/>
    </row>
    <row r="16745" spans="1:7" customFormat="1">
      <c r="A16745" s="4">
        <v>39383</v>
      </c>
      <c r="B16745">
        <v>4.8</v>
      </c>
      <c r="C16745">
        <f>IFERROR(((VLOOKUP(A16745,'Interest Rates-10yr'!$A$9:$C$15239,2,FALSE))-B16745),C16744)</f>
        <v>-0.38999999999999968</v>
      </c>
      <c r="D16745" s="98">
        <f>AVERAGE(C$10:C16745)</f>
        <v>0.82053597036328563</v>
      </c>
      <c r="E16745" s="2"/>
      <c r="G16745" s="23"/>
    </row>
    <row r="16746" spans="1:7" customFormat="1">
      <c r="A16746" s="4">
        <v>39384</v>
      </c>
      <c r="B16746">
        <v>4.84</v>
      </c>
      <c r="C16746">
        <f>IFERROR(((VLOOKUP(A16746,'Interest Rates-10yr'!$A$9:$C$15239,2,FALSE))-B16746),C16745)</f>
        <v>-0.45000000000000018</v>
      </c>
      <c r="D16746" s="98">
        <f>AVERAGE(C$10:C16746)</f>
        <v>0.8204600585529036</v>
      </c>
      <c r="E16746" s="2"/>
      <c r="G16746" s="23"/>
    </row>
    <row r="16747" spans="1:7" customFormat="1">
      <c r="A16747" s="4">
        <v>39385</v>
      </c>
      <c r="B16747">
        <v>4.78</v>
      </c>
      <c r="C16747">
        <f>IFERROR(((VLOOKUP(A16747,'Interest Rates-10yr'!$A$9:$C$15239,2,FALSE))-B16747),C16746)</f>
        <v>-0.37999999999999989</v>
      </c>
      <c r="D16747" s="98">
        <f>AVERAGE(C$10:C16747)</f>
        <v>0.82038833791372623</v>
      </c>
      <c r="E16747" s="2"/>
      <c r="G16747" s="23"/>
    </row>
    <row r="16748" spans="1:7" customFormat="1">
      <c r="A16748" s="4">
        <v>39386</v>
      </c>
      <c r="B16748">
        <v>4.5999999999999996</v>
      </c>
      <c r="C16748">
        <f>IFERROR(((VLOOKUP(A16748,'Interest Rates-10yr'!$A$9:$C$15239,2,FALSE))-B16748),C16747)</f>
        <v>-0.11999999999999922</v>
      </c>
      <c r="D16748" s="98">
        <f>AVERAGE(C$10:C16748)</f>
        <v>0.82033215843240026</v>
      </c>
      <c r="E16748" s="2"/>
      <c r="G16748" s="23"/>
    </row>
    <row r="16749" spans="1:7" customFormat="1">
      <c r="A16749" s="4">
        <v>39387</v>
      </c>
      <c r="B16749">
        <v>4.59</v>
      </c>
      <c r="C16749">
        <f>IFERROR(((VLOOKUP(A16749,'Interest Rates-10yr'!$A$9:$C$15239,2,FALSE))-B16749),C16748)</f>
        <v>-0.22999999999999954</v>
      </c>
      <c r="D16749" s="98">
        <f>AVERAGE(C$10:C16749)</f>
        <v>0.82026941457586311</v>
      </c>
      <c r="E16749" s="2"/>
      <c r="G16749" s="23"/>
    </row>
    <row r="16750" spans="1:7" customFormat="1">
      <c r="A16750" s="4">
        <v>39388</v>
      </c>
      <c r="B16750">
        <v>4.28</v>
      </c>
      <c r="C16750">
        <f>IFERROR(((VLOOKUP(A16750,'Interest Rates-10yr'!$A$9:$C$15239,2,FALSE))-B16750),C16749)</f>
        <v>2.9999999999999361E-2</v>
      </c>
      <c r="D16750" s="98">
        <f>AVERAGE(C$10:C16750)</f>
        <v>0.8202222089480885</v>
      </c>
      <c r="E16750" s="2"/>
      <c r="G16750" s="23"/>
    </row>
    <row r="16751" spans="1:7" customFormat="1">
      <c r="A16751" s="4">
        <v>39389</v>
      </c>
      <c r="B16751">
        <v>4.28</v>
      </c>
      <c r="C16751">
        <f>IFERROR(((VLOOKUP(A16751,'Interest Rates-10yr'!$A$9:$C$15239,2,FALSE))-B16751),C16750)</f>
        <v>2.9999999999999361E-2</v>
      </c>
      <c r="D16751" s="98">
        <f>AVERAGE(C$10:C16751)</f>
        <v>0.82017500895950002</v>
      </c>
      <c r="E16751" s="2"/>
      <c r="G16751" s="23"/>
    </row>
    <row r="16752" spans="1:7" customFormat="1">
      <c r="A16752" s="4">
        <v>39390</v>
      </c>
      <c r="B16752">
        <v>4.28</v>
      </c>
      <c r="C16752">
        <f>IFERROR(((VLOOKUP(A16752,'Interest Rates-10yr'!$A$9:$C$15239,2,FALSE))-B16752),C16751)</f>
        <v>2.9999999999999361E-2</v>
      </c>
      <c r="D16752" s="98">
        <f>AVERAGE(C$10:C16752)</f>
        <v>0.82012781460908746</v>
      </c>
      <c r="E16752" s="2"/>
      <c r="G16752" s="23"/>
    </row>
    <row r="16753" spans="1:7" customFormat="1">
      <c r="A16753" s="4">
        <v>39391</v>
      </c>
      <c r="B16753">
        <v>4.29</v>
      </c>
      <c r="C16753">
        <f>IFERROR(((VLOOKUP(A16753,'Interest Rates-10yr'!$A$9:$C$15239,2,FALSE))-B16753),C16752)</f>
        <v>5.9999999999999609E-2</v>
      </c>
      <c r="D16753" s="98">
        <f>AVERAGE(C$10:C16753)</f>
        <v>0.82008241758241462</v>
      </c>
      <c r="E16753" s="2"/>
      <c r="G16753" s="23"/>
    </row>
    <row r="16754" spans="1:7" customFormat="1">
      <c r="A16754" s="4">
        <v>39392</v>
      </c>
      <c r="B16754">
        <v>4.22</v>
      </c>
      <c r="C16754">
        <f>IFERROR(((VLOOKUP(A16754,'Interest Rates-10yr'!$A$9:$C$15239,2,FALSE))-B16754),C16753)</f>
        <v>0.16000000000000014</v>
      </c>
      <c r="D16754" s="98">
        <f>AVERAGE(C$10:C16754)</f>
        <v>0.82004299790982083</v>
      </c>
      <c r="E16754" s="2"/>
      <c r="G16754" s="23"/>
    </row>
    <row r="16755" spans="1:7" customFormat="1">
      <c r="A16755" s="4">
        <v>39393</v>
      </c>
      <c r="B16755">
        <v>4.3899999999999997</v>
      </c>
      <c r="C16755">
        <f>IFERROR(((VLOOKUP(A16755,'Interest Rates-10yr'!$A$9:$C$15239,2,FALSE))-B16755),C16754)</f>
        <v>-4.9999999999999822E-2</v>
      </c>
      <c r="D16755" s="98">
        <f>AVERAGE(C$10:C16755)</f>
        <v>0.8199910426370447</v>
      </c>
      <c r="E16755" s="2"/>
      <c r="G16755" s="23"/>
    </row>
    <row r="16756" spans="1:7" customFormat="1">
      <c r="A16756" s="4">
        <v>39394</v>
      </c>
      <c r="B16756">
        <v>4.58</v>
      </c>
      <c r="C16756">
        <f>IFERROR(((VLOOKUP(A16756,'Interest Rates-10yr'!$A$9:$C$15239,2,FALSE))-B16756),C16755)</f>
        <v>-0.29999999999999982</v>
      </c>
      <c r="D16756" s="98">
        <f>AVERAGE(C$10:C16756)</f>
        <v>0.81992416552218017</v>
      </c>
      <c r="E16756" s="2"/>
      <c r="G16756" s="23"/>
    </row>
    <row r="16757" spans="1:7" customFormat="1">
      <c r="A16757" s="4">
        <v>39395</v>
      </c>
      <c r="B16757">
        <v>4.49</v>
      </c>
      <c r="C16757">
        <f>IFERROR(((VLOOKUP(A16757,'Interest Rates-10yr'!$A$9:$C$15239,2,FALSE))-B16757),C16756)</f>
        <v>-0.25999999999999979</v>
      </c>
      <c r="D16757" s="98">
        <f>AVERAGE(C$10:C16757)</f>
        <v>0.81985968473847337</v>
      </c>
      <c r="E16757" s="2"/>
      <c r="G16757" s="23"/>
    </row>
    <row r="16758" spans="1:7" customFormat="1">
      <c r="A16758" s="4">
        <v>39396</v>
      </c>
      <c r="B16758">
        <v>4.49</v>
      </c>
      <c r="C16758">
        <f>IFERROR(((VLOOKUP(A16758,'Interest Rates-10yr'!$A$9:$C$15239,2,FALSE))-B16758),C16757)</f>
        <v>-0.25999999999999979</v>
      </c>
      <c r="D16758" s="98">
        <f>AVERAGE(C$10:C16758)</f>
        <v>0.81979521165442415</v>
      </c>
      <c r="E16758" s="2"/>
      <c r="G16758" s="23"/>
    </row>
    <row r="16759" spans="1:7" customFormat="1">
      <c r="A16759" s="4">
        <v>39397</v>
      </c>
      <c r="B16759">
        <v>4.49</v>
      </c>
      <c r="C16759">
        <f>IFERROR(((VLOOKUP(A16759,'Interest Rates-10yr'!$A$9:$C$15239,2,FALSE))-B16759),C16758)</f>
        <v>-0.25999999999999979</v>
      </c>
      <c r="D16759" s="98">
        <f>AVERAGE(C$10:C16759)</f>
        <v>0.81973074626865372</v>
      </c>
      <c r="E16759" s="2"/>
      <c r="G16759" s="23"/>
    </row>
    <row r="16760" spans="1:7" customFormat="1">
      <c r="A16760" s="4">
        <v>39398</v>
      </c>
      <c r="B16760">
        <v>4.49</v>
      </c>
      <c r="C16760">
        <f>IFERROR(((VLOOKUP(A16760,'Interest Rates-10yr'!$A$9:$C$15239,2,FALSE))-B16760),C16759)</f>
        <v>-0.25999999999999979</v>
      </c>
      <c r="D16760" s="98">
        <f>AVERAGE(C$10:C16760)</f>
        <v>0.8196662885797833</v>
      </c>
      <c r="E16760" s="2"/>
      <c r="G16760" s="23"/>
    </row>
    <row r="16761" spans="1:7" customFormat="1">
      <c r="A16761" s="4">
        <v>39399</v>
      </c>
      <c r="B16761">
        <v>4.6100000000000003</v>
      </c>
      <c r="C16761">
        <f>IFERROR(((VLOOKUP(A16761,'Interest Rates-10yr'!$A$9:$C$15239,2,FALSE))-B16761),C16760)</f>
        <v>-0.35000000000000053</v>
      </c>
      <c r="D16761" s="98">
        <f>AVERAGE(C$10:C16761)</f>
        <v>0.81959646609359782</v>
      </c>
      <c r="E16761" s="2"/>
      <c r="G16761" s="23"/>
    </row>
    <row r="16762" spans="1:7" customFormat="1">
      <c r="A16762" s="4">
        <v>39400</v>
      </c>
      <c r="B16762">
        <v>4.5999999999999996</v>
      </c>
      <c r="C16762">
        <f>IFERROR(((VLOOKUP(A16762,'Interest Rates-10yr'!$A$9:$C$15239,2,FALSE))-B16762),C16761)</f>
        <v>-0.3199999999999994</v>
      </c>
      <c r="D16762" s="98">
        <f>AVERAGE(C$10:C16762)</f>
        <v>0.8195284426669821</v>
      </c>
      <c r="E16762" s="2"/>
      <c r="G16762" s="23"/>
    </row>
    <row r="16763" spans="1:7" customFormat="1">
      <c r="A16763" s="4">
        <v>39401</v>
      </c>
      <c r="B16763">
        <v>4.54</v>
      </c>
      <c r="C16763">
        <f>IFERROR(((VLOOKUP(A16763,'Interest Rates-10yr'!$A$9:$C$15239,2,FALSE))-B16763),C16762)</f>
        <v>-0.37000000000000011</v>
      </c>
      <c r="D16763" s="98">
        <f>AVERAGE(C$10:C16763)</f>
        <v>0.81945744299868384</v>
      </c>
      <c r="E16763" s="2"/>
      <c r="G16763" s="23"/>
    </row>
    <row r="16764" spans="1:7" customFormat="1">
      <c r="A16764" s="4">
        <v>39402</v>
      </c>
      <c r="B16764">
        <v>4.51</v>
      </c>
      <c r="C16764">
        <f>IFERROR(((VLOOKUP(A16764,'Interest Rates-10yr'!$A$9:$C$15239,2,FALSE))-B16764),C16763)</f>
        <v>-0.35999999999999943</v>
      </c>
      <c r="D16764" s="98">
        <f>AVERAGE(C$10:C16764)</f>
        <v>0.81938704864219336</v>
      </c>
      <c r="E16764" s="2"/>
      <c r="G16764" s="23"/>
    </row>
    <row r="16765" spans="1:7" customFormat="1">
      <c r="A16765" s="4">
        <v>39403</v>
      </c>
      <c r="B16765">
        <v>4.51</v>
      </c>
      <c r="C16765">
        <f>IFERROR(((VLOOKUP(A16765,'Interest Rates-10yr'!$A$9:$C$15239,2,FALSE))-B16765),C16764)</f>
        <v>-0.35999999999999943</v>
      </c>
      <c r="D16765" s="98">
        <f>AVERAGE(C$10:C16765)</f>
        <v>0.81931666268798931</v>
      </c>
      <c r="E16765" s="2"/>
      <c r="G16765" s="23"/>
    </row>
    <row r="16766" spans="1:7" customFormat="1">
      <c r="A16766" s="4">
        <v>39404</v>
      </c>
      <c r="B16766">
        <v>4.51</v>
      </c>
      <c r="C16766">
        <f>IFERROR(((VLOOKUP(A16766,'Interest Rates-10yr'!$A$9:$C$15239,2,FALSE))-B16766),C16765)</f>
        <v>-0.35999999999999943</v>
      </c>
      <c r="D16766" s="98">
        <f>AVERAGE(C$10:C16766)</f>
        <v>0.81924628513456754</v>
      </c>
      <c r="E16766" s="2"/>
      <c r="G16766" s="23"/>
    </row>
    <row r="16767" spans="1:7" customFormat="1">
      <c r="A16767" s="4">
        <v>39405</v>
      </c>
      <c r="B16767">
        <v>4.51</v>
      </c>
      <c r="C16767">
        <f>IFERROR(((VLOOKUP(A16767,'Interest Rates-10yr'!$A$9:$C$15239,2,FALSE))-B16767),C16766)</f>
        <v>-0.4399999999999995</v>
      </c>
      <c r="D16767" s="98">
        <f>AVERAGE(C$10:C16767)</f>
        <v>0.81917114214106379</v>
      </c>
      <c r="E16767" s="2"/>
      <c r="G16767" s="23"/>
    </row>
    <row r="16768" spans="1:7" customFormat="1">
      <c r="A16768" s="4">
        <v>39406</v>
      </c>
      <c r="B16768">
        <v>4.51</v>
      </c>
      <c r="C16768">
        <f>IFERROR(((VLOOKUP(A16768,'Interest Rates-10yr'!$A$9:$C$15239,2,FALSE))-B16768),C16767)</f>
        <v>-0.45000000000000018</v>
      </c>
      <c r="D16768" s="98">
        <f>AVERAGE(C$10:C16768)</f>
        <v>0.81909541142072595</v>
      </c>
      <c r="E16768" s="2"/>
      <c r="G16768" s="23"/>
    </row>
    <row r="16769" spans="1:7" customFormat="1">
      <c r="A16769" s="4">
        <v>39407</v>
      </c>
      <c r="B16769">
        <v>4.5</v>
      </c>
      <c r="C16769">
        <f>IFERROR(((VLOOKUP(A16769,'Interest Rates-10yr'!$A$9:$C$15239,2,FALSE))-B16769),C16768)</f>
        <v>-0.5</v>
      </c>
      <c r="D16769" s="98">
        <f>AVERAGE(C$10:C16769)</f>
        <v>0.81901670644391089</v>
      </c>
      <c r="E16769" s="2"/>
      <c r="G16769" s="23"/>
    </row>
    <row r="16770" spans="1:7" customFormat="1">
      <c r="A16770" s="4">
        <v>39408</v>
      </c>
      <c r="B16770">
        <v>4.5</v>
      </c>
      <c r="C16770">
        <f>IFERROR(((VLOOKUP(A16770,'Interest Rates-10yr'!$A$9:$C$15239,2,FALSE))-B16770),C16769)</f>
        <v>-0.5</v>
      </c>
      <c r="D16770" s="98">
        <f>AVERAGE(C$10:C16770)</f>
        <v>0.81893801085853746</v>
      </c>
      <c r="E16770" s="2"/>
      <c r="G16770" s="23"/>
    </row>
    <row r="16771" spans="1:7" customFormat="1">
      <c r="A16771" s="4">
        <v>39409</v>
      </c>
      <c r="B16771">
        <v>4.5599999999999996</v>
      </c>
      <c r="C16771">
        <f>IFERROR(((VLOOKUP(A16771,'Interest Rates-10yr'!$A$9:$C$15239,2,FALSE))-B16771),C16770)</f>
        <v>-0.54999999999999982</v>
      </c>
      <c r="D16771" s="98">
        <f>AVERAGE(C$10:C16771)</f>
        <v>0.81885634172532795</v>
      </c>
      <c r="E16771" s="2"/>
      <c r="G16771" s="23"/>
    </row>
    <row r="16772" spans="1:7" customFormat="1">
      <c r="A16772" s="4">
        <v>39410</v>
      </c>
      <c r="B16772">
        <v>4.5599999999999996</v>
      </c>
      <c r="C16772">
        <f>IFERROR(((VLOOKUP(A16772,'Interest Rates-10yr'!$A$9:$C$15239,2,FALSE))-B16772),C16771)</f>
        <v>-0.54999999999999982</v>
      </c>
      <c r="D16772" s="98">
        <f>AVERAGE(C$10:C16772)</f>
        <v>0.81877468233609429</v>
      </c>
      <c r="E16772" s="2"/>
      <c r="G16772" s="23"/>
    </row>
    <row r="16773" spans="1:7" customFormat="1">
      <c r="A16773" s="4">
        <v>39411</v>
      </c>
      <c r="B16773">
        <v>4.5599999999999996</v>
      </c>
      <c r="C16773">
        <f>IFERROR(((VLOOKUP(A16773,'Interest Rates-10yr'!$A$9:$C$15239,2,FALSE))-B16773),C16772)</f>
        <v>-0.54999999999999982</v>
      </c>
      <c r="D16773" s="98">
        <f>AVERAGE(C$10:C16773)</f>
        <v>0.81869303268909266</v>
      </c>
      <c r="E16773" s="2"/>
      <c r="G16773" s="23"/>
    </row>
    <row r="16774" spans="1:7" customFormat="1">
      <c r="A16774" s="4">
        <v>39412</v>
      </c>
      <c r="B16774">
        <v>4.62</v>
      </c>
      <c r="C16774">
        <f>IFERROR(((VLOOKUP(A16774,'Interest Rates-10yr'!$A$9:$C$15239,2,FALSE))-B16774),C16773)</f>
        <v>-0.79</v>
      </c>
      <c r="D16774" s="98">
        <f>AVERAGE(C$10:C16774)</f>
        <v>0.81859707724425579</v>
      </c>
      <c r="E16774" s="2"/>
      <c r="G16774" s="23"/>
    </row>
    <row r="16775" spans="1:7" customFormat="1">
      <c r="A16775" s="4">
        <v>39413</v>
      </c>
      <c r="B16775">
        <v>4.3899999999999997</v>
      </c>
      <c r="C16775">
        <f>IFERROR(((VLOOKUP(A16775,'Interest Rates-10yr'!$A$9:$C$15239,2,FALSE))-B16775),C16774)</f>
        <v>-0.4399999999999995</v>
      </c>
      <c r="D16775" s="98">
        <f>AVERAGE(C$10:C16775)</f>
        <v>0.81852200882738557</v>
      </c>
      <c r="E16775" s="2"/>
      <c r="G16775" s="23"/>
    </row>
    <row r="16776" spans="1:7" customFormat="1">
      <c r="A16776" s="4">
        <v>39414</v>
      </c>
      <c r="B16776">
        <v>4.53</v>
      </c>
      <c r="C16776">
        <f>IFERROR(((VLOOKUP(A16776,'Interest Rates-10yr'!$A$9:$C$15239,2,FALSE))-B16776),C16775)</f>
        <v>-0.5</v>
      </c>
      <c r="D16776" s="98">
        <f>AVERAGE(C$10:C16776)</f>
        <v>0.81844337090713593</v>
      </c>
      <c r="E16776" s="2"/>
      <c r="G16776" s="23"/>
    </row>
    <row r="16777" spans="1:7" customFormat="1">
      <c r="A16777" s="4">
        <v>39415</v>
      </c>
      <c r="B16777">
        <v>4.55</v>
      </c>
      <c r="C16777">
        <f>IFERROR(((VLOOKUP(A16777,'Interest Rates-10yr'!$A$9:$C$15239,2,FALSE))-B16777),C16776)</f>
        <v>-0.60999999999999988</v>
      </c>
      <c r="D16777" s="98">
        <f>AVERAGE(C$10:C16777)</f>
        <v>0.81835818225190526</v>
      </c>
      <c r="E16777" s="2"/>
      <c r="G16777" s="23"/>
    </row>
    <row r="16778" spans="1:7" customFormat="1">
      <c r="A16778" s="4">
        <v>39416</v>
      </c>
      <c r="B16778">
        <v>4.66</v>
      </c>
      <c r="C16778">
        <f>IFERROR(((VLOOKUP(A16778,'Interest Rates-10yr'!$A$9:$C$15239,2,FALSE))-B16778),C16777)</f>
        <v>-0.69</v>
      </c>
      <c r="D16778" s="98">
        <f>AVERAGE(C$10:C16778)</f>
        <v>0.81826823304907548</v>
      </c>
      <c r="E16778" s="2"/>
      <c r="G16778" s="23"/>
    </row>
    <row r="16779" spans="1:7" customFormat="1">
      <c r="A16779" s="4">
        <v>39417</v>
      </c>
      <c r="B16779">
        <v>4.66</v>
      </c>
      <c r="C16779">
        <f>IFERROR(((VLOOKUP(A16779,'Interest Rates-10yr'!$A$9:$C$15239,2,FALSE))-B16779),C16778)</f>
        <v>-0.69</v>
      </c>
      <c r="D16779" s="98">
        <f>AVERAGE(C$10:C16779)</f>
        <v>0.81817829457364022</v>
      </c>
      <c r="E16779" s="2"/>
      <c r="G16779" s="23"/>
    </row>
    <row r="16780" spans="1:7" customFormat="1">
      <c r="A16780" s="4">
        <v>39418</v>
      </c>
      <c r="B16780">
        <v>4.66</v>
      </c>
      <c r="C16780">
        <f>IFERROR(((VLOOKUP(A16780,'Interest Rates-10yr'!$A$9:$C$15239,2,FALSE))-B16780),C16779)</f>
        <v>-0.69</v>
      </c>
      <c r="D16780" s="98">
        <f>AVERAGE(C$10:C16780)</f>
        <v>0.81808836682368047</v>
      </c>
      <c r="E16780" s="2"/>
      <c r="G16780" s="23"/>
    </row>
    <row r="16781" spans="1:7" customFormat="1">
      <c r="A16781" s="4">
        <v>39419</v>
      </c>
      <c r="B16781">
        <v>4.5199999999999996</v>
      </c>
      <c r="C16781">
        <f>IFERROR(((VLOOKUP(A16781,'Interest Rates-10yr'!$A$9:$C$15239,2,FALSE))-B16781),C16780)</f>
        <v>-0.62999999999999945</v>
      </c>
      <c r="D16781" s="98">
        <f>AVERAGE(C$10:C16781)</f>
        <v>0.8180020271881675</v>
      </c>
      <c r="E16781" s="2"/>
      <c r="G16781" s="23"/>
    </row>
    <row r="16782" spans="1:7" customFormat="1">
      <c r="A16782" s="4">
        <v>39420</v>
      </c>
      <c r="B16782">
        <v>4.5</v>
      </c>
      <c r="C16782">
        <f>IFERROR(((VLOOKUP(A16782,'Interest Rates-10yr'!$A$9:$C$15239,2,FALSE))-B16782),C16781)</f>
        <v>-0.60999999999999988</v>
      </c>
      <c r="D16782" s="98">
        <f>AVERAGE(C$10:C16782)</f>
        <v>0.81791689024026382</v>
      </c>
      <c r="E16782" s="2"/>
      <c r="G16782" s="23"/>
    </row>
    <row r="16783" spans="1:7" customFormat="1">
      <c r="A16783" s="4">
        <v>39421</v>
      </c>
      <c r="B16783">
        <v>4.3099999999999996</v>
      </c>
      <c r="C16783">
        <f>IFERROR(((VLOOKUP(A16783,'Interest Rates-10yr'!$A$9:$C$15239,2,FALSE))-B16783),C16782)</f>
        <v>-0.38999999999999968</v>
      </c>
      <c r="D16783" s="98">
        <f>AVERAGE(C$10:C16783)</f>
        <v>0.81784487897936964</v>
      </c>
      <c r="E16783" s="2"/>
      <c r="G16783" s="23"/>
    </row>
    <row r="16784" spans="1:7" customFormat="1">
      <c r="A16784" s="4">
        <v>39422</v>
      </c>
      <c r="B16784">
        <v>4.49</v>
      </c>
      <c r="C16784">
        <f>IFERROR(((VLOOKUP(A16784,'Interest Rates-10yr'!$A$9:$C$15239,2,FALSE))-B16784),C16783)</f>
        <v>-0.47000000000000064</v>
      </c>
      <c r="D16784" s="98">
        <f>AVERAGE(C$10:C16784)</f>
        <v>0.81776810730253036</v>
      </c>
      <c r="E16784" s="2"/>
      <c r="G16784" s="23"/>
    </row>
    <row r="16785" spans="1:7" customFormat="1">
      <c r="A16785" s="4">
        <v>39423</v>
      </c>
      <c r="B16785">
        <v>4.41</v>
      </c>
      <c r="C16785">
        <f>IFERROR(((VLOOKUP(A16785,'Interest Rates-10yr'!$A$9:$C$15239,2,FALSE))-B16785),C16784)</f>
        <v>-0.29000000000000004</v>
      </c>
      <c r="D16785" s="98">
        <f>AVERAGE(C$10:C16785)</f>
        <v>0.81770207439198528</v>
      </c>
      <c r="E16785" s="2"/>
      <c r="G16785" s="23"/>
    </row>
    <row r="16786" spans="1:7" customFormat="1">
      <c r="A16786" s="4">
        <v>39424</v>
      </c>
      <c r="B16786">
        <v>4.41</v>
      </c>
      <c r="C16786">
        <f>IFERROR(((VLOOKUP(A16786,'Interest Rates-10yr'!$A$9:$C$15239,2,FALSE))-B16786),C16785)</f>
        <v>-0.29000000000000004</v>
      </c>
      <c r="D16786" s="98">
        <f>AVERAGE(C$10:C16786)</f>
        <v>0.81763604935327805</v>
      </c>
      <c r="E16786" s="2"/>
      <c r="G16786" s="23"/>
    </row>
    <row r="16787" spans="1:7" customFormat="1">
      <c r="A16787" s="4">
        <v>39425</v>
      </c>
      <c r="B16787">
        <v>4.41</v>
      </c>
      <c r="C16787">
        <f>IFERROR(((VLOOKUP(A16787,'Interest Rates-10yr'!$A$9:$C$15239,2,FALSE))-B16787),C16786)</f>
        <v>-0.29000000000000004</v>
      </c>
      <c r="D16787" s="98">
        <f>AVERAGE(C$10:C16787)</f>
        <v>0.81757003218500079</v>
      </c>
      <c r="E16787" s="2"/>
      <c r="G16787" s="23"/>
    </row>
    <row r="16788" spans="1:7" customFormat="1">
      <c r="A16788" s="4">
        <v>39426</v>
      </c>
      <c r="B16788">
        <v>4.46</v>
      </c>
      <c r="C16788">
        <f>IFERROR(((VLOOKUP(A16788,'Interest Rates-10yr'!$A$9:$C$15239,2,FALSE))-B16788),C16787)</f>
        <v>-0.30999999999999961</v>
      </c>
      <c r="D16788" s="98">
        <f>AVERAGE(C$10:C16788)</f>
        <v>0.81750283091959863</v>
      </c>
      <c r="E16788" s="2"/>
      <c r="G16788" s="23"/>
    </row>
    <row r="16789" spans="1:7" customFormat="1">
      <c r="A16789" s="4">
        <v>39427</v>
      </c>
      <c r="B16789">
        <v>4.29</v>
      </c>
      <c r="C16789">
        <f>IFERROR(((VLOOKUP(A16789,'Interest Rates-10yr'!$A$9:$C$15239,2,FALSE))-B16789),C16788)</f>
        <v>-0.31000000000000005</v>
      </c>
      <c r="D16789" s="98">
        <f>AVERAGE(C$10:C16789)</f>
        <v>0.81743563766388228</v>
      </c>
      <c r="E16789" s="2"/>
      <c r="G16789" s="23"/>
    </row>
    <row r="16790" spans="1:7" customFormat="1">
      <c r="A16790" s="4">
        <v>39428</v>
      </c>
      <c r="B16790">
        <v>4.28</v>
      </c>
      <c r="C16790">
        <f>IFERROR(((VLOOKUP(A16790,'Interest Rates-10yr'!$A$9:$C$15239,2,FALSE))-B16790),C16789)</f>
        <v>-0.23000000000000043</v>
      </c>
      <c r="D16790" s="98">
        <f>AVERAGE(C$10:C16790)</f>
        <v>0.81737321971276711</v>
      </c>
      <c r="E16790" s="2"/>
      <c r="G16790" s="23"/>
    </row>
    <row r="16791" spans="1:7" customFormat="1">
      <c r="A16791" s="4">
        <v>39429</v>
      </c>
      <c r="B16791">
        <v>4.3</v>
      </c>
      <c r="C16791">
        <f>IFERROR(((VLOOKUP(A16791,'Interest Rates-10yr'!$A$9:$C$15239,2,FALSE))-B16791),C16790)</f>
        <v>-0.12000000000000011</v>
      </c>
      <c r="D16791" s="98">
        <f>AVERAGE(C$10:C16791)</f>
        <v>0.81731736384220866</v>
      </c>
      <c r="E16791" s="2"/>
      <c r="G16791" s="23"/>
    </row>
    <row r="16792" spans="1:7" customFormat="1">
      <c r="A16792" s="4">
        <v>39430</v>
      </c>
      <c r="B16792">
        <v>4.24</v>
      </c>
      <c r="C16792">
        <f>IFERROR(((VLOOKUP(A16792,'Interest Rates-10yr'!$A$9:$C$15239,2,FALSE))-B16792),C16791)</f>
        <v>0</v>
      </c>
      <c r="D16792" s="98">
        <f>AVERAGE(C$10:C16792)</f>
        <v>0.81726866472024939</v>
      </c>
      <c r="E16792" s="2"/>
      <c r="G16792" s="23"/>
    </row>
    <row r="16793" spans="1:7" customFormat="1">
      <c r="A16793" s="4">
        <v>39431</v>
      </c>
      <c r="B16793">
        <v>4.24</v>
      </c>
      <c r="C16793">
        <f>IFERROR(((VLOOKUP(A16793,'Interest Rates-10yr'!$A$9:$C$15239,2,FALSE))-B16793),C16792)</f>
        <v>0</v>
      </c>
      <c r="D16793" s="98">
        <f>AVERAGE(C$10:C16793)</f>
        <v>0.81721997140133129</v>
      </c>
      <c r="E16793" s="2"/>
      <c r="G16793" s="23"/>
    </row>
    <row r="16794" spans="1:7" customFormat="1">
      <c r="A16794" s="4">
        <v>39432</v>
      </c>
      <c r="B16794">
        <v>4.24</v>
      </c>
      <c r="C16794">
        <f>IFERROR(((VLOOKUP(A16794,'Interest Rates-10yr'!$A$9:$C$15239,2,FALSE))-B16794),C16793)</f>
        <v>0</v>
      </c>
      <c r="D16794" s="98">
        <f>AVERAGE(C$10:C16794)</f>
        <v>0.81717128388441729</v>
      </c>
      <c r="E16794" s="2"/>
      <c r="G16794" s="23"/>
    </row>
    <row r="16795" spans="1:7" customFormat="1">
      <c r="A16795" s="4">
        <v>39433</v>
      </c>
      <c r="B16795">
        <v>4.3099999999999996</v>
      </c>
      <c r="C16795">
        <f>IFERROR(((VLOOKUP(A16795,'Interest Rates-10yr'!$A$9:$C$15239,2,FALSE))-B16795),C16794)</f>
        <v>-0.10999999999999943</v>
      </c>
      <c r="D16795" s="98">
        <f>AVERAGE(C$10:C16795)</f>
        <v>0.81711604908852287</v>
      </c>
      <c r="E16795" s="2"/>
      <c r="G16795" s="23"/>
    </row>
    <row r="16796" spans="1:7" customFormat="1">
      <c r="A16796" s="4">
        <v>39434</v>
      </c>
      <c r="B16796">
        <v>4.16</v>
      </c>
      <c r="C16796">
        <f>IFERROR(((VLOOKUP(A16796,'Interest Rates-10yr'!$A$9:$C$15239,2,FALSE))-B16796),C16795)</f>
        <v>-2.0000000000000462E-2</v>
      </c>
      <c r="D16796" s="98">
        <f>AVERAGE(C$10:C16796)</f>
        <v>0.81706618216476701</v>
      </c>
      <c r="E16796" s="2"/>
      <c r="G16796" s="23"/>
    </row>
    <row r="16797" spans="1:7" customFormat="1">
      <c r="A16797" s="4">
        <v>39435</v>
      </c>
      <c r="B16797">
        <v>3.98</v>
      </c>
      <c r="C16797">
        <f>IFERROR(((VLOOKUP(A16797,'Interest Rates-10yr'!$A$9:$C$15239,2,FALSE))-B16797),C16796)</f>
        <v>7.9999999999999627E-2</v>
      </c>
      <c r="D16797" s="98">
        <f>AVERAGE(C$10:C16797)</f>
        <v>0.81702227781748538</v>
      </c>
      <c r="E16797" s="2"/>
      <c r="G16797" s="23"/>
    </row>
    <row r="16798" spans="1:7" customFormat="1">
      <c r="A16798" s="4">
        <v>39436</v>
      </c>
      <c r="B16798">
        <v>4.37</v>
      </c>
      <c r="C16798">
        <f>IFERROR(((VLOOKUP(A16798,'Interest Rates-10yr'!$A$9:$C$15239,2,FALSE))-B16798),C16797)</f>
        <v>-0.33000000000000007</v>
      </c>
      <c r="D16798" s="98">
        <f>AVERAGE(C$10:C16798)</f>
        <v>0.81695395794865355</v>
      </c>
      <c r="E16798" s="2"/>
      <c r="G16798" s="23"/>
    </row>
    <row r="16799" spans="1:7" customFormat="1">
      <c r="A16799" s="4">
        <v>39437</v>
      </c>
      <c r="B16799">
        <v>4.28</v>
      </c>
      <c r="C16799">
        <f>IFERROR(((VLOOKUP(A16799,'Interest Rates-10yr'!$A$9:$C$15239,2,FALSE))-B16799),C16798)</f>
        <v>-0.10000000000000053</v>
      </c>
      <c r="D16799" s="98">
        <f>AVERAGE(C$10:C16799)</f>
        <v>0.81689934484812055</v>
      </c>
      <c r="E16799" s="2"/>
      <c r="G16799" s="23"/>
    </row>
    <row r="16800" spans="1:7" customFormat="1">
      <c r="A16800" s="4">
        <v>39438</v>
      </c>
      <c r="B16800">
        <v>4.28</v>
      </c>
      <c r="C16800">
        <f>IFERROR(((VLOOKUP(A16800,'Interest Rates-10yr'!$A$9:$C$15239,2,FALSE))-B16800),C16799)</f>
        <v>-0.10000000000000053</v>
      </c>
      <c r="D16800" s="98">
        <f>AVERAGE(C$10:C16800)</f>
        <v>0.81684473825263193</v>
      </c>
      <c r="E16800" s="2"/>
      <c r="G16800" s="23"/>
    </row>
    <row r="16801" spans="1:8">
      <c r="A16801" s="4">
        <v>39439</v>
      </c>
      <c r="B16801">
        <v>4.28</v>
      </c>
      <c r="C16801">
        <f>IFERROR(((VLOOKUP(A16801,'Interest Rates-10yr'!$A$9:$C$15239,2,FALSE))-B16801),C16800)</f>
        <v>-0.10000000000000053</v>
      </c>
      <c r="D16801" s="98">
        <f>AVERAGE(C$10:C16801)</f>
        <v>0.81679013816102564</v>
      </c>
      <c r="E16801" s="2"/>
      <c r="H16801"/>
    </row>
    <row r="16802" spans="1:8">
      <c r="A16802" s="4">
        <v>39440</v>
      </c>
      <c r="B16802">
        <v>4</v>
      </c>
      <c r="C16802">
        <f>IFERROR(((VLOOKUP(A16802,'Interest Rates-10yr'!$A$9:$C$15239,2,FALSE))-B16802),C16801)</f>
        <v>0.23000000000000043</v>
      </c>
      <c r="D16802" s="98">
        <f>AVERAGE(C$10:C16802)</f>
        <v>0.81675519561721799</v>
      </c>
      <c r="E16802" s="2"/>
      <c r="H16802"/>
    </row>
    <row r="16803" spans="1:8">
      <c r="A16803" s="4">
        <v>39441</v>
      </c>
      <c r="B16803">
        <v>4</v>
      </c>
      <c r="C16803">
        <f>IFERROR(((VLOOKUP(A16803,'Interest Rates-10yr'!$A$9:$C$15239,2,FALSE))-B16803),C16802)</f>
        <v>0.23000000000000043</v>
      </c>
      <c r="D16803" s="98">
        <f>AVERAGE(C$10:C16803)</f>
        <v>0.81672025723472319</v>
      </c>
      <c r="E16803" s="2"/>
      <c r="H16803"/>
    </row>
    <row r="16804" spans="1:8">
      <c r="A16804" s="4">
        <v>39442</v>
      </c>
      <c r="B16804">
        <v>4.26</v>
      </c>
      <c r="C16804">
        <f>IFERROR(((VLOOKUP(A16804,'Interest Rates-10yr'!$A$9:$C$15239,2,FALSE))-B16804),C16803)</f>
        <v>4.0000000000000036E-2</v>
      </c>
      <c r="D16804" s="98">
        <f>AVERAGE(C$10:C16804)</f>
        <v>0.81667401012205676</v>
      </c>
      <c r="E16804" s="2"/>
      <c r="H16804"/>
    </row>
    <row r="16805" spans="1:8">
      <c r="A16805" s="4">
        <v>39443</v>
      </c>
      <c r="B16805">
        <v>4.1500000000000004</v>
      </c>
      <c r="C16805">
        <f>IFERROR(((VLOOKUP(A16805,'Interest Rates-10yr'!$A$9:$C$15239,2,FALSE))-B16805),C16804)</f>
        <v>5.9999999999999609E-2</v>
      </c>
      <c r="D16805" s="98">
        <f>AVERAGE(C$10:C16805)</f>
        <v>0.81662895927601464</v>
      </c>
      <c r="E16805" s="2"/>
      <c r="H16805"/>
    </row>
    <row r="16806" spans="1:8">
      <c r="A16806" s="4">
        <v>39444</v>
      </c>
      <c r="B16806">
        <v>4.01</v>
      </c>
      <c r="C16806">
        <f>IFERROR(((VLOOKUP(A16806,'Interest Rates-10yr'!$A$9:$C$15239,2,FALSE))-B16806),C16805)</f>
        <v>0.10000000000000053</v>
      </c>
      <c r="D16806" s="98">
        <f>AVERAGE(C$10:C16806)</f>
        <v>0.81658629517175341</v>
      </c>
      <c r="E16806" s="2"/>
      <c r="H16806"/>
    </row>
    <row r="16807" spans="1:8">
      <c r="A16807" s="4">
        <v>39445</v>
      </c>
      <c r="B16807">
        <v>4.01</v>
      </c>
      <c r="C16807">
        <f>IFERROR(((VLOOKUP(A16807,'Interest Rates-10yr'!$A$9:$C$15239,2,FALSE))-B16807),C16806)</f>
        <v>0.10000000000000053</v>
      </c>
      <c r="D16807" s="98">
        <f>AVERAGE(C$10:C16807)</f>
        <v>0.81654363614715697</v>
      </c>
      <c r="E16807" s="2"/>
      <c r="H16807"/>
    </row>
    <row r="16808" spans="1:8">
      <c r="A16808" s="4">
        <v>39446</v>
      </c>
      <c r="B16808">
        <v>4.01</v>
      </c>
      <c r="C16808">
        <f>IFERROR(((VLOOKUP(A16808,'Interest Rates-10yr'!$A$9:$C$15239,2,FALSE))-B16808),C16807)</f>
        <v>0.10000000000000053</v>
      </c>
      <c r="D16808" s="98">
        <f>AVERAGE(C$10:C16808)</f>
        <v>0.81650098220131817</v>
      </c>
      <c r="E16808" s="2"/>
      <c r="H16808"/>
    </row>
    <row r="16809" spans="1:8">
      <c r="A16809" s="4">
        <v>39447</v>
      </c>
      <c r="B16809">
        <v>3.06</v>
      </c>
      <c r="C16809">
        <f>IFERROR(((VLOOKUP(A16809,'Interest Rates-10yr'!$A$9:$C$15239,2,FALSE))-B16809),C16808)</f>
        <v>0.98</v>
      </c>
      <c r="D16809" s="98">
        <f>AVERAGE(C$10:C16809)</f>
        <v>0.81651071428571087</v>
      </c>
      <c r="E16809" s="2"/>
      <c r="F16809" s="12" t="s">
        <v>207</v>
      </c>
      <c r="G16809" s="23">
        <f>AVERAGE(B16718:B16809)/100</f>
        <v>4.495652173913043E-2</v>
      </c>
      <c r="H16809" s="23">
        <f>AVERAGE(C16718:C16809)/100</f>
        <v>-2.2804347826086953E-3</v>
      </c>
    </row>
    <row r="16810" spans="1:8">
      <c r="A16810" s="4">
        <v>39448</v>
      </c>
      <c r="B16810">
        <v>3.06</v>
      </c>
      <c r="C16810">
        <f>IFERROR(((VLOOKUP(A16810,'Interest Rates-10yr'!$A$9:$C$15239,2,FALSE))-B16810),C16809)</f>
        <v>0.98</v>
      </c>
      <c r="D16810" s="98">
        <f>AVERAGE(C$10:C16810)</f>
        <v>0.81652044521159117</v>
      </c>
      <c r="E16810" s="2"/>
      <c r="H16810"/>
    </row>
    <row r="16811" spans="1:8">
      <c r="A16811" s="4">
        <v>39449</v>
      </c>
      <c r="B16811">
        <v>4.1100000000000003</v>
      </c>
      <c r="C16811">
        <f>IFERROR(((VLOOKUP(A16811,'Interest Rates-10yr'!$A$9:$C$15239,2,FALSE))-B16811),C16810)</f>
        <v>-0.20000000000000018</v>
      </c>
      <c r="D16811" s="98">
        <f>AVERAGE(C$10:C16811)</f>
        <v>0.8164599452446103</v>
      </c>
      <c r="E16811" s="2"/>
      <c r="H16811"/>
    </row>
    <row r="16812" spans="1:8">
      <c r="A16812" s="4">
        <v>39450</v>
      </c>
      <c r="B16812">
        <v>4.25</v>
      </c>
      <c r="C16812">
        <f>IFERROR(((VLOOKUP(A16812,'Interest Rates-10yr'!$A$9:$C$15239,2,FALSE))-B16812),C16811)</f>
        <v>-0.33999999999999986</v>
      </c>
      <c r="D16812" s="98">
        <f>AVERAGE(C$10:C16812)</f>
        <v>0.81639112063321673</v>
      </c>
      <c r="E16812" s="2"/>
      <c r="H16812"/>
    </row>
    <row r="16813" spans="1:8">
      <c r="A16813" s="4">
        <v>39451</v>
      </c>
      <c r="B16813">
        <v>4.18</v>
      </c>
      <c r="C16813">
        <f>IFERROR(((VLOOKUP(A16813,'Interest Rates-10yr'!$A$9:$C$15239,2,FALSE))-B16813),C16812)</f>
        <v>-0.29999999999999982</v>
      </c>
      <c r="D16813" s="98">
        <f>AVERAGE(C$10:C16813)</f>
        <v>0.81632468459890162</v>
      </c>
      <c r="E16813" s="2"/>
      <c r="H16813"/>
    </row>
    <row r="16814" spans="1:8">
      <c r="A16814" s="4">
        <v>39452</v>
      </c>
      <c r="B16814">
        <v>4.18</v>
      </c>
      <c r="C16814">
        <f>IFERROR(((VLOOKUP(A16814,'Interest Rates-10yr'!$A$9:$C$15239,2,FALSE))-B16814),C16813)</f>
        <v>-0.29999999999999982</v>
      </c>
      <c r="D16814" s="98">
        <f>AVERAGE(C$10:C16814)</f>
        <v>0.81625825647128492</v>
      </c>
      <c r="E16814" s="2"/>
      <c r="H16814"/>
    </row>
    <row r="16815" spans="1:8">
      <c r="A16815" s="4">
        <v>39453</v>
      </c>
      <c r="B16815">
        <v>4.18</v>
      </c>
      <c r="C16815">
        <f>IFERROR(((VLOOKUP(A16815,'Interest Rates-10yr'!$A$9:$C$15239,2,FALSE))-B16815),C16814)</f>
        <v>-0.29999999999999982</v>
      </c>
      <c r="D16815" s="98">
        <f>AVERAGE(C$10:C16815)</f>
        <v>0.8161918362489553</v>
      </c>
      <c r="E16815" s="2"/>
      <c r="H16815"/>
    </row>
    <row r="16816" spans="1:8">
      <c r="A16816" s="4">
        <v>39454</v>
      </c>
      <c r="B16816">
        <v>4.2699999999999996</v>
      </c>
      <c r="C16816">
        <f>IFERROR(((VLOOKUP(A16816,'Interest Rates-10yr'!$A$9:$C$15239,2,FALSE))-B16816),C16815)</f>
        <v>-0.4099999999999997</v>
      </c>
      <c r="D16816" s="98">
        <f>AVERAGE(C$10:C16816)</f>
        <v>0.81611887903849256</v>
      </c>
      <c r="E16816" s="2"/>
      <c r="H16816"/>
    </row>
    <row r="16817" spans="1:7" customFormat="1">
      <c r="A16817" s="4">
        <v>39455</v>
      </c>
      <c r="B16817">
        <v>4.2699999999999996</v>
      </c>
      <c r="C16817">
        <f>IFERROR(((VLOOKUP(A16817,'Interest Rates-10yr'!$A$9:$C$15239,2,FALSE))-B16817),C16816)</f>
        <v>-0.4099999999999997</v>
      </c>
      <c r="D16817" s="98">
        <f>AVERAGE(C$10:C16817)</f>
        <v>0.81604593050927798</v>
      </c>
      <c r="E16817" s="2"/>
      <c r="G16817" s="23"/>
    </row>
    <row r="16818" spans="1:7" customFormat="1">
      <c r="A16818" s="4">
        <v>39456</v>
      </c>
      <c r="B16818">
        <v>4.26</v>
      </c>
      <c r="C16818">
        <f>IFERROR(((VLOOKUP(A16818,'Interest Rates-10yr'!$A$9:$C$15239,2,FALSE))-B16818),C16817)</f>
        <v>-0.43999999999999995</v>
      </c>
      <c r="D16818" s="98">
        <f>AVERAGE(C$10:C16818)</f>
        <v>0.815971205901597</v>
      </c>
      <c r="E16818" s="2"/>
      <c r="G16818" s="23"/>
    </row>
    <row r="16819" spans="1:7" customFormat="1">
      <c r="A16819" s="4">
        <v>39457</v>
      </c>
      <c r="B16819">
        <v>4.26</v>
      </c>
      <c r="C16819">
        <f>IFERROR(((VLOOKUP(A16819,'Interest Rates-10yr'!$A$9:$C$15239,2,FALSE))-B16819),C16818)</f>
        <v>-0.34999999999999964</v>
      </c>
      <c r="D16819" s="98">
        <f>AVERAGE(C$10:C16819)</f>
        <v>0.81590184414038924</v>
      </c>
      <c r="E16819" s="2"/>
      <c r="G16819" s="23"/>
    </row>
    <row r="16820" spans="1:7" customFormat="1">
      <c r="A16820" s="4">
        <v>39458</v>
      </c>
      <c r="B16820">
        <v>4.2300000000000004</v>
      </c>
      <c r="C16820">
        <f>IFERROR(((VLOOKUP(A16820,'Interest Rates-10yr'!$A$9:$C$15239,2,FALSE))-B16820),C16819)</f>
        <v>-0.41000000000000059</v>
      </c>
      <c r="D16820" s="98">
        <f>AVERAGE(C$10:C16820)</f>
        <v>0.81582892153946485</v>
      </c>
      <c r="E16820" s="2"/>
      <c r="G16820" s="23"/>
    </row>
    <row r="16821" spans="1:7" customFormat="1">
      <c r="A16821" s="4">
        <v>39459</v>
      </c>
      <c r="B16821">
        <v>4.2300000000000004</v>
      </c>
      <c r="C16821">
        <f>IFERROR(((VLOOKUP(A16821,'Interest Rates-10yr'!$A$9:$C$15239,2,FALSE))-B16821),C16820)</f>
        <v>-0.41000000000000059</v>
      </c>
      <c r="D16821" s="98">
        <f>AVERAGE(C$10:C16821)</f>
        <v>0.815756007613606</v>
      </c>
      <c r="E16821" s="2"/>
      <c r="G16821" s="23"/>
    </row>
    <row r="16822" spans="1:7" customFormat="1">
      <c r="A16822" s="4">
        <v>39460</v>
      </c>
      <c r="B16822">
        <v>4.2300000000000004</v>
      </c>
      <c r="C16822">
        <f>IFERROR(((VLOOKUP(A16822,'Interest Rates-10yr'!$A$9:$C$15239,2,FALSE))-B16822),C16821)</f>
        <v>-0.41000000000000059</v>
      </c>
      <c r="D16822" s="98">
        <f>AVERAGE(C$10:C16822)</f>
        <v>0.81568310236126473</v>
      </c>
      <c r="E16822" s="2"/>
      <c r="G16822" s="23"/>
    </row>
    <row r="16823" spans="1:7" customFormat="1">
      <c r="A16823" s="4">
        <v>39461</v>
      </c>
      <c r="B16823">
        <v>4.24</v>
      </c>
      <c r="C16823">
        <f>IFERROR(((VLOOKUP(A16823,'Interest Rates-10yr'!$A$9:$C$15239,2,FALSE))-B16823),C16822)</f>
        <v>-0.43000000000000016</v>
      </c>
      <c r="D16823" s="98">
        <f>AVERAGE(C$10:C16823)</f>
        <v>0.81560901629594051</v>
      </c>
      <c r="E16823" s="2"/>
      <c r="G16823" s="23"/>
    </row>
    <row r="16824" spans="1:7" customFormat="1">
      <c r="A16824" s="4">
        <v>39462</v>
      </c>
      <c r="B16824">
        <v>4.24</v>
      </c>
      <c r="C16824">
        <f>IFERROR(((VLOOKUP(A16824,'Interest Rates-10yr'!$A$9:$C$15239,2,FALSE))-B16824),C16823)</f>
        <v>-0.52</v>
      </c>
      <c r="D16824" s="98">
        <f>AVERAGE(C$10:C16824)</f>
        <v>0.81552958667855746</v>
      </c>
      <c r="E16824" s="2"/>
      <c r="G16824" s="23"/>
    </row>
    <row r="16825" spans="1:7" customFormat="1">
      <c r="A16825" s="4">
        <v>39463</v>
      </c>
      <c r="B16825">
        <v>4.22</v>
      </c>
      <c r="C16825">
        <f>IFERROR(((VLOOKUP(A16825,'Interest Rates-10yr'!$A$9:$C$15239,2,FALSE))-B16825),C16824)</f>
        <v>-0.47999999999999954</v>
      </c>
      <c r="D16825" s="98">
        <f>AVERAGE(C$10:C16825)</f>
        <v>0.81545254519504895</v>
      </c>
      <c r="E16825" s="2"/>
      <c r="G16825" s="23"/>
    </row>
    <row r="16826" spans="1:7" customFormat="1">
      <c r="A16826" s="4">
        <v>39464</v>
      </c>
      <c r="B16826">
        <v>4.2300000000000004</v>
      </c>
      <c r="C16826">
        <f>IFERROR(((VLOOKUP(A16826,'Interest Rates-10yr'!$A$9:$C$15239,2,FALSE))-B16826),C16825)</f>
        <v>-0.57000000000000028</v>
      </c>
      <c r="D16826" s="98">
        <f>AVERAGE(C$10:C16826)</f>
        <v>0.81537016114645555</v>
      </c>
      <c r="E16826" s="2"/>
      <c r="G16826" s="23"/>
    </row>
    <row r="16827" spans="1:7" customFormat="1">
      <c r="A16827" s="4">
        <v>39465</v>
      </c>
      <c r="B16827">
        <v>4.17</v>
      </c>
      <c r="C16827">
        <f>IFERROR(((VLOOKUP(A16827,'Interest Rates-10yr'!$A$9:$C$15239,2,FALSE))-B16827),C16826)</f>
        <v>-0.50999999999999979</v>
      </c>
      <c r="D16827" s="98">
        <f>AVERAGE(C$10:C16827)</f>
        <v>0.81529135450112633</v>
      </c>
      <c r="E16827" s="2"/>
      <c r="G16827" s="23"/>
    </row>
    <row r="16828" spans="1:7" customFormat="1">
      <c r="A16828" s="4">
        <v>39466</v>
      </c>
      <c r="B16828">
        <v>4.17</v>
      </c>
      <c r="C16828">
        <f>IFERROR(((VLOOKUP(A16828,'Interest Rates-10yr'!$A$9:$C$15239,2,FALSE))-B16828),C16827)</f>
        <v>-0.50999999999999979</v>
      </c>
      <c r="D16828" s="98">
        <f>AVERAGE(C$10:C16828)</f>
        <v>0.8152125572269423</v>
      </c>
      <c r="E16828" s="2"/>
      <c r="G16828" s="23"/>
    </row>
    <row r="16829" spans="1:7" customFormat="1">
      <c r="A16829" s="4">
        <v>39467</v>
      </c>
      <c r="B16829">
        <v>4.17</v>
      </c>
      <c r="C16829">
        <f>IFERROR(((VLOOKUP(A16829,'Interest Rates-10yr'!$A$9:$C$15239,2,FALSE))-B16829),C16828)</f>
        <v>-0.50999999999999979</v>
      </c>
      <c r="D16829" s="98">
        <f>AVERAGE(C$10:C16829)</f>
        <v>0.81513376932223203</v>
      </c>
      <c r="E16829" s="2"/>
      <c r="G16829" s="23"/>
    </row>
    <row r="16830" spans="1:7" customFormat="1">
      <c r="A16830" s="4">
        <v>39468</v>
      </c>
      <c r="B16830">
        <v>4.17</v>
      </c>
      <c r="C16830">
        <f>IFERROR(((VLOOKUP(A16830,'Interest Rates-10yr'!$A$9:$C$15239,2,FALSE))-B16830),C16829)</f>
        <v>-0.50999999999999979</v>
      </c>
      <c r="D16830" s="98">
        <f>AVERAGE(C$10:C16830)</f>
        <v>0.81505499078532451</v>
      </c>
      <c r="E16830" s="2"/>
      <c r="G16830" s="23"/>
    </row>
    <row r="16831" spans="1:7" customFormat="1">
      <c r="A16831" s="4">
        <v>39469</v>
      </c>
      <c r="B16831">
        <v>3.68</v>
      </c>
      <c r="C16831">
        <f>IFERROR(((VLOOKUP(A16831,'Interest Rates-10yr'!$A$9:$C$15239,2,FALSE))-B16831),C16830)</f>
        <v>-0.16000000000000014</v>
      </c>
      <c r="D16831" s="98">
        <f>AVERAGE(C$10:C16831)</f>
        <v>0.8149970277018157</v>
      </c>
      <c r="E16831" s="2"/>
      <c r="G16831" s="23"/>
    </row>
    <row r="16832" spans="1:7" customFormat="1">
      <c r="A16832" s="4">
        <v>39470</v>
      </c>
      <c r="B16832">
        <v>3.43</v>
      </c>
      <c r="C16832">
        <f>IFERROR(((VLOOKUP(A16832,'Interest Rates-10yr'!$A$9:$C$15239,2,FALSE))-B16832),C16831)</f>
        <v>7.9999999999999627E-2</v>
      </c>
      <c r="D16832" s="98">
        <f>AVERAGE(C$10:C16832)</f>
        <v>0.81495333769244149</v>
      </c>
      <c r="E16832" s="2"/>
      <c r="G16832" s="23"/>
    </row>
    <row r="16833" spans="1:7" customFormat="1">
      <c r="A16833" s="4">
        <v>39471</v>
      </c>
      <c r="B16833">
        <v>3.47</v>
      </c>
      <c r="C16833">
        <f>IFERROR(((VLOOKUP(A16833,'Interest Rates-10yr'!$A$9:$C$15239,2,FALSE))-B16833),C16832)</f>
        <v>0.20999999999999996</v>
      </c>
      <c r="D16833" s="98">
        <f>AVERAGE(C$10:C16833)</f>
        <v>0.81491737993342495</v>
      </c>
      <c r="E16833" s="2"/>
      <c r="G16833" s="23"/>
    </row>
    <row r="16834" spans="1:7" customFormat="1">
      <c r="A16834" s="4">
        <v>39472</v>
      </c>
      <c r="B16834">
        <v>3.6</v>
      </c>
      <c r="C16834">
        <f>IFERROR(((VLOOKUP(A16834,'Interest Rates-10yr'!$A$9:$C$15239,2,FALSE))-B16834),C16833)</f>
        <v>9.9999999999997868E-3</v>
      </c>
      <c r="D16834" s="98">
        <f>AVERAGE(C$10:C16834)</f>
        <v>0.81486953937592521</v>
      </c>
      <c r="E16834" s="2"/>
      <c r="G16834" s="23"/>
    </row>
    <row r="16835" spans="1:7" customFormat="1">
      <c r="A16835" s="4">
        <v>39473</v>
      </c>
      <c r="B16835">
        <v>3.6</v>
      </c>
      <c r="C16835">
        <f>IFERROR(((VLOOKUP(A16835,'Interest Rates-10yr'!$A$9:$C$15239,2,FALSE))-B16835),C16834)</f>
        <v>9.9999999999997868E-3</v>
      </c>
      <c r="D16835" s="98">
        <f>AVERAGE(C$10:C16835)</f>
        <v>0.81482170450492941</v>
      </c>
      <c r="E16835" s="2"/>
      <c r="G16835" s="23"/>
    </row>
    <row r="16836" spans="1:7" customFormat="1">
      <c r="A16836" s="4">
        <v>39474</v>
      </c>
      <c r="B16836">
        <v>3.6</v>
      </c>
      <c r="C16836">
        <f>IFERROR(((VLOOKUP(A16836,'Interest Rates-10yr'!$A$9:$C$15239,2,FALSE))-B16836),C16835)</f>
        <v>9.9999999999997868E-3</v>
      </c>
      <c r="D16836" s="98">
        <f>AVERAGE(C$10:C16836)</f>
        <v>0.81477387531942369</v>
      </c>
      <c r="E16836" s="2"/>
      <c r="G16836" s="23"/>
    </row>
    <row r="16837" spans="1:7" customFormat="1">
      <c r="A16837" s="4">
        <v>39475</v>
      </c>
      <c r="B16837">
        <v>3.5</v>
      </c>
      <c r="C16837">
        <f>IFERROR(((VLOOKUP(A16837,'Interest Rates-10yr'!$A$9:$C$15239,2,FALSE))-B16837),C16836)</f>
        <v>0.10999999999999988</v>
      </c>
      <c r="D16837" s="98">
        <f>AVERAGE(C$10:C16837)</f>
        <v>0.81473199429521892</v>
      </c>
      <c r="E16837" s="2"/>
      <c r="G16837" s="23"/>
    </row>
    <row r="16838" spans="1:7" customFormat="1">
      <c r="A16838" s="4">
        <v>39476</v>
      </c>
      <c r="B16838">
        <v>3.47</v>
      </c>
      <c r="C16838">
        <f>IFERROR(((VLOOKUP(A16838,'Interest Rates-10yr'!$A$9:$C$15239,2,FALSE))-B16838),C16837)</f>
        <v>0.21999999999999975</v>
      </c>
      <c r="D16838" s="98">
        <f>AVERAGE(C$10:C16838)</f>
        <v>0.81469665458434504</v>
      </c>
      <c r="E16838" s="2"/>
      <c r="G16838" s="23"/>
    </row>
    <row r="16839" spans="1:7" customFormat="1">
      <c r="A16839" s="4">
        <v>39477</v>
      </c>
      <c r="B16839">
        <v>3.26</v>
      </c>
      <c r="C16839">
        <f>IFERROR(((VLOOKUP(A16839,'Interest Rates-10yr'!$A$9:$C$15239,2,FALSE))-B16839),C16838)</f>
        <v>0.52</v>
      </c>
      <c r="D16839" s="98">
        <f>AVERAGE(C$10:C16839)</f>
        <v>0.81467914438502331</v>
      </c>
      <c r="E16839" s="2"/>
      <c r="G16839" s="23"/>
    </row>
    <row r="16840" spans="1:7" customFormat="1">
      <c r="A16840" s="4">
        <v>39478</v>
      </c>
      <c r="B16840">
        <v>3.22</v>
      </c>
      <c r="C16840">
        <f>IFERROR(((VLOOKUP(A16840,'Interest Rates-10yr'!$A$9:$C$15239,2,FALSE))-B16840),C16839)</f>
        <v>0.44999999999999973</v>
      </c>
      <c r="D16840" s="98">
        <f>AVERAGE(C$10:C16840)</f>
        <v>0.81465747727407423</v>
      </c>
      <c r="E16840" s="2"/>
      <c r="G16840" s="23"/>
    </row>
    <row r="16841" spans="1:7" customFormat="1">
      <c r="A16841" s="4">
        <v>39479</v>
      </c>
      <c r="B16841">
        <v>3.12</v>
      </c>
      <c r="C16841">
        <f>IFERROR(((VLOOKUP(A16841,'Interest Rates-10yr'!$A$9:$C$15239,2,FALSE))-B16841),C16840)</f>
        <v>0.5</v>
      </c>
      <c r="D16841" s="98">
        <f>AVERAGE(C$10:C16841)</f>
        <v>0.81463878326995864</v>
      </c>
      <c r="E16841" s="2"/>
      <c r="G16841" s="23"/>
    </row>
    <row r="16842" spans="1:7" customFormat="1">
      <c r="A16842" s="4">
        <v>39480</v>
      </c>
      <c r="B16842">
        <v>3.12</v>
      </c>
      <c r="C16842">
        <f>IFERROR(((VLOOKUP(A16842,'Interest Rates-10yr'!$A$9:$C$15239,2,FALSE))-B16842),C16841)</f>
        <v>0.5</v>
      </c>
      <c r="D16842" s="98">
        <f>AVERAGE(C$10:C16842)</f>
        <v>0.8146200914869568</v>
      </c>
      <c r="E16842" s="2"/>
      <c r="G16842" s="23"/>
    </row>
    <row r="16843" spans="1:7" customFormat="1">
      <c r="A16843" s="4">
        <v>39481</v>
      </c>
      <c r="B16843">
        <v>3.12</v>
      </c>
      <c r="C16843">
        <f>IFERROR(((VLOOKUP(A16843,'Interest Rates-10yr'!$A$9:$C$15239,2,FALSE))-B16843),C16842)</f>
        <v>0.5</v>
      </c>
      <c r="D16843" s="98">
        <f>AVERAGE(C$10:C16843)</f>
        <v>0.8146014019246729</v>
      </c>
      <c r="E16843" s="2"/>
      <c r="G16843" s="23"/>
    </row>
    <row r="16844" spans="1:7" customFormat="1">
      <c r="A16844" s="4">
        <v>39482</v>
      </c>
      <c r="B16844">
        <v>2.82</v>
      </c>
      <c r="C16844">
        <f>IFERROR(((VLOOKUP(A16844,'Interest Rates-10yr'!$A$9:$C$15239,2,FALSE))-B16844),C16843)</f>
        <v>0.86000000000000032</v>
      </c>
      <c r="D16844" s="98">
        <f>AVERAGE(C$10:C16844)</f>
        <v>0.81460409860409533</v>
      </c>
      <c r="E16844" s="2"/>
      <c r="G16844" s="23"/>
    </row>
    <row r="16845" spans="1:7" customFormat="1">
      <c r="A16845" s="4">
        <v>39483</v>
      </c>
      <c r="B16845">
        <v>2.71</v>
      </c>
      <c r="C16845">
        <f>IFERROR(((VLOOKUP(A16845,'Interest Rates-10yr'!$A$9:$C$15239,2,FALSE))-B16845),C16844)</f>
        <v>0.89999999999999991</v>
      </c>
      <c r="D16845" s="98">
        <f>AVERAGE(C$10:C16845)</f>
        <v>0.81460917082442053</v>
      </c>
      <c r="E16845" s="2"/>
      <c r="G16845" s="23"/>
    </row>
    <row r="16846" spans="1:7" customFormat="1">
      <c r="A16846" s="4">
        <v>39484</v>
      </c>
      <c r="B16846">
        <v>2.94</v>
      </c>
      <c r="C16846">
        <f>IFERROR(((VLOOKUP(A16846,'Interest Rates-10yr'!$A$9:$C$15239,2,FALSE))-B16846),C16845)</f>
        <v>0.66999999999999993</v>
      </c>
      <c r="D16846" s="98">
        <f>AVERAGE(C$10:C16846)</f>
        <v>0.81460058205143104</v>
      </c>
      <c r="E16846" s="2"/>
      <c r="G16846" s="23"/>
    </row>
    <row r="16847" spans="1:7" customFormat="1">
      <c r="A16847" s="4">
        <v>39485</v>
      </c>
      <c r="B16847">
        <v>3.03</v>
      </c>
      <c r="C16847">
        <f>IFERROR(((VLOOKUP(A16847,'Interest Rates-10yr'!$A$9:$C$15239,2,FALSE))-B16847),C16846)</f>
        <v>0.71000000000000041</v>
      </c>
      <c r="D16847" s="98">
        <f>AVERAGE(C$10:C16847)</f>
        <v>0.81459436987765432</v>
      </c>
      <c r="E16847" s="2"/>
      <c r="G16847" s="23"/>
    </row>
    <row r="16848" spans="1:7" customFormat="1">
      <c r="A16848" s="4">
        <v>39486</v>
      </c>
      <c r="B16848">
        <v>3.05</v>
      </c>
      <c r="C16848">
        <f>IFERROR(((VLOOKUP(A16848,'Interest Rates-10yr'!$A$9:$C$15239,2,FALSE))-B16848),C16847)</f>
        <v>0.5900000000000003</v>
      </c>
      <c r="D16848" s="98">
        <f>AVERAGE(C$10:C16848)</f>
        <v>0.8145810321277952</v>
      </c>
      <c r="E16848" s="2"/>
      <c r="G16848" s="23"/>
    </row>
    <row r="16849" spans="1:7" customFormat="1">
      <c r="A16849" s="4">
        <v>39487</v>
      </c>
      <c r="B16849">
        <v>3.05</v>
      </c>
      <c r="C16849">
        <f>IFERROR(((VLOOKUP(A16849,'Interest Rates-10yr'!$A$9:$C$15239,2,FALSE))-B16849),C16848)</f>
        <v>0.5900000000000003</v>
      </c>
      <c r="D16849" s="98">
        <f>AVERAGE(C$10:C16849)</f>
        <v>0.81456769596199186</v>
      </c>
      <c r="E16849" s="2"/>
      <c r="G16849" s="23"/>
    </row>
    <row r="16850" spans="1:7" customFormat="1">
      <c r="A16850" s="4">
        <v>39488</v>
      </c>
      <c r="B16850">
        <v>3.05</v>
      </c>
      <c r="C16850">
        <f>IFERROR(((VLOOKUP(A16850,'Interest Rates-10yr'!$A$9:$C$15239,2,FALSE))-B16850),C16849)</f>
        <v>0.5900000000000003</v>
      </c>
      <c r="D16850" s="98">
        <f>AVERAGE(C$10:C16850)</f>
        <v>0.81455436137996218</v>
      </c>
      <c r="E16850" s="2"/>
      <c r="G16850" s="23"/>
    </row>
    <row r="16851" spans="1:7" customFormat="1">
      <c r="A16851" s="4">
        <v>39489</v>
      </c>
      <c r="B16851">
        <v>2.88</v>
      </c>
      <c r="C16851">
        <f>IFERROR(((VLOOKUP(A16851,'Interest Rates-10yr'!$A$9:$C$15239,2,FALSE))-B16851),C16850)</f>
        <v>0.74000000000000021</v>
      </c>
      <c r="D16851" s="98">
        <f>AVERAGE(C$10:C16851)</f>
        <v>0.81454993468708847</v>
      </c>
      <c r="E16851" s="2"/>
      <c r="G16851" s="23"/>
    </row>
    <row r="16852" spans="1:7" customFormat="1">
      <c r="A16852" s="4">
        <v>39490</v>
      </c>
      <c r="B16852">
        <v>2.91</v>
      </c>
      <c r="C16852">
        <f>IFERROR(((VLOOKUP(A16852,'Interest Rates-10yr'!$A$9:$C$15239,2,FALSE))-B16852),C16851)</f>
        <v>0.75</v>
      </c>
      <c r="D16852" s="98">
        <f>AVERAGE(C$10:C16852)</f>
        <v>0.81454610223831525</v>
      </c>
      <c r="E16852" s="2"/>
      <c r="G16852" s="23"/>
    </row>
    <row r="16853" spans="1:7" customFormat="1">
      <c r="A16853" s="4">
        <v>39491</v>
      </c>
      <c r="B16853">
        <v>3.02</v>
      </c>
      <c r="C16853">
        <f>IFERROR(((VLOOKUP(A16853,'Interest Rates-10yr'!$A$9:$C$15239,2,FALSE))-B16853),C16852)</f>
        <v>0.68000000000000016</v>
      </c>
      <c r="D16853" s="98">
        <f>AVERAGE(C$10:C16853)</f>
        <v>0.81453811446211966</v>
      </c>
      <c r="E16853" s="2"/>
      <c r="G16853" s="23"/>
    </row>
    <row r="16854" spans="1:7" customFormat="1">
      <c r="A16854" s="4">
        <v>39492</v>
      </c>
      <c r="B16854">
        <v>3.03</v>
      </c>
      <c r="C16854">
        <f>IFERROR(((VLOOKUP(A16854,'Interest Rates-10yr'!$A$9:$C$15239,2,FALSE))-B16854),C16853)</f>
        <v>0.82000000000000028</v>
      </c>
      <c r="D16854" s="98">
        <f>AVERAGE(C$10:C16854)</f>
        <v>0.81453843870584408</v>
      </c>
      <c r="E16854" s="2"/>
      <c r="G16854" s="23"/>
    </row>
    <row r="16855" spans="1:7" customFormat="1">
      <c r="A16855" s="4">
        <v>39493</v>
      </c>
      <c r="B16855">
        <v>2.97</v>
      </c>
      <c r="C16855">
        <f>IFERROR(((VLOOKUP(A16855,'Interest Rates-10yr'!$A$9:$C$15239,2,FALSE))-B16855),C16854)</f>
        <v>0.78999999999999959</v>
      </c>
      <c r="D16855" s="98">
        <f>AVERAGE(C$10:C16855)</f>
        <v>0.81453698207289238</v>
      </c>
      <c r="E16855" s="2"/>
      <c r="G16855" s="23"/>
    </row>
    <row r="16856" spans="1:7" customFormat="1">
      <c r="A16856" s="4">
        <v>39494</v>
      </c>
      <c r="B16856">
        <v>2.97</v>
      </c>
      <c r="C16856">
        <f>IFERROR(((VLOOKUP(A16856,'Interest Rates-10yr'!$A$9:$C$15239,2,FALSE))-B16856),C16855)</f>
        <v>0.78999999999999959</v>
      </c>
      <c r="D16856" s="98">
        <f>AVERAGE(C$10:C16856)</f>
        <v>0.81453552561286546</v>
      </c>
      <c r="E16856" s="2"/>
      <c r="G16856" s="23"/>
    </row>
    <row r="16857" spans="1:7" customFormat="1">
      <c r="A16857" s="4">
        <v>39495</v>
      </c>
      <c r="B16857">
        <v>2.97</v>
      </c>
      <c r="C16857">
        <f>IFERROR(((VLOOKUP(A16857,'Interest Rates-10yr'!$A$9:$C$15239,2,FALSE))-B16857),C16856)</f>
        <v>0.78999999999999959</v>
      </c>
      <c r="D16857" s="98">
        <f>AVERAGE(C$10:C16857)</f>
        <v>0.8145340693257328</v>
      </c>
      <c r="E16857" s="2"/>
      <c r="G16857" s="23"/>
    </row>
    <row r="16858" spans="1:7" customFormat="1">
      <c r="A16858" s="4">
        <v>39496</v>
      </c>
      <c r="B16858">
        <v>2.97</v>
      </c>
      <c r="C16858">
        <f>IFERROR(((VLOOKUP(A16858,'Interest Rates-10yr'!$A$9:$C$15239,2,FALSE))-B16858),C16857)</f>
        <v>0.78999999999999959</v>
      </c>
      <c r="D16858" s="98">
        <f>AVERAGE(C$10:C16858)</f>
        <v>0.81453261321146342</v>
      </c>
      <c r="E16858" s="2"/>
      <c r="G16858" s="23"/>
    </row>
    <row r="16859" spans="1:7" customFormat="1">
      <c r="A16859" s="4">
        <v>39497</v>
      </c>
      <c r="B16859">
        <v>2.94</v>
      </c>
      <c r="C16859">
        <f>IFERROR(((VLOOKUP(A16859,'Interest Rates-10yr'!$A$9:$C$15239,2,FALSE))-B16859),C16858)</f>
        <v>0.95000000000000018</v>
      </c>
      <c r="D16859" s="98">
        <f>AVERAGE(C$10:C16859)</f>
        <v>0.81454065281898802</v>
      </c>
      <c r="E16859" s="2"/>
      <c r="G16859" s="23"/>
    </row>
    <row r="16860" spans="1:7" customFormat="1">
      <c r="A16860" s="4">
        <v>39498</v>
      </c>
      <c r="B16860">
        <v>3</v>
      </c>
      <c r="C16860">
        <f>IFERROR(((VLOOKUP(A16860,'Interest Rates-10yr'!$A$9:$C$15239,2,FALSE))-B16860),C16859)</f>
        <v>0.93000000000000016</v>
      </c>
      <c r="D16860" s="98">
        <f>AVERAGE(C$10:C16860)</f>
        <v>0.8145475045991305</v>
      </c>
      <c r="E16860" s="2"/>
      <c r="G16860" s="23"/>
    </row>
    <row r="16861" spans="1:7" customFormat="1">
      <c r="A16861" s="4">
        <v>39499</v>
      </c>
      <c r="B16861">
        <v>3.01</v>
      </c>
      <c r="C16861">
        <f>IFERROR(((VLOOKUP(A16861,'Interest Rates-10yr'!$A$9:$C$15239,2,FALSE))-B16861),C16860)</f>
        <v>0.76000000000000023</v>
      </c>
      <c r="D16861" s="98">
        <f>AVERAGE(C$10:C16861)</f>
        <v>0.81454426774269806</v>
      </c>
      <c r="E16861" s="2"/>
      <c r="G16861" s="23"/>
    </row>
    <row r="16862" spans="1:7" customFormat="1">
      <c r="A16862" s="4">
        <v>39500</v>
      </c>
      <c r="B16862">
        <v>2.97</v>
      </c>
      <c r="C16862">
        <f>IFERROR(((VLOOKUP(A16862,'Interest Rates-10yr'!$A$9:$C$15239,2,FALSE))-B16862),C16861)</f>
        <v>0.81999999999999984</v>
      </c>
      <c r="D16862" s="98">
        <f>AVERAGE(C$10:C16862)</f>
        <v>0.81454459146739144</v>
      </c>
      <c r="E16862" s="2"/>
      <c r="G16862" s="23"/>
    </row>
    <row r="16863" spans="1:7" customFormat="1">
      <c r="A16863" s="4">
        <v>39501</v>
      </c>
      <c r="B16863">
        <v>2.97</v>
      </c>
      <c r="C16863">
        <f>IFERROR(((VLOOKUP(A16863,'Interest Rates-10yr'!$A$9:$C$15239,2,FALSE))-B16863),C16862)</f>
        <v>0.81999999999999984</v>
      </c>
      <c r="D16863" s="98">
        <f>AVERAGE(C$10:C16863)</f>
        <v>0.81454491515366956</v>
      </c>
      <c r="E16863" s="2"/>
      <c r="G16863" s="23"/>
    </row>
    <row r="16864" spans="1:7" customFormat="1">
      <c r="A16864" s="4">
        <v>39502</v>
      </c>
      <c r="B16864">
        <v>2.97</v>
      </c>
      <c r="C16864">
        <f>IFERROR(((VLOOKUP(A16864,'Interest Rates-10yr'!$A$9:$C$15239,2,FALSE))-B16864),C16863)</f>
        <v>0.81999999999999984</v>
      </c>
      <c r="D16864" s="98">
        <f>AVERAGE(C$10:C16864)</f>
        <v>0.8145452388015394</v>
      </c>
      <c r="E16864" s="2"/>
      <c r="G16864" s="23"/>
    </row>
    <row r="16865" spans="1:7" customFormat="1">
      <c r="A16865" s="4">
        <v>39503</v>
      </c>
      <c r="B16865">
        <v>3</v>
      </c>
      <c r="C16865">
        <f>IFERROR(((VLOOKUP(A16865,'Interest Rates-10yr'!$A$9:$C$15239,2,FALSE))-B16865),C16864)</f>
        <v>0.91000000000000014</v>
      </c>
      <c r="D16865" s="98">
        <f>AVERAGE(C$10:C16865)</f>
        <v>0.81455090175604816</v>
      </c>
      <c r="E16865" s="2"/>
      <c r="G16865" s="23"/>
    </row>
    <row r="16866" spans="1:7" customFormat="1">
      <c r="A16866" s="4">
        <v>39504</v>
      </c>
      <c r="B16866">
        <v>2.85</v>
      </c>
      <c r="C16866">
        <f>IFERROR(((VLOOKUP(A16866,'Interest Rates-10yr'!$A$9:$C$15239,2,FALSE))-B16866),C16865)</f>
        <v>1.0299999999999998</v>
      </c>
      <c r="D16866" s="98">
        <f>AVERAGE(C$10:C16866)</f>
        <v>0.814563682743071</v>
      </c>
      <c r="E16866" s="2"/>
      <c r="G16866" s="23"/>
    </row>
    <row r="16867" spans="1:7" customFormat="1">
      <c r="A16867" s="4">
        <v>39505</v>
      </c>
      <c r="B16867">
        <v>2.93</v>
      </c>
      <c r="C16867">
        <f>IFERROR(((VLOOKUP(A16867,'Interest Rates-10yr'!$A$9:$C$15239,2,FALSE))-B16867),C16866)</f>
        <v>0.91999999999999993</v>
      </c>
      <c r="D16867" s="98">
        <f>AVERAGE(C$10:C16867)</f>
        <v>0.81456993712183812</v>
      </c>
      <c r="E16867" s="2"/>
      <c r="G16867" s="23"/>
    </row>
    <row r="16868" spans="1:7" customFormat="1">
      <c r="A16868" s="4">
        <v>39506</v>
      </c>
      <c r="B16868">
        <v>3.06</v>
      </c>
      <c r="C16868">
        <f>IFERROR(((VLOOKUP(A16868,'Interest Rates-10yr'!$A$9:$C$15239,2,FALSE))-B16868),C16867)</f>
        <v>0.64999999999999991</v>
      </c>
      <c r="D16868" s="98">
        <f>AVERAGE(C$10:C16868)</f>
        <v>0.81456017557387428</v>
      </c>
      <c r="E16868" s="2"/>
      <c r="G16868" s="23"/>
    </row>
    <row r="16869" spans="1:7" customFormat="1">
      <c r="A16869" s="4">
        <v>39507</v>
      </c>
      <c r="B16869">
        <v>3.01</v>
      </c>
      <c r="C16869">
        <f>IFERROR(((VLOOKUP(A16869,'Interest Rates-10yr'!$A$9:$C$15239,2,FALSE))-B16869),C16868)</f>
        <v>0.52</v>
      </c>
      <c r="D16869" s="98">
        <f>AVERAGE(C$10:C16869)</f>
        <v>0.81454270462633138</v>
      </c>
      <c r="E16869" s="2"/>
      <c r="G16869" s="23"/>
    </row>
    <row r="16870" spans="1:7" customFormat="1">
      <c r="A16870" s="4">
        <v>39508</v>
      </c>
      <c r="B16870">
        <v>3.01</v>
      </c>
      <c r="C16870">
        <f>IFERROR(((VLOOKUP(A16870,'Interest Rates-10yr'!$A$9:$C$15239,2,FALSE))-B16870),C16869)</f>
        <v>0.52</v>
      </c>
      <c r="D16870" s="98">
        <f>AVERAGE(C$10:C16870)</f>
        <v>0.81452523575113867</v>
      </c>
      <c r="E16870" s="2"/>
      <c r="G16870" s="23"/>
    </row>
    <row r="16871" spans="1:7" customFormat="1">
      <c r="A16871" s="4">
        <v>39509</v>
      </c>
      <c r="B16871">
        <v>3.01</v>
      </c>
      <c r="C16871">
        <f>IFERROR(((VLOOKUP(A16871,'Interest Rates-10yr'!$A$9:$C$15239,2,FALSE))-B16871),C16870)</f>
        <v>0.52</v>
      </c>
      <c r="D16871" s="98">
        <f>AVERAGE(C$10:C16871)</f>
        <v>0.8145077689479272</v>
      </c>
      <c r="E16871" s="2"/>
      <c r="G16871" s="23"/>
    </row>
    <row r="16872" spans="1:7" customFormat="1">
      <c r="A16872" s="4">
        <v>39510</v>
      </c>
      <c r="B16872">
        <v>3.1</v>
      </c>
      <c r="C16872">
        <f>IFERROR(((VLOOKUP(A16872,'Interest Rates-10yr'!$A$9:$C$15239,2,FALSE))-B16872),C16871)</f>
        <v>0.43999999999999995</v>
      </c>
      <c r="D16872" s="98">
        <f>AVERAGE(C$10:C16872)</f>
        <v>0.81448556010199546</v>
      </c>
      <c r="E16872" s="2"/>
      <c r="G16872" s="23"/>
    </row>
    <row r="16873" spans="1:7" customFormat="1">
      <c r="A16873" s="4">
        <v>39511</v>
      </c>
      <c r="B16873">
        <v>2.9</v>
      </c>
      <c r="C16873">
        <f>IFERROR(((VLOOKUP(A16873,'Interest Rates-10yr'!$A$9:$C$15239,2,FALSE))-B16873),C16872)</f>
        <v>0.73</v>
      </c>
      <c r="D16873" s="98">
        <f>AVERAGE(C$10:C16873)</f>
        <v>0.81448055028462696</v>
      </c>
      <c r="E16873" s="2"/>
      <c r="G16873" s="23"/>
    </row>
    <row r="16874" spans="1:7" customFormat="1">
      <c r="A16874" s="4">
        <v>39512</v>
      </c>
      <c r="B16874">
        <v>2.93</v>
      </c>
      <c r="C16874">
        <f>IFERROR(((VLOOKUP(A16874,'Interest Rates-10yr'!$A$9:$C$15239,2,FALSE))-B16874),C16873)</f>
        <v>0.77</v>
      </c>
      <c r="D16874" s="98">
        <f>AVERAGE(C$10:C16874)</f>
        <v>0.81447791283723392</v>
      </c>
      <c r="E16874" s="2"/>
      <c r="G16874" s="23"/>
    </row>
    <row r="16875" spans="1:7" customFormat="1">
      <c r="A16875" s="4">
        <v>39513</v>
      </c>
      <c r="B16875">
        <v>2.99</v>
      </c>
      <c r="C16875">
        <f>IFERROR(((VLOOKUP(A16875,'Interest Rates-10yr'!$A$9:$C$15239,2,FALSE))-B16875),C16874)</f>
        <v>0.62999999999999989</v>
      </c>
      <c r="D16875" s="98">
        <f>AVERAGE(C$10:C16875)</f>
        <v>0.81446697497924514</v>
      </c>
      <c r="E16875" s="2"/>
      <c r="G16875" s="23"/>
    </row>
    <row r="16876" spans="1:7" customFormat="1">
      <c r="A16876" s="4">
        <v>39514</v>
      </c>
      <c r="B16876">
        <v>2.96</v>
      </c>
      <c r="C16876">
        <f>IFERROR(((VLOOKUP(A16876,'Interest Rates-10yr'!$A$9:$C$15239,2,FALSE))-B16876),C16875)</f>
        <v>0.60000000000000009</v>
      </c>
      <c r="D16876" s="98">
        <f>AVERAGE(C$10:C16876)</f>
        <v>0.81445425979723418</v>
      </c>
      <c r="E16876" s="2"/>
      <c r="G16876" s="23"/>
    </row>
    <row r="16877" spans="1:7" customFormat="1">
      <c r="A16877" s="4">
        <v>39515</v>
      </c>
      <c r="B16877">
        <v>2.96</v>
      </c>
      <c r="C16877">
        <f>IFERROR(((VLOOKUP(A16877,'Interest Rates-10yr'!$A$9:$C$15239,2,FALSE))-B16877),C16876)</f>
        <v>0.60000000000000009</v>
      </c>
      <c r="D16877" s="98">
        <f>AVERAGE(C$10:C16877)</f>
        <v>0.81444154612283315</v>
      </c>
      <c r="E16877" s="2"/>
      <c r="G16877" s="23"/>
    </row>
    <row r="16878" spans="1:7" customFormat="1">
      <c r="A16878" s="4">
        <v>39516</v>
      </c>
      <c r="B16878">
        <v>2.96</v>
      </c>
      <c r="C16878">
        <f>IFERROR(((VLOOKUP(A16878,'Interest Rates-10yr'!$A$9:$C$15239,2,FALSE))-B16878),C16877)</f>
        <v>0.60000000000000009</v>
      </c>
      <c r="D16878" s="98">
        <f>AVERAGE(C$10:C16878)</f>
        <v>0.81442883395577392</v>
      </c>
      <c r="E16878" s="2"/>
      <c r="G16878" s="23"/>
    </row>
    <row r="16879" spans="1:7" customFormat="1">
      <c r="A16879" s="4">
        <v>39517</v>
      </c>
      <c r="B16879">
        <v>2.99</v>
      </c>
      <c r="C16879">
        <f>IFERROR(((VLOOKUP(A16879,'Interest Rates-10yr'!$A$9:$C$15239,2,FALSE))-B16879),C16878)</f>
        <v>0.46999999999999975</v>
      </c>
      <c r="D16879" s="98">
        <f>AVERAGE(C$10:C16879)</f>
        <v>0.81440841730882918</v>
      </c>
      <c r="E16879" s="2"/>
      <c r="G16879" s="23"/>
    </row>
    <row r="16880" spans="1:7" customFormat="1">
      <c r="A16880" s="4">
        <v>39518</v>
      </c>
      <c r="B16880">
        <v>2.95</v>
      </c>
      <c r="C16880">
        <f>IFERROR(((VLOOKUP(A16880,'Interest Rates-10yr'!$A$9:$C$15239,2,FALSE))-B16880),C16879)</f>
        <v>0.64999999999999991</v>
      </c>
      <c r="D16880" s="98">
        <f>AVERAGE(C$10:C16880)</f>
        <v>0.81439867227787022</v>
      </c>
      <c r="E16880" s="2"/>
      <c r="G16880" s="23"/>
    </row>
    <row r="16881" spans="1:7" customFormat="1">
      <c r="A16881" s="4">
        <v>39519</v>
      </c>
      <c r="B16881">
        <v>2.97</v>
      </c>
      <c r="C16881">
        <f>IFERROR(((VLOOKUP(A16881,'Interest Rates-10yr'!$A$9:$C$15239,2,FALSE))-B16881),C16880)</f>
        <v>0.52</v>
      </c>
      <c r="D16881" s="98">
        <f>AVERAGE(C$10:C16881)</f>
        <v>0.81438122332858875</v>
      </c>
      <c r="E16881" s="2"/>
      <c r="G16881" s="23"/>
    </row>
    <row r="16882" spans="1:7" customFormat="1">
      <c r="A16882" s="4">
        <v>39520</v>
      </c>
      <c r="B16882">
        <v>2.98</v>
      </c>
      <c r="C16882">
        <f>IFERROR(((VLOOKUP(A16882,'Interest Rates-10yr'!$A$9:$C$15239,2,FALSE))-B16882),C16881)</f>
        <v>0.58000000000000007</v>
      </c>
      <c r="D16882" s="98">
        <f>AVERAGE(C$10:C16882)</f>
        <v>0.81436733242458059</v>
      </c>
      <c r="E16882" s="2"/>
      <c r="G16882" s="23"/>
    </row>
    <row r="16883" spans="1:7" customFormat="1">
      <c r="A16883" s="4">
        <v>39521</v>
      </c>
      <c r="B16883">
        <v>2.99</v>
      </c>
      <c r="C16883">
        <f>IFERROR(((VLOOKUP(A16883,'Interest Rates-10yr'!$A$9:$C$15239,2,FALSE))-B16883),C16882)</f>
        <v>0.44999999999999973</v>
      </c>
      <c r="D16883" s="98">
        <f>AVERAGE(C$10:C16883)</f>
        <v>0.814345739006753</v>
      </c>
      <c r="E16883" s="2"/>
      <c r="G16883" s="23"/>
    </row>
    <row r="16884" spans="1:7" customFormat="1">
      <c r="A16884" s="4">
        <v>39522</v>
      </c>
      <c r="B16884">
        <v>2.99</v>
      </c>
      <c r="C16884">
        <f>IFERROR(((VLOOKUP(A16884,'Interest Rates-10yr'!$A$9:$C$15239,2,FALSE))-B16884),C16883)</f>
        <v>0.44999999999999973</v>
      </c>
      <c r="D16884" s="98">
        <f>AVERAGE(C$10:C16884)</f>
        <v>0.81432414814814524</v>
      </c>
      <c r="E16884" s="2"/>
      <c r="G16884" s="23"/>
    </row>
    <row r="16885" spans="1:7" customFormat="1">
      <c r="A16885" s="4">
        <v>39523</v>
      </c>
      <c r="B16885">
        <v>2.99</v>
      </c>
      <c r="C16885">
        <f>IFERROR(((VLOOKUP(A16885,'Interest Rates-10yr'!$A$9:$C$15239,2,FALSE))-B16885),C16884)</f>
        <v>0.44999999999999973</v>
      </c>
      <c r="D16885" s="98">
        <f>AVERAGE(C$10:C16885)</f>
        <v>0.81430255984830235</v>
      </c>
      <c r="E16885" s="2"/>
      <c r="G16885" s="23"/>
    </row>
    <row r="16886" spans="1:7" customFormat="1">
      <c r="A16886" s="4">
        <v>39524</v>
      </c>
      <c r="B16886">
        <v>2.69</v>
      </c>
      <c r="C16886">
        <f>IFERROR(((VLOOKUP(A16886,'Interest Rates-10yr'!$A$9:$C$15239,2,FALSE))-B16886),C16885)</f>
        <v>0.64999999999999991</v>
      </c>
      <c r="D16886" s="98">
        <f>AVERAGE(C$10:C16886)</f>
        <v>0.814292824554124</v>
      </c>
      <c r="E16886" s="2"/>
      <c r="G16886" s="23"/>
    </row>
    <row r="16887" spans="1:7" customFormat="1">
      <c r="A16887" s="4">
        <v>39525</v>
      </c>
      <c r="B16887">
        <v>2.16</v>
      </c>
      <c r="C16887">
        <f>IFERROR(((VLOOKUP(A16887,'Interest Rates-10yr'!$A$9:$C$15239,2,FALSE))-B16887),C16886)</f>
        <v>1.3199999999999998</v>
      </c>
      <c r="D16887" s="98">
        <f>AVERAGE(C$10:C16887)</f>
        <v>0.81432278706007521</v>
      </c>
      <c r="E16887" s="2"/>
      <c r="G16887" s="23"/>
    </row>
    <row r="16888" spans="1:7" customFormat="1">
      <c r="A16888" s="4">
        <v>39526</v>
      </c>
      <c r="B16888">
        <v>2.08</v>
      </c>
      <c r="C16888">
        <f>IFERROR(((VLOOKUP(A16888,'Interest Rates-10yr'!$A$9:$C$15239,2,FALSE))-B16888),C16887)</f>
        <v>1.2999999999999998</v>
      </c>
      <c r="D16888" s="98">
        <f>AVERAGE(C$10:C16888)</f>
        <v>0.81435156111143725</v>
      </c>
      <c r="E16888" s="2"/>
      <c r="G16888" s="23"/>
    </row>
    <row r="16889" spans="1:7" customFormat="1">
      <c r="A16889" s="4">
        <v>39527</v>
      </c>
      <c r="B16889">
        <v>2.2200000000000002</v>
      </c>
      <c r="C16889">
        <f>IFERROR(((VLOOKUP(A16889,'Interest Rates-10yr'!$A$9:$C$15239,2,FALSE))-B16889),C16888)</f>
        <v>1.1199999999999997</v>
      </c>
      <c r="D16889" s="98">
        <f>AVERAGE(C$10:C16889)</f>
        <v>0.81436966824644252</v>
      </c>
      <c r="E16889" s="2"/>
      <c r="G16889" s="23"/>
    </row>
    <row r="16890" spans="1:7" customFormat="1">
      <c r="A16890" s="4">
        <v>39528</v>
      </c>
      <c r="B16890">
        <v>2.08</v>
      </c>
      <c r="C16890">
        <f>IFERROR(((VLOOKUP(A16890,'Interest Rates-10yr'!$A$9:$C$15239,2,FALSE))-B16890),C16889)</f>
        <v>1.1199999999999997</v>
      </c>
      <c r="D16890" s="98">
        <f>AVERAGE(C$10:C16890)</f>
        <v>0.81438777323617983</v>
      </c>
      <c r="E16890" s="2"/>
      <c r="G16890" s="23"/>
    </row>
    <row r="16891" spans="1:7" customFormat="1">
      <c r="A16891" s="4">
        <v>39529</v>
      </c>
      <c r="B16891">
        <v>2.08</v>
      </c>
      <c r="C16891">
        <f>IFERROR(((VLOOKUP(A16891,'Interest Rates-10yr'!$A$9:$C$15239,2,FALSE))-B16891),C16890)</f>
        <v>1.1199999999999997</v>
      </c>
      <c r="D16891" s="98">
        <f>AVERAGE(C$10:C16891)</f>
        <v>0.81440587608103021</v>
      </c>
      <c r="E16891" s="2"/>
      <c r="G16891" s="23"/>
    </row>
    <row r="16892" spans="1:7" customFormat="1">
      <c r="A16892" s="4">
        <v>39530</v>
      </c>
      <c r="B16892">
        <v>2.08</v>
      </c>
      <c r="C16892">
        <f>IFERROR(((VLOOKUP(A16892,'Interest Rates-10yr'!$A$9:$C$15239,2,FALSE))-B16892),C16891)</f>
        <v>1.1199999999999997</v>
      </c>
      <c r="D16892" s="98">
        <f>AVERAGE(C$10:C16892)</f>
        <v>0.8144239767813749</v>
      </c>
      <c r="E16892" s="2"/>
      <c r="G16892" s="23"/>
    </row>
    <row r="16893" spans="1:7" customFormat="1">
      <c r="A16893" s="4">
        <v>39531</v>
      </c>
      <c r="B16893">
        <v>2.08</v>
      </c>
      <c r="C16893">
        <f>IFERROR(((VLOOKUP(A16893,'Interest Rates-10yr'!$A$9:$C$15239,2,FALSE))-B16893),C16892)</f>
        <v>1.48</v>
      </c>
      <c r="D16893" s="98">
        <f>AVERAGE(C$10:C16893)</f>
        <v>0.81446339729921535</v>
      </c>
      <c r="E16893" s="2"/>
      <c r="G16893" s="23"/>
    </row>
    <row r="16894" spans="1:7" customFormat="1">
      <c r="A16894" s="4">
        <v>39532</v>
      </c>
      <c r="B16894">
        <v>2.42</v>
      </c>
      <c r="C16894">
        <f>IFERROR(((VLOOKUP(A16894,'Interest Rates-10yr'!$A$9:$C$15239,2,FALSE))-B16894),C16893)</f>
        <v>1.0899999999999999</v>
      </c>
      <c r="D16894" s="98">
        <f>AVERAGE(C$10:C16894)</f>
        <v>0.81447971572401257</v>
      </c>
      <c r="E16894" s="2"/>
      <c r="G16894" s="23"/>
    </row>
    <row r="16895" spans="1:7" customFormat="1">
      <c r="A16895" s="4">
        <v>39533</v>
      </c>
      <c r="B16895">
        <v>2.2999999999999998</v>
      </c>
      <c r="C16895">
        <f>IFERROR(((VLOOKUP(A16895,'Interest Rates-10yr'!$A$9:$C$15239,2,FALSE))-B16895),C16894)</f>
        <v>1.21</v>
      </c>
      <c r="D16895" s="98">
        <f>AVERAGE(C$10:C16895)</f>
        <v>0.81450313869477386</v>
      </c>
      <c r="E16895" s="2"/>
      <c r="G16895" s="23"/>
    </row>
    <row r="16896" spans="1:7" customFormat="1">
      <c r="A16896" s="4">
        <v>39534</v>
      </c>
      <c r="B16896">
        <v>2.27</v>
      </c>
      <c r="C16896">
        <f>IFERROR(((VLOOKUP(A16896,'Interest Rates-10yr'!$A$9:$C$15239,2,FALSE))-B16896),C16895)</f>
        <v>1.29</v>
      </c>
      <c r="D16896" s="98">
        <f>AVERAGE(C$10:C16896)</f>
        <v>0.81453129626339504</v>
      </c>
      <c r="E16896" s="2"/>
      <c r="G16896" s="23"/>
    </row>
    <row r="16897" spans="1:8">
      <c r="A16897" s="4">
        <v>39535</v>
      </c>
      <c r="B16897">
        <v>2.09</v>
      </c>
      <c r="C16897">
        <f>IFERROR(((VLOOKUP(A16897,'Interest Rates-10yr'!$A$9:$C$15239,2,FALSE))-B16897),C16896)</f>
        <v>1.3800000000000003</v>
      </c>
      <c r="D16897" s="98">
        <f>AVERAGE(C$10:C16897)</f>
        <v>0.81456477972524588</v>
      </c>
      <c r="E16897" s="2"/>
      <c r="H16897"/>
    </row>
    <row r="16898" spans="1:8">
      <c r="A16898" s="4">
        <v>39536</v>
      </c>
      <c r="B16898">
        <v>2.09</v>
      </c>
      <c r="C16898">
        <f>IFERROR(((VLOOKUP(A16898,'Interest Rates-10yr'!$A$9:$C$15239,2,FALSE))-B16898),C16897)</f>
        <v>1.3800000000000003</v>
      </c>
      <c r="D16898" s="98">
        <f>AVERAGE(C$10:C16898)</f>
        <v>0.81459825922197593</v>
      </c>
      <c r="E16898" s="2"/>
      <c r="H16898"/>
    </row>
    <row r="16899" spans="1:8">
      <c r="A16899" s="4">
        <v>39537</v>
      </c>
      <c r="B16899">
        <v>2.09</v>
      </c>
      <c r="C16899">
        <f>IFERROR(((VLOOKUP(A16899,'Interest Rates-10yr'!$A$9:$C$15239,2,FALSE))-B16899),C16898)</f>
        <v>1.3800000000000003</v>
      </c>
      <c r="D16899" s="98">
        <f>AVERAGE(C$10:C16899)</f>
        <v>0.81463173475428952</v>
      </c>
      <c r="E16899" s="2"/>
      <c r="H16899"/>
    </row>
    <row r="16900" spans="1:8">
      <c r="A16900" s="4">
        <v>39538</v>
      </c>
      <c r="B16900">
        <v>2.5099999999999998</v>
      </c>
      <c r="C16900">
        <f>IFERROR(((VLOOKUP(A16900,'Interest Rates-10yr'!$A$9:$C$15239,2,FALSE))-B16900),C16899)</f>
        <v>0.94000000000000039</v>
      </c>
      <c r="D16900" s="98">
        <f>AVERAGE(C$10:C16900)</f>
        <v>0.8146391569474839</v>
      </c>
      <c r="E16900" s="2"/>
      <c r="F16900" s="12" t="s">
        <v>206</v>
      </c>
      <c r="G16900" s="23">
        <f>AVERAGE(B16810:B16900)/100</f>
        <v>3.1814285714285705E-2</v>
      </c>
      <c r="H16900" s="23">
        <f>AVERAGE(C16810:C16900)/100</f>
        <v>4.6912087912087917E-3</v>
      </c>
    </row>
    <row r="16901" spans="1:8">
      <c r="A16901" s="4">
        <v>39539</v>
      </c>
      <c r="B16901">
        <v>2.38</v>
      </c>
      <c r="C16901">
        <f>IFERROR(((VLOOKUP(A16901,'Interest Rates-10yr'!$A$9:$C$15239,2,FALSE))-B16901),C16900)</f>
        <v>1.19</v>
      </c>
      <c r="D16901" s="98">
        <f>AVERAGE(C$10:C16901)</f>
        <v>0.81466137816717688</v>
      </c>
      <c r="E16901" s="2"/>
      <c r="H16901"/>
    </row>
    <row r="16902" spans="1:8">
      <c r="A16902" s="4">
        <v>39540</v>
      </c>
      <c r="B16902">
        <v>2.1800000000000002</v>
      </c>
      <c r="C16902">
        <f>IFERROR(((VLOOKUP(A16902,'Interest Rates-10yr'!$A$9:$C$15239,2,FALSE))-B16902),C16901)</f>
        <v>1.42</v>
      </c>
      <c r="D16902" s="98">
        <f>AVERAGE(C$10:C16902)</f>
        <v>0.8146972118628989</v>
      </c>
      <c r="E16902" s="2"/>
      <c r="H16902"/>
    </row>
    <row r="16903" spans="1:8">
      <c r="A16903" s="4">
        <v>39541</v>
      </c>
      <c r="B16903">
        <v>2.19</v>
      </c>
      <c r="C16903">
        <f>IFERROR(((VLOOKUP(A16903,'Interest Rates-10yr'!$A$9:$C$15239,2,FALSE))-B16903),C16902)</f>
        <v>1.42</v>
      </c>
      <c r="D16903" s="98">
        <f>AVERAGE(C$10:C16903)</f>
        <v>0.81473304131644086</v>
      </c>
      <c r="E16903" s="2"/>
      <c r="H16903"/>
    </row>
    <row r="16904" spans="1:8">
      <c r="A16904" s="4">
        <v>39542</v>
      </c>
      <c r="B16904">
        <v>2.2599999999999998</v>
      </c>
      <c r="C16904">
        <f>IFERROR(((VLOOKUP(A16904,'Interest Rates-10yr'!$A$9:$C$15239,2,FALSE))-B16904),C16903)</f>
        <v>1.2400000000000002</v>
      </c>
      <c r="D16904" s="98">
        <f>AVERAGE(C$10:C16904)</f>
        <v>0.81475821248889913</v>
      </c>
      <c r="E16904" s="2"/>
      <c r="H16904"/>
    </row>
    <row r="16905" spans="1:8">
      <c r="A16905" s="4">
        <v>39543</v>
      </c>
      <c r="B16905">
        <v>2.2599999999999998</v>
      </c>
      <c r="C16905">
        <f>IFERROR(((VLOOKUP(A16905,'Interest Rates-10yr'!$A$9:$C$15239,2,FALSE))-B16905),C16904)</f>
        <v>1.2400000000000002</v>
      </c>
      <c r="D16905" s="98">
        <f>AVERAGE(C$10:C16905)</f>
        <v>0.81478338068181522</v>
      </c>
      <c r="E16905" s="2"/>
      <c r="H16905"/>
    </row>
    <row r="16906" spans="1:8">
      <c r="A16906" s="4">
        <v>39544</v>
      </c>
      <c r="B16906">
        <v>2.2599999999999998</v>
      </c>
      <c r="C16906">
        <f>IFERROR(((VLOOKUP(A16906,'Interest Rates-10yr'!$A$9:$C$15239,2,FALSE))-B16906),C16905)</f>
        <v>1.2400000000000002</v>
      </c>
      <c r="D16906" s="98">
        <f>AVERAGE(C$10:C16906)</f>
        <v>0.81480854589571816</v>
      </c>
      <c r="E16906" s="2"/>
      <c r="H16906"/>
    </row>
    <row r="16907" spans="1:8">
      <c r="A16907" s="4">
        <v>39545</v>
      </c>
      <c r="B16907">
        <v>2.2400000000000002</v>
      </c>
      <c r="C16907">
        <f>IFERROR(((VLOOKUP(A16907,'Interest Rates-10yr'!$A$9:$C$15239,2,FALSE))-B16907),C16906)</f>
        <v>1.3299999999999996</v>
      </c>
      <c r="D16907" s="98">
        <f>AVERAGE(C$10:C16907)</f>
        <v>0.81483903420522841</v>
      </c>
      <c r="E16907" s="2"/>
      <c r="H16907"/>
    </row>
    <row r="16908" spans="1:8">
      <c r="A16908" s="4">
        <v>39546</v>
      </c>
      <c r="B16908">
        <v>2.23</v>
      </c>
      <c r="C16908">
        <f>IFERROR(((VLOOKUP(A16908,'Interest Rates-10yr'!$A$9:$C$15239,2,FALSE))-B16908),C16907)</f>
        <v>1.35</v>
      </c>
      <c r="D16908" s="98">
        <f>AVERAGE(C$10:C16908)</f>
        <v>0.81487070240842363</v>
      </c>
      <c r="E16908" s="2"/>
      <c r="H16908"/>
    </row>
    <row r="16909" spans="1:8">
      <c r="A16909" s="4">
        <v>39547</v>
      </c>
      <c r="B16909">
        <v>2.2000000000000002</v>
      </c>
      <c r="C16909">
        <f>IFERROR(((VLOOKUP(A16909,'Interest Rates-10yr'!$A$9:$C$15239,2,FALSE))-B16909),C16908)</f>
        <v>1.29</v>
      </c>
      <c r="D16909" s="98">
        <f>AVERAGE(C$10:C16909)</f>
        <v>0.81489881656804453</v>
      </c>
      <c r="E16909" s="2"/>
      <c r="H16909"/>
    </row>
    <row r="16910" spans="1:8">
      <c r="A16910" s="4">
        <v>39548</v>
      </c>
      <c r="B16910">
        <v>2.2999999999999998</v>
      </c>
      <c r="C16910">
        <f>IFERROR(((VLOOKUP(A16910,'Interest Rates-10yr'!$A$9:$C$15239,2,FALSE))-B16910),C16909)</f>
        <v>1.25</v>
      </c>
      <c r="D16910" s="98">
        <f>AVERAGE(C$10:C16910)</f>
        <v>0.81492456067688013</v>
      </c>
      <c r="E16910" s="2"/>
      <c r="H16910"/>
    </row>
    <row r="16911" spans="1:8">
      <c r="A16911" s="4">
        <v>39549</v>
      </c>
      <c r="B16911">
        <v>2.37</v>
      </c>
      <c r="C16911">
        <f>IFERROR(((VLOOKUP(A16911,'Interest Rates-10yr'!$A$9:$C$15239,2,FALSE))-B16911),C16910)</f>
        <v>1.1200000000000001</v>
      </c>
      <c r="D16911" s="98">
        <f>AVERAGE(C$10:C16911)</f>
        <v>0.81494261034196858</v>
      </c>
      <c r="E16911" s="2"/>
      <c r="H16911"/>
    </row>
    <row r="16912" spans="1:8">
      <c r="A16912" s="4">
        <v>39550</v>
      </c>
      <c r="B16912">
        <v>2.37</v>
      </c>
      <c r="C16912">
        <f>IFERROR(((VLOOKUP(A16912,'Interest Rates-10yr'!$A$9:$C$15239,2,FALSE))-B16912),C16911)</f>
        <v>1.1200000000000001</v>
      </c>
      <c r="D16912" s="98">
        <f>AVERAGE(C$10:C16912)</f>
        <v>0.81496065787138106</v>
      </c>
      <c r="E16912" s="2"/>
      <c r="H16912"/>
    </row>
    <row r="16913" spans="1:7" customFormat="1">
      <c r="A16913" s="4">
        <v>39551</v>
      </c>
      <c r="B16913">
        <v>2.37</v>
      </c>
      <c r="C16913">
        <f>IFERROR(((VLOOKUP(A16913,'Interest Rates-10yr'!$A$9:$C$15239,2,FALSE))-B16913),C16912)</f>
        <v>1.1200000000000001</v>
      </c>
      <c r="D16913" s="98">
        <f>AVERAGE(C$10:C16913)</f>
        <v>0.8149787032654966</v>
      </c>
      <c r="E16913" s="2"/>
      <c r="G16913" s="23"/>
    </row>
    <row r="16914" spans="1:7" customFormat="1">
      <c r="A16914" s="4">
        <v>39552</v>
      </c>
      <c r="B16914">
        <v>2.3199999999999998</v>
      </c>
      <c r="C16914">
        <f>IFERROR(((VLOOKUP(A16914,'Interest Rates-10yr'!$A$9:$C$15239,2,FALSE))-B16914),C16913)</f>
        <v>1.21</v>
      </c>
      <c r="D16914" s="98">
        <f>AVERAGE(C$10:C16914)</f>
        <v>0.81500207039337202</v>
      </c>
      <c r="E16914" s="2"/>
      <c r="G16914" s="23"/>
    </row>
    <row r="16915" spans="1:7" customFormat="1">
      <c r="A16915" s="4">
        <v>39553</v>
      </c>
      <c r="B16915">
        <v>2.3199999999999998</v>
      </c>
      <c r="C16915">
        <f>IFERROR(((VLOOKUP(A16915,'Interest Rates-10yr'!$A$9:$C$15239,2,FALSE))-B16915),C16914)</f>
        <v>1.2800000000000002</v>
      </c>
      <c r="D16915" s="98">
        <f>AVERAGE(C$10:C16915)</f>
        <v>0.81502957529870779</v>
      </c>
      <c r="E16915" s="2"/>
      <c r="G16915" s="23"/>
    </row>
    <row r="16916" spans="1:7" customFormat="1">
      <c r="A16916" s="4">
        <v>39554</v>
      </c>
      <c r="B16916">
        <v>2.35</v>
      </c>
      <c r="C16916">
        <f>IFERROR(((VLOOKUP(A16916,'Interest Rates-10yr'!$A$9:$C$15239,2,FALSE))-B16916),C16915)</f>
        <v>1.37</v>
      </c>
      <c r="D16916" s="98">
        <f>AVERAGE(C$10:C16916)</f>
        <v>0.81506240018926801</v>
      </c>
      <c r="E16916" s="2"/>
      <c r="G16916" s="23"/>
    </row>
    <row r="16917" spans="1:7" customFormat="1">
      <c r="A16917" s="4">
        <v>39555</v>
      </c>
      <c r="B16917">
        <v>2.37</v>
      </c>
      <c r="C16917">
        <f>IFERROR(((VLOOKUP(A16917,'Interest Rates-10yr'!$A$9:$C$15239,2,FALSE))-B16917),C16916)</f>
        <v>1.38</v>
      </c>
      <c r="D16917" s="98">
        <f>AVERAGE(C$10:C16917)</f>
        <v>0.8150958126330704</v>
      </c>
      <c r="E16917" s="2"/>
      <c r="G16917" s="23"/>
    </row>
    <row r="16918" spans="1:7" customFormat="1">
      <c r="A16918" s="4">
        <v>39556</v>
      </c>
      <c r="B16918">
        <v>2.3199999999999998</v>
      </c>
      <c r="C16918">
        <f>IFERROR(((VLOOKUP(A16918,'Interest Rates-10yr'!$A$9:$C$15239,2,FALSE))-B16918),C16917)</f>
        <v>1.4500000000000002</v>
      </c>
      <c r="D16918" s="98">
        <f>AVERAGE(C$10:C16918)</f>
        <v>0.81513336093204536</v>
      </c>
      <c r="E16918" s="2"/>
      <c r="G16918" s="23"/>
    </row>
    <row r="16919" spans="1:7" customFormat="1">
      <c r="A16919" s="4">
        <v>39557</v>
      </c>
      <c r="B16919">
        <v>2.3199999999999998</v>
      </c>
      <c r="C16919">
        <f>IFERROR(((VLOOKUP(A16919,'Interest Rates-10yr'!$A$9:$C$15239,2,FALSE))-B16919),C16918)</f>
        <v>1.4500000000000002</v>
      </c>
      <c r="D16919" s="98">
        <f>AVERAGE(C$10:C16919)</f>
        <v>0.81517090479006238</v>
      </c>
      <c r="E16919" s="2"/>
      <c r="G16919" s="23"/>
    </row>
    <row r="16920" spans="1:7" customFormat="1">
      <c r="A16920" s="4">
        <v>39558</v>
      </c>
      <c r="B16920">
        <v>2.3199999999999998</v>
      </c>
      <c r="C16920">
        <f>IFERROR(((VLOOKUP(A16920,'Interest Rates-10yr'!$A$9:$C$15239,2,FALSE))-B16920),C16919)</f>
        <v>1.4500000000000002</v>
      </c>
      <c r="D16920" s="98">
        <f>AVERAGE(C$10:C16920)</f>
        <v>0.81520844420790939</v>
      </c>
      <c r="E16920" s="2"/>
      <c r="G16920" s="23"/>
    </row>
    <row r="16921" spans="1:7" customFormat="1">
      <c r="A16921" s="4">
        <v>39559</v>
      </c>
      <c r="B16921">
        <v>2.2799999999999998</v>
      </c>
      <c r="C16921">
        <f>IFERROR(((VLOOKUP(A16921,'Interest Rates-10yr'!$A$9:$C$15239,2,FALSE))-B16921),C16920)</f>
        <v>1.4700000000000002</v>
      </c>
      <c r="D16921" s="98">
        <f>AVERAGE(C$10:C16921)</f>
        <v>0.81524716177861611</v>
      </c>
      <c r="E16921" s="2"/>
      <c r="G16921" s="23"/>
    </row>
    <row r="16922" spans="1:7" customFormat="1">
      <c r="A16922" s="4">
        <v>39560</v>
      </c>
      <c r="B16922">
        <v>1.99</v>
      </c>
      <c r="C16922">
        <f>IFERROR(((VLOOKUP(A16922,'Interest Rates-10yr'!$A$9:$C$15239,2,FALSE))-B16922),C16921)</f>
        <v>1.7500000000000002</v>
      </c>
      <c r="D16922" s="98">
        <f>AVERAGE(C$10:C16922)</f>
        <v>0.81530243008336523</v>
      </c>
      <c r="E16922" s="2"/>
      <c r="G16922" s="23"/>
    </row>
    <row r="16923" spans="1:7" customFormat="1">
      <c r="A16923" s="4">
        <v>39561</v>
      </c>
      <c r="B16923">
        <v>2.1800000000000002</v>
      </c>
      <c r="C16923">
        <f>IFERROR(((VLOOKUP(A16923,'Interest Rates-10yr'!$A$9:$C$15239,2,FALSE))-B16923),C16922)</f>
        <v>1.5899999999999999</v>
      </c>
      <c r="D16923" s="98">
        <f>AVERAGE(C$10:C16923)</f>
        <v>0.81534823223364994</v>
      </c>
      <c r="E16923" s="2"/>
      <c r="G16923" s="23"/>
    </row>
    <row r="16924" spans="1:7" customFormat="1">
      <c r="A16924" s="4">
        <v>39562</v>
      </c>
      <c r="B16924">
        <v>2.2599999999999998</v>
      </c>
      <c r="C16924">
        <f>IFERROR(((VLOOKUP(A16924,'Interest Rates-10yr'!$A$9:$C$15239,2,FALSE))-B16924),C16923)</f>
        <v>1.6100000000000003</v>
      </c>
      <c r="D16924" s="98">
        <f>AVERAGE(C$10:C16924)</f>
        <v>0.81539521135086945</v>
      </c>
      <c r="E16924" s="2"/>
      <c r="G16924" s="23"/>
    </row>
    <row r="16925" spans="1:7" customFormat="1">
      <c r="A16925" s="4">
        <v>39563</v>
      </c>
      <c r="B16925">
        <v>2.2799999999999998</v>
      </c>
      <c r="C16925">
        <f>IFERROR(((VLOOKUP(A16925,'Interest Rates-10yr'!$A$9:$C$15239,2,FALSE))-B16925),C16924)</f>
        <v>1.6300000000000003</v>
      </c>
      <c r="D16925" s="98">
        <f>AVERAGE(C$10:C16925)</f>
        <v>0.81544336722629196</v>
      </c>
      <c r="E16925" s="2"/>
      <c r="G16925" s="23"/>
    </row>
    <row r="16926" spans="1:7" customFormat="1">
      <c r="A16926" s="4">
        <v>39564</v>
      </c>
      <c r="B16926">
        <v>2.2799999999999998</v>
      </c>
      <c r="C16926">
        <f>IFERROR(((VLOOKUP(A16926,'Interest Rates-10yr'!$A$9:$C$15239,2,FALSE))-B16926),C16925)</f>
        <v>1.6300000000000003</v>
      </c>
      <c r="D16926" s="98">
        <f>AVERAGE(C$10:C16926)</f>
        <v>0.81549151740852133</v>
      </c>
      <c r="E16926" s="2"/>
      <c r="G16926" s="23"/>
    </row>
    <row r="16927" spans="1:7" customFormat="1">
      <c r="A16927" s="4">
        <v>39565</v>
      </c>
      <c r="B16927">
        <v>2.2799999999999998</v>
      </c>
      <c r="C16927">
        <f>IFERROR(((VLOOKUP(A16927,'Interest Rates-10yr'!$A$9:$C$15239,2,FALSE))-B16927),C16926)</f>
        <v>1.6300000000000003</v>
      </c>
      <c r="D16927" s="98">
        <f>AVERAGE(C$10:C16927)</f>
        <v>0.81553966189856686</v>
      </c>
      <c r="E16927" s="2"/>
      <c r="G16927" s="23"/>
    </row>
    <row r="16928" spans="1:7" customFormat="1">
      <c r="A16928" s="4">
        <v>39566</v>
      </c>
      <c r="B16928">
        <v>2.29</v>
      </c>
      <c r="C16928">
        <f>IFERROR(((VLOOKUP(A16928,'Interest Rates-10yr'!$A$9:$C$15239,2,FALSE))-B16928),C16927)</f>
        <v>1.5699999999999998</v>
      </c>
      <c r="D16928" s="98">
        <f>AVERAGE(C$10:C16928)</f>
        <v>0.81558425438855453</v>
      </c>
      <c r="E16928" s="2"/>
      <c r="G16928" s="23"/>
    </row>
    <row r="16929" spans="1:7" customFormat="1">
      <c r="A16929" s="4">
        <v>39567</v>
      </c>
      <c r="B16929">
        <v>2.21</v>
      </c>
      <c r="C16929">
        <f>IFERROR(((VLOOKUP(A16929,'Interest Rates-10yr'!$A$9:$C$15239,2,FALSE))-B16929),C16928)</f>
        <v>1.6400000000000001</v>
      </c>
      <c r="D16929" s="98">
        <f>AVERAGE(C$10:C16929)</f>
        <v>0.81563297872340146</v>
      </c>
      <c r="E16929" s="2"/>
      <c r="G16929" s="23"/>
    </row>
    <row r="16930" spans="1:7" customFormat="1">
      <c r="A16930" s="4">
        <v>39568</v>
      </c>
      <c r="B16930">
        <v>2.37</v>
      </c>
      <c r="C16930">
        <f>IFERROR(((VLOOKUP(A16930,'Interest Rates-10yr'!$A$9:$C$15239,2,FALSE))-B16930),C16929)</f>
        <v>1.4</v>
      </c>
      <c r="D16930" s="98">
        <f>AVERAGE(C$10:C16930)</f>
        <v>0.81566751374031987</v>
      </c>
      <c r="E16930" s="2"/>
      <c r="G16930" s="23"/>
    </row>
    <row r="16931" spans="1:7" customFormat="1">
      <c r="A16931" s="4">
        <v>39569</v>
      </c>
      <c r="B16931">
        <v>2.16</v>
      </c>
      <c r="C16931">
        <f>IFERROR(((VLOOKUP(A16931,'Interest Rates-10yr'!$A$9:$C$15239,2,FALSE))-B16931),C16930)</f>
        <v>1.6199999999999997</v>
      </c>
      <c r="D16931" s="98">
        <f>AVERAGE(C$10:C16931)</f>
        <v>0.81571504550289287</v>
      </c>
      <c r="E16931" s="2"/>
      <c r="G16931" s="23"/>
    </row>
    <row r="16932" spans="1:7" customFormat="1">
      <c r="A16932" s="4">
        <v>39570</v>
      </c>
      <c r="B16932">
        <v>1.88</v>
      </c>
      <c r="C16932">
        <f>IFERROR(((VLOOKUP(A16932,'Interest Rates-10yr'!$A$9:$C$15239,2,FALSE))-B16932),C16931)</f>
        <v>2.0100000000000002</v>
      </c>
      <c r="D16932" s="98">
        <f>AVERAGE(C$10:C16932)</f>
        <v>0.81578561720734821</v>
      </c>
      <c r="E16932" s="2"/>
      <c r="G16932" s="23"/>
    </row>
    <row r="16933" spans="1:7" customFormat="1">
      <c r="A16933" s="4">
        <v>39571</v>
      </c>
      <c r="B16933">
        <v>1.88</v>
      </c>
      <c r="C16933">
        <f>IFERROR(((VLOOKUP(A16933,'Interest Rates-10yr'!$A$9:$C$15239,2,FALSE))-B16933),C16932)</f>
        <v>2.0100000000000002</v>
      </c>
      <c r="D16933" s="98">
        <f>AVERAGE(C$10:C16933)</f>
        <v>0.81585618057196607</v>
      </c>
      <c r="E16933" s="2"/>
      <c r="G16933" s="23"/>
    </row>
    <row r="16934" spans="1:7" customFormat="1">
      <c r="A16934" s="4">
        <v>39572</v>
      </c>
      <c r="B16934">
        <v>1.88</v>
      </c>
      <c r="C16934">
        <f>IFERROR(((VLOOKUP(A16934,'Interest Rates-10yr'!$A$9:$C$15239,2,FALSE))-B16934),C16933)</f>
        <v>2.0100000000000002</v>
      </c>
      <c r="D16934" s="98">
        <f>AVERAGE(C$10:C16934)</f>
        <v>0.81592673559822471</v>
      </c>
      <c r="E16934" s="2"/>
      <c r="G16934" s="23"/>
    </row>
    <row r="16935" spans="1:7" customFormat="1">
      <c r="A16935" s="4">
        <v>39573</v>
      </c>
      <c r="B16935">
        <v>1.85</v>
      </c>
      <c r="C16935">
        <f>IFERROR(((VLOOKUP(A16935,'Interest Rates-10yr'!$A$9:$C$15239,2,FALSE))-B16935),C16934)</f>
        <v>2.0299999999999998</v>
      </c>
      <c r="D16935" s="98">
        <f>AVERAGE(C$10:C16935)</f>
        <v>0.81599846390168707</v>
      </c>
      <c r="E16935" s="2"/>
      <c r="G16935" s="23"/>
    </row>
    <row r="16936" spans="1:7" customFormat="1">
      <c r="A16936" s="4">
        <v>39574</v>
      </c>
      <c r="B16936">
        <v>1.91</v>
      </c>
      <c r="C16936">
        <f>IFERROR(((VLOOKUP(A16936,'Interest Rates-10yr'!$A$9:$C$15239,2,FALSE))-B16936),C16935)</f>
        <v>2.0200000000000005</v>
      </c>
      <c r="D16936" s="98">
        <f>AVERAGE(C$10:C16936)</f>
        <v>0.81606959295799342</v>
      </c>
      <c r="E16936" s="2"/>
      <c r="G16936" s="23"/>
    </row>
    <row r="16937" spans="1:7" customFormat="1">
      <c r="A16937" s="4">
        <v>39575</v>
      </c>
      <c r="B16937">
        <v>2.0099999999999998</v>
      </c>
      <c r="C16937">
        <f>IFERROR(((VLOOKUP(A16937,'Interest Rates-10yr'!$A$9:$C$15239,2,FALSE))-B16937),C16936)</f>
        <v>1.8600000000000003</v>
      </c>
      <c r="D16937" s="98">
        <f>AVERAGE(C$10:C16937)</f>
        <v>0.81613126181474216</v>
      </c>
      <c r="E16937" s="2"/>
      <c r="G16937" s="23"/>
    </row>
    <row r="16938" spans="1:7" customFormat="1">
      <c r="A16938" s="4">
        <v>39576</v>
      </c>
      <c r="B16938">
        <v>1.99</v>
      </c>
      <c r="C16938">
        <f>IFERROR(((VLOOKUP(A16938,'Interest Rates-10yr'!$A$9:$C$15239,2,FALSE))-B16938),C16937)</f>
        <v>1.8</v>
      </c>
      <c r="D16938" s="98">
        <f>AVERAGE(C$10:C16938)</f>
        <v>0.81618937917183265</v>
      </c>
      <c r="E16938" s="2"/>
      <c r="G16938" s="23"/>
    </row>
    <row r="16939" spans="1:7" customFormat="1">
      <c r="A16939" s="4">
        <v>39577</v>
      </c>
      <c r="B16939">
        <v>1.97</v>
      </c>
      <c r="C16939">
        <f>IFERROR(((VLOOKUP(A16939,'Interest Rates-10yr'!$A$9:$C$15239,2,FALSE))-B16939),C16938)</f>
        <v>1.8</v>
      </c>
      <c r="D16939" s="98">
        <f>AVERAGE(C$10:C16939)</f>
        <v>0.81624748966331684</v>
      </c>
      <c r="E16939" s="2"/>
      <c r="G16939" s="23"/>
    </row>
    <row r="16940" spans="1:7" customFormat="1">
      <c r="A16940" s="4">
        <v>39578</v>
      </c>
      <c r="B16940">
        <v>1.97</v>
      </c>
      <c r="C16940">
        <f>IFERROR(((VLOOKUP(A16940,'Interest Rates-10yr'!$A$9:$C$15239,2,FALSE))-B16940),C16939)</f>
        <v>1.8</v>
      </c>
      <c r="D16940" s="98">
        <f>AVERAGE(C$10:C16940)</f>
        <v>0.8163055932904113</v>
      </c>
      <c r="E16940" s="2"/>
      <c r="G16940" s="23"/>
    </row>
    <row r="16941" spans="1:7" customFormat="1">
      <c r="A16941" s="4">
        <v>39579</v>
      </c>
      <c r="B16941">
        <v>1.97</v>
      </c>
      <c r="C16941">
        <f>IFERROR(((VLOOKUP(A16941,'Interest Rates-10yr'!$A$9:$C$15239,2,FALSE))-B16941),C16940)</f>
        <v>1.8</v>
      </c>
      <c r="D16941" s="98">
        <f>AVERAGE(C$10:C16941)</f>
        <v>0.81636369005433218</v>
      </c>
      <c r="E16941" s="2"/>
      <c r="G16941" s="23"/>
    </row>
    <row r="16942" spans="1:7" customFormat="1">
      <c r="A16942" s="4">
        <v>39580</v>
      </c>
      <c r="B16942">
        <v>1.88</v>
      </c>
      <c r="C16942">
        <f>IFERROR(((VLOOKUP(A16942,'Interest Rates-10yr'!$A$9:$C$15239,2,FALSE))-B16942),C16941)</f>
        <v>1.9</v>
      </c>
      <c r="D16942" s="98">
        <f>AVERAGE(C$10:C16942)</f>
        <v>0.81642768558435908</v>
      </c>
      <c r="E16942" s="2"/>
      <c r="G16942" s="23"/>
    </row>
    <row r="16943" spans="1:7" customFormat="1">
      <c r="A16943" s="4">
        <v>39581</v>
      </c>
      <c r="B16943">
        <v>1.93</v>
      </c>
      <c r="C16943">
        <f>IFERROR(((VLOOKUP(A16943,'Interest Rates-10yr'!$A$9:$C$15239,2,FALSE))-B16943),C16942)</f>
        <v>1.97</v>
      </c>
      <c r="D16943" s="98">
        <f>AVERAGE(C$10:C16943)</f>
        <v>0.81649580725168014</v>
      </c>
      <c r="E16943" s="2"/>
      <c r="G16943" s="23"/>
    </row>
    <row r="16944" spans="1:7" customFormat="1">
      <c r="A16944" s="4">
        <v>39582</v>
      </c>
      <c r="B16944">
        <v>2.0299999999999998</v>
      </c>
      <c r="C16944">
        <f>IFERROR(((VLOOKUP(A16944,'Interest Rates-10yr'!$A$9:$C$15239,2,FALSE))-B16944),C16943)</f>
        <v>1.8900000000000001</v>
      </c>
      <c r="D16944" s="98">
        <f>AVERAGE(C$10:C16944)</f>
        <v>0.81655919692943324</v>
      </c>
      <c r="E16944" s="2"/>
      <c r="G16944" s="23"/>
    </row>
    <row r="16945" spans="1:7" customFormat="1">
      <c r="A16945" s="4">
        <v>39583</v>
      </c>
      <c r="B16945">
        <v>2.0299999999999998</v>
      </c>
      <c r="C16945">
        <f>IFERROR(((VLOOKUP(A16945,'Interest Rates-10yr'!$A$9:$C$15239,2,FALSE))-B16945),C16944)</f>
        <v>1.8000000000000003</v>
      </c>
      <c r="D16945" s="98">
        <f>AVERAGE(C$10:C16945)</f>
        <v>0.81661726499763521</v>
      </c>
      <c r="E16945" s="2"/>
      <c r="G16945" s="23"/>
    </row>
    <row r="16946" spans="1:7" customFormat="1">
      <c r="A16946" s="4">
        <v>39584</v>
      </c>
      <c r="B16946">
        <v>1.91</v>
      </c>
      <c r="C16946">
        <f>IFERROR(((VLOOKUP(A16946,'Interest Rates-10yr'!$A$9:$C$15239,2,FALSE))-B16946),C16945)</f>
        <v>1.9400000000000002</v>
      </c>
      <c r="D16946" s="98">
        <f>AVERAGE(C$10:C16946)</f>
        <v>0.8166835921355583</v>
      </c>
      <c r="E16946" s="2"/>
      <c r="G16946" s="23"/>
    </row>
    <row r="16947" spans="1:7" customFormat="1">
      <c r="A16947" s="4">
        <v>39585</v>
      </c>
      <c r="B16947">
        <v>1.91</v>
      </c>
      <c r="C16947">
        <f>IFERROR(((VLOOKUP(A16947,'Interest Rates-10yr'!$A$9:$C$15239,2,FALSE))-B16947),C16946)</f>
        <v>1.9400000000000002</v>
      </c>
      <c r="D16947" s="98">
        <f>AVERAGE(C$10:C16947)</f>
        <v>0.81674991144172582</v>
      </c>
      <c r="E16947" s="2"/>
      <c r="G16947" s="23"/>
    </row>
    <row r="16948" spans="1:7" customFormat="1">
      <c r="A16948" s="4">
        <v>39586</v>
      </c>
      <c r="B16948">
        <v>1.91</v>
      </c>
      <c r="C16948">
        <f>IFERROR(((VLOOKUP(A16948,'Interest Rates-10yr'!$A$9:$C$15239,2,FALSE))-B16948),C16947)</f>
        <v>1.9400000000000002</v>
      </c>
      <c r="D16948" s="98">
        <f>AVERAGE(C$10:C16948)</f>
        <v>0.81681622291752476</v>
      </c>
      <c r="E16948" s="2"/>
      <c r="G16948" s="23"/>
    </row>
    <row r="16949" spans="1:7" customFormat="1">
      <c r="A16949" s="4">
        <v>39587</v>
      </c>
      <c r="B16949">
        <v>1.95</v>
      </c>
      <c r="C16949">
        <f>IFERROR(((VLOOKUP(A16949,'Interest Rates-10yr'!$A$9:$C$15239,2,FALSE))-B16949),C16948)</f>
        <v>1.8800000000000001</v>
      </c>
      <c r="D16949" s="98">
        <f>AVERAGE(C$10:C16949)</f>
        <v>0.81687898465170905</v>
      </c>
      <c r="E16949" s="2"/>
      <c r="G16949" s="23"/>
    </row>
    <row r="16950" spans="1:7" customFormat="1">
      <c r="A16950" s="4">
        <v>39588</v>
      </c>
      <c r="B16950">
        <v>1.99</v>
      </c>
      <c r="C16950">
        <f>IFERROR(((VLOOKUP(A16950,'Interest Rates-10yr'!$A$9:$C$15239,2,FALSE))-B16950),C16949)</f>
        <v>1.7899999999999998</v>
      </c>
      <c r="D16950" s="98">
        <f>AVERAGE(C$10:C16950)</f>
        <v>0.81693642642110575</v>
      </c>
      <c r="E16950" s="2"/>
      <c r="G16950" s="23"/>
    </row>
    <row r="16951" spans="1:7" customFormat="1">
      <c r="A16951" s="4">
        <v>39589</v>
      </c>
      <c r="B16951">
        <v>2.0299999999999998</v>
      </c>
      <c r="C16951">
        <f>IFERROR(((VLOOKUP(A16951,'Interest Rates-10yr'!$A$9:$C$15239,2,FALSE))-B16951),C16950)</f>
        <v>1.7800000000000002</v>
      </c>
      <c r="D16951" s="98">
        <f>AVERAGE(C$10:C16951)</f>
        <v>0.81699327116042686</v>
      </c>
      <c r="E16951" s="2"/>
      <c r="G16951" s="23"/>
    </row>
    <row r="16952" spans="1:7" customFormat="1">
      <c r="A16952" s="4">
        <v>39590</v>
      </c>
      <c r="B16952">
        <v>2.0499999999999998</v>
      </c>
      <c r="C16952">
        <f>IFERROR(((VLOOKUP(A16952,'Interest Rates-10yr'!$A$9:$C$15239,2,FALSE))-B16952),C16951)</f>
        <v>1.87</v>
      </c>
      <c r="D16952" s="98">
        <f>AVERAGE(C$10:C16952)</f>
        <v>0.817055421117863</v>
      </c>
      <c r="E16952" s="2"/>
      <c r="G16952" s="23"/>
    </row>
    <row r="16953" spans="1:7" customFormat="1">
      <c r="A16953" s="4">
        <v>39591</v>
      </c>
      <c r="B16953">
        <v>1.99</v>
      </c>
      <c r="C16953">
        <f>IFERROR(((VLOOKUP(A16953,'Interest Rates-10yr'!$A$9:$C$15239,2,FALSE))-B16953),C16952)</f>
        <v>1.86</v>
      </c>
      <c r="D16953" s="98">
        <f>AVERAGE(C$10:C16953)</f>
        <v>0.81711697355995949</v>
      </c>
      <c r="E16953" s="2"/>
      <c r="G16953" s="23"/>
    </row>
    <row r="16954" spans="1:7" customFormat="1">
      <c r="A16954" s="4">
        <v>39592</v>
      </c>
      <c r="B16954">
        <v>1.99</v>
      </c>
      <c r="C16954">
        <f>IFERROR(((VLOOKUP(A16954,'Interest Rates-10yr'!$A$9:$C$15239,2,FALSE))-B16954),C16953)</f>
        <v>1.86</v>
      </c>
      <c r="D16954" s="98">
        <f>AVERAGE(C$10:C16954)</f>
        <v>0.81717851873708791</v>
      </c>
      <c r="E16954" s="2"/>
      <c r="G16954" s="23"/>
    </row>
    <row r="16955" spans="1:7" customFormat="1">
      <c r="A16955" s="4">
        <v>39593</v>
      </c>
      <c r="B16955">
        <v>1.99</v>
      </c>
      <c r="C16955">
        <f>IFERROR(((VLOOKUP(A16955,'Interest Rates-10yr'!$A$9:$C$15239,2,FALSE))-B16955),C16954)</f>
        <v>1.86</v>
      </c>
      <c r="D16955" s="98">
        <f>AVERAGE(C$10:C16955)</f>
        <v>0.81724005665053434</v>
      </c>
      <c r="E16955" s="2"/>
      <c r="G16955" s="23"/>
    </row>
    <row r="16956" spans="1:7" customFormat="1">
      <c r="A16956" s="4">
        <v>39594</v>
      </c>
      <c r="B16956">
        <v>1.99</v>
      </c>
      <c r="C16956">
        <f>IFERROR(((VLOOKUP(A16956,'Interest Rates-10yr'!$A$9:$C$15239,2,FALSE))-B16956),C16955)</f>
        <v>1.86</v>
      </c>
      <c r="D16956" s="98">
        <f>AVERAGE(C$10:C16956)</f>
        <v>0.81730158730158464</v>
      </c>
      <c r="E16956" s="2"/>
      <c r="G16956" s="23"/>
    </row>
    <row r="16957" spans="1:7" customFormat="1">
      <c r="A16957" s="4">
        <v>39595</v>
      </c>
      <c r="B16957">
        <v>2.23</v>
      </c>
      <c r="C16957">
        <f>IFERROR(((VLOOKUP(A16957,'Interest Rates-10yr'!$A$9:$C$15239,2,FALSE))-B16957),C16956)</f>
        <v>1.7000000000000002</v>
      </c>
      <c r="D16957" s="98">
        <f>AVERAGE(C$10:C16957)</f>
        <v>0.81735367004956083</v>
      </c>
      <c r="E16957" s="2"/>
      <c r="G16957" s="23"/>
    </row>
    <row r="16958" spans="1:7" customFormat="1">
      <c r="A16958" s="4">
        <v>39596</v>
      </c>
      <c r="B16958">
        <v>2.08</v>
      </c>
      <c r="C16958">
        <f>IFERROR(((VLOOKUP(A16958,'Interest Rates-10yr'!$A$9:$C$15239,2,FALSE))-B16958),C16957)</f>
        <v>1.9500000000000002</v>
      </c>
      <c r="D16958" s="98">
        <f>AVERAGE(C$10:C16958)</f>
        <v>0.81742049678446849</v>
      </c>
      <c r="E16958" s="2"/>
      <c r="G16958" s="23"/>
    </row>
    <row r="16959" spans="1:7" customFormat="1">
      <c r="A16959" s="4">
        <v>39597</v>
      </c>
      <c r="B16959">
        <v>2.0099999999999998</v>
      </c>
      <c r="C16959">
        <f>IFERROR(((VLOOKUP(A16959,'Interest Rates-10yr'!$A$9:$C$15239,2,FALSE))-B16959),C16958)</f>
        <v>2.0700000000000003</v>
      </c>
      <c r="D16959" s="98">
        <f>AVERAGE(C$10:C16959)</f>
        <v>0.81749439528023349</v>
      </c>
      <c r="E16959" s="2"/>
      <c r="G16959" s="23"/>
    </row>
    <row r="16960" spans="1:7" customFormat="1">
      <c r="A16960" s="4">
        <v>39598</v>
      </c>
      <c r="B16960">
        <v>1.98</v>
      </c>
      <c r="C16960">
        <f>IFERROR(((VLOOKUP(A16960,'Interest Rates-10yr'!$A$9:$C$15239,2,FALSE))-B16960),C16959)</f>
        <v>2.0799999999999996</v>
      </c>
      <c r="D16960" s="98">
        <f>AVERAGE(C$10:C16960)</f>
        <v>0.81756887499262332</v>
      </c>
      <c r="E16960" s="2"/>
      <c r="G16960" s="23"/>
    </row>
    <row r="16961" spans="1:7" customFormat="1">
      <c r="A16961" s="4">
        <v>39599</v>
      </c>
      <c r="B16961">
        <v>1.98</v>
      </c>
      <c r="C16961">
        <f>IFERROR(((VLOOKUP(A16961,'Interest Rates-10yr'!$A$9:$C$15239,2,FALSE))-B16961),C16960)</f>
        <v>2.0799999999999996</v>
      </c>
      <c r="D16961" s="98">
        <f>AVERAGE(C$10:C16961)</f>
        <v>0.81764334591788324</v>
      </c>
      <c r="E16961" s="2"/>
      <c r="G16961" s="23"/>
    </row>
    <row r="16962" spans="1:7" customFormat="1">
      <c r="A16962" s="4">
        <v>39600</v>
      </c>
      <c r="B16962">
        <v>1.98</v>
      </c>
      <c r="C16962">
        <f>IFERROR(((VLOOKUP(A16962,'Interest Rates-10yr'!$A$9:$C$15239,2,FALSE))-B16962),C16961)</f>
        <v>2.0799999999999996</v>
      </c>
      <c r="D16962" s="98">
        <f>AVERAGE(C$10:C16962)</f>
        <v>0.81771780805756833</v>
      </c>
      <c r="E16962" s="2"/>
      <c r="G16962" s="23"/>
    </row>
    <row r="16963" spans="1:7" customFormat="1">
      <c r="A16963" s="4">
        <v>39601</v>
      </c>
      <c r="B16963">
        <v>2.06</v>
      </c>
      <c r="C16963">
        <f>IFERROR(((VLOOKUP(A16963,'Interest Rates-10yr'!$A$9:$C$15239,2,FALSE))-B16963),C16962)</f>
        <v>1.92</v>
      </c>
      <c r="D16963" s="98">
        <f>AVERAGE(C$10:C16963)</f>
        <v>0.8177828241123013</v>
      </c>
      <c r="E16963" s="2"/>
      <c r="G16963" s="23"/>
    </row>
    <row r="16964" spans="1:7" customFormat="1">
      <c r="A16964" s="4">
        <v>39602</v>
      </c>
      <c r="B16964">
        <v>1.95</v>
      </c>
      <c r="C16964">
        <f>IFERROR(((VLOOKUP(A16964,'Interest Rates-10yr'!$A$9:$C$15239,2,FALSE))-B16964),C16963)</f>
        <v>1.97</v>
      </c>
      <c r="D16964" s="98">
        <f>AVERAGE(C$10:C16964)</f>
        <v>0.8178507814803867</v>
      </c>
      <c r="E16964" s="2"/>
      <c r="G16964" s="23"/>
    </row>
    <row r="16965" spans="1:7" customFormat="1">
      <c r="A16965" s="4">
        <v>39603</v>
      </c>
      <c r="B16965">
        <v>1.98</v>
      </c>
      <c r="C16965">
        <f>IFERROR(((VLOOKUP(A16965,'Interest Rates-10yr'!$A$9:$C$15239,2,FALSE))-B16965),C16964)</f>
        <v>2</v>
      </c>
      <c r="D16965" s="98">
        <f>AVERAGE(C$10:C16965)</f>
        <v>0.81792050011794981</v>
      </c>
      <c r="E16965" s="2"/>
      <c r="G16965" s="23"/>
    </row>
    <row r="16966" spans="1:7" customFormat="1">
      <c r="A16966" s="4">
        <v>39604</v>
      </c>
      <c r="B16966">
        <v>1.98</v>
      </c>
      <c r="C16966">
        <f>IFERROR(((VLOOKUP(A16966,'Interest Rates-10yr'!$A$9:$C$15239,2,FALSE))-B16966),C16965)</f>
        <v>2.0799999999999996</v>
      </c>
      <c r="D16966" s="98">
        <f>AVERAGE(C$10:C16966)</f>
        <v>0.81799492834817222</v>
      </c>
      <c r="E16966" s="2"/>
      <c r="G16966" s="23"/>
    </row>
    <row r="16967" spans="1:7" customFormat="1">
      <c r="A16967" s="4">
        <v>39605</v>
      </c>
      <c r="B16967">
        <v>2.0099999999999998</v>
      </c>
      <c r="C16967">
        <f>IFERROR(((VLOOKUP(A16967,'Interest Rates-10yr'!$A$9:$C$15239,2,FALSE))-B16967),C16966)</f>
        <v>1.9300000000000002</v>
      </c>
      <c r="D16967" s="98">
        <f>AVERAGE(C$10:C16967)</f>
        <v>0.81806050241773542</v>
      </c>
      <c r="E16967" s="2"/>
      <c r="G16967" s="23"/>
    </row>
    <row r="16968" spans="1:7" customFormat="1">
      <c r="A16968" s="4">
        <v>39606</v>
      </c>
      <c r="B16968">
        <v>2.0099999999999998</v>
      </c>
      <c r="C16968">
        <f>IFERROR(((VLOOKUP(A16968,'Interest Rates-10yr'!$A$9:$C$15239,2,FALSE))-B16968),C16967)</f>
        <v>1.9300000000000002</v>
      </c>
      <c r="D16968" s="98">
        <f>AVERAGE(C$10:C16968)</f>
        <v>0.81812606875405136</v>
      </c>
      <c r="E16968" s="2"/>
      <c r="G16968" s="23"/>
    </row>
    <row r="16969" spans="1:7" customFormat="1">
      <c r="A16969" s="4">
        <v>39607</v>
      </c>
      <c r="B16969">
        <v>2.0099999999999998</v>
      </c>
      <c r="C16969">
        <f>IFERROR(((VLOOKUP(A16969,'Interest Rates-10yr'!$A$9:$C$15239,2,FALSE))-B16969),C16968)</f>
        <v>1.9300000000000002</v>
      </c>
      <c r="D16969" s="98">
        <f>AVERAGE(C$10:C16969)</f>
        <v>0.81819162735848805</v>
      </c>
      <c r="E16969" s="2"/>
      <c r="G16969" s="23"/>
    </row>
    <row r="16970" spans="1:7" customFormat="1">
      <c r="A16970" s="4">
        <v>39608</v>
      </c>
      <c r="B16970">
        <v>2.02</v>
      </c>
      <c r="C16970">
        <f>IFERROR(((VLOOKUP(A16970,'Interest Rates-10yr'!$A$9:$C$15239,2,FALSE))-B16970),C16969)</f>
        <v>1.9999999999999996</v>
      </c>
      <c r="D16970" s="98">
        <f>AVERAGE(C$10:C16970)</f>
        <v>0.81826130534755948</v>
      </c>
      <c r="E16970" s="2"/>
      <c r="G16970" s="23"/>
    </row>
    <row r="16971" spans="1:7" customFormat="1">
      <c r="A16971" s="4">
        <v>39609</v>
      </c>
      <c r="B16971">
        <v>1.96</v>
      </c>
      <c r="C16971">
        <f>IFERROR(((VLOOKUP(A16971,'Interest Rates-10yr'!$A$9:$C$15239,2,FALSE))-B16971),C16970)</f>
        <v>2.1500000000000004</v>
      </c>
      <c r="D16971" s="98">
        <f>AVERAGE(C$10:C16971)</f>
        <v>0.81833981841763692</v>
      </c>
      <c r="E16971" s="2"/>
      <c r="G16971" s="23"/>
    </row>
    <row r="16972" spans="1:7" customFormat="1">
      <c r="A16972" s="4">
        <v>39610</v>
      </c>
      <c r="B16972">
        <v>1.95</v>
      </c>
      <c r="C16972">
        <f>IFERROR(((VLOOKUP(A16972,'Interest Rates-10yr'!$A$9:$C$15239,2,FALSE))-B16972),C16971)</f>
        <v>2.1499999999999995</v>
      </c>
      <c r="D16972" s="98">
        <f>AVERAGE(C$10:C16972)</f>
        <v>0.81841832223073496</v>
      </c>
      <c r="E16972" s="2"/>
      <c r="G16972" s="23"/>
    </row>
    <row r="16973" spans="1:7" customFormat="1">
      <c r="A16973" s="4">
        <v>39611</v>
      </c>
      <c r="B16973">
        <v>2.0099999999999998</v>
      </c>
      <c r="C16973">
        <f>IFERROR(((VLOOKUP(A16973,'Interest Rates-10yr'!$A$9:$C$15239,2,FALSE))-B16973),C16972)</f>
        <v>2.2200000000000006</v>
      </c>
      <c r="D16973" s="98">
        <f>AVERAGE(C$10:C16973)</f>
        <v>0.8185009431737772</v>
      </c>
      <c r="E16973" s="2"/>
      <c r="G16973" s="23"/>
    </row>
    <row r="16974" spans="1:7" customFormat="1">
      <c r="A16974" s="4">
        <v>39612</v>
      </c>
      <c r="B16974">
        <v>2.02</v>
      </c>
      <c r="C16974">
        <f>IFERROR(((VLOOKUP(A16974,'Interest Rates-10yr'!$A$9:$C$15239,2,FALSE))-B16974),C16973)</f>
        <v>2.2499999999999996</v>
      </c>
      <c r="D16974" s="98">
        <f>AVERAGE(C$10:C16974)</f>
        <v>0.81858532272325113</v>
      </c>
      <c r="E16974" s="2"/>
      <c r="G16974" s="23"/>
    </row>
    <row r="16975" spans="1:7" customFormat="1">
      <c r="A16975" s="4">
        <v>39613</v>
      </c>
      <c r="B16975">
        <v>2.02</v>
      </c>
      <c r="C16975">
        <f>IFERROR(((VLOOKUP(A16975,'Interest Rates-10yr'!$A$9:$C$15239,2,FALSE))-B16975),C16974)</f>
        <v>2.2499999999999996</v>
      </c>
      <c r="D16975" s="98">
        <f>AVERAGE(C$10:C16975)</f>
        <v>0.81866969232582554</v>
      </c>
      <c r="E16975" s="2"/>
      <c r="G16975" s="23"/>
    </row>
    <row r="16976" spans="1:7" customFormat="1">
      <c r="A16976" s="4">
        <v>39614</v>
      </c>
      <c r="B16976">
        <v>2.02</v>
      </c>
      <c r="C16976">
        <f>IFERROR(((VLOOKUP(A16976,'Interest Rates-10yr'!$A$9:$C$15239,2,FALSE))-B16976),C16975)</f>
        <v>2.2499999999999996</v>
      </c>
      <c r="D16976" s="98">
        <f>AVERAGE(C$10:C16976)</f>
        <v>0.81875405198325901</v>
      </c>
      <c r="E16976" s="2"/>
      <c r="G16976" s="23"/>
    </row>
    <row r="16977" spans="1:8">
      <c r="A16977" s="4">
        <v>39615</v>
      </c>
      <c r="B16977">
        <v>2.06</v>
      </c>
      <c r="C16977">
        <f>IFERROR(((VLOOKUP(A16977,'Interest Rates-10yr'!$A$9:$C$15239,2,FALSE))-B16977),C16976)</f>
        <v>2.19</v>
      </c>
      <c r="D16977" s="98">
        <f>AVERAGE(C$10:C16977)</f>
        <v>0.81883486562941754</v>
      </c>
      <c r="E16977" s="2"/>
      <c r="H16977"/>
    </row>
    <row r="16978" spans="1:8">
      <c r="A16978" s="4">
        <v>39616</v>
      </c>
      <c r="B16978">
        <v>1.87</v>
      </c>
      <c r="C16978">
        <f>IFERROR(((VLOOKUP(A16978,'Interest Rates-10yr'!$A$9:$C$15239,2,FALSE))-B16978),C16977)</f>
        <v>2.3600000000000003</v>
      </c>
      <c r="D16978" s="98">
        <f>AVERAGE(C$10:C16978)</f>
        <v>0.81892568801932686</v>
      </c>
      <c r="E16978" s="2"/>
      <c r="H16978"/>
    </row>
    <row r="16979" spans="1:8">
      <c r="A16979" s="4">
        <v>39617</v>
      </c>
      <c r="B16979">
        <v>1.84</v>
      </c>
      <c r="C16979">
        <f>IFERROR(((VLOOKUP(A16979,'Interest Rates-10yr'!$A$9:$C$15239,2,FALSE))-B16979),C16978)</f>
        <v>2.3200000000000003</v>
      </c>
      <c r="D16979" s="98">
        <f>AVERAGE(C$10:C16979)</f>
        <v>0.81901414260459382</v>
      </c>
      <c r="E16979" s="2"/>
      <c r="H16979"/>
    </row>
    <row r="16980" spans="1:8">
      <c r="A16980" s="4">
        <v>39618</v>
      </c>
      <c r="B16980">
        <v>1.94</v>
      </c>
      <c r="C16980">
        <f>IFERROR(((VLOOKUP(A16980,'Interest Rates-10yr'!$A$9:$C$15239,2,FALSE))-B16980),C16979)</f>
        <v>2.2799999999999998</v>
      </c>
      <c r="D16980" s="98">
        <f>AVERAGE(C$10:C16980)</f>
        <v>0.81910022980378039</v>
      </c>
      <c r="E16980" s="2"/>
      <c r="H16980"/>
    </row>
    <row r="16981" spans="1:8">
      <c r="A16981" s="4">
        <v>39619</v>
      </c>
      <c r="B16981">
        <v>1.99</v>
      </c>
      <c r="C16981">
        <f>IFERROR(((VLOOKUP(A16981,'Interest Rates-10yr'!$A$9:$C$15239,2,FALSE))-B16981),C16980)</f>
        <v>2.17</v>
      </c>
      <c r="D16981" s="98">
        <f>AVERAGE(C$10:C16981)</f>
        <v>0.81917982559509528</v>
      </c>
      <c r="E16981" s="2"/>
      <c r="H16981"/>
    </row>
    <row r="16982" spans="1:8">
      <c r="A16982" s="4">
        <v>39620</v>
      </c>
      <c r="B16982">
        <v>1.99</v>
      </c>
      <c r="C16982">
        <f>IFERROR(((VLOOKUP(A16982,'Interest Rates-10yr'!$A$9:$C$15239,2,FALSE))-B16982),C16981)</f>
        <v>2.17</v>
      </c>
      <c r="D16982" s="98">
        <f>AVERAGE(C$10:C16982)</f>
        <v>0.81925941200730323</v>
      </c>
      <c r="E16982" s="2"/>
      <c r="H16982"/>
    </row>
    <row r="16983" spans="1:8">
      <c r="A16983" s="4">
        <v>39621</v>
      </c>
      <c r="B16983">
        <v>1.99</v>
      </c>
      <c r="C16983">
        <f>IFERROR(((VLOOKUP(A16983,'Interest Rates-10yr'!$A$9:$C$15239,2,FALSE))-B16983),C16982)</f>
        <v>2.17</v>
      </c>
      <c r="D16983" s="98">
        <f>AVERAGE(C$10:C16983)</f>
        <v>0.81933898904206182</v>
      </c>
      <c r="E16983" s="2"/>
      <c r="H16983"/>
    </row>
    <row r="16984" spans="1:8">
      <c r="A16984" s="4">
        <v>39622</v>
      </c>
      <c r="B16984">
        <v>1.98</v>
      </c>
      <c r="C16984">
        <f>IFERROR(((VLOOKUP(A16984,'Interest Rates-10yr'!$A$9:$C$15239,2,FALSE))-B16984),C16983)</f>
        <v>2.2100000000000004</v>
      </c>
      <c r="D16984" s="98">
        <f>AVERAGE(C$10:C16984)</f>
        <v>0.81942091310750853</v>
      </c>
      <c r="E16984" s="2"/>
      <c r="H16984"/>
    </row>
    <row r="16985" spans="1:8">
      <c r="A16985" s="4">
        <v>39623</v>
      </c>
      <c r="B16985">
        <v>1.93</v>
      </c>
      <c r="C16985">
        <f>IFERROR(((VLOOKUP(A16985,'Interest Rates-10yr'!$A$9:$C$15239,2,FALSE))-B16985),C16984)</f>
        <v>2.17</v>
      </c>
      <c r="D16985" s="98">
        <f>AVERAGE(C$10:C16985)</f>
        <v>0.81950047125353187</v>
      </c>
      <c r="E16985" s="2"/>
      <c r="H16985"/>
    </row>
    <row r="16986" spans="1:8">
      <c r="A16986" s="4">
        <v>39624</v>
      </c>
      <c r="B16986">
        <v>1.97</v>
      </c>
      <c r="C16986">
        <f>IFERROR(((VLOOKUP(A16986,'Interest Rates-10yr'!$A$9:$C$15239,2,FALSE))-B16986),C16985)</f>
        <v>2.1500000000000004</v>
      </c>
      <c r="D16986" s="98">
        <f>AVERAGE(C$10:C16986)</f>
        <v>0.81957884196265274</v>
      </c>
      <c r="E16986" s="2"/>
      <c r="H16986"/>
    </row>
    <row r="16987" spans="1:8">
      <c r="A16987" s="4">
        <v>39625</v>
      </c>
      <c r="B16987">
        <v>2.0499999999999998</v>
      </c>
      <c r="C16987">
        <f>IFERROR(((VLOOKUP(A16987,'Interest Rates-10yr'!$A$9:$C$15239,2,FALSE))-B16987),C16986)</f>
        <v>2.0200000000000005</v>
      </c>
      <c r="D16987" s="98">
        <f>AVERAGE(C$10:C16987)</f>
        <v>0.81964954647190225</v>
      </c>
      <c r="E16987" s="2"/>
      <c r="H16987"/>
    </row>
    <row r="16988" spans="1:8">
      <c r="A16988" s="4">
        <v>39626</v>
      </c>
      <c r="B16988">
        <v>1.99</v>
      </c>
      <c r="C16988">
        <f>IFERROR(((VLOOKUP(A16988,'Interest Rates-10yr'!$A$9:$C$15239,2,FALSE))-B16988),C16987)</f>
        <v>2</v>
      </c>
      <c r="D16988" s="98">
        <f>AVERAGE(C$10:C16988)</f>
        <v>0.81971906472701317</v>
      </c>
      <c r="E16988" s="2"/>
      <c r="H16988"/>
    </row>
    <row r="16989" spans="1:8">
      <c r="A16989" s="4">
        <v>39627</v>
      </c>
      <c r="B16989">
        <v>1.99</v>
      </c>
      <c r="C16989">
        <f>IFERROR(((VLOOKUP(A16989,'Interest Rates-10yr'!$A$9:$C$15239,2,FALSE))-B16989),C16988)</f>
        <v>2</v>
      </c>
      <c r="D16989" s="98">
        <f>AVERAGE(C$10:C16989)</f>
        <v>0.81978857479387257</v>
      </c>
      <c r="E16989" s="2"/>
      <c r="H16989"/>
    </row>
    <row r="16990" spans="1:8">
      <c r="A16990" s="4">
        <v>39628</v>
      </c>
      <c r="B16990">
        <v>1.99</v>
      </c>
      <c r="C16990">
        <f>IFERROR(((VLOOKUP(A16990,'Interest Rates-10yr'!$A$9:$C$15239,2,FALSE))-B16990),C16989)</f>
        <v>2</v>
      </c>
      <c r="D16990" s="98">
        <f>AVERAGE(C$10:C16990)</f>
        <v>0.81985807667392718</v>
      </c>
      <c r="E16990" s="2"/>
      <c r="H16990"/>
    </row>
    <row r="16991" spans="1:8">
      <c r="A16991" s="4">
        <v>39629</v>
      </c>
      <c r="B16991">
        <v>2.4700000000000002</v>
      </c>
      <c r="C16991">
        <f>IFERROR(((VLOOKUP(A16991,'Interest Rates-10yr'!$A$9:$C$15239,2,FALSE))-B16991),C16990)</f>
        <v>1.52</v>
      </c>
      <c r="D16991" s="98">
        <f>AVERAGE(C$10:C16991)</f>
        <v>0.81989930514662335</v>
      </c>
      <c r="E16991" s="2"/>
      <c r="F16991" s="12" t="s">
        <v>205</v>
      </c>
      <c r="G16991" s="23">
        <f>AVERAGE(B16901:B16991)/100</f>
        <v>2.0847252747252746E-2</v>
      </c>
      <c r="H16991" s="23">
        <f>AVERAGE(C16901:C16991)/100</f>
        <v>1.7962637362637365E-2</v>
      </c>
    </row>
    <row r="16992" spans="1:8">
      <c r="A16992" s="4">
        <v>39630</v>
      </c>
      <c r="B16992">
        <v>2.11</v>
      </c>
      <c r="C16992">
        <f>IFERROR(((VLOOKUP(A16992,'Interest Rates-10yr'!$A$9:$C$15239,2,FALSE))-B16992),C16991)</f>
        <v>1.9</v>
      </c>
      <c r="D16992" s="98">
        <f>AVERAGE(C$10:C16992)</f>
        <v>0.81996290408054862</v>
      </c>
      <c r="E16992" s="2"/>
      <c r="H16992"/>
    </row>
    <row r="16993" spans="1:7" customFormat="1">
      <c r="A16993" s="4">
        <v>39631</v>
      </c>
      <c r="B16993">
        <v>1.95</v>
      </c>
      <c r="C16993">
        <f>IFERROR(((VLOOKUP(A16993,'Interest Rates-10yr'!$A$9:$C$15239,2,FALSE))-B16993),C16992)</f>
        <v>2.04</v>
      </c>
      <c r="D16993" s="98">
        <f>AVERAGE(C$10:C16993)</f>
        <v>0.82003473857748221</v>
      </c>
      <c r="E16993" s="2"/>
      <c r="G16993" s="23"/>
    </row>
    <row r="16994" spans="1:7" customFormat="1">
      <c r="A16994" s="4">
        <v>39632</v>
      </c>
      <c r="B16994">
        <v>1.92</v>
      </c>
      <c r="C16994">
        <f>IFERROR(((VLOOKUP(A16994,'Interest Rates-10yr'!$A$9:$C$15239,2,FALSE))-B16994),C16993)</f>
        <v>2.0700000000000003</v>
      </c>
      <c r="D16994" s="98">
        <f>AVERAGE(C$10:C16994)</f>
        <v>0.82010833088018587</v>
      </c>
      <c r="E16994" s="2"/>
      <c r="G16994" s="23"/>
    </row>
    <row r="16995" spans="1:7" customFormat="1">
      <c r="A16995" s="4">
        <v>39633</v>
      </c>
      <c r="B16995">
        <v>1.92</v>
      </c>
      <c r="C16995">
        <f>IFERROR(((VLOOKUP(A16995,'Interest Rates-10yr'!$A$9:$C$15239,2,FALSE))-B16995),C16994)</f>
        <v>2.0700000000000003</v>
      </c>
      <c r="D16995" s="98">
        <f>AVERAGE(C$10:C16995)</f>
        <v>0.82018191451783573</v>
      </c>
      <c r="E16995" s="2"/>
      <c r="G16995" s="23"/>
    </row>
    <row r="16996" spans="1:7" customFormat="1">
      <c r="A16996" s="4">
        <v>39634</v>
      </c>
      <c r="B16996">
        <v>1.92</v>
      </c>
      <c r="C16996">
        <f>IFERROR(((VLOOKUP(A16996,'Interest Rates-10yr'!$A$9:$C$15239,2,FALSE))-B16996),C16995)</f>
        <v>2.0700000000000003</v>
      </c>
      <c r="D16996" s="98">
        <f>AVERAGE(C$10:C16996)</f>
        <v>0.82025548949196192</v>
      </c>
      <c r="E16996" s="2"/>
      <c r="G16996" s="23"/>
    </row>
    <row r="16997" spans="1:7" customFormat="1">
      <c r="A16997" s="4">
        <v>39635</v>
      </c>
      <c r="B16997">
        <v>1.92</v>
      </c>
      <c r="C16997">
        <f>IFERROR(((VLOOKUP(A16997,'Interest Rates-10yr'!$A$9:$C$15239,2,FALSE))-B16997),C16996)</f>
        <v>2.0700000000000003</v>
      </c>
      <c r="D16997" s="98">
        <f>AVERAGE(C$10:C16997)</f>
        <v>0.82032905580409443</v>
      </c>
      <c r="E16997" s="2"/>
      <c r="G16997" s="23"/>
    </row>
    <row r="16998" spans="1:7" customFormat="1">
      <c r="A16998" s="4">
        <v>39636</v>
      </c>
      <c r="B16998">
        <v>1.99</v>
      </c>
      <c r="C16998">
        <f>IFERROR(((VLOOKUP(A16998,'Interest Rates-10yr'!$A$9:$C$15239,2,FALSE))-B16998),C16997)</f>
        <v>1.9600000000000002</v>
      </c>
      <c r="D16998" s="98">
        <f>AVERAGE(C$10:C16998)</f>
        <v>0.82039613867796546</v>
      </c>
      <c r="E16998" s="2"/>
      <c r="G16998" s="23"/>
    </row>
    <row r="16999" spans="1:7" customFormat="1">
      <c r="A16999" s="4">
        <v>39637</v>
      </c>
      <c r="B16999">
        <v>1.97</v>
      </c>
      <c r="C16999">
        <f>IFERROR(((VLOOKUP(A16999,'Interest Rates-10yr'!$A$9:$C$15239,2,FALSE))-B16999),C16998)</f>
        <v>1.9400000000000002</v>
      </c>
      <c r="D16999" s="98">
        <f>AVERAGE(C$10:C16999)</f>
        <v>0.82046203649205152</v>
      </c>
      <c r="E16999" s="2"/>
      <c r="G16999" s="23"/>
    </row>
    <row r="17000" spans="1:7" customFormat="1">
      <c r="A17000" s="4">
        <v>39638</v>
      </c>
      <c r="B17000">
        <v>1.99</v>
      </c>
      <c r="C17000">
        <f>IFERROR(((VLOOKUP(A17000,'Interest Rates-10yr'!$A$9:$C$15239,2,FALSE))-B17000),C16999)</f>
        <v>1.86</v>
      </c>
      <c r="D17000" s="98">
        <f>AVERAGE(C$10:C17000)</f>
        <v>0.82052321817432505</v>
      </c>
      <c r="E17000" s="2"/>
      <c r="G17000" s="23"/>
    </row>
    <row r="17001" spans="1:7" customFormat="1">
      <c r="A17001" s="4">
        <v>39639</v>
      </c>
      <c r="B17001">
        <v>2.0099999999999998</v>
      </c>
      <c r="C17001">
        <f>IFERROR(((VLOOKUP(A17001,'Interest Rates-10yr'!$A$9:$C$15239,2,FALSE))-B17001),C17000)</f>
        <v>1.8200000000000003</v>
      </c>
      <c r="D17001" s="98">
        <f>AVERAGE(C$10:C17001)</f>
        <v>0.82058203860640044</v>
      </c>
      <c r="E17001" s="2"/>
      <c r="G17001" s="23"/>
    </row>
    <row r="17002" spans="1:7" customFormat="1">
      <c r="A17002" s="4">
        <v>39640</v>
      </c>
      <c r="B17002">
        <v>1.97</v>
      </c>
      <c r="C17002">
        <f>IFERROR(((VLOOKUP(A17002,'Interest Rates-10yr'!$A$9:$C$15239,2,FALSE))-B17002),C17001)</f>
        <v>1.99</v>
      </c>
      <c r="D17002" s="98">
        <f>AVERAGE(C$10:C17002)</f>
        <v>0.82065085623491763</v>
      </c>
      <c r="E17002" s="2"/>
      <c r="G17002" s="23"/>
    </row>
    <row r="17003" spans="1:7" customFormat="1">
      <c r="A17003" s="4">
        <v>39641</v>
      </c>
      <c r="B17003">
        <v>1.97</v>
      </c>
      <c r="C17003">
        <f>IFERROR(((VLOOKUP(A17003,'Interest Rates-10yr'!$A$9:$C$15239,2,FALSE))-B17003),C17002)</f>
        <v>1.99</v>
      </c>
      <c r="D17003" s="98">
        <f>AVERAGE(C$10:C17003)</f>
        <v>0.82071966576438482</v>
      </c>
      <c r="E17003" s="2"/>
      <c r="G17003" s="23"/>
    </row>
    <row r="17004" spans="1:7" customFormat="1">
      <c r="A17004" s="4">
        <v>39642</v>
      </c>
      <c r="B17004">
        <v>1.97</v>
      </c>
      <c r="C17004">
        <f>IFERROR(((VLOOKUP(A17004,'Interest Rates-10yr'!$A$9:$C$15239,2,FALSE))-B17004),C17003)</f>
        <v>1.99</v>
      </c>
      <c r="D17004" s="98">
        <f>AVERAGE(C$10:C17004)</f>
        <v>0.82078846719623155</v>
      </c>
      <c r="E17004" s="2"/>
      <c r="G17004" s="23"/>
    </row>
    <row r="17005" spans="1:7" customFormat="1">
      <c r="A17005" s="4">
        <v>39643</v>
      </c>
      <c r="B17005">
        <v>2.06</v>
      </c>
      <c r="C17005">
        <f>IFERROR(((VLOOKUP(A17005,'Interest Rates-10yr'!$A$9:$C$15239,2,FALSE))-B17005),C17004)</f>
        <v>1.8399999999999999</v>
      </c>
      <c r="D17005" s="98">
        <f>AVERAGE(C$10:C17005)</f>
        <v>0.82084843492586235</v>
      </c>
      <c r="E17005" s="2"/>
      <c r="G17005" s="23"/>
    </row>
    <row r="17006" spans="1:7" customFormat="1">
      <c r="A17006" s="4">
        <v>39644</v>
      </c>
      <c r="B17006">
        <v>2.16</v>
      </c>
      <c r="C17006">
        <f>IFERROR(((VLOOKUP(A17006,'Interest Rates-10yr'!$A$9:$C$15239,2,FALSE))-B17006),C17005)</f>
        <v>1.71</v>
      </c>
      <c r="D17006" s="98">
        <f>AVERAGE(C$10:C17006)</f>
        <v>0.82090074719067807</v>
      </c>
      <c r="E17006" s="2"/>
      <c r="G17006" s="23"/>
    </row>
    <row r="17007" spans="1:7" customFormat="1">
      <c r="A17007" s="4">
        <v>39645</v>
      </c>
      <c r="B17007">
        <v>1.95</v>
      </c>
      <c r="C17007">
        <f>IFERROR(((VLOOKUP(A17007,'Interest Rates-10yr'!$A$9:$C$15239,2,FALSE))-B17007),C17006)</f>
        <v>2.0200000000000005</v>
      </c>
      <c r="D17007" s="98">
        <f>AVERAGE(C$10:C17007)</f>
        <v>0.82097129074008446</v>
      </c>
      <c r="E17007" s="2"/>
      <c r="G17007" s="23"/>
    </row>
    <row r="17008" spans="1:7" customFormat="1">
      <c r="A17008" s="4">
        <v>39646</v>
      </c>
      <c r="B17008">
        <v>2.0299999999999998</v>
      </c>
      <c r="C17008">
        <f>IFERROR(((VLOOKUP(A17008,'Interest Rates-10yr'!$A$9:$C$15239,2,FALSE))-B17008),C17007)</f>
        <v>2.0400000000000005</v>
      </c>
      <c r="D17008" s="98">
        <f>AVERAGE(C$10:C17008)</f>
        <v>0.82104300252955797</v>
      </c>
      <c r="E17008" s="2"/>
      <c r="G17008" s="23"/>
    </row>
    <row r="17009" spans="1:7" customFormat="1">
      <c r="A17009" s="4">
        <v>39647</v>
      </c>
      <c r="B17009">
        <v>1.96</v>
      </c>
      <c r="C17009">
        <f>IFERROR(((VLOOKUP(A17009,'Interest Rates-10yr'!$A$9:$C$15239,2,FALSE))-B17009),C17008)</f>
        <v>2.1500000000000004</v>
      </c>
      <c r="D17009" s="98">
        <f>AVERAGE(C$10:C17009)</f>
        <v>0.82112117647058569</v>
      </c>
      <c r="E17009" s="2"/>
      <c r="G17009" s="23"/>
    </row>
    <row r="17010" spans="1:7" customFormat="1">
      <c r="A17010" s="4">
        <v>39648</v>
      </c>
      <c r="B17010">
        <v>1.96</v>
      </c>
      <c r="C17010">
        <f>IFERROR(((VLOOKUP(A17010,'Interest Rates-10yr'!$A$9:$C$15239,2,FALSE))-B17010),C17009)</f>
        <v>2.1500000000000004</v>
      </c>
      <c r="D17010" s="98">
        <f>AVERAGE(C$10:C17010)</f>
        <v>0.82119934121521998</v>
      </c>
      <c r="E17010" s="2"/>
      <c r="G17010" s="23"/>
    </row>
    <row r="17011" spans="1:7" customFormat="1">
      <c r="A17011" s="4">
        <v>39649</v>
      </c>
      <c r="B17011">
        <v>1.96</v>
      </c>
      <c r="C17011">
        <f>IFERROR(((VLOOKUP(A17011,'Interest Rates-10yr'!$A$9:$C$15239,2,FALSE))-B17011),C17010)</f>
        <v>2.1500000000000004</v>
      </c>
      <c r="D17011" s="98">
        <f>AVERAGE(C$10:C17011)</f>
        <v>0.82127749676508377</v>
      </c>
      <c r="E17011" s="2"/>
      <c r="G17011" s="23"/>
    </row>
    <row r="17012" spans="1:7" customFormat="1">
      <c r="A17012" s="4">
        <v>39650</v>
      </c>
      <c r="B17012">
        <v>1.98</v>
      </c>
      <c r="C17012">
        <f>IFERROR(((VLOOKUP(A17012,'Interest Rates-10yr'!$A$9:$C$15239,2,FALSE))-B17012),C17011)</f>
        <v>2.11</v>
      </c>
      <c r="D17012" s="98">
        <f>AVERAGE(C$10:C17012)</f>
        <v>0.82135329059577455</v>
      </c>
      <c r="E17012" s="2"/>
      <c r="G17012" s="23"/>
    </row>
    <row r="17013" spans="1:7" customFormat="1">
      <c r="A17013" s="4">
        <v>39651</v>
      </c>
      <c r="B17013">
        <v>1.97</v>
      </c>
      <c r="C17013">
        <f>IFERROR(((VLOOKUP(A17013,'Interest Rates-10yr'!$A$9:$C$15239,2,FALSE))-B17013),C17012)</f>
        <v>2.17</v>
      </c>
      <c r="D17013" s="98">
        <f>AVERAGE(C$10:C17013)</f>
        <v>0.821432604093152</v>
      </c>
      <c r="E17013" s="2"/>
      <c r="G17013" s="23"/>
    </row>
    <row r="17014" spans="1:7" customFormat="1">
      <c r="A17014" s="4">
        <v>39652</v>
      </c>
      <c r="B17014">
        <v>2.04</v>
      </c>
      <c r="C17014">
        <f>IFERROR(((VLOOKUP(A17014,'Interest Rates-10yr'!$A$9:$C$15239,2,FALSE))-B17014),C17013)</f>
        <v>2.12</v>
      </c>
      <c r="D17014" s="98">
        <f>AVERAGE(C$10:C17014)</f>
        <v>0.82150896795060024</v>
      </c>
      <c r="E17014" s="2"/>
      <c r="G17014" s="23"/>
    </row>
    <row r="17015" spans="1:7" customFormat="1">
      <c r="A17015" s="4">
        <v>39653</v>
      </c>
      <c r="B17015">
        <v>2.06</v>
      </c>
      <c r="C17015">
        <f>IFERROR(((VLOOKUP(A17015,'Interest Rates-10yr'!$A$9:$C$15239,2,FALSE))-B17015),C17014)</f>
        <v>1.9700000000000002</v>
      </c>
      <c r="D17015" s="98">
        <f>AVERAGE(C$10:C17015)</f>
        <v>0.82157650241091118</v>
      </c>
      <c r="E17015" s="2"/>
      <c r="G17015" s="23"/>
    </row>
    <row r="17016" spans="1:7" customFormat="1">
      <c r="A17016" s="4">
        <v>39654</v>
      </c>
      <c r="B17016">
        <v>2.13</v>
      </c>
      <c r="C17016">
        <f>IFERROR(((VLOOKUP(A17016,'Interest Rates-10yr'!$A$9:$C$15239,2,FALSE))-B17016),C17015)</f>
        <v>2</v>
      </c>
      <c r="D17016" s="98">
        <f>AVERAGE(C$10:C17016)</f>
        <v>0.82164579290879969</v>
      </c>
      <c r="E17016" s="2"/>
      <c r="G17016" s="23"/>
    </row>
    <row r="17017" spans="1:7" customFormat="1">
      <c r="A17017" s="4">
        <v>39655</v>
      </c>
      <c r="B17017">
        <v>2.13</v>
      </c>
      <c r="C17017">
        <f>IFERROR(((VLOOKUP(A17017,'Interest Rates-10yr'!$A$9:$C$15239,2,FALSE))-B17017),C17016)</f>
        <v>2</v>
      </c>
      <c r="D17017" s="98">
        <f>AVERAGE(C$10:C17017)</f>
        <v>0.82171507525869925</v>
      </c>
      <c r="E17017" s="2"/>
      <c r="G17017" s="23"/>
    </row>
    <row r="17018" spans="1:7" customFormat="1">
      <c r="A17018" s="4">
        <v>39656</v>
      </c>
      <c r="B17018">
        <v>2.13</v>
      </c>
      <c r="C17018">
        <f>IFERROR(((VLOOKUP(A17018,'Interest Rates-10yr'!$A$9:$C$15239,2,FALSE))-B17018),C17017)</f>
        <v>2</v>
      </c>
      <c r="D17018" s="98">
        <f>AVERAGE(C$10:C17018)</f>
        <v>0.82178434946204693</v>
      </c>
      <c r="E17018" s="2"/>
      <c r="G17018" s="23"/>
    </row>
    <row r="17019" spans="1:7" customFormat="1">
      <c r="A17019" s="4">
        <v>39657</v>
      </c>
      <c r="B17019">
        <v>2</v>
      </c>
      <c r="C17019">
        <f>IFERROR(((VLOOKUP(A17019,'Interest Rates-10yr'!$A$9:$C$15239,2,FALSE))-B17019),C17018)</f>
        <v>2.0599999999999996</v>
      </c>
      <c r="D17019" s="98">
        <f>AVERAGE(C$10:C17019)</f>
        <v>0.82185714285714029</v>
      </c>
      <c r="E17019" s="2"/>
      <c r="G17019" s="23"/>
    </row>
    <row r="17020" spans="1:7" customFormat="1">
      <c r="A17020" s="4">
        <v>39658</v>
      </c>
      <c r="B17020">
        <v>2.0499999999999998</v>
      </c>
      <c r="C17020">
        <f>IFERROR(((VLOOKUP(A17020,'Interest Rates-10yr'!$A$9:$C$15239,2,FALSE))-B17020),C17019)</f>
        <v>2.04</v>
      </c>
      <c r="D17020" s="98">
        <f>AVERAGE(C$10:C17020)</f>
        <v>0.82192875198400772</v>
      </c>
      <c r="E17020" s="2"/>
      <c r="G17020" s="23"/>
    </row>
    <row r="17021" spans="1:7" customFormat="1">
      <c r="A17021" s="4">
        <v>39659</v>
      </c>
      <c r="B17021">
        <v>2.0299999999999998</v>
      </c>
      <c r="C17021">
        <f>IFERROR(((VLOOKUP(A17021,'Interest Rates-10yr'!$A$9:$C$15239,2,FALSE))-B17021),C17020)</f>
        <v>2.0400000000000005</v>
      </c>
      <c r="D17021" s="98">
        <f>AVERAGE(C$10:C17021)</f>
        <v>0.82200035269221472</v>
      </c>
      <c r="E17021" s="2"/>
      <c r="G17021" s="23"/>
    </row>
    <row r="17022" spans="1:7" customFormat="1">
      <c r="A17022" s="4">
        <v>39660</v>
      </c>
      <c r="B17022">
        <v>2.09</v>
      </c>
      <c r="C17022">
        <f>IFERROR(((VLOOKUP(A17022,'Interest Rates-10yr'!$A$9:$C$15239,2,FALSE))-B17022),C17021)</f>
        <v>1.9000000000000004</v>
      </c>
      <c r="D17022" s="98">
        <f>AVERAGE(C$10:C17022)</f>
        <v>0.82206371598189365</v>
      </c>
      <c r="E17022" s="2"/>
      <c r="G17022" s="23"/>
    </row>
    <row r="17023" spans="1:7" customFormat="1">
      <c r="A17023" s="4">
        <v>39661</v>
      </c>
      <c r="B17023">
        <v>2.04</v>
      </c>
      <c r="C17023">
        <f>IFERROR(((VLOOKUP(A17023,'Interest Rates-10yr'!$A$9:$C$15239,2,FALSE))-B17023),C17022)</f>
        <v>1.9300000000000002</v>
      </c>
      <c r="D17023" s="98">
        <f>AVERAGE(C$10:C17023)</f>
        <v>0.82212883507699286</v>
      </c>
      <c r="E17023" s="2"/>
      <c r="G17023" s="23"/>
    </row>
    <row r="17024" spans="1:7" customFormat="1">
      <c r="A17024" s="4">
        <v>39662</v>
      </c>
      <c r="B17024">
        <v>2.04</v>
      </c>
      <c r="C17024">
        <f>IFERROR(((VLOOKUP(A17024,'Interest Rates-10yr'!$A$9:$C$15239,2,FALSE))-B17024),C17023)</f>
        <v>1.9300000000000002</v>
      </c>
      <c r="D17024" s="98">
        <f>AVERAGE(C$10:C17024)</f>
        <v>0.82219394651777589</v>
      </c>
      <c r="E17024" s="2"/>
      <c r="G17024" s="23"/>
    </row>
    <row r="17025" spans="1:7" customFormat="1">
      <c r="A17025" s="4">
        <v>39663</v>
      </c>
      <c r="B17025">
        <v>2.04</v>
      </c>
      <c r="C17025">
        <f>IFERROR(((VLOOKUP(A17025,'Interest Rates-10yr'!$A$9:$C$15239,2,FALSE))-B17025),C17024)</f>
        <v>1.9300000000000002</v>
      </c>
      <c r="D17025" s="98">
        <f>AVERAGE(C$10:C17025)</f>
        <v>0.82225905030559221</v>
      </c>
      <c r="E17025" s="2"/>
      <c r="G17025" s="23"/>
    </row>
    <row r="17026" spans="1:7" customFormat="1">
      <c r="A17026" s="4">
        <v>39664</v>
      </c>
      <c r="B17026">
        <v>1.97</v>
      </c>
      <c r="C17026">
        <f>IFERROR(((VLOOKUP(A17026,'Interest Rates-10yr'!$A$9:$C$15239,2,FALSE))-B17026),C17025)</f>
        <v>2.0099999999999998</v>
      </c>
      <c r="D17026" s="98">
        <f>AVERAGE(C$10:C17026)</f>
        <v>0.82232884762296277</v>
      </c>
      <c r="E17026" s="2"/>
      <c r="G17026" s="23"/>
    </row>
    <row r="17027" spans="1:7" customFormat="1">
      <c r="A17027" s="4">
        <v>39665</v>
      </c>
      <c r="B17027">
        <v>1.97</v>
      </c>
      <c r="C17027">
        <f>IFERROR(((VLOOKUP(A17027,'Interest Rates-10yr'!$A$9:$C$15239,2,FALSE))-B17027),C17026)</f>
        <v>2.0700000000000003</v>
      </c>
      <c r="D17027" s="98">
        <f>AVERAGE(C$10:C17027)</f>
        <v>0.82240216241626263</v>
      </c>
      <c r="E17027" s="2"/>
      <c r="G17027" s="23"/>
    </row>
    <row r="17028" spans="1:7" customFormat="1">
      <c r="A17028" s="4">
        <v>39666</v>
      </c>
      <c r="B17028">
        <v>2.0099999999999998</v>
      </c>
      <c r="C17028">
        <f>IFERROR(((VLOOKUP(A17028,'Interest Rates-10yr'!$A$9:$C$15239,2,FALSE))-B17028),C17027)</f>
        <v>2.0499999999999998</v>
      </c>
      <c r="D17028" s="98">
        <f>AVERAGE(C$10:C17028)</f>
        <v>0.82247429343674461</v>
      </c>
      <c r="E17028" s="2"/>
      <c r="G17028" s="23"/>
    </row>
    <row r="17029" spans="1:7" customFormat="1">
      <c r="A17029" s="4">
        <v>39667</v>
      </c>
      <c r="B17029">
        <v>1.96</v>
      </c>
      <c r="C17029">
        <f>IFERROR(((VLOOKUP(A17029,'Interest Rates-10yr'!$A$9:$C$15239,2,FALSE))-B17029),C17028)</f>
        <v>1.96</v>
      </c>
      <c r="D17029" s="98">
        <f>AVERAGE(C$10:C17029)</f>
        <v>0.82254112808460378</v>
      </c>
      <c r="E17029" s="2"/>
      <c r="G17029" s="23"/>
    </row>
    <row r="17030" spans="1:7" customFormat="1">
      <c r="A17030" s="4">
        <v>39668</v>
      </c>
      <c r="B17030">
        <v>2.0099999999999998</v>
      </c>
      <c r="C17030">
        <f>IFERROR(((VLOOKUP(A17030,'Interest Rates-10yr'!$A$9:$C$15239,2,FALSE))-B17030),C17029)</f>
        <v>1.9300000000000002</v>
      </c>
      <c r="D17030" s="98">
        <f>AVERAGE(C$10:C17030)</f>
        <v>0.82260619235062316</v>
      </c>
      <c r="E17030" s="2"/>
      <c r="G17030" s="23"/>
    </row>
    <row r="17031" spans="1:7" customFormat="1">
      <c r="A17031" s="4">
        <v>39669</v>
      </c>
      <c r="B17031">
        <v>2.0099999999999998</v>
      </c>
      <c r="C17031">
        <f>IFERROR(((VLOOKUP(A17031,'Interest Rates-10yr'!$A$9:$C$15239,2,FALSE))-B17031),C17030)</f>
        <v>1.9300000000000002</v>
      </c>
      <c r="D17031" s="98">
        <f>AVERAGE(C$10:C17031)</f>
        <v>0.82267124897191612</v>
      </c>
      <c r="E17031" s="2"/>
      <c r="G17031" s="23"/>
    </row>
    <row r="17032" spans="1:7" customFormat="1">
      <c r="A17032" s="4">
        <v>39670</v>
      </c>
      <c r="B17032">
        <v>2.0099999999999998</v>
      </c>
      <c r="C17032">
        <f>IFERROR(((VLOOKUP(A17032,'Interest Rates-10yr'!$A$9:$C$15239,2,FALSE))-B17032),C17031)</f>
        <v>1.9300000000000002</v>
      </c>
      <c r="D17032" s="98">
        <f>AVERAGE(C$10:C17032)</f>
        <v>0.82273629794983005</v>
      </c>
      <c r="E17032" s="2"/>
      <c r="G17032" s="23"/>
    </row>
    <row r="17033" spans="1:7" customFormat="1">
      <c r="A17033" s="4">
        <v>39671</v>
      </c>
      <c r="B17033">
        <v>1.99</v>
      </c>
      <c r="C17033">
        <f>IFERROR(((VLOOKUP(A17033,'Interest Rates-10yr'!$A$9:$C$15239,2,FALSE))-B17033),C17032)</f>
        <v>2</v>
      </c>
      <c r="D17033" s="98">
        <f>AVERAGE(C$10:C17033)</f>
        <v>0.822805451127817</v>
      </c>
      <c r="E17033" s="2"/>
      <c r="G17033" s="23"/>
    </row>
    <row r="17034" spans="1:7" customFormat="1">
      <c r="A17034" s="4">
        <v>39672</v>
      </c>
      <c r="B17034">
        <v>1.95</v>
      </c>
      <c r="C17034">
        <f>IFERROR(((VLOOKUP(A17034,'Interest Rates-10yr'!$A$9:$C$15239,2,FALSE))-B17034),C17033)</f>
        <v>1.9600000000000002</v>
      </c>
      <c r="D17034" s="98">
        <f>AVERAGE(C$10:C17034)</f>
        <v>0.82287224669603265</v>
      </c>
      <c r="E17034" s="2"/>
      <c r="G17034" s="23"/>
    </row>
    <row r="17035" spans="1:7" customFormat="1">
      <c r="A17035" s="4">
        <v>39673</v>
      </c>
      <c r="B17035">
        <v>1.98</v>
      </c>
      <c r="C17035">
        <f>IFERROR(((VLOOKUP(A17035,'Interest Rates-10yr'!$A$9:$C$15239,2,FALSE))-B17035),C17034)</f>
        <v>1.96</v>
      </c>
      <c r="D17035" s="98">
        <f>AVERAGE(C$10:C17035)</f>
        <v>0.82293903441794636</v>
      </c>
      <c r="E17035" s="2"/>
      <c r="G17035" s="23"/>
    </row>
    <row r="17036" spans="1:7" customFormat="1">
      <c r="A17036" s="4">
        <v>39674</v>
      </c>
      <c r="B17036">
        <v>2.09</v>
      </c>
      <c r="C17036">
        <f>IFERROR(((VLOOKUP(A17036,'Interest Rates-10yr'!$A$9:$C$15239,2,FALSE))-B17036),C17035)</f>
        <v>1.8000000000000003</v>
      </c>
      <c r="D17036" s="98">
        <f>AVERAGE(C$10:C17036)</f>
        <v>0.82299641745462815</v>
      </c>
      <c r="E17036" s="2"/>
      <c r="G17036" s="23"/>
    </row>
    <row r="17037" spans="1:7" customFormat="1">
      <c r="A17037" s="4">
        <v>39675</v>
      </c>
      <c r="B17037">
        <v>2.08</v>
      </c>
      <c r="C17037">
        <f>IFERROR(((VLOOKUP(A17037,'Interest Rates-10yr'!$A$9:$C$15239,2,FALSE))-B17037),C17036)</f>
        <v>1.7599999999999998</v>
      </c>
      <c r="D17037" s="98">
        <f>AVERAGE(C$10:C17037)</f>
        <v>0.82305144467934899</v>
      </c>
      <c r="E17037" s="2"/>
      <c r="G17037" s="23"/>
    </row>
    <row r="17038" spans="1:7" customFormat="1">
      <c r="A17038" s="4">
        <v>39676</v>
      </c>
      <c r="B17038">
        <v>2.08</v>
      </c>
      <c r="C17038">
        <f>IFERROR(((VLOOKUP(A17038,'Interest Rates-10yr'!$A$9:$C$15239,2,FALSE))-B17038),C17037)</f>
        <v>1.7599999999999998</v>
      </c>
      <c r="D17038" s="98">
        <f>AVERAGE(C$10:C17038)</f>
        <v>0.82310646544130339</v>
      </c>
      <c r="E17038" s="2"/>
      <c r="G17038" s="23"/>
    </row>
    <row r="17039" spans="1:7" customFormat="1">
      <c r="A17039" s="4">
        <v>39677</v>
      </c>
      <c r="B17039">
        <v>2.08</v>
      </c>
      <c r="C17039">
        <f>IFERROR(((VLOOKUP(A17039,'Interest Rates-10yr'!$A$9:$C$15239,2,FALSE))-B17039),C17038)</f>
        <v>1.7599999999999998</v>
      </c>
      <c r="D17039" s="98">
        <f>AVERAGE(C$10:C17039)</f>
        <v>0.82316147974162979</v>
      </c>
      <c r="E17039" s="2"/>
      <c r="G17039" s="23"/>
    </row>
    <row r="17040" spans="1:7" customFormat="1">
      <c r="A17040" s="4">
        <v>39678</v>
      </c>
      <c r="B17040">
        <v>1.91</v>
      </c>
      <c r="C17040">
        <f>IFERROR(((VLOOKUP(A17040,'Interest Rates-10yr'!$A$9:$C$15239,2,FALSE))-B17040),C17039)</f>
        <v>1.91</v>
      </c>
      <c r="D17040" s="98">
        <f>AVERAGE(C$10:C17040)</f>
        <v>0.82322529505019992</v>
      </c>
      <c r="E17040" s="2"/>
      <c r="G17040" s="23"/>
    </row>
    <row r="17041" spans="1:7" customFormat="1">
      <c r="A17041" s="4">
        <v>39679</v>
      </c>
      <c r="B17041">
        <v>1.94</v>
      </c>
      <c r="C17041">
        <f>IFERROR(((VLOOKUP(A17041,'Interest Rates-10yr'!$A$9:$C$15239,2,FALSE))-B17041),C17040)</f>
        <v>1.8900000000000001</v>
      </c>
      <c r="D17041" s="98">
        <f>AVERAGE(C$10:C17041)</f>
        <v>0.82328792860497613</v>
      </c>
      <c r="E17041" s="2"/>
      <c r="G17041" s="23"/>
    </row>
    <row r="17042" spans="1:7" customFormat="1">
      <c r="A17042" s="4">
        <v>39680</v>
      </c>
      <c r="B17042">
        <v>1.98</v>
      </c>
      <c r="C17042">
        <f>IFERROR(((VLOOKUP(A17042,'Interest Rates-10yr'!$A$9:$C$15239,2,FALSE))-B17042),C17041)</f>
        <v>1.81</v>
      </c>
      <c r="D17042" s="98">
        <f>AVERAGE(C$10:C17042)</f>
        <v>0.82334585804027205</v>
      </c>
      <c r="E17042" s="2"/>
      <c r="G17042" s="23"/>
    </row>
    <row r="17043" spans="1:7" customFormat="1">
      <c r="A17043" s="4">
        <v>39681</v>
      </c>
      <c r="B17043">
        <v>2.0099999999999998</v>
      </c>
      <c r="C17043">
        <f>IFERROR(((VLOOKUP(A17043,'Interest Rates-10yr'!$A$9:$C$15239,2,FALSE))-B17043),C17042)</f>
        <v>1.83</v>
      </c>
      <c r="D17043" s="98">
        <f>AVERAGE(C$10:C17043)</f>
        <v>0.82340495479628706</v>
      </c>
      <c r="E17043" s="2"/>
      <c r="G17043" s="23"/>
    </row>
    <row r="17044" spans="1:7" customFormat="1">
      <c r="A17044" s="4">
        <v>39682</v>
      </c>
      <c r="B17044">
        <v>2.02</v>
      </c>
      <c r="C17044">
        <f>IFERROR(((VLOOKUP(A17044,'Interest Rates-10yr'!$A$9:$C$15239,2,FALSE))-B17044),C17043)</f>
        <v>1.85</v>
      </c>
      <c r="D17044" s="98">
        <f>AVERAGE(C$10:C17044)</f>
        <v>0.82346521866744671</v>
      </c>
      <c r="E17044" s="2"/>
      <c r="G17044" s="23"/>
    </row>
    <row r="17045" spans="1:7" customFormat="1">
      <c r="A17045" s="4">
        <v>39683</v>
      </c>
      <c r="B17045">
        <v>2.02</v>
      </c>
      <c r="C17045">
        <f>IFERROR(((VLOOKUP(A17045,'Interest Rates-10yr'!$A$9:$C$15239,2,FALSE))-B17045),C17044)</f>
        <v>1.85</v>
      </c>
      <c r="D17045" s="98">
        <f>AVERAGE(C$10:C17045)</f>
        <v>0.82352547546372123</v>
      </c>
      <c r="E17045" s="2"/>
      <c r="G17045" s="23"/>
    </row>
    <row r="17046" spans="1:7" customFormat="1">
      <c r="A17046" s="4">
        <v>39684</v>
      </c>
      <c r="B17046">
        <v>2.02</v>
      </c>
      <c r="C17046">
        <f>IFERROR(((VLOOKUP(A17046,'Interest Rates-10yr'!$A$9:$C$15239,2,FALSE))-B17046),C17045)</f>
        <v>1.85</v>
      </c>
      <c r="D17046" s="98">
        <f>AVERAGE(C$10:C17046)</f>
        <v>0.82358572518635642</v>
      </c>
      <c r="E17046" s="2"/>
      <c r="G17046" s="23"/>
    </row>
    <row r="17047" spans="1:7" customFormat="1">
      <c r="A17047" s="4">
        <v>39685</v>
      </c>
      <c r="B17047">
        <v>2.0099999999999998</v>
      </c>
      <c r="C17047">
        <f>IFERROR(((VLOOKUP(A17047,'Interest Rates-10yr'!$A$9:$C$15239,2,FALSE))-B17047),C17046)</f>
        <v>1.7800000000000002</v>
      </c>
      <c r="D17047" s="98">
        <f>AVERAGE(C$10:C17047)</f>
        <v>0.82364185937316325</v>
      </c>
      <c r="E17047" s="2"/>
      <c r="G17047" s="23"/>
    </row>
    <row r="17048" spans="1:7" customFormat="1">
      <c r="A17048" s="4">
        <v>39686</v>
      </c>
      <c r="B17048">
        <v>1.88</v>
      </c>
      <c r="C17048">
        <f>IFERROR(((VLOOKUP(A17048,'Interest Rates-10yr'!$A$9:$C$15239,2,FALSE))-B17048),C17047)</f>
        <v>1.9100000000000001</v>
      </c>
      <c r="D17048" s="98">
        <f>AVERAGE(C$10:C17048)</f>
        <v>0.82370561652678886</v>
      </c>
      <c r="E17048" s="2"/>
      <c r="G17048" s="23"/>
    </row>
    <row r="17049" spans="1:7" customFormat="1">
      <c r="A17049" s="4">
        <v>39687</v>
      </c>
      <c r="B17049">
        <v>1.98</v>
      </c>
      <c r="C17049">
        <f>IFERROR(((VLOOKUP(A17049,'Interest Rates-10yr'!$A$9:$C$15239,2,FALSE))-B17049),C17048)</f>
        <v>1.79</v>
      </c>
      <c r="D17049" s="98">
        <f>AVERAGE(C$10:C17049)</f>
        <v>0.82376232394365945</v>
      </c>
      <c r="E17049" s="2"/>
      <c r="G17049" s="23"/>
    </row>
    <row r="17050" spans="1:7" customFormat="1">
      <c r="A17050" s="4">
        <v>39688</v>
      </c>
      <c r="B17050">
        <v>1.99</v>
      </c>
      <c r="C17050">
        <f>IFERROR(((VLOOKUP(A17050,'Interest Rates-10yr'!$A$9:$C$15239,2,FALSE))-B17050),C17049)</f>
        <v>1.8</v>
      </c>
      <c r="D17050" s="98">
        <f>AVERAGE(C$10:C17050)</f>
        <v>0.8238196115251426</v>
      </c>
      <c r="E17050" s="2"/>
      <c r="G17050" s="23"/>
    </row>
    <row r="17051" spans="1:7" customFormat="1">
      <c r="A17051" s="4">
        <v>39689</v>
      </c>
      <c r="B17051">
        <v>1.94</v>
      </c>
      <c r="C17051">
        <f>IFERROR(((VLOOKUP(A17051,'Interest Rates-10yr'!$A$9:$C$15239,2,FALSE))-B17051),C17050)</f>
        <v>1.8900000000000001</v>
      </c>
      <c r="D17051" s="98">
        <f>AVERAGE(C$10:C17051)</f>
        <v>0.82388217345381731</v>
      </c>
      <c r="E17051" s="2"/>
      <c r="G17051" s="23"/>
    </row>
    <row r="17052" spans="1:7" customFormat="1">
      <c r="A17052" s="4">
        <v>39690</v>
      </c>
      <c r="B17052">
        <v>1.94</v>
      </c>
      <c r="C17052">
        <f>IFERROR(((VLOOKUP(A17052,'Interest Rates-10yr'!$A$9:$C$15239,2,FALSE))-B17052),C17051)</f>
        <v>1.8900000000000001</v>
      </c>
      <c r="D17052" s="98">
        <f>AVERAGE(C$10:C17052)</f>
        <v>0.82394472804083518</v>
      </c>
      <c r="E17052" s="2"/>
      <c r="G17052" s="23"/>
    </row>
    <row r="17053" spans="1:7" customFormat="1">
      <c r="A17053" s="4">
        <v>39691</v>
      </c>
      <c r="B17053">
        <v>1.94</v>
      </c>
      <c r="C17053">
        <f>IFERROR(((VLOOKUP(A17053,'Interest Rates-10yr'!$A$9:$C$15239,2,FALSE))-B17053),C17052)</f>
        <v>1.8900000000000001</v>
      </c>
      <c r="D17053" s="98">
        <f>AVERAGE(C$10:C17053)</f>
        <v>0.82400727528748852</v>
      </c>
      <c r="E17053" s="2"/>
      <c r="G17053" s="23"/>
    </row>
    <row r="17054" spans="1:7" customFormat="1">
      <c r="A17054" s="4">
        <v>39692</v>
      </c>
      <c r="B17054">
        <v>1.94</v>
      </c>
      <c r="C17054">
        <f>IFERROR(((VLOOKUP(A17054,'Interest Rates-10yr'!$A$9:$C$15239,2,FALSE))-B17054),C17053)</f>
        <v>1.8900000000000001</v>
      </c>
      <c r="D17054" s="98">
        <f>AVERAGE(C$10:C17054)</f>
        <v>0.82406981519506917</v>
      </c>
      <c r="E17054" s="2"/>
      <c r="G17054" s="23"/>
    </row>
    <row r="17055" spans="1:7" customFormat="1">
      <c r="A17055" s="4">
        <v>39693</v>
      </c>
      <c r="B17055">
        <v>1.96</v>
      </c>
      <c r="C17055">
        <f>IFERROR(((VLOOKUP(A17055,'Interest Rates-10yr'!$A$9:$C$15239,2,FALSE))-B17055),C17054)</f>
        <v>1.7800000000000002</v>
      </c>
      <c r="D17055" s="98">
        <f>AVERAGE(C$10:C17055)</f>
        <v>0.82412589463803554</v>
      </c>
      <c r="E17055" s="2"/>
      <c r="G17055" s="23"/>
    </row>
    <row r="17056" spans="1:7" customFormat="1">
      <c r="A17056" s="4">
        <v>39694</v>
      </c>
      <c r="B17056">
        <v>2.0099999999999998</v>
      </c>
      <c r="C17056">
        <f>IFERROR(((VLOOKUP(A17056,'Interest Rates-10yr'!$A$9:$C$15239,2,FALSE))-B17056),C17055)</f>
        <v>1.7000000000000002</v>
      </c>
      <c r="D17056" s="98">
        <f>AVERAGE(C$10:C17056)</f>
        <v>0.82417727459376755</v>
      </c>
      <c r="E17056" s="2"/>
      <c r="G17056" s="23"/>
    </row>
    <row r="17057" spans="1:7" customFormat="1">
      <c r="A17057" s="4">
        <v>39695</v>
      </c>
      <c r="B17057">
        <v>1.99</v>
      </c>
      <c r="C17057">
        <f>IFERROR(((VLOOKUP(A17057,'Interest Rates-10yr'!$A$9:$C$15239,2,FALSE))-B17057),C17056)</f>
        <v>1.6500000000000001</v>
      </c>
      <c r="D17057" s="98">
        <f>AVERAGE(C$10:C17057)</f>
        <v>0.82422571562646374</v>
      </c>
      <c r="E17057" s="2"/>
      <c r="G17057" s="23"/>
    </row>
    <row r="17058" spans="1:7" customFormat="1">
      <c r="A17058" s="4">
        <v>39696</v>
      </c>
      <c r="B17058">
        <v>1.97</v>
      </c>
      <c r="C17058">
        <f>IFERROR(((VLOOKUP(A17058,'Interest Rates-10yr'!$A$9:$C$15239,2,FALSE))-B17058),C17057)</f>
        <v>1.6900000000000002</v>
      </c>
      <c r="D17058" s="98">
        <f>AVERAGE(C$10:C17058)</f>
        <v>0.82427649715525575</v>
      </c>
      <c r="E17058" s="2"/>
      <c r="G17058" s="23"/>
    </row>
    <row r="17059" spans="1:7" customFormat="1">
      <c r="A17059" s="4">
        <v>39697</v>
      </c>
      <c r="B17059">
        <v>1.97</v>
      </c>
      <c r="C17059">
        <f>IFERROR(((VLOOKUP(A17059,'Interest Rates-10yr'!$A$9:$C$15239,2,FALSE))-B17059),C17058)</f>
        <v>1.6900000000000002</v>
      </c>
      <c r="D17059" s="98">
        <f>AVERAGE(C$10:C17059)</f>
        <v>0.82432727272727013</v>
      </c>
      <c r="E17059" s="2"/>
      <c r="G17059" s="23"/>
    </row>
    <row r="17060" spans="1:7" customFormat="1">
      <c r="A17060" s="4">
        <v>39698</v>
      </c>
      <c r="B17060">
        <v>1.97</v>
      </c>
      <c r="C17060">
        <f>IFERROR(((VLOOKUP(A17060,'Interest Rates-10yr'!$A$9:$C$15239,2,FALSE))-B17060),C17059)</f>
        <v>1.6900000000000002</v>
      </c>
      <c r="D17060" s="98">
        <f>AVERAGE(C$10:C17060)</f>
        <v>0.82437804234355494</v>
      </c>
      <c r="E17060" s="2"/>
      <c r="G17060" s="23"/>
    </row>
    <row r="17061" spans="1:7" customFormat="1">
      <c r="A17061" s="4">
        <v>39699</v>
      </c>
      <c r="B17061">
        <v>1.92</v>
      </c>
      <c r="C17061">
        <f>IFERROR(((VLOOKUP(A17061,'Interest Rates-10yr'!$A$9:$C$15239,2,FALSE))-B17061),C17060)</f>
        <v>1.7400000000000002</v>
      </c>
      <c r="D17061" s="98">
        <f>AVERAGE(C$10:C17061)</f>
        <v>0.8244317382125238</v>
      </c>
      <c r="E17061" s="2"/>
      <c r="G17061" s="23"/>
    </row>
    <row r="17062" spans="1:7" customFormat="1">
      <c r="A17062" s="4">
        <v>39700</v>
      </c>
      <c r="B17062">
        <v>1.96</v>
      </c>
      <c r="C17062">
        <f>IFERROR(((VLOOKUP(A17062,'Interest Rates-10yr'!$A$9:$C$15239,2,FALSE))-B17062),C17061)</f>
        <v>1.6600000000000001</v>
      </c>
      <c r="D17062" s="98">
        <f>AVERAGE(C$10:C17062)</f>
        <v>0.82448073652729459</v>
      </c>
      <c r="E17062" s="2"/>
      <c r="G17062" s="23"/>
    </row>
    <row r="17063" spans="1:7" customFormat="1">
      <c r="A17063" s="4">
        <v>39701</v>
      </c>
      <c r="B17063">
        <v>2.12</v>
      </c>
      <c r="C17063">
        <f>IFERROR(((VLOOKUP(A17063,'Interest Rates-10yr'!$A$9:$C$15239,2,FALSE))-B17063),C17062)</f>
        <v>1.5299999999999998</v>
      </c>
      <c r="D17063" s="98">
        <f>AVERAGE(C$10:C17063)</f>
        <v>0.82452210625073041</v>
      </c>
      <c r="E17063" s="2"/>
      <c r="G17063" s="23"/>
    </row>
    <row r="17064" spans="1:7" customFormat="1">
      <c r="A17064" s="4">
        <v>39702</v>
      </c>
      <c r="B17064">
        <v>2</v>
      </c>
      <c r="C17064">
        <f>IFERROR(((VLOOKUP(A17064,'Interest Rates-10yr'!$A$9:$C$15239,2,FALSE))-B17064),C17063)</f>
        <v>1.6400000000000001</v>
      </c>
      <c r="D17064" s="98">
        <f>AVERAGE(C$10:C17064)</f>
        <v>0.82456992084432457</v>
      </c>
      <c r="E17064" s="2"/>
      <c r="G17064" s="23"/>
    </row>
    <row r="17065" spans="1:7" customFormat="1">
      <c r="A17065" s="4">
        <v>39703</v>
      </c>
      <c r="B17065">
        <v>2.1</v>
      </c>
      <c r="C17065">
        <f>IFERROR(((VLOOKUP(A17065,'Interest Rates-10yr'!$A$9:$C$15239,2,FALSE))-B17065),C17064)</f>
        <v>1.6400000000000001</v>
      </c>
      <c r="D17065" s="98">
        <f>AVERAGE(C$10:C17065)</f>
        <v>0.82461772983114179</v>
      </c>
      <c r="E17065" s="2"/>
      <c r="G17065" s="23"/>
    </row>
    <row r="17066" spans="1:7" customFormat="1">
      <c r="A17066" s="4">
        <v>39704</v>
      </c>
      <c r="B17066">
        <v>2.1</v>
      </c>
      <c r="C17066">
        <f>IFERROR(((VLOOKUP(A17066,'Interest Rates-10yr'!$A$9:$C$15239,2,FALSE))-B17066),C17065)</f>
        <v>1.6400000000000001</v>
      </c>
      <c r="D17066" s="98">
        <f>AVERAGE(C$10:C17066)</f>
        <v>0.82466553321216829</v>
      </c>
      <c r="E17066" s="2"/>
      <c r="G17066" s="23"/>
    </row>
    <row r="17067" spans="1:7" customFormat="1">
      <c r="A17067" s="4">
        <v>39705</v>
      </c>
      <c r="B17067">
        <v>2.1</v>
      </c>
      <c r="C17067">
        <f>IFERROR(((VLOOKUP(A17067,'Interest Rates-10yr'!$A$9:$C$15239,2,FALSE))-B17067),C17066)</f>
        <v>1.6400000000000001</v>
      </c>
      <c r="D17067" s="98">
        <f>AVERAGE(C$10:C17067)</f>
        <v>0.82471333098838984</v>
      </c>
      <c r="E17067" s="2"/>
      <c r="G17067" s="23"/>
    </row>
    <row r="17068" spans="1:7" customFormat="1">
      <c r="A17068" s="4">
        <v>39706</v>
      </c>
      <c r="B17068">
        <v>2.64</v>
      </c>
      <c r="C17068">
        <f>IFERROR(((VLOOKUP(A17068,'Interest Rates-10yr'!$A$9:$C$15239,2,FALSE))-B17068),C17067)</f>
        <v>0.83000000000000007</v>
      </c>
      <c r="D17068" s="98">
        <f>AVERAGE(C$10:C17068)</f>
        <v>0.82471364089336729</v>
      </c>
      <c r="E17068" s="2"/>
      <c r="G17068" s="23"/>
    </row>
    <row r="17069" spans="1:7" customFormat="1">
      <c r="A17069" s="4">
        <v>39707</v>
      </c>
      <c r="B17069">
        <v>1.98</v>
      </c>
      <c r="C17069">
        <f>IFERROR(((VLOOKUP(A17069,'Interest Rates-10yr'!$A$9:$C$15239,2,FALSE))-B17069),C17068)</f>
        <v>1.5</v>
      </c>
      <c r="D17069" s="98">
        <f>AVERAGE(C$10:C17069)</f>
        <v>0.82475322391558936</v>
      </c>
      <c r="E17069" s="2"/>
      <c r="G17069" s="23"/>
    </row>
    <row r="17070" spans="1:7" customFormat="1">
      <c r="A17070" s="4">
        <v>39708</v>
      </c>
      <c r="B17070">
        <v>2.8</v>
      </c>
      <c r="C17070">
        <f>IFERROR(((VLOOKUP(A17070,'Interest Rates-10yr'!$A$9:$C$15239,2,FALSE))-B17070),C17069)</f>
        <v>0.61000000000000032</v>
      </c>
      <c r="D17070" s="98">
        <f>AVERAGE(C$10:C17070)</f>
        <v>0.82474063653947327</v>
      </c>
      <c r="E17070" s="2"/>
      <c r="G17070" s="23"/>
    </row>
    <row r="17071" spans="1:7" customFormat="1">
      <c r="A17071" s="4">
        <v>39709</v>
      </c>
      <c r="B17071">
        <v>2.16</v>
      </c>
      <c r="C17071">
        <f>IFERROR(((VLOOKUP(A17071,'Interest Rates-10yr'!$A$9:$C$15239,2,FALSE))-B17071),C17070)</f>
        <v>1.38</v>
      </c>
      <c r="D17071" s="98">
        <f>AVERAGE(C$10:C17071)</f>
        <v>0.82477318016644907</v>
      </c>
      <c r="E17071" s="2"/>
      <c r="G17071" s="23"/>
    </row>
    <row r="17072" spans="1:7" customFormat="1">
      <c r="A17072" s="4">
        <v>39710</v>
      </c>
      <c r="B17072">
        <v>1.48</v>
      </c>
      <c r="C17072">
        <f>IFERROR(((VLOOKUP(A17072,'Interest Rates-10yr'!$A$9:$C$15239,2,FALSE))-B17072),C17071)</f>
        <v>2.2999999999999998</v>
      </c>
      <c r="D17072" s="98">
        <f>AVERAGE(C$10:C17072)</f>
        <v>0.82485963781280858</v>
      </c>
      <c r="E17072" s="2"/>
      <c r="G17072" s="23"/>
    </row>
    <row r="17073" spans="1:8">
      <c r="A17073" s="4">
        <v>39711</v>
      </c>
      <c r="B17073">
        <v>1.48</v>
      </c>
      <c r="C17073">
        <f>IFERROR(((VLOOKUP(A17073,'Interest Rates-10yr'!$A$9:$C$15239,2,FALSE))-B17073),C17072)</f>
        <v>2.2999999999999998</v>
      </c>
      <c r="D17073" s="98">
        <f>AVERAGE(C$10:C17073)</f>
        <v>0.82494608532582936</v>
      </c>
      <c r="E17073" s="2"/>
      <c r="H17073"/>
    </row>
    <row r="17074" spans="1:8">
      <c r="A17074" s="4">
        <v>39712</v>
      </c>
      <c r="B17074">
        <v>1.48</v>
      </c>
      <c r="C17074">
        <f>IFERROR(((VLOOKUP(A17074,'Interest Rates-10yr'!$A$9:$C$15239,2,FALSE))-B17074),C17073)</f>
        <v>2.2999999999999998</v>
      </c>
      <c r="D17074" s="98">
        <f>AVERAGE(C$10:C17074)</f>
        <v>0.82503252270729277</v>
      </c>
      <c r="E17074" s="2"/>
      <c r="H17074"/>
    </row>
    <row r="17075" spans="1:8">
      <c r="A17075" s="4">
        <v>39713</v>
      </c>
      <c r="B17075">
        <v>1.51</v>
      </c>
      <c r="C17075">
        <f>IFERROR(((VLOOKUP(A17075,'Interest Rates-10yr'!$A$9:$C$15239,2,FALSE))-B17075),C17074)</f>
        <v>2.3200000000000003</v>
      </c>
      <c r="D17075" s="98">
        <f>AVERAGE(C$10:C17075)</f>
        <v>0.82512012187975803</v>
      </c>
      <c r="E17075" s="2"/>
      <c r="H17075"/>
    </row>
    <row r="17076" spans="1:8">
      <c r="A17076" s="4">
        <v>39714</v>
      </c>
      <c r="B17076">
        <v>1.46</v>
      </c>
      <c r="C17076">
        <f>IFERROR(((VLOOKUP(A17076,'Interest Rates-10yr'!$A$9:$C$15239,2,FALSE))-B17076),C17075)</f>
        <v>2.39</v>
      </c>
      <c r="D17076" s="98">
        <f>AVERAGE(C$10:C17076)</f>
        <v>0.82521181226928875</v>
      </c>
      <c r="E17076" s="2"/>
      <c r="H17076"/>
    </row>
    <row r="17077" spans="1:8">
      <c r="A17077" s="4">
        <v>39715</v>
      </c>
      <c r="B17077">
        <v>1.19</v>
      </c>
      <c r="C17077">
        <f>IFERROR(((VLOOKUP(A17077,'Interest Rates-10yr'!$A$9:$C$15239,2,FALSE))-B17077),C17076)</f>
        <v>2.61</v>
      </c>
      <c r="D17077" s="98">
        <f>AVERAGE(C$10:C17077)</f>
        <v>0.82531638153268994</v>
      </c>
      <c r="E17077" s="2"/>
      <c r="H17077"/>
    </row>
    <row r="17078" spans="1:8">
      <c r="A17078" s="4">
        <v>39716</v>
      </c>
      <c r="B17078">
        <v>1.23</v>
      </c>
      <c r="C17078">
        <f>IFERROR(((VLOOKUP(A17078,'Interest Rates-10yr'!$A$9:$C$15239,2,FALSE))-B17078),C17077)</f>
        <v>2.65</v>
      </c>
      <c r="D17078" s="98">
        <f>AVERAGE(C$10:C17078)</f>
        <v>0.82542328197316484</v>
      </c>
      <c r="E17078" s="2"/>
      <c r="H17078"/>
    </row>
    <row r="17079" spans="1:8">
      <c r="A17079" s="4">
        <v>39717</v>
      </c>
      <c r="B17079">
        <v>1.08</v>
      </c>
      <c r="C17079">
        <f>IFERROR(((VLOOKUP(A17079,'Interest Rates-10yr'!$A$9:$C$15239,2,FALSE))-B17079),C17078)</f>
        <v>2.77</v>
      </c>
      <c r="D17079" s="98">
        <f>AVERAGE(C$10:C17079)</f>
        <v>0.82553719976566786</v>
      </c>
      <c r="E17079" s="2"/>
      <c r="H17079"/>
    </row>
    <row r="17080" spans="1:8">
      <c r="A17080" s="4">
        <v>39718</v>
      </c>
      <c r="B17080">
        <v>1.08</v>
      </c>
      <c r="C17080">
        <f>IFERROR(((VLOOKUP(A17080,'Interest Rates-10yr'!$A$9:$C$15239,2,FALSE))-B17080),C17079)</f>
        <v>2.77</v>
      </c>
      <c r="D17080" s="98">
        <f>AVERAGE(C$10:C17080)</f>
        <v>0.82565110421181842</v>
      </c>
      <c r="E17080" s="2"/>
      <c r="H17080"/>
    </row>
    <row r="17081" spans="1:8">
      <c r="A17081" s="4">
        <v>39719</v>
      </c>
      <c r="B17081">
        <v>1.08</v>
      </c>
      <c r="C17081">
        <f>IFERROR(((VLOOKUP(A17081,'Interest Rates-10yr'!$A$9:$C$15239,2,FALSE))-B17081),C17080)</f>
        <v>2.77</v>
      </c>
      <c r="D17081" s="98">
        <f>AVERAGE(C$10:C17081)</f>
        <v>0.82576499531396153</v>
      </c>
      <c r="E17081" s="2"/>
      <c r="H17081"/>
    </row>
    <row r="17082" spans="1:8">
      <c r="A17082" s="4">
        <v>39720</v>
      </c>
      <c r="B17082">
        <v>1.56</v>
      </c>
      <c r="C17082">
        <f>IFERROR(((VLOOKUP(A17082,'Interest Rates-10yr'!$A$9:$C$15239,2,FALSE))-B17082),C17081)</f>
        <v>2.0499999999999998</v>
      </c>
      <c r="D17082" s="98">
        <f>AVERAGE(C$10:C17082)</f>
        <v>0.8258367012241522</v>
      </c>
      <c r="E17082" s="2"/>
      <c r="H17082"/>
    </row>
    <row r="17083" spans="1:8">
      <c r="A17083" s="4">
        <v>39721</v>
      </c>
      <c r="B17083">
        <v>2.0299999999999998</v>
      </c>
      <c r="C17083">
        <f>IFERROR(((VLOOKUP(A17083,'Interest Rates-10yr'!$A$9:$C$15239,2,FALSE))-B17083),C17082)</f>
        <v>1.8200000000000003</v>
      </c>
      <c r="D17083" s="98">
        <f>AVERAGE(C$10:C17083)</f>
        <v>0.82589492796063901</v>
      </c>
      <c r="E17083" s="2"/>
      <c r="F17083" s="12" t="s">
        <v>204</v>
      </c>
      <c r="G17083" s="23">
        <f>AVERAGE(B16992:B17083)/100</f>
        <v>1.940652173913043E-2</v>
      </c>
      <c r="H17083" s="23">
        <f>AVERAGE(C16992:C17083)/100</f>
        <v>1.9326086956521746E-2</v>
      </c>
    </row>
    <row r="17084" spans="1:8">
      <c r="A17084" s="4">
        <v>39722</v>
      </c>
      <c r="B17084">
        <v>1.1499999999999999</v>
      </c>
      <c r="C17084">
        <f>IFERROR(((VLOOKUP(A17084,'Interest Rates-10yr'!$A$9:$C$15239,2,FALSE))-B17084),C17083)</f>
        <v>2.62</v>
      </c>
      <c r="D17084" s="98">
        <f>AVERAGE(C$10:C17084)</f>
        <v>0.82599999999999718</v>
      </c>
      <c r="E17084" s="2"/>
      <c r="H17084"/>
    </row>
    <row r="17085" spans="1:8">
      <c r="A17085" s="4">
        <v>39723</v>
      </c>
      <c r="B17085">
        <v>0.67</v>
      </c>
      <c r="C17085">
        <f>IFERROR(((VLOOKUP(A17085,'Interest Rates-10yr'!$A$9:$C$15239,2,FALSE))-B17085),C17084)</f>
        <v>2.99</v>
      </c>
      <c r="D17085" s="98">
        <f>AVERAGE(C$10:C17085)</f>
        <v>0.82612672757085681</v>
      </c>
      <c r="E17085" s="2"/>
      <c r="H17085"/>
    </row>
    <row r="17086" spans="1:8">
      <c r="A17086" s="4">
        <v>39724</v>
      </c>
      <c r="B17086">
        <v>1.1000000000000001</v>
      </c>
      <c r="C17086">
        <f>IFERROR(((VLOOKUP(A17086,'Interest Rates-10yr'!$A$9:$C$15239,2,FALSE))-B17086),C17085)</f>
        <v>2.5299999999999998</v>
      </c>
      <c r="D17086" s="98">
        <f>AVERAGE(C$10:C17086)</f>
        <v>0.82622650348421578</v>
      </c>
      <c r="E17086" s="2"/>
      <c r="H17086"/>
    </row>
    <row r="17087" spans="1:8">
      <c r="A17087" s="4">
        <v>39725</v>
      </c>
      <c r="B17087">
        <v>1.1000000000000001</v>
      </c>
      <c r="C17087">
        <f>IFERROR(((VLOOKUP(A17087,'Interest Rates-10yr'!$A$9:$C$15239,2,FALSE))-B17087),C17086)</f>
        <v>2.5299999999999998</v>
      </c>
      <c r="D17087" s="98">
        <f>AVERAGE(C$10:C17087)</f>
        <v>0.82632626771284412</v>
      </c>
      <c r="E17087" s="2"/>
      <c r="H17087"/>
    </row>
    <row r="17088" spans="1:8">
      <c r="A17088" s="4">
        <v>39726</v>
      </c>
      <c r="B17088">
        <v>1.1000000000000001</v>
      </c>
      <c r="C17088">
        <f>IFERROR(((VLOOKUP(A17088,'Interest Rates-10yr'!$A$9:$C$15239,2,FALSE))-B17088),C17087)</f>
        <v>2.5299999999999998</v>
      </c>
      <c r="D17088" s="98">
        <f>AVERAGE(C$10:C17088)</f>
        <v>0.82642602025879464</v>
      </c>
      <c r="E17088" s="2"/>
      <c r="H17088"/>
    </row>
    <row r="17089" spans="1:7" customFormat="1">
      <c r="A17089" s="4">
        <v>39727</v>
      </c>
      <c r="B17089">
        <v>1.96</v>
      </c>
      <c r="C17089">
        <f>IFERROR(((VLOOKUP(A17089,'Interest Rates-10yr'!$A$9:$C$15239,2,FALSE))-B17089),C17088)</f>
        <v>1.52</v>
      </c>
      <c r="D17089" s="98">
        <f>AVERAGE(C$10:C17089)</f>
        <v>0.82646662763465772</v>
      </c>
      <c r="E17089" s="2"/>
      <c r="G17089" s="23"/>
    </row>
    <row r="17090" spans="1:7" customFormat="1">
      <c r="A17090" s="4">
        <v>39728</v>
      </c>
      <c r="B17090">
        <v>2.97</v>
      </c>
      <c r="C17090">
        <f>IFERROR(((VLOOKUP(A17090,'Interest Rates-10yr'!$A$9:$C$15239,2,FALSE))-B17090),C17089)</f>
        <v>0.5299999999999998</v>
      </c>
      <c r="D17090" s="98">
        <f>AVERAGE(C$10:C17090)</f>
        <v>0.82644927111995514</v>
      </c>
      <c r="E17090" s="2"/>
      <c r="G17090" s="23"/>
    </row>
    <row r="17091" spans="1:7" customFormat="1">
      <c r="A17091" s="4">
        <v>39729</v>
      </c>
      <c r="B17091">
        <v>2.2400000000000002</v>
      </c>
      <c r="C17091">
        <f>IFERROR(((VLOOKUP(A17091,'Interest Rates-10yr'!$A$9:$C$15239,2,FALSE))-B17091),C17090)</f>
        <v>1.48</v>
      </c>
      <c r="D17091" s="98">
        <f>AVERAGE(C$10:C17091)</f>
        <v>0.82648753073410341</v>
      </c>
      <c r="E17091" s="2"/>
      <c r="G17091" s="23"/>
    </row>
    <row r="17092" spans="1:7" customFormat="1">
      <c r="A17092" s="4">
        <v>39730</v>
      </c>
      <c r="B17092">
        <v>1.4</v>
      </c>
      <c r="C17092">
        <f>IFERROR(((VLOOKUP(A17092,'Interest Rates-10yr'!$A$9:$C$15239,2,FALSE))-B17092),C17091)</f>
        <v>2.44</v>
      </c>
      <c r="D17092" s="98">
        <f>AVERAGE(C$10:C17092)</f>
        <v>0.8265819820874527</v>
      </c>
      <c r="E17092" s="2"/>
      <c r="G17092" s="23"/>
    </row>
    <row r="17093" spans="1:7" customFormat="1">
      <c r="A17093" s="4">
        <v>39731</v>
      </c>
      <c r="B17093">
        <v>0.79</v>
      </c>
      <c r="C17093">
        <f>IFERROR(((VLOOKUP(A17093,'Interest Rates-10yr'!$A$9:$C$15239,2,FALSE))-B17093),C17092)</f>
        <v>3.1</v>
      </c>
      <c r="D17093" s="98">
        <f>AVERAGE(C$10:C17093)</f>
        <v>0.82671505502224041</v>
      </c>
      <c r="E17093" s="2"/>
      <c r="G17093" s="23"/>
    </row>
    <row r="17094" spans="1:7" customFormat="1">
      <c r="A17094" s="4">
        <v>39732</v>
      </c>
      <c r="B17094">
        <v>0.79</v>
      </c>
      <c r="C17094">
        <f>IFERROR(((VLOOKUP(A17094,'Interest Rates-10yr'!$A$9:$C$15239,2,FALSE))-B17094),C17093)</f>
        <v>3.1</v>
      </c>
      <c r="D17094" s="98">
        <f>AVERAGE(C$10:C17094)</f>
        <v>0.82684811237927747</v>
      </c>
      <c r="E17094" s="2"/>
      <c r="G17094" s="23"/>
    </row>
    <row r="17095" spans="1:7" customFormat="1">
      <c r="A17095" s="4">
        <v>39733</v>
      </c>
      <c r="B17095">
        <v>0.79</v>
      </c>
      <c r="C17095">
        <f>IFERROR(((VLOOKUP(A17095,'Interest Rates-10yr'!$A$9:$C$15239,2,FALSE))-B17095),C17094)</f>
        <v>3.1</v>
      </c>
      <c r="D17095" s="98">
        <f>AVERAGE(C$10:C17095)</f>
        <v>0.82698115416129903</v>
      </c>
      <c r="E17095" s="2"/>
      <c r="G17095" s="23"/>
    </row>
    <row r="17096" spans="1:7" customFormat="1">
      <c r="A17096" s="4">
        <v>39734</v>
      </c>
      <c r="B17096">
        <v>0.79</v>
      </c>
      <c r="C17096">
        <f>IFERROR(((VLOOKUP(A17096,'Interest Rates-10yr'!$A$9:$C$15239,2,FALSE))-B17096),C17095)</f>
        <v>3.1</v>
      </c>
      <c r="D17096" s="98">
        <f>AVERAGE(C$10:C17096)</f>
        <v>0.82711418037103979</v>
      </c>
      <c r="E17096" s="2"/>
      <c r="G17096" s="23"/>
    </row>
    <row r="17097" spans="1:7" customFormat="1">
      <c r="A17097" s="4">
        <v>39735</v>
      </c>
      <c r="B17097">
        <v>1.1000000000000001</v>
      </c>
      <c r="C17097">
        <f>IFERROR(((VLOOKUP(A17097,'Interest Rates-10yr'!$A$9:$C$15239,2,FALSE))-B17097),C17096)</f>
        <v>2.98</v>
      </c>
      <c r="D17097" s="98">
        <f>AVERAGE(C$10:C17097)</f>
        <v>0.82724016853932325</v>
      </c>
      <c r="E17097" s="2"/>
      <c r="G17097" s="23"/>
    </row>
    <row r="17098" spans="1:7" customFormat="1">
      <c r="A17098" s="4">
        <v>39736</v>
      </c>
      <c r="B17098">
        <v>1.04</v>
      </c>
      <c r="C17098">
        <f>IFERROR(((VLOOKUP(A17098,'Interest Rates-10yr'!$A$9:$C$15239,2,FALSE))-B17098),C17097)</f>
        <v>3</v>
      </c>
      <c r="D17098" s="98">
        <f>AVERAGE(C$10:C17098)</f>
        <v>0.82736731230615923</v>
      </c>
      <c r="E17098" s="2"/>
      <c r="G17098" s="23"/>
    </row>
    <row r="17099" spans="1:7" customFormat="1">
      <c r="A17099" s="4">
        <v>39737</v>
      </c>
      <c r="B17099">
        <v>0.83</v>
      </c>
      <c r="C17099">
        <f>IFERROR(((VLOOKUP(A17099,'Interest Rates-10yr'!$A$9:$C$15239,2,FALSE))-B17099),C17098)</f>
        <v>3.16</v>
      </c>
      <c r="D17099" s="98">
        <f>AVERAGE(C$10:C17099)</f>
        <v>0.82750380339379492</v>
      </c>
      <c r="E17099" s="2"/>
      <c r="G17099" s="23"/>
    </row>
    <row r="17100" spans="1:7" customFormat="1">
      <c r="A17100" s="4">
        <v>39738</v>
      </c>
      <c r="B17100">
        <v>0.6</v>
      </c>
      <c r="C17100">
        <f>IFERROR(((VLOOKUP(A17100,'Interest Rates-10yr'!$A$9:$C$15239,2,FALSE))-B17100),C17099)</f>
        <v>3.38</v>
      </c>
      <c r="D17100" s="98">
        <f>AVERAGE(C$10:C17100)</f>
        <v>0.82765315078111024</v>
      </c>
      <c r="E17100" s="2"/>
      <c r="G17100" s="23"/>
    </row>
    <row r="17101" spans="1:7" customFormat="1">
      <c r="A17101" s="4">
        <v>39739</v>
      </c>
      <c r="B17101">
        <v>0.6</v>
      </c>
      <c r="C17101">
        <f>IFERROR(((VLOOKUP(A17101,'Interest Rates-10yr'!$A$9:$C$15239,2,FALSE))-B17101),C17100)</f>
        <v>3.38</v>
      </c>
      <c r="D17101" s="98">
        <f>AVERAGE(C$10:C17101)</f>
        <v>0.827802480692719</v>
      </c>
      <c r="E17101" s="2"/>
      <c r="G17101" s="23"/>
    </row>
    <row r="17102" spans="1:7" customFormat="1">
      <c r="A17102" s="4">
        <v>39740</v>
      </c>
      <c r="B17102">
        <v>0.6</v>
      </c>
      <c r="C17102">
        <f>IFERROR(((VLOOKUP(A17102,'Interest Rates-10yr'!$A$9:$C$15239,2,FALSE))-B17102),C17101)</f>
        <v>3.38</v>
      </c>
      <c r="D17102" s="98">
        <f>AVERAGE(C$10:C17102)</f>
        <v>0.82795179313168854</v>
      </c>
      <c r="E17102" s="2"/>
      <c r="G17102" s="23"/>
    </row>
    <row r="17103" spans="1:7" customFormat="1">
      <c r="A17103" s="4">
        <v>39741</v>
      </c>
      <c r="B17103">
        <v>0.7</v>
      </c>
      <c r="C17103">
        <f>IFERROR(((VLOOKUP(A17103,'Interest Rates-10yr'!$A$9:$C$15239,2,FALSE))-B17103),C17102)</f>
        <v>3.21</v>
      </c>
      <c r="D17103" s="98">
        <f>AVERAGE(C$10:C17103)</f>
        <v>0.82809114309114029</v>
      </c>
      <c r="E17103" s="2"/>
      <c r="G17103" s="23"/>
    </row>
    <row r="17104" spans="1:7" customFormat="1">
      <c r="A17104" s="4">
        <v>39742</v>
      </c>
      <c r="B17104">
        <v>0.67</v>
      </c>
      <c r="C17104">
        <f>IFERROR(((VLOOKUP(A17104,'Interest Rates-10yr'!$A$9:$C$15239,2,FALSE))-B17104),C17103)</f>
        <v>3.09</v>
      </c>
      <c r="D17104" s="98">
        <f>AVERAGE(C$10:C17104)</f>
        <v>0.82822345715121104</v>
      </c>
      <c r="E17104" s="2"/>
      <c r="G17104" s="23"/>
    </row>
    <row r="17105" spans="1:7" customFormat="1">
      <c r="A17105" s="4">
        <v>39743</v>
      </c>
      <c r="B17105">
        <v>0.81</v>
      </c>
      <c r="C17105">
        <f>IFERROR(((VLOOKUP(A17105,'Interest Rates-10yr'!$A$9:$C$15239,2,FALSE))-B17105),C17104)</f>
        <v>2.84</v>
      </c>
      <c r="D17105" s="98">
        <f>AVERAGE(C$10:C17105)</f>
        <v>0.8283411324286355</v>
      </c>
      <c r="E17105" s="2"/>
      <c r="G17105" s="23"/>
    </row>
    <row r="17106" spans="1:7" customFormat="1">
      <c r="A17106" s="4">
        <v>39744</v>
      </c>
      <c r="B17106">
        <v>0.93</v>
      </c>
      <c r="C17106">
        <f>IFERROR(((VLOOKUP(A17106,'Interest Rates-10yr'!$A$9:$C$15239,2,FALSE))-B17106),C17105)</f>
        <v>2.6999999999999997</v>
      </c>
      <c r="D17106" s="98">
        <f>AVERAGE(C$10:C17106)</f>
        <v>0.82845060536936033</v>
      </c>
      <c r="E17106" s="2"/>
      <c r="G17106" s="23"/>
    </row>
    <row r="17107" spans="1:7" customFormat="1">
      <c r="A17107" s="4">
        <v>39745</v>
      </c>
      <c r="B17107">
        <v>0.95</v>
      </c>
      <c r="C17107">
        <f>IFERROR(((VLOOKUP(A17107,'Interest Rates-10yr'!$A$9:$C$15239,2,FALSE))-B17107),C17106)</f>
        <v>2.8099999999999996</v>
      </c>
      <c r="D17107" s="98">
        <f>AVERAGE(C$10:C17107)</f>
        <v>0.82856649900572887</v>
      </c>
      <c r="E17107" s="2"/>
      <c r="G17107" s="23"/>
    </row>
    <row r="17108" spans="1:7" customFormat="1">
      <c r="A17108" s="4">
        <v>39746</v>
      </c>
      <c r="B17108">
        <v>0.95</v>
      </c>
      <c r="C17108">
        <f>IFERROR(((VLOOKUP(A17108,'Interest Rates-10yr'!$A$9:$C$15239,2,FALSE))-B17108),C17107)</f>
        <v>2.8099999999999996</v>
      </c>
      <c r="D17108" s="98">
        <f>AVERAGE(C$10:C17108)</f>
        <v>0.82868237908649345</v>
      </c>
      <c r="E17108" s="2"/>
      <c r="G17108" s="23"/>
    </row>
    <row r="17109" spans="1:7" customFormat="1">
      <c r="A17109" s="4">
        <v>39747</v>
      </c>
      <c r="B17109">
        <v>0.95</v>
      </c>
      <c r="C17109">
        <f>IFERROR(((VLOOKUP(A17109,'Interest Rates-10yr'!$A$9:$C$15239,2,FALSE))-B17109),C17108)</f>
        <v>2.8099999999999996</v>
      </c>
      <c r="D17109" s="98">
        <f>AVERAGE(C$10:C17109)</f>
        <v>0.82879824561403226</v>
      </c>
      <c r="E17109" s="2"/>
      <c r="G17109" s="23"/>
    </row>
    <row r="17110" spans="1:7" customFormat="1">
      <c r="A17110" s="4">
        <v>39748</v>
      </c>
      <c r="B17110">
        <v>0.92</v>
      </c>
      <c r="C17110">
        <f>IFERROR(((VLOOKUP(A17110,'Interest Rates-10yr'!$A$9:$C$15239,2,FALSE))-B17110),C17109)</f>
        <v>2.87</v>
      </c>
      <c r="D17110" s="98">
        <f>AVERAGE(C$10:C17110)</f>
        <v>0.82891760715747342</v>
      </c>
      <c r="E17110" s="2"/>
      <c r="G17110" s="23"/>
    </row>
    <row r="17111" spans="1:7" customFormat="1">
      <c r="A17111" s="4">
        <v>39749</v>
      </c>
      <c r="B17111">
        <v>0.67</v>
      </c>
      <c r="C17111">
        <f>IFERROR(((VLOOKUP(A17111,'Interest Rates-10yr'!$A$9:$C$15239,2,FALSE))-B17111),C17110)</f>
        <v>3.22</v>
      </c>
      <c r="D17111" s="98">
        <f>AVERAGE(C$10:C17111)</f>
        <v>0.82905742018477091</v>
      </c>
      <c r="E17111" s="2"/>
      <c r="G17111" s="23"/>
    </row>
    <row r="17112" spans="1:7" customFormat="1">
      <c r="A17112" s="4">
        <v>39750</v>
      </c>
      <c r="B17112">
        <v>0.36</v>
      </c>
      <c r="C17112">
        <f>IFERROR(((VLOOKUP(A17112,'Interest Rates-10yr'!$A$9:$C$15239,2,FALSE))-B17112),C17111)</f>
        <v>3.5700000000000003</v>
      </c>
      <c r="D17112" s="98">
        <f>AVERAGE(C$10:C17112)</f>
        <v>0.82921768110857463</v>
      </c>
      <c r="E17112" s="2"/>
      <c r="G17112" s="23"/>
    </row>
    <row r="17113" spans="1:7" customFormat="1">
      <c r="A17113" s="4">
        <v>39751</v>
      </c>
      <c r="B17113">
        <v>0.3</v>
      </c>
      <c r="C17113">
        <f>IFERROR(((VLOOKUP(A17113,'Interest Rates-10yr'!$A$9:$C$15239,2,FALSE))-B17113),C17112)</f>
        <v>3.7</v>
      </c>
      <c r="D17113" s="98">
        <f>AVERAGE(C$10:C17113)</f>
        <v>0.82938552385406639</v>
      </c>
      <c r="E17113" s="2"/>
      <c r="G17113" s="23"/>
    </row>
    <row r="17114" spans="1:7" customFormat="1">
      <c r="A17114" s="4">
        <v>39752</v>
      </c>
      <c r="B17114">
        <v>0.22</v>
      </c>
      <c r="C17114">
        <f>IFERROR(((VLOOKUP(A17114,'Interest Rates-10yr'!$A$9:$C$15239,2,FALSE))-B17114),C17113)</f>
        <v>3.7899999999999996</v>
      </c>
      <c r="D17114" s="98">
        <f>AVERAGE(C$10:C17114)</f>
        <v>0.82955860859397568</v>
      </c>
      <c r="E17114" s="2"/>
      <c r="G17114" s="23"/>
    </row>
    <row r="17115" spans="1:7" customFormat="1">
      <c r="A17115" s="4">
        <v>39753</v>
      </c>
      <c r="B17115">
        <v>0.22</v>
      </c>
      <c r="C17115">
        <f>IFERROR(((VLOOKUP(A17115,'Interest Rates-10yr'!$A$9:$C$15239,2,FALSE))-B17115),C17114)</f>
        <v>3.7899999999999996</v>
      </c>
      <c r="D17115" s="98">
        <f>AVERAGE(C$10:C17115)</f>
        <v>0.82973167309715623</v>
      </c>
      <c r="E17115" s="2"/>
      <c r="G17115" s="23"/>
    </row>
    <row r="17116" spans="1:7" customFormat="1">
      <c r="A17116" s="4">
        <v>39754</v>
      </c>
      <c r="B17116">
        <v>0.22</v>
      </c>
      <c r="C17116">
        <f>IFERROR(((VLOOKUP(A17116,'Interest Rates-10yr'!$A$9:$C$15239,2,FALSE))-B17116),C17115)</f>
        <v>3.7899999999999996</v>
      </c>
      <c r="D17116" s="98">
        <f>AVERAGE(C$10:C17116)</f>
        <v>0.82990471736715699</v>
      </c>
      <c r="E17116" s="2"/>
      <c r="G17116" s="23"/>
    </row>
    <row r="17117" spans="1:7" customFormat="1">
      <c r="A17117" s="4">
        <v>39755</v>
      </c>
      <c r="B17117">
        <v>0.23</v>
      </c>
      <c r="C17117">
        <f>IFERROR(((VLOOKUP(A17117,'Interest Rates-10yr'!$A$9:$C$15239,2,FALSE))-B17117),C17116)</f>
        <v>3.73</v>
      </c>
      <c r="D17117" s="98">
        <f>AVERAGE(C$10:C17117)</f>
        <v>0.83007423427635929</v>
      </c>
      <c r="E17117" s="2"/>
      <c r="G17117" s="23"/>
    </row>
    <row r="17118" spans="1:7" customFormat="1">
      <c r="A17118" s="4">
        <v>39756</v>
      </c>
      <c r="B17118">
        <v>0.23</v>
      </c>
      <c r="C17118">
        <f>IFERROR(((VLOOKUP(A17118,'Interest Rates-10yr'!$A$9:$C$15239,2,FALSE))-B17118),C17117)</f>
        <v>3.58</v>
      </c>
      <c r="D17118" s="98">
        <f>AVERAGE(C$10:C17118)</f>
        <v>0.83023496405400399</v>
      </c>
      <c r="E17118" s="2"/>
      <c r="G17118" s="23"/>
    </row>
    <row r="17119" spans="1:7" customFormat="1">
      <c r="A17119" s="4">
        <v>39757</v>
      </c>
      <c r="B17119">
        <v>0.23</v>
      </c>
      <c r="C17119">
        <f>IFERROR(((VLOOKUP(A17119,'Interest Rates-10yr'!$A$9:$C$15239,2,FALSE))-B17119),C17118)</f>
        <v>3.5</v>
      </c>
      <c r="D17119" s="98">
        <f>AVERAGE(C$10:C17119)</f>
        <v>0.83039099941554384</v>
      </c>
      <c r="E17119" s="2"/>
      <c r="G17119" s="23"/>
    </row>
    <row r="17120" spans="1:7" customFormat="1">
      <c r="A17120" s="4">
        <v>39758</v>
      </c>
      <c r="B17120">
        <v>0.23</v>
      </c>
      <c r="C17120">
        <f>IFERROR(((VLOOKUP(A17120,'Interest Rates-10yr'!$A$9:$C$15239,2,FALSE))-B17120),C17119)</f>
        <v>3.52</v>
      </c>
      <c r="D17120" s="98">
        <f>AVERAGE(C$10:C17120)</f>
        <v>0.83054818537782449</v>
      </c>
      <c r="E17120" s="2"/>
      <c r="G17120" s="23"/>
    </row>
    <row r="17121" spans="1:7" customFormat="1">
      <c r="A17121" s="4">
        <v>39759</v>
      </c>
      <c r="B17121">
        <v>0.27</v>
      </c>
      <c r="C17121">
        <f>IFERROR(((VLOOKUP(A17121,'Interest Rates-10yr'!$A$9:$C$15239,2,FALSE))-B17121),C17120)</f>
        <v>3.56</v>
      </c>
      <c r="D17121" s="98">
        <f>AVERAGE(C$10:C17121)</f>
        <v>0.83070769050958126</v>
      </c>
      <c r="E17121" s="2"/>
      <c r="G17121" s="23"/>
    </row>
    <row r="17122" spans="1:7" customFormat="1">
      <c r="A17122" s="4">
        <v>39760</v>
      </c>
      <c r="B17122">
        <v>0.27</v>
      </c>
      <c r="C17122">
        <f>IFERROR(((VLOOKUP(A17122,'Interest Rates-10yr'!$A$9:$C$15239,2,FALSE))-B17122),C17121)</f>
        <v>3.56</v>
      </c>
      <c r="D17122" s="98">
        <f>AVERAGE(C$10:C17122)</f>
        <v>0.83086717699993884</v>
      </c>
      <c r="E17122" s="2"/>
      <c r="G17122" s="23"/>
    </row>
    <row r="17123" spans="1:7" customFormat="1">
      <c r="A17123" s="4">
        <v>39761</v>
      </c>
      <c r="B17123">
        <v>0.27</v>
      </c>
      <c r="C17123">
        <f>IFERROR(((VLOOKUP(A17123,'Interest Rates-10yr'!$A$9:$C$15239,2,FALSE))-B17123),C17122)</f>
        <v>3.56</v>
      </c>
      <c r="D17123" s="98">
        <f>AVERAGE(C$10:C17123)</f>
        <v>0.83102664485216504</v>
      </c>
      <c r="E17123" s="2"/>
      <c r="G17123" s="23"/>
    </row>
    <row r="17124" spans="1:7" customFormat="1">
      <c r="A17124" s="4">
        <v>39762</v>
      </c>
      <c r="B17124">
        <v>0.28999999999999998</v>
      </c>
      <c r="C17124">
        <f>IFERROR(((VLOOKUP(A17124,'Interest Rates-10yr'!$A$9:$C$15239,2,FALSE))-B17124),C17123)</f>
        <v>3.53</v>
      </c>
      <c r="D17124" s="98">
        <f>AVERAGE(C$10:C17124)</f>
        <v>0.83118434122114837</v>
      </c>
      <c r="E17124" s="2"/>
      <c r="G17124" s="23"/>
    </row>
    <row r="17125" spans="1:7" customFormat="1">
      <c r="A17125" s="4">
        <v>39763</v>
      </c>
      <c r="B17125">
        <v>0.28999999999999998</v>
      </c>
      <c r="C17125">
        <f>IFERROR(((VLOOKUP(A17125,'Interest Rates-10yr'!$A$9:$C$15239,2,FALSE))-B17125),C17124)</f>
        <v>3.53</v>
      </c>
      <c r="D17125" s="98">
        <f>AVERAGE(C$10:C17125)</f>
        <v>0.83134201916335326</v>
      </c>
      <c r="E17125" s="2"/>
      <c r="G17125" s="23"/>
    </row>
    <row r="17126" spans="1:7" customFormat="1">
      <c r="A17126" s="4">
        <v>39764</v>
      </c>
      <c r="B17126">
        <v>0.35</v>
      </c>
      <c r="C17126">
        <f>IFERROR(((VLOOKUP(A17126,'Interest Rates-10yr'!$A$9:$C$15239,2,FALSE))-B17126),C17125)</f>
        <v>3.4</v>
      </c>
      <c r="D17126" s="98">
        <f>AVERAGE(C$10:C17126)</f>
        <v>0.83149208389320295</v>
      </c>
      <c r="E17126" s="2"/>
      <c r="G17126" s="23"/>
    </row>
    <row r="17127" spans="1:7" customFormat="1">
      <c r="A17127" s="4">
        <v>39765</v>
      </c>
      <c r="B17127">
        <v>0.35</v>
      </c>
      <c r="C17127">
        <f>IFERROR(((VLOOKUP(A17127,'Interest Rates-10yr'!$A$9:$C$15239,2,FALSE))-B17127),C17126)</f>
        <v>3.4899999999999998</v>
      </c>
      <c r="D17127" s="98">
        <f>AVERAGE(C$10:C17127)</f>
        <v>0.83164738871363209</v>
      </c>
      <c r="E17127" s="2"/>
      <c r="G17127" s="23"/>
    </row>
    <row r="17128" spans="1:7" customFormat="1">
      <c r="A17128" s="4">
        <v>39766</v>
      </c>
      <c r="B17128">
        <v>0.34</v>
      </c>
      <c r="C17128">
        <f>IFERROR(((VLOOKUP(A17128,'Interest Rates-10yr'!$A$9:$C$15239,2,FALSE))-B17128),C17127)</f>
        <v>3.3800000000000003</v>
      </c>
      <c r="D17128" s="98">
        <f>AVERAGE(C$10:C17128)</f>
        <v>0.83179624978094246</v>
      </c>
      <c r="E17128" s="2"/>
      <c r="G17128" s="23"/>
    </row>
    <row r="17129" spans="1:7" customFormat="1">
      <c r="A17129" s="4">
        <v>39767</v>
      </c>
      <c r="B17129">
        <v>0.34</v>
      </c>
      <c r="C17129">
        <f>IFERROR(((VLOOKUP(A17129,'Interest Rates-10yr'!$A$9:$C$15239,2,FALSE))-B17129),C17128)</f>
        <v>3.3800000000000003</v>
      </c>
      <c r="D17129" s="98">
        <f>AVERAGE(C$10:C17129)</f>
        <v>0.8319450934579411</v>
      </c>
      <c r="E17129" s="2"/>
      <c r="G17129" s="23"/>
    </row>
    <row r="17130" spans="1:7" customFormat="1">
      <c r="A17130" s="4">
        <v>39768</v>
      </c>
      <c r="B17130">
        <v>0.34</v>
      </c>
      <c r="C17130">
        <f>IFERROR(((VLOOKUP(A17130,'Interest Rates-10yr'!$A$9:$C$15239,2,FALSE))-B17130),C17129)</f>
        <v>3.3800000000000003</v>
      </c>
      <c r="D17130" s="98">
        <f>AVERAGE(C$10:C17130)</f>
        <v>0.83209391974767544</v>
      </c>
      <c r="E17130" s="2"/>
      <c r="G17130" s="23"/>
    </row>
    <row r="17131" spans="1:7" customFormat="1">
      <c r="A17131" s="4">
        <v>39769</v>
      </c>
      <c r="B17131">
        <v>0.37</v>
      </c>
      <c r="C17131">
        <f>IFERROR(((VLOOKUP(A17131,'Interest Rates-10yr'!$A$9:$C$15239,2,FALSE))-B17131),C17130)</f>
        <v>3.31</v>
      </c>
      <c r="D17131" s="98">
        <f>AVERAGE(C$10:C17131)</f>
        <v>0.83223864034575112</v>
      </c>
      <c r="E17131" s="2"/>
      <c r="G17131" s="23"/>
    </row>
    <row r="17132" spans="1:7" customFormat="1">
      <c r="A17132" s="4">
        <v>39770</v>
      </c>
      <c r="B17132">
        <v>0.38</v>
      </c>
      <c r="C17132">
        <f>IFERROR(((VLOOKUP(A17132,'Interest Rates-10yr'!$A$9:$C$15239,2,FALSE))-B17132),C17131)</f>
        <v>3.15</v>
      </c>
      <c r="D17132" s="98">
        <f>AVERAGE(C$10:C17132)</f>
        <v>0.83237399988319516</v>
      </c>
      <c r="E17132" s="2"/>
      <c r="G17132" s="23"/>
    </row>
    <row r="17133" spans="1:7" customFormat="1">
      <c r="A17133" s="4">
        <v>39771</v>
      </c>
      <c r="B17133">
        <v>0.38</v>
      </c>
      <c r="C17133">
        <f>IFERROR(((VLOOKUP(A17133,'Interest Rates-10yr'!$A$9:$C$15239,2,FALSE))-B17133),C17132)</f>
        <v>3</v>
      </c>
      <c r="D17133" s="98">
        <f>AVERAGE(C$10:C17133)</f>
        <v>0.8325005839757037</v>
      </c>
      <c r="E17133" s="2"/>
      <c r="G17133" s="23"/>
    </row>
    <row r="17134" spans="1:7" customFormat="1">
      <c r="A17134" s="4">
        <v>39772</v>
      </c>
      <c r="B17134">
        <v>0.49</v>
      </c>
      <c r="C17134">
        <f>IFERROR(((VLOOKUP(A17134,'Interest Rates-10yr'!$A$9:$C$15239,2,FALSE))-B17134),C17133)</f>
        <v>2.6100000000000003</v>
      </c>
      <c r="D17134" s="98">
        <f>AVERAGE(C$10:C17134)</f>
        <v>0.83260437956204092</v>
      </c>
      <c r="E17134" s="2"/>
      <c r="G17134" s="23"/>
    </row>
    <row r="17135" spans="1:7" customFormat="1">
      <c r="A17135" s="4">
        <v>39773</v>
      </c>
      <c r="B17135">
        <v>0.56999999999999995</v>
      </c>
      <c r="C17135">
        <f>IFERROR(((VLOOKUP(A17135,'Interest Rates-10yr'!$A$9:$C$15239,2,FALSE))-B17135),C17134)</f>
        <v>2.6300000000000003</v>
      </c>
      <c r="D17135" s="98">
        <f>AVERAGE(C$10:C17135)</f>
        <v>0.83270933084199172</v>
      </c>
      <c r="E17135" s="2"/>
      <c r="G17135" s="23"/>
    </row>
    <row r="17136" spans="1:7" customFormat="1">
      <c r="A17136" s="4">
        <v>39774</v>
      </c>
      <c r="B17136">
        <v>0.56999999999999995</v>
      </c>
      <c r="C17136">
        <f>IFERROR(((VLOOKUP(A17136,'Interest Rates-10yr'!$A$9:$C$15239,2,FALSE))-B17136),C17135)</f>
        <v>2.6300000000000003</v>
      </c>
      <c r="D17136" s="98">
        <f>AVERAGE(C$10:C17136)</f>
        <v>0.83281426986629004</v>
      </c>
      <c r="E17136" s="2"/>
      <c r="G17136" s="23"/>
    </row>
    <row r="17137" spans="1:7" customFormat="1">
      <c r="A17137" s="4">
        <v>39775</v>
      </c>
      <c r="B17137">
        <v>0.56999999999999995</v>
      </c>
      <c r="C17137">
        <f>IFERROR(((VLOOKUP(A17137,'Interest Rates-10yr'!$A$9:$C$15239,2,FALSE))-B17137),C17136)</f>
        <v>2.6300000000000003</v>
      </c>
      <c r="D17137" s="98">
        <f>AVERAGE(C$10:C17137)</f>
        <v>0.83291919663708247</v>
      </c>
      <c r="E17137" s="2"/>
      <c r="G17137" s="23"/>
    </row>
    <row r="17138" spans="1:7" customFormat="1">
      <c r="A17138" s="4">
        <v>39776</v>
      </c>
      <c r="B17138">
        <v>0.62</v>
      </c>
      <c r="C17138">
        <f>IFERROR(((VLOOKUP(A17138,'Interest Rates-10yr'!$A$9:$C$15239,2,FALSE))-B17138),C17137)</f>
        <v>2.73</v>
      </c>
      <c r="D17138" s="98">
        <f>AVERAGE(C$10:C17138)</f>
        <v>0.83302994920894091</v>
      </c>
      <c r="E17138" s="2"/>
      <c r="G17138" s="23"/>
    </row>
    <row r="17139" spans="1:7" customFormat="1">
      <c r="A17139" s="4">
        <v>39777</v>
      </c>
      <c r="B17139">
        <v>0.59</v>
      </c>
      <c r="C17139">
        <f>IFERROR(((VLOOKUP(A17139,'Interest Rates-10yr'!$A$9:$C$15239,2,FALSE))-B17139),C17138)</f>
        <v>2.52</v>
      </c>
      <c r="D17139" s="98">
        <f>AVERAGE(C$10:C17139)</f>
        <v>0.83312842965557199</v>
      </c>
      <c r="E17139" s="2"/>
      <c r="G17139" s="23"/>
    </row>
    <row r="17140" spans="1:7" customFormat="1">
      <c r="A17140" s="4">
        <v>39778</v>
      </c>
      <c r="B17140">
        <v>0.53</v>
      </c>
      <c r="C17140">
        <f>IFERROR(((VLOOKUP(A17140,'Interest Rates-10yr'!$A$9:$C$15239,2,FALSE))-B17140),C17139)</f>
        <v>2.46</v>
      </c>
      <c r="D17140" s="98">
        <f>AVERAGE(C$10:C17140)</f>
        <v>0.83322339618235641</v>
      </c>
      <c r="E17140" s="2"/>
      <c r="G17140" s="23"/>
    </row>
    <row r="17141" spans="1:7" customFormat="1">
      <c r="A17141" s="4">
        <v>39779</v>
      </c>
      <c r="B17141">
        <v>0.53</v>
      </c>
      <c r="C17141">
        <f>IFERROR(((VLOOKUP(A17141,'Interest Rates-10yr'!$A$9:$C$15239,2,FALSE))-B17141),C17140)</f>
        <v>2.46</v>
      </c>
      <c r="D17141" s="98">
        <f>AVERAGE(C$10:C17141)</f>
        <v>0.8333183516226913</v>
      </c>
      <c r="E17141" s="2"/>
      <c r="G17141" s="23"/>
    </row>
    <row r="17142" spans="1:7" customFormat="1">
      <c r="A17142" s="4">
        <v>39780</v>
      </c>
      <c r="B17142">
        <v>0.52</v>
      </c>
      <c r="C17142">
        <f>IFERROR(((VLOOKUP(A17142,'Interest Rates-10yr'!$A$9:$C$15239,2,FALSE))-B17142),C17141)</f>
        <v>2.41</v>
      </c>
      <c r="D17142" s="98">
        <f>AVERAGE(C$10:C17142)</f>
        <v>0.83341037763380299</v>
      </c>
      <c r="E17142" s="2"/>
      <c r="G17142" s="23"/>
    </row>
    <row r="17143" spans="1:7" customFormat="1">
      <c r="A17143" s="4">
        <v>39781</v>
      </c>
      <c r="B17143">
        <v>0.52</v>
      </c>
      <c r="C17143">
        <f>IFERROR(((VLOOKUP(A17143,'Interest Rates-10yr'!$A$9:$C$15239,2,FALSE))-B17143),C17142)</f>
        <v>2.41</v>
      </c>
      <c r="D17143" s="98">
        <f>AVERAGE(C$10:C17143)</f>
        <v>0.83350239290299677</v>
      </c>
      <c r="E17143" s="2"/>
      <c r="G17143" s="23"/>
    </row>
    <row r="17144" spans="1:7" customFormat="1">
      <c r="A17144" s="4">
        <v>39782</v>
      </c>
      <c r="B17144">
        <v>0.52</v>
      </c>
      <c r="C17144">
        <f>IFERROR(((VLOOKUP(A17144,'Interest Rates-10yr'!$A$9:$C$15239,2,FALSE))-B17144),C17143)</f>
        <v>2.41</v>
      </c>
      <c r="D17144" s="98">
        <f>AVERAGE(C$10:C17144)</f>
        <v>0.83359439743215324</v>
      </c>
      <c r="E17144" s="2"/>
      <c r="G17144" s="23"/>
    </row>
    <row r="17145" spans="1:7" customFormat="1">
      <c r="A17145" s="4">
        <v>39783</v>
      </c>
      <c r="B17145">
        <v>0.52</v>
      </c>
      <c r="C17145">
        <f>IFERROR(((VLOOKUP(A17145,'Interest Rates-10yr'!$A$9:$C$15239,2,FALSE))-B17145),C17144)</f>
        <v>2.2000000000000002</v>
      </c>
      <c r="D17145" s="98">
        <f>AVERAGE(C$10:C17145)</f>
        <v>0.83367413632119203</v>
      </c>
      <c r="E17145" s="2"/>
      <c r="G17145" s="23"/>
    </row>
    <row r="17146" spans="1:7" customFormat="1">
      <c r="A17146" s="4">
        <v>39784</v>
      </c>
      <c r="B17146">
        <v>0.47</v>
      </c>
      <c r="C17146">
        <f>IFERROR(((VLOOKUP(A17146,'Interest Rates-10yr'!$A$9:$C$15239,2,FALSE))-B17146),C17145)</f>
        <v>2.21</v>
      </c>
      <c r="D17146" s="98">
        <f>AVERAGE(C$10:C17146)</f>
        <v>0.83375444943688781</v>
      </c>
      <c r="E17146" s="2"/>
      <c r="G17146" s="23"/>
    </row>
    <row r="17147" spans="1:7" customFormat="1">
      <c r="A17147" s="4">
        <v>39785</v>
      </c>
      <c r="B17147">
        <v>0.36</v>
      </c>
      <c r="C17147">
        <f>IFERROR(((VLOOKUP(A17147,'Interest Rates-10yr'!$A$9:$C$15239,2,FALSE))-B17147),C17146)</f>
        <v>2.31</v>
      </c>
      <c r="D17147" s="98">
        <f>AVERAGE(C$10:C17147)</f>
        <v>0.83384058816664408</v>
      </c>
      <c r="E17147" s="2"/>
      <c r="G17147" s="23"/>
    </row>
    <row r="17148" spans="1:7" customFormat="1">
      <c r="A17148" s="4">
        <v>39786</v>
      </c>
      <c r="B17148">
        <v>0.2</v>
      </c>
      <c r="C17148">
        <f>IFERROR(((VLOOKUP(A17148,'Interest Rates-10yr'!$A$9:$C$15239,2,FALSE))-B17148),C17147)</f>
        <v>2.3499999999999996</v>
      </c>
      <c r="D17148" s="98">
        <f>AVERAGE(C$10:C17148)</f>
        <v>0.83392905070307177</v>
      </c>
      <c r="E17148" s="2"/>
      <c r="G17148" s="23"/>
    </row>
    <row r="17149" spans="1:7" customFormat="1">
      <c r="A17149" s="4">
        <v>39787</v>
      </c>
      <c r="B17149">
        <v>0.12</v>
      </c>
      <c r="C17149">
        <f>IFERROR(((VLOOKUP(A17149,'Interest Rates-10yr'!$A$9:$C$15239,2,FALSE))-B17149),C17148)</f>
        <v>2.5499999999999998</v>
      </c>
      <c r="D17149" s="98">
        <f>AVERAGE(C$10:C17149)</f>
        <v>0.83402917152858491</v>
      </c>
      <c r="E17149" s="2"/>
      <c r="G17149" s="23"/>
    </row>
    <row r="17150" spans="1:7" customFormat="1">
      <c r="A17150" s="4">
        <v>39788</v>
      </c>
      <c r="B17150">
        <v>0.12</v>
      </c>
      <c r="C17150">
        <f>IFERROR(((VLOOKUP(A17150,'Interest Rates-10yr'!$A$9:$C$15239,2,FALSE))-B17150),C17149)</f>
        <v>2.5499999999999998</v>
      </c>
      <c r="D17150" s="98">
        <f>AVERAGE(C$10:C17150)</f>
        <v>0.8341292806720696</v>
      </c>
      <c r="E17150" s="2"/>
      <c r="G17150" s="23"/>
    </row>
    <row r="17151" spans="1:7" customFormat="1">
      <c r="A17151" s="4">
        <v>39789</v>
      </c>
      <c r="B17151">
        <v>0.12</v>
      </c>
      <c r="C17151">
        <f>IFERROR(((VLOOKUP(A17151,'Interest Rates-10yr'!$A$9:$C$15239,2,FALSE))-B17151),C17150)</f>
        <v>2.5499999999999998</v>
      </c>
      <c r="D17151" s="98">
        <f>AVERAGE(C$10:C17151)</f>
        <v>0.83422937813557019</v>
      </c>
      <c r="E17151" s="2"/>
      <c r="G17151" s="23"/>
    </row>
    <row r="17152" spans="1:7" customFormat="1">
      <c r="A17152" s="4">
        <v>39790</v>
      </c>
      <c r="B17152">
        <v>0.12</v>
      </c>
      <c r="C17152">
        <f>IFERROR(((VLOOKUP(A17152,'Interest Rates-10yr'!$A$9:$C$15239,2,FALSE))-B17152),C17151)</f>
        <v>2.65</v>
      </c>
      <c r="D17152" s="98">
        <f>AVERAGE(C$10:C17152)</f>
        <v>0.83433529720585331</v>
      </c>
      <c r="E17152" s="2"/>
      <c r="G17152" s="23"/>
    </row>
    <row r="17153" spans="1:7" customFormat="1">
      <c r="A17153" s="4">
        <v>39791</v>
      </c>
      <c r="B17153">
        <v>0.13</v>
      </c>
      <c r="C17153">
        <f>IFERROR(((VLOOKUP(A17153,'Interest Rates-10yr'!$A$9:$C$15239,2,FALSE))-B17153),C17152)</f>
        <v>2.54</v>
      </c>
      <c r="D17153" s="98">
        <f>AVERAGE(C$10:C17153)</f>
        <v>0.83443478768081802</v>
      </c>
      <c r="E17153" s="2"/>
      <c r="G17153" s="23"/>
    </row>
    <row r="17154" spans="1:7" customFormat="1">
      <c r="A17154" s="4">
        <v>39792</v>
      </c>
      <c r="B17154">
        <v>0.11</v>
      </c>
      <c r="C17154">
        <f>IFERROR(((VLOOKUP(A17154,'Interest Rates-10yr'!$A$9:$C$15239,2,FALSE))-B17154),C17153)</f>
        <v>2.58</v>
      </c>
      <c r="D17154" s="98">
        <f>AVERAGE(C$10:C17154)</f>
        <v>0.83453659959171445</v>
      </c>
      <c r="E17154" s="2"/>
      <c r="G17154" s="23"/>
    </row>
    <row r="17155" spans="1:7" customFormat="1">
      <c r="A17155" s="4">
        <v>39793</v>
      </c>
      <c r="B17155">
        <v>0.14000000000000001</v>
      </c>
      <c r="C17155">
        <f>IFERROR(((VLOOKUP(A17155,'Interest Rates-10yr'!$A$9:$C$15239,2,FALSE))-B17155),C17154)</f>
        <v>2.5</v>
      </c>
      <c r="D17155" s="98">
        <f>AVERAGE(C$10:C17155)</f>
        <v>0.83463373381546391</v>
      </c>
      <c r="E17155" s="2"/>
      <c r="G17155" s="23"/>
    </row>
    <row r="17156" spans="1:7" customFormat="1">
      <c r="A17156" s="4">
        <v>39794</v>
      </c>
      <c r="B17156">
        <v>0.15</v>
      </c>
      <c r="C17156">
        <f>IFERROR(((VLOOKUP(A17156,'Interest Rates-10yr'!$A$9:$C$15239,2,FALSE))-B17156),C17155)</f>
        <v>2.4500000000000002</v>
      </c>
      <c r="D17156" s="98">
        <f>AVERAGE(C$10:C17156)</f>
        <v>0.83472794074764944</v>
      </c>
      <c r="E17156" s="2"/>
      <c r="G17156" s="23"/>
    </row>
    <row r="17157" spans="1:7" customFormat="1">
      <c r="A17157" s="4">
        <v>39795</v>
      </c>
      <c r="B17157">
        <v>0.15</v>
      </c>
      <c r="C17157">
        <f>IFERROR(((VLOOKUP(A17157,'Interest Rates-10yr'!$A$9:$C$15239,2,FALSE))-B17157),C17156)</f>
        <v>2.4500000000000002</v>
      </c>
      <c r="D17157" s="98">
        <f>AVERAGE(C$10:C17157)</f>
        <v>0.83482213669232253</v>
      </c>
      <c r="E17157" s="2"/>
      <c r="G17157" s="23"/>
    </row>
    <row r="17158" spans="1:7" customFormat="1">
      <c r="A17158" s="4">
        <v>39796</v>
      </c>
      <c r="B17158">
        <v>0.15</v>
      </c>
      <c r="C17158">
        <f>IFERROR(((VLOOKUP(A17158,'Interest Rates-10yr'!$A$9:$C$15239,2,FALSE))-B17158),C17157)</f>
        <v>2.4500000000000002</v>
      </c>
      <c r="D17158" s="98">
        <f>AVERAGE(C$10:C17158)</f>
        <v>0.83491632165140517</v>
      </c>
      <c r="E17158" s="2"/>
      <c r="G17158" s="23"/>
    </row>
    <row r="17159" spans="1:7" customFormat="1">
      <c r="A17159" s="4">
        <v>39797</v>
      </c>
      <c r="B17159">
        <v>0.18</v>
      </c>
      <c r="C17159">
        <f>IFERROR(((VLOOKUP(A17159,'Interest Rates-10yr'!$A$9:$C$15239,2,FALSE))-B17159),C17158)</f>
        <v>2.3499999999999996</v>
      </c>
      <c r="D17159" s="98">
        <f>AVERAGE(C$10:C17159)</f>
        <v>0.83500466472302903</v>
      </c>
      <c r="E17159" s="2"/>
      <c r="G17159" s="23"/>
    </row>
    <row r="17160" spans="1:7" customFormat="1">
      <c r="A17160" s="4">
        <v>39798</v>
      </c>
      <c r="B17160">
        <v>0.17</v>
      </c>
      <c r="C17160">
        <f>IFERROR(((VLOOKUP(A17160,'Interest Rates-10yr'!$A$9:$C$15239,2,FALSE))-B17160),C17159)</f>
        <v>2.2000000000000002</v>
      </c>
      <c r="D17160" s="98">
        <f>AVERAGE(C$10:C17160)</f>
        <v>0.83508425164713129</v>
      </c>
      <c r="E17160" s="2"/>
      <c r="G17160" s="23"/>
    </row>
    <row r="17161" spans="1:7" customFormat="1">
      <c r="A17161" s="4">
        <v>39799</v>
      </c>
      <c r="B17161">
        <v>0.12</v>
      </c>
      <c r="C17161">
        <f>IFERROR(((VLOOKUP(A17161,'Interest Rates-10yr'!$A$9:$C$15239,2,FALSE))-B17161),C17160)</f>
        <v>2.08</v>
      </c>
      <c r="D17161" s="98">
        <f>AVERAGE(C$10:C17161)</f>
        <v>0.83515683302238497</v>
      </c>
      <c r="E17161" s="2"/>
      <c r="G17161" s="23"/>
    </row>
    <row r="17162" spans="1:7" customFormat="1">
      <c r="A17162" s="4">
        <v>39800</v>
      </c>
      <c r="B17162">
        <v>0.11</v>
      </c>
      <c r="C17162">
        <f>IFERROR(((VLOOKUP(A17162,'Interest Rates-10yr'!$A$9:$C$15239,2,FALSE))-B17162),C17161)</f>
        <v>1.97</v>
      </c>
      <c r="D17162" s="98">
        <f>AVERAGE(C$10:C17162)</f>
        <v>0.83522299306243497</v>
      </c>
      <c r="E17162" s="2"/>
      <c r="G17162" s="23"/>
    </row>
    <row r="17163" spans="1:7" customFormat="1">
      <c r="A17163" s="4">
        <v>39801</v>
      </c>
      <c r="B17163">
        <v>0.11</v>
      </c>
      <c r="C17163">
        <f>IFERROR(((VLOOKUP(A17163,'Interest Rates-10yr'!$A$9:$C$15239,2,FALSE))-B17163),C17162)</f>
        <v>2.02</v>
      </c>
      <c r="D17163" s="98">
        <f>AVERAGE(C$10:C17163)</f>
        <v>0.83529206016089241</v>
      </c>
      <c r="E17163" s="2"/>
      <c r="G17163" s="23"/>
    </row>
    <row r="17164" spans="1:7" customFormat="1">
      <c r="A17164" s="4">
        <v>39802</v>
      </c>
      <c r="B17164">
        <v>0.11</v>
      </c>
      <c r="C17164">
        <f>IFERROR(((VLOOKUP(A17164,'Interest Rates-10yr'!$A$9:$C$15239,2,FALSE))-B17164),C17163)</f>
        <v>2.02</v>
      </c>
      <c r="D17164" s="98">
        <f>AVERAGE(C$10:C17164)</f>
        <v>0.83536111920722522</v>
      </c>
      <c r="E17164" s="2"/>
      <c r="G17164" s="23"/>
    </row>
    <row r="17165" spans="1:7" customFormat="1">
      <c r="A17165" s="4">
        <v>39803</v>
      </c>
      <c r="B17165">
        <v>0.11</v>
      </c>
      <c r="C17165">
        <f>IFERROR(((VLOOKUP(A17165,'Interest Rates-10yr'!$A$9:$C$15239,2,FALSE))-B17165),C17164)</f>
        <v>2.02</v>
      </c>
      <c r="D17165" s="98">
        <f>AVERAGE(C$10:C17165)</f>
        <v>0.83543017020284149</v>
      </c>
      <c r="E17165" s="2"/>
      <c r="G17165" s="23"/>
    </row>
    <row r="17166" spans="1:7" customFormat="1">
      <c r="A17166" s="4">
        <v>39804</v>
      </c>
      <c r="B17166">
        <v>0.11</v>
      </c>
      <c r="C17166">
        <f>IFERROR(((VLOOKUP(A17166,'Interest Rates-10yr'!$A$9:$C$15239,2,FALSE))-B17166),C17165)</f>
        <v>2.0500000000000003</v>
      </c>
      <c r="D17166" s="98">
        <f>AVERAGE(C$10:C17166)</f>
        <v>0.83550096170658905</v>
      </c>
      <c r="E17166" s="2"/>
      <c r="G17166" s="23"/>
    </row>
    <row r="17167" spans="1:7" customFormat="1">
      <c r="A17167" s="4">
        <v>39805</v>
      </c>
      <c r="B17167">
        <v>0.11</v>
      </c>
      <c r="C17167">
        <f>IFERROR(((VLOOKUP(A17167,'Interest Rates-10yr'!$A$9:$C$15239,2,FALSE))-B17167),C17166)</f>
        <v>2.0700000000000003</v>
      </c>
      <c r="D17167" s="98">
        <f>AVERAGE(C$10:C17167)</f>
        <v>0.83557291059563743</v>
      </c>
      <c r="E17167" s="2"/>
      <c r="G17167" s="23"/>
    </row>
    <row r="17168" spans="1:7" customFormat="1">
      <c r="A17168" s="4">
        <v>39806</v>
      </c>
      <c r="B17168">
        <v>0.11</v>
      </c>
      <c r="C17168">
        <f>IFERROR(((VLOOKUP(A17168,'Interest Rates-10yr'!$A$9:$C$15239,2,FALSE))-B17168),C17167)</f>
        <v>2.0900000000000003</v>
      </c>
      <c r="D17168" s="98">
        <f>AVERAGE(C$10:C17168)</f>
        <v>0.83564601666763494</v>
      </c>
      <c r="E17168" s="2"/>
      <c r="G17168" s="23"/>
    </row>
    <row r="17169" spans="1:8">
      <c r="A17169" s="4">
        <v>39807</v>
      </c>
      <c r="B17169">
        <v>0.11</v>
      </c>
      <c r="C17169">
        <f>IFERROR(((VLOOKUP(A17169,'Interest Rates-10yr'!$A$9:$C$15239,2,FALSE))-B17169),C17168)</f>
        <v>2.0900000000000003</v>
      </c>
      <c r="D17169" s="98">
        <f>AVERAGE(C$10:C17169)</f>
        <v>0.83571911421911116</v>
      </c>
      <c r="E17169" s="2"/>
      <c r="H17169"/>
    </row>
    <row r="17170" spans="1:8">
      <c r="A17170" s="4">
        <v>39808</v>
      </c>
      <c r="B17170">
        <v>0.09</v>
      </c>
      <c r="C17170">
        <f>IFERROR(((VLOOKUP(A17170,'Interest Rates-10yr'!$A$9:$C$15239,2,FALSE))-B17170),C17169)</f>
        <v>2.0700000000000003</v>
      </c>
      <c r="D17170" s="98">
        <f>AVERAGE(C$10:C17170)</f>
        <v>0.83579103781830588</v>
      </c>
      <c r="E17170" s="2"/>
      <c r="H17170"/>
    </row>
    <row r="17171" spans="1:8">
      <c r="A17171" s="4">
        <v>39809</v>
      </c>
      <c r="B17171">
        <v>0.09</v>
      </c>
      <c r="C17171">
        <f>IFERROR(((VLOOKUP(A17171,'Interest Rates-10yr'!$A$9:$C$15239,2,FALSE))-B17171),C17170)</f>
        <v>2.0700000000000003</v>
      </c>
      <c r="D17171" s="98">
        <f>AVERAGE(C$10:C17171)</f>
        <v>0.83586295303577363</v>
      </c>
      <c r="E17171" s="2"/>
      <c r="H17171"/>
    </row>
    <row r="17172" spans="1:8">
      <c r="A17172" s="4">
        <v>39810</v>
      </c>
      <c r="B17172">
        <v>0.09</v>
      </c>
      <c r="C17172">
        <f>IFERROR(((VLOOKUP(A17172,'Interest Rates-10yr'!$A$9:$C$15239,2,FALSE))-B17172),C17171)</f>
        <v>2.0700000000000003</v>
      </c>
      <c r="D17172" s="98">
        <f>AVERAGE(C$10:C17172)</f>
        <v>0.83593485987297944</v>
      </c>
      <c r="E17172" s="2"/>
      <c r="H17172"/>
    </row>
    <row r="17173" spans="1:8">
      <c r="A17173" s="4">
        <v>39811</v>
      </c>
      <c r="B17173">
        <v>0.1</v>
      </c>
      <c r="C17173">
        <f>IFERROR(((VLOOKUP(A17173,'Interest Rates-10yr'!$A$9:$C$15239,2,FALSE))-B17173),C17172)</f>
        <v>2.0299999999999998</v>
      </c>
      <c r="D17173" s="98">
        <f>AVERAGE(C$10:C17173)</f>
        <v>0.83600442787228779</v>
      </c>
      <c r="E17173" s="2"/>
      <c r="H17173"/>
    </row>
    <row r="17174" spans="1:8">
      <c r="A17174" s="4">
        <v>39812</v>
      </c>
      <c r="B17174">
        <v>0.09</v>
      </c>
      <c r="C17174">
        <f>IFERROR(((VLOOKUP(A17174,'Interest Rates-10yr'!$A$9:$C$15239,2,FALSE))-B17174),C17173)</f>
        <v>2.02</v>
      </c>
      <c r="D17174" s="98">
        <f>AVERAGE(C$10:C17174)</f>
        <v>0.83607340518496642</v>
      </c>
      <c r="E17174" s="2"/>
      <c r="H17174"/>
    </row>
    <row r="17175" spans="1:8">
      <c r="A17175" s="4">
        <v>39813</v>
      </c>
      <c r="B17175">
        <v>0.14000000000000001</v>
      </c>
      <c r="C17175">
        <f>IFERROR(((VLOOKUP(A17175,'Interest Rates-10yr'!$A$9:$C$15239,2,FALSE))-B17175),C17174)</f>
        <v>2.11</v>
      </c>
      <c r="D17175" s="98">
        <f>AVERAGE(C$10:C17175)</f>
        <v>0.83614761738319632</v>
      </c>
      <c r="E17175" s="2"/>
      <c r="F17175" s="12" t="s">
        <v>203</v>
      </c>
      <c r="G17175" s="23">
        <f>AVERAGE(B17084:B17175)/100</f>
        <v>5.0532608695652206E-3</v>
      </c>
      <c r="H17175" s="23">
        <f>AVERAGE(C17084:C17175)/100</f>
        <v>2.7389130434782621E-2</v>
      </c>
    </row>
    <row r="17176" spans="1:8">
      <c r="A17176" s="4">
        <v>39814</v>
      </c>
      <c r="B17176">
        <v>0.14000000000000001</v>
      </c>
      <c r="C17176">
        <f>IFERROR(((VLOOKUP(A17176,'Interest Rates-10yr'!$A$9:$C$15239,2,FALSE))-B17176),C17175)</f>
        <v>2.11</v>
      </c>
      <c r="D17176" s="98">
        <f>AVERAGE(C$10:C17176)</f>
        <v>0.83622182093551289</v>
      </c>
      <c r="E17176" s="2"/>
      <c r="H17176"/>
    </row>
    <row r="17177" spans="1:8">
      <c r="A17177" s="4">
        <v>39815</v>
      </c>
      <c r="B17177">
        <v>0.08</v>
      </c>
      <c r="C17177">
        <f>IFERROR(((VLOOKUP(A17177,'Interest Rates-10yr'!$A$9:$C$15239,2,FALSE))-B17177),C17176)</f>
        <v>2.38</v>
      </c>
      <c r="D17177" s="98">
        <f>AVERAGE(C$10:C17177)</f>
        <v>0.83631174277725706</v>
      </c>
      <c r="E17177" s="2"/>
      <c r="H17177"/>
    </row>
    <row r="17178" spans="1:8">
      <c r="A17178" s="4">
        <v>39816</v>
      </c>
      <c r="B17178">
        <v>0.08</v>
      </c>
      <c r="C17178">
        <f>IFERROR(((VLOOKUP(A17178,'Interest Rates-10yr'!$A$9:$C$15239,2,FALSE))-B17178),C17177)</f>
        <v>2.38</v>
      </c>
      <c r="D17178" s="98">
        <f>AVERAGE(C$10:C17178)</f>
        <v>0.83640165414409384</v>
      </c>
      <c r="E17178" s="2"/>
      <c r="H17178"/>
    </row>
    <row r="17179" spans="1:8">
      <c r="A17179" s="4">
        <v>39817</v>
      </c>
      <c r="B17179">
        <v>0.08</v>
      </c>
      <c r="C17179">
        <f>IFERROR(((VLOOKUP(A17179,'Interest Rates-10yr'!$A$9:$C$15239,2,FALSE))-B17179),C17178)</f>
        <v>2.38</v>
      </c>
      <c r="D17179" s="98">
        <f>AVERAGE(C$10:C17179)</f>
        <v>0.83649155503785366</v>
      </c>
      <c r="E17179" s="2"/>
      <c r="H17179"/>
    </row>
    <row r="17180" spans="1:8">
      <c r="A17180" s="4">
        <v>39818</v>
      </c>
      <c r="B17180">
        <v>0.11</v>
      </c>
      <c r="C17180">
        <f>IFERROR(((VLOOKUP(A17180,'Interest Rates-10yr'!$A$9:$C$15239,2,FALSE))-B17180),C17179)</f>
        <v>2.3800000000000003</v>
      </c>
      <c r="D17180" s="98">
        <f>AVERAGE(C$10:C17180)</f>
        <v>0.83658144546036606</v>
      </c>
      <c r="E17180" s="2"/>
      <c r="H17180"/>
    </row>
    <row r="17181" spans="1:8">
      <c r="A17181" s="4">
        <v>39819</v>
      </c>
      <c r="B17181">
        <v>0.09</v>
      </c>
      <c r="C17181">
        <f>IFERROR(((VLOOKUP(A17181,'Interest Rates-10yr'!$A$9:$C$15239,2,FALSE))-B17181),C17180)</f>
        <v>2.42</v>
      </c>
      <c r="D17181" s="98">
        <f>AVERAGE(C$10:C17181)</f>
        <v>0.83667365478685918</v>
      </c>
      <c r="E17181" s="2"/>
      <c r="H17181"/>
    </row>
    <row r="17182" spans="1:8">
      <c r="A17182" s="4">
        <v>39820</v>
      </c>
      <c r="B17182">
        <v>0.11</v>
      </c>
      <c r="C17182">
        <f>IFERROR(((VLOOKUP(A17182,'Interest Rates-10yr'!$A$9:$C$15239,2,FALSE))-B17182),C17181)</f>
        <v>2.41</v>
      </c>
      <c r="D17182" s="98">
        <f>AVERAGE(C$10:C17182)</f>
        <v>0.83676527106504084</v>
      </c>
      <c r="E17182" s="2"/>
      <c r="H17182"/>
    </row>
    <row r="17183" spans="1:8">
      <c r="A17183" s="4">
        <v>39821</v>
      </c>
      <c r="B17183">
        <v>0.1</v>
      </c>
      <c r="C17183">
        <f>IFERROR(((VLOOKUP(A17183,'Interest Rates-10yr'!$A$9:$C$15239,2,FALSE))-B17183),C17182)</f>
        <v>2.37</v>
      </c>
      <c r="D17183" s="98">
        <f>AVERAGE(C$10:C17183)</f>
        <v>0.83685454757190791</v>
      </c>
      <c r="E17183" s="2"/>
      <c r="H17183"/>
    </row>
    <row r="17184" spans="1:8">
      <c r="A17184" s="4">
        <v>39822</v>
      </c>
      <c r="B17184">
        <v>0.09</v>
      </c>
      <c r="C17184">
        <f>IFERROR(((VLOOKUP(A17184,'Interest Rates-10yr'!$A$9:$C$15239,2,FALSE))-B17184),C17183)</f>
        <v>2.3400000000000003</v>
      </c>
      <c r="D17184" s="98">
        <f>AVERAGE(C$10:C17184)</f>
        <v>0.83694206695778439</v>
      </c>
      <c r="E17184" s="2"/>
      <c r="H17184"/>
    </row>
    <row r="17185" spans="1:7" customFormat="1">
      <c r="A17185" s="4">
        <v>39823</v>
      </c>
      <c r="B17185">
        <v>0.09</v>
      </c>
      <c r="C17185">
        <f>IFERROR(((VLOOKUP(A17185,'Interest Rates-10yr'!$A$9:$C$15239,2,FALSE))-B17185),C17184)</f>
        <v>2.3400000000000003</v>
      </c>
      <c r="D17185" s="98">
        <f>AVERAGE(C$10:C17185)</f>
        <v>0.83702957615276818</v>
      </c>
      <c r="E17185" s="2"/>
      <c r="G17185" s="23"/>
    </row>
    <row r="17186" spans="1:7" customFormat="1">
      <c r="A17186" s="4">
        <v>39824</v>
      </c>
      <c r="B17186">
        <v>0.09</v>
      </c>
      <c r="C17186">
        <f>IFERROR(((VLOOKUP(A17186,'Interest Rates-10yr'!$A$9:$C$15239,2,FALSE))-B17186),C17185)</f>
        <v>2.3400000000000003</v>
      </c>
      <c r="D17186" s="98">
        <f>AVERAGE(C$10:C17186)</f>
        <v>0.83711707515863931</v>
      </c>
      <c r="E17186" s="2"/>
      <c r="G17186" s="23"/>
    </row>
    <row r="17187" spans="1:7" customFormat="1">
      <c r="A17187" s="4">
        <v>39825</v>
      </c>
      <c r="B17187">
        <v>0.1</v>
      </c>
      <c r="C17187">
        <f>IFERROR(((VLOOKUP(A17187,'Interest Rates-10yr'!$A$9:$C$15239,2,FALSE))-B17187),C17186)</f>
        <v>2.2399999999999998</v>
      </c>
      <c r="D17187" s="98">
        <f>AVERAGE(C$10:C17187)</f>
        <v>0.83719874257771254</v>
      </c>
      <c r="E17187" s="2"/>
      <c r="G17187" s="23"/>
    </row>
    <row r="17188" spans="1:7" customFormat="1">
      <c r="A17188" s="4">
        <v>39826</v>
      </c>
      <c r="B17188">
        <v>0.1</v>
      </c>
      <c r="C17188">
        <f>IFERROR(((VLOOKUP(A17188,'Interest Rates-10yr'!$A$9:$C$15239,2,FALSE))-B17188),C17187)</f>
        <v>2.23</v>
      </c>
      <c r="D17188" s="98">
        <f>AVERAGE(C$10:C17188)</f>
        <v>0.83727981838290622</v>
      </c>
      <c r="E17188" s="2"/>
      <c r="G17188" s="23"/>
    </row>
    <row r="17189" spans="1:7" customFormat="1">
      <c r="A17189" s="4">
        <v>39827</v>
      </c>
      <c r="B17189">
        <v>0.15</v>
      </c>
      <c r="C17189">
        <f>IFERROR(((VLOOKUP(A17189,'Interest Rates-10yr'!$A$9:$C$15239,2,FALSE))-B17189),C17188)</f>
        <v>2.0900000000000003</v>
      </c>
      <c r="D17189" s="98">
        <f>AVERAGE(C$10:C17189)</f>
        <v>0.83735273573922853</v>
      </c>
      <c r="E17189" s="2"/>
      <c r="G17189" s="23"/>
    </row>
    <row r="17190" spans="1:7" customFormat="1">
      <c r="A17190" s="4">
        <v>39828</v>
      </c>
      <c r="B17190">
        <v>0.18</v>
      </c>
      <c r="C17190">
        <f>IFERROR(((VLOOKUP(A17190,'Interest Rates-10yr'!$A$9:$C$15239,2,FALSE))-B17190),C17189)</f>
        <v>2.0499999999999998</v>
      </c>
      <c r="D17190" s="98">
        <f>AVERAGE(C$10:C17190)</f>
        <v>0.83742331645421952</v>
      </c>
      <c r="E17190" s="2"/>
      <c r="G17190" s="23"/>
    </row>
    <row r="17191" spans="1:7" customFormat="1">
      <c r="A17191" s="4">
        <v>39829</v>
      </c>
      <c r="B17191">
        <v>0.19</v>
      </c>
      <c r="C17191">
        <f>IFERROR(((VLOOKUP(A17191,'Interest Rates-10yr'!$A$9:$C$15239,2,FALSE))-B17191),C17190)</f>
        <v>2.17</v>
      </c>
      <c r="D17191" s="98">
        <f>AVERAGE(C$10:C17191)</f>
        <v>0.83750087300663167</v>
      </c>
      <c r="E17191" s="2"/>
      <c r="G17191" s="23"/>
    </row>
    <row r="17192" spans="1:7" customFormat="1">
      <c r="A17192" s="4">
        <v>39830</v>
      </c>
      <c r="B17192">
        <v>0.19</v>
      </c>
      <c r="C17192">
        <f>IFERROR(((VLOOKUP(A17192,'Interest Rates-10yr'!$A$9:$C$15239,2,FALSE))-B17192),C17191)</f>
        <v>2.17</v>
      </c>
      <c r="D17192" s="98">
        <f>AVERAGE(C$10:C17192)</f>
        <v>0.83757842053191789</v>
      </c>
      <c r="E17192" s="2"/>
      <c r="G17192" s="23"/>
    </row>
    <row r="17193" spans="1:7" customFormat="1">
      <c r="A17193" s="4">
        <v>39831</v>
      </c>
      <c r="B17193">
        <v>0.19</v>
      </c>
      <c r="C17193">
        <f>IFERROR(((VLOOKUP(A17193,'Interest Rates-10yr'!$A$9:$C$15239,2,FALSE))-B17193),C17192)</f>
        <v>2.17</v>
      </c>
      <c r="D17193" s="98">
        <f>AVERAGE(C$10:C17193)</f>
        <v>0.83765595903165424</v>
      </c>
      <c r="E17193" s="2"/>
      <c r="G17193" s="23"/>
    </row>
    <row r="17194" spans="1:7" customFormat="1">
      <c r="A17194" s="4">
        <v>39832</v>
      </c>
      <c r="B17194">
        <v>0.19</v>
      </c>
      <c r="C17194">
        <f>IFERROR(((VLOOKUP(A17194,'Interest Rates-10yr'!$A$9:$C$15239,2,FALSE))-B17194),C17193)</f>
        <v>2.17</v>
      </c>
      <c r="D17194" s="98">
        <f>AVERAGE(C$10:C17194)</f>
        <v>0.83773348850741614</v>
      </c>
      <c r="E17194" s="2"/>
      <c r="G17194" s="23"/>
    </row>
    <row r="17195" spans="1:7" customFormat="1">
      <c r="A17195" s="4">
        <v>39833</v>
      </c>
      <c r="B17195">
        <v>0.2</v>
      </c>
      <c r="C17195">
        <f>IFERROR(((VLOOKUP(A17195,'Interest Rates-10yr'!$A$9:$C$15239,2,FALSE))-B17195),C17194)</f>
        <v>2.1999999999999997</v>
      </c>
      <c r="D17195" s="98">
        <f>AVERAGE(C$10:C17195)</f>
        <v>0.83781275456766824</v>
      </c>
      <c r="E17195" s="2"/>
      <c r="G17195" s="23"/>
    </row>
    <row r="17196" spans="1:7" customFormat="1">
      <c r="A17196" s="4">
        <v>39834</v>
      </c>
      <c r="B17196">
        <v>0.23</v>
      </c>
      <c r="C17196">
        <f>IFERROR(((VLOOKUP(A17196,'Interest Rates-10yr'!$A$9:$C$15239,2,FALSE))-B17196),C17195)</f>
        <v>2.33</v>
      </c>
      <c r="D17196" s="98">
        <f>AVERAGE(C$10:C17196)</f>
        <v>0.83789957526036807</v>
      </c>
      <c r="E17196" s="2"/>
      <c r="G17196" s="23"/>
    </row>
    <row r="17197" spans="1:7" customFormat="1">
      <c r="A17197" s="4">
        <v>39835</v>
      </c>
      <c r="B17197">
        <v>0.21</v>
      </c>
      <c r="C17197">
        <f>IFERROR(((VLOOKUP(A17197,'Interest Rates-10yr'!$A$9:$C$15239,2,FALSE))-B17197),C17196)</f>
        <v>2.41</v>
      </c>
      <c r="D17197" s="98">
        <f>AVERAGE(C$10:C17197)</f>
        <v>0.83799104026064386</v>
      </c>
      <c r="E17197" s="2"/>
      <c r="G17197" s="23"/>
    </row>
    <row r="17198" spans="1:7" customFormat="1">
      <c r="A17198" s="4">
        <v>39836</v>
      </c>
      <c r="B17198">
        <v>0.18</v>
      </c>
      <c r="C17198">
        <f>IFERROR(((VLOOKUP(A17198,'Interest Rates-10yr'!$A$9:$C$15239,2,FALSE))-B17198),C17197)</f>
        <v>2.4699999999999998</v>
      </c>
      <c r="D17198" s="98">
        <f>AVERAGE(C$10:C17198)</f>
        <v>0.83808598522310462</v>
      </c>
      <c r="E17198" s="2"/>
      <c r="G17198" s="23"/>
    </row>
    <row r="17199" spans="1:7" customFormat="1">
      <c r="A17199" s="4">
        <v>39837</v>
      </c>
      <c r="B17199">
        <v>0.18</v>
      </c>
      <c r="C17199">
        <f>IFERROR(((VLOOKUP(A17199,'Interest Rates-10yr'!$A$9:$C$15239,2,FALSE))-B17199),C17198)</f>
        <v>2.4699999999999998</v>
      </c>
      <c r="D17199" s="98">
        <f>AVERAGE(C$10:C17199)</f>
        <v>0.83818091913903114</v>
      </c>
      <c r="E17199" s="2"/>
      <c r="G17199" s="23"/>
    </row>
    <row r="17200" spans="1:7" customFormat="1">
      <c r="A17200" s="4">
        <v>39838</v>
      </c>
      <c r="B17200">
        <v>0.18</v>
      </c>
      <c r="C17200">
        <f>IFERROR(((VLOOKUP(A17200,'Interest Rates-10yr'!$A$9:$C$15239,2,FALSE))-B17200),C17199)</f>
        <v>2.4699999999999998</v>
      </c>
      <c r="D17200" s="98">
        <f>AVERAGE(C$10:C17200)</f>
        <v>0.83827584201035099</v>
      </c>
      <c r="E17200" s="2"/>
      <c r="G17200" s="23"/>
    </row>
    <row r="17201" spans="1:7" customFormat="1">
      <c r="A17201" s="4">
        <v>39839</v>
      </c>
      <c r="B17201">
        <v>0.19</v>
      </c>
      <c r="C17201">
        <f>IFERROR(((VLOOKUP(A17201,'Interest Rates-10yr'!$A$9:$C$15239,2,FALSE))-B17201),C17200)</f>
        <v>2.5100000000000002</v>
      </c>
      <c r="D17201" s="98">
        <f>AVERAGE(C$10:C17201)</f>
        <v>0.8383730805025561</v>
      </c>
      <c r="E17201" s="2"/>
      <c r="G17201" s="23"/>
    </row>
    <row r="17202" spans="1:7" customFormat="1">
      <c r="A17202" s="4">
        <v>39840</v>
      </c>
      <c r="B17202">
        <v>0.18</v>
      </c>
      <c r="C17202">
        <f>IFERROR(((VLOOKUP(A17202,'Interest Rates-10yr'!$A$9:$C$15239,2,FALSE))-B17202),C17201)</f>
        <v>2.4099999999999997</v>
      </c>
      <c r="D17202" s="98">
        <f>AVERAGE(C$10:C17202)</f>
        <v>0.83846449136276069</v>
      </c>
      <c r="E17202" s="2"/>
      <c r="G17202" s="23"/>
    </row>
    <row r="17203" spans="1:7" customFormat="1">
      <c r="A17203" s="4">
        <v>39841</v>
      </c>
      <c r="B17203">
        <v>0.19</v>
      </c>
      <c r="C17203">
        <f>IFERROR(((VLOOKUP(A17203,'Interest Rates-10yr'!$A$9:$C$15239,2,FALSE))-B17203),C17202)</f>
        <v>2.52</v>
      </c>
      <c r="D17203" s="98">
        <f>AVERAGE(C$10:C17203)</f>
        <v>0.83856228917063769</v>
      </c>
      <c r="E17203" s="2"/>
      <c r="G17203" s="23"/>
    </row>
    <row r="17204" spans="1:7" customFormat="1">
      <c r="A17204" s="4">
        <v>39842</v>
      </c>
      <c r="B17204">
        <v>0.23</v>
      </c>
      <c r="C17204">
        <f>IFERROR(((VLOOKUP(A17204,'Interest Rates-10yr'!$A$9:$C$15239,2,FALSE))-B17204),C17203)</f>
        <v>2.64</v>
      </c>
      <c r="D17204" s="98">
        <f>AVERAGE(C$10:C17204)</f>
        <v>0.83866705437626898</v>
      </c>
      <c r="E17204" s="2"/>
      <c r="G17204" s="23"/>
    </row>
    <row r="17205" spans="1:7" customFormat="1">
      <c r="A17205" s="4">
        <v>39843</v>
      </c>
      <c r="B17205">
        <v>0.23</v>
      </c>
      <c r="C17205">
        <f>IFERROR(((VLOOKUP(A17205,'Interest Rates-10yr'!$A$9:$C$15239,2,FALSE))-B17205),C17204)</f>
        <v>2.64</v>
      </c>
      <c r="D17205" s="98">
        <f>AVERAGE(C$10:C17205)</f>
        <v>0.83877180739706581</v>
      </c>
      <c r="E17205" s="2"/>
      <c r="G17205" s="23"/>
    </row>
    <row r="17206" spans="1:7" customFormat="1">
      <c r="A17206" s="4">
        <v>39844</v>
      </c>
      <c r="B17206">
        <v>0.23</v>
      </c>
      <c r="C17206">
        <f>IFERROR(((VLOOKUP(A17206,'Interest Rates-10yr'!$A$9:$C$15239,2,FALSE))-B17206),C17205)</f>
        <v>2.64</v>
      </c>
      <c r="D17206" s="98">
        <f>AVERAGE(C$10:C17206)</f>
        <v>0.83887654823515401</v>
      </c>
      <c r="E17206" s="2"/>
      <c r="G17206" s="23"/>
    </row>
    <row r="17207" spans="1:7" customFormat="1">
      <c r="A17207" s="4">
        <v>39845</v>
      </c>
      <c r="B17207">
        <v>0.23</v>
      </c>
      <c r="C17207">
        <f>IFERROR(((VLOOKUP(A17207,'Interest Rates-10yr'!$A$9:$C$15239,2,FALSE))-B17207),C17206)</f>
        <v>2.64</v>
      </c>
      <c r="D17207" s="98">
        <f>AVERAGE(C$10:C17207)</f>
        <v>0.83898127689265867</v>
      </c>
      <c r="E17207" s="2"/>
      <c r="G17207" s="23"/>
    </row>
    <row r="17208" spans="1:7" customFormat="1">
      <c r="A17208" s="4">
        <v>39846</v>
      </c>
      <c r="B17208">
        <v>0.24</v>
      </c>
      <c r="C17208">
        <f>IFERROR(((VLOOKUP(A17208,'Interest Rates-10yr'!$A$9:$C$15239,2,FALSE))-B17208),C17207)</f>
        <v>2.5199999999999996</v>
      </c>
      <c r="D17208" s="98">
        <f>AVERAGE(C$10:C17208)</f>
        <v>0.83907901622187009</v>
      </c>
      <c r="E17208" s="2"/>
      <c r="G17208" s="23"/>
    </row>
    <row r="17209" spans="1:7" customFormat="1">
      <c r="A17209" s="4">
        <v>39847</v>
      </c>
      <c r="B17209">
        <v>0.24</v>
      </c>
      <c r="C17209">
        <f>IFERROR(((VLOOKUP(A17209,'Interest Rates-10yr'!$A$9:$C$15239,2,FALSE))-B17209),C17208)</f>
        <v>2.6500000000000004</v>
      </c>
      <c r="D17209" s="98">
        <f>AVERAGE(C$10:C17209)</f>
        <v>0.83918430232557806</v>
      </c>
      <c r="E17209" s="2"/>
      <c r="G17209" s="23"/>
    </row>
    <row r="17210" spans="1:7" customFormat="1">
      <c r="A17210" s="4">
        <v>39848</v>
      </c>
      <c r="B17210">
        <v>0.24</v>
      </c>
      <c r="C17210">
        <f>IFERROR(((VLOOKUP(A17210,'Interest Rates-10yr'!$A$9:$C$15239,2,FALSE))-B17210),C17209)</f>
        <v>2.71</v>
      </c>
      <c r="D17210" s="98">
        <f>AVERAGE(C$10:C17210)</f>
        <v>0.83929306435672013</v>
      </c>
      <c r="E17210" s="2"/>
      <c r="G17210" s="23"/>
    </row>
    <row r="17211" spans="1:7" customFormat="1">
      <c r="A17211" s="4">
        <v>39849</v>
      </c>
      <c r="B17211">
        <v>0.23</v>
      </c>
      <c r="C17211">
        <f>IFERROR(((VLOOKUP(A17211,'Interest Rates-10yr'!$A$9:$C$15239,2,FALSE))-B17211),C17210)</f>
        <v>2.72</v>
      </c>
      <c r="D17211" s="98">
        <f>AVERAGE(C$10:C17211)</f>
        <v>0.8394023950703372</v>
      </c>
      <c r="E17211" s="2"/>
      <c r="G17211" s="23"/>
    </row>
    <row r="17212" spans="1:7" customFormat="1">
      <c r="A17212" s="4">
        <v>39850</v>
      </c>
      <c r="B17212">
        <v>0.23</v>
      </c>
      <c r="C17212">
        <f>IFERROR(((VLOOKUP(A17212,'Interest Rates-10yr'!$A$9:$C$15239,2,FALSE))-B17212),C17211)</f>
        <v>2.82</v>
      </c>
      <c r="D17212" s="98">
        <f>AVERAGE(C$10:C17212)</f>
        <v>0.83951752601290131</v>
      </c>
      <c r="E17212" s="2"/>
      <c r="G17212" s="23"/>
    </row>
    <row r="17213" spans="1:7" customFormat="1">
      <c r="A17213" s="4">
        <v>39851</v>
      </c>
      <c r="B17213">
        <v>0.23</v>
      </c>
      <c r="C17213">
        <f>IFERROR(((VLOOKUP(A17213,'Interest Rates-10yr'!$A$9:$C$15239,2,FALSE))-B17213),C17212)</f>
        <v>2.82</v>
      </c>
      <c r="D17213" s="98">
        <f>AVERAGE(C$10:C17213)</f>
        <v>0.83963264357125911</v>
      </c>
      <c r="E17213" s="2"/>
      <c r="G17213" s="23"/>
    </row>
    <row r="17214" spans="1:7" customFormat="1">
      <c r="A17214" s="4">
        <v>39852</v>
      </c>
      <c r="B17214">
        <v>0.23</v>
      </c>
      <c r="C17214">
        <f>IFERROR(((VLOOKUP(A17214,'Interest Rates-10yr'!$A$9:$C$15239,2,FALSE))-B17214),C17213)</f>
        <v>2.82</v>
      </c>
      <c r="D17214" s="98">
        <f>AVERAGE(C$10:C17214)</f>
        <v>0.8397477477477443</v>
      </c>
      <c r="E17214" s="2"/>
      <c r="G17214" s="23"/>
    </row>
    <row r="17215" spans="1:7" customFormat="1">
      <c r="A17215" s="4">
        <v>39853</v>
      </c>
      <c r="B17215">
        <v>0.22</v>
      </c>
      <c r="C17215">
        <f>IFERROR(((VLOOKUP(A17215,'Interest Rates-10yr'!$A$9:$C$15239,2,FALSE))-B17215),C17214)</f>
        <v>2.8499999999999996</v>
      </c>
      <c r="D17215" s="98">
        <f>AVERAGE(C$10:C17215)</f>
        <v>0.83986458212251192</v>
      </c>
      <c r="E17215" s="2"/>
      <c r="G17215" s="23"/>
    </row>
    <row r="17216" spans="1:7" customFormat="1">
      <c r="A17216" s="4">
        <v>39854</v>
      </c>
      <c r="B17216">
        <v>0.24</v>
      </c>
      <c r="C17216">
        <f>IFERROR(((VLOOKUP(A17216,'Interest Rates-10yr'!$A$9:$C$15239,2,FALSE))-B17216),C17215)</f>
        <v>2.66</v>
      </c>
      <c r="D17216" s="98">
        <f>AVERAGE(C$10:C17216)</f>
        <v>0.8399703608996304</v>
      </c>
      <c r="E17216" s="2"/>
      <c r="G17216" s="23"/>
    </row>
    <row r="17217" spans="1:7" customFormat="1">
      <c r="A17217" s="4">
        <v>39855</v>
      </c>
      <c r="B17217">
        <v>0.22</v>
      </c>
      <c r="C17217">
        <f>IFERROR(((VLOOKUP(A17217,'Interest Rates-10yr'!$A$9:$C$15239,2,FALSE))-B17217),C17216)</f>
        <v>2.5599999999999996</v>
      </c>
      <c r="D17217" s="98">
        <f>AVERAGE(C$10:C17217)</f>
        <v>0.84007031613202809</v>
      </c>
      <c r="E17217" s="2"/>
      <c r="G17217" s="23"/>
    </row>
    <row r="17218" spans="1:7" customFormat="1">
      <c r="A17218" s="4">
        <v>39856</v>
      </c>
      <c r="B17218">
        <v>0.23</v>
      </c>
      <c r="C17218">
        <f>IFERROR(((VLOOKUP(A17218,'Interest Rates-10yr'!$A$9:$C$15239,2,FALSE))-B17218),C17217)</f>
        <v>2.52</v>
      </c>
      <c r="D17218" s="98">
        <f>AVERAGE(C$10:C17218)</f>
        <v>0.84016793538264511</v>
      </c>
      <c r="E17218" s="2"/>
      <c r="G17218" s="23"/>
    </row>
    <row r="17219" spans="1:7" customFormat="1">
      <c r="A17219" s="4">
        <v>39857</v>
      </c>
      <c r="B17219">
        <v>0.22</v>
      </c>
      <c r="C17219">
        <f>IFERROR(((VLOOKUP(A17219,'Interest Rates-10yr'!$A$9:$C$15239,2,FALSE))-B17219),C17218)</f>
        <v>2.67</v>
      </c>
      <c r="D17219" s="98">
        <f>AVERAGE(C$10:C17219)</f>
        <v>0.84027425915165255</v>
      </c>
      <c r="E17219" s="2"/>
      <c r="G17219" s="23"/>
    </row>
    <row r="17220" spans="1:7" customFormat="1">
      <c r="A17220" s="4">
        <v>39858</v>
      </c>
      <c r="B17220">
        <v>0.22</v>
      </c>
      <c r="C17220">
        <f>IFERROR(((VLOOKUP(A17220,'Interest Rates-10yr'!$A$9:$C$15239,2,FALSE))-B17220),C17219)</f>
        <v>2.67</v>
      </c>
      <c r="D17220" s="98">
        <f>AVERAGE(C$10:C17220)</f>
        <v>0.84038057056533266</v>
      </c>
      <c r="E17220" s="2"/>
      <c r="G17220" s="23"/>
    </row>
    <row r="17221" spans="1:7" customFormat="1">
      <c r="A17221" s="4">
        <v>39859</v>
      </c>
      <c r="B17221">
        <v>0.22</v>
      </c>
      <c r="C17221">
        <f>IFERROR(((VLOOKUP(A17221,'Interest Rates-10yr'!$A$9:$C$15239,2,FALSE))-B17221),C17220)</f>
        <v>2.67</v>
      </c>
      <c r="D17221" s="98">
        <f>AVERAGE(C$10:C17221)</f>
        <v>0.84048686962583896</v>
      </c>
      <c r="E17221" s="2"/>
      <c r="G17221" s="23"/>
    </row>
    <row r="17222" spans="1:7" customFormat="1">
      <c r="A17222" s="4">
        <v>39860</v>
      </c>
      <c r="B17222">
        <v>0.22</v>
      </c>
      <c r="C17222">
        <f>IFERROR(((VLOOKUP(A17222,'Interest Rates-10yr'!$A$9:$C$15239,2,FALSE))-B17222),C17221)</f>
        <v>2.67</v>
      </c>
      <c r="D17222" s="98">
        <f>AVERAGE(C$10:C17222)</f>
        <v>0.8405931563353245</v>
      </c>
      <c r="E17222" s="2"/>
      <c r="G17222" s="23"/>
    </row>
    <row r="17223" spans="1:7" customFormat="1">
      <c r="A17223" s="4">
        <v>39861</v>
      </c>
      <c r="B17223">
        <v>0.25</v>
      </c>
      <c r="C17223">
        <f>IFERROR(((VLOOKUP(A17223,'Interest Rates-10yr'!$A$9:$C$15239,2,FALSE))-B17223),C17222)</f>
        <v>2.39</v>
      </c>
      <c r="D17223" s="98">
        <f>AVERAGE(C$10:C17223)</f>
        <v>0.84068316486580341</v>
      </c>
      <c r="E17223" s="2"/>
      <c r="G17223" s="23"/>
    </row>
    <row r="17224" spans="1:7" customFormat="1">
      <c r="A17224" s="4">
        <v>39862</v>
      </c>
      <c r="B17224">
        <v>0.23</v>
      </c>
      <c r="C17224">
        <f>IFERROR(((VLOOKUP(A17224,'Interest Rates-10yr'!$A$9:$C$15239,2,FALSE))-B17224),C17223)</f>
        <v>2.5100000000000002</v>
      </c>
      <c r="D17224" s="98">
        <f>AVERAGE(C$10:C17224)</f>
        <v>0.84078013360441128</v>
      </c>
      <c r="E17224" s="2"/>
      <c r="G17224" s="23"/>
    </row>
    <row r="17225" spans="1:7" customFormat="1">
      <c r="A17225" s="4">
        <v>39863</v>
      </c>
      <c r="B17225">
        <v>0.21</v>
      </c>
      <c r="C17225">
        <f>IFERROR(((VLOOKUP(A17225,'Interest Rates-10yr'!$A$9:$C$15239,2,FALSE))-B17225),C17224)</f>
        <v>2.64</v>
      </c>
      <c r="D17225" s="98">
        <f>AVERAGE(C$10:C17225)</f>
        <v>0.84088464219330505</v>
      </c>
      <c r="E17225" s="2"/>
      <c r="G17225" s="23"/>
    </row>
    <row r="17226" spans="1:7" customFormat="1">
      <c r="A17226" s="4">
        <v>39864</v>
      </c>
      <c r="B17226">
        <v>0.2</v>
      </c>
      <c r="C17226">
        <f>IFERROR(((VLOOKUP(A17226,'Interest Rates-10yr'!$A$9:$C$15239,2,FALSE))-B17226),C17225)</f>
        <v>2.5799999999999996</v>
      </c>
      <c r="D17226" s="98">
        <f>AVERAGE(C$10:C17226)</f>
        <v>0.84098565371434864</v>
      </c>
      <c r="E17226" s="2"/>
      <c r="G17226" s="23"/>
    </row>
    <row r="17227" spans="1:7" customFormat="1">
      <c r="A17227" s="4">
        <v>39865</v>
      </c>
      <c r="B17227">
        <v>0.2</v>
      </c>
      <c r="C17227">
        <f>IFERROR(((VLOOKUP(A17227,'Interest Rates-10yr'!$A$9:$C$15239,2,FALSE))-B17227),C17226)</f>
        <v>2.5799999999999996</v>
      </c>
      <c r="D17227" s="98">
        <f>AVERAGE(C$10:C17227)</f>
        <v>0.8410866535021454</v>
      </c>
      <c r="E17227" s="2"/>
      <c r="G17227" s="23"/>
    </row>
    <row r="17228" spans="1:7" customFormat="1">
      <c r="A17228" s="4">
        <v>39866</v>
      </c>
      <c r="B17228">
        <v>0.2</v>
      </c>
      <c r="C17228">
        <f>IFERROR(((VLOOKUP(A17228,'Interest Rates-10yr'!$A$9:$C$15239,2,FALSE))-B17228),C17227)</f>
        <v>2.5799999999999996</v>
      </c>
      <c r="D17228" s="98">
        <f>AVERAGE(C$10:C17228)</f>
        <v>0.84118764155873971</v>
      </c>
      <c r="E17228" s="2"/>
      <c r="G17228" s="23"/>
    </row>
    <row r="17229" spans="1:7" customFormat="1">
      <c r="A17229" s="4">
        <v>39867</v>
      </c>
      <c r="B17229">
        <v>0.19</v>
      </c>
      <c r="C17229">
        <f>IFERROR(((VLOOKUP(A17229,'Interest Rates-10yr'!$A$9:$C$15239,2,FALSE))-B17229),C17228)</f>
        <v>2.59</v>
      </c>
      <c r="D17229" s="98">
        <f>AVERAGE(C$10:C17229)</f>
        <v>0.84128919860626827</v>
      </c>
      <c r="E17229" s="2"/>
      <c r="G17229" s="23"/>
    </row>
    <row r="17230" spans="1:7" customFormat="1">
      <c r="A17230" s="4">
        <v>39868</v>
      </c>
      <c r="B17230">
        <v>0.21</v>
      </c>
      <c r="C17230">
        <f>IFERROR(((VLOOKUP(A17230,'Interest Rates-10yr'!$A$9:$C$15239,2,FALSE))-B17230),C17229)</f>
        <v>2.59</v>
      </c>
      <c r="D17230" s="98">
        <f>AVERAGE(C$10:C17230)</f>
        <v>0.84139074385923818</v>
      </c>
      <c r="E17230" s="2"/>
      <c r="G17230" s="23"/>
    </row>
    <row r="17231" spans="1:7" customFormat="1">
      <c r="A17231" s="4">
        <v>39869</v>
      </c>
      <c r="B17231">
        <v>0.21</v>
      </c>
      <c r="C17231">
        <f>IFERROR(((VLOOKUP(A17231,'Interest Rates-10yr'!$A$9:$C$15239,2,FALSE))-B17231),C17230)</f>
        <v>2.74</v>
      </c>
      <c r="D17231" s="98">
        <f>AVERAGE(C$10:C17231)</f>
        <v>0.8415009871095076</v>
      </c>
      <c r="E17231" s="2"/>
      <c r="G17231" s="23"/>
    </row>
    <row r="17232" spans="1:7" customFormat="1">
      <c r="A17232" s="4">
        <v>39870</v>
      </c>
      <c r="B17232">
        <v>0.22</v>
      </c>
      <c r="C17232">
        <f>IFERROR(((VLOOKUP(A17232,'Interest Rates-10yr'!$A$9:$C$15239,2,FALSE))-B17232),C17231)</f>
        <v>2.76</v>
      </c>
      <c r="D17232" s="98">
        <f>AVERAGE(C$10:C17232)</f>
        <v>0.84161237879579287</v>
      </c>
      <c r="E17232" s="2"/>
      <c r="G17232" s="23"/>
    </row>
    <row r="17233" spans="1:7" customFormat="1">
      <c r="A17233" s="4">
        <v>39871</v>
      </c>
      <c r="B17233">
        <v>0.22</v>
      </c>
      <c r="C17233">
        <f>IFERROR(((VLOOKUP(A17233,'Interest Rates-10yr'!$A$9:$C$15239,2,FALSE))-B17233),C17232)</f>
        <v>2.8</v>
      </c>
      <c r="D17233" s="98">
        <f>AVERAGE(C$10:C17233)</f>
        <v>0.8417260798885241</v>
      </c>
      <c r="E17233" s="2"/>
      <c r="G17233" s="23"/>
    </row>
    <row r="17234" spans="1:7" customFormat="1">
      <c r="A17234" s="4">
        <v>39872</v>
      </c>
      <c r="B17234">
        <v>0.22</v>
      </c>
      <c r="C17234">
        <f>IFERROR(((VLOOKUP(A17234,'Interest Rates-10yr'!$A$9:$C$15239,2,FALSE))-B17234),C17233)</f>
        <v>2.8</v>
      </c>
      <c r="D17234" s="98">
        <f>AVERAGE(C$10:C17234)</f>
        <v>0.84183976777938685</v>
      </c>
      <c r="E17234" s="2"/>
      <c r="G17234" s="23"/>
    </row>
    <row r="17235" spans="1:7" customFormat="1">
      <c r="A17235" s="4">
        <v>39873</v>
      </c>
      <c r="B17235">
        <v>0.22</v>
      </c>
      <c r="C17235">
        <f>IFERROR(((VLOOKUP(A17235,'Interest Rates-10yr'!$A$9:$C$15239,2,FALSE))-B17235),C17234)</f>
        <v>2.8</v>
      </c>
      <c r="D17235" s="98">
        <f>AVERAGE(C$10:C17235)</f>
        <v>0.84195344247068027</v>
      </c>
      <c r="E17235" s="2"/>
      <c r="G17235" s="23"/>
    </row>
    <row r="17236" spans="1:7" customFormat="1">
      <c r="A17236" s="4">
        <v>39874</v>
      </c>
      <c r="B17236">
        <v>0.22</v>
      </c>
      <c r="C17236">
        <f>IFERROR(((VLOOKUP(A17236,'Interest Rates-10yr'!$A$9:$C$15239,2,FALSE))-B17236),C17235)</f>
        <v>2.69</v>
      </c>
      <c r="D17236" s="98">
        <f>AVERAGE(C$10:C17236)</f>
        <v>0.84206071863934162</v>
      </c>
      <c r="E17236" s="2"/>
      <c r="G17236" s="23"/>
    </row>
    <row r="17237" spans="1:7" customFormat="1">
      <c r="A17237" s="4">
        <v>39875</v>
      </c>
      <c r="B17237">
        <v>0.2</v>
      </c>
      <c r="C17237">
        <f>IFERROR(((VLOOKUP(A17237,'Interest Rates-10yr'!$A$9:$C$15239,2,FALSE))-B17237),C17236)</f>
        <v>2.73</v>
      </c>
      <c r="D17237" s="98">
        <f>AVERAGE(C$10:C17237)</f>
        <v>0.84217030415602145</v>
      </c>
      <c r="E17237" s="2"/>
      <c r="G17237" s="23"/>
    </row>
    <row r="17238" spans="1:7" customFormat="1">
      <c r="A17238" s="4">
        <v>39876</v>
      </c>
      <c r="B17238">
        <v>0.21</v>
      </c>
      <c r="C17238">
        <f>IFERROR(((VLOOKUP(A17238,'Interest Rates-10yr'!$A$9:$C$15239,2,FALSE))-B17238),C17237)</f>
        <v>2.8</v>
      </c>
      <c r="D17238" s="98">
        <f>AVERAGE(C$10:C17238)</f>
        <v>0.84228393986882222</v>
      </c>
      <c r="E17238" s="2"/>
      <c r="G17238" s="23"/>
    </row>
    <row r="17239" spans="1:7" customFormat="1">
      <c r="A17239" s="4">
        <v>39877</v>
      </c>
      <c r="B17239">
        <v>0.2</v>
      </c>
      <c r="C17239">
        <f>IFERROR(((VLOOKUP(A17239,'Interest Rates-10yr'!$A$9:$C$15239,2,FALSE))-B17239),C17238)</f>
        <v>2.63</v>
      </c>
      <c r="D17239" s="98">
        <f>AVERAGE(C$10:C17239)</f>
        <v>0.84238769587927664</v>
      </c>
      <c r="E17239" s="2"/>
      <c r="G17239" s="23"/>
    </row>
    <row r="17240" spans="1:7" customFormat="1">
      <c r="A17240" s="4">
        <v>39878</v>
      </c>
      <c r="B17240">
        <v>0.2</v>
      </c>
      <c r="C17240">
        <f>IFERROR(((VLOOKUP(A17240,'Interest Rates-10yr'!$A$9:$C$15239,2,FALSE))-B17240),C17239)</f>
        <v>2.63</v>
      </c>
      <c r="D17240" s="98">
        <f>AVERAGE(C$10:C17240)</f>
        <v>0.84249143984678398</v>
      </c>
      <c r="E17240" s="2"/>
      <c r="G17240" s="23"/>
    </row>
    <row r="17241" spans="1:7" customFormat="1">
      <c r="A17241" s="4">
        <v>39879</v>
      </c>
      <c r="B17241">
        <v>0.2</v>
      </c>
      <c r="C17241">
        <f>IFERROR(((VLOOKUP(A17241,'Interest Rates-10yr'!$A$9:$C$15239,2,FALSE))-B17241),C17240)</f>
        <v>2.63</v>
      </c>
      <c r="D17241" s="98">
        <f>AVERAGE(C$10:C17241)</f>
        <v>0.84259517177344101</v>
      </c>
      <c r="E17241" s="2"/>
      <c r="G17241" s="23"/>
    </row>
    <row r="17242" spans="1:7" customFormat="1">
      <c r="A17242" s="4">
        <v>39880</v>
      </c>
      <c r="B17242">
        <v>0.2</v>
      </c>
      <c r="C17242">
        <f>IFERROR(((VLOOKUP(A17242,'Interest Rates-10yr'!$A$9:$C$15239,2,FALSE))-B17242),C17241)</f>
        <v>2.63</v>
      </c>
      <c r="D17242" s="98">
        <f>AVERAGE(C$10:C17242)</f>
        <v>0.8426988916613436</v>
      </c>
      <c r="E17242" s="2"/>
      <c r="G17242" s="23"/>
    </row>
    <row r="17243" spans="1:7" customFormat="1">
      <c r="A17243" s="4">
        <v>39881</v>
      </c>
      <c r="B17243">
        <v>0.2</v>
      </c>
      <c r="C17243">
        <f>IFERROR(((VLOOKUP(A17243,'Interest Rates-10yr'!$A$9:$C$15239,2,FALSE))-B17243),C17242)</f>
        <v>2.69</v>
      </c>
      <c r="D17243" s="98">
        <f>AVERAGE(C$10:C17243)</f>
        <v>0.8428060810026653</v>
      </c>
      <c r="E17243" s="2"/>
      <c r="G17243" s="23"/>
    </row>
    <row r="17244" spans="1:7" customFormat="1">
      <c r="A17244" s="4">
        <v>39882</v>
      </c>
      <c r="B17244">
        <v>0.2</v>
      </c>
      <c r="C17244">
        <f>IFERROR(((VLOOKUP(A17244,'Interest Rates-10yr'!$A$9:$C$15239,2,FALSE))-B17244),C17243)</f>
        <v>2.79</v>
      </c>
      <c r="D17244" s="98">
        <f>AVERAGE(C$10:C17244)</f>
        <v>0.84291906005221562</v>
      </c>
      <c r="E17244" s="2"/>
      <c r="G17244" s="23"/>
    </row>
    <row r="17245" spans="1:7" customFormat="1">
      <c r="A17245" s="4">
        <v>39883</v>
      </c>
      <c r="B17245">
        <v>0.19</v>
      </c>
      <c r="C17245">
        <f>IFERROR(((VLOOKUP(A17245,'Interest Rates-10yr'!$A$9:$C$15239,2,FALSE))-B17245),C17244)</f>
        <v>2.7600000000000002</v>
      </c>
      <c r="D17245" s="98">
        <f>AVERAGE(C$10:C17245)</f>
        <v>0.84303028544905634</v>
      </c>
      <c r="E17245" s="2"/>
      <c r="G17245" s="23"/>
    </row>
    <row r="17246" spans="1:7" customFormat="1">
      <c r="A17246" s="4">
        <v>39884</v>
      </c>
      <c r="B17246">
        <v>0.18</v>
      </c>
      <c r="C17246">
        <f>IFERROR(((VLOOKUP(A17246,'Interest Rates-10yr'!$A$9:$C$15239,2,FALSE))-B17246),C17245)</f>
        <v>2.71</v>
      </c>
      <c r="D17246" s="98">
        <f>AVERAGE(C$10:C17246)</f>
        <v>0.843138597203686</v>
      </c>
      <c r="E17246" s="2"/>
      <c r="G17246" s="23"/>
    </row>
    <row r="17247" spans="1:7" customFormat="1">
      <c r="A17247" s="4">
        <v>39885</v>
      </c>
      <c r="B17247">
        <v>0.15</v>
      </c>
      <c r="C17247">
        <f>IFERROR(((VLOOKUP(A17247,'Interest Rates-10yr'!$A$9:$C$15239,2,FALSE))-B17247),C17246)</f>
        <v>2.74</v>
      </c>
      <c r="D17247" s="98">
        <f>AVERAGE(C$10:C17247)</f>
        <v>0.84324863673279582</v>
      </c>
      <c r="E17247" s="2"/>
      <c r="G17247" s="23"/>
    </row>
    <row r="17248" spans="1:7" customFormat="1">
      <c r="A17248" s="4">
        <v>39886</v>
      </c>
      <c r="B17248">
        <v>0.15</v>
      </c>
      <c r="C17248">
        <f>IFERROR(((VLOOKUP(A17248,'Interest Rates-10yr'!$A$9:$C$15239,2,FALSE))-B17248),C17247)</f>
        <v>2.74</v>
      </c>
      <c r="D17248" s="98">
        <f>AVERAGE(C$10:C17248)</f>
        <v>0.84335866349555855</v>
      </c>
      <c r="E17248" s="2"/>
      <c r="G17248" s="23"/>
    </row>
    <row r="17249" spans="1:7" customFormat="1">
      <c r="A17249" s="4">
        <v>39887</v>
      </c>
      <c r="B17249">
        <v>0.15</v>
      </c>
      <c r="C17249">
        <f>IFERROR(((VLOOKUP(A17249,'Interest Rates-10yr'!$A$9:$C$15239,2,FALSE))-B17249),C17248)</f>
        <v>2.74</v>
      </c>
      <c r="D17249" s="98">
        <f>AVERAGE(C$10:C17249)</f>
        <v>0.84346867749419574</v>
      </c>
      <c r="E17249" s="2"/>
      <c r="G17249" s="23"/>
    </row>
    <row r="17250" spans="1:7" customFormat="1">
      <c r="A17250" s="4">
        <v>39888</v>
      </c>
      <c r="B17250">
        <v>0.2</v>
      </c>
      <c r="C17250">
        <f>IFERROR(((VLOOKUP(A17250,'Interest Rates-10yr'!$A$9:$C$15239,2,FALSE))-B17250),C17249)</f>
        <v>2.77</v>
      </c>
      <c r="D17250" s="98">
        <f>AVERAGE(C$10:C17250)</f>
        <v>0.84358041876920908</v>
      </c>
      <c r="E17250" s="2"/>
      <c r="G17250" s="23"/>
    </row>
    <row r="17251" spans="1:7" customFormat="1">
      <c r="A17251" s="4">
        <v>39889</v>
      </c>
      <c r="B17251">
        <v>0.2</v>
      </c>
      <c r="C17251">
        <f>IFERROR(((VLOOKUP(A17251,'Interest Rates-10yr'!$A$9:$C$15239,2,FALSE))-B17251),C17250)</f>
        <v>2.82</v>
      </c>
      <c r="D17251" s="98">
        <f>AVERAGE(C$10:C17251)</f>
        <v>0.843695046978305</v>
      </c>
      <c r="E17251" s="2"/>
      <c r="G17251" s="23"/>
    </row>
    <row r="17252" spans="1:7" customFormat="1">
      <c r="A17252" s="4">
        <v>39890</v>
      </c>
      <c r="B17252">
        <v>0.18</v>
      </c>
      <c r="C17252">
        <f>IFERROR(((VLOOKUP(A17252,'Interest Rates-10yr'!$A$9:$C$15239,2,FALSE))-B17252),C17251)</f>
        <v>2.3299999999999996</v>
      </c>
      <c r="D17252" s="98">
        <f>AVERAGE(C$10:C17252)</f>
        <v>0.84378124456300729</v>
      </c>
      <c r="E17252" s="2"/>
      <c r="G17252" s="23"/>
    </row>
    <row r="17253" spans="1:7" customFormat="1">
      <c r="A17253" s="4">
        <v>39891</v>
      </c>
      <c r="B17253">
        <v>0.17</v>
      </c>
      <c r="C17253">
        <f>IFERROR(((VLOOKUP(A17253,'Interest Rates-10yr'!$A$9:$C$15239,2,FALSE))-B17253),C17252)</f>
        <v>2.44</v>
      </c>
      <c r="D17253" s="98">
        <f>AVERAGE(C$10:C17253)</f>
        <v>0.84387381118069671</v>
      </c>
      <c r="E17253" s="2"/>
      <c r="G17253" s="23"/>
    </row>
    <row r="17254" spans="1:7" customFormat="1">
      <c r="A17254" s="4">
        <v>39892</v>
      </c>
      <c r="B17254">
        <v>0.18</v>
      </c>
      <c r="C17254">
        <f>IFERROR(((VLOOKUP(A17254,'Interest Rates-10yr'!$A$9:$C$15239,2,FALSE))-B17254),C17253)</f>
        <v>2.4699999999999998</v>
      </c>
      <c r="D17254" s="98">
        <f>AVERAGE(C$10:C17254)</f>
        <v>0.8439681066975897</v>
      </c>
      <c r="E17254" s="2"/>
      <c r="G17254" s="23"/>
    </row>
    <row r="17255" spans="1:7" customFormat="1">
      <c r="A17255" s="4">
        <v>39893</v>
      </c>
      <c r="B17255">
        <v>0.18</v>
      </c>
      <c r="C17255">
        <f>IFERROR(((VLOOKUP(A17255,'Interest Rates-10yr'!$A$9:$C$15239,2,FALSE))-B17255),C17254)</f>
        <v>2.4699999999999998</v>
      </c>
      <c r="D17255" s="98">
        <f>AVERAGE(C$10:C17255)</f>
        <v>0.8440623912791333</v>
      </c>
      <c r="E17255" s="2"/>
      <c r="G17255" s="23"/>
    </row>
    <row r="17256" spans="1:7" customFormat="1">
      <c r="A17256" s="4">
        <v>39894</v>
      </c>
      <c r="B17256">
        <v>0.18</v>
      </c>
      <c r="C17256">
        <f>IFERROR(((VLOOKUP(A17256,'Interest Rates-10yr'!$A$9:$C$15239,2,FALSE))-B17256),C17255)</f>
        <v>2.4699999999999998</v>
      </c>
      <c r="D17256" s="98">
        <f>AVERAGE(C$10:C17256)</f>
        <v>0.84415666492722985</v>
      </c>
      <c r="E17256" s="2"/>
      <c r="G17256" s="23"/>
    </row>
    <row r="17257" spans="1:7" customFormat="1">
      <c r="A17257" s="4">
        <v>39895</v>
      </c>
      <c r="B17257">
        <v>0.17</v>
      </c>
      <c r="C17257">
        <f>IFERROR(((VLOOKUP(A17257,'Interest Rates-10yr'!$A$9:$C$15239,2,FALSE))-B17257),C17256)</f>
        <v>2.5100000000000002</v>
      </c>
      <c r="D17257" s="98">
        <f>AVERAGE(C$10:C17257)</f>
        <v>0.84425324675324287</v>
      </c>
      <c r="E17257" s="2"/>
      <c r="G17257" s="23"/>
    </row>
    <row r="17258" spans="1:7" customFormat="1">
      <c r="A17258" s="4">
        <v>39896</v>
      </c>
      <c r="B17258">
        <v>0.17</v>
      </c>
      <c r="C17258">
        <f>IFERROR(((VLOOKUP(A17258,'Interest Rates-10yr'!$A$9:$C$15239,2,FALSE))-B17258),C17257)</f>
        <v>2.5100000000000002</v>
      </c>
      <c r="D17258" s="98">
        <f>AVERAGE(C$10:C17258)</f>
        <v>0.8443498173807138</v>
      </c>
      <c r="E17258" s="2"/>
      <c r="G17258" s="23"/>
    </row>
    <row r="17259" spans="1:7" customFormat="1">
      <c r="A17259" s="4">
        <v>39897</v>
      </c>
      <c r="B17259">
        <v>0.17</v>
      </c>
      <c r="C17259">
        <f>IFERROR(((VLOOKUP(A17259,'Interest Rates-10yr'!$A$9:$C$15239,2,FALSE))-B17259),C17258)</f>
        <v>2.64</v>
      </c>
      <c r="D17259" s="98">
        <f>AVERAGE(C$10:C17259)</f>
        <v>0.84445391304347439</v>
      </c>
      <c r="E17259" s="2"/>
      <c r="G17259" s="23"/>
    </row>
    <row r="17260" spans="1:7" customFormat="1">
      <c r="A17260" s="4">
        <v>39898</v>
      </c>
      <c r="B17260">
        <v>0.16</v>
      </c>
      <c r="C17260">
        <f>IFERROR(((VLOOKUP(A17260,'Interest Rates-10yr'!$A$9:$C$15239,2,FALSE))-B17260),C17259)</f>
        <v>2.5999999999999996</v>
      </c>
      <c r="D17260" s="98">
        <f>AVERAGE(C$10:C17260)</f>
        <v>0.84455567793171027</v>
      </c>
      <c r="E17260" s="2"/>
      <c r="G17260" s="23"/>
    </row>
    <row r="17261" spans="1:7" customFormat="1">
      <c r="A17261" s="4">
        <v>39899</v>
      </c>
      <c r="B17261">
        <v>0.15</v>
      </c>
      <c r="C17261">
        <f>IFERROR(((VLOOKUP(A17261,'Interest Rates-10yr'!$A$9:$C$15239,2,FALSE))-B17261),C17260)</f>
        <v>2.63</v>
      </c>
      <c r="D17261" s="98">
        <f>AVERAGE(C$10:C17261)</f>
        <v>0.84465916995130608</v>
      </c>
      <c r="E17261" s="2"/>
      <c r="G17261" s="23"/>
    </row>
    <row r="17262" spans="1:7" customFormat="1">
      <c r="A17262" s="4">
        <v>39900</v>
      </c>
      <c r="B17262">
        <v>0.15</v>
      </c>
      <c r="C17262">
        <f>IFERROR(((VLOOKUP(A17262,'Interest Rates-10yr'!$A$9:$C$15239,2,FALSE))-B17262),C17261)</f>
        <v>2.63</v>
      </c>
      <c r="D17262" s="98">
        <f>AVERAGE(C$10:C17262)</f>
        <v>0.84476264997391359</v>
      </c>
      <c r="E17262" s="2"/>
      <c r="G17262" s="23"/>
    </row>
    <row r="17263" spans="1:7" customFormat="1">
      <c r="A17263" s="4">
        <v>39901</v>
      </c>
      <c r="B17263">
        <v>0.15</v>
      </c>
      <c r="C17263">
        <f>IFERROR(((VLOOKUP(A17263,'Interest Rates-10yr'!$A$9:$C$15239,2,FALSE))-B17263),C17262)</f>
        <v>2.63</v>
      </c>
      <c r="D17263" s="98">
        <f>AVERAGE(C$10:C17263)</f>
        <v>0.84486611800161882</v>
      </c>
      <c r="E17263" s="2"/>
      <c r="G17263" s="23"/>
    </row>
    <row r="17264" spans="1:7" customFormat="1">
      <c r="A17264" s="4">
        <v>39902</v>
      </c>
      <c r="B17264">
        <v>0.16</v>
      </c>
      <c r="C17264">
        <f>IFERROR(((VLOOKUP(A17264,'Interest Rates-10yr'!$A$9:$C$15239,2,FALSE))-B17264),C17263)</f>
        <v>2.57</v>
      </c>
      <c r="D17264" s="98">
        <f>AVERAGE(C$10:C17264)</f>
        <v>0.84496609678353696</v>
      </c>
      <c r="E17264" s="2"/>
      <c r="G17264" s="23"/>
    </row>
    <row r="17265" spans="1:8">
      <c r="A17265" s="4">
        <v>39903</v>
      </c>
      <c r="B17265">
        <v>0.16</v>
      </c>
      <c r="C17265">
        <f>IFERROR(((VLOOKUP(A17265,'Interest Rates-10yr'!$A$9:$C$15239,2,FALSE))-B17265),C17264)</f>
        <v>2.5499999999999998</v>
      </c>
      <c r="D17265" s="98">
        <f>AVERAGE(C$10:C17265)</f>
        <v>0.84506490496058928</v>
      </c>
      <c r="E17265" s="2"/>
      <c r="F17265" s="12" t="s">
        <v>202</v>
      </c>
      <c r="G17265" s="23">
        <f>AVERAGE(B17176:B17265)/100</f>
        <v>1.8444444444444446E-3</v>
      </c>
      <c r="H17265" s="23">
        <f>AVERAGE(C17176:C17265)/100</f>
        <v>2.5458888888888889E-2</v>
      </c>
    </row>
    <row r="17266" spans="1:8">
      <c r="A17266" s="4">
        <v>39904</v>
      </c>
      <c r="B17266">
        <v>0.16</v>
      </c>
      <c r="C17266">
        <f>IFERROR(((VLOOKUP(A17266,'Interest Rates-10yr'!$A$9:$C$15239,2,FALSE))-B17266),C17265)</f>
        <v>2.52</v>
      </c>
      <c r="D17266" s="98">
        <f>AVERAGE(C$10:C17266)</f>
        <v>0.84516196326128123</v>
      </c>
      <c r="E17266" s="2"/>
      <c r="H17266"/>
    </row>
    <row r="17267" spans="1:8">
      <c r="A17267" s="4">
        <v>39905</v>
      </c>
      <c r="B17267">
        <v>0.16</v>
      </c>
      <c r="C17267">
        <f>IFERROR(((VLOOKUP(A17267,'Interest Rates-10yr'!$A$9:$C$15239,2,FALSE))-B17267),C17266)</f>
        <v>2.61</v>
      </c>
      <c r="D17267" s="98">
        <f>AVERAGE(C$10:C17267)</f>
        <v>0.84526422528681944</v>
      </c>
      <c r="E17267" s="2"/>
      <c r="H17267"/>
    </row>
    <row r="17268" spans="1:8">
      <c r="A17268" s="4">
        <v>39906</v>
      </c>
      <c r="B17268">
        <v>0.13</v>
      </c>
      <c r="C17268">
        <f>IFERROR(((VLOOKUP(A17268,'Interest Rates-10yr'!$A$9:$C$15239,2,FALSE))-B17268),C17267)</f>
        <v>2.7800000000000002</v>
      </c>
      <c r="D17268" s="98">
        <f>AVERAGE(C$10:C17268)</f>
        <v>0.84537632539544183</v>
      </c>
      <c r="E17268" s="2"/>
      <c r="H17268"/>
    </row>
    <row r="17269" spans="1:8">
      <c r="A17269" s="4">
        <v>39907</v>
      </c>
      <c r="B17269">
        <v>0.13</v>
      </c>
      <c r="C17269">
        <f>IFERROR(((VLOOKUP(A17269,'Interest Rates-10yr'!$A$9:$C$15239,2,FALSE))-B17269),C17268)</f>
        <v>2.7800000000000002</v>
      </c>
      <c r="D17269" s="98">
        <f>AVERAGE(C$10:C17269)</f>
        <v>0.84548841251448037</v>
      </c>
      <c r="E17269" s="2"/>
      <c r="H17269"/>
    </row>
    <row r="17270" spans="1:8">
      <c r="A17270" s="4">
        <v>39908</v>
      </c>
      <c r="B17270">
        <v>0.13</v>
      </c>
      <c r="C17270">
        <f>IFERROR(((VLOOKUP(A17270,'Interest Rates-10yr'!$A$9:$C$15239,2,FALSE))-B17270),C17269)</f>
        <v>2.7800000000000002</v>
      </c>
      <c r="D17270" s="98">
        <f>AVERAGE(C$10:C17270)</f>
        <v>0.84560048664619269</v>
      </c>
      <c r="E17270" s="2"/>
      <c r="H17270"/>
    </row>
    <row r="17271" spans="1:8">
      <c r="A17271" s="4">
        <v>39909</v>
      </c>
      <c r="B17271">
        <v>0.14000000000000001</v>
      </c>
      <c r="C17271">
        <f>IFERROR(((VLOOKUP(A17271,'Interest Rates-10yr'!$A$9:$C$15239,2,FALSE))-B17271),C17270)</f>
        <v>2.81</v>
      </c>
      <c r="D17271" s="98">
        <f>AVERAGE(C$10:C17271)</f>
        <v>0.84571428571428175</v>
      </c>
      <c r="E17271" s="2"/>
      <c r="H17271"/>
    </row>
    <row r="17272" spans="1:8">
      <c r="A17272" s="4">
        <v>39910</v>
      </c>
      <c r="B17272">
        <v>0.14000000000000001</v>
      </c>
      <c r="C17272">
        <f>IFERROR(((VLOOKUP(A17272,'Interest Rates-10yr'!$A$9:$C$15239,2,FALSE))-B17272),C17271)</f>
        <v>2.79</v>
      </c>
      <c r="D17272" s="98">
        <f>AVERAGE(C$10:C17272)</f>
        <v>0.84582691305103008</v>
      </c>
      <c r="E17272" s="2"/>
      <c r="H17272"/>
    </row>
    <row r="17273" spans="1:8">
      <c r="A17273" s="4">
        <v>39911</v>
      </c>
      <c r="B17273">
        <v>0.14000000000000001</v>
      </c>
      <c r="C17273">
        <f>IFERROR(((VLOOKUP(A17273,'Interest Rates-10yr'!$A$9:$C$15239,2,FALSE))-B17273),C17272)</f>
        <v>2.7199999999999998</v>
      </c>
      <c r="D17273" s="98">
        <f>AVERAGE(C$10:C17273)</f>
        <v>0.84593547265986635</v>
      </c>
      <c r="E17273" s="2"/>
      <c r="H17273"/>
    </row>
    <row r="17274" spans="1:8">
      <c r="A17274" s="4">
        <v>39912</v>
      </c>
      <c r="B17274">
        <v>0.14000000000000001</v>
      </c>
      <c r="C17274">
        <f>IFERROR(((VLOOKUP(A17274,'Interest Rates-10yr'!$A$9:$C$15239,2,FALSE))-B17274),C17273)</f>
        <v>2.82</v>
      </c>
      <c r="D17274" s="98">
        <f>AVERAGE(C$10:C17274)</f>
        <v>0.84604981175788774</v>
      </c>
      <c r="E17274" s="2"/>
      <c r="H17274"/>
    </row>
    <row r="17275" spans="1:8">
      <c r="A17275" s="4">
        <v>39913</v>
      </c>
      <c r="B17275">
        <v>0.15</v>
      </c>
      <c r="C17275">
        <f>IFERROR(((VLOOKUP(A17275,'Interest Rates-10yr'!$A$9:$C$15239,2,FALSE))-B17275),C17274)</f>
        <v>2.82</v>
      </c>
      <c r="D17275" s="98">
        <f>AVERAGE(C$10:C17275)</f>
        <v>0.84616413761148679</v>
      </c>
      <c r="E17275" s="2"/>
      <c r="H17275"/>
    </row>
    <row r="17276" spans="1:8">
      <c r="A17276" s="4">
        <v>39914</v>
      </c>
      <c r="B17276">
        <v>0.15</v>
      </c>
      <c r="C17276">
        <f>IFERROR(((VLOOKUP(A17276,'Interest Rates-10yr'!$A$9:$C$15239,2,FALSE))-B17276),C17275)</f>
        <v>2.82</v>
      </c>
      <c r="D17276" s="98">
        <f>AVERAGE(C$10:C17276)</f>
        <v>0.84627845022296466</v>
      </c>
      <c r="E17276" s="2"/>
      <c r="H17276"/>
    </row>
    <row r="17277" spans="1:8">
      <c r="A17277" s="4">
        <v>39915</v>
      </c>
      <c r="B17277">
        <v>0.15</v>
      </c>
      <c r="C17277">
        <f>IFERROR(((VLOOKUP(A17277,'Interest Rates-10yr'!$A$9:$C$15239,2,FALSE))-B17277),C17276)</f>
        <v>2.82</v>
      </c>
      <c r="D17277" s="98">
        <f>AVERAGE(C$10:C17277)</f>
        <v>0.84639274959462196</v>
      </c>
      <c r="E17277" s="2"/>
      <c r="H17277"/>
    </row>
    <row r="17278" spans="1:8">
      <c r="A17278" s="4">
        <v>39916</v>
      </c>
      <c r="B17278">
        <v>0.13</v>
      </c>
      <c r="C17278">
        <f>IFERROR(((VLOOKUP(A17278,'Interest Rates-10yr'!$A$9:$C$15239,2,FALSE))-B17278),C17277)</f>
        <v>2.75</v>
      </c>
      <c r="D17278" s="98">
        <f>AVERAGE(C$10:C17278)</f>
        <v>0.84650298222247555</v>
      </c>
      <c r="E17278" s="2"/>
      <c r="H17278"/>
    </row>
    <row r="17279" spans="1:8">
      <c r="A17279" s="4">
        <v>39917</v>
      </c>
      <c r="B17279">
        <v>0.16</v>
      </c>
      <c r="C17279">
        <f>IFERROR(((VLOOKUP(A17279,'Interest Rates-10yr'!$A$9:$C$15239,2,FALSE))-B17279),C17278)</f>
        <v>2.6399999999999997</v>
      </c>
      <c r="D17279" s="98">
        <f>AVERAGE(C$10:C17279)</f>
        <v>0.84660683265778403</v>
      </c>
      <c r="E17279" s="2"/>
      <c r="H17279"/>
    </row>
    <row r="17280" spans="1:8">
      <c r="A17280" s="4">
        <v>39918</v>
      </c>
      <c r="B17280">
        <v>0.16</v>
      </c>
      <c r="C17280">
        <f>IFERROR(((VLOOKUP(A17280,'Interest Rates-10yr'!$A$9:$C$15239,2,FALSE))-B17280),C17279)</f>
        <v>2.6599999999999997</v>
      </c>
      <c r="D17280" s="98">
        <f>AVERAGE(C$10:C17280)</f>
        <v>0.84671182907764053</v>
      </c>
      <c r="E17280" s="2"/>
      <c r="H17280"/>
    </row>
    <row r="17281" spans="1:7" customFormat="1">
      <c r="A17281" s="4">
        <v>39919</v>
      </c>
      <c r="B17281">
        <v>0.15</v>
      </c>
      <c r="C17281">
        <f>IFERROR(((VLOOKUP(A17281,'Interest Rates-10yr'!$A$9:$C$15239,2,FALSE))-B17281),C17280)</f>
        <v>2.71</v>
      </c>
      <c r="D17281" s="98">
        <f>AVERAGE(C$10:C17281)</f>
        <v>0.84681970819823582</v>
      </c>
      <c r="E17281" s="2"/>
      <c r="G17281" s="23"/>
    </row>
    <row r="17282" spans="1:7" customFormat="1">
      <c r="A17282" s="4">
        <v>39920</v>
      </c>
      <c r="B17282">
        <v>0.13</v>
      </c>
      <c r="C17282">
        <f>IFERROR(((VLOOKUP(A17282,'Interest Rates-10yr'!$A$9:$C$15239,2,FALSE))-B17282),C17281)</f>
        <v>2.85</v>
      </c>
      <c r="D17282" s="98">
        <f>AVERAGE(C$10:C17282)</f>
        <v>0.84693567996294394</v>
      </c>
      <c r="E17282" s="2"/>
      <c r="G17282" s="23"/>
    </row>
    <row r="17283" spans="1:7" customFormat="1">
      <c r="A17283" s="4">
        <v>39921</v>
      </c>
      <c r="B17283">
        <v>0.13</v>
      </c>
      <c r="C17283">
        <f>IFERROR(((VLOOKUP(A17283,'Interest Rates-10yr'!$A$9:$C$15239,2,FALSE))-B17283),C17282)</f>
        <v>2.85</v>
      </c>
      <c r="D17283" s="98">
        <f>AVERAGE(C$10:C17283)</f>
        <v>0.8470516383003317</v>
      </c>
      <c r="E17283" s="2"/>
      <c r="G17283" s="23"/>
    </row>
    <row r="17284" spans="1:7" customFormat="1">
      <c r="A17284" s="4">
        <v>39922</v>
      </c>
      <c r="B17284">
        <v>0.13</v>
      </c>
      <c r="C17284">
        <f>IFERROR(((VLOOKUP(A17284,'Interest Rates-10yr'!$A$9:$C$15239,2,FALSE))-B17284),C17283)</f>
        <v>2.85</v>
      </c>
      <c r="D17284" s="98">
        <f>AVERAGE(C$10:C17284)</f>
        <v>0.84716758321273111</v>
      </c>
      <c r="E17284" s="2"/>
      <c r="G17284" s="23"/>
    </row>
    <row r="17285" spans="1:7" customFormat="1">
      <c r="A17285" s="4">
        <v>39923</v>
      </c>
      <c r="B17285">
        <v>0.14000000000000001</v>
      </c>
      <c r="C17285">
        <f>IFERROR(((VLOOKUP(A17285,'Interest Rates-10yr'!$A$9:$C$15239,2,FALSE))-B17285),C17284)</f>
        <v>2.7399999999999998</v>
      </c>
      <c r="D17285" s="98">
        <f>AVERAGE(C$10:C17285)</f>
        <v>0.84727714748784033</v>
      </c>
      <c r="E17285" s="2"/>
      <c r="G17285" s="23"/>
    </row>
    <row r="17286" spans="1:7" customFormat="1">
      <c r="A17286" s="4">
        <v>39924</v>
      </c>
      <c r="B17286">
        <v>0.15</v>
      </c>
      <c r="C17286">
        <f>IFERROR(((VLOOKUP(A17286,'Interest Rates-10yr'!$A$9:$C$15239,2,FALSE))-B17286),C17285)</f>
        <v>2.79</v>
      </c>
      <c r="D17286" s="98">
        <f>AVERAGE(C$10:C17286)</f>
        <v>0.8473895931006501</v>
      </c>
      <c r="E17286" s="2"/>
      <c r="G17286" s="23"/>
    </row>
    <row r="17287" spans="1:7" customFormat="1">
      <c r="A17287" s="4">
        <v>39925</v>
      </c>
      <c r="B17287">
        <v>0.15</v>
      </c>
      <c r="C17287">
        <f>IFERROR(((VLOOKUP(A17287,'Interest Rates-10yr'!$A$9:$C$15239,2,FALSE))-B17287),C17286)</f>
        <v>2.83</v>
      </c>
      <c r="D17287" s="98">
        <f>AVERAGE(C$10:C17287)</f>
        <v>0.84750434078017889</v>
      </c>
      <c r="E17287" s="2"/>
      <c r="G17287" s="23"/>
    </row>
    <row r="17288" spans="1:7" customFormat="1">
      <c r="A17288" s="4">
        <v>39926</v>
      </c>
      <c r="B17288">
        <v>0.17</v>
      </c>
      <c r="C17288">
        <f>IFERROR(((VLOOKUP(A17288,'Interest Rates-10yr'!$A$9:$C$15239,2,FALSE))-B17288),C17287)</f>
        <v>2.79</v>
      </c>
      <c r="D17288" s="98">
        <f>AVERAGE(C$10:C17288)</f>
        <v>0.84761676022917598</v>
      </c>
      <c r="E17288" s="2"/>
      <c r="G17288" s="23"/>
    </row>
    <row r="17289" spans="1:7" customFormat="1">
      <c r="A17289" s="4">
        <v>39927</v>
      </c>
      <c r="B17289">
        <v>0.16</v>
      </c>
      <c r="C17289">
        <f>IFERROR(((VLOOKUP(A17289,'Interest Rates-10yr'!$A$9:$C$15239,2,FALSE))-B17289),C17288)</f>
        <v>2.8699999999999997</v>
      </c>
      <c r="D17289" s="98">
        <f>AVERAGE(C$10:C17289)</f>
        <v>0.84773379629629242</v>
      </c>
      <c r="E17289" s="2"/>
      <c r="G17289" s="23"/>
    </row>
    <row r="17290" spans="1:7" customFormat="1">
      <c r="A17290" s="4">
        <v>39928</v>
      </c>
      <c r="B17290">
        <v>0.16</v>
      </c>
      <c r="C17290">
        <f>IFERROR(((VLOOKUP(A17290,'Interest Rates-10yr'!$A$9:$C$15239,2,FALSE))-B17290),C17289)</f>
        <v>2.8699999999999997</v>
      </c>
      <c r="D17290" s="98">
        <f>AVERAGE(C$10:C17290)</f>
        <v>0.84785081881835156</v>
      </c>
      <c r="E17290" s="2"/>
      <c r="G17290" s="23"/>
    </row>
    <row r="17291" spans="1:7" customFormat="1">
      <c r="A17291" s="4">
        <v>39929</v>
      </c>
      <c r="B17291">
        <v>0.16</v>
      </c>
      <c r="C17291">
        <f>IFERROR(((VLOOKUP(A17291,'Interest Rates-10yr'!$A$9:$C$15239,2,FALSE))-B17291),C17290)</f>
        <v>2.8699999999999997</v>
      </c>
      <c r="D17291" s="98">
        <f>AVERAGE(C$10:C17291)</f>
        <v>0.84796782779770485</v>
      </c>
      <c r="E17291" s="2"/>
      <c r="G17291" s="23"/>
    </row>
    <row r="17292" spans="1:7" customFormat="1">
      <c r="A17292" s="4">
        <v>39930</v>
      </c>
      <c r="B17292">
        <v>0.17</v>
      </c>
      <c r="C17292">
        <f>IFERROR(((VLOOKUP(A17292,'Interest Rates-10yr'!$A$9:$C$15239,2,FALSE))-B17292),C17291)</f>
        <v>2.7800000000000002</v>
      </c>
      <c r="D17292" s="98">
        <f>AVERAGE(C$10:C17292)</f>
        <v>0.84807961580743707</v>
      </c>
      <c r="E17292" s="2"/>
      <c r="G17292" s="23"/>
    </row>
    <row r="17293" spans="1:7" customFormat="1">
      <c r="A17293" s="4">
        <v>39931</v>
      </c>
      <c r="B17293">
        <v>0.16</v>
      </c>
      <c r="C17293">
        <f>IFERROR(((VLOOKUP(A17293,'Interest Rates-10yr'!$A$9:$C$15239,2,FALSE))-B17293),C17292)</f>
        <v>2.8899999999999997</v>
      </c>
      <c r="D17293" s="98">
        <f>AVERAGE(C$10:C17293)</f>
        <v>0.84819775514926721</v>
      </c>
      <c r="E17293" s="2"/>
      <c r="G17293" s="23"/>
    </row>
    <row r="17294" spans="1:7" customFormat="1">
      <c r="A17294" s="4">
        <v>39932</v>
      </c>
      <c r="B17294">
        <v>0.18</v>
      </c>
      <c r="C17294">
        <f>IFERROR(((VLOOKUP(A17294,'Interest Rates-10yr'!$A$9:$C$15239,2,FALSE))-B17294),C17293)</f>
        <v>2.94</v>
      </c>
      <c r="D17294" s="98">
        <f>AVERAGE(C$10:C17294)</f>
        <v>0.84831877350303353</v>
      </c>
      <c r="E17294" s="2"/>
      <c r="G17294" s="23"/>
    </row>
    <row r="17295" spans="1:7" customFormat="1">
      <c r="A17295" s="4">
        <v>39933</v>
      </c>
      <c r="B17295">
        <v>0.2</v>
      </c>
      <c r="C17295">
        <f>IFERROR(((VLOOKUP(A17295,'Interest Rates-10yr'!$A$9:$C$15239,2,FALSE))-B17295),C17294)</f>
        <v>2.96</v>
      </c>
      <c r="D17295" s="98">
        <f>AVERAGE(C$10:C17295)</f>
        <v>0.84844093486057703</v>
      </c>
      <c r="E17295" s="2"/>
      <c r="G17295" s="23"/>
    </row>
    <row r="17296" spans="1:7" customFormat="1">
      <c r="A17296" s="4">
        <v>39934</v>
      </c>
      <c r="B17296">
        <v>0.22</v>
      </c>
      <c r="C17296">
        <f>IFERROR(((VLOOKUP(A17296,'Interest Rates-10yr'!$A$9:$C$15239,2,FALSE))-B17296),C17295)</f>
        <v>2.9899999999999998</v>
      </c>
      <c r="D17296" s="98">
        <f>AVERAGE(C$10:C17296)</f>
        <v>0.84856481749290991</v>
      </c>
      <c r="E17296" s="2"/>
      <c r="G17296" s="23"/>
    </row>
    <row r="17297" spans="1:7" customFormat="1">
      <c r="A17297" s="4">
        <v>39935</v>
      </c>
      <c r="B17297">
        <v>0.22</v>
      </c>
      <c r="C17297">
        <f>IFERROR(((VLOOKUP(A17297,'Interest Rates-10yr'!$A$9:$C$15239,2,FALSE))-B17297),C17296)</f>
        <v>2.9899999999999998</v>
      </c>
      <c r="D17297" s="98">
        <f>AVERAGE(C$10:C17297)</f>
        <v>0.84868868579361023</v>
      </c>
      <c r="E17297" s="2"/>
      <c r="G17297" s="23"/>
    </row>
    <row r="17298" spans="1:7" customFormat="1">
      <c r="A17298" s="4">
        <v>39936</v>
      </c>
      <c r="B17298">
        <v>0.22</v>
      </c>
      <c r="C17298">
        <f>IFERROR(((VLOOKUP(A17298,'Interest Rates-10yr'!$A$9:$C$15239,2,FALSE))-B17298),C17297)</f>
        <v>2.9899999999999998</v>
      </c>
      <c r="D17298" s="98">
        <f>AVERAGE(C$10:C17298)</f>
        <v>0.8488125397651648</v>
      </c>
      <c r="E17298" s="2"/>
      <c r="G17298" s="23"/>
    </row>
    <row r="17299" spans="1:7" customFormat="1">
      <c r="A17299" s="4">
        <v>39937</v>
      </c>
      <c r="B17299">
        <v>0.22</v>
      </c>
      <c r="C17299">
        <f>IFERROR(((VLOOKUP(A17299,'Interest Rates-10yr'!$A$9:$C$15239,2,FALSE))-B17299),C17298)</f>
        <v>2.9699999999999998</v>
      </c>
      <c r="D17299" s="98">
        <f>AVERAGE(C$10:C17299)</f>
        <v>0.8489352226720609</v>
      </c>
      <c r="E17299" s="2"/>
      <c r="G17299" s="23"/>
    </row>
    <row r="17300" spans="1:7" customFormat="1">
      <c r="A17300" s="4">
        <v>39938</v>
      </c>
      <c r="B17300">
        <v>0.2</v>
      </c>
      <c r="C17300">
        <f>IFERROR(((VLOOKUP(A17300,'Interest Rates-10yr'!$A$9:$C$15239,2,FALSE))-B17300),C17299)</f>
        <v>3</v>
      </c>
      <c r="D17300" s="98">
        <f>AVERAGE(C$10:C17300)</f>
        <v>0.84905962639523058</v>
      </c>
      <c r="E17300" s="2"/>
      <c r="G17300" s="23"/>
    </row>
    <row r="17301" spans="1:7" customFormat="1">
      <c r="A17301" s="4">
        <v>39939</v>
      </c>
      <c r="B17301">
        <v>0.18</v>
      </c>
      <c r="C17301">
        <f>IFERROR(((VLOOKUP(A17301,'Interest Rates-10yr'!$A$9:$C$15239,2,FALSE))-B17301),C17300)</f>
        <v>3</v>
      </c>
      <c r="D17301" s="98">
        <f>AVERAGE(C$10:C17301)</f>
        <v>0.84918401572981339</v>
      </c>
      <c r="E17301" s="2"/>
      <c r="G17301" s="23"/>
    </row>
    <row r="17302" spans="1:7" customFormat="1">
      <c r="A17302" s="4">
        <v>39940</v>
      </c>
      <c r="B17302">
        <v>0.18</v>
      </c>
      <c r="C17302">
        <f>IFERROR(((VLOOKUP(A17302,'Interest Rates-10yr'!$A$9:$C$15239,2,FALSE))-B17302),C17301)</f>
        <v>3.11</v>
      </c>
      <c r="D17302" s="98">
        <f>AVERAGE(C$10:C17302)</f>
        <v>0.84931475163360515</v>
      </c>
      <c r="E17302" s="2"/>
      <c r="G17302" s="23"/>
    </row>
    <row r="17303" spans="1:7" customFormat="1">
      <c r="A17303" s="4">
        <v>39941</v>
      </c>
      <c r="B17303">
        <v>0.17</v>
      </c>
      <c r="C17303">
        <f>IFERROR(((VLOOKUP(A17303,'Interest Rates-10yr'!$A$9:$C$15239,2,FALSE))-B17303),C17302)</f>
        <v>3.12</v>
      </c>
      <c r="D17303" s="98">
        <f>AVERAGE(C$10:C17303)</f>
        <v>0.84944605065340195</v>
      </c>
      <c r="E17303" s="2"/>
      <c r="G17303" s="23"/>
    </row>
    <row r="17304" spans="1:7" customFormat="1">
      <c r="A17304" s="4">
        <v>39942</v>
      </c>
      <c r="B17304">
        <v>0.17</v>
      </c>
      <c r="C17304">
        <f>IFERROR(((VLOOKUP(A17304,'Interest Rates-10yr'!$A$9:$C$15239,2,FALSE))-B17304),C17303)</f>
        <v>3.12</v>
      </c>
      <c r="D17304" s="98">
        <f>AVERAGE(C$10:C17304)</f>
        <v>0.84957733448973316</v>
      </c>
      <c r="E17304" s="2"/>
      <c r="G17304" s="23"/>
    </row>
    <row r="17305" spans="1:7" customFormat="1">
      <c r="A17305" s="4">
        <v>39943</v>
      </c>
      <c r="B17305">
        <v>0.17</v>
      </c>
      <c r="C17305">
        <f>IFERROR(((VLOOKUP(A17305,'Interest Rates-10yr'!$A$9:$C$15239,2,FALSE))-B17305),C17304)</f>
        <v>3.12</v>
      </c>
      <c r="D17305" s="98">
        <f>AVERAGE(C$10:C17305)</f>
        <v>0.84970860314523222</v>
      </c>
      <c r="E17305" s="2"/>
      <c r="G17305" s="23"/>
    </row>
    <row r="17306" spans="1:7" customFormat="1">
      <c r="A17306" s="4">
        <v>39944</v>
      </c>
      <c r="B17306">
        <v>0.17</v>
      </c>
      <c r="C17306">
        <f>IFERROR(((VLOOKUP(A17306,'Interest Rates-10yr'!$A$9:$C$15239,2,FALSE))-B17306),C17305)</f>
        <v>3</v>
      </c>
      <c r="D17306" s="98">
        <f>AVERAGE(C$10:C17306)</f>
        <v>0.84983291900329161</v>
      </c>
      <c r="E17306" s="2"/>
      <c r="G17306" s="23"/>
    </row>
    <row r="17307" spans="1:7" customFormat="1">
      <c r="A17307" s="4">
        <v>39945</v>
      </c>
      <c r="B17307">
        <v>0.16</v>
      </c>
      <c r="C17307">
        <f>IFERROR(((VLOOKUP(A17307,'Interest Rates-10yr'!$A$9:$C$15239,2,FALSE))-B17307),C17306)</f>
        <v>3.01</v>
      </c>
      <c r="D17307" s="98">
        <f>AVERAGE(C$10:C17307)</f>
        <v>0.84995779858942866</v>
      </c>
      <c r="E17307" s="2"/>
      <c r="G17307" s="23"/>
    </row>
    <row r="17308" spans="1:7" customFormat="1">
      <c r="A17308" s="4">
        <v>39946</v>
      </c>
      <c r="B17308">
        <v>0.16</v>
      </c>
      <c r="C17308">
        <f>IFERROR(((VLOOKUP(A17308,'Interest Rates-10yr'!$A$9:$C$15239,2,FALSE))-B17308),C17307)</f>
        <v>2.9499999999999997</v>
      </c>
      <c r="D17308" s="98">
        <f>AVERAGE(C$10:C17308)</f>
        <v>0.85007919532920617</v>
      </c>
      <c r="E17308" s="2"/>
      <c r="G17308" s="23"/>
    </row>
    <row r="17309" spans="1:7" customFormat="1">
      <c r="A17309" s="4">
        <v>39947</v>
      </c>
      <c r="B17309">
        <v>0.16</v>
      </c>
      <c r="C17309">
        <f>IFERROR(((VLOOKUP(A17309,'Interest Rates-10yr'!$A$9:$C$15239,2,FALSE))-B17309),C17308)</f>
        <v>2.94</v>
      </c>
      <c r="D17309" s="98">
        <f>AVERAGE(C$10:C17309)</f>
        <v>0.8501999999999964</v>
      </c>
      <c r="E17309" s="2"/>
      <c r="G17309" s="23"/>
    </row>
    <row r="17310" spans="1:7" customFormat="1">
      <c r="A17310" s="4">
        <v>39948</v>
      </c>
      <c r="B17310">
        <v>0.17</v>
      </c>
      <c r="C17310">
        <f>IFERROR(((VLOOKUP(A17310,'Interest Rates-10yr'!$A$9:$C$15239,2,FALSE))-B17310),C17309)</f>
        <v>2.97</v>
      </c>
      <c r="D17310" s="98">
        <f>AVERAGE(C$10:C17310)</f>
        <v>0.85032252470955072</v>
      </c>
      <c r="E17310" s="2"/>
      <c r="G17310" s="23"/>
    </row>
    <row r="17311" spans="1:7" customFormat="1">
      <c r="A17311" s="4">
        <v>39949</v>
      </c>
      <c r="B17311">
        <v>0.17</v>
      </c>
      <c r="C17311">
        <f>IFERROR(((VLOOKUP(A17311,'Interest Rates-10yr'!$A$9:$C$15239,2,FALSE))-B17311),C17310)</f>
        <v>2.97</v>
      </c>
      <c r="D17311" s="98">
        <f>AVERAGE(C$10:C17311)</f>
        <v>0.8504450352560361</v>
      </c>
      <c r="E17311" s="2"/>
      <c r="G17311" s="23"/>
    </row>
    <row r="17312" spans="1:7" customFormat="1">
      <c r="A17312" s="4">
        <v>39950</v>
      </c>
      <c r="B17312">
        <v>0.17</v>
      </c>
      <c r="C17312">
        <f>IFERROR(((VLOOKUP(A17312,'Interest Rates-10yr'!$A$9:$C$15239,2,FALSE))-B17312),C17311)</f>
        <v>2.97</v>
      </c>
      <c r="D17312" s="98">
        <f>AVERAGE(C$10:C17312)</f>
        <v>0.85056753164190801</v>
      </c>
      <c r="E17312" s="2"/>
      <c r="G17312" s="23"/>
    </row>
    <row r="17313" spans="1:7" customFormat="1">
      <c r="A17313" s="4">
        <v>39951</v>
      </c>
      <c r="B17313">
        <v>0.16</v>
      </c>
      <c r="C17313">
        <f>IFERROR(((VLOOKUP(A17313,'Interest Rates-10yr'!$A$9:$C$15239,2,FALSE))-B17313),C17312)</f>
        <v>3.06</v>
      </c>
      <c r="D17313" s="98">
        <f>AVERAGE(C$10:C17313)</f>
        <v>0.85069521497919176</v>
      </c>
      <c r="E17313" s="2"/>
      <c r="G17313" s="23"/>
    </row>
    <row r="17314" spans="1:7" customFormat="1">
      <c r="A17314" s="4">
        <v>39952</v>
      </c>
      <c r="B17314">
        <v>0.15</v>
      </c>
      <c r="C17314">
        <f>IFERROR(((VLOOKUP(A17314,'Interest Rates-10yr'!$A$9:$C$15239,2,FALSE))-B17314),C17313)</f>
        <v>3.1</v>
      </c>
      <c r="D17314" s="98">
        <f>AVERAGE(C$10:C17314)</f>
        <v>0.85082519503033427</v>
      </c>
      <c r="E17314" s="2"/>
      <c r="G17314" s="23"/>
    </row>
    <row r="17315" spans="1:7" customFormat="1">
      <c r="A17315" s="4">
        <v>39953</v>
      </c>
      <c r="B17315">
        <v>0.14000000000000001</v>
      </c>
      <c r="C17315">
        <f>IFERROR(((VLOOKUP(A17315,'Interest Rates-10yr'!$A$9:$C$15239,2,FALSE))-B17315),C17314)</f>
        <v>3.05</v>
      </c>
      <c r="D17315" s="98">
        <f>AVERAGE(C$10:C17315)</f>
        <v>0.85095227088870529</v>
      </c>
      <c r="E17315" s="2"/>
      <c r="G17315" s="23"/>
    </row>
    <row r="17316" spans="1:7" customFormat="1">
      <c r="A17316" s="4">
        <v>39954</v>
      </c>
      <c r="B17316">
        <v>0.17</v>
      </c>
      <c r="C17316">
        <f>IFERROR(((VLOOKUP(A17316,'Interest Rates-10yr'!$A$9:$C$15239,2,FALSE))-B17316),C17315)</f>
        <v>3.18</v>
      </c>
      <c r="D17316" s="98">
        <f>AVERAGE(C$10:C17316)</f>
        <v>0.8510868434737352</v>
      </c>
      <c r="E17316" s="2"/>
      <c r="G17316" s="23"/>
    </row>
    <row r="17317" spans="1:7" customFormat="1">
      <c r="A17317" s="4">
        <v>39955</v>
      </c>
      <c r="B17317">
        <v>0.17</v>
      </c>
      <c r="C17317">
        <f>IFERROR(((VLOOKUP(A17317,'Interest Rates-10yr'!$A$9:$C$15239,2,FALSE))-B17317),C17316)</f>
        <v>3.2800000000000002</v>
      </c>
      <c r="D17317" s="98">
        <f>AVERAGE(C$10:C17317)</f>
        <v>0.85122717818349525</v>
      </c>
      <c r="E17317" s="2"/>
      <c r="G17317" s="23"/>
    </row>
    <row r="17318" spans="1:7" customFormat="1">
      <c r="A17318" s="4">
        <v>39956</v>
      </c>
      <c r="B17318">
        <v>0.17</v>
      </c>
      <c r="C17318">
        <f>IFERROR(((VLOOKUP(A17318,'Interest Rates-10yr'!$A$9:$C$15239,2,FALSE))-B17318),C17317)</f>
        <v>3.2800000000000002</v>
      </c>
      <c r="D17318" s="98">
        <f>AVERAGE(C$10:C17318)</f>
        <v>0.85136749667802503</v>
      </c>
      <c r="E17318" s="2"/>
      <c r="G17318" s="23"/>
    </row>
    <row r="17319" spans="1:7" customFormat="1">
      <c r="A17319" s="4">
        <v>39957</v>
      </c>
      <c r="B17319">
        <v>0.17</v>
      </c>
      <c r="C17319">
        <f>IFERROR(((VLOOKUP(A17319,'Interest Rates-10yr'!$A$9:$C$15239,2,FALSE))-B17319),C17318)</f>
        <v>3.2800000000000002</v>
      </c>
      <c r="D17319" s="98">
        <f>AVERAGE(C$10:C17319)</f>
        <v>0.85150779896013495</v>
      </c>
      <c r="E17319" s="2"/>
      <c r="G17319" s="23"/>
    </row>
    <row r="17320" spans="1:7" customFormat="1">
      <c r="A17320" s="4">
        <v>39958</v>
      </c>
      <c r="B17320">
        <v>0.17</v>
      </c>
      <c r="C17320">
        <f>IFERROR(((VLOOKUP(A17320,'Interest Rates-10yr'!$A$9:$C$15239,2,FALSE))-B17320),C17319)</f>
        <v>3.2800000000000002</v>
      </c>
      <c r="D17320" s="98">
        <f>AVERAGE(C$10:C17320)</f>
        <v>0.85164808503263456</v>
      </c>
      <c r="E17320" s="2"/>
      <c r="G17320" s="23"/>
    </row>
    <row r="17321" spans="1:7" customFormat="1">
      <c r="A17321" s="4">
        <v>39959</v>
      </c>
      <c r="B17321">
        <v>0.18</v>
      </c>
      <c r="C17321">
        <f>IFERROR(((VLOOKUP(A17321,'Interest Rates-10yr'!$A$9:$C$15239,2,FALSE))-B17321),C17320)</f>
        <v>3.32</v>
      </c>
      <c r="D17321" s="98">
        <f>AVERAGE(C$10:C17321)</f>
        <v>0.85179066543437709</v>
      </c>
      <c r="E17321" s="2"/>
      <c r="G17321" s="23"/>
    </row>
    <row r="17322" spans="1:7" customFormat="1">
      <c r="A17322" s="4">
        <v>39960</v>
      </c>
      <c r="B17322">
        <v>0.17</v>
      </c>
      <c r="C17322">
        <f>IFERROR(((VLOOKUP(A17322,'Interest Rates-10yr'!$A$9:$C$15239,2,FALSE))-B17322),C17321)</f>
        <v>3.54</v>
      </c>
      <c r="D17322" s="98">
        <f>AVERAGE(C$10:C17322)</f>
        <v>0.8519459365794454</v>
      </c>
      <c r="E17322" s="2"/>
      <c r="G17322" s="23"/>
    </row>
    <row r="17323" spans="1:7" customFormat="1">
      <c r="A17323" s="4">
        <v>39961</v>
      </c>
      <c r="B17323">
        <v>0.17</v>
      </c>
      <c r="C17323">
        <f>IFERROR(((VLOOKUP(A17323,'Interest Rates-10yr'!$A$9:$C$15239,2,FALSE))-B17323),C17322)</f>
        <v>3.5</v>
      </c>
      <c r="D17323" s="98">
        <f>AVERAGE(C$10:C17323)</f>
        <v>0.85209887951946039</v>
      </c>
      <c r="E17323" s="2"/>
      <c r="G17323" s="23"/>
    </row>
    <row r="17324" spans="1:7" customFormat="1">
      <c r="A17324" s="4">
        <v>39962</v>
      </c>
      <c r="B17324">
        <v>0.19</v>
      </c>
      <c r="C17324">
        <f>IFERROR(((VLOOKUP(A17324,'Interest Rates-10yr'!$A$9:$C$15239,2,FALSE))-B17324),C17323)</f>
        <v>3.2800000000000002</v>
      </c>
      <c r="D17324" s="98">
        <f>AVERAGE(C$10:C17324)</f>
        <v>0.85223909904706552</v>
      </c>
      <c r="E17324" s="2"/>
      <c r="G17324" s="23"/>
    </row>
    <row r="17325" spans="1:7" customFormat="1">
      <c r="A17325" s="4">
        <v>39963</v>
      </c>
      <c r="B17325">
        <v>0.19</v>
      </c>
      <c r="C17325">
        <f>IFERROR(((VLOOKUP(A17325,'Interest Rates-10yr'!$A$9:$C$15239,2,FALSE))-B17325),C17324)</f>
        <v>3.2800000000000002</v>
      </c>
      <c r="D17325" s="98">
        <f>AVERAGE(C$10:C17325)</f>
        <v>0.85237930237929882</v>
      </c>
      <c r="E17325" s="2"/>
      <c r="G17325" s="23"/>
    </row>
    <row r="17326" spans="1:7" customFormat="1">
      <c r="A17326" s="4">
        <v>39964</v>
      </c>
      <c r="B17326">
        <v>0.19</v>
      </c>
      <c r="C17326">
        <f>IFERROR(((VLOOKUP(A17326,'Interest Rates-10yr'!$A$9:$C$15239,2,FALSE))-B17326),C17325)</f>
        <v>3.2800000000000002</v>
      </c>
      <c r="D17326" s="98">
        <f>AVERAGE(C$10:C17326)</f>
        <v>0.85251948951896628</v>
      </c>
      <c r="E17326" s="2"/>
      <c r="G17326" s="23"/>
    </row>
    <row r="17327" spans="1:7" customFormat="1">
      <c r="A17327" s="4">
        <v>39965</v>
      </c>
      <c r="B17327">
        <v>0.21</v>
      </c>
      <c r="C17327">
        <f>IFERROR(((VLOOKUP(A17327,'Interest Rates-10yr'!$A$9:$C$15239,2,FALSE))-B17327),C17326)</f>
        <v>3.5</v>
      </c>
      <c r="D17327" s="98">
        <f>AVERAGE(C$10:C17327)</f>
        <v>0.8526723640143169</v>
      </c>
      <c r="E17327" s="2"/>
      <c r="G17327" s="23"/>
    </row>
    <row r="17328" spans="1:7" customFormat="1">
      <c r="A17328" s="4">
        <v>39966</v>
      </c>
      <c r="B17328">
        <v>0.2</v>
      </c>
      <c r="C17328">
        <f>IFERROR(((VLOOKUP(A17328,'Interest Rates-10yr'!$A$9:$C$15239,2,FALSE))-B17328),C17327)</f>
        <v>3.4499999999999997</v>
      </c>
      <c r="D17328" s="98">
        <f>AVERAGE(C$10:C17328)</f>
        <v>0.85282233385299044</v>
      </c>
      <c r="E17328" s="2"/>
      <c r="G17328" s="23"/>
    </row>
    <row r="17329" spans="1:7" customFormat="1">
      <c r="A17329" s="4">
        <v>39967</v>
      </c>
      <c r="B17329">
        <v>0.21</v>
      </c>
      <c r="C17329">
        <f>IFERROR(((VLOOKUP(A17329,'Interest Rates-10yr'!$A$9:$C$15239,2,FALSE))-B17329),C17328)</f>
        <v>3.35</v>
      </c>
      <c r="D17329" s="98">
        <f>AVERAGE(C$10:C17329)</f>
        <v>0.85296651270207513</v>
      </c>
      <c r="E17329" s="2"/>
      <c r="G17329" s="23"/>
    </row>
    <row r="17330" spans="1:7" customFormat="1">
      <c r="A17330" s="4">
        <v>39968</v>
      </c>
      <c r="B17330">
        <v>0.2</v>
      </c>
      <c r="C17330">
        <f>IFERROR(((VLOOKUP(A17330,'Interest Rates-10yr'!$A$9:$C$15239,2,FALSE))-B17330),C17329)</f>
        <v>3.52</v>
      </c>
      <c r="D17330" s="98">
        <f>AVERAGE(C$10:C17330)</f>
        <v>0.85312048957912023</v>
      </c>
      <c r="E17330" s="2"/>
      <c r="G17330" s="23"/>
    </row>
    <row r="17331" spans="1:7" customFormat="1">
      <c r="A17331" s="4">
        <v>39969</v>
      </c>
      <c r="B17331">
        <v>0.21</v>
      </c>
      <c r="C17331">
        <f>IFERROR(((VLOOKUP(A17331,'Interest Rates-10yr'!$A$9:$C$15239,2,FALSE))-B17331),C17330)</f>
        <v>3.63</v>
      </c>
      <c r="D17331" s="98">
        <f>AVERAGE(C$10:C17331)</f>
        <v>0.8532807989839476</v>
      </c>
      <c r="E17331" s="2"/>
      <c r="G17331" s="23"/>
    </row>
    <row r="17332" spans="1:7" customFormat="1">
      <c r="A17332" s="4">
        <v>39970</v>
      </c>
      <c r="B17332">
        <v>0.21</v>
      </c>
      <c r="C17332">
        <f>IFERROR(((VLOOKUP(A17332,'Interest Rates-10yr'!$A$9:$C$15239,2,FALSE))-B17332),C17331)</f>
        <v>3.63</v>
      </c>
      <c r="D17332" s="98">
        <f>AVERAGE(C$10:C17332)</f>
        <v>0.85344108988050216</v>
      </c>
      <c r="E17332" s="2"/>
      <c r="G17332" s="23"/>
    </row>
    <row r="17333" spans="1:7" customFormat="1">
      <c r="A17333" s="4">
        <v>39971</v>
      </c>
      <c r="B17333">
        <v>0.21</v>
      </c>
      <c r="C17333">
        <f>IFERROR(((VLOOKUP(A17333,'Interest Rates-10yr'!$A$9:$C$15239,2,FALSE))-B17333),C17332)</f>
        <v>3.63</v>
      </c>
      <c r="D17333" s="98">
        <f>AVERAGE(C$10:C17333)</f>
        <v>0.85360136227198913</v>
      </c>
      <c r="E17333" s="2"/>
      <c r="G17333" s="23"/>
    </row>
    <row r="17334" spans="1:7" customFormat="1">
      <c r="A17334" s="4">
        <v>39972</v>
      </c>
      <c r="B17334">
        <v>0.21</v>
      </c>
      <c r="C17334">
        <f>IFERROR(((VLOOKUP(A17334,'Interest Rates-10yr'!$A$9:$C$15239,2,FALSE))-B17334),C17333)</f>
        <v>3.7</v>
      </c>
      <c r="D17334" s="98">
        <f>AVERAGE(C$10:C17334)</f>
        <v>0.85376565656565306</v>
      </c>
      <c r="E17334" s="2"/>
      <c r="G17334" s="23"/>
    </row>
    <row r="17335" spans="1:7" customFormat="1">
      <c r="A17335" s="4">
        <v>39973</v>
      </c>
      <c r="B17335">
        <v>0.18</v>
      </c>
      <c r="C17335">
        <f>IFERROR(((VLOOKUP(A17335,'Interest Rates-10yr'!$A$9:$C$15239,2,FALSE))-B17335),C17334)</f>
        <v>3.6799999999999997</v>
      </c>
      <c r="D17335" s="98">
        <f>AVERAGE(C$10:C17335)</f>
        <v>0.8539287775597334</v>
      </c>
      <c r="E17335" s="2"/>
      <c r="G17335" s="23"/>
    </row>
    <row r="17336" spans="1:7" customFormat="1">
      <c r="A17336" s="4">
        <v>39974</v>
      </c>
      <c r="B17336">
        <v>0.18</v>
      </c>
      <c r="C17336">
        <f>IFERROR(((VLOOKUP(A17336,'Interest Rates-10yr'!$A$9:$C$15239,2,FALSE))-B17336),C17335)</f>
        <v>3.8</v>
      </c>
      <c r="D17336" s="98">
        <f>AVERAGE(C$10:C17336)</f>
        <v>0.85409880533271421</v>
      </c>
      <c r="E17336" s="2"/>
      <c r="G17336" s="23"/>
    </row>
    <row r="17337" spans="1:7" customFormat="1">
      <c r="A17337" s="4">
        <v>39975</v>
      </c>
      <c r="B17337">
        <v>0.17</v>
      </c>
      <c r="C17337">
        <f>IFERROR(((VLOOKUP(A17337,'Interest Rates-10yr'!$A$9:$C$15239,2,FALSE))-B17337),C17336)</f>
        <v>3.71</v>
      </c>
      <c r="D17337" s="98">
        <f>AVERAGE(C$10:C17337)</f>
        <v>0.85426361957525032</v>
      </c>
      <c r="E17337" s="2"/>
      <c r="G17337" s="23"/>
    </row>
    <row r="17338" spans="1:7" customFormat="1">
      <c r="A17338" s="4">
        <v>39976</v>
      </c>
      <c r="B17338">
        <v>0.17</v>
      </c>
      <c r="C17338">
        <f>IFERROR(((VLOOKUP(A17338,'Interest Rates-10yr'!$A$9:$C$15239,2,FALSE))-B17338),C17337)</f>
        <v>3.64</v>
      </c>
      <c r="D17338" s="98">
        <f>AVERAGE(C$10:C17338)</f>
        <v>0.85442437532459681</v>
      </c>
      <c r="E17338" s="2"/>
      <c r="G17338" s="23"/>
    </row>
    <row r="17339" spans="1:7" customFormat="1">
      <c r="A17339" s="4">
        <v>39977</v>
      </c>
      <c r="B17339">
        <v>0.17</v>
      </c>
      <c r="C17339">
        <f>IFERROR(((VLOOKUP(A17339,'Interest Rates-10yr'!$A$9:$C$15239,2,FALSE))-B17339),C17338)</f>
        <v>3.64</v>
      </c>
      <c r="D17339" s="98">
        <f>AVERAGE(C$10:C17339)</f>
        <v>0.85458511252163516</v>
      </c>
      <c r="E17339" s="2"/>
      <c r="G17339" s="23"/>
    </row>
    <row r="17340" spans="1:7" customFormat="1">
      <c r="A17340" s="4">
        <v>39978</v>
      </c>
      <c r="B17340">
        <v>0.17</v>
      </c>
      <c r="C17340">
        <f>IFERROR(((VLOOKUP(A17340,'Interest Rates-10yr'!$A$9:$C$15239,2,FALSE))-B17340),C17339)</f>
        <v>3.64</v>
      </c>
      <c r="D17340" s="98">
        <f>AVERAGE(C$10:C17340)</f>
        <v>0.85474583116957692</v>
      </c>
      <c r="E17340" s="2"/>
      <c r="G17340" s="23"/>
    </row>
    <row r="17341" spans="1:7" customFormat="1">
      <c r="A17341" s="4">
        <v>39979</v>
      </c>
      <c r="B17341">
        <v>0.22</v>
      </c>
      <c r="C17341">
        <f>IFERROR(((VLOOKUP(A17341,'Interest Rates-10yr'!$A$9:$C$15239,2,FALSE))-B17341),C17340)</f>
        <v>3.5399999999999996</v>
      </c>
      <c r="D17341" s="98">
        <f>AVERAGE(C$10:C17341)</f>
        <v>0.85490076159704231</v>
      </c>
      <c r="E17341" s="2"/>
      <c r="G17341" s="23"/>
    </row>
    <row r="17342" spans="1:7" customFormat="1">
      <c r="A17342" s="4">
        <v>39980</v>
      </c>
      <c r="B17342">
        <v>0.22</v>
      </c>
      <c r="C17342">
        <f>IFERROR(((VLOOKUP(A17342,'Interest Rates-10yr'!$A$9:$C$15239,2,FALSE))-B17342),C17341)</f>
        <v>3.4499999999999997</v>
      </c>
      <c r="D17342" s="98">
        <f>AVERAGE(C$10:C17342)</f>
        <v>0.85505048174002996</v>
      </c>
      <c r="E17342" s="2"/>
      <c r="G17342" s="23"/>
    </row>
    <row r="17343" spans="1:7" customFormat="1">
      <c r="A17343" s="4">
        <v>39981</v>
      </c>
      <c r="B17343">
        <v>0.24</v>
      </c>
      <c r="C17343">
        <f>IFERROR(((VLOOKUP(A17343,'Interest Rates-10yr'!$A$9:$C$15239,2,FALSE))-B17343),C17342)</f>
        <v>3.4400000000000004</v>
      </c>
      <c r="D17343" s="98">
        <f>AVERAGE(C$10:C17343)</f>
        <v>0.85519960770739234</v>
      </c>
      <c r="E17343" s="2"/>
      <c r="G17343" s="23"/>
    </row>
    <row r="17344" spans="1:7" customFormat="1">
      <c r="A17344" s="4">
        <v>39982</v>
      </c>
      <c r="B17344">
        <v>0.25</v>
      </c>
      <c r="C17344">
        <f>IFERROR(((VLOOKUP(A17344,'Interest Rates-10yr'!$A$9:$C$15239,2,FALSE))-B17344),C17343)</f>
        <v>3.61</v>
      </c>
      <c r="D17344" s="98">
        <f>AVERAGE(C$10:C17344)</f>
        <v>0.85535852321891781</v>
      </c>
      <c r="E17344" s="2"/>
      <c r="G17344" s="23"/>
    </row>
    <row r="17345" spans="1:8">
      <c r="A17345" s="4">
        <v>39983</v>
      </c>
      <c r="B17345">
        <v>0.25</v>
      </c>
      <c r="C17345">
        <f>IFERROR(((VLOOKUP(A17345,'Interest Rates-10yr'!$A$9:$C$15239,2,FALSE))-B17345),C17344)</f>
        <v>3.54</v>
      </c>
      <c r="D17345" s="98">
        <f>AVERAGE(C$10:C17345)</f>
        <v>0.85551338255652631</v>
      </c>
      <c r="E17345" s="2"/>
      <c r="H17345"/>
    </row>
    <row r="17346" spans="1:8">
      <c r="A17346" s="4">
        <v>39984</v>
      </c>
      <c r="B17346">
        <v>0.25</v>
      </c>
      <c r="C17346">
        <f>IFERROR(((VLOOKUP(A17346,'Interest Rates-10yr'!$A$9:$C$15239,2,FALSE))-B17346),C17345)</f>
        <v>3.54</v>
      </c>
      <c r="D17346" s="98">
        <f>AVERAGE(C$10:C17346)</f>
        <v>0.8556682240295288</v>
      </c>
      <c r="E17346" s="2"/>
      <c r="H17346"/>
    </row>
    <row r="17347" spans="1:8">
      <c r="A17347" s="4">
        <v>39985</v>
      </c>
      <c r="B17347">
        <v>0.25</v>
      </c>
      <c r="C17347">
        <f>IFERROR(((VLOOKUP(A17347,'Interest Rates-10yr'!$A$9:$C$15239,2,FALSE))-B17347),C17346)</f>
        <v>3.54</v>
      </c>
      <c r="D17347" s="98">
        <f>AVERAGE(C$10:C17347)</f>
        <v>0.85582304764101635</v>
      </c>
      <c r="E17347" s="2"/>
      <c r="H17347"/>
    </row>
    <row r="17348" spans="1:8">
      <c r="A17348" s="4">
        <v>39986</v>
      </c>
      <c r="B17348">
        <v>0.24</v>
      </c>
      <c r="C17348">
        <f>IFERROR(((VLOOKUP(A17348,'Interest Rates-10yr'!$A$9:$C$15239,2,FALSE))-B17348),C17347)</f>
        <v>3.4800000000000004</v>
      </c>
      <c r="D17348" s="98">
        <f>AVERAGE(C$10:C17348)</f>
        <v>0.85597439298690481</v>
      </c>
      <c r="E17348" s="2"/>
      <c r="H17348"/>
    </row>
    <row r="17349" spans="1:8">
      <c r="A17349" s="4">
        <v>39987</v>
      </c>
      <c r="B17349">
        <v>0.24</v>
      </c>
      <c r="C17349">
        <f>IFERROR(((VLOOKUP(A17349,'Interest Rates-10yr'!$A$9:$C$15239,2,FALSE))-B17349),C17348)</f>
        <v>3.41</v>
      </c>
      <c r="D17349" s="98">
        <f>AVERAGE(C$10:C17349)</f>
        <v>0.85612168396770139</v>
      </c>
      <c r="E17349" s="2"/>
      <c r="H17349"/>
    </row>
    <row r="17350" spans="1:8">
      <c r="A17350" s="4">
        <v>39988</v>
      </c>
      <c r="B17350">
        <v>0.21</v>
      </c>
      <c r="C17350">
        <f>IFERROR(((VLOOKUP(A17350,'Interest Rates-10yr'!$A$9:$C$15239,2,FALSE))-B17350),C17349)</f>
        <v>3.5100000000000002</v>
      </c>
      <c r="D17350" s="98">
        <f>AVERAGE(C$10:C17350)</f>
        <v>0.85627472464102083</v>
      </c>
      <c r="E17350" s="2"/>
      <c r="H17350"/>
    </row>
    <row r="17351" spans="1:8">
      <c r="A17351" s="4">
        <v>39989</v>
      </c>
      <c r="B17351">
        <v>0.19</v>
      </c>
      <c r="C17351">
        <f>IFERROR(((VLOOKUP(A17351,'Interest Rates-10yr'!$A$9:$C$15239,2,FALSE))-B17351),C17350)</f>
        <v>3.36</v>
      </c>
      <c r="D17351" s="98">
        <f>AVERAGE(C$10:C17351)</f>
        <v>0.85641909814323269</v>
      </c>
      <c r="E17351" s="2"/>
      <c r="H17351"/>
    </row>
    <row r="17352" spans="1:8">
      <c r="A17352" s="4">
        <v>39990</v>
      </c>
      <c r="B17352">
        <v>0.18</v>
      </c>
      <c r="C17352">
        <f>IFERROR(((VLOOKUP(A17352,'Interest Rates-10yr'!$A$9:$C$15239,2,FALSE))-B17352),C17351)</f>
        <v>3.34</v>
      </c>
      <c r="D17352" s="98">
        <f>AVERAGE(C$10:C17352)</f>
        <v>0.85656230179322734</v>
      </c>
      <c r="E17352" s="2"/>
      <c r="H17352"/>
    </row>
    <row r="17353" spans="1:8">
      <c r="A17353" s="4">
        <v>39991</v>
      </c>
      <c r="B17353">
        <v>0.18</v>
      </c>
      <c r="C17353">
        <f>IFERROR(((VLOOKUP(A17353,'Interest Rates-10yr'!$A$9:$C$15239,2,FALSE))-B17353),C17352)</f>
        <v>3.34</v>
      </c>
      <c r="D17353" s="98">
        <f>AVERAGE(C$10:C17353)</f>
        <v>0.85670548892988596</v>
      </c>
      <c r="E17353" s="2"/>
      <c r="H17353"/>
    </row>
    <row r="17354" spans="1:8">
      <c r="A17354" s="4">
        <v>39992</v>
      </c>
      <c r="B17354">
        <v>0.18</v>
      </c>
      <c r="C17354">
        <f>IFERROR(((VLOOKUP(A17354,'Interest Rates-10yr'!$A$9:$C$15239,2,FALSE))-B17354),C17353)</f>
        <v>3.34</v>
      </c>
      <c r="D17354" s="98">
        <f>AVERAGE(C$10:C17354)</f>
        <v>0.85684865955606471</v>
      </c>
      <c r="E17354" s="2"/>
      <c r="H17354"/>
    </row>
    <row r="17355" spans="1:8">
      <c r="A17355" s="4">
        <v>39993</v>
      </c>
      <c r="B17355">
        <v>0.17</v>
      </c>
      <c r="C17355">
        <f>IFERROR(((VLOOKUP(A17355,'Interest Rates-10yr'!$A$9:$C$15239,2,FALSE))-B17355),C17354)</f>
        <v>3.34</v>
      </c>
      <c r="D17355" s="98">
        <f>AVERAGE(C$10:C17355)</f>
        <v>0.85699181367461907</v>
      </c>
      <c r="E17355" s="2"/>
      <c r="H17355"/>
    </row>
    <row r="17356" spans="1:8">
      <c r="A17356" s="4">
        <v>39994</v>
      </c>
      <c r="B17356">
        <v>0.22</v>
      </c>
      <c r="C17356">
        <f>IFERROR(((VLOOKUP(A17356,'Interest Rates-10yr'!$A$9:$C$15239,2,FALSE))-B17356),C17355)</f>
        <v>3.3099999999999996</v>
      </c>
      <c r="D17356" s="98">
        <f>AVERAGE(C$10:C17356)</f>
        <v>0.85713322188274299</v>
      </c>
      <c r="E17356" s="2"/>
      <c r="F17356" s="12" t="s">
        <v>201</v>
      </c>
      <c r="G17356" s="23">
        <f>AVERAGE(B17266:B17356)/100</f>
        <v>1.7802197802197803E-3</v>
      </c>
      <c r="H17356" s="23">
        <f>AVERAGE(C17266:C17356)/100</f>
        <v>3.1456043956043941E-2</v>
      </c>
    </row>
    <row r="17357" spans="1:8">
      <c r="A17357" s="4">
        <v>39995</v>
      </c>
      <c r="B17357">
        <v>0.2</v>
      </c>
      <c r="C17357">
        <f>IFERROR(((VLOOKUP(A17357,'Interest Rates-10yr'!$A$9:$C$15239,2,FALSE))-B17357),C17356)</f>
        <v>3.3499999999999996</v>
      </c>
      <c r="D17357" s="98">
        <f>AVERAGE(C$10:C17357)</f>
        <v>0.85727691952962548</v>
      </c>
      <c r="E17357" s="2"/>
      <c r="H17357"/>
    </row>
    <row r="17358" spans="1:8">
      <c r="A17358" s="4">
        <v>39996</v>
      </c>
      <c r="B17358">
        <v>0.17</v>
      </c>
      <c r="C17358">
        <f>IFERROR(((VLOOKUP(A17358,'Interest Rates-10yr'!$A$9:$C$15239,2,FALSE))-B17358),C17357)</f>
        <v>3.34</v>
      </c>
      <c r="D17358" s="98">
        <f>AVERAGE(C$10:C17358)</f>
        <v>0.85742002420888486</v>
      </c>
      <c r="E17358" s="2"/>
      <c r="H17358"/>
    </row>
    <row r="17359" spans="1:8">
      <c r="A17359" s="4">
        <v>39997</v>
      </c>
      <c r="B17359">
        <v>0.16</v>
      </c>
      <c r="C17359">
        <f>IFERROR(((VLOOKUP(A17359,'Interest Rates-10yr'!$A$9:$C$15239,2,FALSE))-B17359),C17358)</f>
        <v>3.34</v>
      </c>
      <c r="D17359" s="98">
        <f>AVERAGE(C$10:C17359)</f>
        <v>0.85756311239192751</v>
      </c>
      <c r="E17359" s="2"/>
      <c r="H17359"/>
    </row>
    <row r="17360" spans="1:8">
      <c r="A17360" s="4">
        <v>39998</v>
      </c>
      <c r="B17360">
        <v>0.16</v>
      </c>
      <c r="C17360">
        <f>IFERROR(((VLOOKUP(A17360,'Interest Rates-10yr'!$A$9:$C$15239,2,FALSE))-B17360),C17359)</f>
        <v>3.34</v>
      </c>
      <c r="D17360" s="98">
        <f>AVERAGE(C$10:C17360)</f>
        <v>0.85770618408160582</v>
      </c>
      <c r="E17360" s="2"/>
      <c r="H17360"/>
    </row>
    <row r="17361" spans="1:7" customFormat="1">
      <c r="A17361" s="4">
        <v>39999</v>
      </c>
      <c r="B17361">
        <v>0.16</v>
      </c>
      <c r="C17361">
        <f>IFERROR(((VLOOKUP(A17361,'Interest Rates-10yr'!$A$9:$C$15239,2,FALSE))-B17361),C17360)</f>
        <v>3.34</v>
      </c>
      <c r="D17361" s="98">
        <f>AVERAGE(C$10:C17361)</f>
        <v>0.85784923928077128</v>
      </c>
      <c r="E17361" s="2"/>
      <c r="G17361" s="23"/>
    </row>
    <row r="17362" spans="1:7" customFormat="1">
      <c r="A17362" s="4">
        <v>40000</v>
      </c>
      <c r="B17362">
        <v>0.18</v>
      </c>
      <c r="C17362">
        <f>IFERROR(((VLOOKUP(A17362,'Interest Rates-10yr'!$A$9:$C$15239,2,FALSE))-B17362),C17361)</f>
        <v>3.34</v>
      </c>
      <c r="D17362" s="98">
        <f>AVERAGE(C$10:C17362)</f>
        <v>0.85799227799227473</v>
      </c>
      <c r="E17362" s="2"/>
      <c r="G17362" s="23"/>
    </row>
    <row r="17363" spans="1:7" customFormat="1">
      <c r="A17363" s="4">
        <v>40001</v>
      </c>
      <c r="B17363">
        <v>0.18</v>
      </c>
      <c r="C17363">
        <f>IFERROR(((VLOOKUP(A17363,'Interest Rates-10yr'!$A$9:$C$15239,2,FALSE))-B17363),C17362)</f>
        <v>3.29</v>
      </c>
      <c r="D17363" s="98">
        <f>AVERAGE(C$10:C17363)</f>
        <v>0.85813241903883508</v>
      </c>
      <c r="E17363" s="2"/>
      <c r="G17363" s="23"/>
    </row>
    <row r="17364" spans="1:7" customFormat="1">
      <c r="A17364" s="4">
        <v>40002</v>
      </c>
      <c r="B17364">
        <v>0.16</v>
      </c>
      <c r="C17364">
        <f>IFERROR(((VLOOKUP(A17364,'Interest Rates-10yr'!$A$9:$C$15239,2,FALSE))-B17364),C17363)</f>
        <v>3.17</v>
      </c>
      <c r="D17364" s="98">
        <f>AVERAGE(C$10:C17364)</f>
        <v>0.85826562950158136</v>
      </c>
      <c r="E17364" s="2"/>
      <c r="G17364" s="23"/>
    </row>
    <row r="17365" spans="1:7" customFormat="1">
      <c r="A17365" s="4">
        <v>40003</v>
      </c>
      <c r="B17365">
        <v>0.15</v>
      </c>
      <c r="C17365">
        <f>IFERROR(((VLOOKUP(A17365,'Interest Rates-10yr'!$A$9:$C$15239,2,FALSE))-B17365),C17364)</f>
        <v>3.29</v>
      </c>
      <c r="D17365" s="98">
        <f>AVERAGE(C$10:C17365)</f>
        <v>0.85840573864945524</v>
      </c>
      <c r="E17365" s="2"/>
      <c r="G17365" s="23"/>
    </row>
    <row r="17366" spans="1:7" customFormat="1">
      <c r="A17366" s="4">
        <v>40004</v>
      </c>
      <c r="B17366">
        <v>0.15</v>
      </c>
      <c r="C17366">
        <f>IFERROR(((VLOOKUP(A17366,'Interest Rates-10yr'!$A$9:$C$15239,2,FALSE))-B17366),C17365)</f>
        <v>3.17</v>
      </c>
      <c r="D17366" s="98">
        <f>AVERAGE(C$10:C17366)</f>
        <v>0.85853891801578297</v>
      </c>
      <c r="E17366" s="2"/>
      <c r="G17366" s="23"/>
    </row>
    <row r="17367" spans="1:7" customFormat="1">
      <c r="A17367" s="4">
        <v>40005</v>
      </c>
      <c r="B17367">
        <v>0.15</v>
      </c>
      <c r="C17367">
        <f>IFERROR(((VLOOKUP(A17367,'Interest Rates-10yr'!$A$9:$C$15239,2,FALSE))-B17367),C17366)</f>
        <v>3.17</v>
      </c>
      <c r="D17367" s="98">
        <f>AVERAGE(C$10:C17367)</f>
        <v>0.85867208203709788</v>
      </c>
      <c r="E17367" s="2"/>
      <c r="G17367" s="23"/>
    </row>
    <row r="17368" spans="1:7" customFormat="1">
      <c r="A17368" s="4">
        <v>40006</v>
      </c>
      <c r="B17368">
        <v>0.15</v>
      </c>
      <c r="C17368">
        <f>IFERROR(((VLOOKUP(A17368,'Interest Rates-10yr'!$A$9:$C$15239,2,FALSE))-B17368),C17367)</f>
        <v>3.17</v>
      </c>
      <c r="D17368" s="98">
        <f>AVERAGE(C$10:C17368)</f>
        <v>0.85880523071605197</v>
      </c>
      <c r="E17368" s="2"/>
      <c r="G17368" s="23"/>
    </row>
    <row r="17369" spans="1:7" customFormat="1">
      <c r="A17369" s="4">
        <v>40007</v>
      </c>
      <c r="B17369">
        <v>0.13</v>
      </c>
      <c r="C17369">
        <f>IFERROR(((VLOOKUP(A17369,'Interest Rates-10yr'!$A$9:$C$15239,2,FALSE))-B17369),C17368)</f>
        <v>3.25</v>
      </c>
      <c r="D17369" s="98">
        <f>AVERAGE(C$10:C17369)</f>
        <v>0.85894297235022732</v>
      </c>
      <c r="E17369" s="2"/>
      <c r="G17369" s="23"/>
    </row>
    <row r="17370" spans="1:7" customFormat="1">
      <c r="A17370" s="4">
        <v>40008</v>
      </c>
      <c r="B17370">
        <v>0.13</v>
      </c>
      <c r="C17370">
        <f>IFERROR(((VLOOKUP(A17370,'Interest Rates-10yr'!$A$9:$C$15239,2,FALSE))-B17370),C17369)</f>
        <v>3.37</v>
      </c>
      <c r="D17370" s="98">
        <f>AVERAGE(C$10:C17370)</f>
        <v>0.8590876101607019</v>
      </c>
      <c r="E17370" s="2"/>
      <c r="G17370" s="23"/>
    </row>
    <row r="17371" spans="1:7" customFormat="1">
      <c r="A17371" s="4">
        <v>40009</v>
      </c>
      <c r="B17371">
        <v>0.14000000000000001</v>
      </c>
      <c r="C17371">
        <f>IFERROR(((VLOOKUP(A17371,'Interest Rates-10yr'!$A$9:$C$15239,2,FALSE))-B17371),C17370)</f>
        <v>3.4899999999999998</v>
      </c>
      <c r="D17371" s="98">
        <f>AVERAGE(C$10:C17371)</f>
        <v>0.85923914295587756</v>
      </c>
      <c r="E17371" s="2"/>
      <c r="G17371" s="23"/>
    </row>
    <row r="17372" spans="1:7" customFormat="1">
      <c r="A17372" s="4">
        <v>40010</v>
      </c>
      <c r="B17372">
        <v>0.15</v>
      </c>
      <c r="C17372">
        <f>IFERROR(((VLOOKUP(A17372,'Interest Rates-10yr'!$A$9:$C$15239,2,FALSE))-B17372),C17371)</f>
        <v>3.44</v>
      </c>
      <c r="D17372" s="98">
        <f>AVERAGE(C$10:C17372)</f>
        <v>0.85938777860968418</v>
      </c>
      <c r="E17372" s="2"/>
      <c r="G17372" s="23"/>
    </row>
    <row r="17373" spans="1:7" customFormat="1">
      <c r="A17373" s="4">
        <v>40011</v>
      </c>
      <c r="B17373">
        <v>0.15</v>
      </c>
      <c r="C17373">
        <f>IFERROR(((VLOOKUP(A17373,'Interest Rates-10yr'!$A$9:$C$15239,2,FALSE))-B17373),C17372)</f>
        <v>3.52</v>
      </c>
      <c r="D17373" s="98">
        <f>AVERAGE(C$10:C17373)</f>
        <v>0.85954100437686864</v>
      </c>
      <c r="E17373" s="2"/>
      <c r="G17373" s="23"/>
    </row>
    <row r="17374" spans="1:7" customFormat="1">
      <c r="A17374" s="4">
        <v>40012</v>
      </c>
      <c r="B17374">
        <v>0.15</v>
      </c>
      <c r="C17374">
        <f>IFERROR(((VLOOKUP(A17374,'Interest Rates-10yr'!$A$9:$C$15239,2,FALSE))-B17374),C17373)</f>
        <v>3.52</v>
      </c>
      <c r="D17374" s="98">
        <f>AVERAGE(C$10:C17374)</f>
        <v>0.85969421249639777</v>
      </c>
      <c r="E17374" s="2"/>
      <c r="G17374" s="23"/>
    </row>
    <row r="17375" spans="1:7" customFormat="1">
      <c r="A17375" s="4">
        <v>40013</v>
      </c>
      <c r="B17375">
        <v>0.15</v>
      </c>
      <c r="C17375">
        <f>IFERROR(((VLOOKUP(A17375,'Interest Rates-10yr'!$A$9:$C$15239,2,FALSE))-B17375),C17374)</f>
        <v>3.52</v>
      </c>
      <c r="D17375" s="98">
        <f>AVERAGE(C$10:C17375)</f>
        <v>0.85984740297132023</v>
      </c>
      <c r="E17375" s="2"/>
      <c r="G17375" s="23"/>
    </row>
    <row r="17376" spans="1:7" customFormat="1">
      <c r="A17376" s="4">
        <v>40014</v>
      </c>
      <c r="B17376">
        <v>0.15</v>
      </c>
      <c r="C17376">
        <f>IFERROR(((VLOOKUP(A17376,'Interest Rates-10yr'!$A$9:$C$15239,2,FALSE))-B17376),C17375)</f>
        <v>3.46</v>
      </c>
      <c r="D17376" s="98">
        <f>AVERAGE(C$10:C17376)</f>
        <v>0.85999712097656167</v>
      </c>
      <c r="E17376" s="2"/>
      <c r="G17376" s="23"/>
    </row>
    <row r="17377" spans="1:7" customFormat="1">
      <c r="A17377" s="4">
        <v>40015</v>
      </c>
      <c r="B17377">
        <v>0.14000000000000001</v>
      </c>
      <c r="C17377">
        <f>IFERROR(((VLOOKUP(A17377,'Interest Rates-10yr'!$A$9:$C$15239,2,FALSE))-B17377),C17376)</f>
        <v>3.36</v>
      </c>
      <c r="D17377" s="98">
        <f>AVERAGE(C$10:C17377)</f>
        <v>0.86014106402579149</v>
      </c>
      <c r="E17377" s="2"/>
      <c r="G17377" s="23"/>
    </row>
    <row r="17378" spans="1:7" customFormat="1">
      <c r="A17378" s="4">
        <v>40016</v>
      </c>
      <c r="B17378">
        <v>0.14000000000000001</v>
      </c>
      <c r="C17378">
        <f>IFERROR(((VLOOKUP(A17378,'Interest Rates-10yr'!$A$9:$C$15239,2,FALSE))-B17378),C17377)</f>
        <v>3.44</v>
      </c>
      <c r="D17378" s="98">
        <f>AVERAGE(C$10:C17378)</f>
        <v>0.86028959640738945</v>
      </c>
      <c r="E17378" s="2"/>
      <c r="G17378" s="23"/>
    </row>
    <row r="17379" spans="1:7" customFormat="1">
      <c r="A17379" s="4">
        <v>40017</v>
      </c>
      <c r="B17379">
        <v>0.15</v>
      </c>
      <c r="C17379">
        <f>IFERROR(((VLOOKUP(A17379,'Interest Rates-10yr'!$A$9:$C$15239,2,FALSE))-B17379),C17378)</f>
        <v>3.5700000000000003</v>
      </c>
      <c r="D17379" s="98">
        <f>AVERAGE(C$10:C17379)</f>
        <v>0.86044559585491931</v>
      </c>
      <c r="E17379" s="2"/>
      <c r="G17379" s="23"/>
    </row>
    <row r="17380" spans="1:7" customFormat="1">
      <c r="A17380" s="4">
        <v>40018</v>
      </c>
      <c r="B17380">
        <v>0.15</v>
      </c>
      <c r="C17380">
        <f>IFERROR(((VLOOKUP(A17380,'Interest Rates-10yr'!$A$9:$C$15239,2,FALSE))-B17380),C17379)</f>
        <v>3.5500000000000003</v>
      </c>
      <c r="D17380" s="98">
        <f>AVERAGE(C$10:C17380)</f>
        <v>0.86060042599734887</v>
      </c>
      <c r="E17380" s="2"/>
      <c r="G17380" s="23"/>
    </row>
    <row r="17381" spans="1:7" customFormat="1">
      <c r="A17381" s="4">
        <v>40019</v>
      </c>
      <c r="B17381">
        <v>0.15</v>
      </c>
      <c r="C17381">
        <f>IFERROR(((VLOOKUP(A17381,'Interest Rates-10yr'!$A$9:$C$15239,2,FALSE))-B17381),C17380)</f>
        <v>3.5500000000000003</v>
      </c>
      <c r="D17381" s="98">
        <f>AVERAGE(C$10:C17381)</f>
        <v>0.86075523831452605</v>
      </c>
      <c r="E17381" s="2"/>
      <c r="G17381" s="23"/>
    </row>
    <row r="17382" spans="1:7" customFormat="1">
      <c r="A17382" s="4">
        <v>40020</v>
      </c>
      <c r="B17382">
        <v>0.15</v>
      </c>
      <c r="C17382">
        <f>IFERROR(((VLOOKUP(A17382,'Interest Rates-10yr'!$A$9:$C$15239,2,FALSE))-B17382),C17381)</f>
        <v>3.5500000000000003</v>
      </c>
      <c r="D17382" s="98">
        <f>AVERAGE(C$10:C17382)</f>
        <v>0.86091003280952894</v>
      </c>
      <c r="E17382" s="2"/>
      <c r="G17382" s="23"/>
    </row>
    <row r="17383" spans="1:7" customFormat="1">
      <c r="A17383" s="4">
        <v>40021</v>
      </c>
      <c r="B17383">
        <v>0.16</v>
      </c>
      <c r="C17383">
        <f>IFERROR(((VLOOKUP(A17383,'Interest Rates-10yr'!$A$9:$C$15239,2,FALSE))-B17383),C17382)</f>
        <v>3.59</v>
      </c>
      <c r="D17383" s="98">
        <f>AVERAGE(C$10:C17383)</f>
        <v>0.8610671117762142</v>
      </c>
      <c r="E17383" s="2"/>
      <c r="G17383" s="23"/>
    </row>
    <row r="17384" spans="1:7" customFormat="1">
      <c r="A17384" s="4">
        <v>40022</v>
      </c>
      <c r="B17384">
        <v>0.15</v>
      </c>
      <c r="C17384">
        <f>IFERROR(((VLOOKUP(A17384,'Interest Rates-10yr'!$A$9:$C$15239,2,FALSE))-B17384),C17383)</f>
        <v>3.5700000000000003</v>
      </c>
      <c r="D17384" s="98">
        <f>AVERAGE(C$10:C17384)</f>
        <v>0.86122302158273067</v>
      </c>
      <c r="E17384" s="2"/>
      <c r="G17384" s="23"/>
    </row>
    <row r="17385" spans="1:7" customFormat="1">
      <c r="A17385" s="4">
        <v>40023</v>
      </c>
      <c r="B17385">
        <v>0.17</v>
      </c>
      <c r="C17385">
        <f>IFERROR(((VLOOKUP(A17385,'Interest Rates-10yr'!$A$9:$C$15239,2,FALSE))-B17385),C17384)</f>
        <v>3.52</v>
      </c>
      <c r="D17385" s="98">
        <f>AVERAGE(C$10:C17385)</f>
        <v>0.86137603591159906</v>
      </c>
      <c r="E17385" s="2"/>
      <c r="G17385" s="23"/>
    </row>
    <row r="17386" spans="1:7" customFormat="1">
      <c r="A17386" s="4">
        <v>40024</v>
      </c>
      <c r="B17386">
        <v>0.17</v>
      </c>
      <c r="C17386">
        <f>IFERROR(((VLOOKUP(A17386,'Interest Rates-10yr'!$A$9:$C$15239,2,FALSE))-B17386),C17385)</f>
        <v>3.5</v>
      </c>
      <c r="D17386" s="98">
        <f>AVERAGE(C$10:C17386)</f>
        <v>0.86152788168268091</v>
      </c>
      <c r="E17386" s="2"/>
      <c r="G17386" s="23"/>
    </row>
    <row r="17387" spans="1:7" customFormat="1">
      <c r="A17387" s="4">
        <v>40025</v>
      </c>
      <c r="B17387">
        <v>0.18</v>
      </c>
      <c r="C17387">
        <f>IFERROR(((VLOOKUP(A17387,'Interest Rates-10yr'!$A$9:$C$15239,2,FALSE))-B17387),C17386)</f>
        <v>3.34</v>
      </c>
      <c r="D17387" s="98">
        <f>AVERAGE(C$10:C17387)</f>
        <v>0.86167050293474201</v>
      </c>
      <c r="E17387" s="2"/>
      <c r="G17387" s="23"/>
    </row>
    <row r="17388" spans="1:7" customFormat="1">
      <c r="A17388" s="4">
        <v>40026</v>
      </c>
      <c r="B17388">
        <v>0.18</v>
      </c>
      <c r="C17388">
        <f>IFERROR(((VLOOKUP(A17388,'Interest Rates-10yr'!$A$9:$C$15239,2,FALSE))-B17388),C17387)</f>
        <v>3.34</v>
      </c>
      <c r="D17388" s="98">
        <f>AVERAGE(C$10:C17388)</f>
        <v>0.86181310777374687</v>
      </c>
      <c r="E17388" s="2"/>
      <c r="G17388" s="23"/>
    </row>
    <row r="17389" spans="1:7" customFormat="1">
      <c r="A17389" s="4">
        <v>40027</v>
      </c>
      <c r="B17389">
        <v>0.18</v>
      </c>
      <c r="C17389">
        <f>IFERROR(((VLOOKUP(A17389,'Interest Rates-10yr'!$A$9:$C$15239,2,FALSE))-B17389),C17388)</f>
        <v>3.34</v>
      </c>
      <c r="D17389" s="98">
        <f>AVERAGE(C$10:C17389)</f>
        <v>0.86195569620252854</v>
      </c>
      <c r="E17389" s="2"/>
      <c r="G17389" s="23"/>
    </row>
    <row r="17390" spans="1:7" customFormat="1">
      <c r="A17390" s="4">
        <v>40028</v>
      </c>
      <c r="B17390">
        <v>0.18</v>
      </c>
      <c r="C17390">
        <f>IFERROR(((VLOOKUP(A17390,'Interest Rates-10yr'!$A$9:$C$15239,2,FALSE))-B17390),C17389)</f>
        <v>3.48</v>
      </c>
      <c r="D17390" s="98">
        <f>AVERAGE(C$10:C17390)</f>
        <v>0.86210632299637224</v>
      </c>
      <c r="E17390" s="2"/>
      <c r="G17390" s="23"/>
    </row>
    <row r="17391" spans="1:7" customFormat="1">
      <c r="A17391" s="4">
        <v>40029</v>
      </c>
      <c r="B17391">
        <v>0.17</v>
      </c>
      <c r="C17391">
        <f>IFERROR(((VLOOKUP(A17391,'Interest Rates-10yr'!$A$9:$C$15239,2,FALSE))-B17391),C17390)</f>
        <v>3.5300000000000002</v>
      </c>
      <c r="D17391" s="98">
        <f>AVERAGE(C$10:C17391)</f>
        <v>0.86225980899781074</v>
      </c>
      <c r="E17391" s="2"/>
      <c r="G17391" s="23"/>
    </row>
    <row r="17392" spans="1:7" customFormat="1">
      <c r="A17392" s="4">
        <v>40030</v>
      </c>
      <c r="B17392">
        <v>0.17</v>
      </c>
      <c r="C17392">
        <f>IFERROR(((VLOOKUP(A17392,'Interest Rates-10yr'!$A$9:$C$15239,2,FALSE))-B17392),C17391)</f>
        <v>3.63</v>
      </c>
      <c r="D17392" s="98">
        <f>AVERAGE(C$10:C17392)</f>
        <v>0.86241903008686338</v>
      </c>
      <c r="E17392" s="2"/>
      <c r="G17392" s="23"/>
    </row>
    <row r="17393" spans="1:7" customFormat="1">
      <c r="A17393" s="4">
        <v>40031</v>
      </c>
      <c r="B17393">
        <v>0.17</v>
      </c>
      <c r="C17393">
        <f>IFERROR(((VLOOKUP(A17393,'Interest Rates-10yr'!$A$9:$C$15239,2,FALSE))-B17393),C17392)</f>
        <v>3.62</v>
      </c>
      <c r="D17393" s="98">
        <f>AVERAGE(C$10:C17393)</f>
        <v>0.86257765761619576</v>
      </c>
      <c r="E17393" s="2"/>
      <c r="G17393" s="23"/>
    </row>
    <row r="17394" spans="1:7" customFormat="1">
      <c r="A17394" s="4">
        <v>40032</v>
      </c>
      <c r="B17394">
        <v>0.17</v>
      </c>
      <c r="C17394">
        <f>IFERROR(((VLOOKUP(A17394,'Interest Rates-10yr'!$A$9:$C$15239,2,FALSE))-B17394),C17393)</f>
        <v>3.72</v>
      </c>
      <c r="D17394" s="98">
        <f>AVERAGE(C$10:C17394)</f>
        <v>0.86274201898187786</v>
      </c>
      <c r="E17394" s="2"/>
      <c r="G17394" s="23"/>
    </row>
    <row r="17395" spans="1:7" customFormat="1">
      <c r="A17395" s="4">
        <v>40033</v>
      </c>
      <c r="B17395">
        <v>0.17</v>
      </c>
      <c r="C17395">
        <f>IFERROR(((VLOOKUP(A17395,'Interest Rates-10yr'!$A$9:$C$15239,2,FALSE))-B17395),C17394)</f>
        <v>3.72</v>
      </c>
      <c r="D17395" s="98">
        <f>AVERAGE(C$10:C17395)</f>
        <v>0.86290636144023614</v>
      </c>
      <c r="E17395" s="2"/>
      <c r="G17395" s="23"/>
    </row>
    <row r="17396" spans="1:7" customFormat="1">
      <c r="A17396" s="4">
        <v>40034</v>
      </c>
      <c r="B17396">
        <v>0.17</v>
      </c>
      <c r="C17396">
        <f>IFERROR(((VLOOKUP(A17396,'Interest Rates-10yr'!$A$9:$C$15239,2,FALSE))-B17396),C17395)</f>
        <v>3.72</v>
      </c>
      <c r="D17396" s="98">
        <f>AVERAGE(C$10:C17396)</f>
        <v>0.86307068499453299</v>
      </c>
      <c r="E17396" s="2"/>
      <c r="G17396" s="23"/>
    </row>
    <row r="17397" spans="1:7" customFormat="1">
      <c r="A17397" s="4">
        <v>40035</v>
      </c>
      <c r="B17397">
        <v>0.17</v>
      </c>
      <c r="C17397">
        <f>IFERROR(((VLOOKUP(A17397,'Interest Rates-10yr'!$A$9:$C$15239,2,FALSE))-B17397),C17396)</f>
        <v>3.63</v>
      </c>
      <c r="D17397" s="98">
        <f>AVERAGE(C$10:C17397)</f>
        <v>0.86322981366459306</v>
      </c>
      <c r="E17397" s="2"/>
      <c r="G17397" s="23"/>
    </row>
    <row r="17398" spans="1:7" customFormat="1">
      <c r="A17398" s="4">
        <v>40036</v>
      </c>
      <c r="B17398">
        <v>0.16</v>
      </c>
      <c r="C17398">
        <f>IFERROR(((VLOOKUP(A17398,'Interest Rates-10yr'!$A$9:$C$15239,2,FALSE))-B17398),C17397)</f>
        <v>3.55</v>
      </c>
      <c r="D17398" s="98">
        <f>AVERAGE(C$10:C17398)</f>
        <v>0.86338432342285021</v>
      </c>
      <c r="E17398" s="2"/>
      <c r="G17398" s="23"/>
    </row>
    <row r="17399" spans="1:7" customFormat="1">
      <c r="A17399" s="4">
        <v>40037</v>
      </c>
      <c r="B17399">
        <v>0.15</v>
      </c>
      <c r="C17399">
        <f>IFERROR(((VLOOKUP(A17399,'Interest Rates-10yr'!$A$9:$C$15239,2,FALSE))-B17399),C17398)</f>
        <v>3.5700000000000003</v>
      </c>
      <c r="D17399" s="98">
        <f>AVERAGE(C$10:C17399)</f>
        <v>0.86353996549740897</v>
      </c>
      <c r="E17399" s="2"/>
      <c r="G17399" s="23"/>
    </row>
    <row r="17400" spans="1:7" customFormat="1">
      <c r="A17400" s="4">
        <v>40038</v>
      </c>
      <c r="B17400">
        <v>0.15</v>
      </c>
      <c r="C17400">
        <f>IFERROR(((VLOOKUP(A17400,'Interest Rates-10yr'!$A$9:$C$15239,2,FALSE))-B17400),C17399)</f>
        <v>3.44</v>
      </c>
      <c r="D17400" s="98">
        <f>AVERAGE(C$10:C17400)</f>
        <v>0.86368811454200123</v>
      </c>
      <c r="E17400" s="2"/>
      <c r="G17400" s="23"/>
    </row>
    <row r="17401" spans="1:7" customFormat="1">
      <c r="A17401" s="4">
        <v>40039</v>
      </c>
      <c r="B17401">
        <v>0.15</v>
      </c>
      <c r="C17401">
        <f>IFERROR(((VLOOKUP(A17401,'Interest Rates-10yr'!$A$9:$C$15239,2,FALSE))-B17401),C17400)</f>
        <v>3.4</v>
      </c>
      <c r="D17401" s="98">
        <f>AVERAGE(C$10:C17401)</f>
        <v>0.86383394664213098</v>
      </c>
      <c r="E17401" s="2"/>
      <c r="G17401" s="23"/>
    </row>
    <row r="17402" spans="1:7" customFormat="1">
      <c r="A17402" s="4">
        <v>40040</v>
      </c>
      <c r="B17402">
        <v>0.15</v>
      </c>
      <c r="C17402">
        <f>IFERROR(((VLOOKUP(A17402,'Interest Rates-10yr'!$A$9:$C$15239,2,FALSE))-B17402),C17401)</f>
        <v>3.4</v>
      </c>
      <c r="D17402" s="98">
        <f>AVERAGE(C$10:C17402)</f>
        <v>0.86397976197320425</v>
      </c>
      <c r="E17402" s="2"/>
      <c r="G17402" s="23"/>
    </row>
    <row r="17403" spans="1:7" customFormat="1">
      <c r="A17403" s="4">
        <v>40041</v>
      </c>
      <c r="B17403">
        <v>0.15</v>
      </c>
      <c r="C17403">
        <f>IFERROR(((VLOOKUP(A17403,'Interest Rates-10yr'!$A$9:$C$15239,2,FALSE))-B17403),C17402)</f>
        <v>3.4</v>
      </c>
      <c r="D17403" s="98">
        <f>AVERAGE(C$10:C17403)</f>
        <v>0.86412556053811329</v>
      </c>
      <c r="E17403" s="2"/>
      <c r="G17403" s="23"/>
    </row>
    <row r="17404" spans="1:7" customFormat="1">
      <c r="A17404" s="4">
        <v>40042</v>
      </c>
      <c r="B17404">
        <v>0.17</v>
      </c>
      <c r="C17404">
        <f>IFERROR(((VLOOKUP(A17404,'Interest Rates-10yr'!$A$9:$C$15239,2,FALSE))-B17404),C17403)</f>
        <v>3.31</v>
      </c>
      <c r="D17404" s="98">
        <f>AVERAGE(C$10:C17404)</f>
        <v>0.86426616843920334</v>
      </c>
      <c r="E17404" s="2"/>
      <c r="G17404" s="23"/>
    </row>
    <row r="17405" spans="1:7" customFormat="1">
      <c r="A17405" s="4">
        <v>40043</v>
      </c>
      <c r="B17405">
        <v>0.17</v>
      </c>
      <c r="C17405">
        <f>IFERROR(((VLOOKUP(A17405,'Interest Rates-10yr'!$A$9:$C$15239,2,FALSE))-B17405),C17404)</f>
        <v>3.34</v>
      </c>
      <c r="D17405" s="98">
        <f>AVERAGE(C$10:C17405)</f>
        <v>0.86440848470912524</v>
      </c>
      <c r="E17405" s="2"/>
      <c r="G17405" s="23"/>
    </row>
    <row r="17406" spans="1:7" customFormat="1">
      <c r="A17406" s="4">
        <v>40044</v>
      </c>
      <c r="B17406">
        <v>0.17</v>
      </c>
      <c r="C17406">
        <f>IFERROR(((VLOOKUP(A17406,'Interest Rates-10yr'!$A$9:$C$15239,2,FALSE))-B17406),C17405)</f>
        <v>3.2800000000000002</v>
      </c>
      <c r="D17406" s="98">
        <f>AVERAGE(C$10:C17406)</f>
        <v>0.86454733574753939</v>
      </c>
      <c r="E17406" s="2"/>
      <c r="G17406" s="23"/>
    </row>
    <row r="17407" spans="1:7" customFormat="1">
      <c r="A17407" s="4">
        <v>40045</v>
      </c>
      <c r="B17407">
        <v>0.17</v>
      </c>
      <c r="C17407">
        <f>IFERROR(((VLOOKUP(A17407,'Interest Rates-10yr'!$A$9:$C$15239,2,FALSE))-B17407),C17406)</f>
        <v>3.25</v>
      </c>
      <c r="D17407" s="98">
        <f>AVERAGE(C$10:C17407)</f>
        <v>0.86468444648809872</v>
      </c>
      <c r="E17407" s="2"/>
      <c r="G17407" s="23"/>
    </row>
    <row r="17408" spans="1:7" customFormat="1">
      <c r="A17408" s="4">
        <v>40046</v>
      </c>
      <c r="B17408">
        <v>0.16</v>
      </c>
      <c r="C17408">
        <f>IFERROR(((VLOOKUP(A17408,'Interest Rates-10yr'!$A$9:$C$15239,2,FALSE))-B17408),C17407)</f>
        <v>3.4</v>
      </c>
      <c r="D17408" s="98">
        <f>AVERAGE(C$10:C17408)</f>
        <v>0.8648301626530227</v>
      </c>
      <c r="E17408" s="2"/>
      <c r="G17408" s="23"/>
    </row>
    <row r="17409" spans="1:7" customFormat="1">
      <c r="A17409" s="4">
        <v>40047</v>
      </c>
      <c r="B17409">
        <v>0.16</v>
      </c>
      <c r="C17409">
        <f>IFERROR(((VLOOKUP(A17409,'Interest Rates-10yr'!$A$9:$C$15239,2,FALSE))-B17409),C17408)</f>
        <v>3.4</v>
      </c>
      <c r="D17409" s="98">
        <f>AVERAGE(C$10:C17409)</f>
        <v>0.86497586206896215</v>
      </c>
      <c r="E17409" s="2"/>
      <c r="G17409" s="23"/>
    </row>
    <row r="17410" spans="1:7" customFormat="1">
      <c r="A17410" s="4">
        <v>40048</v>
      </c>
      <c r="B17410">
        <v>0.16</v>
      </c>
      <c r="C17410">
        <f>IFERROR(((VLOOKUP(A17410,'Interest Rates-10yr'!$A$9:$C$15239,2,FALSE))-B17410),C17409)</f>
        <v>3.4</v>
      </c>
      <c r="D17410" s="98">
        <f>AVERAGE(C$10:C17410)</f>
        <v>0.86512154473880476</v>
      </c>
      <c r="E17410" s="2"/>
      <c r="G17410" s="23"/>
    </row>
    <row r="17411" spans="1:7" customFormat="1">
      <c r="A17411" s="4">
        <v>40049</v>
      </c>
      <c r="B17411">
        <v>0.16</v>
      </c>
      <c r="C17411">
        <f>IFERROR(((VLOOKUP(A17411,'Interest Rates-10yr'!$A$9:$C$15239,2,FALSE))-B17411),C17410)</f>
        <v>3.32</v>
      </c>
      <c r="D17411" s="98">
        <f>AVERAGE(C$10:C17411)</f>
        <v>0.86526261349269862</v>
      </c>
      <c r="E17411" s="2"/>
      <c r="G17411" s="23"/>
    </row>
    <row r="17412" spans="1:7" customFormat="1">
      <c r="A17412" s="4">
        <v>40050</v>
      </c>
      <c r="B17412">
        <v>0.15</v>
      </c>
      <c r="C17412">
        <f>IFERROR(((VLOOKUP(A17412,'Interest Rates-10yr'!$A$9:$C$15239,2,FALSE))-B17412),C17411)</f>
        <v>3.3000000000000003</v>
      </c>
      <c r="D17412" s="98">
        <f>AVERAGE(C$10:C17412)</f>
        <v>0.86540251680744351</v>
      </c>
      <c r="E17412" s="2"/>
      <c r="G17412" s="23"/>
    </row>
    <row r="17413" spans="1:7" customFormat="1">
      <c r="A17413" s="4">
        <v>40051</v>
      </c>
      <c r="B17413">
        <v>0.15</v>
      </c>
      <c r="C17413">
        <f>IFERROR(((VLOOKUP(A17413,'Interest Rates-10yr'!$A$9:$C$15239,2,FALSE))-B17413),C17412)</f>
        <v>3.29</v>
      </c>
      <c r="D17413" s="98">
        <f>AVERAGE(C$10:C17413)</f>
        <v>0.86554182946448754</v>
      </c>
      <c r="E17413" s="2"/>
      <c r="G17413" s="23"/>
    </row>
    <row r="17414" spans="1:7" customFormat="1">
      <c r="A17414" s="4">
        <v>40052</v>
      </c>
      <c r="B17414">
        <v>0.14000000000000001</v>
      </c>
      <c r="C17414">
        <f>IFERROR(((VLOOKUP(A17414,'Interest Rates-10yr'!$A$9:$C$15239,2,FALSE))-B17414),C17413)</f>
        <v>3.33</v>
      </c>
      <c r="D17414" s="98">
        <f>AVERAGE(C$10:C17414)</f>
        <v>0.86568342430335776</v>
      </c>
      <c r="E17414" s="2"/>
      <c r="G17414" s="23"/>
    </row>
    <row r="17415" spans="1:7" customFormat="1">
      <c r="A17415" s="4">
        <v>40053</v>
      </c>
      <c r="B17415">
        <v>0.14000000000000001</v>
      </c>
      <c r="C17415">
        <f>IFERROR(((VLOOKUP(A17415,'Interest Rates-10yr'!$A$9:$C$15239,2,FALSE))-B17415),C17414)</f>
        <v>3.32</v>
      </c>
      <c r="D17415" s="98">
        <f>AVERAGE(C$10:C17415)</f>
        <v>0.86582442835803408</v>
      </c>
      <c r="E17415" s="2"/>
      <c r="G17415" s="23"/>
    </row>
    <row r="17416" spans="1:7" customFormat="1">
      <c r="A17416" s="4">
        <v>40054</v>
      </c>
      <c r="B17416">
        <v>0.14000000000000001</v>
      </c>
      <c r="C17416">
        <f>IFERROR(((VLOOKUP(A17416,'Interest Rates-10yr'!$A$9:$C$15239,2,FALSE))-B17416),C17415)</f>
        <v>3.32</v>
      </c>
      <c r="D17416" s="98">
        <f>AVERAGE(C$10:C17416)</f>
        <v>0.8659654162118654</v>
      </c>
      <c r="E17416" s="2"/>
      <c r="G17416" s="23"/>
    </row>
    <row r="17417" spans="1:7" customFormat="1">
      <c r="A17417" s="4">
        <v>40055</v>
      </c>
      <c r="B17417">
        <v>0.14000000000000001</v>
      </c>
      <c r="C17417">
        <f>IFERROR(((VLOOKUP(A17417,'Interest Rates-10yr'!$A$9:$C$15239,2,FALSE))-B17417),C17416)</f>
        <v>3.32</v>
      </c>
      <c r="D17417" s="98">
        <f>AVERAGE(C$10:C17417)</f>
        <v>0.8661063878676436</v>
      </c>
      <c r="E17417" s="2"/>
      <c r="G17417" s="23"/>
    </row>
    <row r="17418" spans="1:7" customFormat="1">
      <c r="A17418" s="4">
        <v>40056</v>
      </c>
      <c r="B17418">
        <v>0.15</v>
      </c>
      <c r="C17418">
        <f>IFERROR(((VLOOKUP(A17418,'Interest Rates-10yr'!$A$9:$C$15239,2,FALSE))-B17418),C17417)</f>
        <v>3.25</v>
      </c>
      <c r="D17418" s="98">
        <f>AVERAGE(C$10:C17418)</f>
        <v>0.8662433224194348</v>
      </c>
      <c r="E17418" s="2"/>
      <c r="G17418" s="23"/>
    </row>
    <row r="17419" spans="1:7" customFormat="1">
      <c r="A17419" s="4">
        <v>40057</v>
      </c>
      <c r="B17419">
        <v>0.15</v>
      </c>
      <c r="C17419">
        <f>IFERROR(((VLOOKUP(A17419,'Interest Rates-10yr'!$A$9:$C$15239,2,FALSE))-B17419),C17418)</f>
        <v>3.23</v>
      </c>
      <c r="D17419" s="98">
        <f>AVERAGE(C$10:C17419)</f>
        <v>0.86637909247558531</v>
      </c>
      <c r="E17419" s="2"/>
      <c r="G17419" s="23"/>
    </row>
    <row r="17420" spans="1:7" customFormat="1">
      <c r="A17420" s="4">
        <v>40058</v>
      </c>
      <c r="B17420">
        <v>0.16</v>
      </c>
      <c r="C17420">
        <f>IFERROR(((VLOOKUP(A17420,'Interest Rates-10yr'!$A$9:$C$15239,2,FALSE))-B17420),C17419)</f>
        <v>3.13</v>
      </c>
      <c r="D17420" s="98">
        <f>AVERAGE(C$10:C17420)</f>
        <v>0.86650910344035026</v>
      </c>
      <c r="E17420" s="2"/>
      <c r="G17420" s="23"/>
    </row>
    <row r="17421" spans="1:7" customFormat="1">
      <c r="A17421" s="4">
        <v>40059</v>
      </c>
      <c r="B17421">
        <v>0.15</v>
      </c>
      <c r="C17421">
        <f>IFERROR(((VLOOKUP(A17421,'Interest Rates-10yr'!$A$9:$C$15239,2,FALSE))-B17421),C17420)</f>
        <v>3.18</v>
      </c>
      <c r="D17421" s="98">
        <f>AVERAGE(C$10:C17421)</f>
        <v>0.86664197105444174</v>
      </c>
      <c r="E17421" s="2"/>
      <c r="G17421" s="23"/>
    </row>
    <row r="17422" spans="1:7" customFormat="1">
      <c r="A17422" s="4">
        <v>40060</v>
      </c>
      <c r="B17422">
        <v>0.15</v>
      </c>
      <c r="C17422">
        <f>IFERROR(((VLOOKUP(A17422,'Interest Rates-10yr'!$A$9:$C$15239,2,FALSE))-B17422),C17421)</f>
        <v>3.3000000000000003</v>
      </c>
      <c r="D17422" s="98">
        <f>AVERAGE(C$10:C17422)</f>
        <v>0.86678171481077004</v>
      </c>
      <c r="E17422" s="2"/>
      <c r="G17422" s="23"/>
    </row>
    <row r="17423" spans="1:7" customFormat="1">
      <c r="A17423" s="4">
        <v>40061</v>
      </c>
      <c r="B17423">
        <v>0.15</v>
      </c>
      <c r="C17423">
        <f>IFERROR(((VLOOKUP(A17423,'Interest Rates-10yr'!$A$9:$C$15239,2,FALSE))-B17423),C17422)</f>
        <v>3.3000000000000003</v>
      </c>
      <c r="D17423" s="98">
        <f>AVERAGE(C$10:C17423)</f>
        <v>0.86692144251751102</v>
      </c>
      <c r="E17423" s="2"/>
      <c r="G17423" s="23"/>
    </row>
    <row r="17424" spans="1:7" customFormat="1">
      <c r="A17424" s="4">
        <v>40062</v>
      </c>
      <c r="B17424">
        <v>0.15</v>
      </c>
      <c r="C17424">
        <f>IFERROR(((VLOOKUP(A17424,'Interest Rates-10yr'!$A$9:$C$15239,2,FALSE))-B17424),C17423)</f>
        <v>3.3000000000000003</v>
      </c>
      <c r="D17424" s="98">
        <f>AVERAGE(C$10:C17424)</f>
        <v>0.86706115417742968</v>
      </c>
      <c r="E17424" s="2"/>
      <c r="G17424" s="23"/>
    </row>
    <row r="17425" spans="1:7" customFormat="1">
      <c r="A17425" s="4">
        <v>40063</v>
      </c>
      <c r="B17425">
        <v>0.15</v>
      </c>
      <c r="C17425">
        <f>IFERROR(((VLOOKUP(A17425,'Interest Rates-10yr'!$A$9:$C$15239,2,FALSE))-B17425),C17424)</f>
        <v>3.3000000000000003</v>
      </c>
      <c r="D17425" s="98">
        <f>AVERAGE(C$10:C17425)</f>
        <v>0.86720084979328982</v>
      </c>
      <c r="E17425" s="2"/>
      <c r="G17425" s="23"/>
    </row>
    <row r="17426" spans="1:7" customFormat="1">
      <c r="A17426" s="4">
        <v>40064</v>
      </c>
      <c r="B17426">
        <v>0.15</v>
      </c>
      <c r="C17426">
        <f>IFERROR(((VLOOKUP(A17426,'Interest Rates-10yr'!$A$9:$C$15239,2,FALSE))-B17426),C17425)</f>
        <v>3.3200000000000003</v>
      </c>
      <c r="D17426" s="98">
        <f>AVERAGE(C$10:C17426)</f>
        <v>0.86734167767123704</v>
      </c>
      <c r="E17426" s="2"/>
      <c r="G17426" s="23"/>
    </row>
    <row r="17427" spans="1:7" customFormat="1">
      <c r="A17427" s="4">
        <v>40065</v>
      </c>
      <c r="B17427">
        <v>0.15</v>
      </c>
      <c r="C17427">
        <f>IFERROR(((VLOOKUP(A17427,'Interest Rates-10yr'!$A$9:$C$15239,2,FALSE))-B17427),C17426)</f>
        <v>3.33</v>
      </c>
      <c r="D17427" s="98">
        <f>AVERAGE(C$10:C17427)</f>
        <v>0.86748306349752757</v>
      </c>
      <c r="E17427" s="2"/>
      <c r="G17427" s="23"/>
    </row>
    <row r="17428" spans="1:7" customFormat="1">
      <c r="A17428" s="4">
        <v>40066</v>
      </c>
      <c r="B17428">
        <v>0.16</v>
      </c>
      <c r="C17428">
        <f>IFERROR(((VLOOKUP(A17428,'Interest Rates-10yr'!$A$9:$C$15239,2,FALSE))-B17428),C17427)</f>
        <v>3.1999999999999997</v>
      </c>
      <c r="D17428" s="98">
        <f>AVERAGE(C$10:C17428)</f>
        <v>0.86761696997531068</v>
      </c>
      <c r="E17428" s="2"/>
      <c r="G17428" s="23"/>
    </row>
    <row r="17429" spans="1:7" customFormat="1">
      <c r="A17429" s="4">
        <v>40067</v>
      </c>
      <c r="B17429">
        <v>0.15</v>
      </c>
      <c r="C17429">
        <f>IFERROR(((VLOOKUP(A17429,'Interest Rates-10yr'!$A$9:$C$15239,2,FALSE))-B17429),C17428)</f>
        <v>3.19</v>
      </c>
      <c r="D17429" s="98">
        <f>AVERAGE(C$10:C17429)</f>
        <v>0.86775028702640278</v>
      </c>
      <c r="E17429" s="2"/>
      <c r="G17429" s="23"/>
    </row>
    <row r="17430" spans="1:7" customFormat="1">
      <c r="A17430" s="4">
        <v>40068</v>
      </c>
      <c r="B17430">
        <v>0.15</v>
      </c>
      <c r="C17430">
        <f>IFERROR(((VLOOKUP(A17430,'Interest Rates-10yr'!$A$9:$C$15239,2,FALSE))-B17430),C17429)</f>
        <v>3.19</v>
      </c>
      <c r="D17430" s="98">
        <f>AVERAGE(C$10:C17430)</f>
        <v>0.86788358877216798</v>
      </c>
      <c r="E17430" s="2"/>
      <c r="G17430" s="23"/>
    </row>
    <row r="17431" spans="1:7" customFormat="1">
      <c r="A17431" s="4">
        <v>40069</v>
      </c>
      <c r="B17431">
        <v>0.15</v>
      </c>
      <c r="C17431">
        <f>IFERROR(((VLOOKUP(A17431,'Interest Rates-10yr'!$A$9:$C$15239,2,FALSE))-B17431),C17430)</f>
        <v>3.19</v>
      </c>
      <c r="D17431" s="98">
        <f>AVERAGE(C$10:C17431)</f>
        <v>0.86801687521524151</v>
      </c>
      <c r="E17431" s="2"/>
      <c r="G17431" s="23"/>
    </row>
    <row r="17432" spans="1:7" customFormat="1">
      <c r="A17432" s="4">
        <v>40070</v>
      </c>
      <c r="B17432">
        <v>0.16</v>
      </c>
      <c r="C17432">
        <f>IFERROR(((VLOOKUP(A17432,'Interest Rates-10yr'!$A$9:$C$15239,2,FALSE))-B17432),C17431)</f>
        <v>3.26</v>
      </c>
      <c r="D17432" s="98">
        <f>AVERAGE(C$10:C17432)</f>
        <v>0.86815416403604073</v>
      </c>
      <c r="E17432" s="2"/>
      <c r="G17432" s="23"/>
    </row>
    <row r="17433" spans="1:7" customFormat="1">
      <c r="A17433" s="4">
        <v>40071</v>
      </c>
      <c r="B17433">
        <v>0.17</v>
      </c>
      <c r="C17433">
        <f>IFERROR(((VLOOKUP(A17433,'Interest Rates-10yr'!$A$9:$C$15239,2,FALSE))-B17433),C17432)</f>
        <v>3.3000000000000003</v>
      </c>
      <c r="D17433" s="98">
        <f>AVERAGE(C$10:C17433)</f>
        <v>0.86829373278236555</v>
      </c>
      <c r="E17433" s="2"/>
      <c r="G17433" s="23"/>
    </row>
    <row r="17434" spans="1:7" customFormat="1">
      <c r="A17434" s="4">
        <v>40072</v>
      </c>
      <c r="B17434">
        <v>0.17</v>
      </c>
      <c r="C17434">
        <f>IFERROR(((VLOOKUP(A17434,'Interest Rates-10yr'!$A$9:$C$15239,2,FALSE))-B17434),C17433)</f>
        <v>3.31</v>
      </c>
      <c r="D17434" s="98">
        <f>AVERAGE(C$10:C17434)</f>
        <v>0.86843385939741391</v>
      </c>
      <c r="E17434" s="2"/>
      <c r="G17434" s="23"/>
    </row>
    <row r="17435" spans="1:7" customFormat="1">
      <c r="A17435" s="4">
        <v>40073</v>
      </c>
      <c r="B17435">
        <v>0.16</v>
      </c>
      <c r="C17435">
        <f>IFERROR(((VLOOKUP(A17435,'Interest Rates-10yr'!$A$9:$C$15239,2,FALSE))-B17435),C17434)</f>
        <v>3.26</v>
      </c>
      <c r="D17435" s="98">
        <f>AVERAGE(C$10:C17435)</f>
        <v>0.8685711006541913</v>
      </c>
      <c r="E17435" s="2"/>
      <c r="G17435" s="23"/>
    </row>
    <row r="17436" spans="1:7" customFormat="1">
      <c r="A17436" s="4">
        <v>40074</v>
      </c>
      <c r="B17436">
        <v>0.16</v>
      </c>
      <c r="C17436">
        <f>IFERROR(((VLOOKUP(A17436,'Interest Rates-10yr'!$A$9:$C$15239,2,FALSE))-B17436),C17435)</f>
        <v>3.33</v>
      </c>
      <c r="D17436" s="98">
        <f>AVERAGE(C$10:C17436)</f>
        <v>0.86871234291616095</v>
      </c>
      <c r="E17436" s="2"/>
      <c r="G17436" s="23"/>
    </row>
    <row r="17437" spans="1:7" customFormat="1">
      <c r="A17437" s="4">
        <v>40075</v>
      </c>
      <c r="B17437">
        <v>0.16</v>
      </c>
      <c r="C17437">
        <f>IFERROR(((VLOOKUP(A17437,'Interest Rates-10yr'!$A$9:$C$15239,2,FALSE))-B17437),C17436)</f>
        <v>3.33</v>
      </c>
      <c r="D17437" s="98">
        <f>AVERAGE(C$10:C17437)</f>
        <v>0.86885356896947086</v>
      </c>
      <c r="E17437" s="2"/>
      <c r="G17437" s="23"/>
    </row>
    <row r="17438" spans="1:7" customFormat="1">
      <c r="A17438" s="4">
        <v>40076</v>
      </c>
      <c r="B17438">
        <v>0.16</v>
      </c>
      <c r="C17438">
        <f>IFERROR(((VLOOKUP(A17438,'Interest Rates-10yr'!$A$9:$C$15239,2,FALSE))-B17438),C17437)</f>
        <v>3.33</v>
      </c>
      <c r="D17438" s="98">
        <f>AVERAGE(C$10:C17438)</f>
        <v>0.86899477881691078</v>
      </c>
      <c r="E17438" s="2"/>
      <c r="G17438" s="23"/>
    </row>
    <row r="17439" spans="1:7" customFormat="1">
      <c r="A17439" s="4">
        <v>40077</v>
      </c>
      <c r="B17439">
        <v>0.15</v>
      </c>
      <c r="C17439">
        <f>IFERROR(((VLOOKUP(A17439,'Interest Rates-10yr'!$A$9:$C$15239,2,FALSE))-B17439),C17438)</f>
        <v>3.3400000000000003</v>
      </c>
      <c r="D17439" s="98">
        <f>AVERAGE(C$10:C17439)</f>
        <v>0.86913654618473535</v>
      </c>
      <c r="E17439" s="2"/>
      <c r="G17439" s="23"/>
    </row>
    <row r="17440" spans="1:7" customFormat="1">
      <c r="A17440" s="4">
        <v>40078</v>
      </c>
      <c r="B17440">
        <v>0.15</v>
      </c>
      <c r="C17440">
        <f>IFERROR(((VLOOKUP(A17440,'Interest Rates-10yr'!$A$9:$C$15239,2,FALSE))-B17440),C17439)</f>
        <v>3.31</v>
      </c>
      <c r="D17440" s="98">
        <f>AVERAGE(C$10:C17440)</f>
        <v>0.86927657621478616</v>
      </c>
      <c r="E17440" s="2"/>
      <c r="G17440" s="23"/>
    </row>
    <row r="17441" spans="1:8">
      <c r="A17441" s="4">
        <v>40079</v>
      </c>
      <c r="B17441">
        <v>0.15</v>
      </c>
      <c r="C17441">
        <f>IFERROR(((VLOOKUP(A17441,'Interest Rates-10yr'!$A$9:$C$15239,2,FALSE))-B17441),C17440)</f>
        <v>3.29</v>
      </c>
      <c r="D17441" s="98">
        <f>AVERAGE(C$10:C17441)</f>
        <v>0.86941544286369532</v>
      </c>
      <c r="E17441" s="2"/>
      <c r="H17441"/>
    </row>
    <row r="17442" spans="1:8">
      <c r="A17442" s="4">
        <v>40080</v>
      </c>
      <c r="B17442">
        <v>0.14000000000000001</v>
      </c>
      <c r="C17442">
        <f>IFERROR(((VLOOKUP(A17442,'Interest Rates-10yr'!$A$9:$C$15239,2,FALSE))-B17442),C17441)</f>
        <v>3.26</v>
      </c>
      <c r="D17442" s="98">
        <f>AVERAGE(C$10:C17442)</f>
        <v>0.86955257270693154</v>
      </c>
      <c r="E17442" s="2"/>
      <c r="H17442"/>
    </row>
    <row r="17443" spans="1:8">
      <c r="A17443" s="4">
        <v>40081</v>
      </c>
      <c r="B17443">
        <v>0.13</v>
      </c>
      <c r="C17443">
        <f>IFERROR(((VLOOKUP(A17443,'Interest Rates-10yr'!$A$9:$C$15239,2,FALSE))-B17443),C17442)</f>
        <v>3.21</v>
      </c>
      <c r="D17443" s="98">
        <f>AVERAGE(C$10:C17443)</f>
        <v>0.86968681885969579</v>
      </c>
      <c r="E17443" s="2"/>
      <c r="H17443"/>
    </row>
    <row r="17444" spans="1:8">
      <c r="A17444" s="4">
        <v>40082</v>
      </c>
      <c r="B17444">
        <v>0.13</v>
      </c>
      <c r="C17444">
        <f>IFERROR(((VLOOKUP(A17444,'Interest Rates-10yr'!$A$9:$C$15239,2,FALSE))-B17444),C17443)</f>
        <v>3.21</v>
      </c>
      <c r="D17444" s="98">
        <f>AVERAGE(C$10:C17444)</f>
        <v>0.86982104961284401</v>
      </c>
      <c r="E17444" s="2"/>
      <c r="H17444"/>
    </row>
    <row r="17445" spans="1:8">
      <c r="A17445" s="4">
        <v>40083</v>
      </c>
      <c r="B17445">
        <v>0.13</v>
      </c>
      <c r="C17445">
        <f>IFERROR(((VLOOKUP(A17445,'Interest Rates-10yr'!$A$9:$C$15239,2,FALSE))-B17445),C17444)</f>
        <v>3.21</v>
      </c>
      <c r="D17445" s="98">
        <f>AVERAGE(C$10:C17445)</f>
        <v>0.86995526496902587</v>
      </c>
      <c r="E17445" s="2"/>
      <c r="H17445"/>
    </row>
    <row r="17446" spans="1:8">
      <c r="A17446" s="4">
        <v>40084</v>
      </c>
      <c r="B17446">
        <v>0.13</v>
      </c>
      <c r="C17446">
        <f>IFERROR(((VLOOKUP(A17446,'Interest Rates-10yr'!$A$9:$C$15239,2,FALSE))-B17446),C17445)</f>
        <v>3.18</v>
      </c>
      <c r="D17446" s="98">
        <f>AVERAGE(C$10:C17446)</f>
        <v>0.8700877444514501</v>
      </c>
      <c r="E17446" s="2"/>
      <c r="H17446"/>
    </row>
    <row r="17447" spans="1:8">
      <c r="A17447" s="4">
        <v>40085</v>
      </c>
      <c r="B17447">
        <v>0.11</v>
      </c>
      <c r="C17447">
        <f>IFERROR(((VLOOKUP(A17447,'Interest Rates-10yr'!$A$9:$C$15239,2,FALSE))-B17447),C17446)</f>
        <v>3.2</v>
      </c>
      <c r="D17447" s="98">
        <f>AVERAGE(C$10:C17447)</f>
        <v>0.8702213556600491</v>
      </c>
      <c r="E17447" s="2"/>
      <c r="H17447"/>
    </row>
    <row r="17448" spans="1:8">
      <c r="A17448" s="4">
        <v>40086</v>
      </c>
      <c r="B17448">
        <v>7.0000000000000007E-2</v>
      </c>
      <c r="C17448">
        <f>IFERROR(((VLOOKUP(A17448,'Interest Rates-10yr'!$A$9:$C$15239,2,FALSE))-B17448),C17447)</f>
        <v>3.24</v>
      </c>
      <c r="D17448" s="98">
        <f>AVERAGE(C$10:C17448)</f>
        <v>0.87035724525488478</v>
      </c>
      <c r="E17448" s="2"/>
      <c r="F17448" s="12" t="s">
        <v>200</v>
      </c>
      <c r="G17448" s="23">
        <f>AVERAGE(B17357:B17448)/100</f>
        <v>1.5434782608695667E-3</v>
      </c>
      <c r="H17448" s="23">
        <f>AVERAGE(C17357:C17448)/100</f>
        <v>3.3638043478260868E-2</v>
      </c>
    </row>
    <row r="17449" spans="1:8">
      <c r="A17449" s="4">
        <v>40087</v>
      </c>
      <c r="B17449">
        <v>0.11</v>
      </c>
      <c r="C17449">
        <f>IFERROR(((VLOOKUP(A17449,'Interest Rates-10yr'!$A$9:$C$15239,2,FALSE))-B17449),C17448)</f>
        <v>3.1</v>
      </c>
      <c r="D17449" s="98">
        <f>AVERAGE(C$10:C17449)</f>
        <v>0.87048509174311561</v>
      </c>
      <c r="E17449" s="2"/>
      <c r="H17449"/>
    </row>
    <row r="17450" spans="1:8">
      <c r="A17450" s="4">
        <v>40088</v>
      </c>
      <c r="B17450">
        <v>0.13</v>
      </c>
      <c r="C17450">
        <f>IFERROR(((VLOOKUP(A17450,'Interest Rates-10yr'!$A$9:$C$15239,2,FALSE))-B17450),C17449)</f>
        <v>3.1100000000000003</v>
      </c>
      <c r="D17450" s="98">
        <f>AVERAGE(C$10:C17450)</f>
        <v>0.87061349693251178</v>
      </c>
      <c r="E17450" s="2"/>
      <c r="H17450"/>
    </row>
    <row r="17451" spans="1:8">
      <c r="A17451" s="4">
        <v>40089</v>
      </c>
      <c r="B17451">
        <v>0.13</v>
      </c>
      <c r="C17451">
        <f>IFERROR(((VLOOKUP(A17451,'Interest Rates-10yr'!$A$9:$C$15239,2,FALSE))-B17451),C17450)</f>
        <v>3.1100000000000003</v>
      </c>
      <c r="D17451" s="98">
        <f>AVERAGE(C$10:C17451)</f>
        <v>0.87074188739823055</v>
      </c>
      <c r="E17451" s="2"/>
      <c r="H17451"/>
    </row>
    <row r="17452" spans="1:8">
      <c r="A17452" s="4">
        <v>40090</v>
      </c>
      <c r="B17452">
        <v>0.13</v>
      </c>
      <c r="C17452">
        <f>IFERROR(((VLOOKUP(A17452,'Interest Rates-10yr'!$A$9:$C$15239,2,FALSE))-B17452),C17451)</f>
        <v>3.1100000000000003</v>
      </c>
      <c r="D17452" s="98">
        <f>AVERAGE(C$10:C17452)</f>
        <v>0.87087026314280447</v>
      </c>
      <c r="E17452" s="2"/>
      <c r="H17452"/>
    </row>
    <row r="17453" spans="1:8">
      <c r="A17453" s="4">
        <v>40091</v>
      </c>
      <c r="B17453">
        <v>0.13</v>
      </c>
      <c r="C17453">
        <f>IFERROR(((VLOOKUP(A17453,'Interest Rates-10yr'!$A$9:$C$15239,2,FALSE))-B17453),C17452)</f>
        <v>3.1100000000000003</v>
      </c>
      <c r="D17453" s="98">
        <f>AVERAGE(C$10:C17453)</f>
        <v>0.87099862416876517</v>
      </c>
      <c r="E17453" s="2"/>
      <c r="H17453"/>
    </row>
    <row r="17454" spans="1:8">
      <c r="A17454" s="4">
        <v>40092</v>
      </c>
      <c r="B17454">
        <v>0.12</v>
      </c>
      <c r="C17454">
        <f>IFERROR(((VLOOKUP(A17454,'Interest Rates-10yr'!$A$9:$C$15239,2,FALSE))-B17454),C17453)</f>
        <v>3.15</v>
      </c>
      <c r="D17454" s="98">
        <f>AVERAGE(C$10:C17454)</f>
        <v>0.87112926339925123</v>
      </c>
      <c r="E17454" s="2"/>
      <c r="H17454"/>
    </row>
    <row r="17455" spans="1:8">
      <c r="A17455" s="4">
        <v>40093</v>
      </c>
      <c r="B17455">
        <v>0.13</v>
      </c>
      <c r="C17455">
        <f>IFERROR(((VLOOKUP(A17455,'Interest Rates-10yr'!$A$9:$C$15239,2,FALSE))-B17455),C17454)</f>
        <v>3.08</v>
      </c>
      <c r="D17455" s="98">
        <f>AVERAGE(C$10:C17455)</f>
        <v>0.87125587527226522</v>
      </c>
      <c r="E17455" s="2"/>
      <c r="H17455"/>
    </row>
    <row r="17456" spans="1:8">
      <c r="A17456" s="4">
        <v>40094</v>
      </c>
      <c r="B17456">
        <v>0.12</v>
      </c>
      <c r="C17456">
        <f>IFERROR(((VLOOKUP(A17456,'Interest Rates-10yr'!$A$9:$C$15239,2,FALSE))-B17456),C17455)</f>
        <v>3.15</v>
      </c>
      <c r="D17456" s="98">
        <f>AVERAGE(C$10:C17456)</f>
        <v>0.8713864847824806</v>
      </c>
      <c r="E17456" s="2"/>
      <c r="H17456"/>
    </row>
    <row r="17457" spans="1:7" customFormat="1">
      <c r="A17457" s="4">
        <v>40095</v>
      </c>
      <c r="B17457">
        <v>0.12</v>
      </c>
      <c r="C17457">
        <f>IFERROR(((VLOOKUP(A17457,'Interest Rates-10yr'!$A$9:$C$15239,2,FALSE))-B17457),C17456)</f>
        <v>3.28</v>
      </c>
      <c r="D17457" s="98">
        <f>AVERAGE(C$10:C17457)</f>
        <v>0.87152453003209185</v>
      </c>
      <c r="E17457" s="2"/>
      <c r="G17457" s="23"/>
    </row>
    <row r="17458" spans="1:7" customFormat="1">
      <c r="A17458" s="4">
        <v>40096</v>
      </c>
      <c r="B17458">
        <v>0.12</v>
      </c>
      <c r="C17458">
        <f>IFERROR(((VLOOKUP(A17458,'Interest Rates-10yr'!$A$9:$C$15239,2,FALSE))-B17458),C17457)</f>
        <v>3.28</v>
      </c>
      <c r="D17458" s="98">
        <f>AVERAGE(C$10:C17458)</f>
        <v>0.87166255945899129</v>
      </c>
      <c r="E17458" s="2"/>
      <c r="G17458" s="23"/>
    </row>
    <row r="17459" spans="1:7" customFormat="1">
      <c r="A17459" s="4">
        <v>40097</v>
      </c>
      <c r="B17459">
        <v>0.12</v>
      </c>
      <c r="C17459">
        <f>IFERROR(((VLOOKUP(A17459,'Interest Rates-10yr'!$A$9:$C$15239,2,FALSE))-B17459),C17458)</f>
        <v>3.28</v>
      </c>
      <c r="D17459" s="98">
        <f>AVERAGE(C$10:C17459)</f>
        <v>0.8718005730658992</v>
      </c>
      <c r="E17459" s="2"/>
      <c r="G17459" s="23"/>
    </row>
    <row r="17460" spans="1:7" customFormat="1">
      <c r="A17460" s="4">
        <v>40098</v>
      </c>
      <c r="B17460">
        <v>0.12</v>
      </c>
      <c r="C17460">
        <f>IFERROR(((VLOOKUP(A17460,'Interest Rates-10yr'!$A$9:$C$15239,2,FALSE))-B17460),C17459)</f>
        <v>3.28</v>
      </c>
      <c r="D17460" s="98">
        <f>AVERAGE(C$10:C17460)</f>
        <v>0.87193857085553494</v>
      </c>
      <c r="E17460" s="2"/>
      <c r="G17460" s="23"/>
    </row>
    <row r="17461" spans="1:7" customFormat="1">
      <c r="A17461" s="4">
        <v>40099</v>
      </c>
      <c r="B17461">
        <v>0.12</v>
      </c>
      <c r="C17461">
        <f>IFERROR(((VLOOKUP(A17461,'Interest Rates-10yr'!$A$9:$C$15239,2,FALSE))-B17461),C17460)</f>
        <v>3.2199999999999998</v>
      </c>
      <c r="D17461" s="98">
        <f>AVERAGE(C$10:C17461)</f>
        <v>0.87207311482924255</v>
      </c>
      <c r="E17461" s="2"/>
      <c r="G17461" s="23"/>
    </row>
    <row r="17462" spans="1:7" customFormat="1">
      <c r="A17462" s="4">
        <v>40100</v>
      </c>
      <c r="B17462">
        <v>0.12</v>
      </c>
      <c r="C17462">
        <f>IFERROR(((VLOOKUP(A17462,'Interest Rates-10yr'!$A$9:$C$15239,2,FALSE))-B17462),C17461)</f>
        <v>3.33</v>
      </c>
      <c r="D17462" s="98">
        <f>AVERAGE(C$10:C17462)</f>
        <v>0.87221394602646762</v>
      </c>
      <c r="E17462" s="2"/>
      <c r="G17462" s="23"/>
    </row>
    <row r="17463" spans="1:7" customFormat="1">
      <c r="A17463" s="4">
        <v>40101</v>
      </c>
      <c r="B17463">
        <v>0.13</v>
      </c>
      <c r="C17463">
        <f>IFERROR(((VLOOKUP(A17463,'Interest Rates-10yr'!$A$9:$C$15239,2,FALSE))-B17463),C17462)</f>
        <v>3.3600000000000003</v>
      </c>
      <c r="D17463" s="98">
        <f>AVERAGE(C$10:C17463)</f>
        <v>0.87235647988999321</v>
      </c>
      <c r="E17463" s="2"/>
      <c r="G17463" s="23"/>
    </row>
    <row r="17464" spans="1:7" customFormat="1">
      <c r="A17464" s="4">
        <v>40102</v>
      </c>
      <c r="B17464">
        <v>0.12</v>
      </c>
      <c r="C17464">
        <f>IFERROR(((VLOOKUP(A17464,'Interest Rates-10yr'!$A$9:$C$15239,2,FALSE))-B17464),C17463)</f>
        <v>3.31</v>
      </c>
      <c r="D17464" s="98">
        <f>AVERAGE(C$10:C17464)</f>
        <v>0.87249613291320194</v>
      </c>
      <c r="E17464" s="2"/>
      <c r="G17464" s="23"/>
    </row>
    <row r="17465" spans="1:7" customFormat="1">
      <c r="A17465" s="4">
        <v>40103</v>
      </c>
      <c r="B17465">
        <v>0.12</v>
      </c>
      <c r="C17465">
        <f>IFERROR(((VLOOKUP(A17465,'Interest Rates-10yr'!$A$9:$C$15239,2,FALSE))-B17465),C17464)</f>
        <v>3.31</v>
      </c>
      <c r="D17465" s="98">
        <f>AVERAGE(C$10:C17465)</f>
        <v>0.87263576993583525</v>
      </c>
      <c r="E17465" s="2"/>
      <c r="G17465" s="23"/>
    </row>
    <row r="17466" spans="1:7" customFormat="1">
      <c r="A17466" s="4">
        <v>40104</v>
      </c>
      <c r="B17466">
        <v>0.12</v>
      </c>
      <c r="C17466">
        <f>IFERROR(((VLOOKUP(A17466,'Interest Rates-10yr'!$A$9:$C$15239,2,FALSE))-B17466),C17465)</f>
        <v>3.31</v>
      </c>
      <c r="D17466" s="98">
        <f>AVERAGE(C$10:C17466)</f>
        <v>0.87277539096064272</v>
      </c>
      <c r="E17466" s="2"/>
      <c r="G17466" s="23"/>
    </row>
    <row r="17467" spans="1:7" customFormat="1">
      <c r="A17467" s="4">
        <v>40105</v>
      </c>
      <c r="B17467">
        <v>0.12</v>
      </c>
      <c r="C17467">
        <f>IFERROR(((VLOOKUP(A17467,'Interest Rates-10yr'!$A$9:$C$15239,2,FALSE))-B17467),C17466)</f>
        <v>3.29</v>
      </c>
      <c r="D17467" s="98">
        <f>AVERAGE(C$10:C17467)</f>
        <v>0.87291385038377478</v>
      </c>
      <c r="E17467" s="2"/>
      <c r="G17467" s="23"/>
    </row>
    <row r="17468" spans="1:7" customFormat="1">
      <c r="A17468" s="4">
        <v>40106</v>
      </c>
      <c r="B17468">
        <v>0.12</v>
      </c>
      <c r="C17468">
        <f>IFERROR(((VLOOKUP(A17468,'Interest Rates-10yr'!$A$9:$C$15239,2,FALSE))-B17468),C17467)</f>
        <v>3.23</v>
      </c>
      <c r="D17468" s="98">
        <f>AVERAGE(C$10:C17468)</f>
        <v>0.8730488573228673</v>
      </c>
      <c r="E17468" s="2"/>
      <c r="G17468" s="23"/>
    </row>
    <row r="17469" spans="1:7" customFormat="1">
      <c r="A17469" s="4">
        <v>40107</v>
      </c>
      <c r="B17469">
        <v>0.11</v>
      </c>
      <c r="C17469">
        <f>IFERROR(((VLOOKUP(A17469,'Interest Rates-10yr'!$A$9:$C$15239,2,FALSE))-B17469),C17468)</f>
        <v>3.31</v>
      </c>
      <c r="D17469" s="98">
        <f>AVERAGE(C$10:C17469)</f>
        <v>0.87318843069873653</v>
      </c>
      <c r="E17469" s="2"/>
      <c r="G17469" s="23"/>
    </row>
    <row r="17470" spans="1:7" customFormat="1">
      <c r="A17470" s="4">
        <v>40108</v>
      </c>
      <c r="B17470">
        <v>0.11</v>
      </c>
      <c r="C17470">
        <f>IFERROR(((VLOOKUP(A17470,'Interest Rates-10yr'!$A$9:$C$15239,2,FALSE))-B17470),C17469)</f>
        <v>3.33</v>
      </c>
      <c r="D17470" s="98">
        <f>AVERAGE(C$10:C17470)</f>
        <v>0.87332913349750518</v>
      </c>
      <c r="E17470" s="2"/>
      <c r="G17470" s="23"/>
    </row>
    <row r="17471" spans="1:7" customFormat="1">
      <c r="A17471" s="4">
        <v>40109</v>
      </c>
      <c r="B17471">
        <v>0.11</v>
      </c>
      <c r="C17471">
        <f>IFERROR(((VLOOKUP(A17471,'Interest Rates-10yr'!$A$9:$C$15239,2,FALSE))-B17471),C17470)</f>
        <v>3.4</v>
      </c>
      <c r="D17471" s="98">
        <f>AVERAGE(C$10:C17471)</f>
        <v>0.87347382888557656</v>
      </c>
      <c r="E17471" s="2"/>
      <c r="G17471" s="23"/>
    </row>
    <row r="17472" spans="1:7" customFormat="1">
      <c r="A17472" s="4">
        <v>40110</v>
      </c>
      <c r="B17472">
        <v>0.11</v>
      </c>
      <c r="C17472">
        <f>IFERROR(((VLOOKUP(A17472,'Interest Rates-10yr'!$A$9:$C$15239,2,FALSE))-B17472),C17471)</f>
        <v>3.4</v>
      </c>
      <c r="D17472" s="98">
        <f>AVERAGE(C$10:C17472)</f>
        <v>0.87361850770199501</v>
      </c>
      <c r="E17472" s="2"/>
      <c r="G17472" s="23"/>
    </row>
    <row r="17473" spans="1:7" customFormat="1">
      <c r="A17473" s="4">
        <v>40111</v>
      </c>
      <c r="B17473">
        <v>0.11</v>
      </c>
      <c r="C17473">
        <f>IFERROR(((VLOOKUP(A17473,'Interest Rates-10yr'!$A$9:$C$15239,2,FALSE))-B17473),C17472)</f>
        <v>3.4</v>
      </c>
      <c r="D17473" s="98">
        <f>AVERAGE(C$10:C17473)</f>
        <v>0.87376316994960701</v>
      </c>
      <c r="E17473" s="2"/>
      <c r="G17473" s="23"/>
    </row>
    <row r="17474" spans="1:7" customFormat="1">
      <c r="A17474" s="4">
        <v>40112</v>
      </c>
      <c r="B17474">
        <v>0.11</v>
      </c>
      <c r="C17474">
        <f>IFERROR(((VLOOKUP(A17474,'Interest Rates-10yr'!$A$9:$C$15239,2,FALSE))-B17474),C17473)</f>
        <v>3.48</v>
      </c>
      <c r="D17474" s="98">
        <f>AVERAGE(C$10:C17474)</f>
        <v>0.87391239622100991</v>
      </c>
      <c r="E17474" s="2"/>
      <c r="G17474" s="23"/>
    </row>
    <row r="17475" spans="1:7" customFormat="1">
      <c r="A17475" s="4">
        <v>40113</v>
      </c>
      <c r="B17475">
        <v>0.11</v>
      </c>
      <c r="C17475">
        <f>IFERROR(((VLOOKUP(A17475,'Interest Rates-10yr'!$A$9:$C$15239,2,FALSE))-B17475),C17474)</f>
        <v>3.3800000000000003</v>
      </c>
      <c r="D17475" s="98">
        <f>AVERAGE(C$10:C17475)</f>
        <v>0.87405587999541601</v>
      </c>
      <c r="E17475" s="2"/>
      <c r="G17475" s="23"/>
    </row>
    <row r="17476" spans="1:7" customFormat="1">
      <c r="A17476" s="4">
        <v>40114</v>
      </c>
      <c r="B17476">
        <v>0.11</v>
      </c>
      <c r="C17476">
        <f>IFERROR(((VLOOKUP(A17476,'Interest Rates-10yr'!$A$9:$C$15239,2,FALSE))-B17476),C17475)</f>
        <v>3.33</v>
      </c>
      <c r="D17476" s="98">
        <f>AVERAGE(C$10:C17476)</f>
        <v>0.87419648479990475</v>
      </c>
      <c r="E17476" s="2"/>
      <c r="G17476" s="23"/>
    </row>
    <row r="17477" spans="1:7" customFormat="1">
      <c r="A17477" s="4">
        <v>40115</v>
      </c>
      <c r="B17477">
        <v>0.11</v>
      </c>
      <c r="C17477">
        <f>IFERROR(((VLOOKUP(A17477,'Interest Rates-10yr'!$A$9:$C$15239,2,FALSE))-B17477),C17476)</f>
        <v>3.42</v>
      </c>
      <c r="D17477" s="98">
        <f>AVERAGE(C$10:C17477)</f>
        <v>0.87434222578428766</v>
      </c>
      <c r="E17477" s="2"/>
      <c r="G17477" s="23"/>
    </row>
    <row r="17478" spans="1:7" customFormat="1">
      <c r="A17478" s="4">
        <v>40116</v>
      </c>
      <c r="B17478">
        <v>0.11</v>
      </c>
      <c r="C17478">
        <f>IFERROR(((VLOOKUP(A17478,'Interest Rates-10yr'!$A$9:$C$15239,2,FALSE))-B17478),C17477)</f>
        <v>3.3000000000000003</v>
      </c>
      <c r="D17478" s="98">
        <f>AVERAGE(C$10:C17478)</f>
        <v>0.87448108077164899</v>
      </c>
      <c r="E17478" s="2"/>
      <c r="G17478" s="23"/>
    </row>
    <row r="17479" spans="1:7" customFormat="1">
      <c r="A17479" s="4">
        <v>40117</v>
      </c>
      <c r="B17479">
        <v>0.11</v>
      </c>
      <c r="C17479">
        <f>IFERROR(((VLOOKUP(A17479,'Interest Rates-10yr'!$A$9:$C$15239,2,FALSE))-B17479),C17478)</f>
        <v>3.3000000000000003</v>
      </c>
      <c r="D17479" s="98">
        <f>AVERAGE(C$10:C17479)</f>
        <v>0.87461991986261789</v>
      </c>
      <c r="E17479" s="2"/>
      <c r="G17479" s="23"/>
    </row>
    <row r="17480" spans="1:7" customFormat="1">
      <c r="A17480" s="4">
        <v>40118</v>
      </c>
      <c r="B17480">
        <v>0.11</v>
      </c>
      <c r="C17480">
        <f>IFERROR(((VLOOKUP(A17480,'Interest Rates-10yr'!$A$9:$C$15239,2,FALSE))-B17480),C17479)</f>
        <v>3.3000000000000003</v>
      </c>
      <c r="D17480" s="98">
        <f>AVERAGE(C$10:C17480)</f>
        <v>0.87475874305992407</v>
      </c>
      <c r="E17480" s="2"/>
      <c r="G17480" s="23"/>
    </row>
    <row r="17481" spans="1:7" customFormat="1">
      <c r="A17481" s="4">
        <v>40119</v>
      </c>
      <c r="B17481">
        <v>0.12</v>
      </c>
      <c r="C17481">
        <f>IFERROR(((VLOOKUP(A17481,'Interest Rates-10yr'!$A$9:$C$15239,2,FALSE))-B17481),C17480)</f>
        <v>3.33</v>
      </c>
      <c r="D17481" s="98">
        <f>AVERAGE(C$10:C17481)</f>
        <v>0.8748992673992636</v>
      </c>
      <c r="E17481" s="2"/>
      <c r="G17481" s="23"/>
    </row>
    <row r="17482" spans="1:7" customFormat="1">
      <c r="A17482" s="4">
        <v>40120</v>
      </c>
      <c r="B17482">
        <v>0.12</v>
      </c>
      <c r="C17482">
        <f>IFERROR(((VLOOKUP(A17482,'Interest Rates-10yr'!$A$9:$C$15239,2,FALSE))-B17482),C17481)</f>
        <v>3.38</v>
      </c>
      <c r="D17482" s="98">
        <f>AVERAGE(C$10:C17482)</f>
        <v>0.87504263721169429</v>
      </c>
      <c r="E17482" s="2"/>
      <c r="G17482" s="23"/>
    </row>
    <row r="17483" spans="1:7" customFormat="1">
      <c r="A17483" s="4">
        <v>40121</v>
      </c>
      <c r="B17483">
        <v>0.13</v>
      </c>
      <c r="C17483">
        <f>IFERROR(((VLOOKUP(A17483,'Interest Rates-10yr'!$A$9:$C$15239,2,FALSE))-B17483),C17482)</f>
        <v>3.44</v>
      </c>
      <c r="D17483" s="98">
        <f>AVERAGE(C$10:C17483)</f>
        <v>0.87518942428750912</v>
      </c>
      <c r="E17483" s="2"/>
      <c r="G17483" s="23"/>
    </row>
    <row r="17484" spans="1:7" customFormat="1">
      <c r="A17484" s="4">
        <v>40122</v>
      </c>
      <c r="B17484">
        <v>0.13</v>
      </c>
      <c r="C17484">
        <f>IFERROR(((VLOOKUP(A17484,'Interest Rates-10yr'!$A$9:$C$15239,2,FALSE))-B17484),C17483)</f>
        <v>3.44</v>
      </c>
      <c r="D17484" s="98">
        <f>AVERAGE(C$10:C17484)</f>
        <v>0.87533619456365863</v>
      </c>
      <c r="E17484" s="2"/>
      <c r="G17484" s="23"/>
    </row>
    <row r="17485" spans="1:7" customFormat="1">
      <c r="A17485" s="4">
        <v>40123</v>
      </c>
      <c r="B17485">
        <v>0.12</v>
      </c>
      <c r="C17485">
        <f>IFERROR(((VLOOKUP(A17485,'Interest Rates-10yr'!$A$9:$C$15239,2,FALSE))-B17485),C17484)</f>
        <v>3.42</v>
      </c>
      <c r="D17485" s="98">
        <f>AVERAGE(C$10:C17485)</f>
        <v>0.8754818036163845</v>
      </c>
      <c r="E17485" s="2"/>
      <c r="G17485" s="23"/>
    </row>
    <row r="17486" spans="1:7" customFormat="1">
      <c r="A17486" s="4">
        <v>40124</v>
      </c>
      <c r="B17486">
        <v>0.12</v>
      </c>
      <c r="C17486">
        <f>IFERROR(((VLOOKUP(A17486,'Interest Rates-10yr'!$A$9:$C$15239,2,FALSE))-B17486),C17485)</f>
        <v>3.42</v>
      </c>
      <c r="D17486" s="98">
        <f>AVERAGE(C$10:C17486)</f>
        <v>0.87562739600617578</v>
      </c>
      <c r="E17486" s="2"/>
      <c r="G17486" s="23"/>
    </row>
    <row r="17487" spans="1:7" customFormat="1">
      <c r="A17487" s="4">
        <v>40125</v>
      </c>
      <c r="B17487">
        <v>0.12</v>
      </c>
      <c r="C17487">
        <f>IFERROR(((VLOOKUP(A17487,'Interest Rates-10yr'!$A$9:$C$15239,2,FALSE))-B17487),C17486)</f>
        <v>3.42</v>
      </c>
      <c r="D17487" s="98">
        <f>AVERAGE(C$10:C17487)</f>
        <v>0.87577297173589286</v>
      </c>
      <c r="E17487" s="2"/>
      <c r="G17487" s="23"/>
    </row>
    <row r="17488" spans="1:7" customFormat="1">
      <c r="A17488" s="4">
        <v>40126</v>
      </c>
      <c r="B17488">
        <v>0.12</v>
      </c>
      <c r="C17488">
        <f>IFERROR(((VLOOKUP(A17488,'Interest Rates-10yr'!$A$9:$C$15239,2,FALSE))-B17488),C17487)</f>
        <v>3.4</v>
      </c>
      <c r="D17488" s="98">
        <f>AVERAGE(C$10:C17488)</f>
        <v>0.87591738657817575</v>
      </c>
      <c r="E17488" s="2"/>
      <c r="G17488" s="23"/>
    </row>
    <row r="17489" spans="1:7" customFormat="1">
      <c r="A17489" s="4">
        <v>40127</v>
      </c>
      <c r="B17489">
        <v>0.13</v>
      </c>
      <c r="C17489">
        <f>IFERROR(((VLOOKUP(A17489,'Interest Rates-10yr'!$A$9:$C$15239,2,FALSE))-B17489),C17488)</f>
        <v>3.37</v>
      </c>
      <c r="D17489" s="98">
        <f>AVERAGE(C$10:C17489)</f>
        <v>0.87606006864988184</v>
      </c>
      <c r="E17489" s="2"/>
      <c r="G17489" s="23"/>
    </row>
    <row r="17490" spans="1:7" customFormat="1">
      <c r="A17490" s="4">
        <v>40128</v>
      </c>
      <c r="B17490">
        <v>0.13</v>
      </c>
      <c r="C17490">
        <f>IFERROR(((VLOOKUP(A17490,'Interest Rates-10yr'!$A$9:$C$15239,2,FALSE))-B17490),C17489)</f>
        <v>3.37</v>
      </c>
      <c r="D17490" s="98">
        <f>AVERAGE(C$10:C17490)</f>
        <v>0.87620273439734198</v>
      </c>
      <c r="E17490" s="2"/>
      <c r="G17490" s="23"/>
    </row>
    <row r="17491" spans="1:7" customFormat="1">
      <c r="A17491" s="4">
        <v>40129</v>
      </c>
      <c r="B17491">
        <v>0.12</v>
      </c>
      <c r="C17491">
        <f>IFERROR(((VLOOKUP(A17491,'Interest Rates-10yr'!$A$9:$C$15239,2,FALSE))-B17491),C17490)</f>
        <v>3.33</v>
      </c>
      <c r="D17491" s="98">
        <f>AVERAGE(C$10:C17491)</f>
        <v>0.87634309575563074</v>
      </c>
      <c r="E17491" s="2"/>
      <c r="G17491" s="23"/>
    </row>
    <row r="17492" spans="1:7" customFormat="1">
      <c r="A17492" s="4">
        <v>40130</v>
      </c>
      <c r="B17492">
        <v>0.12</v>
      </c>
      <c r="C17492">
        <f>IFERROR(((VLOOKUP(A17492,'Interest Rates-10yr'!$A$9:$C$15239,2,FALSE))-B17492),C17491)</f>
        <v>3.31</v>
      </c>
      <c r="D17492" s="98">
        <f>AVERAGE(C$10:C17492)</f>
        <v>0.87648229708859671</v>
      </c>
      <c r="E17492" s="2"/>
      <c r="G17492" s="23"/>
    </row>
    <row r="17493" spans="1:7" customFormat="1">
      <c r="A17493" s="4">
        <v>40131</v>
      </c>
      <c r="B17493">
        <v>0.12</v>
      </c>
      <c r="C17493">
        <f>IFERROR(((VLOOKUP(A17493,'Interest Rates-10yr'!$A$9:$C$15239,2,FALSE))-B17493),C17492)</f>
        <v>3.31</v>
      </c>
      <c r="D17493" s="98">
        <f>AVERAGE(C$10:C17493)</f>
        <v>0.87662148249828042</v>
      </c>
      <c r="E17493" s="2"/>
      <c r="G17493" s="23"/>
    </row>
    <row r="17494" spans="1:7" customFormat="1">
      <c r="A17494" s="4">
        <v>40132</v>
      </c>
      <c r="B17494">
        <v>0.12</v>
      </c>
      <c r="C17494">
        <f>IFERROR(((VLOOKUP(A17494,'Interest Rates-10yr'!$A$9:$C$15239,2,FALSE))-B17494),C17493)</f>
        <v>3.31</v>
      </c>
      <c r="D17494" s="98">
        <f>AVERAGE(C$10:C17494)</f>
        <v>0.87676065198741404</v>
      </c>
      <c r="E17494" s="2"/>
      <c r="G17494" s="23"/>
    </row>
    <row r="17495" spans="1:7" customFormat="1">
      <c r="A17495" s="4">
        <v>40133</v>
      </c>
      <c r="B17495">
        <v>0.12</v>
      </c>
      <c r="C17495">
        <f>IFERROR(((VLOOKUP(A17495,'Interest Rates-10yr'!$A$9:$C$15239,2,FALSE))-B17495),C17494)</f>
        <v>3.21</v>
      </c>
      <c r="D17495" s="98">
        <f>AVERAGE(C$10:C17495)</f>
        <v>0.87689408669792601</v>
      </c>
      <c r="E17495" s="2"/>
      <c r="G17495" s="23"/>
    </row>
    <row r="17496" spans="1:7" customFormat="1">
      <c r="A17496" s="4">
        <v>40134</v>
      </c>
      <c r="B17496">
        <v>0.12</v>
      </c>
      <c r="C17496">
        <f>IFERROR(((VLOOKUP(A17496,'Interest Rates-10yr'!$A$9:$C$15239,2,FALSE))-B17496),C17495)</f>
        <v>3.21</v>
      </c>
      <c r="D17496" s="98">
        <f>AVERAGE(C$10:C17496)</f>
        <v>0.87702750614741998</v>
      </c>
      <c r="E17496" s="2"/>
      <c r="G17496" s="23"/>
    </row>
    <row r="17497" spans="1:7" customFormat="1">
      <c r="A17497" s="4">
        <v>40135</v>
      </c>
      <c r="B17497">
        <v>0.11</v>
      </c>
      <c r="C17497">
        <f>IFERROR(((VLOOKUP(A17497,'Interest Rates-10yr'!$A$9:$C$15239,2,FALSE))-B17497),C17496)</f>
        <v>3.25</v>
      </c>
      <c r="D17497" s="98">
        <f>AVERAGE(C$10:C17497)</f>
        <v>0.87716319762122208</v>
      </c>
      <c r="E17497" s="2"/>
      <c r="G17497" s="23"/>
    </row>
    <row r="17498" spans="1:7" customFormat="1">
      <c r="A17498" s="4">
        <v>40136</v>
      </c>
      <c r="B17498">
        <v>0.11</v>
      </c>
      <c r="C17498">
        <f>IFERROR(((VLOOKUP(A17498,'Interest Rates-10yr'!$A$9:$C$15239,2,FALSE))-B17498),C17497)</f>
        <v>3.24</v>
      </c>
      <c r="D17498" s="98">
        <f>AVERAGE(C$10:C17498)</f>
        <v>0.87729830178969248</v>
      </c>
      <c r="E17498" s="2"/>
      <c r="G17498" s="23"/>
    </row>
    <row r="17499" spans="1:7" customFormat="1">
      <c r="A17499" s="4">
        <v>40137</v>
      </c>
      <c r="B17499">
        <v>0.11</v>
      </c>
      <c r="C17499">
        <f>IFERROR(((VLOOKUP(A17499,'Interest Rates-10yr'!$A$9:$C$15239,2,FALSE))-B17499),C17498)</f>
        <v>3.25</v>
      </c>
      <c r="D17499" s="98">
        <f>AVERAGE(C$10:C17499)</f>
        <v>0.87743396226414705</v>
      </c>
      <c r="E17499" s="2"/>
      <c r="G17499" s="23"/>
    </row>
    <row r="17500" spans="1:7" customFormat="1">
      <c r="A17500" s="4">
        <v>40138</v>
      </c>
      <c r="B17500">
        <v>0.11</v>
      </c>
      <c r="C17500">
        <f>IFERROR(((VLOOKUP(A17500,'Interest Rates-10yr'!$A$9:$C$15239,2,FALSE))-B17500),C17499)</f>
        <v>3.25</v>
      </c>
      <c r="D17500" s="98">
        <f>AVERAGE(C$10:C17500)</f>
        <v>0.87756960722656985</v>
      </c>
      <c r="E17500" s="2"/>
      <c r="G17500" s="23"/>
    </row>
    <row r="17501" spans="1:7" customFormat="1">
      <c r="A17501" s="4">
        <v>40139</v>
      </c>
      <c r="B17501">
        <v>0.11</v>
      </c>
      <c r="C17501">
        <f>IFERROR(((VLOOKUP(A17501,'Interest Rates-10yr'!$A$9:$C$15239,2,FALSE))-B17501),C17500)</f>
        <v>3.25</v>
      </c>
      <c r="D17501" s="98">
        <f>AVERAGE(C$10:C17501)</f>
        <v>0.87770523667962108</v>
      </c>
      <c r="E17501" s="2"/>
      <c r="G17501" s="23"/>
    </row>
    <row r="17502" spans="1:7" customFormat="1">
      <c r="A17502" s="4">
        <v>40140</v>
      </c>
      <c r="B17502">
        <v>0.12</v>
      </c>
      <c r="C17502">
        <f>IFERROR(((VLOOKUP(A17502,'Interest Rates-10yr'!$A$9:$C$15239,2,FALSE))-B17502),C17501)</f>
        <v>3.25</v>
      </c>
      <c r="D17502" s="98">
        <f>AVERAGE(C$10:C17502)</f>
        <v>0.87784085062596084</v>
      </c>
      <c r="E17502" s="2"/>
      <c r="G17502" s="23"/>
    </row>
    <row r="17503" spans="1:7" customFormat="1">
      <c r="A17503" s="4">
        <v>40141</v>
      </c>
      <c r="B17503">
        <v>0.12</v>
      </c>
      <c r="C17503">
        <f>IFERROR(((VLOOKUP(A17503,'Interest Rates-10yr'!$A$9:$C$15239,2,FALSE))-B17503),C17502)</f>
        <v>3.1999999999999997</v>
      </c>
      <c r="D17503" s="98">
        <f>AVERAGE(C$10:C17503)</f>
        <v>0.87797359094546323</v>
      </c>
      <c r="E17503" s="2"/>
      <c r="G17503" s="23"/>
    </row>
    <row r="17504" spans="1:7" customFormat="1">
      <c r="A17504" s="4">
        <v>40142</v>
      </c>
      <c r="B17504">
        <v>0.11</v>
      </c>
      <c r="C17504">
        <f>IFERROR(((VLOOKUP(A17504,'Interest Rates-10yr'!$A$9:$C$15239,2,FALSE))-B17504),C17503)</f>
        <v>3.17</v>
      </c>
      <c r="D17504" s="98">
        <f>AVERAGE(C$10:C17504)</f>
        <v>0.87810460131465751</v>
      </c>
      <c r="E17504" s="2"/>
      <c r="G17504" s="23"/>
    </row>
    <row r="17505" spans="1:7" customFormat="1">
      <c r="A17505" s="4">
        <v>40143</v>
      </c>
      <c r="B17505">
        <v>0.11</v>
      </c>
      <c r="C17505">
        <f>IFERROR(((VLOOKUP(A17505,'Interest Rates-10yr'!$A$9:$C$15239,2,FALSE))-B17505),C17504)</f>
        <v>3.17</v>
      </c>
      <c r="D17505" s="98">
        <f>AVERAGE(C$10:C17505)</f>
        <v>0.87823559670781515</v>
      </c>
      <c r="E17505" s="2"/>
      <c r="G17505" s="23"/>
    </row>
    <row r="17506" spans="1:7" customFormat="1">
      <c r="A17506" s="4">
        <v>40144</v>
      </c>
      <c r="B17506">
        <v>0.12</v>
      </c>
      <c r="C17506">
        <f>IFERROR(((VLOOKUP(A17506,'Interest Rates-10yr'!$A$9:$C$15239,2,FALSE))-B17506),C17505)</f>
        <v>3.09</v>
      </c>
      <c r="D17506" s="98">
        <f>AVERAGE(C$10:C17506)</f>
        <v>0.87836200491512451</v>
      </c>
      <c r="E17506" s="2"/>
      <c r="G17506" s="23"/>
    </row>
    <row r="17507" spans="1:7" customFormat="1">
      <c r="A17507" s="4">
        <v>40145</v>
      </c>
      <c r="B17507">
        <v>0.12</v>
      </c>
      <c r="C17507">
        <f>IFERROR(((VLOOKUP(A17507,'Interest Rates-10yr'!$A$9:$C$15239,2,FALSE))-B17507),C17506)</f>
        <v>3.09</v>
      </c>
      <c r="D17507" s="98">
        <f>AVERAGE(C$10:C17507)</f>
        <v>0.87848839867413042</v>
      </c>
      <c r="E17507" s="2"/>
      <c r="G17507" s="23"/>
    </row>
    <row r="17508" spans="1:7" customFormat="1">
      <c r="A17508" s="4">
        <v>40146</v>
      </c>
      <c r="B17508">
        <v>0.12</v>
      </c>
      <c r="C17508">
        <f>IFERROR(((VLOOKUP(A17508,'Interest Rates-10yr'!$A$9:$C$15239,2,FALSE))-B17508),C17507)</f>
        <v>3.09</v>
      </c>
      <c r="D17508" s="98">
        <f>AVERAGE(C$10:C17508)</f>
        <v>0.8786147779873098</v>
      </c>
      <c r="E17508" s="2"/>
      <c r="G17508" s="23"/>
    </row>
    <row r="17509" spans="1:7" customFormat="1">
      <c r="A17509" s="4">
        <v>40147</v>
      </c>
      <c r="B17509">
        <v>0.13</v>
      </c>
      <c r="C17509">
        <f>IFERROR(((VLOOKUP(A17509,'Interest Rates-10yr'!$A$9:$C$15239,2,FALSE))-B17509),C17508)</f>
        <v>3.08</v>
      </c>
      <c r="D17509" s="98">
        <f>AVERAGE(C$10:C17509)</f>
        <v>0.87874057142856765</v>
      </c>
      <c r="E17509" s="2"/>
      <c r="G17509" s="23"/>
    </row>
    <row r="17510" spans="1:7" customFormat="1">
      <c r="A17510" s="4">
        <v>40148</v>
      </c>
      <c r="B17510">
        <v>0.13</v>
      </c>
      <c r="C17510">
        <f>IFERROR(((VLOOKUP(A17510,'Interest Rates-10yr'!$A$9:$C$15239,2,FALSE))-B17510),C17509)</f>
        <v>3.15</v>
      </c>
      <c r="D17510" s="98">
        <f>AVERAGE(C$10:C17510)</f>
        <v>0.87887035026569527</v>
      </c>
      <c r="E17510" s="2"/>
      <c r="G17510" s="23"/>
    </row>
    <row r="17511" spans="1:7" customFormat="1">
      <c r="A17511" s="4">
        <v>40149</v>
      </c>
      <c r="B17511">
        <v>0.13</v>
      </c>
      <c r="C17511">
        <f>IFERROR(((VLOOKUP(A17511,'Interest Rates-10yr'!$A$9:$C$15239,2,FALSE))-B17511),C17510)</f>
        <v>3.19</v>
      </c>
      <c r="D17511" s="98">
        <f>AVERAGE(C$10:C17511)</f>
        <v>0.8790023997257419</v>
      </c>
      <c r="E17511" s="2"/>
      <c r="G17511" s="23"/>
    </row>
    <row r="17512" spans="1:7" customFormat="1">
      <c r="A17512" s="4">
        <v>40150</v>
      </c>
      <c r="B17512">
        <v>0.13</v>
      </c>
      <c r="C17512">
        <f>IFERROR(((VLOOKUP(A17512,'Interest Rates-10yr'!$A$9:$C$15239,2,FALSE))-B17512),C17511)</f>
        <v>3.2600000000000002</v>
      </c>
      <c r="D17512" s="98">
        <f>AVERAGE(C$10:C17512)</f>
        <v>0.8791384334114114</v>
      </c>
      <c r="E17512" s="2"/>
      <c r="G17512" s="23"/>
    </row>
    <row r="17513" spans="1:7" customFormat="1">
      <c r="A17513" s="4">
        <v>40151</v>
      </c>
      <c r="B17513">
        <v>0.12</v>
      </c>
      <c r="C17513">
        <f>IFERROR(((VLOOKUP(A17513,'Interest Rates-10yr'!$A$9:$C$15239,2,FALSE))-B17513),C17512)</f>
        <v>3.36</v>
      </c>
      <c r="D17513" s="98">
        <f>AVERAGE(C$10:C17513)</f>
        <v>0.87928016453381708</v>
      </c>
      <c r="E17513" s="2"/>
      <c r="G17513" s="23"/>
    </row>
    <row r="17514" spans="1:7" customFormat="1">
      <c r="A17514" s="4">
        <v>40152</v>
      </c>
      <c r="B17514">
        <v>0.12</v>
      </c>
      <c r="C17514">
        <f>IFERROR(((VLOOKUP(A17514,'Interest Rates-10yr'!$A$9:$C$15239,2,FALSE))-B17514),C17513)</f>
        <v>3.36</v>
      </c>
      <c r="D17514" s="98">
        <f>AVERAGE(C$10:C17514)</f>
        <v>0.87942187946300687</v>
      </c>
      <c r="E17514" s="2"/>
      <c r="G17514" s="23"/>
    </row>
    <row r="17515" spans="1:7" customFormat="1">
      <c r="A17515" s="4">
        <v>40153</v>
      </c>
      <c r="B17515">
        <v>0.12</v>
      </c>
      <c r="C17515">
        <f>IFERROR(((VLOOKUP(A17515,'Interest Rates-10yr'!$A$9:$C$15239,2,FALSE))-B17515),C17514)</f>
        <v>3.36</v>
      </c>
      <c r="D17515" s="98">
        <f>AVERAGE(C$10:C17515)</f>
        <v>0.87956357820175568</v>
      </c>
      <c r="E17515" s="2"/>
      <c r="G17515" s="23"/>
    </row>
    <row r="17516" spans="1:7" customFormat="1">
      <c r="A17516" s="4">
        <v>40154</v>
      </c>
      <c r="B17516">
        <v>0.12</v>
      </c>
      <c r="C17516">
        <f>IFERROR(((VLOOKUP(A17516,'Interest Rates-10yr'!$A$9:$C$15239,2,FALSE))-B17516),C17515)</f>
        <v>3.32</v>
      </c>
      <c r="D17516" s="98">
        <f>AVERAGE(C$10:C17516)</f>
        <v>0.87970297595247249</v>
      </c>
      <c r="E17516" s="2"/>
      <c r="G17516" s="23"/>
    </row>
    <row r="17517" spans="1:7" customFormat="1">
      <c r="A17517" s="4">
        <v>40155</v>
      </c>
      <c r="B17517">
        <v>0.12</v>
      </c>
      <c r="C17517">
        <f>IFERROR(((VLOOKUP(A17517,'Interest Rates-10yr'!$A$9:$C$15239,2,FALSE))-B17517),C17516)</f>
        <v>3.28</v>
      </c>
      <c r="D17517" s="98">
        <f>AVERAGE(C$10:C17517)</f>
        <v>0.87984007310943202</v>
      </c>
      <c r="E17517" s="2"/>
      <c r="G17517" s="23"/>
    </row>
    <row r="17518" spans="1:7" customFormat="1">
      <c r="A17518" s="4">
        <v>40156</v>
      </c>
      <c r="B17518">
        <v>0.12</v>
      </c>
      <c r="C17518">
        <f>IFERROR(((VLOOKUP(A17518,'Interest Rates-10yr'!$A$9:$C$15239,2,FALSE))-B17518),C17517)</f>
        <v>3.33</v>
      </c>
      <c r="D17518" s="98">
        <f>AVERAGE(C$10:C17518)</f>
        <v>0.87998001028042361</v>
      </c>
      <c r="E17518" s="2"/>
      <c r="G17518" s="23"/>
    </row>
    <row r="17519" spans="1:7" customFormat="1">
      <c r="A17519" s="4">
        <v>40157</v>
      </c>
      <c r="B17519">
        <v>0.12</v>
      </c>
      <c r="C17519">
        <f>IFERROR(((VLOOKUP(A17519,'Interest Rates-10yr'!$A$9:$C$15239,2,FALSE))-B17519),C17518)</f>
        <v>3.37</v>
      </c>
      <c r="D17519" s="98">
        <f>AVERAGE(C$10:C17519)</f>
        <v>0.8801222158766383</v>
      </c>
      <c r="E17519" s="2"/>
      <c r="G17519" s="23"/>
    </row>
    <row r="17520" spans="1:7" customFormat="1">
      <c r="A17520" s="4">
        <v>40158</v>
      </c>
      <c r="B17520">
        <v>0.12</v>
      </c>
      <c r="C17520">
        <f>IFERROR(((VLOOKUP(A17520,'Interest Rates-10yr'!$A$9:$C$15239,2,FALSE))-B17520),C17519)</f>
        <v>3.4299999999999997</v>
      </c>
      <c r="D17520" s="98">
        <f>AVERAGE(C$10:C17520)</f>
        <v>0.88026783164867439</v>
      </c>
      <c r="E17520" s="2"/>
      <c r="G17520" s="23"/>
    </row>
    <row r="17521" spans="1:7" customFormat="1">
      <c r="A17521" s="4">
        <v>40159</v>
      </c>
      <c r="B17521">
        <v>0.12</v>
      </c>
      <c r="C17521">
        <f>IFERROR(((VLOOKUP(A17521,'Interest Rates-10yr'!$A$9:$C$15239,2,FALSE))-B17521),C17520)</f>
        <v>3.4299999999999997</v>
      </c>
      <c r="D17521" s="98">
        <f>AVERAGE(C$10:C17521)</f>
        <v>0.88041343079031165</v>
      </c>
      <c r="E17521" s="2"/>
      <c r="G17521" s="23"/>
    </row>
    <row r="17522" spans="1:7" customFormat="1">
      <c r="A17522" s="4">
        <v>40160</v>
      </c>
      <c r="B17522">
        <v>0.12</v>
      </c>
      <c r="C17522">
        <f>IFERROR(((VLOOKUP(A17522,'Interest Rates-10yr'!$A$9:$C$15239,2,FALSE))-B17522),C17521)</f>
        <v>3.4299999999999997</v>
      </c>
      <c r="D17522" s="98">
        <f>AVERAGE(C$10:C17522)</f>
        <v>0.8805590133043989</v>
      </c>
      <c r="E17522" s="2"/>
      <c r="G17522" s="23"/>
    </row>
    <row r="17523" spans="1:7" customFormat="1">
      <c r="A17523" s="4">
        <v>40161</v>
      </c>
      <c r="B17523">
        <v>0.12</v>
      </c>
      <c r="C17523">
        <f>IFERROR(((VLOOKUP(A17523,'Interest Rates-10yr'!$A$9:$C$15239,2,FALSE))-B17523),C17522)</f>
        <v>3.44</v>
      </c>
      <c r="D17523" s="98">
        <f>AVERAGE(C$10:C17523)</f>
        <v>0.88070515016557827</v>
      </c>
      <c r="E17523" s="2"/>
      <c r="G17523" s="23"/>
    </row>
    <row r="17524" spans="1:7" customFormat="1">
      <c r="A17524" s="4">
        <v>40162</v>
      </c>
      <c r="B17524">
        <v>0.13</v>
      </c>
      <c r="C17524">
        <f>IFERROR(((VLOOKUP(A17524,'Interest Rates-10yr'!$A$9:$C$15239,2,FALSE))-B17524),C17523)</f>
        <v>3.47</v>
      </c>
      <c r="D17524" s="98">
        <f>AVERAGE(C$10:C17524)</f>
        <v>0.88085298315729021</v>
      </c>
      <c r="E17524" s="2"/>
      <c r="G17524" s="23"/>
    </row>
    <row r="17525" spans="1:7" customFormat="1">
      <c r="A17525" s="4">
        <v>40163</v>
      </c>
      <c r="B17525">
        <v>0.14000000000000001</v>
      </c>
      <c r="C17525">
        <f>IFERROR(((VLOOKUP(A17525,'Interest Rates-10yr'!$A$9:$C$15239,2,FALSE))-B17525),C17524)</f>
        <v>3.4699999999999998</v>
      </c>
      <c r="D17525" s="98">
        <f>AVERAGE(C$10:C17525)</f>
        <v>0.88100079926923591</v>
      </c>
      <c r="E17525" s="2"/>
      <c r="G17525" s="23"/>
    </row>
    <row r="17526" spans="1:7" customFormat="1">
      <c r="A17526" s="4">
        <v>40164</v>
      </c>
      <c r="B17526">
        <v>0.13</v>
      </c>
      <c r="C17526">
        <f>IFERROR(((VLOOKUP(A17526,'Interest Rates-10yr'!$A$9:$C$15239,2,FALSE))-B17526),C17525)</f>
        <v>3.37</v>
      </c>
      <c r="D17526" s="98">
        <f>AVERAGE(C$10:C17526)</f>
        <v>0.8811428897642255</v>
      </c>
      <c r="E17526" s="2"/>
      <c r="G17526" s="23"/>
    </row>
    <row r="17527" spans="1:7" customFormat="1">
      <c r="A17527" s="4">
        <v>40165</v>
      </c>
      <c r="B17527">
        <v>0.12</v>
      </c>
      <c r="C17527">
        <f>IFERROR(((VLOOKUP(A17527,'Interest Rates-10yr'!$A$9:$C$15239,2,FALSE))-B17527),C17526)</f>
        <v>3.4299999999999997</v>
      </c>
      <c r="D17527" s="98">
        <f>AVERAGE(C$10:C17527)</f>
        <v>0.88128838908550855</v>
      </c>
      <c r="E17527" s="2"/>
      <c r="G17527" s="23"/>
    </row>
    <row r="17528" spans="1:7" customFormat="1">
      <c r="A17528" s="4">
        <v>40166</v>
      </c>
      <c r="B17528">
        <v>0.12</v>
      </c>
      <c r="C17528">
        <f>IFERROR(((VLOOKUP(A17528,'Interest Rates-10yr'!$A$9:$C$15239,2,FALSE))-B17528),C17527)</f>
        <v>3.4299999999999997</v>
      </c>
      <c r="D17528" s="98">
        <f>AVERAGE(C$10:C17528)</f>
        <v>0.88143387179633192</v>
      </c>
      <c r="E17528" s="2"/>
      <c r="G17528" s="23"/>
    </row>
    <row r="17529" spans="1:7" customFormat="1">
      <c r="A17529" s="4">
        <v>40167</v>
      </c>
      <c r="B17529">
        <v>0.12</v>
      </c>
      <c r="C17529">
        <f>IFERROR(((VLOOKUP(A17529,'Interest Rates-10yr'!$A$9:$C$15239,2,FALSE))-B17529),C17528)</f>
        <v>3.4299999999999997</v>
      </c>
      <c r="D17529" s="98">
        <f>AVERAGE(C$10:C17529)</f>
        <v>0.88157933789953991</v>
      </c>
      <c r="E17529" s="2"/>
      <c r="G17529" s="23"/>
    </row>
    <row r="17530" spans="1:7" customFormat="1">
      <c r="A17530" s="4">
        <v>40168</v>
      </c>
      <c r="B17530">
        <v>0.12</v>
      </c>
      <c r="C17530">
        <f>IFERROR(((VLOOKUP(A17530,'Interest Rates-10yr'!$A$9:$C$15239,2,FALSE))-B17530),C17529)</f>
        <v>3.57</v>
      </c>
      <c r="D17530" s="98">
        <f>AVERAGE(C$10:C17530)</f>
        <v>0.88173277780948223</v>
      </c>
      <c r="E17530" s="2"/>
      <c r="G17530" s="23"/>
    </row>
    <row r="17531" spans="1:7" customFormat="1">
      <c r="A17531" s="4">
        <v>40169</v>
      </c>
      <c r="B17531">
        <v>0.12</v>
      </c>
      <c r="C17531">
        <f>IFERROR(((VLOOKUP(A17531,'Interest Rates-10yr'!$A$9:$C$15239,2,FALSE))-B17531),C17530)</f>
        <v>3.6399999999999997</v>
      </c>
      <c r="D17531" s="98">
        <f>AVERAGE(C$10:C17531)</f>
        <v>0.88189019518319467</v>
      </c>
      <c r="E17531" s="2"/>
      <c r="G17531" s="23"/>
    </row>
    <row r="17532" spans="1:7" customFormat="1">
      <c r="A17532" s="4">
        <v>40170</v>
      </c>
      <c r="B17532">
        <v>0.11</v>
      </c>
      <c r="C17532">
        <f>IFERROR(((VLOOKUP(A17532,'Interest Rates-10yr'!$A$9:$C$15239,2,FALSE))-B17532),C17531)</f>
        <v>3.66</v>
      </c>
      <c r="D17532" s="98">
        <f>AVERAGE(C$10:C17532)</f>
        <v>0.88204873594703748</v>
      </c>
      <c r="E17532" s="2"/>
      <c r="G17532" s="23"/>
    </row>
    <row r="17533" spans="1:7" customFormat="1">
      <c r="A17533" s="4">
        <v>40171</v>
      </c>
      <c r="B17533">
        <v>0.11</v>
      </c>
      <c r="C17533">
        <f>IFERROR(((VLOOKUP(A17533,'Interest Rates-10yr'!$A$9:$C$15239,2,FALSE))-B17533),C17532)</f>
        <v>3.71</v>
      </c>
      <c r="D17533" s="98">
        <f>AVERAGE(C$10:C17533)</f>
        <v>0.8822101118466068</v>
      </c>
      <c r="E17533" s="2"/>
      <c r="G17533" s="23"/>
    </row>
    <row r="17534" spans="1:7" customFormat="1">
      <c r="A17534" s="4">
        <v>40172</v>
      </c>
      <c r="B17534">
        <v>0.11</v>
      </c>
      <c r="C17534">
        <f>IFERROR(((VLOOKUP(A17534,'Interest Rates-10yr'!$A$9:$C$15239,2,FALSE))-B17534),C17533)</f>
        <v>3.71</v>
      </c>
      <c r="D17534" s="98">
        <f>AVERAGE(C$10:C17534)</f>
        <v>0.88237146932952559</v>
      </c>
      <c r="E17534" s="2"/>
      <c r="G17534" s="23"/>
    </row>
    <row r="17535" spans="1:7" customFormat="1">
      <c r="A17535" s="4">
        <v>40173</v>
      </c>
      <c r="B17535">
        <v>0.11</v>
      </c>
      <c r="C17535">
        <f>IFERROR(((VLOOKUP(A17535,'Interest Rates-10yr'!$A$9:$C$15239,2,FALSE))-B17535),C17534)</f>
        <v>3.71</v>
      </c>
      <c r="D17535" s="98">
        <f>AVERAGE(C$10:C17535)</f>
        <v>0.88253280839894643</v>
      </c>
      <c r="E17535" s="2"/>
      <c r="G17535" s="23"/>
    </row>
    <row r="17536" spans="1:7" customFormat="1">
      <c r="A17536" s="4">
        <v>40174</v>
      </c>
      <c r="B17536">
        <v>0.11</v>
      </c>
      <c r="C17536">
        <f>IFERROR(((VLOOKUP(A17536,'Interest Rates-10yr'!$A$9:$C$15239,2,FALSE))-B17536),C17535)</f>
        <v>3.71</v>
      </c>
      <c r="D17536" s="98">
        <f>AVERAGE(C$10:C17536)</f>
        <v>0.88269412905802103</v>
      </c>
      <c r="E17536" s="2"/>
      <c r="G17536" s="23"/>
    </row>
    <row r="17537" spans="1:8">
      <c r="A17537" s="4">
        <v>40175</v>
      </c>
      <c r="B17537">
        <v>0.12</v>
      </c>
      <c r="C17537">
        <f>IFERROR(((VLOOKUP(A17537,'Interest Rates-10yr'!$A$9:$C$15239,2,FALSE))-B17537),C17536)</f>
        <v>3.73</v>
      </c>
      <c r="D17537" s="98">
        <f>AVERAGE(C$10:C17537)</f>
        <v>0.88285657234139281</v>
      </c>
      <c r="E17537" s="2"/>
      <c r="H17537"/>
    </row>
    <row r="17538" spans="1:8">
      <c r="A17538" s="4">
        <v>40176</v>
      </c>
      <c r="B17538">
        <v>0.12</v>
      </c>
      <c r="C17538">
        <f>IFERROR(((VLOOKUP(A17538,'Interest Rates-10yr'!$A$9:$C$15239,2,FALSE))-B17538),C17537)</f>
        <v>3.6999999999999997</v>
      </c>
      <c r="D17538" s="98">
        <f>AVERAGE(C$10:C17538)</f>
        <v>0.88301728564093418</v>
      </c>
      <c r="E17538" s="2"/>
      <c r="H17538"/>
    </row>
    <row r="17539" spans="1:8">
      <c r="A17539" s="4">
        <v>40177</v>
      </c>
      <c r="B17539">
        <v>0.11</v>
      </c>
      <c r="C17539">
        <f>IFERROR(((VLOOKUP(A17539,'Interest Rates-10yr'!$A$9:$C$15239,2,FALSE))-B17539),C17538)</f>
        <v>3.69</v>
      </c>
      <c r="D17539" s="98">
        <f>AVERAGE(C$10:C17539)</f>
        <v>0.88317741015401796</v>
      </c>
      <c r="E17539" s="2"/>
      <c r="H17539"/>
    </row>
    <row r="17540" spans="1:8">
      <c r="A17540" s="4">
        <v>40178</v>
      </c>
      <c r="B17540">
        <v>0.05</v>
      </c>
      <c r="C17540">
        <f>IFERROR(((VLOOKUP(A17540,'Interest Rates-10yr'!$A$9:$C$15239,2,FALSE))-B17540),C17539)</f>
        <v>3.8000000000000003</v>
      </c>
      <c r="D17540" s="98">
        <f>AVERAGE(C$10:C17540)</f>
        <v>0.88334379099879834</v>
      </c>
      <c r="E17540" s="2"/>
      <c r="F17540" s="12" t="s">
        <v>199</v>
      </c>
      <c r="G17540" s="23">
        <f>AVERAGE(B17449:B17540)/100</f>
        <v>1.1836956521739121E-3</v>
      </c>
      <c r="H17540" s="23">
        <f>AVERAGE(C17449:C17540)/100</f>
        <v>3.3450000000000008E-2</v>
      </c>
    </row>
    <row r="17541" spans="1:8">
      <c r="A17541" s="4">
        <v>40179</v>
      </c>
      <c r="B17541">
        <v>0.05</v>
      </c>
      <c r="C17541">
        <f>IFERROR(((VLOOKUP(A17541,'Interest Rates-10yr'!$A$9:$C$15239,2,FALSE))-B17541),C17540)</f>
        <v>3.8000000000000003</v>
      </c>
      <c r="D17541" s="98">
        <f>AVERAGE(C$10:C17541)</f>
        <v>0.88351015286333179</v>
      </c>
      <c r="E17541" s="2"/>
      <c r="H17541"/>
    </row>
    <row r="17542" spans="1:8">
      <c r="A17542" s="4">
        <v>40180</v>
      </c>
      <c r="B17542">
        <v>0.05</v>
      </c>
      <c r="C17542">
        <f>IFERROR(((VLOOKUP(A17542,'Interest Rates-10yr'!$A$9:$C$15239,2,FALSE))-B17542),C17541)</f>
        <v>3.8000000000000003</v>
      </c>
      <c r="D17542" s="98">
        <f>AVERAGE(C$10:C17542)</f>
        <v>0.88367649575086593</v>
      </c>
      <c r="E17542" s="2"/>
      <c r="H17542"/>
    </row>
    <row r="17543" spans="1:8">
      <c r="A17543" s="4">
        <v>40181</v>
      </c>
      <c r="B17543">
        <v>0.05</v>
      </c>
      <c r="C17543">
        <f>IFERROR(((VLOOKUP(A17543,'Interest Rates-10yr'!$A$9:$C$15239,2,FALSE))-B17543),C17542)</f>
        <v>3.8000000000000003</v>
      </c>
      <c r="D17543" s="98">
        <f>AVERAGE(C$10:C17543)</f>
        <v>0.88384281966464762</v>
      </c>
      <c r="E17543" s="2"/>
      <c r="H17543"/>
    </row>
    <row r="17544" spans="1:8">
      <c r="A17544" s="4">
        <v>40182</v>
      </c>
      <c r="B17544">
        <v>0.12</v>
      </c>
      <c r="C17544">
        <f>IFERROR(((VLOOKUP(A17544,'Interest Rates-10yr'!$A$9:$C$15239,2,FALSE))-B17544),C17543)</f>
        <v>3.73</v>
      </c>
      <c r="D17544" s="98">
        <f>AVERAGE(C$10:C17544)</f>
        <v>0.88400513259195501</v>
      </c>
      <c r="E17544" s="2"/>
      <c r="H17544"/>
    </row>
    <row r="17545" spans="1:8">
      <c r="A17545" s="4">
        <v>40183</v>
      </c>
      <c r="B17545">
        <v>0.12</v>
      </c>
      <c r="C17545">
        <f>IFERROR(((VLOOKUP(A17545,'Interest Rates-10yr'!$A$9:$C$15239,2,FALSE))-B17545),C17544)</f>
        <v>3.65</v>
      </c>
      <c r="D17545" s="98">
        <f>AVERAGE(C$10:C17545)</f>
        <v>0.88416286496349972</v>
      </c>
      <c r="E17545" s="2"/>
      <c r="H17545"/>
    </row>
    <row r="17546" spans="1:8">
      <c r="A17546" s="4">
        <v>40184</v>
      </c>
      <c r="B17546">
        <v>0.12</v>
      </c>
      <c r="C17546">
        <f>IFERROR(((VLOOKUP(A17546,'Interest Rates-10yr'!$A$9:$C$15239,2,FALSE))-B17546),C17545)</f>
        <v>3.73</v>
      </c>
      <c r="D17546" s="98">
        <f>AVERAGE(C$10:C17546)</f>
        <v>0.88432514113017791</v>
      </c>
      <c r="E17546" s="2"/>
      <c r="H17546"/>
    </row>
    <row r="17547" spans="1:8">
      <c r="A17547" s="4">
        <v>40185</v>
      </c>
      <c r="B17547">
        <v>0.1</v>
      </c>
      <c r="C17547">
        <f>IFERROR(((VLOOKUP(A17547,'Interest Rates-10yr'!$A$9:$C$15239,2,FALSE))-B17547),C17546)</f>
        <v>3.75</v>
      </c>
      <c r="D17547" s="98">
        <f>AVERAGE(C$10:C17547)</f>
        <v>0.88448853917207948</v>
      </c>
      <c r="E17547" s="2"/>
      <c r="H17547"/>
    </row>
    <row r="17548" spans="1:8">
      <c r="A17548" s="4">
        <v>40186</v>
      </c>
      <c r="B17548">
        <v>0.11</v>
      </c>
      <c r="C17548">
        <f>IFERROR(((VLOOKUP(A17548,'Interest Rates-10yr'!$A$9:$C$15239,2,FALSE))-B17548),C17547)</f>
        <v>3.72</v>
      </c>
      <c r="D17548" s="98">
        <f>AVERAGE(C$10:C17548)</f>
        <v>0.88465020810764183</v>
      </c>
      <c r="E17548" s="2"/>
      <c r="H17548"/>
    </row>
    <row r="17549" spans="1:8">
      <c r="A17549" s="4">
        <v>40187</v>
      </c>
      <c r="B17549">
        <v>0.11</v>
      </c>
      <c r="C17549">
        <f>IFERROR(((VLOOKUP(A17549,'Interest Rates-10yr'!$A$9:$C$15239,2,FALSE))-B17549),C17548)</f>
        <v>3.72</v>
      </c>
      <c r="D17549" s="98">
        <f>AVERAGE(C$10:C17549)</f>
        <v>0.88481185860888989</v>
      </c>
      <c r="E17549" s="2"/>
      <c r="H17549"/>
    </row>
    <row r="17550" spans="1:8">
      <c r="A17550" s="4">
        <v>40188</v>
      </c>
      <c r="B17550">
        <v>0.11</v>
      </c>
      <c r="C17550">
        <f>IFERROR(((VLOOKUP(A17550,'Interest Rates-10yr'!$A$9:$C$15239,2,FALSE))-B17550),C17549)</f>
        <v>3.72</v>
      </c>
      <c r="D17550" s="98">
        <f>AVERAGE(C$10:C17550)</f>
        <v>0.88497349067897657</v>
      </c>
      <c r="E17550" s="2"/>
      <c r="H17550"/>
    </row>
    <row r="17551" spans="1:8">
      <c r="A17551" s="4">
        <v>40189</v>
      </c>
      <c r="B17551">
        <v>0.11</v>
      </c>
      <c r="C17551">
        <f>IFERROR(((VLOOKUP(A17551,'Interest Rates-10yr'!$A$9:$C$15239,2,FALSE))-B17551),C17550)</f>
        <v>3.74</v>
      </c>
      <c r="D17551" s="98">
        <f>AVERAGE(C$10:C17551)</f>
        <v>0.88513624444190675</v>
      </c>
      <c r="E17551" s="2"/>
      <c r="H17551"/>
    </row>
    <row r="17552" spans="1:8">
      <c r="A17552" s="4">
        <v>40190</v>
      </c>
      <c r="B17552">
        <v>0.11</v>
      </c>
      <c r="C17552">
        <f>IFERROR(((VLOOKUP(A17552,'Interest Rates-10yr'!$A$9:$C$15239,2,FALSE))-B17552),C17551)</f>
        <v>3.6300000000000003</v>
      </c>
      <c r="D17552" s="98">
        <f>AVERAGE(C$10:C17552)</f>
        <v>0.88529270934275373</v>
      </c>
      <c r="E17552" s="2"/>
      <c r="H17552"/>
    </row>
    <row r="17553" spans="1:7" customFormat="1">
      <c r="A17553" s="4">
        <v>40191</v>
      </c>
      <c r="B17553">
        <v>0.11</v>
      </c>
      <c r="C17553">
        <f>IFERROR(((VLOOKUP(A17553,'Interest Rates-10yr'!$A$9:$C$15239,2,FALSE))-B17553),C17552)</f>
        <v>3.69</v>
      </c>
      <c r="D17553" s="98">
        <f>AVERAGE(C$10:C17553)</f>
        <v>0.8854525763793849</v>
      </c>
      <c r="E17553" s="2"/>
      <c r="G17553" s="23"/>
    </row>
    <row r="17554" spans="1:7" customFormat="1">
      <c r="A17554" s="4">
        <v>40192</v>
      </c>
      <c r="B17554">
        <v>0.11</v>
      </c>
      <c r="C17554">
        <f>IFERROR(((VLOOKUP(A17554,'Interest Rates-10yr'!$A$9:$C$15239,2,FALSE))-B17554),C17553)</f>
        <v>3.65</v>
      </c>
      <c r="D17554" s="98">
        <f>AVERAGE(C$10:C17554)</f>
        <v>0.88561014534054872</v>
      </c>
      <c r="E17554" s="2"/>
      <c r="G17554" s="23"/>
    </row>
    <row r="17555" spans="1:7" customFormat="1">
      <c r="A17555" s="4">
        <v>40193</v>
      </c>
      <c r="B17555">
        <v>0.12</v>
      </c>
      <c r="C17555">
        <f>IFERROR(((VLOOKUP(A17555,'Interest Rates-10yr'!$A$9:$C$15239,2,FALSE))-B17555),C17554)</f>
        <v>3.58</v>
      </c>
      <c r="D17555" s="98">
        <f>AVERAGE(C$10:C17555)</f>
        <v>0.88576370682776295</v>
      </c>
      <c r="E17555" s="2"/>
      <c r="G17555" s="23"/>
    </row>
    <row r="17556" spans="1:7" customFormat="1">
      <c r="A17556" s="4">
        <v>40194</v>
      </c>
      <c r="B17556">
        <v>0.12</v>
      </c>
      <c r="C17556">
        <f>IFERROR(((VLOOKUP(A17556,'Interest Rates-10yr'!$A$9:$C$15239,2,FALSE))-B17556),C17555)</f>
        <v>3.58</v>
      </c>
      <c r="D17556" s="98">
        <f>AVERAGE(C$10:C17556)</f>
        <v>0.88591725081210049</v>
      </c>
      <c r="E17556" s="2"/>
      <c r="G17556" s="23"/>
    </row>
    <row r="17557" spans="1:7" customFormat="1">
      <c r="A17557" s="4">
        <v>40195</v>
      </c>
      <c r="B17557">
        <v>0.12</v>
      </c>
      <c r="C17557">
        <f>IFERROR(((VLOOKUP(A17557,'Interest Rates-10yr'!$A$9:$C$15239,2,FALSE))-B17557),C17556)</f>
        <v>3.58</v>
      </c>
      <c r="D17557" s="98">
        <f>AVERAGE(C$10:C17557)</f>
        <v>0.88607077729655392</v>
      </c>
      <c r="E17557" s="2"/>
      <c r="G17557" s="23"/>
    </row>
    <row r="17558" spans="1:7" customFormat="1">
      <c r="A17558" s="4">
        <v>40196</v>
      </c>
      <c r="B17558">
        <v>0.12</v>
      </c>
      <c r="C17558">
        <f>IFERROR(((VLOOKUP(A17558,'Interest Rates-10yr'!$A$9:$C$15239,2,FALSE))-B17558),C17557)</f>
        <v>3.58</v>
      </c>
      <c r="D17558" s="98">
        <f>AVERAGE(C$10:C17558)</f>
        <v>0.88622428628411465</v>
      </c>
      <c r="E17558" s="2"/>
      <c r="G17558" s="23"/>
    </row>
    <row r="17559" spans="1:7" customFormat="1">
      <c r="A17559" s="4">
        <v>40197</v>
      </c>
      <c r="B17559">
        <v>0.13</v>
      </c>
      <c r="C17559">
        <f>IFERROR(((VLOOKUP(A17559,'Interest Rates-10yr'!$A$9:$C$15239,2,FALSE))-B17559),C17558)</f>
        <v>3.6</v>
      </c>
      <c r="D17559" s="98">
        <f>AVERAGE(C$10:C17559)</f>
        <v>0.88637891737891328</v>
      </c>
      <c r="E17559" s="2"/>
      <c r="G17559" s="23"/>
    </row>
    <row r="17560" spans="1:7" customFormat="1">
      <c r="A17560" s="4">
        <v>40198</v>
      </c>
      <c r="B17560">
        <v>0.13</v>
      </c>
      <c r="C17560">
        <f>IFERROR(((VLOOKUP(A17560,'Interest Rates-10yr'!$A$9:$C$15239,2,FALSE))-B17560),C17559)</f>
        <v>3.5500000000000003</v>
      </c>
      <c r="D17560" s="98">
        <f>AVERAGE(C$10:C17560)</f>
        <v>0.8865306820124168</v>
      </c>
      <c r="E17560" s="2"/>
      <c r="G17560" s="23"/>
    </row>
    <row r="17561" spans="1:7" customFormat="1">
      <c r="A17561" s="4">
        <v>40199</v>
      </c>
      <c r="B17561">
        <v>0.12</v>
      </c>
      <c r="C17561">
        <f>IFERROR(((VLOOKUP(A17561,'Interest Rates-10yr'!$A$9:$C$15239,2,FALSE))-B17561),C17560)</f>
        <v>3.5</v>
      </c>
      <c r="D17561" s="98">
        <f>AVERAGE(C$10:C17561)</f>
        <v>0.88667958067456287</v>
      </c>
      <c r="E17561" s="2"/>
      <c r="G17561" s="23"/>
    </row>
    <row r="17562" spans="1:7" customFormat="1">
      <c r="A17562" s="4">
        <v>40200</v>
      </c>
      <c r="B17562">
        <v>0.11</v>
      </c>
      <c r="C17562">
        <f>IFERROR(((VLOOKUP(A17562,'Interest Rates-10yr'!$A$9:$C$15239,2,FALSE))-B17562),C17561)</f>
        <v>3.5100000000000002</v>
      </c>
      <c r="D17562" s="98">
        <f>AVERAGE(C$10:C17562)</f>
        <v>0.88682903207428521</v>
      </c>
      <c r="E17562" s="2"/>
      <c r="G17562" s="23"/>
    </row>
    <row r="17563" spans="1:7" customFormat="1">
      <c r="A17563" s="4">
        <v>40201</v>
      </c>
      <c r="B17563">
        <v>0.11</v>
      </c>
      <c r="C17563">
        <f>IFERROR(((VLOOKUP(A17563,'Interest Rates-10yr'!$A$9:$C$15239,2,FALSE))-B17563),C17562)</f>
        <v>3.5100000000000002</v>
      </c>
      <c r="D17563" s="98">
        <f>AVERAGE(C$10:C17563)</f>
        <v>0.88697846644638989</v>
      </c>
      <c r="E17563" s="2"/>
      <c r="G17563" s="23"/>
    </row>
    <row r="17564" spans="1:7" customFormat="1">
      <c r="A17564" s="4">
        <v>40202</v>
      </c>
      <c r="B17564">
        <v>0.11</v>
      </c>
      <c r="C17564">
        <f>IFERROR(((VLOOKUP(A17564,'Interest Rates-10yr'!$A$9:$C$15239,2,FALSE))-B17564),C17563)</f>
        <v>3.5100000000000002</v>
      </c>
      <c r="D17564" s="98">
        <f>AVERAGE(C$10:C17564)</f>
        <v>0.88712788379378682</v>
      </c>
      <c r="E17564" s="2"/>
      <c r="G17564" s="23"/>
    </row>
    <row r="17565" spans="1:7" customFormat="1">
      <c r="A17565" s="4">
        <v>40203</v>
      </c>
      <c r="B17565">
        <v>0.12</v>
      </c>
      <c r="C17565">
        <f>IFERROR(((VLOOKUP(A17565,'Interest Rates-10yr'!$A$9:$C$15239,2,FALSE))-B17565),C17564)</f>
        <v>3.54</v>
      </c>
      <c r="D17565" s="98">
        <f>AVERAGE(C$10:C17565)</f>
        <v>0.88727899293688361</v>
      </c>
      <c r="E17565" s="2"/>
      <c r="G17565" s="23"/>
    </row>
    <row r="17566" spans="1:7" customFormat="1">
      <c r="A17566" s="4">
        <v>40204</v>
      </c>
      <c r="B17566">
        <v>0.12</v>
      </c>
      <c r="C17566">
        <f>IFERROR(((VLOOKUP(A17566,'Interest Rates-10yr'!$A$9:$C$15239,2,FALSE))-B17566),C17565)</f>
        <v>3.53</v>
      </c>
      <c r="D17566" s="98">
        <f>AVERAGE(C$10:C17566)</f>
        <v>0.88742951529304148</v>
      </c>
      <c r="E17566" s="2"/>
      <c r="G17566" s="23"/>
    </row>
    <row r="17567" spans="1:7" customFormat="1">
      <c r="A17567" s="4">
        <v>40205</v>
      </c>
      <c r="B17567">
        <v>0.12</v>
      </c>
      <c r="C17567">
        <f>IFERROR(((VLOOKUP(A17567,'Interest Rates-10yr'!$A$9:$C$15239,2,FALSE))-B17567),C17566)</f>
        <v>3.54</v>
      </c>
      <c r="D17567" s="98">
        <f>AVERAGE(C$10:C17567)</f>
        <v>0.88758059004442025</v>
      </c>
      <c r="E17567" s="2"/>
      <c r="G17567" s="23"/>
    </row>
    <row r="17568" spans="1:7" customFormat="1">
      <c r="A17568" s="4">
        <v>40206</v>
      </c>
      <c r="B17568">
        <v>0.12</v>
      </c>
      <c r="C17568">
        <f>IFERROR(((VLOOKUP(A17568,'Interest Rates-10yr'!$A$9:$C$15239,2,FALSE))-B17568),C17567)</f>
        <v>3.56</v>
      </c>
      <c r="D17568" s="98">
        <f>AVERAGE(C$10:C17568)</f>
        <v>0.88773278660515575</v>
      </c>
      <c r="E17568" s="2"/>
      <c r="G17568" s="23"/>
    </row>
    <row r="17569" spans="1:7" customFormat="1">
      <c r="A17569" s="4">
        <v>40207</v>
      </c>
      <c r="B17569">
        <v>0.12</v>
      </c>
      <c r="C17569">
        <f>IFERROR(((VLOOKUP(A17569,'Interest Rates-10yr'!$A$9:$C$15239,2,FALSE))-B17569),C17568)</f>
        <v>3.51</v>
      </c>
      <c r="D17569" s="98">
        <f>AVERAGE(C$10:C17569)</f>
        <v>0.88788211845102105</v>
      </c>
      <c r="E17569" s="2"/>
      <c r="G17569" s="23"/>
    </row>
    <row r="17570" spans="1:7" customFormat="1">
      <c r="A17570" s="4">
        <v>40208</v>
      </c>
      <c r="B17570">
        <v>0.12</v>
      </c>
      <c r="C17570">
        <f>IFERROR(((VLOOKUP(A17570,'Interest Rates-10yr'!$A$9:$C$15239,2,FALSE))-B17570),C17569)</f>
        <v>3.51</v>
      </c>
      <c r="D17570" s="98">
        <f>AVERAGE(C$10:C17570)</f>
        <v>0.88803143328967205</v>
      </c>
      <c r="E17570" s="2"/>
      <c r="G17570" s="23"/>
    </row>
    <row r="17571" spans="1:7" customFormat="1">
      <c r="A17571" s="4">
        <v>40209</v>
      </c>
      <c r="B17571">
        <v>0.12</v>
      </c>
      <c r="C17571">
        <f>IFERROR(((VLOOKUP(A17571,'Interest Rates-10yr'!$A$9:$C$15239,2,FALSE))-B17571),C17570)</f>
        <v>3.51</v>
      </c>
      <c r="D17571" s="98">
        <f>AVERAGE(C$10:C17571)</f>
        <v>0.88818073112401386</v>
      </c>
      <c r="E17571" s="2"/>
      <c r="G17571" s="23"/>
    </row>
    <row r="17572" spans="1:7" customFormat="1">
      <c r="A17572" s="4">
        <v>40210</v>
      </c>
      <c r="B17572">
        <v>0.14000000000000001</v>
      </c>
      <c r="C17572">
        <f>IFERROR(((VLOOKUP(A17572,'Interest Rates-10yr'!$A$9:$C$15239,2,FALSE))-B17572),C17571)</f>
        <v>3.54</v>
      </c>
      <c r="D17572" s="98">
        <f>AVERAGE(C$10:C17572)</f>
        <v>0.88833172009337424</v>
      </c>
      <c r="E17572" s="2"/>
      <c r="G17572" s="23"/>
    </row>
    <row r="17573" spans="1:7" customFormat="1">
      <c r="A17573" s="4">
        <v>40211</v>
      </c>
      <c r="B17573">
        <v>0.14000000000000001</v>
      </c>
      <c r="C17573">
        <f>IFERROR(((VLOOKUP(A17573,'Interest Rates-10yr'!$A$9:$C$15239,2,FALSE))-B17573),C17572)</f>
        <v>3.53</v>
      </c>
      <c r="D17573" s="98">
        <f>AVERAGE(C$10:C17573)</f>
        <v>0.88848212252333936</v>
      </c>
      <c r="E17573" s="2"/>
      <c r="G17573" s="23"/>
    </row>
    <row r="17574" spans="1:7" customFormat="1">
      <c r="A17574" s="4">
        <v>40212</v>
      </c>
      <c r="B17574">
        <v>0.13</v>
      </c>
      <c r="C17574">
        <f>IFERROR(((VLOOKUP(A17574,'Interest Rates-10yr'!$A$9:$C$15239,2,FALSE))-B17574),C17573)</f>
        <v>3.6</v>
      </c>
      <c r="D17574" s="98">
        <f>AVERAGE(C$10:C17574)</f>
        <v>0.88863649302589998</v>
      </c>
      <c r="E17574" s="2"/>
      <c r="G17574" s="23"/>
    </row>
    <row r="17575" spans="1:7" customFormat="1">
      <c r="A17575" s="4">
        <v>40213</v>
      </c>
      <c r="B17575">
        <v>0.14000000000000001</v>
      </c>
      <c r="C17575">
        <f>IFERROR(((VLOOKUP(A17575,'Interest Rates-10yr'!$A$9:$C$15239,2,FALSE))-B17575),C17574)</f>
        <v>3.48</v>
      </c>
      <c r="D17575" s="98">
        <f>AVERAGE(C$10:C17575)</f>
        <v>0.88878401457360423</v>
      </c>
      <c r="E17575" s="2"/>
      <c r="G17575" s="23"/>
    </row>
    <row r="17576" spans="1:7" customFormat="1">
      <c r="A17576" s="4">
        <v>40214</v>
      </c>
      <c r="B17576">
        <v>0.13</v>
      </c>
      <c r="C17576">
        <f>IFERROR(((VLOOKUP(A17576,'Interest Rates-10yr'!$A$9:$C$15239,2,FALSE))-B17576),C17575)</f>
        <v>3.46</v>
      </c>
      <c r="D17576" s="98">
        <f>AVERAGE(C$10:C17576)</f>
        <v>0.88893038082768439</v>
      </c>
      <c r="E17576" s="2"/>
      <c r="G17576" s="23"/>
    </row>
    <row r="17577" spans="1:7" customFormat="1">
      <c r="A17577" s="4">
        <v>40215</v>
      </c>
      <c r="B17577">
        <v>0.13</v>
      </c>
      <c r="C17577">
        <f>IFERROR(((VLOOKUP(A17577,'Interest Rates-10yr'!$A$9:$C$15239,2,FALSE))-B17577),C17576)</f>
        <v>3.46</v>
      </c>
      <c r="D17577" s="98">
        <f>AVERAGE(C$10:C17577)</f>
        <v>0.88907673041893953</v>
      </c>
      <c r="E17577" s="2"/>
      <c r="G17577" s="23"/>
    </row>
    <row r="17578" spans="1:7" customFormat="1">
      <c r="A17578" s="4">
        <v>40216</v>
      </c>
      <c r="B17578">
        <v>0.13</v>
      </c>
      <c r="C17578">
        <f>IFERROR(((VLOOKUP(A17578,'Interest Rates-10yr'!$A$9:$C$15239,2,FALSE))-B17578),C17577)</f>
        <v>3.46</v>
      </c>
      <c r="D17578" s="98">
        <f>AVERAGE(C$10:C17578)</f>
        <v>0.88922306335021506</v>
      </c>
      <c r="E17578" s="2"/>
      <c r="G17578" s="23"/>
    </row>
    <row r="17579" spans="1:7" customFormat="1">
      <c r="A17579" s="4">
        <v>40217</v>
      </c>
      <c r="B17579">
        <v>0.13</v>
      </c>
      <c r="C17579">
        <f>IFERROR(((VLOOKUP(A17579,'Interest Rates-10yr'!$A$9:$C$15239,2,FALSE))-B17579),C17578)</f>
        <v>3.49</v>
      </c>
      <c r="D17579" s="98">
        <f>AVERAGE(C$10:C17579)</f>
        <v>0.88937108708024637</v>
      </c>
      <c r="E17579" s="2"/>
      <c r="G17579" s="23"/>
    </row>
    <row r="17580" spans="1:7" customFormat="1">
      <c r="A17580" s="4">
        <v>40218</v>
      </c>
      <c r="B17580">
        <v>0.13</v>
      </c>
      <c r="C17580">
        <f>IFERROR(((VLOOKUP(A17580,'Interest Rates-10yr'!$A$9:$C$15239,2,FALSE))-B17580),C17579)</f>
        <v>3.54</v>
      </c>
      <c r="D17580" s="98">
        <f>AVERAGE(C$10:C17580)</f>
        <v>0.88952193955949743</v>
      </c>
      <c r="E17580" s="2"/>
      <c r="G17580" s="23"/>
    </row>
    <row r="17581" spans="1:7" customFormat="1">
      <c r="A17581" s="4">
        <v>40219</v>
      </c>
      <c r="B17581">
        <v>0.12</v>
      </c>
      <c r="C17581">
        <f>IFERROR(((VLOOKUP(A17581,'Interest Rates-10yr'!$A$9:$C$15239,2,FALSE))-B17581),C17580)</f>
        <v>3.6</v>
      </c>
      <c r="D17581" s="98">
        <f>AVERAGE(C$10:C17581)</f>
        <v>0.88967618939221094</v>
      </c>
      <c r="E17581" s="2"/>
      <c r="G17581" s="23"/>
    </row>
    <row r="17582" spans="1:7" customFormat="1">
      <c r="A17582" s="4">
        <v>40220</v>
      </c>
      <c r="B17582">
        <v>0.12</v>
      </c>
      <c r="C17582">
        <f>IFERROR(((VLOOKUP(A17582,'Interest Rates-10yr'!$A$9:$C$15239,2,FALSE))-B17582),C17581)</f>
        <v>3.61</v>
      </c>
      <c r="D17582" s="98">
        <f>AVERAGE(C$10:C17582)</f>
        <v>0.88983099072440286</v>
      </c>
      <c r="E17582" s="2"/>
      <c r="G17582" s="23"/>
    </row>
    <row r="17583" spans="1:7" customFormat="1">
      <c r="A17583" s="4">
        <v>40221</v>
      </c>
      <c r="B17583">
        <v>0.12</v>
      </c>
      <c r="C17583">
        <f>IFERROR(((VLOOKUP(A17583,'Interest Rates-10yr'!$A$9:$C$15239,2,FALSE))-B17583),C17582)</f>
        <v>3.57</v>
      </c>
      <c r="D17583" s="98">
        <f>AVERAGE(C$10:C17583)</f>
        <v>0.88998349834983104</v>
      </c>
      <c r="E17583" s="2"/>
      <c r="G17583" s="23"/>
    </row>
    <row r="17584" spans="1:7" customFormat="1">
      <c r="A17584" s="4">
        <v>40222</v>
      </c>
      <c r="B17584">
        <v>0.12</v>
      </c>
      <c r="C17584">
        <f>IFERROR(((VLOOKUP(A17584,'Interest Rates-10yr'!$A$9:$C$15239,2,FALSE))-B17584),C17583)</f>
        <v>3.57</v>
      </c>
      <c r="D17584" s="98">
        <f>AVERAGE(C$10:C17584)</f>
        <v>0.89013598862019516</v>
      </c>
      <c r="E17584" s="2"/>
      <c r="G17584" s="23"/>
    </row>
    <row r="17585" spans="1:7" customFormat="1">
      <c r="A17585" s="4">
        <v>40223</v>
      </c>
      <c r="B17585">
        <v>0.12</v>
      </c>
      <c r="C17585">
        <f>IFERROR(((VLOOKUP(A17585,'Interest Rates-10yr'!$A$9:$C$15239,2,FALSE))-B17585),C17584)</f>
        <v>3.57</v>
      </c>
      <c r="D17585" s="98">
        <f>AVERAGE(C$10:C17585)</f>
        <v>0.89028846153845753</v>
      </c>
      <c r="E17585" s="2"/>
      <c r="G17585" s="23"/>
    </row>
    <row r="17586" spans="1:7" customFormat="1">
      <c r="A17586" s="4">
        <v>40224</v>
      </c>
      <c r="B17586">
        <v>0.12</v>
      </c>
      <c r="C17586">
        <f>IFERROR(((VLOOKUP(A17586,'Interest Rates-10yr'!$A$9:$C$15239,2,FALSE))-B17586),C17585)</f>
        <v>3.57</v>
      </c>
      <c r="D17586" s="98">
        <f>AVERAGE(C$10:C17586)</f>
        <v>0.89044091710757978</v>
      </c>
      <c r="E17586" s="2"/>
      <c r="G17586" s="23"/>
    </row>
    <row r="17587" spans="1:7" customFormat="1">
      <c r="A17587" s="4">
        <v>40225</v>
      </c>
      <c r="B17587">
        <v>0.13</v>
      </c>
      <c r="C17587">
        <f>IFERROR(((VLOOKUP(A17587,'Interest Rates-10yr'!$A$9:$C$15239,2,FALSE))-B17587),C17586)</f>
        <v>3.5300000000000002</v>
      </c>
      <c r="D17587" s="98">
        <f>AVERAGE(C$10:C17587)</f>
        <v>0.89059107975878549</v>
      </c>
      <c r="E17587" s="2"/>
      <c r="G17587" s="23"/>
    </row>
    <row r="17588" spans="1:7" customFormat="1">
      <c r="A17588" s="4">
        <v>40226</v>
      </c>
      <c r="B17588">
        <v>0.12</v>
      </c>
      <c r="C17588">
        <f>IFERROR(((VLOOKUP(A17588,'Interest Rates-10yr'!$A$9:$C$15239,2,FALSE))-B17588),C17587)</f>
        <v>3.62</v>
      </c>
      <c r="D17588" s="98">
        <f>AVERAGE(C$10:C17588)</f>
        <v>0.89074634507081918</v>
      </c>
      <c r="E17588" s="2"/>
      <c r="G17588" s="23"/>
    </row>
    <row r="17589" spans="1:7" customFormat="1">
      <c r="A17589" s="4">
        <v>40227</v>
      </c>
      <c r="B17589">
        <v>0.12</v>
      </c>
      <c r="C17589">
        <f>IFERROR(((VLOOKUP(A17589,'Interest Rates-10yr'!$A$9:$C$15239,2,FALSE))-B17589),C17588)</f>
        <v>3.67</v>
      </c>
      <c r="D17589" s="98">
        <f>AVERAGE(C$10:C17589)</f>
        <v>0.89090443686006437</v>
      </c>
      <c r="E17589" s="2"/>
      <c r="G17589" s="23"/>
    </row>
    <row r="17590" spans="1:7" customFormat="1">
      <c r="A17590" s="4">
        <v>40228</v>
      </c>
      <c r="B17590">
        <v>0.13</v>
      </c>
      <c r="C17590">
        <f>IFERROR(((VLOOKUP(A17590,'Interest Rates-10yr'!$A$9:$C$15239,2,FALSE))-B17590),C17589)</f>
        <v>3.65</v>
      </c>
      <c r="D17590" s="98">
        <f>AVERAGE(C$10:C17590)</f>
        <v>0.8910613730732001</v>
      </c>
      <c r="E17590" s="2"/>
      <c r="G17590" s="23"/>
    </row>
    <row r="17591" spans="1:7" customFormat="1">
      <c r="A17591" s="4">
        <v>40229</v>
      </c>
      <c r="B17591">
        <v>0.13</v>
      </c>
      <c r="C17591">
        <f>IFERROR(((VLOOKUP(A17591,'Interest Rates-10yr'!$A$9:$C$15239,2,FALSE))-B17591),C17590)</f>
        <v>3.65</v>
      </c>
      <c r="D17591" s="98">
        <f>AVERAGE(C$10:C17591)</f>
        <v>0.89121829143441766</v>
      </c>
      <c r="E17591" s="2"/>
      <c r="G17591" s="23"/>
    </row>
    <row r="17592" spans="1:7" customFormat="1">
      <c r="A17592" s="4">
        <v>40230</v>
      </c>
      <c r="B17592">
        <v>0.13</v>
      </c>
      <c r="C17592">
        <f>IFERROR(((VLOOKUP(A17592,'Interest Rates-10yr'!$A$9:$C$15239,2,FALSE))-B17592),C17591)</f>
        <v>3.65</v>
      </c>
      <c r="D17592" s="98">
        <f>AVERAGE(C$10:C17592)</f>
        <v>0.89137519194676285</v>
      </c>
      <c r="E17592" s="2"/>
      <c r="G17592" s="23"/>
    </row>
    <row r="17593" spans="1:7" customFormat="1">
      <c r="A17593" s="4">
        <v>40231</v>
      </c>
      <c r="B17593">
        <v>0.12</v>
      </c>
      <c r="C17593">
        <f>IFERROR(((VLOOKUP(A17593,'Interest Rates-10yr'!$A$9:$C$15239,2,FALSE))-B17593),C17592)</f>
        <v>3.6799999999999997</v>
      </c>
      <c r="D17593" s="98">
        <f>AVERAGE(C$10:C17593)</f>
        <v>0.89153378070973222</v>
      </c>
      <c r="E17593" s="2"/>
      <c r="G17593" s="23"/>
    </row>
    <row r="17594" spans="1:7" customFormat="1">
      <c r="A17594" s="4">
        <v>40232</v>
      </c>
      <c r="B17594">
        <v>0.12</v>
      </c>
      <c r="C17594">
        <f>IFERROR(((VLOOKUP(A17594,'Interest Rates-10yr'!$A$9:$C$15239,2,FALSE))-B17594),C17593)</f>
        <v>3.57</v>
      </c>
      <c r="D17594" s="98">
        <f>AVERAGE(C$10:C17594)</f>
        <v>0.89168609610463068</v>
      </c>
      <c r="E17594" s="2"/>
      <c r="G17594" s="23"/>
    </row>
    <row r="17595" spans="1:7" customFormat="1">
      <c r="A17595" s="4">
        <v>40233</v>
      </c>
      <c r="B17595">
        <v>0.11</v>
      </c>
      <c r="C17595">
        <f>IFERROR(((VLOOKUP(A17595,'Interest Rates-10yr'!$A$9:$C$15239,2,FALSE))-B17595),C17594)</f>
        <v>3.5900000000000003</v>
      </c>
      <c r="D17595" s="98">
        <f>AVERAGE(C$10:C17595)</f>
        <v>0.89183953144546402</v>
      </c>
      <c r="E17595" s="2"/>
      <c r="G17595" s="23"/>
    </row>
    <row r="17596" spans="1:7" customFormat="1">
      <c r="A17596" s="4">
        <v>40234</v>
      </c>
      <c r="B17596">
        <v>0.12</v>
      </c>
      <c r="C17596">
        <f>IFERROR(((VLOOKUP(A17596,'Interest Rates-10yr'!$A$9:$C$15239,2,FALSE))-B17596),C17595)</f>
        <v>3.52</v>
      </c>
      <c r="D17596" s="98">
        <f>AVERAGE(C$10:C17596)</f>
        <v>0.89198896912491787</v>
      </c>
      <c r="E17596" s="2"/>
      <c r="G17596" s="23"/>
    </row>
    <row r="17597" spans="1:7" customFormat="1">
      <c r="A17597" s="4">
        <v>40235</v>
      </c>
      <c r="B17597">
        <v>0.13</v>
      </c>
      <c r="C17597">
        <f>IFERROR(((VLOOKUP(A17597,'Interest Rates-10yr'!$A$9:$C$15239,2,FALSE))-B17597),C17596)</f>
        <v>3.48</v>
      </c>
      <c r="D17597" s="98">
        <f>AVERAGE(C$10:C17597)</f>
        <v>0.89213611553331418</v>
      </c>
      <c r="E17597" s="2"/>
      <c r="G17597" s="23"/>
    </row>
    <row r="17598" spans="1:7" customFormat="1">
      <c r="A17598" s="4">
        <v>40236</v>
      </c>
      <c r="B17598">
        <v>0.13</v>
      </c>
      <c r="C17598">
        <f>IFERROR(((VLOOKUP(A17598,'Interest Rates-10yr'!$A$9:$C$15239,2,FALSE))-B17598),C17597)</f>
        <v>3.48</v>
      </c>
      <c r="D17598" s="98">
        <f>AVERAGE(C$10:C17598)</f>
        <v>0.89228324521007052</v>
      </c>
      <c r="E17598" s="2"/>
      <c r="G17598" s="23"/>
    </row>
    <row r="17599" spans="1:7" customFormat="1">
      <c r="A17599" s="4">
        <v>40237</v>
      </c>
      <c r="B17599">
        <v>0.13</v>
      </c>
      <c r="C17599">
        <f>IFERROR(((VLOOKUP(A17599,'Interest Rates-10yr'!$A$9:$C$15239,2,FALSE))-B17599),C17598)</f>
        <v>3.48</v>
      </c>
      <c r="D17599" s="98">
        <f>AVERAGE(C$10:C17599)</f>
        <v>0.89243035815804028</v>
      </c>
      <c r="E17599" s="2"/>
      <c r="G17599" s="23"/>
    </row>
    <row r="17600" spans="1:7" customFormat="1">
      <c r="A17600" s="4">
        <v>40238</v>
      </c>
      <c r="B17600">
        <v>0.14000000000000001</v>
      </c>
      <c r="C17600">
        <f>IFERROR(((VLOOKUP(A17600,'Interest Rates-10yr'!$A$9:$C$15239,2,FALSE))-B17600),C17599)</f>
        <v>3.4699999999999998</v>
      </c>
      <c r="D17600" s="98">
        <f>AVERAGE(C$10:C17600)</f>
        <v>0.89257688590756235</v>
      </c>
      <c r="E17600" s="2"/>
      <c r="G17600" s="23"/>
    </row>
    <row r="17601" spans="1:7" customFormat="1">
      <c r="A17601" s="4">
        <v>40239</v>
      </c>
      <c r="B17601">
        <v>0.14000000000000001</v>
      </c>
      <c r="C17601">
        <f>IFERROR(((VLOOKUP(A17601,'Interest Rates-10yr'!$A$9:$C$15239,2,FALSE))-B17601),C17600)</f>
        <v>3.48</v>
      </c>
      <c r="D17601" s="98">
        <f>AVERAGE(C$10:C17601)</f>
        <v>0.89272396543883181</v>
      </c>
      <c r="E17601" s="2"/>
      <c r="G17601" s="23"/>
    </row>
    <row r="17602" spans="1:7" customFormat="1">
      <c r="A17602" s="4">
        <v>40240</v>
      </c>
      <c r="B17602">
        <v>0.15</v>
      </c>
      <c r="C17602">
        <f>IFERROR(((VLOOKUP(A17602,'Interest Rates-10yr'!$A$9:$C$15239,2,FALSE))-B17602),C17601)</f>
        <v>3.48</v>
      </c>
      <c r="D17602" s="98">
        <f>AVERAGE(C$10:C17602)</f>
        <v>0.89287102824986797</v>
      </c>
      <c r="E17602" s="2"/>
      <c r="G17602" s="23"/>
    </row>
    <row r="17603" spans="1:7" customFormat="1">
      <c r="A17603" s="4">
        <v>40241</v>
      </c>
      <c r="B17603">
        <v>0.16</v>
      </c>
      <c r="C17603">
        <f>IFERROR(((VLOOKUP(A17603,'Interest Rates-10yr'!$A$9:$C$15239,2,FALSE))-B17603),C17602)</f>
        <v>3.4499999999999997</v>
      </c>
      <c r="D17603" s="98">
        <f>AVERAGE(C$10:C17603)</f>
        <v>0.89301636921677441</v>
      </c>
      <c r="E17603" s="2"/>
      <c r="G17603" s="23"/>
    </row>
    <row r="17604" spans="1:7" customFormat="1">
      <c r="A17604" s="4">
        <v>40242</v>
      </c>
      <c r="B17604">
        <v>0.17</v>
      </c>
      <c r="C17604">
        <f>IFERROR(((VLOOKUP(A17604,'Interest Rates-10yr'!$A$9:$C$15239,2,FALSE))-B17604),C17603)</f>
        <v>3.52</v>
      </c>
      <c r="D17604" s="98">
        <f>AVERAGE(C$10:C17604)</f>
        <v>0.89316567206592379</v>
      </c>
      <c r="E17604" s="2"/>
      <c r="G17604" s="23"/>
    </row>
    <row r="17605" spans="1:7" customFormat="1">
      <c r="A17605" s="4">
        <v>40243</v>
      </c>
      <c r="B17605">
        <v>0.17</v>
      </c>
      <c r="C17605">
        <f>IFERROR(((VLOOKUP(A17605,'Interest Rates-10yr'!$A$9:$C$15239,2,FALSE))-B17605),C17604)</f>
        <v>3.52</v>
      </c>
      <c r="D17605" s="98">
        <f>AVERAGE(C$10:C17605)</f>
        <v>0.8933149579449835</v>
      </c>
      <c r="E17605" s="2"/>
      <c r="G17605" s="23"/>
    </row>
    <row r="17606" spans="1:7" customFormat="1">
      <c r="A17606" s="4">
        <v>40244</v>
      </c>
      <c r="B17606">
        <v>0.17</v>
      </c>
      <c r="C17606">
        <f>IFERROR(((VLOOKUP(A17606,'Interest Rates-10yr'!$A$9:$C$15239,2,FALSE))-B17606),C17605)</f>
        <v>3.52</v>
      </c>
      <c r="D17606" s="98">
        <f>AVERAGE(C$10:C17606)</f>
        <v>0.89346422685684657</v>
      </c>
      <c r="E17606" s="2"/>
      <c r="G17606" s="23"/>
    </row>
    <row r="17607" spans="1:7" customFormat="1">
      <c r="A17607" s="4">
        <v>40245</v>
      </c>
      <c r="B17607">
        <v>0.15</v>
      </c>
      <c r="C17607">
        <f>IFERROR(((VLOOKUP(A17607,'Interest Rates-10yr'!$A$9:$C$15239,2,FALSE))-B17607),C17606)</f>
        <v>3.5700000000000003</v>
      </c>
      <c r="D17607" s="98">
        <f>AVERAGE(C$10:C17607)</f>
        <v>0.89361632003636382</v>
      </c>
      <c r="E17607" s="2"/>
      <c r="G17607" s="23"/>
    </row>
    <row r="17608" spans="1:7" customFormat="1">
      <c r="A17608" s="4">
        <v>40246</v>
      </c>
      <c r="B17608">
        <v>0.14000000000000001</v>
      </c>
      <c r="C17608">
        <f>IFERROR(((VLOOKUP(A17608,'Interest Rates-10yr'!$A$9:$C$15239,2,FALSE))-B17608),C17607)</f>
        <v>3.57</v>
      </c>
      <c r="D17608" s="98">
        <f>AVERAGE(C$10:C17608)</f>
        <v>0.89376839593158297</v>
      </c>
      <c r="E17608" s="2"/>
      <c r="G17608" s="23"/>
    </row>
    <row r="17609" spans="1:7" customFormat="1">
      <c r="A17609" s="4">
        <v>40247</v>
      </c>
      <c r="B17609">
        <v>0.14000000000000001</v>
      </c>
      <c r="C17609">
        <f>IFERROR(((VLOOKUP(A17609,'Interest Rates-10yr'!$A$9:$C$15239,2,FALSE))-B17609),C17608)</f>
        <v>3.59</v>
      </c>
      <c r="D17609" s="98">
        <f>AVERAGE(C$10:C17609)</f>
        <v>0.89392159090908685</v>
      </c>
      <c r="E17609" s="2"/>
      <c r="G17609" s="23"/>
    </row>
    <row r="17610" spans="1:7" customFormat="1">
      <c r="A17610" s="4">
        <v>40248</v>
      </c>
      <c r="B17610">
        <v>0.15</v>
      </c>
      <c r="C17610">
        <f>IFERROR(((VLOOKUP(A17610,'Interest Rates-10yr'!$A$9:$C$15239,2,FALSE))-B17610),C17609)</f>
        <v>3.58</v>
      </c>
      <c r="D17610" s="98">
        <f>AVERAGE(C$10:C17610)</f>
        <v>0.89407420032952267</v>
      </c>
      <c r="E17610" s="2"/>
      <c r="G17610" s="23"/>
    </row>
    <row r="17611" spans="1:7" customFormat="1">
      <c r="A17611" s="4">
        <v>40249</v>
      </c>
      <c r="B17611">
        <v>0.17</v>
      </c>
      <c r="C17611">
        <f>IFERROR(((VLOOKUP(A17611,'Interest Rates-10yr'!$A$9:$C$15239,2,FALSE))-B17611),C17610)</f>
        <v>3.54</v>
      </c>
      <c r="D17611" s="98">
        <f>AVERAGE(C$10:C17611)</f>
        <v>0.8942245199409119</v>
      </c>
      <c r="E17611" s="2"/>
      <c r="G17611" s="23"/>
    </row>
    <row r="17612" spans="1:7" customFormat="1">
      <c r="A17612" s="4">
        <v>40250</v>
      </c>
      <c r="B17612">
        <v>0.17</v>
      </c>
      <c r="C17612">
        <f>IFERROR(((VLOOKUP(A17612,'Interest Rates-10yr'!$A$9:$C$15239,2,FALSE))-B17612),C17611)</f>
        <v>3.54</v>
      </c>
      <c r="D17612" s="98">
        <f>AVERAGE(C$10:C17612)</f>
        <v>0.89437482247343814</v>
      </c>
      <c r="E17612" s="2"/>
      <c r="G17612" s="23"/>
    </row>
    <row r="17613" spans="1:7" customFormat="1">
      <c r="A17613" s="4">
        <v>40251</v>
      </c>
      <c r="B17613">
        <v>0.17</v>
      </c>
      <c r="C17613">
        <f>IFERROR(((VLOOKUP(A17613,'Interest Rates-10yr'!$A$9:$C$15239,2,FALSE))-B17613),C17612)</f>
        <v>3.54</v>
      </c>
      <c r="D17613" s="98">
        <f>AVERAGE(C$10:C17613)</f>
        <v>0.89452510793001205</v>
      </c>
      <c r="E17613" s="2"/>
      <c r="G17613" s="23"/>
    </row>
    <row r="17614" spans="1:7" customFormat="1">
      <c r="A17614" s="4">
        <v>40252</v>
      </c>
      <c r="B17614">
        <v>0.2</v>
      </c>
      <c r="C17614">
        <f>IFERROR(((VLOOKUP(A17614,'Interest Rates-10yr'!$A$9:$C$15239,2,FALSE))-B17614),C17613)</f>
        <v>3.51</v>
      </c>
      <c r="D17614" s="98">
        <f>AVERAGE(C$10:C17614)</f>
        <v>0.89467367225219718</v>
      </c>
      <c r="E17614" s="2"/>
      <c r="G17614" s="23"/>
    </row>
    <row r="17615" spans="1:7" customFormat="1">
      <c r="A17615" s="4">
        <v>40253</v>
      </c>
      <c r="B17615">
        <v>0.2</v>
      </c>
      <c r="C17615">
        <f>IFERROR(((VLOOKUP(A17615,'Interest Rates-10yr'!$A$9:$C$15239,2,FALSE))-B17615),C17614)</f>
        <v>3.46</v>
      </c>
      <c r="D17615" s="98">
        <f>AVERAGE(C$10:C17615)</f>
        <v>0.89481937975689718</v>
      </c>
      <c r="E17615" s="2"/>
      <c r="G17615" s="23"/>
    </row>
    <row r="17616" spans="1:7" customFormat="1">
      <c r="A17616" s="4">
        <v>40254</v>
      </c>
      <c r="B17616">
        <v>0.18</v>
      </c>
      <c r="C17616">
        <f>IFERROR(((VLOOKUP(A17616,'Interest Rates-10yr'!$A$9:$C$15239,2,FALSE))-B17616),C17615)</f>
        <v>3.4699999999999998</v>
      </c>
      <c r="D17616" s="98">
        <f>AVERAGE(C$10:C17616)</f>
        <v>0.89496563866643553</v>
      </c>
      <c r="E17616" s="2"/>
      <c r="G17616" s="23"/>
    </row>
    <row r="17617" spans="1:8">
      <c r="A17617" s="4">
        <v>40255</v>
      </c>
      <c r="B17617">
        <v>0.18</v>
      </c>
      <c r="C17617">
        <f>IFERROR(((VLOOKUP(A17617,'Interest Rates-10yr'!$A$9:$C$15239,2,FALSE))-B17617),C17616)</f>
        <v>3.5</v>
      </c>
      <c r="D17617" s="98">
        <f>AVERAGE(C$10:C17617)</f>
        <v>0.89511358473420777</v>
      </c>
      <c r="E17617" s="2"/>
      <c r="H17617"/>
    </row>
    <row r="17618" spans="1:8">
      <c r="A17618" s="4">
        <v>40256</v>
      </c>
      <c r="B17618">
        <v>0.18</v>
      </c>
      <c r="C17618">
        <f>IFERROR(((VLOOKUP(A17618,'Interest Rates-10yr'!$A$9:$C$15239,2,FALSE))-B17618),C17617)</f>
        <v>3.52</v>
      </c>
      <c r="D17618" s="98">
        <f>AVERAGE(C$10:C17618)</f>
        <v>0.89526264978135794</v>
      </c>
      <c r="E17618" s="2"/>
      <c r="H17618"/>
    </row>
    <row r="17619" spans="1:8">
      <c r="A17619" s="4">
        <v>40257</v>
      </c>
      <c r="B17619">
        <v>0.18</v>
      </c>
      <c r="C17619">
        <f>IFERROR(((VLOOKUP(A17619,'Interest Rates-10yr'!$A$9:$C$15239,2,FALSE))-B17619),C17618)</f>
        <v>3.52</v>
      </c>
      <c r="D17619" s="98">
        <f>AVERAGE(C$10:C17619)</f>
        <v>0.89541169789891717</v>
      </c>
      <c r="E17619" s="2"/>
      <c r="H17619"/>
    </row>
    <row r="17620" spans="1:8">
      <c r="A17620" s="4">
        <v>40258</v>
      </c>
      <c r="B17620">
        <v>0.18</v>
      </c>
      <c r="C17620">
        <f>IFERROR(((VLOOKUP(A17620,'Interest Rates-10yr'!$A$9:$C$15239,2,FALSE))-B17620),C17619)</f>
        <v>3.52</v>
      </c>
      <c r="D17620" s="98">
        <f>AVERAGE(C$10:C17620)</f>
        <v>0.89556072908976958</v>
      </c>
      <c r="E17620" s="2"/>
      <c r="H17620"/>
    </row>
    <row r="17621" spans="1:8">
      <c r="A17621" s="4">
        <v>40259</v>
      </c>
      <c r="B17621">
        <v>0.18</v>
      </c>
      <c r="C17621">
        <f>IFERROR(((VLOOKUP(A17621,'Interest Rates-10yr'!$A$9:$C$15239,2,FALSE))-B17621),C17620)</f>
        <v>3.4899999999999998</v>
      </c>
      <c r="D17621" s="98">
        <f>AVERAGE(C$10:C17621)</f>
        <v>0.89570803997274195</v>
      </c>
      <c r="E17621" s="2"/>
      <c r="H17621"/>
    </row>
    <row r="17622" spans="1:8">
      <c r="A17622" s="4">
        <v>40260</v>
      </c>
      <c r="B17622">
        <v>0.17</v>
      </c>
      <c r="C17622">
        <f>IFERROR(((VLOOKUP(A17622,'Interest Rates-10yr'!$A$9:$C$15239,2,FALSE))-B17622),C17621)</f>
        <v>3.52</v>
      </c>
      <c r="D17622" s="98">
        <f>AVERAGE(C$10:C17622)</f>
        <v>0.89585703741554146</v>
      </c>
      <c r="E17622" s="2"/>
      <c r="H17622"/>
    </row>
    <row r="17623" spans="1:8">
      <c r="A17623" s="4">
        <v>40261</v>
      </c>
      <c r="B17623">
        <v>0.17</v>
      </c>
      <c r="C17623">
        <f>IFERROR(((VLOOKUP(A17623,'Interest Rates-10yr'!$A$9:$C$15239,2,FALSE))-B17623),C17622)</f>
        <v>3.67</v>
      </c>
      <c r="D17623" s="98">
        <f>AVERAGE(C$10:C17623)</f>
        <v>0.89601453389348995</v>
      </c>
      <c r="E17623" s="2"/>
      <c r="H17623"/>
    </row>
    <row r="17624" spans="1:8">
      <c r="A17624" s="4">
        <v>40262</v>
      </c>
      <c r="B17624">
        <v>0.17</v>
      </c>
      <c r="C17624">
        <f>IFERROR(((VLOOKUP(A17624,'Interest Rates-10yr'!$A$9:$C$15239,2,FALSE))-B17624),C17623)</f>
        <v>3.74</v>
      </c>
      <c r="D17624" s="98">
        <f>AVERAGE(C$10:C17624)</f>
        <v>0.89617598637524454</v>
      </c>
      <c r="E17624" s="2"/>
      <c r="H17624"/>
    </row>
    <row r="17625" spans="1:8">
      <c r="A17625" s="4">
        <v>40263</v>
      </c>
      <c r="B17625">
        <v>0.17</v>
      </c>
      <c r="C17625">
        <f>IFERROR(((VLOOKUP(A17625,'Interest Rates-10yr'!$A$9:$C$15239,2,FALSE))-B17625),C17624)</f>
        <v>3.69</v>
      </c>
      <c r="D17625" s="98">
        <f>AVERAGE(C$10:C17625)</f>
        <v>0.896334582197998</v>
      </c>
      <c r="E17625" s="2"/>
      <c r="H17625"/>
    </row>
    <row r="17626" spans="1:8">
      <c r="A17626" s="4">
        <v>40264</v>
      </c>
      <c r="B17626">
        <v>0.17</v>
      </c>
      <c r="C17626">
        <f>IFERROR(((VLOOKUP(A17626,'Interest Rates-10yr'!$A$9:$C$15239,2,FALSE))-B17626),C17625)</f>
        <v>3.69</v>
      </c>
      <c r="D17626" s="98">
        <f>AVERAGE(C$10:C17626)</f>
        <v>0.89649316001588997</v>
      </c>
      <c r="E17626" s="2"/>
      <c r="H17626"/>
    </row>
    <row r="17627" spans="1:8">
      <c r="A17627" s="4">
        <v>40265</v>
      </c>
      <c r="B17627">
        <v>0.17</v>
      </c>
      <c r="C17627">
        <f>IFERROR(((VLOOKUP(A17627,'Interest Rates-10yr'!$A$9:$C$15239,2,FALSE))-B17627),C17626)</f>
        <v>3.69</v>
      </c>
      <c r="D17627" s="98">
        <f>AVERAGE(C$10:C17627)</f>
        <v>0.89665171983198622</v>
      </c>
      <c r="E17627" s="2"/>
      <c r="H17627"/>
    </row>
    <row r="17628" spans="1:8">
      <c r="A17628" s="4">
        <v>40266</v>
      </c>
      <c r="B17628">
        <v>0.16</v>
      </c>
      <c r="C17628">
        <f>IFERROR(((VLOOKUP(A17628,'Interest Rates-10yr'!$A$9:$C$15239,2,FALSE))-B17628),C17627)</f>
        <v>3.7199999999999998</v>
      </c>
      <c r="D17628" s="98">
        <f>AVERAGE(C$10:C17628)</f>
        <v>0.89681196435665667</v>
      </c>
      <c r="E17628" s="2"/>
      <c r="H17628"/>
    </row>
    <row r="17629" spans="1:8">
      <c r="A17629" s="4">
        <v>40267</v>
      </c>
      <c r="B17629">
        <v>0.16</v>
      </c>
      <c r="C17629">
        <f>IFERROR(((VLOOKUP(A17629,'Interest Rates-10yr'!$A$9:$C$15239,2,FALSE))-B17629),C17628)</f>
        <v>3.7199999999999998</v>
      </c>
      <c r="D17629" s="98">
        <f>AVERAGE(C$10:C17629)</f>
        <v>0.8969721906923912</v>
      </c>
      <c r="E17629" s="2"/>
      <c r="H17629"/>
    </row>
    <row r="17630" spans="1:8">
      <c r="A17630" s="4">
        <v>40268</v>
      </c>
      <c r="B17630">
        <v>0.09</v>
      </c>
      <c r="C17630">
        <f>IFERROR(((VLOOKUP(A17630,'Interest Rates-10yr'!$A$9:$C$15239,2,FALSE))-B17630),C17629)</f>
        <v>3.75</v>
      </c>
      <c r="D17630" s="98">
        <f>AVERAGE(C$10:C17630)</f>
        <v>0.89713410135633231</v>
      </c>
      <c r="E17630" s="2"/>
      <c r="F17630" s="12" t="s">
        <v>198</v>
      </c>
      <c r="G17630" s="23">
        <f>AVERAGE(B17541:B17630)/100</f>
        <v>1.3388888888888888E-3</v>
      </c>
      <c r="H17630" s="23">
        <f>AVERAGE(C17541:C17630)/100</f>
        <v>3.5833333333333342E-2</v>
      </c>
    </row>
    <row r="17631" spans="1:8">
      <c r="A17631" s="4">
        <v>40269</v>
      </c>
      <c r="B17631">
        <v>0.17</v>
      </c>
      <c r="C17631">
        <f>IFERROR(((VLOOKUP(A17631,'Interest Rates-10yr'!$A$9:$C$15239,2,FALSE))-B17631),C17630)</f>
        <v>3.72</v>
      </c>
      <c r="D17631" s="98">
        <f>AVERAGE(C$10:C17631)</f>
        <v>0.89729429122687165</v>
      </c>
      <c r="E17631" s="2"/>
      <c r="H17631"/>
    </row>
    <row r="17632" spans="1:8">
      <c r="A17632" s="4">
        <v>40270</v>
      </c>
      <c r="B17632">
        <v>0.2</v>
      </c>
      <c r="C17632">
        <f>IFERROR(((VLOOKUP(A17632,'Interest Rates-10yr'!$A$9:$C$15239,2,FALSE))-B17632),C17631)</f>
        <v>3.76</v>
      </c>
      <c r="D17632" s="98">
        <f>AVERAGE(C$10:C17632)</f>
        <v>0.89745673267888171</v>
      </c>
      <c r="E17632" s="2"/>
      <c r="H17632"/>
    </row>
    <row r="17633" spans="1:7" customFormat="1">
      <c r="A17633" s="4">
        <v>40271</v>
      </c>
      <c r="B17633">
        <v>0.2</v>
      </c>
      <c r="C17633">
        <f>IFERROR(((VLOOKUP(A17633,'Interest Rates-10yr'!$A$9:$C$15239,2,FALSE))-B17633),C17632)</f>
        <v>3.76</v>
      </c>
      <c r="D17633" s="98">
        <f>AVERAGE(C$10:C17633)</f>
        <v>0.89761915569677331</v>
      </c>
      <c r="E17633" s="2"/>
      <c r="G17633" s="23"/>
    </row>
    <row r="17634" spans="1:7" customFormat="1">
      <c r="A17634" s="4">
        <v>40272</v>
      </c>
      <c r="B17634">
        <v>0.2</v>
      </c>
      <c r="C17634">
        <f>IFERROR(((VLOOKUP(A17634,'Interest Rates-10yr'!$A$9:$C$15239,2,FALSE))-B17634),C17633)</f>
        <v>3.76</v>
      </c>
      <c r="D17634" s="98">
        <f>AVERAGE(C$10:C17634)</f>
        <v>0.89778156028368405</v>
      </c>
      <c r="E17634" s="2"/>
      <c r="G17634" s="23"/>
    </row>
    <row r="17635" spans="1:7" customFormat="1">
      <c r="A17635" s="4">
        <v>40273</v>
      </c>
      <c r="B17635">
        <v>0.2</v>
      </c>
      <c r="C17635">
        <f>IFERROR(((VLOOKUP(A17635,'Interest Rates-10yr'!$A$9:$C$15239,2,FALSE))-B17635),C17634)</f>
        <v>3.8099999999999996</v>
      </c>
      <c r="D17635" s="98">
        <f>AVERAGE(C$10:C17635)</f>
        <v>0.89794678316123522</v>
      </c>
      <c r="E17635" s="2"/>
      <c r="G17635" s="23"/>
    </row>
    <row r="17636" spans="1:7" customFormat="1">
      <c r="A17636" s="4">
        <v>40274</v>
      </c>
      <c r="B17636">
        <v>0.2</v>
      </c>
      <c r="C17636">
        <f>IFERROR(((VLOOKUP(A17636,'Interest Rates-10yr'!$A$9:$C$15239,2,FALSE))-B17636),C17635)</f>
        <v>3.78</v>
      </c>
      <c r="D17636" s="98">
        <f>AVERAGE(C$10:C17636)</f>
        <v>0.89811028535768611</v>
      </c>
      <c r="E17636" s="2"/>
      <c r="G17636" s="23"/>
    </row>
    <row r="17637" spans="1:7" customFormat="1">
      <c r="A17637" s="4">
        <v>40275</v>
      </c>
      <c r="B17637">
        <v>0.19</v>
      </c>
      <c r="C17637">
        <f>IFERROR(((VLOOKUP(A17637,'Interest Rates-10yr'!$A$9:$C$15239,2,FALSE))-B17637),C17636)</f>
        <v>3.7</v>
      </c>
      <c r="D17637" s="98">
        <f>AVERAGE(C$10:C17637)</f>
        <v>0.89826923076922693</v>
      </c>
      <c r="E17637" s="2"/>
      <c r="G17637" s="23"/>
    </row>
    <row r="17638" spans="1:7" customFormat="1">
      <c r="A17638" s="4">
        <v>40276</v>
      </c>
      <c r="B17638">
        <v>0.19</v>
      </c>
      <c r="C17638">
        <f>IFERROR(((VLOOKUP(A17638,'Interest Rates-10yr'!$A$9:$C$15239,2,FALSE))-B17638),C17637)</f>
        <v>3.72</v>
      </c>
      <c r="D17638" s="98">
        <f>AVERAGE(C$10:C17638)</f>
        <v>0.89842929264280069</v>
      </c>
      <c r="E17638" s="2"/>
      <c r="G17638" s="23"/>
    </row>
    <row r="17639" spans="1:7" customFormat="1">
      <c r="A17639" s="4">
        <v>40277</v>
      </c>
      <c r="B17639">
        <v>0.19</v>
      </c>
      <c r="C17639">
        <f>IFERROR(((VLOOKUP(A17639,'Interest Rates-10yr'!$A$9:$C$15239,2,FALSE))-B17639),C17638)</f>
        <v>3.71</v>
      </c>
      <c r="D17639" s="98">
        <f>AVERAGE(C$10:C17639)</f>
        <v>0.8985887691435015</v>
      </c>
      <c r="E17639" s="2"/>
      <c r="G17639" s="23"/>
    </row>
    <row r="17640" spans="1:7" customFormat="1">
      <c r="A17640" s="4">
        <v>40278</v>
      </c>
      <c r="B17640">
        <v>0.19</v>
      </c>
      <c r="C17640">
        <f>IFERROR(((VLOOKUP(A17640,'Interest Rates-10yr'!$A$9:$C$15239,2,FALSE))-B17640),C17639)</f>
        <v>3.71</v>
      </c>
      <c r="D17640" s="98">
        <f>AVERAGE(C$10:C17640)</f>
        <v>0.89874822755373662</v>
      </c>
      <c r="E17640" s="2"/>
      <c r="G17640" s="23"/>
    </row>
    <row r="17641" spans="1:7" customFormat="1">
      <c r="A17641" s="4">
        <v>40279</v>
      </c>
      <c r="B17641">
        <v>0.19</v>
      </c>
      <c r="C17641">
        <f>IFERROR(((VLOOKUP(A17641,'Interest Rates-10yr'!$A$9:$C$15239,2,FALSE))-B17641),C17640)</f>
        <v>3.71</v>
      </c>
      <c r="D17641" s="98">
        <f>AVERAGE(C$10:C17641)</f>
        <v>0.89890766787658405</v>
      </c>
      <c r="E17641" s="2"/>
      <c r="G17641" s="23"/>
    </row>
    <row r="17642" spans="1:7" customFormat="1">
      <c r="A17642" s="4">
        <v>40280</v>
      </c>
      <c r="B17642">
        <v>0.19</v>
      </c>
      <c r="C17642">
        <f>IFERROR(((VLOOKUP(A17642,'Interest Rates-10yr'!$A$9:$C$15239,2,FALSE))-B17642),C17641)</f>
        <v>3.68</v>
      </c>
      <c r="D17642" s="98">
        <f>AVERAGE(C$10:C17642)</f>
        <v>0.89906538875970798</v>
      </c>
      <c r="E17642" s="2"/>
      <c r="G17642" s="23"/>
    </row>
    <row r="17643" spans="1:7" customFormat="1">
      <c r="A17643" s="4">
        <v>40281</v>
      </c>
      <c r="B17643">
        <v>0.2</v>
      </c>
      <c r="C17643">
        <f>IFERROR(((VLOOKUP(A17643,'Interest Rates-10yr'!$A$9:$C$15239,2,FALSE))-B17643),C17642)</f>
        <v>3.6399999999999997</v>
      </c>
      <c r="D17643" s="98">
        <f>AVERAGE(C$10:C17643)</f>
        <v>0.89922082340931886</v>
      </c>
      <c r="E17643" s="2"/>
      <c r="G17643" s="23"/>
    </row>
    <row r="17644" spans="1:7" customFormat="1">
      <c r="A17644" s="4">
        <v>40282</v>
      </c>
      <c r="B17644">
        <v>0.2</v>
      </c>
      <c r="C17644">
        <f>IFERROR(((VLOOKUP(A17644,'Interest Rates-10yr'!$A$9:$C$15239,2,FALSE))-B17644),C17643)</f>
        <v>3.6799999999999997</v>
      </c>
      <c r="D17644" s="98">
        <f>AVERAGE(C$10:C17644)</f>
        <v>0.89937850864757185</v>
      </c>
      <c r="E17644" s="2"/>
      <c r="G17644" s="23"/>
    </row>
    <row r="17645" spans="1:7" customFormat="1">
      <c r="A17645" s="4">
        <v>40283</v>
      </c>
      <c r="B17645">
        <v>0.22</v>
      </c>
      <c r="C17645">
        <f>IFERROR(((VLOOKUP(A17645,'Interest Rates-10yr'!$A$9:$C$15239,2,FALSE))-B17645),C17644)</f>
        <v>3.6399999999999997</v>
      </c>
      <c r="D17645" s="98">
        <f>AVERAGE(C$10:C17645)</f>
        <v>0.89953390791562315</v>
      </c>
      <c r="E17645" s="2"/>
      <c r="G17645" s="23"/>
    </row>
    <row r="17646" spans="1:7" customFormat="1">
      <c r="A17646" s="4">
        <v>40284</v>
      </c>
      <c r="B17646">
        <v>0.21</v>
      </c>
      <c r="C17646">
        <f>IFERROR(((VLOOKUP(A17646,'Interest Rates-10yr'!$A$9:$C$15239,2,FALSE))-B17646),C17645)</f>
        <v>3.58</v>
      </c>
      <c r="D17646" s="98">
        <f>AVERAGE(C$10:C17646)</f>
        <v>0.89968588762260759</v>
      </c>
      <c r="E17646" s="2"/>
      <c r="G17646" s="23"/>
    </row>
    <row r="17647" spans="1:7" customFormat="1">
      <c r="A17647" s="4">
        <v>40285</v>
      </c>
      <c r="B17647">
        <v>0.21</v>
      </c>
      <c r="C17647">
        <f>IFERROR(((VLOOKUP(A17647,'Interest Rates-10yr'!$A$9:$C$15239,2,FALSE))-B17647),C17646)</f>
        <v>3.58</v>
      </c>
      <c r="D17647" s="98">
        <f>AVERAGE(C$10:C17647)</f>
        <v>0.89983785009637884</v>
      </c>
      <c r="E17647" s="2"/>
      <c r="G17647" s="23"/>
    </row>
    <row r="17648" spans="1:7" customFormat="1">
      <c r="A17648" s="4">
        <v>40286</v>
      </c>
      <c r="B17648">
        <v>0.21</v>
      </c>
      <c r="C17648">
        <f>IFERROR(((VLOOKUP(A17648,'Interest Rates-10yr'!$A$9:$C$15239,2,FALSE))-B17648),C17647)</f>
        <v>3.58</v>
      </c>
      <c r="D17648" s="98">
        <f>AVERAGE(C$10:C17648)</f>
        <v>0.89998979533986789</v>
      </c>
      <c r="E17648" s="2"/>
      <c r="G17648" s="23"/>
    </row>
    <row r="17649" spans="1:7" customFormat="1">
      <c r="A17649" s="4">
        <v>40287</v>
      </c>
      <c r="B17649">
        <v>0.2</v>
      </c>
      <c r="C17649">
        <f>IFERROR(((VLOOKUP(A17649,'Interest Rates-10yr'!$A$9:$C$15239,2,FALSE))-B17649),C17648)</f>
        <v>3.63</v>
      </c>
      <c r="D17649" s="98">
        <f>AVERAGE(C$10:C17649)</f>
        <v>0.90014455782312519</v>
      </c>
      <c r="E17649" s="2"/>
      <c r="G17649" s="23"/>
    </row>
    <row r="17650" spans="1:7" customFormat="1">
      <c r="A17650" s="4">
        <v>40288</v>
      </c>
      <c r="B17650">
        <v>0.2</v>
      </c>
      <c r="C17650">
        <f>IFERROR(((VLOOKUP(A17650,'Interest Rates-10yr'!$A$9:$C$15239,2,FALSE))-B17650),C17649)</f>
        <v>3.6199999999999997</v>
      </c>
      <c r="D17650" s="98">
        <f>AVERAGE(C$10:C17650)</f>
        <v>0.90029873589932141</v>
      </c>
      <c r="E17650" s="2"/>
      <c r="G17650" s="23"/>
    </row>
    <row r="17651" spans="1:7" customFormat="1">
      <c r="A17651" s="4">
        <v>40289</v>
      </c>
      <c r="B17651">
        <v>0.2</v>
      </c>
      <c r="C17651">
        <f>IFERROR(((VLOOKUP(A17651,'Interest Rates-10yr'!$A$9:$C$15239,2,FALSE))-B17651),C17650)</f>
        <v>3.57</v>
      </c>
      <c r="D17651" s="98">
        <f>AVERAGE(C$10:C17651)</f>
        <v>0.90045006235120328</v>
      </c>
      <c r="E17651" s="2"/>
      <c r="G17651" s="23"/>
    </row>
    <row r="17652" spans="1:7" customFormat="1">
      <c r="A17652" s="4">
        <v>40290</v>
      </c>
      <c r="B17652">
        <v>0.2</v>
      </c>
      <c r="C17652">
        <f>IFERROR(((VLOOKUP(A17652,'Interest Rates-10yr'!$A$9:$C$15239,2,FALSE))-B17652),C17651)</f>
        <v>3.5999999999999996</v>
      </c>
      <c r="D17652" s="98">
        <f>AVERAGE(C$10:C17652)</f>
        <v>0.90060307203989853</v>
      </c>
      <c r="E17652" s="2"/>
      <c r="G17652" s="23"/>
    </row>
    <row r="17653" spans="1:7" customFormat="1">
      <c r="A17653" s="4">
        <v>40291</v>
      </c>
      <c r="B17653">
        <v>0.2</v>
      </c>
      <c r="C17653">
        <f>IFERROR(((VLOOKUP(A17653,'Interest Rates-10yr'!$A$9:$C$15239,2,FALSE))-B17653),C17652)</f>
        <v>3.6399999999999997</v>
      </c>
      <c r="D17653" s="98">
        <f>AVERAGE(C$10:C17653)</f>
        <v>0.90075833144411288</v>
      </c>
      <c r="E17653" s="2"/>
      <c r="G17653" s="23"/>
    </row>
    <row r="17654" spans="1:7" customFormat="1">
      <c r="A17654" s="4">
        <v>40292</v>
      </c>
      <c r="B17654">
        <v>0.2</v>
      </c>
      <c r="C17654">
        <f>IFERROR(((VLOOKUP(A17654,'Interest Rates-10yr'!$A$9:$C$15239,2,FALSE))-B17654),C17653)</f>
        <v>3.6399999999999997</v>
      </c>
      <c r="D17654" s="98">
        <f>AVERAGE(C$10:C17654)</f>
        <v>0.90091357325020849</v>
      </c>
      <c r="E17654" s="2"/>
      <c r="G17654" s="23"/>
    </row>
    <row r="17655" spans="1:7" customFormat="1">
      <c r="A17655" s="4">
        <v>40293</v>
      </c>
      <c r="B17655">
        <v>0.2</v>
      </c>
      <c r="C17655">
        <f>IFERROR(((VLOOKUP(A17655,'Interest Rates-10yr'!$A$9:$C$15239,2,FALSE))-B17655),C17654)</f>
        <v>3.6399999999999997</v>
      </c>
      <c r="D17655" s="98">
        <f>AVERAGE(C$10:C17655)</f>
        <v>0.90106879746117685</v>
      </c>
      <c r="E17655" s="2"/>
      <c r="G17655" s="23"/>
    </row>
    <row r="17656" spans="1:7" customFormat="1">
      <c r="A17656" s="4">
        <v>40294</v>
      </c>
      <c r="B17656">
        <v>0.2</v>
      </c>
      <c r="C17656">
        <f>IFERROR(((VLOOKUP(A17656,'Interest Rates-10yr'!$A$9:$C$15239,2,FALSE))-B17656),C17655)</f>
        <v>3.63</v>
      </c>
      <c r="D17656" s="98">
        <f>AVERAGE(C$10:C17656)</f>
        <v>0.90122343741145383</v>
      </c>
      <c r="E17656" s="2"/>
      <c r="G17656" s="23"/>
    </row>
    <row r="17657" spans="1:7" customFormat="1">
      <c r="A17657" s="4">
        <v>40295</v>
      </c>
      <c r="B17657">
        <v>0.2</v>
      </c>
      <c r="C17657">
        <f>IFERROR(((VLOOKUP(A17657,'Interest Rates-10yr'!$A$9:$C$15239,2,FALSE))-B17657),C17656)</f>
        <v>3.51</v>
      </c>
      <c r="D17657" s="98">
        <f>AVERAGE(C$10:C17657)</f>
        <v>0.90137126019945191</v>
      </c>
      <c r="E17657" s="2"/>
      <c r="G17657" s="23"/>
    </row>
    <row r="17658" spans="1:7" customFormat="1">
      <c r="A17658" s="4">
        <v>40296</v>
      </c>
      <c r="B17658">
        <v>0.2</v>
      </c>
      <c r="C17658">
        <f>IFERROR(((VLOOKUP(A17658,'Interest Rates-10yr'!$A$9:$C$15239,2,FALSE))-B17658),C17657)</f>
        <v>3.5999999999999996</v>
      </c>
      <c r="D17658" s="98">
        <f>AVERAGE(C$10:C17658)</f>
        <v>0.90152416567510496</v>
      </c>
      <c r="E17658" s="2"/>
      <c r="G17658" s="23"/>
    </row>
    <row r="17659" spans="1:7" customFormat="1">
      <c r="A17659" s="4">
        <v>40297</v>
      </c>
      <c r="B17659">
        <v>0.19</v>
      </c>
      <c r="C17659">
        <f>IFERROR(((VLOOKUP(A17659,'Interest Rates-10yr'!$A$9:$C$15239,2,FALSE))-B17659),C17658)</f>
        <v>3.57</v>
      </c>
      <c r="D17659" s="98">
        <f>AVERAGE(C$10:C17659)</f>
        <v>0.90167535410764454</v>
      </c>
      <c r="E17659" s="2"/>
      <c r="G17659" s="23"/>
    </row>
    <row r="17660" spans="1:7" customFormat="1">
      <c r="A17660" s="4">
        <v>40298</v>
      </c>
      <c r="B17660">
        <v>0.2</v>
      </c>
      <c r="C17660">
        <f>IFERROR(((VLOOKUP(A17660,'Interest Rates-10yr'!$A$9:$C$15239,2,FALSE))-B17660),C17659)</f>
        <v>3.4899999999999998</v>
      </c>
      <c r="D17660" s="98">
        <f>AVERAGE(C$10:C17660)</f>
        <v>0.9018219930882061</v>
      </c>
      <c r="E17660" s="2"/>
      <c r="G17660" s="23"/>
    </row>
    <row r="17661" spans="1:7" customFormat="1">
      <c r="A17661" s="4">
        <v>40299</v>
      </c>
      <c r="B17661">
        <v>0.2</v>
      </c>
      <c r="C17661">
        <f>IFERROR(((VLOOKUP(A17661,'Interest Rates-10yr'!$A$9:$C$15239,2,FALSE))-B17661),C17660)</f>
        <v>3.4899999999999998</v>
      </c>
      <c r="D17661" s="98">
        <f>AVERAGE(C$10:C17661)</f>
        <v>0.90196861545433527</v>
      </c>
      <c r="E17661" s="2"/>
      <c r="G17661" s="23"/>
    </row>
    <row r="17662" spans="1:7" customFormat="1">
      <c r="A17662" s="4">
        <v>40300</v>
      </c>
      <c r="B17662">
        <v>0.2</v>
      </c>
      <c r="C17662">
        <f>IFERROR(((VLOOKUP(A17662,'Interest Rates-10yr'!$A$9:$C$15239,2,FALSE))-B17662),C17661)</f>
        <v>3.4899999999999998</v>
      </c>
      <c r="D17662" s="98">
        <f>AVERAGE(C$10:C17662)</f>
        <v>0.90211522120885546</v>
      </c>
      <c r="E17662" s="2"/>
      <c r="G17662" s="23"/>
    </row>
    <row r="17663" spans="1:7" customFormat="1">
      <c r="A17663" s="4">
        <v>40301</v>
      </c>
      <c r="B17663">
        <v>0.2</v>
      </c>
      <c r="C17663">
        <f>IFERROR(((VLOOKUP(A17663,'Interest Rates-10yr'!$A$9:$C$15239,2,FALSE))-B17663),C17662)</f>
        <v>3.52</v>
      </c>
      <c r="D17663" s="98">
        <f>AVERAGE(C$10:C17663)</f>
        <v>0.90226350968618596</v>
      </c>
      <c r="E17663" s="2"/>
      <c r="G17663" s="23"/>
    </row>
    <row r="17664" spans="1:7" customFormat="1">
      <c r="A17664" s="4">
        <v>40302</v>
      </c>
      <c r="B17664">
        <v>0.21</v>
      </c>
      <c r="C17664">
        <f>IFERROR(((VLOOKUP(A17664,'Interest Rates-10yr'!$A$9:$C$15239,2,FALSE))-B17664),C17663)</f>
        <v>3.42</v>
      </c>
      <c r="D17664" s="98">
        <f>AVERAGE(C$10:C17664)</f>
        <v>0.90240611724723463</v>
      </c>
      <c r="E17664" s="2"/>
      <c r="G17664" s="23"/>
    </row>
    <row r="17665" spans="1:7" customFormat="1">
      <c r="A17665" s="4">
        <v>40303</v>
      </c>
      <c r="B17665">
        <v>0.21</v>
      </c>
      <c r="C17665">
        <f>IFERROR(((VLOOKUP(A17665,'Interest Rates-10yr'!$A$9:$C$15239,2,FALSE))-B17665),C17664)</f>
        <v>3.37</v>
      </c>
      <c r="D17665" s="98">
        <f>AVERAGE(C$10:C17665)</f>
        <v>0.90254587675577302</v>
      </c>
      <c r="E17665" s="2"/>
      <c r="G17665" s="23"/>
    </row>
    <row r="17666" spans="1:7" customFormat="1">
      <c r="A17666" s="4">
        <v>40304</v>
      </c>
      <c r="B17666">
        <v>0.2</v>
      </c>
      <c r="C17666">
        <f>IFERROR(((VLOOKUP(A17666,'Interest Rates-10yr'!$A$9:$C$15239,2,FALSE))-B17666),C17665)</f>
        <v>3.21</v>
      </c>
      <c r="D17666" s="98">
        <f>AVERAGE(C$10:C17666)</f>
        <v>0.9026765588718314</v>
      </c>
      <c r="E17666" s="2"/>
      <c r="G17666" s="23"/>
    </row>
    <row r="17667" spans="1:7" customFormat="1">
      <c r="A17667" s="4">
        <v>40305</v>
      </c>
      <c r="B17667">
        <v>0.2</v>
      </c>
      <c r="C17667">
        <f>IFERROR(((VLOOKUP(A17667,'Interest Rates-10yr'!$A$9:$C$15239,2,FALSE))-B17667),C17666)</f>
        <v>3.25</v>
      </c>
      <c r="D17667" s="98">
        <f>AVERAGE(C$10:C17667)</f>
        <v>0.90280949144863099</v>
      </c>
      <c r="E17667" s="2"/>
      <c r="G17667" s="23"/>
    </row>
    <row r="17668" spans="1:7" customFormat="1">
      <c r="A17668" s="4">
        <v>40306</v>
      </c>
      <c r="B17668">
        <v>0.2</v>
      </c>
      <c r="C17668">
        <f>IFERROR(((VLOOKUP(A17668,'Interest Rates-10yr'!$A$9:$C$15239,2,FALSE))-B17668),C17667)</f>
        <v>3.25</v>
      </c>
      <c r="D17668" s="98">
        <f>AVERAGE(C$10:C17668)</f>
        <v>0.90294240896992617</v>
      </c>
      <c r="E17668" s="2"/>
      <c r="G17668" s="23"/>
    </row>
    <row r="17669" spans="1:7" customFormat="1">
      <c r="A17669" s="4">
        <v>40307</v>
      </c>
      <c r="B17669">
        <v>0.2</v>
      </c>
      <c r="C17669">
        <f>IFERROR(((VLOOKUP(A17669,'Interest Rates-10yr'!$A$9:$C$15239,2,FALSE))-B17669),C17668)</f>
        <v>3.25</v>
      </c>
      <c r="D17669" s="98">
        <f>AVERAGE(C$10:C17669)</f>
        <v>0.90307531143827446</v>
      </c>
      <c r="E17669" s="2"/>
      <c r="G17669" s="23"/>
    </row>
    <row r="17670" spans="1:7" customFormat="1">
      <c r="A17670" s="4">
        <v>40308</v>
      </c>
      <c r="B17670">
        <v>0.2</v>
      </c>
      <c r="C17670">
        <f>IFERROR(((VLOOKUP(A17670,'Interest Rates-10yr'!$A$9:$C$15239,2,FALSE))-B17670),C17669)</f>
        <v>3.3699999999999997</v>
      </c>
      <c r="D17670" s="98">
        <f>AVERAGE(C$10:C17670)</f>
        <v>0.90321499348847334</v>
      </c>
      <c r="E17670" s="2"/>
      <c r="G17670" s="23"/>
    </row>
    <row r="17671" spans="1:7" customFormat="1">
      <c r="A17671" s="4">
        <v>40309</v>
      </c>
      <c r="B17671">
        <v>0.2</v>
      </c>
      <c r="C17671">
        <f>IFERROR(((VLOOKUP(A17671,'Interest Rates-10yr'!$A$9:$C$15239,2,FALSE))-B17671),C17670)</f>
        <v>3.36</v>
      </c>
      <c r="D17671" s="98">
        <f>AVERAGE(C$10:C17671)</f>
        <v>0.90335409353413698</v>
      </c>
      <c r="E17671" s="2"/>
      <c r="G17671" s="23"/>
    </row>
    <row r="17672" spans="1:7" customFormat="1">
      <c r="A17672" s="4">
        <v>40310</v>
      </c>
      <c r="B17672">
        <v>0.2</v>
      </c>
      <c r="C17672">
        <f>IFERROR(((VLOOKUP(A17672,'Interest Rates-10yr'!$A$9:$C$15239,2,FALSE))-B17672),C17671)</f>
        <v>3.36</v>
      </c>
      <c r="D17672" s="98">
        <f>AVERAGE(C$10:C17672)</f>
        <v>0.90349317782935679</v>
      </c>
      <c r="E17672" s="2"/>
      <c r="G17672" s="23"/>
    </row>
    <row r="17673" spans="1:7" customFormat="1">
      <c r="A17673" s="4">
        <v>40311</v>
      </c>
      <c r="B17673">
        <v>0.2</v>
      </c>
      <c r="C17673">
        <f>IFERROR(((VLOOKUP(A17673,'Interest Rates-10yr'!$A$9:$C$15239,2,FALSE))-B17673),C17672)</f>
        <v>3.3499999999999996</v>
      </c>
      <c r="D17673" s="98">
        <f>AVERAGE(C$10:C17673)</f>
        <v>0.90363168025361917</v>
      </c>
      <c r="E17673" s="2"/>
      <c r="G17673" s="23"/>
    </row>
    <row r="17674" spans="1:7" customFormat="1">
      <c r="A17674" s="4">
        <v>40312</v>
      </c>
      <c r="B17674">
        <v>0.2</v>
      </c>
      <c r="C17674">
        <f>IFERROR(((VLOOKUP(A17674,'Interest Rates-10yr'!$A$9:$C$15239,2,FALSE))-B17674),C17673)</f>
        <v>3.2399999999999998</v>
      </c>
      <c r="D17674" s="98">
        <f>AVERAGE(C$10:C17674)</f>
        <v>0.90376393999433502</v>
      </c>
      <c r="E17674" s="2"/>
      <c r="G17674" s="23"/>
    </row>
    <row r="17675" spans="1:7" customFormat="1">
      <c r="A17675" s="4">
        <v>40313</v>
      </c>
      <c r="B17675">
        <v>0.2</v>
      </c>
      <c r="C17675">
        <f>IFERROR(((VLOOKUP(A17675,'Interest Rates-10yr'!$A$9:$C$15239,2,FALSE))-B17675),C17674)</f>
        <v>3.2399999999999998</v>
      </c>
      <c r="D17675" s="98">
        <f>AVERAGE(C$10:C17675)</f>
        <v>0.9038961847616851</v>
      </c>
      <c r="E17675" s="2"/>
      <c r="G17675" s="23"/>
    </row>
    <row r="17676" spans="1:7" customFormat="1">
      <c r="A17676" s="4">
        <v>40314</v>
      </c>
      <c r="B17676">
        <v>0.2</v>
      </c>
      <c r="C17676">
        <f>IFERROR(((VLOOKUP(A17676,'Interest Rates-10yr'!$A$9:$C$15239,2,FALSE))-B17676),C17675)</f>
        <v>3.2399999999999998</v>
      </c>
      <c r="D17676" s="98">
        <f>AVERAGE(C$10:C17676)</f>
        <v>0.90402841455821181</v>
      </c>
      <c r="E17676" s="2"/>
      <c r="G17676" s="23"/>
    </row>
    <row r="17677" spans="1:7" customFormat="1">
      <c r="A17677" s="4">
        <v>40315</v>
      </c>
      <c r="B17677">
        <v>0.21</v>
      </c>
      <c r="C17677">
        <f>IFERROR(((VLOOKUP(A17677,'Interest Rates-10yr'!$A$9:$C$15239,2,FALSE))-B17677),C17676)</f>
        <v>3.2600000000000002</v>
      </c>
      <c r="D17677" s="98">
        <f>AVERAGE(C$10:C17677)</f>
        <v>0.90416176137649584</v>
      </c>
      <c r="E17677" s="2"/>
      <c r="G17677" s="23"/>
    </row>
    <row r="17678" spans="1:7" customFormat="1">
      <c r="A17678" s="4">
        <v>40316</v>
      </c>
      <c r="B17678">
        <v>0.21</v>
      </c>
      <c r="C17678">
        <f>IFERROR(((VLOOKUP(A17678,'Interest Rates-10yr'!$A$9:$C$15239,2,FALSE))-B17678),C17677)</f>
        <v>3.17</v>
      </c>
      <c r="D17678" s="98">
        <f>AVERAGE(C$10:C17678)</f>
        <v>0.90428999943403299</v>
      </c>
      <c r="E17678" s="2"/>
      <c r="G17678" s="23"/>
    </row>
    <row r="17679" spans="1:7" customFormat="1">
      <c r="A17679" s="4">
        <v>40317</v>
      </c>
      <c r="B17679">
        <v>0.2</v>
      </c>
      <c r="C17679">
        <f>IFERROR(((VLOOKUP(A17679,'Interest Rates-10yr'!$A$9:$C$15239,2,FALSE))-B17679),C17678)</f>
        <v>3.1599999999999997</v>
      </c>
      <c r="D17679" s="98">
        <f>AVERAGE(C$10:C17679)</f>
        <v>0.90441765704583632</v>
      </c>
      <c r="E17679" s="2"/>
      <c r="G17679" s="23"/>
    </row>
    <row r="17680" spans="1:7" customFormat="1">
      <c r="A17680" s="4">
        <v>40318</v>
      </c>
      <c r="B17680">
        <v>0.2</v>
      </c>
      <c r="C17680">
        <f>IFERROR(((VLOOKUP(A17680,'Interest Rates-10yr'!$A$9:$C$15239,2,FALSE))-B17680),C17679)</f>
        <v>3.05</v>
      </c>
      <c r="D17680" s="98">
        <f>AVERAGE(C$10:C17680)</f>
        <v>0.90453907532114353</v>
      </c>
      <c r="E17680" s="2"/>
      <c r="G17680" s="23"/>
    </row>
    <row r="17681" spans="1:7" customFormat="1">
      <c r="A17681" s="4">
        <v>40319</v>
      </c>
      <c r="B17681">
        <v>0.2</v>
      </c>
      <c r="C17681">
        <f>IFERROR(((VLOOKUP(A17681,'Interest Rates-10yr'!$A$9:$C$15239,2,FALSE))-B17681),C17680)</f>
        <v>3</v>
      </c>
      <c r="D17681" s="98">
        <f>AVERAGE(C$10:C17681)</f>
        <v>0.90465765052059344</v>
      </c>
      <c r="E17681" s="2"/>
      <c r="G17681" s="23"/>
    </row>
    <row r="17682" spans="1:7" customFormat="1">
      <c r="A17682" s="4">
        <v>40320</v>
      </c>
      <c r="B17682">
        <v>0.2</v>
      </c>
      <c r="C17682">
        <f>IFERROR(((VLOOKUP(A17682,'Interest Rates-10yr'!$A$9:$C$15239,2,FALSE))-B17682),C17681)</f>
        <v>3</v>
      </c>
      <c r="D17682" s="98">
        <f>AVERAGE(C$10:C17682)</f>
        <v>0.90477621230124639</v>
      </c>
      <c r="E17682" s="2"/>
      <c r="G17682" s="23"/>
    </row>
    <row r="17683" spans="1:7" customFormat="1">
      <c r="A17683" s="4">
        <v>40321</v>
      </c>
      <c r="B17683">
        <v>0.2</v>
      </c>
      <c r="C17683">
        <f>IFERROR(((VLOOKUP(A17683,'Interest Rates-10yr'!$A$9:$C$15239,2,FALSE))-B17683),C17682)</f>
        <v>3</v>
      </c>
      <c r="D17683" s="98">
        <f>AVERAGE(C$10:C17683)</f>
        <v>0.9048947606653801</v>
      </c>
      <c r="E17683" s="2"/>
      <c r="G17683" s="23"/>
    </row>
    <row r="17684" spans="1:7" customFormat="1">
      <c r="A17684" s="4">
        <v>40322</v>
      </c>
      <c r="B17684">
        <v>0.21</v>
      </c>
      <c r="C17684">
        <f>IFERROR(((VLOOKUP(A17684,'Interest Rates-10yr'!$A$9:$C$15239,2,FALSE))-B17684),C17683)</f>
        <v>3.02</v>
      </c>
      <c r="D17684" s="98">
        <f>AVERAGE(C$10:C17684)</f>
        <v>0.90501442715699731</v>
      </c>
      <c r="E17684" s="2"/>
      <c r="G17684" s="23"/>
    </row>
    <row r="17685" spans="1:7" customFormat="1">
      <c r="A17685" s="4">
        <v>40323</v>
      </c>
      <c r="B17685">
        <v>0.21</v>
      </c>
      <c r="C17685">
        <f>IFERROR(((VLOOKUP(A17685,'Interest Rates-10yr'!$A$9:$C$15239,2,FALSE))-B17685),C17684)</f>
        <v>2.97</v>
      </c>
      <c r="D17685" s="98">
        <f>AVERAGE(C$10:C17685)</f>
        <v>0.90513125141434303</v>
      </c>
      <c r="E17685" s="2"/>
      <c r="G17685" s="23"/>
    </row>
    <row r="17686" spans="1:7" customFormat="1">
      <c r="A17686" s="4">
        <v>40324</v>
      </c>
      <c r="B17686">
        <v>0.2</v>
      </c>
      <c r="C17686">
        <f>IFERROR(((VLOOKUP(A17686,'Interest Rates-10yr'!$A$9:$C$15239,2,FALSE))-B17686),C17685)</f>
        <v>3.01</v>
      </c>
      <c r="D17686" s="98">
        <f>AVERAGE(C$10:C17686)</f>
        <v>0.90525032528143512</v>
      </c>
      <c r="E17686" s="2"/>
      <c r="G17686" s="23"/>
    </row>
    <row r="17687" spans="1:7" customFormat="1">
      <c r="A17687" s="4">
        <v>40325</v>
      </c>
      <c r="B17687">
        <v>0.2</v>
      </c>
      <c r="C17687">
        <f>IFERROR(((VLOOKUP(A17687,'Interest Rates-10yr'!$A$9:$C$15239,2,FALSE))-B17687),C17686)</f>
        <v>3.1399999999999997</v>
      </c>
      <c r="D17687" s="98">
        <f>AVERAGE(C$10:C17687)</f>
        <v>0.90537673945015995</v>
      </c>
      <c r="E17687" s="2"/>
      <c r="G17687" s="23"/>
    </row>
    <row r="17688" spans="1:7" customFormat="1">
      <c r="A17688" s="4">
        <v>40326</v>
      </c>
      <c r="B17688">
        <v>0.19</v>
      </c>
      <c r="C17688">
        <f>IFERROR(((VLOOKUP(A17688,'Interest Rates-10yr'!$A$9:$C$15239,2,FALSE))-B17688),C17687)</f>
        <v>3.12</v>
      </c>
      <c r="D17688" s="98">
        <f>AVERAGE(C$10:C17688)</f>
        <v>0.90550200803212444</v>
      </c>
      <c r="E17688" s="2"/>
      <c r="G17688" s="23"/>
    </row>
    <row r="17689" spans="1:7" customFormat="1">
      <c r="A17689" s="4">
        <v>40327</v>
      </c>
      <c r="B17689">
        <v>0.19</v>
      </c>
      <c r="C17689">
        <f>IFERROR(((VLOOKUP(A17689,'Interest Rates-10yr'!$A$9:$C$15239,2,FALSE))-B17689),C17688)</f>
        <v>3.12</v>
      </c>
      <c r="D17689" s="98">
        <f>AVERAGE(C$10:C17689)</f>
        <v>0.90562726244343494</v>
      </c>
      <c r="E17689" s="2"/>
      <c r="G17689" s="23"/>
    </row>
    <row r="17690" spans="1:7" customFormat="1">
      <c r="A17690" s="4">
        <v>40328</v>
      </c>
      <c r="B17690">
        <v>0.19</v>
      </c>
      <c r="C17690">
        <f>IFERROR(((VLOOKUP(A17690,'Interest Rates-10yr'!$A$9:$C$15239,2,FALSE))-B17690),C17689)</f>
        <v>3.12</v>
      </c>
      <c r="D17690" s="98">
        <f>AVERAGE(C$10:C17690)</f>
        <v>0.90575250268649565</v>
      </c>
      <c r="E17690" s="2"/>
      <c r="G17690" s="23"/>
    </row>
    <row r="17691" spans="1:7" customFormat="1">
      <c r="A17691" s="4">
        <v>40329</v>
      </c>
      <c r="B17691">
        <v>0.19</v>
      </c>
      <c r="C17691">
        <f>IFERROR(((VLOOKUP(A17691,'Interest Rates-10yr'!$A$9:$C$15239,2,FALSE))-B17691),C17690)</f>
        <v>3.12</v>
      </c>
      <c r="D17691" s="98">
        <f>AVERAGE(C$10:C17691)</f>
        <v>0.90587772876371053</v>
      </c>
      <c r="E17691" s="2"/>
      <c r="G17691" s="23"/>
    </row>
    <row r="17692" spans="1:7" customFormat="1">
      <c r="A17692" s="4">
        <v>40330</v>
      </c>
      <c r="B17692">
        <v>0.2</v>
      </c>
      <c r="C17692">
        <f>IFERROR(((VLOOKUP(A17692,'Interest Rates-10yr'!$A$9:$C$15239,2,FALSE))-B17692),C17691)</f>
        <v>3.09</v>
      </c>
      <c r="D17692" s="98">
        <f>AVERAGE(C$10:C17692)</f>
        <v>0.90600124413277894</v>
      </c>
      <c r="E17692" s="2"/>
      <c r="G17692" s="23"/>
    </row>
    <row r="17693" spans="1:7" customFormat="1">
      <c r="A17693" s="4">
        <v>40331</v>
      </c>
      <c r="B17693">
        <v>0.2</v>
      </c>
      <c r="C17693">
        <f>IFERROR(((VLOOKUP(A17693,'Interest Rates-10yr'!$A$9:$C$15239,2,FALSE))-B17693),C17692)</f>
        <v>3.15</v>
      </c>
      <c r="D17693" s="98">
        <f>AVERAGE(C$10:C17693)</f>
        <v>0.90612813843021545</v>
      </c>
      <c r="E17693" s="2"/>
      <c r="G17693" s="23"/>
    </row>
    <row r="17694" spans="1:7" customFormat="1">
      <c r="A17694" s="4">
        <v>40332</v>
      </c>
      <c r="B17694">
        <v>0.19</v>
      </c>
      <c r="C17694">
        <f>IFERROR(((VLOOKUP(A17694,'Interest Rates-10yr'!$A$9:$C$15239,2,FALSE))-B17694),C17693)</f>
        <v>3.2</v>
      </c>
      <c r="D17694" s="98">
        <f>AVERAGE(C$10:C17694)</f>
        <v>0.90625784563188749</v>
      </c>
      <c r="E17694" s="2"/>
      <c r="G17694" s="23"/>
    </row>
    <row r="17695" spans="1:7" customFormat="1">
      <c r="A17695" s="4">
        <v>40333</v>
      </c>
      <c r="B17695">
        <v>0.19</v>
      </c>
      <c r="C17695">
        <f>IFERROR(((VLOOKUP(A17695,'Interest Rates-10yr'!$A$9:$C$15239,2,FALSE))-B17695),C17694)</f>
        <v>3.0100000000000002</v>
      </c>
      <c r="D17695" s="98">
        <f>AVERAGE(C$10:C17695)</f>
        <v>0.90637679520524317</v>
      </c>
      <c r="E17695" s="2"/>
      <c r="G17695" s="23"/>
    </row>
    <row r="17696" spans="1:7" customFormat="1">
      <c r="A17696" s="4">
        <v>40334</v>
      </c>
      <c r="B17696">
        <v>0.19</v>
      </c>
      <c r="C17696">
        <f>IFERROR(((VLOOKUP(A17696,'Interest Rates-10yr'!$A$9:$C$15239,2,FALSE))-B17696),C17695)</f>
        <v>3.0100000000000002</v>
      </c>
      <c r="D17696" s="98">
        <f>AVERAGE(C$10:C17696)</f>
        <v>0.90649573132809025</v>
      </c>
      <c r="E17696" s="2"/>
      <c r="G17696" s="23"/>
    </row>
    <row r="17697" spans="1:7" customFormat="1">
      <c r="A17697" s="4">
        <v>40335</v>
      </c>
      <c r="B17697">
        <v>0.19</v>
      </c>
      <c r="C17697">
        <f>IFERROR(((VLOOKUP(A17697,'Interest Rates-10yr'!$A$9:$C$15239,2,FALSE))-B17697),C17696)</f>
        <v>3.0100000000000002</v>
      </c>
      <c r="D17697" s="98">
        <f>AVERAGE(C$10:C17697)</f>
        <v>0.9066146540027098</v>
      </c>
      <c r="E17697" s="2"/>
      <c r="G17697" s="23"/>
    </row>
    <row r="17698" spans="1:7" customFormat="1">
      <c r="A17698" s="4">
        <v>40336</v>
      </c>
      <c r="B17698">
        <v>0.19</v>
      </c>
      <c r="C17698">
        <f>IFERROR(((VLOOKUP(A17698,'Interest Rates-10yr'!$A$9:$C$15239,2,FALSE))-B17698),C17697)</f>
        <v>2.98</v>
      </c>
      <c r="D17698" s="98">
        <f>AVERAGE(C$10:C17698)</f>
        <v>0.90673186726213639</v>
      </c>
      <c r="E17698" s="2"/>
      <c r="G17698" s="23"/>
    </row>
    <row r="17699" spans="1:7" customFormat="1">
      <c r="A17699" s="4">
        <v>40337</v>
      </c>
      <c r="B17699">
        <v>0.19</v>
      </c>
      <c r="C17699">
        <f>IFERROR(((VLOOKUP(A17699,'Interest Rates-10yr'!$A$9:$C$15239,2,FALSE))-B17699),C17698)</f>
        <v>2.99</v>
      </c>
      <c r="D17699" s="98">
        <f>AVERAGE(C$10:C17699)</f>
        <v>0.9068496325607649</v>
      </c>
      <c r="E17699" s="2"/>
      <c r="G17699" s="23"/>
    </row>
    <row r="17700" spans="1:7" customFormat="1">
      <c r="A17700" s="4">
        <v>40338</v>
      </c>
      <c r="B17700">
        <v>0.18</v>
      </c>
      <c r="C17700">
        <f>IFERROR(((VLOOKUP(A17700,'Interest Rates-10yr'!$A$9:$C$15239,2,FALSE))-B17700),C17699)</f>
        <v>3.02</v>
      </c>
      <c r="D17700" s="98">
        <f>AVERAGE(C$10:C17700)</f>
        <v>0.90696908032332435</v>
      </c>
      <c r="E17700" s="2"/>
      <c r="G17700" s="23"/>
    </row>
    <row r="17701" spans="1:7" customFormat="1">
      <c r="A17701" s="4">
        <v>40339</v>
      </c>
      <c r="B17701">
        <v>0.18</v>
      </c>
      <c r="C17701">
        <f>IFERROR(((VLOOKUP(A17701,'Interest Rates-10yr'!$A$9:$C$15239,2,FALSE))-B17701),C17700)</f>
        <v>3.15</v>
      </c>
      <c r="D17701" s="98">
        <f>AVERAGE(C$10:C17701)</f>
        <v>0.90709586253673591</v>
      </c>
      <c r="E17701" s="2"/>
      <c r="G17701" s="23"/>
    </row>
    <row r="17702" spans="1:7" customFormat="1">
      <c r="A17702" s="4">
        <v>40340</v>
      </c>
      <c r="B17702">
        <v>0.18</v>
      </c>
      <c r="C17702">
        <f>IFERROR(((VLOOKUP(A17702,'Interest Rates-10yr'!$A$9:$C$15239,2,FALSE))-B17702),C17701)</f>
        <v>3.06</v>
      </c>
      <c r="D17702" s="98">
        <f>AVERAGE(C$10:C17702)</f>
        <v>0.90721754366133112</v>
      </c>
      <c r="E17702" s="2"/>
      <c r="G17702" s="23"/>
    </row>
    <row r="17703" spans="1:7" customFormat="1">
      <c r="A17703" s="4">
        <v>40341</v>
      </c>
      <c r="B17703">
        <v>0.18</v>
      </c>
      <c r="C17703">
        <f>IFERROR(((VLOOKUP(A17703,'Interest Rates-10yr'!$A$9:$C$15239,2,FALSE))-B17703),C17702)</f>
        <v>3.06</v>
      </c>
      <c r="D17703" s="98">
        <f>AVERAGE(C$10:C17703)</f>
        <v>0.90733921103198434</v>
      </c>
      <c r="E17703" s="2"/>
      <c r="G17703" s="23"/>
    </row>
    <row r="17704" spans="1:7" customFormat="1">
      <c r="A17704" s="4">
        <v>40342</v>
      </c>
      <c r="B17704">
        <v>0.18</v>
      </c>
      <c r="C17704">
        <f>IFERROR(((VLOOKUP(A17704,'Interest Rates-10yr'!$A$9:$C$15239,2,FALSE))-B17704),C17703)</f>
        <v>3.06</v>
      </c>
      <c r="D17704" s="98">
        <f>AVERAGE(C$10:C17704)</f>
        <v>0.90746086465102738</v>
      </c>
      <c r="E17704" s="2"/>
      <c r="G17704" s="23"/>
    </row>
    <row r="17705" spans="1:7" customFormat="1">
      <c r="A17705" s="4">
        <v>40343</v>
      </c>
      <c r="B17705">
        <v>0.18</v>
      </c>
      <c r="C17705">
        <f>IFERROR(((VLOOKUP(A17705,'Interest Rates-10yr'!$A$9:$C$15239,2,FALSE))-B17705),C17704)</f>
        <v>3.0999999999999996</v>
      </c>
      <c r="D17705" s="98">
        <f>AVERAGE(C$10:C17705)</f>
        <v>0.90758476491862172</v>
      </c>
      <c r="E17705" s="2"/>
      <c r="G17705" s="23"/>
    </row>
    <row r="17706" spans="1:7" customFormat="1">
      <c r="A17706" s="4">
        <v>40344</v>
      </c>
      <c r="B17706">
        <v>0.19</v>
      </c>
      <c r="C17706">
        <f>IFERROR(((VLOOKUP(A17706,'Interest Rates-10yr'!$A$9:$C$15239,2,FALSE))-B17706),C17705)</f>
        <v>3.13</v>
      </c>
      <c r="D17706" s="98">
        <f>AVERAGE(C$10:C17706)</f>
        <v>0.90771034638638914</v>
      </c>
      <c r="E17706" s="2"/>
      <c r="G17706" s="23"/>
    </row>
    <row r="17707" spans="1:7" customFormat="1">
      <c r="A17707" s="4">
        <v>40345</v>
      </c>
      <c r="B17707">
        <v>0.19</v>
      </c>
      <c r="C17707">
        <f>IFERROR(((VLOOKUP(A17707,'Interest Rates-10yr'!$A$9:$C$15239,2,FALSE))-B17707),C17706)</f>
        <v>3.08</v>
      </c>
      <c r="D17707" s="98">
        <f>AVERAGE(C$10:C17707)</f>
        <v>0.90783308848457056</v>
      </c>
      <c r="E17707" s="2"/>
      <c r="G17707" s="23"/>
    </row>
    <row r="17708" spans="1:7" customFormat="1">
      <c r="A17708" s="4">
        <v>40346</v>
      </c>
      <c r="B17708">
        <v>0.19</v>
      </c>
      <c r="C17708">
        <f>IFERROR(((VLOOKUP(A17708,'Interest Rates-10yr'!$A$9:$C$15239,2,FALSE))-B17708),C17707)</f>
        <v>3.02</v>
      </c>
      <c r="D17708" s="98">
        <f>AVERAGE(C$10:C17708)</f>
        <v>0.90795242669076948</v>
      </c>
      <c r="E17708" s="2"/>
      <c r="G17708" s="23"/>
    </row>
    <row r="17709" spans="1:7" customFormat="1">
      <c r="A17709" s="4">
        <v>40347</v>
      </c>
      <c r="B17709">
        <v>0.18</v>
      </c>
      <c r="C17709">
        <f>IFERROR(((VLOOKUP(A17709,'Interest Rates-10yr'!$A$9:$C$15239,2,FALSE))-B17709),C17708)</f>
        <v>3.06</v>
      </c>
      <c r="D17709" s="98">
        <f>AVERAGE(C$10:C17709)</f>
        <v>0.90807401129943099</v>
      </c>
      <c r="E17709" s="2"/>
      <c r="G17709" s="23"/>
    </row>
    <row r="17710" spans="1:7" customFormat="1">
      <c r="A17710" s="4">
        <v>40348</v>
      </c>
      <c r="B17710">
        <v>0.18</v>
      </c>
      <c r="C17710">
        <f>IFERROR(((VLOOKUP(A17710,'Interest Rates-10yr'!$A$9:$C$15239,2,FALSE))-B17710),C17709)</f>
        <v>3.06</v>
      </c>
      <c r="D17710" s="98">
        <f>AVERAGE(C$10:C17710)</f>
        <v>0.90819558217049479</v>
      </c>
      <c r="E17710" s="2"/>
      <c r="G17710" s="23"/>
    </row>
    <row r="17711" spans="1:7" customFormat="1">
      <c r="A17711" s="4">
        <v>40349</v>
      </c>
      <c r="B17711">
        <v>0.18</v>
      </c>
      <c r="C17711">
        <f>IFERROR(((VLOOKUP(A17711,'Interest Rates-10yr'!$A$9:$C$15239,2,FALSE))-B17711),C17710)</f>
        <v>3.06</v>
      </c>
      <c r="D17711" s="98">
        <f>AVERAGE(C$10:C17711)</f>
        <v>0.90831713930628899</v>
      </c>
      <c r="E17711" s="2"/>
      <c r="G17711" s="23"/>
    </row>
    <row r="17712" spans="1:7" customFormat="1">
      <c r="A17712" s="4">
        <v>40350</v>
      </c>
      <c r="B17712">
        <v>0.17</v>
      </c>
      <c r="C17712">
        <f>IFERROR(((VLOOKUP(A17712,'Interest Rates-10yr'!$A$9:$C$15239,2,FALSE))-B17712),C17711)</f>
        <v>3.09</v>
      </c>
      <c r="D17712" s="98">
        <f>AVERAGE(C$10:C17712)</f>
        <v>0.90844037733717042</v>
      </c>
      <c r="E17712" s="2"/>
      <c r="G17712" s="23"/>
    </row>
    <row r="17713" spans="1:8">
      <c r="A17713" s="4">
        <v>40351</v>
      </c>
      <c r="B17713">
        <v>0.18</v>
      </c>
      <c r="C17713">
        <f>IFERROR(((VLOOKUP(A17713,'Interest Rates-10yr'!$A$9:$C$15239,2,FALSE))-B17713),C17712)</f>
        <v>3</v>
      </c>
      <c r="D17713" s="98">
        <f>AVERAGE(C$10:C17713)</f>
        <v>0.9085585178490696</v>
      </c>
      <c r="E17713" s="2"/>
      <c r="H17713"/>
    </row>
    <row r="17714" spans="1:8">
      <c r="A17714" s="4">
        <v>40352</v>
      </c>
      <c r="B17714">
        <v>0.17</v>
      </c>
      <c r="C17714">
        <f>IFERROR(((VLOOKUP(A17714,'Interest Rates-10yr'!$A$9:$C$15239,2,FALSE))-B17714),C17713)</f>
        <v>2.96</v>
      </c>
      <c r="D17714" s="98">
        <f>AVERAGE(C$10:C17714)</f>
        <v>0.90867438576672843</v>
      </c>
      <c r="E17714" s="2"/>
      <c r="H17714"/>
    </row>
    <row r="17715" spans="1:8">
      <c r="A17715" s="4">
        <v>40353</v>
      </c>
      <c r="B17715">
        <v>0.16</v>
      </c>
      <c r="C17715">
        <f>IFERROR(((VLOOKUP(A17715,'Interest Rates-10yr'!$A$9:$C$15239,2,FALSE))-B17715),C17714)</f>
        <v>2.98</v>
      </c>
      <c r="D17715" s="98">
        <f>AVERAGE(C$10:C17715)</f>
        <v>0.90879137015700484</v>
      </c>
      <c r="E17715" s="2"/>
      <c r="H17715"/>
    </row>
    <row r="17716" spans="1:8">
      <c r="A17716" s="4">
        <v>40354</v>
      </c>
      <c r="B17716">
        <v>0.16</v>
      </c>
      <c r="C17716">
        <f>IFERROR(((VLOOKUP(A17716,'Interest Rates-10yr'!$A$9:$C$15239,2,FALSE))-B17716),C17715)</f>
        <v>2.96</v>
      </c>
      <c r="D17716" s="98">
        <f>AVERAGE(C$10:C17716)</f>
        <v>0.90890721183712242</v>
      </c>
      <c r="E17716" s="2"/>
      <c r="H17716"/>
    </row>
    <row r="17717" spans="1:8">
      <c r="A17717" s="4">
        <v>40355</v>
      </c>
      <c r="B17717">
        <v>0.16</v>
      </c>
      <c r="C17717">
        <f>IFERROR(((VLOOKUP(A17717,'Interest Rates-10yr'!$A$9:$C$15239,2,FALSE))-B17717),C17716)</f>
        <v>2.96</v>
      </c>
      <c r="D17717" s="98">
        <f>AVERAGE(C$10:C17717)</f>
        <v>0.90902304043369808</v>
      </c>
      <c r="E17717" s="2"/>
      <c r="H17717"/>
    </row>
    <row r="17718" spans="1:8">
      <c r="A17718" s="4">
        <v>40356</v>
      </c>
      <c r="B17718">
        <v>0.16</v>
      </c>
      <c r="C17718">
        <f>IFERROR(((VLOOKUP(A17718,'Interest Rates-10yr'!$A$9:$C$15239,2,FALSE))-B17718),C17717)</f>
        <v>2.96</v>
      </c>
      <c r="D17718" s="98">
        <f>AVERAGE(C$10:C17718)</f>
        <v>0.90913885594894828</v>
      </c>
      <c r="E17718" s="2"/>
      <c r="H17718"/>
    </row>
    <row r="17719" spans="1:8">
      <c r="A17719" s="4">
        <v>40357</v>
      </c>
      <c r="B17719">
        <v>0.17</v>
      </c>
      <c r="C17719">
        <f>IFERROR(((VLOOKUP(A17719,'Interest Rates-10yr'!$A$9:$C$15239,2,FALSE))-B17719),C17718)</f>
        <v>2.88</v>
      </c>
      <c r="D17719" s="98">
        <f>AVERAGE(C$10:C17719)</f>
        <v>0.90925014116318026</v>
      </c>
      <c r="E17719" s="2"/>
      <c r="H17719"/>
    </row>
    <row r="17720" spans="1:8">
      <c r="A17720" s="4">
        <v>40358</v>
      </c>
      <c r="B17720">
        <v>0.15</v>
      </c>
      <c r="C17720">
        <f>IFERROR(((VLOOKUP(A17720,'Interest Rates-10yr'!$A$9:$C$15239,2,FALSE))-B17720),C17719)</f>
        <v>2.8200000000000003</v>
      </c>
      <c r="D17720" s="98">
        <f>AVERAGE(C$10:C17720)</f>
        <v>0.90935802608547922</v>
      </c>
      <c r="E17720" s="2"/>
      <c r="H17720"/>
    </row>
    <row r="17721" spans="1:8">
      <c r="A17721" s="4">
        <v>40359</v>
      </c>
      <c r="B17721">
        <v>0.09</v>
      </c>
      <c r="C17721">
        <f>IFERROR(((VLOOKUP(A17721,'Interest Rates-10yr'!$A$9:$C$15239,2,FALSE))-B17721),C17720)</f>
        <v>2.8800000000000003</v>
      </c>
      <c r="D17721" s="98">
        <f>AVERAGE(C$10:C17721)</f>
        <v>0.90946928635952584</v>
      </c>
      <c r="E17721" s="2"/>
      <c r="F17721" s="12" t="s">
        <v>197</v>
      </c>
      <c r="G17721" s="23">
        <f>AVERAGE(B17631:B17721)/100</f>
        <v>1.9197802197802188E-3</v>
      </c>
      <c r="H17721" s="23">
        <f>AVERAGE(C17631:C17721)/100</f>
        <v>3.2980219780219769E-2</v>
      </c>
    </row>
    <row r="17722" spans="1:8">
      <c r="A17722" s="4">
        <v>40360</v>
      </c>
      <c r="B17722">
        <v>0.17</v>
      </c>
      <c r="C17722">
        <f>IFERROR(((VLOOKUP(A17722,'Interest Rates-10yr'!$A$9:$C$15239,2,FALSE))-B17722),C17721)</f>
        <v>2.79</v>
      </c>
      <c r="D17722" s="98">
        <f>AVERAGE(C$10:C17722)</f>
        <v>0.90957545305707244</v>
      </c>
      <c r="E17722" s="2"/>
      <c r="H17722"/>
    </row>
    <row r="17723" spans="1:8">
      <c r="A17723" s="4">
        <v>40361</v>
      </c>
      <c r="B17723">
        <v>0.18</v>
      </c>
      <c r="C17723">
        <f>IFERROR(((VLOOKUP(A17723,'Interest Rates-10yr'!$A$9:$C$15239,2,FALSE))-B17723),C17722)</f>
        <v>2.82</v>
      </c>
      <c r="D17723" s="98">
        <f>AVERAGE(C$10:C17723)</f>
        <v>0.90968330134356568</v>
      </c>
      <c r="E17723" s="2"/>
      <c r="H17723"/>
    </row>
    <row r="17724" spans="1:8">
      <c r="A17724" s="4">
        <v>40362</v>
      </c>
      <c r="B17724">
        <v>0.18</v>
      </c>
      <c r="C17724">
        <f>IFERROR(((VLOOKUP(A17724,'Interest Rates-10yr'!$A$9:$C$15239,2,FALSE))-B17724),C17723)</f>
        <v>2.82</v>
      </c>
      <c r="D17724" s="98">
        <f>AVERAGE(C$10:C17724)</f>
        <v>0.90979113745413054</v>
      </c>
      <c r="E17724" s="2"/>
      <c r="H17724"/>
    </row>
    <row r="17725" spans="1:8">
      <c r="A17725" s="4">
        <v>40363</v>
      </c>
      <c r="B17725">
        <v>0.18</v>
      </c>
      <c r="C17725">
        <f>IFERROR(((VLOOKUP(A17725,'Interest Rates-10yr'!$A$9:$C$15239,2,FALSE))-B17725),C17724)</f>
        <v>2.82</v>
      </c>
      <c r="D17725" s="98">
        <f>AVERAGE(C$10:C17725)</f>
        <v>0.90989896139082871</v>
      </c>
      <c r="E17725" s="2"/>
      <c r="H17725"/>
    </row>
    <row r="17726" spans="1:8">
      <c r="A17726" s="4">
        <v>40364</v>
      </c>
      <c r="B17726">
        <v>0.18</v>
      </c>
      <c r="C17726">
        <f>IFERROR(((VLOOKUP(A17726,'Interest Rates-10yr'!$A$9:$C$15239,2,FALSE))-B17726),C17725)</f>
        <v>2.82</v>
      </c>
      <c r="D17726" s="98">
        <f>AVERAGE(C$10:C17726)</f>
        <v>0.91000677315572176</v>
      </c>
      <c r="E17726" s="2"/>
      <c r="H17726"/>
    </row>
    <row r="17727" spans="1:8">
      <c r="A17727" s="4">
        <v>40365</v>
      </c>
      <c r="B17727">
        <v>0.18</v>
      </c>
      <c r="C17727">
        <f>IFERROR(((VLOOKUP(A17727,'Interest Rates-10yr'!$A$9:$C$15239,2,FALSE))-B17727),C17726)</f>
        <v>2.77</v>
      </c>
      <c r="D17727" s="98">
        <f>AVERAGE(C$10:C17727)</f>
        <v>0.91011175076193263</v>
      </c>
      <c r="E17727" s="2"/>
      <c r="H17727"/>
    </row>
    <row r="17728" spans="1:8">
      <c r="A17728" s="4">
        <v>40366</v>
      </c>
      <c r="B17728">
        <v>0.18</v>
      </c>
      <c r="C17728">
        <f>IFERROR(((VLOOKUP(A17728,'Interest Rates-10yr'!$A$9:$C$15239,2,FALSE))-B17728),C17727)</f>
        <v>2.82</v>
      </c>
      <c r="D17728" s="98">
        <f>AVERAGE(C$10:C17728)</f>
        <v>0.91021953834866087</v>
      </c>
      <c r="E17728" s="2"/>
      <c r="H17728"/>
    </row>
    <row r="17729" spans="1:7" customFormat="1">
      <c r="A17729" s="4">
        <v>40367</v>
      </c>
      <c r="B17729">
        <v>0.17</v>
      </c>
      <c r="C17729">
        <f>IFERROR(((VLOOKUP(A17729,'Interest Rates-10yr'!$A$9:$C$15239,2,FALSE))-B17729),C17728)</f>
        <v>2.87</v>
      </c>
      <c r="D17729" s="98">
        <f>AVERAGE(C$10:C17729)</f>
        <v>0.91033013544017627</v>
      </c>
      <c r="E17729" s="2"/>
      <c r="G17729" s="23"/>
    </row>
    <row r="17730" spans="1:7" customFormat="1">
      <c r="A17730" s="4">
        <v>40368</v>
      </c>
      <c r="B17730">
        <v>0.18</v>
      </c>
      <c r="C17730">
        <f>IFERROR(((VLOOKUP(A17730,'Interest Rates-10yr'!$A$9:$C$15239,2,FALSE))-B17730),C17729)</f>
        <v>2.8899999999999997</v>
      </c>
      <c r="D17730" s="98">
        <f>AVERAGE(C$10:C17730)</f>
        <v>0.9104418486541348</v>
      </c>
      <c r="E17730" s="2"/>
      <c r="G17730" s="23"/>
    </row>
    <row r="17731" spans="1:7" customFormat="1">
      <c r="A17731" s="4">
        <v>40369</v>
      </c>
      <c r="B17731">
        <v>0.18</v>
      </c>
      <c r="C17731">
        <f>IFERROR(((VLOOKUP(A17731,'Interest Rates-10yr'!$A$9:$C$15239,2,FALSE))-B17731),C17730)</f>
        <v>2.8899999999999997</v>
      </c>
      <c r="D17731" s="98">
        <f>AVERAGE(C$10:C17731)</f>
        <v>0.91055354926080134</v>
      </c>
      <c r="E17731" s="2"/>
      <c r="G17731" s="23"/>
    </row>
    <row r="17732" spans="1:7" customFormat="1">
      <c r="A17732" s="4">
        <v>40370</v>
      </c>
      <c r="B17732">
        <v>0.18</v>
      </c>
      <c r="C17732">
        <f>IFERROR(((VLOOKUP(A17732,'Interest Rates-10yr'!$A$9:$C$15239,2,FALSE))-B17732),C17731)</f>
        <v>2.8899999999999997</v>
      </c>
      <c r="D17732" s="98">
        <f>AVERAGE(C$10:C17732)</f>
        <v>0.91066523726231008</v>
      </c>
      <c r="E17732" s="2"/>
      <c r="G17732" s="23"/>
    </row>
    <row r="17733" spans="1:7" customFormat="1">
      <c r="A17733" s="4">
        <v>40371</v>
      </c>
      <c r="B17733">
        <v>0.17</v>
      </c>
      <c r="C17733">
        <f>IFERROR(((VLOOKUP(A17733,'Interest Rates-10yr'!$A$9:$C$15239,2,FALSE))-B17733),C17732)</f>
        <v>2.91</v>
      </c>
      <c r="D17733" s="98">
        <f>AVERAGE(C$10:C17733)</f>
        <v>0.91077804107424509</v>
      </c>
      <c r="E17733" s="2"/>
      <c r="G17733" s="23"/>
    </row>
    <row r="17734" spans="1:7" customFormat="1">
      <c r="A17734" s="4">
        <v>40372</v>
      </c>
      <c r="B17734">
        <v>0.17</v>
      </c>
      <c r="C17734">
        <f>IFERROR(((VLOOKUP(A17734,'Interest Rates-10yr'!$A$9:$C$15239,2,FALSE))-B17734),C17733)</f>
        <v>2.98</v>
      </c>
      <c r="D17734" s="98">
        <f>AVERAGE(C$10:C17734)</f>
        <v>0.91089478138222402</v>
      </c>
      <c r="E17734" s="2"/>
      <c r="G17734" s="23"/>
    </row>
    <row r="17735" spans="1:7" customFormat="1">
      <c r="A17735" s="4">
        <v>40373</v>
      </c>
      <c r="B17735">
        <v>0.17</v>
      </c>
      <c r="C17735">
        <f>IFERROR(((VLOOKUP(A17735,'Interest Rates-10yr'!$A$9:$C$15239,2,FALSE))-B17735),C17734)</f>
        <v>2.9</v>
      </c>
      <c r="D17735" s="98">
        <f>AVERAGE(C$10:C17735)</f>
        <v>0.9110069953740223</v>
      </c>
      <c r="E17735" s="2"/>
      <c r="G17735" s="23"/>
    </row>
    <row r="17736" spans="1:7" customFormat="1">
      <c r="A17736" s="4">
        <v>40374</v>
      </c>
      <c r="B17736">
        <v>0.19</v>
      </c>
      <c r="C17736">
        <f>IFERROR(((VLOOKUP(A17736,'Interest Rates-10yr'!$A$9:$C$15239,2,FALSE))-B17736),C17735)</f>
        <v>2.81</v>
      </c>
      <c r="D17736" s="98">
        <f>AVERAGE(C$10:C17736)</f>
        <v>0.91111411970440115</v>
      </c>
      <c r="E17736" s="2"/>
      <c r="G17736" s="23"/>
    </row>
    <row r="17737" spans="1:7" customFormat="1">
      <c r="A17737" s="4">
        <v>40375</v>
      </c>
      <c r="B17737">
        <v>0.19</v>
      </c>
      <c r="C17737">
        <f>IFERROR(((VLOOKUP(A17737,'Interest Rates-10yr'!$A$9:$C$15239,2,FALSE))-B17737),C17736)</f>
        <v>2.77</v>
      </c>
      <c r="D17737" s="98">
        <f>AVERAGE(C$10:C17737)</f>
        <v>0.91121897563176446</v>
      </c>
      <c r="E17737" s="2"/>
      <c r="G17737" s="23"/>
    </row>
    <row r="17738" spans="1:7" customFormat="1">
      <c r="A17738" s="4">
        <v>40376</v>
      </c>
      <c r="B17738">
        <v>0.19</v>
      </c>
      <c r="C17738">
        <f>IFERROR(((VLOOKUP(A17738,'Interest Rates-10yr'!$A$9:$C$15239,2,FALSE))-B17738),C17737)</f>
        <v>2.77</v>
      </c>
      <c r="D17738" s="98">
        <f>AVERAGE(C$10:C17738)</f>
        <v>0.91132381973038079</v>
      </c>
      <c r="E17738" s="2"/>
      <c r="G17738" s="23"/>
    </row>
    <row r="17739" spans="1:7" customFormat="1">
      <c r="A17739" s="4">
        <v>40377</v>
      </c>
      <c r="B17739">
        <v>0.19</v>
      </c>
      <c r="C17739">
        <f>IFERROR(((VLOOKUP(A17739,'Interest Rates-10yr'!$A$9:$C$15239,2,FALSE))-B17739),C17738)</f>
        <v>2.77</v>
      </c>
      <c r="D17739" s="98">
        <f>AVERAGE(C$10:C17739)</f>
        <v>0.91142865200225165</v>
      </c>
      <c r="E17739" s="2"/>
      <c r="G17739" s="23"/>
    </row>
    <row r="17740" spans="1:7" customFormat="1">
      <c r="A17740" s="4">
        <v>40378</v>
      </c>
      <c r="B17740">
        <v>0.19</v>
      </c>
      <c r="C17740">
        <f>IFERROR(((VLOOKUP(A17740,'Interest Rates-10yr'!$A$9:$C$15239,2,FALSE))-B17740),C17739)</f>
        <v>2.8000000000000003</v>
      </c>
      <c r="D17740" s="98">
        <f>AVERAGE(C$10:C17740)</f>
        <v>0.91153516440132654</v>
      </c>
      <c r="E17740" s="2"/>
      <c r="G17740" s="23"/>
    </row>
    <row r="17741" spans="1:7" customFormat="1">
      <c r="A17741" s="4">
        <v>40379</v>
      </c>
      <c r="B17741">
        <v>0.18</v>
      </c>
      <c r="C17741">
        <f>IFERROR(((VLOOKUP(A17741,'Interest Rates-10yr'!$A$9:$C$15239,2,FALSE))-B17741),C17740)</f>
        <v>2.8</v>
      </c>
      <c r="D17741" s="98">
        <f>AVERAGE(C$10:C17741)</f>
        <v>0.91164166478682152</v>
      </c>
      <c r="E17741" s="2"/>
      <c r="G17741" s="23"/>
    </row>
    <row r="17742" spans="1:7" customFormat="1">
      <c r="A17742" s="4">
        <v>40380</v>
      </c>
      <c r="B17742">
        <v>0.18</v>
      </c>
      <c r="C17742">
        <f>IFERROR(((VLOOKUP(A17742,'Interest Rates-10yr'!$A$9:$C$15239,2,FALSE))-B17742),C17741)</f>
        <v>2.7199999999999998</v>
      </c>
      <c r="D17742" s="98">
        <f>AVERAGE(C$10:C17742)</f>
        <v>0.91174364179777356</v>
      </c>
      <c r="E17742" s="2"/>
      <c r="G17742" s="23"/>
    </row>
    <row r="17743" spans="1:7" customFormat="1">
      <c r="A17743" s="4">
        <v>40381</v>
      </c>
      <c r="B17743">
        <v>0.18</v>
      </c>
      <c r="C17743">
        <f>IFERROR(((VLOOKUP(A17743,'Interest Rates-10yr'!$A$9:$C$15239,2,FALSE))-B17743),C17742)</f>
        <v>2.78</v>
      </c>
      <c r="D17743" s="98">
        <f>AVERAGE(C$10:C17743)</f>
        <v>0.91184899063944513</v>
      </c>
      <c r="E17743" s="2"/>
      <c r="G17743" s="23"/>
    </row>
    <row r="17744" spans="1:7" customFormat="1">
      <c r="A17744" s="4">
        <v>40382</v>
      </c>
      <c r="B17744">
        <v>0.19</v>
      </c>
      <c r="C17744">
        <f>IFERROR(((VLOOKUP(A17744,'Interest Rates-10yr'!$A$9:$C$15239,2,FALSE))-B17744),C17743)</f>
        <v>2.83</v>
      </c>
      <c r="D17744" s="98">
        <f>AVERAGE(C$10:C17744)</f>
        <v>0.91195714688468676</v>
      </c>
      <c r="E17744" s="2"/>
      <c r="G17744" s="23"/>
    </row>
    <row r="17745" spans="1:7" customFormat="1">
      <c r="A17745" s="4">
        <v>40383</v>
      </c>
      <c r="B17745">
        <v>0.19</v>
      </c>
      <c r="C17745">
        <f>IFERROR(((VLOOKUP(A17745,'Interest Rates-10yr'!$A$9:$C$15239,2,FALSE))-B17745),C17744)</f>
        <v>2.83</v>
      </c>
      <c r="D17745" s="98">
        <f>AVERAGE(C$10:C17745)</f>
        <v>0.9120652909336896</v>
      </c>
      <c r="E17745" s="2"/>
      <c r="G17745" s="23"/>
    </row>
    <row r="17746" spans="1:7" customFormat="1">
      <c r="A17746" s="4">
        <v>40384</v>
      </c>
      <c r="B17746">
        <v>0.19</v>
      </c>
      <c r="C17746">
        <f>IFERROR(((VLOOKUP(A17746,'Interest Rates-10yr'!$A$9:$C$15239,2,FALSE))-B17746),C17745)</f>
        <v>2.83</v>
      </c>
      <c r="D17746" s="98">
        <f>AVERAGE(C$10:C17746)</f>
        <v>0.91217342278851665</v>
      </c>
      <c r="E17746" s="2"/>
      <c r="G17746" s="23"/>
    </row>
    <row r="17747" spans="1:7" customFormat="1">
      <c r="A17747" s="4">
        <v>40385</v>
      </c>
      <c r="B17747">
        <v>0.19</v>
      </c>
      <c r="C17747">
        <f>IFERROR(((VLOOKUP(A17747,'Interest Rates-10yr'!$A$9:$C$15239,2,FALSE))-B17747),C17746)</f>
        <v>2.84</v>
      </c>
      <c r="D17747" s="98">
        <f>AVERAGE(C$10:C17747)</f>
        <v>0.91228210621264627</v>
      </c>
      <c r="E17747" s="2"/>
      <c r="G17747" s="23"/>
    </row>
    <row r="17748" spans="1:7" customFormat="1">
      <c r="A17748" s="4">
        <v>40386</v>
      </c>
      <c r="B17748">
        <v>0.19</v>
      </c>
      <c r="C17748">
        <f>IFERROR(((VLOOKUP(A17748,'Interest Rates-10yr'!$A$9:$C$15239,2,FALSE))-B17748),C17747)</f>
        <v>2.89</v>
      </c>
      <c r="D17748" s="98">
        <f>AVERAGE(C$10:C17748)</f>
        <v>0.91239359603133885</v>
      </c>
      <c r="E17748" s="2"/>
      <c r="G17748" s="23"/>
    </row>
    <row r="17749" spans="1:7" customFormat="1">
      <c r="A17749" s="4">
        <v>40387</v>
      </c>
      <c r="B17749">
        <v>0.2</v>
      </c>
      <c r="C17749">
        <f>IFERROR(((VLOOKUP(A17749,'Interest Rates-10yr'!$A$9:$C$15239,2,FALSE))-B17749),C17748)</f>
        <v>2.8299999999999996</v>
      </c>
      <c r="D17749" s="98">
        <f>AVERAGE(C$10:C17749)</f>
        <v>0.91250169109356927</v>
      </c>
      <c r="E17749" s="2"/>
      <c r="G17749" s="23"/>
    </row>
    <row r="17750" spans="1:7" customFormat="1">
      <c r="A17750" s="4">
        <v>40388</v>
      </c>
      <c r="B17750">
        <v>0.19</v>
      </c>
      <c r="C17750">
        <f>IFERROR(((VLOOKUP(A17750,'Interest Rates-10yr'!$A$9:$C$15239,2,FALSE))-B17750),C17749)</f>
        <v>2.84</v>
      </c>
      <c r="D17750" s="98">
        <f>AVERAGE(C$10:C17750)</f>
        <v>0.91261033763597987</v>
      </c>
      <c r="E17750" s="2"/>
      <c r="G17750" s="23"/>
    </row>
    <row r="17751" spans="1:7" customFormat="1">
      <c r="A17751" s="4">
        <v>40389</v>
      </c>
      <c r="B17751">
        <v>0.18</v>
      </c>
      <c r="C17751">
        <f>IFERROR(((VLOOKUP(A17751,'Interest Rates-10yr'!$A$9:$C$15239,2,FALSE))-B17751),C17750)</f>
        <v>2.76</v>
      </c>
      <c r="D17751" s="98">
        <f>AVERAGE(C$10:C17751)</f>
        <v>0.91271446285649416</v>
      </c>
      <c r="E17751" s="2"/>
      <c r="G17751" s="23"/>
    </row>
    <row r="17752" spans="1:7" customFormat="1">
      <c r="A17752" s="4">
        <v>40390</v>
      </c>
      <c r="B17752">
        <v>0.18</v>
      </c>
      <c r="C17752">
        <f>IFERROR(((VLOOKUP(A17752,'Interest Rates-10yr'!$A$9:$C$15239,2,FALSE))-B17752),C17751)</f>
        <v>2.76</v>
      </c>
      <c r="D17752" s="98">
        <f>AVERAGE(C$10:C17752)</f>
        <v>0.91281857633996055</v>
      </c>
      <c r="E17752" s="2"/>
      <c r="G17752" s="23"/>
    </row>
    <row r="17753" spans="1:7" customFormat="1">
      <c r="A17753" s="4">
        <v>40391</v>
      </c>
      <c r="B17753">
        <v>0.18</v>
      </c>
      <c r="C17753">
        <f>IFERROR(((VLOOKUP(A17753,'Interest Rates-10yr'!$A$9:$C$15239,2,FALSE))-B17753),C17752)</f>
        <v>2.76</v>
      </c>
      <c r="D17753" s="98">
        <f>AVERAGE(C$10:C17753)</f>
        <v>0.91292267808836336</v>
      </c>
      <c r="E17753" s="2"/>
      <c r="G17753" s="23"/>
    </row>
    <row r="17754" spans="1:7" customFormat="1">
      <c r="A17754" s="4">
        <v>40392</v>
      </c>
      <c r="B17754">
        <v>0.19</v>
      </c>
      <c r="C17754">
        <f>IFERROR(((VLOOKUP(A17754,'Interest Rates-10yr'!$A$9:$C$15239,2,FALSE))-B17754),C17753)</f>
        <v>2.8000000000000003</v>
      </c>
      <c r="D17754" s="98">
        <f>AVERAGE(C$10:C17754)</f>
        <v>0.91302902225978688</v>
      </c>
      <c r="E17754" s="2"/>
      <c r="G17754" s="23"/>
    </row>
    <row r="17755" spans="1:7" customFormat="1">
      <c r="A17755" s="4">
        <v>40393</v>
      </c>
      <c r="B17755">
        <v>0.19</v>
      </c>
      <c r="C17755">
        <f>IFERROR(((VLOOKUP(A17755,'Interest Rates-10yr'!$A$9:$C$15239,2,FALSE))-B17755),C17754)</f>
        <v>2.75</v>
      </c>
      <c r="D17755" s="98">
        <f>AVERAGE(C$10:C17755)</f>
        <v>0.91313253690972151</v>
      </c>
      <c r="E17755" s="2"/>
      <c r="G17755" s="23"/>
    </row>
    <row r="17756" spans="1:7" customFormat="1">
      <c r="A17756" s="4">
        <v>40394</v>
      </c>
      <c r="B17756">
        <v>0.19</v>
      </c>
      <c r="C17756">
        <f>IFERROR(((VLOOKUP(A17756,'Interest Rates-10yr'!$A$9:$C$15239,2,FALSE))-B17756),C17755)</f>
        <v>2.79</v>
      </c>
      <c r="D17756" s="98">
        <f>AVERAGE(C$10:C17756)</f>
        <v>0.91323829379613009</v>
      </c>
      <c r="E17756" s="2"/>
      <c r="G17756" s="23"/>
    </row>
    <row r="17757" spans="1:7" customFormat="1">
      <c r="A17757" s="4">
        <v>40395</v>
      </c>
      <c r="B17757">
        <v>0.19</v>
      </c>
      <c r="C17757">
        <f>IFERROR(((VLOOKUP(A17757,'Interest Rates-10yr'!$A$9:$C$15239,2,FALSE))-B17757),C17756)</f>
        <v>2.75</v>
      </c>
      <c r="D17757" s="98">
        <f>AVERAGE(C$10:C17757)</f>
        <v>0.91334178498985352</v>
      </c>
      <c r="E17757" s="2"/>
      <c r="G17757" s="23"/>
    </row>
    <row r="17758" spans="1:7" customFormat="1">
      <c r="A17758" s="4">
        <v>40396</v>
      </c>
      <c r="B17758">
        <v>0.18</v>
      </c>
      <c r="C17758">
        <f>IFERROR(((VLOOKUP(A17758,'Interest Rates-10yr'!$A$9:$C$15239,2,FALSE))-B17758),C17757)</f>
        <v>2.6799999999999997</v>
      </c>
      <c r="D17758" s="98">
        <f>AVERAGE(C$10:C17758)</f>
        <v>0.91344132063777794</v>
      </c>
      <c r="E17758" s="2"/>
      <c r="G17758" s="23"/>
    </row>
    <row r="17759" spans="1:7" customFormat="1">
      <c r="A17759" s="4">
        <v>40397</v>
      </c>
      <c r="B17759">
        <v>0.18</v>
      </c>
      <c r="C17759">
        <f>IFERROR(((VLOOKUP(A17759,'Interest Rates-10yr'!$A$9:$C$15239,2,FALSE))-B17759),C17758)</f>
        <v>2.6799999999999997</v>
      </c>
      <c r="D17759" s="98">
        <f>AVERAGE(C$10:C17759)</f>
        <v>0.913540845070418</v>
      </c>
      <c r="E17759" s="2"/>
      <c r="G17759" s="23"/>
    </row>
    <row r="17760" spans="1:7" customFormat="1">
      <c r="A17760" s="4">
        <v>40398</v>
      </c>
      <c r="B17760">
        <v>0.18</v>
      </c>
      <c r="C17760">
        <f>IFERROR(((VLOOKUP(A17760,'Interest Rates-10yr'!$A$9:$C$15239,2,FALSE))-B17760),C17759)</f>
        <v>2.6799999999999997</v>
      </c>
      <c r="D17760" s="98">
        <f>AVERAGE(C$10:C17760)</f>
        <v>0.91364035828966939</v>
      </c>
      <c r="E17760" s="2"/>
      <c r="G17760" s="23"/>
    </row>
    <row r="17761" spans="1:7" customFormat="1">
      <c r="A17761" s="4">
        <v>40399</v>
      </c>
      <c r="B17761">
        <v>0.18</v>
      </c>
      <c r="C17761">
        <f>IFERROR(((VLOOKUP(A17761,'Interest Rates-10yr'!$A$9:$C$15239,2,FALSE))-B17761),C17760)</f>
        <v>2.6799999999999997</v>
      </c>
      <c r="D17761" s="98">
        <f>AVERAGE(C$10:C17761)</f>
        <v>0.91373986029742682</v>
      </c>
      <c r="E17761" s="2"/>
      <c r="G17761" s="23"/>
    </row>
    <row r="17762" spans="1:7" customFormat="1">
      <c r="A17762" s="4">
        <v>40400</v>
      </c>
      <c r="B17762">
        <v>0.18</v>
      </c>
      <c r="C17762">
        <f>IFERROR(((VLOOKUP(A17762,'Interest Rates-10yr'!$A$9:$C$15239,2,FALSE))-B17762),C17761)</f>
        <v>2.61</v>
      </c>
      <c r="D17762" s="98">
        <f>AVERAGE(C$10:C17762)</f>
        <v>0.91383540810003505</v>
      </c>
      <c r="E17762" s="2"/>
      <c r="G17762" s="23"/>
    </row>
    <row r="17763" spans="1:7" customFormat="1">
      <c r="A17763" s="4">
        <v>40401</v>
      </c>
      <c r="B17763">
        <v>0.17</v>
      </c>
      <c r="C17763">
        <f>IFERROR(((VLOOKUP(A17763,'Interest Rates-10yr'!$A$9:$C$15239,2,FALSE))-B17763),C17762)</f>
        <v>2.5500000000000003</v>
      </c>
      <c r="D17763" s="98">
        <f>AVERAGE(C$10:C17763)</f>
        <v>0.91392756561901101</v>
      </c>
      <c r="E17763" s="2"/>
      <c r="G17763" s="23"/>
    </row>
    <row r="17764" spans="1:7" customFormat="1">
      <c r="A17764" s="4">
        <v>40402</v>
      </c>
      <c r="B17764">
        <v>0.18</v>
      </c>
      <c r="C17764">
        <f>IFERROR(((VLOOKUP(A17764,'Interest Rates-10yr'!$A$9:$C$15239,2,FALSE))-B17764),C17763)</f>
        <v>2.56</v>
      </c>
      <c r="D17764" s="98">
        <f>AVERAGE(C$10:C17764)</f>
        <v>0.91402027597859303</v>
      </c>
      <c r="E17764" s="2"/>
      <c r="G17764" s="23"/>
    </row>
    <row r="17765" spans="1:7" customFormat="1">
      <c r="A17765" s="4">
        <v>40403</v>
      </c>
      <c r="B17765">
        <v>0.19</v>
      </c>
      <c r="C17765">
        <f>IFERROR(((VLOOKUP(A17765,'Interest Rates-10yr'!$A$9:$C$15239,2,FALSE))-B17765),C17764)</f>
        <v>2.4900000000000002</v>
      </c>
      <c r="D17765" s="98">
        <f>AVERAGE(C$10:C17765)</f>
        <v>0.91410903356611395</v>
      </c>
      <c r="E17765" s="2"/>
      <c r="G17765" s="23"/>
    </row>
    <row r="17766" spans="1:7" customFormat="1">
      <c r="A17766" s="4">
        <v>40404</v>
      </c>
      <c r="B17766">
        <v>0.19</v>
      </c>
      <c r="C17766">
        <f>IFERROR(((VLOOKUP(A17766,'Interest Rates-10yr'!$A$9:$C$15239,2,FALSE))-B17766),C17765)</f>
        <v>2.4900000000000002</v>
      </c>
      <c r="D17766" s="98">
        <f>AVERAGE(C$10:C17766)</f>
        <v>0.91419778115672246</v>
      </c>
      <c r="E17766" s="2"/>
      <c r="G17766" s="23"/>
    </row>
    <row r="17767" spans="1:7" customFormat="1">
      <c r="A17767" s="4">
        <v>40405</v>
      </c>
      <c r="B17767">
        <v>0.19</v>
      </c>
      <c r="C17767">
        <f>IFERROR(((VLOOKUP(A17767,'Interest Rates-10yr'!$A$9:$C$15239,2,FALSE))-B17767),C17766)</f>
        <v>2.4900000000000002</v>
      </c>
      <c r="D17767" s="98">
        <f>AVERAGE(C$10:C17767)</f>
        <v>0.9142865187521072</v>
      </c>
      <c r="E17767" s="2"/>
      <c r="G17767" s="23"/>
    </row>
    <row r="17768" spans="1:7" customFormat="1">
      <c r="A17768" s="4">
        <v>40406</v>
      </c>
      <c r="B17768">
        <v>0.2</v>
      </c>
      <c r="C17768">
        <f>IFERROR(((VLOOKUP(A17768,'Interest Rates-10yr'!$A$9:$C$15239,2,FALSE))-B17768),C17767)</f>
        <v>2.38</v>
      </c>
      <c r="D17768" s="98">
        <f>AVERAGE(C$10:C17768)</f>
        <v>0.91436905231149945</v>
      </c>
      <c r="E17768" s="2"/>
      <c r="G17768" s="23"/>
    </row>
    <row r="17769" spans="1:7" customFormat="1">
      <c r="A17769" s="4">
        <v>40407</v>
      </c>
      <c r="B17769">
        <v>0.2</v>
      </c>
      <c r="C17769">
        <f>IFERROR(((VLOOKUP(A17769,'Interest Rates-10yr'!$A$9:$C$15239,2,FALSE))-B17769),C17768)</f>
        <v>2.44</v>
      </c>
      <c r="D17769" s="98">
        <f>AVERAGE(C$10:C17769)</f>
        <v>0.91445495495495044</v>
      </c>
      <c r="E17769" s="2"/>
      <c r="G17769" s="23"/>
    </row>
    <row r="17770" spans="1:7" customFormat="1">
      <c r="A17770" s="4">
        <v>40408</v>
      </c>
      <c r="B17770">
        <v>0.19</v>
      </c>
      <c r="C17770">
        <f>IFERROR(((VLOOKUP(A17770,'Interest Rates-10yr'!$A$9:$C$15239,2,FALSE))-B17770),C17769)</f>
        <v>2.4500000000000002</v>
      </c>
      <c r="D17770" s="98">
        <f>AVERAGE(C$10:C17770)</f>
        <v>0.91454141095658581</v>
      </c>
      <c r="E17770" s="2"/>
      <c r="G17770" s="23"/>
    </row>
    <row r="17771" spans="1:7" customFormat="1">
      <c r="A17771" s="4">
        <v>40409</v>
      </c>
      <c r="B17771">
        <v>0.19</v>
      </c>
      <c r="C17771">
        <f>IFERROR(((VLOOKUP(A17771,'Interest Rates-10yr'!$A$9:$C$15239,2,FALSE))-B17771),C17770)</f>
        <v>2.39</v>
      </c>
      <c r="D17771" s="98">
        <f>AVERAGE(C$10:C17771)</f>
        <v>0.91462447922530798</v>
      </c>
      <c r="E17771" s="2"/>
      <c r="G17771" s="23"/>
    </row>
    <row r="17772" spans="1:7" customFormat="1">
      <c r="A17772" s="4">
        <v>40410</v>
      </c>
      <c r="B17772">
        <v>0.2</v>
      </c>
      <c r="C17772">
        <f>IFERROR(((VLOOKUP(A17772,'Interest Rates-10yr'!$A$9:$C$15239,2,FALSE))-B17772),C17771)</f>
        <v>2.42</v>
      </c>
      <c r="D17772" s="98">
        <f>AVERAGE(C$10:C17772)</f>
        <v>0.91470922704497659</v>
      </c>
      <c r="E17772" s="2"/>
      <c r="G17772" s="23"/>
    </row>
    <row r="17773" spans="1:7" customFormat="1">
      <c r="A17773" s="4">
        <v>40411</v>
      </c>
      <c r="B17773">
        <v>0.2</v>
      </c>
      <c r="C17773">
        <f>IFERROR(((VLOOKUP(A17773,'Interest Rates-10yr'!$A$9:$C$15239,2,FALSE))-B17773),C17772)</f>
        <v>2.42</v>
      </c>
      <c r="D17773" s="98">
        <f>AVERAGE(C$10:C17773)</f>
        <v>0.91479396532312085</v>
      </c>
      <c r="E17773" s="2"/>
      <c r="G17773" s="23"/>
    </row>
    <row r="17774" spans="1:7" customFormat="1">
      <c r="A17774" s="4">
        <v>40412</v>
      </c>
      <c r="B17774">
        <v>0.2</v>
      </c>
      <c r="C17774">
        <f>IFERROR(((VLOOKUP(A17774,'Interest Rates-10yr'!$A$9:$C$15239,2,FALSE))-B17774),C17773)</f>
        <v>2.42</v>
      </c>
      <c r="D17774" s="98">
        <f>AVERAGE(C$10:C17774)</f>
        <v>0.91487869406135203</v>
      </c>
      <c r="E17774" s="2"/>
      <c r="G17774" s="23"/>
    </row>
    <row r="17775" spans="1:7" customFormat="1">
      <c r="A17775" s="4">
        <v>40413</v>
      </c>
      <c r="B17775">
        <v>0.19</v>
      </c>
      <c r="C17775">
        <f>IFERROR(((VLOOKUP(A17775,'Interest Rates-10yr'!$A$9:$C$15239,2,FALSE))-B17775),C17774)</f>
        <v>2.41</v>
      </c>
      <c r="D17775" s="98">
        <f>AVERAGE(C$10:C17775)</f>
        <v>0.91496285038837777</v>
      </c>
      <c r="E17775" s="2"/>
      <c r="G17775" s="23"/>
    </row>
    <row r="17776" spans="1:7" customFormat="1">
      <c r="A17776" s="4">
        <v>40414</v>
      </c>
      <c r="B17776">
        <v>0.19</v>
      </c>
      <c r="C17776">
        <f>IFERROR(((VLOOKUP(A17776,'Interest Rates-10yr'!$A$9:$C$15239,2,FALSE))-B17776),C17775)</f>
        <v>2.31</v>
      </c>
      <c r="D17776" s="98">
        <f>AVERAGE(C$10:C17776)</f>
        <v>0.91504136882984854</v>
      </c>
      <c r="E17776" s="2"/>
      <c r="G17776" s="23"/>
    </row>
    <row r="17777" spans="1:7" customFormat="1">
      <c r="A17777" s="4">
        <v>40415</v>
      </c>
      <c r="B17777">
        <v>0.19</v>
      </c>
      <c r="C17777">
        <f>IFERROR(((VLOOKUP(A17777,'Interest Rates-10yr'!$A$9:$C$15239,2,FALSE))-B17777),C17776)</f>
        <v>2.35</v>
      </c>
      <c r="D17777" s="98">
        <f>AVERAGE(C$10:C17777)</f>
        <v>0.91512212967131468</v>
      </c>
      <c r="E17777" s="2"/>
      <c r="G17777" s="23"/>
    </row>
    <row r="17778" spans="1:7" customFormat="1">
      <c r="A17778" s="4">
        <v>40416</v>
      </c>
      <c r="B17778">
        <v>0.19</v>
      </c>
      <c r="C17778">
        <f>IFERROR(((VLOOKUP(A17778,'Interest Rates-10yr'!$A$9:$C$15239,2,FALSE))-B17778),C17777)</f>
        <v>2.31</v>
      </c>
      <c r="D17778" s="98">
        <f>AVERAGE(C$10:C17778)</f>
        <v>0.91520063031121157</v>
      </c>
      <c r="E17778" s="2"/>
      <c r="G17778" s="23"/>
    </row>
    <row r="17779" spans="1:7" customFormat="1">
      <c r="A17779" s="4">
        <v>40417</v>
      </c>
      <c r="B17779">
        <v>0.19</v>
      </c>
      <c r="C17779">
        <f>IFERROR(((VLOOKUP(A17779,'Interest Rates-10yr'!$A$9:$C$15239,2,FALSE))-B17779),C17778)</f>
        <v>2.4700000000000002</v>
      </c>
      <c r="D17779" s="98">
        <f>AVERAGE(C$10:C17779)</f>
        <v>0.91528812605514454</v>
      </c>
      <c r="E17779" s="2"/>
      <c r="G17779" s="23"/>
    </row>
    <row r="17780" spans="1:7" customFormat="1">
      <c r="A17780" s="4">
        <v>40418</v>
      </c>
      <c r="B17780">
        <v>0.19</v>
      </c>
      <c r="C17780">
        <f>IFERROR(((VLOOKUP(A17780,'Interest Rates-10yr'!$A$9:$C$15239,2,FALSE))-B17780),C17779)</f>
        <v>2.4700000000000002</v>
      </c>
      <c r="D17780" s="98">
        <f>AVERAGE(C$10:C17780)</f>
        <v>0.91537561195205208</v>
      </c>
      <c r="E17780" s="2"/>
      <c r="G17780" s="23"/>
    </row>
    <row r="17781" spans="1:7" customFormat="1">
      <c r="A17781" s="4">
        <v>40419</v>
      </c>
      <c r="B17781">
        <v>0.19</v>
      </c>
      <c r="C17781">
        <f>IFERROR(((VLOOKUP(A17781,'Interest Rates-10yr'!$A$9:$C$15239,2,FALSE))-B17781),C17780)</f>
        <v>2.4700000000000002</v>
      </c>
      <c r="D17781" s="98">
        <f>AVERAGE(C$10:C17781)</f>
        <v>0.91546308800359655</v>
      </c>
      <c r="E17781" s="2"/>
      <c r="G17781" s="23"/>
    </row>
    <row r="17782" spans="1:7" customFormat="1">
      <c r="A17782" s="4">
        <v>40420</v>
      </c>
      <c r="B17782">
        <v>0.19</v>
      </c>
      <c r="C17782">
        <f>IFERROR(((VLOOKUP(A17782,'Interest Rates-10yr'!$A$9:$C$15239,2,FALSE))-B17782),C17781)</f>
        <v>2.35</v>
      </c>
      <c r="D17782" s="98">
        <f>AVERAGE(C$10:C17782)</f>
        <v>0.91554380239688948</v>
      </c>
      <c r="E17782" s="2"/>
      <c r="G17782" s="23"/>
    </row>
    <row r="17783" spans="1:7" customFormat="1">
      <c r="A17783" s="4">
        <v>40421</v>
      </c>
      <c r="B17783">
        <v>0.21</v>
      </c>
      <c r="C17783">
        <f>IFERROR(((VLOOKUP(A17783,'Interest Rates-10yr'!$A$9:$C$15239,2,FALSE))-B17783),C17782)</f>
        <v>2.2600000000000002</v>
      </c>
      <c r="D17783" s="98">
        <f>AVERAGE(C$10:C17783)</f>
        <v>0.91561944413187335</v>
      </c>
      <c r="E17783" s="2"/>
      <c r="G17783" s="23"/>
    </row>
    <row r="17784" spans="1:7" customFormat="1">
      <c r="A17784" s="4">
        <v>40422</v>
      </c>
      <c r="B17784">
        <v>0.19</v>
      </c>
      <c r="C17784">
        <f>IFERROR(((VLOOKUP(A17784,'Interest Rates-10yr'!$A$9:$C$15239,2,FALSE))-B17784),C17783)</f>
        <v>2.39</v>
      </c>
      <c r="D17784" s="98">
        <f>AVERAGE(C$10:C17784)</f>
        <v>0.91570239099858886</v>
      </c>
      <c r="E17784" s="2"/>
      <c r="G17784" s="23"/>
    </row>
    <row r="17785" spans="1:7" customFormat="1">
      <c r="A17785" s="4">
        <v>40423</v>
      </c>
      <c r="B17785">
        <v>0.19</v>
      </c>
      <c r="C17785">
        <f>IFERROR(((VLOOKUP(A17785,'Interest Rates-10yr'!$A$9:$C$15239,2,FALSE))-B17785),C17784)</f>
        <v>2.44</v>
      </c>
      <c r="D17785" s="98">
        <f>AVERAGE(C$10:C17785)</f>
        <v>0.91578814131412678</v>
      </c>
      <c r="E17785" s="2"/>
      <c r="G17785" s="23"/>
    </row>
    <row r="17786" spans="1:7" customFormat="1">
      <c r="A17786" s="4">
        <v>40424</v>
      </c>
      <c r="B17786">
        <v>0.19</v>
      </c>
      <c r="C17786">
        <f>IFERROR(((VLOOKUP(A17786,'Interest Rates-10yr'!$A$9:$C$15239,2,FALSE))-B17786),C17785)</f>
        <v>2.5300000000000002</v>
      </c>
      <c r="D17786" s="98">
        <f>AVERAGE(C$10:C17786)</f>
        <v>0.91587894470382614</v>
      </c>
      <c r="E17786" s="2"/>
      <c r="G17786" s="23"/>
    </row>
    <row r="17787" spans="1:7" customFormat="1">
      <c r="A17787" s="4">
        <v>40425</v>
      </c>
      <c r="B17787">
        <v>0.19</v>
      </c>
      <c r="C17787">
        <f>IFERROR(((VLOOKUP(A17787,'Interest Rates-10yr'!$A$9:$C$15239,2,FALSE))-B17787),C17786)</f>
        <v>2.5300000000000002</v>
      </c>
      <c r="D17787" s="98">
        <f>AVERAGE(C$10:C17787)</f>
        <v>0.91596973787827196</v>
      </c>
      <c r="E17787" s="2"/>
      <c r="G17787" s="23"/>
    </row>
    <row r="17788" spans="1:7" customFormat="1">
      <c r="A17788" s="4">
        <v>40426</v>
      </c>
      <c r="B17788">
        <v>0.19</v>
      </c>
      <c r="C17788">
        <f>IFERROR(((VLOOKUP(A17788,'Interest Rates-10yr'!$A$9:$C$15239,2,FALSE))-B17788),C17787)</f>
        <v>2.5300000000000002</v>
      </c>
      <c r="D17788" s="98">
        <f>AVERAGE(C$10:C17788)</f>
        <v>0.91606052083918776</v>
      </c>
      <c r="E17788" s="2"/>
      <c r="G17788" s="23"/>
    </row>
    <row r="17789" spans="1:7" customFormat="1">
      <c r="A17789" s="4">
        <v>40427</v>
      </c>
      <c r="B17789">
        <v>0.19</v>
      </c>
      <c r="C17789">
        <f>IFERROR(((VLOOKUP(A17789,'Interest Rates-10yr'!$A$9:$C$15239,2,FALSE))-B17789),C17788)</f>
        <v>2.5300000000000002</v>
      </c>
      <c r="D17789" s="98">
        <f>AVERAGE(C$10:C17789)</f>
        <v>0.91615129358829694</v>
      </c>
      <c r="E17789" s="2"/>
      <c r="G17789" s="23"/>
    </row>
    <row r="17790" spans="1:7" customFormat="1">
      <c r="A17790" s="4">
        <v>40428</v>
      </c>
      <c r="B17790">
        <v>0.2</v>
      </c>
      <c r="C17790">
        <f>IFERROR(((VLOOKUP(A17790,'Interest Rates-10yr'!$A$9:$C$15239,2,FALSE))-B17790),C17789)</f>
        <v>2.4099999999999997</v>
      </c>
      <c r="D17790" s="98">
        <f>AVERAGE(C$10:C17790)</f>
        <v>0.91623530735053826</v>
      </c>
      <c r="E17790" s="2"/>
      <c r="G17790" s="23"/>
    </row>
    <row r="17791" spans="1:7" customFormat="1">
      <c r="A17791" s="4">
        <v>40429</v>
      </c>
      <c r="B17791">
        <v>0.19</v>
      </c>
      <c r="C17791">
        <f>IFERROR(((VLOOKUP(A17791,'Interest Rates-10yr'!$A$9:$C$15239,2,FALSE))-B17791),C17790)</f>
        <v>2.4700000000000002</v>
      </c>
      <c r="D17791" s="98">
        <f>AVERAGE(C$10:C17791)</f>
        <v>0.91632268586210319</v>
      </c>
      <c r="E17791" s="2"/>
      <c r="G17791" s="23"/>
    </row>
    <row r="17792" spans="1:7" customFormat="1">
      <c r="A17792" s="4">
        <v>40430</v>
      </c>
      <c r="B17792">
        <v>0.18</v>
      </c>
      <c r="C17792">
        <f>IFERROR(((VLOOKUP(A17792,'Interest Rates-10yr'!$A$9:$C$15239,2,FALSE))-B17792),C17791)</f>
        <v>2.59</v>
      </c>
      <c r="D17792" s="98">
        <f>AVERAGE(C$10:C17792)</f>
        <v>0.91641680256424218</v>
      </c>
      <c r="E17792" s="2"/>
      <c r="G17792" s="23"/>
    </row>
    <row r="17793" spans="1:7" customFormat="1">
      <c r="A17793" s="4">
        <v>40431</v>
      </c>
      <c r="B17793">
        <v>0.18</v>
      </c>
      <c r="C17793">
        <f>IFERROR(((VLOOKUP(A17793,'Interest Rates-10yr'!$A$9:$C$15239,2,FALSE))-B17793),C17792)</f>
        <v>2.63</v>
      </c>
      <c r="D17793" s="98">
        <f>AVERAGE(C$10:C17793)</f>
        <v>0.91651315789473231</v>
      </c>
      <c r="E17793" s="2"/>
      <c r="G17793" s="23"/>
    </row>
    <row r="17794" spans="1:7" customFormat="1">
      <c r="A17794" s="4">
        <v>40432</v>
      </c>
      <c r="B17794">
        <v>0.18</v>
      </c>
      <c r="C17794">
        <f>IFERROR(((VLOOKUP(A17794,'Interest Rates-10yr'!$A$9:$C$15239,2,FALSE))-B17794),C17793)</f>
        <v>2.63</v>
      </c>
      <c r="D17794" s="98">
        <f>AVERAGE(C$10:C17794)</f>
        <v>0.91660950238964956</v>
      </c>
      <c r="E17794" s="2"/>
      <c r="G17794" s="23"/>
    </row>
    <row r="17795" spans="1:7" customFormat="1">
      <c r="A17795" s="4">
        <v>40433</v>
      </c>
      <c r="B17795">
        <v>0.18</v>
      </c>
      <c r="C17795">
        <f>IFERROR(((VLOOKUP(A17795,'Interest Rates-10yr'!$A$9:$C$15239,2,FALSE))-B17795),C17794)</f>
        <v>2.63</v>
      </c>
      <c r="D17795" s="98">
        <f>AVERAGE(C$10:C17795)</f>
        <v>0.91670583605082179</v>
      </c>
      <c r="E17795" s="2"/>
      <c r="G17795" s="23"/>
    </row>
    <row r="17796" spans="1:7" customFormat="1">
      <c r="A17796" s="4">
        <v>40434</v>
      </c>
      <c r="B17796">
        <v>0.18</v>
      </c>
      <c r="C17796">
        <f>IFERROR(((VLOOKUP(A17796,'Interest Rates-10yr'!$A$9:$C$15239,2,FALSE))-B17796),C17795)</f>
        <v>2.56</v>
      </c>
      <c r="D17796" s="98">
        <f>AVERAGE(C$10:C17796)</f>
        <v>0.91679822342159534</v>
      </c>
      <c r="E17796" s="2"/>
      <c r="G17796" s="23"/>
    </row>
    <row r="17797" spans="1:7" customFormat="1">
      <c r="A17797" s="4">
        <v>40435</v>
      </c>
      <c r="B17797">
        <v>0.19</v>
      </c>
      <c r="C17797">
        <f>IFERROR(((VLOOKUP(A17797,'Interest Rates-10yr'!$A$9:$C$15239,2,FALSE))-B17797),C17796)</f>
        <v>2.4900000000000002</v>
      </c>
      <c r="D17797" s="98">
        <f>AVERAGE(C$10:C17797)</f>
        <v>0.91688666516752393</v>
      </c>
      <c r="E17797" s="2"/>
      <c r="G17797" s="23"/>
    </row>
    <row r="17798" spans="1:7" customFormat="1">
      <c r="A17798" s="4">
        <v>40436</v>
      </c>
      <c r="B17798">
        <v>0.21</v>
      </c>
      <c r="C17798">
        <f>IFERROR(((VLOOKUP(A17798,'Interest Rates-10yr'!$A$9:$C$15239,2,FALSE))-B17798),C17797)</f>
        <v>2.5300000000000002</v>
      </c>
      <c r="D17798" s="98">
        <f>AVERAGE(C$10:C17798)</f>
        <v>0.9169773455506165</v>
      </c>
      <c r="E17798" s="2"/>
      <c r="G17798" s="23"/>
    </row>
    <row r="17799" spans="1:7" customFormat="1">
      <c r="A17799" s="4">
        <v>40437</v>
      </c>
      <c r="B17799">
        <v>0.21</v>
      </c>
      <c r="C17799">
        <f>IFERROR(((VLOOKUP(A17799,'Interest Rates-10yr'!$A$9:$C$15239,2,FALSE))-B17799),C17798)</f>
        <v>2.56</v>
      </c>
      <c r="D17799" s="98">
        <f>AVERAGE(C$10:C17799)</f>
        <v>0.91706970207981542</v>
      </c>
      <c r="E17799" s="2"/>
      <c r="G17799" s="23"/>
    </row>
    <row r="17800" spans="1:7" customFormat="1">
      <c r="A17800" s="4">
        <v>40438</v>
      </c>
      <c r="B17800">
        <v>0.21</v>
      </c>
      <c r="C17800">
        <f>IFERROR(((VLOOKUP(A17800,'Interest Rates-10yr'!$A$9:$C$15239,2,FALSE))-B17800),C17799)</f>
        <v>2.54</v>
      </c>
      <c r="D17800" s="98">
        <f>AVERAGE(C$10:C17800)</f>
        <v>0.91716092406272365</v>
      </c>
      <c r="E17800" s="2"/>
      <c r="G17800" s="23"/>
    </row>
    <row r="17801" spans="1:7" customFormat="1">
      <c r="A17801" s="4">
        <v>40439</v>
      </c>
      <c r="B17801">
        <v>0.21</v>
      </c>
      <c r="C17801">
        <f>IFERROR(((VLOOKUP(A17801,'Interest Rates-10yr'!$A$9:$C$15239,2,FALSE))-B17801),C17800)</f>
        <v>2.54</v>
      </c>
      <c r="D17801" s="98">
        <f>AVERAGE(C$10:C17801)</f>
        <v>0.91725213579136233</v>
      </c>
      <c r="E17801" s="2"/>
      <c r="G17801" s="23"/>
    </row>
    <row r="17802" spans="1:7" customFormat="1">
      <c r="A17802" s="4">
        <v>40440</v>
      </c>
      <c r="B17802">
        <v>0.21</v>
      </c>
      <c r="C17802">
        <f>IFERROR(((VLOOKUP(A17802,'Interest Rates-10yr'!$A$9:$C$15239,2,FALSE))-B17802),C17801)</f>
        <v>2.54</v>
      </c>
      <c r="D17802" s="98">
        <f>AVERAGE(C$10:C17802)</f>
        <v>0.9173433372674602</v>
      </c>
      <c r="E17802" s="2"/>
      <c r="G17802" s="23"/>
    </row>
    <row r="17803" spans="1:7" customFormat="1">
      <c r="A17803" s="4">
        <v>40441</v>
      </c>
      <c r="B17803">
        <v>0.21</v>
      </c>
      <c r="C17803">
        <f>IFERROR(((VLOOKUP(A17803,'Interest Rates-10yr'!$A$9:$C$15239,2,FALSE))-B17803),C17802)</f>
        <v>2.5100000000000002</v>
      </c>
      <c r="D17803" s="98">
        <f>AVERAGE(C$10:C17803)</f>
        <v>0.91743284253118573</v>
      </c>
      <c r="E17803" s="2"/>
      <c r="G17803" s="23"/>
    </row>
    <row r="17804" spans="1:7" customFormat="1">
      <c r="A17804" s="4">
        <v>40442</v>
      </c>
      <c r="B17804">
        <v>0.2</v>
      </c>
      <c r="C17804">
        <f>IFERROR(((VLOOKUP(A17804,'Interest Rates-10yr'!$A$9:$C$15239,2,FALSE))-B17804),C17803)</f>
        <v>2.4099999999999997</v>
      </c>
      <c r="D17804" s="98">
        <f>AVERAGE(C$10:C17804)</f>
        <v>0.91751671817925928</v>
      </c>
      <c r="E17804" s="2"/>
      <c r="G17804" s="23"/>
    </row>
    <row r="17805" spans="1:7" customFormat="1">
      <c r="A17805" s="4">
        <v>40443</v>
      </c>
      <c r="B17805">
        <v>0.21</v>
      </c>
      <c r="C17805">
        <f>IFERROR(((VLOOKUP(A17805,'Interest Rates-10yr'!$A$9:$C$15239,2,FALSE))-B17805),C17804)</f>
        <v>2.35</v>
      </c>
      <c r="D17805" s="98">
        <f>AVERAGE(C$10:C17805)</f>
        <v>0.91759721285681728</v>
      </c>
      <c r="E17805" s="2"/>
      <c r="G17805" s="23"/>
    </row>
    <row r="17806" spans="1:7" customFormat="1">
      <c r="A17806" s="4">
        <v>40444</v>
      </c>
      <c r="B17806">
        <v>0.2</v>
      </c>
      <c r="C17806">
        <f>IFERROR(((VLOOKUP(A17806,'Interest Rates-10yr'!$A$9:$C$15239,2,FALSE))-B17806),C17805)</f>
        <v>2.36</v>
      </c>
      <c r="D17806" s="98">
        <f>AVERAGE(C$10:C17806)</f>
        <v>0.91767826038095857</v>
      </c>
      <c r="E17806" s="2"/>
      <c r="G17806" s="23"/>
    </row>
    <row r="17807" spans="1:7" customFormat="1">
      <c r="A17807" s="4">
        <v>40445</v>
      </c>
      <c r="B17807">
        <v>0.21</v>
      </c>
      <c r="C17807">
        <f>IFERROR(((VLOOKUP(A17807,'Interest Rates-10yr'!$A$9:$C$15239,2,FALSE))-B17807),C17806)</f>
        <v>2.41</v>
      </c>
      <c r="D17807" s="98">
        <f>AVERAGE(C$10:C17807)</f>
        <v>0.91776210810202941</v>
      </c>
      <c r="E17807" s="2"/>
      <c r="G17807" s="23"/>
    </row>
    <row r="17808" spans="1:7" customFormat="1">
      <c r="A17808" s="4">
        <v>40446</v>
      </c>
      <c r="B17808">
        <v>0.21</v>
      </c>
      <c r="C17808">
        <f>IFERROR(((VLOOKUP(A17808,'Interest Rates-10yr'!$A$9:$C$15239,2,FALSE))-B17808),C17807)</f>
        <v>2.41</v>
      </c>
      <c r="D17808" s="98">
        <f>AVERAGE(C$10:C17808)</f>
        <v>0.91784594640147876</v>
      </c>
      <c r="E17808" s="2"/>
      <c r="G17808" s="23"/>
    </row>
    <row r="17809" spans="1:8">
      <c r="A17809" s="4">
        <v>40447</v>
      </c>
      <c r="B17809">
        <v>0.21</v>
      </c>
      <c r="C17809">
        <f>IFERROR(((VLOOKUP(A17809,'Interest Rates-10yr'!$A$9:$C$15239,2,FALSE))-B17809),C17808)</f>
        <v>2.41</v>
      </c>
      <c r="D17809" s="98">
        <f>AVERAGE(C$10:C17809)</f>
        <v>0.91792977528089437</v>
      </c>
      <c r="E17809" s="2"/>
      <c r="H17809"/>
    </row>
    <row r="17810" spans="1:8">
      <c r="A17810" s="4">
        <v>40448</v>
      </c>
      <c r="B17810">
        <v>0.19</v>
      </c>
      <c r="C17810">
        <f>IFERROR(((VLOOKUP(A17810,'Interest Rates-10yr'!$A$9:$C$15239,2,FALSE))-B17810),C17809)</f>
        <v>2.35</v>
      </c>
      <c r="D17810" s="98">
        <f>AVERAGE(C$10:C17810)</f>
        <v>0.91801022414470645</v>
      </c>
      <c r="E17810" s="2"/>
      <c r="H17810"/>
    </row>
    <row r="17811" spans="1:8">
      <c r="A17811" s="4">
        <v>40449</v>
      </c>
      <c r="B17811">
        <v>0.19</v>
      </c>
      <c r="C17811">
        <f>IFERROR(((VLOOKUP(A17811,'Interest Rates-10yr'!$A$9:$C$15239,2,FALSE))-B17811),C17810)</f>
        <v>2.29</v>
      </c>
      <c r="D17811" s="98">
        <f>AVERAGE(C$10:C17811)</f>
        <v>0.91808729356251662</v>
      </c>
      <c r="E17811" s="2"/>
      <c r="H17811"/>
    </row>
    <row r="17812" spans="1:8">
      <c r="A17812" s="4">
        <v>40450</v>
      </c>
      <c r="B17812">
        <v>0.19</v>
      </c>
      <c r="C17812">
        <f>IFERROR(((VLOOKUP(A17812,'Interest Rates-10yr'!$A$9:$C$15239,2,FALSE))-B17812),C17811)</f>
        <v>2.33</v>
      </c>
      <c r="D17812" s="98">
        <f>AVERAGE(C$10:C17812)</f>
        <v>0.91816660113463577</v>
      </c>
      <c r="E17812" s="2"/>
      <c r="H17812"/>
    </row>
    <row r="17813" spans="1:8">
      <c r="A17813" s="4">
        <v>40451</v>
      </c>
      <c r="B17813">
        <v>0.15</v>
      </c>
      <c r="C17813">
        <f>IFERROR(((VLOOKUP(A17813,'Interest Rates-10yr'!$A$9:$C$15239,2,FALSE))-B17813),C17812)</f>
        <v>2.38</v>
      </c>
      <c r="D17813" s="98">
        <f>AVERAGE(C$10:C17813)</f>
        <v>0.91824870815546622</v>
      </c>
      <c r="E17813" s="2"/>
      <c r="F17813" s="12" t="s">
        <v>196</v>
      </c>
      <c r="G17813" s="23">
        <f>AVERAGE(B17722:B17813)/100</f>
        <v>1.8880434782608693E-3</v>
      </c>
      <c r="H17813" s="23">
        <f>AVERAGE(C17722:C17813)/100</f>
        <v>2.608478260869564E-2</v>
      </c>
    </row>
    <row r="17814" spans="1:8">
      <c r="A17814" s="4">
        <v>40452</v>
      </c>
      <c r="B17814">
        <v>0.2</v>
      </c>
      <c r="C17814">
        <f>IFERROR(((VLOOKUP(A17814,'Interest Rates-10yr'!$A$9:$C$15239,2,FALSE))-B17814),C17813)</f>
        <v>2.34</v>
      </c>
      <c r="D17814" s="98">
        <f>AVERAGE(C$10:C17814)</f>
        <v>0.91832855939342428</v>
      </c>
      <c r="E17814" s="2"/>
      <c r="H17814"/>
    </row>
    <row r="17815" spans="1:8">
      <c r="A17815" s="4">
        <v>40453</v>
      </c>
      <c r="B17815">
        <v>0.2</v>
      </c>
      <c r="C17815">
        <f>IFERROR(((VLOOKUP(A17815,'Interest Rates-10yr'!$A$9:$C$15239,2,FALSE))-B17815),C17814)</f>
        <v>2.34</v>
      </c>
      <c r="D17815" s="98">
        <f>AVERAGE(C$10:C17815)</f>
        <v>0.91840840166235649</v>
      </c>
      <c r="E17815" s="2"/>
      <c r="H17815"/>
    </row>
    <row r="17816" spans="1:8">
      <c r="A17816" s="4">
        <v>40454</v>
      </c>
      <c r="B17816">
        <v>0.2</v>
      </c>
      <c r="C17816">
        <f>IFERROR(((VLOOKUP(A17816,'Interest Rates-10yr'!$A$9:$C$15239,2,FALSE))-B17816),C17815)</f>
        <v>2.34</v>
      </c>
      <c r="D17816" s="98">
        <f>AVERAGE(C$10:C17816)</f>
        <v>0.91848823496377385</v>
      </c>
      <c r="E17816" s="2"/>
      <c r="H17816"/>
    </row>
    <row r="17817" spans="1:8">
      <c r="A17817" s="4">
        <v>40455</v>
      </c>
      <c r="B17817">
        <v>0.2</v>
      </c>
      <c r="C17817">
        <f>IFERROR(((VLOOKUP(A17817,'Interest Rates-10yr'!$A$9:$C$15239,2,FALSE))-B17817),C17816)</f>
        <v>2.2999999999999998</v>
      </c>
      <c r="D17817" s="98">
        <f>AVERAGE(C$10:C17817)</f>
        <v>0.91856581311769536</v>
      </c>
      <c r="E17817" s="2"/>
      <c r="H17817"/>
    </row>
    <row r="17818" spans="1:8">
      <c r="A17818" s="4">
        <v>40456</v>
      </c>
      <c r="B17818">
        <v>0.2</v>
      </c>
      <c r="C17818">
        <f>IFERROR(((VLOOKUP(A17818,'Interest Rates-10yr'!$A$9:$C$15239,2,FALSE))-B17818),C17817)</f>
        <v>2.2999999999999998</v>
      </c>
      <c r="D17818" s="98">
        <f>AVERAGE(C$10:C17818)</f>
        <v>0.9186433825593755</v>
      </c>
      <c r="E17818" s="2"/>
      <c r="H17818"/>
    </row>
    <row r="17819" spans="1:8">
      <c r="A17819" s="4">
        <v>40457</v>
      </c>
      <c r="B17819">
        <v>0.19</v>
      </c>
      <c r="C17819">
        <f>IFERROR(((VLOOKUP(A17819,'Interest Rates-10yr'!$A$9:$C$15239,2,FALSE))-B17819),C17818)</f>
        <v>2.2200000000000002</v>
      </c>
      <c r="D17819" s="98">
        <f>AVERAGE(C$10:C17819)</f>
        <v>0.91871645143177527</v>
      </c>
      <c r="E17819" s="2"/>
      <c r="H17819"/>
    </row>
    <row r="17820" spans="1:8">
      <c r="A17820" s="4">
        <v>40458</v>
      </c>
      <c r="B17820">
        <v>0.18</v>
      </c>
      <c r="C17820">
        <f>IFERROR(((VLOOKUP(A17820,'Interest Rates-10yr'!$A$9:$C$15239,2,FALSE))-B17820),C17819)</f>
        <v>2.23</v>
      </c>
      <c r="D17820" s="98">
        <f>AVERAGE(C$10:C17820)</f>
        <v>0.91879007355004871</v>
      </c>
      <c r="E17820" s="2"/>
      <c r="H17820"/>
    </row>
    <row r="17821" spans="1:8">
      <c r="A17821" s="4">
        <v>40459</v>
      </c>
      <c r="B17821">
        <v>0.18</v>
      </c>
      <c r="C17821">
        <f>IFERROR(((VLOOKUP(A17821,'Interest Rates-10yr'!$A$9:$C$15239,2,FALSE))-B17821),C17820)</f>
        <v>2.23</v>
      </c>
      <c r="D17821" s="98">
        <f>AVERAGE(C$10:C17821)</f>
        <v>0.91886368740174695</v>
      </c>
      <c r="E17821" s="2"/>
      <c r="H17821"/>
    </row>
    <row r="17822" spans="1:8">
      <c r="A17822" s="4">
        <v>40460</v>
      </c>
      <c r="B17822">
        <v>0.18</v>
      </c>
      <c r="C17822">
        <f>IFERROR(((VLOOKUP(A17822,'Interest Rates-10yr'!$A$9:$C$15239,2,FALSE))-B17822),C17821)</f>
        <v>2.23</v>
      </c>
      <c r="D17822" s="98">
        <f>AVERAGE(C$10:C17822)</f>
        <v>0.91893729298826232</v>
      </c>
      <c r="E17822" s="2"/>
      <c r="H17822"/>
    </row>
    <row r="17823" spans="1:8">
      <c r="A17823" s="4">
        <v>40461</v>
      </c>
      <c r="B17823">
        <v>0.18</v>
      </c>
      <c r="C17823">
        <f>IFERROR(((VLOOKUP(A17823,'Interest Rates-10yr'!$A$9:$C$15239,2,FALSE))-B17823),C17822)</f>
        <v>2.23</v>
      </c>
      <c r="D17823" s="98">
        <f>AVERAGE(C$10:C17823)</f>
        <v>0.91901089031098671</v>
      </c>
      <c r="E17823" s="2"/>
      <c r="H17823"/>
    </row>
    <row r="17824" spans="1:8">
      <c r="A17824" s="4">
        <v>40462</v>
      </c>
      <c r="B17824">
        <v>0.18</v>
      </c>
      <c r="C17824">
        <f>IFERROR(((VLOOKUP(A17824,'Interest Rates-10yr'!$A$9:$C$15239,2,FALSE))-B17824),C17823)</f>
        <v>2.23</v>
      </c>
      <c r="D17824" s="98">
        <f>AVERAGE(C$10:C17824)</f>
        <v>0.91908447937131155</v>
      </c>
      <c r="E17824" s="2"/>
      <c r="H17824"/>
    </row>
    <row r="17825" spans="1:7" customFormat="1">
      <c r="A17825" s="4">
        <v>40463</v>
      </c>
      <c r="B17825">
        <v>0.18</v>
      </c>
      <c r="C17825">
        <f>IFERROR(((VLOOKUP(A17825,'Interest Rates-10yr'!$A$9:$C$15239,2,FALSE))-B17825),C17824)</f>
        <v>2.2599999999999998</v>
      </c>
      <c r="D17825" s="98">
        <f>AVERAGE(C$10:C17825)</f>
        <v>0.91915974405028722</v>
      </c>
      <c r="E17825" s="2"/>
      <c r="G17825" s="23"/>
    </row>
    <row r="17826" spans="1:7" customFormat="1">
      <c r="A17826" s="4">
        <v>40464</v>
      </c>
      <c r="B17826">
        <v>0.18</v>
      </c>
      <c r="C17826">
        <f>IFERROR(((VLOOKUP(A17826,'Interest Rates-10yr'!$A$9:$C$15239,2,FALSE))-B17826),C17825)</f>
        <v>2.2799999999999998</v>
      </c>
      <c r="D17826" s="98">
        <f>AVERAGE(C$10:C17826)</f>
        <v>0.91923612280405886</v>
      </c>
      <c r="E17826" s="2"/>
      <c r="G17826" s="23"/>
    </row>
    <row r="17827" spans="1:7" customFormat="1">
      <c r="A17827" s="4">
        <v>40465</v>
      </c>
      <c r="B17827">
        <v>0.19</v>
      </c>
      <c r="C17827">
        <f>IFERROR(((VLOOKUP(A17827,'Interest Rates-10yr'!$A$9:$C$15239,2,FALSE))-B17827),C17826)</f>
        <v>2.33</v>
      </c>
      <c r="D17827" s="98">
        <f>AVERAGE(C$10:C17827)</f>
        <v>0.91931529913570076</v>
      </c>
      <c r="E17827" s="2"/>
      <c r="G17827" s="23"/>
    </row>
    <row r="17828" spans="1:7" customFormat="1">
      <c r="A17828" s="4">
        <v>40466</v>
      </c>
      <c r="B17828">
        <v>0.2</v>
      </c>
      <c r="C17828">
        <f>IFERROR(((VLOOKUP(A17828,'Interest Rates-10yr'!$A$9:$C$15239,2,FALSE))-B17828),C17827)</f>
        <v>2.3899999999999997</v>
      </c>
      <c r="D17828" s="98">
        <f>AVERAGE(C$10:C17828)</f>
        <v>0.91939783377293427</v>
      </c>
      <c r="E17828" s="2"/>
      <c r="G17828" s="23"/>
    </row>
    <row r="17829" spans="1:7" customFormat="1">
      <c r="A17829" s="4">
        <v>40467</v>
      </c>
      <c r="B17829">
        <v>0.2</v>
      </c>
      <c r="C17829">
        <f>IFERROR(((VLOOKUP(A17829,'Interest Rates-10yr'!$A$9:$C$15239,2,FALSE))-B17829),C17828)</f>
        <v>2.3899999999999997</v>
      </c>
      <c r="D17829" s="98">
        <f>AVERAGE(C$10:C17829)</f>
        <v>0.91948035914702109</v>
      </c>
      <c r="E17829" s="2"/>
      <c r="G17829" s="23"/>
    </row>
    <row r="17830" spans="1:7" customFormat="1">
      <c r="A17830" s="4">
        <v>40468</v>
      </c>
      <c r="B17830">
        <v>0.2</v>
      </c>
      <c r="C17830">
        <f>IFERROR(((VLOOKUP(A17830,'Interest Rates-10yr'!$A$9:$C$15239,2,FALSE))-B17830),C17829)</f>
        <v>2.3899999999999997</v>
      </c>
      <c r="D17830" s="98">
        <f>AVERAGE(C$10:C17830)</f>
        <v>0.91956287525952052</v>
      </c>
      <c r="E17830" s="2"/>
      <c r="G17830" s="23"/>
    </row>
    <row r="17831" spans="1:7" customFormat="1">
      <c r="A17831" s="4">
        <v>40469</v>
      </c>
      <c r="B17831">
        <v>0.19</v>
      </c>
      <c r="C17831">
        <f>IFERROR(((VLOOKUP(A17831,'Interest Rates-10yr'!$A$9:$C$15239,2,FALSE))-B17831),C17830)</f>
        <v>2.33</v>
      </c>
      <c r="D17831" s="98">
        <f>AVERAGE(C$10:C17831)</f>
        <v>0.91964201548647273</v>
      </c>
      <c r="E17831" s="2"/>
      <c r="G17831" s="23"/>
    </row>
    <row r="17832" spans="1:7" customFormat="1">
      <c r="A17832" s="4">
        <v>40470</v>
      </c>
      <c r="B17832">
        <v>0.19</v>
      </c>
      <c r="C17832">
        <f>IFERROR(((VLOOKUP(A17832,'Interest Rates-10yr'!$A$9:$C$15239,2,FALSE))-B17832),C17831)</f>
        <v>2.31</v>
      </c>
      <c r="D17832" s="98">
        <f>AVERAGE(C$10:C17832)</f>
        <v>0.91972002468719738</v>
      </c>
      <c r="E17832" s="2"/>
      <c r="G17832" s="23"/>
    </row>
    <row r="17833" spans="1:7" customFormat="1">
      <c r="A17833" s="4">
        <v>40471</v>
      </c>
      <c r="B17833">
        <v>0.19</v>
      </c>
      <c r="C17833">
        <f>IFERROR(((VLOOKUP(A17833,'Interest Rates-10yr'!$A$9:$C$15239,2,FALSE))-B17833),C17832)</f>
        <v>2.3199999999999998</v>
      </c>
      <c r="D17833" s="98">
        <f>AVERAGE(C$10:C17833)</f>
        <v>0.9197985861759379</v>
      </c>
      <c r="E17833" s="2"/>
      <c r="G17833" s="23"/>
    </row>
    <row r="17834" spans="1:7" customFormat="1">
      <c r="A17834" s="4">
        <v>40472</v>
      </c>
      <c r="B17834">
        <v>0.19</v>
      </c>
      <c r="C17834">
        <f>IFERROR(((VLOOKUP(A17834,'Interest Rates-10yr'!$A$9:$C$15239,2,FALSE))-B17834),C17833)</f>
        <v>2.38</v>
      </c>
      <c r="D17834" s="98">
        <f>AVERAGE(C$10:C17834)</f>
        <v>0.91988050490883133</v>
      </c>
      <c r="E17834" s="2"/>
      <c r="G17834" s="23"/>
    </row>
    <row r="17835" spans="1:7" customFormat="1">
      <c r="A17835" s="4">
        <v>40473</v>
      </c>
      <c r="B17835">
        <v>0.19</v>
      </c>
      <c r="C17835">
        <f>IFERROR(((VLOOKUP(A17835,'Interest Rates-10yr'!$A$9:$C$15239,2,FALSE))-B17835),C17834)</f>
        <v>2.4</v>
      </c>
      <c r="D17835" s="98">
        <f>AVERAGE(C$10:C17835)</f>
        <v>0.91996353640749018</v>
      </c>
      <c r="E17835" s="2"/>
      <c r="G17835" s="23"/>
    </row>
    <row r="17836" spans="1:7" customFormat="1">
      <c r="A17836" s="4">
        <v>40474</v>
      </c>
      <c r="B17836">
        <v>0.19</v>
      </c>
      <c r="C17836">
        <f>IFERROR(((VLOOKUP(A17836,'Interest Rates-10yr'!$A$9:$C$15239,2,FALSE))-B17836),C17835)</f>
        <v>2.4</v>
      </c>
      <c r="D17836" s="98">
        <f>AVERAGE(C$10:C17836)</f>
        <v>0.92004655859089701</v>
      </c>
      <c r="E17836" s="2"/>
      <c r="G17836" s="23"/>
    </row>
    <row r="17837" spans="1:7" customFormat="1">
      <c r="A17837" s="4">
        <v>40475</v>
      </c>
      <c r="B17837">
        <v>0.19</v>
      </c>
      <c r="C17837">
        <f>IFERROR(((VLOOKUP(A17837,'Interest Rates-10yr'!$A$9:$C$15239,2,FALSE))-B17837),C17836)</f>
        <v>2.4</v>
      </c>
      <c r="D17837" s="98">
        <f>AVERAGE(C$10:C17837)</f>
        <v>0.92012957146061947</v>
      </c>
      <c r="E17837" s="2"/>
      <c r="G17837" s="23"/>
    </row>
    <row r="17838" spans="1:7" customFormat="1">
      <c r="A17838" s="4">
        <v>40476</v>
      </c>
      <c r="B17838">
        <v>0.19</v>
      </c>
      <c r="C17838">
        <f>IFERROR(((VLOOKUP(A17838,'Interest Rates-10yr'!$A$9:$C$15239,2,FALSE))-B17838),C17837)</f>
        <v>2.4</v>
      </c>
      <c r="D17838" s="98">
        <f>AVERAGE(C$10:C17838)</f>
        <v>0.92021257501822451</v>
      </c>
      <c r="E17838" s="2"/>
      <c r="G17838" s="23"/>
    </row>
    <row r="17839" spans="1:7" customFormat="1">
      <c r="A17839" s="4">
        <v>40477</v>
      </c>
      <c r="B17839">
        <v>0.19</v>
      </c>
      <c r="C17839">
        <f>IFERROR(((VLOOKUP(A17839,'Interest Rates-10yr'!$A$9:$C$15239,2,FALSE))-B17839),C17838)</f>
        <v>2.48</v>
      </c>
      <c r="D17839" s="98">
        <f>AVERAGE(C$10:C17839)</f>
        <v>0.92030005608524534</v>
      </c>
      <c r="E17839" s="2"/>
      <c r="G17839" s="23"/>
    </row>
    <row r="17840" spans="1:7" customFormat="1">
      <c r="A17840" s="4">
        <v>40478</v>
      </c>
      <c r="B17840">
        <v>0.19</v>
      </c>
      <c r="C17840">
        <f>IFERROR(((VLOOKUP(A17840,'Interest Rates-10yr'!$A$9:$C$15239,2,FALSE))-B17840),C17839)</f>
        <v>2.56</v>
      </c>
      <c r="D17840" s="98">
        <f>AVERAGE(C$10:C17840)</f>
        <v>0.92039201390835768</v>
      </c>
      <c r="E17840" s="2"/>
      <c r="G17840" s="23"/>
    </row>
    <row r="17841" spans="1:7" customFormat="1">
      <c r="A17841" s="4">
        <v>40479</v>
      </c>
      <c r="B17841">
        <v>0.19</v>
      </c>
      <c r="C17841">
        <f>IFERROR(((VLOOKUP(A17841,'Interest Rates-10yr'!$A$9:$C$15239,2,FALSE))-B17841),C17840)</f>
        <v>2.5</v>
      </c>
      <c r="D17841" s="98">
        <f>AVERAGE(C$10:C17841)</f>
        <v>0.9204805966801215</v>
      </c>
      <c r="E17841" s="2"/>
      <c r="G17841" s="23"/>
    </row>
    <row r="17842" spans="1:7" customFormat="1">
      <c r="A17842" s="4">
        <v>40480</v>
      </c>
      <c r="B17842">
        <v>0.2</v>
      </c>
      <c r="C17842">
        <f>IFERROR(((VLOOKUP(A17842,'Interest Rates-10yr'!$A$9:$C$15239,2,FALSE))-B17842),C17841)</f>
        <v>2.4299999999999997</v>
      </c>
      <c r="D17842" s="98">
        <f>AVERAGE(C$10:C17842)</f>
        <v>0.92056524421016805</v>
      </c>
      <c r="E17842" s="2"/>
      <c r="G17842" s="23"/>
    </row>
    <row r="17843" spans="1:7" customFormat="1">
      <c r="A17843" s="4">
        <v>40481</v>
      </c>
      <c r="B17843">
        <v>0.2</v>
      </c>
      <c r="C17843">
        <f>IFERROR(((VLOOKUP(A17843,'Interest Rates-10yr'!$A$9:$C$15239,2,FALSE))-B17843),C17842)</f>
        <v>2.4299999999999997</v>
      </c>
      <c r="D17843" s="98">
        <f>AVERAGE(C$10:C17843)</f>
        <v>0.92064988224738853</v>
      </c>
      <c r="E17843" s="2"/>
      <c r="G17843" s="23"/>
    </row>
    <row r="17844" spans="1:7" customFormat="1">
      <c r="A17844" s="4">
        <v>40482</v>
      </c>
      <c r="B17844">
        <v>0.2</v>
      </c>
      <c r="C17844">
        <f>IFERROR(((VLOOKUP(A17844,'Interest Rates-10yr'!$A$9:$C$15239,2,FALSE))-B17844),C17843)</f>
        <v>2.4299999999999997</v>
      </c>
      <c r="D17844" s="98">
        <f>AVERAGE(C$10:C17844)</f>
        <v>0.92073451079337965</v>
      </c>
      <c r="E17844" s="2"/>
      <c r="G17844" s="23"/>
    </row>
    <row r="17845" spans="1:7" customFormat="1">
      <c r="A17845" s="4">
        <v>40483</v>
      </c>
      <c r="B17845">
        <v>0.2</v>
      </c>
      <c r="C17845">
        <f>IFERROR(((VLOOKUP(A17845,'Interest Rates-10yr'!$A$9:$C$15239,2,FALSE))-B17845),C17844)</f>
        <v>2.46</v>
      </c>
      <c r="D17845" s="98">
        <f>AVERAGE(C$10:C17845)</f>
        <v>0.92082081184121578</v>
      </c>
      <c r="E17845" s="2"/>
      <c r="G17845" s="23"/>
    </row>
    <row r="17846" spans="1:7" customFormat="1">
      <c r="A17846" s="4">
        <v>40484</v>
      </c>
      <c r="B17846">
        <v>0.2</v>
      </c>
      <c r="C17846">
        <f>IFERROR(((VLOOKUP(A17846,'Interest Rates-10yr'!$A$9:$C$15239,2,FALSE))-B17846),C17845)</f>
        <v>2.4299999999999997</v>
      </c>
      <c r="D17846" s="98">
        <f>AVERAGE(C$10:C17846)</f>
        <v>0.92090542131523945</v>
      </c>
      <c r="E17846" s="2"/>
      <c r="G17846" s="23"/>
    </row>
    <row r="17847" spans="1:7" customFormat="1">
      <c r="A17847" s="4">
        <v>40485</v>
      </c>
      <c r="B17847">
        <v>0.2</v>
      </c>
      <c r="C17847">
        <f>IFERROR(((VLOOKUP(A17847,'Interest Rates-10yr'!$A$9:$C$15239,2,FALSE))-B17847),C17846)</f>
        <v>2.4699999999999998</v>
      </c>
      <c r="D17847" s="98">
        <f>AVERAGE(C$10:C17847)</f>
        <v>0.92099226370668952</v>
      </c>
      <c r="E17847" s="2"/>
      <c r="G17847" s="23"/>
    </row>
    <row r="17848" spans="1:7" customFormat="1">
      <c r="A17848" s="4">
        <v>40486</v>
      </c>
      <c r="B17848">
        <v>0.19</v>
      </c>
      <c r="C17848">
        <f>IFERROR(((VLOOKUP(A17848,'Interest Rates-10yr'!$A$9:$C$15239,2,FALSE))-B17848),C17847)</f>
        <v>2.34</v>
      </c>
      <c r="D17848" s="98">
        <f>AVERAGE(C$10:C17848)</f>
        <v>0.9210718089578972</v>
      </c>
      <c r="E17848" s="2"/>
      <c r="G17848" s="23"/>
    </row>
    <row r="17849" spans="1:7" customFormat="1">
      <c r="A17849" s="4">
        <v>40487</v>
      </c>
      <c r="B17849">
        <v>0.18</v>
      </c>
      <c r="C17849">
        <f>IFERROR(((VLOOKUP(A17849,'Interest Rates-10yr'!$A$9:$C$15239,2,FALSE))-B17849),C17848)</f>
        <v>2.4</v>
      </c>
      <c r="D17849" s="98">
        <f>AVERAGE(C$10:C17849)</f>
        <v>0.92115470852017534</v>
      </c>
      <c r="E17849" s="2"/>
      <c r="G17849" s="23"/>
    </row>
    <row r="17850" spans="1:7" customFormat="1">
      <c r="A17850" s="4">
        <v>40488</v>
      </c>
      <c r="B17850">
        <v>0.18</v>
      </c>
      <c r="C17850">
        <f>IFERROR(((VLOOKUP(A17850,'Interest Rates-10yr'!$A$9:$C$15239,2,FALSE))-B17850),C17849)</f>
        <v>2.4</v>
      </c>
      <c r="D17850" s="98">
        <f>AVERAGE(C$10:C17850)</f>
        <v>0.92123759878930167</v>
      </c>
      <c r="E17850" s="2"/>
      <c r="G17850" s="23"/>
    </row>
    <row r="17851" spans="1:7" customFormat="1">
      <c r="A17851" s="4">
        <v>40489</v>
      </c>
      <c r="B17851">
        <v>0.18</v>
      </c>
      <c r="C17851">
        <f>IFERROR(((VLOOKUP(A17851,'Interest Rates-10yr'!$A$9:$C$15239,2,FALSE))-B17851),C17850)</f>
        <v>2.4</v>
      </c>
      <c r="D17851" s="98">
        <f>AVERAGE(C$10:C17851)</f>
        <v>0.9213204797668384</v>
      </c>
      <c r="E17851" s="2"/>
      <c r="G17851" s="23"/>
    </row>
    <row r="17852" spans="1:7" customFormat="1">
      <c r="A17852" s="4">
        <v>40490</v>
      </c>
      <c r="B17852">
        <v>0.18</v>
      </c>
      <c r="C17852">
        <f>IFERROR(((VLOOKUP(A17852,'Interest Rates-10yr'!$A$9:$C$15239,2,FALSE))-B17852),C17851)</f>
        <v>2.42</v>
      </c>
      <c r="D17852" s="98">
        <f>AVERAGE(C$10:C17852)</f>
        <v>0.921404472342091</v>
      </c>
      <c r="E17852" s="2"/>
      <c r="G17852" s="23"/>
    </row>
    <row r="17853" spans="1:7" customFormat="1">
      <c r="A17853" s="4">
        <v>40491</v>
      </c>
      <c r="B17853">
        <v>0.17</v>
      </c>
      <c r="C17853">
        <f>IFERROR(((VLOOKUP(A17853,'Interest Rates-10yr'!$A$9:$C$15239,2,FALSE))-B17853),C17852)</f>
        <v>2.5500000000000003</v>
      </c>
      <c r="D17853" s="98">
        <f>AVERAGE(C$10:C17853)</f>
        <v>0.92149574086527286</v>
      </c>
      <c r="E17853" s="2"/>
      <c r="G17853" s="23"/>
    </row>
    <row r="17854" spans="1:7" customFormat="1">
      <c r="A17854" s="4">
        <v>40492</v>
      </c>
      <c r="B17854">
        <v>0.17</v>
      </c>
      <c r="C17854">
        <f>IFERROR(((VLOOKUP(A17854,'Interest Rates-10yr'!$A$9:$C$15239,2,FALSE))-B17854),C17853)</f>
        <v>2.48</v>
      </c>
      <c r="D17854" s="98">
        <f>AVERAGE(C$10:C17854)</f>
        <v>0.92158307649201054</v>
      </c>
      <c r="E17854" s="2"/>
      <c r="G17854" s="23"/>
    </row>
    <row r="17855" spans="1:7" customFormat="1">
      <c r="A17855" s="4">
        <v>40493</v>
      </c>
      <c r="B17855">
        <v>0.17</v>
      </c>
      <c r="C17855">
        <f>IFERROR(((VLOOKUP(A17855,'Interest Rates-10yr'!$A$9:$C$15239,2,FALSE))-B17855),C17854)</f>
        <v>2.48</v>
      </c>
      <c r="D17855" s="98">
        <f>AVERAGE(C$10:C17855)</f>
        <v>0.92167040233105058</v>
      </c>
      <c r="E17855" s="2"/>
      <c r="G17855" s="23"/>
    </row>
    <row r="17856" spans="1:7" customFormat="1">
      <c r="A17856" s="4">
        <v>40494</v>
      </c>
      <c r="B17856">
        <v>0.19</v>
      </c>
      <c r="C17856">
        <f>IFERROR(((VLOOKUP(A17856,'Interest Rates-10yr'!$A$9:$C$15239,2,FALSE))-B17856),C17855)</f>
        <v>2.57</v>
      </c>
      <c r="D17856" s="98">
        <f>AVERAGE(C$10:C17856)</f>
        <v>0.92176276124838508</v>
      </c>
      <c r="E17856" s="2"/>
      <c r="G17856" s="23"/>
    </row>
    <row r="17857" spans="1:7" customFormat="1">
      <c r="A17857" s="4">
        <v>40495</v>
      </c>
      <c r="B17857">
        <v>0.19</v>
      </c>
      <c r="C17857">
        <f>IFERROR(((VLOOKUP(A17857,'Interest Rates-10yr'!$A$9:$C$15239,2,FALSE))-B17857),C17856)</f>
        <v>2.57</v>
      </c>
      <c r="D17857" s="98">
        <f>AVERAGE(C$10:C17857)</f>
        <v>0.92185510981622187</v>
      </c>
      <c r="E17857" s="2"/>
      <c r="G17857" s="23"/>
    </row>
    <row r="17858" spans="1:7" customFormat="1">
      <c r="A17858" s="4">
        <v>40496</v>
      </c>
      <c r="B17858">
        <v>0.19</v>
      </c>
      <c r="C17858">
        <f>IFERROR(((VLOOKUP(A17858,'Interest Rates-10yr'!$A$9:$C$15239,2,FALSE))-B17858),C17857)</f>
        <v>2.57</v>
      </c>
      <c r="D17858" s="98">
        <f>AVERAGE(C$10:C17858)</f>
        <v>0.92194744803630047</v>
      </c>
      <c r="E17858" s="2"/>
      <c r="G17858" s="23"/>
    </row>
    <row r="17859" spans="1:7" customFormat="1">
      <c r="A17859" s="4">
        <v>40497</v>
      </c>
      <c r="B17859">
        <v>0.21</v>
      </c>
      <c r="C17859">
        <f>IFERROR(((VLOOKUP(A17859,'Interest Rates-10yr'!$A$9:$C$15239,2,FALSE))-B17859),C17858)</f>
        <v>2.71</v>
      </c>
      <c r="D17859" s="98">
        <f>AVERAGE(C$10:C17859)</f>
        <v>0.9220476190476149</v>
      </c>
      <c r="E17859" s="2"/>
      <c r="G17859" s="23"/>
    </row>
    <row r="17860" spans="1:7" customFormat="1">
      <c r="A17860" s="4">
        <v>40498</v>
      </c>
      <c r="B17860">
        <v>0.21</v>
      </c>
      <c r="C17860">
        <f>IFERROR(((VLOOKUP(A17860,'Interest Rates-10yr'!$A$9:$C$15239,2,FALSE))-B17860),C17859)</f>
        <v>2.64</v>
      </c>
      <c r="D17860" s="98">
        <f>AVERAGE(C$10:C17860)</f>
        <v>0.92214385748697136</v>
      </c>
      <c r="E17860" s="2"/>
      <c r="G17860" s="23"/>
    </row>
    <row r="17861" spans="1:7" customFormat="1">
      <c r="A17861" s="4">
        <v>40499</v>
      </c>
      <c r="B17861">
        <v>0.2</v>
      </c>
      <c r="C17861">
        <f>IFERROR(((VLOOKUP(A17861,'Interest Rates-10yr'!$A$9:$C$15239,2,FALSE))-B17861),C17860)</f>
        <v>2.69</v>
      </c>
      <c r="D17861" s="98">
        <f>AVERAGE(C$10:C17861)</f>
        <v>0.92224288595114967</v>
      </c>
      <c r="E17861" s="2"/>
      <c r="G17861" s="23"/>
    </row>
    <row r="17862" spans="1:7" customFormat="1">
      <c r="A17862" s="4">
        <v>40500</v>
      </c>
      <c r="B17862">
        <v>0.2</v>
      </c>
      <c r="C17862">
        <f>IFERROR(((VLOOKUP(A17862,'Interest Rates-10yr'!$A$9:$C$15239,2,FALSE))-B17862),C17861)</f>
        <v>2.6999999999999997</v>
      </c>
      <c r="D17862" s="98">
        <f>AVERAGE(C$10:C17862)</f>
        <v>0.9223424634515166</v>
      </c>
      <c r="E17862" s="2"/>
      <c r="G17862" s="23"/>
    </row>
    <row r="17863" spans="1:7" customFormat="1">
      <c r="A17863" s="4">
        <v>40501</v>
      </c>
      <c r="B17863">
        <v>0.21</v>
      </c>
      <c r="C17863">
        <f>IFERROR(((VLOOKUP(A17863,'Interest Rates-10yr'!$A$9:$C$15239,2,FALSE))-B17863),C17862)</f>
        <v>2.67</v>
      </c>
      <c r="D17863" s="98">
        <f>AVERAGE(C$10:C17863)</f>
        <v>0.92244034950150799</v>
      </c>
      <c r="E17863" s="2"/>
      <c r="G17863" s="23"/>
    </row>
    <row r="17864" spans="1:7" customFormat="1">
      <c r="A17864" s="4">
        <v>40502</v>
      </c>
      <c r="B17864">
        <v>0.21</v>
      </c>
      <c r="C17864">
        <f>IFERROR(((VLOOKUP(A17864,'Interest Rates-10yr'!$A$9:$C$15239,2,FALSE))-B17864),C17863)</f>
        <v>2.67</v>
      </c>
      <c r="D17864" s="98">
        <f>AVERAGE(C$10:C17864)</f>
        <v>0.92253822458694601</v>
      </c>
      <c r="E17864" s="2"/>
      <c r="G17864" s="23"/>
    </row>
    <row r="17865" spans="1:7" customFormat="1">
      <c r="A17865" s="4">
        <v>40503</v>
      </c>
      <c r="B17865">
        <v>0.21</v>
      </c>
      <c r="C17865">
        <f>IFERROR(((VLOOKUP(A17865,'Interest Rates-10yr'!$A$9:$C$15239,2,FALSE))-B17865),C17864)</f>
        <v>2.67</v>
      </c>
      <c r="D17865" s="98">
        <f>AVERAGE(C$10:C17865)</f>
        <v>0.92263608870967295</v>
      </c>
      <c r="E17865" s="2"/>
      <c r="G17865" s="23"/>
    </row>
    <row r="17866" spans="1:7" customFormat="1">
      <c r="A17866" s="4">
        <v>40504</v>
      </c>
      <c r="B17866">
        <v>0.19</v>
      </c>
      <c r="C17866">
        <f>IFERROR(((VLOOKUP(A17866,'Interest Rates-10yr'!$A$9:$C$15239,2,FALSE))-B17866),C17865)</f>
        <v>2.61</v>
      </c>
      <c r="D17866" s="98">
        <f>AVERAGE(C$10:C17866)</f>
        <v>0.92273058184465029</v>
      </c>
      <c r="E17866" s="2"/>
      <c r="G17866" s="23"/>
    </row>
    <row r="17867" spans="1:7" customFormat="1">
      <c r="A17867" s="4">
        <v>40505</v>
      </c>
      <c r="B17867">
        <v>0.2</v>
      </c>
      <c r="C17867">
        <f>IFERROR(((VLOOKUP(A17867,'Interest Rates-10yr'!$A$9:$C$15239,2,FALSE))-B17867),C17866)</f>
        <v>2.57</v>
      </c>
      <c r="D17867" s="98">
        <f>AVERAGE(C$10:C17867)</f>
        <v>0.92282282450441933</v>
      </c>
      <c r="E17867" s="2"/>
      <c r="G17867" s="23"/>
    </row>
    <row r="17868" spans="1:7" customFormat="1">
      <c r="A17868" s="4">
        <v>40506</v>
      </c>
      <c r="B17868">
        <v>0.2</v>
      </c>
      <c r="C17868">
        <f>IFERROR(((VLOOKUP(A17868,'Interest Rates-10yr'!$A$9:$C$15239,2,FALSE))-B17868),C17867)</f>
        <v>2.73</v>
      </c>
      <c r="D17868" s="98">
        <f>AVERAGE(C$10:C17868)</f>
        <v>0.92292401590234163</v>
      </c>
      <c r="E17868" s="2"/>
      <c r="G17868" s="23"/>
    </row>
    <row r="17869" spans="1:7" customFormat="1">
      <c r="A17869" s="4">
        <v>40507</v>
      </c>
      <c r="B17869">
        <v>0.2</v>
      </c>
      <c r="C17869">
        <f>IFERROR(((VLOOKUP(A17869,'Interest Rates-10yr'!$A$9:$C$15239,2,FALSE))-B17869),C17868)</f>
        <v>2.73</v>
      </c>
      <c r="D17869" s="98">
        <f>AVERAGE(C$10:C17869)</f>
        <v>0.92302519596864052</v>
      </c>
      <c r="E17869" s="2"/>
      <c r="G17869" s="23"/>
    </row>
    <row r="17870" spans="1:7" customFormat="1">
      <c r="A17870" s="4">
        <v>40508</v>
      </c>
      <c r="B17870">
        <v>0.2</v>
      </c>
      <c r="C17870">
        <f>IFERROR(((VLOOKUP(A17870,'Interest Rates-10yr'!$A$9:$C$15239,2,FALSE))-B17870),C17869)</f>
        <v>2.67</v>
      </c>
      <c r="D17870" s="98">
        <f>AVERAGE(C$10:C17870)</f>
        <v>0.92312300543082237</v>
      </c>
      <c r="E17870" s="2"/>
      <c r="G17870" s="23"/>
    </row>
    <row r="17871" spans="1:7" customFormat="1">
      <c r="A17871" s="4">
        <v>40509</v>
      </c>
      <c r="B17871">
        <v>0.2</v>
      </c>
      <c r="C17871">
        <f>IFERROR(((VLOOKUP(A17871,'Interest Rates-10yr'!$A$9:$C$15239,2,FALSE))-B17871),C17870)</f>
        <v>2.67</v>
      </c>
      <c r="D17871" s="98">
        <f>AVERAGE(C$10:C17871)</f>
        <v>0.92322080394132322</v>
      </c>
      <c r="E17871" s="2"/>
      <c r="G17871" s="23"/>
    </row>
    <row r="17872" spans="1:7" customFormat="1">
      <c r="A17872" s="4">
        <v>40510</v>
      </c>
      <c r="B17872">
        <v>0.2</v>
      </c>
      <c r="C17872">
        <f>IFERROR(((VLOOKUP(A17872,'Interest Rates-10yr'!$A$9:$C$15239,2,FALSE))-B17872),C17871)</f>
        <v>2.67</v>
      </c>
      <c r="D17872" s="98">
        <f>AVERAGE(C$10:C17872)</f>
        <v>0.92331859150198259</v>
      </c>
      <c r="E17872" s="2"/>
      <c r="G17872" s="23"/>
    </row>
    <row r="17873" spans="1:7" customFormat="1">
      <c r="A17873" s="4">
        <v>40511</v>
      </c>
      <c r="B17873">
        <v>0.2</v>
      </c>
      <c r="C17873">
        <f>IFERROR(((VLOOKUP(A17873,'Interest Rates-10yr'!$A$9:$C$15239,2,FALSE))-B17873),C17872)</f>
        <v>2.6399999999999997</v>
      </c>
      <c r="D17873" s="98">
        <f>AVERAGE(C$10:C17873)</f>
        <v>0.92341468875951149</v>
      </c>
      <c r="E17873" s="2"/>
      <c r="G17873" s="23"/>
    </row>
    <row r="17874" spans="1:7" customFormat="1">
      <c r="A17874" s="4">
        <v>40512</v>
      </c>
      <c r="B17874">
        <v>0.2</v>
      </c>
      <c r="C17874">
        <f>IFERROR(((VLOOKUP(A17874,'Interest Rates-10yr'!$A$9:$C$15239,2,FALSE))-B17874),C17873)</f>
        <v>2.61</v>
      </c>
      <c r="D17874" s="98">
        <f>AVERAGE(C$10:C17874)</f>
        <v>0.92350909599775621</v>
      </c>
      <c r="E17874" s="2"/>
      <c r="G17874" s="23"/>
    </row>
    <row r="17875" spans="1:7" customFormat="1">
      <c r="A17875" s="4">
        <v>40513</v>
      </c>
      <c r="B17875">
        <v>0.2</v>
      </c>
      <c r="C17875">
        <f>IFERROR(((VLOOKUP(A17875,'Interest Rates-10yr'!$A$9:$C$15239,2,FALSE))-B17875),C17874)</f>
        <v>2.77</v>
      </c>
      <c r="D17875" s="98">
        <f>AVERAGE(C$10:C17875)</f>
        <v>0.92361244822567534</v>
      </c>
      <c r="E17875" s="2"/>
      <c r="G17875" s="23"/>
    </row>
    <row r="17876" spans="1:7" customFormat="1">
      <c r="A17876" s="4">
        <v>40514</v>
      </c>
      <c r="B17876">
        <v>0.19</v>
      </c>
      <c r="C17876">
        <f>IFERROR(((VLOOKUP(A17876,'Interest Rates-10yr'!$A$9:$C$15239,2,FALSE))-B17876),C17875)</f>
        <v>2.82</v>
      </c>
      <c r="D17876" s="98">
        <f>AVERAGE(C$10:C17876)</f>
        <v>0.92371858733978363</v>
      </c>
      <c r="E17876" s="2"/>
      <c r="G17876" s="23"/>
    </row>
    <row r="17877" spans="1:7" customFormat="1">
      <c r="A17877" s="4">
        <v>40515</v>
      </c>
      <c r="B17877">
        <v>0.18</v>
      </c>
      <c r="C17877">
        <f>IFERROR(((VLOOKUP(A17877,'Interest Rates-10yr'!$A$9:$C$15239,2,FALSE))-B17877),C17876)</f>
        <v>2.8499999999999996</v>
      </c>
      <c r="D17877" s="98">
        <f>AVERAGE(C$10:C17877)</f>
        <v>0.92382639355271512</v>
      </c>
      <c r="E17877" s="2"/>
      <c r="G17877" s="23"/>
    </row>
    <row r="17878" spans="1:7" customFormat="1">
      <c r="A17878" s="4">
        <v>40516</v>
      </c>
      <c r="B17878">
        <v>0.18</v>
      </c>
      <c r="C17878">
        <f>IFERROR(((VLOOKUP(A17878,'Interest Rates-10yr'!$A$9:$C$15239,2,FALSE))-B17878),C17877)</f>
        <v>2.8499999999999996</v>
      </c>
      <c r="D17878" s="98">
        <f>AVERAGE(C$10:C17878)</f>
        <v>0.92393418769936264</v>
      </c>
      <c r="E17878" s="2"/>
      <c r="G17878" s="23"/>
    </row>
    <row r="17879" spans="1:7" customFormat="1">
      <c r="A17879" s="4">
        <v>40517</v>
      </c>
      <c r="B17879">
        <v>0.18</v>
      </c>
      <c r="C17879">
        <f>IFERROR(((VLOOKUP(A17879,'Interest Rates-10yr'!$A$9:$C$15239,2,FALSE))-B17879),C17878)</f>
        <v>2.8499999999999996</v>
      </c>
      <c r="D17879" s="98">
        <f>AVERAGE(C$10:C17879)</f>
        <v>0.92404196978175213</v>
      </c>
      <c r="E17879" s="2"/>
      <c r="G17879" s="23"/>
    </row>
    <row r="17880" spans="1:7" customFormat="1">
      <c r="A17880" s="4">
        <v>40518</v>
      </c>
      <c r="B17880">
        <v>0.18</v>
      </c>
      <c r="C17880">
        <f>IFERROR(((VLOOKUP(A17880,'Interest Rates-10yr'!$A$9:$C$15239,2,FALSE))-B17880),C17879)</f>
        <v>2.77</v>
      </c>
      <c r="D17880" s="98">
        <f>AVERAGE(C$10:C17880)</f>
        <v>0.92414526327569302</v>
      </c>
      <c r="E17880" s="2"/>
      <c r="G17880" s="23"/>
    </row>
    <row r="17881" spans="1:7" customFormat="1">
      <c r="A17881" s="4">
        <v>40519</v>
      </c>
      <c r="B17881">
        <v>0.17</v>
      </c>
      <c r="C17881">
        <f>IFERROR(((VLOOKUP(A17881,'Interest Rates-10yr'!$A$9:$C$15239,2,FALSE))-B17881),C17880)</f>
        <v>2.98</v>
      </c>
      <c r="D17881" s="98">
        <f>AVERAGE(C$10:C17881)</f>
        <v>0.92426029543419375</v>
      </c>
      <c r="E17881" s="2"/>
      <c r="G17881" s="23"/>
    </row>
    <row r="17882" spans="1:7" customFormat="1">
      <c r="A17882" s="4">
        <v>40520</v>
      </c>
      <c r="B17882">
        <v>0.17</v>
      </c>
      <c r="C17882">
        <f>IFERROR(((VLOOKUP(A17882,'Interest Rates-10yr'!$A$9:$C$15239,2,FALSE))-B17882),C17881)</f>
        <v>3.09</v>
      </c>
      <c r="D17882" s="98">
        <f>AVERAGE(C$10:C17882)</f>
        <v>0.9243814692552963</v>
      </c>
      <c r="E17882" s="2"/>
      <c r="G17882" s="23"/>
    </row>
    <row r="17883" spans="1:7" customFormat="1">
      <c r="A17883" s="4">
        <v>40521</v>
      </c>
      <c r="B17883">
        <v>0.16</v>
      </c>
      <c r="C17883">
        <f>IFERROR(((VLOOKUP(A17883,'Interest Rates-10yr'!$A$9:$C$15239,2,FALSE))-B17883),C17882)</f>
        <v>3.07</v>
      </c>
      <c r="D17883" s="98">
        <f>AVERAGE(C$10:C17883)</f>
        <v>0.92450151057401309</v>
      </c>
      <c r="E17883" s="2"/>
      <c r="G17883" s="23"/>
    </row>
    <row r="17884" spans="1:7" customFormat="1">
      <c r="A17884" s="4">
        <v>40522</v>
      </c>
      <c r="B17884">
        <v>0.16</v>
      </c>
      <c r="C17884">
        <f>IFERROR(((VLOOKUP(A17884,'Interest Rates-10yr'!$A$9:$C$15239,2,FALSE))-B17884),C17883)</f>
        <v>3.1599999999999997</v>
      </c>
      <c r="D17884" s="98">
        <f>AVERAGE(C$10:C17884)</f>
        <v>0.9246265734265684</v>
      </c>
      <c r="E17884" s="2"/>
      <c r="G17884" s="23"/>
    </row>
    <row r="17885" spans="1:7" customFormat="1">
      <c r="A17885" s="4">
        <v>40523</v>
      </c>
      <c r="B17885">
        <v>0.16</v>
      </c>
      <c r="C17885">
        <f>IFERROR(((VLOOKUP(A17885,'Interest Rates-10yr'!$A$9:$C$15239,2,FALSE))-B17885),C17884)</f>
        <v>3.1599999999999997</v>
      </c>
      <c r="D17885" s="98">
        <f>AVERAGE(C$10:C17885)</f>
        <v>0.92475162228686003</v>
      </c>
      <c r="E17885" s="2"/>
      <c r="G17885" s="23"/>
    </row>
    <row r="17886" spans="1:7" customFormat="1">
      <c r="A17886" s="4">
        <v>40524</v>
      </c>
      <c r="B17886">
        <v>0.16</v>
      </c>
      <c r="C17886">
        <f>IFERROR(((VLOOKUP(A17886,'Interest Rates-10yr'!$A$9:$C$15239,2,FALSE))-B17886),C17885)</f>
        <v>3.1599999999999997</v>
      </c>
      <c r="D17886" s="98">
        <f>AVERAGE(C$10:C17886)</f>
        <v>0.9248766571572361</v>
      </c>
      <c r="E17886" s="2"/>
      <c r="G17886" s="23"/>
    </row>
    <row r="17887" spans="1:7" customFormat="1">
      <c r="A17887" s="4">
        <v>40525</v>
      </c>
      <c r="B17887">
        <v>0.17</v>
      </c>
      <c r="C17887">
        <f>IFERROR(((VLOOKUP(A17887,'Interest Rates-10yr'!$A$9:$C$15239,2,FALSE))-B17887),C17886)</f>
        <v>3.12</v>
      </c>
      <c r="D17887" s="98">
        <f>AVERAGE(C$10:C17887)</f>
        <v>0.92499944065331186</v>
      </c>
      <c r="E17887" s="2"/>
      <c r="G17887" s="23"/>
    </row>
    <row r="17888" spans="1:7" customFormat="1">
      <c r="A17888" s="4">
        <v>40526</v>
      </c>
      <c r="B17888">
        <v>0.19</v>
      </c>
      <c r="C17888">
        <f>IFERROR(((VLOOKUP(A17888,'Interest Rates-10yr'!$A$9:$C$15239,2,FALSE))-B17888),C17887)</f>
        <v>3.3000000000000003</v>
      </c>
      <c r="D17888" s="98">
        <f>AVERAGE(C$10:C17888)</f>
        <v>0.92513227809161069</v>
      </c>
      <c r="E17888" s="2"/>
      <c r="G17888" s="23"/>
    </row>
    <row r="17889" spans="1:7" customFormat="1">
      <c r="A17889" s="4">
        <v>40527</v>
      </c>
      <c r="B17889">
        <v>0.2</v>
      </c>
      <c r="C17889">
        <f>IFERROR(((VLOOKUP(A17889,'Interest Rates-10yr'!$A$9:$C$15239,2,FALSE))-B17889),C17888)</f>
        <v>3.3299999999999996</v>
      </c>
      <c r="D17889" s="98">
        <f>AVERAGE(C$10:C17889)</f>
        <v>0.92526677852348482</v>
      </c>
      <c r="E17889" s="2"/>
      <c r="G17889" s="23"/>
    </row>
    <row r="17890" spans="1:7" customFormat="1">
      <c r="A17890" s="4">
        <v>40528</v>
      </c>
      <c r="B17890">
        <v>0.2</v>
      </c>
      <c r="C17890">
        <f>IFERROR(((VLOOKUP(A17890,'Interest Rates-10yr'!$A$9:$C$15239,2,FALSE))-B17890),C17889)</f>
        <v>3.27</v>
      </c>
      <c r="D17890" s="98">
        <f>AVERAGE(C$10:C17890)</f>
        <v>0.92539790839438008</v>
      </c>
      <c r="E17890" s="2"/>
      <c r="G17890" s="23"/>
    </row>
    <row r="17891" spans="1:7" customFormat="1">
      <c r="A17891" s="4">
        <v>40529</v>
      </c>
      <c r="B17891">
        <v>0.2</v>
      </c>
      <c r="C17891">
        <f>IFERROR(((VLOOKUP(A17891,'Interest Rates-10yr'!$A$9:$C$15239,2,FALSE))-B17891),C17890)</f>
        <v>3.13</v>
      </c>
      <c r="D17891" s="98">
        <f>AVERAGE(C$10:C17891)</f>
        <v>0.92552119449725478</v>
      </c>
      <c r="E17891" s="2"/>
      <c r="G17891" s="23"/>
    </row>
    <row r="17892" spans="1:7" customFormat="1">
      <c r="A17892" s="4">
        <v>40530</v>
      </c>
      <c r="B17892">
        <v>0.2</v>
      </c>
      <c r="C17892">
        <f>IFERROR(((VLOOKUP(A17892,'Interest Rates-10yr'!$A$9:$C$15239,2,FALSE))-B17892),C17891)</f>
        <v>3.13</v>
      </c>
      <c r="D17892" s="98">
        <f>AVERAGE(C$10:C17892)</f>
        <v>0.92564446681205126</v>
      </c>
      <c r="E17892" s="2"/>
      <c r="G17892" s="23"/>
    </row>
    <row r="17893" spans="1:7" customFormat="1">
      <c r="A17893" s="4">
        <v>40531</v>
      </c>
      <c r="B17893">
        <v>0.2</v>
      </c>
      <c r="C17893">
        <f>IFERROR(((VLOOKUP(A17893,'Interest Rates-10yr'!$A$9:$C$15239,2,FALSE))-B17893),C17892)</f>
        <v>3.13</v>
      </c>
      <c r="D17893" s="98">
        <f>AVERAGE(C$10:C17893)</f>
        <v>0.92576772534108209</v>
      </c>
      <c r="E17893" s="2"/>
      <c r="G17893" s="23"/>
    </row>
    <row r="17894" spans="1:7" customFormat="1">
      <c r="A17894" s="4">
        <v>40532</v>
      </c>
      <c r="B17894">
        <v>0.21</v>
      </c>
      <c r="C17894">
        <f>IFERROR(((VLOOKUP(A17894,'Interest Rates-10yr'!$A$9:$C$15239,2,FALSE))-B17894),C17893)</f>
        <v>3.15</v>
      </c>
      <c r="D17894" s="98">
        <f>AVERAGE(C$10:C17894)</f>
        <v>0.9258920883421814</v>
      </c>
      <c r="E17894" s="2"/>
      <c r="G17894" s="23"/>
    </row>
    <row r="17895" spans="1:7" customFormat="1">
      <c r="A17895" s="4">
        <v>40533</v>
      </c>
      <c r="B17895">
        <v>0.2</v>
      </c>
      <c r="C17895">
        <f>IFERROR(((VLOOKUP(A17895,'Interest Rates-10yr'!$A$9:$C$15239,2,FALSE))-B17895),C17894)</f>
        <v>3.15</v>
      </c>
      <c r="D17895" s="98">
        <f>AVERAGE(C$10:C17895)</f>
        <v>0.92601643743709694</v>
      </c>
      <c r="E17895" s="2"/>
      <c r="G17895" s="23"/>
    </row>
    <row r="17896" spans="1:7" customFormat="1">
      <c r="A17896" s="4">
        <v>40534</v>
      </c>
      <c r="B17896">
        <v>0.19</v>
      </c>
      <c r="C17896">
        <f>IFERROR(((VLOOKUP(A17896,'Interest Rates-10yr'!$A$9:$C$15239,2,FALSE))-B17896),C17895)</f>
        <v>3.17</v>
      </c>
      <c r="D17896" s="98">
        <f>AVERAGE(C$10:C17896)</f>
        <v>0.92614189075864672</v>
      </c>
      <c r="E17896" s="2"/>
      <c r="G17896" s="23"/>
    </row>
    <row r="17897" spans="1:7" customFormat="1">
      <c r="A17897" s="4">
        <v>40535</v>
      </c>
      <c r="B17897">
        <v>0.19</v>
      </c>
      <c r="C17897">
        <f>IFERROR(((VLOOKUP(A17897,'Interest Rates-10yr'!$A$9:$C$15239,2,FALSE))-B17897),C17896)</f>
        <v>3.22</v>
      </c>
      <c r="D17897" s="98">
        <f>AVERAGE(C$10:C17897)</f>
        <v>0.92627012522360885</v>
      </c>
      <c r="E17897" s="2"/>
      <c r="G17897" s="23"/>
    </row>
    <row r="17898" spans="1:7" customFormat="1">
      <c r="A17898" s="4">
        <v>40536</v>
      </c>
      <c r="B17898">
        <v>0.19</v>
      </c>
      <c r="C17898">
        <f>IFERROR(((VLOOKUP(A17898,'Interest Rates-10yr'!$A$9:$C$15239,2,FALSE))-B17898),C17897)</f>
        <v>3.22</v>
      </c>
      <c r="D17898" s="98">
        <f>AVERAGE(C$10:C17898)</f>
        <v>0.92639834535188759</v>
      </c>
      <c r="E17898" s="2"/>
      <c r="G17898" s="23"/>
    </row>
    <row r="17899" spans="1:7" customFormat="1">
      <c r="A17899" s="4">
        <v>40537</v>
      </c>
      <c r="B17899">
        <v>0.19</v>
      </c>
      <c r="C17899">
        <f>IFERROR(((VLOOKUP(A17899,'Interest Rates-10yr'!$A$9:$C$15239,2,FALSE))-B17899),C17898)</f>
        <v>3.22</v>
      </c>
      <c r="D17899" s="98">
        <f>AVERAGE(C$10:C17899)</f>
        <v>0.926526551145887</v>
      </c>
      <c r="E17899" s="2"/>
      <c r="G17899" s="23"/>
    </row>
    <row r="17900" spans="1:7" customFormat="1">
      <c r="A17900" s="4">
        <v>40538</v>
      </c>
      <c r="B17900">
        <v>0.19</v>
      </c>
      <c r="C17900">
        <f>IFERROR(((VLOOKUP(A17900,'Interest Rates-10yr'!$A$9:$C$15239,2,FALSE))-B17900),C17899)</f>
        <v>3.22</v>
      </c>
      <c r="D17900" s="98">
        <f>AVERAGE(C$10:C17900)</f>
        <v>0.92665474260801062</v>
      </c>
      <c r="E17900" s="2"/>
      <c r="G17900" s="23"/>
    </row>
    <row r="17901" spans="1:7" customFormat="1">
      <c r="A17901" s="4">
        <v>40539</v>
      </c>
      <c r="B17901">
        <v>0.19</v>
      </c>
      <c r="C17901">
        <f>IFERROR(((VLOOKUP(A17901,'Interest Rates-10yr'!$A$9:$C$15239,2,FALSE))-B17901),C17900)</f>
        <v>3.17</v>
      </c>
      <c r="D17901" s="98">
        <f>AVERAGE(C$10:C17901)</f>
        <v>0.92678012519561348</v>
      </c>
      <c r="E17901" s="2"/>
      <c r="G17901" s="23"/>
    </row>
    <row r="17902" spans="1:7" customFormat="1">
      <c r="A17902" s="4">
        <v>40540</v>
      </c>
      <c r="B17902">
        <v>0.18</v>
      </c>
      <c r="C17902">
        <f>IFERROR(((VLOOKUP(A17902,'Interest Rates-10yr'!$A$9:$C$15239,2,FALSE))-B17902),C17901)</f>
        <v>3.32</v>
      </c>
      <c r="D17902" s="98">
        <f>AVERAGE(C$10:C17902)</f>
        <v>0.92691387693510963</v>
      </c>
      <c r="E17902" s="2"/>
      <c r="G17902" s="23"/>
    </row>
    <row r="17903" spans="1:7" customFormat="1">
      <c r="A17903" s="4">
        <v>40541</v>
      </c>
      <c r="B17903">
        <v>0.18</v>
      </c>
      <c r="C17903">
        <f>IFERROR(((VLOOKUP(A17903,'Interest Rates-10yr'!$A$9:$C$15239,2,FALSE))-B17903),C17902)</f>
        <v>3.17</v>
      </c>
      <c r="D17903" s="98">
        <f>AVERAGE(C$10:C17903)</f>
        <v>0.92703923102715524</v>
      </c>
      <c r="E17903" s="2"/>
      <c r="G17903" s="23"/>
    </row>
    <row r="17904" spans="1:7" customFormat="1">
      <c r="A17904" s="4">
        <v>40542</v>
      </c>
      <c r="B17904">
        <v>0.19</v>
      </c>
      <c r="C17904">
        <f>IFERROR(((VLOOKUP(A17904,'Interest Rates-10yr'!$A$9:$C$15239,2,FALSE))-B17904),C17903)</f>
        <v>3.19</v>
      </c>
      <c r="D17904" s="98">
        <f>AVERAGE(C$10:C17904)</f>
        <v>0.9271656887398666</v>
      </c>
      <c r="E17904" s="2"/>
      <c r="G17904" s="23"/>
    </row>
    <row r="17905" spans="1:8">
      <c r="A17905" s="4">
        <v>40543</v>
      </c>
      <c r="B17905">
        <v>0.13</v>
      </c>
      <c r="C17905">
        <f>IFERROR(((VLOOKUP(A17905,'Interest Rates-10yr'!$A$9:$C$15239,2,FALSE))-B17905),C17904)</f>
        <v>3.17</v>
      </c>
      <c r="D17905" s="98">
        <f>AVERAGE(C$10:C17905)</f>
        <v>0.9272910147518949</v>
      </c>
      <c r="E17905" s="2"/>
      <c r="F17905" s="12" t="s">
        <v>195</v>
      </c>
      <c r="G17905" s="23">
        <f>AVERAGE(B17814:B17905)/100</f>
        <v>1.8956521739130433E-3</v>
      </c>
      <c r="H17905" s="23">
        <f>AVERAGE(C17814:C17905)/100</f>
        <v>2.677173913043477E-2</v>
      </c>
    </row>
    <row r="17906" spans="1:8">
      <c r="A17906" s="4">
        <v>40544</v>
      </c>
      <c r="B17906">
        <v>0.13</v>
      </c>
      <c r="C17906">
        <f>IFERROR(((VLOOKUP(A17906,'Interest Rates-10yr'!$A$9:$C$15239,2,FALSE))-B17906),C17905)</f>
        <v>3.17</v>
      </c>
      <c r="D17906" s="98">
        <f>AVERAGE(C$10:C17906)</f>
        <v>0.92741632675866958</v>
      </c>
      <c r="E17906" s="2"/>
      <c r="H17906"/>
    </row>
    <row r="17907" spans="1:8">
      <c r="A17907" s="4">
        <v>40545</v>
      </c>
      <c r="B17907">
        <v>0.13</v>
      </c>
      <c r="C17907">
        <f>IFERROR(((VLOOKUP(A17907,'Interest Rates-10yr'!$A$9:$C$15239,2,FALSE))-B17907),C17906)</f>
        <v>3.17</v>
      </c>
      <c r="D17907" s="98">
        <f>AVERAGE(C$10:C17907)</f>
        <v>0.92754162476253821</v>
      </c>
      <c r="E17907" s="2"/>
      <c r="H17907"/>
    </row>
    <row r="17908" spans="1:8">
      <c r="A17908" s="4">
        <v>40546</v>
      </c>
      <c r="B17908">
        <v>0.19</v>
      </c>
      <c r="C17908">
        <f>IFERROR(((VLOOKUP(A17908,'Interest Rates-10yr'!$A$9:$C$15239,2,FALSE))-B17908),C17907)</f>
        <v>3.17</v>
      </c>
      <c r="D17908" s="98">
        <f>AVERAGE(C$10:C17908)</f>
        <v>0.92766690876584768</v>
      </c>
      <c r="E17908" s="2"/>
      <c r="H17908"/>
    </row>
    <row r="17909" spans="1:8">
      <c r="A17909" s="4">
        <v>40547</v>
      </c>
      <c r="B17909">
        <v>0.18</v>
      </c>
      <c r="C17909">
        <f>IFERROR(((VLOOKUP(A17909,'Interest Rates-10yr'!$A$9:$C$15239,2,FALSE))-B17909),C17908)</f>
        <v>3.1799999999999997</v>
      </c>
      <c r="D17909" s="98">
        <f>AVERAGE(C$10:C17909)</f>
        <v>0.92779273743016244</v>
      </c>
      <c r="E17909" s="2"/>
      <c r="H17909"/>
    </row>
    <row r="17910" spans="1:8">
      <c r="A17910" s="4">
        <v>40548</v>
      </c>
      <c r="B17910">
        <v>0.18</v>
      </c>
      <c r="C17910">
        <f>IFERROR(((VLOOKUP(A17910,'Interest Rates-10yr'!$A$9:$C$15239,2,FALSE))-B17910),C17909)</f>
        <v>3.32</v>
      </c>
      <c r="D17910" s="98">
        <f>AVERAGE(C$10:C17910)</f>
        <v>0.92792637282832835</v>
      </c>
      <c r="E17910" s="2"/>
      <c r="H17910"/>
    </row>
    <row r="17911" spans="1:8">
      <c r="A17911" s="4">
        <v>40549</v>
      </c>
      <c r="B17911">
        <v>0.17</v>
      </c>
      <c r="C17911">
        <f>IFERROR(((VLOOKUP(A17911,'Interest Rates-10yr'!$A$9:$C$15239,2,FALSE))-B17911),C17910)</f>
        <v>3.27</v>
      </c>
      <c r="D17911" s="98">
        <f>AVERAGE(C$10:C17911)</f>
        <v>0.92805720031280903</v>
      </c>
      <c r="E17911" s="2"/>
      <c r="H17911"/>
    </row>
    <row r="17912" spans="1:8">
      <c r="A17912" s="4">
        <v>40550</v>
      </c>
      <c r="B17912">
        <v>0.17</v>
      </c>
      <c r="C17912">
        <f>IFERROR(((VLOOKUP(A17912,'Interest Rates-10yr'!$A$9:$C$15239,2,FALSE))-B17912),C17911)</f>
        <v>3.17</v>
      </c>
      <c r="D17912" s="98">
        <f>AVERAGE(C$10:C17912)</f>
        <v>0.92818242752610769</v>
      </c>
      <c r="E17912" s="2"/>
      <c r="H17912"/>
    </row>
    <row r="17913" spans="1:8">
      <c r="A17913" s="4">
        <v>40551</v>
      </c>
      <c r="B17913">
        <v>0.17</v>
      </c>
      <c r="C17913">
        <f>IFERROR(((VLOOKUP(A17913,'Interest Rates-10yr'!$A$9:$C$15239,2,FALSE))-B17913),C17912)</f>
        <v>3.17</v>
      </c>
      <c r="D17913" s="98">
        <f>AVERAGE(C$10:C17913)</f>
        <v>0.92830764075066485</v>
      </c>
      <c r="E17913" s="2"/>
      <c r="H17913"/>
    </row>
    <row r="17914" spans="1:8">
      <c r="A17914" s="4">
        <v>40552</v>
      </c>
      <c r="B17914">
        <v>0.17</v>
      </c>
      <c r="C17914">
        <f>IFERROR(((VLOOKUP(A17914,'Interest Rates-10yr'!$A$9:$C$15239,2,FALSE))-B17914),C17913)</f>
        <v>3.17</v>
      </c>
      <c r="D17914" s="98">
        <f>AVERAGE(C$10:C17914)</f>
        <v>0.92843283998882442</v>
      </c>
      <c r="E17914" s="2"/>
      <c r="H17914"/>
    </row>
    <row r="17915" spans="1:8">
      <c r="A17915" s="4">
        <v>40553</v>
      </c>
      <c r="B17915">
        <v>0.17</v>
      </c>
      <c r="C17915">
        <f>IFERROR(((VLOOKUP(A17915,'Interest Rates-10yr'!$A$9:$C$15239,2,FALSE))-B17915),C17914)</f>
        <v>3.15</v>
      </c>
      <c r="D17915" s="98">
        <f>AVERAGE(C$10:C17915)</f>
        <v>0.92855690829888882</v>
      </c>
      <c r="E17915" s="2"/>
      <c r="H17915"/>
    </row>
    <row r="17916" spans="1:8">
      <c r="A17916" s="4">
        <v>40554</v>
      </c>
      <c r="B17916">
        <v>0.17</v>
      </c>
      <c r="C17916">
        <f>IFERROR(((VLOOKUP(A17916,'Interest Rates-10yr'!$A$9:$C$15239,2,FALSE))-B17916),C17915)</f>
        <v>3.2</v>
      </c>
      <c r="D17916" s="98">
        <f>AVERAGE(C$10:C17916)</f>
        <v>0.92868375495615707</v>
      </c>
      <c r="E17916" s="2"/>
      <c r="H17916"/>
    </row>
    <row r="17917" spans="1:8">
      <c r="A17917" s="4">
        <v>40555</v>
      </c>
      <c r="B17917">
        <v>0.16</v>
      </c>
      <c r="C17917">
        <f>IFERROR(((VLOOKUP(A17917,'Interest Rates-10yr'!$A$9:$C$15239,2,FALSE))-B17917),C17916)</f>
        <v>3.2399999999999998</v>
      </c>
      <c r="D17917" s="98">
        <f>AVERAGE(C$10:C17917)</f>
        <v>0.92881282108554308</v>
      </c>
      <c r="E17917" s="2"/>
      <c r="H17917"/>
    </row>
    <row r="17918" spans="1:8">
      <c r="A17918" s="4">
        <v>40556</v>
      </c>
      <c r="B17918">
        <v>0.16</v>
      </c>
      <c r="C17918">
        <f>IFERROR(((VLOOKUP(A17918,'Interest Rates-10yr'!$A$9:$C$15239,2,FALSE))-B17918),C17917)</f>
        <v>3.1799999999999997</v>
      </c>
      <c r="D17918" s="98">
        <f>AVERAGE(C$10:C17918)</f>
        <v>0.92893852253056597</v>
      </c>
      <c r="E17918" s="2"/>
      <c r="H17918"/>
    </row>
    <row r="17919" spans="1:8">
      <c r="A17919" s="4">
        <v>40557</v>
      </c>
      <c r="B17919">
        <v>0.16</v>
      </c>
      <c r="C17919">
        <f>IFERROR(((VLOOKUP(A17919,'Interest Rates-10yr'!$A$9:$C$15239,2,FALSE))-B17919),C17918)</f>
        <v>3.19</v>
      </c>
      <c r="D17919" s="98">
        <f>AVERAGE(C$10:C17919)</f>
        <v>0.92906476828586848</v>
      </c>
      <c r="E17919" s="2"/>
      <c r="H17919"/>
    </row>
    <row r="17920" spans="1:8">
      <c r="A17920" s="4">
        <v>40558</v>
      </c>
      <c r="B17920">
        <v>0.16</v>
      </c>
      <c r="C17920">
        <f>IFERROR(((VLOOKUP(A17920,'Interest Rates-10yr'!$A$9:$C$15239,2,FALSE))-B17920),C17919)</f>
        <v>3.19</v>
      </c>
      <c r="D17920" s="98">
        <f>AVERAGE(C$10:C17920)</f>
        <v>0.92919099994416299</v>
      </c>
      <c r="E17920" s="2"/>
      <c r="H17920"/>
    </row>
    <row r="17921" spans="1:7" customFormat="1">
      <c r="A17921" s="4">
        <v>40559</v>
      </c>
      <c r="B17921">
        <v>0.16</v>
      </c>
      <c r="C17921">
        <f>IFERROR(((VLOOKUP(A17921,'Interest Rates-10yr'!$A$9:$C$15239,2,FALSE))-B17921),C17920)</f>
        <v>3.19</v>
      </c>
      <c r="D17921" s="98">
        <f>AVERAGE(C$10:C17921)</f>
        <v>0.92931721750781049</v>
      </c>
      <c r="E17921" s="2"/>
      <c r="G17921" s="23"/>
    </row>
    <row r="17922" spans="1:7" customFormat="1">
      <c r="A17922" s="4">
        <v>40560</v>
      </c>
      <c r="B17922">
        <v>0.16</v>
      </c>
      <c r="C17922">
        <f>IFERROR(((VLOOKUP(A17922,'Interest Rates-10yr'!$A$9:$C$15239,2,FALSE))-B17922),C17921)</f>
        <v>3.19</v>
      </c>
      <c r="D17922" s="98">
        <f>AVERAGE(C$10:C17922)</f>
        <v>0.92944342097917154</v>
      </c>
      <c r="E17922" s="2"/>
      <c r="G17922" s="23"/>
    </row>
    <row r="17923" spans="1:7" customFormat="1">
      <c r="A17923" s="4">
        <v>40561</v>
      </c>
      <c r="B17923">
        <v>0.19</v>
      </c>
      <c r="C17923">
        <f>IFERROR(((VLOOKUP(A17923,'Interest Rates-10yr'!$A$9:$C$15239,2,FALSE))-B17923),C17922)</f>
        <v>3.2</v>
      </c>
      <c r="D17923" s="98">
        <f>AVERAGE(C$10:C17923)</f>
        <v>0.9295701685832255</v>
      </c>
      <c r="E17923" s="2"/>
      <c r="G17923" s="23"/>
    </row>
    <row r="17924" spans="1:7" customFormat="1">
      <c r="A17924" s="4">
        <v>40562</v>
      </c>
      <c r="B17924">
        <v>0.18</v>
      </c>
      <c r="C17924">
        <f>IFERROR(((VLOOKUP(A17924,'Interest Rates-10yr'!$A$9:$C$15239,2,FALSE))-B17924),C17923)</f>
        <v>3.19</v>
      </c>
      <c r="D17924" s="98">
        <f>AVERAGE(C$10:C17924)</f>
        <v>0.92969634384593358</v>
      </c>
      <c r="E17924" s="2"/>
      <c r="G17924" s="23"/>
    </row>
    <row r="17925" spans="1:7" customFormat="1">
      <c r="A17925" s="4">
        <v>40563</v>
      </c>
      <c r="B17925">
        <v>0.18</v>
      </c>
      <c r="C17925">
        <f>IFERROR(((VLOOKUP(A17925,'Interest Rates-10yr'!$A$9:$C$15239,2,FALSE))-B17925),C17924)</f>
        <v>3.29</v>
      </c>
      <c r="D17925" s="98">
        <f>AVERAGE(C$10:C17925)</f>
        <v>0.92982808662647365</v>
      </c>
      <c r="E17925" s="2"/>
      <c r="G17925" s="23"/>
    </row>
    <row r="17926" spans="1:7" customFormat="1">
      <c r="A17926" s="4">
        <v>40564</v>
      </c>
      <c r="B17926">
        <v>0.17</v>
      </c>
      <c r="C17926">
        <f>IFERROR(((VLOOKUP(A17926,'Interest Rates-10yr'!$A$9:$C$15239,2,FALSE))-B17926),C17925)</f>
        <v>3.27</v>
      </c>
      <c r="D17926" s="98">
        <f>AVERAGE(C$10:C17926)</f>
        <v>0.9299586984428142</v>
      </c>
      <c r="E17926" s="2"/>
      <c r="G17926" s="23"/>
    </row>
    <row r="17927" spans="1:7" customFormat="1">
      <c r="A17927" s="4">
        <v>40565</v>
      </c>
      <c r="B17927">
        <v>0.17</v>
      </c>
      <c r="C17927">
        <f>IFERROR(((VLOOKUP(A17927,'Interest Rates-10yr'!$A$9:$C$15239,2,FALSE))-B17927),C17926)</f>
        <v>3.27</v>
      </c>
      <c r="D17927" s="98">
        <f>AVERAGE(C$10:C17927)</f>
        <v>0.93008929568031595</v>
      </c>
      <c r="E17927" s="2"/>
      <c r="G17927" s="23"/>
    </row>
    <row r="17928" spans="1:7" customFormat="1">
      <c r="A17928" s="4">
        <v>40566</v>
      </c>
      <c r="B17928">
        <v>0.17</v>
      </c>
      <c r="C17928">
        <f>IFERROR(((VLOOKUP(A17928,'Interest Rates-10yr'!$A$9:$C$15239,2,FALSE))-B17928),C17927)</f>
        <v>3.27</v>
      </c>
      <c r="D17928" s="98">
        <f>AVERAGE(C$10:C17928)</f>
        <v>0.93021987834141984</v>
      </c>
      <c r="E17928" s="2"/>
      <c r="G17928" s="23"/>
    </row>
    <row r="17929" spans="1:7" customFormat="1">
      <c r="A17929" s="4">
        <v>40567</v>
      </c>
      <c r="B17929">
        <v>0.18</v>
      </c>
      <c r="C17929">
        <f>IFERROR(((VLOOKUP(A17929,'Interest Rates-10yr'!$A$9:$C$15239,2,FALSE))-B17929),C17928)</f>
        <v>3.25</v>
      </c>
      <c r="D17929" s="98">
        <f>AVERAGE(C$10:C17929)</f>
        <v>0.93034933035713741</v>
      </c>
      <c r="E17929" s="2"/>
      <c r="G17929" s="23"/>
    </row>
    <row r="17930" spans="1:7" customFormat="1">
      <c r="A17930" s="4">
        <v>40568</v>
      </c>
      <c r="B17930">
        <v>0.17</v>
      </c>
      <c r="C17930">
        <f>IFERROR(((VLOOKUP(A17930,'Interest Rates-10yr'!$A$9:$C$15239,2,FALSE))-B17930),C17929)</f>
        <v>3.18</v>
      </c>
      <c r="D17930" s="98">
        <f>AVERAGE(C$10:C17930)</f>
        <v>0.93047486189386208</v>
      </c>
      <c r="E17930" s="2"/>
      <c r="G17930" s="23"/>
    </row>
    <row r="17931" spans="1:7" customFormat="1">
      <c r="A17931" s="4">
        <v>40569</v>
      </c>
      <c r="B17931">
        <v>0.17</v>
      </c>
      <c r="C17931">
        <f>IFERROR(((VLOOKUP(A17931,'Interest Rates-10yr'!$A$9:$C$15239,2,FALSE))-B17931),C17930)</f>
        <v>3.2800000000000002</v>
      </c>
      <c r="D17931" s="98">
        <f>AVERAGE(C$10:C17931)</f>
        <v>0.9306059591563387</v>
      </c>
      <c r="E17931" s="2"/>
      <c r="G17931" s="23"/>
    </row>
    <row r="17932" spans="1:7" customFormat="1">
      <c r="A17932" s="4">
        <v>40570</v>
      </c>
      <c r="B17932">
        <v>0.17</v>
      </c>
      <c r="C17932">
        <f>IFERROR(((VLOOKUP(A17932,'Interest Rates-10yr'!$A$9:$C$15239,2,FALSE))-B17932),C17931)</f>
        <v>3.25</v>
      </c>
      <c r="D17932" s="98">
        <f>AVERAGE(C$10:C17932)</f>
        <v>0.93073536796294709</v>
      </c>
      <c r="E17932" s="2"/>
      <c r="G17932" s="23"/>
    </row>
    <row r="17933" spans="1:7" customFormat="1">
      <c r="A17933" s="4">
        <v>40571</v>
      </c>
      <c r="B17933">
        <v>0.17</v>
      </c>
      <c r="C17933">
        <f>IFERROR(((VLOOKUP(A17933,'Interest Rates-10yr'!$A$9:$C$15239,2,FALSE))-B17933),C17932)</f>
        <v>3.19</v>
      </c>
      <c r="D17933" s="98">
        <f>AVERAGE(C$10:C17933)</f>
        <v>0.93086141486274832</v>
      </c>
      <c r="E17933" s="2"/>
      <c r="G17933" s="23"/>
    </row>
    <row r="17934" spans="1:7" customFormat="1">
      <c r="A17934" s="4">
        <v>40572</v>
      </c>
      <c r="B17934">
        <v>0.17</v>
      </c>
      <c r="C17934">
        <f>IFERROR(((VLOOKUP(A17934,'Interest Rates-10yr'!$A$9:$C$15239,2,FALSE))-B17934),C17933)</f>
        <v>3.19</v>
      </c>
      <c r="D17934" s="98">
        <f>AVERAGE(C$10:C17934)</f>
        <v>0.93098744769873909</v>
      </c>
      <c r="E17934" s="2"/>
      <c r="G17934" s="23"/>
    </row>
    <row r="17935" spans="1:7" customFormat="1">
      <c r="A17935" s="4">
        <v>40573</v>
      </c>
      <c r="B17935">
        <v>0.17</v>
      </c>
      <c r="C17935">
        <f>IFERROR(((VLOOKUP(A17935,'Interest Rates-10yr'!$A$9:$C$15239,2,FALSE))-B17935),C17934)</f>
        <v>3.19</v>
      </c>
      <c r="D17935" s="98">
        <f>AVERAGE(C$10:C17935)</f>
        <v>0.93111346647327331</v>
      </c>
      <c r="E17935" s="2"/>
      <c r="G17935" s="23"/>
    </row>
    <row r="17936" spans="1:7" customFormat="1">
      <c r="A17936" s="4">
        <v>40574</v>
      </c>
      <c r="B17936">
        <v>0.17</v>
      </c>
      <c r="C17936">
        <f>IFERROR(((VLOOKUP(A17936,'Interest Rates-10yr'!$A$9:$C$15239,2,FALSE))-B17936),C17935)</f>
        <v>3.25</v>
      </c>
      <c r="D17936" s="98">
        <f>AVERAGE(C$10:C17936)</f>
        <v>0.93124281809560427</v>
      </c>
      <c r="E17936" s="2"/>
      <c r="G17936" s="23"/>
    </row>
    <row r="17937" spans="1:7" customFormat="1">
      <c r="A17937" s="4">
        <v>40575</v>
      </c>
      <c r="B17937">
        <v>0.18</v>
      </c>
      <c r="C17937">
        <f>IFERROR(((VLOOKUP(A17937,'Interest Rates-10yr'!$A$9:$C$15239,2,FALSE))-B17937),C17936)</f>
        <v>3.3</v>
      </c>
      <c r="D17937" s="98">
        <f>AVERAGE(C$10:C17937)</f>
        <v>0.93137494422132405</v>
      </c>
      <c r="E17937" s="2"/>
      <c r="G17937" s="23"/>
    </row>
    <row r="17938" spans="1:7" customFormat="1">
      <c r="A17938" s="4">
        <v>40576</v>
      </c>
      <c r="B17938">
        <v>0.18</v>
      </c>
      <c r="C17938">
        <f>IFERROR(((VLOOKUP(A17938,'Interest Rates-10yr'!$A$9:$C$15239,2,FALSE))-B17938),C17937)</f>
        <v>3.34</v>
      </c>
      <c r="D17938" s="98">
        <f>AVERAGE(C$10:C17938)</f>
        <v>0.93150928663059274</v>
      </c>
      <c r="E17938" s="2"/>
      <c r="G17938" s="23"/>
    </row>
    <row r="17939" spans="1:7" customFormat="1">
      <c r="A17939" s="4">
        <v>40577</v>
      </c>
      <c r="B17939">
        <v>0.17</v>
      </c>
      <c r="C17939">
        <f>IFERROR(((VLOOKUP(A17939,'Interest Rates-10yr'!$A$9:$C$15239,2,FALSE))-B17939),C17938)</f>
        <v>3.41</v>
      </c>
      <c r="D17939" s="98">
        <f>AVERAGE(C$10:C17939)</f>
        <v>0.93164751812603996</v>
      </c>
      <c r="E17939" s="2"/>
      <c r="G17939" s="23"/>
    </row>
    <row r="17940" spans="1:7" customFormat="1">
      <c r="A17940" s="4">
        <v>40578</v>
      </c>
      <c r="B17940">
        <v>0.17</v>
      </c>
      <c r="C17940">
        <f>IFERROR(((VLOOKUP(A17940,'Interest Rates-10yr'!$A$9:$C$15239,2,FALSE))-B17940),C17939)</f>
        <v>3.5100000000000002</v>
      </c>
      <c r="D17940" s="98">
        <f>AVERAGE(C$10:C17940)</f>
        <v>0.93179131113713098</v>
      </c>
      <c r="E17940" s="2"/>
      <c r="G17940" s="23"/>
    </row>
    <row r="17941" spans="1:7" customFormat="1">
      <c r="A17941" s="4">
        <v>40579</v>
      </c>
      <c r="B17941">
        <v>0.17</v>
      </c>
      <c r="C17941">
        <f>IFERROR(((VLOOKUP(A17941,'Interest Rates-10yr'!$A$9:$C$15239,2,FALSE))-B17941),C17940)</f>
        <v>3.5100000000000002</v>
      </c>
      <c r="D17941" s="98">
        <f>AVERAGE(C$10:C17941)</f>
        <v>0.9319350881106343</v>
      </c>
      <c r="E17941" s="2"/>
      <c r="G17941" s="23"/>
    </row>
    <row r="17942" spans="1:7" customFormat="1">
      <c r="A17942" s="4">
        <v>40580</v>
      </c>
      <c r="B17942">
        <v>0.17</v>
      </c>
      <c r="C17942">
        <f>IFERROR(((VLOOKUP(A17942,'Interest Rates-10yr'!$A$9:$C$15239,2,FALSE))-B17942),C17941)</f>
        <v>3.5100000000000002</v>
      </c>
      <c r="D17942" s="98">
        <f>AVERAGE(C$10:C17942)</f>
        <v>0.93207884904923277</v>
      </c>
      <c r="E17942" s="2"/>
      <c r="G17942" s="23"/>
    </row>
    <row r="17943" spans="1:7" customFormat="1">
      <c r="A17943" s="4">
        <v>40581</v>
      </c>
      <c r="B17943">
        <v>0.17</v>
      </c>
      <c r="C17943">
        <f>IFERROR(((VLOOKUP(A17943,'Interest Rates-10yr'!$A$9:$C$15239,2,FALSE))-B17943),C17942)</f>
        <v>3.5100000000000002</v>
      </c>
      <c r="D17943" s="98">
        <f>AVERAGE(C$10:C17943)</f>
        <v>0.93222259395560891</v>
      </c>
      <c r="E17943" s="2"/>
      <c r="G17943" s="23"/>
    </row>
    <row r="17944" spans="1:7" customFormat="1">
      <c r="A17944" s="4">
        <v>40582</v>
      </c>
      <c r="B17944">
        <v>0.16</v>
      </c>
      <c r="C17944">
        <f>IFERROR(((VLOOKUP(A17944,'Interest Rates-10yr'!$A$9:$C$15239,2,FALSE))-B17944),C17943)</f>
        <v>3.59</v>
      </c>
      <c r="D17944" s="98">
        <f>AVERAGE(C$10:C17944)</f>
        <v>0.93237078338443768</v>
      </c>
      <c r="E17944" s="2"/>
      <c r="G17944" s="23"/>
    </row>
    <row r="17945" spans="1:7" customFormat="1">
      <c r="A17945" s="4">
        <v>40583</v>
      </c>
      <c r="B17945">
        <v>0.15</v>
      </c>
      <c r="C17945">
        <f>IFERROR(((VLOOKUP(A17945,'Interest Rates-10yr'!$A$9:$C$15239,2,FALSE))-B17945),C17944)</f>
        <v>3.5</v>
      </c>
      <c r="D17945" s="98">
        <f>AVERAGE(C$10:C17945)</f>
        <v>0.93251393844780839</v>
      </c>
      <c r="E17945" s="2"/>
      <c r="G17945" s="23"/>
    </row>
    <row r="17946" spans="1:7" customFormat="1">
      <c r="A17946" s="4">
        <v>40584</v>
      </c>
      <c r="B17946">
        <v>0.15</v>
      </c>
      <c r="C17946">
        <f>IFERROR(((VLOOKUP(A17946,'Interest Rates-10yr'!$A$9:$C$15239,2,FALSE))-B17946),C17945)</f>
        <v>3.5500000000000003</v>
      </c>
      <c r="D17946" s="98">
        <f>AVERAGE(C$10:C17946)</f>
        <v>0.93265986508334109</v>
      </c>
      <c r="E17946" s="2"/>
      <c r="G17946" s="23"/>
    </row>
    <row r="17947" spans="1:7" customFormat="1">
      <c r="A17947" s="4">
        <v>40585</v>
      </c>
      <c r="B17947">
        <v>0.15</v>
      </c>
      <c r="C17947">
        <f>IFERROR(((VLOOKUP(A17947,'Interest Rates-10yr'!$A$9:$C$15239,2,FALSE))-B17947),C17946)</f>
        <v>3.49</v>
      </c>
      <c r="D17947" s="98">
        <f>AVERAGE(C$10:C17947)</f>
        <v>0.93280243059426304</v>
      </c>
      <c r="E17947" s="2"/>
      <c r="G17947" s="23"/>
    </row>
    <row r="17948" spans="1:7" customFormat="1">
      <c r="A17948" s="4">
        <v>40586</v>
      </c>
      <c r="B17948">
        <v>0.15</v>
      </c>
      <c r="C17948">
        <f>IFERROR(((VLOOKUP(A17948,'Interest Rates-10yr'!$A$9:$C$15239,2,FALSE))-B17948),C17947)</f>
        <v>3.49</v>
      </c>
      <c r="D17948" s="98">
        <f>AVERAGE(C$10:C17948)</f>
        <v>0.93294498021070815</v>
      </c>
      <c r="E17948" s="2"/>
      <c r="G17948" s="23"/>
    </row>
    <row r="17949" spans="1:7" customFormat="1">
      <c r="A17949" s="4">
        <v>40587</v>
      </c>
      <c r="B17949">
        <v>0.15</v>
      </c>
      <c r="C17949">
        <f>IFERROR(((VLOOKUP(A17949,'Interest Rates-10yr'!$A$9:$C$15239,2,FALSE))-B17949),C17948)</f>
        <v>3.49</v>
      </c>
      <c r="D17949" s="98">
        <f>AVERAGE(C$10:C17949)</f>
        <v>0.93308751393533418</v>
      </c>
      <c r="E17949" s="2"/>
      <c r="G17949" s="23"/>
    </row>
    <row r="17950" spans="1:7" customFormat="1">
      <c r="A17950" s="4">
        <v>40588</v>
      </c>
      <c r="B17950">
        <v>0.15</v>
      </c>
      <c r="C17950">
        <f>IFERROR(((VLOOKUP(A17950,'Interest Rates-10yr'!$A$9:$C$15239,2,FALSE))-B17950),C17949)</f>
        <v>3.47</v>
      </c>
      <c r="D17950" s="98">
        <f>AVERAGE(C$10:C17950)</f>
        <v>0.93322891700573518</v>
      </c>
      <c r="E17950" s="2"/>
      <c r="G17950" s="23"/>
    </row>
    <row r="17951" spans="1:7" customFormat="1">
      <c r="A17951" s="4">
        <v>40589</v>
      </c>
      <c r="B17951">
        <v>0.16</v>
      </c>
      <c r="C17951">
        <f>IFERROR(((VLOOKUP(A17951,'Interest Rates-10yr'!$A$9:$C$15239,2,FALSE))-B17951),C17950)</f>
        <v>3.4499999999999997</v>
      </c>
      <c r="D17951" s="98">
        <f>AVERAGE(C$10:C17951)</f>
        <v>0.93336918961096293</v>
      </c>
      <c r="E17951" s="2"/>
      <c r="G17951" s="23"/>
    </row>
    <row r="17952" spans="1:7" customFormat="1">
      <c r="A17952" s="4">
        <v>40590</v>
      </c>
      <c r="B17952">
        <v>0.15</v>
      </c>
      <c r="C17952">
        <f>IFERROR(((VLOOKUP(A17952,'Interest Rates-10yr'!$A$9:$C$15239,2,FALSE))-B17952),C17951)</f>
        <v>3.47</v>
      </c>
      <c r="D17952" s="98">
        <f>AVERAGE(C$10:C17952)</f>
        <v>0.93351056122164067</v>
      </c>
      <c r="E17952" s="2"/>
      <c r="G17952" s="23"/>
    </row>
    <row r="17953" spans="1:7" customFormat="1">
      <c r="A17953" s="4">
        <v>40591</v>
      </c>
      <c r="B17953">
        <v>0.15</v>
      </c>
      <c r="C17953">
        <f>IFERROR(((VLOOKUP(A17953,'Interest Rates-10yr'!$A$9:$C$15239,2,FALSE))-B17953),C17952)</f>
        <v>3.43</v>
      </c>
      <c r="D17953" s="98">
        <f>AVERAGE(C$10:C17953)</f>
        <v>0.93364968791796132</v>
      </c>
      <c r="E17953" s="2"/>
      <c r="G17953" s="23"/>
    </row>
    <row r="17954" spans="1:7" customFormat="1">
      <c r="A17954" s="4">
        <v>40592</v>
      </c>
      <c r="B17954">
        <v>0.15</v>
      </c>
      <c r="C17954">
        <f>IFERROR(((VLOOKUP(A17954,'Interest Rates-10yr'!$A$9:$C$15239,2,FALSE))-B17954),C17953)</f>
        <v>3.44</v>
      </c>
      <c r="D17954" s="98">
        <f>AVERAGE(C$10:C17954)</f>
        <v>0.93378935636667015</v>
      </c>
      <c r="E17954" s="2"/>
      <c r="G17954" s="23"/>
    </row>
    <row r="17955" spans="1:7" customFormat="1">
      <c r="A17955" s="4">
        <v>40593</v>
      </c>
      <c r="B17955">
        <v>0.15</v>
      </c>
      <c r="C17955">
        <f>IFERROR(((VLOOKUP(A17955,'Interest Rates-10yr'!$A$9:$C$15239,2,FALSE))-B17955),C17954)</f>
        <v>3.44</v>
      </c>
      <c r="D17955" s="98">
        <f>AVERAGE(C$10:C17955)</f>
        <v>0.93392900924996636</v>
      </c>
      <c r="E17955" s="2"/>
      <c r="G17955" s="23"/>
    </row>
    <row r="17956" spans="1:7" customFormat="1">
      <c r="A17956" s="4">
        <v>40594</v>
      </c>
      <c r="B17956">
        <v>0.15</v>
      </c>
      <c r="C17956">
        <f>IFERROR(((VLOOKUP(A17956,'Interest Rates-10yr'!$A$9:$C$15239,2,FALSE))-B17956),C17955)</f>
        <v>3.44</v>
      </c>
      <c r="D17956" s="98">
        <f>AVERAGE(C$10:C17956)</f>
        <v>0.93406864657045152</v>
      </c>
      <c r="E17956" s="2"/>
      <c r="G17956" s="23"/>
    </row>
    <row r="17957" spans="1:7" customFormat="1">
      <c r="A17957" s="4">
        <v>40595</v>
      </c>
      <c r="B17957">
        <v>0.15</v>
      </c>
      <c r="C17957">
        <f>IFERROR(((VLOOKUP(A17957,'Interest Rates-10yr'!$A$9:$C$15239,2,FALSE))-B17957),C17956)</f>
        <v>3.44</v>
      </c>
      <c r="D17957" s="98">
        <f>AVERAGE(C$10:C17957)</f>
        <v>0.93420826833072723</v>
      </c>
      <c r="E17957" s="2"/>
      <c r="G17957" s="23"/>
    </row>
    <row r="17958" spans="1:7" customFormat="1">
      <c r="A17958" s="4">
        <v>40596</v>
      </c>
      <c r="B17958">
        <v>0.15</v>
      </c>
      <c r="C17958">
        <f>IFERROR(((VLOOKUP(A17958,'Interest Rates-10yr'!$A$9:$C$15239,2,FALSE))-B17958),C17957)</f>
        <v>3.31</v>
      </c>
      <c r="D17958" s="98">
        <f>AVERAGE(C$10:C17958)</f>
        <v>0.93434063179006599</v>
      </c>
      <c r="E17958" s="2"/>
      <c r="G17958" s="23"/>
    </row>
    <row r="17959" spans="1:7" customFormat="1">
      <c r="A17959" s="4">
        <v>40597</v>
      </c>
      <c r="B17959">
        <v>0.15</v>
      </c>
      <c r="C17959">
        <f>IFERROR(((VLOOKUP(A17959,'Interest Rates-10yr'!$A$9:$C$15239,2,FALSE))-B17959),C17958)</f>
        <v>3.3400000000000003</v>
      </c>
      <c r="D17959" s="98">
        <f>AVERAGE(C$10:C17959)</f>
        <v>0.93447465181057909</v>
      </c>
      <c r="E17959" s="2"/>
      <c r="G17959" s="23"/>
    </row>
    <row r="17960" spans="1:7" customFormat="1">
      <c r="A17960" s="4">
        <v>40598</v>
      </c>
      <c r="B17960">
        <v>0.15</v>
      </c>
      <c r="C17960">
        <f>IFERROR(((VLOOKUP(A17960,'Interest Rates-10yr'!$A$9:$C$15239,2,FALSE))-B17960),C17959)</f>
        <v>3.31</v>
      </c>
      <c r="D17960" s="98">
        <f>AVERAGE(C$10:C17960)</f>
        <v>0.93460698568324307</v>
      </c>
      <c r="E17960" s="2"/>
      <c r="G17960" s="23"/>
    </row>
    <row r="17961" spans="1:7" customFormat="1">
      <c r="A17961" s="4">
        <v>40599</v>
      </c>
      <c r="B17961">
        <v>0.15</v>
      </c>
      <c r="C17961">
        <f>IFERROR(((VLOOKUP(A17961,'Interest Rates-10yr'!$A$9:$C$15239,2,FALSE))-B17961),C17960)</f>
        <v>3.27</v>
      </c>
      <c r="D17961" s="98">
        <f>AVERAGE(C$10:C17961)</f>
        <v>0.93473707664883554</v>
      </c>
      <c r="E17961" s="2"/>
      <c r="G17961" s="23"/>
    </row>
    <row r="17962" spans="1:7" customFormat="1">
      <c r="A17962" s="4">
        <v>40600</v>
      </c>
      <c r="B17962">
        <v>0.15</v>
      </c>
      <c r="C17962">
        <f>IFERROR(((VLOOKUP(A17962,'Interest Rates-10yr'!$A$9:$C$15239,2,FALSE))-B17962),C17961)</f>
        <v>3.27</v>
      </c>
      <c r="D17962" s="98">
        <f>AVERAGE(C$10:C17962)</f>
        <v>0.93486715312203517</v>
      </c>
      <c r="E17962" s="2"/>
      <c r="G17962" s="23"/>
    </row>
    <row r="17963" spans="1:7" customFormat="1">
      <c r="A17963" s="4">
        <v>40601</v>
      </c>
      <c r="B17963">
        <v>0.15</v>
      </c>
      <c r="C17963">
        <f>IFERROR(((VLOOKUP(A17963,'Interest Rates-10yr'!$A$9:$C$15239,2,FALSE))-B17963),C17962)</f>
        <v>3.27</v>
      </c>
      <c r="D17963" s="98">
        <f>AVERAGE(C$10:C17963)</f>
        <v>0.93499721510526324</v>
      </c>
      <c r="E17963" s="2"/>
      <c r="G17963" s="23"/>
    </row>
    <row r="17964" spans="1:7" customFormat="1">
      <c r="A17964" s="4">
        <v>40602</v>
      </c>
      <c r="B17964">
        <v>0.16</v>
      </c>
      <c r="C17964">
        <f>IFERROR(((VLOOKUP(A17964,'Interest Rates-10yr'!$A$9:$C$15239,2,FALSE))-B17964),C17963)</f>
        <v>3.26</v>
      </c>
      <c r="D17964" s="98">
        <f>AVERAGE(C$10:C17964)</f>
        <v>0.93512670565301559</v>
      </c>
      <c r="E17964" s="2"/>
      <c r="G17964" s="23"/>
    </row>
    <row r="17965" spans="1:7" customFormat="1">
      <c r="A17965" s="4">
        <v>40603</v>
      </c>
      <c r="B17965">
        <v>0.15</v>
      </c>
      <c r="C17965">
        <f>IFERROR(((VLOOKUP(A17965,'Interest Rates-10yr'!$A$9:$C$15239,2,FALSE))-B17965),C17964)</f>
        <v>3.2600000000000002</v>
      </c>
      <c r="D17965" s="98">
        <f>AVERAGE(C$10:C17965)</f>
        <v>0.93525618177767289</v>
      </c>
      <c r="E17965" s="2"/>
      <c r="G17965" s="23"/>
    </row>
    <row r="17966" spans="1:7" customFormat="1">
      <c r="A17966" s="4">
        <v>40604</v>
      </c>
      <c r="B17966">
        <v>0.16</v>
      </c>
      <c r="C17966">
        <f>IFERROR(((VLOOKUP(A17966,'Interest Rates-10yr'!$A$9:$C$15239,2,FALSE))-B17966),C17965)</f>
        <v>3.3</v>
      </c>
      <c r="D17966" s="98">
        <f>AVERAGE(C$10:C17966)</f>
        <v>0.93538787102522092</v>
      </c>
      <c r="E17966" s="2"/>
      <c r="G17966" s="23"/>
    </row>
    <row r="17967" spans="1:7" customFormat="1">
      <c r="A17967" s="4">
        <v>40605</v>
      </c>
      <c r="B17967">
        <v>0.15</v>
      </c>
      <c r="C17967">
        <f>IFERROR(((VLOOKUP(A17967,'Interest Rates-10yr'!$A$9:$C$15239,2,FALSE))-B17967),C17966)</f>
        <v>3.43</v>
      </c>
      <c r="D17967" s="98">
        <f>AVERAGE(C$10:C17967)</f>
        <v>0.93552678471989603</v>
      </c>
      <c r="E17967" s="2"/>
      <c r="G17967" s="23"/>
    </row>
    <row r="17968" spans="1:7" customFormat="1">
      <c r="A17968" s="4">
        <v>40606</v>
      </c>
      <c r="B17968">
        <v>0.15</v>
      </c>
      <c r="C17968">
        <f>IFERROR(((VLOOKUP(A17968,'Interest Rates-10yr'!$A$9:$C$15239,2,FALSE))-B17968),C17967)</f>
        <v>3.3400000000000003</v>
      </c>
      <c r="D17968" s="98">
        <f>AVERAGE(C$10:C17968)</f>
        <v>0.93566067152958921</v>
      </c>
      <c r="E17968" s="2"/>
      <c r="G17968" s="23"/>
    </row>
    <row r="17969" spans="1:7" customFormat="1">
      <c r="A17969" s="4">
        <v>40607</v>
      </c>
      <c r="B17969">
        <v>0.15</v>
      </c>
      <c r="C17969">
        <f>IFERROR(((VLOOKUP(A17969,'Interest Rates-10yr'!$A$9:$C$15239,2,FALSE))-B17969),C17968)</f>
        <v>3.3400000000000003</v>
      </c>
      <c r="D17969" s="98">
        <f>AVERAGE(C$10:C17969)</f>
        <v>0.93579454342983814</v>
      </c>
      <c r="E17969" s="2"/>
      <c r="G17969" s="23"/>
    </row>
    <row r="17970" spans="1:7" customFormat="1">
      <c r="A17970" s="4">
        <v>40608</v>
      </c>
      <c r="B17970">
        <v>0.15</v>
      </c>
      <c r="C17970">
        <f>IFERROR(((VLOOKUP(A17970,'Interest Rates-10yr'!$A$9:$C$15239,2,FALSE))-B17970),C17969)</f>
        <v>3.3400000000000003</v>
      </c>
      <c r="D17970" s="98">
        <f>AVERAGE(C$10:C17970)</f>
        <v>0.93592840042313308</v>
      </c>
      <c r="E17970" s="2"/>
      <c r="G17970" s="23"/>
    </row>
    <row r="17971" spans="1:7" customFormat="1">
      <c r="A17971" s="4">
        <v>40609</v>
      </c>
      <c r="B17971">
        <v>0.14000000000000001</v>
      </c>
      <c r="C17971">
        <f>IFERROR(((VLOOKUP(A17971,'Interest Rates-10yr'!$A$9:$C$15239,2,FALSE))-B17971),C17970)</f>
        <v>3.3699999999999997</v>
      </c>
      <c r="D17971" s="98">
        <f>AVERAGE(C$10:C17971)</f>
        <v>0.93606391270459266</v>
      </c>
      <c r="E17971" s="2"/>
      <c r="G17971" s="23"/>
    </row>
    <row r="17972" spans="1:7" customFormat="1">
      <c r="A17972" s="4">
        <v>40610</v>
      </c>
      <c r="B17972">
        <v>0.14000000000000001</v>
      </c>
      <c r="C17972">
        <f>IFERROR(((VLOOKUP(A17972,'Interest Rates-10yr'!$A$9:$C$15239,2,FALSE))-B17972),C17971)</f>
        <v>3.42</v>
      </c>
      <c r="D17972" s="98">
        <f>AVERAGE(C$10:C17972)</f>
        <v>0.9362021933975333</v>
      </c>
      <c r="E17972" s="2"/>
      <c r="G17972" s="23"/>
    </row>
    <row r="17973" spans="1:7" customFormat="1">
      <c r="A17973" s="4">
        <v>40611</v>
      </c>
      <c r="B17973">
        <v>0.14000000000000001</v>
      </c>
      <c r="C17973">
        <f>IFERROR(((VLOOKUP(A17973,'Interest Rates-10yr'!$A$9:$C$15239,2,FALSE))-B17973),C17972)</f>
        <v>3.34</v>
      </c>
      <c r="D17973" s="98">
        <f>AVERAGE(C$10:C17973)</f>
        <v>0.93633600534401529</v>
      </c>
      <c r="E17973" s="2"/>
      <c r="G17973" s="23"/>
    </row>
    <row r="17974" spans="1:7" customFormat="1">
      <c r="A17974" s="4">
        <v>40612</v>
      </c>
      <c r="B17974">
        <v>0.14000000000000001</v>
      </c>
      <c r="C17974">
        <f>IFERROR(((VLOOKUP(A17974,'Interest Rates-10yr'!$A$9:$C$15239,2,FALSE))-B17974),C17973)</f>
        <v>3.23</v>
      </c>
      <c r="D17974" s="98">
        <f>AVERAGE(C$10:C17974)</f>
        <v>0.9364636793765595</v>
      </c>
      <c r="E17974" s="2"/>
      <c r="G17974" s="23"/>
    </row>
    <row r="17975" spans="1:7" customFormat="1">
      <c r="A17975" s="4">
        <v>40613</v>
      </c>
      <c r="B17975">
        <v>0.13</v>
      </c>
      <c r="C17975">
        <f>IFERROR(((VLOOKUP(A17975,'Interest Rates-10yr'!$A$9:$C$15239,2,FALSE))-B17975),C17974)</f>
        <v>3.27</v>
      </c>
      <c r="D17975" s="98">
        <f>AVERAGE(C$10:C17975)</f>
        <v>0.93659356562395024</v>
      </c>
      <c r="E17975" s="2"/>
      <c r="G17975" s="23"/>
    </row>
    <row r="17976" spans="1:7" customFormat="1">
      <c r="A17976" s="4">
        <v>40614</v>
      </c>
      <c r="B17976">
        <v>0.13</v>
      </c>
      <c r="C17976">
        <f>IFERROR(((VLOOKUP(A17976,'Interest Rates-10yr'!$A$9:$C$15239,2,FALSE))-B17976),C17975)</f>
        <v>3.27</v>
      </c>
      <c r="D17976" s="98">
        <f>AVERAGE(C$10:C17976)</f>
        <v>0.93672343741302899</v>
      </c>
      <c r="E17976" s="2"/>
      <c r="G17976" s="23"/>
    </row>
    <row r="17977" spans="1:7" customFormat="1">
      <c r="A17977" s="4">
        <v>40615</v>
      </c>
      <c r="B17977">
        <v>0.13</v>
      </c>
      <c r="C17977">
        <f>IFERROR(((VLOOKUP(A17977,'Interest Rates-10yr'!$A$9:$C$15239,2,FALSE))-B17977),C17976)</f>
        <v>3.27</v>
      </c>
      <c r="D17977" s="98">
        <f>AVERAGE(C$10:C17977)</f>
        <v>0.93685329474620949</v>
      </c>
      <c r="E17977" s="2"/>
      <c r="G17977" s="23"/>
    </row>
    <row r="17978" spans="1:7" customFormat="1">
      <c r="A17978" s="4">
        <v>40616</v>
      </c>
      <c r="B17978">
        <v>0.14000000000000001</v>
      </c>
      <c r="C17978">
        <f>IFERROR(((VLOOKUP(A17978,'Interest Rates-10yr'!$A$9:$C$15239,2,FALSE))-B17978),C17977)</f>
        <v>3.2199999999999998</v>
      </c>
      <c r="D17978" s="98">
        <f>AVERAGE(C$10:C17978)</f>
        <v>0.9369803550559237</v>
      </c>
      <c r="E17978" s="2"/>
      <c r="G17978" s="23"/>
    </row>
    <row r="17979" spans="1:7" customFormat="1">
      <c r="A17979" s="4">
        <v>40617</v>
      </c>
      <c r="B17979">
        <v>0.14000000000000001</v>
      </c>
      <c r="C17979">
        <f>IFERROR(((VLOOKUP(A17979,'Interest Rates-10yr'!$A$9:$C$15239,2,FALSE))-B17979),C17978)</f>
        <v>3.19</v>
      </c>
      <c r="D17979" s="98">
        <f>AVERAGE(C$10:C17979)</f>
        <v>0.93710573177517487</v>
      </c>
      <c r="E17979" s="2"/>
      <c r="G17979" s="23"/>
    </row>
    <row r="17980" spans="1:7" customFormat="1">
      <c r="A17980" s="4">
        <v>40618</v>
      </c>
      <c r="B17980">
        <v>0.14000000000000001</v>
      </c>
      <c r="C17980">
        <f>IFERROR(((VLOOKUP(A17980,'Interest Rates-10yr'!$A$9:$C$15239,2,FALSE))-B17980),C17979)</f>
        <v>3.08</v>
      </c>
      <c r="D17980" s="98">
        <f>AVERAGE(C$10:C17980)</f>
        <v>0.93722497356852119</v>
      </c>
      <c r="E17980" s="2"/>
      <c r="G17980" s="23"/>
    </row>
    <row r="17981" spans="1:7" customFormat="1">
      <c r="A17981" s="4">
        <v>40619</v>
      </c>
      <c r="B17981">
        <v>0.14000000000000001</v>
      </c>
      <c r="C17981">
        <f>IFERROR(((VLOOKUP(A17981,'Interest Rates-10yr'!$A$9:$C$15239,2,FALSE))-B17981),C17980)</f>
        <v>3.11</v>
      </c>
      <c r="D17981" s="98">
        <f>AVERAGE(C$10:C17981)</f>
        <v>0.9373458713554359</v>
      </c>
      <c r="E17981" s="2"/>
      <c r="G17981" s="23"/>
    </row>
    <row r="17982" spans="1:7" customFormat="1">
      <c r="A17982" s="4">
        <v>40620</v>
      </c>
      <c r="B17982">
        <v>0.15</v>
      </c>
      <c r="C17982">
        <f>IFERROR(((VLOOKUP(A17982,'Interest Rates-10yr'!$A$9:$C$15239,2,FALSE))-B17982),C17981)</f>
        <v>3.13</v>
      </c>
      <c r="D17982" s="98">
        <f>AVERAGE(C$10:C17982)</f>
        <v>0.93746786846936492</v>
      </c>
      <c r="E17982" s="2"/>
      <c r="G17982" s="23"/>
    </row>
    <row r="17983" spans="1:7" customFormat="1">
      <c r="A17983" s="4">
        <v>40621</v>
      </c>
      <c r="B17983">
        <v>0.15</v>
      </c>
      <c r="C17983">
        <f>IFERROR(((VLOOKUP(A17983,'Interest Rates-10yr'!$A$9:$C$15239,2,FALSE))-B17983),C17982)</f>
        <v>3.13</v>
      </c>
      <c r="D17983" s="98">
        <f>AVERAGE(C$10:C17983)</f>
        <v>0.93758985200845091</v>
      </c>
      <c r="E17983" s="2"/>
      <c r="G17983" s="23"/>
    </row>
    <row r="17984" spans="1:7" customFormat="1">
      <c r="A17984" s="4">
        <v>40622</v>
      </c>
      <c r="B17984">
        <v>0.15</v>
      </c>
      <c r="C17984">
        <f>IFERROR(((VLOOKUP(A17984,'Interest Rates-10yr'!$A$9:$C$15239,2,FALSE))-B17984),C17983)</f>
        <v>3.13</v>
      </c>
      <c r="D17984" s="98">
        <f>AVERAGE(C$10:C17984)</f>
        <v>0.9377118219749595</v>
      </c>
      <c r="E17984" s="2"/>
      <c r="G17984" s="23"/>
    </row>
    <row r="17985" spans="1:8">
      <c r="A17985" s="4">
        <v>40623</v>
      </c>
      <c r="B17985">
        <v>0.14000000000000001</v>
      </c>
      <c r="C17985">
        <f>IFERROR(((VLOOKUP(A17985,'Interest Rates-10yr'!$A$9:$C$15239,2,FALSE))-B17985),C17984)</f>
        <v>3.1999999999999997</v>
      </c>
      <c r="D17985" s="98">
        <f>AVERAGE(C$10:C17985)</f>
        <v>0.93783767245215277</v>
      </c>
      <c r="E17985" s="2"/>
      <c r="H17985"/>
    </row>
    <row r="17986" spans="1:8">
      <c r="A17986" s="4">
        <v>40624</v>
      </c>
      <c r="B17986">
        <v>0.14000000000000001</v>
      </c>
      <c r="C17986">
        <f>IFERROR(((VLOOKUP(A17986,'Interest Rates-10yr'!$A$9:$C$15239,2,FALSE))-B17986),C17985)</f>
        <v>3.1999999999999997</v>
      </c>
      <c r="D17986" s="98">
        <f>AVERAGE(C$10:C17986)</f>
        <v>0.93796350892806912</v>
      </c>
      <c r="E17986" s="2"/>
      <c r="H17986"/>
    </row>
    <row r="17987" spans="1:8">
      <c r="A17987" s="4">
        <v>40625</v>
      </c>
      <c r="B17987">
        <v>0.14000000000000001</v>
      </c>
      <c r="C17987">
        <f>IFERROR(((VLOOKUP(A17987,'Interest Rates-10yr'!$A$9:$C$15239,2,FALSE))-B17987),C17986)</f>
        <v>3.2199999999999998</v>
      </c>
      <c r="D17987" s="98">
        <f>AVERAGE(C$10:C17987)</f>
        <v>0.93809044387584273</v>
      </c>
      <c r="E17987" s="2"/>
      <c r="H17987"/>
    </row>
    <row r="17988" spans="1:8">
      <c r="A17988" s="4">
        <v>40626</v>
      </c>
      <c r="B17988">
        <v>0.13</v>
      </c>
      <c r="C17988">
        <f>IFERROR(((VLOOKUP(A17988,'Interest Rates-10yr'!$A$9:$C$15239,2,FALSE))-B17988),C17987)</f>
        <v>3.29</v>
      </c>
      <c r="D17988" s="98">
        <f>AVERAGE(C$10:C17988)</f>
        <v>0.93822125813448476</v>
      </c>
      <c r="E17988" s="2"/>
      <c r="H17988"/>
    </row>
    <row r="17989" spans="1:8">
      <c r="A17989" s="4">
        <v>40627</v>
      </c>
      <c r="B17989">
        <v>0.13</v>
      </c>
      <c r="C17989">
        <f>IFERROR(((VLOOKUP(A17989,'Interest Rates-10yr'!$A$9:$C$15239,2,FALSE))-B17989),C17988)</f>
        <v>3.33</v>
      </c>
      <c r="D17989" s="98">
        <f>AVERAGE(C$10:C17989)</f>
        <v>0.93835428253614583</v>
      </c>
      <c r="E17989" s="2"/>
      <c r="H17989"/>
    </row>
    <row r="17990" spans="1:8">
      <c r="A17990" s="4">
        <v>40628</v>
      </c>
      <c r="B17990">
        <v>0.13</v>
      </c>
      <c r="C17990">
        <f>IFERROR(((VLOOKUP(A17990,'Interest Rates-10yr'!$A$9:$C$15239,2,FALSE))-B17990),C17989)</f>
        <v>3.33</v>
      </c>
      <c r="D17990" s="98">
        <f>AVERAGE(C$10:C17990)</f>
        <v>0.93848729214169979</v>
      </c>
      <c r="E17990" s="2"/>
      <c r="H17990"/>
    </row>
    <row r="17991" spans="1:8">
      <c r="A17991" s="4">
        <v>40629</v>
      </c>
      <c r="B17991">
        <v>0.13</v>
      </c>
      <c r="C17991">
        <f>IFERROR(((VLOOKUP(A17991,'Interest Rates-10yr'!$A$9:$C$15239,2,FALSE))-B17991),C17990)</f>
        <v>3.33</v>
      </c>
      <c r="D17991" s="98">
        <f>AVERAGE(C$10:C17991)</f>
        <v>0.9386202869536151</v>
      </c>
      <c r="E17991" s="2"/>
      <c r="H17991"/>
    </row>
    <row r="17992" spans="1:8">
      <c r="A17992" s="4">
        <v>40630</v>
      </c>
      <c r="B17992">
        <v>0.13</v>
      </c>
      <c r="C17992">
        <f>IFERROR(((VLOOKUP(A17992,'Interest Rates-10yr'!$A$9:$C$15239,2,FALSE))-B17992),C17991)</f>
        <v>3.3400000000000003</v>
      </c>
      <c r="D17992" s="98">
        <f>AVERAGE(C$10:C17992)</f>
        <v>0.93875382305510235</v>
      </c>
      <c r="E17992" s="2"/>
      <c r="H17992"/>
    </row>
    <row r="17993" spans="1:8">
      <c r="A17993" s="4">
        <v>40631</v>
      </c>
      <c r="B17993">
        <v>0.13</v>
      </c>
      <c r="C17993">
        <f>IFERROR(((VLOOKUP(A17993,'Interest Rates-10yr'!$A$9:$C$15239,2,FALSE))-B17993),C17992)</f>
        <v>3.37</v>
      </c>
      <c r="D17993" s="98">
        <f>AVERAGE(C$10:C17993)</f>
        <v>0.93888901245551071</v>
      </c>
      <c r="E17993" s="2"/>
      <c r="H17993"/>
    </row>
    <row r="17994" spans="1:8">
      <c r="A17994" s="4">
        <v>40632</v>
      </c>
      <c r="B17994">
        <v>0.13</v>
      </c>
      <c r="C17994">
        <f>IFERROR(((VLOOKUP(A17994,'Interest Rates-10yr'!$A$9:$C$15239,2,FALSE))-B17994),C17993)</f>
        <v>3.3400000000000003</v>
      </c>
      <c r="D17994" s="98">
        <f>AVERAGE(C$10:C17994)</f>
        <v>0.93902251876563281</v>
      </c>
      <c r="E17994" s="2"/>
      <c r="H17994"/>
    </row>
    <row r="17995" spans="1:8">
      <c r="A17995" s="4">
        <v>40633</v>
      </c>
      <c r="B17995">
        <v>0.1</v>
      </c>
      <c r="C17995">
        <f>IFERROR(((VLOOKUP(A17995,'Interest Rates-10yr'!$A$9:$C$15239,2,FALSE))-B17995),C17994)</f>
        <v>3.37</v>
      </c>
      <c r="D17995" s="98">
        <f>AVERAGE(C$10:C17995)</f>
        <v>0.93915767819414564</v>
      </c>
      <c r="E17995" s="2"/>
      <c r="F17995" s="12" t="s">
        <v>194</v>
      </c>
      <c r="G17995" s="23">
        <f>AVERAGE(B17906:B17995)/100</f>
        <v>1.545555555555558E-3</v>
      </c>
      <c r="H17995" s="23">
        <f>AVERAGE(C17906:C17995)/100</f>
        <v>3.2987777777777783E-2</v>
      </c>
    </row>
    <row r="17996" spans="1:8">
      <c r="A17996" s="4">
        <v>40634</v>
      </c>
      <c r="B17996">
        <v>0.11</v>
      </c>
      <c r="C17996">
        <f>IFERROR(((VLOOKUP(A17996,'Interest Rates-10yr'!$A$9:$C$15239,2,FALSE))-B17996),C17995)</f>
        <v>3.35</v>
      </c>
      <c r="D17996" s="98">
        <f>AVERAGE(C$10:C17996)</f>
        <v>0.93929171067993011</v>
      </c>
      <c r="E17996" s="2"/>
      <c r="H17996"/>
    </row>
    <row r="17997" spans="1:8">
      <c r="A17997" s="4">
        <v>40635</v>
      </c>
      <c r="B17997">
        <v>0.11</v>
      </c>
      <c r="C17997">
        <f>IFERROR(((VLOOKUP(A17997,'Interest Rates-10yr'!$A$9:$C$15239,2,FALSE))-B17997),C17996)</f>
        <v>3.35</v>
      </c>
      <c r="D17997" s="98">
        <f>AVERAGE(C$10:C17997)</f>
        <v>0.93942572826328119</v>
      </c>
      <c r="E17997" s="2"/>
      <c r="H17997"/>
    </row>
    <row r="17998" spans="1:8">
      <c r="A17998" s="4">
        <v>40636</v>
      </c>
      <c r="B17998">
        <v>0.11</v>
      </c>
      <c r="C17998">
        <f>IFERROR(((VLOOKUP(A17998,'Interest Rates-10yr'!$A$9:$C$15239,2,FALSE))-B17998),C17997)</f>
        <v>3.35</v>
      </c>
      <c r="D17998" s="98">
        <f>AVERAGE(C$10:C17998)</f>
        <v>0.9395597309466841</v>
      </c>
      <c r="E17998" s="2"/>
      <c r="H17998"/>
    </row>
    <row r="17999" spans="1:8">
      <c r="A17999" s="4">
        <v>40637</v>
      </c>
      <c r="B17999">
        <v>0.09</v>
      </c>
      <c r="C17999">
        <f>IFERROR(((VLOOKUP(A17999,'Interest Rates-10yr'!$A$9:$C$15239,2,FALSE))-B17999),C17998)</f>
        <v>3.3600000000000003</v>
      </c>
      <c r="D17999" s="98">
        <f>AVERAGE(C$10:C17999)</f>
        <v>0.93969427459699284</v>
      </c>
      <c r="E17999" s="2"/>
      <c r="H17999"/>
    </row>
    <row r="18000" spans="1:8">
      <c r="A18000" s="4">
        <v>40638</v>
      </c>
      <c r="B18000">
        <v>0.09</v>
      </c>
      <c r="C18000">
        <f>IFERROR(((VLOOKUP(A18000,'Interest Rates-10yr'!$A$9:$C$15239,2,FALSE))-B18000),C17999)</f>
        <v>3.41</v>
      </c>
      <c r="D18000" s="98">
        <f>AVERAGE(C$10:C18000)</f>
        <v>0.93983158245789011</v>
      </c>
      <c r="E18000" s="2"/>
      <c r="H18000"/>
    </row>
    <row r="18001" spans="1:7" customFormat="1">
      <c r="A18001" s="4">
        <v>40639</v>
      </c>
      <c r="B18001">
        <v>0.1</v>
      </c>
      <c r="C18001">
        <f>IFERROR(((VLOOKUP(A18001,'Interest Rates-10yr'!$A$9:$C$15239,2,FALSE))-B18001),C18000)</f>
        <v>3.46</v>
      </c>
      <c r="D18001" s="98">
        <f>AVERAGE(C$10:C18001)</f>
        <v>0.93997165406846928</v>
      </c>
      <c r="E18001" s="2"/>
      <c r="G18001" s="23"/>
    </row>
    <row r="18002" spans="1:7" customFormat="1">
      <c r="A18002" s="4">
        <v>40640</v>
      </c>
      <c r="B18002">
        <v>0.1</v>
      </c>
      <c r="C18002">
        <f>IFERROR(((VLOOKUP(A18002,'Interest Rates-10yr'!$A$9:$C$15239,2,FALSE))-B18002),C18001)</f>
        <v>3.48</v>
      </c>
      <c r="D18002" s="98">
        <f>AVERAGE(C$10:C18002)</f>
        <v>0.94011282165285937</v>
      </c>
      <c r="E18002" s="2"/>
      <c r="G18002" s="23"/>
    </row>
    <row r="18003" spans="1:7" customFormat="1">
      <c r="A18003" s="4">
        <v>40641</v>
      </c>
      <c r="B18003">
        <v>0.09</v>
      </c>
      <c r="C18003">
        <f>IFERROR(((VLOOKUP(A18003,'Interest Rates-10yr'!$A$9:$C$15239,2,FALSE))-B18003),C18002)</f>
        <v>3.5</v>
      </c>
      <c r="D18003" s="98">
        <f>AVERAGE(C$10:C18003)</f>
        <v>0.94025508502833721</v>
      </c>
      <c r="E18003" s="2"/>
      <c r="G18003" s="23"/>
    </row>
    <row r="18004" spans="1:7" customFormat="1">
      <c r="A18004" s="4">
        <v>40642</v>
      </c>
      <c r="B18004">
        <v>0.09</v>
      </c>
      <c r="C18004">
        <f>IFERROR(((VLOOKUP(A18004,'Interest Rates-10yr'!$A$9:$C$15239,2,FALSE))-B18004),C18003)</f>
        <v>3.5</v>
      </c>
      <c r="D18004" s="98">
        <f>AVERAGE(C$10:C18004)</f>
        <v>0.94039733259238112</v>
      </c>
      <c r="E18004" s="2"/>
      <c r="G18004" s="23"/>
    </row>
    <row r="18005" spans="1:7" customFormat="1">
      <c r="A18005" s="4">
        <v>40643</v>
      </c>
      <c r="B18005">
        <v>0.09</v>
      </c>
      <c r="C18005">
        <f>IFERROR(((VLOOKUP(A18005,'Interest Rates-10yr'!$A$9:$C$15239,2,FALSE))-B18005),C18004)</f>
        <v>3.5</v>
      </c>
      <c r="D18005" s="98">
        <f>AVERAGE(C$10:C18005)</f>
        <v>0.9405395643476272</v>
      </c>
      <c r="E18005" s="2"/>
      <c r="G18005" s="23"/>
    </row>
    <row r="18006" spans="1:7" customFormat="1">
      <c r="A18006" s="4">
        <v>40644</v>
      </c>
      <c r="B18006">
        <v>0.09</v>
      </c>
      <c r="C18006">
        <f>IFERROR(((VLOOKUP(A18006,'Interest Rates-10yr'!$A$9:$C$15239,2,FALSE))-B18006),C18005)</f>
        <v>3.5</v>
      </c>
      <c r="D18006" s="98">
        <f>AVERAGE(C$10:C18006)</f>
        <v>0.94068178029671046</v>
      </c>
      <c r="E18006" s="2"/>
      <c r="G18006" s="23"/>
    </row>
    <row r="18007" spans="1:7" customFormat="1">
      <c r="A18007" s="4">
        <v>40645</v>
      </c>
      <c r="B18007">
        <v>0.08</v>
      </c>
      <c r="C18007">
        <f>IFERROR(((VLOOKUP(A18007,'Interest Rates-10yr'!$A$9:$C$15239,2,FALSE))-B18007),C18006)</f>
        <v>3.44</v>
      </c>
      <c r="D18007" s="98">
        <f>AVERAGE(C$10:C18007)</f>
        <v>0.94082064673852084</v>
      </c>
      <c r="E18007" s="2"/>
      <c r="G18007" s="23"/>
    </row>
    <row r="18008" spans="1:7" customFormat="1">
      <c r="A18008" s="4">
        <v>40646</v>
      </c>
      <c r="B18008">
        <v>0.08</v>
      </c>
      <c r="C18008">
        <f>IFERROR(((VLOOKUP(A18008,'Interest Rates-10yr'!$A$9:$C$15239,2,FALSE))-B18008),C18007)</f>
        <v>3.41</v>
      </c>
      <c r="D18008" s="98">
        <f>AVERAGE(C$10:C18008)</f>
        <v>0.94095783099060493</v>
      </c>
      <c r="E18008" s="2"/>
      <c r="G18008" s="23"/>
    </row>
    <row r="18009" spans="1:7" customFormat="1">
      <c r="A18009" s="4">
        <v>40647</v>
      </c>
      <c r="B18009">
        <v>0.09</v>
      </c>
      <c r="C18009">
        <f>IFERROR(((VLOOKUP(A18009,'Interest Rates-10yr'!$A$9:$C$15239,2,FALSE))-B18009),C18008)</f>
        <v>3.42</v>
      </c>
      <c r="D18009" s="98">
        <f>AVERAGE(C$10:C18009)</f>
        <v>0.9410955555555498</v>
      </c>
      <c r="E18009" s="2"/>
      <c r="G18009" s="23"/>
    </row>
    <row r="18010" spans="1:7" customFormat="1">
      <c r="A18010" s="4">
        <v>40648</v>
      </c>
      <c r="B18010">
        <v>0.12</v>
      </c>
      <c r="C18010">
        <f>IFERROR(((VLOOKUP(A18010,'Interest Rates-10yr'!$A$9:$C$15239,2,FALSE))-B18010),C18009)</f>
        <v>3.31</v>
      </c>
      <c r="D18010" s="98">
        <f>AVERAGE(C$10:C18010)</f>
        <v>0.94122715404699164</v>
      </c>
      <c r="E18010" s="2"/>
      <c r="G18010" s="23"/>
    </row>
    <row r="18011" spans="1:7" customFormat="1">
      <c r="A18011" s="4">
        <v>40649</v>
      </c>
      <c r="B18011">
        <v>0.12</v>
      </c>
      <c r="C18011">
        <f>IFERROR(((VLOOKUP(A18011,'Interest Rates-10yr'!$A$9:$C$15239,2,FALSE))-B18011),C18010)</f>
        <v>3.31</v>
      </c>
      <c r="D18011" s="98">
        <f>AVERAGE(C$10:C18011)</f>
        <v>0.94135873791800351</v>
      </c>
      <c r="E18011" s="2"/>
      <c r="G18011" s="23"/>
    </row>
    <row r="18012" spans="1:7" customFormat="1">
      <c r="A18012" s="4">
        <v>40650</v>
      </c>
      <c r="B18012">
        <v>0.12</v>
      </c>
      <c r="C18012">
        <f>IFERROR(((VLOOKUP(A18012,'Interest Rates-10yr'!$A$9:$C$15239,2,FALSE))-B18012),C18011)</f>
        <v>3.31</v>
      </c>
      <c r="D18012" s="98">
        <f>AVERAGE(C$10:C18012)</f>
        <v>0.94149030717102145</v>
      </c>
      <c r="E18012" s="2"/>
      <c r="G18012" s="23"/>
    </row>
    <row r="18013" spans="1:7" customFormat="1">
      <c r="A18013" s="4">
        <v>40651</v>
      </c>
      <c r="B18013">
        <v>0.1</v>
      </c>
      <c r="C18013">
        <f>IFERROR(((VLOOKUP(A18013,'Interest Rates-10yr'!$A$9:$C$15239,2,FALSE))-B18013),C18012)</f>
        <v>3.3</v>
      </c>
      <c r="D18013" s="98">
        <f>AVERAGE(C$10:C18013)</f>
        <v>0.94162130637635522</v>
      </c>
      <c r="E18013" s="2"/>
      <c r="G18013" s="23"/>
    </row>
    <row r="18014" spans="1:7" customFormat="1">
      <c r="A18014" s="4">
        <v>40652</v>
      </c>
      <c r="B18014">
        <v>0.11</v>
      </c>
      <c r="C18014">
        <f>IFERROR(((VLOOKUP(A18014,'Interest Rates-10yr'!$A$9:$C$15239,2,FALSE))-B18014),C18013)</f>
        <v>3.2800000000000002</v>
      </c>
      <c r="D18014" s="98">
        <f>AVERAGE(C$10:C18014)</f>
        <v>0.94175118022770887</v>
      </c>
      <c r="E18014" s="2"/>
      <c r="G18014" s="23"/>
    </row>
    <row r="18015" spans="1:7" customFormat="1">
      <c r="A18015" s="4">
        <v>40653</v>
      </c>
      <c r="B18015">
        <v>0.1</v>
      </c>
      <c r="C18015">
        <f>IFERROR(((VLOOKUP(A18015,'Interest Rates-10yr'!$A$9:$C$15239,2,FALSE))-B18015),C18014)</f>
        <v>3.33</v>
      </c>
      <c r="D18015" s="98">
        <f>AVERAGE(C$10:C18015)</f>
        <v>0.94188381650560371</v>
      </c>
      <c r="E18015" s="2"/>
      <c r="G18015" s="23"/>
    </row>
    <row r="18016" spans="1:7" customFormat="1">
      <c r="A18016" s="4">
        <v>40654</v>
      </c>
      <c r="B18016">
        <v>0.1</v>
      </c>
      <c r="C18016">
        <f>IFERROR(((VLOOKUP(A18016,'Interest Rates-10yr'!$A$9:$C$15239,2,FALSE))-B18016),C18015)</f>
        <v>3.32</v>
      </c>
      <c r="D18016" s="98">
        <f>AVERAGE(C$10:C18016)</f>
        <v>0.94201588271227299</v>
      </c>
      <c r="E18016" s="2"/>
      <c r="G18016" s="23"/>
    </row>
    <row r="18017" spans="1:7" customFormat="1">
      <c r="A18017" s="4">
        <v>40655</v>
      </c>
      <c r="B18017">
        <v>0.1</v>
      </c>
      <c r="C18017">
        <f>IFERROR(((VLOOKUP(A18017,'Interest Rates-10yr'!$A$9:$C$15239,2,FALSE))-B18017),C18016)</f>
        <v>3.32</v>
      </c>
      <c r="D18017" s="98">
        <f>AVERAGE(C$10:C18017)</f>
        <v>0.94214793425143817</v>
      </c>
      <c r="E18017" s="2"/>
      <c r="G18017" s="23"/>
    </row>
    <row r="18018" spans="1:7" customFormat="1">
      <c r="A18018" s="4">
        <v>40656</v>
      </c>
      <c r="B18018">
        <v>0.1</v>
      </c>
      <c r="C18018">
        <f>IFERROR(((VLOOKUP(A18018,'Interest Rates-10yr'!$A$9:$C$15239,2,FALSE))-B18018),C18017)</f>
        <v>3.32</v>
      </c>
      <c r="D18018" s="98">
        <f>AVERAGE(C$10:C18018)</f>
        <v>0.94227997112554274</v>
      </c>
      <c r="E18018" s="2"/>
      <c r="G18018" s="23"/>
    </row>
    <row r="18019" spans="1:7" customFormat="1">
      <c r="A18019" s="4">
        <v>40657</v>
      </c>
      <c r="B18019">
        <v>0.1</v>
      </c>
      <c r="C18019">
        <f>IFERROR(((VLOOKUP(A18019,'Interest Rates-10yr'!$A$9:$C$15239,2,FALSE))-B18019),C18018)</f>
        <v>3.32</v>
      </c>
      <c r="D18019" s="98">
        <f>AVERAGE(C$10:C18019)</f>
        <v>0.9424119933370293</v>
      </c>
      <c r="E18019" s="2"/>
      <c r="G18019" s="23"/>
    </row>
    <row r="18020" spans="1:7" customFormat="1">
      <c r="A18020" s="4">
        <v>40658</v>
      </c>
      <c r="B18020">
        <v>0.1</v>
      </c>
      <c r="C18020">
        <f>IFERROR(((VLOOKUP(A18020,'Interest Rates-10yr'!$A$9:$C$15239,2,FALSE))-B18020),C18019)</f>
        <v>3.29</v>
      </c>
      <c r="D18020" s="98">
        <f>AVERAGE(C$10:C18020)</f>
        <v>0.94254233523957021</v>
      </c>
      <c r="E18020" s="2"/>
      <c r="G18020" s="23"/>
    </row>
    <row r="18021" spans="1:7" customFormat="1">
      <c r="A18021" s="4">
        <v>40659</v>
      </c>
      <c r="B18021">
        <v>0.09</v>
      </c>
      <c r="C18021">
        <f>IFERROR(((VLOOKUP(A18021,'Interest Rates-10yr'!$A$9:$C$15239,2,FALSE))-B18021),C18020)</f>
        <v>3.25</v>
      </c>
      <c r="D18021" s="98">
        <f>AVERAGE(C$10:C18021)</f>
        <v>0.94267044192759819</v>
      </c>
      <c r="E18021" s="2"/>
      <c r="G18021" s="23"/>
    </row>
    <row r="18022" spans="1:7" customFormat="1">
      <c r="A18022" s="4">
        <v>40660</v>
      </c>
      <c r="B18022">
        <v>0.09</v>
      </c>
      <c r="C18022">
        <f>IFERROR(((VLOOKUP(A18022,'Interest Rates-10yr'!$A$9:$C$15239,2,FALSE))-B18022),C18021)</f>
        <v>3.3000000000000003</v>
      </c>
      <c r="D18022" s="98">
        <f>AVERAGE(C$10:C18022)</f>
        <v>0.94280131016487523</v>
      </c>
      <c r="E18022" s="2"/>
      <c r="G18022" s="23"/>
    </row>
    <row r="18023" spans="1:7" customFormat="1">
      <c r="A18023" s="4">
        <v>40661</v>
      </c>
      <c r="B18023">
        <v>0.09</v>
      </c>
      <c r="C18023">
        <f>IFERROR(((VLOOKUP(A18023,'Interest Rates-10yr'!$A$9:$C$15239,2,FALSE))-B18023),C18022)</f>
        <v>3.25</v>
      </c>
      <c r="D18023" s="98">
        <f>AVERAGE(C$10:C18023)</f>
        <v>0.94292938825357486</v>
      </c>
      <c r="E18023" s="2"/>
      <c r="G18023" s="23"/>
    </row>
    <row r="18024" spans="1:7" customFormat="1">
      <c r="A18024" s="4">
        <v>40662</v>
      </c>
      <c r="B18024">
        <v>0.09</v>
      </c>
      <c r="C18024">
        <f>IFERROR(((VLOOKUP(A18024,'Interest Rates-10yr'!$A$9:$C$15239,2,FALSE))-B18024),C18023)</f>
        <v>3.23</v>
      </c>
      <c r="D18024" s="98">
        <f>AVERAGE(C$10:C18024)</f>
        <v>0.94305634193726884</v>
      </c>
      <c r="E18024" s="2"/>
      <c r="G18024" s="23"/>
    </row>
    <row r="18025" spans="1:7" customFormat="1">
      <c r="A18025" s="4">
        <v>40663</v>
      </c>
      <c r="B18025">
        <v>0.09</v>
      </c>
      <c r="C18025">
        <f>IFERROR(((VLOOKUP(A18025,'Interest Rates-10yr'!$A$9:$C$15239,2,FALSE))-B18025),C18024)</f>
        <v>3.23</v>
      </c>
      <c r="D18025" s="98">
        <f>AVERAGE(C$10:C18025)</f>
        <v>0.9431832815275254</v>
      </c>
      <c r="E18025" s="2"/>
      <c r="G18025" s="23"/>
    </row>
    <row r="18026" spans="1:7" customFormat="1">
      <c r="A18026" s="4">
        <v>40664</v>
      </c>
      <c r="B18026">
        <v>0.09</v>
      </c>
      <c r="C18026">
        <f>IFERROR(((VLOOKUP(A18026,'Interest Rates-10yr'!$A$9:$C$15239,2,FALSE))-B18026),C18025)</f>
        <v>3.23</v>
      </c>
      <c r="D18026" s="98">
        <f>AVERAGE(C$10:C18026)</f>
        <v>0.94331020702669133</v>
      </c>
      <c r="E18026" s="2"/>
      <c r="G18026" s="23"/>
    </row>
    <row r="18027" spans="1:7" customFormat="1">
      <c r="A18027" s="4">
        <v>40665</v>
      </c>
      <c r="B18027">
        <v>0.09</v>
      </c>
      <c r="C18027">
        <f>IFERROR(((VLOOKUP(A18027,'Interest Rates-10yr'!$A$9:$C$15239,2,FALSE))-B18027),C18026)</f>
        <v>3.22</v>
      </c>
      <c r="D18027" s="98">
        <f>AVERAGE(C$10:C18027)</f>
        <v>0.9434365634365578</v>
      </c>
      <c r="E18027" s="2"/>
      <c r="G18027" s="23"/>
    </row>
    <row r="18028" spans="1:7" customFormat="1">
      <c r="A18028" s="4">
        <v>40666</v>
      </c>
      <c r="B18028">
        <v>0.09</v>
      </c>
      <c r="C18028">
        <f>IFERROR(((VLOOKUP(A18028,'Interest Rates-10yr'!$A$9:$C$15239,2,FALSE))-B18028),C18027)</f>
        <v>3.19</v>
      </c>
      <c r="D18028" s="98">
        <f>AVERAGE(C$10:C18028)</f>
        <v>0.9435612409123646</v>
      </c>
      <c r="E18028" s="2"/>
      <c r="G18028" s="23"/>
    </row>
    <row r="18029" spans="1:7" customFormat="1">
      <c r="A18029" s="4">
        <v>40667</v>
      </c>
      <c r="B18029">
        <v>0.09</v>
      </c>
      <c r="C18029">
        <f>IFERROR(((VLOOKUP(A18029,'Interest Rates-10yr'!$A$9:$C$15239,2,FALSE))-B18029),C18028)</f>
        <v>3.16</v>
      </c>
      <c r="D18029" s="98">
        <f>AVERAGE(C$10:C18029)</f>
        <v>0.94368423973362359</v>
      </c>
      <c r="E18029" s="2"/>
      <c r="G18029" s="23"/>
    </row>
    <row r="18030" spans="1:7" customFormat="1">
      <c r="A18030" s="4">
        <v>40668</v>
      </c>
      <c r="B18030">
        <v>0.09</v>
      </c>
      <c r="C18030">
        <f>IFERROR(((VLOOKUP(A18030,'Interest Rates-10yr'!$A$9:$C$15239,2,FALSE))-B18030),C18029)</f>
        <v>3.0900000000000003</v>
      </c>
      <c r="D18030" s="98">
        <f>AVERAGE(C$10:C18030)</f>
        <v>0.94380334054713377</v>
      </c>
      <c r="E18030" s="2"/>
      <c r="G18030" s="23"/>
    </row>
    <row r="18031" spans="1:7" customFormat="1">
      <c r="A18031" s="4">
        <v>40669</v>
      </c>
      <c r="B18031">
        <v>0.09</v>
      </c>
      <c r="C18031">
        <f>IFERROR(((VLOOKUP(A18031,'Interest Rates-10yr'!$A$9:$C$15239,2,FALSE))-B18031),C18030)</f>
        <v>3.1</v>
      </c>
      <c r="D18031" s="98">
        <f>AVERAGE(C$10:C18031)</f>
        <v>0.94392298302074662</v>
      </c>
      <c r="E18031" s="2"/>
      <c r="G18031" s="23"/>
    </row>
    <row r="18032" spans="1:7" customFormat="1">
      <c r="A18032" s="4">
        <v>40670</v>
      </c>
      <c r="B18032">
        <v>0.09</v>
      </c>
      <c r="C18032">
        <f>IFERROR(((VLOOKUP(A18032,'Interest Rates-10yr'!$A$9:$C$15239,2,FALSE))-B18032),C18031)</f>
        <v>3.1</v>
      </c>
      <c r="D18032" s="98">
        <f>AVERAGE(C$10:C18032)</f>
        <v>0.9440426122177159</v>
      </c>
      <c r="E18032" s="2"/>
      <c r="G18032" s="23"/>
    </row>
    <row r="18033" spans="1:7" customFormat="1">
      <c r="A18033" s="4">
        <v>40671</v>
      </c>
      <c r="B18033">
        <v>0.09</v>
      </c>
      <c r="C18033">
        <f>IFERROR(((VLOOKUP(A18033,'Interest Rates-10yr'!$A$9:$C$15239,2,FALSE))-B18033),C18032)</f>
        <v>3.1</v>
      </c>
      <c r="D18033" s="98">
        <f>AVERAGE(C$10:C18033)</f>
        <v>0.94416222814025152</v>
      </c>
      <c r="E18033" s="2"/>
      <c r="G18033" s="23"/>
    </row>
    <row r="18034" spans="1:7" customFormat="1">
      <c r="A18034" s="4">
        <v>40672</v>
      </c>
      <c r="B18034">
        <v>0.09</v>
      </c>
      <c r="C18034">
        <f>IFERROR(((VLOOKUP(A18034,'Interest Rates-10yr'!$A$9:$C$15239,2,FALSE))-B18034),C18033)</f>
        <v>3.08</v>
      </c>
      <c r="D18034" s="98">
        <f>AVERAGE(C$10:C18034)</f>
        <v>0.9442807212205212</v>
      </c>
      <c r="E18034" s="2"/>
      <c r="G18034" s="23"/>
    </row>
    <row r="18035" spans="1:7" customFormat="1">
      <c r="A18035" s="4">
        <v>40673</v>
      </c>
      <c r="B18035">
        <v>0.09</v>
      </c>
      <c r="C18035">
        <f>IFERROR(((VLOOKUP(A18035,'Interest Rates-10yr'!$A$9:$C$15239,2,FALSE))-B18035),C18034)</f>
        <v>3.14</v>
      </c>
      <c r="D18035" s="98">
        <f>AVERAGE(C$10:C18035)</f>
        <v>0.94440252967934613</v>
      </c>
      <c r="E18035" s="2"/>
      <c r="G18035" s="23"/>
    </row>
    <row r="18036" spans="1:7" customFormat="1">
      <c r="A18036" s="4">
        <v>40674</v>
      </c>
      <c r="B18036">
        <v>0.09</v>
      </c>
      <c r="C18036">
        <f>IFERROR(((VLOOKUP(A18036,'Interest Rates-10yr'!$A$9:$C$15239,2,FALSE))-B18036),C18035)</f>
        <v>3.1</v>
      </c>
      <c r="D18036" s="98">
        <f>AVERAGE(C$10:C18036)</f>
        <v>0.9445221057302875</v>
      </c>
      <c r="E18036" s="2"/>
      <c r="G18036" s="23"/>
    </row>
    <row r="18037" spans="1:7" customFormat="1">
      <c r="A18037" s="4">
        <v>40675</v>
      </c>
      <c r="B18037">
        <v>0.09</v>
      </c>
      <c r="C18037">
        <f>IFERROR(((VLOOKUP(A18037,'Interest Rates-10yr'!$A$9:$C$15239,2,FALSE))-B18037),C18036)</f>
        <v>3.1300000000000003</v>
      </c>
      <c r="D18037" s="98">
        <f>AVERAGE(C$10:C18037)</f>
        <v>0.94464333259373712</v>
      </c>
      <c r="E18037" s="2"/>
      <c r="G18037" s="23"/>
    </row>
    <row r="18038" spans="1:7" customFormat="1">
      <c r="A18038" s="4">
        <v>40676</v>
      </c>
      <c r="B18038">
        <v>0.09</v>
      </c>
      <c r="C18038">
        <f>IFERROR(((VLOOKUP(A18038,'Interest Rates-10yr'!$A$9:$C$15239,2,FALSE))-B18038),C18037)</f>
        <v>3.0900000000000003</v>
      </c>
      <c r="D18038" s="98">
        <f>AVERAGE(C$10:C18038)</f>
        <v>0.94476232736146726</v>
      </c>
      <c r="E18038" s="2"/>
      <c r="G18038" s="23"/>
    </row>
    <row r="18039" spans="1:7" customFormat="1">
      <c r="A18039" s="4">
        <v>40677</v>
      </c>
      <c r="B18039">
        <v>0.09</v>
      </c>
      <c r="C18039">
        <f>IFERROR(((VLOOKUP(A18039,'Interest Rates-10yr'!$A$9:$C$15239,2,FALSE))-B18039),C18038)</f>
        <v>3.0900000000000003</v>
      </c>
      <c r="D18039" s="98">
        <f>AVERAGE(C$10:C18039)</f>
        <v>0.94488130892955591</v>
      </c>
      <c r="E18039" s="2"/>
      <c r="G18039" s="23"/>
    </row>
    <row r="18040" spans="1:7" customFormat="1">
      <c r="A18040" s="4">
        <v>40678</v>
      </c>
      <c r="B18040">
        <v>0.09</v>
      </c>
      <c r="C18040">
        <f>IFERROR(((VLOOKUP(A18040,'Interest Rates-10yr'!$A$9:$C$15239,2,FALSE))-B18040),C18039)</f>
        <v>3.0900000000000003</v>
      </c>
      <c r="D18040" s="98">
        <f>AVERAGE(C$10:C18040)</f>
        <v>0.94500027730019931</v>
      </c>
      <c r="E18040" s="2"/>
      <c r="G18040" s="23"/>
    </row>
    <row r="18041" spans="1:7" customFormat="1">
      <c r="A18041" s="4">
        <v>40679</v>
      </c>
      <c r="B18041">
        <v>0.1</v>
      </c>
      <c r="C18041">
        <f>IFERROR(((VLOOKUP(A18041,'Interest Rates-10yr'!$A$9:$C$15239,2,FALSE))-B18041),C18040)</f>
        <v>3.05</v>
      </c>
      <c r="D18041" s="98">
        <f>AVERAGE(C$10:C18041)</f>
        <v>0.94511701419697725</v>
      </c>
      <c r="E18041" s="2"/>
      <c r="G18041" s="23"/>
    </row>
    <row r="18042" spans="1:7" customFormat="1">
      <c r="A18042" s="4">
        <v>40680</v>
      </c>
      <c r="B18042">
        <v>0.09</v>
      </c>
      <c r="C18042">
        <f>IFERROR(((VLOOKUP(A18042,'Interest Rates-10yr'!$A$9:$C$15239,2,FALSE))-B18042),C18041)</f>
        <v>3.0300000000000002</v>
      </c>
      <c r="D18042" s="98">
        <f>AVERAGE(C$10:C18042)</f>
        <v>0.94523262906892314</v>
      </c>
      <c r="E18042" s="2"/>
      <c r="G18042" s="23"/>
    </row>
    <row r="18043" spans="1:7" customFormat="1">
      <c r="A18043" s="4">
        <v>40681</v>
      </c>
      <c r="B18043">
        <v>0.1</v>
      </c>
      <c r="C18043">
        <f>IFERROR(((VLOOKUP(A18043,'Interest Rates-10yr'!$A$9:$C$15239,2,FALSE))-B18043),C18042)</f>
        <v>3.08</v>
      </c>
      <c r="D18043" s="98">
        <f>AVERAGE(C$10:C18043)</f>
        <v>0.94535100365974789</v>
      </c>
      <c r="E18043" s="2"/>
      <c r="G18043" s="23"/>
    </row>
    <row r="18044" spans="1:7" customFormat="1">
      <c r="A18044" s="4">
        <v>40682</v>
      </c>
      <c r="B18044">
        <v>0.09</v>
      </c>
      <c r="C18044">
        <f>IFERROR(((VLOOKUP(A18044,'Interest Rates-10yr'!$A$9:$C$15239,2,FALSE))-B18044),C18043)</f>
        <v>3.08</v>
      </c>
      <c r="D18044" s="98">
        <f>AVERAGE(C$10:C18044)</f>
        <v>0.94546936512336544</v>
      </c>
      <c r="E18044" s="2"/>
      <c r="G18044" s="23"/>
    </row>
    <row r="18045" spans="1:7" customFormat="1">
      <c r="A18045" s="4">
        <v>40683</v>
      </c>
      <c r="B18045">
        <v>0.1</v>
      </c>
      <c r="C18045">
        <f>IFERROR(((VLOOKUP(A18045,'Interest Rates-10yr'!$A$9:$C$15239,2,FALSE))-B18045),C18044)</f>
        <v>3.05</v>
      </c>
      <c r="D18045" s="98">
        <f>AVERAGE(C$10:C18045)</f>
        <v>0.94558605012197239</v>
      </c>
      <c r="E18045" s="2"/>
      <c r="G18045" s="23"/>
    </row>
    <row r="18046" spans="1:7" customFormat="1">
      <c r="A18046" s="4">
        <v>40684</v>
      </c>
      <c r="B18046">
        <v>0.1</v>
      </c>
      <c r="C18046">
        <f>IFERROR(((VLOOKUP(A18046,'Interest Rates-10yr'!$A$9:$C$15239,2,FALSE))-B18046),C18045)</f>
        <v>3.05</v>
      </c>
      <c r="D18046" s="98">
        <f>AVERAGE(C$10:C18046)</f>
        <v>0.94570272218217521</v>
      </c>
      <c r="E18046" s="2"/>
      <c r="G18046" s="23"/>
    </row>
    <row r="18047" spans="1:7" customFormat="1">
      <c r="A18047" s="4">
        <v>40685</v>
      </c>
      <c r="B18047">
        <v>0.1</v>
      </c>
      <c r="C18047">
        <f>IFERROR(((VLOOKUP(A18047,'Interest Rates-10yr'!$A$9:$C$15239,2,FALSE))-B18047),C18046)</f>
        <v>3.05</v>
      </c>
      <c r="D18047" s="98">
        <f>AVERAGE(C$10:C18047)</f>
        <v>0.94581938130612553</v>
      </c>
      <c r="E18047" s="2"/>
      <c r="G18047" s="23"/>
    </row>
    <row r="18048" spans="1:7" customFormat="1">
      <c r="A18048" s="4">
        <v>40686</v>
      </c>
      <c r="B18048">
        <v>0.1</v>
      </c>
      <c r="C18048">
        <f>IFERROR(((VLOOKUP(A18048,'Interest Rates-10yr'!$A$9:$C$15239,2,FALSE))-B18048),C18047)</f>
        <v>3.03</v>
      </c>
      <c r="D18048" s="98">
        <f>AVERAGE(C$10:C18048)</f>
        <v>0.94593491878706648</v>
      </c>
      <c r="E18048" s="2"/>
      <c r="G18048" s="23"/>
    </row>
    <row r="18049" spans="1:7" customFormat="1">
      <c r="A18049" s="4">
        <v>40687</v>
      </c>
      <c r="B18049">
        <v>0.1</v>
      </c>
      <c r="C18049">
        <f>IFERROR(((VLOOKUP(A18049,'Interest Rates-10yr'!$A$9:$C$15239,2,FALSE))-B18049),C18048)</f>
        <v>3.02</v>
      </c>
      <c r="D18049" s="98">
        <f>AVERAGE(C$10:C18049)</f>
        <v>0.94604988913524901</v>
      </c>
      <c r="E18049" s="2"/>
      <c r="G18049" s="23"/>
    </row>
    <row r="18050" spans="1:7" customFormat="1">
      <c r="A18050" s="4">
        <v>40688</v>
      </c>
      <c r="B18050">
        <v>0.09</v>
      </c>
      <c r="C18050">
        <f>IFERROR(((VLOOKUP(A18050,'Interest Rates-10yr'!$A$9:$C$15239,2,FALSE))-B18050),C18049)</f>
        <v>3.04</v>
      </c>
      <c r="D18050" s="98">
        <f>AVERAGE(C$10:C18050)</f>
        <v>0.94616595532397829</v>
      </c>
      <c r="E18050" s="2"/>
      <c r="G18050" s="23"/>
    </row>
    <row r="18051" spans="1:7" customFormat="1">
      <c r="A18051" s="4">
        <v>40689</v>
      </c>
      <c r="B18051">
        <v>0.09</v>
      </c>
      <c r="C18051">
        <f>IFERROR(((VLOOKUP(A18051,'Interest Rates-10yr'!$A$9:$C$15239,2,FALSE))-B18051),C18050)</f>
        <v>2.98</v>
      </c>
      <c r="D18051" s="98">
        <f>AVERAGE(C$10:C18051)</f>
        <v>0.94627868307282414</v>
      </c>
      <c r="E18051" s="2"/>
      <c r="G18051" s="23"/>
    </row>
    <row r="18052" spans="1:7" customFormat="1">
      <c r="A18052" s="4">
        <v>40690</v>
      </c>
      <c r="B18052">
        <v>0.1</v>
      </c>
      <c r="C18052">
        <f>IFERROR(((VLOOKUP(A18052,'Interest Rates-10yr'!$A$9:$C$15239,2,FALSE))-B18052),C18051)</f>
        <v>2.9699999999999998</v>
      </c>
      <c r="D18052" s="98">
        <f>AVERAGE(C$10:C18052)</f>
        <v>0.9463908440946569</v>
      </c>
      <c r="E18052" s="2"/>
      <c r="G18052" s="23"/>
    </row>
    <row r="18053" spans="1:7" customFormat="1">
      <c r="A18053" s="4">
        <v>40691</v>
      </c>
      <c r="B18053">
        <v>0.1</v>
      </c>
      <c r="C18053">
        <f>IFERROR(((VLOOKUP(A18053,'Interest Rates-10yr'!$A$9:$C$15239,2,FALSE))-B18053),C18052)</f>
        <v>2.9699999999999998</v>
      </c>
      <c r="D18053" s="98">
        <f>AVERAGE(C$10:C18053)</f>
        <v>0.94650299268454308</v>
      </c>
      <c r="E18053" s="2"/>
      <c r="G18053" s="23"/>
    </row>
    <row r="18054" spans="1:7" customFormat="1">
      <c r="A18054" s="4">
        <v>40692</v>
      </c>
      <c r="B18054">
        <v>0.1</v>
      </c>
      <c r="C18054">
        <f>IFERROR(((VLOOKUP(A18054,'Interest Rates-10yr'!$A$9:$C$15239,2,FALSE))-B18054),C18053)</f>
        <v>2.9699999999999998</v>
      </c>
      <c r="D18054" s="98">
        <f>AVERAGE(C$10:C18054)</f>
        <v>0.94661512884454957</v>
      </c>
      <c r="E18054" s="2"/>
      <c r="G18054" s="23"/>
    </row>
    <row r="18055" spans="1:7" customFormat="1">
      <c r="A18055" s="4">
        <v>40693</v>
      </c>
      <c r="B18055">
        <v>0.1</v>
      </c>
      <c r="C18055">
        <f>IFERROR(((VLOOKUP(A18055,'Interest Rates-10yr'!$A$9:$C$15239,2,FALSE))-B18055),C18054)</f>
        <v>2.9699999999999998</v>
      </c>
      <c r="D18055" s="98">
        <f>AVERAGE(C$10:C18055)</f>
        <v>0.94672725257674262</v>
      </c>
      <c r="E18055" s="2"/>
      <c r="G18055" s="23"/>
    </row>
    <row r="18056" spans="1:7" customFormat="1">
      <c r="A18056" s="4">
        <v>40694</v>
      </c>
      <c r="B18056">
        <v>0.1</v>
      </c>
      <c r="C18056">
        <f>IFERROR(((VLOOKUP(A18056,'Interest Rates-10yr'!$A$9:$C$15239,2,FALSE))-B18056),C18055)</f>
        <v>2.9499999999999997</v>
      </c>
      <c r="D18056" s="98">
        <f>AVERAGE(C$10:C18056)</f>
        <v>0.94683825566575597</v>
      </c>
      <c r="E18056" s="2"/>
      <c r="G18056" s="23"/>
    </row>
    <row r="18057" spans="1:7" customFormat="1">
      <c r="A18057" s="4">
        <v>40695</v>
      </c>
      <c r="B18057">
        <v>0.1</v>
      </c>
      <c r="C18057">
        <f>IFERROR(((VLOOKUP(A18057,'Interest Rates-10yr'!$A$9:$C$15239,2,FALSE))-B18057),C18056)</f>
        <v>2.86</v>
      </c>
      <c r="D18057" s="98">
        <f>AVERAGE(C$10:C18057)</f>
        <v>0.94694425975176744</v>
      </c>
      <c r="E18057" s="2"/>
      <c r="G18057" s="23"/>
    </row>
    <row r="18058" spans="1:7" customFormat="1">
      <c r="A18058" s="4">
        <v>40696</v>
      </c>
      <c r="B18058">
        <v>0.1</v>
      </c>
      <c r="C18058">
        <f>IFERROR(((VLOOKUP(A18058,'Interest Rates-10yr'!$A$9:$C$15239,2,FALSE))-B18058),C18057)</f>
        <v>2.94</v>
      </c>
      <c r="D18058" s="98">
        <f>AVERAGE(C$10:C18058)</f>
        <v>0.94705468447004804</v>
      </c>
      <c r="E18058" s="2"/>
      <c r="G18058" s="23"/>
    </row>
    <row r="18059" spans="1:7" customFormat="1">
      <c r="A18059" s="4">
        <v>40697</v>
      </c>
      <c r="B18059">
        <v>0.11</v>
      </c>
      <c r="C18059">
        <f>IFERROR(((VLOOKUP(A18059,'Interest Rates-10yr'!$A$9:$C$15239,2,FALSE))-B18059),C18058)</f>
        <v>2.8800000000000003</v>
      </c>
      <c r="D18059" s="98">
        <f>AVERAGE(C$10:C18059)</f>
        <v>0.94716177285317993</v>
      </c>
      <c r="E18059" s="2"/>
      <c r="G18059" s="23"/>
    </row>
    <row r="18060" spans="1:7" customFormat="1">
      <c r="A18060" s="4">
        <v>40698</v>
      </c>
      <c r="B18060">
        <v>0.11</v>
      </c>
      <c r="C18060">
        <f>IFERROR(((VLOOKUP(A18060,'Interest Rates-10yr'!$A$9:$C$15239,2,FALSE))-B18060),C18059)</f>
        <v>2.8800000000000003</v>
      </c>
      <c r="D18060" s="98">
        <f>AVERAGE(C$10:C18060)</f>
        <v>0.94726884937122036</v>
      </c>
      <c r="E18060" s="2"/>
      <c r="G18060" s="23"/>
    </row>
    <row r="18061" spans="1:7" customFormat="1">
      <c r="A18061" s="4">
        <v>40699</v>
      </c>
      <c r="B18061">
        <v>0.11</v>
      </c>
      <c r="C18061">
        <f>IFERROR(((VLOOKUP(A18061,'Interest Rates-10yr'!$A$9:$C$15239,2,FALSE))-B18061),C18060)</f>
        <v>2.8800000000000003</v>
      </c>
      <c r="D18061" s="98">
        <f>AVERAGE(C$10:C18061)</f>
        <v>0.94737591402614119</v>
      </c>
      <c r="E18061" s="2"/>
      <c r="G18061" s="23"/>
    </row>
    <row r="18062" spans="1:7" customFormat="1">
      <c r="A18062" s="4">
        <v>40700</v>
      </c>
      <c r="B18062">
        <v>0.1</v>
      </c>
      <c r="C18062">
        <f>IFERROR(((VLOOKUP(A18062,'Interest Rates-10yr'!$A$9:$C$15239,2,FALSE))-B18062),C18061)</f>
        <v>2.9099999999999997</v>
      </c>
      <c r="D18062" s="98">
        <f>AVERAGE(C$10:C18062)</f>
        <v>0.94748462859358007</v>
      </c>
      <c r="E18062" s="2"/>
      <c r="G18062" s="23"/>
    </row>
    <row r="18063" spans="1:7" customFormat="1">
      <c r="A18063" s="4">
        <v>40701</v>
      </c>
      <c r="B18063">
        <v>0.09</v>
      </c>
      <c r="C18063">
        <f>IFERROR(((VLOOKUP(A18063,'Interest Rates-10yr'!$A$9:$C$15239,2,FALSE))-B18063),C18062)</f>
        <v>2.92</v>
      </c>
      <c r="D18063" s="98">
        <f>AVERAGE(C$10:C18063)</f>
        <v>0.94759388501162611</v>
      </c>
      <c r="E18063" s="2"/>
      <c r="G18063" s="23"/>
    </row>
    <row r="18064" spans="1:7" customFormat="1">
      <c r="A18064" s="4">
        <v>40702</v>
      </c>
      <c r="B18064">
        <v>0.09</v>
      </c>
      <c r="C18064">
        <f>IFERROR(((VLOOKUP(A18064,'Interest Rates-10yr'!$A$9:$C$15239,2,FALSE))-B18064),C18063)</f>
        <v>2.89</v>
      </c>
      <c r="D18064" s="98">
        <f>AVERAGE(C$10:C18064)</f>
        <v>0.94770146773746322</v>
      </c>
      <c r="E18064" s="2"/>
      <c r="G18064" s="23"/>
    </row>
    <row r="18065" spans="1:7" customFormat="1">
      <c r="A18065" s="4">
        <v>40703</v>
      </c>
      <c r="B18065">
        <v>0.09</v>
      </c>
      <c r="C18065">
        <f>IFERROR(((VLOOKUP(A18065,'Interest Rates-10yr'!$A$9:$C$15239,2,FALSE))-B18065),C18064)</f>
        <v>2.92</v>
      </c>
      <c r="D18065" s="98">
        <f>AVERAGE(C$10:C18065)</f>
        <v>0.9478107000443009</v>
      </c>
      <c r="E18065" s="2"/>
      <c r="G18065" s="23"/>
    </row>
    <row r="18066" spans="1:7" customFormat="1">
      <c r="A18066" s="4">
        <v>40704</v>
      </c>
      <c r="B18066">
        <v>0.09</v>
      </c>
      <c r="C18066">
        <f>IFERROR(((VLOOKUP(A18066,'Interest Rates-10yr'!$A$9:$C$15239,2,FALSE))-B18066),C18065)</f>
        <v>2.9000000000000004</v>
      </c>
      <c r="D18066" s="98">
        <f>AVERAGE(C$10:C18066)</f>
        <v>0.9479188126488286</v>
      </c>
      <c r="E18066" s="2"/>
      <c r="G18066" s="23"/>
    </row>
    <row r="18067" spans="1:7" customFormat="1">
      <c r="A18067" s="4">
        <v>40705</v>
      </c>
      <c r="B18067">
        <v>0.09</v>
      </c>
      <c r="C18067">
        <f>IFERROR(((VLOOKUP(A18067,'Interest Rates-10yr'!$A$9:$C$15239,2,FALSE))-B18067),C18066)</f>
        <v>2.9000000000000004</v>
      </c>
      <c r="D18067" s="98">
        <f>AVERAGE(C$10:C18067)</f>
        <v>0.94802691327942734</v>
      </c>
      <c r="E18067" s="2"/>
      <c r="G18067" s="23"/>
    </row>
    <row r="18068" spans="1:7" customFormat="1">
      <c r="A18068" s="4">
        <v>40706</v>
      </c>
      <c r="B18068">
        <v>0.09</v>
      </c>
      <c r="C18068">
        <f>IFERROR(((VLOOKUP(A18068,'Interest Rates-10yr'!$A$9:$C$15239,2,FALSE))-B18068),C18067)</f>
        <v>2.9000000000000004</v>
      </c>
      <c r="D18068" s="98">
        <f>AVERAGE(C$10:C18068)</f>
        <v>0.94813500193808631</v>
      </c>
      <c r="E18068" s="2"/>
      <c r="G18068" s="23"/>
    </row>
    <row r="18069" spans="1:7" customFormat="1">
      <c r="A18069" s="4">
        <v>40707</v>
      </c>
      <c r="B18069">
        <v>0.1</v>
      </c>
      <c r="C18069">
        <f>IFERROR(((VLOOKUP(A18069,'Interest Rates-10yr'!$A$9:$C$15239,2,FALSE))-B18069),C18068)</f>
        <v>2.9</v>
      </c>
      <c r="D18069" s="98">
        <f>AVERAGE(C$10:C18069)</f>
        <v>0.94824307862679413</v>
      </c>
      <c r="E18069" s="2"/>
      <c r="G18069" s="23"/>
    </row>
    <row r="18070" spans="1:7" customFormat="1">
      <c r="A18070" s="4">
        <v>40708</v>
      </c>
      <c r="B18070">
        <v>0.1</v>
      </c>
      <c r="C18070">
        <f>IFERROR(((VLOOKUP(A18070,'Interest Rates-10yr'!$A$9:$C$15239,2,FALSE))-B18070),C18069)</f>
        <v>3.01</v>
      </c>
      <c r="D18070" s="98">
        <f>AVERAGE(C$10:C18070)</f>
        <v>0.94835723381871995</v>
      </c>
      <c r="E18070" s="2"/>
      <c r="G18070" s="23"/>
    </row>
    <row r="18071" spans="1:7" customFormat="1">
      <c r="A18071" s="4">
        <v>40709</v>
      </c>
      <c r="B18071">
        <v>0.1</v>
      </c>
      <c r="C18071">
        <f>IFERROR(((VLOOKUP(A18071,'Interest Rates-10yr'!$A$9:$C$15239,2,FALSE))-B18071),C18070)</f>
        <v>2.88</v>
      </c>
      <c r="D18071" s="98">
        <f>AVERAGE(C$10:C18071)</f>
        <v>0.94846417893920398</v>
      </c>
      <c r="E18071" s="2"/>
      <c r="G18071" s="23"/>
    </row>
    <row r="18072" spans="1:7" customFormat="1">
      <c r="A18072" s="4">
        <v>40710</v>
      </c>
      <c r="B18072">
        <v>0.1</v>
      </c>
      <c r="C18072">
        <f>IFERROR(((VLOOKUP(A18072,'Interest Rates-10yr'!$A$9:$C$15239,2,FALSE))-B18072),C18071)</f>
        <v>2.83</v>
      </c>
      <c r="D18072" s="98">
        <f>AVERAGE(C$10:C18072)</f>
        <v>0.94856834412887692</v>
      </c>
      <c r="E18072" s="2"/>
      <c r="G18072" s="23"/>
    </row>
    <row r="18073" spans="1:7" customFormat="1">
      <c r="A18073" s="4">
        <v>40711</v>
      </c>
      <c r="B18073">
        <v>0.1</v>
      </c>
      <c r="C18073">
        <f>IFERROR(((VLOOKUP(A18073,'Interest Rates-10yr'!$A$9:$C$15239,2,FALSE))-B18073),C18072)</f>
        <v>2.84</v>
      </c>
      <c r="D18073" s="98">
        <f>AVERAGE(C$10:C18073)</f>
        <v>0.94867305137289104</v>
      </c>
      <c r="E18073" s="2"/>
      <c r="G18073" s="23"/>
    </row>
    <row r="18074" spans="1:7" customFormat="1">
      <c r="A18074" s="4">
        <v>40712</v>
      </c>
      <c r="B18074">
        <v>0.1</v>
      </c>
      <c r="C18074">
        <f>IFERROR(((VLOOKUP(A18074,'Interest Rates-10yr'!$A$9:$C$15239,2,FALSE))-B18074),C18073)</f>
        <v>2.84</v>
      </c>
      <c r="D18074" s="98">
        <f>AVERAGE(C$10:C18074)</f>
        <v>0.94877774702462792</v>
      </c>
      <c r="E18074" s="2"/>
      <c r="G18074" s="23"/>
    </row>
    <row r="18075" spans="1:7" customFormat="1">
      <c r="A18075" s="4">
        <v>40713</v>
      </c>
      <c r="B18075">
        <v>0.1</v>
      </c>
      <c r="C18075">
        <f>IFERROR(((VLOOKUP(A18075,'Interest Rates-10yr'!$A$9:$C$15239,2,FALSE))-B18075),C18074)</f>
        <v>2.84</v>
      </c>
      <c r="D18075" s="98">
        <f>AVERAGE(C$10:C18075)</f>
        <v>0.94888243108601256</v>
      </c>
      <c r="E18075" s="2"/>
      <c r="G18075" s="23"/>
    </row>
    <row r="18076" spans="1:7" customFormat="1">
      <c r="A18076" s="4">
        <v>40714</v>
      </c>
      <c r="B18076">
        <v>0.09</v>
      </c>
      <c r="C18076">
        <f>IFERROR(((VLOOKUP(A18076,'Interest Rates-10yr'!$A$9:$C$15239,2,FALSE))-B18076),C18075)</f>
        <v>2.8800000000000003</v>
      </c>
      <c r="D18076" s="98">
        <f>AVERAGE(C$10:C18076)</f>
        <v>0.9489893175402615</v>
      </c>
      <c r="E18076" s="2"/>
      <c r="G18076" s="23"/>
    </row>
    <row r="18077" spans="1:7" customFormat="1">
      <c r="A18077" s="4">
        <v>40715</v>
      </c>
      <c r="B18077">
        <v>0.09</v>
      </c>
      <c r="C18077">
        <f>IFERROR(((VLOOKUP(A18077,'Interest Rates-10yr'!$A$9:$C$15239,2,FALSE))-B18077),C18076)</f>
        <v>2.9000000000000004</v>
      </c>
      <c r="D18077" s="98">
        <f>AVERAGE(C$10:C18077)</f>
        <v>0.94909729909231277</v>
      </c>
      <c r="E18077" s="2"/>
      <c r="G18077" s="23"/>
    </row>
    <row r="18078" spans="1:7" customFormat="1">
      <c r="A18078" s="4">
        <v>40716</v>
      </c>
      <c r="B18078">
        <v>0.09</v>
      </c>
      <c r="C18078">
        <f>IFERROR(((VLOOKUP(A18078,'Interest Rates-10yr'!$A$9:$C$15239,2,FALSE))-B18078),C18077)</f>
        <v>2.92</v>
      </c>
      <c r="D18078" s="98">
        <f>AVERAGE(C$10:C18078)</f>
        <v>0.9492063755603467</v>
      </c>
      <c r="E18078" s="2"/>
      <c r="G18078" s="23"/>
    </row>
    <row r="18079" spans="1:7" customFormat="1">
      <c r="A18079" s="4">
        <v>40717</v>
      </c>
      <c r="B18079">
        <v>0.08</v>
      </c>
      <c r="C18079">
        <f>IFERROR(((VLOOKUP(A18079,'Interest Rates-10yr'!$A$9:$C$15239,2,FALSE))-B18079),C18078)</f>
        <v>2.85</v>
      </c>
      <c r="D18079" s="98">
        <f>AVERAGE(C$10:C18079)</f>
        <v>0.94931156613170464</v>
      </c>
      <c r="E18079" s="2"/>
      <c r="G18079" s="23"/>
    </row>
    <row r="18080" spans="1:7" customFormat="1">
      <c r="A18080" s="4">
        <v>40718</v>
      </c>
      <c r="B18080">
        <v>0.08</v>
      </c>
      <c r="C18080">
        <f>IFERROR(((VLOOKUP(A18080,'Interest Rates-10yr'!$A$9:$C$15239,2,FALSE))-B18080),C18079)</f>
        <v>2.8</v>
      </c>
      <c r="D18080" s="98">
        <f>AVERAGE(C$10:C18080)</f>
        <v>0.94941397819710605</v>
      </c>
      <c r="E18080" s="2"/>
      <c r="G18080" s="23"/>
    </row>
    <row r="18081" spans="1:8">
      <c r="A18081" s="4">
        <v>40719</v>
      </c>
      <c r="B18081">
        <v>0.08</v>
      </c>
      <c r="C18081">
        <f>IFERROR(((VLOOKUP(A18081,'Interest Rates-10yr'!$A$9:$C$15239,2,FALSE))-B18081),C18080)</f>
        <v>2.8</v>
      </c>
      <c r="D18081" s="98">
        <f>AVERAGE(C$10:C18081)</f>
        <v>0.94951637892872409</v>
      </c>
      <c r="E18081" s="2"/>
      <c r="H18081"/>
    </row>
    <row r="18082" spans="1:8">
      <c r="A18082" s="4">
        <v>40720</v>
      </c>
      <c r="B18082">
        <v>0.08</v>
      </c>
      <c r="C18082">
        <f>IFERROR(((VLOOKUP(A18082,'Interest Rates-10yr'!$A$9:$C$15239,2,FALSE))-B18082),C18081)</f>
        <v>2.8</v>
      </c>
      <c r="D18082" s="98">
        <f>AVERAGE(C$10:C18082)</f>
        <v>0.94961876832844028</v>
      </c>
      <c r="E18082" s="2"/>
      <c r="H18082"/>
    </row>
    <row r="18083" spans="1:8">
      <c r="A18083" s="4">
        <v>40721</v>
      </c>
      <c r="B18083">
        <v>0.08</v>
      </c>
      <c r="C18083">
        <f>IFERROR(((VLOOKUP(A18083,'Interest Rates-10yr'!$A$9:$C$15239,2,FALSE))-B18083),C18082)</f>
        <v>2.87</v>
      </c>
      <c r="D18083" s="98">
        <f>AVERAGE(C$10:C18083)</f>
        <v>0.94972501936482789</v>
      </c>
      <c r="E18083" s="2"/>
      <c r="H18083"/>
    </row>
    <row r="18084" spans="1:8">
      <c r="A18084" s="4">
        <v>40722</v>
      </c>
      <c r="B18084">
        <v>0.08</v>
      </c>
      <c r="C18084">
        <f>IFERROR(((VLOOKUP(A18084,'Interest Rates-10yr'!$A$9:$C$15239,2,FALSE))-B18084),C18083)</f>
        <v>2.9699999999999998</v>
      </c>
      <c r="D18084" s="98">
        <f>AVERAGE(C$10:C18084)</f>
        <v>0.94983679114798902</v>
      </c>
      <c r="E18084" s="2"/>
      <c r="H18084"/>
    </row>
    <row r="18085" spans="1:8">
      <c r="A18085" s="4">
        <v>40723</v>
      </c>
      <c r="B18085">
        <v>7.0000000000000007E-2</v>
      </c>
      <c r="C18085">
        <f>IFERROR(((VLOOKUP(A18085,'Interest Rates-10yr'!$A$9:$C$15239,2,FALSE))-B18085),C18084)</f>
        <v>3.0700000000000003</v>
      </c>
      <c r="D18085" s="98">
        <f>AVERAGE(C$10:C18085)</f>
        <v>0.94995408276166748</v>
      </c>
      <c r="E18085" s="2"/>
      <c r="H18085"/>
    </row>
    <row r="18086" spans="1:8">
      <c r="A18086" s="4">
        <v>40724</v>
      </c>
      <c r="B18086">
        <v>7.0000000000000007E-2</v>
      </c>
      <c r="C18086">
        <f>IFERROR(((VLOOKUP(A18086,'Interest Rates-10yr'!$A$9:$C$15239,2,FALSE))-B18086),C18085)</f>
        <v>3.1100000000000003</v>
      </c>
      <c r="D18086" s="98">
        <f>AVERAGE(C$10:C18086)</f>
        <v>0.95007357415499816</v>
      </c>
      <c r="E18086" s="2"/>
      <c r="F18086" s="12" t="s">
        <v>193</v>
      </c>
      <c r="G18086" s="23">
        <f>AVERAGE(B17996:B18086)/100</f>
        <v>9.4615384615384516E-4</v>
      </c>
      <c r="H18086" s="23">
        <f>AVERAGE(C17996:C18086)/100</f>
        <v>3.1075824175824183E-2</v>
      </c>
    </row>
    <row r="18087" spans="1:8">
      <c r="A18087" s="4">
        <v>40725</v>
      </c>
      <c r="B18087">
        <v>0.08</v>
      </c>
      <c r="C18087">
        <f>IFERROR(((VLOOKUP(A18087,'Interest Rates-10yr'!$A$9:$C$15239,2,FALSE))-B18087),C18086)</f>
        <v>3.14</v>
      </c>
      <c r="D18087" s="98">
        <f>AVERAGE(C$10:C18087)</f>
        <v>0.95019471180439763</v>
      </c>
      <c r="E18087" s="2"/>
      <c r="H18087"/>
    </row>
    <row r="18088" spans="1:8">
      <c r="A18088" s="4">
        <v>40726</v>
      </c>
      <c r="B18088">
        <v>0.08</v>
      </c>
      <c r="C18088">
        <f>IFERROR(((VLOOKUP(A18088,'Interest Rates-10yr'!$A$9:$C$15239,2,FALSE))-B18088),C18087)</f>
        <v>3.14</v>
      </c>
      <c r="D18088" s="98">
        <f>AVERAGE(C$10:C18088)</f>
        <v>0.95031583605287351</v>
      </c>
      <c r="E18088" s="2"/>
      <c r="H18088"/>
    </row>
    <row r="18089" spans="1:8">
      <c r="A18089" s="4">
        <v>40727</v>
      </c>
      <c r="B18089">
        <v>0.08</v>
      </c>
      <c r="C18089">
        <f>IFERROR(((VLOOKUP(A18089,'Interest Rates-10yr'!$A$9:$C$15239,2,FALSE))-B18089),C18088)</f>
        <v>3.14</v>
      </c>
      <c r="D18089" s="98">
        <f>AVERAGE(C$10:C18089)</f>
        <v>0.95043694690264935</v>
      </c>
      <c r="E18089" s="2"/>
      <c r="H18089"/>
    </row>
    <row r="18090" spans="1:8">
      <c r="A18090" s="4">
        <v>40728</v>
      </c>
      <c r="B18090">
        <v>0.08</v>
      </c>
      <c r="C18090">
        <f>IFERROR(((VLOOKUP(A18090,'Interest Rates-10yr'!$A$9:$C$15239,2,FALSE))-B18090),C18089)</f>
        <v>3.14</v>
      </c>
      <c r="D18090" s="98">
        <f>AVERAGE(C$10:C18090)</f>
        <v>0.95055804435594815</v>
      </c>
      <c r="E18090" s="2"/>
      <c r="H18090"/>
    </row>
    <row r="18091" spans="1:8">
      <c r="A18091" s="4">
        <v>40729</v>
      </c>
      <c r="B18091">
        <v>0.08</v>
      </c>
      <c r="C18091">
        <f>IFERROR(((VLOOKUP(A18091,'Interest Rates-10yr'!$A$9:$C$15239,2,FALSE))-B18091),C18090)</f>
        <v>3.08</v>
      </c>
      <c r="D18091" s="98">
        <f>AVERAGE(C$10:C18091)</f>
        <v>0.95067581019798142</v>
      </c>
      <c r="E18091" s="2"/>
      <c r="H18091"/>
    </row>
    <row r="18092" spans="1:8">
      <c r="A18092" s="4">
        <v>40730</v>
      </c>
      <c r="B18092">
        <v>7.0000000000000007E-2</v>
      </c>
      <c r="C18092">
        <f>IFERROR(((VLOOKUP(A18092,'Interest Rates-10yr'!$A$9:$C$15239,2,FALSE))-B18092),C18091)</f>
        <v>3.0500000000000003</v>
      </c>
      <c r="D18092" s="98">
        <f>AVERAGE(C$10:C18092)</f>
        <v>0.95079190399822489</v>
      </c>
      <c r="E18092" s="2"/>
      <c r="H18092"/>
    </row>
    <row r="18093" spans="1:8">
      <c r="A18093" s="4">
        <v>40731</v>
      </c>
      <c r="B18093">
        <v>7.0000000000000007E-2</v>
      </c>
      <c r="C18093">
        <f>IFERROR(((VLOOKUP(A18093,'Interest Rates-10yr'!$A$9:$C$15239,2,FALSE))-B18093),C18092)</f>
        <v>3.1</v>
      </c>
      <c r="D18093" s="98">
        <f>AVERAGE(C$10:C18093)</f>
        <v>0.95091074983410184</v>
      </c>
      <c r="E18093" s="2"/>
      <c r="H18093"/>
    </row>
    <row r="18094" spans="1:8">
      <c r="A18094" s="4">
        <v>40732</v>
      </c>
      <c r="B18094">
        <v>7.0000000000000007E-2</v>
      </c>
      <c r="C18094">
        <f>IFERROR(((VLOOKUP(A18094,'Interest Rates-10yr'!$A$9:$C$15239,2,FALSE))-B18094),C18093)</f>
        <v>2.96</v>
      </c>
      <c r="D18094" s="98">
        <f>AVERAGE(C$10:C18094)</f>
        <v>0.95102184130494316</v>
      </c>
      <c r="E18094" s="2"/>
      <c r="H18094"/>
    </row>
    <row r="18095" spans="1:8">
      <c r="A18095" s="4">
        <v>40733</v>
      </c>
      <c r="B18095">
        <v>7.0000000000000007E-2</v>
      </c>
      <c r="C18095">
        <f>IFERROR(((VLOOKUP(A18095,'Interest Rates-10yr'!$A$9:$C$15239,2,FALSE))-B18095),C18094)</f>
        <v>2.96</v>
      </c>
      <c r="D18095" s="98">
        <f>AVERAGE(C$10:C18095)</f>
        <v>0.95113292049098175</v>
      </c>
      <c r="E18095" s="2"/>
      <c r="H18095"/>
    </row>
    <row r="18096" spans="1:8">
      <c r="A18096" s="4">
        <v>40734</v>
      </c>
      <c r="B18096">
        <v>7.0000000000000007E-2</v>
      </c>
      <c r="C18096">
        <f>IFERROR(((VLOOKUP(A18096,'Interest Rates-10yr'!$A$9:$C$15239,2,FALSE))-B18096),C18095)</f>
        <v>2.96</v>
      </c>
      <c r="D18096" s="98">
        <f>AVERAGE(C$10:C18096)</f>
        <v>0.95124398739425531</v>
      </c>
      <c r="E18096" s="2"/>
      <c r="H18096"/>
    </row>
    <row r="18097" spans="1:7" customFormat="1">
      <c r="A18097" s="4">
        <v>40735</v>
      </c>
      <c r="B18097">
        <v>7.0000000000000007E-2</v>
      </c>
      <c r="C18097">
        <f>IFERROR(((VLOOKUP(A18097,'Interest Rates-10yr'!$A$9:$C$15239,2,FALSE))-B18097),C18096)</f>
        <v>2.87</v>
      </c>
      <c r="D18097" s="98">
        <f>AVERAGE(C$10:C18097)</f>
        <v>0.95135006634232056</v>
      </c>
      <c r="E18097" s="2"/>
      <c r="G18097" s="23"/>
    </row>
    <row r="18098" spans="1:7" customFormat="1">
      <c r="A18098" s="4">
        <v>40736</v>
      </c>
      <c r="B18098">
        <v>0.06</v>
      </c>
      <c r="C18098">
        <f>IFERROR(((VLOOKUP(A18098,'Interest Rates-10yr'!$A$9:$C$15239,2,FALSE))-B18098),C18097)</f>
        <v>2.86</v>
      </c>
      <c r="D18098" s="98">
        <f>AVERAGE(C$10:C18098)</f>
        <v>0.95145558073967029</v>
      </c>
      <c r="E18098" s="2"/>
      <c r="G18098" s="23"/>
    </row>
    <row r="18099" spans="1:7" customFormat="1">
      <c r="A18099" s="4">
        <v>40737</v>
      </c>
      <c r="B18099">
        <v>0.06</v>
      </c>
      <c r="C18099">
        <f>IFERROR(((VLOOKUP(A18099,'Interest Rates-10yr'!$A$9:$C$15239,2,FALSE))-B18099),C18098)</f>
        <v>2.86</v>
      </c>
      <c r="D18099" s="98">
        <f>AVERAGE(C$10:C18099)</f>
        <v>0.95156108347152546</v>
      </c>
      <c r="E18099" s="2"/>
      <c r="G18099" s="23"/>
    </row>
    <row r="18100" spans="1:7" customFormat="1">
      <c r="A18100" s="4">
        <v>40738</v>
      </c>
      <c r="B18100">
        <v>0.06</v>
      </c>
      <c r="C18100">
        <f>IFERROR(((VLOOKUP(A18100,'Interest Rates-10yr'!$A$9:$C$15239,2,FALSE))-B18100),C18099)</f>
        <v>2.92</v>
      </c>
      <c r="D18100" s="98">
        <f>AVERAGE(C$10:C18100)</f>
        <v>0.95166989110606903</v>
      </c>
      <c r="E18100" s="2"/>
      <c r="G18100" s="23"/>
    </row>
    <row r="18101" spans="1:7" customFormat="1">
      <c r="A18101" s="4">
        <v>40739</v>
      </c>
      <c r="B18101">
        <v>0.06</v>
      </c>
      <c r="C18101">
        <f>IFERROR(((VLOOKUP(A18101,'Interest Rates-10yr'!$A$9:$C$15239,2,FALSE))-B18101),C18100)</f>
        <v>2.88</v>
      </c>
      <c r="D18101" s="98">
        <f>AVERAGE(C$10:C18101)</f>
        <v>0.95177647579039881</v>
      </c>
      <c r="E18101" s="2"/>
      <c r="G18101" s="23"/>
    </row>
    <row r="18102" spans="1:7" customFormat="1">
      <c r="A18102" s="4">
        <v>40740</v>
      </c>
      <c r="B18102">
        <v>0.06</v>
      </c>
      <c r="C18102">
        <f>IFERROR(((VLOOKUP(A18102,'Interest Rates-10yr'!$A$9:$C$15239,2,FALSE))-B18102),C18101)</f>
        <v>2.88</v>
      </c>
      <c r="D18102" s="98">
        <f>AVERAGE(C$10:C18102)</f>
        <v>0.95188304869285889</v>
      </c>
      <c r="E18102" s="2"/>
      <c r="G18102" s="23"/>
    </row>
    <row r="18103" spans="1:7" customFormat="1">
      <c r="A18103" s="4">
        <v>40741</v>
      </c>
      <c r="B18103">
        <v>0.06</v>
      </c>
      <c r="C18103">
        <f>IFERROR(((VLOOKUP(A18103,'Interest Rates-10yr'!$A$9:$C$15239,2,FALSE))-B18103),C18102)</f>
        <v>2.88</v>
      </c>
      <c r="D18103" s="98">
        <f>AVERAGE(C$10:C18103)</f>
        <v>0.9519896098154027</v>
      </c>
      <c r="E18103" s="2"/>
      <c r="G18103" s="23"/>
    </row>
    <row r="18104" spans="1:7" customFormat="1">
      <c r="A18104" s="4">
        <v>40742</v>
      </c>
      <c r="B18104">
        <v>0.06</v>
      </c>
      <c r="C18104">
        <f>IFERROR(((VLOOKUP(A18104,'Interest Rates-10yr'!$A$9:$C$15239,2,FALSE))-B18104),C18103)</f>
        <v>2.88</v>
      </c>
      <c r="D18104" s="98">
        <f>AVERAGE(C$10:C18104)</f>
        <v>0.95209615915998336</v>
      </c>
      <c r="E18104" s="2"/>
      <c r="G18104" s="23"/>
    </row>
    <row r="18105" spans="1:7" customFormat="1">
      <c r="A18105" s="4">
        <v>40743</v>
      </c>
      <c r="B18105">
        <v>0.06</v>
      </c>
      <c r="C18105">
        <f>IFERROR(((VLOOKUP(A18105,'Interest Rates-10yr'!$A$9:$C$15239,2,FALSE))-B18105),C18104)</f>
        <v>2.85</v>
      </c>
      <c r="D18105" s="98">
        <f>AVERAGE(C$10:C18105)</f>
        <v>0.9522010389036194</v>
      </c>
      <c r="E18105" s="2"/>
      <c r="G18105" s="23"/>
    </row>
    <row r="18106" spans="1:7" customFormat="1">
      <c r="A18106" s="4">
        <v>40744</v>
      </c>
      <c r="B18106">
        <v>0.06</v>
      </c>
      <c r="C18106">
        <f>IFERROR(((VLOOKUP(A18106,'Interest Rates-10yr'!$A$9:$C$15239,2,FALSE))-B18106),C18105)</f>
        <v>2.9</v>
      </c>
      <c r="D18106" s="98">
        <f>AVERAGE(C$10:C18106)</f>
        <v>0.95230866994528918</v>
      </c>
      <c r="E18106" s="2"/>
      <c r="G18106" s="23"/>
    </row>
    <row r="18107" spans="1:7" customFormat="1">
      <c r="A18107" s="4">
        <v>40745</v>
      </c>
      <c r="B18107">
        <v>0.06</v>
      </c>
      <c r="C18107">
        <f>IFERROR(((VLOOKUP(A18107,'Interest Rates-10yr'!$A$9:$C$15239,2,FALSE))-B18107),C18106)</f>
        <v>2.9699999999999998</v>
      </c>
      <c r="D18107" s="98">
        <f>AVERAGE(C$10:C18107)</f>
        <v>0.95242015692341142</v>
      </c>
      <c r="E18107" s="2"/>
      <c r="G18107" s="23"/>
    </row>
    <row r="18108" spans="1:7" customFormat="1">
      <c r="A18108" s="4">
        <v>40746</v>
      </c>
      <c r="B18108">
        <v>0.06</v>
      </c>
      <c r="C18108">
        <f>IFERROR(((VLOOKUP(A18108,'Interest Rates-10yr'!$A$9:$C$15239,2,FALSE))-B18108),C18107)</f>
        <v>2.93</v>
      </c>
      <c r="D18108" s="98">
        <f>AVERAGE(C$10:C18108)</f>
        <v>0.95252942151499531</v>
      </c>
      <c r="E18108" s="2"/>
      <c r="G18108" s="23"/>
    </row>
    <row r="18109" spans="1:7" customFormat="1">
      <c r="A18109" s="4">
        <v>40747</v>
      </c>
      <c r="B18109">
        <v>0.06</v>
      </c>
      <c r="C18109">
        <f>IFERROR(((VLOOKUP(A18109,'Interest Rates-10yr'!$A$9:$C$15239,2,FALSE))-B18109),C18108)</f>
        <v>2.93</v>
      </c>
      <c r="D18109" s="98">
        <f>AVERAGE(C$10:C18109)</f>
        <v>0.95263867403314362</v>
      </c>
      <c r="E18109" s="2"/>
      <c r="G18109" s="23"/>
    </row>
    <row r="18110" spans="1:7" customFormat="1">
      <c r="A18110" s="4">
        <v>40748</v>
      </c>
      <c r="B18110">
        <v>0.06</v>
      </c>
      <c r="C18110">
        <f>IFERROR(((VLOOKUP(A18110,'Interest Rates-10yr'!$A$9:$C$15239,2,FALSE))-B18110),C18109)</f>
        <v>2.93</v>
      </c>
      <c r="D18110" s="98">
        <f>AVERAGE(C$10:C18110)</f>
        <v>0.95274791447985752</v>
      </c>
      <c r="E18110" s="2"/>
      <c r="G18110" s="23"/>
    </row>
    <row r="18111" spans="1:7" customFormat="1">
      <c r="A18111" s="4">
        <v>40749</v>
      </c>
      <c r="B18111">
        <v>0.06</v>
      </c>
      <c r="C18111">
        <f>IFERROR(((VLOOKUP(A18111,'Interest Rates-10yr'!$A$9:$C$15239,2,FALSE))-B18111),C18110)</f>
        <v>2.9699999999999998</v>
      </c>
      <c r="D18111" s="98">
        <f>AVERAGE(C$10:C18111)</f>
        <v>0.95285935255772303</v>
      </c>
      <c r="E18111" s="2"/>
      <c r="G18111" s="23"/>
    </row>
    <row r="18112" spans="1:7" customFormat="1">
      <c r="A18112" s="4">
        <v>40750</v>
      </c>
      <c r="B18112">
        <v>0.06</v>
      </c>
      <c r="C18112">
        <f>IFERROR(((VLOOKUP(A18112,'Interest Rates-10yr'!$A$9:$C$15239,2,FALSE))-B18112),C18111)</f>
        <v>2.93</v>
      </c>
      <c r="D18112" s="98">
        <f>AVERAGE(C$10:C18112)</f>
        <v>0.95296856874550639</v>
      </c>
      <c r="E18112" s="2"/>
      <c r="G18112" s="23"/>
    </row>
    <row r="18113" spans="1:7" customFormat="1">
      <c r="A18113" s="4">
        <v>40751</v>
      </c>
      <c r="B18113">
        <v>7.0000000000000007E-2</v>
      </c>
      <c r="C18113">
        <f>IFERROR(((VLOOKUP(A18113,'Interest Rates-10yr'!$A$9:$C$15239,2,FALSE))-B18113),C18112)</f>
        <v>2.94</v>
      </c>
      <c r="D18113" s="98">
        <f>AVERAGE(C$10:C18113)</f>
        <v>0.95307832523198743</v>
      </c>
      <c r="E18113" s="2"/>
      <c r="G18113" s="23"/>
    </row>
    <row r="18114" spans="1:7" customFormat="1">
      <c r="A18114" s="4">
        <v>40752</v>
      </c>
      <c r="B18114">
        <v>0.08</v>
      </c>
      <c r="C18114">
        <f>IFERROR(((VLOOKUP(A18114,'Interest Rates-10yr'!$A$9:$C$15239,2,FALSE))-B18114),C18113)</f>
        <v>2.9</v>
      </c>
      <c r="D18114" s="98">
        <f>AVERAGE(C$10:C18114)</f>
        <v>0.9531858602595914</v>
      </c>
      <c r="E18114" s="2"/>
      <c r="G18114" s="23"/>
    </row>
    <row r="18115" spans="1:7" customFormat="1">
      <c r="A18115" s="4">
        <v>40753</v>
      </c>
      <c r="B18115">
        <v>0.11</v>
      </c>
      <c r="C18115">
        <f>IFERROR(((VLOOKUP(A18115,'Interest Rates-10yr'!$A$9:$C$15239,2,FALSE))-B18115),C18114)</f>
        <v>2.71</v>
      </c>
      <c r="D18115" s="98">
        <f>AVERAGE(C$10:C18115)</f>
        <v>0.95328288964983432</v>
      </c>
      <c r="E18115" s="2"/>
      <c r="G18115" s="23"/>
    </row>
    <row r="18116" spans="1:7" customFormat="1">
      <c r="A18116" s="4">
        <v>40754</v>
      </c>
      <c r="B18116">
        <v>0.11</v>
      </c>
      <c r="C18116">
        <f>IFERROR(((VLOOKUP(A18116,'Interest Rates-10yr'!$A$9:$C$15239,2,FALSE))-B18116),C18115)</f>
        <v>2.71</v>
      </c>
      <c r="D18116" s="98">
        <f>AVERAGE(C$10:C18116)</f>
        <v>0.95337990832274255</v>
      </c>
      <c r="E18116" s="2"/>
      <c r="G18116" s="23"/>
    </row>
    <row r="18117" spans="1:7" customFormat="1">
      <c r="A18117" s="4">
        <v>40755</v>
      </c>
      <c r="B18117">
        <v>0.11</v>
      </c>
      <c r="C18117">
        <f>IFERROR(((VLOOKUP(A18117,'Interest Rates-10yr'!$A$9:$C$15239,2,FALSE))-B18117),C18116)</f>
        <v>2.71</v>
      </c>
      <c r="D18117" s="98">
        <f>AVERAGE(C$10:C18117)</f>
        <v>0.95347691628009168</v>
      </c>
      <c r="E18117" s="2"/>
      <c r="G18117" s="23"/>
    </row>
    <row r="18118" spans="1:7" customFormat="1">
      <c r="A18118" s="4">
        <v>40756</v>
      </c>
      <c r="B18118">
        <v>0.17</v>
      </c>
      <c r="C18118">
        <f>IFERROR(((VLOOKUP(A18118,'Interest Rates-10yr'!$A$9:$C$15239,2,FALSE))-B18118),C18117)</f>
        <v>2.6</v>
      </c>
      <c r="D18118" s="98">
        <f>AVERAGE(C$10:C18118)</f>
        <v>0.95356783919597432</v>
      </c>
      <c r="E18118" s="2"/>
      <c r="G18118" s="23"/>
    </row>
    <row r="18119" spans="1:7" customFormat="1">
      <c r="A18119" s="4">
        <v>40757</v>
      </c>
      <c r="B18119">
        <v>0.16</v>
      </c>
      <c r="C18119">
        <f>IFERROR(((VLOOKUP(A18119,'Interest Rates-10yr'!$A$9:$C$15239,2,FALSE))-B18119),C18118)</f>
        <v>2.5</v>
      </c>
      <c r="D18119" s="98">
        <f>AVERAGE(C$10:C18119)</f>
        <v>0.95365323025951954</v>
      </c>
      <c r="E18119" s="2"/>
      <c r="G18119" s="23"/>
    </row>
    <row r="18120" spans="1:7" customFormat="1">
      <c r="A18120" s="4">
        <v>40758</v>
      </c>
      <c r="B18120">
        <v>0.12</v>
      </c>
      <c r="C18120">
        <f>IFERROR(((VLOOKUP(A18120,'Interest Rates-10yr'!$A$9:$C$15239,2,FALSE))-B18120),C18119)</f>
        <v>2.52</v>
      </c>
      <c r="D18120" s="98">
        <f>AVERAGE(C$10:C18120)</f>
        <v>0.95373971619457232</v>
      </c>
      <c r="E18120" s="2"/>
      <c r="G18120" s="23"/>
    </row>
    <row r="18121" spans="1:7" customFormat="1">
      <c r="A18121" s="4">
        <v>40759</v>
      </c>
      <c r="B18121">
        <v>0.09</v>
      </c>
      <c r="C18121">
        <f>IFERROR(((VLOOKUP(A18121,'Interest Rates-10yr'!$A$9:$C$15239,2,FALSE))-B18121),C18120)</f>
        <v>2.3800000000000003</v>
      </c>
      <c r="D18121" s="98">
        <f>AVERAGE(C$10:C18121)</f>
        <v>0.95381846289752092</v>
      </c>
      <c r="E18121" s="2"/>
      <c r="G18121" s="23"/>
    </row>
    <row r="18122" spans="1:7" customFormat="1">
      <c r="A18122" s="4">
        <v>40760</v>
      </c>
      <c r="B18122">
        <v>0.08</v>
      </c>
      <c r="C18122">
        <f>IFERROR(((VLOOKUP(A18122,'Interest Rates-10yr'!$A$9:$C$15239,2,FALSE))-B18122),C18121)</f>
        <v>2.5</v>
      </c>
      <c r="D18122" s="98">
        <f>AVERAGE(C$10:C18122)</f>
        <v>0.95390382598133383</v>
      </c>
      <c r="E18122" s="2"/>
      <c r="G18122" s="23"/>
    </row>
    <row r="18123" spans="1:7" customFormat="1">
      <c r="A18123" s="4">
        <v>40761</v>
      </c>
      <c r="B18123">
        <v>0.08</v>
      </c>
      <c r="C18123">
        <f>IFERROR(((VLOOKUP(A18123,'Interest Rates-10yr'!$A$9:$C$15239,2,FALSE))-B18123),C18122)</f>
        <v>2.5</v>
      </c>
      <c r="D18123" s="98">
        <f>AVERAGE(C$10:C18123)</f>
        <v>0.95398917964005181</v>
      </c>
      <c r="E18123" s="2"/>
      <c r="G18123" s="23"/>
    </row>
    <row r="18124" spans="1:7" customFormat="1">
      <c r="A18124" s="4">
        <v>40762</v>
      </c>
      <c r="B18124">
        <v>0.08</v>
      </c>
      <c r="C18124">
        <f>IFERROR(((VLOOKUP(A18124,'Interest Rates-10yr'!$A$9:$C$15239,2,FALSE))-B18124),C18123)</f>
        <v>2.5</v>
      </c>
      <c r="D18124" s="98">
        <f>AVERAGE(C$10:C18124)</f>
        <v>0.95407452387523595</v>
      </c>
      <c r="E18124" s="2"/>
      <c r="G18124" s="23"/>
    </row>
    <row r="18125" spans="1:7" customFormat="1">
      <c r="A18125" s="4">
        <v>40763</v>
      </c>
      <c r="B18125">
        <v>0.11</v>
      </c>
      <c r="C18125">
        <f>IFERROR(((VLOOKUP(A18125,'Interest Rates-10yr'!$A$9:$C$15239,2,FALSE))-B18125),C18124)</f>
        <v>2.29</v>
      </c>
      <c r="D18125" s="98">
        <f>AVERAGE(C$10:C18125)</f>
        <v>0.95414826672554098</v>
      </c>
      <c r="E18125" s="2"/>
      <c r="G18125" s="23"/>
    </row>
    <row r="18126" spans="1:7" customFormat="1">
      <c r="A18126" s="4">
        <v>40764</v>
      </c>
      <c r="B18126">
        <v>0.1</v>
      </c>
      <c r="C18126">
        <f>IFERROR(((VLOOKUP(A18126,'Interest Rates-10yr'!$A$9:$C$15239,2,FALSE))-B18126),C18125)</f>
        <v>2.1</v>
      </c>
      <c r="D18126" s="98">
        <f>AVERAGE(C$10:C18126)</f>
        <v>0.95421151404757409</v>
      </c>
      <c r="E18126" s="2"/>
      <c r="G18126" s="23"/>
    </row>
    <row r="18127" spans="1:7" customFormat="1">
      <c r="A18127" s="4">
        <v>40765</v>
      </c>
      <c r="B18127">
        <v>0.1</v>
      </c>
      <c r="C18127">
        <f>IFERROR(((VLOOKUP(A18127,'Interest Rates-10yr'!$A$9:$C$15239,2,FALSE))-B18127),C18126)</f>
        <v>2.0699999999999998</v>
      </c>
      <c r="D18127" s="98">
        <f>AVERAGE(C$10:C18127)</f>
        <v>0.95427309857599618</v>
      </c>
      <c r="E18127" s="2"/>
      <c r="G18127" s="23"/>
    </row>
    <row r="18128" spans="1:7" customFormat="1">
      <c r="A18128" s="4">
        <v>40766</v>
      </c>
      <c r="B18128">
        <v>0.09</v>
      </c>
      <c r="C18128">
        <f>IFERROR(((VLOOKUP(A18128,'Interest Rates-10yr'!$A$9:$C$15239,2,FALSE))-B18128),C18127)</f>
        <v>2.25</v>
      </c>
      <c r="D18128" s="98">
        <f>AVERAGE(C$10:C18128)</f>
        <v>0.95434461062972009</v>
      </c>
      <c r="E18128" s="2"/>
      <c r="G18128" s="23"/>
    </row>
    <row r="18129" spans="1:7" customFormat="1">
      <c r="A18129" s="4">
        <v>40767</v>
      </c>
      <c r="B18129">
        <v>0.1</v>
      </c>
      <c r="C18129">
        <f>IFERROR(((VLOOKUP(A18129,'Interest Rates-10yr'!$A$9:$C$15239,2,FALSE))-B18129),C18128)</f>
        <v>2.14</v>
      </c>
      <c r="D18129" s="98">
        <f>AVERAGE(C$10:C18129)</f>
        <v>0.95441004415010477</v>
      </c>
      <c r="E18129" s="2"/>
      <c r="G18129" s="23"/>
    </row>
    <row r="18130" spans="1:7" customFormat="1">
      <c r="A18130" s="4">
        <v>40768</v>
      </c>
      <c r="B18130">
        <v>0.1</v>
      </c>
      <c r="C18130">
        <f>IFERROR(((VLOOKUP(A18130,'Interest Rates-10yr'!$A$9:$C$15239,2,FALSE))-B18130),C18129)</f>
        <v>2.14</v>
      </c>
      <c r="D18130" s="98">
        <f>AVERAGE(C$10:C18130)</f>
        <v>0.95447547044864511</v>
      </c>
      <c r="E18130" s="2"/>
      <c r="G18130" s="23"/>
    </row>
    <row r="18131" spans="1:7" customFormat="1">
      <c r="A18131" s="4">
        <v>40769</v>
      </c>
      <c r="B18131">
        <v>0.1</v>
      </c>
      <c r="C18131">
        <f>IFERROR(((VLOOKUP(A18131,'Interest Rates-10yr'!$A$9:$C$15239,2,FALSE))-B18131),C18130)</f>
        <v>2.14</v>
      </c>
      <c r="D18131" s="98">
        <f>AVERAGE(C$10:C18131)</f>
        <v>0.9545408895265366</v>
      </c>
      <c r="E18131" s="2"/>
      <c r="G18131" s="23"/>
    </row>
    <row r="18132" spans="1:7" customFormat="1">
      <c r="A18132" s="4">
        <v>40770</v>
      </c>
      <c r="B18132">
        <v>0.1</v>
      </c>
      <c r="C18132">
        <f>IFERROR(((VLOOKUP(A18132,'Interest Rates-10yr'!$A$9:$C$15239,2,FALSE))-B18132),C18131)</f>
        <v>2.19</v>
      </c>
      <c r="D18132" s="98">
        <f>AVERAGE(C$10:C18132)</f>
        <v>0.9546090603100974</v>
      </c>
      <c r="E18132" s="2"/>
      <c r="G18132" s="23"/>
    </row>
    <row r="18133" spans="1:7" customFormat="1">
      <c r="A18133" s="4">
        <v>40771</v>
      </c>
      <c r="B18133">
        <v>0.09</v>
      </c>
      <c r="C18133">
        <f>IFERROR(((VLOOKUP(A18133,'Interest Rates-10yr'!$A$9:$C$15239,2,FALSE))-B18133),C18132)</f>
        <v>2.14</v>
      </c>
      <c r="D18133" s="98">
        <f>AVERAGE(C$10:C18133)</f>
        <v>0.95467446479805207</v>
      </c>
      <c r="E18133" s="2"/>
      <c r="G18133" s="23"/>
    </row>
    <row r="18134" spans="1:7" customFormat="1">
      <c r="A18134" s="4">
        <v>40772</v>
      </c>
      <c r="B18134">
        <v>0.09</v>
      </c>
      <c r="C18134">
        <f>IFERROR(((VLOOKUP(A18134,'Interest Rates-10yr'!$A$9:$C$15239,2,FALSE))-B18134),C18133)</f>
        <v>2.08</v>
      </c>
      <c r="D18134" s="98">
        <f>AVERAGE(C$10:C18134)</f>
        <v>0.95473655172413219</v>
      </c>
      <c r="E18134" s="2"/>
      <c r="G18134" s="23"/>
    </row>
    <row r="18135" spans="1:7" customFormat="1">
      <c r="A18135" s="4">
        <v>40773</v>
      </c>
      <c r="B18135">
        <v>0.09</v>
      </c>
      <c r="C18135">
        <f>IFERROR(((VLOOKUP(A18135,'Interest Rates-10yr'!$A$9:$C$15239,2,FALSE))-B18135),C18134)</f>
        <v>1.99</v>
      </c>
      <c r="D18135" s="98">
        <f>AVERAGE(C$10:C18135)</f>
        <v>0.95479366655632236</v>
      </c>
      <c r="E18135" s="2"/>
      <c r="G18135" s="23"/>
    </row>
    <row r="18136" spans="1:7" customFormat="1">
      <c r="A18136" s="4">
        <v>40774</v>
      </c>
      <c r="B18136">
        <v>0.09</v>
      </c>
      <c r="C18136">
        <f>IFERROR(((VLOOKUP(A18136,'Interest Rates-10yr'!$A$9:$C$15239,2,FALSE))-B18136),C18135)</f>
        <v>1.9799999999999998</v>
      </c>
      <c r="D18136" s="98">
        <f>AVERAGE(C$10:C18136)</f>
        <v>0.95485022342361658</v>
      </c>
      <c r="E18136" s="2"/>
      <c r="G18136" s="23"/>
    </row>
    <row r="18137" spans="1:7" customFormat="1">
      <c r="A18137" s="4">
        <v>40775</v>
      </c>
      <c r="B18137">
        <v>0.09</v>
      </c>
      <c r="C18137">
        <f>IFERROR(((VLOOKUP(A18137,'Interest Rates-10yr'!$A$9:$C$15239,2,FALSE))-B18137),C18136)</f>
        <v>1.9799999999999998</v>
      </c>
      <c r="D18137" s="98">
        <f>AVERAGE(C$10:C18137)</f>
        <v>0.95490677405118585</v>
      </c>
      <c r="E18137" s="2"/>
      <c r="G18137" s="23"/>
    </row>
    <row r="18138" spans="1:7" customFormat="1">
      <c r="A18138" s="4">
        <v>40776</v>
      </c>
      <c r="B18138">
        <v>0.09</v>
      </c>
      <c r="C18138">
        <f>IFERROR(((VLOOKUP(A18138,'Interest Rates-10yr'!$A$9:$C$15239,2,FALSE))-B18138),C18137)</f>
        <v>1.9799999999999998</v>
      </c>
      <c r="D18138" s="98">
        <f>AVERAGE(C$10:C18138)</f>
        <v>0.95496331844006277</v>
      </c>
      <c r="E18138" s="2"/>
      <c r="G18138" s="23"/>
    </row>
    <row r="18139" spans="1:7" customFormat="1">
      <c r="A18139" s="4">
        <v>40777</v>
      </c>
      <c r="B18139">
        <v>0.09</v>
      </c>
      <c r="C18139">
        <f>IFERROR(((VLOOKUP(A18139,'Interest Rates-10yr'!$A$9:$C$15239,2,FALSE))-B18139),C18138)</f>
        <v>2.0100000000000002</v>
      </c>
      <c r="D18139" s="98">
        <f>AVERAGE(C$10:C18139)</f>
        <v>0.95502151130721979</v>
      </c>
      <c r="E18139" s="2"/>
      <c r="G18139" s="23"/>
    </row>
    <row r="18140" spans="1:7" customFormat="1">
      <c r="A18140" s="4">
        <v>40778</v>
      </c>
      <c r="B18140">
        <v>0.08</v>
      </c>
      <c r="C18140">
        <f>IFERROR(((VLOOKUP(A18140,'Interest Rates-10yr'!$A$9:$C$15239,2,FALSE))-B18140),C18139)</f>
        <v>2.0699999999999998</v>
      </c>
      <c r="D18140" s="98">
        <f>AVERAGE(C$10:C18140)</f>
        <v>0.95508300700457205</v>
      </c>
      <c r="E18140" s="2"/>
      <c r="G18140" s="23"/>
    </row>
    <row r="18141" spans="1:7" customFormat="1">
      <c r="A18141" s="4">
        <v>40779</v>
      </c>
      <c r="B18141">
        <v>0.08</v>
      </c>
      <c r="C18141">
        <f>IFERROR(((VLOOKUP(A18141,'Interest Rates-10yr'!$A$9:$C$15239,2,FALSE))-B18141),C18140)</f>
        <v>2.21</v>
      </c>
      <c r="D18141" s="98">
        <f>AVERAGE(C$10:C18141)</f>
        <v>0.95515221707477904</v>
      </c>
      <c r="E18141" s="2"/>
      <c r="G18141" s="23"/>
    </row>
    <row r="18142" spans="1:7" customFormat="1">
      <c r="A18142" s="4">
        <v>40780</v>
      </c>
      <c r="B18142">
        <v>0.08</v>
      </c>
      <c r="C18142">
        <f>IFERROR(((VLOOKUP(A18142,'Interest Rates-10yr'!$A$9:$C$15239,2,FALSE))-B18142),C18141)</f>
        <v>2.15</v>
      </c>
      <c r="D18142" s="98">
        <f>AVERAGE(C$10:C18142)</f>
        <v>0.95521811062702788</v>
      </c>
      <c r="E18142" s="2"/>
      <c r="G18142" s="23"/>
    </row>
    <row r="18143" spans="1:7" customFormat="1">
      <c r="A18143" s="4">
        <v>40781</v>
      </c>
      <c r="B18143">
        <v>0.09</v>
      </c>
      <c r="C18143">
        <f>IFERROR(((VLOOKUP(A18143,'Interest Rates-10yr'!$A$9:$C$15239,2,FALSE))-B18143),C18142)</f>
        <v>2.1</v>
      </c>
      <c r="D18143" s="98">
        <f>AVERAGE(C$10:C18143)</f>
        <v>0.95528123966030076</v>
      </c>
      <c r="E18143" s="2"/>
      <c r="G18143" s="23"/>
    </row>
    <row r="18144" spans="1:7" customFormat="1">
      <c r="A18144" s="4">
        <v>40782</v>
      </c>
      <c r="B18144">
        <v>0.09</v>
      </c>
      <c r="C18144">
        <f>IFERROR(((VLOOKUP(A18144,'Interest Rates-10yr'!$A$9:$C$15239,2,FALSE))-B18144),C18143)</f>
        <v>2.1</v>
      </c>
      <c r="D18144" s="98">
        <f>AVERAGE(C$10:C18144)</f>
        <v>0.95534436173145254</v>
      </c>
      <c r="E18144" s="2"/>
      <c r="G18144" s="23"/>
    </row>
    <row r="18145" spans="1:7" customFormat="1">
      <c r="A18145" s="4">
        <v>40783</v>
      </c>
      <c r="B18145">
        <v>0.09</v>
      </c>
      <c r="C18145">
        <f>IFERROR(((VLOOKUP(A18145,'Interest Rates-10yr'!$A$9:$C$15239,2,FALSE))-B18145),C18144)</f>
        <v>2.1</v>
      </c>
      <c r="D18145" s="98">
        <f>AVERAGE(C$10:C18145)</f>
        <v>0.95540747684163496</v>
      </c>
      <c r="E18145" s="2"/>
      <c r="G18145" s="23"/>
    </row>
    <row r="18146" spans="1:7" customFormat="1">
      <c r="A18146" s="4">
        <v>40784</v>
      </c>
      <c r="B18146">
        <v>0.09</v>
      </c>
      <c r="C18146">
        <f>IFERROR(((VLOOKUP(A18146,'Interest Rates-10yr'!$A$9:$C$15239,2,FALSE))-B18146),C18145)</f>
        <v>2.19</v>
      </c>
      <c r="D18146" s="98">
        <f>AVERAGE(C$10:C18146)</f>
        <v>0.95547554722390082</v>
      </c>
      <c r="E18146" s="2"/>
      <c r="G18146" s="23"/>
    </row>
    <row r="18147" spans="1:7" customFormat="1">
      <c r="A18147" s="4">
        <v>40785</v>
      </c>
      <c r="B18147">
        <v>0.08</v>
      </c>
      <c r="C18147">
        <f>IFERROR(((VLOOKUP(A18147,'Interest Rates-10yr'!$A$9:$C$15239,2,FALSE))-B18147),C18146)</f>
        <v>2.11</v>
      </c>
      <c r="D18147" s="98">
        <f>AVERAGE(C$10:C18147)</f>
        <v>0.95553919947071841</v>
      </c>
      <c r="E18147" s="2"/>
      <c r="G18147" s="23"/>
    </row>
    <row r="18148" spans="1:7" customFormat="1">
      <c r="A18148" s="4">
        <v>40786</v>
      </c>
      <c r="B18148">
        <v>0.08</v>
      </c>
      <c r="C18148">
        <f>IFERROR(((VLOOKUP(A18148,'Interest Rates-10yr'!$A$9:$C$15239,2,FALSE))-B18148),C18147)</f>
        <v>2.15</v>
      </c>
      <c r="D18148" s="98">
        <f>AVERAGE(C$10:C18148)</f>
        <v>0.95560504989249084</v>
      </c>
      <c r="E18148" s="2"/>
      <c r="G18148" s="23"/>
    </row>
    <row r="18149" spans="1:7" customFormat="1">
      <c r="A18149" s="4">
        <v>40787</v>
      </c>
      <c r="B18149">
        <v>0.08</v>
      </c>
      <c r="C18149">
        <f>IFERROR(((VLOOKUP(A18149,'Interest Rates-10yr'!$A$9:$C$15239,2,FALSE))-B18149),C18148)</f>
        <v>2.0699999999999998</v>
      </c>
      <c r="D18149" s="98">
        <f>AVERAGE(C$10:C18149)</f>
        <v>0.95566648291068867</v>
      </c>
      <c r="E18149" s="2"/>
      <c r="G18149" s="23"/>
    </row>
    <row r="18150" spans="1:7" customFormat="1">
      <c r="A18150" s="4">
        <v>40788</v>
      </c>
      <c r="B18150">
        <v>0.08</v>
      </c>
      <c r="C18150">
        <f>IFERROR(((VLOOKUP(A18150,'Interest Rates-10yr'!$A$9:$C$15239,2,FALSE))-B18150),C18149)</f>
        <v>1.94</v>
      </c>
      <c r="D18150" s="98">
        <f>AVERAGE(C$10:C18150)</f>
        <v>0.955720743068182</v>
      </c>
      <c r="E18150" s="2"/>
      <c r="G18150" s="23"/>
    </row>
    <row r="18151" spans="1:7" customFormat="1">
      <c r="A18151" s="4">
        <v>40789</v>
      </c>
      <c r="B18151">
        <v>0.08</v>
      </c>
      <c r="C18151">
        <f>IFERROR(((VLOOKUP(A18151,'Interest Rates-10yr'!$A$9:$C$15239,2,FALSE))-B18151),C18150)</f>
        <v>1.94</v>
      </c>
      <c r="D18151" s="98">
        <f>AVERAGE(C$10:C18151)</f>
        <v>0.9557749972439582</v>
      </c>
      <c r="E18151" s="2"/>
      <c r="G18151" s="23"/>
    </row>
    <row r="18152" spans="1:7" customFormat="1">
      <c r="A18152" s="4">
        <v>40790</v>
      </c>
      <c r="B18152">
        <v>0.08</v>
      </c>
      <c r="C18152">
        <f>IFERROR(((VLOOKUP(A18152,'Interest Rates-10yr'!$A$9:$C$15239,2,FALSE))-B18152),C18151)</f>
        <v>1.94</v>
      </c>
      <c r="D18152" s="98">
        <f>AVERAGE(C$10:C18152)</f>
        <v>0.95582924543900616</v>
      </c>
      <c r="E18152" s="2"/>
      <c r="G18152" s="23"/>
    </row>
    <row r="18153" spans="1:7" customFormat="1">
      <c r="A18153" s="4">
        <v>40791</v>
      </c>
      <c r="B18153">
        <v>0.08</v>
      </c>
      <c r="C18153">
        <f>IFERROR(((VLOOKUP(A18153,'Interest Rates-10yr'!$A$9:$C$15239,2,FALSE))-B18153),C18152)</f>
        <v>1.94</v>
      </c>
      <c r="D18153" s="98">
        <f>AVERAGE(C$10:C18153)</f>
        <v>0.95588348765431475</v>
      </c>
      <c r="E18153" s="2"/>
      <c r="G18153" s="23"/>
    </row>
    <row r="18154" spans="1:7" customFormat="1">
      <c r="A18154" s="4">
        <v>40792</v>
      </c>
      <c r="B18154">
        <v>0.09</v>
      </c>
      <c r="C18154">
        <f>IFERROR(((VLOOKUP(A18154,'Interest Rates-10yr'!$A$9:$C$15239,2,FALSE))-B18154),C18153)</f>
        <v>1.89</v>
      </c>
      <c r="D18154" s="98">
        <f>AVERAGE(C$10:C18154)</f>
        <v>0.95593496831082314</v>
      </c>
      <c r="E18154" s="2"/>
      <c r="G18154" s="23"/>
    </row>
    <row r="18155" spans="1:7" customFormat="1">
      <c r="A18155" s="4">
        <v>40793</v>
      </c>
      <c r="B18155">
        <v>0.09</v>
      </c>
      <c r="C18155">
        <f>IFERROR(((VLOOKUP(A18155,'Interest Rates-10yr'!$A$9:$C$15239,2,FALSE))-B18155),C18154)</f>
        <v>1.9599999999999997</v>
      </c>
      <c r="D18155" s="98">
        <f>AVERAGE(C$10:C18155)</f>
        <v>0.95599030089275239</v>
      </c>
      <c r="E18155" s="2"/>
      <c r="G18155" s="23"/>
    </row>
    <row r="18156" spans="1:7" customFormat="1">
      <c r="A18156" s="4">
        <v>40794</v>
      </c>
      <c r="B18156">
        <v>0.09</v>
      </c>
      <c r="C18156">
        <f>IFERROR(((VLOOKUP(A18156,'Interest Rates-10yr'!$A$9:$C$15239,2,FALSE))-B18156),C18155)</f>
        <v>1.91</v>
      </c>
      <c r="D18156" s="98">
        <f>AVERAGE(C$10:C18156)</f>
        <v>0.95604287210006533</v>
      </c>
      <c r="E18156" s="2"/>
      <c r="G18156" s="23"/>
    </row>
    <row r="18157" spans="1:7" customFormat="1">
      <c r="A18157" s="4">
        <v>40795</v>
      </c>
      <c r="B18157">
        <v>0.09</v>
      </c>
      <c r="C18157">
        <f>IFERROR(((VLOOKUP(A18157,'Interest Rates-10yr'!$A$9:$C$15239,2,FALSE))-B18157),C18156)</f>
        <v>1.8399999999999999</v>
      </c>
      <c r="D18157" s="98">
        <f>AVERAGE(C$10:C18157)</f>
        <v>0.95609158033942498</v>
      </c>
      <c r="E18157" s="2"/>
      <c r="G18157" s="23"/>
    </row>
    <row r="18158" spans="1:7" customFormat="1">
      <c r="A18158" s="4">
        <v>40796</v>
      </c>
      <c r="B18158">
        <v>0.09</v>
      </c>
      <c r="C18158">
        <f>IFERROR(((VLOOKUP(A18158,'Interest Rates-10yr'!$A$9:$C$15239,2,FALSE))-B18158),C18157)</f>
        <v>1.8399999999999999</v>
      </c>
      <c r="D18158" s="98">
        <f>AVERAGE(C$10:C18158)</f>
        <v>0.95614028321118993</v>
      </c>
      <c r="E18158" s="2"/>
      <c r="G18158" s="23"/>
    </row>
    <row r="18159" spans="1:7" customFormat="1">
      <c r="A18159" s="4">
        <v>40797</v>
      </c>
      <c r="B18159">
        <v>0.09</v>
      </c>
      <c r="C18159">
        <f>IFERROR(((VLOOKUP(A18159,'Interest Rates-10yr'!$A$9:$C$15239,2,FALSE))-B18159),C18158)</f>
        <v>1.8399999999999999</v>
      </c>
      <c r="D18159" s="98">
        <f>AVERAGE(C$10:C18159)</f>
        <v>0.95618898071624714</v>
      </c>
      <c r="E18159" s="2"/>
      <c r="G18159" s="23"/>
    </row>
    <row r="18160" spans="1:7" customFormat="1">
      <c r="A18160" s="4">
        <v>40798</v>
      </c>
      <c r="B18160">
        <v>0.09</v>
      </c>
      <c r="C18160">
        <f>IFERROR(((VLOOKUP(A18160,'Interest Rates-10yr'!$A$9:$C$15239,2,FALSE))-B18160),C18159)</f>
        <v>1.8499999999999999</v>
      </c>
      <c r="D18160" s="98">
        <f>AVERAGE(C$10:C18160)</f>
        <v>0.95623822378931655</v>
      </c>
      <c r="E18160" s="2"/>
      <c r="G18160" s="23"/>
    </row>
    <row r="18161" spans="1:7" customFormat="1">
      <c r="A18161" s="4">
        <v>40799</v>
      </c>
      <c r="B18161">
        <v>0.09</v>
      </c>
      <c r="C18161">
        <f>IFERROR(((VLOOKUP(A18161,'Interest Rates-10yr'!$A$9:$C$15239,2,FALSE))-B18161),C18160)</f>
        <v>1.91</v>
      </c>
      <c r="D18161" s="98">
        <f>AVERAGE(C$10:C18161)</f>
        <v>0.95629076685764014</v>
      </c>
      <c r="E18161" s="2"/>
      <c r="G18161" s="23"/>
    </row>
    <row r="18162" spans="1:7" customFormat="1">
      <c r="A18162" s="4">
        <v>40800</v>
      </c>
      <c r="B18162">
        <v>0.08</v>
      </c>
      <c r="C18162">
        <f>IFERROR(((VLOOKUP(A18162,'Interest Rates-10yr'!$A$9:$C$15239,2,FALSE))-B18162),C18161)</f>
        <v>1.9499999999999997</v>
      </c>
      <c r="D18162" s="98">
        <f>AVERAGE(C$10:C18162)</f>
        <v>0.95634550762958659</v>
      </c>
      <c r="E18162" s="2"/>
      <c r="G18162" s="23"/>
    </row>
    <row r="18163" spans="1:7" customFormat="1">
      <c r="A18163" s="4">
        <v>40801</v>
      </c>
      <c r="B18163">
        <v>0.09</v>
      </c>
      <c r="C18163">
        <f>IFERROR(((VLOOKUP(A18163,'Interest Rates-10yr'!$A$9:$C$15239,2,FALSE))-B18163),C18162)</f>
        <v>1.9999999999999998</v>
      </c>
      <c r="D18163" s="98">
        <f>AVERAGE(C$10:C18163)</f>
        <v>0.95640299658476835</v>
      </c>
      <c r="E18163" s="2"/>
      <c r="G18163" s="23"/>
    </row>
    <row r="18164" spans="1:7" customFormat="1">
      <c r="A18164" s="4">
        <v>40802</v>
      </c>
      <c r="B18164">
        <v>0.09</v>
      </c>
      <c r="C18164">
        <f>IFERROR(((VLOOKUP(A18164,'Interest Rates-10yr'!$A$9:$C$15239,2,FALSE))-B18164),C18163)</f>
        <v>1.99</v>
      </c>
      <c r="D18164" s="98">
        <f>AVERAGE(C$10:C18164)</f>
        <v>0.95645992839437544</v>
      </c>
      <c r="E18164" s="2"/>
      <c r="G18164" s="23"/>
    </row>
    <row r="18165" spans="1:7" customFormat="1">
      <c r="A18165" s="4">
        <v>40803</v>
      </c>
      <c r="B18165">
        <v>0.09</v>
      </c>
      <c r="C18165">
        <f>IFERROR(((VLOOKUP(A18165,'Interest Rates-10yr'!$A$9:$C$15239,2,FALSE))-B18165),C18164)</f>
        <v>1.99</v>
      </c>
      <c r="D18165" s="98">
        <f>AVERAGE(C$10:C18165)</f>
        <v>0.95651685393257813</v>
      </c>
      <c r="E18165" s="2"/>
      <c r="G18165" s="23"/>
    </row>
    <row r="18166" spans="1:7" customFormat="1">
      <c r="A18166" s="4">
        <v>40804</v>
      </c>
      <c r="B18166">
        <v>0.09</v>
      </c>
      <c r="C18166">
        <f>IFERROR(((VLOOKUP(A18166,'Interest Rates-10yr'!$A$9:$C$15239,2,FALSE))-B18166),C18165)</f>
        <v>1.99</v>
      </c>
      <c r="D18166" s="98">
        <f>AVERAGE(C$10:C18166)</f>
        <v>0.95657377320041248</v>
      </c>
      <c r="E18166" s="2"/>
      <c r="G18166" s="23"/>
    </row>
    <row r="18167" spans="1:7" customFormat="1">
      <c r="A18167" s="4">
        <v>40805</v>
      </c>
      <c r="B18167">
        <v>0.09</v>
      </c>
      <c r="C18167">
        <f>IFERROR(((VLOOKUP(A18167,'Interest Rates-10yr'!$A$9:$C$15239,2,FALSE))-B18167),C18166)</f>
        <v>1.88</v>
      </c>
      <c r="D18167" s="98">
        <f>AVERAGE(C$10:C18167)</f>
        <v>0.95662462826301853</v>
      </c>
      <c r="E18167" s="2"/>
      <c r="G18167" s="23"/>
    </row>
    <row r="18168" spans="1:7" customFormat="1">
      <c r="A18168" s="4">
        <v>40806</v>
      </c>
      <c r="B18168">
        <v>0.09</v>
      </c>
      <c r="C18168">
        <f>IFERROR(((VLOOKUP(A18168,'Interest Rates-10yr'!$A$9:$C$15239,2,FALSE))-B18168),C18167)</f>
        <v>1.8599999999999999</v>
      </c>
      <c r="D18168" s="98">
        <f>AVERAGE(C$10:C18168)</f>
        <v>0.95667437634230357</v>
      </c>
      <c r="E18168" s="2"/>
      <c r="G18168" s="23"/>
    </row>
    <row r="18169" spans="1:7" customFormat="1">
      <c r="A18169" s="4">
        <v>40807</v>
      </c>
      <c r="B18169">
        <v>0.08</v>
      </c>
      <c r="C18169">
        <f>IFERROR(((VLOOKUP(A18169,'Interest Rates-10yr'!$A$9:$C$15239,2,FALSE))-B18169),C18168)</f>
        <v>1.7999999999999998</v>
      </c>
      <c r="D18169" s="98">
        <f>AVERAGE(C$10:C18169)</f>
        <v>0.95672081497796757</v>
      </c>
      <c r="E18169" s="2"/>
      <c r="G18169" s="23"/>
    </row>
    <row r="18170" spans="1:7" customFormat="1">
      <c r="A18170" s="4">
        <v>40808</v>
      </c>
      <c r="B18170">
        <v>0.08</v>
      </c>
      <c r="C18170">
        <f>IFERROR(((VLOOKUP(A18170,'Interest Rates-10yr'!$A$9:$C$15239,2,FALSE))-B18170),C18169)</f>
        <v>1.64</v>
      </c>
      <c r="D18170" s="98">
        <f>AVERAGE(C$10:C18170)</f>
        <v>0.95675843841197561</v>
      </c>
      <c r="E18170" s="2"/>
      <c r="G18170" s="23"/>
    </row>
    <row r="18171" spans="1:7" customFormat="1">
      <c r="A18171" s="4">
        <v>40809</v>
      </c>
      <c r="B18171">
        <v>0.08</v>
      </c>
      <c r="C18171">
        <f>IFERROR(((VLOOKUP(A18171,'Interest Rates-10yr'!$A$9:$C$15239,2,FALSE))-B18171),C18170)</f>
        <v>1.76</v>
      </c>
      <c r="D18171" s="98">
        <f>AVERAGE(C$10:C18171)</f>
        <v>0.95680266490473997</v>
      </c>
      <c r="E18171" s="2"/>
      <c r="G18171" s="23"/>
    </row>
    <row r="18172" spans="1:7" customFormat="1">
      <c r="A18172" s="4">
        <v>40810</v>
      </c>
      <c r="B18172">
        <v>0.08</v>
      </c>
      <c r="C18172">
        <f>IFERROR(((VLOOKUP(A18172,'Interest Rates-10yr'!$A$9:$C$15239,2,FALSE))-B18172),C18171)</f>
        <v>1.76</v>
      </c>
      <c r="D18172" s="98">
        <f>AVERAGE(C$10:C18172)</f>
        <v>0.95684688652754979</v>
      </c>
      <c r="E18172" s="2"/>
      <c r="G18172" s="23"/>
    </row>
    <row r="18173" spans="1:7" customFormat="1">
      <c r="A18173" s="4">
        <v>40811</v>
      </c>
      <c r="B18173">
        <v>0.08</v>
      </c>
      <c r="C18173">
        <f>IFERROR(((VLOOKUP(A18173,'Interest Rates-10yr'!$A$9:$C$15239,2,FALSE))-B18173),C18172)</f>
        <v>1.76</v>
      </c>
      <c r="D18173" s="98">
        <f>AVERAGE(C$10:C18173)</f>
        <v>0.9568911032812093</v>
      </c>
      <c r="E18173" s="2"/>
      <c r="G18173" s="23"/>
    </row>
    <row r="18174" spans="1:7" customFormat="1">
      <c r="A18174" s="4">
        <v>40812</v>
      </c>
      <c r="B18174">
        <v>0.08</v>
      </c>
      <c r="C18174">
        <f>IFERROR(((VLOOKUP(A18174,'Interest Rates-10yr'!$A$9:$C$15239,2,FALSE))-B18174),C18173)</f>
        <v>1.8299999999999998</v>
      </c>
      <c r="D18174" s="98">
        <f>AVERAGE(C$10:C18174)</f>
        <v>0.95693916873106999</v>
      </c>
      <c r="E18174" s="2"/>
      <c r="G18174" s="23"/>
    </row>
    <row r="18175" spans="1:7" customFormat="1">
      <c r="A18175" s="4">
        <v>40813</v>
      </c>
      <c r="B18175">
        <v>0.08</v>
      </c>
      <c r="C18175">
        <f>IFERROR(((VLOOKUP(A18175,'Interest Rates-10yr'!$A$9:$C$15239,2,FALSE))-B18175),C18174)</f>
        <v>1.92</v>
      </c>
      <c r="D18175" s="98">
        <f>AVERAGE(C$10:C18175)</f>
        <v>0.95699218319937707</v>
      </c>
      <c r="E18175" s="2"/>
      <c r="G18175" s="23"/>
    </row>
    <row r="18176" spans="1:7" customFormat="1">
      <c r="A18176" s="4">
        <v>40814</v>
      </c>
      <c r="B18176">
        <v>0.08</v>
      </c>
      <c r="C18176">
        <f>IFERROR(((VLOOKUP(A18176,'Interest Rates-10yr'!$A$9:$C$15239,2,FALSE))-B18176),C18175)</f>
        <v>1.9499999999999997</v>
      </c>
      <c r="D18176" s="98">
        <f>AVERAGE(C$10:C18176)</f>
        <v>0.95704684317718314</v>
      </c>
      <c r="E18176" s="2"/>
      <c r="G18176" s="23"/>
    </row>
    <row r="18177" spans="1:8">
      <c r="A18177" s="4">
        <v>40815</v>
      </c>
      <c r="B18177">
        <v>0.08</v>
      </c>
      <c r="C18177">
        <f>IFERROR(((VLOOKUP(A18177,'Interest Rates-10yr'!$A$9:$C$15239,2,FALSE))-B18177),C18176)</f>
        <v>1.91</v>
      </c>
      <c r="D18177" s="98">
        <f>AVERAGE(C$10:C18177)</f>
        <v>0.95709929546454675</v>
      </c>
      <c r="E18177" s="2"/>
      <c r="H18177"/>
    </row>
    <row r="18178" spans="1:8">
      <c r="A18178" s="4">
        <v>40816</v>
      </c>
      <c r="B18178">
        <v>0.06</v>
      </c>
      <c r="C18178">
        <f>IFERROR(((VLOOKUP(A18178,'Interest Rates-10yr'!$A$9:$C$15239,2,FALSE))-B18178),C18177)</f>
        <v>1.8599999999999999</v>
      </c>
      <c r="D18178" s="98">
        <f>AVERAGE(C$10:C18178)</f>
        <v>0.95714899003797049</v>
      </c>
      <c r="E18178" s="2"/>
      <c r="F18178" s="12" t="s">
        <v>192</v>
      </c>
      <c r="G18178" s="23">
        <f>AVERAGE(B18087:B18178)/100</f>
        <v>8.3586956521739127E-4</v>
      </c>
      <c r="H18178" s="23">
        <f>AVERAGE(C18087:C18178)/100</f>
        <v>2.3473913043478255E-2</v>
      </c>
    </row>
    <row r="18179" spans="1:8">
      <c r="A18179" s="4">
        <v>40817</v>
      </c>
      <c r="B18179">
        <v>0.06</v>
      </c>
      <c r="C18179">
        <f>IFERROR(((VLOOKUP(A18179,'Interest Rates-10yr'!$A$9:$C$15239,2,FALSE))-B18179),C18178)</f>
        <v>1.8599999999999999</v>
      </c>
      <c r="D18179" s="98">
        <f>AVERAGE(C$10:C18179)</f>
        <v>0.95719867914143564</v>
      </c>
      <c r="E18179" s="2"/>
      <c r="H18179"/>
    </row>
    <row r="18180" spans="1:8">
      <c r="A18180" s="4">
        <v>40818</v>
      </c>
      <c r="B18180">
        <v>0.06</v>
      </c>
      <c r="C18180">
        <f>IFERROR(((VLOOKUP(A18180,'Interest Rates-10yr'!$A$9:$C$15239,2,FALSE))-B18180),C18179)</f>
        <v>1.8599999999999999</v>
      </c>
      <c r="D18180" s="98">
        <f>AVERAGE(C$10:C18180)</f>
        <v>0.95724836277584546</v>
      </c>
      <c r="E18180" s="2"/>
      <c r="H18180"/>
    </row>
    <row r="18181" spans="1:8">
      <c r="A18181" s="4">
        <v>40819</v>
      </c>
      <c r="B18181">
        <v>0.08</v>
      </c>
      <c r="C18181">
        <f>IFERROR(((VLOOKUP(A18181,'Interest Rates-10yr'!$A$9:$C$15239,2,FALSE))-B18181),C18180)</f>
        <v>1.72</v>
      </c>
      <c r="D18181" s="98">
        <f>AVERAGE(C$10:C18181)</f>
        <v>0.95729033678185604</v>
      </c>
      <c r="E18181" s="2"/>
      <c r="H18181"/>
    </row>
    <row r="18182" spans="1:8">
      <c r="A18182" s="4">
        <v>40820</v>
      </c>
      <c r="B18182">
        <v>7.0000000000000007E-2</v>
      </c>
      <c r="C18182">
        <f>IFERROR(((VLOOKUP(A18182,'Interest Rates-10yr'!$A$9:$C$15239,2,FALSE))-B18182),C18181)</f>
        <v>1.74</v>
      </c>
      <c r="D18182" s="98">
        <f>AVERAGE(C$10:C18182)</f>
        <v>0.95733340670224454</v>
      </c>
      <c r="E18182" s="2"/>
      <c r="H18182"/>
    </row>
    <row r="18183" spans="1:8">
      <c r="A18183" s="4">
        <v>40821</v>
      </c>
      <c r="B18183">
        <v>7.0000000000000007E-2</v>
      </c>
      <c r="C18183">
        <f>IFERROR(((VLOOKUP(A18183,'Interest Rates-10yr'!$A$9:$C$15239,2,FALSE))-B18183),C18182)</f>
        <v>1.8499999999999999</v>
      </c>
      <c r="D18183" s="98">
        <f>AVERAGE(C$10:C18183)</f>
        <v>0.95738252448552263</v>
      </c>
      <c r="E18183" s="2"/>
      <c r="H18183"/>
    </row>
    <row r="18184" spans="1:8">
      <c r="A18184" s="4">
        <v>40822</v>
      </c>
      <c r="B18184">
        <v>7.0000000000000007E-2</v>
      </c>
      <c r="C18184">
        <f>IFERROR(((VLOOKUP(A18184,'Interest Rates-10yr'!$A$9:$C$15239,2,FALSE))-B18184),C18183)</f>
        <v>1.9399999999999997</v>
      </c>
      <c r="D18184" s="98">
        <f>AVERAGE(C$10:C18184)</f>
        <v>0.95743658872076409</v>
      </c>
      <c r="E18184" s="2"/>
      <c r="H18184"/>
    </row>
    <row r="18185" spans="1:8">
      <c r="A18185" s="4">
        <v>40823</v>
      </c>
      <c r="B18185">
        <v>7.0000000000000007E-2</v>
      </c>
      <c r="C18185">
        <f>IFERROR(((VLOOKUP(A18185,'Interest Rates-10yr'!$A$9:$C$15239,2,FALSE))-B18185),C18184)</f>
        <v>2.0300000000000002</v>
      </c>
      <c r="D18185" s="98">
        <f>AVERAGE(C$10:C18185)</f>
        <v>0.95749559859154298</v>
      </c>
      <c r="E18185" s="2"/>
      <c r="H18185"/>
    </row>
    <row r="18186" spans="1:8">
      <c r="A18186" s="4">
        <v>40824</v>
      </c>
      <c r="B18186">
        <v>7.0000000000000007E-2</v>
      </c>
      <c r="C18186">
        <f>IFERROR(((VLOOKUP(A18186,'Interest Rates-10yr'!$A$9:$C$15239,2,FALSE))-B18186),C18185)</f>
        <v>2.0300000000000002</v>
      </c>
      <c r="D18186" s="98">
        <f>AVERAGE(C$10:C18186)</f>
        <v>0.95755460196951558</v>
      </c>
      <c r="E18186" s="2"/>
      <c r="H18186"/>
    </row>
    <row r="18187" spans="1:8">
      <c r="A18187" s="4">
        <v>40825</v>
      </c>
      <c r="B18187">
        <v>7.0000000000000007E-2</v>
      </c>
      <c r="C18187">
        <f>IFERROR(((VLOOKUP(A18187,'Interest Rates-10yr'!$A$9:$C$15239,2,FALSE))-B18187),C18186)</f>
        <v>2.0300000000000002</v>
      </c>
      <c r="D18187" s="98">
        <f>AVERAGE(C$10:C18187)</f>
        <v>0.95761359885575326</v>
      </c>
      <c r="E18187" s="2"/>
      <c r="H18187"/>
    </row>
    <row r="18188" spans="1:8">
      <c r="A18188" s="4">
        <v>40826</v>
      </c>
      <c r="B18188">
        <v>7.0000000000000007E-2</v>
      </c>
      <c r="C18188">
        <f>IFERROR(((VLOOKUP(A18188,'Interest Rates-10yr'!$A$9:$C$15239,2,FALSE))-B18188),C18187)</f>
        <v>2.0300000000000002</v>
      </c>
      <c r="D18188" s="98">
        <f>AVERAGE(C$10:C18188)</f>
        <v>0.95767258925132748</v>
      </c>
      <c r="E18188" s="2"/>
      <c r="H18188"/>
    </row>
    <row r="18189" spans="1:8">
      <c r="A18189" s="4">
        <v>40827</v>
      </c>
      <c r="B18189">
        <v>7.0000000000000007E-2</v>
      </c>
      <c r="C18189">
        <f>IFERROR(((VLOOKUP(A18189,'Interest Rates-10yr'!$A$9:$C$15239,2,FALSE))-B18189),C18188)</f>
        <v>2.1100000000000003</v>
      </c>
      <c r="D18189" s="98">
        <f>AVERAGE(C$10:C18189)</f>
        <v>0.9577359735973533</v>
      </c>
      <c r="E18189" s="2"/>
      <c r="H18189"/>
    </row>
    <row r="18190" spans="1:8">
      <c r="A18190" s="4">
        <v>40828</v>
      </c>
      <c r="B18190">
        <v>7.0000000000000007E-2</v>
      </c>
      <c r="C18190">
        <f>IFERROR(((VLOOKUP(A18190,'Interest Rates-10yr'!$A$9:$C$15239,2,FALSE))-B18190),C18189)</f>
        <v>2.1700000000000004</v>
      </c>
      <c r="D18190" s="98">
        <f>AVERAGE(C$10:C18190)</f>
        <v>0.95780265111929386</v>
      </c>
      <c r="E18190" s="2"/>
      <c r="H18190"/>
    </row>
    <row r="18191" spans="1:8">
      <c r="A18191" s="4">
        <v>40829</v>
      </c>
      <c r="B18191">
        <v>7.0000000000000007E-2</v>
      </c>
      <c r="C18191">
        <f>IFERROR(((VLOOKUP(A18191,'Interest Rates-10yr'!$A$9:$C$15239,2,FALSE))-B18191),C18190)</f>
        <v>2.12</v>
      </c>
      <c r="D18191" s="98">
        <f>AVERAGE(C$10:C18191)</f>
        <v>0.9578665713342801</v>
      </c>
      <c r="E18191" s="2"/>
      <c r="H18191"/>
    </row>
    <row r="18192" spans="1:8">
      <c r="A18192" s="4">
        <v>40830</v>
      </c>
      <c r="B18192">
        <v>7.0000000000000007E-2</v>
      </c>
      <c r="C18192">
        <f>IFERROR(((VLOOKUP(A18192,'Interest Rates-10yr'!$A$9:$C$15239,2,FALSE))-B18192),C18191)</f>
        <v>2.19</v>
      </c>
      <c r="D18192" s="98">
        <f>AVERAGE(C$10:C18192)</f>
        <v>0.95793433426826591</v>
      </c>
      <c r="E18192" s="2"/>
      <c r="H18192"/>
    </row>
    <row r="18193" spans="1:7" customFormat="1">
      <c r="A18193" s="4">
        <v>40831</v>
      </c>
      <c r="B18193">
        <v>7.0000000000000007E-2</v>
      </c>
      <c r="C18193">
        <f>IFERROR(((VLOOKUP(A18193,'Interest Rates-10yr'!$A$9:$C$15239,2,FALSE))-B18193),C18192)</f>
        <v>2.19</v>
      </c>
      <c r="D18193" s="98">
        <f>AVERAGE(C$10:C18193)</f>
        <v>0.95800208974922341</v>
      </c>
      <c r="E18193" s="2"/>
      <c r="G18193" s="23"/>
    </row>
    <row r="18194" spans="1:7" customFormat="1">
      <c r="A18194" s="4">
        <v>40832</v>
      </c>
      <c r="B18194">
        <v>7.0000000000000007E-2</v>
      </c>
      <c r="C18194">
        <f>IFERROR(((VLOOKUP(A18194,'Interest Rates-10yr'!$A$9:$C$15239,2,FALSE))-B18194),C18193)</f>
        <v>2.19</v>
      </c>
      <c r="D18194" s="98">
        <f>AVERAGE(C$10:C18194)</f>
        <v>0.95806983777838195</v>
      </c>
      <c r="E18194" s="2"/>
      <c r="G18194" s="23"/>
    </row>
    <row r="18195" spans="1:7" customFormat="1">
      <c r="A18195" s="4">
        <v>40833</v>
      </c>
      <c r="B18195">
        <v>7.0000000000000007E-2</v>
      </c>
      <c r="C18195">
        <f>IFERROR(((VLOOKUP(A18195,'Interest Rates-10yr'!$A$9:$C$15239,2,FALSE))-B18195),C18194)</f>
        <v>2.1100000000000003</v>
      </c>
      <c r="D18195" s="98">
        <f>AVERAGE(C$10:C18195)</f>
        <v>0.95813317936873843</v>
      </c>
      <c r="E18195" s="2"/>
      <c r="G18195" s="23"/>
    </row>
    <row r="18196" spans="1:7" customFormat="1">
      <c r="A18196" s="4">
        <v>40834</v>
      </c>
      <c r="B18196">
        <v>7.0000000000000007E-2</v>
      </c>
      <c r="C18196">
        <f>IFERROR(((VLOOKUP(A18196,'Interest Rates-10yr'!$A$9:$C$15239,2,FALSE))-B18196),C18195)</f>
        <v>2.12</v>
      </c>
      <c r="D18196" s="98">
        <f>AVERAGE(C$10:C18196)</f>
        <v>0.9581970638367997</v>
      </c>
      <c r="E18196" s="2"/>
      <c r="G18196" s="23"/>
    </row>
    <row r="18197" spans="1:7" customFormat="1">
      <c r="A18197" s="4">
        <v>40835</v>
      </c>
      <c r="B18197">
        <v>7.0000000000000007E-2</v>
      </c>
      <c r="C18197">
        <f>IFERROR(((VLOOKUP(A18197,'Interest Rates-10yr'!$A$9:$C$15239,2,FALSE))-B18197),C18196)</f>
        <v>2.1100000000000003</v>
      </c>
      <c r="D18197" s="98">
        <f>AVERAGE(C$10:C18197)</f>
        <v>0.95826039146689446</v>
      </c>
      <c r="E18197" s="2"/>
      <c r="G18197" s="23"/>
    </row>
    <row r="18198" spans="1:7" customFormat="1">
      <c r="A18198" s="4">
        <v>40836</v>
      </c>
      <c r="B18198">
        <v>7.0000000000000007E-2</v>
      </c>
      <c r="C18198">
        <f>IFERROR(((VLOOKUP(A18198,'Interest Rates-10yr'!$A$9:$C$15239,2,FALSE))-B18198),C18197)</f>
        <v>2.1300000000000003</v>
      </c>
      <c r="D18198" s="98">
        <f>AVERAGE(C$10:C18198)</f>
        <v>0.958324811699372</v>
      </c>
      <c r="E18198" s="2"/>
      <c r="G18198" s="23"/>
    </row>
    <row r="18199" spans="1:7" customFormat="1">
      <c r="A18199" s="4">
        <v>40837</v>
      </c>
      <c r="B18199">
        <v>7.0000000000000007E-2</v>
      </c>
      <c r="C18199">
        <f>IFERROR(((VLOOKUP(A18199,'Interest Rates-10yr'!$A$9:$C$15239,2,FALSE))-B18199),C18198)</f>
        <v>2.16</v>
      </c>
      <c r="D18199" s="98">
        <f>AVERAGE(C$10:C18199)</f>
        <v>0.95839087410664525</v>
      </c>
      <c r="E18199" s="2"/>
      <c r="G18199" s="23"/>
    </row>
    <row r="18200" spans="1:7" customFormat="1">
      <c r="A18200" s="4">
        <v>40838</v>
      </c>
      <c r="B18200">
        <v>7.0000000000000007E-2</v>
      </c>
      <c r="C18200">
        <f>IFERROR(((VLOOKUP(A18200,'Interest Rates-10yr'!$A$9:$C$15239,2,FALSE))-B18200),C18199)</f>
        <v>2.16</v>
      </c>
      <c r="D18200" s="98">
        <f>AVERAGE(C$10:C18200)</f>
        <v>0.95845692925072168</v>
      </c>
      <c r="E18200" s="2"/>
      <c r="G18200" s="23"/>
    </row>
    <row r="18201" spans="1:7" customFormat="1">
      <c r="A18201" s="4">
        <v>40839</v>
      </c>
      <c r="B18201">
        <v>7.0000000000000007E-2</v>
      </c>
      <c r="C18201">
        <f>IFERROR(((VLOOKUP(A18201,'Interest Rates-10yr'!$A$9:$C$15239,2,FALSE))-B18201),C18200)</f>
        <v>2.16</v>
      </c>
      <c r="D18201" s="98">
        <f>AVERAGE(C$10:C18201)</f>
        <v>0.95852297713279888</v>
      </c>
      <c r="E18201" s="2"/>
      <c r="G18201" s="23"/>
    </row>
    <row r="18202" spans="1:7" customFormat="1">
      <c r="A18202" s="4">
        <v>40840</v>
      </c>
      <c r="B18202">
        <v>7.0000000000000007E-2</v>
      </c>
      <c r="C18202">
        <f>IFERROR(((VLOOKUP(A18202,'Interest Rates-10yr'!$A$9:$C$15239,2,FALSE))-B18202),C18201)</f>
        <v>2.1800000000000002</v>
      </c>
      <c r="D18202" s="98">
        <f>AVERAGE(C$10:C18202)</f>
        <v>0.95859011707799024</v>
      </c>
      <c r="E18202" s="2"/>
      <c r="G18202" s="23"/>
    </row>
    <row r="18203" spans="1:7" customFormat="1">
      <c r="A18203" s="4">
        <v>40841</v>
      </c>
      <c r="B18203">
        <v>7.0000000000000007E-2</v>
      </c>
      <c r="C18203">
        <f>IFERROR(((VLOOKUP(A18203,'Interest Rates-10yr'!$A$9:$C$15239,2,FALSE))-B18203),C18202)</f>
        <v>2.0700000000000003</v>
      </c>
      <c r="D18203" s="98">
        <f>AVERAGE(C$10:C18203)</f>
        <v>0.95865120369351853</v>
      </c>
      <c r="E18203" s="2"/>
      <c r="G18203" s="23"/>
    </row>
    <row r="18204" spans="1:7" customFormat="1">
      <c r="A18204" s="4">
        <v>40842</v>
      </c>
      <c r="B18204">
        <v>0.08</v>
      </c>
      <c r="C18204">
        <f>IFERROR(((VLOOKUP(A18204,'Interest Rates-10yr'!$A$9:$C$15239,2,FALSE))-B18204),C18203)</f>
        <v>2.15</v>
      </c>
      <c r="D18204" s="98">
        <f>AVERAGE(C$10:C18204)</f>
        <v>0.95871668040669844</v>
      </c>
      <c r="E18204" s="2"/>
      <c r="G18204" s="23"/>
    </row>
    <row r="18205" spans="1:7" customFormat="1">
      <c r="A18205" s="4">
        <v>40843</v>
      </c>
      <c r="B18205">
        <v>7.0000000000000007E-2</v>
      </c>
      <c r="C18205">
        <f>IFERROR(((VLOOKUP(A18205,'Interest Rates-10yr'!$A$9:$C$15239,2,FALSE))-B18205),C18204)</f>
        <v>2.35</v>
      </c>
      <c r="D18205" s="98">
        <f>AVERAGE(C$10:C18205)</f>
        <v>0.95879314134974047</v>
      </c>
      <c r="E18205" s="2"/>
      <c r="G18205" s="23"/>
    </row>
    <row r="18206" spans="1:7" customFormat="1">
      <c r="A18206" s="4">
        <v>40844</v>
      </c>
      <c r="B18206">
        <v>7.0000000000000007E-2</v>
      </c>
      <c r="C18206">
        <f>IFERROR(((VLOOKUP(A18206,'Interest Rates-10yr'!$A$9:$C$15239,2,FALSE))-B18206),C18205)</f>
        <v>2.27</v>
      </c>
      <c r="D18206" s="98">
        <f>AVERAGE(C$10:C18206)</f>
        <v>0.95886519756003064</v>
      </c>
      <c r="E18206" s="2"/>
      <c r="G18206" s="23"/>
    </row>
    <row r="18207" spans="1:7" customFormat="1">
      <c r="A18207" s="4">
        <v>40845</v>
      </c>
      <c r="B18207">
        <v>7.0000000000000007E-2</v>
      </c>
      <c r="C18207">
        <f>IFERROR(((VLOOKUP(A18207,'Interest Rates-10yr'!$A$9:$C$15239,2,FALSE))-B18207),C18206)</f>
        <v>2.27</v>
      </c>
      <c r="D18207" s="98">
        <f>AVERAGE(C$10:C18207)</f>
        <v>0.95893724585118578</v>
      </c>
      <c r="E18207" s="2"/>
      <c r="G18207" s="23"/>
    </row>
    <row r="18208" spans="1:7" customFormat="1">
      <c r="A18208" s="4">
        <v>40846</v>
      </c>
      <c r="B18208">
        <v>7.0000000000000007E-2</v>
      </c>
      <c r="C18208">
        <f>IFERROR(((VLOOKUP(A18208,'Interest Rates-10yr'!$A$9:$C$15239,2,FALSE))-B18208),C18207)</f>
        <v>2.27</v>
      </c>
      <c r="D18208" s="98">
        <f>AVERAGE(C$10:C18208)</f>
        <v>0.95900928622451109</v>
      </c>
      <c r="E18208" s="2"/>
      <c r="G18208" s="23"/>
    </row>
    <row r="18209" spans="1:7" customFormat="1">
      <c r="A18209" s="4">
        <v>40847</v>
      </c>
      <c r="B18209">
        <v>0.09</v>
      </c>
      <c r="C18209">
        <f>IFERROR(((VLOOKUP(A18209,'Interest Rates-10yr'!$A$9:$C$15239,2,FALSE))-B18209),C18208)</f>
        <v>2.08</v>
      </c>
      <c r="D18209" s="98">
        <f>AVERAGE(C$10:C18209)</f>
        <v>0.95907087912087252</v>
      </c>
      <c r="E18209" s="2"/>
      <c r="G18209" s="23"/>
    </row>
    <row r="18210" spans="1:7" customFormat="1">
      <c r="A18210" s="4">
        <v>40848</v>
      </c>
      <c r="B18210">
        <v>0.08</v>
      </c>
      <c r="C18210">
        <f>IFERROR(((VLOOKUP(A18210,'Interest Rates-10yr'!$A$9:$C$15239,2,FALSE))-B18210),C18209)</f>
        <v>1.9299999999999997</v>
      </c>
      <c r="D18210" s="98">
        <f>AVERAGE(C$10:C18210)</f>
        <v>0.95912422394373276</v>
      </c>
      <c r="E18210" s="2"/>
      <c r="G18210" s="23"/>
    </row>
    <row r="18211" spans="1:7" customFormat="1">
      <c r="A18211" s="4">
        <v>40849</v>
      </c>
      <c r="B18211">
        <v>0.08</v>
      </c>
      <c r="C18211">
        <f>IFERROR(((VLOOKUP(A18211,'Interest Rates-10yr'!$A$9:$C$15239,2,FALSE))-B18211),C18210)</f>
        <v>1.9499999999999997</v>
      </c>
      <c r="D18211" s="98">
        <f>AVERAGE(C$10:C18211)</f>
        <v>0.95917866168552257</v>
      </c>
      <c r="E18211" s="2"/>
      <c r="G18211" s="23"/>
    </row>
    <row r="18212" spans="1:7" customFormat="1">
      <c r="A18212" s="4">
        <v>40850</v>
      </c>
      <c r="B18212">
        <v>0.09</v>
      </c>
      <c r="C18212">
        <f>IFERROR(((VLOOKUP(A18212,'Interest Rates-10yr'!$A$9:$C$15239,2,FALSE))-B18212),C18211)</f>
        <v>1.9999999999999998</v>
      </c>
      <c r="D18212" s="98">
        <f>AVERAGE(C$10:C18212)</f>
        <v>0.95923584024610675</v>
      </c>
      <c r="E18212" s="2"/>
      <c r="G18212" s="23"/>
    </row>
    <row r="18213" spans="1:7" customFormat="1">
      <c r="A18213" s="4">
        <v>40851</v>
      </c>
      <c r="B18213">
        <v>0.08</v>
      </c>
      <c r="C18213">
        <f>IFERROR(((VLOOKUP(A18213,'Interest Rates-10yr'!$A$9:$C$15239,2,FALSE))-B18213),C18212)</f>
        <v>1.98</v>
      </c>
      <c r="D18213" s="98">
        <f>AVERAGE(C$10:C18213)</f>
        <v>0.95929191386507806</v>
      </c>
      <c r="E18213" s="2"/>
      <c r="G18213" s="23"/>
    </row>
    <row r="18214" spans="1:7" customFormat="1">
      <c r="A18214" s="4">
        <v>40852</v>
      </c>
      <c r="B18214">
        <v>0.08</v>
      </c>
      <c r="C18214">
        <f>IFERROR(((VLOOKUP(A18214,'Interest Rates-10yr'!$A$9:$C$15239,2,FALSE))-B18214),C18213)</f>
        <v>1.98</v>
      </c>
      <c r="D18214" s="98">
        <f>AVERAGE(C$10:C18214)</f>
        <v>0.95934798132380561</v>
      </c>
      <c r="E18214" s="2"/>
      <c r="G18214" s="23"/>
    </row>
    <row r="18215" spans="1:7" customFormat="1">
      <c r="A18215" s="4">
        <v>40853</v>
      </c>
      <c r="B18215">
        <v>0.08</v>
      </c>
      <c r="C18215">
        <f>IFERROR(((VLOOKUP(A18215,'Interest Rates-10yr'!$A$9:$C$15239,2,FALSE))-B18215),C18214)</f>
        <v>1.98</v>
      </c>
      <c r="D18215" s="98">
        <f>AVERAGE(C$10:C18215)</f>
        <v>0.95940404262330437</v>
      </c>
      <c r="E18215" s="2"/>
      <c r="G18215" s="23"/>
    </row>
    <row r="18216" spans="1:7" customFormat="1">
      <c r="A18216" s="4">
        <v>40854</v>
      </c>
      <c r="B18216">
        <v>0.08</v>
      </c>
      <c r="C18216">
        <f>IFERROR(((VLOOKUP(A18216,'Interest Rates-10yr'!$A$9:$C$15239,2,FALSE))-B18216),C18215)</f>
        <v>1.96</v>
      </c>
      <c r="D18216" s="98">
        <f>AVERAGE(C$10:C18216)</f>
        <v>0.95945899928598222</v>
      </c>
      <c r="E18216" s="2"/>
      <c r="G18216" s="23"/>
    </row>
    <row r="18217" spans="1:7" customFormat="1">
      <c r="A18217" s="4">
        <v>40855</v>
      </c>
      <c r="B18217">
        <v>0.08</v>
      </c>
      <c r="C18217">
        <f>IFERROR(((VLOOKUP(A18217,'Interest Rates-10yr'!$A$9:$C$15239,2,FALSE))-B18217),C18216)</f>
        <v>2.02</v>
      </c>
      <c r="D18217" s="98">
        <f>AVERAGE(C$10:C18217)</f>
        <v>0.95951724516695291</v>
      </c>
      <c r="E18217" s="2"/>
      <c r="G18217" s="23"/>
    </row>
    <row r="18218" spans="1:7" customFormat="1">
      <c r="A18218" s="4">
        <v>40856</v>
      </c>
      <c r="B18218">
        <v>0.08</v>
      </c>
      <c r="C18218">
        <f>IFERROR(((VLOOKUP(A18218,'Interest Rates-10yr'!$A$9:$C$15239,2,FALSE))-B18218),C18217)</f>
        <v>1.92</v>
      </c>
      <c r="D18218" s="98">
        <f>AVERAGE(C$10:C18218)</f>
        <v>0.95956999286066658</v>
      </c>
      <c r="E18218" s="2"/>
      <c r="G18218" s="23"/>
    </row>
    <row r="18219" spans="1:7" customFormat="1">
      <c r="A18219" s="4">
        <v>40857</v>
      </c>
      <c r="B18219">
        <v>0.08</v>
      </c>
      <c r="C18219">
        <f>IFERROR(((VLOOKUP(A18219,'Interest Rates-10yr'!$A$9:$C$15239,2,FALSE))-B18219),C18218)</f>
        <v>1.96</v>
      </c>
      <c r="D18219" s="98">
        <f>AVERAGE(C$10:C18219)</f>
        <v>0.95962493135639082</v>
      </c>
      <c r="E18219" s="2"/>
      <c r="G18219" s="23"/>
    </row>
    <row r="18220" spans="1:7" customFormat="1">
      <c r="A18220" s="4">
        <v>40858</v>
      </c>
      <c r="B18220">
        <v>0.08</v>
      </c>
      <c r="C18220">
        <f>IFERROR(((VLOOKUP(A18220,'Interest Rates-10yr'!$A$9:$C$15239,2,FALSE))-B18220),C18219)</f>
        <v>1.96</v>
      </c>
      <c r="D18220" s="98">
        <f>AVERAGE(C$10:C18220)</f>
        <v>0.9596798638185644</v>
      </c>
      <c r="E18220" s="2"/>
      <c r="G18220" s="23"/>
    </row>
    <row r="18221" spans="1:7" customFormat="1">
      <c r="A18221" s="4">
        <v>40859</v>
      </c>
      <c r="B18221">
        <v>0.08</v>
      </c>
      <c r="C18221">
        <f>IFERROR(((VLOOKUP(A18221,'Interest Rates-10yr'!$A$9:$C$15239,2,FALSE))-B18221),C18220)</f>
        <v>1.96</v>
      </c>
      <c r="D18221" s="98">
        <f>AVERAGE(C$10:C18221)</f>
        <v>0.95973479024818109</v>
      </c>
      <c r="E18221" s="2"/>
      <c r="G18221" s="23"/>
    </row>
    <row r="18222" spans="1:7" customFormat="1">
      <c r="A18222" s="4">
        <v>40860</v>
      </c>
      <c r="B18222">
        <v>0.08</v>
      </c>
      <c r="C18222">
        <f>IFERROR(((VLOOKUP(A18222,'Interest Rates-10yr'!$A$9:$C$15239,2,FALSE))-B18222),C18221)</f>
        <v>1.96</v>
      </c>
      <c r="D18222" s="98">
        <f>AVERAGE(C$10:C18222)</f>
        <v>0.95978971064623475</v>
      </c>
      <c r="E18222" s="2"/>
      <c r="G18222" s="23"/>
    </row>
    <row r="18223" spans="1:7" customFormat="1">
      <c r="A18223" s="4">
        <v>40861</v>
      </c>
      <c r="B18223">
        <v>0.08</v>
      </c>
      <c r="C18223">
        <f>IFERROR(((VLOOKUP(A18223,'Interest Rates-10yr'!$A$9:$C$15239,2,FALSE))-B18223),C18222)</f>
        <v>1.96</v>
      </c>
      <c r="D18223" s="98">
        <f>AVERAGE(C$10:C18223)</f>
        <v>0.9598446250137187</v>
      </c>
      <c r="E18223" s="2"/>
      <c r="G18223" s="23"/>
    </row>
    <row r="18224" spans="1:7" customFormat="1">
      <c r="A18224" s="4">
        <v>40862</v>
      </c>
      <c r="B18224">
        <v>0.09</v>
      </c>
      <c r="C18224">
        <f>IFERROR(((VLOOKUP(A18224,'Interest Rates-10yr'!$A$9:$C$15239,2,FALSE))-B18224),C18223)</f>
        <v>1.97</v>
      </c>
      <c r="D18224" s="98">
        <f>AVERAGE(C$10:C18224)</f>
        <v>0.95990008234970492</v>
      </c>
      <c r="E18224" s="2"/>
      <c r="G18224" s="23"/>
    </row>
    <row r="18225" spans="1:7" customFormat="1">
      <c r="A18225" s="4">
        <v>40863</v>
      </c>
      <c r="B18225">
        <v>0.08</v>
      </c>
      <c r="C18225">
        <f>IFERROR(((VLOOKUP(A18225,'Interest Rates-10yr'!$A$9:$C$15239,2,FALSE))-B18225),C18224)</f>
        <v>1.9299999999999997</v>
      </c>
      <c r="D18225" s="98">
        <f>AVERAGE(C$10:C18225)</f>
        <v>0.95995333772506997</v>
      </c>
      <c r="E18225" s="2"/>
      <c r="G18225" s="23"/>
    </row>
    <row r="18226" spans="1:7" customFormat="1">
      <c r="A18226" s="4">
        <v>40864</v>
      </c>
      <c r="B18226">
        <v>0.08</v>
      </c>
      <c r="C18226">
        <f>IFERROR(((VLOOKUP(A18226,'Interest Rates-10yr'!$A$9:$C$15239,2,FALSE))-B18226),C18225)</f>
        <v>1.88</v>
      </c>
      <c r="D18226" s="98">
        <f>AVERAGE(C$10:C18226)</f>
        <v>0.96000384256463056</v>
      </c>
      <c r="E18226" s="2"/>
      <c r="G18226" s="23"/>
    </row>
    <row r="18227" spans="1:7" customFormat="1">
      <c r="A18227" s="4">
        <v>40865</v>
      </c>
      <c r="B18227">
        <v>0.08</v>
      </c>
      <c r="C18227">
        <f>IFERROR(((VLOOKUP(A18227,'Interest Rates-10yr'!$A$9:$C$15239,2,FALSE))-B18227),C18226)</f>
        <v>1.9299999999999997</v>
      </c>
      <c r="D18227" s="98">
        <f>AVERAGE(C$10:C18227)</f>
        <v>0.96005708639806109</v>
      </c>
      <c r="E18227" s="2"/>
      <c r="G18227" s="23"/>
    </row>
    <row r="18228" spans="1:7" customFormat="1">
      <c r="A18228" s="4">
        <v>40866</v>
      </c>
      <c r="B18228">
        <v>0.08</v>
      </c>
      <c r="C18228">
        <f>IFERROR(((VLOOKUP(A18228,'Interest Rates-10yr'!$A$9:$C$15239,2,FALSE))-B18228),C18227)</f>
        <v>1.9299999999999997</v>
      </c>
      <c r="D18228" s="98">
        <f>AVERAGE(C$10:C18228)</f>
        <v>0.96011032438662258</v>
      </c>
      <c r="E18228" s="2"/>
      <c r="G18228" s="23"/>
    </row>
    <row r="18229" spans="1:7" customFormat="1">
      <c r="A18229" s="4">
        <v>40867</v>
      </c>
      <c r="B18229">
        <v>0.08</v>
      </c>
      <c r="C18229">
        <f>IFERROR(((VLOOKUP(A18229,'Interest Rates-10yr'!$A$9:$C$15239,2,FALSE))-B18229),C18228)</f>
        <v>1.9299999999999997</v>
      </c>
      <c r="D18229" s="98">
        <f>AVERAGE(C$10:C18229)</f>
        <v>0.9601635565312775</v>
      </c>
      <c r="E18229" s="2"/>
      <c r="G18229" s="23"/>
    </row>
    <row r="18230" spans="1:7" customFormat="1">
      <c r="A18230" s="4">
        <v>40868</v>
      </c>
      <c r="B18230">
        <v>0.08</v>
      </c>
      <c r="C18230">
        <f>IFERROR(((VLOOKUP(A18230,'Interest Rates-10yr'!$A$9:$C$15239,2,FALSE))-B18230),C18229)</f>
        <v>1.89</v>
      </c>
      <c r="D18230" s="98">
        <f>AVERAGE(C$10:C18230)</f>
        <v>0.96021458756379319</v>
      </c>
      <c r="E18230" s="2"/>
      <c r="G18230" s="23"/>
    </row>
    <row r="18231" spans="1:7" customFormat="1">
      <c r="A18231" s="4">
        <v>40869</v>
      </c>
      <c r="B18231">
        <v>0.08</v>
      </c>
      <c r="C18231">
        <f>IFERROR(((VLOOKUP(A18231,'Interest Rates-10yr'!$A$9:$C$15239,2,FALSE))-B18231),C18230)</f>
        <v>1.8599999999999999</v>
      </c>
      <c r="D18231" s="98">
        <f>AVERAGE(C$10:C18231)</f>
        <v>0.9602639666337327</v>
      </c>
      <c r="E18231" s="2"/>
      <c r="G18231" s="23"/>
    </row>
    <row r="18232" spans="1:7" customFormat="1">
      <c r="A18232" s="4">
        <v>40870</v>
      </c>
      <c r="B18232">
        <v>0.09</v>
      </c>
      <c r="C18232">
        <f>IFERROR(((VLOOKUP(A18232,'Interest Rates-10yr'!$A$9:$C$15239,2,FALSE))-B18232),C18231)</f>
        <v>1.7999999999999998</v>
      </c>
      <c r="D18232" s="98">
        <f>AVERAGE(C$10:C18232)</f>
        <v>0.96031004774185791</v>
      </c>
      <c r="E18232" s="2"/>
      <c r="G18232" s="23"/>
    </row>
    <row r="18233" spans="1:7" customFormat="1">
      <c r="A18233" s="4">
        <v>40871</v>
      </c>
      <c r="B18233">
        <v>0.09</v>
      </c>
      <c r="C18233">
        <f>IFERROR(((VLOOKUP(A18233,'Interest Rates-10yr'!$A$9:$C$15239,2,FALSE))-B18233),C18232)</f>
        <v>1.7999999999999998</v>
      </c>
      <c r="D18233" s="98">
        <f>AVERAGE(C$10:C18233)</f>
        <v>0.96035612379279389</v>
      </c>
      <c r="E18233" s="2"/>
      <c r="G18233" s="23"/>
    </row>
    <row r="18234" spans="1:7" customFormat="1">
      <c r="A18234" s="4">
        <v>40872</v>
      </c>
      <c r="B18234">
        <v>7.0000000000000007E-2</v>
      </c>
      <c r="C18234">
        <f>IFERROR(((VLOOKUP(A18234,'Interest Rates-10yr'!$A$9:$C$15239,2,FALSE))-B18234),C18233)</f>
        <v>1.9</v>
      </c>
      <c r="D18234" s="98">
        <f>AVERAGE(C$10:C18234)</f>
        <v>0.96040768175582314</v>
      </c>
      <c r="E18234" s="2"/>
      <c r="G18234" s="23"/>
    </row>
    <row r="18235" spans="1:7" customFormat="1">
      <c r="A18235" s="4">
        <v>40873</v>
      </c>
      <c r="B18235">
        <v>7.0000000000000007E-2</v>
      </c>
      <c r="C18235">
        <f>IFERROR(((VLOOKUP(A18235,'Interest Rates-10yr'!$A$9:$C$15239,2,FALSE))-B18235),C18234)</f>
        <v>1.9</v>
      </c>
      <c r="D18235" s="98">
        <f>AVERAGE(C$10:C18235)</f>
        <v>0.96045923406122446</v>
      </c>
      <c r="E18235" s="2"/>
      <c r="G18235" s="23"/>
    </row>
    <row r="18236" spans="1:7" customFormat="1">
      <c r="A18236" s="4">
        <v>40874</v>
      </c>
      <c r="B18236">
        <v>7.0000000000000007E-2</v>
      </c>
      <c r="C18236">
        <f>IFERROR(((VLOOKUP(A18236,'Interest Rates-10yr'!$A$9:$C$15239,2,FALSE))-B18236),C18235)</f>
        <v>1.9</v>
      </c>
      <c r="D18236" s="98">
        <f>AVERAGE(C$10:C18236)</f>
        <v>0.96051078070992923</v>
      </c>
      <c r="E18236" s="2"/>
      <c r="G18236" s="23"/>
    </row>
    <row r="18237" spans="1:7" customFormat="1">
      <c r="A18237" s="4">
        <v>40875</v>
      </c>
      <c r="B18237">
        <v>0.08</v>
      </c>
      <c r="C18237">
        <f>IFERROR(((VLOOKUP(A18237,'Interest Rates-10yr'!$A$9:$C$15239,2,FALSE))-B18237),C18236)</f>
        <v>1.89</v>
      </c>
      <c r="D18237" s="98">
        <f>AVERAGE(C$10:C18237)</f>
        <v>0.96056177309632862</v>
      </c>
      <c r="E18237" s="2"/>
      <c r="G18237" s="23"/>
    </row>
    <row r="18238" spans="1:7" customFormat="1">
      <c r="A18238" s="4">
        <v>40876</v>
      </c>
      <c r="B18238">
        <v>0.08</v>
      </c>
      <c r="C18238">
        <f>IFERROR(((VLOOKUP(A18238,'Interest Rates-10yr'!$A$9:$C$15239,2,FALSE))-B18238),C18237)</f>
        <v>1.92</v>
      </c>
      <c r="D18238" s="98">
        <f>AVERAGE(C$10:C18238)</f>
        <v>0.96061440561741607</v>
      </c>
      <c r="E18238" s="2"/>
      <c r="G18238" s="23"/>
    </row>
    <row r="18239" spans="1:7" customFormat="1">
      <c r="A18239" s="4">
        <v>40877</v>
      </c>
      <c r="B18239">
        <v>0.1</v>
      </c>
      <c r="C18239">
        <f>IFERROR(((VLOOKUP(A18239,'Interest Rates-10yr'!$A$9:$C$15239,2,FALSE))-B18239),C18238)</f>
        <v>1.98</v>
      </c>
      <c r="D18239" s="98">
        <f>AVERAGE(C$10:C18239)</f>
        <v>0.96067032364234106</v>
      </c>
      <c r="E18239" s="2"/>
      <c r="G18239" s="23"/>
    </row>
    <row r="18240" spans="1:7" customFormat="1">
      <c r="A18240" s="4">
        <v>40878</v>
      </c>
      <c r="B18240">
        <v>0.08</v>
      </c>
      <c r="C18240">
        <f>IFERROR(((VLOOKUP(A18240,'Interest Rates-10yr'!$A$9:$C$15239,2,FALSE))-B18240),C18239)</f>
        <v>2.0299999999999998</v>
      </c>
      <c r="D18240" s="98">
        <f>AVERAGE(C$10:C18240)</f>
        <v>0.96072897811419422</v>
      </c>
      <c r="E18240" s="2"/>
      <c r="G18240" s="23"/>
    </row>
    <row r="18241" spans="1:7" customFormat="1">
      <c r="A18241" s="4">
        <v>40879</v>
      </c>
      <c r="B18241">
        <v>0.08</v>
      </c>
      <c r="C18241">
        <f>IFERROR(((VLOOKUP(A18241,'Interest Rates-10yr'!$A$9:$C$15239,2,FALSE))-B18241),C18240)</f>
        <v>1.9699999999999998</v>
      </c>
      <c r="D18241" s="98">
        <f>AVERAGE(C$10:C18241)</f>
        <v>0.96078433523474538</v>
      </c>
      <c r="E18241" s="2"/>
      <c r="G18241" s="23"/>
    </row>
    <row r="18242" spans="1:7" customFormat="1">
      <c r="A18242" s="4">
        <v>40880</v>
      </c>
      <c r="B18242">
        <v>0.08</v>
      </c>
      <c r="C18242">
        <f>IFERROR(((VLOOKUP(A18242,'Interest Rates-10yr'!$A$9:$C$15239,2,FALSE))-B18242),C18241)</f>
        <v>1.9699999999999998</v>
      </c>
      <c r="D18242" s="98">
        <f>AVERAGE(C$10:C18242)</f>
        <v>0.96083968628310634</v>
      </c>
      <c r="E18242" s="2"/>
      <c r="G18242" s="23"/>
    </row>
    <row r="18243" spans="1:7" customFormat="1">
      <c r="A18243" s="4">
        <v>40881</v>
      </c>
      <c r="B18243">
        <v>0.08</v>
      </c>
      <c r="C18243">
        <f>IFERROR(((VLOOKUP(A18243,'Interest Rates-10yr'!$A$9:$C$15239,2,FALSE))-B18243),C18242)</f>
        <v>1.9699999999999998</v>
      </c>
      <c r="D18243" s="98">
        <f>AVERAGE(C$10:C18243)</f>
        <v>0.96089503126027631</v>
      </c>
      <c r="E18243" s="2"/>
      <c r="G18243" s="23"/>
    </row>
    <row r="18244" spans="1:7" customFormat="1">
      <c r="A18244" s="4">
        <v>40882</v>
      </c>
      <c r="B18244">
        <v>0.08</v>
      </c>
      <c r="C18244">
        <f>IFERROR(((VLOOKUP(A18244,'Interest Rates-10yr'!$A$9:$C$15239,2,FALSE))-B18244),C18243)</f>
        <v>1.96</v>
      </c>
      <c r="D18244" s="98">
        <f>AVERAGE(C$10:C18244)</f>
        <v>0.96094982177131216</v>
      </c>
      <c r="E18244" s="2"/>
      <c r="G18244" s="23"/>
    </row>
    <row r="18245" spans="1:7" customFormat="1">
      <c r="A18245" s="4">
        <v>40883</v>
      </c>
      <c r="B18245">
        <v>0.08</v>
      </c>
      <c r="C18245">
        <f>IFERROR(((VLOOKUP(A18245,'Interest Rates-10yr'!$A$9:$C$15239,2,FALSE))-B18245),C18244)</f>
        <v>2</v>
      </c>
      <c r="D18245" s="98">
        <f>AVERAGE(C$10:C18245)</f>
        <v>0.96100679973677772</v>
      </c>
      <c r="E18245" s="2"/>
      <c r="G18245" s="23"/>
    </row>
    <row r="18246" spans="1:7" customFormat="1">
      <c r="A18246" s="4">
        <v>40884</v>
      </c>
      <c r="B18246">
        <v>0.08</v>
      </c>
      <c r="C18246">
        <f>IFERROR(((VLOOKUP(A18246,'Interest Rates-10yr'!$A$9:$C$15239,2,FALSE))-B18246),C18245)</f>
        <v>1.94</v>
      </c>
      <c r="D18246" s="98">
        <f>AVERAGE(C$10:C18246)</f>
        <v>0.96106048143882639</v>
      </c>
      <c r="E18246" s="2"/>
      <c r="G18246" s="23"/>
    </row>
    <row r="18247" spans="1:7" customFormat="1">
      <c r="A18247" s="4">
        <v>40885</v>
      </c>
      <c r="B18247">
        <v>7.0000000000000007E-2</v>
      </c>
      <c r="C18247">
        <f>IFERROR(((VLOOKUP(A18247,'Interest Rates-10yr'!$A$9:$C$15239,2,FALSE))-B18247),C18246)</f>
        <v>1.92</v>
      </c>
      <c r="D18247" s="98">
        <f>AVERAGE(C$10:C18247)</f>
        <v>0.96111306064260749</v>
      </c>
      <c r="E18247" s="2"/>
      <c r="G18247" s="23"/>
    </row>
    <row r="18248" spans="1:7" customFormat="1">
      <c r="A18248" s="4">
        <v>40886</v>
      </c>
      <c r="B18248">
        <v>7.0000000000000007E-2</v>
      </c>
      <c r="C18248">
        <f>IFERROR(((VLOOKUP(A18248,'Interest Rates-10yr'!$A$9:$C$15239,2,FALSE))-B18248),C18247)</f>
        <v>1.9999999999999998</v>
      </c>
      <c r="D18248" s="98">
        <f>AVERAGE(C$10:C18248)</f>
        <v>0.96117002028619303</v>
      </c>
      <c r="E18248" s="2"/>
      <c r="G18248" s="23"/>
    </row>
    <row r="18249" spans="1:7" customFormat="1">
      <c r="A18249" s="4">
        <v>40887</v>
      </c>
      <c r="B18249">
        <v>7.0000000000000007E-2</v>
      </c>
      <c r="C18249">
        <f>IFERROR(((VLOOKUP(A18249,'Interest Rates-10yr'!$A$9:$C$15239,2,FALSE))-B18249),C18248)</f>
        <v>1.9999999999999998</v>
      </c>
      <c r="D18249" s="98">
        <f>AVERAGE(C$10:C18249)</f>
        <v>0.96122697368420373</v>
      </c>
      <c r="E18249" s="2"/>
      <c r="G18249" s="23"/>
    </row>
    <row r="18250" spans="1:7" customFormat="1">
      <c r="A18250" s="4">
        <v>40888</v>
      </c>
      <c r="B18250">
        <v>7.0000000000000007E-2</v>
      </c>
      <c r="C18250">
        <f>IFERROR(((VLOOKUP(A18250,'Interest Rates-10yr'!$A$9:$C$15239,2,FALSE))-B18250),C18249)</f>
        <v>1.9999999999999998</v>
      </c>
      <c r="D18250" s="98">
        <f>AVERAGE(C$10:C18250)</f>
        <v>0.96128392083766656</v>
      </c>
      <c r="E18250" s="2"/>
      <c r="G18250" s="23"/>
    </row>
    <row r="18251" spans="1:7" customFormat="1">
      <c r="A18251" s="4">
        <v>40889</v>
      </c>
      <c r="B18251">
        <v>7.0000000000000007E-2</v>
      </c>
      <c r="C18251">
        <f>IFERROR(((VLOOKUP(A18251,'Interest Rates-10yr'!$A$9:$C$15239,2,FALSE))-B18251),C18250)</f>
        <v>1.9599999999999997</v>
      </c>
      <c r="D18251" s="98">
        <f>AVERAGE(C$10:C18251)</f>
        <v>0.96133866900558462</v>
      </c>
      <c r="E18251" s="2"/>
      <c r="G18251" s="23"/>
    </row>
    <row r="18252" spans="1:7" customFormat="1">
      <c r="A18252" s="4">
        <v>40890</v>
      </c>
      <c r="B18252">
        <v>7.0000000000000007E-2</v>
      </c>
      <c r="C18252">
        <f>IFERROR(((VLOOKUP(A18252,'Interest Rates-10yr'!$A$9:$C$15239,2,FALSE))-B18252),C18251)</f>
        <v>1.89</v>
      </c>
      <c r="D18252" s="98">
        <f>AVERAGE(C$10:C18252)</f>
        <v>0.96138957408320302</v>
      </c>
      <c r="E18252" s="2"/>
      <c r="G18252" s="23"/>
    </row>
    <row r="18253" spans="1:7" customFormat="1">
      <c r="A18253" s="4">
        <v>40891</v>
      </c>
      <c r="B18253">
        <v>7.0000000000000007E-2</v>
      </c>
      <c r="C18253">
        <f>IFERROR(((VLOOKUP(A18253,'Interest Rates-10yr'!$A$9:$C$15239,2,FALSE))-B18253),C18252)</f>
        <v>1.8499999999999999</v>
      </c>
      <c r="D18253" s="98">
        <f>AVERAGE(C$10:C18253)</f>
        <v>0.96143828107870377</v>
      </c>
      <c r="E18253" s="2"/>
      <c r="G18253" s="23"/>
    </row>
    <row r="18254" spans="1:7" customFormat="1">
      <c r="A18254" s="4">
        <v>40892</v>
      </c>
      <c r="B18254">
        <v>7.0000000000000007E-2</v>
      </c>
      <c r="C18254">
        <f>IFERROR(((VLOOKUP(A18254,'Interest Rates-10yr'!$A$9:$C$15239,2,FALSE))-B18254),C18253)</f>
        <v>1.8499999999999999</v>
      </c>
      <c r="D18254" s="98">
        <f>AVERAGE(C$10:C18254)</f>
        <v>0.96148698273498878</v>
      </c>
      <c r="E18254" s="2"/>
      <c r="G18254" s="23"/>
    </row>
    <row r="18255" spans="1:7" customFormat="1">
      <c r="A18255" s="4">
        <v>40893</v>
      </c>
      <c r="B18255">
        <v>7.0000000000000007E-2</v>
      </c>
      <c r="C18255">
        <f>IFERROR(((VLOOKUP(A18255,'Interest Rates-10yr'!$A$9:$C$15239,2,FALSE))-B18255),C18254)</f>
        <v>1.79</v>
      </c>
      <c r="D18255" s="98">
        <f>AVERAGE(C$10:C18255)</f>
        <v>0.96153239066095975</v>
      </c>
      <c r="E18255" s="2"/>
      <c r="G18255" s="23"/>
    </row>
    <row r="18256" spans="1:7" customFormat="1">
      <c r="A18256" s="4">
        <v>40894</v>
      </c>
      <c r="B18256">
        <v>7.0000000000000007E-2</v>
      </c>
      <c r="C18256">
        <f>IFERROR(((VLOOKUP(A18256,'Interest Rates-10yr'!$A$9:$C$15239,2,FALSE))-B18256),C18255)</f>
        <v>1.79</v>
      </c>
      <c r="D18256" s="98">
        <f>AVERAGE(C$10:C18256)</f>
        <v>0.96157779360990148</v>
      </c>
      <c r="E18256" s="2"/>
      <c r="G18256" s="23"/>
    </row>
    <row r="18257" spans="1:8">
      <c r="A18257" s="4">
        <v>40895</v>
      </c>
      <c r="B18257">
        <v>7.0000000000000007E-2</v>
      </c>
      <c r="C18257">
        <f>IFERROR(((VLOOKUP(A18257,'Interest Rates-10yr'!$A$9:$C$15239,2,FALSE))-B18257),C18256)</f>
        <v>1.79</v>
      </c>
      <c r="D18257" s="98">
        <f>AVERAGE(C$10:C18257)</f>
        <v>0.96162319158263221</v>
      </c>
      <c r="E18257" s="2"/>
      <c r="H18257"/>
    </row>
    <row r="18258" spans="1:8">
      <c r="A18258" s="4">
        <v>40896</v>
      </c>
      <c r="B18258">
        <v>7.0000000000000007E-2</v>
      </c>
      <c r="C18258">
        <f>IFERROR(((VLOOKUP(A18258,'Interest Rates-10yr'!$A$9:$C$15239,2,FALSE))-B18258),C18257)</f>
        <v>1.75</v>
      </c>
      <c r="D18258" s="98">
        <f>AVERAGE(C$10:C18258)</f>
        <v>0.96166639267904397</v>
      </c>
      <c r="E18258" s="2"/>
      <c r="H18258"/>
    </row>
    <row r="18259" spans="1:8">
      <c r="A18259" s="4">
        <v>40897</v>
      </c>
      <c r="B18259">
        <v>7.0000000000000007E-2</v>
      </c>
      <c r="C18259">
        <f>IFERROR(((VLOOKUP(A18259,'Interest Rates-10yr'!$A$9:$C$15239,2,FALSE))-B18259),C18258)</f>
        <v>1.8699999999999999</v>
      </c>
      <c r="D18259" s="98">
        <f>AVERAGE(C$10:C18259)</f>
        <v>0.96171616438355467</v>
      </c>
      <c r="E18259" s="2"/>
      <c r="H18259"/>
    </row>
    <row r="18260" spans="1:8">
      <c r="A18260" s="4">
        <v>40898</v>
      </c>
      <c r="B18260">
        <v>7.0000000000000007E-2</v>
      </c>
      <c r="C18260">
        <f>IFERROR(((VLOOKUP(A18260,'Interest Rates-10yr'!$A$9:$C$15239,2,FALSE))-B18260),C18259)</f>
        <v>1.91</v>
      </c>
      <c r="D18260" s="98">
        <f>AVERAGE(C$10:C18260)</f>
        <v>0.9617681222946618</v>
      </c>
      <c r="E18260" s="2"/>
      <c r="H18260"/>
    </row>
    <row r="18261" spans="1:8">
      <c r="A18261" s="4">
        <v>40899</v>
      </c>
      <c r="B18261">
        <v>7.0000000000000007E-2</v>
      </c>
      <c r="C18261">
        <f>IFERROR(((VLOOKUP(A18261,'Interest Rates-10yr'!$A$9:$C$15239,2,FALSE))-B18261),C18260)</f>
        <v>1.9</v>
      </c>
      <c r="D18261" s="98">
        <f>AVERAGE(C$10:C18261)</f>
        <v>0.96181952662721204</v>
      </c>
      <c r="E18261" s="2"/>
      <c r="H18261"/>
    </row>
    <row r="18262" spans="1:8">
      <c r="A18262" s="4">
        <v>40900</v>
      </c>
      <c r="B18262">
        <v>0.08</v>
      </c>
      <c r="C18262">
        <f>IFERROR(((VLOOKUP(A18262,'Interest Rates-10yr'!$A$9:$C$15239,2,FALSE))-B18262),C18261)</f>
        <v>1.9499999999999997</v>
      </c>
      <c r="D18262" s="98">
        <f>AVERAGE(C$10:C18262)</f>
        <v>0.96187366460307211</v>
      </c>
      <c r="E18262" s="2"/>
      <c r="H18262"/>
    </row>
    <row r="18263" spans="1:8">
      <c r="A18263" s="4">
        <v>40901</v>
      </c>
      <c r="B18263">
        <v>0.08</v>
      </c>
      <c r="C18263">
        <f>IFERROR(((VLOOKUP(A18263,'Interest Rates-10yr'!$A$9:$C$15239,2,FALSE))-B18263),C18262)</f>
        <v>1.9499999999999997</v>
      </c>
      <c r="D18263" s="98">
        <f>AVERAGE(C$10:C18263)</f>
        <v>0.96192779664730332</v>
      </c>
      <c r="E18263" s="2"/>
      <c r="H18263"/>
    </row>
    <row r="18264" spans="1:8">
      <c r="A18264" s="4">
        <v>40902</v>
      </c>
      <c r="B18264">
        <v>0.08</v>
      </c>
      <c r="C18264">
        <f>IFERROR(((VLOOKUP(A18264,'Interest Rates-10yr'!$A$9:$C$15239,2,FALSE))-B18264),C18263)</f>
        <v>1.9499999999999997</v>
      </c>
      <c r="D18264" s="98">
        <f>AVERAGE(C$10:C18264)</f>
        <v>0.96198192276088068</v>
      </c>
      <c r="E18264" s="2"/>
      <c r="H18264"/>
    </row>
    <row r="18265" spans="1:8">
      <c r="A18265" s="4">
        <v>40903</v>
      </c>
      <c r="B18265">
        <v>0.08</v>
      </c>
      <c r="C18265">
        <f>IFERROR(((VLOOKUP(A18265,'Interest Rates-10yr'!$A$9:$C$15239,2,FALSE))-B18265),C18264)</f>
        <v>1.9499999999999997</v>
      </c>
      <c r="D18265" s="98">
        <f>AVERAGE(C$10:C18265)</f>
        <v>0.96203604294477851</v>
      </c>
      <c r="E18265" s="2"/>
      <c r="H18265"/>
    </row>
    <row r="18266" spans="1:8">
      <c r="A18266" s="4">
        <v>40904</v>
      </c>
      <c r="B18266">
        <v>7.0000000000000007E-2</v>
      </c>
      <c r="C18266">
        <f>IFERROR(((VLOOKUP(A18266,'Interest Rates-10yr'!$A$9:$C$15239,2,FALSE))-B18266),C18265)</f>
        <v>1.95</v>
      </c>
      <c r="D18266" s="98">
        <f>AVERAGE(C$10:C18266)</f>
        <v>0.96209015719997137</v>
      </c>
      <c r="E18266" s="2"/>
      <c r="H18266"/>
    </row>
    <row r="18267" spans="1:8">
      <c r="A18267" s="4">
        <v>40905</v>
      </c>
      <c r="B18267">
        <v>7.0000000000000007E-2</v>
      </c>
      <c r="C18267">
        <f>IFERROR(((VLOOKUP(A18267,'Interest Rates-10yr'!$A$9:$C$15239,2,FALSE))-B18267),C18266)</f>
        <v>1.8599999999999999</v>
      </c>
      <c r="D18267" s="98">
        <f>AVERAGE(C$10:C18267)</f>
        <v>0.96213933618139325</v>
      </c>
      <c r="E18267" s="2"/>
      <c r="H18267"/>
    </row>
    <row r="18268" spans="1:8">
      <c r="A18268" s="4">
        <v>40906</v>
      </c>
      <c r="B18268">
        <v>7.0000000000000007E-2</v>
      </c>
      <c r="C18268">
        <f>IFERROR(((VLOOKUP(A18268,'Interest Rates-10yr'!$A$9:$C$15239,2,FALSE))-B18268),C18267)</f>
        <v>1.8399999999999999</v>
      </c>
      <c r="D18268" s="98">
        <f>AVERAGE(C$10:C18268)</f>
        <v>0.96218741442575595</v>
      </c>
      <c r="E18268" s="2"/>
      <c r="H18268"/>
    </row>
    <row r="18269" spans="1:8">
      <c r="A18269" s="4">
        <v>40907</v>
      </c>
      <c r="B18269">
        <v>0.04</v>
      </c>
      <c r="C18269">
        <f>IFERROR(((VLOOKUP(A18269,'Interest Rates-10yr'!$A$9:$C$15239,2,FALSE))-B18269),C18268)</f>
        <v>1.8499999999999999</v>
      </c>
      <c r="D18269" s="98">
        <f>AVERAGE(C$10:C18269)</f>
        <v>0.96223603504928135</v>
      </c>
      <c r="E18269" s="2"/>
      <c r="H18269"/>
    </row>
    <row r="18270" spans="1:8">
      <c r="A18270" s="4">
        <v>40908</v>
      </c>
      <c r="B18270">
        <v>0.04</v>
      </c>
      <c r="C18270">
        <f>IFERROR(((VLOOKUP(A18270,'Interest Rates-10yr'!$A$9:$C$15239,2,FALSE))-B18270),C18269)</f>
        <v>1.8499999999999999</v>
      </c>
      <c r="D18270" s="98">
        <f>AVERAGE(C$10:C18270)</f>
        <v>0.96228465034772881</v>
      </c>
      <c r="E18270" s="2"/>
      <c r="F18270" s="12" t="s">
        <v>191</v>
      </c>
      <c r="G18270" s="23">
        <f>AVERAGE(B18179:B18270)/100</f>
        <v>7.4347826086956618E-4</v>
      </c>
      <c r="H18270" s="23">
        <f>AVERAGE(C18179:C18270)/100</f>
        <v>1.9765217391304341E-2</v>
      </c>
    </row>
    <row r="18271" spans="1:8">
      <c r="A18271" s="4">
        <v>40909</v>
      </c>
      <c r="B18271">
        <v>0.04</v>
      </c>
      <c r="C18271">
        <f>IFERROR(((VLOOKUP(A18271,'Interest Rates-10yr'!$A$9:$C$15239,2,FALSE))-B18271),C18270)</f>
        <v>1.8499999999999999</v>
      </c>
      <c r="D18271" s="98">
        <f>AVERAGE(C$10:C18271)</f>
        <v>0.96233326032197319</v>
      </c>
      <c r="E18271" s="2"/>
      <c r="H18271"/>
    </row>
    <row r="18272" spans="1:8">
      <c r="A18272" s="4">
        <v>40910</v>
      </c>
      <c r="B18272">
        <v>0.04</v>
      </c>
      <c r="C18272">
        <f>IFERROR(((VLOOKUP(A18272,'Interest Rates-10yr'!$A$9:$C$15239,2,FALSE))-B18272),C18271)</f>
        <v>1.8499999999999999</v>
      </c>
      <c r="D18272" s="98">
        <f>AVERAGE(C$10:C18272)</f>
        <v>0.96238186497288902</v>
      </c>
      <c r="E18272" s="2"/>
      <c r="H18272"/>
    </row>
    <row r="18273" spans="1:7" customFormat="1">
      <c r="A18273" s="4">
        <v>40911</v>
      </c>
      <c r="B18273">
        <v>7.0000000000000007E-2</v>
      </c>
      <c r="C18273">
        <f>IFERROR(((VLOOKUP(A18273,'Interest Rates-10yr'!$A$9:$C$15239,2,FALSE))-B18273),C18272)</f>
        <v>1.9</v>
      </c>
      <c r="D18273" s="98">
        <f>AVERAGE(C$10:C18273)</f>
        <v>0.96243320192728177</v>
      </c>
      <c r="E18273" s="2"/>
      <c r="G18273" s="23"/>
    </row>
    <row r="18274" spans="1:7" customFormat="1">
      <c r="A18274" s="4">
        <v>40912</v>
      </c>
      <c r="B18274">
        <v>7.0000000000000007E-2</v>
      </c>
      <c r="C18274">
        <f>IFERROR(((VLOOKUP(A18274,'Interest Rates-10yr'!$A$9:$C$15239,2,FALSE))-B18274),C18273)</f>
        <v>1.93</v>
      </c>
      <c r="D18274" s="98">
        <f>AVERAGE(C$10:C18274)</f>
        <v>0.9624861757459553</v>
      </c>
      <c r="E18274" s="2"/>
      <c r="G18274" s="23"/>
    </row>
    <row r="18275" spans="1:7" customFormat="1">
      <c r="A18275" s="4">
        <v>40913</v>
      </c>
      <c r="B18275">
        <v>7.0000000000000007E-2</v>
      </c>
      <c r="C18275">
        <f>IFERROR(((VLOOKUP(A18275,'Interest Rates-10yr'!$A$9:$C$15239,2,FALSE))-B18275),C18274)</f>
        <v>1.95</v>
      </c>
      <c r="D18275" s="98">
        <f>AVERAGE(C$10:C18275)</f>
        <v>0.96254023869483607</v>
      </c>
      <c r="E18275" s="2"/>
      <c r="G18275" s="23"/>
    </row>
    <row r="18276" spans="1:7" customFormat="1">
      <c r="A18276" s="4">
        <v>40914</v>
      </c>
      <c r="B18276">
        <v>7.0000000000000007E-2</v>
      </c>
      <c r="C18276">
        <f>IFERROR(((VLOOKUP(A18276,'Interest Rates-10yr'!$A$9:$C$15239,2,FALSE))-B18276),C18275)</f>
        <v>1.91</v>
      </c>
      <c r="D18276" s="98">
        <f>AVERAGE(C$10:C18276)</f>
        <v>0.96259210598346057</v>
      </c>
      <c r="E18276" s="2"/>
      <c r="G18276" s="23"/>
    </row>
    <row r="18277" spans="1:7" customFormat="1">
      <c r="A18277" s="4">
        <v>40915</v>
      </c>
      <c r="B18277">
        <v>7.0000000000000007E-2</v>
      </c>
      <c r="C18277">
        <f>IFERROR(((VLOOKUP(A18277,'Interest Rates-10yr'!$A$9:$C$15239,2,FALSE))-B18277),C18276)</f>
        <v>1.91</v>
      </c>
      <c r="D18277" s="98">
        <f>AVERAGE(C$10:C18277)</f>
        <v>0.96264396759359938</v>
      </c>
      <c r="E18277" s="2"/>
      <c r="G18277" s="23"/>
    </row>
    <row r="18278" spans="1:7" customFormat="1">
      <c r="A18278" s="4">
        <v>40916</v>
      </c>
      <c r="B18278">
        <v>7.0000000000000007E-2</v>
      </c>
      <c r="C18278">
        <f>IFERROR(((VLOOKUP(A18278,'Interest Rates-10yr'!$A$9:$C$15239,2,FALSE))-B18278),C18277)</f>
        <v>1.91</v>
      </c>
      <c r="D18278" s="98">
        <f>AVERAGE(C$10:C18278)</f>
        <v>0.96269582352618499</v>
      </c>
      <c r="E18278" s="2"/>
      <c r="G18278" s="23"/>
    </row>
    <row r="18279" spans="1:7" customFormat="1">
      <c r="A18279" s="4">
        <v>40917</v>
      </c>
      <c r="B18279">
        <v>0.08</v>
      </c>
      <c r="C18279">
        <f>IFERROR(((VLOOKUP(A18279,'Interest Rates-10yr'!$A$9:$C$15239,2,FALSE))-B18279),C18278)</f>
        <v>1.9</v>
      </c>
      <c r="D18279" s="98">
        <f>AVERAGE(C$10:C18279)</f>
        <v>0.96274712643677485</v>
      </c>
      <c r="E18279" s="2"/>
      <c r="G18279" s="23"/>
    </row>
    <row r="18280" spans="1:7" customFormat="1">
      <c r="A18280" s="4">
        <v>40918</v>
      </c>
      <c r="B18280">
        <v>0.08</v>
      </c>
      <c r="C18280">
        <f>IFERROR(((VLOOKUP(A18280,'Interest Rates-10yr'!$A$9:$C$15239,2,FALSE))-B18280),C18279)</f>
        <v>1.92</v>
      </c>
      <c r="D18280" s="98">
        <f>AVERAGE(C$10:C18280)</f>
        <v>0.96279951836242539</v>
      </c>
      <c r="E18280" s="2"/>
      <c r="G18280" s="23"/>
    </row>
    <row r="18281" spans="1:7" customFormat="1">
      <c r="A18281" s="4">
        <v>40919</v>
      </c>
      <c r="B18281">
        <v>0.08</v>
      </c>
      <c r="C18281">
        <f>IFERROR(((VLOOKUP(A18281,'Interest Rates-10yr'!$A$9:$C$15239,2,FALSE))-B18281),C18280)</f>
        <v>1.8499999999999999</v>
      </c>
      <c r="D18281" s="98">
        <f>AVERAGE(C$10:C18281)</f>
        <v>0.96284807355515944</v>
      </c>
      <c r="E18281" s="2"/>
      <c r="G18281" s="23"/>
    </row>
    <row r="18282" spans="1:7" customFormat="1">
      <c r="A18282" s="4">
        <v>40920</v>
      </c>
      <c r="B18282">
        <v>0.08</v>
      </c>
      <c r="C18282">
        <f>IFERROR(((VLOOKUP(A18282,'Interest Rates-10yr'!$A$9:$C$15239,2,FALSE))-B18282),C18281)</f>
        <v>1.8599999999999999</v>
      </c>
      <c r="D18282" s="98">
        <f>AVERAGE(C$10:C18282)</f>
        <v>0.96289717068898772</v>
      </c>
      <c r="E18282" s="2"/>
      <c r="G18282" s="23"/>
    </row>
    <row r="18283" spans="1:7" customFormat="1">
      <c r="A18283" s="4">
        <v>40921</v>
      </c>
      <c r="B18283">
        <v>0.09</v>
      </c>
      <c r="C18283">
        <f>IFERROR(((VLOOKUP(A18283,'Interest Rates-10yr'!$A$9:$C$15239,2,FALSE))-B18283),C18282)</f>
        <v>1.7999999999999998</v>
      </c>
      <c r="D18283" s="98">
        <f>AVERAGE(C$10:C18283)</f>
        <v>0.96294297909597637</v>
      </c>
      <c r="E18283" s="2"/>
      <c r="G18283" s="23"/>
    </row>
    <row r="18284" spans="1:7" customFormat="1">
      <c r="A18284" s="4">
        <v>40922</v>
      </c>
      <c r="B18284">
        <v>0.09</v>
      </c>
      <c r="C18284">
        <f>IFERROR(((VLOOKUP(A18284,'Interest Rates-10yr'!$A$9:$C$15239,2,FALSE))-B18284),C18283)</f>
        <v>1.7999999999999998</v>
      </c>
      <c r="D18284" s="98">
        <f>AVERAGE(C$10:C18284)</f>
        <v>0.96298878248973308</v>
      </c>
      <c r="E18284" s="2"/>
      <c r="G18284" s="23"/>
    </row>
    <row r="18285" spans="1:7" customFormat="1">
      <c r="A18285" s="4">
        <v>40923</v>
      </c>
      <c r="B18285">
        <v>0.09</v>
      </c>
      <c r="C18285">
        <f>IFERROR(((VLOOKUP(A18285,'Interest Rates-10yr'!$A$9:$C$15239,2,FALSE))-B18285),C18284)</f>
        <v>1.7999999999999998</v>
      </c>
      <c r="D18285" s="98">
        <f>AVERAGE(C$10:C18285)</f>
        <v>0.96303458087108074</v>
      </c>
      <c r="E18285" s="2"/>
      <c r="G18285" s="23"/>
    </row>
    <row r="18286" spans="1:7" customFormat="1">
      <c r="A18286" s="4">
        <v>40924</v>
      </c>
      <c r="B18286">
        <v>0.09</v>
      </c>
      <c r="C18286">
        <f>IFERROR(((VLOOKUP(A18286,'Interest Rates-10yr'!$A$9:$C$15239,2,FALSE))-B18286),C18285)</f>
        <v>1.7999999999999998</v>
      </c>
      <c r="D18286" s="98">
        <f>AVERAGE(C$10:C18286)</f>
        <v>0.96308037424084203</v>
      </c>
      <c r="E18286" s="2"/>
      <c r="G18286" s="23"/>
    </row>
    <row r="18287" spans="1:7" customFormat="1">
      <c r="A18287" s="4">
        <v>40925</v>
      </c>
      <c r="B18287">
        <v>0.09</v>
      </c>
      <c r="C18287">
        <f>IFERROR(((VLOOKUP(A18287,'Interest Rates-10yr'!$A$9:$C$15239,2,FALSE))-B18287),C18286)</f>
        <v>1.78</v>
      </c>
      <c r="D18287" s="98">
        <f>AVERAGE(C$10:C18287)</f>
        <v>0.9631250683882191</v>
      </c>
      <c r="E18287" s="2"/>
      <c r="G18287" s="23"/>
    </row>
    <row r="18288" spans="1:7" customFormat="1">
      <c r="A18288" s="4">
        <v>40926</v>
      </c>
      <c r="B18288">
        <v>0.09</v>
      </c>
      <c r="C18288">
        <f>IFERROR(((VLOOKUP(A18288,'Interest Rates-10yr'!$A$9:$C$15239,2,FALSE))-B18288),C18287)</f>
        <v>1.8299999999999998</v>
      </c>
      <c r="D18288" s="98">
        <f>AVERAGE(C$10:C18288)</f>
        <v>0.96317249302477548</v>
      </c>
      <c r="E18288" s="2"/>
      <c r="G18288" s="23"/>
    </row>
    <row r="18289" spans="1:7" customFormat="1">
      <c r="A18289" s="4">
        <v>40927</v>
      </c>
      <c r="B18289">
        <v>0.1</v>
      </c>
      <c r="C18289">
        <f>IFERROR(((VLOOKUP(A18289,'Interest Rates-10yr'!$A$9:$C$15239,2,FALSE))-B18289),C18288)</f>
        <v>1.9099999999999997</v>
      </c>
      <c r="D18289" s="98">
        <f>AVERAGE(C$10:C18289)</f>
        <v>0.96322428884025546</v>
      </c>
      <c r="E18289" s="2"/>
      <c r="G18289" s="23"/>
    </row>
    <row r="18290" spans="1:7" customFormat="1">
      <c r="A18290" s="4">
        <v>40928</v>
      </c>
      <c r="B18290">
        <v>0.09</v>
      </c>
      <c r="C18290">
        <f>IFERROR(((VLOOKUP(A18290,'Interest Rates-10yr'!$A$9:$C$15239,2,FALSE))-B18290),C18289)</f>
        <v>1.9599999999999997</v>
      </c>
      <c r="D18290" s="98">
        <f>AVERAGE(C$10:C18290)</f>
        <v>0.96327881406924509</v>
      </c>
      <c r="E18290" s="2"/>
      <c r="G18290" s="23"/>
    </row>
    <row r="18291" spans="1:7" customFormat="1">
      <c r="A18291" s="4">
        <v>40929</v>
      </c>
      <c r="B18291">
        <v>0.09</v>
      </c>
      <c r="C18291">
        <f>IFERROR(((VLOOKUP(A18291,'Interest Rates-10yr'!$A$9:$C$15239,2,FALSE))-B18291),C18290)</f>
        <v>1.9599999999999997</v>
      </c>
      <c r="D18291" s="98">
        <f>AVERAGE(C$10:C18291)</f>
        <v>0.96333333333332616</v>
      </c>
      <c r="E18291" s="2"/>
      <c r="G18291" s="23"/>
    </row>
    <row r="18292" spans="1:7" customFormat="1">
      <c r="A18292" s="4">
        <v>40930</v>
      </c>
      <c r="B18292">
        <v>0.09</v>
      </c>
      <c r="C18292">
        <f>IFERROR(((VLOOKUP(A18292,'Interest Rates-10yr'!$A$9:$C$15239,2,FALSE))-B18292),C18291)</f>
        <v>1.9599999999999997</v>
      </c>
      <c r="D18292" s="98">
        <f>AVERAGE(C$10:C18292)</f>
        <v>0.96338784663347743</v>
      </c>
      <c r="E18292" s="2"/>
      <c r="G18292" s="23"/>
    </row>
    <row r="18293" spans="1:7" customFormat="1">
      <c r="A18293" s="4">
        <v>40931</v>
      </c>
      <c r="B18293">
        <v>0.09</v>
      </c>
      <c r="C18293">
        <f>IFERROR(((VLOOKUP(A18293,'Interest Rates-10yr'!$A$9:$C$15239,2,FALSE))-B18293),C18292)</f>
        <v>1.9999999999999998</v>
      </c>
      <c r="D18293" s="98">
        <f>AVERAGE(C$10:C18293)</f>
        <v>0.96344454167577487</v>
      </c>
      <c r="E18293" s="2"/>
      <c r="G18293" s="23"/>
    </row>
    <row r="18294" spans="1:7" customFormat="1">
      <c r="A18294" s="4">
        <v>40932</v>
      </c>
      <c r="B18294">
        <v>0.09</v>
      </c>
      <c r="C18294">
        <f>IFERROR(((VLOOKUP(A18294,'Interest Rates-10yr'!$A$9:$C$15239,2,FALSE))-B18294),C18293)</f>
        <v>1.99</v>
      </c>
      <c r="D18294" s="98">
        <f>AVERAGE(C$10:C18294)</f>
        <v>0.96350068362044683</v>
      </c>
      <c r="E18294" s="2"/>
      <c r="G18294" s="23"/>
    </row>
    <row r="18295" spans="1:7" customFormat="1">
      <c r="A18295" s="4">
        <v>40933</v>
      </c>
      <c r="B18295">
        <v>0.08</v>
      </c>
      <c r="C18295">
        <f>IFERROR(((VLOOKUP(A18295,'Interest Rates-10yr'!$A$9:$C$15239,2,FALSE))-B18295),C18294)</f>
        <v>1.9299999999999997</v>
      </c>
      <c r="D18295" s="98">
        <f>AVERAGE(C$10:C18295)</f>
        <v>0.96355353822595813</v>
      </c>
      <c r="E18295" s="2"/>
      <c r="G18295" s="23"/>
    </row>
    <row r="18296" spans="1:7" customFormat="1">
      <c r="A18296" s="4">
        <v>40934</v>
      </c>
      <c r="B18296">
        <v>0.08</v>
      </c>
      <c r="C18296">
        <f>IFERROR(((VLOOKUP(A18296,'Interest Rates-10yr'!$A$9:$C$15239,2,FALSE))-B18296),C18295)</f>
        <v>1.88</v>
      </c>
      <c r="D18296" s="98">
        <f>AVERAGE(C$10:C18296)</f>
        <v>0.96360365286815064</v>
      </c>
      <c r="E18296" s="2"/>
      <c r="G18296" s="23"/>
    </row>
    <row r="18297" spans="1:7" customFormat="1">
      <c r="A18297" s="4">
        <v>40935</v>
      </c>
      <c r="B18297">
        <v>0.09</v>
      </c>
      <c r="C18297">
        <f>IFERROR(((VLOOKUP(A18297,'Interest Rates-10yr'!$A$9:$C$15239,2,FALSE))-B18297),C18296)</f>
        <v>1.8399999999999999</v>
      </c>
      <c r="D18297" s="98">
        <f>AVERAGE(C$10:C18297)</f>
        <v>0.96365157480314256</v>
      </c>
      <c r="E18297" s="2"/>
      <c r="G18297" s="23"/>
    </row>
    <row r="18298" spans="1:7" customFormat="1">
      <c r="A18298" s="4">
        <v>40936</v>
      </c>
      <c r="B18298">
        <v>0.09</v>
      </c>
      <c r="C18298">
        <f>IFERROR(((VLOOKUP(A18298,'Interest Rates-10yr'!$A$9:$C$15239,2,FALSE))-B18298),C18297)</f>
        <v>1.8399999999999999</v>
      </c>
      <c r="D18298" s="98">
        <f>AVERAGE(C$10:C18298)</f>
        <v>0.96369949149761447</v>
      </c>
      <c r="E18298" s="2"/>
      <c r="G18298" s="23"/>
    </row>
    <row r="18299" spans="1:7" customFormat="1">
      <c r="A18299" s="4">
        <v>40937</v>
      </c>
      <c r="B18299">
        <v>0.09</v>
      </c>
      <c r="C18299">
        <f>IFERROR(((VLOOKUP(A18299,'Interest Rates-10yr'!$A$9:$C$15239,2,FALSE))-B18299),C18298)</f>
        <v>1.8399999999999999</v>
      </c>
      <c r="D18299" s="98">
        <f>AVERAGE(C$10:C18299)</f>
        <v>0.963747402952426</v>
      </c>
      <c r="E18299" s="2"/>
      <c r="G18299" s="23"/>
    </row>
    <row r="18300" spans="1:7" customFormat="1">
      <c r="A18300" s="4">
        <v>40938</v>
      </c>
      <c r="B18300">
        <v>0.09</v>
      </c>
      <c r="C18300">
        <f>IFERROR(((VLOOKUP(A18300,'Interest Rates-10yr'!$A$9:$C$15239,2,FALSE))-B18300),C18299)</f>
        <v>1.78</v>
      </c>
      <c r="D18300" s="98">
        <f>AVERAGE(C$10:C18300)</f>
        <v>0.96379202886664861</v>
      </c>
      <c r="E18300" s="2"/>
      <c r="G18300" s="23"/>
    </row>
    <row r="18301" spans="1:7" customFormat="1">
      <c r="A18301" s="4">
        <v>40939</v>
      </c>
      <c r="B18301">
        <v>0.11</v>
      </c>
      <c r="C18301">
        <f>IFERROR(((VLOOKUP(A18301,'Interest Rates-10yr'!$A$9:$C$15239,2,FALSE))-B18301),C18300)</f>
        <v>1.72</v>
      </c>
      <c r="D18301" s="98">
        <f>AVERAGE(C$10:C18301)</f>
        <v>0.96383336977913137</v>
      </c>
      <c r="E18301" s="2"/>
      <c r="G18301" s="23"/>
    </row>
    <row r="18302" spans="1:7" customFormat="1">
      <c r="A18302" s="4">
        <v>40940</v>
      </c>
      <c r="B18302">
        <v>0.11</v>
      </c>
      <c r="C18302">
        <f>IFERROR(((VLOOKUP(A18302,'Interest Rates-10yr'!$A$9:$C$15239,2,FALSE))-B18302),C18301)</f>
        <v>1.76</v>
      </c>
      <c r="D18302" s="98">
        <f>AVERAGE(C$10:C18302)</f>
        <v>0.96387689280051769</v>
      </c>
      <c r="E18302" s="2"/>
      <c r="G18302" s="23"/>
    </row>
    <row r="18303" spans="1:7" customFormat="1">
      <c r="A18303" s="4">
        <v>40941</v>
      </c>
      <c r="B18303">
        <v>0.11</v>
      </c>
      <c r="C18303">
        <f>IFERROR(((VLOOKUP(A18303,'Interest Rates-10yr'!$A$9:$C$15239,2,FALSE))-B18303),C18302)</f>
        <v>1.75</v>
      </c>
      <c r="D18303" s="98">
        <f>AVERAGE(C$10:C18303)</f>
        <v>0.96391986443642008</v>
      </c>
      <c r="E18303" s="2"/>
      <c r="G18303" s="23"/>
    </row>
    <row r="18304" spans="1:7" customFormat="1">
      <c r="A18304" s="4">
        <v>40942</v>
      </c>
      <c r="B18304">
        <v>0.11</v>
      </c>
      <c r="C18304">
        <f>IFERROR(((VLOOKUP(A18304,'Interest Rates-10yr'!$A$9:$C$15239,2,FALSE))-B18304),C18303)</f>
        <v>1.8599999999999999</v>
      </c>
      <c r="D18304" s="98">
        <f>AVERAGE(C$10:C18304)</f>
        <v>0.96396884394642635</v>
      </c>
      <c r="E18304" s="2"/>
      <c r="G18304" s="23"/>
    </row>
    <row r="18305" spans="1:7" customFormat="1">
      <c r="A18305" s="4">
        <v>40943</v>
      </c>
      <c r="B18305">
        <v>0.11</v>
      </c>
      <c r="C18305">
        <f>IFERROR(((VLOOKUP(A18305,'Interest Rates-10yr'!$A$9:$C$15239,2,FALSE))-B18305),C18304)</f>
        <v>1.8599999999999999</v>
      </c>
      <c r="D18305" s="98">
        <f>AVERAGE(C$10:C18305)</f>
        <v>0.96401781810231035</v>
      </c>
      <c r="E18305" s="2"/>
      <c r="G18305" s="23"/>
    </row>
    <row r="18306" spans="1:7" customFormat="1">
      <c r="A18306" s="4">
        <v>40944</v>
      </c>
      <c r="B18306">
        <v>0.11</v>
      </c>
      <c r="C18306">
        <f>IFERROR(((VLOOKUP(A18306,'Interest Rates-10yr'!$A$9:$C$15239,2,FALSE))-B18306),C18305)</f>
        <v>1.8599999999999999</v>
      </c>
      <c r="D18306" s="98">
        <f>AVERAGE(C$10:C18306)</f>
        <v>0.96406678690495007</v>
      </c>
      <c r="E18306" s="2"/>
      <c r="G18306" s="23"/>
    </row>
    <row r="18307" spans="1:7" customFormat="1">
      <c r="A18307" s="4">
        <v>40945</v>
      </c>
      <c r="B18307">
        <v>0.11</v>
      </c>
      <c r="C18307">
        <f>IFERROR(((VLOOKUP(A18307,'Interest Rates-10yr'!$A$9:$C$15239,2,FALSE))-B18307),C18306)</f>
        <v>1.8199999999999998</v>
      </c>
      <c r="D18307" s="98">
        <f>AVERAGE(C$10:C18307)</f>
        <v>0.96411356432396278</v>
      </c>
      <c r="E18307" s="2"/>
      <c r="G18307" s="23"/>
    </row>
    <row r="18308" spans="1:7" customFormat="1">
      <c r="A18308" s="4">
        <v>40946</v>
      </c>
      <c r="B18308">
        <v>0.11</v>
      </c>
      <c r="C18308">
        <f>IFERROR(((VLOOKUP(A18308,'Interest Rates-10yr'!$A$9:$C$15239,2,FALSE))-B18308),C18307)</f>
        <v>1.89</v>
      </c>
      <c r="D18308" s="98">
        <f>AVERAGE(C$10:C18308)</f>
        <v>0.96416416197605714</v>
      </c>
      <c r="E18308" s="2"/>
      <c r="G18308" s="23"/>
    </row>
    <row r="18309" spans="1:7" customFormat="1">
      <c r="A18309" s="4">
        <v>40947</v>
      </c>
      <c r="B18309">
        <v>0.11</v>
      </c>
      <c r="C18309">
        <f>IFERROR(((VLOOKUP(A18309,'Interest Rates-10yr'!$A$9:$C$15239,2,FALSE))-B18309),C18308)</f>
        <v>1.8999999999999997</v>
      </c>
      <c r="D18309" s="98">
        <f>AVERAGE(C$10:C18309)</f>
        <v>0.96421530054644111</v>
      </c>
      <c r="E18309" s="2"/>
      <c r="G18309" s="23"/>
    </row>
    <row r="18310" spans="1:7" customFormat="1">
      <c r="A18310" s="4">
        <v>40948</v>
      </c>
      <c r="B18310">
        <v>0.11</v>
      </c>
      <c r="C18310">
        <f>IFERROR(((VLOOKUP(A18310,'Interest Rates-10yr'!$A$9:$C$15239,2,FALSE))-B18310),C18309)</f>
        <v>1.93</v>
      </c>
      <c r="D18310" s="98">
        <f>AVERAGE(C$10:C18310)</f>
        <v>0.96426807278290105</v>
      </c>
      <c r="E18310" s="2"/>
      <c r="G18310" s="23"/>
    </row>
    <row r="18311" spans="1:7" customFormat="1">
      <c r="A18311" s="4">
        <v>40949</v>
      </c>
      <c r="B18311">
        <v>0.12</v>
      </c>
      <c r="C18311">
        <f>IFERROR(((VLOOKUP(A18311,'Interest Rates-10yr'!$A$9:$C$15239,2,FALSE))-B18311),C18310)</f>
        <v>1.8399999999999999</v>
      </c>
      <c r="D18311" s="98">
        <f>AVERAGE(C$10:C18311)</f>
        <v>0.96431592175717806</v>
      </c>
      <c r="E18311" s="2"/>
      <c r="G18311" s="23"/>
    </row>
    <row r="18312" spans="1:7" customFormat="1">
      <c r="A18312" s="4">
        <v>40950</v>
      </c>
      <c r="B18312">
        <v>0.12</v>
      </c>
      <c r="C18312">
        <f>IFERROR(((VLOOKUP(A18312,'Interest Rates-10yr'!$A$9:$C$15239,2,FALSE))-B18312),C18311)</f>
        <v>1.8399999999999999</v>
      </c>
      <c r="D18312" s="98">
        <f>AVERAGE(C$10:C18312)</f>
        <v>0.96436376550291603</v>
      </c>
      <c r="E18312" s="2"/>
      <c r="G18312" s="23"/>
    </row>
    <row r="18313" spans="1:7" customFormat="1">
      <c r="A18313" s="4">
        <v>40951</v>
      </c>
      <c r="B18313">
        <v>0.12</v>
      </c>
      <c r="C18313">
        <f>IFERROR(((VLOOKUP(A18313,'Interest Rates-10yr'!$A$9:$C$15239,2,FALSE))-B18313),C18312)</f>
        <v>1.8399999999999999</v>
      </c>
      <c r="D18313" s="98">
        <f>AVERAGE(C$10:C18313)</f>
        <v>0.96441160402097204</v>
      </c>
      <c r="E18313" s="2"/>
      <c r="G18313" s="23"/>
    </row>
    <row r="18314" spans="1:7" customFormat="1">
      <c r="A18314" s="4">
        <v>40952</v>
      </c>
      <c r="B18314">
        <v>0.12</v>
      </c>
      <c r="C18314">
        <f>IFERROR(((VLOOKUP(A18314,'Interest Rates-10yr'!$A$9:$C$15239,2,FALSE))-B18314),C18313)</f>
        <v>1.87</v>
      </c>
      <c r="D18314" s="98">
        <f>AVERAGE(C$10:C18314)</f>
        <v>0.96446107620867916</v>
      </c>
      <c r="E18314" s="2"/>
      <c r="G18314" s="23"/>
    </row>
    <row r="18315" spans="1:7" customFormat="1">
      <c r="A18315" s="4">
        <v>40953</v>
      </c>
      <c r="B18315">
        <v>0.12</v>
      </c>
      <c r="C18315">
        <f>IFERROR(((VLOOKUP(A18315,'Interest Rates-10yr'!$A$9:$C$15239,2,FALSE))-B18315),C18314)</f>
        <v>1.7999999999999998</v>
      </c>
      <c r="D18315" s="98">
        <f>AVERAGE(C$10:C18315)</f>
        <v>0.96450671910848196</v>
      </c>
      <c r="E18315" s="2"/>
      <c r="G18315" s="23"/>
    </row>
    <row r="18316" spans="1:7" customFormat="1">
      <c r="A18316" s="4">
        <v>40954</v>
      </c>
      <c r="B18316">
        <v>0.12</v>
      </c>
      <c r="C18316">
        <f>IFERROR(((VLOOKUP(A18316,'Interest Rates-10yr'!$A$9:$C$15239,2,FALSE))-B18316),C18315)</f>
        <v>1.81</v>
      </c>
      <c r="D18316" s="98">
        <f>AVERAGE(C$10:C18316)</f>
        <v>0.96455290326104071</v>
      </c>
      <c r="E18316" s="2"/>
      <c r="G18316" s="23"/>
    </row>
    <row r="18317" spans="1:7" customFormat="1">
      <c r="A18317" s="4">
        <v>40955</v>
      </c>
      <c r="B18317">
        <v>0.11</v>
      </c>
      <c r="C18317">
        <f>IFERROR(((VLOOKUP(A18317,'Interest Rates-10yr'!$A$9:$C$15239,2,FALSE))-B18317),C18316)</f>
        <v>1.88</v>
      </c>
      <c r="D18317" s="98">
        <f>AVERAGE(C$10:C18317)</f>
        <v>0.96460290583350849</v>
      </c>
      <c r="E18317" s="2"/>
      <c r="G18317" s="23"/>
    </row>
    <row r="18318" spans="1:7" customFormat="1">
      <c r="A18318" s="4">
        <v>40956</v>
      </c>
      <c r="B18318">
        <v>0.09</v>
      </c>
      <c r="C18318">
        <f>IFERROR(((VLOOKUP(A18318,'Interest Rates-10yr'!$A$9:$C$15239,2,FALSE))-B18318),C18317)</f>
        <v>1.9199999999999997</v>
      </c>
      <c r="D18318" s="98">
        <f>AVERAGE(C$10:C18318)</f>
        <v>0.96465508766179864</v>
      </c>
      <c r="E18318" s="2"/>
      <c r="G18318" s="23"/>
    </row>
    <row r="18319" spans="1:7" customFormat="1">
      <c r="A18319" s="4">
        <v>40957</v>
      </c>
      <c r="B18319">
        <v>0.09</v>
      </c>
      <c r="C18319">
        <f>IFERROR(((VLOOKUP(A18319,'Interest Rates-10yr'!$A$9:$C$15239,2,FALSE))-B18319),C18318)</f>
        <v>1.9199999999999997</v>
      </c>
      <c r="D18319" s="98">
        <f>AVERAGE(C$10:C18319)</f>
        <v>0.96470726379027139</v>
      </c>
      <c r="E18319" s="2"/>
      <c r="G18319" s="23"/>
    </row>
    <row r="18320" spans="1:7" customFormat="1">
      <c r="A18320" s="4">
        <v>40958</v>
      </c>
      <c r="B18320">
        <v>0.09</v>
      </c>
      <c r="C18320">
        <f>IFERROR(((VLOOKUP(A18320,'Interest Rates-10yr'!$A$9:$C$15239,2,FALSE))-B18320),C18319)</f>
        <v>1.9199999999999997</v>
      </c>
      <c r="D18320" s="98">
        <f>AVERAGE(C$10:C18320)</f>
        <v>0.96475943421986066</v>
      </c>
      <c r="E18320" s="2"/>
      <c r="G18320" s="23"/>
    </row>
    <row r="18321" spans="1:7" customFormat="1">
      <c r="A18321" s="4">
        <v>40959</v>
      </c>
      <c r="B18321">
        <v>0.09</v>
      </c>
      <c r="C18321">
        <f>IFERROR(((VLOOKUP(A18321,'Interest Rates-10yr'!$A$9:$C$15239,2,FALSE))-B18321),C18320)</f>
        <v>1.9199999999999997</v>
      </c>
      <c r="D18321" s="98">
        <f>AVERAGE(C$10:C18321)</f>
        <v>0.96481159895149993</v>
      </c>
      <c r="E18321" s="2"/>
      <c r="G18321" s="23"/>
    </row>
    <row r="18322" spans="1:7" customFormat="1">
      <c r="A18322" s="4">
        <v>40960</v>
      </c>
      <c r="B18322">
        <v>0.1</v>
      </c>
      <c r="C18322">
        <f>IFERROR(((VLOOKUP(A18322,'Interest Rates-10yr'!$A$9:$C$15239,2,FALSE))-B18322),C18321)</f>
        <v>1.9499999999999997</v>
      </c>
      <c r="D18322" s="98">
        <f>AVERAGE(C$10:C18322)</f>
        <v>0.96486539616665035</v>
      </c>
      <c r="E18322" s="2"/>
      <c r="G18322" s="23"/>
    </row>
    <row r="18323" spans="1:7" customFormat="1">
      <c r="A18323" s="4">
        <v>40961</v>
      </c>
      <c r="B18323">
        <v>0.08</v>
      </c>
      <c r="C18323">
        <f>IFERROR(((VLOOKUP(A18323,'Interest Rates-10yr'!$A$9:$C$15239,2,FALSE))-B18323),C18322)</f>
        <v>1.9299999999999997</v>
      </c>
      <c r="D18323" s="98">
        <f>AVERAGE(C$10:C18323)</f>
        <v>0.96491809544609952</v>
      </c>
      <c r="E18323" s="2"/>
      <c r="G18323" s="23"/>
    </row>
    <row r="18324" spans="1:7" customFormat="1">
      <c r="A18324" s="4">
        <v>40962</v>
      </c>
      <c r="B18324">
        <v>0.08</v>
      </c>
      <c r="C18324">
        <f>IFERROR(((VLOOKUP(A18324,'Interest Rates-10yr'!$A$9:$C$15239,2,FALSE))-B18324),C18323)</f>
        <v>1.91</v>
      </c>
      <c r="D18324" s="98">
        <f>AVERAGE(C$10:C18324)</f>
        <v>0.96496969696968971</v>
      </c>
      <c r="E18324" s="2"/>
      <c r="G18324" s="23"/>
    </row>
    <row r="18325" spans="1:7" customFormat="1">
      <c r="A18325" s="4">
        <v>40963</v>
      </c>
      <c r="B18325">
        <v>0.09</v>
      </c>
      <c r="C18325">
        <f>IFERROR(((VLOOKUP(A18325,'Interest Rates-10yr'!$A$9:$C$15239,2,FALSE))-B18325),C18324)</f>
        <v>1.89</v>
      </c>
      <c r="D18325" s="98">
        <f>AVERAGE(C$10:C18325)</f>
        <v>0.96502020091722351</v>
      </c>
      <c r="E18325" s="2"/>
      <c r="G18325" s="23"/>
    </row>
    <row r="18326" spans="1:7" customFormat="1">
      <c r="A18326" s="4">
        <v>40964</v>
      </c>
      <c r="B18326">
        <v>0.09</v>
      </c>
      <c r="C18326">
        <f>IFERROR(((VLOOKUP(A18326,'Interest Rates-10yr'!$A$9:$C$15239,2,FALSE))-B18326),C18325)</f>
        <v>1.89</v>
      </c>
      <c r="D18326" s="98">
        <f>AVERAGE(C$10:C18326)</f>
        <v>0.96507069935032297</v>
      </c>
      <c r="E18326" s="2"/>
      <c r="G18326" s="23"/>
    </row>
    <row r="18327" spans="1:7" customFormat="1">
      <c r="A18327" s="4">
        <v>40965</v>
      </c>
      <c r="B18327">
        <v>0.09</v>
      </c>
      <c r="C18327">
        <f>IFERROR(((VLOOKUP(A18327,'Interest Rates-10yr'!$A$9:$C$15239,2,FALSE))-B18327),C18326)</f>
        <v>1.89</v>
      </c>
      <c r="D18327" s="98">
        <f>AVERAGE(C$10:C18327)</f>
        <v>0.96512119226989113</v>
      </c>
      <c r="E18327" s="2"/>
      <c r="G18327" s="23"/>
    </row>
    <row r="18328" spans="1:7" customFormat="1">
      <c r="A18328" s="4">
        <v>40966</v>
      </c>
      <c r="B18328">
        <v>0.1</v>
      </c>
      <c r="C18328">
        <f>IFERROR(((VLOOKUP(A18328,'Interest Rates-10yr'!$A$9:$C$15239,2,FALSE))-B18328),C18327)</f>
        <v>1.8199999999999998</v>
      </c>
      <c r="D18328" s="98">
        <f>AVERAGE(C$10:C18328)</f>
        <v>0.96516785850755316</v>
      </c>
      <c r="E18328" s="2"/>
      <c r="G18328" s="23"/>
    </row>
    <row r="18329" spans="1:7" customFormat="1">
      <c r="A18329" s="4">
        <v>40967</v>
      </c>
      <c r="B18329">
        <v>0.1</v>
      </c>
      <c r="C18329">
        <f>IFERROR(((VLOOKUP(A18329,'Interest Rates-10yr'!$A$9:$C$15239,2,FALSE))-B18329),C18328)</f>
        <v>1.8399999999999999</v>
      </c>
      <c r="D18329" s="98">
        <f>AVERAGE(C$10:C18329)</f>
        <v>0.96521561135370448</v>
      </c>
      <c r="E18329" s="2"/>
      <c r="G18329" s="23"/>
    </row>
    <row r="18330" spans="1:7" customFormat="1">
      <c r="A18330" s="4">
        <v>40968</v>
      </c>
      <c r="B18330">
        <v>0.1</v>
      </c>
      <c r="C18330">
        <f>IFERROR(((VLOOKUP(A18330,'Interest Rates-10yr'!$A$9:$C$15239,2,FALSE))-B18330),C18329)</f>
        <v>1.88</v>
      </c>
      <c r="D18330" s="98">
        <f>AVERAGE(C$10:C18330)</f>
        <v>0.96526554227388606</v>
      </c>
      <c r="E18330" s="2"/>
      <c r="G18330" s="23"/>
    </row>
    <row r="18331" spans="1:7" customFormat="1">
      <c r="A18331" s="4">
        <v>40969</v>
      </c>
      <c r="B18331">
        <v>0.11</v>
      </c>
      <c r="C18331">
        <f>IFERROR(((VLOOKUP(A18331,'Interest Rates-10yr'!$A$9:$C$15239,2,FALSE))-B18331),C18330)</f>
        <v>1.9199999999999997</v>
      </c>
      <c r="D18331" s="98">
        <f>AVERAGE(C$10:C18331)</f>
        <v>0.96531765091146515</v>
      </c>
      <c r="E18331" s="2"/>
      <c r="G18331" s="23"/>
    </row>
    <row r="18332" spans="1:7" customFormat="1">
      <c r="A18332" s="4">
        <v>40970</v>
      </c>
      <c r="B18332">
        <v>0.11</v>
      </c>
      <c r="C18332">
        <f>IFERROR(((VLOOKUP(A18332,'Interest Rates-10yr'!$A$9:$C$15239,2,FALSE))-B18332),C18331)</f>
        <v>1.88</v>
      </c>
      <c r="D18332" s="98">
        <f>AVERAGE(C$10:C18332)</f>
        <v>0.96536757081263247</v>
      </c>
      <c r="E18332" s="2"/>
      <c r="G18332" s="23"/>
    </row>
    <row r="18333" spans="1:7" customFormat="1">
      <c r="A18333" s="4">
        <v>40971</v>
      </c>
      <c r="B18333">
        <v>0.11</v>
      </c>
      <c r="C18333">
        <f>IFERROR(((VLOOKUP(A18333,'Interest Rates-10yr'!$A$9:$C$15239,2,FALSE))-B18333),C18332)</f>
        <v>1.88</v>
      </c>
      <c r="D18333" s="98">
        <f>AVERAGE(C$10:C18333)</f>
        <v>0.96541748526521864</v>
      </c>
      <c r="E18333" s="2"/>
      <c r="G18333" s="23"/>
    </row>
    <row r="18334" spans="1:7" customFormat="1">
      <c r="A18334" s="4">
        <v>40972</v>
      </c>
      <c r="B18334">
        <v>0.11</v>
      </c>
      <c r="C18334">
        <f>IFERROR(((VLOOKUP(A18334,'Interest Rates-10yr'!$A$9:$C$15239,2,FALSE))-B18334),C18333)</f>
        <v>1.88</v>
      </c>
      <c r="D18334" s="98">
        <f>AVERAGE(C$10:C18334)</f>
        <v>0.96546739427011552</v>
      </c>
      <c r="E18334" s="2"/>
      <c r="G18334" s="23"/>
    </row>
    <row r="18335" spans="1:7" customFormat="1">
      <c r="A18335" s="4">
        <v>40973</v>
      </c>
      <c r="B18335">
        <v>0.11</v>
      </c>
      <c r="C18335">
        <f>IFERROR(((VLOOKUP(A18335,'Interest Rates-10yr'!$A$9:$C$15239,2,FALSE))-B18335),C18334)</f>
        <v>1.89</v>
      </c>
      <c r="D18335" s="98">
        <f>AVERAGE(C$10:C18335)</f>
        <v>0.96551784350102954</v>
      </c>
      <c r="E18335" s="2"/>
      <c r="G18335" s="23"/>
    </row>
    <row r="18336" spans="1:7" customFormat="1">
      <c r="A18336" s="4">
        <v>40974</v>
      </c>
      <c r="B18336">
        <v>0.11</v>
      </c>
      <c r="C18336">
        <f>IFERROR(((VLOOKUP(A18336,'Interest Rates-10yr'!$A$9:$C$15239,2,FALSE))-B18336),C18335)</f>
        <v>1.8499999999999999</v>
      </c>
      <c r="D18336" s="98">
        <f>AVERAGE(C$10:C18336)</f>
        <v>0.96556610465432779</v>
      </c>
      <c r="E18336" s="2"/>
      <c r="G18336" s="23"/>
    </row>
    <row r="18337" spans="1:7" customFormat="1">
      <c r="A18337" s="4">
        <v>40975</v>
      </c>
      <c r="B18337">
        <v>0.11</v>
      </c>
      <c r="C18337">
        <f>IFERROR(((VLOOKUP(A18337,'Interest Rates-10yr'!$A$9:$C$15239,2,FALSE))-B18337),C18336)</f>
        <v>1.8699999999999999</v>
      </c>
      <c r="D18337" s="98">
        <f>AVERAGE(C$10:C18337)</f>
        <v>0.96561545176777963</v>
      </c>
      <c r="E18337" s="2"/>
      <c r="G18337" s="23"/>
    </row>
    <row r="18338" spans="1:7" customFormat="1">
      <c r="A18338" s="4">
        <v>40976</v>
      </c>
      <c r="B18338">
        <v>0.11</v>
      </c>
      <c r="C18338">
        <f>IFERROR(((VLOOKUP(A18338,'Interest Rates-10yr'!$A$9:$C$15239,2,FALSE))-B18338),C18337)</f>
        <v>1.9199999999999997</v>
      </c>
      <c r="D18338" s="98">
        <f>AVERAGE(C$10:C18338)</f>
        <v>0.96566752141414491</v>
      </c>
      <c r="E18338" s="2"/>
      <c r="G18338" s="23"/>
    </row>
    <row r="18339" spans="1:7" customFormat="1">
      <c r="A18339" s="4">
        <v>40977</v>
      </c>
      <c r="B18339">
        <v>0.12</v>
      </c>
      <c r="C18339">
        <f>IFERROR(((VLOOKUP(A18339,'Interest Rates-10yr'!$A$9:$C$15239,2,FALSE))-B18339),C18338)</f>
        <v>1.92</v>
      </c>
      <c r="D18339" s="98">
        <f>AVERAGE(C$10:C18339)</f>
        <v>0.96571958537915226</v>
      </c>
      <c r="E18339" s="2"/>
      <c r="G18339" s="23"/>
    </row>
    <row r="18340" spans="1:7" customFormat="1">
      <c r="A18340" s="4">
        <v>40978</v>
      </c>
      <c r="B18340">
        <v>0.12</v>
      </c>
      <c r="C18340">
        <f>IFERROR(((VLOOKUP(A18340,'Interest Rates-10yr'!$A$9:$C$15239,2,FALSE))-B18340),C18339)</f>
        <v>1.92</v>
      </c>
      <c r="D18340" s="98">
        <f>AVERAGE(C$10:C18340)</f>
        <v>0.96577164366373136</v>
      </c>
      <c r="E18340" s="2"/>
      <c r="G18340" s="23"/>
    </row>
    <row r="18341" spans="1:7" customFormat="1">
      <c r="A18341" s="4">
        <v>40979</v>
      </c>
      <c r="B18341">
        <v>0.12</v>
      </c>
      <c r="C18341">
        <f>IFERROR(((VLOOKUP(A18341,'Interest Rates-10yr'!$A$9:$C$15239,2,FALSE))-B18341),C18340)</f>
        <v>1.92</v>
      </c>
      <c r="D18341" s="98">
        <f>AVERAGE(C$10:C18341)</f>
        <v>0.96582369626881182</v>
      </c>
      <c r="E18341" s="2"/>
      <c r="G18341" s="23"/>
    </row>
    <row r="18342" spans="1:7" customFormat="1">
      <c r="A18342" s="4">
        <v>40980</v>
      </c>
      <c r="B18342">
        <v>0.12</v>
      </c>
      <c r="C18342">
        <f>IFERROR(((VLOOKUP(A18342,'Interest Rates-10yr'!$A$9:$C$15239,2,FALSE))-B18342),C18341)</f>
        <v>1.92</v>
      </c>
      <c r="D18342" s="98">
        <f>AVERAGE(C$10:C18342)</f>
        <v>0.96587574319532299</v>
      </c>
      <c r="E18342" s="2"/>
      <c r="G18342" s="23"/>
    </row>
    <row r="18343" spans="1:7" customFormat="1">
      <c r="A18343" s="4">
        <v>40981</v>
      </c>
      <c r="B18343">
        <v>0.12</v>
      </c>
      <c r="C18343">
        <f>IFERROR(((VLOOKUP(A18343,'Interest Rates-10yr'!$A$9:$C$15239,2,FALSE))-B18343),C18342)</f>
        <v>2.02</v>
      </c>
      <c r="D18343" s="98">
        <f>AVERAGE(C$10:C18343)</f>
        <v>0.96593323879130888</v>
      </c>
      <c r="E18343" s="2"/>
      <c r="G18343" s="23"/>
    </row>
    <row r="18344" spans="1:7" customFormat="1">
      <c r="A18344" s="4">
        <v>40982</v>
      </c>
      <c r="B18344">
        <v>0.13</v>
      </c>
      <c r="C18344">
        <f>IFERROR(((VLOOKUP(A18344,'Interest Rates-10yr'!$A$9:$C$15239,2,FALSE))-B18344),C18343)</f>
        <v>2.16</v>
      </c>
      <c r="D18344" s="98">
        <f>AVERAGE(C$10:C18344)</f>
        <v>0.96599836378510262</v>
      </c>
      <c r="E18344" s="2"/>
      <c r="G18344" s="23"/>
    </row>
    <row r="18345" spans="1:7" customFormat="1">
      <c r="A18345" s="4">
        <v>40983</v>
      </c>
      <c r="B18345">
        <v>0.14000000000000001</v>
      </c>
      <c r="C18345">
        <f>IFERROR(((VLOOKUP(A18345,'Interest Rates-10yr'!$A$9:$C$15239,2,FALSE))-B18345),C18344)</f>
        <v>2.15</v>
      </c>
      <c r="D18345" s="98">
        <f>AVERAGE(C$10:C18345)</f>
        <v>0.96606293630016671</v>
      </c>
      <c r="E18345" s="2"/>
      <c r="G18345" s="23"/>
    </row>
    <row r="18346" spans="1:7" customFormat="1">
      <c r="A18346" s="4">
        <v>40984</v>
      </c>
      <c r="B18346">
        <v>0.15</v>
      </c>
      <c r="C18346">
        <f>IFERROR(((VLOOKUP(A18346,'Interest Rates-10yr'!$A$9:$C$15239,2,FALSE))-B18346),C18345)</f>
        <v>2.16</v>
      </c>
      <c r="D18346" s="98">
        <f>AVERAGE(C$10:C18346)</f>
        <v>0.96612804711784139</v>
      </c>
      <c r="E18346" s="2"/>
      <c r="G18346" s="23"/>
    </row>
    <row r="18347" spans="1:7" customFormat="1">
      <c r="A18347" s="4">
        <v>40985</v>
      </c>
      <c r="B18347">
        <v>0.15</v>
      </c>
      <c r="C18347">
        <f>IFERROR(((VLOOKUP(A18347,'Interest Rates-10yr'!$A$9:$C$15239,2,FALSE))-B18347),C18346)</f>
        <v>2.16</v>
      </c>
      <c r="D18347" s="98">
        <f>AVERAGE(C$10:C18347)</f>
        <v>0.96619315083432533</v>
      </c>
      <c r="E18347" s="2"/>
      <c r="G18347" s="23"/>
    </row>
    <row r="18348" spans="1:7" customFormat="1">
      <c r="A18348" s="4">
        <v>40986</v>
      </c>
      <c r="B18348">
        <v>0.15</v>
      </c>
      <c r="C18348">
        <f>IFERROR(((VLOOKUP(A18348,'Interest Rates-10yr'!$A$9:$C$15239,2,FALSE))-B18348),C18347)</f>
        <v>2.16</v>
      </c>
      <c r="D18348" s="98">
        <f>AVERAGE(C$10:C18348)</f>
        <v>0.96625824745078015</v>
      </c>
      <c r="E18348" s="2"/>
      <c r="G18348" s="23"/>
    </row>
    <row r="18349" spans="1:7" customFormat="1">
      <c r="A18349" s="4">
        <v>40987</v>
      </c>
      <c r="B18349">
        <v>0.15</v>
      </c>
      <c r="C18349">
        <f>IFERROR(((VLOOKUP(A18349,'Interest Rates-10yr'!$A$9:$C$15239,2,FALSE))-B18349),C18348)</f>
        <v>2.2400000000000002</v>
      </c>
      <c r="D18349" s="98">
        <f>AVERAGE(C$10:C18349)</f>
        <v>0.96632769901853099</v>
      </c>
      <c r="E18349" s="2"/>
      <c r="G18349" s="23"/>
    </row>
    <row r="18350" spans="1:7" customFormat="1">
      <c r="A18350" s="4">
        <v>40988</v>
      </c>
      <c r="B18350">
        <v>0.15</v>
      </c>
      <c r="C18350">
        <f>IFERROR(((VLOOKUP(A18350,'Interest Rates-10yr'!$A$9:$C$15239,2,FALSE))-B18350),C18349)</f>
        <v>2.23</v>
      </c>
      <c r="D18350" s="98">
        <f>AVERAGE(C$10:C18350)</f>
        <v>0.96639659778637255</v>
      </c>
      <c r="E18350" s="2"/>
      <c r="G18350" s="23"/>
    </row>
    <row r="18351" spans="1:7" customFormat="1">
      <c r="A18351" s="4">
        <v>40989</v>
      </c>
      <c r="B18351">
        <v>0.15</v>
      </c>
      <c r="C18351">
        <f>IFERROR(((VLOOKUP(A18351,'Interest Rates-10yr'!$A$9:$C$15239,2,FALSE))-B18351),C18350)</f>
        <v>2.16</v>
      </c>
      <c r="D18351" s="98">
        <f>AVERAGE(C$10:C18351)</f>
        <v>0.96646167266382388</v>
      </c>
      <c r="E18351" s="2"/>
      <c r="G18351" s="23"/>
    </row>
    <row r="18352" spans="1:7" customFormat="1">
      <c r="A18352" s="4">
        <v>40990</v>
      </c>
      <c r="B18352">
        <v>0.14000000000000001</v>
      </c>
      <c r="C18352">
        <f>IFERROR(((VLOOKUP(A18352,'Interest Rates-10yr'!$A$9:$C$15239,2,FALSE))-B18352),C18351)</f>
        <v>2.15</v>
      </c>
      <c r="D18352" s="98">
        <f>AVERAGE(C$10:C18352)</f>
        <v>0.96652619527884531</v>
      </c>
      <c r="E18352" s="2"/>
      <c r="G18352" s="23"/>
    </row>
    <row r="18353" spans="1:8">
      <c r="A18353" s="4">
        <v>40991</v>
      </c>
      <c r="B18353">
        <v>0.14000000000000001</v>
      </c>
      <c r="C18353">
        <f>IFERROR(((VLOOKUP(A18353,'Interest Rates-10yr'!$A$9:$C$15239,2,FALSE))-B18353),C18352)</f>
        <v>2.11</v>
      </c>
      <c r="D18353" s="98">
        <f>AVERAGE(C$10:C18353)</f>
        <v>0.96658853030963043</v>
      </c>
      <c r="E18353" s="2"/>
      <c r="H18353"/>
    </row>
    <row r="18354" spans="1:8">
      <c r="A18354" s="4">
        <v>40992</v>
      </c>
      <c r="B18354">
        <v>0.14000000000000001</v>
      </c>
      <c r="C18354">
        <f>IFERROR(((VLOOKUP(A18354,'Interest Rates-10yr'!$A$9:$C$15239,2,FALSE))-B18354),C18353)</f>
        <v>2.11</v>
      </c>
      <c r="D18354" s="98">
        <f>AVERAGE(C$10:C18354)</f>
        <v>0.96665085854455501</v>
      </c>
      <c r="E18354" s="2"/>
      <c r="H18354"/>
    </row>
    <row r="18355" spans="1:8">
      <c r="A18355" s="4">
        <v>40993</v>
      </c>
      <c r="B18355">
        <v>0.14000000000000001</v>
      </c>
      <c r="C18355">
        <f>IFERROR(((VLOOKUP(A18355,'Interest Rates-10yr'!$A$9:$C$15239,2,FALSE))-B18355),C18354)</f>
        <v>2.11</v>
      </c>
      <c r="D18355" s="98">
        <f>AVERAGE(C$10:C18355)</f>
        <v>0.96671317998473028</v>
      </c>
      <c r="E18355" s="2"/>
      <c r="H18355"/>
    </row>
    <row r="18356" spans="1:8">
      <c r="A18356" s="4">
        <v>40994</v>
      </c>
      <c r="B18356">
        <v>0.14000000000000001</v>
      </c>
      <c r="C18356">
        <f>IFERROR(((VLOOKUP(A18356,'Interest Rates-10yr'!$A$9:$C$15239,2,FALSE))-B18356),C18355)</f>
        <v>2.1199999999999997</v>
      </c>
      <c r="D18356" s="98">
        <f>AVERAGE(C$10:C18356)</f>
        <v>0.96677603967950398</v>
      </c>
      <c r="E18356" s="2"/>
      <c r="H18356"/>
    </row>
    <row r="18357" spans="1:8">
      <c r="A18357" s="4">
        <v>40995</v>
      </c>
      <c r="B18357">
        <v>0.14000000000000001</v>
      </c>
      <c r="C18357">
        <f>IFERROR(((VLOOKUP(A18357,'Interest Rates-10yr'!$A$9:$C$15239,2,FALSE))-B18357),C18356)</f>
        <v>2.06</v>
      </c>
      <c r="D18357" s="98">
        <f>AVERAGE(C$10:C18357)</f>
        <v>0.96683562241115439</v>
      </c>
      <c r="E18357" s="2"/>
      <c r="H18357"/>
    </row>
    <row r="18358" spans="1:8">
      <c r="A18358" s="4">
        <v>40996</v>
      </c>
      <c r="B18358">
        <v>0.13</v>
      </c>
      <c r="C18358">
        <f>IFERROR(((VLOOKUP(A18358,'Interest Rates-10yr'!$A$9:$C$15239,2,FALSE))-B18358),C18357)</f>
        <v>2.08</v>
      </c>
      <c r="D18358" s="98">
        <f>AVERAGE(C$10:C18358)</f>
        <v>0.96689628862607568</v>
      </c>
      <c r="E18358" s="2"/>
      <c r="H18358"/>
    </row>
    <row r="18359" spans="1:8">
      <c r="A18359" s="4">
        <v>40997</v>
      </c>
      <c r="B18359">
        <v>0.13</v>
      </c>
      <c r="C18359">
        <f>IFERROR(((VLOOKUP(A18359,'Interest Rates-10yr'!$A$9:$C$15239,2,FALSE))-B18359),C18358)</f>
        <v>2.0500000000000003</v>
      </c>
      <c r="D18359" s="98">
        <f>AVERAGE(C$10:C18359)</f>
        <v>0.96695531335149121</v>
      </c>
      <c r="E18359" s="2"/>
      <c r="H18359"/>
    </row>
    <row r="18360" spans="1:8">
      <c r="A18360" s="4">
        <v>40998</v>
      </c>
      <c r="B18360">
        <v>0.09</v>
      </c>
      <c r="C18360">
        <f>IFERROR(((VLOOKUP(A18360,'Interest Rates-10yr'!$A$9:$C$15239,2,FALSE))-B18360),C18359)</f>
        <v>2.14</v>
      </c>
      <c r="D18360" s="98">
        <f>AVERAGE(C$10:C18360)</f>
        <v>0.96701923600892936</v>
      </c>
      <c r="E18360" s="2"/>
      <c r="H18360"/>
    </row>
    <row r="18361" spans="1:8">
      <c r="A18361" s="4">
        <v>40999</v>
      </c>
      <c r="B18361">
        <v>0.09</v>
      </c>
      <c r="C18361">
        <f>IFERROR(((VLOOKUP(A18361,'Interest Rates-10yr'!$A$9:$C$15239,2,FALSE))-B18361),C18360)</f>
        <v>2.14</v>
      </c>
      <c r="D18361" s="98">
        <f>AVERAGE(C$10:C18361)</f>
        <v>0.96708315170007964</v>
      </c>
      <c r="E18361" s="2"/>
      <c r="F18361" s="12" t="s">
        <v>190</v>
      </c>
      <c r="G18361" s="23">
        <f>AVERAGE(B18271:B18361)/100</f>
        <v>1.0417582417582424E-3</v>
      </c>
      <c r="H18361" s="23">
        <f>AVERAGE(C18271:C18361)/100</f>
        <v>1.9300000000000001E-2</v>
      </c>
    </row>
    <row r="18362" spans="1:8">
      <c r="A18362" s="4">
        <v>41000</v>
      </c>
      <c r="B18362">
        <v>0.09</v>
      </c>
      <c r="C18362">
        <f>IFERROR(((VLOOKUP(A18362,'Interest Rates-10yr'!$A$9:$C$15239,2,FALSE))-B18362),C18361)</f>
        <v>2.14</v>
      </c>
      <c r="D18362" s="98">
        <f>AVERAGE(C$10:C18362)</f>
        <v>0.96714706042608078</v>
      </c>
      <c r="E18362" s="2"/>
      <c r="H18362"/>
    </row>
    <row r="18363" spans="1:8">
      <c r="A18363" s="4">
        <v>41001</v>
      </c>
      <c r="B18363">
        <v>0.15</v>
      </c>
      <c r="C18363">
        <f>IFERROR(((VLOOKUP(A18363,'Interest Rates-10yr'!$A$9:$C$15239,2,FALSE))-B18363),C18362)</f>
        <v>2.0700000000000003</v>
      </c>
      <c r="D18363" s="98">
        <f>AVERAGE(C$10:C18363)</f>
        <v>0.96720714830553889</v>
      </c>
      <c r="E18363" s="2"/>
      <c r="H18363"/>
    </row>
    <row r="18364" spans="1:8">
      <c r="A18364" s="4">
        <v>41002</v>
      </c>
      <c r="B18364">
        <v>0.15</v>
      </c>
      <c r="C18364">
        <f>IFERROR(((VLOOKUP(A18364,'Interest Rates-10yr'!$A$9:$C$15239,2,FALSE))-B18364),C18363)</f>
        <v>2.15</v>
      </c>
      <c r="D18364" s="98">
        <f>AVERAGE(C$10:C18364)</f>
        <v>0.96727158812311975</v>
      </c>
      <c r="E18364" s="2"/>
      <c r="H18364"/>
    </row>
    <row r="18365" spans="1:8">
      <c r="A18365" s="4">
        <v>41003</v>
      </c>
      <c r="B18365">
        <v>0.15</v>
      </c>
      <c r="C18365">
        <f>IFERROR(((VLOOKUP(A18365,'Interest Rates-10yr'!$A$9:$C$15239,2,FALSE))-B18365),C18364)</f>
        <v>2.1</v>
      </c>
      <c r="D18365" s="98">
        <f>AVERAGE(C$10:C18365)</f>
        <v>0.96733329701459259</v>
      </c>
      <c r="E18365" s="2"/>
      <c r="H18365"/>
    </row>
    <row r="18366" spans="1:8">
      <c r="A18366" s="4">
        <v>41004</v>
      </c>
      <c r="B18366">
        <v>0.15</v>
      </c>
      <c r="C18366">
        <f>IFERROR(((VLOOKUP(A18366,'Interest Rates-10yr'!$A$9:$C$15239,2,FALSE))-B18366),C18365)</f>
        <v>2.04</v>
      </c>
      <c r="D18366" s="98">
        <f>AVERAGE(C$10:C18366)</f>
        <v>0.96739173067493933</v>
      </c>
      <c r="E18366" s="2"/>
      <c r="H18366"/>
    </row>
    <row r="18367" spans="1:8">
      <c r="A18367" s="4">
        <v>41005</v>
      </c>
      <c r="B18367">
        <v>0.12</v>
      </c>
      <c r="C18367">
        <f>IFERROR(((VLOOKUP(A18367,'Interest Rates-10yr'!$A$9:$C$15239,2,FALSE))-B18367),C18366)</f>
        <v>1.9499999999999997</v>
      </c>
      <c r="D18367" s="98">
        <f>AVERAGE(C$10:C18367)</f>
        <v>0.96744525547444504</v>
      </c>
      <c r="E18367" s="2"/>
      <c r="H18367"/>
    </row>
    <row r="18368" spans="1:8">
      <c r="A18368" s="4">
        <v>41006</v>
      </c>
      <c r="B18368">
        <v>0.12</v>
      </c>
      <c r="C18368">
        <f>IFERROR(((VLOOKUP(A18368,'Interest Rates-10yr'!$A$9:$C$15239,2,FALSE))-B18368),C18367)</f>
        <v>1.9499999999999997</v>
      </c>
      <c r="D18368" s="98">
        <f>AVERAGE(C$10:C18368)</f>
        <v>0.967498774443045</v>
      </c>
      <c r="E18368" s="2"/>
      <c r="H18368"/>
    </row>
    <row r="18369" spans="1:7" customFormat="1">
      <c r="A18369" s="4">
        <v>41007</v>
      </c>
      <c r="B18369">
        <v>0.12</v>
      </c>
      <c r="C18369">
        <f>IFERROR(((VLOOKUP(A18369,'Interest Rates-10yr'!$A$9:$C$15239,2,FALSE))-B18369),C18368)</f>
        <v>1.9499999999999997</v>
      </c>
      <c r="D18369" s="98">
        <f>AVERAGE(C$10:C18369)</f>
        <v>0.96755228758169198</v>
      </c>
      <c r="E18369" s="2"/>
      <c r="G18369" s="23"/>
    </row>
    <row r="18370" spans="1:7" customFormat="1">
      <c r="A18370" s="4">
        <v>41008</v>
      </c>
      <c r="B18370">
        <v>0.16</v>
      </c>
      <c r="C18370">
        <f>IFERROR(((VLOOKUP(A18370,'Interest Rates-10yr'!$A$9:$C$15239,2,FALSE))-B18370),C18369)</f>
        <v>1.9000000000000001</v>
      </c>
      <c r="D18370" s="98">
        <f>AVERAGE(C$10:C18370)</f>
        <v>0.967603071728112</v>
      </c>
      <c r="E18370" s="2"/>
      <c r="G18370" s="23"/>
    </row>
    <row r="18371" spans="1:7" customFormat="1">
      <c r="A18371" s="4">
        <v>41009</v>
      </c>
      <c r="B18371">
        <v>0.15</v>
      </c>
      <c r="C18371">
        <f>IFERROR(((VLOOKUP(A18371,'Interest Rates-10yr'!$A$9:$C$15239,2,FALSE))-B18371),C18370)</f>
        <v>1.8599999999999999</v>
      </c>
      <c r="D18371" s="98">
        <f>AVERAGE(C$10:C18371)</f>
        <v>0.96765167193115487</v>
      </c>
      <c r="E18371" s="2"/>
      <c r="G18371" s="23"/>
    </row>
    <row r="18372" spans="1:7" customFormat="1">
      <c r="A18372" s="4">
        <v>41010</v>
      </c>
      <c r="B18372">
        <v>0.16</v>
      </c>
      <c r="C18372">
        <f>IFERROR(((VLOOKUP(A18372,'Interest Rates-10yr'!$A$9:$C$15239,2,FALSE))-B18372),C18371)</f>
        <v>1.89</v>
      </c>
      <c r="D18372" s="98">
        <f>AVERAGE(C$10:C18372)</f>
        <v>0.96770190056090322</v>
      </c>
      <c r="E18372" s="2"/>
      <c r="G18372" s="23"/>
    </row>
    <row r="18373" spans="1:7" customFormat="1">
      <c r="A18373" s="4">
        <v>41011</v>
      </c>
      <c r="B18373">
        <v>0.15</v>
      </c>
      <c r="C18373">
        <f>IFERROR(((VLOOKUP(A18373,'Interest Rates-10yr'!$A$9:$C$15239,2,FALSE))-B18373),C18372)</f>
        <v>1.9300000000000002</v>
      </c>
      <c r="D18373" s="98">
        <f>AVERAGE(C$10:C18373)</f>
        <v>0.96775430189500466</v>
      </c>
      <c r="E18373" s="2"/>
      <c r="G18373" s="23"/>
    </row>
    <row r="18374" spans="1:7" customFormat="1">
      <c r="A18374" s="4">
        <v>41012</v>
      </c>
      <c r="B18374">
        <v>0.15</v>
      </c>
      <c r="C18374">
        <f>IFERROR(((VLOOKUP(A18374,'Interest Rates-10yr'!$A$9:$C$15239,2,FALSE))-B18374),C18373)</f>
        <v>1.87</v>
      </c>
      <c r="D18374" s="98">
        <f>AVERAGE(C$10:C18374)</f>
        <v>0.9678034304383264</v>
      </c>
      <c r="E18374" s="2"/>
      <c r="G18374" s="23"/>
    </row>
    <row r="18375" spans="1:7" customFormat="1">
      <c r="A18375" s="4">
        <v>41013</v>
      </c>
      <c r="B18375">
        <v>0.15</v>
      </c>
      <c r="C18375">
        <f>IFERROR(((VLOOKUP(A18375,'Interest Rates-10yr'!$A$9:$C$15239,2,FALSE))-B18375),C18374)</f>
        <v>1.87</v>
      </c>
      <c r="D18375" s="98">
        <f>AVERAGE(C$10:C18375)</f>
        <v>0.96785255363170331</v>
      </c>
      <c r="E18375" s="2"/>
      <c r="G18375" s="23"/>
    </row>
    <row r="18376" spans="1:7" customFormat="1">
      <c r="A18376" s="4">
        <v>41014</v>
      </c>
      <c r="B18376">
        <v>0.15</v>
      </c>
      <c r="C18376">
        <f>IFERROR(((VLOOKUP(A18376,'Interest Rates-10yr'!$A$9:$C$15239,2,FALSE))-B18376),C18375)</f>
        <v>1.87</v>
      </c>
      <c r="D18376" s="98">
        <f>AVERAGE(C$10:C18376)</f>
        <v>0.96790167147600925</v>
      </c>
      <c r="E18376" s="2"/>
      <c r="G18376" s="23"/>
    </row>
    <row r="18377" spans="1:7" customFormat="1">
      <c r="A18377" s="4">
        <v>41015</v>
      </c>
      <c r="B18377">
        <v>0.15</v>
      </c>
      <c r="C18377">
        <f>IFERROR(((VLOOKUP(A18377,'Interest Rates-10yr'!$A$9:$C$15239,2,FALSE))-B18377),C18376)</f>
        <v>1.85</v>
      </c>
      <c r="D18377" s="98">
        <f>AVERAGE(C$10:C18377)</f>
        <v>0.96794969512194362</v>
      </c>
      <c r="E18377" s="2"/>
      <c r="G18377" s="23"/>
    </row>
    <row r="18378" spans="1:7" customFormat="1">
      <c r="A18378" s="4">
        <v>41016</v>
      </c>
      <c r="B18378">
        <v>0.16</v>
      </c>
      <c r="C18378">
        <f>IFERROR(((VLOOKUP(A18378,'Interest Rates-10yr'!$A$9:$C$15239,2,FALSE))-B18378),C18377)</f>
        <v>1.8699999999999999</v>
      </c>
      <c r="D18378" s="98">
        <f>AVERAGE(C$10:C18378)</f>
        <v>0.9679988023300049</v>
      </c>
      <c r="E18378" s="2"/>
      <c r="G18378" s="23"/>
    </row>
    <row r="18379" spans="1:7" customFormat="1">
      <c r="A18379" s="4">
        <v>41017</v>
      </c>
      <c r="B18379">
        <v>0.15</v>
      </c>
      <c r="C18379">
        <f>IFERROR(((VLOOKUP(A18379,'Interest Rates-10yr'!$A$9:$C$15239,2,FALSE))-B18379),C18378)</f>
        <v>1.85</v>
      </c>
      <c r="D18379" s="98">
        <f>AVERAGE(C$10:C18379)</f>
        <v>0.96804681545998139</v>
      </c>
      <c r="E18379" s="2"/>
      <c r="G18379" s="23"/>
    </row>
    <row r="18380" spans="1:7" customFormat="1">
      <c r="A18380" s="4">
        <v>41018</v>
      </c>
      <c r="B18380">
        <v>0.13</v>
      </c>
      <c r="C18380">
        <f>IFERROR(((VLOOKUP(A18380,'Interest Rates-10yr'!$A$9:$C$15239,2,FALSE))-B18380),C18379)</f>
        <v>1.85</v>
      </c>
      <c r="D18380" s="98">
        <f>AVERAGE(C$10:C18380)</f>
        <v>0.9680948233629012</v>
      </c>
      <c r="E18380" s="2"/>
      <c r="G18380" s="23"/>
    </row>
    <row r="18381" spans="1:7" customFormat="1">
      <c r="A18381" s="4">
        <v>41019</v>
      </c>
      <c r="B18381">
        <v>0.12</v>
      </c>
      <c r="C18381">
        <f>IFERROR(((VLOOKUP(A18381,'Interest Rates-10yr'!$A$9:$C$15239,2,FALSE))-B18381),C18380)</f>
        <v>1.87</v>
      </c>
      <c r="D18381" s="98">
        <f>AVERAGE(C$10:C18381)</f>
        <v>0.96814391465272454</v>
      </c>
      <c r="E18381" s="2"/>
      <c r="G18381" s="23"/>
    </row>
    <row r="18382" spans="1:7" customFormat="1">
      <c r="A18382" s="4">
        <v>41020</v>
      </c>
      <c r="B18382">
        <v>0.12</v>
      </c>
      <c r="C18382">
        <f>IFERROR(((VLOOKUP(A18382,'Interest Rates-10yr'!$A$9:$C$15239,2,FALSE))-B18382),C18381)</f>
        <v>1.87</v>
      </c>
      <c r="D18382" s="98">
        <f>AVERAGE(C$10:C18382)</f>
        <v>0.96819300059869673</v>
      </c>
      <c r="E18382" s="2"/>
      <c r="G18382" s="23"/>
    </row>
    <row r="18383" spans="1:7" customFormat="1">
      <c r="A18383" s="4">
        <v>41021</v>
      </c>
      <c r="B18383">
        <v>0.12</v>
      </c>
      <c r="C18383">
        <f>IFERROR(((VLOOKUP(A18383,'Interest Rates-10yr'!$A$9:$C$15239,2,FALSE))-B18383),C18382)</f>
        <v>1.87</v>
      </c>
      <c r="D18383" s="98">
        <f>AVERAGE(C$10:C18383)</f>
        <v>0.96824208120169009</v>
      </c>
      <c r="E18383" s="2"/>
      <c r="G18383" s="23"/>
    </row>
    <row r="18384" spans="1:7" customFormat="1">
      <c r="A18384" s="4">
        <v>41022</v>
      </c>
      <c r="B18384">
        <v>0.13</v>
      </c>
      <c r="C18384">
        <f>IFERROR(((VLOOKUP(A18384,'Interest Rates-10yr'!$A$9:$C$15239,2,FALSE))-B18384),C18383)</f>
        <v>1.83</v>
      </c>
      <c r="D18384" s="98">
        <f>AVERAGE(C$10:C18384)</f>
        <v>0.96828897959182891</v>
      </c>
      <c r="E18384" s="2"/>
      <c r="G18384" s="23"/>
    </row>
    <row r="18385" spans="1:7" customFormat="1">
      <c r="A18385" s="4">
        <v>41023</v>
      </c>
      <c r="B18385">
        <v>0.14000000000000001</v>
      </c>
      <c r="C18385">
        <f>IFERROR(((VLOOKUP(A18385,'Interest Rates-10yr'!$A$9:$C$15239,2,FALSE))-B18385),C18384)</f>
        <v>1.8599999999999999</v>
      </c>
      <c r="D18385" s="98">
        <f>AVERAGE(C$10:C18385)</f>
        <v>0.96833750544187291</v>
      </c>
      <c r="E18385" s="2"/>
      <c r="G18385" s="23"/>
    </row>
    <row r="18386" spans="1:7" customFormat="1">
      <c r="A18386" s="4">
        <v>41024</v>
      </c>
      <c r="B18386">
        <v>0.15</v>
      </c>
      <c r="C18386">
        <f>IFERROR(((VLOOKUP(A18386,'Interest Rates-10yr'!$A$9:$C$15239,2,FALSE))-B18386),C18385)</f>
        <v>1.8599999999999999</v>
      </c>
      <c r="D18386" s="98">
        <f>AVERAGE(C$10:C18386)</f>
        <v>0.96838602601076651</v>
      </c>
      <c r="E18386" s="2"/>
      <c r="G18386" s="23"/>
    </row>
    <row r="18387" spans="1:7" customFormat="1">
      <c r="A18387" s="4">
        <v>41025</v>
      </c>
      <c r="B18387">
        <v>0.14000000000000001</v>
      </c>
      <c r="C18387">
        <f>IFERROR(((VLOOKUP(A18387,'Interest Rates-10yr'!$A$9:$C$15239,2,FALSE))-B18387),C18386)</f>
        <v>1.8399999999999999</v>
      </c>
      <c r="D18387" s="98">
        <f>AVERAGE(C$10:C18387)</f>
        <v>0.9684334530416725</v>
      </c>
      <c r="E18387" s="2"/>
      <c r="G18387" s="23"/>
    </row>
    <row r="18388" spans="1:7" customFormat="1">
      <c r="A18388" s="4">
        <v>41026</v>
      </c>
      <c r="B18388">
        <v>0.13</v>
      </c>
      <c r="C18388">
        <f>IFERROR(((VLOOKUP(A18388,'Interest Rates-10yr'!$A$9:$C$15239,2,FALSE))-B18388),C18387)</f>
        <v>1.83</v>
      </c>
      <c r="D18388" s="98">
        <f>AVERAGE(C$10:C18388)</f>
        <v>0.96848033081233253</v>
      </c>
      <c r="E18388" s="2"/>
      <c r="G18388" s="23"/>
    </row>
    <row r="18389" spans="1:7" customFormat="1">
      <c r="A18389" s="4">
        <v>41027</v>
      </c>
      <c r="B18389">
        <v>0.13</v>
      </c>
      <c r="C18389">
        <f>IFERROR(((VLOOKUP(A18389,'Interest Rates-10yr'!$A$9:$C$15239,2,FALSE))-B18389),C18388)</f>
        <v>1.83</v>
      </c>
      <c r="D18389" s="98">
        <f>AVERAGE(C$10:C18389)</f>
        <v>0.96852720348203813</v>
      </c>
      <c r="E18389" s="2"/>
      <c r="G18389" s="23"/>
    </row>
    <row r="18390" spans="1:7" customFormat="1">
      <c r="A18390" s="4">
        <v>41028</v>
      </c>
      <c r="B18390">
        <v>0.13</v>
      </c>
      <c r="C18390">
        <f>IFERROR(((VLOOKUP(A18390,'Interest Rates-10yr'!$A$9:$C$15239,2,FALSE))-B18390),C18389)</f>
        <v>1.83</v>
      </c>
      <c r="D18390" s="98">
        <f>AVERAGE(C$10:C18390)</f>
        <v>0.96857407105162197</v>
      </c>
      <c r="E18390" s="2"/>
      <c r="G18390" s="23"/>
    </row>
    <row r="18391" spans="1:7" customFormat="1">
      <c r="A18391" s="4">
        <v>41029</v>
      </c>
      <c r="B18391">
        <v>0.16</v>
      </c>
      <c r="C18391">
        <f>IFERROR(((VLOOKUP(A18391,'Interest Rates-10yr'!$A$9:$C$15239,2,FALSE))-B18391),C18390)</f>
        <v>1.79</v>
      </c>
      <c r="D18391" s="98">
        <f>AVERAGE(C$10:C18391)</f>
        <v>0.96861875748013615</v>
      </c>
      <c r="E18391" s="2"/>
      <c r="G18391" s="23"/>
    </row>
    <row r="18392" spans="1:7" customFormat="1">
      <c r="A18392" s="4">
        <v>41030</v>
      </c>
      <c r="B18392">
        <v>0.16</v>
      </c>
      <c r="C18392">
        <f>IFERROR(((VLOOKUP(A18392,'Interest Rates-10yr'!$A$9:$C$15239,2,FALSE))-B18392),C18391)</f>
        <v>1.82</v>
      </c>
      <c r="D18392" s="98">
        <f>AVERAGE(C$10:C18392)</f>
        <v>0.96866507098949373</v>
      </c>
      <c r="E18392" s="2"/>
      <c r="G18392" s="23"/>
    </row>
    <row r="18393" spans="1:7" customFormat="1">
      <c r="A18393" s="4">
        <v>41031</v>
      </c>
      <c r="B18393">
        <v>0.15</v>
      </c>
      <c r="C18393">
        <f>IFERROR(((VLOOKUP(A18393,'Interest Rates-10yr'!$A$9:$C$15239,2,FALSE))-B18393),C18392)</f>
        <v>1.81</v>
      </c>
      <c r="D18393" s="98">
        <f>AVERAGE(C$10:C18393)</f>
        <v>0.96871083550913095</v>
      </c>
      <c r="E18393" s="2"/>
      <c r="G18393" s="23"/>
    </row>
    <row r="18394" spans="1:7" customFormat="1">
      <c r="A18394" s="4">
        <v>41032</v>
      </c>
      <c r="B18394">
        <v>0.15</v>
      </c>
      <c r="C18394">
        <f>IFERROR(((VLOOKUP(A18394,'Interest Rates-10yr'!$A$9:$C$15239,2,FALSE))-B18394),C18393)</f>
        <v>1.81</v>
      </c>
      <c r="D18394" s="98">
        <f>AVERAGE(C$10:C18394)</f>
        <v>0.96875659505030542</v>
      </c>
      <c r="E18394" s="2"/>
      <c r="G18394" s="23"/>
    </row>
    <row r="18395" spans="1:7" customFormat="1">
      <c r="A18395" s="4">
        <v>41033</v>
      </c>
      <c r="B18395">
        <v>0.16</v>
      </c>
      <c r="C18395">
        <f>IFERROR(((VLOOKUP(A18395,'Interest Rates-10yr'!$A$9:$C$15239,2,FALSE))-B18395),C18394)</f>
        <v>1.75</v>
      </c>
      <c r="D18395" s="98">
        <f>AVERAGE(C$10:C18395)</f>
        <v>0.96879908626127842</v>
      </c>
      <c r="E18395" s="2"/>
      <c r="G18395" s="23"/>
    </row>
    <row r="18396" spans="1:7" customFormat="1">
      <c r="A18396" s="4">
        <v>41034</v>
      </c>
      <c r="B18396">
        <v>0.16</v>
      </c>
      <c r="C18396">
        <f>IFERROR(((VLOOKUP(A18396,'Interest Rates-10yr'!$A$9:$C$15239,2,FALSE))-B18396),C18395)</f>
        <v>1.75</v>
      </c>
      <c r="D18396" s="98">
        <f>AVERAGE(C$10:C18396)</f>
        <v>0.96884157285037609</v>
      </c>
      <c r="E18396" s="2"/>
      <c r="G18396" s="23"/>
    </row>
    <row r="18397" spans="1:7" customFormat="1">
      <c r="A18397" s="4">
        <v>41035</v>
      </c>
      <c r="B18397">
        <v>0.16</v>
      </c>
      <c r="C18397">
        <f>IFERROR(((VLOOKUP(A18397,'Interest Rates-10yr'!$A$9:$C$15239,2,FALSE))-B18397),C18396)</f>
        <v>1.75</v>
      </c>
      <c r="D18397" s="98">
        <f>AVERAGE(C$10:C18397)</f>
        <v>0.96888405481835249</v>
      </c>
      <c r="E18397" s="2"/>
      <c r="G18397" s="23"/>
    </row>
    <row r="18398" spans="1:7" customFormat="1">
      <c r="A18398" s="4">
        <v>41036</v>
      </c>
      <c r="B18398">
        <v>0.16</v>
      </c>
      <c r="C18398">
        <f>IFERROR(((VLOOKUP(A18398,'Interest Rates-10yr'!$A$9:$C$15239,2,FALSE))-B18398),C18397)</f>
        <v>1.76</v>
      </c>
      <c r="D18398" s="98">
        <f>AVERAGE(C$10:C18398)</f>
        <v>0.96892707596932204</v>
      </c>
      <c r="E18398" s="2"/>
      <c r="G18398" s="23"/>
    </row>
    <row r="18399" spans="1:7" customFormat="1">
      <c r="A18399" s="4">
        <v>41037</v>
      </c>
      <c r="B18399">
        <v>0.16</v>
      </c>
      <c r="C18399">
        <f>IFERROR(((VLOOKUP(A18399,'Interest Rates-10yr'!$A$9:$C$15239,2,FALSE))-B18399),C18398)</f>
        <v>1.72</v>
      </c>
      <c r="D18399" s="98">
        <f>AVERAGE(C$10:C18399)</f>
        <v>0.96896791734637655</v>
      </c>
      <c r="E18399" s="2"/>
      <c r="G18399" s="23"/>
    </row>
    <row r="18400" spans="1:7" customFormat="1">
      <c r="A18400" s="4">
        <v>41038</v>
      </c>
      <c r="B18400">
        <v>0.15</v>
      </c>
      <c r="C18400">
        <f>IFERROR(((VLOOKUP(A18400,'Interest Rates-10yr'!$A$9:$C$15239,2,FALSE))-B18400),C18399)</f>
        <v>1.7200000000000002</v>
      </c>
      <c r="D18400" s="98">
        <f>AVERAGE(C$10:C18400)</f>
        <v>0.96900875428197852</v>
      </c>
      <c r="E18400" s="2"/>
      <c r="G18400" s="23"/>
    </row>
    <row r="18401" spans="1:7" customFormat="1">
      <c r="A18401" s="4">
        <v>41039</v>
      </c>
      <c r="B18401">
        <v>0.15</v>
      </c>
      <c r="C18401">
        <f>IFERROR(((VLOOKUP(A18401,'Interest Rates-10yr'!$A$9:$C$15239,2,FALSE))-B18401),C18400)</f>
        <v>1.74</v>
      </c>
      <c r="D18401" s="98">
        <f>AVERAGE(C$10:C18401)</f>
        <v>0.96905067420616942</v>
      </c>
      <c r="E18401" s="2"/>
      <c r="G18401" s="23"/>
    </row>
    <row r="18402" spans="1:7" customFormat="1">
      <c r="A18402" s="4">
        <v>41040</v>
      </c>
      <c r="B18402">
        <v>0.15</v>
      </c>
      <c r="C18402">
        <f>IFERROR(((VLOOKUP(A18402,'Interest Rates-10yr'!$A$9:$C$15239,2,FALSE))-B18402),C18401)</f>
        <v>1.6900000000000002</v>
      </c>
      <c r="D18402" s="98">
        <f>AVERAGE(C$10:C18402)</f>
        <v>0.96908987114662459</v>
      </c>
      <c r="E18402" s="2"/>
      <c r="G18402" s="23"/>
    </row>
    <row r="18403" spans="1:7" customFormat="1">
      <c r="A18403" s="4">
        <v>41041</v>
      </c>
      <c r="B18403">
        <v>0.15</v>
      </c>
      <c r="C18403">
        <f>IFERROR(((VLOOKUP(A18403,'Interest Rates-10yr'!$A$9:$C$15239,2,FALSE))-B18403),C18402)</f>
        <v>1.6900000000000002</v>
      </c>
      <c r="D18403" s="98">
        <f>AVERAGE(C$10:C18403)</f>
        <v>0.96912906382515307</v>
      </c>
      <c r="E18403" s="2"/>
      <c r="G18403" s="23"/>
    </row>
    <row r="18404" spans="1:7" customFormat="1">
      <c r="A18404" s="4">
        <v>41042</v>
      </c>
      <c r="B18404">
        <v>0.15</v>
      </c>
      <c r="C18404">
        <f>IFERROR(((VLOOKUP(A18404,'Interest Rates-10yr'!$A$9:$C$15239,2,FALSE))-B18404),C18403)</f>
        <v>1.6900000000000002</v>
      </c>
      <c r="D18404" s="98">
        <f>AVERAGE(C$10:C18404)</f>
        <v>0.96916825224244985</v>
      </c>
      <c r="E18404" s="2"/>
      <c r="G18404" s="23"/>
    </row>
    <row r="18405" spans="1:7" customFormat="1">
      <c r="A18405" s="4">
        <v>41043</v>
      </c>
      <c r="B18405">
        <v>0.16</v>
      </c>
      <c r="C18405">
        <f>IFERROR(((VLOOKUP(A18405,'Interest Rates-10yr'!$A$9:$C$15239,2,FALSE))-B18405),C18404)</f>
        <v>1.62</v>
      </c>
      <c r="D18405" s="98">
        <f>AVERAGE(C$10:C18405)</f>
        <v>0.96920363122417175</v>
      </c>
      <c r="E18405" s="2"/>
      <c r="G18405" s="23"/>
    </row>
    <row r="18406" spans="1:7" customFormat="1">
      <c r="A18406" s="4">
        <v>41044</v>
      </c>
      <c r="B18406">
        <v>0.16</v>
      </c>
      <c r="C18406">
        <f>IFERROR(((VLOOKUP(A18406,'Interest Rates-10yr'!$A$9:$C$15239,2,FALSE))-B18406),C18405)</f>
        <v>1.6</v>
      </c>
      <c r="D18406" s="98">
        <f>AVERAGE(C$10:C18406)</f>
        <v>0.96923791922595326</v>
      </c>
      <c r="E18406" s="2"/>
      <c r="G18406" s="23"/>
    </row>
    <row r="18407" spans="1:7" customFormat="1">
      <c r="A18407" s="4">
        <v>41045</v>
      </c>
      <c r="B18407">
        <v>0.16</v>
      </c>
      <c r="C18407">
        <f>IFERROR(((VLOOKUP(A18407,'Interest Rates-10yr'!$A$9:$C$15239,2,FALSE))-B18407),C18406)</f>
        <v>1.6</v>
      </c>
      <c r="D18407" s="98">
        <f>AVERAGE(C$10:C18407)</f>
        <v>0.96927220350037291</v>
      </c>
      <c r="E18407" s="2"/>
      <c r="G18407" s="23"/>
    </row>
    <row r="18408" spans="1:7" customFormat="1">
      <c r="A18408" s="4">
        <v>41046</v>
      </c>
      <c r="B18408">
        <v>0.16</v>
      </c>
      <c r="C18408">
        <f>IFERROR(((VLOOKUP(A18408,'Interest Rates-10yr'!$A$9:$C$15239,2,FALSE))-B18408),C18407)</f>
        <v>1.54</v>
      </c>
      <c r="D18408" s="98">
        <f>AVERAGE(C$10:C18408)</f>
        <v>0.9693032230012425</v>
      </c>
      <c r="E18408" s="2"/>
      <c r="G18408" s="23"/>
    </row>
    <row r="18409" spans="1:7" customFormat="1">
      <c r="A18409" s="4">
        <v>41047</v>
      </c>
      <c r="B18409">
        <v>0.16</v>
      </c>
      <c r="C18409">
        <f>IFERROR(((VLOOKUP(A18409,'Interest Rates-10yr'!$A$9:$C$15239,2,FALSE))-B18409),C18408)</f>
        <v>1.55</v>
      </c>
      <c r="D18409" s="98">
        <f>AVERAGE(C$10:C18409)</f>
        <v>0.96933478260868811</v>
      </c>
      <c r="E18409" s="2"/>
      <c r="G18409" s="23"/>
    </row>
    <row r="18410" spans="1:7" customFormat="1">
      <c r="A18410" s="4">
        <v>41048</v>
      </c>
      <c r="B18410">
        <v>0.16</v>
      </c>
      <c r="C18410">
        <f>IFERROR(((VLOOKUP(A18410,'Interest Rates-10yr'!$A$9:$C$15239,2,FALSE))-B18410),C18409)</f>
        <v>1.55</v>
      </c>
      <c r="D18410" s="98">
        <f>AVERAGE(C$10:C18410)</f>
        <v>0.96936633878592793</v>
      </c>
      <c r="E18410" s="2"/>
      <c r="G18410" s="23"/>
    </row>
    <row r="18411" spans="1:7" customFormat="1">
      <c r="A18411" s="4">
        <v>41049</v>
      </c>
      <c r="B18411">
        <v>0.16</v>
      </c>
      <c r="C18411">
        <f>IFERROR(((VLOOKUP(A18411,'Interest Rates-10yr'!$A$9:$C$15239,2,FALSE))-B18411),C18410)</f>
        <v>1.55</v>
      </c>
      <c r="D18411" s="98">
        <f>AVERAGE(C$10:C18411)</f>
        <v>0.96939789153352129</v>
      </c>
      <c r="E18411" s="2"/>
      <c r="G18411" s="23"/>
    </row>
    <row r="18412" spans="1:7" customFormat="1">
      <c r="A18412" s="4">
        <v>41050</v>
      </c>
      <c r="B18412">
        <v>0.16</v>
      </c>
      <c r="C18412">
        <f>IFERROR(((VLOOKUP(A18412,'Interest Rates-10yr'!$A$9:$C$15239,2,FALSE))-B18412),C18411)</f>
        <v>1.59</v>
      </c>
      <c r="D18412" s="98">
        <f>AVERAGE(C$10:C18412)</f>
        <v>0.96943161441068626</v>
      </c>
      <c r="E18412" s="2"/>
      <c r="G18412" s="23"/>
    </row>
    <row r="18413" spans="1:7" customFormat="1">
      <c r="A18413" s="4">
        <v>41051</v>
      </c>
      <c r="B18413">
        <v>0.16</v>
      </c>
      <c r="C18413">
        <f>IFERROR(((VLOOKUP(A18413,'Interest Rates-10yr'!$A$9:$C$15239,2,FALSE))-B18413),C18412)</f>
        <v>1.6300000000000001</v>
      </c>
      <c r="D18413" s="98">
        <f>AVERAGE(C$10:C18413)</f>
        <v>0.96946750706367424</v>
      </c>
      <c r="E18413" s="2"/>
      <c r="G18413" s="23"/>
    </row>
    <row r="18414" spans="1:7" customFormat="1">
      <c r="A18414" s="4">
        <v>41052</v>
      </c>
      <c r="B18414">
        <v>0.15</v>
      </c>
      <c r="C18414">
        <f>IFERROR(((VLOOKUP(A18414,'Interest Rates-10yr'!$A$9:$C$15239,2,FALSE))-B18414),C18413)</f>
        <v>1.58</v>
      </c>
      <c r="D18414" s="98">
        <f>AVERAGE(C$10:C18414)</f>
        <v>0.96950067916326332</v>
      </c>
      <c r="E18414" s="2"/>
      <c r="G18414" s="23"/>
    </row>
    <row r="18415" spans="1:7" customFormat="1">
      <c r="A18415" s="4">
        <v>41053</v>
      </c>
      <c r="B18415">
        <v>0.15</v>
      </c>
      <c r="C18415">
        <f>IFERROR(((VLOOKUP(A18415,'Interest Rates-10yr'!$A$9:$C$15239,2,FALSE))-B18415),C18414)</f>
        <v>1.62</v>
      </c>
      <c r="D18415" s="98">
        <f>AVERAGE(C$10:C18415)</f>
        <v>0.96953602086275459</v>
      </c>
      <c r="E18415" s="2"/>
      <c r="G18415" s="23"/>
    </row>
    <row r="18416" spans="1:7" customFormat="1">
      <c r="A18416" s="4">
        <v>41054</v>
      </c>
      <c r="B18416">
        <v>0.15</v>
      </c>
      <c r="C18416">
        <f>IFERROR(((VLOOKUP(A18416,'Interest Rates-10yr'!$A$9:$C$15239,2,FALSE))-B18416),C18415)</f>
        <v>1.6</v>
      </c>
      <c r="D18416" s="98">
        <f>AVERAGE(C$10:C18416)</f>
        <v>0.96957027217905467</v>
      </c>
      <c r="E18416" s="2"/>
      <c r="G18416" s="23"/>
    </row>
    <row r="18417" spans="1:7" customFormat="1">
      <c r="A18417" s="4">
        <v>41055</v>
      </c>
      <c r="B18417">
        <v>0.15</v>
      </c>
      <c r="C18417">
        <f>IFERROR(((VLOOKUP(A18417,'Interest Rates-10yr'!$A$9:$C$15239,2,FALSE))-B18417),C18416)</f>
        <v>1.6</v>
      </c>
      <c r="D18417" s="98">
        <f>AVERAGE(C$10:C18417)</f>
        <v>0.96960451977400353</v>
      </c>
      <c r="E18417" s="2"/>
      <c r="G18417" s="23"/>
    </row>
    <row r="18418" spans="1:7" customFormat="1">
      <c r="A18418" s="4">
        <v>41056</v>
      </c>
      <c r="B18418">
        <v>0.15</v>
      </c>
      <c r="C18418">
        <f>IFERROR(((VLOOKUP(A18418,'Interest Rates-10yr'!$A$9:$C$15239,2,FALSE))-B18418),C18417)</f>
        <v>1.6</v>
      </c>
      <c r="D18418" s="98">
        <f>AVERAGE(C$10:C18418)</f>
        <v>0.96963876364820778</v>
      </c>
      <c r="E18418" s="2"/>
      <c r="G18418" s="23"/>
    </row>
    <row r="18419" spans="1:7" customFormat="1">
      <c r="A18419" s="4">
        <v>41057</v>
      </c>
      <c r="B18419">
        <v>0.15</v>
      </c>
      <c r="C18419">
        <f>IFERROR(((VLOOKUP(A18419,'Interest Rates-10yr'!$A$9:$C$15239,2,FALSE))-B18419),C18418)</f>
        <v>1.6</v>
      </c>
      <c r="D18419" s="98">
        <f>AVERAGE(C$10:C18419)</f>
        <v>0.9696730038022735</v>
      </c>
      <c r="E18419" s="2"/>
      <c r="G18419" s="23"/>
    </row>
    <row r="18420" spans="1:7" customFormat="1">
      <c r="A18420" s="4">
        <v>41058</v>
      </c>
      <c r="B18420">
        <v>0.16</v>
      </c>
      <c r="C18420">
        <f>IFERROR(((VLOOKUP(A18420,'Interest Rates-10yr'!$A$9:$C$15239,2,FALSE))-B18420),C18419)</f>
        <v>1.58</v>
      </c>
      <c r="D18420" s="98">
        <f>AVERAGE(C$10:C18420)</f>
        <v>0.96970615392970816</v>
      </c>
      <c r="E18420" s="2"/>
      <c r="G18420" s="23"/>
    </row>
    <row r="18421" spans="1:7" customFormat="1">
      <c r="A18421" s="4">
        <v>41059</v>
      </c>
      <c r="B18421">
        <v>0.16</v>
      </c>
      <c r="C18421">
        <f>IFERROR(((VLOOKUP(A18421,'Interest Rates-10yr'!$A$9:$C$15239,2,FALSE))-B18421),C18420)</f>
        <v>1.47</v>
      </c>
      <c r="D18421" s="98">
        <f>AVERAGE(C$10:C18421)</f>
        <v>0.96973332609167162</v>
      </c>
      <c r="E18421" s="2"/>
      <c r="G18421" s="23"/>
    </row>
    <row r="18422" spans="1:7" customFormat="1">
      <c r="A18422" s="4">
        <v>41060</v>
      </c>
      <c r="B18422">
        <v>0.16</v>
      </c>
      <c r="C18422">
        <f>IFERROR(((VLOOKUP(A18422,'Interest Rates-10yr'!$A$9:$C$15239,2,FALSE))-B18422),C18421)</f>
        <v>1.4300000000000002</v>
      </c>
      <c r="D18422" s="98">
        <f>AVERAGE(C$10:C18422)</f>
        <v>0.96975832292401332</v>
      </c>
      <c r="E18422" s="2"/>
      <c r="G18422" s="23"/>
    </row>
    <row r="18423" spans="1:7" customFormat="1">
      <c r="A18423" s="4">
        <v>41061</v>
      </c>
      <c r="B18423">
        <v>0.16</v>
      </c>
      <c r="C18423">
        <f>IFERROR(((VLOOKUP(A18423,'Interest Rates-10yr'!$A$9:$C$15239,2,FALSE))-B18423),C18422)</f>
        <v>1.31</v>
      </c>
      <c r="D18423" s="98">
        <f>AVERAGE(C$10:C18423)</f>
        <v>0.9697768002606636</v>
      </c>
      <c r="E18423" s="2"/>
      <c r="G18423" s="23"/>
    </row>
    <row r="18424" spans="1:7" customFormat="1">
      <c r="A18424" s="4">
        <v>41062</v>
      </c>
      <c r="B18424">
        <v>0.16</v>
      </c>
      <c r="C18424">
        <f>IFERROR(((VLOOKUP(A18424,'Interest Rates-10yr'!$A$9:$C$15239,2,FALSE))-B18424),C18423)</f>
        <v>1.31</v>
      </c>
      <c r="D18424" s="98">
        <f>AVERAGE(C$10:C18424)</f>
        <v>0.96979527559054357</v>
      </c>
      <c r="E18424" s="2"/>
      <c r="G18424" s="23"/>
    </row>
    <row r="18425" spans="1:7" customFormat="1">
      <c r="A18425" s="4">
        <v>41063</v>
      </c>
      <c r="B18425">
        <v>0.16</v>
      </c>
      <c r="C18425">
        <f>IFERROR(((VLOOKUP(A18425,'Interest Rates-10yr'!$A$9:$C$15239,2,FALSE))-B18425),C18424)</f>
        <v>1.31</v>
      </c>
      <c r="D18425" s="98">
        <f>AVERAGE(C$10:C18425)</f>
        <v>0.96981374891398031</v>
      </c>
      <c r="E18425" s="2"/>
      <c r="G18425" s="23"/>
    </row>
    <row r="18426" spans="1:7" customFormat="1">
      <c r="A18426" s="4">
        <v>41064</v>
      </c>
      <c r="B18426">
        <v>0.17</v>
      </c>
      <c r="C18426">
        <f>IFERROR(((VLOOKUP(A18426,'Interest Rates-10yr'!$A$9:$C$15239,2,FALSE))-B18426),C18425)</f>
        <v>1.36</v>
      </c>
      <c r="D18426" s="98">
        <f>AVERAGE(C$10:C18426)</f>
        <v>0.96983493511428909</v>
      </c>
      <c r="E18426" s="2"/>
      <c r="G18426" s="23"/>
    </row>
    <row r="18427" spans="1:7" customFormat="1">
      <c r="A18427" s="4">
        <v>41065</v>
      </c>
      <c r="B18427">
        <v>0.17</v>
      </c>
      <c r="C18427">
        <f>IFERROR(((VLOOKUP(A18427,'Interest Rates-10yr'!$A$9:$C$15239,2,FALSE))-B18427),C18426)</f>
        <v>1.4000000000000001</v>
      </c>
      <c r="D18427" s="98">
        <f>AVERAGE(C$10:C18427)</f>
        <v>0.96985829080246844</v>
      </c>
      <c r="E18427" s="2"/>
      <c r="G18427" s="23"/>
    </row>
    <row r="18428" spans="1:7" customFormat="1">
      <c r="A18428" s="4">
        <v>41066</v>
      </c>
      <c r="B18428">
        <v>0.16</v>
      </c>
      <c r="C18428">
        <f>IFERROR(((VLOOKUP(A18428,'Interest Rates-10yr'!$A$9:$C$15239,2,FALSE))-B18428),C18427)</f>
        <v>1.5</v>
      </c>
      <c r="D18428" s="98">
        <f>AVERAGE(C$10:C18428)</f>
        <v>0.96988707313099864</v>
      </c>
      <c r="E18428" s="2"/>
      <c r="G18428" s="23"/>
    </row>
    <row r="18429" spans="1:7" customFormat="1">
      <c r="A18429" s="4">
        <v>41067</v>
      </c>
      <c r="B18429">
        <v>0.16</v>
      </c>
      <c r="C18429">
        <f>IFERROR(((VLOOKUP(A18429,'Interest Rates-10yr'!$A$9:$C$15239,2,FALSE))-B18429),C18428)</f>
        <v>1.5</v>
      </c>
      <c r="D18429" s="98">
        <f>AVERAGE(C$10:C18429)</f>
        <v>0.96991585233441169</v>
      </c>
      <c r="E18429" s="2"/>
      <c r="G18429" s="23"/>
    </row>
    <row r="18430" spans="1:7" customFormat="1">
      <c r="A18430" s="4">
        <v>41068</v>
      </c>
      <c r="B18430">
        <v>0.17</v>
      </c>
      <c r="C18430">
        <f>IFERROR(((VLOOKUP(A18430,'Interest Rates-10yr'!$A$9:$C$15239,2,FALSE))-B18430),C18429)</f>
        <v>1.48</v>
      </c>
      <c r="D18430" s="98">
        <f>AVERAGE(C$10:C18430)</f>
        <v>0.96994354269582883</v>
      </c>
      <c r="E18430" s="2"/>
      <c r="G18430" s="23"/>
    </row>
    <row r="18431" spans="1:7" customFormat="1">
      <c r="A18431" s="4">
        <v>41069</v>
      </c>
      <c r="B18431">
        <v>0.17</v>
      </c>
      <c r="C18431">
        <f>IFERROR(((VLOOKUP(A18431,'Interest Rates-10yr'!$A$9:$C$15239,2,FALSE))-B18431),C18430)</f>
        <v>1.48</v>
      </c>
      <c r="D18431" s="98">
        <f>AVERAGE(C$10:C18431)</f>
        <v>0.96997123005101848</v>
      </c>
      <c r="E18431" s="2"/>
      <c r="G18431" s="23"/>
    </row>
    <row r="18432" spans="1:7" customFormat="1">
      <c r="A18432" s="4">
        <v>41070</v>
      </c>
      <c r="B18432">
        <v>0.17</v>
      </c>
      <c r="C18432">
        <f>IFERROR(((VLOOKUP(A18432,'Interest Rates-10yr'!$A$9:$C$15239,2,FALSE))-B18432),C18431)</f>
        <v>1.48</v>
      </c>
      <c r="D18432" s="98">
        <f>AVERAGE(C$10:C18432)</f>
        <v>0.96999891440047026</v>
      </c>
      <c r="E18432" s="2"/>
      <c r="G18432" s="23"/>
    </row>
    <row r="18433" spans="1:7" customFormat="1">
      <c r="A18433" s="4">
        <v>41071</v>
      </c>
      <c r="B18433">
        <v>0.17</v>
      </c>
      <c r="C18433">
        <f>IFERROR(((VLOOKUP(A18433,'Interest Rates-10yr'!$A$9:$C$15239,2,FALSE))-B18433),C18432)</f>
        <v>1.4300000000000002</v>
      </c>
      <c r="D18433" s="98">
        <f>AVERAGE(C$10:C18433)</f>
        <v>0.97002388189317534</v>
      </c>
      <c r="E18433" s="2"/>
      <c r="G18433" s="23"/>
    </row>
    <row r="18434" spans="1:7" customFormat="1">
      <c r="A18434" s="4">
        <v>41072</v>
      </c>
      <c r="B18434">
        <v>0.16</v>
      </c>
      <c r="C18434">
        <f>IFERROR(((VLOOKUP(A18434,'Interest Rates-10yr'!$A$9:$C$15239,2,FALSE))-B18434),C18433)</f>
        <v>1.51</v>
      </c>
      <c r="D18434" s="98">
        <f>AVERAGE(C$10:C18434)</f>
        <v>0.97005318860243483</v>
      </c>
      <c r="E18434" s="2"/>
      <c r="G18434" s="23"/>
    </row>
    <row r="18435" spans="1:7" customFormat="1">
      <c r="A18435" s="4">
        <v>41073</v>
      </c>
      <c r="B18435">
        <v>0.17</v>
      </c>
      <c r="C18435">
        <f>IFERROR(((VLOOKUP(A18435,'Interest Rates-10yr'!$A$9:$C$15239,2,FALSE))-B18435),C18434)</f>
        <v>1.4400000000000002</v>
      </c>
      <c r="D18435" s="98">
        <f>AVERAGE(C$10:C18435)</f>
        <v>0.97007869315097472</v>
      </c>
      <c r="E18435" s="2"/>
      <c r="G18435" s="23"/>
    </row>
    <row r="18436" spans="1:7" customFormat="1">
      <c r="A18436" s="4">
        <v>41074</v>
      </c>
      <c r="B18436">
        <v>0.17</v>
      </c>
      <c r="C18436">
        <f>IFERROR(((VLOOKUP(A18436,'Interest Rates-10yr'!$A$9:$C$15239,2,FALSE))-B18436),C18435)</f>
        <v>1.47</v>
      </c>
      <c r="D18436" s="98">
        <f>AVERAGE(C$10:C18436)</f>
        <v>0.97010582297714554</v>
      </c>
      <c r="E18436" s="2"/>
      <c r="G18436" s="23"/>
    </row>
    <row r="18437" spans="1:7" customFormat="1">
      <c r="A18437" s="4">
        <v>41075</v>
      </c>
      <c r="B18437">
        <v>0.18</v>
      </c>
      <c r="C18437">
        <f>IFERROR(((VLOOKUP(A18437,'Interest Rates-10yr'!$A$9:$C$15239,2,FALSE))-B18437),C18436)</f>
        <v>1.4200000000000002</v>
      </c>
      <c r="D18437" s="98">
        <f>AVERAGE(C$10:C18437)</f>
        <v>0.97013023659647601</v>
      </c>
      <c r="E18437" s="2"/>
      <c r="G18437" s="23"/>
    </row>
    <row r="18438" spans="1:7" customFormat="1">
      <c r="A18438" s="4">
        <v>41076</v>
      </c>
      <c r="B18438">
        <v>0.18</v>
      </c>
      <c r="C18438">
        <f>IFERROR(((VLOOKUP(A18438,'Interest Rates-10yr'!$A$9:$C$15239,2,FALSE))-B18438),C18437)</f>
        <v>1.4200000000000002</v>
      </c>
      <c r="D18438" s="98">
        <f>AVERAGE(C$10:C18438)</f>
        <v>0.97015464756632797</v>
      </c>
      <c r="E18438" s="2"/>
      <c r="G18438" s="23"/>
    </row>
    <row r="18439" spans="1:7" customFormat="1">
      <c r="A18439" s="4">
        <v>41077</v>
      </c>
      <c r="B18439">
        <v>0.18</v>
      </c>
      <c r="C18439">
        <f>IFERROR(((VLOOKUP(A18439,'Interest Rates-10yr'!$A$9:$C$15239,2,FALSE))-B18439),C18438)</f>
        <v>1.4200000000000002</v>
      </c>
      <c r="D18439" s="98">
        <f>AVERAGE(C$10:C18439)</f>
        <v>0.97017905588713271</v>
      </c>
      <c r="E18439" s="2"/>
      <c r="G18439" s="23"/>
    </row>
    <row r="18440" spans="1:7" customFormat="1">
      <c r="A18440" s="4">
        <v>41078</v>
      </c>
      <c r="B18440">
        <v>0.17</v>
      </c>
      <c r="C18440">
        <f>IFERROR(((VLOOKUP(A18440,'Interest Rates-10yr'!$A$9:$C$15239,2,FALSE))-B18440),C18439)</f>
        <v>1.4200000000000002</v>
      </c>
      <c r="D18440" s="98">
        <f>AVERAGE(C$10:C18440)</f>
        <v>0.97020346155932147</v>
      </c>
      <c r="E18440" s="2"/>
      <c r="G18440" s="23"/>
    </row>
    <row r="18441" spans="1:7" customFormat="1">
      <c r="A18441" s="4">
        <v>41079</v>
      </c>
      <c r="B18441">
        <v>0.17</v>
      </c>
      <c r="C18441">
        <f>IFERROR(((VLOOKUP(A18441,'Interest Rates-10yr'!$A$9:$C$15239,2,FALSE))-B18441),C18440)</f>
        <v>1.47</v>
      </c>
      <c r="D18441" s="98">
        <f>AVERAGE(C$10:C18441)</f>
        <v>0.97023057725693662</v>
      </c>
      <c r="E18441" s="2"/>
      <c r="G18441" s="23"/>
    </row>
    <row r="18442" spans="1:7" customFormat="1">
      <c r="A18442" s="4">
        <v>41080</v>
      </c>
      <c r="B18442">
        <v>0.16</v>
      </c>
      <c r="C18442">
        <f>IFERROR(((VLOOKUP(A18442,'Interest Rates-10yr'!$A$9:$C$15239,2,FALSE))-B18442),C18441)</f>
        <v>1.49</v>
      </c>
      <c r="D18442" s="98">
        <f>AVERAGE(C$10:C18442)</f>
        <v>0.97025877502304869</v>
      </c>
      <c r="E18442" s="2"/>
      <c r="G18442" s="23"/>
    </row>
    <row r="18443" spans="1:7" customFormat="1">
      <c r="A18443" s="4">
        <v>41081</v>
      </c>
      <c r="B18443">
        <v>0.17</v>
      </c>
      <c r="C18443">
        <f>IFERROR(((VLOOKUP(A18443,'Interest Rates-10yr'!$A$9:$C$15239,2,FALSE))-B18443),C18442)</f>
        <v>1.46</v>
      </c>
      <c r="D18443" s="98">
        <f>AVERAGE(C$10:C18443)</f>
        <v>0.97028534230225971</v>
      </c>
      <c r="E18443" s="2"/>
      <c r="G18443" s="23"/>
    </row>
    <row r="18444" spans="1:7" customFormat="1">
      <c r="A18444" s="4">
        <v>41082</v>
      </c>
      <c r="B18444">
        <v>0.17</v>
      </c>
      <c r="C18444">
        <f>IFERROR(((VLOOKUP(A18444,'Interest Rates-10yr'!$A$9:$C$15239,2,FALSE))-B18444),C18443)</f>
        <v>1.52</v>
      </c>
      <c r="D18444" s="98">
        <f>AVERAGE(C$10:C18444)</f>
        <v>0.97031516137780616</v>
      </c>
      <c r="E18444" s="2"/>
      <c r="G18444" s="23"/>
    </row>
    <row r="18445" spans="1:7" customFormat="1">
      <c r="A18445" s="4">
        <v>41083</v>
      </c>
      <c r="B18445">
        <v>0.17</v>
      </c>
      <c r="C18445">
        <f>IFERROR(((VLOOKUP(A18445,'Interest Rates-10yr'!$A$9:$C$15239,2,FALSE))-B18445),C18444)</f>
        <v>1.52</v>
      </c>
      <c r="D18445" s="98">
        <f>AVERAGE(C$10:C18445)</f>
        <v>0.97034497721847779</v>
      </c>
      <c r="E18445" s="2"/>
      <c r="G18445" s="23"/>
    </row>
    <row r="18446" spans="1:7" customFormat="1">
      <c r="A18446" s="4">
        <v>41084</v>
      </c>
      <c r="B18446">
        <v>0.17</v>
      </c>
      <c r="C18446">
        <f>IFERROR(((VLOOKUP(A18446,'Interest Rates-10yr'!$A$9:$C$15239,2,FALSE))-B18446),C18445)</f>
        <v>1.52</v>
      </c>
      <c r="D18446" s="98">
        <f>AVERAGE(C$10:C18446)</f>
        <v>0.97037478982480108</v>
      </c>
      <c r="E18446" s="2"/>
      <c r="G18446" s="23"/>
    </row>
    <row r="18447" spans="1:7" customFormat="1">
      <c r="A18447" s="4">
        <v>41085</v>
      </c>
      <c r="B18447">
        <v>0.17</v>
      </c>
      <c r="C18447">
        <f>IFERROR(((VLOOKUP(A18447,'Interest Rates-10yr'!$A$9:$C$15239,2,FALSE))-B18447),C18446)</f>
        <v>1.46</v>
      </c>
      <c r="D18447" s="98">
        <f>AVERAGE(C$10:C18447)</f>
        <v>0.97040134504826214</v>
      </c>
      <c r="E18447" s="2"/>
      <c r="G18447" s="23"/>
    </row>
    <row r="18448" spans="1:7" customFormat="1">
      <c r="A18448" s="4">
        <v>41086</v>
      </c>
      <c r="B18448">
        <v>0.16</v>
      </c>
      <c r="C18448">
        <f>IFERROR(((VLOOKUP(A18448,'Interest Rates-10yr'!$A$9:$C$15239,2,FALSE))-B18448),C18447)</f>
        <v>1.5</v>
      </c>
      <c r="D18448" s="98">
        <f>AVERAGE(C$10:C18448)</f>
        <v>0.97043006670642962</v>
      </c>
      <c r="E18448" s="2"/>
      <c r="G18448" s="23"/>
    </row>
    <row r="18449" spans="1:8">
      <c r="A18449" s="4">
        <v>41087</v>
      </c>
      <c r="B18449">
        <v>0.15</v>
      </c>
      <c r="C18449">
        <f>IFERROR(((VLOOKUP(A18449,'Interest Rates-10yr'!$A$9:$C$15239,2,FALSE))-B18449),C18448)</f>
        <v>1.5</v>
      </c>
      <c r="D18449" s="98">
        <f>AVERAGE(C$10:C18449)</f>
        <v>0.97045878524944995</v>
      </c>
      <c r="E18449" s="2"/>
      <c r="H18449"/>
    </row>
    <row r="18450" spans="1:8">
      <c r="A18450" s="4">
        <v>41088</v>
      </c>
      <c r="B18450">
        <v>0.15</v>
      </c>
      <c r="C18450">
        <f>IFERROR(((VLOOKUP(A18450,'Interest Rates-10yr'!$A$9:$C$15239,2,FALSE))-B18450),C18449)</f>
        <v>1.4500000000000002</v>
      </c>
      <c r="D18450" s="98">
        <f>AVERAGE(C$10:C18450)</f>
        <v>0.97048478932811977</v>
      </c>
      <c r="E18450" s="2"/>
      <c r="H18450"/>
    </row>
    <row r="18451" spans="1:8">
      <c r="A18451" s="4">
        <v>41089</v>
      </c>
      <c r="B18451">
        <v>0.09</v>
      </c>
      <c r="C18451">
        <f>IFERROR(((VLOOKUP(A18451,'Interest Rates-10yr'!$A$9:$C$15239,2,FALSE))-B18451),C18450)</f>
        <v>1.5799999999999998</v>
      </c>
      <c r="D18451" s="98">
        <f>AVERAGE(C$10:C18451)</f>
        <v>0.97051783971368932</v>
      </c>
      <c r="E18451" s="2"/>
      <c r="H18451"/>
    </row>
    <row r="18452" spans="1:8">
      <c r="A18452" s="4">
        <v>41090</v>
      </c>
      <c r="B18452">
        <v>0.09</v>
      </c>
      <c r="C18452">
        <f>IFERROR(((VLOOKUP(A18452,'Interest Rates-10yr'!$A$9:$C$15239,2,FALSE))-B18452),C18451)</f>
        <v>1.5799999999999998</v>
      </c>
      <c r="D18452" s="98">
        <f>AVERAGE(C$10:C18452)</f>
        <v>0.97055088651520149</v>
      </c>
      <c r="E18452" s="2"/>
      <c r="F18452" s="12" t="s">
        <v>189</v>
      </c>
      <c r="G18452" s="23">
        <f>AVERAGE(B18362:B18452)/100</f>
        <v>1.5230769230769237E-3</v>
      </c>
      <c r="H18452" s="23">
        <f>AVERAGE(C18362:C18452)/100</f>
        <v>1.6698901098901101E-2</v>
      </c>
    </row>
    <row r="18453" spans="1:8">
      <c r="A18453" s="4">
        <v>41091</v>
      </c>
      <c r="B18453">
        <v>0.09</v>
      </c>
      <c r="C18453">
        <f>IFERROR(((VLOOKUP(A18453,'Interest Rates-10yr'!$A$9:$C$15239,2,FALSE))-B18453),C18452)</f>
        <v>1.5799999999999998</v>
      </c>
      <c r="D18453" s="98">
        <f>AVERAGE(C$10:C18453)</f>
        <v>0.97058392973323915</v>
      </c>
      <c r="E18453" s="2"/>
      <c r="H18453"/>
    </row>
    <row r="18454" spans="1:8">
      <c r="A18454" s="4">
        <v>41092</v>
      </c>
      <c r="B18454">
        <v>0.18</v>
      </c>
      <c r="C18454">
        <f>IFERROR(((VLOOKUP(A18454,'Interest Rates-10yr'!$A$9:$C$15239,2,FALSE))-B18454),C18453)</f>
        <v>1.4300000000000002</v>
      </c>
      <c r="D18454" s="98">
        <f>AVERAGE(C$10:C18454)</f>
        <v>0.97060883708321299</v>
      </c>
      <c r="E18454" s="2"/>
      <c r="H18454"/>
    </row>
    <row r="18455" spans="1:8">
      <c r="A18455" s="4">
        <v>41093</v>
      </c>
      <c r="B18455">
        <v>0.17</v>
      </c>
      <c r="C18455">
        <f>IFERROR(((VLOOKUP(A18455,'Interest Rates-10yr'!$A$9:$C$15239,2,FALSE))-B18455),C18454)</f>
        <v>1.48</v>
      </c>
      <c r="D18455" s="98">
        <f>AVERAGE(C$10:C18455)</f>
        <v>0.97063645234738494</v>
      </c>
      <c r="E18455" s="2"/>
      <c r="H18455"/>
    </row>
    <row r="18456" spans="1:8">
      <c r="A18456" s="4">
        <v>41094</v>
      </c>
      <c r="B18456">
        <v>0.17</v>
      </c>
      <c r="C18456">
        <f>IFERROR(((VLOOKUP(A18456,'Interest Rates-10yr'!$A$9:$C$15239,2,FALSE))-B18456),C18455)</f>
        <v>1.48</v>
      </c>
      <c r="D18456" s="98">
        <f>AVERAGE(C$10:C18456)</f>
        <v>0.97066406461754551</v>
      </c>
      <c r="E18456" s="2"/>
      <c r="H18456"/>
    </row>
    <row r="18457" spans="1:8">
      <c r="A18457" s="4">
        <v>41095</v>
      </c>
      <c r="B18457">
        <v>0.17</v>
      </c>
      <c r="C18457">
        <f>IFERROR(((VLOOKUP(A18457,'Interest Rates-10yr'!$A$9:$C$15239,2,FALSE))-B18457),C18456)</f>
        <v>1.4500000000000002</v>
      </c>
      <c r="D18457" s="98">
        <f>AVERAGE(C$10:C18457)</f>
        <v>0.97069004770164047</v>
      </c>
      <c r="E18457" s="2"/>
      <c r="H18457"/>
    </row>
    <row r="18458" spans="1:8">
      <c r="A18458" s="4">
        <v>41096</v>
      </c>
      <c r="B18458">
        <v>0.17</v>
      </c>
      <c r="C18458">
        <f>IFERROR(((VLOOKUP(A18458,'Interest Rates-10yr'!$A$9:$C$15239,2,FALSE))-B18458),C18457)</f>
        <v>1.4000000000000001</v>
      </c>
      <c r="D18458" s="98">
        <f>AVERAGE(C$10:C18458)</f>
        <v>0.97071331779499503</v>
      </c>
      <c r="E18458" s="2"/>
      <c r="H18458"/>
    </row>
    <row r="18459" spans="1:8">
      <c r="A18459" s="4">
        <v>41097</v>
      </c>
      <c r="B18459">
        <v>0.17</v>
      </c>
      <c r="C18459">
        <f>IFERROR(((VLOOKUP(A18459,'Interest Rates-10yr'!$A$9:$C$15239,2,FALSE))-B18459),C18458)</f>
        <v>1.4000000000000001</v>
      </c>
      <c r="D18459" s="98">
        <f>AVERAGE(C$10:C18459)</f>
        <v>0.97073658536584639</v>
      </c>
      <c r="E18459" s="2"/>
      <c r="H18459"/>
    </row>
    <row r="18460" spans="1:8">
      <c r="A18460" s="4">
        <v>41098</v>
      </c>
      <c r="B18460">
        <v>0.17</v>
      </c>
      <c r="C18460">
        <f>IFERROR(((VLOOKUP(A18460,'Interest Rates-10yr'!$A$9:$C$15239,2,FALSE))-B18460),C18459)</f>
        <v>1.4000000000000001</v>
      </c>
      <c r="D18460" s="98">
        <f>AVERAGE(C$10:C18460)</f>
        <v>0.97075985041460444</v>
      </c>
      <c r="E18460" s="2"/>
      <c r="H18460"/>
    </row>
    <row r="18461" spans="1:8">
      <c r="A18461" s="4">
        <v>41099</v>
      </c>
      <c r="B18461">
        <v>0.17</v>
      </c>
      <c r="C18461">
        <f>IFERROR(((VLOOKUP(A18461,'Interest Rates-10yr'!$A$9:$C$15239,2,FALSE))-B18461),C18460)</f>
        <v>1.36</v>
      </c>
      <c r="D18461" s="98">
        <f>AVERAGE(C$10:C18461)</f>
        <v>0.97078094515498958</v>
      </c>
      <c r="E18461" s="2"/>
      <c r="H18461"/>
    </row>
    <row r="18462" spans="1:8">
      <c r="A18462" s="4">
        <v>41100</v>
      </c>
      <c r="B18462">
        <v>0.17</v>
      </c>
      <c r="C18462">
        <f>IFERROR(((VLOOKUP(A18462,'Interest Rates-10yr'!$A$9:$C$15239,2,FALSE))-B18462),C18461)</f>
        <v>1.36</v>
      </c>
      <c r="D18462" s="98">
        <f>AVERAGE(C$10:C18462)</f>
        <v>0.9708020376090537</v>
      </c>
      <c r="E18462" s="2"/>
      <c r="H18462"/>
    </row>
    <row r="18463" spans="1:8">
      <c r="A18463" s="4">
        <v>41101</v>
      </c>
      <c r="B18463">
        <v>0.17</v>
      </c>
      <c r="C18463">
        <f>IFERROR(((VLOOKUP(A18463,'Interest Rates-10yr'!$A$9:$C$15239,2,FALSE))-B18463),C18462)</f>
        <v>1.37</v>
      </c>
      <c r="D18463" s="98">
        <f>AVERAGE(C$10:C18463)</f>
        <v>0.97082366966510603</v>
      </c>
      <c r="E18463" s="2"/>
      <c r="H18463"/>
    </row>
    <row r="18464" spans="1:8">
      <c r="A18464" s="4">
        <v>41102</v>
      </c>
      <c r="B18464">
        <v>0.18</v>
      </c>
      <c r="C18464">
        <f>IFERROR(((VLOOKUP(A18464,'Interest Rates-10yr'!$A$9:$C$15239,2,FALSE))-B18464),C18463)</f>
        <v>1.32</v>
      </c>
      <c r="D18464" s="98">
        <f>AVERAGE(C$10:C18464)</f>
        <v>0.97084259008398088</v>
      </c>
      <c r="E18464" s="2"/>
      <c r="H18464"/>
    </row>
    <row r="18465" spans="1:7" customFormat="1">
      <c r="A18465" s="4">
        <v>41103</v>
      </c>
      <c r="B18465">
        <v>0.19</v>
      </c>
      <c r="C18465">
        <f>IFERROR(((VLOOKUP(A18465,'Interest Rates-10yr'!$A$9:$C$15239,2,FALSE))-B18465),C18464)</f>
        <v>1.33</v>
      </c>
      <c r="D18465" s="98">
        <f>AVERAGE(C$10:C18465)</f>
        <v>0.9708620502817441</v>
      </c>
      <c r="E18465" s="2"/>
      <c r="G18465" s="23"/>
    </row>
    <row r="18466" spans="1:7" customFormat="1">
      <c r="A18466" s="4">
        <v>41104</v>
      </c>
      <c r="B18466">
        <v>0.19</v>
      </c>
      <c r="C18466">
        <f>IFERROR(((VLOOKUP(A18466,'Interest Rates-10yr'!$A$9:$C$15239,2,FALSE))-B18466),C18465)</f>
        <v>1.33</v>
      </c>
      <c r="D18466" s="98">
        <f>AVERAGE(C$10:C18466)</f>
        <v>0.97088150837080078</v>
      </c>
      <c r="E18466" s="2"/>
      <c r="G18466" s="23"/>
    </row>
    <row r="18467" spans="1:7" customFormat="1">
      <c r="A18467" s="4">
        <v>41105</v>
      </c>
      <c r="B18467">
        <v>0.19</v>
      </c>
      <c r="C18467">
        <f>IFERROR(((VLOOKUP(A18467,'Interest Rates-10yr'!$A$9:$C$15239,2,FALSE))-B18467),C18466)</f>
        <v>1.33</v>
      </c>
      <c r="D18467" s="98">
        <f>AVERAGE(C$10:C18467)</f>
        <v>0.97090096435149376</v>
      </c>
      <c r="E18467" s="2"/>
      <c r="G18467" s="23"/>
    </row>
    <row r="18468" spans="1:7" customFormat="1">
      <c r="A18468" s="4">
        <v>41106</v>
      </c>
      <c r="B18468">
        <v>0.18</v>
      </c>
      <c r="C18468">
        <f>IFERROR(((VLOOKUP(A18468,'Interest Rates-10yr'!$A$9:$C$15239,2,FALSE))-B18468),C18467)</f>
        <v>1.32</v>
      </c>
      <c r="D18468" s="98">
        <f>AVERAGE(C$10:C18468)</f>
        <v>0.97091987648300948</v>
      </c>
      <c r="E18468" s="2"/>
      <c r="G18468" s="23"/>
    </row>
    <row r="18469" spans="1:7" customFormat="1">
      <c r="A18469" s="4">
        <v>41107</v>
      </c>
      <c r="B18469">
        <v>0.17</v>
      </c>
      <c r="C18469">
        <f>IFERROR(((VLOOKUP(A18469,'Interest Rates-10yr'!$A$9:$C$15239,2,FALSE))-B18469),C18468)</f>
        <v>1.36</v>
      </c>
      <c r="D18469" s="98">
        <f>AVERAGE(C$10:C18469)</f>
        <v>0.97094095341277753</v>
      </c>
      <c r="E18469" s="2"/>
      <c r="G18469" s="23"/>
    </row>
    <row r="18470" spans="1:7" customFormat="1">
      <c r="A18470" s="4">
        <v>41108</v>
      </c>
      <c r="B18470">
        <v>0.16</v>
      </c>
      <c r="C18470">
        <f>IFERROR(((VLOOKUP(A18470,'Interest Rates-10yr'!$A$9:$C$15239,2,FALSE))-B18470),C18469)</f>
        <v>1.36</v>
      </c>
      <c r="D18470" s="98">
        <f>AVERAGE(C$10:C18470)</f>
        <v>0.97096202805914489</v>
      </c>
      <c r="E18470" s="2"/>
      <c r="G18470" s="23"/>
    </row>
    <row r="18471" spans="1:7" customFormat="1">
      <c r="A18471" s="4">
        <v>41109</v>
      </c>
      <c r="B18471">
        <v>0.13</v>
      </c>
      <c r="C18471">
        <f>IFERROR(((VLOOKUP(A18471,'Interest Rates-10yr'!$A$9:$C$15239,2,FALSE))-B18471),C18470)</f>
        <v>1.4100000000000001</v>
      </c>
      <c r="D18471" s="98">
        <f>AVERAGE(C$10:C18471)</f>
        <v>0.97098580868810924</v>
      </c>
      <c r="E18471" s="2"/>
      <c r="G18471" s="23"/>
    </row>
    <row r="18472" spans="1:7" customFormat="1">
      <c r="A18472" s="4">
        <v>41110</v>
      </c>
      <c r="B18472">
        <v>0.13</v>
      </c>
      <c r="C18472">
        <f>IFERROR(((VLOOKUP(A18472,'Interest Rates-10yr'!$A$9:$C$15239,2,FALSE))-B18472),C18471)</f>
        <v>1.3599999999999999</v>
      </c>
      <c r="D18472" s="98">
        <f>AVERAGE(C$10:C18472)</f>
        <v>0.97100687862210222</v>
      </c>
      <c r="E18472" s="2"/>
      <c r="G18472" s="23"/>
    </row>
    <row r="18473" spans="1:7" customFormat="1">
      <c r="A18473" s="4">
        <v>41111</v>
      </c>
      <c r="B18473">
        <v>0.13</v>
      </c>
      <c r="C18473">
        <f>IFERROR(((VLOOKUP(A18473,'Interest Rates-10yr'!$A$9:$C$15239,2,FALSE))-B18473),C18472)</f>
        <v>1.3599999999999999</v>
      </c>
      <c r="D18473" s="98">
        <f>AVERAGE(C$10:C18473)</f>
        <v>0.97102794627382338</v>
      </c>
      <c r="E18473" s="2"/>
      <c r="G18473" s="23"/>
    </row>
    <row r="18474" spans="1:7" customFormat="1">
      <c r="A18474" s="4">
        <v>41112</v>
      </c>
      <c r="B18474">
        <v>0.13</v>
      </c>
      <c r="C18474">
        <f>IFERROR(((VLOOKUP(A18474,'Interest Rates-10yr'!$A$9:$C$15239,2,FALSE))-B18474),C18473)</f>
        <v>1.3599999999999999</v>
      </c>
      <c r="D18474" s="98">
        <f>AVERAGE(C$10:C18474)</f>
        <v>0.97104901164364332</v>
      </c>
      <c r="E18474" s="2"/>
      <c r="G18474" s="23"/>
    </row>
    <row r="18475" spans="1:7" customFormat="1">
      <c r="A18475" s="4">
        <v>41113</v>
      </c>
      <c r="B18475">
        <v>0.14000000000000001</v>
      </c>
      <c r="C18475">
        <f>IFERROR(((VLOOKUP(A18475,'Interest Rates-10yr'!$A$9:$C$15239,2,FALSE))-B18475),C18474)</f>
        <v>1.33</v>
      </c>
      <c r="D18475" s="98">
        <f>AVERAGE(C$10:C18475)</f>
        <v>0.97106845012454657</v>
      </c>
      <c r="E18475" s="2"/>
      <c r="G18475" s="23"/>
    </row>
    <row r="18476" spans="1:7" customFormat="1">
      <c r="A18476" s="4">
        <v>41114</v>
      </c>
      <c r="B18476">
        <v>0.15</v>
      </c>
      <c r="C18476">
        <f>IFERROR(((VLOOKUP(A18476,'Interest Rates-10yr'!$A$9:$C$15239,2,FALSE))-B18476),C18475)</f>
        <v>1.29</v>
      </c>
      <c r="D18476" s="98">
        <f>AVERAGE(C$10:C18476)</f>
        <v>0.97108572047435304</v>
      </c>
      <c r="E18476" s="2"/>
      <c r="G18476" s="23"/>
    </row>
    <row r="18477" spans="1:7" customFormat="1">
      <c r="A18477" s="4">
        <v>41115</v>
      </c>
      <c r="B18477">
        <v>0.15</v>
      </c>
      <c r="C18477">
        <f>IFERROR(((VLOOKUP(A18477,'Interest Rates-10yr'!$A$9:$C$15239,2,FALSE))-B18477),C18476)</f>
        <v>1.28</v>
      </c>
      <c r="D18477" s="98">
        <f>AVERAGE(C$10:C18477)</f>
        <v>0.97110244747670982</v>
      </c>
      <c r="E18477" s="2"/>
      <c r="G18477" s="23"/>
    </row>
    <row r="18478" spans="1:7" customFormat="1">
      <c r="A18478" s="4">
        <v>41116</v>
      </c>
      <c r="B18478">
        <v>0.14000000000000001</v>
      </c>
      <c r="C18478">
        <f>IFERROR(((VLOOKUP(A18478,'Interest Rates-10yr'!$A$9:$C$15239,2,FALSE))-B18478),C18477)</f>
        <v>1.31</v>
      </c>
      <c r="D18478" s="98">
        <f>AVERAGE(C$10:C18478)</f>
        <v>0.97112079701120135</v>
      </c>
      <c r="E18478" s="2"/>
      <c r="G18478" s="23"/>
    </row>
    <row r="18479" spans="1:7" customFormat="1">
      <c r="A18479" s="4">
        <v>41117</v>
      </c>
      <c r="B18479">
        <v>0.14000000000000001</v>
      </c>
      <c r="C18479">
        <f>IFERROR(((VLOOKUP(A18479,'Interest Rates-10yr'!$A$9:$C$15239,2,FALSE))-B18479),C18478)</f>
        <v>1.44</v>
      </c>
      <c r="D18479" s="98">
        <f>AVERAGE(C$10:C18479)</f>
        <v>0.97114618299945188</v>
      </c>
      <c r="E18479" s="2"/>
      <c r="G18479" s="23"/>
    </row>
    <row r="18480" spans="1:7" customFormat="1">
      <c r="A18480" s="4">
        <v>41118</v>
      </c>
      <c r="B18480">
        <v>0.14000000000000001</v>
      </c>
      <c r="C18480">
        <f>IFERROR(((VLOOKUP(A18480,'Interest Rates-10yr'!$A$9:$C$15239,2,FALSE))-B18480),C18479)</f>
        <v>1.44</v>
      </c>
      <c r="D18480" s="98">
        <f>AVERAGE(C$10:C18480)</f>
        <v>0.97117156623896239</v>
      </c>
      <c r="E18480" s="2"/>
      <c r="G18480" s="23"/>
    </row>
    <row r="18481" spans="1:7" customFormat="1">
      <c r="A18481" s="4">
        <v>41119</v>
      </c>
      <c r="B18481">
        <v>0.14000000000000001</v>
      </c>
      <c r="C18481">
        <f>IFERROR(((VLOOKUP(A18481,'Interest Rates-10yr'!$A$9:$C$15239,2,FALSE))-B18481),C18480)</f>
        <v>1.44</v>
      </c>
      <c r="D18481" s="98">
        <f>AVERAGE(C$10:C18481)</f>
        <v>0.97119694673017942</v>
      </c>
      <c r="E18481" s="2"/>
      <c r="G18481" s="23"/>
    </row>
    <row r="18482" spans="1:7" customFormat="1">
      <c r="A18482" s="4">
        <v>41120</v>
      </c>
      <c r="B18482">
        <v>0.14000000000000001</v>
      </c>
      <c r="C18482">
        <f>IFERROR(((VLOOKUP(A18482,'Interest Rates-10yr'!$A$9:$C$15239,2,FALSE))-B18482),C18481)</f>
        <v>1.3900000000000001</v>
      </c>
      <c r="D18482" s="98">
        <f>AVERAGE(C$10:C18482)</f>
        <v>0.97121961782059618</v>
      </c>
      <c r="E18482" s="2"/>
      <c r="G18482" s="23"/>
    </row>
    <row r="18483" spans="1:7" customFormat="1">
      <c r="A18483" s="4">
        <v>41121</v>
      </c>
      <c r="B18483">
        <v>0.13</v>
      </c>
      <c r="C18483">
        <f>IFERROR(((VLOOKUP(A18483,'Interest Rates-10yr'!$A$9:$C$15239,2,FALSE))-B18483),C18482)</f>
        <v>1.38</v>
      </c>
      <c r="D18483" s="98">
        <f>AVERAGE(C$10:C18483)</f>
        <v>0.97124174515534667</v>
      </c>
      <c r="E18483" s="2"/>
      <c r="G18483" s="23"/>
    </row>
    <row r="18484" spans="1:7" customFormat="1">
      <c r="A18484" s="4">
        <v>41122</v>
      </c>
      <c r="B18484">
        <v>0.14000000000000001</v>
      </c>
      <c r="C18484">
        <f>IFERROR(((VLOOKUP(A18484,'Interest Rates-10yr'!$A$9:$C$15239,2,FALSE))-B18484),C18483)</f>
        <v>1.42</v>
      </c>
      <c r="D18484" s="98">
        <f>AVERAGE(C$10:C18484)</f>
        <v>0.9712660351826724</v>
      </c>
      <c r="E18484" s="2"/>
      <c r="G18484" s="23"/>
    </row>
    <row r="18485" spans="1:7" customFormat="1">
      <c r="A18485" s="4">
        <v>41123</v>
      </c>
      <c r="B18485">
        <v>0.14000000000000001</v>
      </c>
      <c r="C18485">
        <f>IFERROR(((VLOOKUP(A18485,'Interest Rates-10yr'!$A$9:$C$15239,2,FALSE))-B18485),C18484)</f>
        <v>1.37</v>
      </c>
      <c r="D18485" s="98">
        <f>AVERAGE(C$10:C18485)</f>
        <v>0.97128761636717209</v>
      </c>
      <c r="E18485" s="2"/>
      <c r="G18485" s="23"/>
    </row>
    <row r="18486" spans="1:7" customFormat="1">
      <c r="A18486" s="4">
        <v>41124</v>
      </c>
      <c r="B18486">
        <v>0.14000000000000001</v>
      </c>
      <c r="C18486">
        <f>IFERROR(((VLOOKUP(A18486,'Interest Rates-10yr'!$A$9:$C$15239,2,FALSE))-B18486),C18485)</f>
        <v>1.46</v>
      </c>
      <c r="D18486" s="98">
        <f>AVERAGE(C$10:C18486)</f>
        <v>0.97131406613627047</v>
      </c>
      <c r="E18486" s="2"/>
      <c r="G18486" s="23"/>
    </row>
    <row r="18487" spans="1:7" customFormat="1">
      <c r="A18487" s="4">
        <v>41125</v>
      </c>
      <c r="B18487">
        <v>0.14000000000000001</v>
      </c>
      <c r="C18487">
        <f>IFERROR(((VLOOKUP(A18487,'Interest Rates-10yr'!$A$9:$C$15239,2,FALSE))-B18487),C18486)</f>
        <v>1.46</v>
      </c>
      <c r="D18487" s="98">
        <f>AVERAGE(C$10:C18487)</f>
        <v>0.97134051304253</v>
      </c>
      <c r="E18487" s="2"/>
      <c r="G18487" s="23"/>
    </row>
    <row r="18488" spans="1:7" customFormat="1">
      <c r="A18488" s="4">
        <v>41126</v>
      </c>
      <c r="B18488">
        <v>0.14000000000000001</v>
      </c>
      <c r="C18488">
        <f>IFERROR(((VLOOKUP(A18488,'Interest Rates-10yr'!$A$9:$C$15239,2,FALSE))-B18488),C18487)</f>
        <v>1.46</v>
      </c>
      <c r="D18488" s="98">
        <f>AVERAGE(C$10:C18488)</f>
        <v>0.97136695708641529</v>
      </c>
      <c r="E18488" s="2"/>
      <c r="G18488" s="23"/>
    </row>
    <row r="18489" spans="1:7" customFormat="1">
      <c r="A18489" s="4">
        <v>41127</v>
      </c>
      <c r="B18489">
        <v>0.14000000000000001</v>
      </c>
      <c r="C18489">
        <f>IFERROR(((VLOOKUP(A18489,'Interest Rates-10yr'!$A$9:$C$15239,2,FALSE))-B18489),C18488)</f>
        <v>1.4500000000000002</v>
      </c>
      <c r="D18489" s="98">
        <f>AVERAGE(C$10:C18489)</f>
        <v>0.97139285714285006</v>
      </c>
      <c r="E18489" s="2"/>
      <c r="G18489" s="23"/>
    </row>
    <row r="18490" spans="1:7" customFormat="1">
      <c r="A18490" s="4">
        <v>41128</v>
      </c>
      <c r="B18490">
        <v>0.13</v>
      </c>
      <c r="C18490">
        <f>IFERROR(((VLOOKUP(A18490,'Interest Rates-10yr'!$A$9:$C$15239,2,FALSE))-B18490),C18489)</f>
        <v>1.5299999999999998</v>
      </c>
      <c r="D18490" s="98">
        <f>AVERAGE(C$10:C18490)</f>
        <v>0.97142308316648818</v>
      </c>
      <c r="E18490" s="2"/>
      <c r="G18490" s="23"/>
    </row>
    <row r="18491" spans="1:7" customFormat="1">
      <c r="A18491" s="4">
        <v>41129</v>
      </c>
      <c r="B18491">
        <v>0.13</v>
      </c>
      <c r="C18491">
        <f>IFERROR(((VLOOKUP(A18491,'Interest Rates-10yr'!$A$9:$C$15239,2,FALSE))-B18491),C18490)</f>
        <v>1.5499999999999998</v>
      </c>
      <c r="D18491" s="98">
        <f>AVERAGE(C$10:C18491)</f>
        <v>0.97145438805323381</v>
      </c>
      <c r="E18491" s="2"/>
      <c r="G18491" s="23"/>
    </row>
    <row r="18492" spans="1:7" customFormat="1">
      <c r="A18492" s="4">
        <v>41130</v>
      </c>
      <c r="B18492">
        <v>0.13</v>
      </c>
      <c r="C18492">
        <f>IFERROR(((VLOOKUP(A18492,'Interest Rates-10yr'!$A$9:$C$15239,2,FALSE))-B18492),C18491)</f>
        <v>1.56</v>
      </c>
      <c r="D18492" s="98">
        <f>AVERAGE(C$10:C18492)</f>
        <v>0.97148623059026507</v>
      </c>
      <c r="E18492" s="2"/>
      <c r="G18492" s="23"/>
    </row>
    <row r="18493" spans="1:7" customFormat="1">
      <c r="A18493" s="4">
        <v>41131</v>
      </c>
      <c r="B18493">
        <v>0.13</v>
      </c>
      <c r="C18493">
        <f>IFERROR(((VLOOKUP(A18493,'Interest Rates-10yr'!$A$9:$C$15239,2,FALSE))-B18493),C18492)</f>
        <v>1.52</v>
      </c>
      <c r="D18493" s="98">
        <f>AVERAGE(C$10:C18493)</f>
        <v>0.97151590564812107</v>
      </c>
      <c r="E18493" s="2"/>
      <c r="G18493" s="23"/>
    </row>
    <row r="18494" spans="1:7" customFormat="1">
      <c r="A18494" s="4">
        <v>41132</v>
      </c>
      <c r="B18494">
        <v>0.13</v>
      </c>
      <c r="C18494">
        <f>IFERROR(((VLOOKUP(A18494,'Interest Rates-10yr'!$A$9:$C$15239,2,FALSE))-B18494),C18493)</f>
        <v>1.52</v>
      </c>
      <c r="D18494" s="98">
        <f>AVERAGE(C$10:C18494)</f>
        <v>0.97154557749525938</v>
      </c>
      <c r="E18494" s="2"/>
      <c r="G18494" s="23"/>
    </row>
    <row r="18495" spans="1:7" customFormat="1">
      <c r="A18495" s="4">
        <v>41133</v>
      </c>
      <c r="B18495">
        <v>0.13</v>
      </c>
      <c r="C18495">
        <f>IFERROR(((VLOOKUP(A18495,'Interest Rates-10yr'!$A$9:$C$15239,2,FALSE))-B18495),C18494)</f>
        <v>1.52</v>
      </c>
      <c r="D18495" s="98">
        <f>AVERAGE(C$10:C18495)</f>
        <v>0.97157524613220114</v>
      </c>
      <c r="E18495" s="2"/>
      <c r="G18495" s="23"/>
    </row>
    <row r="18496" spans="1:7" customFormat="1">
      <c r="A18496" s="4">
        <v>41134</v>
      </c>
      <c r="B18496">
        <v>0.13</v>
      </c>
      <c r="C18496">
        <f>IFERROR(((VLOOKUP(A18496,'Interest Rates-10yr'!$A$9:$C$15239,2,FALSE))-B18496),C18495)</f>
        <v>1.52</v>
      </c>
      <c r="D18496" s="98">
        <f>AVERAGE(C$10:C18496)</f>
        <v>0.97160491155946727</v>
      </c>
      <c r="E18496" s="2"/>
      <c r="G18496" s="23"/>
    </row>
    <row r="18497" spans="1:7" customFormat="1">
      <c r="A18497" s="4">
        <v>41135</v>
      </c>
      <c r="B18497">
        <v>0.13</v>
      </c>
      <c r="C18497">
        <f>IFERROR(((VLOOKUP(A18497,'Interest Rates-10yr'!$A$9:$C$15239,2,FALSE))-B18497),C18496)</f>
        <v>1.6</v>
      </c>
      <c r="D18497" s="98">
        <f>AVERAGE(C$10:C18497)</f>
        <v>0.97163890090869043</v>
      </c>
      <c r="E18497" s="2"/>
      <c r="G18497" s="23"/>
    </row>
    <row r="18498" spans="1:7" customFormat="1">
      <c r="A18498" s="4">
        <v>41136</v>
      </c>
      <c r="B18498">
        <v>0.13</v>
      </c>
      <c r="C18498">
        <f>IFERROR(((VLOOKUP(A18498,'Interest Rates-10yr'!$A$9:$C$15239,2,FALSE))-B18498),C18497)</f>
        <v>1.67</v>
      </c>
      <c r="D18498" s="98">
        <f>AVERAGE(C$10:C18498)</f>
        <v>0.97167667261614299</v>
      </c>
      <c r="E18498" s="2"/>
      <c r="G18498" s="23"/>
    </row>
    <row r="18499" spans="1:7" customFormat="1">
      <c r="A18499" s="4">
        <v>41137</v>
      </c>
      <c r="B18499">
        <v>0.13</v>
      </c>
      <c r="C18499">
        <f>IFERROR(((VLOOKUP(A18499,'Interest Rates-10yr'!$A$9:$C$15239,2,FALSE))-B18499),C18498)</f>
        <v>1.7000000000000002</v>
      </c>
      <c r="D18499" s="98">
        <f>AVERAGE(C$10:C18499)</f>
        <v>0.97171606273660727</v>
      </c>
      <c r="E18499" s="2"/>
      <c r="G18499" s="23"/>
    </row>
    <row r="18500" spans="1:7" customFormat="1">
      <c r="A18500" s="4">
        <v>41138</v>
      </c>
      <c r="B18500">
        <v>0.13</v>
      </c>
      <c r="C18500">
        <f>IFERROR(((VLOOKUP(A18500,'Interest Rates-10yr'!$A$9:$C$15239,2,FALSE))-B18500),C18499)</f>
        <v>1.6800000000000002</v>
      </c>
      <c r="D18500" s="98">
        <f>AVERAGE(C$10:C18500)</f>
        <v>0.97175436698933904</v>
      </c>
      <c r="E18500" s="2"/>
      <c r="G18500" s="23"/>
    </row>
    <row r="18501" spans="1:7" customFormat="1">
      <c r="A18501" s="4">
        <v>41139</v>
      </c>
      <c r="B18501">
        <v>0.13</v>
      </c>
      <c r="C18501">
        <f>IFERROR(((VLOOKUP(A18501,'Interest Rates-10yr'!$A$9:$C$15239,2,FALSE))-B18501),C18500)</f>
        <v>1.6800000000000002</v>
      </c>
      <c r="D18501" s="98">
        <f>AVERAGE(C$10:C18501)</f>
        <v>0.97179266709927903</v>
      </c>
      <c r="E18501" s="2"/>
      <c r="G18501" s="23"/>
    </row>
    <row r="18502" spans="1:7" customFormat="1">
      <c r="A18502" s="4">
        <v>41140</v>
      </c>
      <c r="B18502">
        <v>0.13</v>
      </c>
      <c r="C18502">
        <f>IFERROR(((VLOOKUP(A18502,'Interest Rates-10yr'!$A$9:$C$15239,2,FALSE))-B18502),C18501)</f>
        <v>1.6800000000000002</v>
      </c>
      <c r="D18502" s="98">
        <f>AVERAGE(C$10:C18502)</f>
        <v>0.97183096306709937</v>
      </c>
      <c r="E18502" s="2"/>
      <c r="G18502" s="23"/>
    </row>
    <row r="18503" spans="1:7" customFormat="1">
      <c r="A18503" s="4">
        <v>41141</v>
      </c>
      <c r="B18503">
        <v>0.13</v>
      </c>
      <c r="C18503">
        <f>IFERROR(((VLOOKUP(A18503,'Interest Rates-10yr'!$A$9:$C$15239,2,FALSE))-B18503),C18502)</f>
        <v>1.69</v>
      </c>
      <c r="D18503" s="98">
        <f>AVERAGE(C$10:C18503)</f>
        <v>0.97186979560937969</v>
      </c>
      <c r="E18503" s="2"/>
      <c r="G18503" s="23"/>
    </row>
    <row r="18504" spans="1:7" customFormat="1">
      <c r="A18504" s="4">
        <v>41142</v>
      </c>
      <c r="B18504">
        <v>0.13</v>
      </c>
      <c r="C18504">
        <f>IFERROR(((VLOOKUP(A18504,'Interest Rates-10yr'!$A$9:$C$15239,2,FALSE))-B18504),C18503)</f>
        <v>1.67</v>
      </c>
      <c r="D18504" s="98">
        <f>AVERAGE(C$10:C18504)</f>
        <v>0.9719075425790682</v>
      </c>
      <c r="E18504" s="2"/>
      <c r="G18504" s="23"/>
    </row>
    <row r="18505" spans="1:7" customFormat="1">
      <c r="A18505" s="4">
        <v>41143</v>
      </c>
      <c r="B18505">
        <v>0.13</v>
      </c>
      <c r="C18505">
        <f>IFERROR(((VLOOKUP(A18505,'Interest Rates-10yr'!$A$9:$C$15239,2,FALSE))-B18505),C18504)</f>
        <v>1.58</v>
      </c>
      <c r="D18505" s="98">
        <f>AVERAGE(C$10:C18505)</f>
        <v>0.97194041955016586</v>
      </c>
      <c r="E18505" s="2"/>
      <c r="G18505" s="23"/>
    </row>
    <row r="18506" spans="1:7" customFormat="1">
      <c r="A18506" s="4">
        <v>41144</v>
      </c>
      <c r="B18506">
        <v>0.13</v>
      </c>
      <c r="C18506">
        <f>IFERROR(((VLOOKUP(A18506,'Interest Rates-10yr'!$A$9:$C$15239,2,FALSE))-B18506),C18505)</f>
        <v>1.5499999999999998</v>
      </c>
      <c r="D18506" s="98">
        <f>AVERAGE(C$10:C18506)</f>
        <v>0.97197167108178983</v>
      </c>
      <c r="E18506" s="2"/>
      <c r="G18506" s="23"/>
    </row>
    <row r="18507" spans="1:7" customFormat="1">
      <c r="A18507" s="4">
        <v>41145</v>
      </c>
      <c r="B18507">
        <v>0.13</v>
      </c>
      <c r="C18507">
        <f>IFERROR(((VLOOKUP(A18507,'Interest Rates-10yr'!$A$9:$C$15239,2,FALSE))-B18507),C18506)</f>
        <v>1.5499999999999998</v>
      </c>
      <c r="D18507" s="98">
        <f>AVERAGE(C$10:C18507)</f>
        <v>0.97200291923450455</v>
      </c>
      <c r="E18507" s="2"/>
      <c r="G18507" s="23"/>
    </row>
    <row r="18508" spans="1:7" customFormat="1">
      <c r="A18508" s="4">
        <v>41146</v>
      </c>
      <c r="B18508">
        <v>0.13</v>
      </c>
      <c r="C18508">
        <f>IFERROR(((VLOOKUP(A18508,'Interest Rates-10yr'!$A$9:$C$15239,2,FALSE))-B18508),C18507)</f>
        <v>1.5499999999999998</v>
      </c>
      <c r="D18508" s="98">
        <f>AVERAGE(C$10:C18508)</f>
        <v>0.97203416400885811</v>
      </c>
      <c r="E18508" s="2"/>
      <c r="G18508" s="23"/>
    </row>
    <row r="18509" spans="1:7" customFormat="1">
      <c r="A18509" s="4">
        <v>41147</v>
      </c>
      <c r="B18509">
        <v>0.13</v>
      </c>
      <c r="C18509">
        <f>IFERROR(((VLOOKUP(A18509,'Interest Rates-10yr'!$A$9:$C$15239,2,FALSE))-B18509),C18508)</f>
        <v>1.5499999999999998</v>
      </c>
      <c r="D18509" s="98">
        <f>AVERAGE(C$10:C18509)</f>
        <v>0.9720654054053981</v>
      </c>
      <c r="E18509" s="2"/>
      <c r="G18509" s="23"/>
    </row>
    <row r="18510" spans="1:7" customFormat="1">
      <c r="A18510" s="4">
        <v>41148</v>
      </c>
      <c r="B18510">
        <v>0.13</v>
      </c>
      <c r="C18510">
        <f>IFERROR(((VLOOKUP(A18510,'Interest Rates-10yr'!$A$9:$C$15239,2,FALSE))-B18510),C18509)</f>
        <v>1.52</v>
      </c>
      <c r="D18510" s="98">
        <f>AVERAGE(C$10:C18510)</f>
        <v>0.97209502189070129</v>
      </c>
      <c r="E18510" s="2"/>
      <c r="G18510" s="23"/>
    </row>
    <row r="18511" spans="1:7" customFormat="1">
      <c r="A18511" s="4">
        <v>41149</v>
      </c>
      <c r="B18511">
        <v>0.13</v>
      </c>
      <c r="C18511">
        <f>IFERROR(((VLOOKUP(A18511,'Interest Rates-10yr'!$A$9:$C$15239,2,FALSE))-B18511),C18510)</f>
        <v>1.5099999999999998</v>
      </c>
      <c r="D18511" s="98">
        <f>AVERAGE(C$10:C18511)</f>
        <v>0.97212409469245831</v>
      </c>
      <c r="E18511" s="2"/>
      <c r="G18511" s="23"/>
    </row>
    <row r="18512" spans="1:7" customFormat="1">
      <c r="A18512" s="4">
        <v>41150</v>
      </c>
      <c r="B18512">
        <v>0.13</v>
      </c>
      <c r="C18512">
        <f>IFERROR(((VLOOKUP(A18512,'Interest Rates-10yr'!$A$9:$C$15239,2,FALSE))-B18512),C18511)</f>
        <v>1.5299999999999998</v>
      </c>
      <c r="D18512" s="98">
        <f>AVERAGE(C$10:C18512)</f>
        <v>0.97215424525751837</v>
      </c>
      <c r="E18512" s="2"/>
      <c r="G18512" s="23"/>
    </row>
    <row r="18513" spans="1:7" customFormat="1">
      <c r="A18513" s="4">
        <v>41151</v>
      </c>
      <c r="B18513">
        <v>0.14000000000000001</v>
      </c>
      <c r="C18513">
        <f>IFERROR(((VLOOKUP(A18513,'Interest Rates-10yr'!$A$9:$C$15239,2,FALSE))-B18513),C18512)</f>
        <v>1.4899999999999998</v>
      </c>
      <c r="D18513" s="98">
        <f>AVERAGE(C$10:C18513)</f>
        <v>0.97218223086899391</v>
      </c>
      <c r="E18513" s="2"/>
      <c r="G18513" s="23"/>
    </row>
    <row r="18514" spans="1:7" customFormat="1">
      <c r="A18514" s="4">
        <v>41152</v>
      </c>
      <c r="B18514">
        <v>0.13</v>
      </c>
      <c r="C18514">
        <f>IFERROR(((VLOOKUP(A18514,'Interest Rates-10yr'!$A$9:$C$15239,2,FALSE))-B18514),C18513)</f>
        <v>1.44</v>
      </c>
      <c r="D18514" s="98">
        <f>AVERAGE(C$10:C18514)</f>
        <v>0.97220751148337547</v>
      </c>
      <c r="E18514" s="2"/>
      <c r="G18514" s="23"/>
    </row>
    <row r="18515" spans="1:7" customFormat="1">
      <c r="A18515" s="4">
        <v>41153</v>
      </c>
      <c r="B18515">
        <v>0.13</v>
      </c>
      <c r="C18515">
        <f>IFERROR(((VLOOKUP(A18515,'Interest Rates-10yr'!$A$9:$C$15239,2,FALSE))-B18515),C18514)</f>
        <v>1.44</v>
      </c>
      <c r="D18515" s="98">
        <f>AVERAGE(C$10:C18515)</f>
        <v>0.97223278936560364</v>
      </c>
      <c r="E18515" s="2"/>
      <c r="G18515" s="23"/>
    </row>
    <row r="18516" spans="1:7" customFormat="1">
      <c r="A18516" s="4">
        <v>41154</v>
      </c>
      <c r="B18516">
        <v>0.13</v>
      </c>
      <c r="C18516">
        <f>IFERROR(((VLOOKUP(A18516,'Interest Rates-10yr'!$A$9:$C$15239,2,FALSE))-B18516),C18515)</f>
        <v>1.44</v>
      </c>
      <c r="D18516" s="98">
        <f>AVERAGE(C$10:C18516)</f>
        <v>0.97225806451612151</v>
      </c>
      <c r="E18516" s="2"/>
      <c r="G18516" s="23"/>
    </row>
    <row r="18517" spans="1:7" customFormat="1">
      <c r="A18517" s="4">
        <v>41155</v>
      </c>
      <c r="B18517">
        <v>0.13</v>
      </c>
      <c r="C18517">
        <f>IFERROR(((VLOOKUP(A18517,'Interest Rates-10yr'!$A$9:$C$15239,2,FALSE))-B18517),C18516)</f>
        <v>1.44</v>
      </c>
      <c r="D18517" s="98">
        <f>AVERAGE(C$10:C18517)</f>
        <v>0.97228333693537161</v>
      </c>
      <c r="E18517" s="2"/>
      <c r="G18517" s="23"/>
    </row>
    <row r="18518" spans="1:7" customFormat="1">
      <c r="A18518" s="4">
        <v>41156</v>
      </c>
      <c r="B18518">
        <v>0.14000000000000001</v>
      </c>
      <c r="C18518">
        <f>IFERROR(((VLOOKUP(A18518,'Interest Rates-10yr'!$A$9:$C$15239,2,FALSE))-B18518),C18517)</f>
        <v>1.4500000000000002</v>
      </c>
      <c r="D18518" s="98">
        <f>AVERAGE(C$10:C18518)</f>
        <v>0.97230914690149972</v>
      </c>
      <c r="E18518" s="2"/>
      <c r="G18518" s="23"/>
    </row>
    <row r="18519" spans="1:7" customFormat="1">
      <c r="A18519" s="4">
        <v>41157</v>
      </c>
      <c r="B18519">
        <v>0.16</v>
      </c>
      <c r="C18519">
        <f>IFERROR(((VLOOKUP(A18519,'Interest Rates-10yr'!$A$9:$C$15239,2,FALSE))-B18519),C18518)</f>
        <v>1.4400000000000002</v>
      </c>
      <c r="D18519" s="98">
        <f>AVERAGE(C$10:C18519)</f>
        <v>0.97233441383035424</v>
      </c>
      <c r="E18519" s="2"/>
      <c r="G18519" s="23"/>
    </row>
    <row r="18520" spans="1:7" customFormat="1">
      <c r="A18520" s="4">
        <v>41158</v>
      </c>
      <c r="B18520">
        <v>0.16</v>
      </c>
      <c r="C18520">
        <f>IFERROR(((VLOOKUP(A18520,'Interest Rates-10yr'!$A$9:$C$15239,2,FALSE))-B18520),C18519)</f>
        <v>1.52</v>
      </c>
      <c r="D18520" s="98">
        <f>AVERAGE(C$10:C18520)</f>
        <v>0.97236399978390464</v>
      </c>
      <c r="E18520" s="2"/>
      <c r="G18520" s="23"/>
    </row>
    <row r="18521" spans="1:7" customFormat="1">
      <c r="A18521" s="4">
        <v>41159</v>
      </c>
      <c r="B18521">
        <v>0.15</v>
      </c>
      <c r="C18521">
        <f>IFERROR(((VLOOKUP(A18521,'Interest Rates-10yr'!$A$9:$C$15239,2,FALSE))-B18521),C18520)</f>
        <v>1.52</v>
      </c>
      <c r="D18521" s="98">
        <f>AVERAGE(C$10:C18521)</f>
        <v>0.9723935825410468</v>
      </c>
      <c r="E18521" s="2"/>
      <c r="G18521" s="23"/>
    </row>
    <row r="18522" spans="1:7" customFormat="1">
      <c r="A18522" s="4">
        <v>41160</v>
      </c>
      <c r="B18522">
        <v>0.15</v>
      </c>
      <c r="C18522">
        <f>IFERROR(((VLOOKUP(A18522,'Interest Rates-10yr'!$A$9:$C$15239,2,FALSE))-B18522),C18521)</f>
        <v>1.52</v>
      </c>
      <c r="D18522" s="98">
        <f>AVERAGE(C$10:C18522)</f>
        <v>0.97242316210229884</v>
      </c>
      <c r="E18522" s="2"/>
      <c r="G18522" s="23"/>
    </row>
    <row r="18523" spans="1:7" customFormat="1">
      <c r="A18523" s="4">
        <v>41161</v>
      </c>
      <c r="B18523">
        <v>0.15</v>
      </c>
      <c r="C18523">
        <f>IFERROR(((VLOOKUP(A18523,'Interest Rates-10yr'!$A$9:$C$15239,2,FALSE))-B18523),C18522)</f>
        <v>1.52</v>
      </c>
      <c r="D18523" s="98">
        <f>AVERAGE(C$10:C18523)</f>
        <v>0.9724527384681787</v>
      </c>
      <c r="E18523" s="2"/>
      <c r="G18523" s="23"/>
    </row>
    <row r="18524" spans="1:7" customFormat="1">
      <c r="A18524" s="4">
        <v>41162</v>
      </c>
      <c r="B18524">
        <v>0.15</v>
      </c>
      <c r="C18524">
        <f>IFERROR(((VLOOKUP(A18524,'Interest Rates-10yr'!$A$9:$C$15239,2,FALSE))-B18524),C18523)</f>
        <v>1.53</v>
      </c>
      <c r="D18524" s="98">
        <f>AVERAGE(C$10:C18524)</f>
        <v>0.97248285174182336</v>
      </c>
      <c r="E18524" s="2"/>
      <c r="G18524" s="23"/>
    </row>
    <row r="18525" spans="1:7" customFormat="1">
      <c r="A18525" s="4">
        <v>41163</v>
      </c>
      <c r="B18525">
        <v>0.15</v>
      </c>
      <c r="C18525">
        <f>IFERROR(((VLOOKUP(A18525,'Interest Rates-10yr'!$A$9:$C$15239,2,FALSE))-B18525),C18524)</f>
        <v>1.55</v>
      </c>
      <c r="D18525" s="98">
        <f>AVERAGE(C$10:C18525)</f>
        <v>0.97251404190969204</v>
      </c>
      <c r="E18525" s="2"/>
      <c r="G18525" s="23"/>
    </row>
    <row r="18526" spans="1:7" customFormat="1">
      <c r="A18526" s="4">
        <v>41164</v>
      </c>
      <c r="B18526">
        <v>0.15</v>
      </c>
      <c r="C18526">
        <f>IFERROR(((VLOOKUP(A18526,'Interest Rates-10yr'!$A$9:$C$15239,2,FALSE))-B18526),C18525)</f>
        <v>1.62</v>
      </c>
      <c r="D18526" s="98">
        <f>AVERAGE(C$10:C18526)</f>
        <v>0.97254900901873176</v>
      </c>
      <c r="E18526" s="2"/>
      <c r="G18526" s="23"/>
    </row>
    <row r="18527" spans="1:7" customFormat="1">
      <c r="A18527" s="4">
        <v>41165</v>
      </c>
      <c r="B18527">
        <v>0.15</v>
      </c>
      <c r="C18527">
        <f>IFERROR(((VLOOKUP(A18527,'Interest Rates-10yr'!$A$9:$C$15239,2,FALSE))-B18527),C18526)</f>
        <v>1.6</v>
      </c>
      <c r="D18527" s="98">
        <f>AVERAGE(C$10:C18527)</f>
        <v>0.97258289232097717</v>
      </c>
      <c r="E18527" s="2"/>
      <c r="G18527" s="23"/>
    </row>
    <row r="18528" spans="1:7" customFormat="1">
      <c r="A18528" s="4">
        <v>41166</v>
      </c>
      <c r="B18528">
        <v>0.16</v>
      </c>
      <c r="C18528">
        <f>IFERROR(((VLOOKUP(A18528,'Interest Rates-10yr'!$A$9:$C$15239,2,FALSE))-B18528),C18527)</f>
        <v>1.72</v>
      </c>
      <c r="D18528" s="98">
        <f>AVERAGE(C$10:C18528)</f>
        <v>0.97262325179544562</v>
      </c>
      <c r="E18528" s="2"/>
      <c r="G18528" s="23"/>
    </row>
    <row r="18529" spans="1:8">
      <c r="A18529" s="4">
        <v>41167</v>
      </c>
      <c r="B18529">
        <v>0.16</v>
      </c>
      <c r="C18529">
        <f>IFERROR(((VLOOKUP(A18529,'Interest Rates-10yr'!$A$9:$C$15239,2,FALSE))-B18529),C18528)</f>
        <v>1.72</v>
      </c>
      <c r="D18529" s="98">
        <f>AVERAGE(C$10:C18529)</f>
        <v>0.97266360691143938</v>
      </c>
      <c r="E18529" s="2"/>
      <c r="H18529"/>
    </row>
    <row r="18530" spans="1:8">
      <c r="A18530" s="4">
        <v>41168</v>
      </c>
      <c r="B18530">
        <v>0.16</v>
      </c>
      <c r="C18530">
        <f>IFERROR(((VLOOKUP(A18530,'Interest Rates-10yr'!$A$9:$C$15239,2,FALSE))-B18530),C18529)</f>
        <v>1.72</v>
      </c>
      <c r="D18530" s="98">
        <f>AVERAGE(C$10:C18530)</f>
        <v>0.97270395766966466</v>
      </c>
      <c r="E18530" s="2"/>
      <c r="H18530"/>
    </row>
    <row r="18531" spans="1:8">
      <c r="A18531" s="4">
        <v>41169</v>
      </c>
      <c r="B18531">
        <v>0.16</v>
      </c>
      <c r="C18531">
        <f>IFERROR(((VLOOKUP(A18531,'Interest Rates-10yr'!$A$9:$C$15239,2,FALSE))-B18531),C18530)</f>
        <v>1.6900000000000002</v>
      </c>
      <c r="D18531" s="98">
        <f>AVERAGE(C$10:C18531)</f>
        <v>0.97274268437532974</v>
      </c>
      <c r="E18531" s="2"/>
      <c r="H18531"/>
    </row>
    <row r="18532" spans="1:8">
      <c r="A18532" s="4">
        <v>41170</v>
      </c>
      <c r="B18532">
        <v>0.16</v>
      </c>
      <c r="C18532">
        <f>IFERROR(((VLOOKUP(A18532,'Interest Rates-10yr'!$A$9:$C$15239,2,FALSE))-B18532),C18531)</f>
        <v>1.6600000000000001</v>
      </c>
      <c r="D18532" s="98">
        <f>AVERAGE(C$10:C18532)</f>
        <v>0.97277978729146775</v>
      </c>
      <c r="E18532" s="2"/>
      <c r="H18532"/>
    </row>
    <row r="18533" spans="1:8">
      <c r="A18533" s="4">
        <v>41171</v>
      </c>
      <c r="B18533">
        <v>0.15</v>
      </c>
      <c r="C18533">
        <f>IFERROR(((VLOOKUP(A18533,'Interest Rates-10yr'!$A$9:$C$15239,2,FALSE))-B18533),C18532)</f>
        <v>1.6400000000000001</v>
      </c>
      <c r="D18533" s="98">
        <f>AVERAGE(C$10:C18533)</f>
        <v>0.97281580652126198</v>
      </c>
      <c r="E18533" s="2"/>
      <c r="H18533"/>
    </row>
    <row r="18534" spans="1:8">
      <c r="A18534" s="4">
        <v>41172</v>
      </c>
      <c r="B18534">
        <v>0.16</v>
      </c>
      <c r="C18534">
        <f>IFERROR(((VLOOKUP(A18534,'Interest Rates-10yr'!$A$9:$C$15239,2,FALSE))-B18534),C18533)</f>
        <v>1.6400000000000001</v>
      </c>
      <c r="D18534" s="98">
        <f>AVERAGE(C$10:C18534)</f>
        <v>0.97285182186234043</v>
      </c>
      <c r="E18534" s="2"/>
      <c r="H18534"/>
    </row>
    <row r="18535" spans="1:8">
      <c r="A18535" s="4">
        <v>41173</v>
      </c>
      <c r="B18535">
        <v>0.15</v>
      </c>
      <c r="C18535">
        <f>IFERROR(((VLOOKUP(A18535,'Interest Rates-10yr'!$A$9:$C$15239,2,FALSE))-B18535),C18534)</f>
        <v>1.62</v>
      </c>
      <c r="D18535" s="98">
        <f>AVERAGE(C$10:C18535)</f>
        <v>0.9728867537514766</v>
      </c>
      <c r="E18535" s="2"/>
      <c r="H18535"/>
    </row>
    <row r="18536" spans="1:8">
      <c r="A18536" s="4">
        <v>41174</v>
      </c>
      <c r="B18536">
        <v>0.15</v>
      </c>
      <c r="C18536">
        <f>IFERROR(((VLOOKUP(A18536,'Interest Rates-10yr'!$A$9:$C$15239,2,FALSE))-B18536),C18535)</f>
        <v>1.62</v>
      </c>
      <c r="D18536" s="98">
        <f>AVERAGE(C$10:C18536)</f>
        <v>0.97292168186969585</v>
      </c>
      <c r="E18536" s="2"/>
      <c r="H18536"/>
    </row>
    <row r="18537" spans="1:8">
      <c r="A18537" s="4">
        <v>41175</v>
      </c>
      <c r="B18537">
        <v>0.15</v>
      </c>
      <c r="C18537">
        <f>IFERROR(((VLOOKUP(A18537,'Interest Rates-10yr'!$A$9:$C$15239,2,FALSE))-B18537),C18536)</f>
        <v>1.62</v>
      </c>
      <c r="D18537" s="98">
        <f>AVERAGE(C$10:C18537)</f>
        <v>0.97295660621760871</v>
      </c>
      <c r="E18537" s="2"/>
      <c r="H18537"/>
    </row>
    <row r="18538" spans="1:8">
      <c r="A18538" s="4">
        <v>41176</v>
      </c>
      <c r="B18538">
        <v>0.16</v>
      </c>
      <c r="C18538">
        <f>IFERROR(((VLOOKUP(A18538,'Interest Rates-10yr'!$A$9:$C$15239,2,FALSE))-B18538),C18537)</f>
        <v>1.58</v>
      </c>
      <c r="D18538" s="98">
        <f>AVERAGE(C$10:C18538)</f>
        <v>0.9729893680176942</v>
      </c>
      <c r="E18538" s="2"/>
      <c r="H18538"/>
    </row>
    <row r="18539" spans="1:8">
      <c r="A18539" s="4">
        <v>41177</v>
      </c>
      <c r="B18539">
        <v>0.15</v>
      </c>
      <c r="C18539">
        <f>IFERROR(((VLOOKUP(A18539,'Interest Rates-10yr'!$A$9:$C$15239,2,FALSE))-B18539),C18538)</f>
        <v>1.55</v>
      </c>
      <c r="D18539" s="98">
        <f>AVERAGE(C$10:C18539)</f>
        <v>0.97302050728547518</v>
      </c>
      <c r="E18539" s="2"/>
      <c r="H18539"/>
    </row>
    <row r="18540" spans="1:8">
      <c r="A18540" s="4">
        <v>41178</v>
      </c>
      <c r="B18540">
        <v>0.15</v>
      </c>
      <c r="C18540">
        <f>IFERROR(((VLOOKUP(A18540,'Interest Rates-10yr'!$A$9:$C$15239,2,FALSE))-B18540),C18539)</f>
        <v>1.49</v>
      </c>
      <c r="D18540" s="98">
        <f>AVERAGE(C$10:C18540)</f>
        <v>0.97304840537476966</v>
      </c>
      <c r="E18540" s="2"/>
      <c r="H18540"/>
    </row>
    <row r="18541" spans="1:8">
      <c r="A18541" s="4">
        <v>41179</v>
      </c>
      <c r="B18541">
        <v>0.14000000000000001</v>
      </c>
      <c r="C18541">
        <f>IFERROR(((VLOOKUP(A18541,'Interest Rates-10yr'!$A$9:$C$15239,2,FALSE))-B18541),C18540)</f>
        <v>1.52</v>
      </c>
      <c r="D18541" s="98">
        <f>AVERAGE(C$10:C18541)</f>
        <v>0.97307791927476017</v>
      </c>
      <c r="E18541" s="2"/>
      <c r="H18541"/>
    </row>
    <row r="18542" spans="1:8">
      <c r="A18542" s="4">
        <v>41180</v>
      </c>
      <c r="B18542">
        <v>0.09</v>
      </c>
      <c r="C18542">
        <f>IFERROR(((VLOOKUP(A18542,'Interest Rates-10yr'!$A$9:$C$15239,2,FALSE))-B18542),C18541)</f>
        <v>1.5599999999999998</v>
      </c>
      <c r="D18542" s="98">
        <f>AVERAGE(C$10:C18542)</f>
        <v>0.97310958830194016</v>
      </c>
      <c r="E18542" s="2"/>
      <c r="H18542"/>
    </row>
    <row r="18543" spans="1:8">
      <c r="A18543" s="4">
        <v>41181</v>
      </c>
      <c r="B18543">
        <v>0.09</v>
      </c>
      <c r="C18543">
        <f>IFERROR(((VLOOKUP(A18543,'Interest Rates-10yr'!$A$9:$C$15239,2,FALSE))-B18543),C18542)</f>
        <v>1.5599999999999998</v>
      </c>
      <c r="D18543" s="98">
        <f>AVERAGE(C$10:C18543)</f>
        <v>0.97314125391172213</v>
      </c>
      <c r="E18543" s="2"/>
      <c r="H18543"/>
    </row>
    <row r="18544" spans="1:8">
      <c r="A18544" s="4">
        <v>41182</v>
      </c>
      <c r="B18544">
        <v>0.09</v>
      </c>
      <c r="C18544">
        <f>IFERROR(((VLOOKUP(A18544,'Interest Rates-10yr'!$A$9:$C$15239,2,FALSE))-B18544),C18543)</f>
        <v>1.5599999999999998</v>
      </c>
      <c r="D18544" s="98">
        <f>AVERAGE(C$10:C18544)</f>
        <v>0.97317291610465928</v>
      </c>
      <c r="E18544" s="2"/>
      <c r="F18544" s="12" t="s">
        <v>188</v>
      </c>
      <c r="G18544" s="23">
        <f>AVERAGE(B18453:B18544)/100</f>
        <v>1.4434782608695662E-3</v>
      </c>
      <c r="H18544" s="23">
        <f>AVERAGE(C18453:C18544)/100</f>
        <v>1.4988043478260875E-2</v>
      </c>
    </row>
    <row r="18545" spans="1:7" customFormat="1">
      <c r="A18545" s="4">
        <v>41183</v>
      </c>
      <c r="B18545">
        <v>0.15</v>
      </c>
      <c r="C18545">
        <f>IFERROR(((VLOOKUP(A18545,'Interest Rates-10yr'!$A$9:$C$15239,2,FALSE))-B18545),C18544)</f>
        <v>1.49</v>
      </c>
      <c r="D18545" s="98">
        <f>AVERAGE(C$10:C18545)</f>
        <v>0.97320079844625929</v>
      </c>
      <c r="E18545" s="2"/>
      <c r="G18545" s="23"/>
    </row>
    <row r="18546" spans="1:7" customFormat="1">
      <c r="A18546" s="4">
        <v>41184</v>
      </c>
      <c r="B18546">
        <v>0.16</v>
      </c>
      <c r="C18546">
        <f>IFERROR(((VLOOKUP(A18546,'Interest Rates-10yr'!$A$9:$C$15239,2,FALSE))-B18546),C18545)</f>
        <v>1.48</v>
      </c>
      <c r="D18546" s="98">
        <f>AVERAGE(C$10:C18546)</f>
        <v>0.97322813831795119</v>
      </c>
      <c r="E18546" s="2"/>
      <c r="G18546" s="23"/>
    </row>
    <row r="18547" spans="1:7" customFormat="1">
      <c r="A18547" s="4">
        <v>41185</v>
      </c>
      <c r="B18547">
        <v>0.16</v>
      </c>
      <c r="C18547">
        <f>IFERROR(((VLOOKUP(A18547,'Interest Rates-10yr'!$A$9:$C$15239,2,FALSE))-B18547),C18546)</f>
        <v>1.48</v>
      </c>
      <c r="D18547" s="98">
        <f>AVERAGE(C$10:C18547)</f>
        <v>0.97325547524003997</v>
      </c>
      <c r="E18547" s="2"/>
      <c r="G18547" s="23"/>
    </row>
    <row r="18548" spans="1:7" customFormat="1">
      <c r="A18548" s="4">
        <v>41186</v>
      </c>
      <c r="B18548">
        <v>0.15</v>
      </c>
      <c r="C18548">
        <f>IFERROR(((VLOOKUP(A18548,'Interest Rates-10yr'!$A$9:$C$15239,2,FALSE))-B18548),C18547)</f>
        <v>1.55</v>
      </c>
      <c r="D18548" s="98">
        <f>AVERAGE(C$10:C18548)</f>
        <v>0.97328658503694154</v>
      </c>
      <c r="E18548" s="2"/>
      <c r="G18548" s="23"/>
    </row>
    <row r="18549" spans="1:7" customFormat="1">
      <c r="A18549" s="4">
        <v>41187</v>
      </c>
      <c r="B18549">
        <v>0.15</v>
      </c>
      <c r="C18549">
        <f>IFERROR(((VLOOKUP(A18549,'Interest Rates-10yr'!$A$9:$C$15239,2,FALSE))-B18549),C18548)</f>
        <v>1.6</v>
      </c>
      <c r="D18549" s="98">
        <f>AVERAGE(C$10:C18549)</f>
        <v>0.97332038834950696</v>
      </c>
      <c r="E18549" s="2"/>
      <c r="G18549" s="23"/>
    </row>
    <row r="18550" spans="1:7" customFormat="1">
      <c r="A18550" s="4">
        <v>41188</v>
      </c>
      <c r="B18550">
        <v>0.15</v>
      </c>
      <c r="C18550">
        <f>IFERROR(((VLOOKUP(A18550,'Interest Rates-10yr'!$A$9:$C$15239,2,FALSE))-B18550),C18549)</f>
        <v>1.6</v>
      </c>
      <c r="D18550" s="98">
        <f>AVERAGE(C$10:C18550)</f>
        <v>0.97335418801574114</v>
      </c>
      <c r="E18550" s="2"/>
      <c r="G18550" s="23"/>
    </row>
    <row r="18551" spans="1:7" customFormat="1">
      <c r="A18551" s="4">
        <v>41189</v>
      </c>
      <c r="B18551">
        <v>0.15</v>
      </c>
      <c r="C18551">
        <f>IFERROR(((VLOOKUP(A18551,'Interest Rates-10yr'!$A$9:$C$15239,2,FALSE))-B18551),C18550)</f>
        <v>1.6</v>
      </c>
      <c r="D18551" s="98">
        <f>AVERAGE(C$10:C18551)</f>
        <v>0.97338798403623428</v>
      </c>
      <c r="E18551" s="2"/>
      <c r="G18551" s="23"/>
    </row>
    <row r="18552" spans="1:7" customFormat="1">
      <c r="A18552" s="4">
        <v>41190</v>
      </c>
      <c r="B18552">
        <v>0.15</v>
      </c>
      <c r="C18552">
        <f>IFERROR(((VLOOKUP(A18552,'Interest Rates-10yr'!$A$9:$C$15239,2,FALSE))-B18552),C18551)</f>
        <v>1.6</v>
      </c>
      <c r="D18552" s="98">
        <f>AVERAGE(C$10:C18552)</f>
        <v>0.97342177641157601</v>
      </c>
      <c r="E18552" s="2"/>
      <c r="G18552" s="23"/>
    </row>
    <row r="18553" spans="1:7" customFormat="1">
      <c r="A18553" s="4">
        <v>41191</v>
      </c>
      <c r="B18553">
        <v>0.16</v>
      </c>
      <c r="C18553">
        <f>IFERROR(((VLOOKUP(A18553,'Interest Rates-10yr'!$A$9:$C$15239,2,FALSE))-B18553),C18552)</f>
        <v>1.58</v>
      </c>
      <c r="D18553" s="98">
        <f>AVERAGE(C$10:C18553)</f>
        <v>0.97345448662639433</v>
      </c>
      <c r="E18553" s="2"/>
      <c r="G18553" s="23"/>
    </row>
    <row r="18554" spans="1:7" customFormat="1">
      <c r="A18554" s="4">
        <v>41192</v>
      </c>
      <c r="B18554">
        <v>0.16</v>
      </c>
      <c r="C18554">
        <f>IFERROR(((VLOOKUP(A18554,'Interest Rates-10yr'!$A$9:$C$15239,2,FALSE))-B18554),C18553)</f>
        <v>1.56</v>
      </c>
      <c r="D18554" s="98">
        <f>AVERAGE(C$10:C18554)</f>
        <v>0.97348611485574854</v>
      </c>
      <c r="E18554" s="2"/>
      <c r="G18554" s="23"/>
    </row>
    <row r="18555" spans="1:7" customFormat="1">
      <c r="A18555" s="4">
        <v>41193</v>
      </c>
      <c r="B18555">
        <v>0.16</v>
      </c>
      <c r="C18555">
        <f>IFERROR(((VLOOKUP(A18555,'Interest Rates-10yr'!$A$9:$C$15239,2,FALSE))-B18555),C18554)</f>
        <v>1.54</v>
      </c>
      <c r="D18555" s="98">
        <f>AVERAGE(C$10:C18555)</f>
        <v>0.97351666127466074</v>
      </c>
      <c r="E18555" s="2"/>
      <c r="G18555" s="23"/>
    </row>
    <row r="18556" spans="1:7" customFormat="1">
      <c r="A18556" s="4">
        <v>41194</v>
      </c>
      <c r="B18556">
        <v>0.16</v>
      </c>
      <c r="C18556">
        <f>IFERROR(((VLOOKUP(A18556,'Interest Rates-10yr'!$A$9:$C$15239,2,FALSE))-B18556),C18555)</f>
        <v>1.53</v>
      </c>
      <c r="D18556" s="98">
        <f>AVERAGE(C$10:C18556)</f>
        <v>0.97354666522887023</v>
      </c>
      <c r="E18556" s="2"/>
      <c r="G18556" s="23"/>
    </row>
    <row r="18557" spans="1:7" customFormat="1">
      <c r="A18557" s="4">
        <v>41195</v>
      </c>
      <c r="B18557">
        <v>0.16</v>
      </c>
      <c r="C18557">
        <f>IFERROR(((VLOOKUP(A18557,'Interest Rates-10yr'!$A$9:$C$15239,2,FALSE))-B18557),C18556)</f>
        <v>1.53</v>
      </c>
      <c r="D18557" s="98">
        <f>AVERAGE(C$10:C18557)</f>
        <v>0.97357666594780334</v>
      </c>
      <c r="E18557" s="2"/>
      <c r="G18557" s="23"/>
    </row>
    <row r="18558" spans="1:7" customFormat="1">
      <c r="A18558" s="4">
        <v>41196</v>
      </c>
      <c r="B18558">
        <v>0.16</v>
      </c>
      <c r="C18558">
        <f>IFERROR(((VLOOKUP(A18558,'Interest Rates-10yr'!$A$9:$C$15239,2,FALSE))-B18558),C18557)</f>
        <v>1.53</v>
      </c>
      <c r="D18558" s="98">
        <f>AVERAGE(C$10:C18558)</f>
        <v>0.9736066634319831</v>
      </c>
      <c r="E18558" s="2"/>
      <c r="G18558" s="23"/>
    </row>
    <row r="18559" spans="1:7" customFormat="1">
      <c r="A18559" s="4">
        <v>41197</v>
      </c>
      <c r="B18559">
        <v>0.16</v>
      </c>
      <c r="C18559">
        <f>IFERROR(((VLOOKUP(A18559,'Interest Rates-10yr'!$A$9:$C$15239,2,FALSE))-B18559),C18558)</f>
        <v>1.54</v>
      </c>
      <c r="D18559" s="98">
        <f>AVERAGE(C$10:C18559)</f>
        <v>0.97363719676549088</v>
      </c>
      <c r="E18559" s="2"/>
      <c r="G18559" s="23"/>
    </row>
    <row r="18560" spans="1:7" customFormat="1">
      <c r="A18560" s="4">
        <v>41198</v>
      </c>
      <c r="B18560">
        <v>0.16</v>
      </c>
      <c r="C18560">
        <f>IFERROR(((VLOOKUP(A18560,'Interest Rates-10yr'!$A$9:$C$15239,2,FALSE))-B18560),C18559)</f>
        <v>1.59</v>
      </c>
      <c r="D18560" s="98">
        <f>AVERAGE(C$10:C18560)</f>
        <v>0.97367042207966448</v>
      </c>
      <c r="E18560" s="2"/>
      <c r="G18560" s="23"/>
    </row>
    <row r="18561" spans="1:7" customFormat="1">
      <c r="A18561" s="4">
        <v>41199</v>
      </c>
      <c r="B18561">
        <v>0.15</v>
      </c>
      <c r="C18561">
        <f>IFERROR(((VLOOKUP(A18561,'Interest Rates-10yr'!$A$9:$C$15239,2,FALSE))-B18561),C18560)</f>
        <v>1.6800000000000002</v>
      </c>
      <c r="D18561" s="98">
        <f>AVERAGE(C$10:C18561)</f>
        <v>0.97370849504095813</v>
      </c>
      <c r="E18561" s="2"/>
      <c r="G18561" s="23"/>
    </row>
    <row r="18562" spans="1:7" customFormat="1">
      <c r="A18562" s="4">
        <v>41200</v>
      </c>
      <c r="B18562">
        <v>0.15</v>
      </c>
      <c r="C18562">
        <f>IFERROR(((VLOOKUP(A18562,'Interest Rates-10yr'!$A$9:$C$15239,2,FALSE))-B18562),C18561)</f>
        <v>1.7100000000000002</v>
      </c>
      <c r="D18562" s="98">
        <f>AVERAGE(C$10:C18562)</f>
        <v>0.97374818088718029</v>
      </c>
      <c r="E18562" s="2"/>
      <c r="G18562" s="23"/>
    </row>
    <row r="18563" spans="1:7" customFormat="1">
      <c r="A18563" s="4">
        <v>41201</v>
      </c>
      <c r="B18563">
        <v>0.16</v>
      </c>
      <c r="C18563">
        <f>IFERROR(((VLOOKUP(A18563,'Interest Rates-10yr'!$A$9:$C$15239,2,FALSE))-B18563),C18562)</f>
        <v>1.6300000000000001</v>
      </c>
      <c r="D18563" s="98">
        <f>AVERAGE(C$10:C18563)</f>
        <v>0.97378355071681877</v>
      </c>
      <c r="E18563" s="2"/>
      <c r="G18563" s="23"/>
    </row>
    <row r="18564" spans="1:7" customFormat="1">
      <c r="A18564" s="4">
        <v>41202</v>
      </c>
      <c r="B18564">
        <v>0.16</v>
      </c>
      <c r="C18564">
        <f>IFERROR(((VLOOKUP(A18564,'Interest Rates-10yr'!$A$9:$C$15239,2,FALSE))-B18564),C18563)</f>
        <v>1.6300000000000001</v>
      </c>
      <c r="D18564" s="98">
        <f>AVERAGE(C$10:C18564)</f>
        <v>0.97381891673402621</v>
      </c>
      <c r="E18564" s="2"/>
      <c r="G18564" s="23"/>
    </row>
    <row r="18565" spans="1:7" customFormat="1">
      <c r="A18565" s="4">
        <v>41203</v>
      </c>
      <c r="B18565">
        <v>0.16</v>
      </c>
      <c r="C18565">
        <f>IFERROR(((VLOOKUP(A18565,'Interest Rates-10yr'!$A$9:$C$15239,2,FALSE))-B18565),C18564)</f>
        <v>1.6300000000000001</v>
      </c>
      <c r="D18565" s="98">
        <f>AVERAGE(C$10:C18565)</f>
        <v>0.973854278939419</v>
      </c>
      <c r="E18565" s="2"/>
      <c r="G18565" s="23"/>
    </row>
    <row r="18566" spans="1:7" customFormat="1">
      <c r="A18566" s="4">
        <v>41204</v>
      </c>
      <c r="B18566">
        <v>0.15</v>
      </c>
      <c r="C18566">
        <f>IFERROR(((VLOOKUP(A18566,'Interest Rates-10yr'!$A$9:$C$15239,2,FALSE))-B18566),C18565)</f>
        <v>1.6800000000000002</v>
      </c>
      <c r="D18566" s="98">
        <f>AVERAGE(C$10:C18566)</f>
        <v>0.97389233173464773</v>
      </c>
      <c r="E18566" s="2"/>
      <c r="G18566" s="23"/>
    </row>
    <row r="18567" spans="1:7" customFormat="1">
      <c r="A18567" s="4">
        <v>41205</v>
      </c>
      <c r="B18567">
        <v>0.15</v>
      </c>
      <c r="C18567">
        <f>IFERROR(((VLOOKUP(A18567,'Interest Rates-10yr'!$A$9:$C$15239,2,FALSE))-B18567),C18566)</f>
        <v>1.6400000000000001</v>
      </c>
      <c r="D18567" s="98">
        <f>AVERAGE(C$10:C18567)</f>
        <v>0.9739282250242407</v>
      </c>
      <c r="E18567" s="2"/>
      <c r="G18567" s="23"/>
    </row>
    <row r="18568" spans="1:7" customFormat="1">
      <c r="A18568" s="4">
        <v>41206</v>
      </c>
      <c r="B18568">
        <v>0.17</v>
      </c>
      <c r="C18568">
        <f>IFERROR(((VLOOKUP(A18568,'Interest Rates-10yr'!$A$9:$C$15239,2,FALSE))-B18568),C18567)</f>
        <v>1.6300000000000001</v>
      </c>
      <c r="D18568" s="98">
        <f>AVERAGE(C$10:C18568)</f>
        <v>0.97396357562367908</v>
      </c>
      <c r="E18568" s="2"/>
      <c r="G18568" s="23"/>
    </row>
    <row r="18569" spans="1:7" customFormat="1">
      <c r="A18569" s="4">
        <v>41207</v>
      </c>
      <c r="B18569">
        <v>0.16</v>
      </c>
      <c r="C18569">
        <f>IFERROR(((VLOOKUP(A18569,'Interest Rates-10yr'!$A$9:$C$15239,2,FALSE))-B18569),C18568)</f>
        <v>1.7000000000000002</v>
      </c>
      <c r="D18569" s="98">
        <f>AVERAGE(C$10:C18569)</f>
        <v>0.97400269396550965</v>
      </c>
      <c r="E18569" s="2"/>
      <c r="G18569" s="23"/>
    </row>
    <row r="18570" spans="1:7" customFormat="1">
      <c r="A18570" s="4">
        <v>41208</v>
      </c>
      <c r="B18570">
        <v>0.16</v>
      </c>
      <c r="C18570">
        <f>IFERROR(((VLOOKUP(A18570,'Interest Rates-10yr'!$A$9:$C$15239,2,FALSE))-B18570),C18569)</f>
        <v>1.62</v>
      </c>
      <c r="D18570" s="98">
        <f>AVERAGE(C$10:C18570)</f>
        <v>0.97403749797962713</v>
      </c>
      <c r="E18570" s="2"/>
      <c r="G18570" s="23"/>
    </row>
    <row r="18571" spans="1:7" customFormat="1">
      <c r="A18571" s="4">
        <v>41209</v>
      </c>
      <c r="B18571">
        <v>0.16</v>
      </c>
      <c r="C18571">
        <f>IFERROR(((VLOOKUP(A18571,'Interest Rates-10yr'!$A$9:$C$15239,2,FALSE))-B18571),C18570)</f>
        <v>1.62</v>
      </c>
      <c r="D18571" s="98">
        <f>AVERAGE(C$10:C18571)</f>
        <v>0.97407229824371611</v>
      </c>
      <c r="E18571" s="2"/>
      <c r="G18571" s="23"/>
    </row>
    <row r="18572" spans="1:7" customFormat="1">
      <c r="A18572" s="4">
        <v>41210</v>
      </c>
      <c r="B18572">
        <v>0.16</v>
      </c>
      <c r="C18572">
        <f>IFERROR(((VLOOKUP(A18572,'Interest Rates-10yr'!$A$9:$C$15239,2,FALSE))-B18572),C18571)</f>
        <v>1.62</v>
      </c>
      <c r="D18572" s="98">
        <f>AVERAGE(C$10:C18572)</f>
        <v>0.97410709475838264</v>
      </c>
      <c r="E18572" s="2"/>
      <c r="G18572" s="23"/>
    </row>
    <row r="18573" spans="1:7" customFormat="1">
      <c r="A18573" s="4">
        <v>41211</v>
      </c>
      <c r="B18573">
        <v>0.17</v>
      </c>
      <c r="C18573">
        <f>IFERROR(((VLOOKUP(A18573,'Interest Rates-10yr'!$A$9:$C$15239,2,FALSE))-B18573),C18572)</f>
        <v>1.57</v>
      </c>
      <c r="D18573" s="98">
        <f>AVERAGE(C$10:C18573)</f>
        <v>0.97413919413918637</v>
      </c>
      <c r="E18573" s="2"/>
      <c r="G18573" s="23"/>
    </row>
    <row r="18574" spans="1:7" customFormat="1">
      <c r="A18574" s="4">
        <v>41212</v>
      </c>
      <c r="B18574">
        <v>0.17</v>
      </c>
      <c r="C18574">
        <f>IFERROR(((VLOOKUP(A18574,'Interest Rates-10yr'!$A$9:$C$15239,2,FALSE))-B18574),C18573)</f>
        <v>1.57</v>
      </c>
      <c r="D18574" s="98">
        <f>AVERAGE(C$10:C18574)</f>
        <v>0.97417129006193681</v>
      </c>
      <c r="E18574" s="2"/>
      <c r="G18574" s="23"/>
    </row>
    <row r="18575" spans="1:7" customFormat="1">
      <c r="A18575" s="4">
        <v>41213</v>
      </c>
      <c r="B18575">
        <v>0.18</v>
      </c>
      <c r="C18575">
        <f>IFERROR(((VLOOKUP(A18575,'Interest Rates-10yr'!$A$9:$C$15239,2,FALSE))-B18575),C18574)</f>
        <v>1.54</v>
      </c>
      <c r="D18575" s="98">
        <f>AVERAGE(C$10:C18575)</f>
        <v>0.97420176667024971</v>
      </c>
      <c r="E18575" s="2"/>
      <c r="G18575" s="23"/>
    </row>
    <row r="18576" spans="1:7" customFormat="1">
      <c r="A18576" s="4">
        <v>41214</v>
      </c>
      <c r="B18576">
        <v>0.17</v>
      </c>
      <c r="C18576">
        <f>IFERROR(((VLOOKUP(A18576,'Interest Rates-10yr'!$A$9:$C$15239,2,FALSE))-B18576),C18575)</f>
        <v>1.58</v>
      </c>
      <c r="D18576" s="98">
        <f>AVERAGE(C$10:C18576)</f>
        <v>0.97423439435556947</v>
      </c>
      <c r="E18576" s="2"/>
      <c r="G18576" s="23"/>
    </row>
    <row r="18577" spans="1:7" customFormat="1">
      <c r="A18577" s="4">
        <v>41215</v>
      </c>
      <c r="B18577">
        <v>0.16</v>
      </c>
      <c r="C18577">
        <f>IFERROR(((VLOOKUP(A18577,'Interest Rates-10yr'!$A$9:$C$15239,2,FALSE))-B18577),C18576)</f>
        <v>1.59</v>
      </c>
      <c r="D18577" s="98">
        <f>AVERAGE(C$10:C18577)</f>
        <v>0.97426755708745472</v>
      </c>
      <c r="E18577" s="2"/>
      <c r="G18577" s="23"/>
    </row>
    <row r="18578" spans="1:7" customFormat="1">
      <c r="A18578" s="4">
        <v>41216</v>
      </c>
      <c r="B18578">
        <v>0.16</v>
      </c>
      <c r="C18578">
        <f>IFERROR(((VLOOKUP(A18578,'Interest Rates-10yr'!$A$9:$C$15239,2,FALSE))-B18578),C18577)</f>
        <v>1.59</v>
      </c>
      <c r="D18578" s="98">
        <f>AVERAGE(C$10:C18578)</f>
        <v>0.9743007162475017</v>
      </c>
      <c r="E18578" s="2"/>
      <c r="G18578" s="23"/>
    </row>
    <row r="18579" spans="1:7" customFormat="1">
      <c r="A18579" s="4">
        <v>41217</v>
      </c>
      <c r="B18579">
        <v>0.16</v>
      </c>
      <c r="C18579">
        <f>IFERROR(((VLOOKUP(A18579,'Interest Rates-10yr'!$A$9:$C$15239,2,FALSE))-B18579),C18578)</f>
        <v>1.59</v>
      </c>
      <c r="D18579" s="98">
        <f>AVERAGE(C$10:C18579)</f>
        <v>0.9743338718362875</v>
      </c>
      <c r="E18579" s="2"/>
      <c r="G18579" s="23"/>
    </row>
    <row r="18580" spans="1:7" customFormat="1">
      <c r="A18580" s="4">
        <v>41218</v>
      </c>
      <c r="B18580">
        <v>0.17</v>
      </c>
      <c r="C18580">
        <f>IFERROR(((VLOOKUP(A18580,'Interest Rates-10yr'!$A$9:$C$15239,2,FALSE))-B18580),C18579)</f>
        <v>1.55</v>
      </c>
      <c r="D18580" s="98">
        <f>AVERAGE(C$10:C18580)</f>
        <v>0.97436486995852989</v>
      </c>
      <c r="E18580" s="2"/>
      <c r="G18580" s="23"/>
    </row>
    <row r="18581" spans="1:7" customFormat="1">
      <c r="A18581" s="4">
        <v>41219</v>
      </c>
      <c r="B18581">
        <v>0.16</v>
      </c>
      <c r="C18581">
        <f>IFERROR(((VLOOKUP(A18581,'Interest Rates-10yr'!$A$9:$C$15239,2,FALSE))-B18581),C18580)</f>
        <v>1.62</v>
      </c>
      <c r="D18581" s="98">
        <f>AVERAGE(C$10:C18581)</f>
        <v>0.97439963385741213</v>
      </c>
      <c r="E18581" s="2"/>
      <c r="G18581" s="23"/>
    </row>
    <row r="18582" spans="1:7" customFormat="1">
      <c r="A18582" s="4">
        <v>41220</v>
      </c>
      <c r="B18582">
        <v>0.16</v>
      </c>
      <c r="C18582">
        <f>IFERROR(((VLOOKUP(A18582,'Interest Rates-10yr'!$A$9:$C$15239,2,FALSE))-B18582),C18581)</f>
        <v>1.52</v>
      </c>
      <c r="D18582" s="98">
        <f>AVERAGE(C$10:C18582)</f>
        <v>0.97442900985300474</v>
      </c>
      <c r="E18582" s="2"/>
      <c r="G18582" s="23"/>
    </row>
    <row r="18583" spans="1:7" customFormat="1">
      <c r="A18583" s="4">
        <v>41221</v>
      </c>
      <c r="B18583">
        <v>0.16</v>
      </c>
      <c r="C18583">
        <f>IFERROR(((VLOOKUP(A18583,'Interest Rates-10yr'!$A$9:$C$15239,2,FALSE))-B18583),C18582)</f>
        <v>1.4600000000000002</v>
      </c>
      <c r="D18583" s="98">
        <f>AVERAGE(C$10:C18583)</f>
        <v>0.97445515236351121</v>
      </c>
      <c r="E18583" s="2"/>
      <c r="G18583" s="23"/>
    </row>
    <row r="18584" spans="1:7" customFormat="1">
      <c r="A18584" s="4">
        <v>41222</v>
      </c>
      <c r="B18584">
        <v>0.16</v>
      </c>
      <c r="C18584">
        <f>IFERROR(((VLOOKUP(A18584,'Interest Rates-10yr'!$A$9:$C$15239,2,FALSE))-B18584),C18583)</f>
        <v>1.4500000000000002</v>
      </c>
      <c r="D18584" s="98">
        <f>AVERAGE(C$10:C18584)</f>
        <v>0.97448075370120368</v>
      </c>
      <c r="E18584" s="2"/>
      <c r="G18584" s="23"/>
    </row>
    <row r="18585" spans="1:7" customFormat="1">
      <c r="A18585" s="4">
        <v>41223</v>
      </c>
      <c r="B18585">
        <v>0.16</v>
      </c>
      <c r="C18585">
        <f>IFERROR(((VLOOKUP(A18585,'Interest Rates-10yr'!$A$9:$C$15239,2,FALSE))-B18585),C18584)</f>
        <v>1.4500000000000002</v>
      </c>
      <c r="D18585" s="98">
        <f>AVERAGE(C$10:C18585)</f>
        <v>0.97450635228250748</v>
      </c>
      <c r="E18585" s="2"/>
      <c r="G18585" s="23"/>
    </row>
    <row r="18586" spans="1:7" customFormat="1">
      <c r="A18586" s="4">
        <v>41224</v>
      </c>
      <c r="B18586">
        <v>0.16</v>
      </c>
      <c r="C18586">
        <f>IFERROR(((VLOOKUP(A18586,'Interest Rates-10yr'!$A$9:$C$15239,2,FALSE))-B18586),C18585)</f>
        <v>1.4500000000000002</v>
      </c>
      <c r="D18586" s="98">
        <f>AVERAGE(C$10:C18586)</f>
        <v>0.9745319481078677</v>
      </c>
      <c r="E18586" s="2"/>
      <c r="G18586" s="23"/>
    </row>
    <row r="18587" spans="1:7" customFormat="1">
      <c r="A18587" s="4">
        <v>41225</v>
      </c>
      <c r="B18587">
        <v>0.16</v>
      </c>
      <c r="C18587">
        <f>IFERROR(((VLOOKUP(A18587,'Interest Rates-10yr'!$A$9:$C$15239,2,FALSE))-B18587),C18586)</f>
        <v>1.4500000000000002</v>
      </c>
      <c r="D18587" s="98">
        <f>AVERAGE(C$10:C18587)</f>
        <v>0.97455754117772952</v>
      </c>
      <c r="E18587" s="2"/>
      <c r="G18587" s="23"/>
    </row>
    <row r="18588" spans="1:7" customFormat="1">
      <c r="A18588" s="4">
        <v>41226</v>
      </c>
      <c r="B18588">
        <v>0.16</v>
      </c>
      <c r="C18588">
        <f>IFERROR(((VLOOKUP(A18588,'Interest Rates-10yr'!$A$9:$C$15239,2,FALSE))-B18588),C18587)</f>
        <v>1.4300000000000002</v>
      </c>
      <c r="D18588" s="98">
        <f>AVERAGE(C$10:C18588)</f>
        <v>0.97458205500833528</v>
      </c>
      <c r="E18588" s="2"/>
      <c r="G18588" s="23"/>
    </row>
    <row r="18589" spans="1:7" customFormat="1">
      <c r="A18589" s="4">
        <v>41227</v>
      </c>
      <c r="B18589">
        <v>0.16</v>
      </c>
      <c r="C18589">
        <f>IFERROR(((VLOOKUP(A18589,'Interest Rates-10yr'!$A$9:$C$15239,2,FALSE))-B18589),C18588)</f>
        <v>1.4300000000000002</v>
      </c>
      <c r="D18589" s="98">
        <f>AVERAGE(C$10:C18589)</f>
        <v>0.9746065662002078</v>
      </c>
      <c r="E18589" s="2"/>
      <c r="G18589" s="23"/>
    </row>
    <row r="18590" spans="1:7" customFormat="1">
      <c r="A18590" s="4">
        <v>41228</v>
      </c>
      <c r="B18590">
        <v>0.16</v>
      </c>
      <c r="C18590">
        <f>IFERROR(((VLOOKUP(A18590,'Interest Rates-10yr'!$A$9:$C$15239,2,FALSE))-B18590),C18589)</f>
        <v>1.4200000000000002</v>
      </c>
      <c r="D18590" s="98">
        <f>AVERAGE(C$10:C18590)</f>
        <v>0.97463053656960652</v>
      </c>
      <c r="E18590" s="2"/>
      <c r="G18590" s="23"/>
    </row>
    <row r="18591" spans="1:7" customFormat="1">
      <c r="A18591" s="4">
        <v>41229</v>
      </c>
      <c r="B18591">
        <v>0.16</v>
      </c>
      <c r="C18591">
        <f>IFERROR(((VLOOKUP(A18591,'Interest Rates-10yr'!$A$9:$C$15239,2,FALSE))-B18591),C18590)</f>
        <v>1.4200000000000002</v>
      </c>
      <c r="D18591" s="98">
        <f>AVERAGE(C$10:C18591)</f>
        <v>0.97465450435904943</v>
      </c>
      <c r="E18591" s="2"/>
      <c r="G18591" s="23"/>
    </row>
    <row r="18592" spans="1:7" customFormat="1">
      <c r="A18592" s="4">
        <v>41230</v>
      </c>
      <c r="B18592">
        <v>0.16</v>
      </c>
      <c r="C18592">
        <f>IFERROR(((VLOOKUP(A18592,'Interest Rates-10yr'!$A$9:$C$15239,2,FALSE))-B18592),C18591)</f>
        <v>1.4200000000000002</v>
      </c>
      <c r="D18592" s="98">
        <f>AVERAGE(C$10:C18592)</f>
        <v>0.9746784695689531</v>
      </c>
      <c r="E18592" s="2"/>
      <c r="G18592" s="23"/>
    </row>
    <row r="18593" spans="1:7" customFormat="1">
      <c r="A18593" s="4">
        <v>41231</v>
      </c>
      <c r="B18593">
        <v>0.16</v>
      </c>
      <c r="C18593">
        <f>IFERROR(((VLOOKUP(A18593,'Interest Rates-10yr'!$A$9:$C$15239,2,FALSE))-B18593),C18592)</f>
        <v>1.4200000000000002</v>
      </c>
      <c r="D18593" s="98">
        <f>AVERAGE(C$10:C18593)</f>
        <v>0.97470243219973385</v>
      </c>
      <c r="E18593" s="2"/>
      <c r="G18593" s="23"/>
    </row>
    <row r="18594" spans="1:7" customFormat="1">
      <c r="A18594" s="4">
        <v>41232</v>
      </c>
      <c r="B18594">
        <v>0.16</v>
      </c>
      <c r="C18594">
        <f>IFERROR(((VLOOKUP(A18594,'Interest Rates-10yr'!$A$9:$C$15239,2,FALSE))-B18594),C18593)</f>
        <v>1.4500000000000002</v>
      </c>
      <c r="D18594" s="98">
        <f>AVERAGE(C$10:C18594)</f>
        <v>0.97472800645681212</v>
      </c>
      <c r="E18594" s="2"/>
      <c r="G18594" s="23"/>
    </row>
    <row r="18595" spans="1:7" customFormat="1">
      <c r="A18595" s="4">
        <v>41233</v>
      </c>
      <c r="B18595">
        <v>0.16</v>
      </c>
      <c r="C18595">
        <f>IFERROR(((VLOOKUP(A18595,'Interest Rates-10yr'!$A$9:$C$15239,2,FALSE))-B18595),C18594)</f>
        <v>1.5</v>
      </c>
      <c r="D18595" s="98">
        <f>AVERAGE(C$10:C18595)</f>
        <v>0.97475626815882133</v>
      </c>
      <c r="E18595" s="2"/>
      <c r="G18595" s="23"/>
    </row>
    <row r="18596" spans="1:7" customFormat="1">
      <c r="A18596" s="4">
        <v>41234</v>
      </c>
      <c r="B18596">
        <v>0.16</v>
      </c>
      <c r="C18596">
        <f>IFERROR(((VLOOKUP(A18596,'Interest Rates-10yr'!$A$9:$C$15239,2,FALSE))-B18596),C18595)</f>
        <v>1.53</v>
      </c>
      <c r="D18596" s="98">
        <f>AVERAGE(C$10:C18596)</f>
        <v>0.97478614085112458</v>
      </c>
      <c r="E18596" s="2"/>
      <c r="G18596" s="23"/>
    </row>
    <row r="18597" spans="1:7" customFormat="1">
      <c r="A18597" s="4">
        <v>41235</v>
      </c>
      <c r="B18597">
        <v>0.16</v>
      </c>
      <c r="C18597">
        <f>IFERROR(((VLOOKUP(A18597,'Interest Rates-10yr'!$A$9:$C$15239,2,FALSE))-B18597),C18596)</f>
        <v>1.53</v>
      </c>
      <c r="D18597" s="98">
        <f>AVERAGE(C$10:C18597)</f>
        <v>0.9748160103292367</v>
      </c>
      <c r="E18597" s="2"/>
      <c r="G18597" s="23"/>
    </row>
    <row r="18598" spans="1:7" customFormat="1">
      <c r="A18598" s="4">
        <v>41236</v>
      </c>
      <c r="B18598">
        <v>0.16</v>
      </c>
      <c r="C18598">
        <f>IFERROR(((VLOOKUP(A18598,'Interest Rates-10yr'!$A$9:$C$15239,2,FALSE))-B18598),C18597)</f>
        <v>1.54</v>
      </c>
      <c r="D18598" s="98">
        <f>AVERAGE(C$10:C18598)</f>
        <v>0.97484641454622911</v>
      </c>
      <c r="E18598" s="2"/>
      <c r="G18598" s="23"/>
    </row>
    <row r="18599" spans="1:7" customFormat="1">
      <c r="A18599" s="4">
        <v>41237</v>
      </c>
      <c r="B18599">
        <v>0.16</v>
      </c>
      <c r="C18599">
        <f>IFERROR(((VLOOKUP(A18599,'Interest Rates-10yr'!$A$9:$C$15239,2,FALSE))-B18599),C18598)</f>
        <v>1.54</v>
      </c>
      <c r="D18599" s="98">
        <f>AVERAGE(C$10:C18599)</f>
        <v>0.97487681549219218</v>
      </c>
      <c r="E18599" s="2"/>
      <c r="G18599" s="23"/>
    </row>
    <row r="18600" spans="1:7" customFormat="1">
      <c r="A18600" s="4">
        <v>41238</v>
      </c>
      <c r="B18600">
        <v>0.16</v>
      </c>
      <c r="C18600">
        <f>IFERROR(((VLOOKUP(A18600,'Interest Rates-10yr'!$A$9:$C$15239,2,FALSE))-B18600),C18599)</f>
        <v>1.54</v>
      </c>
      <c r="D18600" s="98">
        <f>AVERAGE(C$10:C18600)</f>
        <v>0.97490721316765394</v>
      </c>
      <c r="E18600" s="2"/>
      <c r="G18600" s="23"/>
    </row>
    <row r="18601" spans="1:7" customFormat="1">
      <c r="A18601" s="4">
        <v>41239</v>
      </c>
      <c r="B18601">
        <v>0.16</v>
      </c>
      <c r="C18601">
        <f>IFERROR(((VLOOKUP(A18601,'Interest Rates-10yr'!$A$9:$C$15239,2,FALSE))-B18601),C18600)</f>
        <v>1.5</v>
      </c>
      <c r="D18601" s="98">
        <f>AVERAGE(C$10:C18601)</f>
        <v>0.97493545611014709</v>
      </c>
      <c r="E18601" s="2"/>
      <c r="G18601" s="23"/>
    </row>
    <row r="18602" spans="1:7" customFormat="1">
      <c r="A18602" s="4">
        <v>41240</v>
      </c>
      <c r="B18602">
        <v>0.16</v>
      </c>
      <c r="C18602">
        <f>IFERROR(((VLOOKUP(A18602,'Interest Rates-10yr'!$A$9:$C$15239,2,FALSE))-B18602),C18601)</f>
        <v>1.48</v>
      </c>
      <c r="D18602" s="98">
        <f>AVERAGE(C$10:C18602)</f>
        <v>0.97496262034098069</v>
      </c>
      <c r="E18602" s="2"/>
      <c r="G18602" s="23"/>
    </row>
    <row r="18603" spans="1:7" customFormat="1">
      <c r="A18603" s="4">
        <v>41241</v>
      </c>
      <c r="B18603">
        <v>0.16</v>
      </c>
      <c r="C18603">
        <f>IFERROR(((VLOOKUP(A18603,'Interest Rates-10yr'!$A$9:$C$15239,2,FALSE))-B18603),C18602)</f>
        <v>1.47</v>
      </c>
      <c r="D18603" s="98">
        <f>AVERAGE(C$10:C18603)</f>
        <v>0.97498924384209185</v>
      </c>
      <c r="E18603" s="2"/>
      <c r="G18603" s="23"/>
    </row>
    <row r="18604" spans="1:7" customFormat="1">
      <c r="A18604" s="4">
        <v>41242</v>
      </c>
      <c r="B18604">
        <v>0.16</v>
      </c>
      <c r="C18604">
        <f>IFERROR(((VLOOKUP(A18604,'Interest Rates-10yr'!$A$9:$C$15239,2,FALSE))-B18604),C18603)</f>
        <v>1.4600000000000002</v>
      </c>
      <c r="D18604" s="98">
        <f>AVERAGE(C$10:C18604)</f>
        <v>0.97501532670071822</v>
      </c>
      <c r="E18604" s="2"/>
      <c r="G18604" s="23"/>
    </row>
    <row r="18605" spans="1:7" customFormat="1">
      <c r="A18605" s="4">
        <v>41243</v>
      </c>
      <c r="B18605">
        <v>0.16</v>
      </c>
      <c r="C18605">
        <f>IFERROR(((VLOOKUP(A18605,'Interest Rates-10yr'!$A$9:$C$15239,2,FALSE))-B18605),C18604)</f>
        <v>1.4600000000000002</v>
      </c>
      <c r="D18605" s="98">
        <f>AVERAGE(C$10:C18605)</f>
        <v>0.97504140675413276</v>
      </c>
      <c r="E18605" s="2"/>
      <c r="G18605" s="23"/>
    </row>
    <row r="18606" spans="1:7" customFormat="1">
      <c r="A18606" s="4">
        <v>41244</v>
      </c>
      <c r="B18606">
        <v>0.16</v>
      </c>
      <c r="C18606">
        <f>IFERROR(((VLOOKUP(A18606,'Interest Rates-10yr'!$A$9:$C$15239,2,FALSE))-B18606),C18605)</f>
        <v>1.4600000000000002</v>
      </c>
      <c r="D18606" s="98">
        <f>AVERAGE(C$10:C18606)</f>
        <v>0.9750674840027882</v>
      </c>
      <c r="E18606" s="2"/>
      <c r="G18606" s="23"/>
    </row>
    <row r="18607" spans="1:7" customFormat="1">
      <c r="A18607" s="4">
        <v>41245</v>
      </c>
      <c r="B18607">
        <v>0.16</v>
      </c>
      <c r="C18607">
        <f>IFERROR(((VLOOKUP(A18607,'Interest Rates-10yr'!$A$9:$C$15239,2,FALSE))-B18607),C18606)</f>
        <v>1.4600000000000002</v>
      </c>
      <c r="D18607" s="98">
        <f>AVERAGE(C$10:C18607)</f>
        <v>0.97509355844713685</v>
      </c>
      <c r="E18607" s="2"/>
      <c r="G18607" s="23"/>
    </row>
    <row r="18608" spans="1:7" customFormat="1">
      <c r="A18608" s="4">
        <v>41246</v>
      </c>
      <c r="B18608">
        <v>0.16</v>
      </c>
      <c r="C18608">
        <f>IFERROR(((VLOOKUP(A18608,'Interest Rates-10yr'!$A$9:$C$15239,2,FALSE))-B18608),C18607)</f>
        <v>1.47</v>
      </c>
      <c r="D18608" s="98">
        <f>AVERAGE(C$10:C18608)</f>
        <v>0.97512016775094645</v>
      </c>
      <c r="E18608" s="2"/>
      <c r="G18608" s="23"/>
    </row>
    <row r="18609" spans="1:7" customFormat="1">
      <c r="A18609" s="4">
        <v>41247</v>
      </c>
      <c r="B18609">
        <v>0.17</v>
      </c>
      <c r="C18609">
        <f>IFERROR(((VLOOKUP(A18609,'Interest Rates-10yr'!$A$9:$C$15239,2,FALSE))-B18609),C18608)</f>
        <v>1.4500000000000002</v>
      </c>
      <c r="D18609" s="98">
        <f>AVERAGE(C$10:C18609)</f>
        <v>0.97514569892472336</v>
      </c>
      <c r="E18609" s="2"/>
      <c r="G18609" s="23"/>
    </row>
    <row r="18610" spans="1:7" customFormat="1">
      <c r="A18610" s="4">
        <v>41248</v>
      </c>
      <c r="B18610">
        <v>0.16</v>
      </c>
      <c r="C18610">
        <f>IFERROR(((VLOOKUP(A18610,'Interest Rates-10yr'!$A$9:$C$15239,2,FALSE))-B18610),C18609)</f>
        <v>1.4400000000000002</v>
      </c>
      <c r="D18610" s="98">
        <f>AVERAGE(C$10:C18610)</f>
        <v>0.97517068974785504</v>
      </c>
      <c r="E18610" s="2"/>
      <c r="G18610" s="23"/>
    </row>
    <row r="18611" spans="1:7" customFormat="1">
      <c r="A18611" s="4">
        <v>41249</v>
      </c>
      <c r="B18611">
        <v>0.16</v>
      </c>
      <c r="C18611">
        <f>IFERROR(((VLOOKUP(A18611,'Interest Rates-10yr'!$A$9:$C$15239,2,FALSE))-B18611),C18610)</f>
        <v>1.4300000000000002</v>
      </c>
      <c r="D18611" s="98">
        <f>AVERAGE(C$10:C18611)</f>
        <v>0.97519514030748589</v>
      </c>
      <c r="E18611" s="2"/>
      <c r="G18611" s="23"/>
    </row>
    <row r="18612" spans="1:7" customFormat="1">
      <c r="A18612" s="4">
        <v>41250</v>
      </c>
      <c r="B18612">
        <v>0.16</v>
      </c>
      <c r="C18612">
        <f>IFERROR(((VLOOKUP(A18612,'Interest Rates-10yr'!$A$9:$C$15239,2,FALSE))-B18612),C18611)</f>
        <v>1.48</v>
      </c>
      <c r="D18612" s="98">
        <f>AVERAGE(C$10:C18612)</f>
        <v>0.97522227597698496</v>
      </c>
      <c r="E18612" s="2"/>
      <c r="G18612" s="23"/>
    </row>
    <row r="18613" spans="1:7" customFormat="1">
      <c r="A18613" s="4">
        <v>41251</v>
      </c>
      <c r="B18613">
        <v>0.16</v>
      </c>
      <c r="C18613">
        <f>IFERROR(((VLOOKUP(A18613,'Interest Rates-10yr'!$A$9:$C$15239,2,FALSE))-B18613),C18612)</f>
        <v>1.48</v>
      </c>
      <c r="D18613" s="98">
        <f>AVERAGE(C$10:C18613)</f>
        <v>0.97524940872929755</v>
      </c>
      <c r="E18613" s="2"/>
      <c r="G18613" s="23"/>
    </row>
    <row r="18614" spans="1:7" customFormat="1">
      <c r="A18614" s="4">
        <v>41252</v>
      </c>
      <c r="B18614">
        <v>0.16</v>
      </c>
      <c r="C18614">
        <f>IFERROR(((VLOOKUP(A18614,'Interest Rates-10yr'!$A$9:$C$15239,2,FALSE))-B18614),C18613)</f>
        <v>1.48</v>
      </c>
      <c r="D18614" s="98">
        <f>AVERAGE(C$10:C18614)</f>
        <v>0.97527653856489394</v>
      </c>
      <c r="E18614" s="2"/>
      <c r="G18614" s="23"/>
    </row>
    <row r="18615" spans="1:7" customFormat="1">
      <c r="A18615" s="4">
        <v>41253</v>
      </c>
      <c r="B18615">
        <v>0.16</v>
      </c>
      <c r="C18615">
        <f>IFERROR(((VLOOKUP(A18615,'Interest Rates-10yr'!$A$9:$C$15239,2,FALSE))-B18615),C18614)</f>
        <v>1.47</v>
      </c>
      <c r="D18615" s="98">
        <f>AVERAGE(C$10:C18615)</f>
        <v>0.9753031280232104</v>
      </c>
      <c r="E18615" s="2"/>
      <c r="G18615" s="23"/>
    </row>
    <row r="18616" spans="1:7" customFormat="1">
      <c r="A18616" s="4">
        <v>41254</v>
      </c>
      <c r="B18616">
        <v>0.17</v>
      </c>
      <c r="C18616">
        <f>IFERROR(((VLOOKUP(A18616,'Interest Rates-10yr'!$A$9:$C$15239,2,FALSE))-B18616),C18615)</f>
        <v>1.49</v>
      </c>
      <c r="D18616" s="98">
        <f>AVERAGE(C$10:C18616)</f>
        <v>0.97533078948781937</v>
      </c>
      <c r="E18616" s="2"/>
      <c r="G18616" s="23"/>
    </row>
    <row r="18617" spans="1:7" customFormat="1">
      <c r="A18617" s="4">
        <v>41255</v>
      </c>
      <c r="B18617">
        <v>0.17</v>
      </c>
      <c r="C18617">
        <f>IFERROR(((VLOOKUP(A18617,'Interest Rates-10yr'!$A$9:$C$15239,2,FALSE))-B18617),C18616)</f>
        <v>1.55</v>
      </c>
      <c r="D18617" s="98">
        <f>AVERAGE(C$10:C18617)</f>
        <v>0.97536167239896032</v>
      </c>
      <c r="E18617" s="2"/>
      <c r="G18617" s="23"/>
    </row>
    <row r="18618" spans="1:7" customFormat="1">
      <c r="A18618" s="4">
        <v>41256</v>
      </c>
      <c r="B18618">
        <v>0.16</v>
      </c>
      <c r="C18618">
        <f>IFERROR(((VLOOKUP(A18618,'Interest Rates-10yr'!$A$9:$C$15239,2,FALSE))-B18618),C18617)</f>
        <v>1.58</v>
      </c>
      <c r="D18618" s="98">
        <f>AVERAGE(C$10:C18618)</f>
        <v>0.97539416411413049</v>
      </c>
      <c r="E18618" s="2"/>
      <c r="G18618" s="23"/>
    </row>
    <row r="18619" spans="1:7" customFormat="1">
      <c r="A18619" s="4">
        <v>41257</v>
      </c>
      <c r="B18619">
        <v>0.17</v>
      </c>
      <c r="C18619">
        <f>IFERROR(((VLOOKUP(A18619,'Interest Rates-10yr'!$A$9:$C$15239,2,FALSE))-B18619),C18618)</f>
        <v>1.55</v>
      </c>
      <c r="D18619" s="98">
        <f>AVERAGE(C$10:C18619)</f>
        <v>0.97542504030090571</v>
      </c>
      <c r="E18619" s="2"/>
      <c r="G18619" s="23"/>
    </row>
    <row r="18620" spans="1:7" customFormat="1">
      <c r="A18620" s="4">
        <v>41258</v>
      </c>
      <c r="B18620">
        <v>0.17</v>
      </c>
      <c r="C18620">
        <f>IFERROR(((VLOOKUP(A18620,'Interest Rates-10yr'!$A$9:$C$15239,2,FALSE))-B18620),C18619)</f>
        <v>1.55</v>
      </c>
      <c r="D18620" s="98">
        <f>AVERAGE(C$10:C18620)</f>
        <v>0.97545591316962299</v>
      </c>
      <c r="E18620" s="2"/>
      <c r="G18620" s="23"/>
    </row>
    <row r="18621" spans="1:7" customFormat="1">
      <c r="A18621" s="4">
        <v>41259</v>
      </c>
      <c r="B18621">
        <v>0.17</v>
      </c>
      <c r="C18621">
        <f>IFERROR(((VLOOKUP(A18621,'Interest Rates-10yr'!$A$9:$C$15239,2,FALSE))-B18621),C18620)</f>
        <v>1.55</v>
      </c>
      <c r="D18621" s="98">
        <f>AVERAGE(C$10:C18621)</f>
        <v>0.97548678272081735</v>
      </c>
      <c r="E18621" s="2"/>
      <c r="G18621" s="23"/>
    </row>
    <row r="18622" spans="1:7" customFormat="1">
      <c r="A18622" s="4">
        <v>41260</v>
      </c>
      <c r="B18622">
        <v>0.16</v>
      </c>
      <c r="C18622">
        <f>IFERROR(((VLOOKUP(A18622,'Interest Rates-10yr'!$A$9:$C$15239,2,FALSE))-B18622),C18621)</f>
        <v>1.62</v>
      </c>
      <c r="D18622" s="98">
        <f>AVERAGE(C$10:C18622)</f>
        <v>0.9755214097673589</v>
      </c>
      <c r="E18622" s="2"/>
      <c r="G18622" s="23"/>
    </row>
    <row r="18623" spans="1:7" customFormat="1">
      <c r="A18623" s="4">
        <v>41261</v>
      </c>
      <c r="B18623">
        <v>0.17</v>
      </c>
      <c r="C18623">
        <f>IFERROR(((VLOOKUP(A18623,'Interest Rates-10yr'!$A$9:$C$15239,2,FALSE))-B18623),C18622)</f>
        <v>1.6700000000000002</v>
      </c>
      <c r="D18623" s="98">
        <f>AVERAGE(C$10:C18623)</f>
        <v>0.97555871924357207</v>
      </c>
      <c r="E18623" s="2"/>
      <c r="G18623" s="23"/>
    </row>
    <row r="18624" spans="1:7" customFormat="1">
      <c r="A18624" s="4">
        <v>41262</v>
      </c>
      <c r="B18624">
        <v>0.17</v>
      </c>
      <c r="C18624">
        <f>IFERROR(((VLOOKUP(A18624,'Interest Rates-10yr'!$A$9:$C$15239,2,FALSE))-B18624),C18623)</f>
        <v>1.6500000000000001</v>
      </c>
      <c r="D18624" s="98">
        <f>AVERAGE(C$10:C18624)</f>
        <v>0.97559495030888266</v>
      </c>
      <c r="E18624" s="2"/>
      <c r="G18624" s="23"/>
    </row>
    <row r="18625" spans="1:8">
      <c r="A18625" s="4">
        <v>41263</v>
      </c>
      <c r="B18625">
        <v>0.17</v>
      </c>
      <c r="C18625">
        <f>IFERROR(((VLOOKUP(A18625,'Interest Rates-10yr'!$A$9:$C$15239,2,FALSE))-B18625),C18624)</f>
        <v>1.6400000000000001</v>
      </c>
      <c r="D18625" s="98">
        <f>AVERAGE(C$10:C18625)</f>
        <v>0.97563064030940327</v>
      </c>
      <c r="E18625" s="2"/>
      <c r="H18625"/>
    </row>
    <row r="18626" spans="1:8">
      <c r="A18626" s="4">
        <v>41264</v>
      </c>
      <c r="B18626">
        <v>0.17</v>
      </c>
      <c r="C18626">
        <f>IFERROR(((VLOOKUP(A18626,'Interest Rates-10yr'!$A$9:$C$15239,2,FALSE))-B18626),C18625)</f>
        <v>1.6</v>
      </c>
      <c r="D18626" s="98">
        <f>AVERAGE(C$10:C18626)</f>
        <v>0.97566417790190951</v>
      </c>
      <c r="E18626" s="2"/>
      <c r="H18626"/>
    </row>
    <row r="18627" spans="1:8">
      <c r="A18627" s="4">
        <v>41265</v>
      </c>
      <c r="B18627">
        <v>0.17</v>
      </c>
      <c r="C18627">
        <f>IFERROR(((VLOOKUP(A18627,'Interest Rates-10yr'!$A$9:$C$15239,2,FALSE))-B18627),C18626)</f>
        <v>1.6</v>
      </c>
      <c r="D18627" s="98">
        <f>AVERAGE(C$10:C18627)</f>
        <v>0.97569771189170951</v>
      </c>
      <c r="E18627" s="2"/>
      <c r="H18627"/>
    </row>
    <row r="18628" spans="1:8">
      <c r="A18628" s="4">
        <v>41266</v>
      </c>
      <c r="B18628">
        <v>0.17</v>
      </c>
      <c r="C18628">
        <f>IFERROR(((VLOOKUP(A18628,'Interest Rates-10yr'!$A$9:$C$15239,2,FALSE))-B18628),C18627)</f>
        <v>1.6</v>
      </c>
      <c r="D18628" s="98">
        <f>AVERAGE(C$10:C18628)</f>
        <v>0.97573124227938379</v>
      </c>
      <c r="E18628" s="2"/>
      <c r="H18628"/>
    </row>
    <row r="18629" spans="1:8">
      <c r="A18629" s="4">
        <v>41267</v>
      </c>
      <c r="B18629">
        <v>0.18</v>
      </c>
      <c r="C18629">
        <f>IFERROR(((VLOOKUP(A18629,'Interest Rates-10yr'!$A$9:$C$15239,2,FALSE))-B18629),C18628)</f>
        <v>1.61</v>
      </c>
      <c r="D18629" s="98">
        <f>AVERAGE(C$10:C18629)</f>
        <v>0.97576530612244072</v>
      </c>
      <c r="E18629" s="2"/>
      <c r="H18629"/>
    </row>
    <row r="18630" spans="1:8">
      <c r="A18630" s="4">
        <v>41268</v>
      </c>
      <c r="B18630">
        <v>0.18</v>
      </c>
      <c r="C18630">
        <f>IFERROR(((VLOOKUP(A18630,'Interest Rates-10yr'!$A$9:$C$15239,2,FALSE))-B18630),C18629)</f>
        <v>1.61</v>
      </c>
      <c r="D18630" s="98">
        <f>AVERAGE(C$10:C18630)</f>
        <v>0.97579936630684971</v>
      </c>
      <c r="E18630" s="2"/>
      <c r="H18630"/>
    </row>
    <row r="18631" spans="1:8">
      <c r="A18631" s="4">
        <v>41269</v>
      </c>
      <c r="B18631">
        <v>0.17</v>
      </c>
      <c r="C18631">
        <f>IFERROR(((VLOOKUP(A18631,'Interest Rates-10yr'!$A$9:$C$15239,2,FALSE))-B18631),C18630)</f>
        <v>1.6</v>
      </c>
      <c r="D18631" s="98">
        <f>AVERAGE(C$10:C18631)</f>
        <v>0.97583288583395156</v>
      </c>
      <c r="E18631" s="2"/>
      <c r="H18631"/>
    </row>
    <row r="18632" spans="1:8">
      <c r="A18632" s="4">
        <v>41270</v>
      </c>
      <c r="B18632">
        <v>0.17</v>
      </c>
      <c r="C18632">
        <f>IFERROR(((VLOOKUP(A18632,'Interest Rates-10yr'!$A$9:$C$15239,2,FALSE))-B18632),C18631)</f>
        <v>1.57</v>
      </c>
      <c r="D18632" s="98">
        <f>AVERAGE(C$10:C18632)</f>
        <v>0.97586479085001587</v>
      </c>
      <c r="E18632" s="2"/>
      <c r="H18632"/>
    </row>
    <row r="18633" spans="1:8">
      <c r="A18633" s="4">
        <v>41271</v>
      </c>
      <c r="B18633">
        <v>0.17</v>
      </c>
      <c r="C18633">
        <f>IFERROR(((VLOOKUP(A18633,'Interest Rates-10yr'!$A$9:$C$15239,2,FALSE))-B18633),C18632)</f>
        <v>1.56</v>
      </c>
      <c r="D18633" s="98">
        <f>AVERAGE(C$10:C18633)</f>
        <v>0.97589615549827358</v>
      </c>
      <c r="E18633" s="2"/>
      <c r="H18633"/>
    </row>
    <row r="18634" spans="1:8">
      <c r="A18634" s="4">
        <v>41272</v>
      </c>
      <c r="B18634">
        <v>0.17</v>
      </c>
      <c r="C18634">
        <f>IFERROR(((VLOOKUP(A18634,'Interest Rates-10yr'!$A$9:$C$15239,2,FALSE))-B18634),C18633)</f>
        <v>1.56</v>
      </c>
      <c r="D18634" s="98">
        <f>AVERAGE(C$10:C18634)</f>
        <v>0.97592751677851541</v>
      </c>
      <c r="E18634" s="2"/>
      <c r="H18634"/>
    </row>
    <row r="18635" spans="1:8">
      <c r="A18635" s="4">
        <v>41273</v>
      </c>
      <c r="B18635">
        <v>0.17</v>
      </c>
      <c r="C18635">
        <f>IFERROR(((VLOOKUP(A18635,'Interest Rates-10yr'!$A$9:$C$15239,2,FALSE))-B18635),C18634)</f>
        <v>1.56</v>
      </c>
      <c r="D18635" s="98">
        <f>AVERAGE(C$10:C18635)</f>
        <v>0.97595887469128373</v>
      </c>
      <c r="E18635" s="2"/>
      <c r="H18635"/>
    </row>
    <row r="18636" spans="1:8">
      <c r="A18636" s="4">
        <v>41274</v>
      </c>
      <c r="B18636">
        <v>0.09</v>
      </c>
      <c r="C18636">
        <f>IFERROR(((VLOOKUP(A18636,'Interest Rates-10yr'!$A$9:$C$15239,2,FALSE))-B18636),C18635)</f>
        <v>1.69</v>
      </c>
      <c r="D18636" s="98">
        <f>AVERAGE(C$10:C18636)</f>
        <v>0.97599720835345727</v>
      </c>
      <c r="E18636" s="2"/>
      <c r="F18636" s="12" t="s">
        <v>187</v>
      </c>
      <c r="G18636" s="23">
        <f>AVERAGE(B18545:B18636)/100</f>
        <v>1.6119565217391307E-3</v>
      </c>
      <c r="H18636" s="23">
        <f>AVERAGE(C18545:C18636)/100</f>
        <v>1.5450000000000004E-2</v>
      </c>
    </row>
    <row r="18637" spans="1:8">
      <c r="A18637" s="4">
        <v>41275</v>
      </c>
      <c r="B18637">
        <v>0.09</v>
      </c>
      <c r="C18637">
        <f>IFERROR(((VLOOKUP(A18637,'Interest Rates-10yr'!$A$9:$C$15239,2,FALSE))-B18637),C18636)</f>
        <v>1.69</v>
      </c>
      <c r="D18637" s="98">
        <f>AVERAGE(C$10:C18637)</f>
        <v>0.97603553789992736</v>
      </c>
      <c r="E18637" s="2"/>
      <c r="H18637"/>
    </row>
    <row r="18638" spans="1:8">
      <c r="A18638" s="4">
        <v>41276</v>
      </c>
      <c r="B18638">
        <v>0.17</v>
      </c>
      <c r="C18638">
        <f>IFERROR(((VLOOKUP(A18638,'Interest Rates-10yr'!$A$9:$C$15239,2,FALSE))-B18638),C18637)</f>
        <v>1.6900000000000002</v>
      </c>
      <c r="D18638" s="98">
        <f>AVERAGE(C$10:C18638)</f>
        <v>0.97607386333135682</v>
      </c>
      <c r="E18638" s="2"/>
      <c r="H18638"/>
    </row>
    <row r="18639" spans="1:8">
      <c r="A18639" s="4">
        <v>41277</v>
      </c>
      <c r="B18639">
        <v>0.17</v>
      </c>
      <c r="C18639">
        <f>IFERROR(((VLOOKUP(A18639,'Interest Rates-10yr'!$A$9:$C$15239,2,FALSE))-B18639),C18638)</f>
        <v>1.75</v>
      </c>
      <c r="D18639" s="98">
        <f>AVERAGE(C$10:C18639)</f>
        <v>0.97611540526032459</v>
      </c>
      <c r="E18639" s="2"/>
      <c r="H18639"/>
    </row>
    <row r="18640" spans="1:8">
      <c r="A18640" s="4">
        <v>41278</v>
      </c>
      <c r="B18640">
        <v>0.16</v>
      </c>
      <c r="C18640">
        <f>IFERROR(((VLOOKUP(A18640,'Interest Rates-10yr'!$A$9:$C$15239,2,FALSE))-B18640),C18639)</f>
        <v>1.77</v>
      </c>
      <c r="D18640" s="98">
        <f>AVERAGE(C$10:C18640)</f>
        <v>0.97615801620953502</v>
      </c>
      <c r="E18640" s="2"/>
      <c r="H18640"/>
    </row>
    <row r="18641" spans="1:7" customFormat="1">
      <c r="A18641" s="4">
        <v>41279</v>
      </c>
      <c r="B18641">
        <v>0.16</v>
      </c>
      <c r="C18641">
        <f>IFERROR(((VLOOKUP(A18641,'Interest Rates-10yr'!$A$9:$C$15239,2,FALSE))-B18641),C18640)</f>
        <v>1.77</v>
      </c>
      <c r="D18641" s="98">
        <f>AVERAGE(C$10:C18641)</f>
        <v>0.97620062258479212</v>
      </c>
      <c r="E18641" s="2"/>
      <c r="G18641" s="23"/>
    </row>
    <row r="18642" spans="1:7" customFormat="1">
      <c r="A18642" s="4">
        <v>41280</v>
      </c>
      <c r="B18642">
        <v>0.16</v>
      </c>
      <c r="C18642">
        <f>IFERROR(((VLOOKUP(A18642,'Interest Rates-10yr'!$A$9:$C$15239,2,FALSE))-B18642),C18641)</f>
        <v>1.77</v>
      </c>
      <c r="D18642" s="98">
        <f>AVERAGE(C$10:C18642)</f>
        <v>0.97624322438683231</v>
      </c>
      <c r="E18642" s="2"/>
      <c r="G18642" s="23"/>
    </row>
    <row r="18643" spans="1:7" customFormat="1">
      <c r="A18643" s="4">
        <v>41281</v>
      </c>
      <c r="B18643">
        <v>0.16</v>
      </c>
      <c r="C18643">
        <f>IFERROR(((VLOOKUP(A18643,'Interest Rates-10yr'!$A$9:$C$15239,2,FALSE))-B18643),C18642)</f>
        <v>1.76</v>
      </c>
      <c r="D18643" s="98">
        <f>AVERAGE(C$10:C18643)</f>
        <v>0.97628528496296263</v>
      </c>
      <c r="E18643" s="2"/>
      <c r="G18643" s="23"/>
    </row>
    <row r="18644" spans="1:7" customFormat="1">
      <c r="A18644" s="4">
        <v>41282</v>
      </c>
      <c r="B18644">
        <v>0.15</v>
      </c>
      <c r="C18644">
        <f>IFERROR(((VLOOKUP(A18644,'Interest Rates-10yr'!$A$9:$C$15239,2,FALSE))-B18644),C18643)</f>
        <v>1.74</v>
      </c>
      <c r="D18644" s="98">
        <f>AVERAGE(C$10:C18644)</f>
        <v>0.97632626777568277</v>
      </c>
      <c r="E18644" s="2"/>
      <c r="G18644" s="23"/>
    </row>
    <row r="18645" spans="1:7" customFormat="1">
      <c r="A18645" s="4">
        <v>41283</v>
      </c>
      <c r="B18645">
        <v>0.14000000000000001</v>
      </c>
      <c r="C18645">
        <f>IFERROR(((VLOOKUP(A18645,'Interest Rates-10yr'!$A$9:$C$15239,2,FALSE))-B18645),C18644)</f>
        <v>1.7399999999999998</v>
      </c>
      <c r="D18645" s="98">
        <f>AVERAGE(C$10:C18645)</f>
        <v>0.97636724619016146</v>
      </c>
      <c r="E18645" s="2"/>
      <c r="G18645" s="23"/>
    </row>
    <row r="18646" spans="1:7" customFormat="1">
      <c r="A18646" s="4">
        <v>41284</v>
      </c>
      <c r="B18646">
        <v>0.14000000000000001</v>
      </c>
      <c r="C18646">
        <f>IFERROR(((VLOOKUP(A18646,'Interest Rates-10yr'!$A$9:$C$15239,2,FALSE))-B18646),C18645)</f>
        <v>1.77</v>
      </c>
      <c r="D18646" s="98">
        <f>AVERAGE(C$10:C18646)</f>
        <v>0.97640982990823899</v>
      </c>
      <c r="E18646" s="2"/>
      <c r="G18646" s="23"/>
    </row>
    <row r="18647" spans="1:7" customFormat="1">
      <c r="A18647" s="4">
        <v>41285</v>
      </c>
      <c r="B18647">
        <v>0.14000000000000001</v>
      </c>
      <c r="C18647">
        <f>IFERROR(((VLOOKUP(A18647,'Interest Rates-10yr'!$A$9:$C$15239,2,FALSE))-B18647),C18646)</f>
        <v>1.75</v>
      </c>
      <c r="D18647" s="98">
        <f>AVERAGE(C$10:C18647)</f>
        <v>0.97645133598024736</v>
      </c>
      <c r="E18647" s="2"/>
      <c r="G18647" s="23"/>
    </row>
    <row r="18648" spans="1:7" customFormat="1">
      <c r="A18648" s="4">
        <v>41286</v>
      </c>
      <c r="B18648">
        <v>0.14000000000000001</v>
      </c>
      <c r="C18648">
        <f>IFERROR(((VLOOKUP(A18648,'Interest Rates-10yr'!$A$9:$C$15239,2,FALSE))-B18648),C18647)</f>
        <v>1.75</v>
      </c>
      <c r="D18648" s="98">
        <f>AVERAGE(C$10:C18648)</f>
        <v>0.97649283759857552</v>
      </c>
      <c r="E18648" s="2"/>
      <c r="G18648" s="23"/>
    </row>
    <row r="18649" spans="1:7" customFormat="1">
      <c r="A18649" s="4">
        <v>41287</v>
      </c>
      <c r="B18649">
        <v>0.14000000000000001</v>
      </c>
      <c r="C18649">
        <f>IFERROR(((VLOOKUP(A18649,'Interest Rates-10yr'!$A$9:$C$15239,2,FALSE))-B18649),C18648)</f>
        <v>1.75</v>
      </c>
      <c r="D18649" s="98">
        <f>AVERAGE(C$10:C18649)</f>
        <v>0.97653433476394047</v>
      </c>
      <c r="E18649" s="2"/>
      <c r="G18649" s="23"/>
    </row>
    <row r="18650" spans="1:7" customFormat="1">
      <c r="A18650" s="4">
        <v>41288</v>
      </c>
      <c r="B18650">
        <v>0.14000000000000001</v>
      </c>
      <c r="C18650">
        <f>IFERROR(((VLOOKUP(A18650,'Interest Rates-10yr'!$A$9:$C$15239,2,FALSE))-B18650),C18649)</f>
        <v>1.75</v>
      </c>
      <c r="D18650" s="98">
        <f>AVERAGE(C$10:C18650)</f>
        <v>0.97657582747705862</v>
      </c>
      <c r="E18650" s="2"/>
      <c r="G18650" s="23"/>
    </row>
    <row r="18651" spans="1:7" customFormat="1">
      <c r="A18651" s="4">
        <v>41289</v>
      </c>
      <c r="B18651">
        <v>0.15</v>
      </c>
      <c r="C18651">
        <f>IFERROR(((VLOOKUP(A18651,'Interest Rates-10yr'!$A$9:$C$15239,2,FALSE))-B18651),C18650)</f>
        <v>1.7100000000000002</v>
      </c>
      <c r="D18651" s="98">
        <f>AVERAGE(C$10:C18651)</f>
        <v>0.9766151700461243</v>
      </c>
      <c r="E18651" s="2"/>
      <c r="G18651" s="23"/>
    </row>
    <row r="18652" spans="1:7" customFormat="1">
      <c r="A18652" s="4">
        <v>41290</v>
      </c>
      <c r="B18652">
        <v>0.14000000000000001</v>
      </c>
      <c r="C18652">
        <f>IFERROR(((VLOOKUP(A18652,'Interest Rates-10yr'!$A$9:$C$15239,2,FALSE))-B18652),C18651)</f>
        <v>1.7000000000000002</v>
      </c>
      <c r="D18652" s="98">
        <f>AVERAGE(C$10:C18652)</f>
        <v>0.97665397200020643</v>
      </c>
      <c r="E18652" s="2"/>
      <c r="G18652" s="23"/>
    </row>
    <row r="18653" spans="1:7" customFormat="1">
      <c r="A18653" s="4">
        <v>41291</v>
      </c>
      <c r="B18653">
        <v>0.14000000000000001</v>
      </c>
      <c r="C18653">
        <f>IFERROR(((VLOOKUP(A18653,'Interest Rates-10yr'!$A$9:$C$15239,2,FALSE))-B18653),C18652)</f>
        <v>1.75</v>
      </c>
      <c r="D18653" s="98">
        <f>AVERAGE(C$10:C18653)</f>
        <v>0.97669545161981597</v>
      </c>
      <c r="E18653" s="2"/>
      <c r="G18653" s="23"/>
    </row>
    <row r="18654" spans="1:7" customFormat="1">
      <c r="A18654" s="4">
        <v>41292</v>
      </c>
      <c r="B18654">
        <v>0.14000000000000001</v>
      </c>
      <c r="C18654">
        <f>IFERROR(((VLOOKUP(A18654,'Interest Rates-10yr'!$A$9:$C$15239,2,FALSE))-B18654),C18653)</f>
        <v>1.73</v>
      </c>
      <c r="D18654" s="98">
        <f>AVERAGE(C$10:C18654)</f>
        <v>0.97673585411637698</v>
      </c>
      <c r="E18654" s="2"/>
      <c r="G18654" s="23"/>
    </row>
    <row r="18655" spans="1:7" customFormat="1">
      <c r="A18655" s="4">
        <v>41293</v>
      </c>
      <c r="B18655">
        <v>0.14000000000000001</v>
      </c>
      <c r="C18655">
        <f>IFERROR(((VLOOKUP(A18655,'Interest Rates-10yr'!$A$9:$C$15239,2,FALSE))-B18655),C18654)</f>
        <v>1.73</v>
      </c>
      <c r="D18655" s="98">
        <f>AVERAGE(C$10:C18655)</f>
        <v>0.97677625227930109</v>
      </c>
      <c r="E18655" s="2"/>
      <c r="G18655" s="23"/>
    </row>
    <row r="18656" spans="1:7" customFormat="1">
      <c r="A18656" s="4">
        <v>41294</v>
      </c>
      <c r="B18656">
        <v>0.14000000000000001</v>
      </c>
      <c r="C18656">
        <f>IFERROR(((VLOOKUP(A18656,'Interest Rates-10yr'!$A$9:$C$15239,2,FALSE))-B18656),C18655)</f>
        <v>1.73</v>
      </c>
      <c r="D18656" s="98">
        <f>AVERAGE(C$10:C18656)</f>
        <v>0.97681664610928554</v>
      </c>
      <c r="E18656" s="2"/>
      <c r="G18656" s="23"/>
    </row>
    <row r="18657" spans="1:7" customFormat="1">
      <c r="A18657" s="4">
        <v>41295</v>
      </c>
      <c r="B18657">
        <v>0.14000000000000001</v>
      </c>
      <c r="C18657">
        <f>IFERROR(((VLOOKUP(A18657,'Interest Rates-10yr'!$A$9:$C$15239,2,FALSE))-B18657),C18656)</f>
        <v>1.73</v>
      </c>
      <c r="D18657" s="98">
        <f>AVERAGE(C$10:C18657)</f>
        <v>0.97685703560702741</v>
      </c>
      <c r="E18657" s="2"/>
      <c r="G18657" s="23"/>
    </row>
    <row r="18658" spans="1:7" customFormat="1">
      <c r="A18658" s="4">
        <v>41296</v>
      </c>
      <c r="B18658">
        <v>0.14000000000000001</v>
      </c>
      <c r="C18658">
        <f>IFERROR(((VLOOKUP(A18658,'Interest Rates-10yr'!$A$9:$C$15239,2,FALSE))-B18658),C18657)</f>
        <v>1.7200000000000002</v>
      </c>
      <c r="D18658" s="98">
        <f>AVERAGE(C$10:C18658)</f>
        <v>0.97689688455144241</v>
      </c>
      <c r="E18658" s="2"/>
      <c r="G18658" s="23"/>
    </row>
    <row r="18659" spans="1:7" customFormat="1">
      <c r="A18659" s="4">
        <v>41297</v>
      </c>
      <c r="B18659">
        <v>0.13</v>
      </c>
      <c r="C18659">
        <f>IFERROR(((VLOOKUP(A18659,'Interest Rates-10yr'!$A$9:$C$15239,2,FALSE))-B18659),C18658)</f>
        <v>1.73</v>
      </c>
      <c r="D18659" s="98">
        <f>AVERAGE(C$10:C18659)</f>
        <v>0.97693726541554149</v>
      </c>
      <c r="E18659" s="2"/>
      <c r="G18659" s="23"/>
    </row>
    <row r="18660" spans="1:7" customFormat="1">
      <c r="A18660" s="4">
        <v>41298</v>
      </c>
      <c r="B18660">
        <v>0.15</v>
      </c>
      <c r="C18660">
        <f>IFERROR(((VLOOKUP(A18660,'Interest Rates-10yr'!$A$9:$C$15239,2,FALSE))-B18660),C18659)</f>
        <v>1.73</v>
      </c>
      <c r="D18660" s="98">
        <f>AVERAGE(C$10:C18660)</f>
        <v>0.97697764194948511</v>
      </c>
      <c r="E18660" s="2"/>
      <c r="G18660" s="23"/>
    </row>
    <row r="18661" spans="1:7" customFormat="1">
      <c r="A18661" s="4">
        <v>41299</v>
      </c>
      <c r="B18661">
        <v>0.14000000000000001</v>
      </c>
      <c r="C18661">
        <f>IFERROR(((VLOOKUP(A18661,'Interest Rates-10yr'!$A$9:$C$15239,2,FALSE))-B18661),C18660)</f>
        <v>1.8399999999999999</v>
      </c>
      <c r="D18661" s="98">
        <f>AVERAGE(C$10:C18661)</f>
        <v>0.97702391164485569</v>
      </c>
      <c r="E18661" s="2"/>
      <c r="G18661" s="23"/>
    </row>
    <row r="18662" spans="1:7" customFormat="1">
      <c r="A18662" s="4">
        <v>41300</v>
      </c>
      <c r="B18662">
        <v>0.14000000000000001</v>
      </c>
      <c r="C18662">
        <f>IFERROR(((VLOOKUP(A18662,'Interest Rates-10yr'!$A$9:$C$15239,2,FALSE))-B18662),C18661)</f>
        <v>1.8399999999999999</v>
      </c>
      <c r="D18662" s="98">
        <f>AVERAGE(C$10:C18662)</f>
        <v>0.97707017637912663</v>
      </c>
      <c r="E18662" s="2"/>
      <c r="G18662" s="23"/>
    </row>
    <row r="18663" spans="1:7" customFormat="1">
      <c r="A18663" s="4">
        <v>41301</v>
      </c>
      <c r="B18663">
        <v>0.14000000000000001</v>
      </c>
      <c r="C18663">
        <f>IFERROR(((VLOOKUP(A18663,'Interest Rates-10yr'!$A$9:$C$15239,2,FALSE))-B18663),C18662)</f>
        <v>1.8399999999999999</v>
      </c>
      <c r="D18663" s="98">
        <f>AVERAGE(C$10:C18663)</f>
        <v>0.97711643615309574</v>
      </c>
      <c r="E18663" s="2"/>
      <c r="G18663" s="23"/>
    </row>
    <row r="18664" spans="1:7" customFormat="1">
      <c r="A18664" s="4">
        <v>41302</v>
      </c>
      <c r="B18664">
        <v>0.14000000000000001</v>
      </c>
      <c r="C18664">
        <f>IFERROR(((VLOOKUP(A18664,'Interest Rates-10yr'!$A$9:$C$15239,2,FALSE))-B18664),C18663)</f>
        <v>1.8599999999999999</v>
      </c>
      <c r="D18664" s="98">
        <f>AVERAGE(C$10:C18664)</f>
        <v>0.97716376306619401</v>
      </c>
      <c r="E18664" s="2"/>
      <c r="G18664" s="23"/>
    </row>
    <row r="18665" spans="1:7" customFormat="1">
      <c r="A18665" s="4">
        <v>41303</v>
      </c>
      <c r="B18665">
        <v>0.12</v>
      </c>
      <c r="C18665">
        <f>IFERROR(((VLOOKUP(A18665,'Interest Rates-10yr'!$A$9:$C$15239,2,FALSE))-B18665),C18664)</f>
        <v>1.9099999999999997</v>
      </c>
      <c r="D18665" s="98">
        <f>AVERAGE(C$10:C18665)</f>
        <v>0.97721376500856827</v>
      </c>
      <c r="E18665" s="2"/>
      <c r="G18665" s="23"/>
    </row>
    <row r="18666" spans="1:7" customFormat="1">
      <c r="A18666" s="4">
        <v>41304</v>
      </c>
      <c r="B18666">
        <v>0.12</v>
      </c>
      <c r="C18666">
        <f>IFERROR(((VLOOKUP(A18666,'Interest Rates-10yr'!$A$9:$C$15239,2,FALSE))-B18666),C18665)</f>
        <v>1.9099999999999997</v>
      </c>
      <c r="D18666" s="98">
        <f>AVERAGE(C$10:C18666)</f>
        <v>0.97726376159081574</v>
      </c>
      <c r="E18666" s="2"/>
      <c r="G18666" s="23"/>
    </row>
    <row r="18667" spans="1:7" customFormat="1">
      <c r="A18667" s="4">
        <v>41305</v>
      </c>
      <c r="B18667">
        <v>0.15</v>
      </c>
      <c r="C18667">
        <f>IFERROR(((VLOOKUP(A18667,'Interest Rates-10yr'!$A$9:$C$15239,2,FALSE))-B18667),C18666)</f>
        <v>1.87</v>
      </c>
      <c r="D18667" s="98">
        <f>AVERAGE(C$10:C18667)</f>
        <v>0.97731160896129532</v>
      </c>
      <c r="E18667" s="2"/>
      <c r="G18667" s="23"/>
    </row>
    <row r="18668" spans="1:7" customFormat="1">
      <c r="A18668" s="4">
        <v>41306</v>
      </c>
      <c r="B18668">
        <v>0.14000000000000001</v>
      </c>
      <c r="C18668">
        <f>IFERROR(((VLOOKUP(A18668,'Interest Rates-10yr'!$A$9:$C$15239,2,FALSE))-B18668),C18667)</f>
        <v>1.9</v>
      </c>
      <c r="D18668" s="98">
        <f>AVERAGE(C$10:C18668)</f>
        <v>0.97736105900636949</v>
      </c>
      <c r="E18668" s="2"/>
      <c r="G18668" s="23"/>
    </row>
    <row r="18669" spans="1:7" customFormat="1">
      <c r="A18669" s="4">
        <v>41307</v>
      </c>
      <c r="B18669">
        <v>0.14000000000000001</v>
      </c>
      <c r="C18669">
        <f>IFERROR(((VLOOKUP(A18669,'Interest Rates-10yr'!$A$9:$C$15239,2,FALSE))-B18669),C18668)</f>
        <v>1.9</v>
      </c>
      <c r="D18669" s="98">
        <f>AVERAGE(C$10:C18669)</f>
        <v>0.97741050375133176</v>
      </c>
      <c r="E18669" s="2"/>
      <c r="G18669" s="23"/>
    </row>
    <row r="18670" spans="1:7" customFormat="1">
      <c r="A18670" s="4">
        <v>41308</v>
      </c>
      <c r="B18670">
        <v>0.14000000000000001</v>
      </c>
      <c r="C18670">
        <f>IFERROR(((VLOOKUP(A18670,'Interest Rates-10yr'!$A$9:$C$15239,2,FALSE))-B18670),C18669)</f>
        <v>1.9</v>
      </c>
      <c r="D18670" s="98">
        <f>AVERAGE(C$10:C18670)</f>
        <v>0.977459943197034</v>
      </c>
      <c r="E18670" s="2"/>
      <c r="G18670" s="23"/>
    </row>
    <row r="18671" spans="1:7" customFormat="1">
      <c r="A18671" s="4">
        <v>41309</v>
      </c>
      <c r="B18671">
        <v>0.13</v>
      </c>
      <c r="C18671">
        <f>IFERROR(((VLOOKUP(A18671,'Interest Rates-10yr'!$A$9:$C$15239,2,FALSE))-B18671),C18670)</f>
        <v>1.87</v>
      </c>
      <c r="D18671" s="98">
        <f>AVERAGE(C$10:C18671)</f>
        <v>0.97750776979958476</v>
      </c>
      <c r="E18671" s="2"/>
      <c r="G18671" s="23"/>
    </row>
    <row r="18672" spans="1:7" customFormat="1">
      <c r="A18672" s="4">
        <v>41310</v>
      </c>
      <c r="B18672">
        <v>0.13</v>
      </c>
      <c r="C18672">
        <f>IFERROR(((VLOOKUP(A18672,'Interest Rates-10yr'!$A$9:$C$15239,2,FALSE))-B18672),C18671)</f>
        <v>1.9100000000000001</v>
      </c>
      <c r="D18672" s="98">
        <f>AVERAGE(C$10:C18672)</f>
        <v>0.97755773455499384</v>
      </c>
      <c r="E18672" s="2"/>
      <c r="G18672" s="23"/>
    </row>
    <row r="18673" spans="1:7" customFormat="1">
      <c r="A18673" s="4">
        <v>41311</v>
      </c>
      <c r="B18673">
        <v>0.13</v>
      </c>
      <c r="C18673">
        <f>IFERROR(((VLOOKUP(A18673,'Interest Rates-10yr'!$A$9:$C$15239,2,FALSE))-B18673),C18672)</f>
        <v>1.87</v>
      </c>
      <c r="D18673" s="98">
        <f>AVERAGE(C$10:C18673)</f>
        <v>0.97760555079296241</v>
      </c>
      <c r="E18673" s="2"/>
      <c r="G18673" s="23"/>
    </row>
    <row r="18674" spans="1:7" customFormat="1">
      <c r="A18674" s="4">
        <v>41312</v>
      </c>
      <c r="B18674">
        <v>0.13</v>
      </c>
      <c r="C18674">
        <f>IFERROR(((VLOOKUP(A18674,'Interest Rates-10yr'!$A$9:$C$15239,2,FALSE))-B18674),C18673)</f>
        <v>1.8599999999999999</v>
      </c>
      <c r="D18674" s="98">
        <f>AVERAGE(C$10:C18674)</f>
        <v>0.97765282614518356</v>
      </c>
      <c r="E18674" s="2"/>
      <c r="G18674" s="23"/>
    </row>
    <row r="18675" spans="1:7" customFormat="1">
      <c r="A18675" s="4">
        <v>41313</v>
      </c>
      <c r="B18675">
        <v>0.14000000000000001</v>
      </c>
      <c r="C18675">
        <f>IFERROR(((VLOOKUP(A18675,'Interest Rates-10yr'!$A$9:$C$15239,2,FALSE))-B18675),C18674)</f>
        <v>1.85</v>
      </c>
      <c r="D18675" s="98">
        <f>AVERAGE(C$10:C18675)</f>
        <v>0.97769956069858832</v>
      </c>
      <c r="E18675" s="2"/>
      <c r="G18675" s="23"/>
    </row>
    <row r="18676" spans="1:7" customFormat="1">
      <c r="A18676" s="4">
        <v>41314</v>
      </c>
      <c r="B18676">
        <v>0.14000000000000001</v>
      </c>
      <c r="C18676">
        <f>IFERROR(((VLOOKUP(A18676,'Interest Rates-10yr'!$A$9:$C$15239,2,FALSE))-B18676),C18675)</f>
        <v>1.85</v>
      </c>
      <c r="D18676" s="98">
        <f>AVERAGE(C$10:C18676)</f>
        <v>0.97774629024480886</v>
      </c>
      <c r="E18676" s="2"/>
      <c r="G18676" s="23"/>
    </row>
    <row r="18677" spans="1:7" customFormat="1">
      <c r="A18677" s="4">
        <v>41315</v>
      </c>
      <c r="B18677">
        <v>0.14000000000000001</v>
      </c>
      <c r="C18677">
        <f>IFERROR(((VLOOKUP(A18677,'Interest Rates-10yr'!$A$9:$C$15239,2,FALSE))-B18677),C18676)</f>
        <v>1.85</v>
      </c>
      <c r="D18677" s="98">
        <f>AVERAGE(C$10:C18677)</f>
        <v>0.97779301478464997</v>
      </c>
      <c r="E18677" s="2"/>
      <c r="G18677" s="23"/>
    </row>
    <row r="18678" spans="1:7" customFormat="1">
      <c r="A18678" s="4">
        <v>41316</v>
      </c>
      <c r="B18678">
        <v>0.14000000000000001</v>
      </c>
      <c r="C18678">
        <f>IFERROR(((VLOOKUP(A18678,'Interest Rates-10yr'!$A$9:$C$15239,2,FALSE))-B18678),C18677)</f>
        <v>1.85</v>
      </c>
      <c r="D18678" s="98">
        <f>AVERAGE(C$10:C18678)</f>
        <v>0.97783973431891613</v>
      </c>
      <c r="E18678" s="2"/>
      <c r="G18678" s="23"/>
    </row>
    <row r="18679" spans="1:7" customFormat="1">
      <c r="A18679" s="4">
        <v>41317</v>
      </c>
      <c r="B18679">
        <v>0.13</v>
      </c>
      <c r="C18679">
        <f>IFERROR(((VLOOKUP(A18679,'Interest Rates-10yr'!$A$9:$C$15239,2,FALSE))-B18679),C18678)</f>
        <v>1.8900000000000001</v>
      </c>
      <c r="D18679" s="98">
        <f>AVERAGE(C$10:C18679)</f>
        <v>0.97788859132296968</v>
      </c>
      <c r="E18679" s="2"/>
      <c r="G18679" s="23"/>
    </row>
    <row r="18680" spans="1:7" customFormat="1">
      <c r="A18680" s="4">
        <v>41318</v>
      </c>
      <c r="B18680">
        <v>0.14000000000000001</v>
      </c>
      <c r="C18680">
        <f>IFERROR(((VLOOKUP(A18680,'Interest Rates-10yr'!$A$9:$C$15239,2,FALSE))-B18680),C18679)</f>
        <v>1.9099999999999997</v>
      </c>
      <c r="D18680" s="98">
        <f>AVERAGE(C$10:C18680)</f>
        <v>0.9779385142734639</v>
      </c>
      <c r="E18680" s="2"/>
      <c r="G18680" s="23"/>
    </row>
    <row r="18681" spans="1:7" customFormat="1">
      <c r="A18681" s="4">
        <v>41319</v>
      </c>
      <c r="B18681">
        <v>0.14000000000000001</v>
      </c>
      <c r="C18681">
        <f>IFERROR(((VLOOKUP(A18681,'Interest Rates-10yr'!$A$9:$C$15239,2,FALSE))-B18681),C18680)</f>
        <v>1.8599999999999999</v>
      </c>
      <c r="D18681" s="98">
        <f>AVERAGE(C$10:C18681)</f>
        <v>0.97798575407025734</v>
      </c>
      <c r="E18681" s="2"/>
      <c r="G18681" s="23"/>
    </row>
    <row r="18682" spans="1:7" customFormat="1">
      <c r="A18682" s="4">
        <v>41320</v>
      </c>
      <c r="B18682">
        <v>0.16</v>
      </c>
      <c r="C18682">
        <f>IFERROR(((VLOOKUP(A18682,'Interest Rates-10yr'!$A$9:$C$15239,2,FALSE))-B18682),C18681)</f>
        <v>1.8499999999999999</v>
      </c>
      <c r="D18682" s="98">
        <f>AVERAGE(C$10:C18682)</f>
        <v>0.97803245327477339</v>
      </c>
      <c r="E18682" s="2"/>
      <c r="G18682" s="23"/>
    </row>
    <row r="18683" spans="1:7" customFormat="1">
      <c r="A18683" s="4">
        <v>41321</v>
      </c>
      <c r="B18683">
        <v>0.16</v>
      </c>
      <c r="C18683">
        <f>IFERROR(((VLOOKUP(A18683,'Interest Rates-10yr'!$A$9:$C$15239,2,FALSE))-B18683),C18682)</f>
        <v>1.8499999999999999</v>
      </c>
      <c r="D18683" s="98">
        <f>AVERAGE(C$10:C18683)</f>
        <v>0.97807914747776814</v>
      </c>
      <c r="E18683" s="2"/>
      <c r="G18683" s="23"/>
    </row>
    <row r="18684" spans="1:7" customFormat="1">
      <c r="A18684" s="4">
        <v>41322</v>
      </c>
      <c r="B18684">
        <v>0.16</v>
      </c>
      <c r="C18684">
        <f>IFERROR(((VLOOKUP(A18684,'Interest Rates-10yr'!$A$9:$C$15239,2,FALSE))-B18684),C18683)</f>
        <v>1.8499999999999999</v>
      </c>
      <c r="D18684" s="98">
        <f>AVERAGE(C$10:C18684)</f>
        <v>0.97812583668004494</v>
      </c>
      <c r="E18684" s="2"/>
      <c r="G18684" s="23"/>
    </row>
    <row r="18685" spans="1:7" customFormat="1">
      <c r="A18685" s="4">
        <v>41323</v>
      </c>
      <c r="B18685">
        <v>0.16</v>
      </c>
      <c r="C18685">
        <f>IFERROR(((VLOOKUP(A18685,'Interest Rates-10yr'!$A$9:$C$15239,2,FALSE))-B18685),C18684)</f>
        <v>1.8499999999999999</v>
      </c>
      <c r="D18685" s="98">
        <f>AVERAGE(C$10:C18685)</f>
        <v>0.97817252088240725</v>
      </c>
      <c r="E18685" s="2"/>
      <c r="G18685" s="23"/>
    </row>
    <row r="18686" spans="1:7" customFormat="1">
      <c r="A18686" s="4">
        <v>41324</v>
      </c>
      <c r="B18686">
        <v>0.15</v>
      </c>
      <c r="C18686">
        <f>IFERROR(((VLOOKUP(A18686,'Interest Rates-10yr'!$A$9:$C$15239,2,FALSE))-B18686),C18685)</f>
        <v>1.88</v>
      </c>
      <c r="D18686" s="98">
        <f>AVERAGE(C$10:C18686)</f>
        <v>0.97822080633933928</v>
      </c>
      <c r="E18686" s="2"/>
      <c r="G18686" s="23"/>
    </row>
    <row r="18687" spans="1:7" customFormat="1">
      <c r="A18687" s="4">
        <v>41325</v>
      </c>
      <c r="B18687">
        <v>0.15</v>
      </c>
      <c r="C18687">
        <f>IFERROR(((VLOOKUP(A18687,'Interest Rates-10yr'!$A$9:$C$15239,2,FALSE))-B18687),C18686)</f>
        <v>1.87</v>
      </c>
      <c r="D18687" s="98">
        <f>AVERAGE(C$10:C18687)</f>
        <v>0.9782685512367405</v>
      </c>
      <c r="E18687" s="2"/>
      <c r="G18687" s="23"/>
    </row>
    <row r="18688" spans="1:7" customFormat="1">
      <c r="A18688" s="4">
        <v>41326</v>
      </c>
      <c r="B18688">
        <v>0.16</v>
      </c>
      <c r="C18688">
        <f>IFERROR(((VLOOKUP(A18688,'Interest Rates-10yr'!$A$9:$C$15239,2,FALSE))-B18688),C18687)</f>
        <v>1.83</v>
      </c>
      <c r="D18688" s="98">
        <f>AVERAGE(C$10:C18688)</f>
        <v>0.97831414957973339</v>
      </c>
      <c r="E18688" s="2"/>
      <c r="G18688" s="23"/>
    </row>
    <row r="18689" spans="1:7" customFormat="1">
      <c r="A18689" s="4">
        <v>41327</v>
      </c>
      <c r="B18689">
        <v>0.16</v>
      </c>
      <c r="C18689">
        <f>IFERROR(((VLOOKUP(A18689,'Interest Rates-10yr'!$A$9:$C$15239,2,FALSE))-B18689),C18688)</f>
        <v>1.81</v>
      </c>
      <c r="D18689" s="98">
        <f>AVERAGE(C$10:C18689)</f>
        <v>0.97835867237686513</v>
      </c>
      <c r="E18689" s="2"/>
      <c r="G18689" s="23"/>
    </row>
    <row r="18690" spans="1:7" customFormat="1">
      <c r="A18690" s="4">
        <v>41328</v>
      </c>
      <c r="B18690">
        <v>0.16</v>
      </c>
      <c r="C18690">
        <f>IFERROR(((VLOOKUP(A18690,'Interest Rates-10yr'!$A$9:$C$15239,2,FALSE))-B18690),C18689)</f>
        <v>1.81</v>
      </c>
      <c r="D18690" s="98">
        <f>AVERAGE(C$10:C18690)</f>
        <v>0.97840319040735735</v>
      </c>
      <c r="E18690" s="2"/>
      <c r="G18690" s="23"/>
    </row>
    <row r="18691" spans="1:7" customFormat="1">
      <c r="A18691" s="4">
        <v>41329</v>
      </c>
      <c r="B18691">
        <v>0.16</v>
      </c>
      <c r="C18691">
        <f>IFERROR(((VLOOKUP(A18691,'Interest Rates-10yr'!$A$9:$C$15239,2,FALSE))-B18691),C18690)</f>
        <v>1.81</v>
      </c>
      <c r="D18691" s="98">
        <f>AVERAGE(C$10:C18691)</f>
        <v>0.97844770367197542</v>
      </c>
      <c r="E18691" s="2"/>
      <c r="G18691" s="23"/>
    </row>
    <row r="18692" spans="1:7" customFormat="1">
      <c r="A18692" s="4">
        <v>41330</v>
      </c>
      <c r="B18692">
        <v>0.15</v>
      </c>
      <c r="C18692">
        <f>IFERROR(((VLOOKUP(A18692,'Interest Rates-10yr'!$A$9:$C$15239,2,FALSE))-B18692),C18691)</f>
        <v>1.73</v>
      </c>
      <c r="D18692" s="98">
        <f>AVERAGE(C$10:C18692)</f>
        <v>0.97848793020392033</v>
      </c>
      <c r="E18692" s="2"/>
      <c r="G18692" s="23"/>
    </row>
    <row r="18693" spans="1:7" customFormat="1">
      <c r="A18693" s="4">
        <v>41331</v>
      </c>
      <c r="B18693">
        <v>0.14000000000000001</v>
      </c>
      <c r="C18693">
        <f>IFERROR(((VLOOKUP(A18693,'Interest Rates-10yr'!$A$9:$C$15239,2,FALSE))-B18693),C18692)</f>
        <v>1.7399999999999998</v>
      </c>
      <c r="D18693" s="98">
        <f>AVERAGE(C$10:C18693)</f>
        <v>0.97852868764717649</v>
      </c>
      <c r="E18693" s="2"/>
      <c r="G18693" s="23"/>
    </row>
    <row r="18694" spans="1:7" customFormat="1">
      <c r="A18694" s="4">
        <v>41332</v>
      </c>
      <c r="B18694">
        <v>0.14000000000000001</v>
      </c>
      <c r="C18694">
        <f>IFERROR(((VLOOKUP(A18694,'Interest Rates-10yr'!$A$9:$C$15239,2,FALSE))-B18694),C18693)</f>
        <v>1.77</v>
      </c>
      <c r="D18694" s="98">
        <f>AVERAGE(C$10:C18694)</f>
        <v>0.97857104629381031</v>
      </c>
      <c r="E18694" s="2"/>
      <c r="G18694" s="23"/>
    </row>
    <row r="18695" spans="1:7" customFormat="1">
      <c r="A18695" s="4">
        <v>41333</v>
      </c>
      <c r="B18695">
        <v>0.14000000000000001</v>
      </c>
      <c r="C18695">
        <f>IFERROR(((VLOOKUP(A18695,'Interest Rates-10yr'!$A$9:$C$15239,2,FALSE))-B18695),C18694)</f>
        <v>1.75</v>
      </c>
      <c r="D18695" s="98">
        <f>AVERAGE(C$10:C18695)</f>
        <v>0.97861233008668769</v>
      </c>
      <c r="E18695" s="2"/>
      <c r="G18695" s="23"/>
    </row>
    <row r="18696" spans="1:7" customFormat="1">
      <c r="A18696" s="4">
        <v>41334</v>
      </c>
      <c r="B18696">
        <v>0.14000000000000001</v>
      </c>
      <c r="C18696">
        <f>IFERROR(((VLOOKUP(A18696,'Interest Rates-10yr'!$A$9:$C$15239,2,FALSE))-B18696),C18695)</f>
        <v>1.7200000000000002</v>
      </c>
      <c r="D18696" s="98">
        <f>AVERAGE(C$10:C18696)</f>
        <v>0.97865200406699027</v>
      </c>
      <c r="E18696" s="2"/>
      <c r="G18696" s="23"/>
    </row>
    <row r="18697" spans="1:7" customFormat="1">
      <c r="A18697" s="4">
        <v>41335</v>
      </c>
      <c r="B18697">
        <v>0.14000000000000001</v>
      </c>
      <c r="C18697">
        <f>IFERROR(((VLOOKUP(A18697,'Interest Rates-10yr'!$A$9:$C$15239,2,FALSE))-B18697),C18696)</f>
        <v>1.7200000000000002</v>
      </c>
      <c r="D18697" s="98">
        <f>AVERAGE(C$10:C18697)</f>
        <v>0.97869167380136168</v>
      </c>
      <c r="E18697" s="2"/>
      <c r="G18697" s="23"/>
    </row>
    <row r="18698" spans="1:7" customFormat="1">
      <c r="A18698" s="4">
        <v>41336</v>
      </c>
      <c r="B18698">
        <v>0.14000000000000001</v>
      </c>
      <c r="C18698">
        <f>IFERROR(((VLOOKUP(A18698,'Interest Rates-10yr'!$A$9:$C$15239,2,FALSE))-B18698),C18697)</f>
        <v>1.7200000000000002</v>
      </c>
      <c r="D18698" s="98">
        <f>AVERAGE(C$10:C18698)</f>
        <v>0.97873133929048362</v>
      </c>
      <c r="E18698" s="2"/>
      <c r="G18698" s="23"/>
    </row>
    <row r="18699" spans="1:7" customFormat="1">
      <c r="A18699" s="4">
        <v>41337</v>
      </c>
      <c r="B18699">
        <v>0.16</v>
      </c>
      <c r="C18699">
        <f>IFERROR(((VLOOKUP(A18699,'Interest Rates-10yr'!$A$9:$C$15239,2,FALSE))-B18699),C18698)</f>
        <v>1.72</v>
      </c>
      <c r="D18699" s="98">
        <f>AVERAGE(C$10:C18699)</f>
        <v>0.97877100053503752</v>
      </c>
      <c r="E18699" s="2"/>
      <c r="G18699" s="23"/>
    </row>
    <row r="18700" spans="1:7" customFormat="1">
      <c r="A18700" s="4">
        <v>41338</v>
      </c>
      <c r="B18700">
        <v>0.15</v>
      </c>
      <c r="C18700">
        <f>IFERROR(((VLOOKUP(A18700,'Interest Rates-10yr'!$A$9:$C$15239,2,FALSE))-B18700),C18699)</f>
        <v>1.75</v>
      </c>
      <c r="D18700" s="98">
        <f>AVERAGE(C$10:C18700)</f>
        <v>0.97881226258626342</v>
      </c>
      <c r="E18700" s="2"/>
      <c r="G18700" s="23"/>
    </row>
    <row r="18701" spans="1:7" customFormat="1">
      <c r="A18701" s="4">
        <v>41339</v>
      </c>
      <c r="B18701">
        <v>0.15</v>
      </c>
      <c r="C18701">
        <f>IFERROR(((VLOOKUP(A18701,'Interest Rates-10yr'!$A$9:$C$15239,2,FALSE))-B18701),C18700)</f>
        <v>1.8</v>
      </c>
      <c r="D18701" s="98">
        <f>AVERAGE(C$10:C18701)</f>
        <v>0.97885619516369837</v>
      </c>
      <c r="E18701" s="2"/>
      <c r="G18701" s="23"/>
    </row>
    <row r="18702" spans="1:7" customFormat="1">
      <c r="A18702" s="4">
        <v>41340</v>
      </c>
      <c r="B18702">
        <v>0.16</v>
      </c>
      <c r="C18702">
        <f>IFERROR(((VLOOKUP(A18702,'Interest Rates-10yr'!$A$9:$C$15239,2,FALSE))-B18702),C18701)</f>
        <v>1.84</v>
      </c>
      <c r="D18702" s="98">
        <f>AVERAGE(C$10:C18702)</f>
        <v>0.97890226287914461</v>
      </c>
      <c r="E18702" s="2"/>
      <c r="G18702" s="23"/>
    </row>
    <row r="18703" spans="1:7" customFormat="1">
      <c r="A18703" s="4">
        <v>41341</v>
      </c>
      <c r="B18703">
        <v>0.15</v>
      </c>
      <c r="C18703">
        <f>IFERROR(((VLOOKUP(A18703,'Interest Rates-10yr'!$A$9:$C$15239,2,FALSE))-B18703),C18702)</f>
        <v>1.9100000000000001</v>
      </c>
      <c r="D18703" s="98">
        <f>AVERAGE(C$10:C18703)</f>
        <v>0.97895207018293839</v>
      </c>
      <c r="E18703" s="2"/>
      <c r="G18703" s="23"/>
    </row>
    <row r="18704" spans="1:7" customFormat="1">
      <c r="A18704" s="4">
        <v>41342</v>
      </c>
      <c r="B18704">
        <v>0.15</v>
      </c>
      <c r="C18704">
        <f>IFERROR(((VLOOKUP(A18704,'Interest Rates-10yr'!$A$9:$C$15239,2,FALSE))-B18704),C18703)</f>
        <v>1.9100000000000001</v>
      </c>
      <c r="D18704" s="98">
        <f>AVERAGE(C$10:C18704)</f>
        <v>0.97900187215832302</v>
      </c>
      <c r="E18704" s="2"/>
      <c r="G18704" s="23"/>
    </row>
    <row r="18705" spans="1:7" customFormat="1">
      <c r="A18705" s="4">
        <v>41343</v>
      </c>
      <c r="B18705">
        <v>0.15</v>
      </c>
      <c r="C18705">
        <f>IFERROR(((VLOOKUP(A18705,'Interest Rates-10yr'!$A$9:$C$15239,2,FALSE))-B18705),C18704)</f>
        <v>1.9100000000000001</v>
      </c>
      <c r="D18705" s="98">
        <f>AVERAGE(C$10:C18705)</f>
        <v>0.97905166880615369</v>
      </c>
      <c r="E18705" s="2"/>
      <c r="G18705" s="23"/>
    </row>
    <row r="18706" spans="1:7" customFormat="1">
      <c r="A18706" s="4">
        <v>41344</v>
      </c>
      <c r="B18706">
        <v>0.16</v>
      </c>
      <c r="C18706">
        <f>IFERROR(((VLOOKUP(A18706,'Interest Rates-10yr'!$A$9:$C$15239,2,FALSE))-B18706),C18705)</f>
        <v>1.91</v>
      </c>
      <c r="D18706" s="98">
        <f>AVERAGE(C$10:C18706)</f>
        <v>0.97910146012728505</v>
      </c>
      <c r="E18706" s="2"/>
      <c r="G18706" s="23"/>
    </row>
    <row r="18707" spans="1:7" customFormat="1">
      <c r="A18707" s="4">
        <v>41345</v>
      </c>
      <c r="B18707">
        <v>0.15</v>
      </c>
      <c r="C18707">
        <f>IFERROR(((VLOOKUP(A18707,'Interest Rates-10yr'!$A$9:$C$15239,2,FALSE))-B18707),C18706)</f>
        <v>1.88</v>
      </c>
      <c r="D18707" s="98">
        <f>AVERAGE(C$10:C18707)</f>
        <v>0.9791496416728982</v>
      </c>
      <c r="E18707" s="2"/>
      <c r="G18707" s="23"/>
    </row>
    <row r="18708" spans="1:7" customFormat="1">
      <c r="A18708" s="4">
        <v>41346</v>
      </c>
      <c r="B18708">
        <v>0.14000000000000001</v>
      </c>
      <c r="C18708">
        <f>IFERROR(((VLOOKUP(A18708,'Interest Rates-10yr'!$A$9:$C$15239,2,FALSE))-B18708),C18707)</f>
        <v>1.9</v>
      </c>
      <c r="D18708" s="98">
        <f>AVERAGE(C$10:C18708)</f>
        <v>0.97919888764104235</v>
      </c>
      <c r="E18708" s="2"/>
      <c r="G18708" s="23"/>
    </row>
    <row r="18709" spans="1:7" customFormat="1">
      <c r="A18709" s="4">
        <v>41347</v>
      </c>
      <c r="B18709">
        <v>0.15</v>
      </c>
      <c r="C18709">
        <f>IFERROR(((VLOOKUP(A18709,'Interest Rates-10yr'!$A$9:$C$15239,2,FALSE))-B18709),C18708)</f>
        <v>1.8900000000000001</v>
      </c>
      <c r="D18709" s="98">
        <f>AVERAGE(C$10:C18709)</f>
        <v>0.97924759358287972</v>
      </c>
      <c r="E18709" s="2"/>
      <c r="G18709" s="23"/>
    </row>
    <row r="18710" spans="1:7" customFormat="1">
      <c r="A18710" s="4">
        <v>41348</v>
      </c>
      <c r="B18710">
        <v>0.16</v>
      </c>
      <c r="C18710">
        <f>IFERROR(((VLOOKUP(A18710,'Interest Rates-10yr'!$A$9:$C$15239,2,FALSE))-B18710),C18709)</f>
        <v>1.8499999999999999</v>
      </c>
      <c r="D18710" s="98">
        <f>AVERAGE(C$10:C18710)</f>
        <v>0.97929415539275166</v>
      </c>
      <c r="E18710" s="2"/>
      <c r="G18710" s="23"/>
    </row>
    <row r="18711" spans="1:7" customFormat="1">
      <c r="A18711" s="4">
        <v>41349</v>
      </c>
      <c r="B18711">
        <v>0.16</v>
      </c>
      <c r="C18711">
        <f>IFERROR(((VLOOKUP(A18711,'Interest Rates-10yr'!$A$9:$C$15239,2,FALSE))-B18711),C18710)</f>
        <v>1.8499999999999999</v>
      </c>
      <c r="D18711" s="98">
        <f>AVERAGE(C$10:C18711)</f>
        <v>0.97934071222328356</v>
      </c>
      <c r="E18711" s="2"/>
      <c r="G18711" s="23"/>
    </row>
    <row r="18712" spans="1:7" customFormat="1">
      <c r="A18712" s="4">
        <v>41350</v>
      </c>
      <c r="B18712">
        <v>0.16</v>
      </c>
      <c r="C18712">
        <f>IFERROR(((VLOOKUP(A18712,'Interest Rates-10yr'!$A$9:$C$15239,2,FALSE))-B18712),C18711)</f>
        <v>1.8499999999999999</v>
      </c>
      <c r="D18712" s="98">
        <f>AVERAGE(C$10:C18712)</f>
        <v>0.97938726407527388</v>
      </c>
      <c r="E18712" s="2"/>
      <c r="G18712" s="23"/>
    </row>
    <row r="18713" spans="1:7" customFormat="1">
      <c r="A18713" s="4">
        <v>41351</v>
      </c>
      <c r="B18713">
        <v>0.16</v>
      </c>
      <c r="C18713">
        <f>IFERROR(((VLOOKUP(A18713,'Interest Rates-10yr'!$A$9:$C$15239,2,FALSE))-B18713),C18712)</f>
        <v>1.8</v>
      </c>
      <c r="D18713" s="98">
        <f>AVERAGE(C$10:C18713)</f>
        <v>0.97943113772454271</v>
      </c>
      <c r="E18713" s="2"/>
      <c r="G18713" s="23"/>
    </row>
    <row r="18714" spans="1:7" customFormat="1">
      <c r="A18714" s="4">
        <v>41352</v>
      </c>
      <c r="B18714">
        <v>0.15</v>
      </c>
      <c r="C18714">
        <f>IFERROR(((VLOOKUP(A18714,'Interest Rates-10yr'!$A$9:$C$15239,2,FALSE))-B18714),C18713)</f>
        <v>1.77</v>
      </c>
      <c r="D18714" s="98">
        <f>AVERAGE(C$10:C18714)</f>
        <v>0.97947340283345874</v>
      </c>
      <c r="E18714" s="2"/>
      <c r="G18714" s="23"/>
    </row>
    <row r="18715" spans="1:7" customFormat="1">
      <c r="A18715" s="4">
        <v>41353</v>
      </c>
      <c r="B18715">
        <v>0.15</v>
      </c>
      <c r="C18715">
        <f>IFERROR(((VLOOKUP(A18715,'Interest Rates-10yr'!$A$9:$C$15239,2,FALSE))-B18715),C18714)</f>
        <v>1.81</v>
      </c>
      <c r="D18715" s="98">
        <f>AVERAGE(C$10:C18715)</f>
        <v>0.9795178017748235</v>
      </c>
      <c r="E18715" s="2"/>
      <c r="G18715" s="23"/>
    </row>
    <row r="18716" spans="1:7" customFormat="1">
      <c r="A18716" s="4">
        <v>41354</v>
      </c>
      <c r="B18716">
        <v>0.16</v>
      </c>
      <c r="C18716">
        <f>IFERROR(((VLOOKUP(A18716,'Interest Rates-10yr'!$A$9:$C$15239,2,FALSE))-B18716),C18715)</f>
        <v>1.79</v>
      </c>
      <c r="D18716" s="98">
        <f>AVERAGE(C$10:C18716)</f>
        <v>0.97956112685090335</v>
      </c>
      <c r="E18716" s="2"/>
      <c r="G18716" s="23"/>
    </row>
    <row r="18717" spans="1:7" customFormat="1">
      <c r="A18717" s="4">
        <v>41355</v>
      </c>
      <c r="B18717">
        <v>0.15</v>
      </c>
      <c r="C18717">
        <f>IFERROR(((VLOOKUP(A18717,'Interest Rates-10yr'!$A$9:$C$15239,2,FALSE))-B18717),C18716)</f>
        <v>1.78</v>
      </c>
      <c r="D18717" s="98">
        <f>AVERAGE(C$10:C18717)</f>
        <v>0.97960391276458458</v>
      </c>
      <c r="E18717" s="2"/>
      <c r="G18717" s="23"/>
    </row>
    <row r="18718" spans="1:7" customFormat="1">
      <c r="A18718" s="4">
        <v>41356</v>
      </c>
      <c r="B18718">
        <v>0.15</v>
      </c>
      <c r="C18718">
        <f>IFERROR(((VLOOKUP(A18718,'Interest Rates-10yr'!$A$9:$C$15239,2,FALSE))-B18718),C18717)</f>
        <v>1.78</v>
      </c>
      <c r="D18718" s="98">
        <f>AVERAGE(C$10:C18718)</f>
        <v>0.9796466941044335</v>
      </c>
      <c r="E18718" s="2"/>
      <c r="G18718" s="23"/>
    </row>
    <row r="18719" spans="1:7" customFormat="1">
      <c r="A18719" s="4">
        <v>41357</v>
      </c>
      <c r="B18719">
        <v>0.15</v>
      </c>
      <c r="C18719">
        <f>IFERROR(((VLOOKUP(A18719,'Interest Rates-10yr'!$A$9:$C$15239,2,FALSE))-B18719),C18718)</f>
        <v>1.78</v>
      </c>
      <c r="D18719" s="98">
        <f>AVERAGE(C$10:C18719)</f>
        <v>0.97968947087118363</v>
      </c>
      <c r="E18719" s="2"/>
      <c r="G18719" s="23"/>
    </row>
    <row r="18720" spans="1:7" customFormat="1">
      <c r="A18720" s="4">
        <v>41358</v>
      </c>
      <c r="B18720">
        <v>0.15</v>
      </c>
      <c r="C18720">
        <f>IFERROR(((VLOOKUP(A18720,'Interest Rates-10yr'!$A$9:$C$15239,2,FALSE))-B18720),C18719)</f>
        <v>1.78</v>
      </c>
      <c r="D18720" s="98">
        <f>AVERAGE(C$10:C18720)</f>
        <v>0.97973224306556805</v>
      </c>
      <c r="E18720" s="2"/>
      <c r="G18720" s="23"/>
    </row>
    <row r="18721" spans="1:8">
      <c r="A18721" s="4">
        <v>41359</v>
      </c>
      <c r="B18721">
        <v>0.14000000000000001</v>
      </c>
      <c r="C18721">
        <f>IFERROR(((VLOOKUP(A18721,'Interest Rates-10yr'!$A$9:$C$15239,2,FALSE))-B18721),C18720)</f>
        <v>1.7799999999999998</v>
      </c>
      <c r="D18721" s="98">
        <f>AVERAGE(C$10:C18721)</f>
        <v>0.97977501068831996</v>
      </c>
      <c r="E18721" s="2"/>
      <c r="H18721"/>
    </row>
    <row r="18722" spans="1:8">
      <c r="A18722" s="4">
        <v>41360</v>
      </c>
      <c r="B18722">
        <v>0.12</v>
      </c>
      <c r="C18722">
        <f>IFERROR(((VLOOKUP(A18722,'Interest Rates-10yr'!$A$9:$C$15239,2,FALSE))-B18722),C18721)</f>
        <v>1.75</v>
      </c>
      <c r="D18722" s="98">
        <f>AVERAGE(C$10:C18722)</f>
        <v>0.97981617057659609</v>
      </c>
      <c r="E18722" s="2"/>
      <c r="H18722"/>
    </row>
    <row r="18723" spans="1:8">
      <c r="A18723" s="4">
        <v>41361</v>
      </c>
      <c r="B18723">
        <v>0.13</v>
      </c>
      <c r="C18723">
        <f>IFERROR(((VLOOKUP(A18723,'Interest Rates-10yr'!$A$9:$C$15239,2,FALSE))-B18723),C18722)</f>
        <v>1.7400000000000002</v>
      </c>
      <c r="D18723" s="98">
        <f>AVERAGE(C$10:C18723)</f>
        <v>0.97985679170673534</v>
      </c>
      <c r="E18723" s="2"/>
      <c r="H18723"/>
    </row>
    <row r="18724" spans="1:8">
      <c r="A18724" s="4">
        <v>41362</v>
      </c>
      <c r="B18724">
        <v>0.09</v>
      </c>
      <c r="C18724">
        <f>IFERROR(((VLOOKUP(A18724,'Interest Rates-10yr'!$A$9:$C$15239,2,FALSE))-B18724),C18723)</f>
        <v>1.7400000000000002</v>
      </c>
      <c r="D18724" s="98">
        <f>AVERAGE(C$10:C18724)</f>
        <v>0.97989740849585072</v>
      </c>
      <c r="E18724" s="2"/>
      <c r="H18724"/>
    </row>
    <row r="18725" spans="1:8">
      <c r="A18725" s="4">
        <v>41363</v>
      </c>
      <c r="B18725">
        <v>0.09</v>
      </c>
      <c r="C18725">
        <f>IFERROR(((VLOOKUP(A18725,'Interest Rates-10yr'!$A$9:$C$15239,2,FALSE))-B18725),C18724)</f>
        <v>1.7400000000000002</v>
      </c>
      <c r="D18725" s="98">
        <f>AVERAGE(C$10:C18725)</f>
        <v>0.97993802094463811</v>
      </c>
      <c r="E18725" s="2"/>
      <c r="H18725"/>
    </row>
    <row r="18726" spans="1:8">
      <c r="A18726" s="4">
        <v>41364</v>
      </c>
      <c r="B18726">
        <v>0.09</v>
      </c>
      <c r="C18726">
        <f>IFERROR(((VLOOKUP(A18726,'Interest Rates-10yr'!$A$9:$C$15239,2,FALSE))-B18726),C18725)</f>
        <v>1.7400000000000002</v>
      </c>
      <c r="D18726" s="98">
        <f>AVERAGE(C$10:C18726)</f>
        <v>0.97997862905379329</v>
      </c>
      <c r="E18726" s="2"/>
      <c r="F18726" s="12" t="s">
        <v>186</v>
      </c>
      <c r="G18726" s="23">
        <f>AVERAGE(B18637:B18726)/100</f>
        <v>1.4366666666666677E-3</v>
      </c>
      <c r="H18726" s="178">
        <f>AVERAGE(C18637:C18726)/100</f>
        <v>1.8039999999999997E-2</v>
      </c>
    </row>
    <row r="18727" spans="1:8">
      <c r="A18727" s="4">
        <v>41365</v>
      </c>
      <c r="B18727">
        <v>0.16</v>
      </c>
      <c r="C18727">
        <f>IFERROR(((VLOOKUP(A18727,'Interest Rates-10yr'!$A$9:$C$15239,2,FALSE))-B18727),C18726)</f>
        <v>1.7000000000000002</v>
      </c>
      <c r="D18727" s="98">
        <f>AVERAGE(C$10:C18727)</f>
        <v>0.980017095843565</v>
      </c>
      <c r="E18727" s="2"/>
      <c r="H18727"/>
    </row>
    <row r="18728" spans="1:8">
      <c r="A18728" s="4">
        <v>41366</v>
      </c>
      <c r="B18728">
        <v>0.15</v>
      </c>
      <c r="C18728">
        <f>IFERROR(((VLOOKUP(A18728,'Interest Rates-10yr'!$A$9:$C$15239,2,FALSE))-B18728),C18727)</f>
        <v>1.73</v>
      </c>
      <c r="D18728" s="98">
        <f>AVERAGE(C$10:C18728)</f>
        <v>0.98005716117313157</v>
      </c>
      <c r="E18728" s="2"/>
      <c r="H18728"/>
    </row>
    <row r="18729" spans="1:8">
      <c r="A18729" s="4">
        <v>41367</v>
      </c>
      <c r="B18729">
        <v>0.14000000000000001</v>
      </c>
      <c r="C18729">
        <f>IFERROR(((VLOOKUP(A18729,'Interest Rates-10yr'!$A$9:$C$15239,2,FALSE))-B18729),C18728)</f>
        <v>1.69</v>
      </c>
      <c r="D18729" s="98">
        <f>AVERAGE(C$10:C18729)</f>
        <v>0.9800950854700774</v>
      </c>
      <c r="E18729" s="2"/>
      <c r="H18729"/>
    </row>
    <row r="18730" spans="1:8">
      <c r="A18730" s="4">
        <v>41368</v>
      </c>
      <c r="B18730">
        <v>0.14000000000000001</v>
      </c>
      <c r="C18730">
        <f>IFERROR(((VLOOKUP(A18730,'Interest Rates-10yr'!$A$9:$C$15239,2,FALSE))-B18730),C18729)</f>
        <v>1.6400000000000001</v>
      </c>
      <c r="D18730" s="98">
        <f>AVERAGE(C$10:C18730)</f>
        <v>0.98013033491799839</v>
      </c>
      <c r="E18730" s="2"/>
      <c r="H18730"/>
    </row>
    <row r="18731" spans="1:8">
      <c r="A18731" s="4">
        <v>41369</v>
      </c>
      <c r="B18731">
        <v>0.15</v>
      </c>
      <c r="C18731">
        <f>IFERROR(((VLOOKUP(A18731,'Interest Rates-10yr'!$A$9:$C$15239,2,FALSE))-B18731),C18730)</f>
        <v>1.57</v>
      </c>
      <c r="D18731" s="98">
        <f>AVERAGE(C$10:C18731)</f>
        <v>0.98016184168357268</v>
      </c>
      <c r="E18731" s="2"/>
      <c r="H18731"/>
    </row>
    <row r="18732" spans="1:8">
      <c r="A18732" s="4">
        <v>41370</v>
      </c>
      <c r="B18732">
        <v>0.15</v>
      </c>
      <c r="C18732">
        <f>IFERROR(((VLOOKUP(A18732,'Interest Rates-10yr'!$A$9:$C$15239,2,FALSE))-B18732),C18731)</f>
        <v>1.57</v>
      </c>
      <c r="D18732" s="98">
        <f>AVERAGE(C$10:C18732)</f>
        <v>0.98019334508357892</v>
      </c>
      <c r="E18732" s="2"/>
      <c r="H18732"/>
    </row>
    <row r="18733" spans="1:8">
      <c r="A18733" s="4">
        <v>41371</v>
      </c>
      <c r="B18733">
        <v>0.15</v>
      </c>
      <c r="C18733">
        <f>IFERROR(((VLOOKUP(A18733,'Interest Rates-10yr'!$A$9:$C$15239,2,FALSE))-B18733),C18732)</f>
        <v>1.57</v>
      </c>
      <c r="D18733" s="98">
        <f>AVERAGE(C$10:C18733)</f>
        <v>0.98022484511855623</v>
      </c>
      <c r="E18733" s="2"/>
      <c r="H18733"/>
    </row>
    <row r="18734" spans="1:8">
      <c r="A18734" s="4">
        <v>41372</v>
      </c>
      <c r="B18734">
        <v>0.15</v>
      </c>
      <c r="C18734">
        <f>IFERROR(((VLOOKUP(A18734,'Interest Rates-10yr'!$A$9:$C$15239,2,FALSE))-B18734),C18733)</f>
        <v>1.61</v>
      </c>
      <c r="D18734" s="98">
        <f>AVERAGE(C$10:C18734)</f>
        <v>0.98025847797061938</v>
      </c>
      <c r="E18734" s="2"/>
      <c r="H18734"/>
    </row>
    <row r="18735" spans="1:8">
      <c r="A18735" s="4">
        <v>41373</v>
      </c>
      <c r="B18735">
        <v>0.15</v>
      </c>
      <c r="C18735">
        <f>IFERROR(((VLOOKUP(A18735,'Interest Rates-10yr'!$A$9:$C$15239,2,FALSE))-B18735),C18734)</f>
        <v>1.6300000000000001</v>
      </c>
      <c r="D18735" s="98">
        <f>AVERAGE(C$10:C18735)</f>
        <v>0.98029317526433024</v>
      </c>
      <c r="E18735" s="2"/>
      <c r="H18735"/>
    </row>
    <row r="18736" spans="1:8">
      <c r="A18736" s="4">
        <v>41374</v>
      </c>
      <c r="B18736">
        <v>0.15</v>
      </c>
      <c r="C18736">
        <f>IFERROR(((VLOOKUP(A18736,'Interest Rates-10yr'!$A$9:$C$15239,2,FALSE))-B18736),C18735)</f>
        <v>1.6900000000000002</v>
      </c>
      <c r="D18736" s="98">
        <f>AVERAGE(C$10:C18736)</f>
        <v>0.98033107278260512</v>
      </c>
      <c r="E18736" s="2"/>
      <c r="H18736"/>
    </row>
    <row r="18737" spans="1:7" customFormat="1">
      <c r="A18737" s="4">
        <v>41375</v>
      </c>
      <c r="B18737">
        <v>0.15</v>
      </c>
      <c r="C18737">
        <f>IFERROR(((VLOOKUP(A18737,'Interest Rates-10yr'!$A$9:$C$15239,2,FALSE))-B18737),C18736)</f>
        <v>1.6700000000000002</v>
      </c>
      <c r="D18737" s="98">
        <f>AVERAGE(C$10:C18737)</f>
        <v>0.98036789833403704</v>
      </c>
      <c r="E18737" s="2"/>
      <c r="G18737" s="23"/>
    </row>
    <row r="18738" spans="1:7" customFormat="1">
      <c r="A18738" s="4">
        <v>41376</v>
      </c>
      <c r="B18738">
        <v>0.15</v>
      </c>
      <c r="C18738">
        <f>IFERROR(((VLOOKUP(A18738,'Interest Rates-10yr'!$A$9:$C$15239,2,FALSE))-B18738),C18737)</f>
        <v>1.6</v>
      </c>
      <c r="D18738" s="98">
        <f>AVERAGE(C$10:C18738)</f>
        <v>0.9804009824336507</v>
      </c>
      <c r="E18738" s="2"/>
      <c r="G18738" s="23"/>
    </row>
    <row r="18739" spans="1:7" customFormat="1">
      <c r="A18739" s="4">
        <v>41377</v>
      </c>
      <c r="B18739">
        <v>0.15</v>
      </c>
      <c r="C18739">
        <f>IFERROR(((VLOOKUP(A18739,'Interest Rates-10yr'!$A$9:$C$15239,2,FALSE))-B18739),C18738)</f>
        <v>1.6</v>
      </c>
      <c r="D18739" s="98">
        <f>AVERAGE(C$10:C18739)</f>
        <v>0.98043406300052549</v>
      </c>
      <c r="E18739" s="2"/>
      <c r="G18739" s="23"/>
    </row>
    <row r="18740" spans="1:7" customFormat="1">
      <c r="A18740" s="4">
        <v>41378</v>
      </c>
      <c r="B18740">
        <v>0.15</v>
      </c>
      <c r="C18740">
        <f>IFERROR(((VLOOKUP(A18740,'Interest Rates-10yr'!$A$9:$C$15239,2,FALSE))-B18740),C18739)</f>
        <v>1.6</v>
      </c>
      <c r="D18740" s="98">
        <f>AVERAGE(C$10:C18740)</f>
        <v>0.98046714003522717</v>
      </c>
      <c r="E18740" s="2"/>
      <c r="G18740" s="23"/>
    </row>
    <row r="18741" spans="1:7" customFormat="1">
      <c r="A18741" s="4">
        <v>41379</v>
      </c>
      <c r="B18741">
        <v>0.15</v>
      </c>
      <c r="C18741">
        <f>IFERROR(((VLOOKUP(A18741,'Interest Rates-10yr'!$A$9:$C$15239,2,FALSE))-B18741),C18740)</f>
        <v>1.57</v>
      </c>
      <c r="D18741" s="98">
        <f>AVERAGE(C$10:C18741)</f>
        <v>0.98049861200084565</v>
      </c>
      <c r="E18741" s="2"/>
      <c r="G18741" s="23"/>
    </row>
    <row r="18742" spans="1:7" customFormat="1">
      <c r="A18742" s="4">
        <v>41380</v>
      </c>
      <c r="B18742">
        <v>0.15</v>
      </c>
      <c r="C18742">
        <f>IFERROR(((VLOOKUP(A18742,'Interest Rates-10yr'!$A$9:$C$15239,2,FALSE))-B18742),C18741)</f>
        <v>1.6</v>
      </c>
      <c r="D18742" s="98">
        <f>AVERAGE(C$10:C18742)</f>
        <v>0.98053168205839103</v>
      </c>
      <c r="E18742" s="2"/>
      <c r="G18742" s="23"/>
    </row>
    <row r="18743" spans="1:7" customFormat="1">
      <c r="A18743" s="4">
        <v>41381</v>
      </c>
      <c r="B18743">
        <v>0.15</v>
      </c>
      <c r="C18743">
        <f>IFERROR(((VLOOKUP(A18743,'Interest Rates-10yr'!$A$9:$C$15239,2,FALSE))-B18743),C18742)</f>
        <v>1.58</v>
      </c>
      <c r="D18743" s="98">
        <f>AVERAGE(C$10:C18743)</f>
        <v>0.98056368100778479</v>
      </c>
      <c r="E18743" s="2"/>
      <c r="G18743" s="23"/>
    </row>
    <row r="18744" spans="1:7" customFormat="1">
      <c r="A18744" s="4">
        <v>41382</v>
      </c>
      <c r="B18744">
        <v>0.15</v>
      </c>
      <c r="C18744">
        <f>IFERROR(((VLOOKUP(A18744,'Interest Rates-10yr'!$A$9:$C$15239,2,FALSE))-B18744),C18743)</f>
        <v>1.57</v>
      </c>
      <c r="D18744" s="98">
        <f>AVERAGE(C$10:C18744)</f>
        <v>0.98059514278088289</v>
      </c>
      <c r="E18744" s="2"/>
      <c r="G18744" s="23"/>
    </row>
    <row r="18745" spans="1:7" customFormat="1">
      <c r="A18745" s="4">
        <v>41383</v>
      </c>
      <c r="B18745">
        <v>0.15</v>
      </c>
      <c r="C18745">
        <f>IFERROR(((VLOOKUP(A18745,'Interest Rates-10yr'!$A$9:$C$15239,2,FALSE))-B18745),C18744)</f>
        <v>1.58</v>
      </c>
      <c r="D18745" s="98">
        <f>AVERAGE(C$10:C18745)</f>
        <v>0.98062713492740405</v>
      </c>
      <c r="E18745" s="2"/>
      <c r="G18745" s="23"/>
    </row>
    <row r="18746" spans="1:7" customFormat="1">
      <c r="A18746" s="4">
        <v>41384</v>
      </c>
      <c r="B18746">
        <v>0.15</v>
      </c>
      <c r="C18746">
        <f>IFERROR(((VLOOKUP(A18746,'Interest Rates-10yr'!$A$9:$C$15239,2,FALSE))-B18746),C18745)</f>
        <v>1.58</v>
      </c>
      <c r="D18746" s="98">
        <f>AVERAGE(C$10:C18746)</f>
        <v>0.98065912365906194</v>
      </c>
      <c r="E18746" s="2"/>
      <c r="G18746" s="23"/>
    </row>
    <row r="18747" spans="1:7" customFormat="1">
      <c r="A18747" s="4">
        <v>41385</v>
      </c>
      <c r="B18747">
        <v>0.15</v>
      </c>
      <c r="C18747">
        <f>IFERROR(((VLOOKUP(A18747,'Interest Rates-10yr'!$A$9:$C$15239,2,FALSE))-B18747),C18746)</f>
        <v>1.58</v>
      </c>
      <c r="D18747" s="98">
        <f>AVERAGE(C$10:C18747)</f>
        <v>0.98069110897640333</v>
      </c>
      <c r="E18747" s="2"/>
      <c r="G18747" s="23"/>
    </row>
    <row r="18748" spans="1:7" customFormat="1">
      <c r="A18748" s="4">
        <v>41386</v>
      </c>
      <c r="B18748">
        <v>0.15</v>
      </c>
      <c r="C18748">
        <f>IFERROR(((VLOOKUP(A18748,'Interest Rates-10yr'!$A$9:$C$15239,2,FALSE))-B18748),C18747)</f>
        <v>1.57</v>
      </c>
      <c r="D18748" s="98">
        <f>AVERAGE(C$10:C18748)</f>
        <v>0.98072255723356883</v>
      </c>
      <c r="E18748" s="2"/>
      <c r="G18748" s="23"/>
    </row>
    <row r="18749" spans="1:7" customFormat="1">
      <c r="A18749" s="4">
        <v>41387</v>
      </c>
      <c r="B18749">
        <v>0.14000000000000001</v>
      </c>
      <c r="C18749">
        <f>IFERROR(((VLOOKUP(A18749,'Interest Rates-10yr'!$A$9:$C$15239,2,FALSE))-B18749),C18748)</f>
        <v>1.6</v>
      </c>
      <c r="D18749" s="98">
        <f>AVERAGE(C$10:C18749)</f>
        <v>0.98075560298825204</v>
      </c>
      <c r="E18749" s="2"/>
      <c r="G18749" s="23"/>
    </row>
    <row r="18750" spans="1:7" customFormat="1">
      <c r="A18750" s="4">
        <v>41388</v>
      </c>
      <c r="B18750">
        <v>0.13</v>
      </c>
      <c r="C18750">
        <f>IFERROR(((VLOOKUP(A18750,'Interest Rates-10yr'!$A$9:$C$15239,2,FALSE))-B18750),C18749)</f>
        <v>1.6</v>
      </c>
      <c r="D18750" s="98">
        <f>AVERAGE(C$10:C18750)</f>
        <v>0.98078864521636211</v>
      </c>
      <c r="E18750" s="2"/>
      <c r="G18750" s="23"/>
    </row>
    <row r="18751" spans="1:7" customFormat="1">
      <c r="A18751" s="4">
        <v>41389</v>
      </c>
      <c r="B18751">
        <v>0.13</v>
      </c>
      <c r="C18751">
        <f>IFERROR(((VLOOKUP(A18751,'Interest Rates-10yr'!$A$9:$C$15239,2,FALSE))-B18751),C18750)</f>
        <v>1.6099999999999999</v>
      </c>
      <c r="D18751" s="98">
        <f>AVERAGE(C$10:C18751)</f>
        <v>0.98082221747944953</v>
      </c>
      <c r="E18751" s="2"/>
      <c r="G18751" s="23"/>
    </row>
    <row r="18752" spans="1:7" customFormat="1">
      <c r="A18752" s="4">
        <v>41390</v>
      </c>
      <c r="B18752">
        <v>0.13</v>
      </c>
      <c r="C18752">
        <f>IFERROR(((VLOOKUP(A18752,'Interest Rates-10yr'!$A$9:$C$15239,2,FALSE))-B18752),C18751)</f>
        <v>1.5699999999999998</v>
      </c>
      <c r="D18752" s="98">
        <f>AVERAGE(C$10:C18752)</f>
        <v>0.9808536520300829</v>
      </c>
      <c r="E18752" s="2"/>
      <c r="G18752" s="23"/>
    </row>
    <row r="18753" spans="1:7" customFormat="1">
      <c r="A18753" s="4">
        <v>41391</v>
      </c>
      <c r="B18753">
        <v>0.13</v>
      </c>
      <c r="C18753">
        <f>IFERROR(((VLOOKUP(A18753,'Interest Rates-10yr'!$A$9:$C$15239,2,FALSE))-B18753),C18752)</f>
        <v>1.5699999999999998</v>
      </c>
      <c r="D18753" s="98">
        <f>AVERAGE(C$10:C18753)</f>
        <v>0.98088508322662415</v>
      </c>
      <c r="E18753" s="2"/>
      <c r="G18753" s="23"/>
    </row>
    <row r="18754" spans="1:7" customFormat="1">
      <c r="A18754" s="4">
        <v>41392</v>
      </c>
      <c r="B18754">
        <v>0.13</v>
      </c>
      <c r="C18754">
        <f>IFERROR(((VLOOKUP(A18754,'Interest Rates-10yr'!$A$9:$C$15239,2,FALSE))-B18754),C18753)</f>
        <v>1.5699999999999998</v>
      </c>
      <c r="D18754" s="98">
        <f>AVERAGE(C$10:C18754)</f>
        <v>0.9809165110696102</v>
      </c>
      <c r="E18754" s="2"/>
      <c r="G18754" s="23"/>
    </row>
    <row r="18755" spans="1:7" customFormat="1">
      <c r="A18755" s="4">
        <v>41393</v>
      </c>
      <c r="B18755">
        <v>0.13</v>
      </c>
      <c r="C18755">
        <f>IFERROR(((VLOOKUP(A18755,'Interest Rates-10yr'!$A$9:$C$15239,2,FALSE))-B18755),C18754)</f>
        <v>1.5699999999999998</v>
      </c>
      <c r="D18755" s="98">
        <f>AVERAGE(C$10:C18755)</f>
        <v>0.9809479355595776</v>
      </c>
      <c r="E18755" s="2"/>
      <c r="G18755" s="23"/>
    </row>
    <row r="18756" spans="1:7" customFormat="1">
      <c r="A18756" s="4">
        <v>41394</v>
      </c>
      <c r="B18756">
        <v>0.14000000000000001</v>
      </c>
      <c r="C18756">
        <f>IFERROR(((VLOOKUP(A18756,'Interest Rates-10yr'!$A$9:$C$15239,2,FALSE))-B18756),C18755)</f>
        <v>1.56</v>
      </c>
      <c r="D18756" s="98">
        <f>AVERAGE(C$10:C18756)</f>
        <v>0.98097882327838282</v>
      </c>
      <c r="E18756" s="2"/>
      <c r="G18756" s="23"/>
    </row>
    <row r="18757" spans="1:7" customFormat="1">
      <c r="A18757" s="4">
        <v>41395</v>
      </c>
      <c r="B18757">
        <v>0.14000000000000001</v>
      </c>
      <c r="C18757">
        <f>IFERROR(((VLOOKUP(A18757,'Interest Rates-10yr'!$A$9:$C$15239,2,FALSE))-B18757),C18756)</f>
        <v>1.52</v>
      </c>
      <c r="D18757" s="98">
        <f>AVERAGE(C$10:C18757)</f>
        <v>0.98100757414123341</v>
      </c>
      <c r="E18757" s="2"/>
      <c r="G18757" s="23"/>
    </row>
    <row r="18758" spans="1:7" customFormat="1">
      <c r="A18758" s="4">
        <v>41396</v>
      </c>
      <c r="B18758">
        <v>0.15</v>
      </c>
      <c r="C18758">
        <f>IFERROR(((VLOOKUP(A18758,'Interest Rates-10yr'!$A$9:$C$15239,2,FALSE))-B18758),C18757)</f>
        <v>1.51</v>
      </c>
      <c r="D18758" s="98">
        <f>AVERAGE(C$10:C18758)</f>
        <v>0.98103578857538232</v>
      </c>
      <c r="E18758" s="2"/>
      <c r="G18758" s="23"/>
    </row>
    <row r="18759" spans="1:7" customFormat="1">
      <c r="A18759" s="4">
        <v>41397</v>
      </c>
      <c r="B18759">
        <v>0.14000000000000001</v>
      </c>
      <c r="C18759">
        <f>IFERROR(((VLOOKUP(A18759,'Interest Rates-10yr'!$A$9:$C$15239,2,FALSE))-B18759),C18758)</f>
        <v>1.6400000000000001</v>
      </c>
      <c r="D18759" s="98">
        <f>AVERAGE(C$10:C18759)</f>
        <v>0.98107093333332485</v>
      </c>
      <c r="E18759" s="2"/>
      <c r="G18759" s="23"/>
    </row>
    <row r="18760" spans="1:7" customFormat="1">
      <c r="A18760" s="4">
        <v>41398</v>
      </c>
      <c r="B18760">
        <v>0.14000000000000001</v>
      </c>
      <c r="C18760">
        <f>IFERROR(((VLOOKUP(A18760,'Interest Rates-10yr'!$A$9:$C$15239,2,FALSE))-B18760),C18759)</f>
        <v>1.6400000000000001</v>
      </c>
      <c r="D18760" s="98">
        <f>AVERAGE(C$10:C18760)</f>
        <v>0.98110607434269326</v>
      </c>
      <c r="E18760" s="2"/>
      <c r="G18760" s="23"/>
    </row>
    <row r="18761" spans="1:7" customFormat="1">
      <c r="A18761" s="4">
        <v>41399</v>
      </c>
      <c r="B18761">
        <v>0.14000000000000001</v>
      </c>
      <c r="C18761">
        <f>IFERROR(((VLOOKUP(A18761,'Interest Rates-10yr'!$A$9:$C$15239,2,FALSE))-B18761),C18760)</f>
        <v>1.6400000000000001</v>
      </c>
      <c r="D18761" s="98">
        <f>AVERAGE(C$10:C18761)</f>
        <v>0.98114121160408707</v>
      </c>
      <c r="E18761" s="2"/>
      <c r="G18761" s="23"/>
    </row>
    <row r="18762" spans="1:7" customFormat="1">
      <c r="A18762" s="4">
        <v>41400</v>
      </c>
      <c r="B18762">
        <v>0.14000000000000001</v>
      </c>
      <c r="C18762">
        <f>IFERROR(((VLOOKUP(A18762,'Interest Rates-10yr'!$A$9:$C$15239,2,FALSE))-B18762),C18761)</f>
        <v>1.6600000000000001</v>
      </c>
      <c r="D18762" s="98">
        <f>AVERAGE(C$10:C18762)</f>
        <v>0.98117741161413319</v>
      </c>
      <c r="E18762" s="2"/>
      <c r="G18762" s="23"/>
    </row>
    <row r="18763" spans="1:7" customFormat="1">
      <c r="A18763" s="4">
        <v>41401</v>
      </c>
      <c r="B18763">
        <v>0.12</v>
      </c>
      <c r="C18763">
        <f>IFERROR(((VLOOKUP(A18763,'Interest Rates-10yr'!$A$9:$C$15239,2,FALSE))-B18763),C18762)</f>
        <v>1.7000000000000002</v>
      </c>
      <c r="D18763" s="98">
        <f>AVERAGE(C$10:C18763)</f>
        <v>0.98121574064198791</v>
      </c>
      <c r="E18763" s="2"/>
      <c r="G18763" s="23"/>
    </row>
    <row r="18764" spans="1:7" customFormat="1">
      <c r="A18764" s="4">
        <v>41402</v>
      </c>
      <c r="B18764">
        <v>0.12</v>
      </c>
      <c r="C18764">
        <f>IFERROR(((VLOOKUP(A18764,'Interest Rates-10yr'!$A$9:$C$15239,2,FALSE))-B18764),C18763)</f>
        <v>1.69</v>
      </c>
      <c r="D18764" s="98">
        <f>AVERAGE(C$10:C18764)</f>
        <v>0.98125353239135371</v>
      </c>
      <c r="E18764" s="2"/>
      <c r="G18764" s="23"/>
    </row>
    <row r="18765" spans="1:7" customFormat="1">
      <c r="A18765" s="4">
        <v>41403</v>
      </c>
      <c r="B18765">
        <v>0.12</v>
      </c>
      <c r="C18765">
        <f>IFERROR(((VLOOKUP(A18765,'Interest Rates-10yr'!$A$9:$C$15239,2,FALSE))-B18765),C18764)</f>
        <v>1.69</v>
      </c>
      <c r="D18765" s="98">
        <f>AVERAGE(C$10:C18765)</f>
        <v>0.98129132011088926</v>
      </c>
      <c r="E18765" s="2"/>
      <c r="G18765" s="23"/>
    </row>
    <row r="18766" spans="1:7" customFormat="1">
      <c r="A18766" s="4">
        <v>41404</v>
      </c>
      <c r="B18766">
        <v>0.12</v>
      </c>
      <c r="C18766">
        <f>IFERROR(((VLOOKUP(A18766,'Interest Rates-10yr'!$A$9:$C$15239,2,FALSE))-B18766),C18765)</f>
        <v>1.7799999999999998</v>
      </c>
      <c r="D18766" s="98">
        <f>AVERAGE(C$10:C18766)</f>
        <v>0.98133390200990767</v>
      </c>
      <c r="E18766" s="2"/>
      <c r="G18766" s="23"/>
    </row>
    <row r="18767" spans="1:7" customFormat="1">
      <c r="A18767" s="4">
        <v>41405</v>
      </c>
      <c r="B18767">
        <v>0.12</v>
      </c>
      <c r="C18767">
        <f>IFERROR(((VLOOKUP(A18767,'Interest Rates-10yr'!$A$9:$C$15239,2,FALSE))-B18767),C18766)</f>
        <v>1.7799999999999998</v>
      </c>
      <c r="D18767" s="98">
        <f>AVERAGE(C$10:C18767)</f>
        <v>0.98137647936879391</v>
      </c>
      <c r="E18767" s="2"/>
      <c r="G18767" s="23"/>
    </row>
    <row r="18768" spans="1:7" customFormat="1">
      <c r="A18768" s="4">
        <v>41406</v>
      </c>
      <c r="B18768">
        <v>0.12</v>
      </c>
      <c r="C18768">
        <f>IFERROR(((VLOOKUP(A18768,'Interest Rates-10yr'!$A$9:$C$15239,2,FALSE))-B18768),C18767)</f>
        <v>1.7799999999999998</v>
      </c>
      <c r="D18768" s="98">
        <f>AVERAGE(C$10:C18768)</f>
        <v>0.98141905218827419</v>
      </c>
      <c r="E18768" s="2"/>
      <c r="G18768" s="23"/>
    </row>
    <row r="18769" spans="1:7" customFormat="1">
      <c r="A18769" s="4">
        <v>41407</v>
      </c>
      <c r="B18769">
        <v>0.12</v>
      </c>
      <c r="C18769">
        <f>IFERROR(((VLOOKUP(A18769,'Interest Rates-10yr'!$A$9:$C$15239,2,FALSE))-B18769),C18768)</f>
        <v>1.7999999999999998</v>
      </c>
      <c r="D18769" s="98">
        <f>AVERAGE(C$10:C18769)</f>
        <v>0.9814626865671553</v>
      </c>
      <c r="E18769" s="2"/>
      <c r="G18769" s="23"/>
    </row>
    <row r="18770" spans="1:7" customFormat="1">
      <c r="A18770" s="4">
        <v>41408</v>
      </c>
      <c r="B18770">
        <v>0.11</v>
      </c>
      <c r="C18770">
        <f>IFERROR(((VLOOKUP(A18770,'Interest Rates-10yr'!$A$9:$C$15239,2,FALSE))-B18770),C18769)</f>
        <v>1.8499999999999999</v>
      </c>
      <c r="D18770" s="98">
        <f>AVERAGE(C$10:C18770)</f>
        <v>0.98150898139757115</v>
      </c>
      <c r="E18770" s="2"/>
      <c r="G18770" s="23"/>
    </row>
    <row r="18771" spans="1:7" customFormat="1">
      <c r="A18771" s="4">
        <v>41409</v>
      </c>
      <c r="B18771">
        <v>0.12</v>
      </c>
      <c r="C18771">
        <f>IFERROR(((VLOOKUP(A18771,'Interest Rates-10yr'!$A$9:$C$15239,2,FALSE))-B18771),C18770)</f>
        <v>1.8199999999999998</v>
      </c>
      <c r="D18771" s="98">
        <f>AVERAGE(C$10:C18771)</f>
        <v>0.98155367231637525</v>
      </c>
      <c r="E18771" s="2"/>
      <c r="G18771" s="23"/>
    </row>
    <row r="18772" spans="1:7" customFormat="1">
      <c r="A18772" s="4">
        <v>41410</v>
      </c>
      <c r="B18772">
        <v>0.11</v>
      </c>
      <c r="C18772">
        <f>IFERROR(((VLOOKUP(A18772,'Interest Rates-10yr'!$A$9:$C$15239,2,FALSE))-B18772),C18771)</f>
        <v>1.76</v>
      </c>
      <c r="D18772" s="98">
        <f>AVERAGE(C$10:C18772)</f>
        <v>0.98159516068858021</v>
      </c>
      <c r="E18772" s="2"/>
      <c r="G18772" s="23"/>
    </row>
    <row r="18773" spans="1:7" customFormat="1">
      <c r="A18773" s="4">
        <v>41411</v>
      </c>
      <c r="B18773">
        <v>0.1</v>
      </c>
      <c r="C18773">
        <f>IFERROR(((VLOOKUP(A18773,'Interest Rates-10yr'!$A$9:$C$15239,2,FALSE))-B18773),C18772)</f>
        <v>1.8499999999999999</v>
      </c>
      <c r="D18773" s="98">
        <f>AVERAGE(C$10:C18773)</f>
        <v>0.98164144105733475</v>
      </c>
      <c r="E18773" s="2"/>
      <c r="G18773" s="23"/>
    </row>
    <row r="18774" spans="1:7" customFormat="1">
      <c r="A18774" s="4">
        <v>41412</v>
      </c>
      <c r="B18774">
        <v>0.1</v>
      </c>
      <c r="C18774">
        <f>IFERROR(((VLOOKUP(A18774,'Interest Rates-10yr'!$A$9:$C$15239,2,FALSE))-B18774),C18773)</f>
        <v>1.8499999999999999</v>
      </c>
      <c r="D18774" s="98">
        <f>AVERAGE(C$10:C18774)</f>
        <v>0.98168771649346276</v>
      </c>
      <c r="E18774" s="2"/>
      <c r="G18774" s="23"/>
    </row>
    <row r="18775" spans="1:7" customFormat="1">
      <c r="A18775" s="4">
        <v>41413</v>
      </c>
      <c r="B18775">
        <v>0.1</v>
      </c>
      <c r="C18775">
        <f>IFERROR(((VLOOKUP(A18775,'Interest Rates-10yr'!$A$9:$C$15239,2,FALSE))-B18775),C18774)</f>
        <v>1.8499999999999999</v>
      </c>
      <c r="D18775" s="98">
        <f>AVERAGE(C$10:C18775)</f>
        <v>0.98173398699775272</v>
      </c>
      <c r="E18775" s="2"/>
      <c r="G18775" s="23"/>
    </row>
    <row r="18776" spans="1:7" customFormat="1">
      <c r="A18776" s="4">
        <v>41414</v>
      </c>
      <c r="B18776">
        <v>0.1</v>
      </c>
      <c r="C18776">
        <f>IFERROR(((VLOOKUP(A18776,'Interest Rates-10yr'!$A$9:$C$15239,2,FALSE))-B18776),C18775)</f>
        <v>1.8699999999999999</v>
      </c>
      <c r="D18776" s="98">
        <f>AVERAGE(C$10:C18776)</f>
        <v>0.98178131827142456</v>
      </c>
      <c r="E18776" s="2"/>
      <c r="G18776" s="23"/>
    </row>
    <row r="18777" spans="1:7" customFormat="1">
      <c r="A18777" s="4">
        <v>41415</v>
      </c>
      <c r="B18777">
        <v>0.09</v>
      </c>
      <c r="C18777">
        <f>IFERROR(((VLOOKUP(A18777,'Interest Rates-10yr'!$A$9:$C$15239,2,FALSE))-B18777),C18776)</f>
        <v>1.8499999999999999</v>
      </c>
      <c r="D18777" s="98">
        <f>AVERAGE(C$10:C18777)</f>
        <v>0.98182757885762062</v>
      </c>
      <c r="E18777" s="2"/>
      <c r="G18777" s="23"/>
    </row>
    <row r="18778" spans="1:7" customFormat="1">
      <c r="A18778" s="4">
        <v>41416</v>
      </c>
      <c r="B18778">
        <v>0.08</v>
      </c>
      <c r="C18778">
        <f>IFERROR(((VLOOKUP(A18778,'Interest Rates-10yr'!$A$9:$C$15239,2,FALSE))-B18778),C18777)</f>
        <v>1.9499999999999997</v>
      </c>
      <c r="D18778" s="98">
        <f>AVERAGE(C$10:C18778)</f>
        <v>0.98187916244870932</v>
      </c>
      <c r="E18778" s="2"/>
      <c r="G18778" s="23"/>
    </row>
    <row r="18779" spans="1:7" customFormat="1">
      <c r="A18779" s="4">
        <v>41417</v>
      </c>
      <c r="B18779">
        <v>0.08</v>
      </c>
      <c r="C18779">
        <f>IFERROR(((VLOOKUP(A18779,'Interest Rates-10yr'!$A$9:$C$15239,2,FALSE))-B18779),C18778)</f>
        <v>1.94</v>
      </c>
      <c r="D18779" s="98">
        <f>AVERAGE(C$10:C18779)</f>
        <v>0.98193020777836038</v>
      </c>
      <c r="E18779" s="2"/>
      <c r="G18779" s="23"/>
    </row>
    <row r="18780" spans="1:7" customFormat="1">
      <c r="A18780" s="4">
        <v>41418</v>
      </c>
      <c r="B18780">
        <v>0.09</v>
      </c>
      <c r="C18780">
        <f>IFERROR(((VLOOKUP(A18780,'Interest Rates-10yr'!$A$9:$C$15239,2,FALSE))-B18780),C18779)</f>
        <v>1.9199999999999997</v>
      </c>
      <c r="D18780" s="98">
        <f>AVERAGE(C$10:C18780)</f>
        <v>0.98198018219593108</v>
      </c>
      <c r="E18780" s="2"/>
      <c r="G18780" s="23"/>
    </row>
    <row r="18781" spans="1:7" customFormat="1">
      <c r="A18781" s="4">
        <v>41419</v>
      </c>
      <c r="B18781">
        <v>0.09</v>
      </c>
      <c r="C18781">
        <f>IFERROR(((VLOOKUP(A18781,'Interest Rates-10yr'!$A$9:$C$15239,2,FALSE))-B18781),C18780)</f>
        <v>1.9199999999999997</v>
      </c>
      <c r="D18781" s="98">
        <f>AVERAGE(C$10:C18781)</f>
        <v>0.9820301512891445</v>
      </c>
      <c r="E18781" s="2"/>
      <c r="G18781" s="23"/>
    </row>
    <row r="18782" spans="1:7" customFormat="1">
      <c r="A18782" s="4">
        <v>41420</v>
      </c>
      <c r="B18782">
        <v>0.09</v>
      </c>
      <c r="C18782">
        <f>IFERROR(((VLOOKUP(A18782,'Interest Rates-10yr'!$A$9:$C$15239,2,FALSE))-B18782),C18781)</f>
        <v>1.9199999999999997</v>
      </c>
      <c r="D18782" s="98">
        <f>AVERAGE(C$10:C18782)</f>
        <v>0.9820801150588514</v>
      </c>
      <c r="E18782" s="2"/>
      <c r="G18782" s="23"/>
    </row>
    <row r="18783" spans="1:7" customFormat="1">
      <c r="A18783" s="4">
        <v>41421</v>
      </c>
      <c r="B18783">
        <v>0.09</v>
      </c>
      <c r="C18783">
        <f>IFERROR(((VLOOKUP(A18783,'Interest Rates-10yr'!$A$9:$C$15239,2,FALSE))-B18783),C18782)</f>
        <v>1.9199999999999997</v>
      </c>
      <c r="D18783" s="98">
        <f>AVERAGE(C$10:C18783)</f>
        <v>0.98213007350590265</v>
      </c>
      <c r="E18783" s="2"/>
      <c r="G18783" s="23"/>
    </row>
    <row r="18784" spans="1:7" customFormat="1">
      <c r="A18784" s="4">
        <v>41422</v>
      </c>
      <c r="B18784">
        <v>0.09</v>
      </c>
      <c r="C18784">
        <f>IFERROR(((VLOOKUP(A18784,'Interest Rates-10yr'!$A$9:$C$15239,2,FALSE))-B18784),C18783)</f>
        <v>2.06</v>
      </c>
      <c r="D18784" s="98">
        <f>AVERAGE(C$10:C18784)</f>
        <v>0.98218748335551631</v>
      </c>
      <c r="E18784" s="2"/>
      <c r="G18784" s="23"/>
    </row>
    <row r="18785" spans="1:7" customFormat="1">
      <c r="A18785" s="4">
        <v>41423</v>
      </c>
      <c r="B18785">
        <v>0.08</v>
      </c>
      <c r="C18785">
        <f>IFERROR(((VLOOKUP(A18785,'Interest Rates-10yr'!$A$9:$C$15239,2,FALSE))-B18785),C18784)</f>
        <v>2.0499999999999998</v>
      </c>
      <c r="D18785" s="98">
        <f>AVERAGE(C$10:C18785)</f>
        <v>0.9822443544950904</v>
      </c>
      <c r="E18785" s="2"/>
      <c r="G18785" s="23"/>
    </row>
    <row r="18786" spans="1:7" customFormat="1">
      <c r="A18786" s="4">
        <v>41424</v>
      </c>
      <c r="B18786">
        <v>0.08</v>
      </c>
      <c r="C18786">
        <f>IFERROR(((VLOOKUP(A18786,'Interest Rates-10yr'!$A$9:$C$15239,2,FALSE))-B18786),C18785)</f>
        <v>2.0499999999999998</v>
      </c>
      <c r="D18786" s="98">
        <f>AVERAGE(C$10:C18786)</f>
        <v>0.98230121957713246</v>
      </c>
      <c r="E18786" s="2"/>
      <c r="G18786" s="23"/>
    </row>
    <row r="18787" spans="1:7" customFormat="1">
      <c r="A18787" s="4">
        <v>41425</v>
      </c>
      <c r="B18787">
        <v>0.09</v>
      </c>
      <c r="C18787">
        <f>IFERROR(((VLOOKUP(A18787,'Interest Rates-10yr'!$A$9:$C$15239,2,FALSE))-B18787),C18786)</f>
        <v>2.0700000000000003</v>
      </c>
      <c r="D18787" s="98">
        <f>AVERAGE(C$10:C18787)</f>
        <v>0.9823591436787632</v>
      </c>
      <c r="E18787" s="2"/>
      <c r="G18787" s="23"/>
    </row>
    <row r="18788" spans="1:7" customFormat="1">
      <c r="A18788" s="4">
        <v>41426</v>
      </c>
      <c r="B18788">
        <v>0.09</v>
      </c>
      <c r="C18788">
        <f>IFERROR(((VLOOKUP(A18788,'Interest Rates-10yr'!$A$9:$C$15239,2,FALSE))-B18788),C18787)</f>
        <v>2.0700000000000003</v>
      </c>
      <c r="D18788" s="98">
        <f>AVERAGE(C$10:C18788)</f>
        <v>0.98241706161136455</v>
      </c>
      <c r="E18788" s="2"/>
      <c r="G18788" s="23"/>
    </row>
    <row r="18789" spans="1:7" customFormat="1">
      <c r="A18789" s="4">
        <v>41427</v>
      </c>
      <c r="B18789">
        <v>0.09</v>
      </c>
      <c r="C18789">
        <f>IFERROR(((VLOOKUP(A18789,'Interest Rates-10yr'!$A$9:$C$15239,2,FALSE))-B18789),C18788)</f>
        <v>2.0700000000000003</v>
      </c>
      <c r="D18789" s="98">
        <f>AVERAGE(C$10:C18789)</f>
        <v>0.98247497337592204</v>
      </c>
      <c r="E18789" s="2"/>
      <c r="G18789" s="23"/>
    </row>
    <row r="18790" spans="1:7" customFormat="1">
      <c r="A18790" s="4">
        <v>41428</v>
      </c>
      <c r="B18790">
        <v>0.1</v>
      </c>
      <c r="C18790">
        <f>IFERROR(((VLOOKUP(A18790,'Interest Rates-10yr'!$A$9:$C$15239,2,FALSE))-B18790),C18789)</f>
        <v>2.0299999999999998</v>
      </c>
      <c r="D18790" s="98">
        <f>AVERAGE(C$10:C18790)</f>
        <v>0.98253074916137662</v>
      </c>
      <c r="E18790" s="2"/>
      <c r="G18790" s="23"/>
    </row>
    <row r="18791" spans="1:7" customFormat="1">
      <c r="A18791" s="4">
        <v>41429</v>
      </c>
      <c r="B18791">
        <v>0.11</v>
      </c>
      <c r="C18791">
        <f>IFERROR(((VLOOKUP(A18791,'Interest Rates-10yr'!$A$9:$C$15239,2,FALSE))-B18791),C18790)</f>
        <v>2.0300000000000002</v>
      </c>
      <c r="D18791" s="98">
        <f>AVERAGE(C$10:C18791)</f>
        <v>0.98258651900755045</v>
      </c>
      <c r="E18791" s="2"/>
      <c r="G18791" s="23"/>
    </row>
    <row r="18792" spans="1:7" customFormat="1">
      <c r="A18792" s="4">
        <v>41430</v>
      </c>
      <c r="B18792">
        <v>0.09</v>
      </c>
      <c r="C18792">
        <f>IFERROR(((VLOOKUP(A18792,'Interest Rates-10yr'!$A$9:$C$15239,2,FALSE))-B18792),C18791)</f>
        <v>2.0100000000000002</v>
      </c>
      <c r="D18792" s="98">
        <f>AVERAGE(C$10:C18792)</f>
        <v>0.98264121812276051</v>
      </c>
      <c r="E18792" s="2"/>
      <c r="G18792" s="23"/>
    </row>
    <row r="18793" spans="1:7" customFormat="1">
      <c r="A18793" s="4">
        <v>41431</v>
      </c>
      <c r="B18793">
        <v>0.1</v>
      </c>
      <c r="C18793">
        <f>IFERROR(((VLOOKUP(A18793,'Interest Rates-10yr'!$A$9:$C$15239,2,FALSE))-B18793),C18792)</f>
        <v>1.98</v>
      </c>
      <c r="D18793" s="98">
        <f>AVERAGE(C$10:C18793)</f>
        <v>0.98269431431004106</v>
      </c>
      <c r="E18793" s="2"/>
      <c r="G18793" s="23"/>
    </row>
    <row r="18794" spans="1:7" customFormat="1">
      <c r="A18794" s="4">
        <v>41432</v>
      </c>
      <c r="B18794">
        <v>0.09</v>
      </c>
      <c r="C18794">
        <f>IFERROR(((VLOOKUP(A18794,'Interest Rates-10yr'!$A$9:$C$15239,2,FALSE))-B18794),C18793)</f>
        <v>2.08</v>
      </c>
      <c r="D18794" s="98">
        <f>AVERAGE(C$10:C18794)</f>
        <v>0.98275272824060755</v>
      </c>
      <c r="E18794" s="2"/>
      <c r="G18794" s="23"/>
    </row>
    <row r="18795" spans="1:7" customFormat="1">
      <c r="A18795" s="4">
        <v>41433</v>
      </c>
      <c r="B18795">
        <v>0.09</v>
      </c>
      <c r="C18795">
        <f>IFERROR(((VLOOKUP(A18795,'Interest Rates-10yr'!$A$9:$C$15239,2,FALSE))-B18795),C18794)</f>
        <v>2.08</v>
      </c>
      <c r="D18795" s="98">
        <f>AVERAGE(C$10:C18795)</f>
        <v>0.98281113595229508</v>
      </c>
      <c r="E18795" s="2"/>
      <c r="G18795" s="23"/>
    </row>
    <row r="18796" spans="1:7" customFormat="1">
      <c r="A18796" s="4">
        <v>41434</v>
      </c>
      <c r="B18796">
        <v>0.09</v>
      </c>
      <c r="C18796">
        <f>IFERROR(((VLOOKUP(A18796,'Interest Rates-10yr'!$A$9:$C$15239,2,FALSE))-B18796),C18795)</f>
        <v>2.08</v>
      </c>
      <c r="D18796" s="98">
        <f>AVERAGE(C$10:C18796)</f>
        <v>0.98286953744609662</v>
      </c>
      <c r="E18796" s="2"/>
      <c r="G18796" s="23"/>
    </row>
    <row r="18797" spans="1:7" customFormat="1">
      <c r="A18797" s="4">
        <v>41435</v>
      </c>
      <c r="B18797">
        <v>0.09</v>
      </c>
      <c r="C18797">
        <f>IFERROR(((VLOOKUP(A18797,'Interest Rates-10yr'!$A$9:$C$15239,2,FALSE))-B18797),C18796)</f>
        <v>2.1300000000000003</v>
      </c>
      <c r="D18797" s="98">
        <f>AVERAGE(C$10:C18797)</f>
        <v>0.98293059399615801</v>
      </c>
      <c r="E18797" s="2"/>
      <c r="G18797" s="23"/>
    </row>
    <row r="18798" spans="1:7" customFormat="1">
      <c r="A18798" s="4">
        <v>41436</v>
      </c>
      <c r="B18798">
        <v>0.09</v>
      </c>
      <c r="C18798">
        <f>IFERROR(((VLOOKUP(A18798,'Interest Rates-10yr'!$A$9:$C$15239,2,FALSE))-B18798),C18797)</f>
        <v>2.1100000000000003</v>
      </c>
      <c r="D18798" s="98">
        <f>AVERAGE(C$10:C18798)</f>
        <v>0.98299057959443392</v>
      </c>
      <c r="E18798" s="2"/>
      <c r="G18798" s="23"/>
    </row>
    <row r="18799" spans="1:7" customFormat="1">
      <c r="A18799" s="4">
        <v>41437</v>
      </c>
      <c r="B18799">
        <v>0.08</v>
      </c>
      <c r="C18799">
        <f>IFERROR(((VLOOKUP(A18799,'Interest Rates-10yr'!$A$9:$C$15239,2,FALSE))-B18799),C18798)</f>
        <v>2.17</v>
      </c>
      <c r="D18799" s="98">
        <f>AVERAGE(C$10:C18799)</f>
        <v>0.98305375199573264</v>
      </c>
      <c r="E18799" s="2"/>
      <c r="G18799" s="23"/>
    </row>
    <row r="18800" spans="1:7" customFormat="1">
      <c r="A18800" s="4">
        <v>41438</v>
      </c>
      <c r="B18800">
        <v>0.09</v>
      </c>
      <c r="C18800">
        <f>IFERROR(((VLOOKUP(A18800,'Interest Rates-10yr'!$A$9:$C$15239,2,FALSE))-B18800),C18799)</f>
        <v>2.1</v>
      </c>
      <c r="D18800" s="98">
        <f>AVERAGE(C$10:C18800)</f>
        <v>0.98311319248575457</v>
      </c>
      <c r="E18800" s="2"/>
      <c r="G18800" s="23"/>
    </row>
    <row r="18801" spans="1:7" customFormat="1">
      <c r="A18801" s="4">
        <v>41439</v>
      </c>
      <c r="B18801">
        <v>0.1</v>
      </c>
      <c r="C18801">
        <f>IFERROR(((VLOOKUP(A18801,'Interest Rates-10yr'!$A$9:$C$15239,2,FALSE))-B18801),C18800)</f>
        <v>2.04</v>
      </c>
      <c r="D18801" s="98">
        <f>AVERAGE(C$10:C18801)</f>
        <v>0.98316943380160793</v>
      </c>
      <c r="E18801" s="2"/>
      <c r="G18801" s="23"/>
    </row>
    <row r="18802" spans="1:7" customFormat="1">
      <c r="A18802" s="4">
        <v>41440</v>
      </c>
      <c r="B18802">
        <v>0.1</v>
      </c>
      <c r="C18802">
        <f>IFERROR(((VLOOKUP(A18802,'Interest Rates-10yr'!$A$9:$C$15239,2,FALSE))-B18802),C18801)</f>
        <v>2.04</v>
      </c>
      <c r="D18802" s="98">
        <f>AVERAGE(C$10:C18802)</f>
        <v>0.98322566913211384</v>
      </c>
      <c r="E18802" s="2"/>
      <c r="G18802" s="23"/>
    </row>
    <row r="18803" spans="1:7" customFormat="1">
      <c r="A18803" s="4">
        <v>41441</v>
      </c>
      <c r="B18803">
        <v>0.1</v>
      </c>
      <c r="C18803">
        <f>IFERROR(((VLOOKUP(A18803,'Interest Rates-10yr'!$A$9:$C$15239,2,FALSE))-B18803),C18802)</f>
        <v>2.04</v>
      </c>
      <c r="D18803" s="98">
        <f>AVERAGE(C$10:C18803)</f>
        <v>0.983281898478228</v>
      </c>
      <c r="E18803" s="2"/>
      <c r="G18803" s="23"/>
    </row>
    <row r="18804" spans="1:7" customFormat="1">
      <c r="A18804" s="4">
        <v>41442</v>
      </c>
      <c r="B18804">
        <v>0.11</v>
      </c>
      <c r="C18804">
        <f>IFERROR(((VLOOKUP(A18804,'Interest Rates-10yr'!$A$9:$C$15239,2,FALSE))-B18804),C18803)</f>
        <v>2.08</v>
      </c>
      <c r="D18804" s="98">
        <f>AVERAGE(C$10:C18804)</f>
        <v>0.98334025006649739</v>
      </c>
      <c r="E18804" s="2"/>
      <c r="G18804" s="23"/>
    </row>
    <row r="18805" spans="1:7" customFormat="1">
      <c r="A18805" s="4">
        <v>41443</v>
      </c>
      <c r="B18805">
        <v>0.12</v>
      </c>
      <c r="C18805">
        <f>IFERROR(((VLOOKUP(A18805,'Interest Rates-10yr'!$A$9:$C$15239,2,FALSE))-B18805),C18804)</f>
        <v>2.08</v>
      </c>
      <c r="D18805" s="98">
        <f>AVERAGE(C$10:C18805)</f>
        <v>0.98339859544582997</v>
      </c>
      <c r="E18805" s="2"/>
      <c r="G18805" s="23"/>
    </row>
    <row r="18806" spans="1:7" customFormat="1">
      <c r="A18806" s="4">
        <v>41444</v>
      </c>
      <c r="B18806">
        <v>0.1</v>
      </c>
      <c r="C18806">
        <f>IFERROR(((VLOOKUP(A18806,'Interest Rates-10yr'!$A$9:$C$15239,2,FALSE))-B18806),C18805)</f>
        <v>2.23</v>
      </c>
      <c r="D18806" s="98">
        <f>AVERAGE(C$10:C18806)</f>
        <v>0.98346491461402463</v>
      </c>
      <c r="E18806" s="2"/>
      <c r="G18806" s="23"/>
    </row>
    <row r="18807" spans="1:7" customFormat="1">
      <c r="A18807" s="4">
        <v>41445</v>
      </c>
      <c r="B18807">
        <v>0.1</v>
      </c>
      <c r="C18807">
        <f>IFERROR(((VLOOKUP(A18807,'Interest Rates-10yr'!$A$9:$C$15239,2,FALSE))-B18807),C18806)</f>
        <v>2.31</v>
      </c>
      <c r="D18807" s="98">
        <f>AVERAGE(C$10:C18807)</f>
        <v>0.98353548249812861</v>
      </c>
      <c r="E18807" s="2"/>
      <c r="G18807" s="23"/>
    </row>
    <row r="18808" spans="1:7" customFormat="1">
      <c r="A18808" s="4">
        <v>41446</v>
      </c>
      <c r="B18808">
        <v>0.1</v>
      </c>
      <c r="C18808">
        <f>IFERROR(((VLOOKUP(A18808,'Interest Rates-10yr'!$A$9:$C$15239,2,FALSE))-B18808),C18807)</f>
        <v>2.42</v>
      </c>
      <c r="D18808" s="98">
        <f>AVERAGE(C$10:C18808)</f>
        <v>0.98361189424968454</v>
      </c>
      <c r="E18808" s="2"/>
      <c r="G18808" s="23"/>
    </row>
    <row r="18809" spans="1:7" customFormat="1">
      <c r="A18809" s="4">
        <v>41447</v>
      </c>
      <c r="B18809">
        <v>0.1</v>
      </c>
      <c r="C18809">
        <f>IFERROR(((VLOOKUP(A18809,'Interest Rates-10yr'!$A$9:$C$15239,2,FALSE))-B18809),C18808)</f>
        <v>2.42</v>
      </c>
      <c r="D18809" s="98">
        <f>AVERAGE(C$10:C18809)</f>
        <v>0.98368829787233081</v>
      </c>
      <c r="E18809" s="2"/>
      <c r="G18809" s="23"/>
    </row>
    <row r="18810" spans="1:7" customFormat="1">
      <c r="A18810" s="4">
        <v>41448</v>
      </c>
      <c r="B18810">
        <v>0.1</v>
      </c>
      <c r="C18810">
        <f>IFERROR(((VLOOKUP(A18810,'Interest Rates-10yr'!$A$9:$C$15239,2,FALSE))-B18810),C18809)</f>
        <v>2.42</v>
      </c>
      <c r="D18810" s="98">
        <f>AVERAGE(C$10:C18810)</f>
        <v>0.98376469336736427</v>
      </c>
      <c r="E18810" s="2"/>
      <c r="G18810" s="23"/>
    </row>
    <row r="18811" spans="1:7" customFormat="1">
      <c r="A18811" s="4">
        <v>41449</v>
      </c>
      <c r="B18811">
        <v>0.1</v>
      </c>
      <c r="C18811">
        <f>IFERROR(((VLOOKUP(A18811,'Interest Rates-10yr'!$A$9:$C$15239,2,FALSE))-B18811),C18810)</f>
        <v>2.4699999999999998</v>
      </c>
      <c r="D18811" s="98">
        <f>AVERAGE(C$10:C18811)</f>
        <v>0.98384374002764696</v>
      </c>
      <c r="E18811" s="2"/>
      <c r="G18811" s="23"/>
    </row>
    <row r="18812" spans="1:7" customFormat="1">
      <c r="A18812" s="4">
        <v>41450</v>
      </c>
      <c r="B18812">
        <v>0.09</v>
      </c>
      <c r="C18812">
        <f>IFERROR(((VLOOKUP(A18812,'Interest Rates-10yr'!$A$9:$C$15239,2,FALSE))-B18812),C18811)</f>
        <v>2.5100000000000002</v>
      </c>
      <c r="D18812" s="98">
        <f>AVERAGE(C$10:C18812)</f>
        <v>0.98392490560016044</v>
      </c>
      <c r="E18812" s="2"/>
      <c r="G18812" s="23"/>
    </row>
    <row r="18813" spans="1:7" customFormat="1">
      <c r="A18813" s="4">
        <v>41451</v>
      </c>
      <c r="B18813">
        <v>0.09</v>
      </c>
      <c r="C18813">
        <f>IFERROR(((VLOOKUP(A18813,'Interest Rates-10yr'!$A$9:$C$15239,2,FALSE))-B18813),C18812)</f>
        <v>2.46</v>
      </c>
      <c r="D18813" s="98">
        <f>AVERAGE(C$10:C18813)</f>
        <v>0.98400340353115379</v>
      </c>
      <c r="E18813" s="2"/>
      <c r="G18813" s="23"/>
    </row>
    <row r="18814" spans="1:7" customFormat="1">
      <c r="A18814" s="4">
        <v>41452</v>
      </c>
      <c r="B18814">
        <v>0.09</v>
      </c>
      <c r="C18814">
        <f>IFERROR(((VLOOKUP(A18814,'Interest Rates-10yr'!$A$9:$C$15239,2,FALSE))-B18814),C18813)</f>
        <v>2.4000000000000004</v>
      </c>
      <c r="D18814" s="98">
        <f>AVERAGE(C$10:C18814)</f>
        <v>0.98407870247273688</v>
      </c>
      <c r="E18814" s="2"/>
      <c r="G18814" s="23"/>
    </row>
    <row r="18815" spans="1:7" customFormat="1">
      <c r="A18815" s="4">
        <v>41453</v>
      </c>
      <c r="B18815">
        <v>7.0000000000000007E-2</v>
      </c>
      <c r="C18815">
        <f>IFERROR(((VLOOKUP(A18815,'Interest Rates-10yr'!$A$9:$C$15239,2,FALSE))-B18815),C18814)</f>
        <v>2.4500000000000002</v>
      </c>
      <c r="D18815" s="98">
        <f>AVERAGE(C$10:C18815)</f>
        <v>0.98415665213228853</v>
      </c>
      <c r="E18815" s="2"/>
      <c r="G18815" s="23"/>
    </row>
    <row r="18816" spans="1:7" customFormat="1">
      <c r="A18816" s="4">
        <v>41454</v>
      </c>
      <c r="B18816">
        <v>7.0000000000000007E-2</v>
      </c>
      <c r="C18816">
        <f>IFERROR(((VLOOKUP(A18816,'Interest Rates-10yr'!$A$9:$C$15239,2,FALSE))-B18816),C18815)</f>
        <v>2.4500000000000002</v>
      </c>
      <c r="D18816" s="98">
        <f>AVERAGE(C$10:C18816)</f>
        <v>0.9842345935024096</v>
      </c>
      <c r="E18816" s="2"/>
      <c r="G18816" s="23"/>
    </row>
    <row r="18817" spans="1:8">
      <c r="A18817" s="4">
        <v>41455</v>
      </c>
      <c r="B18817">
        <v>7.0000000000000007E-2</v>
      </c>
      <c r="C18817">
        <f>IFERROR(((VLOOKUP(A18817,'Interest Rates-10yr'!$A$9:$C$15239,2,FALSE))-B18817),C18816)</f>
        <v>2.4500000000000002</v>
      </c>
      <c r="D18817" s="98">
        <f>AVERAGE(C$10:C18817)</f>
        <v>0.98431252658442248</v>
      </c>
      <c r="E18817" s="2"/>
      <c r="F18817" s="12" t="s">
        <v>185</v>
      </c>
      <c r="G18817" s="23">
        <f>AVERAGE(B18727:B18817)/100</f>
        <v>1.1582417582417571E-3</v>
      </c>
      <c r="H18817" s="23">
        <f>AVERAGE(C18727:C18817)/100</f>
        <v>1.8757142857142844E-2</v>
      </c>
    </row>
    <row r="18818" spans="1:8">
      <c r="A18818" s="4">
        <v>41456</v>
      </c>
      <c r="B18818">
        <v>0.1</v>
      </c>
      <c r="C18818">
        <f>IFERROR(((VLOOKUP(A18818,'Interest Rates-10yr'!$A$9:$C$15239,2,FALSE))-B18818),C18817)</f>
        <v>2.4</v>
      </c>
      <c r="D18818" s="98">
        <f>AVERAGE(C$10:C18818)</f>
        <v>0.98438779307777236</v>
      </c>
      <c r="E18818" s="2"/>
      <c r="H18818"/>
    </row>
    <row r="18819" spans="1:8">
      <c r="A18819" s="4">
        <v>41457</v>
      </c>
      <c r="B18819">
        <v>0.1</v>
      </c>
      <c r="C18819">
        <f>IFERROR(((VLOOKUP(A18819,'Interest Rates-10yr'!$A$9:$C$15239,2,FALSE))-B18819),C18818)</f>
        <v>2.38</v>
      </c>
      <c r="D18819" s="98">
        <f>AVERAGE(C$10:C18819)</f>
        <v>0.98446198830408405</v>
      </c>
      <c r="E18819" s="2"/>
      <c r="H18819"/>
    </row>
    <row r="18820" spans="1:8">
      <c r="A18820" s="4">
        <v>41458</v>
      </c>
      <c r="B18820">
        <v>0.1</v>
      </c>
      <c r="C18820">
        <f>IFERROR(((VLOOKUP(A18820,'Interest Rates-10yr'!$A$9:$C$15239,2,FALSE))-B18820),C18819)</f>
        <v>2.42</v>
      </c>
      <c r="D18820" s="98">
        <f>AVERAGE(C$10:C18820)</f>
        <v>0.98453830205729731</v>
      </c>
      <c r="E18820" s="2"/>
      <c r="H18820"/>
    </row>
    <row r="18821" spans="1:8">
      <c r="A18821" s="4">
        <v>41459</v>
      </c>
      <c r="B18821">
        <v>0.1</v>
      </c>
      <c r="C18821">
        <f>IFERROR(((VLOOKUP(A18821,'Interest Rates-10yr'!$A$9:$C$15239,2,FALSE))-B18821),C18820)</f>
        <v>2.42</v>
      </c>
      <c r="D18821" s="98">
        <f>AVERAGE(C$10:C18821)</f>
        <v>0.98461460769720488</v>
      </c>
      <c r="E18821" s="2"/>
      <c r="H18821"/>
    </row>
    <row r="18822" spans="1:8">
      <c r="A18822" s="4">
        <v>41460</v>
      </c>
      <c r="B18822">
        <v>0.1</v>
      </c>
      <c r="C18822">
        <f>IFERROR(((VLOOKUP(A18822,'Interest Rates-10yr'!$A$9:$C$15239,2,FALSE))-B18822),C18821)</f>
        <v>2.63</v>
      </c>
      <c r="D18822" s="98">
        <f>AVERAGE(C$10:C18822)</f>
        <v>0.98470206771912072</v>
      </c>
      <c r="E18822" s="2"/>
      <c r="H18822"/>
    </row>
    <row r="18823" spans="1:8">
      <c r="A18823" s="4">
        <v>41461</v>
      </c>
      <c r="B18823">
        <v>0.1</v>
      </c>
      <c r="C18823">
        <f>IFERROR(((VLOOKUP(A18823,'Interest Rates-10yr'!$A$9:$C$15239,2,FALSE))-B18823),C18822)</f>
        <v>2.63</v>
      </c>
      <c r="D18823" s="98">
        <f>AVERAGE(C$10:C18823)</f>
        <v>0.98478951844370255</v>
      </c>
      <c r="E18823" s="2"/>
      <c r="H18823"/>
    </row>
    <row r="18824" spans="1:8">
      <c r="A18824" s="4">
        <v>41462</v>
      </c>
      <c r="B18824">
        <v>0.1</v>
      </c>
      <c r="C18824">
        <f>IFERROR(((VLOOKUP(A18824,'Interest Rates-10yr'!$A$9:$C$15239,2,FALSE))-B18824),C18823)</f>
        <v>2.63</v>
      </c>
      <c r="D18824" s="98">
        <f>AVERAGE(C$10:C18824)</f>
        <v>0.98487695987243273</v>
      </c>
      <c r="E18824" s="2"/>
      <c r="H18824"/>
    </row>
    <row r="18825" spans="1:8">
      <c r="A18825" s="4">
        <v>41463</v>
      </c>
      <c r="B18825">
        <v>0.1</v>
      </c>
      <c r="C18825">
        <f>IFERROR(((VLOOKUP(A18825,'Interest Rates-10yr'!$A$9:$C$15239,2,FALSE))-B18825),C18824)</f>
        <v>2.5499999999999998</v>
      </c>
      <c r="D18825" s="98">
        <f>AVERAGE(C$10:C18825)</f>
        <v>0.9849601403061129</v>
      </c>
      <c r="E18825" s="2"/>
      <c r="H18825"/>
    </row>
    <row r="18826" spans="1:8">
      <c r="A18826" s="4">
        <v>41464</v>
      </c>
      <c r="B18826">
        <v>0.1</v>
      </c>
      <c r="C18826">
        <f>IFERROR(((VLOOKUP(A18826,'Interest Rates-10yr'!$A$9:$C$15239,2,FALSE))-B18826),C18825)</f>
        <v>2.5499999999999998</v>
      </c>
      <c r="D18826" s="98">
        <f>AVERAGE(C$10:C18826)</f>
        <v>0.98504331189880534</v>
      </c>
      <c r="E18826" s="2"/>
      <c r="H18826"/>
    </row>
    <row r="18827" spans="1:8">
      <c r="A18827" s="4">
        <v>41465</v>
      </c>
      <c r="B18827">
        <v>0.09</v>
      </c>
      <c r="C18827">
        <f>IFERROR(((VLOOKUP(A18827,'Interest Rates-10yr'!$A$9:$C$15239,2,FALSE))-B18827),C18826)</f>
        <v>2.6100000000000003</v>
      </c>
      <c r="D18827" s="98">
        <f>AVERAGE(C$10:C18827)</f>
        <v>0.98512966308852268</v>
      </c>
      <c r="E18827" s="2"/>
      <c r="H18827"/>
    </row>
    <row r="18828" spans="1:8">
      <c r="A18828" s="4">
        <v>41466</v>
      </c>
      <c r="B18828">
        <v>0.09</v>
      </c>
      <c r="C18828">
        <f>IFERROR(((VLOOKUP(A18828,'Interest Rates-10yr'!$A$9:$C$15239,2,FALSE))-B18828),C18827)</f>
        <v>2.5100000000000002</v>
      </c>
      <c r="D18828" s="98">
        <f>AVERAGE(C$10:C18828)</f>
        <v>0.98521069132258987</v>
      </c>
      <c r="E18828" s="2"/>
      <c r="H18828"/>
    </row>
    <row r="18829" spans="1:8">
      <c r="A18829" s="4">
        <v>41467</v>
      </c>
      <c r="B18829">
        <v>0.09</v>
      </c>
      <c r="C18829">
        <f>IFERROR(((VLOOKUP(A18829,'Interest Rates-10yr'!$A$9:$C$15239,2,FALSE))-B18829),C18828)</f>
        <v>2.52</v>
      </c>
      <c r="D18829" s="98">
        <f>AVERAGE(C$10:C18829)</f>
        <v>0.98529224229542078</v>
      </c>
      <c r="E18829" s="2"/>
      <c r="H18829"/>
    </row>
    <row r="18830" spans="1:8">
      <c r="A18830" s="4">
        <v>41468</v>
      </c>
      <c r="B18830">
        <v>0.09</v>
      </c>
      <c r="C18830">
        <f>IFERROR(((VLOOKUP(A18830,'Interest Rates-10yr'!$A$9:$C$15239,2,FALSE))-B18830),C18829)</f>
        <v>2.52</v>
      </c>
      <c r="D18830" s="98">
        <f>AVERAGE(C$10:C18830)</f>
        <v>0.9853737846022963</v>
      </c>
      <c r="E18830" s="2"/>
      <c r="H18830"/>
    </row>
    <row r="18831" spans="1:8">
      <c r="A18831" s="4">
        <v>41469</v>
      </c>
      <c r="B18831">
        <v>0.09</v>
      </c>
      <c r="C18831">
        <f>IFERROR(((VLOOKUP(A18831,'Interest Rates-10yr'!$A$9:$C$15239,2,FALSE))-B18831),C18830)</f>
        <v>2.52</v>
      </c>
      <c r="D18831" s="98">
        <f>AVERAGE(C$10:C18831)</f>
        <v>0.98545531824459776</v>
      </c>
      <c r="E18831" s="2"/>
      <c r="H18831"/>
    </row>
    <row r="18832" spans="1:8">
      <c r="A18832" s="4">
        <v>41470</v>
      </c>
      <c r="B18832">
        <v>0.09</v>
      </c>
      <c r="C18832">
        <f>IFERROR(((VLOOKUP(A18832,'Interest Rates-10yr'!$A$9:$C$15239,2,FALSE))-B18832),C18831)</f>
        <v>2.48</v>
      </c>
      <c r="D18832" s="98">
        <f>AVERAGE(C$10:C18832)</f>
        <v>0.98553471816393878</v>
      </c>
      <c r="E18832" s="2"/>
      <c r="H18832"/>
    </row>
    <row r="18833" spans="1:7" customFormat="1">
      <c r="A18833" s="4">
        <v>41471</v>
      </c>
      <c r="B18833">
        <v>0.09</v>
      </c>
      <c r="C18833">
        <f>IFERROR(((VLOOKUP(A18833,'Interest Rates-10yr'!$A$9:$C$15239,2,FALSE))-B18833),C18832)</f>
        <v>2.46</v>
      </c>
      <c r="D18833" s="98">
        <f>AVERAGE(C$10:C18833)</f>
        <v>0.98561304717381104</v>
      </c>
      <c r="E18833" s="2"/>
      <c r="G18833" s="23"/>
    </row>
    <row r="18834" spans="1:7" customFormat="1">
      <c r="A18834" s="4">
        <v>41472</v>
      </c>
      <c r="B18834">
        <v>0.09</v>
      </c>
      <c r="C18834">
        <f>IFERROR(((VLOOKUP(A18834,'Interest Rates-10yr'!$A$9:$C$15239,2,FALSE))-B18834),C18833)</f>
        <v>2.4300000000000002</v>
      </c>
      <c r="D18834" s="98">
        <f>AVERAGE(C$10:C18834)</f>
        <v>0.98568977423637816</v>
      </c>
      <c r="E18834" s="2"/>
      <c r="G18834" s="23"/>
    </row>
    <row r="18835" spans="1:7" customFormat="1">
      <c r="A18835" s="4">
        <v>41473</v>
      </c>
      <c r="B18835">
        <v>0.09</v>
      </c>
      <c r="C18835">
        <f>IFERROR(((VLOOKUP(A18835,'Interest Rates-10yr'!$A$9:$C$15239,2,FALSE))-B18835),C18834)</f>
        <v>2.4700000000000002</v>
      </c>
      <c r="D18835" s="98">
        <f>AVERAGE(C$10:C18835)</f>
        <v>0.98576861786889514</v>
      </c>
      <c r="E18835" s="2"/>
      <c r="G18835" s="23"/>
    </row>
    <row r="18836" spans="1:7" customFormat="1">
      <c r="A18836" s="4">
        <v>41474</v>
      </c>
      <c r="B18836">
        <v>0.09</v>
      </c>
      <c r="C18836">
        <f>IFERROR(((VLOOKUP(A18836,'Interest Rates-10yr'!$A$9:$C$15239,2,FALSE))-B18836),C18835)</f>
        <v>2.41</v>
      </c>
      <c r="D18836" s="98">
        <f>AVERAGE(C$10:C18836)</f>
        <v>0.98584426621340737</v>
      </c>
      <c r="E18836" s="2"/>
      <c r="G18836" s="23"/>
    </row>
    <row r="18837" spans="1:7" customFormat="1">
      <c r="A18837" s="4">
        <v>41475</v>
      </c>
      <c r="B18837">
        <v>0.09</v>
      </c>
      <c r="C18837">
        <f>IFERROR(((VLOOKUP(A18837,'Interest Rates-10yr'!$A$9:$C$15239,2,FALSE))-B18837),C18836)</f>
        <v>2.41</v>
      </c>
      <c r="D18837" s="98">
        <f>AVERAGE(C$10:C18837)</f>
        <v>0.98591990652219141</v>
      </c>
      <c r="E18837" s="2"/>
      <c r="G18837" s="23"/>
    </row>
    <row r="18838" spans="1:7" customFormat="1">
      <c r="A18838" s="4">
        <v>41476</v>
      </c>
      <c r="B18838">
        <v>0.09</v>
      </c>
      <c r="C18838">
        <f>IFERROR(((VLOOKUP(A18838,'Interest Rates-10yr'!$A$9:$C$15239,2,FALSE))-B18838),C18837)</f>
        <v>2.41</v>
      </c>
      <c r="D18838" s="98">
        <f>AVERAGE(C$10:C18838)</f>
        <v>0.98599553879652768</v>
      </c>
      <c r="E18838" s="2"/>
      <c r="G18838" s="23"/>
    </row>
    <row r="18839" spans="1:7" customFormat="1">
      <c r="A18839" s="4">
        <v>41477</v>
      </c>
      <c r="B18839">
        <v>0.09</v>
      </c>
      <c r="C18839">
        <f>IFERROR(((VLOOKUP(A18839,'Interest Rates-10yr'!$A$9:$C$15239,2,FALSE))-B18839),C18838)</f>
        <v>2.41</v>
      </c>
      <c r="D18839" s="98">
        <f>AVERAGE(C$10:C18839)</f>
        <v>0.98607116303769615</v>
      </c>
      <c r="E18839" s="2"/>
      <c r="G18839" s="23"/>
    </row>
    <row r="18840" spans="1:7" customFormat="1">
      <c r="A18840" s="4">
        <v>41478</v>
      </c>
      <c r="B18840">
        <v>0.09</v>
      </c>
      <c r="C18840">
        <f>IFERROR(((VLOOKUP(A18840,'Interest Rates-10yr'!$A$9:$C$15239,2,FALSE))-B18840),C18839)</f>
        <v>2.44</v>
      </c>
      <c r="D18840" s="98">
        <f>AVERAGE(C$10:C18840)</f>
        <v>0.98614837236470809</v>
      </c>
      <c r="E18840" s="2"/>
      <c r="G18840" s="23"/>
    </row>
    <row r="18841" spans="1:7" customFormat="1">
      <c r="A18841" s="4">
        <v>41479</v>
      </c>
      <c r="B18841">
        <v>0.09</v>
      </c>
      <c r="C18841">
        <f>IFERROR(((VLOOKUP(A18841,'Interest Rates-10yr'!$A$9:$C$15239,2,FALSE))-B18841),C18840)</f>
        <v>2.52</v>
      </c>
      <c r="D18841" s="98">
        <f>AVERAGE(C$10:C18841)</f>
        <v>0.98622982158027928</v>
      </c>
      <c r="E18841" s="2"/>
      <c r="G18841" s="23"/>
    </row>
    <row r="18842" spans="1:7" customFormat="1">
      <c r="A18842" s="4">
        <v>41480</v>
      </c>
      <c r="B18842">
        <v>0.09</v>
      </c>
      <c r="C18842">
        <f>IFERROR(((VLOOKUP(A18842,'Interest Rates-10yr'!$A$9:$C$15239,2,FALSE))-B18842),C18841)</f>
        <v>2.52</v>
      </c>
      <c r="D18842" s="98">
        <f>AVERAGE(C$10:C18842)</f>
        <v>0.98631126214622311</v>
      </c>
      <c r="E18842" s="2"/>
      <c r="G18842" s="23"/>
    </row>
    <row r="18843" spans="1:7" customFormat="1">
      <c r="A18843" s="4">
        <v>41481</v>
      </c>
      <c r="B18843">
        <v>0.09</v>
      </c>
      <c r="C18843">
        <f>IFERROR(((VLOOKUP(A18843,'Interest Rates-10yr'!$A$9:$C$15239,2,FALSE))-B18843),C18842)</f>
        <v>2.4900000000000002</v>
      </c>
      <c r="D18843" s="98">
        <f>AVERAGE(C$10:C18843)</f>
        <v>0.98639110119994799</v>
      </c>
      <c r="E18843" s="2"/>
      <c r="G18843" s="23"/>
    </row>
    <row r="18844" spans="1:7" customFormat="1">
      <c r="A18844" s="4">
        <v>41482</v>
      </c>
      <c r="B18844">
        <v>0.09</v>
      </c>
      <c r="C18844">
        <f>IFERROR(((VLOOKUP(A18844,'Interest Rates-10yr'!$A$9:$C$15239,2,FALSE))-B18844),C18843)</f>
        <v>2.4900000000000002</v>
      </c>
      <c r="D18844" s="98">
        <f>AVERAGE(C$10:C18844)</f>
        <v>0.98647093177593959</v>
      </c>
      <c r="E18844" s="2"/>
      <c r="G18844" s="23"/>
    </row>
    <row r="18845" spans="1:7" customFormat="1">
      <c r="A18845" s="4">
        <v>41483</v>
      </c>
      <c r="B18845">
        <v>0.09</v>
      </c>
      <c r="C18845">
        <f>IFERROR(((VLOOKUP(A18845,'Interest Rates-10yr'!$A$9:$C$15239,2,FALSE))-B18845),C18844)</f>
        <v>2.4900000000000002</v>
      </c>
      <c r="D18845" s="98">
        <f>AVERAGE(C$10:C18845)</f>
        <v>0.98655075387554803</v>
      </c>
      <c r="E18845" s="2"/>
      <c r="G18845" s="23"/>
    </row>
    <row r="18846" spans="1:7" customFormat="1">
      <c r="A18846" s="4">
        <v>41484</v>
      </c>
      <c r="B18846">
        <v>0.08</v>
      </c>
      <c r="C18846">
        <f>IFERROR(((VLOOKUP(A18846,'Interest Rates-10yr'!$A$9:$C$15239,2,FALSE))-B18846),C18845)</f>
        <v>2.5299999999999998</v>
      </c>
      <c r="D18846" s="98">
        <f>AVERAGE(C$10:C18846)</f>
        <v>0.98663269098050765</v>
      </c>
      <c r="E18846" s="2"/>
      <c r="G18846" s="23"/>
    </row>
    <row r="18847" spans="1:7" customFormat="1">
      <c r="A18847" s="4">
        <v>41485</v>
      </c>
      <c r="B18847">
        <v>0.09</v>
      </c>
      <c r="C18847">
        <f>IFERROR(((VLOOKUP(A18847,'Interest Rates-10yr'!$A$9:$C$15239,2,FALSE))-B18847),C18846)</f>
        <v>2.54</v>
      </c>
      <c r="D18847" s="98">
        <f>AVERAGE(C$10:C18847)</f>
        <v>0.98671515022825262</v>
      </c>
      <c r="E18847" s="2"/>
      <c r="G18847" s="23"/>
    </row>
    <row r="18848" spans="1:7" customFormat="1">
      <c r="A18848" s="4">
        <v>41486</v>
      </c>
      <c r="B18848">
        <v>0.09</v>
      </c>
      <c r="C18848">
        <f>IFERROR(((VLOOKUP(A18848,'Interest Rates-10yr'!$A$9:$C$15239,2,FALSE))-B18848),C18847)</f>
        <v>2.5100000000000002</v>
      </c>
      <c r="D18848" s="98">
        <f>AVERAGE(C$10:C18848)</f>
        <v>0.98679600828068481</v>
      </c>
      <c r="E18848" s="2"/>
      <c r="G18848" s="23"/>
    </row>
    <row r="18849" spans="1:7" customFormat="1">
      <c r="A18849" s="4">
        <v>41487</v>
      </c>
      <c r="B18849">
        <v>0.08</v>
      </c>
      <c r="C18849">
        <f>IFERROR(((VLOOKUP(A18849,'Interest Rates-10yr'!$A$9:$C$15239,2,FALSE))-B18849),C18848)</f>
        <v>2.66</v>
      </c>
      <c r="D18849" s="98">
        <f>AVERAGE(C$10:C18849)</f>
        <v>0.98688481953289919</v>
      </c>
      <c r="E18849" s="2"/>
      <c r="G18849" s="23"/>
    </row>
    <row r="18850" spans="1:7" customFormat="1">
      <c r="A18850" s="4">
        <v>41488</v>
      </c>
      <c r="B18850">
        <v>0.09</v>
      </c>
      <c r="C18850">
        <f>IFERROR(((VLOOKUP(A18850,'Interest Rates-10yr'!$A$9:$C$15239,2,FALSE))-B18850),C18849)</f>
        <v>2.54</v>
      </c>
      <c r="D18850" s="98">
        <f>AVERAGE(C$10:C18850)</f>
        <v>0.98696725226897841</v>
      </c>
      <c r="E18850" s="2"/>
      <c r="G18850" s="23"/>
    </row>
    <row r="18851" spans="1:7" customFormat="1">
      <c r="A18851" s="4">
        <v>41489</v>
      </c>
      <c r="B18851">
        <v>0.09</v>
      </c>
      <c r="C18851">
        <f>IFERROR(((VLOOKUP(A18851,'Interest Rates-10yr'!$A$9:$C$15239,2,FALSE))-B18851),C18850)</f>
        <v>2.54</v>
      </c>
      <c r="D18851" s="98">
        <f>AVERAGE(C$10:C18851)</f>
        <v>0.98704967625516526</v>
      </c>
      <c r="E18851" s="2"/>
      <c r="G18851" s="23"/>
    </row>
    <row r="18852" spans="1:7" customFormat="1">
      <c r="A18852" s="4">
        <v>41490</v>
      </c>
      <c r="B18852">
        <v>0.09</v>
      </c>
      <c r="C18852">
        <f>IFERROR(((VLOOKUP(A18852,'Interest Rates-10yr'!$A$9:$C$15239,2,FALSE))-B18852),C18851)</f>
        <v>2.54</v>
      </c>
      <c r="D18852" s="98">
        <f>AVERAGE(C$10:C18852)</f>
        <v>0.98713209149285275</v>
      </c>
      <c r="E18852" s="2"/>
      <c r="G18852" s="23"/>
    </row>
    <row r="18853" spans="1:7" customFormat="1">
      <c r="A18853" s="4">
        <v>41491</v>
      </c>
      <c r="B18853">
        <v>0.08</v>
      </c>
      <c r="C18853">
        <f>IFERROR(((VLOOKUP(A18853,'Interest Rates-10yr'!$A$9:$C$15239,2,FALSE))-B18853),C18852)</f>
        <v>2.59</v>
      </c>
      <c r="D18853" s="98">
        <f>AVERAGE(C$10:C18853)</f>
        <v>0.98721715134789978</v>
      </c>
      <c r="E18853" s="2"/>
      <c r="G18853" s="23"/>
    </row>
    <row r="18854" spans="1:7" customFormat="1">
      <c r="A18854" s="4">
        <v>41492</v>
      </c>
      <c r="B18854">
        <v>0.09</v>
      </c>
      <c r="C18854">
        <f>IFERROR(((VLOOKUP(A18854,'Interest Rates-10yr'!$A$9:$C$15239,2,FALSE))-B18854),C18853)</f>
        <v>2.58</v>
      </c>
      <c r="D18854" s="98">
        <f>AVERAGE(C$10:C18854)</f>
        <v>0.98730167153090087</v>
      </c>
      <c r="E18854" s="2"/>
      <c r="G18854" s="23"/>
    </row>
    <row r="18855" spans="1:7" customFormat="1">
      <c r="A18855" s="4">
        <v>41493</v>
      </c>
      <c r="B18855">
        <v>0.09</v>
      </c>
      <c r="C18855">
        <f>IFERROR(((VLOOKUP(A18855,'Interest Rates-10yr'!$A$9:$C$15239,2,FALSE))-B18855),C18854)</f>
        <v>2.52</v>
      </c>
      <c r="D18855" s="98">
        <f>AVERAGE(C$10:C18855)</f>
        <v>0.98738299904488092</v>
      </c>
      <c r="E18855" s="2"/>
      <c r="G18855" s="23"/>
    </row>
    <row r="18856" spans="1:7" customFormat="1">
      <c r="A18856" s="4">
        <v>41494</v>
      </c>
      <c r="B18856">
        <v>0.09</v>
      </c>
      <c r="C18856">
        <f>IFERROR(((VLOOKUP(A18856,'Interest Rates-10yr'!$A$9:$C$15239,2,FALSE))-B18856),C18855)</f>
        <v>2.4900000000000002</v>
      </c>
      <c r="D18856" s="98">
        <f>AVERAGE(C$10:C18856)</f>
        <v>0.98746272616330599</v>
      </c>
      <c r="E18856" s="2"/>
      <c r="G18856" s="23"/>
    </row>
    <row r="18857" spans="1:7" customFormat="1">
      <c r="A18857" s="4">
        <v>41495</v>
      </c>
      <c r="B18857">
        <v>0.08</v>
      </c>
      <c r="C18857">
        <f>IFERROR(((VLOOKUP(A18857,'Interest Rates-10yr'!$A$9:$C$15239,2,FALSE))-B18857),C18856)</f>
        <v>2.4899999999999998</v>
      </c>
      <c r="D18857" s="98">
        <f>AVERAGE(C$10:C18857)</f>
        <v>0.98754244482172271</v>
      </c>
      <c r="E18857" s="2"/>
      <c r="G18857" s="23"/>
    </row>
    <row r="18858" spans="1:7" customFormat="1">
      <c r="A18858" s="4">
        <v>41496</v>
      </c>
      <c r="B18858">
        <v>0.08</v>
      </c>
      <c r="C18858">
        <f>IFERROR(((VLOOKUP(A18858,'Interest Rates-10yr'!$A$9:$C$15239,2,FALSE))-B18858),C18857)</f>
        <v>2.4899999999999998</v>
      </c>
      <c r="D18858" s="98">
        <f>AVERAGE(C$10:C18858)</f>
        <v>0.98762215502147765</v>
      </c>
      <c r="E18858" s="2"/>
      <c r="G18858" s="23"/>
    </row>
    <row r="18859" spans="1:7" customFormat="1">
      <c r="A18859" s="4">
        <v>41497</v>
      </c>
      <c r="B18859">
        <v>0.08</v>
      </c>
      <c r="C18859">
        <f>IFERROR(((VLOOKUP(A18859,'Interest Rates-10yr'!$A$9:$C$15239,2,FALSE))-B18859),C18858)</f>
        <v>2.4899999999999998</v>
      </c>
      <c r="D18859" s="98">
        <f>AVERAGE(C$10:C18859)</f>
        <v>0.98770185676391686</v>
      </c>
      <c r="E18859" s="2"/>
      <c r="G18859" s="23"/>
    </row>
    <row r="18860" spans="1:7" customFormat="1">
      <c r="A18860" s="4">
        <v>41498</v>
      </c>
      <c r="B18860">
        <v>0.08</v>
      </c>
      <c r="C18860">
        <f>IFERROR(((VLOOKUP(A18860,'Interest Rates-10yr'!$A$9:$C$15239,2,FALSE))-B18860),C18859)</f>
        <v>2.5299999999999998</v>
      </c>
      <c r="D18860" s="98">
        <f>AVERAGE(C$10:C18860)</f>
        <v>0.98778367195373362</v>
      </c>
      <c r="E18860" s="2"/>
      <c r="G18860" s="23"/>
    </row>
    <row r="18861" spans="1:7" customFormat="1">
      <c r="A18861" s="4">
        <v>41499</v>
      </c>
      <c r="B18861">
        <v>0.08</v>
      </c>
      <c r="C18861">
        <f>IFERROR(((VLOOKUP(A18861,'Interest Rates-10yr'!$A$9:$C$15239,2,FALSE))-B18861),C18860)</f>
        <v>2.63</v>
      </c>
      <c r="D18861" s="98">
        <f>AVERAGE(C$10:C18861)</f>
        <v>0.98787078294079311</v>
      </c>
      <c r="E18861" s="2"/>
      <c r="G18861" s="23"/>
    </row>
    <row r="18862" spans="1:7" customFormat="1">
      <c r="A18862" s="4">
        <v>41500</v>
      </c>
      <c r="B18862">
        <v>0.09</v>
      </c>
      <c r="C18862">
        <f>IFERROR(((VLOOKUP(A18862,'Interest Rates-10yr'!$A$9:$C$15239,2,FALSE))-B18862),C18861)</f>
        <v>2.62</v>
      </c>
      <c r="D18862" s="98">
        <f>AVERAGE(C$10:C18862)</f>
        <v>0.98795735426721643</v>
      </c>
      <c r="E18862" s="2"/>
      <c r="G18862" s="23"/>
    </row>
    <row r="18863" spans="1:7" customFormat="1">
      <c r="A18863" s="4">
        <v>41501</v>
      </c>
      <c r="B18863">
        <v>0.08</v>
      </c>
      <c r="C18863">
        <f>IFERROR(((VLOOKUP(A18863,'Interest Rates-10yr'!$A$9:$C$15239,2,FALSE))-B18863),C18862)</f>
        <v>2.69</v>
      </c>
      <c r="D18863" s="98">
        <f>AVERAGE(C$10:C18863)</f>
        <v>0.98804762915030397</v>
      </c>
      <c r="E18863" s="2"/>
      <c r="G18863" s="23"/>
    </row>
    <row r="18864" spans="1:7" customFormat="1">
      <c r="A18864" s="4">
        <v>41502</v>
      </c>
      <c r="B18864">
        <v>0.09</v>
      </c>
      <c r="C18864">
        <f>IFERROR(((VLOOKUP(A18864,'Interest Rates-10yr'!$A$9:$C$15239,2,FALSE))-B18864),C18863)</f>
        <v>2.75</v>
      </c>
      <c r="D18864" s="98">
        <f>AVERAGE(C$10:C18864)</f>
        <v>0.98814107663748774</v>
      </c>
      <c r="E18864" s="2"/>
      <c r="G18864" s="23"/>
    </row>
    <row r="18865" spans="1:7" customFormat="1">
      <c r="A18865" s="4">
        <v>41503</v>
      </c>
      <c r="B18865">
        <v>0.09</v>
      </c>
      <c r="C18865">
        <f>IFERROR(((VLOOKUP(A18865,'Interest Rates-10yr'!$A$9:$C$15239,2,FALSE))-B18865),C18864)</f>
        <v>2.75</v>
      </c>
      <c r="D18865" s="98">
        <f>AVERAGE(C$10:C18865)</f>
        <v>0.98823451421297359</v>
      </c>
      <c r="E18865" s="2"/>
      <c r="G18865" s="23"/>
    </row>
    <row r="18866" spans="1:7" customFormat="1">
      <c r="A18866" s="4">
        <v>41504</v>
      </c>
      <c r="B18866">
        <v>0.09</v>
      </c>
      <c r="C18866">
        <f>IFERROR(((VLOOKUP(A18866,'Interest Rates-10yr'!$A$9:$C$15239,2,FALSE))-B18866),C18865)</f>
        <v>2.75</v>
      </c>
      <c r="D18866" s="98">
        <f>AVERAGE(C$10:C18866)</f>
        <v>0.98832794187833861</v>
      </c>
      <c r="E18866" s="2"/>
      <c r="G18866" s="23"/>
    </row>
    <row r="18867" spans="1:7" customFormat="1">
      <c r="A18867" s="4">
        <v>41505</v>
      </c>
      <c r="B18867">
        <v>0.09</v>
      </c>
      <c r="C18867">
        <f>IFERROR(((VLOOKUP(A18867,'Interest Rates-10yr'!$A$9:$C$15239,2,FALSE))-B18867),C18866)</f>
        <v>2.79</v>
      </c>
      <c r="D18867" s="98">
        <f>AVERAGE(C$10:C18867)</f>
        <v>0.98842348075086606</v>
      </c>
      <c r="E18867" s="2"/>
      <c r="G18867" s="23"/>
    </row>
    <row r="18868" spans="1:7" customFormat="1">
      <c r="A18868" s="4">
        <v>41506</v>
      </c>
      <c r="B18868">
        <v>0.09</v>
      </c>
      <c r="C18868">
        <f>IFERROR(((VLOOKUP(A18868,'Interest Rates-10yr'!$A$9:$C$15239,2,FALSE))-B18868),C18867)</f>
        <v>2.73</v>
      </c>
      <c r="D18868" s="98">
        <f>AVERAGE(C$10:C18868)</f>
        <v>0.98851582798662874</v>
      </c>
      <c r="E18868" s="2"/>
      <c r="G18868" s="23"/>
    </row>
    <row r="18869" spans="1:7" customFormat="1">
      <c r="A18869" s="4">
        <v>41507</v>
      </c>
      <c r="B18869">
        <v>0.08</v>
      </c>
      <c r="C18869">
        <f>IFERROR(((VLOOKUP(A18869,'Interest Rates-10yr'!$A$9:$C$15239,2,FALSE))-B18869),C18868)</f>
        <v>2.79</v>
      </c>
      <c r="D18869" s="98">
        <f>AVERAGE(C$10:C18869)</f>
        <v>0.98861134676563267</v>
      </c>
      <c r="E18869" s="2"/>
      <c r="G18869" s="23"/>
    </row>
    <row r="18870" spans="1:7" customFormat="1">
      <c r="A18870" s="4">
        <v>41508</v>
      </c>
      <c r="B18870">
        <v>0.09</v>
      </c>
      <c r="C18870">
        <f>IFERROR(((VLOOKUP(A18870,'Interest Rates-10yr'!$A$9:$C$15239,2,FALSE))-B18870),C18869)</f>
        <v>2.81</v>
      </c>
      <c r="D18870" s="98">
        <f>AVERAGE(C$10:C18870)</f>
        <v>0.98870791580509165</v>
      </c>
      <c r="E18870" s="2"/>
      <c r="G18870" s="23"/>
    </row>
    <row r="18871" spans="1:7" customFormat="1">
      <c r="A18871" s="4">
        <v>41509</v>
      </c>
      <c r="B18871">
        <v>0.08</v>
      </c>
      <c r="C18871">
        <f>IFERROR(((VLOOKUP(A18871,'Interest Rates-10yr'!$A$9:$C$15239,2,FALSE))-B18871),C18870)</f>
        <v>2.7399999999999998</v>
      </c>
      <c r="D18871" s="98">
        <f>AVERAGE(C$10:C18871)</f>
        <v>0.98880076343971135</v>
      </c>
      <c r="E18871" s="2"/>
      <c r="G18871" s="23"/>
    </row>
    <row r="18872" spans="1:7" customFormat="1">
      <c r="A18872" s="4">
        <v>41510</v>
      </c>
      <c r="B18872">
        <v>0.08</v>
      </c>
      <c r="C18872">
        <f>IFERROR(((VLOOKUP(A18872,'Interest Rates-10yr'!$A$9:$C$15239,2,FALSE))-B18872),C18871)</f>
        <v>2.7399999999999998</v>
      </c>
      <c r="D18872" s="98">
        <f>AVERAGE(C$10:C18872)</f>
        <v>0.98889360122991232</v>
      </c>
      <c r="E18872" s="2"/>
      <c r="G18872" s="23"/>
    </row>
    <row r="18873" spans="1:7" customFormat="1">
      <c r="A18873" s="4">
        <v>41511</v>
      </c>
      <c r="B18873">
        <v>0.08</v>
      </c>
      <c r="C18873">
        <f>IFERROR(((VLOOKUP(A18873,'Interest Rates-10yr'!$A$9:$C$15239,2,FALSE))-B18873),C18872)</f>
        <v>2.7399999999999998</v>
      </c>
      <c r="D18873" s="98">
        <f>AVERAGE(C$10:C18873)</f>
        <v>0.98898642917726032</v>
      </c>
      <c r="E18873" s="2"/>
      <c r="G18873" s="23"/>
    </row>
    <row r="18874" spans="1:7" customFormat="1">
      <c r="A18874" s="4">
        <v>41512</v>
      </c>
      <c r="B18874">
        <v>0.08</v>
      </c>
      <c r="C18874">
        <f>IFERROR(((VLOOKUP(A18874,'Interest Rates-10yr'!$A$9:$C$15239,2,FALSE))-B18874),C18873)</f>
        <v>2.71</v>
      </c>
      <c r="D18874" s="98">
        <f>AVERAGE(C$10:C18874)</f>
        <v>0.98907765703683204</v>
      </c>
      <c r="E18874" s="2"/>
      <c r="G18874" s="23"/>
    </row>
    <row r="18875" spans="1:7" customFormat="1">
      <c r="A18875" s="4">
        <v>41513</v>
      </c>
      <c r="B18875">
        <v>7.0000000000000007E-2</v>
      </c>
      <c r="C18875">
        <f>IFERROR(((VLOOKUP(A18875,'Interest Rates-10yr'!$A$9:$C$15239,2,FALSE))-B18875),C18874)</f>
        <v>2.6500000000000004</v>
      </c>
      <c r="D18875" s="98">
        <f>AVERAGE(C$10:C18875)</f>
        <v>0.98916569490087136</v>
      </c>
      <c r="E18875" s="2"/>
      <c r="G18875" s="23"/>
    </row>
    <row r="18876" spans="1:7" customFormat="1">
      <c r="A18876" s="4">
        <v>41514</v>
      </c>
      <c r="B18876">
        <v>7.0000000000000007E-2</v>
      </c>
      <c r="C18876">
        <f>IFERROR(((VLOOKUP(A18876,'Interest Rates-10yr'!$A$9:$C$15239,2,FALSE))-B18876),C18875)</f>
        <v>2.71</v>
      </c>
      <c r="D18876" s="98">
        <f>AVERAGE(C$10:C18876)</f>
        <v>0.98925690358826723</v>
      </c>
      <c r="E18876" s="2"/>
      <c r="G18876" s="23"/>
    </row>
    <row r="18877" spans="1:7" customFormat="1">
      <c r="A18877" s="4">
        <v>41515</v>
      </c>
      <c r="B18877">
        <v>0.08</v>
      </c>
      <c r="C18877">
        <f>IFERROR(((VLOOKUP(A18877,'Interest Rates-10yr'!$A$9:$C$15239,2,FALSE))-B18877),C18876)</f>
        <v>2.67</v>
      </c>
      <c r="D18877" s="98">
        <f>AVERAGE(C$10:C18877)</f>
        <v>0.98934598261606088</v>
      </c>
      <c r="E18877" s="2"/>
      <c r="G18877" s="23"/>
    </row>
    <row r="18878" spans="1:7" customFormat="1">
      <c r="A18878" s="4">
        <v>41516</v>
      </c>
      <c r="B18878">
        <v>7.0000000000000007E-2</v>
      </c>
      <c r="C18878">
        <f>IFERROR(((VLOOKUP(A18878,'Interest Rates-10yr'!$A$9:$C$15239,2,FALSE))-B18878),C18877)</f>
        <v>2.71</v>
      </c>
      <c r="D18878" s="98">
        <f>AVERAGE(C$10:C18878)</f>
        <v>0.98943717208118265</v>
      </c>
      <c r="E18878" s="2"/>
      <c r="G18878" s="23"/>
    </row>
    <row r="18879" spans="1:7" customFormat="1">
      <c r="A18879" s="4">
        <v>41517</v>
      </c>
      <c r="B18879">
        <v>7.0000000000000007E-2</v>
      </c>
      <c r="C18879">
        <f>IFERROR(((VLOOKUP(A18879,'Interest Rates-10yr'!$A$9:$C$15239,2,FALSE))-B18879),C18878)</f>
        <v>2.71</v>
      </c>
      <c r="D18879" s="98">
        <f>AVERAGE(C$10:C18879)</f>
        <v>0.9895283518812843</v>
      </c>
      <c r="E18879" s="2"/>
      <c r="G18879" s="23"/>
    </row>
    <row r="18880" spans="1:7" customFormat="1">
      <c r="A18880" s="4">
        <v>41518</v>
      </c>
      <c r="B18880">
        <v>7.0000000000000007E-2</v>
      </c>
      <c r="C18880">
        <f>IFERROR(((VLOOKUP(A18880,'Interest Rates-10yr'!$A$9:$C$15239,2,FALSE))-B18880),C18879)</f>
        <v>2.71</v>
      </c>
      <c r="D18880" s="98">
        <f>AVERAGE(C$10:C18880)</f>
        <v>0.98961952201790226</v>
      </c>
      <c r="E18880" s="2"/>
      <c r="G18880" s="23"/>
    </row>
    <row r="18881" spans="1:7" customFormat="1">
      <c r="A18881" s="4">
        <v>41519</v>
      </c>
      <c r="B18881">
        <v>7.0000000000000007E-2</v>
      </c>
      <c r="C18881">
        <f>IFERROR(((VLOOKUP(A18881,'Interest Rates-10yr'!$A$9:$C$15239,2,FALSE))-B18881),C18880)</f>
        <v>2.71</v>
      </c>
      <c r="D18881" s="98">
        <f>AVERAGE(C$10:C18881)</f>
        <v>0.98971068249257277</v>
      </c>
      <c r="E18881" s="2"/>
      <c r="G18881" s="23"/>
    </row>
    <row r="18882" spans="1:7" customFormat="1">
      <c r="A18882" s="4">
        <v>41520</v>
      </c>
      <c r="B18882">
        <v>0.09</v>
      </c>
      <c r="C18882">
        <f>IFERROR(((VLOOKUP(A18882,'Interest Rates-10yr'!$A$9:$C$15239,2,FALSE))-B18882),C18881)</f>
        <v>2.77</v>
      </c>
      <c r="D18882" s="98">
        <f>AVERAGE(C$10:C18882)</f>
        <v>0.98980501245164165</v>
      </c>
      <c r="E18882" s="2"/>
      <c r="G18882" s="23"/>
    </row>
    <row r="18883" spans="1:7" customFormat="1">
      <c r="A18883" s="4">
        <v>41521</v>
      </c>
      <c r="B18883">
        <v>0.08</v>
      </c>
      <c r="C18883">
        <f>IFERROR(((VLOOKUP(A18883,'Interest Rates-10yr'!$A$9:$C$15239,2,FALSE))-B18883),C18882)</f>
        <v>2.82</v>
      </c>
      <c r="D18883" s="98">
        <f>AVERAGE(C$10:C18883)</f>
        <v>0.98990198156192821</v>
      </c>
      <c r="E18883" s="2"/>
      <c r="G18883" s="23"/>
    </row>
    <row r="18884" spans="1:7" customFormat="1">
      <c r="A18884" s="4">
        <v>41522</v>
      </c>
      <c r="B18884">
        <v>0.08</v>
      </c>
      <c r="C18884">
        <f>IFERROR(((VLOOKUP(A18884,'Interest Rates-10yr'!$A$9:$C$15239,2,FALSE))-B18884),C18883)</f>
        <v>2.9</v>
      </c>
      <c r="D18884" s="98">
        <f>AVERAGE(C$10:C18884)</f>
        <v>0.9900031788079382</v>
      </c>
      <c r="E18884" s="2"/>
      <c r="G18884" s="23"/>
    </row>
    <row r="18885" spans="1:7" customFormat="1">
      <c r="A18885" s="4">
        <v>41523</v>
      </c>
      <c r="B18885">
        <v>0.08</v>
      </c>
      <c r="C18885">
        <f>IFERROR(((VLOOKUP(A18885,'Interest Rates-10yr'!$A$9:$C$15239,2,FALSE))-B18885),C18884)</f>
        <v>2.86</v>
      </c>
      <c r="D18885" s="98">
        <f>AVERAGE(C$10:C18885)</f>
        <v>0.9901022462386011</v>
      </c>
      <c r="E18885" s="2"/>
      <c r="G18885" s="23"/>
    </row>
    <row r="18886" spans="1:7" customFormat="1">
      <c r="A18886" s="4">
        <v>41524</v>
      </c>
      <c r="B18886">
        <v>0.08</v>
      </c>
      <c r="C18886">
        <f>IFERROR(((VLOOKUP(A18886,'Interest Rates-10yr'!$A$9:$C$15239,2,FALSE))-B18886),C18885)</f>
        <v>2.86</v>
      </c>
      <c r="D18886" s="98">
        <f>AVERAGE(C$10:C18886)</f>
        <v>0.99020130317316502</v>
      </c>
      <c r="E18886" s="2"/>
      <c r="G18886" s="23"/>
    </row>
    <row r="18887" spans="1:7" customFormat="1">
      <c r="A18887" s="4">
        <v>41525</v>
      </c>
      <c r="B18887">
        <v>0.08</v>
      </c>
      <c r="C18887">
        <f>IFERROR(((VLOOKUP(A18887,'Interest Rates-10yr'!$A$9:$C$15239,2,FALSE))-B18887),C18886)</f>
        <v>2.86</v>
      </c>
      <c r="D18887" s="98">
        <f>AVERAGE(C$10:C18887)</f>
        <v>0.99030034961329783</v>
      </c>
      <c r="E18887" s="2"/>
      <c r="G18887" s="23"/>
    </row>
    <row r="18888" spans="1:7" customFormat="1">
      <c r="A18888" s="4">
        <v>41526</v>
      </c>
      <c r="B18888">
        <v>0.08</v>
      </c>
      <c r="C18888">
        <f>IFERROR(((VLOOKUP(A18888,'Interest Rates-10yr'!$A$9:$C$15239,2,FALSE))-B18888),C18887)</f>
        <v>2.82</v>
      </c>
      <c r="D18888" s="98">
        <f>AVERAGE(C$10:C18888)</f>
        <v>0.99039726680437712</v>
      </c>
      <c r="E18888" s="2"/>
      <c r="G18888" s="23"/>
    </row>
    <row r="18889" spans="1:7" customFormat="1">
      <c r="A18889" s="4">
        <v>41527</v>
      </c>
      <c r="B18889">
        <v>0.08</v>
      </c>
      <c r="C18889">
        <f>IFERROR(((VLOOKUP(A18889,'Interest Rates-10yr'!$A$9:$C$15239,2,FALSE))-B18889),C18888)</f>
        <v>2.88</v>
      </c>
      <c r="D18889" s="98">
        <f>AVERAGE(C$10:C18889)</f>
        <v>0.9904973516949066</v>
      </c>
      <c r="E18889" s="2"/>
      <c r="G18889" s="23"/>
    </row>
    <row r="18890" spans="1:7" customFormat="1">
      <c r="A18890" s="4">
        <v>41528</v>
      </c>
      <c r="B18890">
        <v>0.08</v>
      </c>
      <c r="C18890">
        <f>IFERROR(((VLOOKUP(A18890,'Interest Rates-10yr'!$A$9:$C$15239,2,FALSE))-B18890),C18889)</f>
        <v>2.85</v>
      </c>
      <c r="D18890" s="98">
        <f>AVERAGE(C$10:C18890)</f>
        <v>0.99059583708489141</v>
      </c>
      <c r="E18890" s="2"/>
      <c r="G18890" s="23"/>
    </row>
    <row r="18891" spans="1:7" customFormat="1">
      <c r="A18891" s="4">
        <v>41529</v>
      </c>
      <c r="B18891">
        <v>0.08</v>
      </c>
      <c r="C18891">
        <f>IFERROR(((VLOOKUP(A18891,'Interest Rates-10yr'!$A$9:$C$15239,2,FALSE))-B18891),C18890)</f>
        <v>2.84</v>
      </c>
      <c r="D18891" s="98">
        <f>AVERAGE(C$10:C18891)</f>
        <v>0.99069378243829231</v>
      </c>
      <c r="E18891" s="2"/>
      <c r="G18891" s="23"/>
    </row>
    <row r="18892" spans="1:7" customFormat="1">
      <c r="A18892" s="4">
        <v>41530</v>
      </c>
      <c r="B18892">
        <v>0.08</v>
      </c>
      <c r="C18892">
        <f>IFERROR(((VLOOKUP(A18892,'Interest Rates-10yr'!$A$9:$C$15239,2,FALSE))-B18892),C18891)</f>
        <v>2.82</v>
      </c>
      <c r="D18892" s="98">
        <f>AVERAGE(C$10:C18892)</f>
        <v>0.99079065826403823</v>
      </c>
      <c r="E18892" s="2"/>
      <c r="G18892" s="23"/>
    </row>
    <row r="18893" spans="1:7" customFormat="1">
      <c r="A18893" s="4">
        <v>41531</v>
      </c>
      <c r="B18893">
        <v>0.08</v>
      </c>
      <c r="C18893">
        <f>IFERROR(((VLOOKUP(A18893,'Interest Rates-10yr'!$A$9:$C$15239,2,FALSE))-B18893),C18892)</f>
        <v>2.82</v>
      </c>
      <c r="D18893" s="98">
        <f>AVERAGE(C$10:C18893)</f>
        <v>0.99088752382968837</v>
      </c>
      <c r="E18893" s="2"/>
      <c r="G18893" s="23"/>
    </row>
    <row r="18894" spans="1:7" customFormat="1">
      <c r="A18894" s="4">
        <v>41532</v>
      </c>
      <c r="B18894">
        <v>0.08</v>
      </c>
      <c r="C18894">
        <f>IFERROR(((VLOOKUP(A18894,'Interest Rates-10yr'!$A$9:$C$15239,2,FALSE))-B18894),C18893)</f>
        <v>2.82</v>
      </c>
      <c r="D18894" s="98">
        <f>AVERAGE(C$10:C18894)</f>
        <v>0.99098437913687232</v>
      </c>
      <c r="E18894" s="2"/>
      <c r="G18894" s="23"/>
    </row>
    <row r="18895" spans="1:7" customFormat="1">
      <c r="A18895" s="4">
        <v>41533</v>
      </c>
      <c r="B18895">
        <v>0.08</v>
      </c>
      <c r="C18895">
        <f>IFERROR(((VLOOKUP(A18895,'Interest Rates-10yr'!$A$9:$C$15239,2,FALSE))-B18895),C18894)</f>
        <v>2.8</v>
      </c>
      <c r="D18895" s="98">
        <f>AVERAGE(C$10:C18895)</f>
        <v>0.99108016520172793</v>
      </c>
      <c r="E18895" s="2"/>
      <c r="G18895" s="23"/>
    </row>
    <row r="18896" spans="1:7" customFormat="1">
      <c r="A18896" s="4">
        <v>41534</v>
      </c>
      <c r="B18896">
        <v>0.08</v>
      </c>
      <c r="C18896">
        <f>IFERROR(((VLOOKUP(A18896,'Interest Rates-10yr'!$A$9:$C$15239,2,FALSE))-B18896),C18895)</f>
        <v>2.78</v>
      </c>
      <c r="D18896" s="98">
        <f>AVERAGE(C$10:C18896)</f>
        <v>0.99117488219409289</v>
      </c>
      <c r="E18896" s="2"/>
      <c r="G18896" s="23"/>
    </row>
    <row r="18897" spans="1:8">
      <c r="A18897" s="4">
        <v>41535</v>
      </c>
      <c r="B18897">
        <v>0.08</v>
      </c>
      <c r="C18897">
        <f>IFERROR(((VLOOKUP(A18897,'Interest Rates-10yr'!$A$9:$C$15239,2,FALSE))-B18897),C18896)</f>
        <v>2.61</v>
      </c>
      <c r="D18897" s="98">
        <f>AVERAGE(C$10:C18897)</f>
        <v>0.99126058873357858</v>
      </c>
      <c r="E18897" s="2"/>
      <c r="H18897"/>
    </row>
    <row r="18898" spans="1:8">
      <c r="A18898" s="4">
        <v>41536</v>
      </c>
      <c r="B18898">
        <v>0.09</v>
      </c>
      <c r="C18898">
        <f>IFERROR(((VLOOKUP(A18898,'Interest Rates-10yr'!$A$9:$C$15239,2,FALSE))-B18898),C18897)</f>
        <v>2.67</v>
      </c>
      <c r="D18898" s="98">
        <f>AVERAGE(C$10:C18898)</f>
        <v>0.99134946265021073</v>
      </c>
      <c r="E18898" s="2"/>
      <c r="H18898"/>
    </row>
    <row r="18899" spans="1:8">
      <c r="A18899" s="4">
        <v>41537</v>
      </c>
      <c r="B18899">
        <v>0.08</v>
      </c>
      <c r="C18899">
        <f>IFERROR(((VLOOKUP(A18899,'Interest Rates-10yr'!$A$9:$C$15239,2,FALSE))-B18899),C18898)</f>
        <v>2.67</v>
      </c>
      <c r="D18899" s="98">
        <f>AVERAGE(C$10:C18899)</f>
        <v>0.99143832715721703</v>
      </c>
      <c r="E18899" s="2"/>
      <c r="H18899"/>
    </row>
    <row r="18900" spans="1:8">
      <c r="A18900" s="4">
        <v>41538</v>
      </c>
      <c r="B18900">
        <v>0.08</v>
      </c>
      <c r="C18900">
        <f>IFERROR(((VLOOKUP(A18900,'Interest Rates-10yr'!$A$9:$C$15239,2,FALSE))-B18900),C18899)</f>
        <v>2.67</v>
      </c>
      <c r="D18900" s="98">
        <f>AVERAGE(C$10:C18900)</f>
        <v>0.99152718225609171</v>
      </c>
      <c r="E18900" s="2"/>
      <c r="H18900"/>
    </row>
    <row r="18901" spans="1:8">
      <c r="A18901" s="4">
        <v>41539</v>
      </c>
      <c r="B18901">
        <v>0.08</v>
      </c>
      <c r="C18901">
        <f>IFERROR(((VLOOKUP(A18901,'Interest Rates-10yr'!$A$9:$C$15239,2,FALSE))-B18901),C18900)</f>
        <v>2.67</v>
      </c>
      <c r="D18901" s="98">
        <f>AVERAGE(C$10:C18901)</f>
        <v>0.9916160279483287</v>
      </c>
      <c r="E18901" s="2"/>
      <c r="H18901"/>
    </row>
    <row r="18902" spans="1:8">
      <c r="A18902" s="4">
        <v>41540</v>
      </c>
      <c r="B18902">
        <v>0.09</v>
      </c>
      <c r="C18902">
        <f>IFERROR(((VLOOKUP(A18902,'Interest Rates-10yr'!$A$9:$C$15239,2,FALSE))-B18902),C18901)</f>
        <v>2.6300000000000003</v>
      </c>
      <c r="D18902" s="98">
        <f>AVERAGE(C$10:C18902)</f>
        <v>0.9917027470491625</v>
      </c>
      <c r="E18902" s="2"/>
      <c r="H18902"/>
    </row>
    <row r="18903" spans="1:8">
      <c r="A18903" s="4">
        <v>41541</v>
      </c>
      <c r="B18903">
        <v>0.09</v>
      </c>
      <c r="C18903">
        <f>IFERROR(((VLOOKUP(A18903,'Interest Rates-10yr'!$A$9:$C$15239,2,FALSE))-B18903),C18902)</f>
        <v>2.58</v>
      </c>
      <c r="D18903" s="98">
        <f>AVERAGE(C$10:C18903)</f>
        <v>0.99178681062770346</v>
      </c>
      <c r="E18903" s="2"/>
      <c r="H18903"/>
    </row>
    <row r="18904" spans="1:8">
      <c r="A18904" s="4">
        <v>41542</v>
      </c>
      <c r="B18904">
        <v>0.08</v>
      </c>
      <c r="C18904">
        <f>IFERROR(((VLOOKUP(A18904,'Interest Rates-10yr'!$A$9:$C$15239,2,FALSE))-B18904),C18903)</f>
        <v>2.5499999999999998</v>
      </c>
      <c r="D18904" s="98">
        <f>AVERAGE(C$10:C18904)</f>
        <v>0.991869277586654</v>
      </c>
      <c r="E18904" s="2"/>
      <c r="H18904"/>
    </row>
    <row r="18905" spans="1:8">
      <c r="A18905" s="4">
        <v>41543</v>
      </c>
      <c r="B18905">
        <v>0.08</v>
      </c>
      <c r="C18905">
        <f>IFERROR(((VLOOKUP(A18905,'Interest Rates-10yr'!$A$9:$C$15239,2,FALSE))-B18905),C18904)</f>
        <v>2.58</v>
      </c>
      <c r="D18905" s="98">
        <f>AVERAGE(C$10:C18905)</f>
        <v>0.99195332345469045</v>
      </c>
      <c r="E18905" s="2"/>
      <c r="H18905"/>
    </row>
    <row r="18906" spans="1:8">
      <c r="A18906" s="4">
        <v>41544</v>
      </c>
      <c r="B18906">
        <v>0.08</v>
      </c>
      <c r="C18906">
        <f>IFERROR(((VLOOKUP(A18906,'Interest Rates-10yr'!$A$9:$C$15239,2,FALSE))-B18906),C18905)</f>
        <v>2.56</v>
      </c>
      <c r="D18906" s="98">
        <f>AVERAGE(C$10:C18906)</f>
        <v>0.99203630205851889</v>
      </c>
      <c r="E18906" s="2"/>
      <c r="H18906"/>
    </row>
    <row r="18907" spans="1:8">
      <c r="A18907" s="4">
        <v>41545</v>
      </c>
      <c r="B18907">
        <v>0.08</v>
      </c>
      <c r="C18907">
        <f>IFERROR(((VLOOKUP(A18907,'Interest Rates-10yr'!$A$9:$C$15239,2,FALSE))-B18907),C18906)</f>
        <v>2.56</v>
      </c>
      <c r="D18907" s="98">
        <f>AVERAGE(C$10:C18907)</f>
        <v>0.99211927188061344</v>
      </c>
      <c r="E18907" s="2"/>
      <c r="H18907"/>
    </row>
    <row r="18908" spans="1:8">
      <c r="A18908" s="4">
        <v>41546</v>
      </c>
      <c r="B18908">
        <v>0.08</v>
      </c>
      <c r="C18908">
        <f>IFERROR(((VLOOKUP(A18908,'Interest Rates-10yr'!$A$9:$C$15239,2,FALSE))-B18908),C18907)</f>
        <v>2.56</v>
      </c>
      <c r="D18908" s="98">
        <f>AVERAGE(C$10:C18908)</f>
        <v>0.99220223292236809</v>
      </c>
      <c r="E18908" s="2"/>
      <c r="H18908"/>
    </row>
    <row r="18909" spans="1:8">
      <c r="A18909" s="4">
        <v>41547</v>
      </c>
      <c r="B18909">
        <v>0.06</v>
      </c>
      <c r="C18909">
        <f>IFERROR(((VLOOKUP(A18909,'Interest Rates-10yr'!$A$9:$C$15239,2,FALSE))-B18909),C18908)</f>
        <v>2.58</v>
      </c>
      <c r="D18909" s="98">
        <f>AVERAGE(C$10:C18909)</f>
        <v>0.99228624338623472</v>
      </c>
      <c r="E18909" s="2"/>
      <c r="F18909" s="12" t="s">
        <v>184</v>
      </c>
      <c r="G18909" s="23">
        <f>AVERAGE(B18818:B18909)/100</f>
        <v>8.521739130434784E-4</v>
      </c>
      <c r="H18909" s="23">
        <f>AVERAGE(C18818:C18909)/100</f>
        <v>2.6223913043478275E-2</v>
      </c>
    </row>
    <row r="18910" spans="1:8">
      <c r="A18910" s="4">
        <v>41548</v>
      </c>
      <c r="B18910">
        <v>0.08</v>
      </c>
      <c r="C18910">
        <f>IFERROR(((VLOOKUP(A18910,'Interest Rates-10yr'!$A$9:$C$15239,2,FALSE))-B18910),C18909)</f>
        <v>2.58</v>
      </c>
      <c r="D18910" s="98">
        <f>AVERAGE(C$10:C18910)</f>
        <v>0.99237024496057546</v>
      </c>
      <c r="E18910" s="2"/>
      <c r="H18910"/>
    </row>
    <row r="18911" spans="1:8">
      <c r="A18911" s="4">
        <v>41549</v>
      </c>
      <c r="B18911">
        <v>7.0000000000000007E-2</v>
      </c>
      <c r="C18911">
        <f>IFERROR(((VLOOKUP(A18911,'Interest Rates-10yr'!$A$9:$C$15239,2,FALSE))-B18911),C18910)</f>
        <v>2.56</v>
      </c>
      <c r="D18911" s="98">
        <f>AVERAGE(C$10:C18911)</f>
        <v>0.99245317955771017</v>
      </c>
      <c r="E18911" s="2"/>
      <c r="H18911"/>
    </row>
    <row r="18912" spans="1:8">
      <c r="A18912" s="4">
        <v>41550</v>
      </c>
      <c r="B18912">
        <v>0.08</v>
      </c>
      <c r="C18912">
        <f>IFERROR(((VLOOKUP(A18912,'Interest Rates-10yr'!$A$9:$C$15239,2,FALSE))-B18912),C18911)</f>
        <v>2.54</v>
      </c>
      <c r="D18912" s="98">
        <f>AVERAGE(C$10:C18912)</f>
        <v>0.99253504734697351</v>
      </c>
      <c r="E18912" s="2"/>
      <c r="H18912"/>
    </row>
    <row r="18913" spans="1:7" customFormat="1">
      <c r="A18913" s="4">
        <v>41551</v>
      </c>
      <c r="B18913">
        <v>0.08</v>
      </c>
      <c r="C18913">
        <f>IFERROR(((VLOOKUP(A18913,'Interest Rates-10yr'!$A$9:$C$15239,2,FALSE))-B18913),C18912)</f>
        <v>2.58</v>
      </c>
      <c r="D18913" s="98">
        <f>AVERAGE(C$10:C18913)</f>
        <v>0.99261902242910716</v>
      </c>
      <c r="E18913" s="2"/>
      <c r="G18913" s="23"/>
    </row>
    <row r="18914" spans="1:7" customFormat="1">
      <c r="A18914" s="4">
        <v>41552</v>
      </c>
      <c r="B18914">
        <v>0.08</v>
      </c>
      <c r="C18914">
        <f>IFERROR(((VLOOKUP(A18914,'Interest Rates-10yr'!$A$9:$C$15239,2,FALSE))-B18914),C18913)</f>
        <v>2.58</v>
      </c>
      <c r="D18914" s="98">
        <f>AVERAGE(C$10:C18914)</f>
        <v>0.99270298862733897</v>
      </c>
      <c r="E18914" s="2"/>
      <c r="G18914" s="23"/>
    </row>
    <row r="18915" spans="1:7" customFormat="1">
      <c r="A18915" s="4">
        <v>41553</v>
      </c>
      <c r="B18915">
        <v>0.08</v>
      </c>
      <c r="C18915">
        <f>IFERROR(((VLOOKUP(A18915,'Interest Rates-10yr'!$A$9:$C$15239,2,FALSE))-B18915),C18914)</f>
        <v>2.58</v>
      </c>
      <c r="D18915" s="98">
        <f>AVERAGE(C$10:C18915)</f>
        <v>0.99278694594307859</v>
      </c>
      <c r="E18915" s="2"/>
      <c r="G18915" s="23"/>
    </row>
    <row r="18916" spans="1:7" customFormat="1">
      <c r="A18916" s="4">
        <v>41554</v>
      </c>
      <c r="B18916">
        <v>0.08</v>
      </c>
      <c r="C18916">
        <f>IFERROR(((VLOOKUP(A18916,'Interest Rates-10yr'!$A$9:$C$15239,2,FALSE))-B18916),C18915)</f>
        <v>2.57</v>
      </c>
      <c r="D18916" s="98">
        <f>AVERAGE(C$10:C18916)</f>
        <v>0.99287036547309693</v>
      </c>
      <c r="E18916" s="2"/>
      <c r="G18916" s="23"/>
    </row>
    <row r="18917" spans="1:7" customFormat="1">
      <c r="A18917" s="4">
        <v>41555</v>
      </c>
      <c r="B18917">
        <v>0.08</v>
      </c>
      <c r="C18917">
        <f>IFERROR(((VLOOKUP(A18917,'Interest Rates-10yr'!$A$9:$C$15239,2,FALSE))-B18917),C18916)</f>
        <v>2.58</v>
      </c>
      <c r="D18917" s="98">
        <f>AVERAGE(C$10:C18917)</f>
        <v>0.99295430505605276</v>
      </c>
      <c r="E18917" s="2"/>
      <c r="G18917" s="23"/>
    </row>
    <row r="18918" spans="1:7" customFormat="1">
      <c r="A18918" s="4">
        <v>41556</v>
      </c>
      <c r="B18918">
        <v>0.09</v>
      </c>
      <c r="C18918">
        <f>IFERROR(((VLOOKUP(A18918,'Interest Rates-10yr'!$A$9:$C$15239,2,FALSE))-B18918),C18917)</f>
        <v>2.5900000000000003</v>
      </c>
      <c r="D18918" s="98">
        <f>AVERAGE(C$10:C18918)</f>
        <v>0.99303876460943707</v>
      </c>
      <c r="E18918" s="2"/>
      <c r="G18918" s="23"/>
    </row>
    <row r="18919" spans="1:7" customFormat="1">
      <c r="A18919" s="4">
        <v>41557</v>
      </c>
      <c r="B18919">
        <v>0.09</v>
      </c>
      <c r="C18919">
        <f>IFERROR(((VLOOKUP(A18919,'Interest Rates-10yr'!$A$9:$C$15239,2,FALSE))-B18919),C18918)</f>
        <v>2.62</v>
      </c>
      <c r="D18919" s="98">
        <f>AVERAGE(C$10:C18919)</f>
        <v>0.99312480169221817</v>
      </c>
      <c r="E18919" s="2"/>
      <c r="G18919" s="23"/>
    </row>
    <row r="18920" spans="1:7" customFormat="1">
      <c r="A18920" s="4">
        <v>41558</v>
      </c>
      <c r="B18920">
        <v>0.1</v>
      </c>
      <c r="C18920">
        <f>IFERROR(((VLOOKUP(A18920,'Interest Rates-10yr'!$A$9:$C$15239,2,FALSE))-B18920),C18919)</f>
        <v>2.6</v>
      </c>
      <c r="D18920" s="98">
        <f>AVERAGE(C$10:C18920)</f>
        <v>0.99320977209030958</v>
      </c>
      <c r="E18920" s="2"/>
      <c r="G18920" s="23"/>
    </row>
    <row r="18921" spans="1:7" customFormat="1">
      <c r="A18921" s="4">
        <v>41559</v>
      </c>
      <c r="B18921">
        <v>0.1</v>
      </c>
      <c r="C18921">
        <f>IFERROR(((VLOOKUP(A18921,'Interest Rates-10yr'!$A$9:$C$15239,2,FALSE))-B18921),C18920)</f>
        <v>2.6</v>
      </c>
      <c r="D18921" s="98">
        <f>AVERAGE(C$10:C18921)</f>
        <v>0.99329473350252973</v>
      </c>
      <c r="E18921" s="2"/>
      <c r="G18921" s="23"/>
    </row>
    <row r="18922" spans="1:7" customFormat="1">
      <c r="A18922" s="4">
        <v>41560</v>
      </c>
      <c r="B18922">
        <v>0.1</v>
      </c>
      <c r="C18922">
        <f>IFERROR(((VLOOKUP(A18922,'Interest Rates-10yr'!$A$9:$C$15239,2,FALSE))-B18922),C18921)</f>
        <v>2.6</v>
      </c>
      <c r="D18922" s="98">
        <f>AVERAGE(C$10:C18922)</f>
        <v>0.99337968593030401</v>
      </c>
      <c r="E18922" s="2"/>
      <c r="G18922" s="23"/>
    </row>
    <row r="18923" spans="1:7" customFormat="1">
      <c r="A18923" s="4">
        <v>41561</v>
      </c>
      <c r="B18923">
        <v>0.1</v>
      </c>
      <c r="C18923">
        <f>IFERROR(((VLOOKUP(A18923,'Interest Rates-10yr'!$A$9:$C$15239,2,FALSE))-B18923),C18922)</f>
        <v>2.6</v>
      </c>
      <c r="D18923" s="98">
        <f>AVERAGE(C$10:C18923)</f>
        <v>0.99346462937505764</v>
      </c>
      <c r="E18923" s="2"/>
      <c r="G18923" s="23"/>
    </row>
    <row r="18924" spans="1:7" customFormat="1">
      <c r="A18924" s="4">
        <v>41562</v>
      </c>
      <c r="B18924">
        <v>0.1</v>
      </c>
      <c r="C18924">
        <f>IFERROR(((VLOOKUP(A18924,'Interest Rates-10yr'!$A$9:$C$15239,2,FALSE))-B18924),C18923)</f>
        <v>2.65</v>
      </c>
      <c r="D18924" s="98">
        <f>AVERAGE(C$10:C18924)</f>
        <v>0.99355220724292048</v>
      </c>
      <c r="E18924" s="2"/>
      <c r="G18924" s="23"/>
    </row>
    <row r="18925" spans="1:7" customFormat="1">
      <c r="A18925" s="4">
        <v>41563</v>
      </c>
      <c r="B18925">
        <v>0.11</v>
      </c>
      <c r="C18925">
        <f>IFERROR(((VLOOKUP(A18925,'Interest Rates-10yr'!$A$9:$C$15239,2,FALSE))-B18925),C18924)</f>
        <v>2.58</v>
      </c>
      <c r="D18925" s="98">
        <f>AVERAGE(C$10:C18925)</f>
        <v>0.99363607528017772</v>
      </c>
      <c r="E18925" s="2"/>
      <c r="G18925" s="23"/>
    </row>
    <row r="18926" spans="1:7" customFormat="1">
      <c r="A18926" s="4">
        <v>41564</v>
      </c>
      <c r="B18926">
        <v>0.1</v>
      </c>
      <c r="C18926">
        <f>IFERROR(((VLOOKUP(A18926,'Interest Rates-10yr'!$A$9:$C$15239,2,FALSE))-B18926),C18925)</f>
        <v>2.5099999999999998</v>
      </c>
      <c r="D18926" s="98">
        <f>AVERAGE(C$10:C18926)</f>
        <v>0.99371623407516207</v>
      </c>
      <c r="E18926" s="2"/>
      <c r="G18926" s="23"/>
    </row>
    <row r="18927" spans="1:7" customFormat="1">
      <c r="A18927" s="4">
        <v>41565</v>
      </c>
      <c r="B18927">
        <v>0.1</v>
      </c>
      <c r="C18927">
        <f>IFERROR(((VLOOKUP(A18927,'Interest Rates-10yr'!$A$9:$C$15239,2,FALSE))-B18927),C18926)</f>
        <v>2.5</v>
      </c>
      <c r="D18927" s="98">
        <f>AVERAGE(C$10:C18927)</f>
        <v>0.99379585579870178</v>
      </c>
      <c r="E18927" s="2"/>
      <c r="G18927" s="23"/>
    </row>
    <row r="18928" spans="1:7" customFormat="1">
      <c r="A18928" s="4">
        <v>41566</v>
      </c>
      <c r="B18928">
        <v>0.1</v>
      </c>
      <c r="C18928">
        <f>IFERROR(((VLOOKUP(A18928,'Interest Rates-10yr'!$A$9:$C$15239,2,FALSE))-B18928),C18927)</f>
        <v>2.5</v>
      </c>
      <c r="D18928" s="98">
        <f>AVERAGE(C$10:C18928)</f>
        <v>0.99387546910512403</v>
      </c>
      <c r="E18928" s="2"/>
      <c r="G18928" s="23"/>
    </row>
    <row r="18929" spans="1:7" customFormat="1">
      <c r="A18929" s="4">
        <v>41567</v>
      </c>
      <c r="B18929">
        <v>0.1</v>
      </c>
      <c r="C18929">
        <f>IFERROR(((VLOOKUP(A18929,'Interest Rates-10yr'!$A$9:$C$15239,2,FALSE))-B18929),C18928)</f>
        <v>2.5</v>
      </c>
      <c r="D18929" s="98">
        <f>AVERAGE(C$10:C18929)</f>
        <v>0.99395507399576322</v>
      </c>
      <c r="E18929" s="2"/>
      <c r="G18929" s="23"/>
    </row>
    <row r="18930" spans="1:7" customFormat="1">
      <c r="A18930" s="4">
        <v>41568</v>
      </c>
      <c r="B18930">
        <v>0.09</v>
      </c>
      <c r="C18930">
        <f>IFERROR(((VLOOKUP(A18930,'Interest Rates-10yr'!$A$9:$C$15239,2,FALSE))-B18930),C18929)</f>
        <v>2.54</v>
      </c>
      <c r="D18930" s="98">
        <f>AVERAGE(C$10:C18930)</f>
        <v>0.99403678452512245</v>
      </c>
      <c r="E18930" s="2"/>
      <c r="G18930" s="23"/>
    </row>
    <row r="18931" spans="1:7" customFormat="1">
      <c r="A18931" s="4">
        <v>41569</v>
      </c>
      <c r="B18931">
        <v>0.08</v>
      </c>
      <c r="C18931">
        <f>IFERROR(((VLOOKUP(A18931,'Interest Rates-10yr'!$A$9:$C$15239,2,FALSE))-B18931),C18930)</f>
        <v>2.46</v>
      </c>
      <c r="D18931" s="98">
        <f>AVERAGE(C$10:C18931)</f>
        <v>0.99411425853503022</v>
      </c>
      <c r="E18931" s="2"/>
      <c r="G18931" s="23"/>
    </row>
    <row r="18932" spans="1:7" customFormat="1">
      <c r="A18932" s="4">
        <v>41570</v>
      </c>
      <c r="B18932">
        <v>0.08</v>
      </c>
      <c r="C18932">
        <f>IFERROR(((VLOOKUP(A18932,'Interest Rates-10yr'!$A$9:$C$15239,2,FALSE))-B18932),C18931)</f>
        <v>2.4299999999999997</v>
      </c>
      <c r="D18932" s="98">
        <f>AVERAGE(C$10:C18932)</f>
        <v>0.99419013898429642</v>
      </c>
      <c r="E18932" s="2"/>
      <c r="G18932" s="23"/>
    </row>
    <row r="18933" spans="1:7" customFormat="1">
      <c r="A18933" s="4">
        <v>41571</v>
      </c>
      <c r="B18933">
        <v>0.08</v>
      </c>
      <c r="C18933">
        <f>IFERROR(((VLOOKUP(A18933,'Interest Rates-10yr'!$A$9:$C$15239,2,FALSE))-B18933),C18932)</f>
        <v>2.4499999999999997</v>
      </c>
      <c r="D18933" s="98">
        <f>AVERAGE(C$10:C18933)</f>
        <v>0.99426706827308398</v>
      </c>
      <c r="E18933" s="2"/>
      <c r="G18933" s="23"/>
    </row>
    <row r="18934" spans="1:7" customFormat="1">
      <c r="A18934" s="4">
        <v>41572</v>
      </c>
      <c r="B18934">
        <v>0.08</v>
      </c>
      <c r="C18934">
        <f>IFERROR(((VLOOKUP(A18934,'Interest Rates-10yr'!$A$9:$C$15239,2,FALSE))-B18934),C18933)</f>
        <v>2.4499999999999997</v>
      </c>
      <c r="D18934" s="98">
        <f>AVERAGE(C$10:C18934)</f>
        <v>0.99434398943196001</v>
      </c>
      <c r="E18934" s="2"/>
      <c r="G18934" s="23"/>
    </row>
    <row r="18935" spans="1:7" customFormat="1">
      <c r="A18935" s="4">
        <v>41573</v>
      </c>
      <c r="B18935">
        <v>0.08</v>
      </c>
      <c r="C18935">
        <f>IFERROR(((VLOOKUP(A18935,'Interest Rates-10yr'!$A$9:$C$15239,2,FALSE))-B18935),C18934)</f>
        <v>2.4499999999999997</v>
      </c>
      <c r="D18935" s="98">
        <f>AVERAGE(C$10:C18935)</f>
        <v>0.99442090246221304</v>
      </c>
      <c r="E18935" s="2"/>
      <c r="G18935" s="23"/>
    </row>
    <row r="18936" spans="1:7" customFormat="1">
      <c r="A18936" s="4">
        <v>41574</v>
      </c>
      <c r="B18936">
        <v>0.08</v>
      </c>
      <c r="C18936">
        <f>IFERROR(((VLOOKUP(A18936,'Interest Rates-10yr'!$A$9:$C$15239,2,FALSE))-B18936),C18935)</f>
        <v>2.4499999999999997</v>
      </c>
      <c r="D18936" s="98">
        <f>AVERAGE(C$10:C18936)</f>
        <v>0.99449780736513149</v>
      </c>
      <c r="E18936" s="2"/>
      <c r="G18936" s="23"/>
    </row>
    <row r="18937" spans="1:7" customFormat="1">
      <c r="A18937" s="4">
        <v>41575</v>
      </c>
      <c r="B18937">
        <v>0.08</v>
      </c>
      <c r="C18937">
        <f>IFERROR(((VLOOKUP(A18937,'Interest Rates-10yr'!$A$9:$C$15239,2,FALSE))-B18937),C18936)</f>
        <v>2.46</v>
      </c>
      <c r="D18937" s="98">
        <f>AVERAGE(C$10:C18937)</f>
        <v>0.99457523245983959</v>
      </c>
      <c r="E18937" s="2"/>
      <c r="G18937" s="23"/>
    </row>
    <row r="18938" spans="1:7" customFormat="1">
      <c r="A18938" s="4">
        <v>41576</v>
      </c>
      <c r="B18938">
        <v>0.08</v>
      </c>
      <c r="C18938">
        <f>IFERROR(((VLOOKUP(A18938,'Interest Rates-10yr'!$A$9:$C$15239,2,FALSE))-B18938),C18937)</f>
        <v>2.4499999999999997</v>
      </c>
      <c r="D18938" s="98">
        <f>AVERAGE(C$10:C18938)</f>
        <v>0.99465212108404266</v>
      </c>
      <c r="E18938" s="2"/>
      <c r="G18938" s="23"/>
    </row>
    <row r="18939" spans="1:7" customFormat="1">
      <c r="A18939" s="4">
        <v>41577</v>
      </c>
      <c r="B18939">
        <v>0.08</v>
      </c>
      <c r="C18939">
        <f>IFERROR(((VLOOKUP(A18939,'Interest Rates-10yr'!$A$9:$C$15239,2,FALSE))-B18939),C18938)</f>
        <v>2.4699999999999998</v>
      </c>
      <c r="D18939" s="98">
        <f>AVERAGE(C$10:C18939)</f>
        <v>0.99473005810881376</v>
      </c>
      <c r="E18939" s="2"/>
      <c r="G18939" s="23"/>
    </row>
    <row r="18940" spans="1:7" customFormat="1">
      <c r="A18940" s="4">
        <v>41578</v>
      </c>
      <c r="B18940">
        <v>7.0000000000000007E-2</v>
      </c>
      <c r="C18940">
        <f>IFERROR(((VLOOKUP(A18940,'Interest Rates-10yr'!$A$9:$C$15239,2,FALSE))-B18940),C18939)</f>
        <v>2.5</v>
      </c>
      <c r="D18940" s="98">
        <f>AVERAGE(C$10:C18940)</f>
        <v>0.99480957160212591</v>
      </c>
      <c r="E18940" s="2"/>
      <c r="G18940" s="23"/>
    </row>
    <row r="18941" spans="1:7" customFormat="1">
      <c r="A18941" s="4">
        <v>41579</v>
      </c>
      <c r="B18941">
        <v>0.08</v>
      </c>
      <c r="C18941">
        <f>IFERROR(((VLOOKUP(A18941,'Interest Rates-10yr'!$A$9:$C$15239,2,FALSE))-B18941),C18940)</f>
        <v>2.57</v>
      </c>
      <c r="D18941" s="98">
        <f>AVERAGE(C$10:C18941)</f>
        <v>0.99489277413901567</v>
      </c>
      <c r="E18941" s="2"/>
      <c r="G18941" s="23"/>
    </row>
    <row r="18942" spans="1:7" customFormat="1">
      <c r="A18942" s="4">
        <v>41580</v>
      </c>
      <c r="B18942">
        <v>0.08</v>
      </c>
      <c r="C18942">
        <f>IFERROR(((VLOOKUP(A18942,'Interest Rates-10yr'!$A$9:$C$15239,2,FALSE))-B18942),C18941)</f>
        <v>2.57</v>
      </c>
      <c r="D18942" s="98">
        <f>AVERAGE(C$10:C18942)</f>
        <v>0.99497596788675036</v>
      </c>
      <c r="E18942" s="2"/>
      <c r="G18942" s="23"/>
    </row>
    <row r="18943" spans="1:7" customFormat="1">
      <c r="A18943" s="4">
        <v>41581</v>
      </c>
      <c r="B18943">
        <v>0.08</v>
      </c>
      <c r="C18943">
        <f>IFERROR(((VLOOKUP(A18943,'Interest Rates-10yr'!$A$9:$C$15239,2,FALSE))-B18943),C18942)</f>
        <v>2.57</v>
      </c>
      <c r="D18943" s="98">
        <f>AVERAGE(C$10:C18943)</f>
        <v>0.99505915284672253</v>
      </c>
      <c r="E18943" s="2"/>
      <c r="G18943" s="23"/>
    </row>
    <row r="18944" spans="1:7" customFormat="1">
      <c r="A18944" s="4">
        <v>41582</v>
      </c>
      <c r="B18944">
        <v>0.08</v>
      </c>
      <c r="C18944">
        <f>IFERROR(((VLOOKUP(A18944,'Interest Rates-10yr'!$A$9:$C$15239,2,FALSE))-B18944),C18943)</f>
        <v>2.5499999999999998</v>
      </c>
      <c r="D18944" s="98">
        <f>AVERAGE(C$10:C18944)</f>
        <v>0.99514127277527564</v>
      </c>
      <c r="E18944" s="2"/>
      <c r="G18944" s="23"/>
    </row>
    <row r="18945" spans="1:7" customFormat="1">
      <c r="A18945" s="4">
        <v>41583</v>
      </c>
      <c r="B18945">
        <v>0.08</v>
      </c>
      <c r="C18945">
        <f>IFERROR(((VLOOKUP(A18945,'Interest Rates-10yr'!$A$9:$C$15239,2,FALSE))-B18945),C18944)</f>
        <v>2.61</v>
      </c>
      <c r="D18945" s="98">
        <f>AVERAGE(C$10:C18945)</f>
        <v>0.99522655259821735</v>
      </c>
      <c r="E18945" s="2"/>
      <c r="G18945" s="23"/>
    </row>
    <row r="18946" spans="1:7" customFormat="1">
      <c r="A18946" s="4">
        <v>41584</v>
      </c>
      <c r="B18946">
        <v>0.08</v>
      </c>
      <c r="C18946">
        <f>IFERROR(((VLOOKUP(A18946,'Interest Rates-10yr'!$A$9:$C$15239,2,FALSE))-B18946),C18945)</f>
        <v>2.59</v>
      </c>
      <c r="D18946" s="98">
        <f>AVERAGE(C$10:C18946)</f>
        <v>0.99531076728097612</v>
      </c>
      <c r="E18946" s="2"/>
      <c r="G18946" s="23"/>
    </row>
    <row r="18947" spans="1:7" customFormat="1">
      <c r="A18947" s="4">
        <v>41585</v>
      </c>
      <c r="B18947">
        <v>0.08</v>
      </c>
      <c r="C18947">
        <f>IFERROR(((VLOOKUP(A18947,'Interest Rates-10yr'!$A$9:$C$15239,2,FALSE))-B18947),C18946)</f>
        <v>2.5499999999999998</v>
      </c>
      <c r="D18947" s="98">
        <f>AVERAGE(C$10:C18947)</f>
        <v>0.99539286091455503</v>
      </c>
      <c r="E18947" s="2"/>
      <c r="G18947" s="23"/>
    </row>
    <row r="18948" spans="1:7" customFormat="1">
      <c r="A18948" s="4">
        <v>41586</v>
      </c>
      <c r="B18948">
        <v>0.08</v>
      </c>
      <c r="C18948">
        <f>IFERROR(((VLOOKUP(A18948,'Interest Rates-10yr'!$A$9:$C$15239,2,FALSE))-B18948),C18947)</f>
        <v>2.69</v>
      </c>
      <c r="D18948" s="98">
        <f>AVERAGE(C$10:C18948)</f>
        <v>0.99548233803262276</v>
      </c>
      <c r="E18948" s="2"/>
      <c r="G18948" s="23"/>
    </row>
    <row r="18949" spans="1:7" customFormat="1">
      <c r="A18949" s="4">
        <v>41587</v>
      </c>
      <c r="B18949">
        <v>0.08</v>
      </c>
      <c r="C18949">
        <f>IFERROR(((VLOOKUP(A18949,'Interest Rates-10yr'!$A$9:$C$15239,2,FALSE))-B18949),C18948)</f>
        <v>2.69</v>
      </c>
      <c r="D18949" s="98">
        <f>AVERAGE(C$10:C18949)</f>
        <v>0.99557180570220916</v>
      </c>
      <c r="E18949" s="2"/>
      <c r="G18949" s="23"/>
    </row>
    <row r="18950" spans="1:7" customFormat="1">
      <c r="A18950" s="4">
        <v>41588</v>
      </c>
      <c r="B18950">
        <v>0.08</v>
      </c>
      <c r="C18950">
        <f>IFERROR(((VLOOKUP(A18950,'Interest Rates-10yr'!$A$9:$C$15239,2,FALSE))-B18950),C18949)</f>
        <v>2.69</v>
      </c>
      <c r="D18950" s="98">
        <f>AVERAGE(C$10:C18950)</f>
        <v>0.99566126392481069</v>
      </c>
      <c r="E18950" s="2"/>
      <c r="G18950" s="23"/>
    </row>
    <row r="18951" spans="1:7" customFormat="1">
      <c r="A18951" s="4">
        <v>41589</v>
      </c>
      <c r="B18951">
        <v>0.08</v>
      </c>
      <c r="C18951">
        <f>IFERROR(((VLOOKUP(A18951,'Interest Rates-10yr'!$A$9:$C$15239,2,FALSE))-B18951),C18950)</f>
        <v>2.69</v>
      </c>
      <c r="D18951" s="98">
        <f>AVERAGE(C$10:C18951)</f>
        <v>0.99575071270192372</v>
      </c>
      <c r="E18951" s="2"/>
      <c r="G18951" s="23"/>
    </row>
    <row r="18952" spans="1:7" customFormat="1">
      <c r="A18952" s="4">
        <v>41590</v>
      </c>
      <c r="B18952">
        <v>0.08</v>
      </c>
      <c r="C18952">
        <f>IFERROR(((VLOOKUP(A18952,'Interest Rates-10yr'!$A$9:$C$15239,2,FALSE))-B18952),C18951)</f>
        <v>2.7199999999999998</v>
      </c>
      <c r="D18952" s="98">
        <f>AVERAGE(C$10:C18952)</f>
        <v>0.99584173573350787</v>
      </c>
      <c r="E18952" s="2"/>
      <c r="G18952" s="23"/>
    </row>
    <row r="18953" spans="1:7" customFormat="1">
      <c r="A18953" s="4">
        <v>41591</v>
      </c>
      <c r="B18953">
        <v>0.08</v>
      </c>
      <c r="C18953">
        <f>IFERROR(((VLOOKUP(A18953,'Interest Rates-10yr'!$A$9:$C$15239,2,FALSE))-B18953),C18952)</f>
        <v>2.67</v>
      </c>
      <c r="D18953" s="98">
        <f>AVERAGE(C$10:C18953)</f>
        <v>0.99593010979728869</v>
      </c>
      <c r="E18953" s="2"/>
      <c r="G18953" s="23"/>
    </row>
    <row r="18954" spans="1:7" customFormat="1">
      <c r="A18954" s="4">
        <v>41592</v>
      </c>
      <c r="B18954">
        <v>0.09</v>
      </c>
      <c r="C18954">
        <f>IFERROR(((VLOOKUP(A18954,'Interest Rates-10yr'!$A$9:$C$15239,2,FALSE))-B18954),C18953)</f>
        <v>2.6</v>
      </c>
      <c r="D18954" s="98">
        <f>AVERAGE(C$10:C18954)</f>
        <v>0.99601477962522234</v>
      </c>
      <c r="E18954" s="2"/>
      <c r="G18954" s="23"/>
    </row>
    <row r="18955" spans="1:7" customFormat="1">
      <c r="A18955" s="4">
        <v>41593</v>
      </c>
      <c r="B18955">
        <v>0.09</v>
      </c>
      <c r="C18955">
        <f>IFERROR(((VLOOKUP(A18955,'Interest Rates-10yr'!$A$9:$C$15239,2,FALSE))-B18955),C18954)</f>
        <v>2.62</v>
      </c>
      <c r="D18955" s="98">
        <f>AVERAGE(C$10:C18955)</f>
        <v>0.9961004961469353</v>
      </c>
      <c r="E18955" s="2"/>
      <c r="G18955" s="23"/>
    </row>
    <row r="18956" spans="1:7" customFormat="1">
      <c r="A18956" s="4">
        <v>41594</v>
      </c>
      <c r="B18956">
        <v>0.09</v>
      </c>
      <c r="C18956">
        <f>IFERROR(((VLOOKUP(A18956,'Interest Rates-10yr'!$A$9:$C$15239,2,FALSE))-B18956),C18955)</f>
        <v>2.62</v>
      </c>
      <c r="D18956" s="98">
        <f>AVERAGE(C$10:C18956)</f>
        <v>0.99618620362061716</v>
      </c>
      <c r="E18956" s="2"/>
      <c r="G18956" s="23"/>
    </row>
    <row r="18957" spans="1:7" customFormat="1">
      <c r="A18957" s="4">
        <v>41595</v>
      </c>
      <c r="B18957">
        <v>0.09</v>
      </c>
      <c r="C18957">
        <f>IFERROR(((VLOOKUP(A18957,'Interest Rates-10yr'!$A$9:$C$15239,2,FALSE))-B18957),C18956)</f>
        <v>2.62</v>
      </c>
      <c r="D18957" s="98">
        <f>AVERAGE(C$10:C18957)</f>
        <v>0.99627190204770077</v>
      </c>
      <c r="E18957" s="2"/>
      <c r="G18957" s="23"/>
    </row>
    <row r="18958" spans="1:7" customFormat="1">
      <c r="A18958" s="4">
        <v>41596</v>
      </c>
      <c r="B18958">
        <v>0.09</v>
      </c>
      <c r="C18958">
        <f>IFERROR(((VLOOKUP(A18958,'Interest Rates-10yr'!$A$9:$C$15239,2,FALSE))-B18958),C18957)</f>
        <v>2.58</v>
      </c>
      <c r="D18958" s="98">
        <f>AVERAGE(C$10:C18958)</f>
        <v>0.99635548050028155</v>
      </c>
      <c r="E18958" s="2"/>
      <c r="G18958" s="23"/>
    </row>
    <row r="18959" spans="1:7" customFormat="1">
      <c r="A18959" s="4">
        <v>41597</v>
      </c>
      <c r="B18959">
        <v>0.09</v>
      </c>
      <c r="C18959">
        <f>IFERROR(((VLOOKUP(A18959,'Interest Rates-10yr'!$A$9:$C$15239,2,FALSE))-B18959),C18958)</f>
        <v>2.62</v>
      </c>
      <c r="D18959" s="98">
        <f>AVERAGE(C$10:C18959)</f>
        <v>0.99644116094985935</v>
      </c>
      <c r="E18959" s="2"/>
      <c r="G18959" s="23"/>
    </row>
    <row r="18960" spans="1:7" customFormat="1">
      <c r="A18960" s="4">
        <v>41598</v>
      </c>
      <c r="B18960">
        <v>0.09</v>
      </c>
      <c r="C18960">
        <f>IFERROR(((VLOOKUP(A18960,'Interest Rates-10yr'!$A$9:$C$15239,2,FALSE))-B18960),C18959)</f>
        <v>2.71</v>
      </c>
      <c r="D18960" s="98">
        <f>AVERAGE(C$10:C18960)</f>
        <v>0.99653158144688059</v>
      </c>
      <c r="E18960" s="2"/>
      <c r="G18960" s="23"/>
    </row>
    <row r="18961" spans="1:7" customFormat="1">
      <c r="A18961" s="4">
        <v>41599</v>
      </c>
      <c r="B18961">
        <v>0.09</v>
      </c>
      <c r="C18961">
        <f>IFERROR(((VLOOKUP(A18961,'Interest Rates-10yr'!$A$9:$C$15239,2,FALSE))-B18961),C18960)</f>
        <v>2.7</v>
      </c>
      <c r="D18961" s="98">
        <f>AVERAGE(C$10:C18961)</f>
        <v>0.99662146475305158</v>
      </c>
      <c r="E18961" s="2"/>
      <c r="G18961" s="23"/>
    </row>
    <row r="18962" spans="1:7" customFormat="1">
      <c r="A18962" s="4">
        <v>41600</v>
      </c>
      <c r="B18962">
        <v>0.09</v>
      </c>
      <c r="C18962">
        <f>IFERROR(((VLOOKUP(A18962,'Interest Rates-10yr'!$A$9:$C$15239,2,FALSE))-B18962),C18961)</f>
        <v>2.66</v>
      </c>
      <c r="D18962" s="98">
        <f>AVERAGE(C$10:C18962)</f>
        <v>0.99670922809053097</v>
      </c>
      <c r="E18962" s="2"/>
      <c r="G18962" s="23"/>
    </row>
    <row r="18963" spans="1:7" customFormat="1">
      <c r="A18963" s="4">
        <v>41601</v>
      </c>
      <c r="B18963">
        <v>0.09</v>
      </c>
      <c r="C18963">
        <f>IFERROR(((VLOOKUP(A18963,'Interest Rates-10yr'!$A$9:$C$15239,2,FALSE))-B18963),C18962)</f>
        <v>2.66</v>
      </c>
      <c r="D18963" s="98">
        <f>AVERAGE(C$10:C18963)</f>
        <v>0.9967969821673438</v>
      </c>
      <c r="E18963" s="2"/>
      <c r="G18963" s="23"/>
    </row>
    <row r="18964" spans="1:7" customFormat="1">
      <c r="A18964" s="4">
        <v>41602</v>
      </c>
      <c r="B18964">
        <v>0.09</v>
      </c>
      <c r="C18964">
        <f>IFERROR(((VLOOKUP(A18964,'Interest Rates-10yr'!$A$9:$C$15239,2,FALSE))-B18964),C18963)</f>
        <v>2.66</v>
      </c>
      <c r="D18964" s="98">
        <f>AVERAGE(C$10:C18964)</f>
        <v>0.99688472698495556</v>
      </c>
      <c r="E18964" s="2"/>
      <c r="G18964" s="23"/>
    </row>
    <row r="18965" spans="1:7" customFormat="1">
      <c r="A18965" s="4">
        <v>41603</v>
      </c>
      <c r="B18965">
        <v>0.09</v>
      </c>
      <c r="C18965">
        <f>IFERROR(((VLOOKUP(A18965,'Interest Rates-10yr'!$A$9:$C$15239,2,FALSE))-B18965),C18964)</f>
        <v>2.6500000000000004</v>
      </c>
      <c r="D18965" s="98">
        <f>AVERAGE(C$10:C18965)</f>
        <v>0.9969719350073768</v>
      </c>
      <c r="E18965" s="2"/>
      <c r="G18965" s="23"/>
    </row>
    <row r="18966" spans="1:7" customFormat="1">
      <c r="A18966" s="4">
        <v>41604</v>
      </c>
      <c r="B18966">
        <v>0.09</v>
      </c>
      <c r="C18966">
        <f>IFERROR(((VLOOKUP(A18966,'Interest Rates-10yr'!$A$9:$C$15239,2,FALSE))-B18966),C18965)</f>
        <v>2.62</v>
      </c>
      <c r="D18966" s="98">
        <f>AVERAGE(C$10:C18966)</f>
        <v>0.99705755130030249</v>
      </c>
      <c r="E18966" s="2"/>
      <c r="G18966" s="23"/>
    </row>
    <row r="18967" spans="1:7" customFormat="1">
      <c r="A18967" s="4">
        <v>41605</v>
      </c>
      <c r="B18967">
        <v>0.09</v>
      </c>
      <c r="C18967">
        <f>IFERROR(((VLOOKUP(A18967,'Interest Rates-10yr'!$A$9:$C$15239,2,FALSE))-B18967),C18966)</f>
        <v>2.6500000000000004</v>
      </c>
      <c r="D18967" s="98">
        <f>AVERAGE(C$10:C18967)</f>
        <v>0.99714474100642658</v>
      </c>
      <c r="E18967" s="2"/>
      <c r="G18967" s="23"/>
    </row>
    <row r="18968" spans="1:7" customFormat="1">
      <c r="A18968" s="4">
        <v>41606</v>
      </c>
      <c r="B18968">
        <v>0.09</v>
      </c>
      <c r="C18968">
        <f>IFERROR(((VLOOKUP(A18968,'Interest Rates-10yr'!$A$9:$C$15239,2,FALSE))-B18968),C18967)</f>
        <v>2.6500000000000004</v>
      </c>
      <c r="D18968" s="98">
        <f>AVERAGE(C$10:C18968)</f>
        <v>0.99723192151483919</v>
      </c>
      <c r="E18968" s="2"/>
      <c r="G18968" s="23"/>
    </row>
    <row r="18969" spans="1:7" customFormat="1">
      <c r="A18969" s="4">
        <v>41607</v>
      </c>
      <c r="B18969">
        <v>7.0000000000000007E-2</v>
      </c>
      <c r="C18969">
        <f>IFERROR(((VLOOKUP(A18969,'Interest Rates-10yr'!$A$9:$C$15239,2,FALSE))-B18969),C18968)</f>
        <v>2.68</v>
      </c>
      <c r="D18969" s="98">
        <f>AVERAGE(C$10:C18969)</f>
        <v>0.99732067510547662</v>
      </c>
      <c r="E18969" s="2"/>
      <c r="G18969" s="23"/>
    </row>
    <row r="18970" spans="1:7" customFormat="1">
      <c r="A18970" s="4">
        <v>41608</v>
      </c>
      <c r="B18970">
        <v>7.0000000000000007E-2</v>
      </c>
      <c r="C18970">
        <f>IFERROR(((VLOOKUP(A18970,'Interest Rates-10yr'!$A$9:$C$15239,2,FALSE))-B18970),C18969)</f>
        <v>2.68</v>
      </c>
      <c r="D18970" s="98">
        <f>AVERAGE(C$10:C18970)</f>
        <v>0.99740941933441474</v>
      </c>
      <c r="E18970" s="2"/>
      <c r="G18970" s="23"/>
    </row>
    <row r="18971" spans="1:7" customFormat="1">
      <c r="A18971" s="4">
        <v>41609</v>
      </c>
      <c r="B18971">
        <v>7.0000000000000007E-2</v>
      </c>
      <c r="C18971">
        <f>IFERROR(((VLOOKUP(A18971,'Interest Rates-10yr'!$A$9:$C$15239,2,FALSE))-B18971),C18970)</f>
        <v>2.68</v>
      </c>
      <c r="D18971" s="98">
        <f>AVERAGE(C$10:C18971)</f>
        <v>0.99749815420313459</v>
      </c>
      <c r="E18971" s="2"/>
      <c r="G18971" s="23"/>
    </row>
    <row r="18972" spans="1:7" customFormat="1">
      <c r="A18972" s="4">
        <v>41610</v>
      </c>
      <c r="B18972">
        <v>0.09</v>
      </c>
      <c r="C18972">
        <f>IFERROR(((VLOOKUP(A18972,'Interest Rates-10yr'!$A$9:$C$15239,2,FALSE))-B18972),C18971)</f>
        <v>2.72</v>
      </c>
      <c r="D18972" s="98">
        <f>AVERAGE(C$10:C18972)</f>
        <v>0.99758898908399718</v>
      </c>
      <c r="E18972" s="2"/>
      <c r="G18972" s="23"/>
    </row>
    <row r="18973" spans="1:7" customFormat="1">
      <c r="A18973" s="4">
        <v>41611</v>
      </c>
      <c r="B18973">
        <v>0.09</v>
      </c>
      <c r="C18973">
        <f>IFERROR(((VLOOKUP(A18973,'Interest Rates-10yr'!$A$9:$C$15239,2,FALSE))-B18973),C18972)</f>
        <v>2.7</v>
      </c>
      <c r="D18973" s="98">
        <f>AVERAGE(C$10:C18973)</f>
        <v>0.99767875975531739</v>
      </c>
      <c r="E18973" s="2"/>
      <c r="G18973" s="23"/>
    </row>
    <row r="18974" spans="1:7" customFormat="1">
      <c r="A18974" s="4">
        <v>41612</v>
      </c>
      <c r="B18974">
        <v>0.09</v>
      </c>
      <c r="C18974">
        <f>IFERROR(((VLOOKUP(A18974,'Interest Rates-10yr'!$A$9:$C$15239,2,FALSE))-B18974),C18973)</f>
        <v>2.75</v>
      </c>
      <c r="D18974" s="98">
        <f>AVERAGE(C$10:C18974)</f>
        <v>0.99777115739519318</v>
      </c>
      <c r="E18974" s="2"/>
      <c r="G18974" s="23"/>
    </row>
    <row r="18975" spans="1:7" customFormat="1">
      <c r="A18975" s="4">
        <v>41613</v>
      </c>
      <c r="B18975">
        <v>0.09</v>
      </c>
      <c r="C18975">
        <f>IFERROR(((VLOOKUP(A18975,'Interest Rates-10yr'!$A$9:$C$15239,2,FALSE))-B18975),C18974)</f>
        <v>2.79</v>
      </c>
      <c r="D18975" s="98">
        <f>AVERAGE(C$10:C18975)</f>
        <v>0.99786565432879049</v>
      </c>
      <c r="E18975" s="2"/>
      <c r="G18975" s="23"/>
    </row>
    <row r="18976" spans="1:7" customFormat="1">
      <c r="A18976" s="4">
        <v>41614</v>
      </c>
      <c r="B18976">
        <v>0.09</v>
      </c>
      <c r="C18976">
        <f>IFERROR(((VLOOKUP(A18976,'Interest Rates-10yr'!$A$9:$C$15239,2,FALSE))-B18976),C18975)</f>
        <v>2.79</v>
      </c>
      <c r="D18976" s="98">
        <f>AVERAGE(C$10:C18976)</f>
        <v>0.99796014129803556</v>
      </c>
      <c r="E18976" s="2"/>
      <c r="G18976" s="23"/>
    </row>
    <row r="18977" spans="1:7" customFormat="1">
      <c r="A18977" s="4">
        <v>41615</v>
      </c>
      <c r="B18977">
        <v>0.09</v>
      </c>
      <c r="C18977">
        <f>IFERROR(((VLOOKUP(A18977,'Interest Rates-10yr'!$A$9:$C$15239,2,FALSE))-B18977),C18976)</f>
        <v>2.79</v>
      </c>
      <c r="D18977" s="98">
        <f>AVERAGE(C$10:C18977)</f>
        <v>0.99805461830450459</v>
      </c>
      <c r="E18977" s="2"/>
      <c r="G18977" s="23"/>
    </row>
    <row r="18978" spans="1:7" customFormat="1">
      <c r="A18978" s="4">
        <v>41616</v>
      </c>
      <c r="B18978">
        <v>0.09</v>
      </c>
      <c r="C18978">
        <f>IFERROR(((VLOOKUP(A18978,'Interest Rates-10yr'!$A$9:$C$15239,2,FALSE))-B18978),C18977)</f>
        <v>2.79</v>
      </c>
      <c r="D18978" s="98">
        <f>AVERAGE(C$10:C18978)</f>
        <v>0.99814908534977298</v>
      </c>
      <c r="E18978" s="2"/>
      <c r="G18978" s="23"/>
    </row>
    <row r="18979" spans="1:7" customFormat="1">
      <c r="A18979" s="4">
        <v>41617</v>
      </c>
      <c r="B18979">
        <v>0.09</v>
      </c>
      <c r="C18979">
        <f>IFERROR(((VLOOKUP(A18979,'Interest Rates-10yr'!$A$9:$C$15239,2,FALSE))-B18979),C18978)</f>
        <v>2.77</v>
      </c>
      <c r="D18979" s="98">
        <f>AVERAGE(C$10:C18979)</f>
        <v>0.99824248813915883</v>
      </c>
      <c r="E18979" s="2"/>
      <c r="G18979" s="23"/>
    </row>
    <row r="18980" spans="1:7" customFormat="1">
      <c r="A18980" s="4">
        <v>41618</v>
      </c>
      <c r="B18980">
        <v>0.09</v>
      </c>
      <c r="C18980">
        <f>IFERROR(((VLOOKUP(A18980,'Interest Rates-10yr'!$A$9:$C$15239,2,FALSE))-B18980),C18979)</f>
        <v>2.72</v>
      </c>
      <c r="D18980" s="98">
        <f>AVERAGE(C$10:C18980)</f>
        <v>0.99833324547993485</v>
      </c>
      <c r="E18980" s="2"/>
      <c r="G18980" s="23"/>
    </row>
    <row r="18981" spans="1:7" customFormat="1">
      <c r="A18981" s="4">
        <v>41619</v>
      </c>
      <c r="B18981">
        <v>0.08</v>
      </c>
      <c r="C18981">
        <f>IFERROR(((VLOOKUP(A18981,'Interest Rates-10yr'!$A$9:$C$15239,2,FALSE))-B18981),C18980)</f>
        <v>2.78</v>
      </c>
      <c r="D18981" s="98">
        <f>AVERAGE(C$10:C18981)</f>
        <v>0.99842715580855168</v>
      </c>
      <c r="E18981" s="2"/>
      <c r="G18981" s="23"/>
    </row>
    <row r="18982" spans="1:7" customFormat="1">
      <c r="A18982" s="4">
        <v>41620</v>
      </c>
      <c r="B18982">
        <v>0.09</v>
      </c>
      <c r="C18982">
        <f>IFERROR(((VLOOKUP(A18982,'Interest Rates-10yr'!$A$9:$C$15239,2,FALSE))-B18982),C18981)</f>
        <v>2.8000000000000003</v>
      </c>
      <c r="D18982" s="98">
        <f>AVERAGE(C$10:C18982)</f>
        <v>0.99852211036735583</v>
      </c>
      <c r="E18982" s="2"/>
      <c r="G18982" s="23"/>
    </row>
    <row r="18983" spans="1:7" customFormat="1">
      <c r="A18983" s="4">
        <v>41621</v>
      </c>
      <c r="B18983">
        <v>0.08</v>
      </c>
      <c r="C18983">
        <f>IFERROR(((VLOOKUP(A18983,'Interest Rates-10yr'!$A$9:$C$15239,2,FALSE))-B18983),C18982)</f>
        <v>2.8</v>
      </c>
      <c r="D18983" s="98">
        <f>AVERAGE(C$10:C18983)</f>
        <v>0.99861705491724684</v>
      </c>
      <c r="E18983" s="2"/>
      <c r="G18983" s="23"/>
    </row>
    <row r="18984" spans="1:7" customFormat="1">
      <c r="A18984" s="4">
        <v>41622</v>
      </c>
      <c r="B18984">
        <v>0.08</v>
      </c>
      <c r="C18984">
        <f>IFERROR(((VLOOKUP(A18984,'Interest Rates-10yr'!$A$9:$C$15239,2,FALSE))-B18984),C18983)</f>
        <v>2.8</v>
      </c>
      <c r="D18984" s="98">
        <f>AVERAGE(C$10:C18984)</f>
        <v>0.99871198945980721</v>
      </c>
      <c r="E18984" s="2"/>
      <c r="G18984" s="23"/>
    </row>
    <row r="18985" spans="1:7" customFormat="1">
      <c r="A18985" s="4">
        <v>41623</v>
      </c>
      <c r="B18985">
        <v>0.08</v>
      </c>
      <c r="C18985">
        <f>IFERROR(((VLOOKUP(A18985,'Interest Rates-10yr'!$A$9:$C$15239,2,FALSE))-B18985),C18984)</f>
        <v>2.8</v>
      </c>
      <c r="D18985" s="98">
        <f>AVERAGE(C$10:C18985)</f>
        <v>0.99880691399661892</v>
      </c>
      <c r="E18985" s="2"/>
      <c r="G18985" s="23"/>
    </row>
    <row r="18986" spans="1:7" customFormat="1">
      <c r="A18986" s="4">
        <v>41624</v>
      </c>
      <c r="B18986">
        <v>0.09</v>
      </c>
      <c r="C18986">
        <f>IFERROR(((VLOOKUP(A18986,'Interest Rates-10yr'!$A$9:$C$15239,2,FALSE))-B18986),C18985)</f>
        <v>2.8000000000000003</v>
      </c>
      <c r="D18986" s="98">
        <f>AVERAGE(C$10:C18986)</f>
        <v>0.99890182852926379</v>
      </c>
      <c r="E18986" s="2"/>
      <c r="G18986" s="23"/>
    </row>
    <row r="18987" spans="1:7" customFormat="1">
      <c r="A18987" s="4">
        <v>41625</v>
      </c>
      <c r="B18987">
        <v>0.09</v>
      </c>
      <c r="C18987">
        <f>IFERROR(((VLOOKUP(A18987,'Interest Rates-10yr'!$A$9:$C$15239,2,FALSE))-B18987),C18986)</f>
        <v>2.7600000000000002</v>
      </c>
      <c r="D18987" s="98">
        <f>AVERAGE(C$10:C18987)</f>
        <v>0.99899462535566641</v>
      </c>
      <c r="E18987" s="2"/>
      <c r="G18987" s="23"/>
    </row>
    <row r="18988" spans="1:7" customFormat="1">
      <c r="A18988" s="4">
        <v>41626</v>
      </c>
      <c r="B18988">
        <v>0.09</v>
      </c>
      <c r="C18988">
        <f>IFERROR(((VLOOKUP(A18988,'Interest Rates-10yr'!$A$9:$C$15239,2,FALSE))-B18988),C18987)</f>
        <v>2.8000000000000003</v>
      </c>
      <c r="D18988" s="98">
        <f>AVERAGE(C$10:C18988)</f>
        <v>0.99908951999577622</v>
      </c>
      <c r="E18988" s="2"/>
      <c r="G18988" s="23"/>
    </row>
    <row r="18989" spans="1:7" customFormat="1">
      <c r="A18989" s="4">
        <v>41627</v>
      </c>
      <c r="B18989">
        <v>0.09</v>
      </c>
      <c r="C18989">
        <f>IFERROR(((VLOOKUP(A18989,'Interest Rates-10yr'!$A$9:$C$15239,2,FALSE))-B18989),C18988)</f>
        <v>2.85</v>
      </c>
      <c r="D18989" s="98">
        <f>AVERAGE(C$10:C18989)</f>
        <v>0.99918703898840022</v>
      </c>
      <c r="E18989" s="2"/>
      <c r="G18989" s="23"/>
    </row>
    <row r="18990" spans="1:7" customFormat="1">
      <c r="A18990" s="4">
        <v>41628</v>
      </c>
      <c r="B18990">
        <v>0.09</v>
      </c>
      <c r="C18990">
        <f>IFERROR(((VLOOKUP(A18990,'Interest Rates-10yr'!$A$9:$C$15239,2,FALSE))-B18990),C18989)</f>
        <v>2.8000000000000003</v>
      </c>
      <c r="D18990" s="98">
        <f>AVERAGE(C$10:C18990)</f>
        <v>0.99928191349243112</v>
      </c>
      <c r="E18990" s="2"/>
      <c r="G18990" s="23"/>
    </row>
    <row r="18991" spans="1:7" customFormat="1">
      <c r="A18991" s="4">
        <v>41629</v>
      </c>
      <c r="B18991">
        <v>0.09</v>
      </c>
      <c r="C18991">
        <f>IFERROR(((VLOOKUP(A18991,'Interest Rates-10yr'!$A$9:$C$15239,2,FALSE))-B18991),C18990)</f>
        <v>2.8000000000000003</v>
      </c>
      <c r="D18991" s="98">
        <f>AVERAGE(C$10:C18991)</f>
        <v>0.99937677800020197</v>
      </c>
      <c r="E18991" s="2"/>
      <c r="G18991" s="23"/>
    </row>
    <row r="18992" spans="1:7" customFormat="1">
      <c r="A18992" s="4">
        <v>41630</v>
      </c>
      <c r="B18992">
        <v>0.09</v>
      </c>
      <c r="C18992">
        <f>IFERROR(((VLOOKUP(A18992,'Interest Rates-10yr'!$A$9:$C$15239,2,FALSE))-B18992),C18991)</f>
        <v>2.8000000000000003</v>
      </c>
      <c r="D18992" s="98">
        <f>AVERAGE(C$10:C18992)</f>
        <v>0.99947163251329263</v>
      </c>
      <c r="E18992" s="2"/>
      <c r="G18992" s="23"/>
    </row>
    <row r="18993" spans="1:8">
      <c r="A18993" s="4">
        <v>41631</v>
      </c>
      <c r="B18993">
        <v>0.09</v>
      </c>
      <c r="C18993">
        <f>IFERROR(((VLOOKUP(A18993,'Interest Rates-10yr'!$A$9:$C$15239,2,FALSE))-B18993),C18992)</f>
        <v>2.85</v>
      </c>
      <c r="D18993" s="98">
        <f>AVERAGE(C$10:C18993)</f>
        <v>0.99956911083016398</v>
      </c>
      <c r="E18993" s="2"/>
      <c r="H18993"/>
    </row>
    <row r="18994" spans="1:8">
      <c r="A18994" s="4">
        <v>41632</v>
      </c>
      <c r="B18994">
        <v>0.08</v>
      </c>
      <c r="C18994">
        <f>IFERROR(((VLOOKUP(A18994,'Interest Rates-10yr'!$A$9:$C$15239,2,FALSE))-B18994),C18993)</f>
        <v>2.91</v>
      </c>
      <c r="D18994" s="98">
        <f>AVERAGE(C$10:C18994)</f>
        <v>0.9996697392678342</v>
      </c>
      <c r="E18994" s="2"/>
      <c r="H18994"/>
    </row>
    <row r="18995" spans="1:8">
      <c r="A18995" s="4">
        <v>41633</v>
      </c>
      <c r="B18995">
        <v>0.08</v>
      </c>
      <c r="C18995">
        <f>IFERROR(((VLOOKUP(A18995,'Interest Rates-10yr'!$A$9:$C$15239,2,FALSE))-B18995),C18994)</f>
        <v>2.91</v>
      </c>
      <c r="D18995" s="98">
        <f>AVERAGE(C$10:C18995)</f>
        <v>0.99977035710522655</v>
      </c>
      <c r="E18995" s="2"/>
      <c r="H18995"/>
    </row>
    <row r="18996" spans="1:8">
      <c r="A18996" s="4">
        <v>41634</v>
      </c>
      <c r="B18996">
        <v>0.08</v>
      </c>
      <c r="C18996">
        <f>IFERROR(((VLOOKUP(A18996,'Interest Rates-10yr'!$A$9:$C$15239,2,FALSE))-B18996),C18995)</f>
        <v>2.92</v>
      </c>
      <c r="D18996" s="98">
        <f>AVERAGE(C$10:C18996)</f>
        <v>0.99987149102016271</v>
      </c>
      <c r="E18996" s="2"/>
      <c r="H18996"/>
    </row>
    <row r="18997" spans="1:8">
      <c r="A18997" s="4">
        <v>41635</v>
      </c>
      <c r="B18997">
        <v>0.08</v>
      </c>
      <c r="C18997">
        <f>IFERROR(((VLOOKUP(A18997,'Interest Rates-10yr'!$A$9:$C$15239,2,FALSE))-B18997),C18996)</f>
        <v>2.94</v>
      </c>
      <c r="D18997" s="98">
        <f>AVERAGE(C$10:C18997)</f>
        <v>0.99997366757951489</v>
      </c>
      <c r="E18997" s="2"/>
      <c r="H18997"/>
    </row>
    <row r="18998" spans="1:8">
      <c r="A18998" s="4">
        <v>41636</v>
      </c>
      <c r="B18998">
        <v>0.08</v>
      </c>
      <c r="C18998">
        <f>IFERROR(((VLOOKUP(A18998,'Interest Rates-10yr'!$A$9:$C$15239,2,FALSE))-B18998),C18997)</f>
        <v>2.94</v>
      </c>
      <c r="D18998" s="98">
        <f>AVERAGE(C$10:C18998)</f>
        <v>1.0000758333772093</v>
      </c>
      <c r="E18998" s="2"/>
      <c r="H18998"/>
    </row>
    <row r="18999" spans="1:8">
      <c r="A18999" s="4">
        <v>41637</v>
      </c>
      <c r="B18999">
        <v>0.08</v>
      </c>
      <c r="C18999">
        <f>IFERROR(((VLOOKUP(A18999,'Interest Rates-10yr'!$A$9:$C$15239,2,FALSE))-B18999),C18998)</f>
        <v>2.94</v>
      </c>
      <c r="D18999" s="98">
        <f>AVERAGE(C$10:C18999)</f>
        <v>1.0001779884149462</v>
      </c>
      <c r="E18999" s="2"/>
      <c r="H18999"/>
    </row>
    <row r="19000" spans="1:8">
      <c r="A19000" s="4">
        <v>41638</v>
      </c>
      <c r="B19000">
        <v>0.08</v>
      </c>
      <c r="C19000">
        <f>IFERROR(((VLOOKUP(A19000,'Interest Rates-10yr'!$A$9:$C$15239,2,FALSE))-B19000),C18999)</f>
        <v>2.91</v>
      </c>
      <c r="D19000" s="98">
        <f>AVERAGE(C$10:C19000)</f>
        <v>1.0002785529987797</v>
      </c>
      <c r="E19000" s="2"/>
      <c r="H19000"/>
    </row>
    <row r="19001" spans="1:8">
      <c r="A19001" s="4">
        <v>41639</v>
      </c>
      <c r="B19001">
        <v>7.0000000000000007E-2</v>
      </c>
      <c r="C19001">
        <f>IFERROR(((VLOOKUP(A19001,'Interest Rates-10yr'!$A$9:$C$15239,2,FALSE))-B19001),C19000)</f>
        <v>2.97</v>
      </c>
      <c r="D19001" s="98">
        <f>AVERAGE(C$10:C19001)</f>
        <v>1.0003822662173456</v>
      </c>
      <c r="E19001" s="2"/>
      <c r="F19001" s="12" t="s">
        <v>183</v>
      </c>
      <c r="G19001" s="23">
        <f>AVERAGE(B18910:B19001)/100</f>
        <v>8.5543478260869559E-4</v>
      </c>
      <c r="H19001" s="23">
        <f>AVERAGE(C18910:C19001)/100</f>
        <v>2.6635869565217393E-2</v>
      </c>
    </row>
    <row r="19002" spans="1:8">
      <c r="A19002" s="4">
        <v>41640</v>
      </c>
      <c r="B19002">
        <v>7.0000000000000007E-2</v>
      </c>
      <c r="C19002">
        <f>IFERROR(((VLOOKUP(A19002,'Interest Rates-10yr'!$A$9:$C$15239,2,FALSE))-B19002),C19001)</f>
        <v>2.97</v>
      </c>
      <c r="D19002" s="98">
        <f>AVERAGE(C$10:C19002)</f>
        <v>1.0004859685147069</v>
      </c>
      <c r="E19002" s="2"/>
      <c r="H19002"/>
    </row>
    <row r="19003" spans="1:8">
      <c r="A19003" s="4">
        <v>41641</v>
      </c>
      <c r="B19003">
        <v>0.08</v>
      </c>
      <c r="C19003">
        <f>IFERROR(((VLOOKUP(A19003,'Interest Rates-10yr'!$A$9:$C$15239,2,FALSE))-B19003),C19002)</f>
        <v>2.92</v>
      </c>
      <c r="D19003" s="98">
        <f>AVERAGE(C$10:C19003)</f>
        <v>1.0005870274823538</v>
      </c>
      <c r="E19003" s="2"/>
      <c r="H19003"/>
    </row>
    <row r="19004" spans="1:8">
      <c r="A19004" s="4">
        <v>41642</v>
      </c>
      <c r="B19004">
        <v>0.08</v>
      </c>
      <c r="C19004">
        <f>IFERROR(((VLOOKUP(A19004,'Interest Rates-10yr'!$A$9:$C$15239,2,FALSE))-B19004),C19003)</f>
        <v>2.9299999999999997</v>
      </c>
      <c r="D19004" s="98">
        <f>AVERAGE(C$10:C19004)</f>
        <v>1.0006886022637445</v>
      </c>
      <c r="E19004" s="2"/>
      <c r="H19004"/>
    </row>
    <row r="19005" spans="1:8">
      <c r="A19005" s="4">
        <v>41643</v>
      </c>
      <c r="B19005">
        <v>0.08</v>
      </c>
      <c r="C19005">
        <f>IFERROR(((VLOOKUP(A19005,'Interest Rates-10yr'!$A$9:$C$15239,2,FALSE))-B19005),C19004)</f>
        <v>2.9299999999999997</v>
      </c>
      <c r="D19005" s="98">
        <f>AVERAGE(C$10:C19005)</f>
        <v>1.0007901663508016</v>
      </c>
      <c r="E19005" s="2"/>
      <c r="H19005"/>
    </row>
    <row r="19006" spans="1:8">
      <c r="A19006" s="4">
        <v>41644</v>
      </c>
      <c r="B19006">
        <v>0.08</v>
      </c>
      <c r="C19006">
        <f>IFERROR(((VLOOKUP(A19006,'Interest Rates-10yr'!$A$9:$C$15239,2,FALSE))-B19006),C19005)</f>
        <v>2.9299999999999997</v>
      </c>
      <c r="D19006" s="98">
        <f>AVERAGE(C$10:C19006)</f>
        <v>1.0008917197452138</v>
      </c>
      <c r="E19006" s="2"/>
      <c r="H19006"/>
    </row>
    <row r="19007" spans="1:8">
      <c r="A19007" s="4">
        <v>41645</v>
      </c>
      <c r="B19007">
        <v>0.08</v>
      </c>
      <c r="C19007">
        <f>IFERROR(((VLOOKUP(A19007,'Interest Rates-10yr'!$A$9:$C$15239,2,FALSE))-B19007),C19006)</f>
        <v>2.9</v>
      </c>
      <c r="D19007" s="98">
        <f>AVERAGE(C$10:C19007)</f>
        <v>1.0009916833350789</v>
      </c>
      <c r="E19007" s="2"/>
      <c r="H19007"/>
    </row>
    <row r="19008" spans="1:8">
      <c r="A19008" s="4">
        <v>41646</v>
      </c>
      <c r="B19008">
        <v>7.0000000000000007E-2</v>
      </c>
      <c r="C19008">
        <f>IFERROR(((VLOOKUP(A19008,'Interest Rates-10yr'!$A$9:$C$15239,2,FALSE))-B19008),C19007)</f>
        <v>2.89</v>
      </c>
      <c r="D19008" s="98">
        <f>AVERAGE(C$10:C19008)</f>
        <v>1.001091110058415</v>
      </c>
      <c r="E19008" s="2"/>
      <c r="H19008"/>
    </row>
    <row r="19009" spans="1:7" customFormat="1">
      <c r="A19009" s="4">
        <v>41647</v>
      </c>
      <c r="B19009">
        <v>7.0000000000000007E-2</v>
      </c>
      <c r="C19009">
        <f>IFERROR(((VLOOKUP(A19009,'Interest Rates-10yr'!$A$9:$C$15239,2,FALSE))-B19009),C19008)</f>
        <v>2.94</v>
      </c>
      <c r="D19009" s="98">
        <f>AVERAGE(C$10:C19009)</f>
        <v>1.0011931578947277</v>
      </c>
      <c r="E19009" s="2"/>
      <c r="G19009" s="23"/>
    </row>
    <row r="19010" spans="1:7" customFormat="1">
      <c r="A19010" s="4">
        <v>41648</v>
      </c>
      <c r="B19010">
        <v>7.0000000000000007E-2</v>
      </c>
      <c r="C19010">
        <f>IFERROR(((VLOOKUP(A19010,'Interest Rates-10yr'!$A$9:$C$15239,2,FALSE))-B19010),C19009)</f>
        <v>2.9000000000000004</v>
      </c>
      <c r="D19010" s="98">
        <f>AVERAGE(C$10:C19010)</f>
        <v>1.001293089837368</v>
      </c>
      <c r="E19010" s="2"/>
      <c r="G19010" s="23"/>
    </row>
    <row r="19011" spans="1:7" customFormat="1">
      <c r="A19011" s="4">
        <v>41649</v>
      </c>
      <c r="B19011">
        <v>7.0000000000000007E-2</v>
      </c>
      <c r="C19011">
        <f>IFERROR(((VLOOKUP(A19011,'Interest Rates-10yr'!$A$9:$C$15239,2,FALSE))-B19011),C19010)</f>
        <v>2.81</v>
      </c>
      <c r="D19011" s="98">
        <f>AVERAGE(C$10:C19011)</f>
        <v>1.0013882749184206</v>
      </c>
      <c r="E19011" s="2"/>
      <c r="G19011" s="23"/>
    </row>
    <row r="19012" spans="1:7" customFormat="1">
      <c r="A19012" s="4">
        <v>41650</v>
      </c>
      <c r="B19012">
        <v>7.0000000000000007E-2</v>
      </c>
      <c r="C19012">
        <f>IFERROR(((VLOOKUP(A19012,'Interest Rates-10yr'!$A$9:$C$15239,2,FALSE))-B19012),C19011)</f>
        <v>2.81</v>
      </c>
      <c r="D19012" s="98">
        <f>AVERAGE(C$10:C19012)</f>
        <v>1.001483449981573</v>
      </c>
      <c r="E19012" s="2"/>
      <c r="G19012" s="23"/>
    </row>
    <row r="19013" spans="1:7" customFormat="1">
      <c r="A19013" s="4">
        <v>41651</v>
      </c>
      <c r="B19013">
        <v>7.0000000000000007E-2</v>
      </c>
      <c r="C19013">
        <f>IFERROR(((VLOOKUP(A19013,'Interest Rates-10yr'!$A$9:$C$15239,2,FALSE))-B19013),C19012)</f>
        <v>2.81</v>
      </c>
      <c r="D19013" s="98">
        <f>AVERAGE(C$10:C19013)</f>
        <v>1.0015786150284063</v>
      </c>
      <c r="E19013" s="2"/>
      <c r="G19013" s="23"/>
    </row>
    <row r="19014" spans="1:7" customFormat="1">
      <c r="A19014" s="4">
        <v>41652</v>
      </c>
      <c r="B19014">
        <v>7.0000000000000007E-2</v>
      </c>
      <c r="C19014">
        <f>IFERROR(((VLOOKUP(A19014,'Interest Rates-10yr'!$A$9:$C$15239,2,FALSE))-B19014),C19013)</f>
        <v>2.77</v>
      </c>
      <c r="D19014" s="98">
        <f>AVERAGE(C$10:C19014)</f>
        <v>1.0016716653512145</v>
      </c>
      <c r="E19014" s="2"/>
      <c r="G19014" s="23"/>
    </row>
    <row r="19015" spans="1:7" customFormat="1">
      <c r="A19015" s="4">
        <v>41653</v>
      </c>
      <c r="B19015">
        <v>7.0000000000000007E-2</v>
      </c>
      <c r="C19015">
        <f>IFERROR(((VLOOKUP(A19015,'Interest Rates-10yr'!$A$9:$C$15239,2,FALSE))-B19015),C19014)</f>
        <v>2.81</v>
      </c>
      <c r="D19015" s="98">
        <f>AVERAGE(C$10:C19015)</f>
        <v>1.0017668104808921</v>
      </c>
      <c r="E19015" s="2"/>
      <c r="G19015" s="23"/>
    </row>
    <row r="19016" spans="1:7" customFormat="1">
      <c r="A19016" s="4">
        <v>41654</v>
      </c>
      <c r="B19016">
        <v>7.0000000000000007E-2</v>
      </c>
      <c r="C19016">
        <f>IFERROR(((VLOOKUP(A19016,'Interest Rates-10yr'!$A$9:$C$15239,2,FALSE))-B19016),C19015)</f>
        <v>2.83</v>
      </c>
      <c r="D19016" s="98">
        <f>AVERAGE(C$10:C19016)</f>
        <v>1.0018629978428915</v>
      </c>
      <c r="E19016" s="2"/>
      <c r="G19016" s="23"/>
    </row>
    <row r="19017" spans="1:7" customFormat="1">
      <c r="A19017" s="4">
        <v>41655</v>
      </c>
      <c r="B19017">
        <v>7.0000000000000007E-2</v>
      </c>
      <c r="C19017">
        <f>IFERROR(((VLOOKUP(A19017,'Interest Rates-10yr'!$A$9:$C$15239,2,FALSE))-B19017),C19016)</f>
        <v>2.79</v>
      </c>
      <c r="D19017" s="98">
        <f>AVERAGE(C$10:C19017)</f>
        <v>1.0019570707070622</v>
      </c>
      <c r="E19017" s="2"/>
      <c r="G19017" s="23"/>
    </row>
    <row r="19018" spans="1:7" customFormat="1">
      <c r="A19018" s="4">
        <v>41656</v>
      </c>
      <c r="B19018">
        <v>7.0000000000000007E-2</v>
      </c>
      <c r="C19018">
        <f>IFERROR(((VLOOKUP(A19018,'Interest Rates-10yr'!$A$9:$C$15239,2,FALSE))-B19018),C19017)</f>
        <v>2.77</v>
      </c>
      <c r="D19018" s="98">
        <f>AVERAGE(C$10:C19018)</f>
        <v>1.0020500815403144</v>
      </c>
      <c r="E19018" s="2"/>
      <c r="G19018" s="23"/>
    </row>
    <row r="19019" spans="1:7" customFormat="1">
      <c r="A19019" s="4">
        <v>41657</v>
      </c>
      <c r="B19019">
        <v>7.0000000000000007E-2</v>
      </c>
      <c r="C19019">
        <f>IFERROR(((VLOOKUP(A19019,'Interest Rates-10yr'!$A$9:$C$15239,2,FALSE))-B19019),C19018)</f>
        <v>2.77</v>
      </c>
      <c r="D19019" s="98">
        <f>AVERAGE(C$10:C19019)</f>
        <v>1.002143082588103</v>
      </c>
      <c r="E19019" s="2"/>
      <c r="G19019" s="23"/>
    </row>
    <row r="19020" spans="1:7" customFormat="1">
      <c r="A19020" s="4">
        <v>41658</v>
      </c>
      <c r="B19020">
        <v>7.0000000000000007E-2</v>
      </c>
      <c r="C19020">
        <f>IFERROR(((VLOOKUP(A19020,'Interest Rates-10yr'!$A$9:$C$15239,2,FALSE))-B19020),C19019)</f>
        <v>2.77</v>
      </c>
      <c r="D19020" s="98">
        <f>AVERAGE(C$10:C19020)</f>
        <v>1.002236073851972</v>
      </c>
      <c r="E19020" s="2"/>
      <c r="G19020" s="23"/>
    </row>
    <row r="19021" spans="1:7" customFormat="1">
      <c r="A19021" s="4">
        <v>41659</v>
      </c>
      <c r="B19021">
        <v>7.0000000000000007E-2</v>
      </c>
      <c r="C19021">
        <f>IFERROR(((VLOOKUP(A19021,'Interest Rates-10yr'!$A$9:$C$15239,2,FALSE))-B19021),C19020)</f>
        <v>2.77</v>
      </c>
      <c r="D19021" s="98">
        <f>AVERAGE(C$10:C19021)</f>
        <v>1.0023290553334652</v>
      </c>
      <c r="E19021" s="2"/>
      <c r="G19021" s="23"/>
    </row>
    <row r="19022" spans="1:7" customFormat="1">
      <c r="A19022" s="4">
        <v>41660</v>
      </c>
      <c r="B19022">
        <v>7.0000000000000007E-2</v>
      </c>
      <c r="C19022">
        <f>IFERROR(((VLOOKUP(A19022,'Interest Rates-10yr'!$A$9:$C$15239,2,FALSE))-B19022),C19021)</f>
        <v>2.7800000000000002</v>
      </c>
      <c r="D19022" s="98">
        <f>AVERAGE(C$10:C19022)</f>
        <v>1.0024225529900508</v>
      </c>
      <c r="E19022" s="2"/>
      <c r="G19022" s="23"/>
    </row>
    <row r="19023" spans="1:7" customFormat="1">
      <c r="A19023" s="4">
        <v>41661</v>
      </c>
      <c r="B19023">
        <v>7.0000000000000007E-2</v>
      </c>
      <c r="C19023">
        <f>IFERROR(((VLOOKUP(A19023,'Interest Rates-10yr'!$A$9:$C$15239,2,FALSE))-B19023),C19022)</f>
        <v>2.8000000000000003</v>
      </c>
      <c r="D19023" s="98">
        <f>AVERAGE(C$10:C19023)</f>
        <v>1.0025170926685514</v>
      </c>
      <c r="E19023" s="2"/>
      <c r="G19023" s="23"/>
    </row>
    <row r="19024" spans="1:7" customFormat="1">
      <c r="A19024" s="4">
        <v>41662</v>
      </c>
      <c r="B19024">
        <v>7.0000000000000007E-2</v>
      </c>
      <c r="C19024">
        <f>IFERROR(((VLOOKUP(A19024,'Interest Rates-10yr'!$A$9:$C$15239,2,FALSE))-B19024),C19023)</f>
        <v>2.72</v>
      </c>
      <c r="D19024" s="98">
        <f>AVERAGE(C$10:C19024)</f>
        <v>1.0026074151985189</v>
      </c>
      <c r="E19024" s="2"/>
      <c r="G19024" s="23"/>
    </row>
    <row r="19025" spans="1:7" customFormat="1">
      <c r="A19025" s="4">
        <v>41663</v>
      </c>
      <c r="B19025">
        <v>7.0000000000000007E-2</v>
      </c>
      <c r="C19025">
        <f>IFERROR(((VLOOKUP(A19025,'Interest Rates-10yr'!$A$9:$C$15239,2,FALSE))-B19025),C19024)</f>
        <v>2.68</v>
      </c>
      <c r="D19025" s="98">
        <f>AVERAGE(C$10:C19025)</f>
        <v>1.0026956247370551</v>
      </c>
      <c r="E19025" s="2"/>
      <c r="G19025" s="23"/>
    </row>
    <row r="19026" spans="1:7" customFormat="1">
      <c r="A19026" s="4">
        <v>41664</v>
      </c>
      <c r="B19026">
        <v>7.0000000000000007E-2</v>
      </c>
      <c r="C19026">
        <f>IFERROR(((VLOOKUP(A19026,'Interest Rates-10yr'!$A$9:$C$15239,2,FALSE))-B19026),C19025)</f>
        <v>2.68</v>
      </c>
      <c r="D19026" s="98">
        <f>AVERAGE(C$10:C19026)</f>
        <v>1.0027838249986769</v>
      </c>
      <c r="E19026" s="2"/>
      <c r="G19026" s="23"/>
    </row>
    <row r="19027" spans="1:7" customFormat="1">
      <c r="A19027" s="4">
        <v>41665</v>
      </c>
      <c r="B19027">
        <v>7.0000000000000007E-2</v>
      </c>
      <c r="C19027">
        <f>IFERROR(((VLOOKUP(A19027,'Interest Rates-10yr'!$A$9:$C$15239,2,FALSE))-B19027),C19026)</f>
        <v>2.68</v>
      </c>
      <c r="D19027" s="98">
        <f>AVERAGE(C$10:C19027)</f>
        <v>1.0028720159848479</v>
      </c>
      <c r="E19027" s="2"/>
      <c r="G19027" s="23"/>
    </row>
    <row r="19028" spans="1:7" customFormat="1">
      <c r="A19028" s="4">
        <v>41666</v>
      </c>
      <c r="B19028">
        <v>7.0000000000000007E-2</v>
      </c>
      <c r="C19028">
        <f>IFERROR(((VLOOKUP(A19028,'Interest Rates-10yr'!$A$9:$C$15239,2,FALSE))-B19028),C19027)</f>
        <v>2.71</v>
      </c>
      <c r="D19028" s="98">
        <f>AVERAGE(C$10:C19028)</f>
        <v>1.0029617750670297</v>
      </c>
      <c r="E19028" s="2"/>
      <c r="G19028" s="23"/>
    </row>
    <row r="19029" spans="1:7" customFormat="1">
      <c r="A19029" s="4">
        <v>41667</v>
      </c>
      <c r="B19029">
        <v>7.0000000000000007E-2</v>
      </c>
      <c r="C19029">
        <f>IFERROR(((VLOOKUP(A19029,'Interest Rates-10yr'!$A$9:$C$15239,2,FALSE))-B19029),C19028)</f>
        <v>2.7</v>
      </c>
      <c r="D19029" s="98">
        <f>AVERAGE(C$10:C19029)</f>
        <v>1.0030509989484668</v>
      </c>
      <c r="E19029" s="2"/>
      <c r="G19029" s="23"/>
    </row>
    <row r="19030" spans="1:7" customFormat="1">
      <c r="A19030" s="4">
        <v>41668</v>
      </c>
      <c r="B19030">
        <v>7.0000000000000007E-2</v>
      </c>
      <c r="C19030">
        <f>IFERROR(((VLOOKUP(A19030,'Interest Rates-10yr'!$A$9:$C$15239,2,FALSE))-B19030),C19029)</f>
        <v>2.62</v>
      </c>
      <c r="D19030" s="98">
        <f>AVERAGE(C$10:C19030)</f>
        <v>1.0031360075705713</v>
      </c>
      <c r="E19030" s="2"/>
      <c r="G19030" s="23"/>
    </row>
    <row r="19031" spans="1:7" customFormat="1">
      <c r="A19031" s="4">
        <v>41669</v>
      </c>
      <c r="B19031">
        <v>7.0000000000000007E-2</v>
      </c>
      <c r="C19031">
        <f>IFERROR(((VLOOKUP(A19031,'Interest Rates-10yr'!$A$9:$C$15239,2,FALSE))-B19031),C19030)</f>
        <v>2.6500000000000004</v>
      </c>
      <c r="D19031" s="98">
        <f>AVERAGE(C$10:C19031)</f>
        <v>1.0032225843759772</v>
      </c>
      <c r="E19031" s="2"/>
      <c r="G19031" s="23"/>
    </row>
    <row r="19032" spans="1:7" customFormat="1">
      <c r="A19032" s="4">
        <v>41670</v>
      </c>
      <c r="B19032">
        <v>7.0000000000000007E-2</v>
      </c>
      <c r="C19032">
        <f>IFERROR(((VLOOKUP(A19032,'Interest Rates-10yr'!$A$9:$C$15239,2,FALSE))-B19032),C19031)</f>
        <v>2.6</v>
      </c>
      <c r="D19032" s="98">
        <f>AVERAGE(C$10:C19032)</f>
        <v>1.0033065236818504</v>
      </c>
      <c r="E19032" s="2"/>
      <c r="G19032" s="23"/>
    </row>
    <row r="19033" spans="1:7" customFormat="1">
      <c r="A19033" s="4">
        <v>41671</v>
      </c>
      <c r="B19033">
        <v>7.0000000000000007E-2</v>
      </c>
      <c r="C19033">
        <f>IFERROR(((VLOOKUP(A19033,'Interest Rates-10yr'!$A$9:$C$15239,2,FALSE))-B19033),C19032)</f>
        <v>2.6</v>
      </c>
      <c r="D19033" s="98">
        <f>AVERAGE(C$10:C19033)</f>
        <v>1.0033904541631538</v>
      </c>
      <c r="E19033" s="2"/>
      <c r="G19033" s="23"/>
    </row>
    <row r="19034" spans="1:7" customFormat="1">
      <c r="A19034" s="4">
        <v>41672</v>
      </c>
      <c r="B19034">
        <v>7.0000000000000007E-2</v>
      </c>
      <c r="C19034">
        <f>IFERROR(((VLOOKUP(A19034,'Interest Rates-10yr'!$A$9:$C$15239,2,FALSE))-B19034),C19033)</f>
        <v>2.6</v>
      </c>
      <c r="D19034" s="98">
        <f>AVERAGE(C$10:C19034)</f>
        <v>1.0034743758212792</v>
      </c>
      <c r="E19034" s="2"/>
      <c r="G19034" s="23"/>
    </row>
    <row r="19035" spans="1:7" customFormat="1">
      <c r="A19035" s="4">
        <v>41673</v>
      </c>
      <c r="B19035">
        <v>7.0000000000000007E-2</v>
      </c>
      <c r="C19035">
        <f>IFERROR(((VLOOKUP(A19035,'Interest Rates-10yr'!$A$9:$C$15239,2,FALSE))-B19035),C19034)</f>
        <v>2.54</v>
      </c>
      <c r="D19035" s="98">
        <f>AVERAGE(C$10:C19035)</f>
        <v>1.0035551350783052</v>
      </c>
      <c r="E19035" s="2"/>
      <c r="G19035" s="23"/>
    </row>
    <row r="19036" spans="1:7" customFormat="1">
      <c r="A19036" s="4">
        <v>41674</v>
      </c>
      <c r="B19036">
        <v>7.0000000000000007E-2</v>
      </c>
      <c r="C19036">
        <f>IFERROR(((VLOOKUP(A19036,'Interest Rates-10yr'!$A$9:$C$15239,2,FALSE))-B19036),C19035)</f>
        <v>2.5700000000000003</v>
      </c>
      <c r="D19036" s="98">
        <f>AVERAGE(C$10:C19036)</f>
        <v>1.0036374625532052</v>
      </c>
      <c r="E19036" s="2"/>
      <c r="G19036" s="23"/>
    </row>
    <row r="19037" spans="1:7" customFormat="1">
      <c r="A19037" s="4">
        <v>41675</v>
      </c>
      <c r="B19037">
        <v>7.0000000000000007E-2</v>
      </c>
      <c r="C19037">
        <f>IFERROR(((VLOOKUP(A19037,'Interest Rates-10yr'!$A$9:$C$15239,2,FALSE))-B19037),C19036)</f>
        <v>2.6300000000000003</v>
      </c>
      <c r="D19037" s="98">
        <f>AVERAGE(C$10:C19037)</f>
        <v>1.0037229346226528</v>
      </c>
      <c r="E19037" s="2"/>
      <c r="G19037" s="23"/>
    </row>
    <row r="19038" spans="1:7" customFormat="1">
      <c r="A19038" s="4">
        <v>41676</v>
      </c>
      <c r="B19038">
        <v>7.0000000000000007E-2</v>
      </c>
      <c r="C19038">
        <f>IFERROR(((VLOOKUP(A19038,'Interest Rates-10yr'!$A$9:$C$15239,2,FALSE))-B19038),C19037)</f>
        <v>2.66</v>
      </c>
      <c r="D19038" s="98">
        <f>AVERAGE(C$10:C19038)</f>
        <v>1.0038099742498205</v>
      </c>
      <c r="E19038" s="2"/>
      <c r="G19038" s="23"/>
    </row>
    <row r="19039" spans="1:7" customFormat="1">
      <c r="A19039" s="4">
        <v>41677</v>
      </c>
      <c r="B19039">
        <v>0.06</v>
      </c>
      <c r="C19039">
        <f>IFERROR(((VLOOKUP(A19039,'Interest Rates-10yr'!$A$9:$C$15239,2,FALSE))-B19039),C19038)</f>
        <v>2.65</v>
      </c>
      <c r="D19039" s="98">
        <f>AVERAGE(C$10:C19039)</f>
        <v>1.0038964792432916</v>
      </c>
      <c r="E19039" s="2"/>
      <c r="G19039" s="23"/>
    </row>
    <row r="19040" spans="1:7" customFormat="1">
      <c r="A19040" s="4">
        <v>41678</v>
      </c>
      <c r="B19040">
        <v>0.06</v>
      </c>
      <c r="C19040">
        <f>IFERROR(((VLOOKUP(A19040,'Interest Rates-10yr'!$A$9:$C$15239,2,FALSE))-B19040),C19039)</f>
        <v>2.65</v>
      </c>
      <c r="D19040" s="98">
        <f>AVERAGE(C$10:C19040)</f>
        <v>1.0039829751458063</v>
      </c>
      <c r="E19040" s="2"/>
      <c r="G19040" s="23"/>
    </row>
    <row r="19041" spans="1:7" customFormat="1">
      <c r="A19041" s="4">
        <v>41679</v>
      </c>
      <c r="B19041">
        <v>0.06</v>
      </c>
      <c r="C19041">
        <f>IFERROR(((VLOOKUP(A19041,'Interest Rates-10yr'!$A$9:$C$15239,2,FALSE))-B19041),C19040)</f>
        <v>2.65</v>
      </c>
      <c r="D19041" s="98">
        <f>AVERAGE(C$10:C19041)</f>
        <v>1.0040694619587978</v>
      </c>
      <c r="E19041" s="2"/>
      <c r="G19041" s="23"/>
    </row>
    <row r="19042" spans="1:7" customFormat="1">
      <c r="A19042" s="4">
        <v>41680</v>
      </c>
      <c r="B19042">
        <v>7.0000000000000007E-2</v>
      </c>
      <c r="C19042">
        <f>IFERROR(((VLOOKUP(A19042,'Interest Rates-10yr'!$A$9:$C$15239,2,FALSE))-B19042),C19041)</f>
        <v>2.6300000000000003</v>
      </c>
      <c r="D19042" s="98">
        <f>AVERAGE(C$10:C19042)</f>
        <v>1.0041548888772049</v>
      </c>
      <c r="E19042" s="2"/>
      <c r="G19042" s="23"/>
    </row>
    <row r="19043" spans="1:7" customFormat="1">
      <c r="A19043" s="4">
        <v>41681</v>
      </c>
      <c r="B19043">
        <v>0.06</v>
      </c>
      <c r="C19043">
        <f>IFERROR(((VLOOKUP(A19043,'Interest Rates-10yr'!$A$9:$C$15239,2,FALSE))-B19043),C19042)</f>
        <v>2.69</v>
      </c>
      <c r="D19043" s="98">
        <f>AVERAGE(C$10:C19043)</f>
        <v>1.004243459073229</v>
      </c>
      <c r="E19043" s="2"/>
      <c r="G19043" s="23"/>
    </row>
    <row r="19044" spans="1:7" customFormat="1">
      <c r="A19044" s="4">
        <v>41682</v>
      </c>
      <c r="B19044">
        <v>7.0000000000000007E-2</v>
      </c>
      <c r="C19044">
        <f>IFERROR(((VLOOKUP(A19044,'Interest Rates-10yr'!$A$9:$C$15239,2,FALSE))-B19044),C19043)</f>
        <v>2.73</v>
      </c>
      <c r="D19044" s="98">
        <f>AVERAGE(C$10:C19044)</f>
        <v>1.0043341213553896</v>
      </c>
      <c r="E19044" s="2"/>
      <c r="G19044" s="23"/>
    </row>
    <row r="19045" spans="1:7" customFormat="1">
      <c r="A19045" s="4">
        <v>41683</v>
      </c>
      <c r="B19045">
        <v>0.06</v>
      </c>
      <c r="C19045">
        <f>IFERROR(((VLOOKUP(A19045,'Interest Rates-10yr'!$A$9:$C$15239,2,FALSE))-B19045),C19044)</f>
        <v>2.67</v>
      </c>
      <c r="D19045" s="98">
        <f>AVERAGE(C$10:C19045)</f>
        <v>1.004421622189527</v>
      </c>
      <c r="E19045" s="2"/>
      <c r="G19045" s="23"/>
    </row>
    <row r="19046" spans="1:7" customFormat="1">
      <c r="A19046" s="4">
        <v>41684</v>
      </c>
      <c r="B19046">
        <v>0.06</v>
      </c>
      <c r="C19046">
        <f>IFERROR(((VLOOKUP(A19046,'Interest Rates-10yr'!$A$9:$C$15239,2,FALSE))-B19046),C19045)</f>
        <v>2.69</v>
      </c>
      <c r="D19046" s="98">
        <f>AVERAGE(C$10:C19046)</f>
        <v>1.0045101644166536</v>
      </c>
      <c r="E19046" s="2"/>
      <c r="G19046" s="23"/>
    </row>
    <row r="19047" spans="1:7" customFormat="1">
      <c r="A19047" s="4">
        <v>41685</v>
      </c>
      <c r="B19047">
        <v>0.06</v>
      </c>
      <c r="C19047">
        <f>IFERROR(((VLOOKUP(A19047,'Interest Rates-10yr'!$A$9:$C$15239,2,FALSE))-B19047),C19046)</f>
        <v>2.69</v>
      </c>
      <c r="D19047" s="98">
        <f>AVERAGE(C$10:C19047)</f>
        <v>1.0045986973421492</v>
      </c>
      <c r="E19047" s="2"/>
      <c r="G19047" s="23"/>
    </row>
    <row r="19048" spans="1:7" customFormat="1">
      <c r="A19048" s="4">
        <v>41686</v>
      </c>
      <c r="B19048">
        <v>0.06</v>
      </c>
      <c r="C19048">
        <f>IFERROR(((VLOOKUP(A19048,'Interest Rates-10yr'!$A$9:$C$15239,2,FALSE))-B19048),C19047)</f>
        <v>2.69</v>
      </c>
      <c r="D19048" s="98">
        <f>AVERAGE(C$10:C19048)</f>
        <v>1.0046872209674791</v>
      </c>
      <c r="E19048" s="2"/>
      <c r="G19048" s="23"/>
    </row>
    <row r="19049" spans="1:7" customFormat="1">
      <c r="A19049" s="4">
        <v>41687</v>
      </c>
      <c r="B19049">
        <v>0.06</v>
      </c>
      <c r="C19049">
        <f>IFERROR(((VLOOKUP(A19049,'Interest Rates-10yr'!$A$9:$C$15239,2,FALSE))-B19049),C19048)</f>
        <v>2.69</v>
      </c>
      <c r="D19049" s="98">
        <f>AVERAGE(C$10:C19049)</f>
        <v>1.0047757352941089</v>
      </c>
      <c r="E19049" s="2"/>
      <c r="G19049" s="23"/>
    </row>
    <row r="19050" spans="1:7" customFormat="1">
      <c r="A19050" s="4">
        <v>41688</v>
      </c>
      <c r="B19050">
        <v>7.0000000000000007E-2</v>
      </c>
      <c r="C19050">
        <f>IFERROR(((VLOOKUP(A19050,'Interest Rates-10yr'!$A$9:$C$15239,2,FALSE))-B19050),C19049)</f>
        <v>2.64</v>
      </c>
      <c r="D19050" s="98">
        <f>AVERAGE(C$10:C19050)</f>
        <v>1.004861614410999</v>
      </c>
      <c r="E19050" s="2"/>
      <c r="G19050" s="23"/>
    </row>
    <row r="19051" spans="1:7" customFormat="1">
      <c r="A19051" s="4">
        <v>41689</v>
      </c>
      <c r="B19051">
        <v>7.0000000000000007E-2</v>
      </c>
      <c r="C19051">
        <f>IFERROR(((VLOOKUP(A19051,'Interest Rates-10yr'!$A$9:$C$15239,2,FALSE))-B19051),C19050)</f>
        <v>2.66</v>
      </c>
      <c r="D19051" s="98">
        <f>AVERAGE(C$10:C19051)</f>
        <v>1.0049485348177625</v>
      </c>
      <c r="E19051" s="2"/>
      <c r="G19051" s="23"/>
    </row>
    <row r="19052" spans="1:7" customFormat="1">
      <c r="A19052" s="4">
        <v>41690</v>
      </c>
      <c r="B19052">
        <v>7.0000000000000007E-2</v>
      </c>
      <c r="C19052">
        <f>IFERROR(((VLOOKUP(A19052,'Interest Rates-10yr'!$A$9:$C$15239,2,FALSE))-B19052),C19051)</f>
        <v>2.69</v>
      </c>
      <c r="D19052" s="98">
        <f>AVERAGE(C$10:C19052)</f>
        <v>1.0050370214776994</v>
      </c>
      <c r="E19052" s="2"/>
      <c r="G19052" s="23"/>
    </row>
    <row r="19053" spans="1:7" customFormat="1">
      <c r="A19053" s="4">
        <v>41691</v>
      </c>
      <c r="B19053">
        <v>7.0000000000000007E-2</v>
      </c>
      <c r="C19053">
        <f>IFERROR(((VLOOKUP(A19053,'Interest Rates-10yr'!$A$9:$C$15239,2,FALSE))-B19053),C19052)</f>
        <v>2.66</v>
      </c>
      <c r="D19053" s="98">
        <f>AVERAGE(C$10:C19053)</f>
        <v>1.0051239235454648</v>
      </c>
      <c r="E19053" s="2"/>
      <c r="G19053" s="23"/>
    </row>
    <row r="19054" spans="1:7" customFormat="1">
      <c r="A19054" s="4">
        <v>41692</v>
      </c>
      <c r="B19054">
        <v>7.0000000000000007E-2</v>
      </c>
      <c r="C19054">
        <f>IFERROR(((VLOOKUP(A19054,'Interest Rates-10yr'!$A$9:$C$15239,2,FALSE))-B19054),C19053)</f>
        <v>2.66</v>
      </c>
      <c r="D19054" s="98">
        <f>AVERAGE(C$10:C19054)</f>
        <v>1.0052108164872582</v>
      </c>
      <c r="E19054" s="2"/>
      <c r="G19054" s="23"/>
    </row>
    <row r="19055" spans="1:7" customFormat="1">
      <c r="A19055" s="4">
        <v>41693</v>
      </c>
      <c r="B19055">
        <v>7.0000000000000007E-2</v>
      </c>
      <c r="C19055">
        <f>IFERROR(((VLOOKUP(A19055,'Interest Rates-10yr'!$A$9:$C$15239,2,FALSE))-B19055),C19054)</f>
        <v>2.66</v>
      </c>
      <c r="D19055" s="98">
        <f>AVERAGE(C$10:C19055)</f>
        <v>1.0052977003045169</v>
      </c>
      <c r="E19055" s="2"/>
      <c r="G19055" s="23"/>
    </row>
    <row r="19056" spans="1:7" customFormat="1">
      <c r="A19056" s="4">
        <v>41694</v>
      </c>
      <c r="B19056">
        <v>7.0000000000000007E-2</v>
      </c>
      <c r="C19056">
        <f>IFERROR(((VLOOKUP(A19056,'Interest Rates-10yr'!$A$9:$C$15239,2,FALSE))-B19056),C19055)</f>
        <v>2.68</v>
      </c>
      <c r="D19056" s="98">
        <f>AVERAGE(C$10:C19056)</f>
        <v>1.0053856250328046</v>
      </c>
      <c r="E19056" s="2"/>
      <c r="G19056" s="23"/>
    </row>
    <row r="19057" spans="1:7" customFormat="1">
      <c r="A19057" s="4">
        <v>41695</v>
      </c>
      <c r="B19057">
        <v>7.0000000000000007E-2</v>
      </c>
      <c r="C19057">
        <f>IFERROR(((VLOOKUP(A19057,'Interest Rates-10yr'!$A$9:$C$15239,2,FALSE))-B19057),C19056)</f>
        <v>2.6300000000000003</v>
      </c>
      <c r="D19057" s="98">
        <f>AVERAGE(C$10:C19057)</f>
        <v>1.0054709155816794</v>
      </c>
      <c r="E19057" s="2"/>
      <c r="G19057" s="23"/>
    </row>
    <row r="19058" spans="1:7" customFormat="1">
      <c r="A19058" s="4">
        <v>41696</v>
      </c>
      <c r="B19058">
        <v>7.0000000000000007E-2</v>
      </c>
      <c r="C19058">
        <f>IFERROR(((VLOOKUP(A19058,'Interest Rates-10yr'!$A$9:$C$15239,2,FALSE))-B19058),C19057)</f>
        <v>2.6</v>
      </c>
      <c r="D19058" s="98">
        <f>AVERAGE(C$10:C19058)</f>
        <v>1.005554622289875</v>
      </c>
      <c r="E19058" s="2"/>
      <c r="G19058" s="23"/>
    </row>
    <row r="19059" spans="1:7" customFormat="1">
      <c r="A19059" s="4">
        <v>41697</v>
      </c>
      <c r="B19059">
        <v>7.0000000000000007E-2</v>
      </c>
      <c r="C19059">
        <f>IFERROR(((VLOOKUP(A19059,'Interest Rates-10yr'!$A$9:$C$15239,2,FALSE))-B19059),C19058)</f>
        <v>2.58</v>
      </c>
      <c r="D19059" s="98">
        <f>AVERAGE(C$10:C19059)</f>
        <v>1.0056372703411984</v>
      </c>
      <c r="E19059" s="2"/>
      <c r="G19059" s="23"/>
    </row>
    <row r="19060" spans="1:7" customFormat="1">
      <c r="A19060" s="4">
        <v>41698</v>
      </c>
      <c r="B19060">
        <v>0.06</v>
      </c>
      <c r="C19060">
        <f>IFERROR(((VLOOKUP(A19060,'Interest Rates-10yr'!$A$9:$C$15239,2,FALSE))-B19060),C19059)</f>
        <v>2.6</v>
      </c>
      <c r="D19060" s="98">
        <f>AVERAGE(C$10:C19060)</f>
        <v>1.0057209595296746</v>
      </c>
      <c r="E19060" s="2"/>
      <c r="G19060" s="23"/>
    </row>
    <row r="19061" spans="1:7" customFormat="1">
      <c r="A19061" s="4">
        <v>41699</v>
      </c>
      <c r="B19061">
        <v>0.06</v>
      </c>
      <c r="C19061">
        <f>IFERROR(((VLOOKUP(A19061,'Interest Rates-10yr'!$A$9:$C$15239,2,FALSE))-B19061),C19060)</f>
        <v>2.6</v>
      </c>
      <c r="D19061" s="98">
        <f>AVERAGE(C$10:C19061)</f>
        <v>1.0058046399328064</v>
      </c>
      <c r="E19061" s="2"/>
      <c r="G19061" s="23"/>
    </row>
    <row r="19062" spans="1:7" customFormat="1">
      <c r="A19062" s="4">
        <v>41700</v>
      </c>
      <c r="B19062">
        <v>0.06</v>
      </c>
      <c r="C19062">
        <f>IFERROR(((VLOOKUP(A19062,'Interest Rates-10yr'!$A$9:$C$15239,2,FALSE))-B19062),C19061)</f>
        <v>2.6</v>
      </c>
      <c r="D19062" s="98">
        <f>AVERAGE(C$10:C19062)</f>
        <v>1.0058883115519774</v>
      </c>
      <c r="E19062" s="2"/>
      <c r="G19062" s="23"/>
    </row>
    <row r="19063" spans="1:7" customFormat="1">
      <c r="A19063" s="4">
        <v>41701</v>
      </c>
      <c r="B19063">
        <v>7.0000000000000007E-2</v>
      </c>
      <c r="C19063">
        <f>IFERROR(((VLOOKUP(A19063,'Interest Rates-10yr'!$A$9:$C$15239,2,FALSE))-B19063),C19062)</f>
        <v>2.5300000000000002</v>
      </c>
      <c r="D19063" s="98">
        <f>AVERAGE(C$10:C19063)</f>
        <v>1.0059683006192834</v>
      </c>
      <c r="E19063" s="2"/>
      <c r="G19063" s="23"/>
    </row>
    <row r="19064" spans="1:7" customFormat="1">
      <c r="A19064" s="4">
        <v>41702</v>
      </c>
      <c r="B19064">
        <v>7.0000000000000007E-2</v>
      </c>
      <c r="C19064">
        <f>IFERROR(((VLOOKUP(A19064,'Interest Rates-10yr'!$A$9:$C$15239,2,FALSE))-B19064),C19063)</f>
        <v>2.6300000000000003</v>
      </c>
      <c r="D19064" s="98">
        <f>AVERAGE(C$10:C19064)</f>
        <v>1.0060535292574038</v>
      </c>
      <c r="E19064" s="2"/>
      <c r="G19064" s="23"/>
    </row>
    <row r="19065" spans="1:7" customFormat="1">
      <c r="A19065" s="4">
        <v>41703</v>
      </c>
      <c r="B19065">
        <v>0.08</v>
      </c>
      <c r="C19065">
        <f>IFERROR(((VLOOKUP(A19065,'Interest Rates-10yr'!$A$9:$C$15239,2,FALSE))-B19065),C19064)</f>
        <v>2.62</v>
      </c>
      <c r="D19065" s="98">
        <f>AVERAGE(C$10:C19065)</f>
        <v>1.006138224181351</v>
      </c>
      <c r="E19065" s="2"/>
      <c r="G19065" s="23"/>
    </row>
    <row r="19066" spans="1:7" customFormat="1">
      <c r="A19066" s="4">
        <v>41704</v>
      </c>
      <c r="B19066">
        <v>0.08</v>
      </c>
      <c r="C19066">
        <f>IFERROR(((VLOOKUP(A19066,'Interest Rates-10yr'!$A$9:$C$15239,2,FALSE))-B19066),C19065)</f>
        <v>2.66</v>
      </c>
      <c r="D19066" s="98">
        <f>AVERAGE(C$10:C19066)</f>
        <v>1.0062250091829683</v>
      </c>
      <c r="E19066" s="2"/>
      <c r="G19066" s="23"/>
    </row>
    <row r="19067" spans="1:7" customFormat="1">
      <c r="A19067" s="4">
        <v>41705</v>
      </c>
      <c r="B19067">
        <v>0.08</v>
      </c>
      <c r="C19067">
        <f>IFERROR(((VLOOKUP(A19067,'Interest Rates-10yr'!$A$9:$C$15239,2,FALSE))-B19067),C19066)</f>
        <v>2.7199999999999998</v>
      </c>
      <c r="D19067" s="98">
        <f>AVERAGE(C$10:C19067)</f>
        <v>1.0063149333613091</v>
      </c>
      <c r="E19067" s="2"/>
      <c r="G19067" s="23"/>
    </row>
    <row r="19068" spans="1:7" customFormat="1">
      <c r="A19068" s="4">
        <v>41706</v>
      </c>
      <c r="B19068">
        <v>0.08</v>
      </c>
      <c r="C19068">
        <f>IFERROR(((VLOOKUP(A19068,'Interest Rates-10yr'!$A$9:$C$15239,2,FALSE))-B19068),C19067)</f>
        <v>2.7199999999999998</v>
      </c>
      <c r="D19068" s="98">
        <f>AVERAGE(C$10:C19068)</f>
        <v>1.0064048481032493</v>
      </c>
      <c r="E19068" s="2"/>
      <c r="G19068" s="23"/>
    </row>
    <row r="19069" spans="1:7" customFormat="1">
      <c r="A19069" s="4">
        <v>41707</v>
      </c>
      <c r="B19069">
        <v>0.08</v>
      </c>
      <c r="C19069">
        <f>IFERROR(((VLOOKUP(A19069,'Interest Rates-10yr'!$A$9:$C$15239,2,FALSE))-B19069),C19068)</f>
        <v>2.7199999999999998</v>
      </c>
      <c r="D19069" s="98">
        <f>AVERAGE(C$10:C19069)</f>
        <v>1.0064947534102744</v>
      </c>
      <c r="E19069" s="2"/>
      <c r="G19069" s="23"/>
    </row>
    <row r="19070" spans="1:7" customFormat="1">
      <c r="A19070" s="4">
        <v>41708</v>
      </c>
      <c r="B19070">
        <v>0.08</v>
      </c>
      <c r="C19070">
        <f>IFERROR(((VLOOKUP(A19070,'Interest Rates-10yr'!$A$9:$C$15239,2,FALSE))-B19070),C19069)</f>
        <v>2.71</v>
      </c>
      <c r="D19070" s="98">
        <f>AVERAGE(C$10:C19070)</f>
        <v>1.0065841246524228</v>
      </c>
      <c r="E19070" s="2"/>
      <c r="G19070" s="23"/>
    </row>
    <row r="19071" spans="1:7" customFormat="1">
      <c r="A19071" s="4">
        <v>41709</v>
      </c>
      <c r="B19071">
        <v>0.08</v>
      </c>
      <c r="C19071">
        <f>IFERROR(((VLOOKUP(A19071,'Interest Rates-10yr'!$A$9:$C$15239,2,FALSE))-B19071),C19070)</f>
        <v>2.69</v>
      </c>
      <c r="D19071" s="98">
        <f>AVERAGE(C$10:C19071)</f>
        <v>1.0066724373098221</v>
      </c>
      <c r="E19071" s="2"/>
      <c r="G19071" s="23"/>
    </row>
    <row r="19072" spans="1:7" customFormat="1">
      <c r="A19072" s="4">
        <v>41710</v>
      </c>
      <c r="B19072">
        <v>0.08</v>
      </c>
      <c r="C19072">
        <f>IFERROR(((VLOOKUP(A19072,'Interest Rates-10yr'!$A$9:$C$15239,2,FALSE))-B19072),C19071)</f>
        <v>2.65</v>
      </c>
      <c r="D19072" s="98">
        <f>AVERAGE(C$10:C19072)</f>
        <v>1.006758642396256</v>
      </c>
      <c r="E19072" s="2"/>
      <c r="G19072" s="23"/>
    </row>
    <row r="19073" spans="1:7" customFormat="1">
      <c r="A19073" s="4">
        <v>41711</v>
      </c>
      <c r="B19073">
        <v>0.08</v>
      </c>
      <c r="C19073">
        <f>IFERROR(((VLOOKUP(A19073,'Interest Rates-10yr'!$A$9:$C$15239,2,FALSE))-B19073),C19072)</f>
        <v>2.58</v>
      </c>
      <c r="D19073" s="98">
        <f>AVERAGE(C$10:C19073)</f>
        <v>1.0068411665967179</v>
      </c>
      <c r="E19073" s="2"/>
      <c r="G19073" s="23"/>
    </row>
    <row r="19074" spans="1:7" customFormat="1">
      <c r="A19074" s="4">
        <v>41712</v>
      </c>
      <c r="B19074">
        <v>0.08</v>
      </c>
      <c r="C19074">
        <f>IFERROR(((VLOOKUP(A19074,'Interest Rates-10yr'!$A$9:$C$15239,2,FALSE))-B19074),C19073)</f>
        <v>2.57</v>
      </c>
      <c r="D19074" s="98">
        <f>AVERAGE(C$10:C19074)</f>
        <v>1.0069231576186641</v>
      </c>
      <c r="E19074" s="2"/>
      <c r="G19074" s="23"/>
    </row>
    <row r="19075" spans="1:7" customFormat="1">
      <c r="A19075" s="4">
        <v>41713</v>
      </c>
      <c r="B19075">
        <v>0.08</v>
      </c>
      <c r="C19075">
        <f>IFERROR(((VLOOKUP(A19075,'Interest Rates-10yr'!$A$9:$C$15239,2,FALSE))-B19075),C19074)</f>
        <v>2.57</v>
      </c>
      <c r="D19075" s="98">
        <f>AVERAGE(C$10:C19075)</f>
        <v>1.0070051400398525</v>
      </c>
      <c r="E19075" s="2"/>
      <c r="G19075" s="23"/>
    </row>
    <row r="19076" spans="1:7" customFormat="1">
      <c r="A19076" s="4">
        <v>41714</v>
      </c>
      <c r="B19076">
        <v>0.08</v>
      </c>
      <c r="C19076">
        <f>IFERROR(((VLOOKUP(A19076,'Interest Rates-10yr'!$A$9:$C$15239,2,FALSE))-B19076),C19075)</f>
        <v>2.57</v>
      </c>
      <c r="D19076" s="98">
        <f>AVERAGE(C$10:C19076)</f>
        <v>1.0070871138616369</v>
      </c>
      <c r="E19076" s="2"/>
      <c r="G19076" s="23"/>
    </row>
    <row r="19077" spans="1:7" customFormat="1">
      <c r="A19077" s="4">
        <v>41715</v>
      </c>
      <c r="B19077">
        <v>0.08</v>
      </c>
      <c r="C19077">
        <f>IFERROR(((VLOOKUP(A19077,'Interest Rates-10yr'!$A$9:$C$15239,2,FALSE))-B19077),C19076)</f>
        <v>2.62</v>
      </c>
      <c r="D19077" s="98">
        <f>AVERAGE(C$10:C19077)</f>
        <v>1.0071717012796217</v>
      </c>
      <c r="E19077" s="2"/>
      <c r="G19077" s="23"/>
    </row>
    <row r="19078" spans="1:7" customFormat="1">
      <c r="A19078" s="4">
        <v>41716</v>
      </c>
      <c r="B19078">
        <v>0.08</v>
      </c>
      <c r="C19078">
        <f>IFERROR(((VLOOKUP(A19078,'Interest Rates-10yr'!$A$9:$C$15239,2,FALSE))-B19078),C19077)</f>
        <v>2.6</v>
      </c>
      <c r="D19078" s="98">
        <f>AVERAGE(C$10:C19078)</f>
        <v>1.0072552310031899</v>
      </c>
      <c r="E19078" s="2"/>
      <c r="G19078" s="23"/>
    </row>
    <row r="19079" spans="1:7" customFormat="1">
      <c r="A19079" s="4">
        <v>41717</v>
      </c>
      <c r="B19079">
        <v>0.08</v>
      </c>
      <c r="C19079">
        <f>IFERROR(((VLOOKUP(A19079,'Interest Rates-10yr'!$A$9:$C$15239,2,FALSE))-B19079),C19078)</f>
        <v>2.6999999999999997</v>
      </c>
      <c r="D19079" s="98">
        <f>AVERAGE(C$10:C19079)</f>
        <v>1.0073439958049202</v>
      </c>
      <c r="E19079" s="2"/>
      <c r="G19079" s="23"/>
    </row>
    <row r="19080" spans="1:7" customFormat="1">
      <c r="A19080" s="4">
        <v>41718</v>
      </c>
      <c r="B19080">
        <v>0.08</v>
      </c>
      <c r="C19080">
        <f>IFERROR(((VLOOKUP(A19080,'Interest Rates-10yr'!$A$9:$C$15239,2,FALSE))-B19080),C19079)</f>
        <v>2.71</v>
      </c>
      <c r="D19080" s="98">
        <f>AVERAGE(C$10:C19080)</f>
        <v>1.0074332756541255</v>
      </c>
      <c r="E19080" s="2"/>
      <c r="G19080" s="23"/>
    </row>
    <row r="19081" spans="1:7" customFormat="1">
      <c r="A19081" s="4">
        <v>41719</v>
      </c>
      <c r="B19081">
        <v>0.08</v>
      </c>
      <c r="C19081">
        <f>IFERROR(((VLOOKUP(A19081,'Interest Rates-10yr'!$A$9:$C$15239,2,FALSE))-B19081),C19080)</f>
        <v>2.67</v>
      </c>
      <c r="D19081" s="98">
        <f>AVERAGE(C$10:C19081)</f>
        <v>1.0075204488254943</v>
      </c>
      <c r="E19081" s="2"/>
      <c r="G19081" s="23"/>
    </row>
    <row r="19082" spans="1:7" customFormat="1">
      <c r="A19082" s="4">
        <v>41720</v>
      </c>
      <c r="B19082">
        <v>0.08</v>
      </c>
      <c r="C19082">
        <f>IFERROR(((VLOOKUP(A19082,'Interest Rates-10yr'!$A$9:$C$15239,2,FALSE))-B19082),C19081)</f>
        <v>2.67</v>
      </c>
      <c r="D19082" s="98">
        <f>AVERAGE(C$10:C19082)</f>
        <v>1.0076076128558604</v>
      </c>
      <c r="E19082" s="2"/>
      <c r="G19082" s="23"/>
    </row>
    <row r="19083" spans="1:7" customFormat="1">
      <c r="A19083" s="4">
        <v>41721</v>
      </c>
      <c r="B19083">
        <v>0.08</v>
      </c>
      <c r="C19083">
        <f>IFERROR(((VLOOKUP(A19083,'Interest Rates-10yr'!$A$9:$C$15239,2,FALSE))-B19083),C19082)</f>
        <v>2.67</v>
      </c>
      <c r="D19083" s="98">
        <f>AVERAGE(C$10:C19083)</f>
        <v>1.0076947677466614</v>
      </c>
      <c r="E19083" s="2"/>
      <c r="G19083" s="23"/>
    </row>
    <row r="19084" spans="1:7" customFormat="1">
      <c r="A19084" s="4">
        <v>41722</v>
      </c>
      <c r="B19084">
        <v>0.09</v>
      </c>
      <c r="C19084">
        <f>IFERROR(((VLOOKUP(A19084,'Interest Rates-10yr'!$A$9:$C$15239,2,FALSE))-B19084),C19083)</f>
        <v>2.6500000000000004</v>
      </c>
      <c r="D19084" s="98">
        <f>AVERAGE(C$10:C19084)</f>
        <v>1.0077808650065438</v>
      </c>
      <c r="E19084" s="2"/>
      <c r="G19084" s="23"/>
    </row>
    <row r="19085" spans="1:7" customFormat="1">
      <c r="A19085" s="4">
        <v>41723</v>
      </c>
      <c r="B19085">
        <v>0.09</v>
      </c>
      <c r="C19085">
        <f>IFERROR(((VLOOKUP(A19085,'Interest Rates-10yr'!$A$9:$C$15239,2,FALSE))-B19085),C19084)</f>
        <v>2.66</v>
      </c>
      <c r="D19085" s="98">
        <f>AVERAGE(C$10:C19085)</f>
        <v>1.0078674774585774</v>
      </c>
      <c r="E19085" s="2"/>
      <c r="G19085" s="23"/>
    </row>
    <row r="19086" spans="1:7" customFormat="1">
      <c r="A19086" s="4">
        <v>41724</v>
      </c>
      <c r="B19086">
        <v>0.08</v>
      </c>
      <c r="C19086">
        <f>IFERROR(((VLOOKUP(A19086,'Interest Rates-10yr'!$A$9:$C$15239,2,FALSE))-B19086),C19085)</f>
        <v>2.63</v>
      </c>
      <c r="D19086" s="98">
        <f>AVERAGE(C$10:C19086)</f>
        <v>1.0079525082560059</v>
      </c>
      <c r="E19086" s="2"/>
      <c r="G19086" s="23"/>
    </row>
    <row r="19087" spans="1:7" customFormat="1">
      <c r="A19087" s="4">
        <v>41725</v>
      </c>
      <c r="B19087">
        <v>0.08</v>
      </c>
      <c r="C19087">
        <f>IFERROR(((VLOOKUP(A19087,'Interest Rates-10yr'!$A$9:$C$15239,2,FALSE))-B19087),C19086)</f>
        <v>2.61</v>
      </c>
      <c r="D19087" s="98">
        <f>AVERAGE(C$10:C19087)</f>
        <v>1.0080364818115015</v>
      </c>
      <c r="E19087" s="2"/>
      <c r="G19087" s="23"/>
    </row>
    <row r="19088" spans="1:7" customFormat="1">
      <c r="A19088" s="4">
        <v>41726</v>
      </c>
      <c r="B19088">
        <v>0.08</v>
      </c>
      <c r="C19088">
        <f>IFERROR(((VLOOKUP(A19088,'Interest Rates-10yr'!$A$9:$C$15239,2,FALSE))-B19088),C19087)</f>
        <v>2.65</v>
      </c>
      <c r="D19088" s="98">
        <f>AVERAGE(C$10:C19088)</f>
        <v>1.0081225431102168</v>
      </c>
      <c r="E19088" s="2"/>
      <c r="G19088" s="23"/>
    </row>
    <row r="19089" spans="1:8">
      <c r="A19089" s="4">
        <v>41727</v>
      </c>
      <c r="B19089">
        <v>0.08</v>
      </c>
      <c r="C19089">
        <f>IFERROR(((VLOOKUP(A19089,'Interest Rates-10yr'!$A$9:$C$15239,2,FALSE))-B19089),C19088)</f>
        <v>2.65</v>
      </c>
      <c r="D19089" s="98">
        <f>AVERAGE(C$10:C19089)</f>
        <v>1.0082085953878317</v>
      </c>
      <c r="E19089" s="2"/>
      <c r="H19089"/>
    </row>
    <row r="19090" spans="1:8">
      <c r="A19090" s="4">
        <v>41728</v>
      </c>
      <c r="B19090">
        <v>0.08</v>
      </c>
      <c r="C19090">
        <f>IFERROR(((VLOOKUP(A19090,'Interest Rates-10yr'!$A$9:$C$15239,2,FALSE))-B19090),C19089)</f>
        <v>2.65</v>
      </c>
      <c r="D19090" s="98">
        <f>AVERAGE(C$10:C19090)</f>
        <v>1.0082946386457643</v>
      </c>
      <c r="E19090" s="2"/>
      <c r="H19090"/>
    </row>
    <row r="19091" spans="1:8">
      <c r="A19091" s="4">
        <v>41729</v>
      </c>
      <c r="B19091">
        <v>0.06</v>
      </c>
      <c r="C19091">
        <f>IFERROR(((VLOOKUP(A19091,'Interest Rates-10yr'!$A$9:$C$15239,2,FALSE))-B19091),C19090)</f>
        <v>2.67</v>
      </c>
      <c r="D19091" s="98">
        <f>AVERAGE(C$10:C19091)</f>
        <v>1.0083817209935975</v>
      </c>
      <c r="E19091" s="2"/>
      <c r="F19091" s="12" t="s">
        <v>182</v>
      </c>
      <c r="G19091" s="23">
        <f>AVERAGE(B19002:B19091)/100</f>
        <v>7.2222222222222219E-4</v>
      </c>
      <c r="H19091" s="23">
        <f>AVERAGE(C19002:C19091)/100</f>
        <v>2.6964444444444444E-2</v>
      </c>
    </row>
    <row r="19092" spans="1:8">
      <c r="A19092" s="4">
        <v>41730</v>
      </c>
      <c r="B19092">
        <v>0.08</v>
      </c>
      <c r="C19092">
        <f>IFERROR(((VLOOKUP(A19092,'Interest Rates-10yr'!$A$9:$C$15239,2,FALSE))-B19092),C19091)</f>
        <v>2.69</v>
      </c>
      <c r="D19092" s="98">
        <f>AVERAGE(C$10:C19092)</f>
        <v>1.0084698422679781</v>
      </c>
      <c r="E19092" s="2"/>
      <c r="H19092"/>
    </row>
    <row r="19093" spans="1:8">
      <c r="A19093" s="4">
        <v>41731</v>
      </c>
      <c r="B19093">
        <v>0.09</v>
      </c>
      <c r="C19093">
        <f>IFERROR(((VLOOKUP(A19093,'Interest Rates-10yr'!$A$9:$C$15239,2,FALSE))-B19093),C19092)</f>
        <v>2.73</v>
      </c>
      <c r="D19093" s="98">
        <f>AVERAGE(C$10:C19093)</f>
        <v>1.0085600503039105</v>
      </c>
      <c r="E19093" s="2"/>
      <c r="H19093"/>
    </row>
    <row r="19094" spans="1:8">
      <c r="A19094" s="4">
        <v>41732</v>
      </c>
      <c r="B19094">
        <v>0.08</v>
      </c>
      <c r="C19094">
        <f>IFERROR(((VLOOKUP(A19094,'Interest Rates-10yr'!$A$9:$C$15239,2,FALSE))-B19094),C19093)</f>
        <v>2.7199999999999998</v>
      </c>
      <c r="D19094" s="98">
        <f>AVERAGE(C$10:C19094)</f>
        <v>1.0086497249148456</v>
      </c>
      <c r="E19094" s="2"/>
      <c r="H19094"/>
    </row>
    <row r="19095" spans="1:8">
      <c r="A19095" s="4">
        <v>41733</v>
      </c>
      <c r="B19095">
        <v>0.08</v>
      </c>
      <c r="C19095">
        <f>IFERROR(((VLOOKUP(A19095,'Interest Rates-10yr'!$A$9:$C$15239,2,FALSE))-B19095),C19094)</f>
        <v>2.66</v>
      </c>
      <c r="D19095" s="98">
        <f>AVERAGE(C$10:C19095)</f>
        <v>1.0087362464633671</v>
      </c>
      <c r="E19095" s="2"/>
      <c r="H19095"/>
    </row>
    <row r="19096" spans="1:8">
      <c r="A19096" s="4">
        <v>41734</v>
      </c>
      <c r="B19096">
        <v>0.08</v>
      </c>
      <c r="C19096">
        <f>IFERROR(((VLOOKUP(A19096,'Interest Rates-10yr'!$A$9:$C$15239,2,FALSE))-B19096),C19095)</f>
        <v>2.66</v>
      </c>
      <c r="D19096" s="98">
        <f>AVERAGE(C$10:C19096)</f>
        <v>1.0088227589458703</v>
      </c>
      <c r="E19096" s="2"/>
      <c r="H19096"/>
    </row>
    <row r="19097" spans="1:8">
      <c r="A19097" s="4">
        <v>41735</v>
      </c>
      <c r="B19097">
        <v>0.08</v>
      </c>
      <c r="C19097">
        <f>IFERROR(((VLOOKUP(A19097,'Interest Rates-10yr'!$A$9:$C$15239,2,FALSE))-B19097),C19096)</f>
        <v>2.66</v>
      </c>
      <c r="D19097" s="98">
        <f>AVERAGE(C$10:C19097)</f>
        <v>1.0089092623637796</v>
      </c>
      <c r="E19097" s="2"/>
      <c r="H19097"/>
    </row>
    <row r="19098" spans="1:8">
      <c r="A19098" s="4">
        <v>41736</v>
      </c>
      <c r="B19098">
        <v>0.09</v>
      </c>
      <c r="C19098">
        <f>IFERROR(((VLOOKUP(A19098,'Interest Rates-10yr'!$A$9:$C$15239,2,FALSE))-B19098),C19097)</f>
        <v>2.62</v>
      </c>
      <c r="D19098" s="98">
        <f>AVERAGE(C$10:C19098)</f>
        <v>1.0089936612708799</v>
      </c>
      <c r="E19098" s="2"/>
      <c r="H19098"/>
    </row>
    <row r="19099" spans="1:8">
      <c r="A19099" s="4">
        <v>41737</v>
      </c>
      <c r="B19099">
        <v>0.08</v>
      </c>
      <c r="C19099">
        <f>IFERROR(((VLOOKUP(A19099,'Interest Rates-10yr'!$A$9:$C$15239,2,FALSE))-B19099),C19098)</f>
        <v>2.61</v>
      </c>
      <c r="D19099" s="98">
        <f>AVERAGE(C$10:C19099)</f>
        <v>1.0090775275013004</v>
      </c>
      <c r="E19099" s="2"/>
      <c r="H19099"/>
    </row>
    <row r="19100" spans="1:8">
      <c r="A19100" s="4">
        <v>41738</v>
      </c>
      <c r="B19100">
        <v>0.08</v>
      </c>
      <c r="C19100">
        <f>IFERROR(((VLOOKUP(A19100,'Interest Rates-10yr'!$A$9:$C$15239,2,FALSE))-B19100),C19099)</f>
        <v>2.63</v>
      </c>
      <c r="D19100" s="98">
        <f>AVERAGE(C$10:C19100)</f>
        <v>1.0091624325598358</v>
      </c>
      <c r="E19100" s="2"/>
      <c r="H19100"/>
    </row>
    <row r="19101" spans="1:8">
      <c r="A19101" s="4">
        <v>41739</v>
      </c>
      <c r="B19101">
        <v>0.08</v>
      </c>
      <c r="C19101">
        <f>IFERROR(((VLOOKUP(A19101,'Interest Rates-10yr'!$A$9:$C$15239,2,FALSE))-B19101),C19100)</f>
        <v>2.57</v>
      </c>
      <c r="D19101" s="98">
        <f>AVERAGE(C$10:C19101)</f>
        <v>1.0092441860465025</v>
      </c>
      <c r="E19101" s="2"/>
      <c r="H19101"/>
    </row>
    <row r="19102" spans="1:8">
      <c r="A19102" s="4">
        <v>41740</v>
      </c>
      <c r="B19102">
        <v>0.09</v>
      </c>
      <c r="C19102">
        <f>IFERROR(((VLOOKUP(A19102,'Interest Rates-10yr'!$A$9:$C$15239,2,FALSE))-B19102),C19101)</f>
        <v>2.54</v>
      </c>
      <c r="D19102" s="98">
        <f>AVERAGE(C$10:C19102)</f>
        <v>1.0093243597129749</v>
      </c>
      <c r="E19102" s="2"/>
      <c r="H19102"/>
    </row>
    <row r="19103" spans="1:8">
      <c r="A19103" s="4">
        <v>41741</v>
      </c>
      <c r="B19103">
        <v>0.09</v>
      </c>
      <c r="C19103">
        <f>IFERROR(((VLOOKUP(A19103,'Interest Rates-10yr'!$A$9:$C$15239,2,FALSE))-B19103),C19102)</f>
        <v>2.54</v>
      </c>
      <c r="D19103" s="98">
        <f>AVERAGE(C$10:C19103)</f>
        <v>1.0094045249816606</v>
      </c>
      <c r="E19103" s="2"/>
      <c r="H19103"/>
    </row>
    <row r="19104" spans="1:8">
      <c r="A19104" s="4">
        <v>41742</v>
      </c>
      <c r="B19104">
        <v>0.09</v>
      </c>
      <c r="C19104">
        <f>IFERROR(((VLOOKUP(A19104,'Interest Rates-10yr'!$A$9:$C$15239,2,FALSE))-B19104),C19103)</f>
        <v>2.54</v>
      </c>
      <c r="D19104" s="98">
        <f>AVERAGE(C$10:C19104)</f>
        <v>1.0094846818538796</v>
      </c>
      <c r="E19104" s="2"/>
      <c r="H19104"/>
    </row>
    <row r="19105" spans="1:7" customFormat="1">
      <c r="A19105" s="4">
        <v>41743</v>
      </c>
      <c r="B19105">
        <v>0.09</v>
      </c>
      <c r="C19105">
        <f>IFERROR(((VLOOKUP(A19105,'Interest Rates-10yr'!$A$9:$C$15239,2,FALSE))-B19105),C19104)</f>
        <v>2.56</v>
      </c>
      <c r="D19105" s="98">
        <f>AVERAGE(C$10:C19105)</f>
        <v>1.0095658776707075</v>
      </c>
      <c r="E19105" s="2"/>
      <c r="G19105" s="23"/>
    </row>
    <row r="19106" spans="1:7" customFormat="1">
      <c r="A19106" s="4">
        <v>41744</v>
      </c>
      <c r="B19106">
        <v>0.1</v>
      </c>
      <c r="C19106">
        <f>IFERROR(((VLOOKUP(A19106,'Interest Rates-10yr'!$A$9:$C$15239,2,FALSE))-B19106),C19105)</f>
        <v>2.54</v>
      </c>
      <c r="D19106" s="98">
        <f>AVERAGE(C$10:C19106)</f>
        <v>1.0096460176991062</v>
      </c>
      <c r="E19106" s="2"/>
      <c r="G19106" s="23"/>
    </row>
    <row r="19107" spans="1:7" customFormat="1">
      <c r="A19107" s="4">
        <v>41745</v>
      </c>
      <c r="B19107">
        <v>0.09</v>
      </c>
      <c r="C19107">
        <f>IFERROR(((VLOOKUP(A19107,'Interest Rates-10yr'!$A$9:$C$15239,2,FALSE))-B19107),C19106)</f>
        <v>2.56</v>
      </c>
      <c r="D19107" s="98">
        <f>AVERAGE(C$10:C19107)</f>
        <v>1.0097271965650767</v>
      </c>
      <c r="E19107" s="2"/>
      <c r="G19107" s="23"/>
    </row>
    <row r="19108" spans="1:7" customFormat="1">
      <c r="A19108" s="4">
        <v>41746</v>
      </c>
      <c r="B19108">
        <v>0.09</v>
      </c>
      <c r="C19108">
        <f>IFERROR(((VLOOKUP(A19108,'Interest Rates-10yr'!$A$9:$C$15239,2,FALSE))-B19108),C19107)</f>
        <v>2.64</v>
      </c>
      <c r="D19108" s="98">
        <f>AVERAGE(C$10:C19108)</f>
        <v>1.0098125556311761</v>
      </c>
      <c r="E19108" s="2"/>
      <c r="G19108" s="23"/>
    </row>
    <row r="19109" spans="1:7" customFormat="1">
      <c r="A19109" s="4">
        <v>41747</v>
      </c>
      <c r="B19109">
        <v>0.1</v>
      </c>
      <c r="C19109">
        <f>IFERROR(((VLOOKUP(A19109,'Interest Rates-10yr'!$A$9:$C$15239,2,FALSE))-B19109),C19108)</f>
        <v>2.64</v>
      </c>
      <c r="D19109" s="98">
        <f>AVERAGE(C$10:C19109)</f>
        <v>1.0098979057591535</v>
      </c>
      <c r="E19109" s="2"/>
      <c r="G19109" s="23"/>
    </row>
    <row r="19110" spans="1:7" customFormat="1">
      <c r="A19110" s="4">
        <v>41748</v>
      </c>
      <c r="B19110">
        <v>0.1</v>
      </c>
      <c r="C19110">
        <f>IFERROR(((VLOOKUP(A19110,'Interest Rates-10yr'!$A$9:$C$15239,2,FALSE))-B19110),C19109)</f>
        <v>2.64</v>
      </c>
      <c r="D19110" s="98">
        <f>AVERAGE(C$10:C19110)</f>
        <v>1.0099832469504126</v>
      </c>
      <c r="E19110" s="2"/>
      <c r="G19110" s="23"/>
    </row>
    <row r="19111" spans="1:7" customFormat="1">
      <c r="A19111" s="4">
        <v>41749</v>
      </c>
      <c r="B19111">
        <v>0.1</v>
      </c>
      <c r="C19111">
        <f>IFERROR(((VLOOKUP(A19111,'Interest Rates-10yr'!$A$9:$C$15239,2,FALSE))-B19111),C19110)</f>
        <v>2.64</v>
      </c>
      <c r="D19111" s="98">
        <f>AVERAGE(C$10:C19111)</f>
        <v>1.0100685792063571</v>
      </c>
      <c r="E19111" s="2"/>
      <c r="G19111" s="23"/>
    </row>
    <row r="19112" spans="1:7" customFormat="1">
      <c r="A19112" s="4">
        <v>41750</v>
      </c>
      <c r="B19112">
        <v>0.1</v>
      </c>
      <c r="C19112">
        <f>IFERROR(((VLOOKUP(A19112,'Interest Rates-10yr'!$A$9:$C$15239,2,FALSE))-B19112),C19111)</f>
        <v>2.63</v>
      </c>
      <c r="D19112" s="98">
        <f>AVERAGE(C$10:C19112)</f>
        <v>1.010153379050402</v>
      </c>
      <c r="E19112" s="2"/>
      <c r="G19112" s="23"/>
    </row>
    <row r="19113" spans="1:7" customFormat="1">
      <c r="A19113" s="4">
        <v>41751</v>
      </c>
      <c r="B19113">
        <v>0.1</v>
      </c>
      <c r="C19113">
        <f>IFERROR(((VLOOKUP(A19113,'Interest Rates-10yr'!$A$9:$C$15239,2,FALSE))-B19113),C19112)</f>
        <v>2.63</v>
      </c>
      <c r="D19113" s="98">
        <f>AVERAGE(C$10:C19113)</f>
        <v>1.0102381700167418</v>
      </c>
      <c r="E19113" s="2"/>
      <c r="G19113" s="23"/>
    </row>
    <row r="19114" spans="1:7" customFormat="1">
      <c r="A19114" s="4">
        <v>41752</v>
      </c>
      <c r="B19114">
        <v>0.1</v>
      </c>
      <c r="C19114">
        <f>IFERROR(((VLOOKUP(A19114,'Interest Rates-10yr'!$A$9:$C$15239,2,FALSE))-B19114),C19113)</f>
        <v>2.6</v>
      </c>
      <c r="D19114" s="98">
        <f>AVERAGE(C$10:C19114)</f>
        <v>1.0103213818372065</v>
      </c>
      <c r="E19114" s="2"/>
      <c r="G19114" s="23"/>
    </row>
    <row r="19115" spans="1:7" customFormat="1">
      <c r="A19115" s="4">
        <v>41753</v>
      </c>
      <c r="B19115">
        <v>0.1</v>
      </c>
      <c r="C19115">
        <f>IFERROR(((VLOOKUP(A19115,'Interest Rates-10yr'!$A$9:$C$15239,2,FALSE))-B19115),C19114)</f>
        <v>2.6</v>
      </c>
      <c r="D19115" s="98">
        <f>AVERAGE(C$10:C19115)</f>
        <v>1.0104045849471281</v>
      </c>
      <c r="E19115" s="2"/>
      <c r="G19115" s="23"/>
    </row>
    <row r="19116" spans="1:7" customFormat="1">
      <c r="A19116" s="4">
        <v>41754</v>
      </c>
      <c r="B19116">
        <v>0.09</v>
      </c>
      <c r="C19116">
        <f>IFERROR(((VLOOKUP(A19116,'Interest Rates-10yr'!$A$9:$C$15239,2,FALSE))-B19116),C19115)</f>
        <v>2.5900000000000003</v>
      </c>
      <c r="D19116" s="98">
        <f>AVERAGE(C$10:C19116)</f>
        <v>1.0104872559794751</v>
      </c>
      <c r="E19116" s="2"/>
      <c r="G19116" s="23"/>
    </row>
    <row r="19117" spans="1:7" customFormat="1">
      <c r="A19117" s="4">
        <v>41755</v>
      </c>
      <c r="B19117">
        <v>0.09</v>
      </c>
      <c r="C19117">
        <f>IFERROR(((VLOOKUP(A19117,'Interest Rates-10yr'!$A$9:$C$15239,2,FALSE))-B19117),C19116)</f>
        <v>2.5900000000000003</v>
      </c>
      <c r="D19117" s="98">
        <f>AVERAGE(C$10:C19117)</f>
        <v>1.0105699183587937</v>
      </c>
      <c r="E19117" s="2"/>
      <c r="G19117" s="23"/>
    </row>
    <row r="19118" spans="1:7" customFormat="1">
      <c r="A19118" s="4">
        <v>41756</v>
      </c>
      <c r="B19118">
        <v>0.09</v>
      </c>
      <c r="C19118">
        <f>IFERROR(((VLOOKUP(A19118,'Interest Rates-10yr'!$A$9:$C$15239,2,FALSE))-B19118),C19117)</f>
        <v>2.5900000000000003</v>
      </c>
      <c r="D19118" s="98">
        <f>AVERAGE(C$10:C19118)</f>
        <v>1.0106525720864425</v>
      </c>
      <c r="E19118" s="2"/>
      <c r="G19118" s="23"/>
    </row>
    <row r="19119" spans="1:7" customFormat="1">
      <c r="A19119" s="4">
        <v>41757</v>
      </c>
      <c r="B19119">
        <v>0.09</v>
      </c>
      <c r="C19119">
        <f>IFERROR(((VLOOKUP(A19119,'Interest Rates-10yr'!$A$9:$C$15239,2,FALSE))-B19119),C19118)</f>
        <v>2.6100000000000003</v>
      </c>
      <c r="D19119" s="98">
        <f>AVERAGE(C$10:C19119)</f>
        <v>1.0107362637362549</v>
      </c>
      <c r="E19119" s="2"/>
      <c r="G19119" s="23"/>
    </row>
    <row r="19120" spans="1:7" customFormat="1">
      <c r="A19120" s="4">
        <v>41758</v>
      </c>
      <c r="B19120">
        <v>0.1</v>
      </c>
      <c r="C19120">
        <f>IFERROR(((VLOOKUP(A19120,'Interest Rates-10yr'!$A$9:$C$15239,2,FALSE))-B19120),C19119)</f>
        <v>2.61</v>
      </c>
      <c r="D19120" s="98">
        <f>AVERAGE(C$10:C19120)</f>
        <v>1.0108199466275878</v>
      </c>
      <c r="E19120" s="2"/>
      <c r="G19120" s="23"/>
    </row>
    <row r="19121" spans="1:7" customFormat="1">
      <c r="A19121" s="4">
        <v>41759</v>
      </c>
      <c r="B19121">
        <v>0.09</v>
      </c>
      <c r="C19121">
        <f>IFERROR(((VLOOKUP(A19121,'Interest Rates-10yr'!$A$9:$C$15239,2,FALSE))-B19121),C19120)</f>
        <v>2.58</v>
      </c>
      <c r="D19121" s="98">
        <f>AVERAGE(C$10:C19121)</f>
        <v>1.0109020510673834</v>
      </c>
      <c r="E19121" s="2"/>
      <c r="G19121" s="23"/>
    </row>
    <row r="19122" spans="1:7" customFormat="1">
      <c r="A19122" s="4">
        <v>41760</v>
      </c>
      <c r="B19122">
        <v>0.09</v>
      </c>
      <c r="C19122">
        <f>IFERROR(((VLOOKUP(A19122,'Interest Rates-10yr'!$A$9:$C$15239,2,FALSE))-B19122),C19121)</f>
        <v>2.54</v>
      </c>
      <c r="D19122" s="98">
        <f>AVERAGE(C$10:C19122)</f>
        <v>1.0109820540992955</v>
      </c>
      <c r="E19122" s="2"/>
      <c r="G19122" s="23"/>
    </row>
    <row r="19123" spans="1:7" customFormat="1">
      <c r="A19123" s="4">
        <v>41761</v>
      </c>
      <c r="B19123">
        <v>0.09</v>
      </c>
      <c r="C19123">
        <f>IFERROR(((VLOOKUP(A19123,'Interest Rates-10yr'!$A$9:$C$15239,2,FALSE))-B19123),C19122)</f>
        <v>2.5100000000000002</v>
      </c>
      <c r="D19123" s="98">
        <f>AVERAGE(C$10:C19123)</f>
        <v>1.0110604792298752</v>
      </c>
      <c r="E19123" s="2"/>
      <c r="G19123" s="23"/>
    </row>
    <row r="19124" spans="1:7" customFormat="1">
      <c r="A19124" s="4">
        <v>41762</v>
      </c>
      <c r="B19124">
        <v>0.09</v>
      </c>
      <c r="C19124">
        <f>IFERROR(((VLOOKUP(A19124,'Interest Rates-10yr'!$A$9:$C$15239,2,FALSE))-B19124),C19123)</f>
        <v>2.5100000000000002</v>
      </c>
      <c r="D19124" s="98">
        <f>AVERAGE(C$10:C19124)</f>
        <v>1.0111388961548433</v>
      </c>
      <c r="E19124" s="2"/>
      <c r="G19124" s="23"/>
    </row>
    <row r="19125" spans="1:7" customFormat="1">
      <c r="A19125" s="4">
        <v>41763</v>
      </c>
      <c r="B19125">
        <v>0.09</v>
      </c>
      <c r="C19125">
        <f>IFERROR(((VLOOKUP(A19125,'Interest Rates-10yr'!$A$9:$C$15239,2,FALSE))-B19125),C19124)</f>
        <v>2.5100000000000002</v>
      </c>
      <c r="D19125" s="98">
        <f>AVERAGE(C$10:C19125)</f>
        <v>1.011217304875488</v>
      </c>
      <c r="E19125" s="2"/>
      <c r="G19125" s="23"/>
    </row>
    <row r="19126" spans="1:7" customFormat="1">
      <c r="A19126" s="4">
        <v>41764</v>
      </c>
      <c r="B19126">
        <v>0.09</v>
      </c>
      <c r="C19126">
        <f>IFERROR(((VLOOKUP(A19126,'Interest Rates-10yr'!$A$9:$C$15239,2,FALSE))-B19126),C19125)</f>
        <v>2.54</v>
      </c>
      <c r="D19126" s="98">
        <f>AVERAGE(C$10:C19126)</f>
        <v>1.0112972746769802</v>
      </c>
      <c r="E19126" s="2"/>
      <c r="G19126" s="23"/>
    </row>
    <row r="19127" spans="1:7" customFormat="1">
      <c r="A19127" s="4">
        <v>41765</v>
      </c>
      <c r="B19127">
        <v>0.09</v>
      </c>
      <c r="C19127">
        <f>IFERROR(((VLOOKUP(A19127,'Interest Rates-10yr'!$A$9:$C$15239,2,FALSE))-B19127),C19126)</f>
        <v>2.52</v>
      </c>
      <c r="D19127" s="98">
        <f>AVERAGE(C$10:C19127)</f>
        <v>1.0113761899780223</v>
      </c>
      <c r="E19127" s="2"/>
      <c r="G19127" s="23"/>
    </row>
    <row r="19128" spans="1:7" customFormat="1">
      <c r="A19128" s="4">
        <v>41766</v>
      </c>
      <c r="B19128">
        <v>0.08</v>
      </c>
      <c r="C19128">
        <f>IFERROR(((VLOOKUP(A19128,'Interest Rates-10yr'!$A$9:$C$15239,2,FALSE))-B19128),C19127)</f>
        <v>2.54</v>
      </c>
      <c r="D19128" s="98">
        <f>AVERAGE(C$10:C19128)</f>
        <v>1.0114561431037099</v>
      </c>
      <c r="E19128" s="2"/>
      <c r="G19128" s="23"/>
    </row>
    <row r="19129" spans="1:7" customFormat="1">
      <c r="A19129" s="4">
        <v>41767</v>
      </c>
      <c r="B19129">
        <v>0.08</v>
      </c>
      <c r="C19129">
        <f>IFERROR(((VLOOKUP(A19129,'Interest Rates-10yr'!$A$9:$C$15239,2,FALSE))-B19129),C19128)</f>
        <v>2.5299999999999998</v>
      </c>
      <c r="D19129" s="98">
        <f>AVERAGE(C$10:C19129)</f>
        <v>1.0115355648535476</v>
      </c>
      <c r="E19129" s="2"/>
      <c r="G19129" s="23"/>
    </row>
    <row r="19130" spans="1:7" customFormat="1">
      <c r="A19130" s="4">
        <v>41768</v>
      </c>
      <c r="B19130">
        <v>0.08</v>
      </c>
      <c r="C19130">
        <f>IFERROR(((VLOOKUP(A19130,'Interest Rates-10yr'!$A$9:$C$15239,2,FALSE))-B19130),C19129)</f>
        <v>2.54</v>
      </c>
      <c r="D19130" s="98">
        <f>AVERAGE(C$10:C19130)</f>
        <v>1.0116155012813048</v>
      </c>
      <c r="E19130" s="2"/>
      <c r="G19130" s="23"/>
    </row>
    <row r="19131" spans="1:7" customFormat="1">
      <c r="A19131" s="4">
        <v>41769</v>
      </c>
      <c r="B19131">
        <v>0.08</v>
      </c>
      <c r="C19131">
        <f>IFERROR(((VLOOKUP(A19131,'Interest Rates-10yr'!$A$9:$C$15239,2,FALSE))-B19131),C19130)</f>
        <v>2.54</v>
      </c>
      <c r="D19131" s="98">
        <f>AVERAGE(C$10:C19131)</f>
        <v>1.0116954293483857</v>
      </c>
      <c r="E19131" s="2"/>
      <c r="G19131" s="23"/>
    </row>
    <row r="19132" spans="1:7" customFormat="1">
      <c r="A19132" s="4">
        <v>41770</v>
      </c>
      <c r="B19132">
        <v>0.08</v>
      </c>
      <c r="C19132">
        <f>IFERROR(((VLOOKUP(A19132,'Interest Rates-10yr'!$A$9:$C$15239,2,FALSE))-B19132),C19131)</f>
        <v>2.54</v>
      </c>
      <c r="D19132" s="98">
        <f>AVERAGE(C$10:C19132)</f>
        <v>1.0117753490561017</v>
      </c>
      <c r="E19132" s="2"/>
      <c r="G19132" s="23"/>
    </row>
    <row r="19133" spans="1:7" customFormat="1">
      <c r="A19133" s="4">
        <v>41771</v>
      </c>
      <c r="B19133">
        <v>0.08</v>
      </c>
      <c r="C19133">
        <f>IFERROR(((VLOOKUP(A19133,'Interest Rates-10yr'!$A$9:$C$15239,2,FALSE))-B19133),C19132)</f>
        <v>2.58</v>
      </c>
      <c r="D19133" s="98">
        <f>AVERAGE(C$10:C19133)</f>
        <v>1.0118573520183975</v>
      </c>
      <c r="E19133" s="2"/>
      <c r="G19133" s="23"/>
    </row>
    <row r="19134" spans="1:7" customFormat="1">
      <c r="A19134" s="4">
        <v>41772</v>
      </c>
      <c r="B19134">
        <v>0.09</v>
      </c>
      <c r="C19134">
        <f>IFERROR(((VLOOKUP(A19134,'Interest Rates-10yr'!$A$9:$C$15239,2,FALSE))-B19134),C19133)</f>
        <v>2.52</v>
      </c>
      <c r="D19134" s="98">
        <f>AVERAGE(C$10:C19134)</f>
        <v>1.0119362091503181</v>
      </c>
      <c r="E19134" s="2"/>
      <c r="G19134" s="23"/>
    </row>
    <row r="19135" spans="1:7" customFormat="1">
      <c r="A19135" s="4">
        <v>41773</v>
      </c>
      <c r="B19135">
        <v>0.08</v>
      </c>
      <c r="C19135">
        <f>IFERROR(((VLOOKUP(A19135,'Interest Rates-10yr'!$A$9:$C$15239,2,FALSE))-B19135),C19134)</f>
        <v>2.46</v>
      </c>
      <c r="D19135" s="98">
        <f>AVERAGE(C$10:C19135)</f>
        <v>1.0120119209453013</v>
      </c>
      <c r="E19135" s="2"/>
      <c r="G19135" s="23"/>
    </row>
    <row r="19136" spans="1:7" customFormat="1">
      <c r="A19136" s="4">
        <v>41774</v>
      </c>
      <c r="B19136">
        <v>0.09</v>
      </c>
      <c r="C19136">
        <f>IFERROR(((VLOOKUP(A19136,'Interest Rates-10yr'!$A$9:$C$15239,2,FALSE))-B19136),C19135)</f>
        <v>2.41</v>
      </c>
      <c r="D19136" s="98">
        <f>AVERAGE(C$10:C19136)</f>
        <v>1.0120850107178248</v>
      </c>
      <c r="E19136" s="2"/>
      <c r="G19136" s="23"/>
    </row>
    <row r="19137" spans="1:7" customFormat="1">
      <c r="A19137" s="4">
        <v>41775</v>
      </c>
      <c r="B19137">
        <v>0.09</v>
      </c>
      <c r="C19137">
        <f>IFERROR(((VLOOKUP(A19137,'Interest Rates-10yr'!$A$9:$C$15239,2,FALSE))-B19137),C19136)</f>
        <v>2.4300000000000002</v>
      </c>
      <c r="D19137" s="98">
        <f>AVERAGE(C$10:C19137)</f>
        <v>1.0121591384357922</v>
      </c>
      <c r="E19137" s="2"/>
      <c r="G19137" s="23"/>
    </row>
    <row r="19138" spans="1:7" customFormat="1">
      <c r="A19138" s="4">
        <v>41776</v>
      </c>
      <c r="B19138">
        <v>0.09</v>
      </c>
      <c r="C19138">
        <f>IFERROR(((VLOOKUP(A19138,'Interest Rates-10yr'!$A$9:$C$15239,2,FALSE))-B19138),C19137)</f>
        <v>2.4300000000000002</v>
      </c>
      <c r="D19138" s="98">
        <f>AVERAGE(C$10:C19138)</f>
        <v>1.0122332584034626</v>
      </c>
      <c r="E19138" s="2"/>
      <c r="G19138" s="23"/>
    </row>
    <row r="19139" spans="1:7" customFormat="1">
      <c r="A19139" s="4">
        <v>41777</v>
      </c>
      <c r="B19139">
        <v>0.09</v>
      </c>
      <c r="C19139">
        <f>IFERROR(((VLOOKUP(A19139,'Interest Rates-10yr'!$A$9:$C$15239,2,FALSE))-B19139),C19138)</f>
        <v>2.4300000000000002</v>
      </c>
      <c r="D19139" s="98">
        <f>AVERAGE(C$10:C19139)</f>
        <v>1.0123073706220509</v>
      </c>
      <c r="E19139" s="2"/>
      <c r="G19139" s="23"/>
    </row>
    <row r="19140" spans="1:7" customFormat="1">
      <c r="A19140" s="4">
        <v>41778</v>
      </c>
      <c r="B19140">
        <v>0.09</v>
      </c>
      <c r="C19140">
        <f>IFERROR(((VLOOKUP(A19140,'Interest Rates-10yr'!$A$9:$C$15239,2,FALSE))-B19140),C19139)</f>
        <v>2.4500000000000002</v>
      </c>
      <c r="D19140" s="98">
        <f>AVERAGE(C$10:C19140)</f>
        <v>1.0123825205164307</v>
      </c>
      <c r="E19140" s="2"/>
      <c r="G19140" s="23"/>
    </row>
    <row r="19141" spans="1:7" customFormat="1">
      <c r="A19141" s="4">
        <v>41779</v>
      </c>
      <c r="B19141">
        <v>0.09</v>
      </c>
      <c r="C19141">
        <f>IFERROR(((VLOOKUP(A19141,'Interest Rates-10yr'!$A$9:$C$15239,2,FALSE))-B19141),C19140)</f>
        <v>2.4300000000000002</v>
      </c>
      <c r="D19141" s="98">
        <f>AVERAGE(C$10:C19141)</f>
        <v>1.012456617185858</v>
      </c>
      <c r="E19141" s="2"/>
      <c r="G19141" s="23"/>
    </row>
    <row r="19142" spans="1:7" customFormat="1">
      <c r="A19142" s="4">
        <v>41780</v>
      </c>
      <c r="B19142">
        <v>0.09</v>
      </c>
      <c r="C19142">
        <f>IFERROR(((VLOOKUP(A19142,'Interest Rates-10yr'!$A$9:$C$15239,2,FALSE))-B19142),C19141)</f>
        <v>2.4500000000000002</v>
      </c>
      <c r="D19142" s="98">
        <f>AVERAGE(C$10:C19142)</f>
        <v>1.0125317514242322</v>
      </c>
      <c r="E19142" s="2"/>
      <c r="G19142" s="23"/>
    </row>
    <row r="19143" spans="1:7" customFormat="1">
      <c r="A19143" s="4">
        <v>41781</v>
      </c>
      <c r="B19143">
        <v>0.09</v>
      </c>
      <c r="C19143">
        <f>IFERROR(((VLOOKUP(A19143,'Interest Rates-10yr'!$A$9:$C$15239,2,FALSE))-B19143),C19142)</f>
        <v>2.4700000000000002</v>
      </c>
      <c r="D19143" s="98">
        <f>AVERAGE(C$10:C19143)</f>
        <v>1.012607923068874</v>
      </c>
      <c r="E19143" s="2"/>
      <c r="G19143" s="23"/>
    </row>
    <row r="19144" spans="1:7" customFormat="1">
      <c r="A19144" s="4">
        <v>41782</v>
      </c>
      <c r="B19144">
        <v>0.09</v>
      </c>
      <c r="C19144">
        <f>IFERROR(((VLOOKUP(A19144,'Interest Rates-10yr'!$A$9:$C$15239,2,FALSE))-B19144),C19143)</f>
        <v>2.4500000000000002</v>
      </c>
      <c r="D19144" s="98">
        <f>AVERAGE(C$10:C19144)</f>
        <v>1.012683041546895</v>
      </c>
      <c r="E19144" s="2"/>
      <c r="G19144" s="23"/>
    </row>
    <row r="19145" spans="1:7" customFormat="1">
      <c r="A19145" s="4">
        <v>41783</v>
      </c>
      <c r="B19145">
        <v>0.09</v>
      </c>
      <c r="C19145">
        <f>IFERROR(((VLOOKUP(A19145,'Interest Rates-10yr'!$A$9:$C$15239,2,FALSE))-B19145),C19144)</f>
        <v>2.4500000000000002</v>
      </c>
      <c r="D19145" s="98">
        <f>AVERAGE(C$10:C19145)</f>
        <v>1.0127581521739046</v>
      </c>
      <c r="E19145" s="2"/>
      <c r="G19145" s="23"/>
    </row>
    <row r="19146" spans="1:7" customFormat="1">
      <c r="A19146" s="4">
        <v>41784</v>
      </c>
      <c r="B19146">
        <v>0.09</v>
      </c>
      <c r="C19146">
        <f>IFERROR(((VLOOKUP(A19146,'Interest Rates-10yr'!$A$9:$C$15239,2,FALSE))-B19146),C19145)</f>
        <v>2.4500000000000002</v>
      </c>
      <c r="D19146" s="98">
        <f>AVERAGE(C$10:C19146)</f>
        <v>1.0128332549511334</v>
      </c>
      <c r="E19146" s="2"/>
      <c r="G19146" s="23"/>
    </row>
    <row r="19147" spans="1:7" customFormat="1">
      <c r="A19147" s="4">
        <v>41785</v>
      </c>
      <c r="B19147">
        <v>0.09</v>
      </c>
      <c r="C19147">
        <f>IFERROR(((VLOOKUP(A19147,'Interest Rates-10yr'!$A$9:$C$15239,2,FALSE))-B19147),C19146)</f>
        <v>2.4500000000000002</v>
      </c>
      <c r="D19147" s="98">
        <f>AVERAGE(C$10:C19147)</f>
        <v>1.0129083498798119</v>
      </c>
      <c r="E19147" s="2"/>
      <c r="G19147" s="23"/>
    </row>
    <row r="19148" spans="1:7" customFormat="1">
      <c r="A19148" s="4">
        <v>41786</v>
      </c>
      <c r="B19148">
        <v>0.09</v>
      </c>
      <c r="C19148">
        <f>IFERROR(((VLOOKUP(A19148,'Interest Rates-10yr'!$A$9:$C$15239,2,FALSE))-B19148),C19147)</f>
        <v>2.4300000000000002</v>
      </c>
      <c r="D19148" s="98">
        <f>AVERAGE(C$10:C19148)</f>
        <v>1.012982391974494</v>
      </c>
      <c r="E19148" s="2"/>
      <c r="G19148" s="23"/>
    </row>
    <row r="19149" spans="1:7" customFormat="1">
      <c r="A19149" s="4">
        <v>41787</v>
      </c>
      <c r="B19149">
        <v>0.09</v>
      </c>
      <c r="C19149">
        <f>IFERROR(((VLOOKUP(A19149,'Interest Rates-10yr'!$A$9:$C$15239,2,FALSE))-B19149),C19148)</f>
        <v>2.35</v>
      </c>
      <c r="D19149" s="98">
        <f>AVERAGE(C$10:C19149)</f>
        <v>1.0130522466039624</v>
      </c>
      <c r="E19149" s="2"/>
      <c r="G19149" s="23"/>
    </row>
    <row r="19150" spans="1:7" customFormat="1">
      <c r="A19150" s="4">
        <v>41788</v>
      </c>
      <c r="B19150">
        <v>0.09</v>
      </c>
      <c r="C19150">
        <f>IFERROR(((VLOOKUP(A19150,'Interest Rates-10yr'!$A$9:$C$15239,2,FALSE))-B19150),C19149)</f>
        <v>2.3600000000000003</v>
      </c>
      <c r="D19150" s="98">
        <f>AVERAGE(C$10:C19150)</f>
        <v>1.0131226163732219</v>
      </c>
      <c r="E19150" s="2"/>
      <c r="G19150" s="23"/>
    </row>
    <row r="19151" spans="1:7" customFormat="1">
      <c r="A19151" s="4">
        <v>41789</v>
      </c>
      <c r="B19151">
        <v>0.08</v>
      </c>
      <c r="C19151">
        <f>IFERROR(((VLOOKUP(A19151,'Interest Rates-10yr'!$A$9:$C$15239,2,FALSE))-B19151),C19150)</f>
        <v>2.4</v>
      </c>
      <c r="D19151" s="98">
        <f>AVERAGE(C$10:C19151)</f>
        <v>1.0131950684358919</v>
      </c>
      <c r="E19151" s="2"/>
      <c r="G19151" s="23"/>
    </row>
    <row r="19152" spans="1:7" customFormat="1">
      <c r="A19152" s="4">
        <v>41790</v>
      </c>
      <c r="B19152">
        <v>0.08</v>
      </c>
      <c r="C19152">
        <f>IFERROR(((VLOOKUP(A19152,'Interest Rates-10yr'!$A$9:$C$15239,2,FALSE))-B19152),C19151)</f>
        <v>2.4</v>
      </c>
      <c r="D19152" s="98">
        <f>AVERAGE(C$10:C19152)</f>
        <v>1.0132675129289999</v>
      </c>
      <c r="E19152" s="2"/>
      <c r="G19152" s="23"/>
    </row>
    <row r="19153" spans="1:7" customFormat="1">
      <c r="A19153" s="4">
        <v>41791</v>
      </c>
      <c r="B19153">
        <v>0.08</v>
      </c>
      <c r="C19153">
        <f>IFERROR(((VLOOKUP(A19153,'Interest Rates-10yr'!$A$9:$C$15239,2,FALSE))-B19153),C19152)</f>
        <v>2.4</v>
      </c>
      <c r="D19153" s="98">
        <f>AVERAGE(C$10:C19153)</f>
        <v>1.0133399498537319</v>
      </c>
      <c r="E19153" s="2"/>
      <c r="G19153" s="23"/>
    </row>
    <row r="19154" spans="1:7" customFormat="1">
      <c r="A19154" s="4">
        <v>41792</v>
      </c>
      <c r="B19154">
        <v>0.09</v>
      </c>
      <c r="C19154">
        <f>IFERROR(((VLOOKUP(A19154,'Interest Rates-10yr'!$A$9:$C$15239,2,FALSE))-B19154),C19153)</f>
        <v>2.4500000000000002</v>
      </c>
      <c r="D19154" s="98">
        <f>AVERAGE(C$10:C19154)</f>
        <v>1.013414990859224</v>
      </c>
      <c r="E19154" s="2"/>
      <c r="G19154" s="23"/>
    </row>
    <row r="19155" spans="1:7" customFormat="1">
      <c r="A19155" s="4">
        <v>41793</v>
      </c>
      <c r="B19155">
        <v>0.1</v>
      </c>
      <c r="C19155">
        <f>IFERROR(((VLOOKUP(A19155,'Interest Rates-10yr'!$A$9:$C$15239,2,FALSE))-B19155),C19154)</f>
        <v>2.5</v>
      </c>
      <c r="D19155" s="98">
        <f>AVERAGE(C$10:C19155)</f>
        <v>1.013492635537441</v>
      </c>
      <c r="E19155" s="2"/>
      <c r="G19155" s="23"/>
    </row>
    <row r="19156" spans="1:7" customFormat="1">
      <c r="A19156" s="4">
        <v>41794</v>
      </c>
      <c r="B19156">
        <v>0.09</v>
      </c>
      <c r="C19156">
        <f>IFERROR(((VLOOKUP(A19156,'Interest Rates-10yr'!$A$9:$C$15239,2,FALSE))-B19156),C19155)</f>
        <v>2.52</v>
      </c>
      <c r="D19156" s="98">
        <f>AVERAGE(C$10:C19156)</f>
        <v>1.0135713166553426</v>
      </c>
      <c r="E19156" s="2"/>
      <c r="G19156" s="23"/>
    </row>
    <row r="19157" spans="1:7" customFormat="1">
      <c r="A19157" s="4">
        <v>41795</v>
      </c>
      <c r="B19157">
        <v>0.09</v>
      </c>
      <c r="C19157">
        <f>IFERROR(((VLOOKUP(A19157,'Interest Rates-10yr'!$A$9:$C$15239,2,FALSE))-B19157),C19156)</f>
        <v>2.5</v>
      </c>
      <c r="D19157" s="98">
        <f>AVERAGE(C$10:C19157)</f>
        <v>1.0136489450595283</v>
      </c>
      <c r="E19157" s="2"/>
      <c r="G19157" s="23"/>
    </row>
    <row r="19158" spans="1:7" customFormat="1">
      <c r="A19158" s="4">
        <v>41796</v>
      </c>
      <c r="B19158">
        <v>0.09</v>
      </c>
      <c r="C19158">
        <f>IFERROR(((VLOOKUP(A19158,'Interest Rates-10yr'!$A$9:$C$15239,2,FALSE))-B19158),C19157)</f>
        <v>2.5100000000000002</v>
      </c>
      <c r="D19158" s="98">
        <f>AVERAGE(C$10:C19158)</f>
        <v>1.0137270875763666</v>
      </c>
      <c r="E19158" s="2"/>
      <c r="G19158" s="23"/>
    </row>
    <row r="19159" spans="1:7" customFormat="1">
      <c r="A19159" s="4">
        <v>41797</v>
      </c>
      <c r="B19159">
        <v>0.09</v>
      </c>
      <c r="C19159">
        <f>IFERROR(((VLOOKUP(A19159,'Interest Rates-10yr'!$A$9:$C$15239,2,FALSE))-B19159),C19158)</f>
        <v>2.5100000000000002</v>
      </c>
      <c r="D19159" s="98">
        <f>AVERAGE(C$10:C19159)</f>
        <v>1.0138052219321068</v>
      </c>
      <c r="E19159" s="2"/>
      <c r="G19159" s="23"/>
    </row>
    <row r="19160" spans="1:7" customFormat="1">
      <c r="A19160" s="4">
        <v>41798</v>
      </c>
      <c r="B19160">
        <v>0.09</v>
      </c>
      <c r="C19160">
        <f>IFERROR(((VLOOKUP(A19160,'Interest Rates-10yr'!$A$9:$C$15239,2,FALSE))-B19160),C19159)</f>
        <v>2.5100000000000002</v>
      </c>
      <c r="D19160" s="98">
        <f>AVERAGE(C$10:C19160)</f>
        <v>1.0138833481280267</v>
      </c>
      <c r="E19160" s="2"/>
      <c r="G19160" s="23"/>
    </row>
    <row r="19161" spans="1:7" customFormat="1">
      <c r="A19161" s="4">
        <v>41799</v>
      </c>
      <c r="B19161">
        <v>0.09</v>
      </c>
      <c r="C19161">
        <f>IFERROR(((VLOOKUP(A19161,'Interest Rates-10yr'!$A$9:$C$15239,2,FALSE))-B19161),C19160)</f>
        <v>2.5300000000000002</v>
      </c>
      <c r="D19161" s="98">
        <f>AVERAGE(C$10:C19161)</f>
        <v>1.0139625104427652</v>
      </c>
      <c r="E19161" s="2"/>
      <c r="G19161" s="23"/>
    </row>
    <row r="19162" spans="1:7" customFormat="1">
      <c r="A19162" s="4">
        <v>41800</v>
      </c>
      <c r="B19162">
        <v>0.09</v>
      </c>
      <c r="C19162">
        <f>IFERROR(((VLOOKUP(A19162,'Interest Rates-10yr'!$A$9:$C$15239,2,FALSE))-B19162),C19161)</f>
        <v>2.5500000000000003</v>
      </c>
      <c r="D19162" s="98">
        <f>AVERAGE(C$10:C19162)</f>
        <v>1.0140427087140311</v>
      </c>
      <c r="E19162" s="2"/>
      <c r="G19162" s="23"/>
    </row>
    <row r="19163" spans="1:7" customFormat="1">
      <c r="A19163" s="4">
        <v>41801</v>
      </c>
      <c r="B19163">
        <v>0.09</v>
      </c>
      <c r="C19163">
        <f>IFERROR(((VLOOKUP(A19163,'Interest Rates-10yr'!$A$9:$C$15239,2,FALSE))-B19163),C19162)</f>
        <v>2.56</v>
      </c>
      <c r="D19163" s="98">
        <f>AVERAGE(C$10:C19163)</f>
        <v>1.0141234206954077</v>
      </c>
      <c r="E19163" s="2"/>
      <c r="G19163" s="23"/>
    </row>
    <row r="19164" spans="1:7" customFormat="1">
      <c r="A19164" s="4">
        <v>41802</v>
      </c>
      <c r="B19164">
        <v>0.09</v>
      </c>
      <c r="C19164">
        <f>IFERROR(((VLOOKUP(A19164,'Interest Rates-10yr'!$A$9:$C$15239,2,FALSE))-B19164),C19163)</f>
        <v>2.4900000000000002</v>
      </c>
      <c r="D19164" s="98">
        <f>AVERAGE(C$10:C19164)</f>
        <v>1.0142004698512055</v>
      </c>
      <c r="E19164" s="2"/>
      <c r="G19164" s="23"/>
    </row>
    <row r="19165" spans="1:7" customFormat="1">
      <c r="A19165" s="4">
        <v>41803</v>
      </c>
      <c r="B19165">
        <v>0.1</v>
      </c>
      <c r="C19165">
        <f>IFERROR(((VLOOKUP(A19165,'Interest Rates-10yr'!$A$9:$C$15239,2,FALSE))-B19165),C19164)</f>
        <v>2.5</v>
      </c>
      <c r="D19165" s="98">
        <f>AVERAGE(C$10:C19165)</f>
        <v>1.0142780329922658</v>
      </c>
      <c r="E19165" s="2"/>
      <c r="G19165" s="23"/>
    </row>
    <row r="19166" spans="1:7" customFormat="1">
      <c r="A19166" s="4">
        <v>41804</v>
      </c>
      <c r="B19166">
        <v>0.1</v>
      </c>
      <c r="C19166">
        <f>IFERROR(((VLOOKUP(A19166,'Interest Rates-10yr'!$A$9:$C$15239,2,FALSE))-B19166),C19165)</f>
        <v>2.5</v>
      </c>
      <c r="D19166" s="98">
        <f>AVERAGE(C$10:C19166)</f>
        <v>1.0143555880356967</v>
      </c>
      <c r="E19166" s="2"/>
      <c r="G19166" s="23"/>
    </row>
    <row r="19167" spans="1:7" customFormat="1">
      <c r="A19167" s="4">
        <v>41805</v>
      </c>
      <c r="B19167">
        <v>0.1</v>
      </c>
      <c r="C19167">
        <f>IFERROR(((VLOOKUP(A19167,'Interest Rates-10yr'!$A$9:$C$15239,2,FALSE))-B19167),C19166)</f>
        <v>2.5</v>
      </c>
      <c r="D19167" s="98">
        <f>AVERAGE(C$10:C19167)</f>
        <v>1.0144331349827667</v>
      </c>
      <c r="E19167" s="2"/>
      <c r="G19167" s="23"/>
    </row>
    <row r="19168" spans="1:7" customFormat="1">
      <c r="A19168" s="4">
        <v>41806</v>
      </c>
      <c r="B19168">
        <v>0.1</v>
      </c>
      <c r="C19168">
        <f>IFERROR(((VLOOKUP(A19168,'Interest Rates-10yr'!$A$9:$C$15239,2,FALSE))-B19168),C19167)</f>
        <v>2.5099999999999998</v>
      </c>
      <c r="D19168" s="98">
        <f>AVERAGE(C$10:C19168)</f>
        <v>1.0145111957826525</v>
      </c>
      <c r="E19168" s="2"/>
      <c r="G19168" s="23"/>
    </row>
    <row r="19169" spans="1:8">
      <c r="A19169" s="4">
        <v>41807</v>
      </c>
      <c r="B19169">
        <v>0.1</v>
      </c>
      <c r="C19169">
        <f>IFERROR(((VLOOKUP(A19169,'Interest Rates-10yr'!$A$9:$C$15239,2,FALSE))-B19169),C19168)</f>
        <v>2.56</v>
      </c>
      <c r="D19169" s="98">
        <f>AVERAGE(C$10:C19169)</f>
        <v>1.0145918580375701</v>
      </c>
      <c r="E19169" s="2"/>
      <c r="H19169"/>
    </row>
    <row r="19170" spans="1:8">
      <c r="A19170" s="4">
        <v>41808</v>
      </c>
      <c r="B19170">
        <v>0.1</v>
      </c>
      <c r="C19170">
        <f>IFERROR(((VLOOKUP(A19170,'Interest Rates-10yr'!$A$9:$C$15239,2,FALSE))-B19170),C19169)</f>
        <v>2.5099999999999998</v>
      </c>
      <c r="D19170" s="98">
        <f>AVERAGE(C$10:C19170)</f>
        <v>1.0146699024059203</v>
      </c>
      <c r="E19170" s="2"/>
      <c r="H19170"/>
    </row>
    <row r="19171" spans="1:8">
      <c r="A19171" s="4">
        <v>41809</v>
      </c>
      <c r="B19171">
        <v>0.1</v>
      </c>
      <c r="C19171">
        <f>IFERROR(((VLOOKUP(A19171,'Interest Rates-10yr'!$A$9:$C$15239,2,FALSE))-B19171),C19170)</f>
        <v>2.54</v>
      </c>
      <c r="D19171" s="98">
        <f>AVERAGE(C$10:C19171)</f>
        <v>1.014749504227108</v>
      </c>
      <c r="E19171" s="2"/>
      <c r="H19171"/>
    </row>
    <row r="19172" spans="1:8">
      <c r="A19172" s="4">
        <v>41810</v>
      </c>
      <c r="B19172">
        <v>0.1</v>
      </c>
      <c r="C19172">
        <f>IFERROR(((VLOOKUP(A19172,'Interest Rates-10yr'!$A$9:$C$15239,2,FALSE))-B19172),C19171)</f>
        <v>2.5299999999999998</v>
      </c>
      <c r="D19172" s="98">
        <f>AVERAGE(C$10:C19172)</f>
        <v>1.0148285759014684</v>
      </c>
      <c r="E19172" s="2"/>
      <c r="H19172"/>
    </row>
    <row r="19173" spans="1:8">
      <c r="A19173" s="4">
        <v>41811</v>
      </c>
      <c r="B19173">
        <v>0.1</v>
      </c>
      <c r="C19173">
        <f>IFERROR(((VLOOKUP(A19173,'Interest Rates-10yr'!$A$9:$C$15239,2,FALSE))-B19173),C19172)</f>
        <v>2.5299999999999998</v>
      </c>
      <c r="D19173" s="98">
        <f>AVERAGE(C$10:C19173)</f>
        <v>1.0149076393237235</v>
      </c>
      <c r="E19173" s="2"/>
      <c r="H19173"/>
    </row>
    <row r="19174" spans="1:8">
      <c r="A19174" s="4">
        <v>41812</v>
      </c>
      <c r="B19174">
        <v>0.1</v>
      </c>
      <c r="C19174">
        <f>IFERROR(((VLOOKUP(A19174,'Interest Rates-10yr'!$A$9:$C$15239,2,FALSE))-B19174),C19173)</f>
        <v>2.5299999999999998</v>
      </c>
      <c r="D19174" s="98">
        <f>AVERAGE(C$10:C19174)</f>
        <v>1.0149866944951651</v>
      </c>
      <c r="E19174" s="2"/>
      <c r="H19174"/>
    </row>
    <row r="19175" spans="1:8">
      <c r="A19175" s="4">
        <v>41813</v>
      </c>
      <c r="B19175">
        <v>0.1</v>
      </c>
      <c r="C19175">
        <f>IFERROR(((VLOOKUP(A19175,'Interest Rates-10yr'!$A$9:$C$15239,2,FALSE))-B19175),C19174)</f>
        <v>2.5299999999999998</v>
      </c>
      <c r="D19175" s="98">
        <f>AVERAGE(C$10:C19175)</f>
        <v>1.0150657414170843</v>
      </c>
      <c r="E19175" s="2"/>
      <c r="H19175"/>
    </row>
    <row r="19176" spans="1:8">
      <c r="A19176" s="4">
        <v>41814</v>
      </c>
      <c r="B19176">
        <v>0.1</v>
      </c>
      <c r="C19176">
        <f>IFERROR(((VLOOKUP(A19176,'Interest Rates-10yr'!$A$9:$C$15239,2,FALSE))-B19176),C19175)</f>
        <v>2.4899999999999998</v>
      </c>
      <c r="D19176" s="98">
        <f>AVERAGE(C$10:C19176)</f>
        <v>1.0151426931705452</v>
      </c>
      <c r="E19176" s="2"/>
      <c r="H19176"/>
    </row>
    <row r="19177" spans="1:8">
      <c r="A19177" s="4">
        <v>41815</v>
      </c>
      <c r="B19177">
        <v>0.1</v>
      </c>
      <c r="C19177">
        <f>IFERROR(((VLOOKUP(A19177,'Interest Rates-10yr'!$A$9:$C$15239,2,FALSE))-B19177),C19176)</f>
        <v>2.4699999999999998</v>
      </c>
      <c r="D19177" s="98">
        <f>AVERAGE(C$10:C19177)</f>
        <v>1.0152185934891402</v>
      </c>
      <c r="E19177" s="2"/>
      <c r="H19177"/>
    </row>
    <row r="19178" spans="1:8">
      <c r="A19178" s="4">
        <v>41816</v>
      </c>
      <c r="B19178">
        <v>0.1</v>
      </c>
      <c r="C19178">
        <f>IFERROR(((VLOOKUP(A19178,'Interest Rates-10yr'!$A$9:$C$15239,2,FALSE))-B19178),C19177)</f>
        <v>2.4299999999999997</v>
      </c>
      <c r="D19178" s="98">
        <f>AVERAGE(C$10:C19178)</f>
        <v>1.0152923991861778</v>
      </c>
      <c r="E19178" s="2"/>
      <c r="H19178"/>
    </row>
    <row r="19179" spans="1:8">
      <c r="A19179" s="4">
        <v>41817</v>
      </c>
      <c r="B19179">
        <v>0.1</v>
      </c>
      <c r="C19179">
        <f>IFERROR(((VLOOKUP(A19179,'Interest Rates-10yr'!$A$9:$C$15239,2,FALSE))-B19179),C19178)</f>
        <v>2.44</v>
      </c>
      <c r="D19179" s="98">
        <f>AVERAGE(C$10:C19179)</f>
        <v>1.0153667188314992</v>
      </c>
      <c r="E19179" s="2"/>
      <c r="H19179"/>
    </row>
    <row r="19180" spans="1:8">
      <c r="A19180" s="4">
        <v>41818</v>
      </c>
      <c r="B19180">
        <v>0.1</v>
      </c>
      <c r="C19180">
        <f>IFERROR(((VLOOKUP(A19180,'Interest Rates-10yr'!$A$9:$C$15239,2,FALSE))-B19180),C19179)</f>
        <v>2.44</v>
      </c>
      <c r="D19180" s="98">
        <f>AVERAGE(C$10:C19180)</f>
        <v>1.01544103072348</v>
      </c>
      <c r="E19180" s="2"/>
      <c r="H19180"/>
    </row>
    <row r="19181" spans="1:8">
      <c r="A19181" s="4">
        <v>41819</v>
      </c>
      <c r="B19181">
        <v>0.1</v>
      </c>
      <c r="C19181">
        <f>IFERROR(((VLOOKUP(A19181,'Interest Rates-10yr'!$A$9:$C$15239,2,FALSE))-B19181),C19180)</f>
        <v>2.44</v>
      </c>
      <c r="D19181" s="98">
        <f>AVERAGE(C$10:C19181)</f>
        <v>1.0155153348633339</v>
      </c>
      <c r="E19181" s="2"/>
      <c r="H19181"/>
    </row>
    <row r="19182" spans="1:8">
      <c r="A19182" s="4">
        <v>41820</v>
      </c>
      <c r="B19182">
        <v>0.09</v>
      </c>
      <c r="C19182">
        <f>IFERROR(((VLOOKUP(A19182,'Interest Rates-10yr'!$A$9:$C$15239,2,FALSE))-B19182),C19181)</f>
        <v>2.44</v>
      </c>
      <c r="D19182" s="98">
        <f>AVERAGE(C$10:C19182)</f>
        <v>1.0155896312522732</v>
      </c>
      <c r="E19182" s="2"/>
      <c r="F19182" s="12" t="s">
        <v>181</v>
      </c>
      <c r="G19182" s="23">
        <f>AVERAGE(B19092:B19182)/100</f>
        <v>9.0989010989010884E-4</v>
      </c>
      <c r="H19182" s="23">
        <f>AVERAGE(C19092:C19182)/100</f>
        <v>2.5270329670329675E-2</v>
      </c>
    </row>
    <row r="19183" spans="1:8">
      <c r="A19183" s="4">
        <v>41821</v>
      </c>
      <c r="B19183">
        <v>0.1</v>
      </c>
      <c r="C19183">
        <f>IFERROR(((VLOOKUP(A19183,'Interest Rates-10yr'!$A$9:$C$15239,2,FALSE))-B19183),C19182)</f>
        <v>2.48</v>
      </c>
      <c r="D19183" s="98">
        <f>AVERAGE(C$10:C19183)</f>
        <v>1.0156660060498506</v>
      </c>
      <c r="E19183" s="2"/>
      <c r="H19183"/>
    </row>
    <row r="19184" spans="1:8">
      <c r="A19184" s="4">
        <v>41822</v>
      </c>
      <c r="B19184">
        <v>0.1</v>
      </c>
      <c r="C19184">
        <f>IFERROR(((VLOOKUP(A19184,'Interest Rates-10yr'!$A$9:$C$15239,2,FALSE))-B19184),C19183)</f>
        <v>2.54</v>
      </c>
      <c r="D19184" s="98">
        <f>AVERAGE(C$10:C19184)</f>
        <v>1.0157455019556627</v>
      </c>
      <c r="E19184" s="2"/>
      <c r="H19184"/>
    </row>
    <row r="19185" spans="1:7" customFormat="1">
      <c r="A19185" s="4">
        <v>41823</v>
      </c>
      <c r="B19185">
        <v>0.09</v>
      </c>
      <c r="C19185">
        <f>IFERROR(((VLOOKUP(A19185,'Interest Rates-10yr'!$A$9:$C$15239,2,FALSE))-B19185),C19184)</f>
        <v>2.56</v>
      </c>
      <c r="D19185" s="98">
        <f>AVERAGE(C$10:C19185)</f>
        <v>1.0158260325406674</v>
      </c>
      <c r="E19185" s="2"/>
      <c r="G19185" s="23"/>
    </row>
    <row r="19186" spans="1:7" customFormat="1">
      <c r="A19186" s="4">
        <v>41824</v>
      </c>
      <c r="B19186">
        <v>0.09</v>
      </c>
      <c r="C19186">
        <f>IFERROR(((VLOOKUP(A19186,'Interest Rates-10yr'!$A$9:$C$15239,2,FALSE))-B19186),C19185)</f>
        <v>2.56</v>
      </c>
      <c r="D19186" s="98">
        <f>AVERAGE(C$10:C19186)</f>
        <v>1.0159065547270083</v>
      </c>
      <c r="E19186" s="2"/>
      <c r="G19186" s="23"/>
    </row>
    <row r="19187" spans="1:7" customFormat="1">
      <c r="A19187" s="4">
        <v>41825</v>
      </c>
      <c r="B19187">
        <v>0.09</v>
      </c>
      <c r="C19187">
        <f>IFERROR(((VLOOKUP(A19187,'Interest Rates-10yr'!$A$9:$C$15239,2,FALSE))-B19187),C19186)</f>
        <v>2.56</v>
      </c>
      <c r="D19187" s="98">
        <f>AVERAGE(C$10:C19187)</f>
        <v>1.0159870685159995</v>
      </c>
      <c r="E19187" s="2"/>
      <c r="G19187" s="23"/>
    </row>
    <row r="19188" spans="1:7" customFormat="1">
      <c r="A19188" s="4">
        <v>41826</v>
      </c>
      <c r="B19188">
        <v>0.09</v>
      </c>
      <c r="C19188">
        <f>IFERROR(((VLOOKUP(A19188,'Interest Rates-10yr'!$A$9:$C$15239,2,FALSE))-B19188),C19187)</f>
        <v>2.56</v>
      </c>
      <c r="D19188" s="98">
        <f>AVERAGE(C$10:C19188)</f>
        <v>1.0160675739089546</v>
      </c>
      <c r="E19188" s="2"/>
      <c r="G19188" s="23"/>
    </row>
    <row r="19189" spans="1:7" customFormat="1">
      <c r="A19189" s="4">
        <v>41827</v>
      </c>
      <c r="B19189">
        <v>0.1</v>
      </c>
      <c r="C19189">
        <f>IFERROR(((VLOOKUP(A19189,'Interest Rates-10yr'!$A$9:$C$15239,2,FALSE))-B19189),C19188)</f>
        <v>2.5299999999999998</v>
      </c>
      <c r="D19189" s="98">
        <f>AVERAGE(C$10:C19189)</f>
        <v>1.0161465067778852</v>
      </c>
      <c r="E19189" s="2"/>
      <c r="G19189" s="23"/>
    </row>
    <row r="19190" spans="1:7" customFormat="1">
      <c r="A19190" s="4">
        <v>41828</v>
      </c>
      <c r="B19190">
        <v>0.09</v>
      </c>
      <c r="C19190">
        <f>IFERROR(((VLOOKUP(A19190,'Interest Rates-10yr'!$A$9:$C$15239,2,FALSE))-B19190),C19189)</f>
        <v>2.4900000000000002</v>
      </c>
      <c r="D19190" s="98">
        <f>AVERAGE(C$10:C19190)</f>
        <v>1.01622334601949</v>
      </c>
      <c r="E19190" s="2"/>
      <c r="G19190" s="23"/>
    </row>
    <row r="19191" spans="1:7" customFormat="1">
      <c r="A19191" s="4">
        <v>41829</v>
      </c>
      <c r="B19191">
        <v>0.09</v>
      </c>
      <c r="C19191">
        <f>IFERROR(((VLOOKUP(A19191,'Interest Rates-10yr'!$A$9:$C$15239,2,FALSE))-B19191),C19190)</f>
        <v>2.48</v>
      </c>
      <c r="D19191" s="98">
        <f>AVERAGE(C$10:C19191)</f>
        <v>1.0162996559274236</v>
      </c>
      <c r="E19191" s="2"/>
      <c r="G19191" s="23"/>
    </row>
    <row r="19192" spans="1:7" customFormat="1">
      <c r="A19192" s="4">
        <v>41830</v>
      </c>
      <c r="B19192">
        <v>0.09</v>
      </c>
      <c r="C19192">
        <f>IFERROR(((VLOOKUP(A19192,'Interest Rates-10yr'!$A$9:$C$15239,2,FALSE))-B19192),C19191)</f>
        <v>2.46</v>
      </c>
      <c r="D19192" s="98">
        <f>AVERAGE(C$10:C19192)</f>
        <v>1.0163749152895709</v>
      </c>
      <c r="E19192" s="2"/>
      <c r="G19192" s="23"/>
    </row>
    <row r="19193" spans="1:7" customFormat="1">
      <c r="A19193" s="4">
        <v>41831</v>
      </c>
      <c r="B19193">
        <v>0.09</v>
      </c>
      <c r="C19193">
        <f>IFERROR(((VLOOKUP(A19193,'Interest Rates-10yr'!$A$9:$C$15239,2,FALSE))-B19193),C19192)</f>
        <v>2.44</v>
      </c>
      <c r="D19193" s="98">
        <f>AVERAGE(C$10:C19193)</f>
        <v>1.0164491242702167</v>
      </c>
      <c r="E19193" s="2"/>
      <c r="G19193" s="23"/>
    </row>
    <row r="19194" spans="1:7" customFormat="1">
      <c r="A19194" s="4">
        <v>41832</v>
      </c>
      <c r="B19194">
        <v>0.09</v>
      </c>
      <c r="C19194">
        <f>IFERROR(((VLOOKUP(A19194,'Interest Rates-10yr'!$A$9:$C$15239,2,FALSE))-B19194),C19193)</f>
        <v>2.44</v>
      </c>
      <c r="D19194" s="98">
        <f>AVERAGE(C$10:C19194)</f>
        <v>1.0165233255147166</v>
      </c>
      <c r="E19194" s="2"/>
      <c r="G19194" s="23"/>
    </row>
    <row r="19195" spans="1:7" customFormat="1">
      <c r="A19195" s="4">
        <v>41833</v>
      </c>
      <c r="B19195">
        <v>0.09</v>
      </c>
      <c r="C19195">
        <f>IFERROR(((VLOOKUP(A19195,'Interest Rates-10yr'!$A$9:$C$15239,2,FALSE))-B19195),C19194)</f>
        <v>2.44</v>
      </c>
      <c r="D19195" s="98">
        <f>AVERAGE(C$10:C19195)</f>
        <v>1.01659751902428</v>
      </c>
      <c r="E19195" s="2"/>
      <c r="G19195" s="23"/>
    </row>
    <row r="19196" spans="1:7" customFormat="1">
      <c r="A19196" s="4">
        <v>41834</v>
      </c>
      <c r="B19196">
        <v>0.09</v>
      </c>
      <c r="C19196">
        <f>IFERROR(((VLOOKUP(A19196,'Interest Rates-10yr'!$A$9:$C$15239,2,FALSE))-B19196),C19195)</f>
        <v>2.46</v>
      </c>
      <c r="D19196" s="98">
        <f>AVERAGE(C$10:C19196)</f>
        <v>1.0166727471725561</v>
      </c>
      <c r="E19196" s="2"/>
      <c r="G19196" s="23"/>
    </row>
    <row r="19197" spans="1:7" customFormat="1">
      <c r="A19197" s="4">
        <v>41835</v>
      </c>
      <c r="B19197">
        <v>0.09</v>
      </c>
      <c r="C19197">
        <f>IFERROR(((VLOOKUP(A19197,'Interest Rates-10yr'!$A$9:$C$15239,2,FALSE))-B19197),C19196)</f>
        <v>2.4700000000000002</v>
      </c>
      <c r="D19197" s="98">
        <f>AVERAGE(C$10:C19197)</f>
        <v>1.0167484886387239</v>
      </c>
      <c r="E19197" s="2"/>
      <c r="G19197" s="23"/>
    </row>
    <row r="19198" spans="1:7" customFormat="1">
      <c r="A19198" s="4">
        <v>41836</v>
      </c>
      <c r="B19198">
        <v>0.09</v>
      </c>
      <c r="C19198">
        <f>IFERROR(((VLOOKUP(A19198,'Interest Rates-10yr'!$A$9:$C$15239,2,FALSE))-B19198),C19197)</f>
        <v>2.46</v>
      </c>
      <c r="D19198" s="98">
        <f>AVERAGE(C$10:C19198)</f>
        <v>1.0168237010787344</v>
      </c>
      <c r="E19198" s="2"/>
      <c r="G19198" s="23"/>
    </row>
    <row r="19199" spans="1:7" customFormat="1">
      <c r="A19199" s="4">
        <v>41837</v>
      </c>
      <c r="B19199">
        <v>0.09</v>
      </c>
      <c r="C19199">
        <f>IFERROR(((VLOOKUP(A19199,'Interest Rates-10yr'!$A$9:$C$15239,2,FALSE))-B19199),C19198)</f>
        <v>2.3800000000000003</v>
      </c>
      <c r="D19199" s="98">
        <f>AVERAGE(C$10:C19199)</f>
        <v>1.0168947368420966</v>
      </c>
      <c r="E19199" s="2"/>
      <c r="G19199" s="23"/>
    </row>
    <row r="19200" spans="1:7" customFormat="1">
      <c r="A19200" s="4">
        <v>41838</v>
      </c>
      <c r="B19200">
        <v>0.09</v>
      </c>
      <c r="C19200">
        <f>IFERROR(((VLOOKUP(A19200,'Interest Rates-10yr'!$A$9:$C$15239,2,FALSE))-B19200),C19199)</f>
        <v>2.41</v>
      </c>
      <c r="D19200" s="98">
        <f>AVERAGE(C$10:C19200)</f>
        <v>1.0169673284351954</v>
      </c>
      <c r="E19200" s="2"/>
      <c r="G19200" s="23"/>
    </row>
    <row r="19201" spans="1:7" customFormat="1">
      <c r="A19201" s="4">
        <v>41839</v>
      </c>
      <c r="B19201">
        <v>0.09</v>
      </c>
      <c r="C19201">
        <f>IFERROR(((VLOOKUP(A19201,'Interest Rates-10yr'!$A$9:$C$15239,2,FALSE))-B19201),C19200)</f>
        <v>2.41</v>
      </c>
      <c r="D19201" s="98">
        <f>AVERAGE(C$10:C19201)</f>
        <v>1.0170399124635179</v>
      </c>
      <c r="E19201" s="2"/>
      <c r="G19201" s="23"/>
    </row>
    <row r="19202" spans="1:7" customFormat="1">
      <c r="A19202" s="4">
        <v>41840</v>
      </c>
      <c r="B19202">
        <v>0.09</v>
      </c>
      <c r="C19202">
        <f>IFERROR(((VLOOKUP(A19202,'Interest Rates-10yr'!$A$9:$C$15239,2,FALSE))-B19202),C19201)</f>
        <v>2.41</v>
      </c>
      <c r="D19202" s="98">
        <f>AVERAGE(C$10:C19202)</f>
        <v>1.0171124889282466</v>
      </c>
      <c r="E19202" s="2"/>
      <c r="G19202" s="23"/>
    </row>
    <row r="19203" spans="1:7" customFormat="1">
      <c r="A19203" s="4">
        <v>41841</v>
      </c>
      <c r="B19203">
        <v>0.1</v>
      </c>
      <c r="C19203">
        <f>IFERROR(((VLOOKUP(A19203,'Interest Rates-10yr'!$A$9:$C$15239,2,FALSE))-B19203),C19202)</f>
        <v>2.39</v>
      </c>
      <c r="D19203" s="98">
        <f>AVERAGE(C$10:C19203)</f>
        <v>1.0171840158382741</v>
      </c>
      <c r="E19203" s="2"/>
      <c r="G19203" s="23"/>
    </row>
    <row r="19204" spans="1:7" customFormat="1">
      <c r="A19204" s="4">
        <v>41842</v>
      </c>
      <c r="B19204">
        <v>0.09</v>
      </c>
      <c r="C19204">
        <f>IFERROR(((VLOOKUP(A19204,'Interest Rates-10yr'!$A$9:$C$15239,2,FALSE))-B19204),C19203)</f>
        <v>2.39</v>
      </c>
      <c r="D19204" s="98">
        <f>AVERAGE(C$10:C19204)</f>
        <v>1.0172555352956412</v>
      </c>
      <c r="E19204" s="2"/>
      <c r="G19204" s="23"/>
    </row>
    <row r="19205" spans="1:7" customFormat="1">
      <c r="A19205" s="4">
        <v>41843</v>
      </c>
      <c r="B19205">
        <v>0.09</v>
      </c>
      <c r="C19205">
        <f>IFERROR(((VLOOKUP(A19205,'Interest Rates-10yr'!$A$9:$C$15239,2,FALSE))-B19205),C19204)</f>
        <v>2.39</v>
      </c>
      <c r="D19205" s="98">
        <f>AVERAGE(C$10:C19205)</f>
        <v>1.0173270473015124</v>
      </c>
      <c r="E19205" s="2"/>
      <c r="G19205" s="23"/>
    </row>
    <row r="19206" spans="1:7" customFormat="1">
      <c r="A19206" s="4">
        <v>41844</v>
      </c>
      <c r="B19206">
        <v>0.09</v>
      </c>
      <c r="C19206">
        <f>IFERROR(((VLOOKUP(A19206,'Interest Rates-10yr'!$A$9:$C$15239,2,FALSE))-B19206),C19205)</f>
        <v>2.4300000000000002</v>
      </c>
      <c r="D19206" s="98">
        <f>AVERAGE(C$10:C19206)</f>
        <v>1.0174006355159573</v>
      </c>
      <c r="E19206" s="2"/>
      <c r="G19206" s="23"/>
    </row>
    <row r="19207" spans="1:7" customFormat="1">
      <c r="A19207" s="4">
        <v>41845</v>
      </c>
      <c r="B19207">
        <v>0.09</v>
      </c>
      <c r="C19207">
        <f>IFERROR(((VLOOKUP(A19207,'Interest Rates-10yr'!$A$9:$C$15239,2,FALSE))-B19207),C19206)</f>
        <v>2.39</v>
      </c>
      <c r="D19207" s="98">
        <f>AVERAGE(C$10:C19207)</f>
        <v>1.0174721325137948</v>
      </c>
      <c r="E19207" s="2"/>
      <c r="G19207" s="23"/>
    </row>
    <row r="19208" spans="1:7" customFormat="1">
      <c r="A19208" s="4">
        <v>41846</v>
      </c>
      <c r="B19208">
        <v>0.09</v>
      </c>
      <c r="C19208">
        <f>IFERROR(((VLOOKUP(A19208,'Interest Rates-10yr'!$A$9:$C$15239,2,FALSE))-B19208),C19207)</f>
        <v>2.39</v>
      </c>
      <c r="D19208" s="98">
        <f>AVERAGE(C$10:C19208)</f>
        <v>1.0175436220636405</v>
      </c>
      <c r="E19208" s="2"/>
      <c r="G19208" s="23"/>
    </row>
    <row r="19209" spans="1:7" customFormat="1">
      <c r="A19209" s="4">
        <v>41847</v>
      </c>
      <c r="B19209">
        <v>0.09</v>
      </c>
      <c r="C19209">
        <f>IFERROR(((VLOOKUP(A19209,'Interest Rates-10yr'!$A$9:$C$15239,2,FALSE))-B19209),C19208)</f>
        <v>2.39</v>
      </c>
      <c r="D19209" s="98">
        <f>AVERAGE(C$10:C19209)</f>
        <v>1.0176151041666579</v>
      </c>
      <c r="E19209" s="2"/>
      <c r="G19209" s="23"/>
    </row>
    <row r="19210" spans="1:7" customFormat="1">
      <c r="A19210" s="4">
        <v>41848</v>
      </c>
      <c r="B19210">
        <v>0.09</v>
      </c>
      <c r="C19210">
        <f>IFERROR(((VLOOKUP(A19210,'Interest Rates-10yr'!$A$9:$C$15239,2,FALSE))-B19210),C19209)</f>
        <v>2.41</v>
      </c>
      <c r="D19210" s="98">
        <f>AVERAGE(C$10:C19210)</f>
        <v>1.0176876204364269</v>
      </c>
      <c r="E19210" s="2"/>
      <c r="G19210" s="23"/>
    </row>
    <row r="19211" spans="1:7" customFormat="1">
      <c r="A19211" s="4">
        <v>41849</v>
      </c>
      <c r="B19211">
        <v>0.09</v>
      </c>
      <c r="C19211">
        <f>IFERROR(((VLOOKUP(A19211,'Interest Rates-10yr'!$A$9:$C$15239,2,FALSE))-B19211),C19210)</f>
        <v>2.3800000000000003</v>
      </c>
      <c r="D19211" s="98">
        <f>AVERAGE(C$10:C19211)</f>
        <v>1.0177585668159479</v>
      </c>
      <c r="E19211" s="2"/>
      <c r="G19211" s="23"/>
    </row>
    <row r="19212" spans="1:7" customFormat="1">
      <c r="A19212" s="4">
        <v>41850</v>
      </c>
      <c r="B19212">
        <v>0.09</v>
      </c>
      <c r="C19212">
        <f>IFERROR(((VLOOKUP(A19212,'Interest Rates-10yr'!$A$9:$C$15239,2,FALSE))-B19212),C19211)</f>
        <v>2.48</v>
      </c>
      <c r="D19212" s="98">
        <f>AVERAGE(C$10:C19212)</f>
        <v>1.0178347133260341</v>
      </c>
      <c r="E19212" s="2"/>
      <c r="G19212" s="23"/>
    </row>
    <row r="19213" spans="1:7" customFormat="1">
      <c r="A19213" s="4">
        <v>41851</v>
      </c>
      <c r="B19213">
        <v>0.08</v>
      </c>
      <c r="C19213">
        <f>IFERROR(((VLOOKUP(A19213,'Interest Rates-10yr'!$A$9:$C$15239,2,FALSE))-B19213),C19212)</f>
        <v>2.5</v>
      </c>
      <c r="D19213" s="98">
        <f>AVERAGE(C$10:C19213)</f>
        <v>1.0179118933555422</v>
      </c>
      <c r="E19213" s="2"/>
      <c r="G19213" s="23"/>
    </row>
    <row r="19214" spans="1:7" customFormat="1">
      <c r="A19214" s="4">
        <v>41852</v>
      </c>
      <c r="B19214">
        <v>0.09</v>
      </c>
      <c r="C19214">
        <f>IFERROR(((VLOOKUP(A19214,'Interest Rates-10yr'!$A$9:$C$15239,2,FALSE))-B19214),C19213)</f>
        <v>2.4300000000000002</v>
      </c>
      <c r="D19214" s="98">
        <f>AVERAGE(C$10:C19214)</f>
        <v>1.0179854204634122</v>
      </c>
      <c r="E19214" s="2"/>
      <c r="G19214" s="23"/>
    </row>
    <row r="19215" spans="1:7" customFormat="1">
      <c r="A19215" s="4">
        <v>41853</v>
      </c>
      <c r="B19215">
        <v>0.09</v>
      </c>
      <c r="C19215">
        <f>IFERROR(((VLOOKUP(A19215,'Interest Rates-10yr'!$A$9:$C$15239,2,FALSE))-B19215),C19214)</f>
        <v>2.4300000000000002</v>
      </c>
      <c r="D19215" s="98">
        <f>AVERAGE(C$10:C19215)</f>
        <v>1.0180589399146014</v>
      </c>
      <c r="E19215" s="2"/>
      <c r="G19215" s="23"/>
    </row>
    <row r="19216" spans="1:7" customFormat="1">
      <c r="A19216" s="4">
        <v>41854</v>
      </c>
      <c r="B19216">
        <v>0.09</v>
      </c>
      <c r="C19216">
        <f>IFERROR(((VLOOKUP(A19216,'Interest Rates-10yr'!$A$9:$C$15239,2,FALSE))-B19216),C19215)</f>
        <v>2.4300000000000002</v>
      </c>
      <c r="D19216" s="98">
        <f>AVERAGE(C$10:C19216)</f>
        <v>1.0181324517103052</v>
      </c>
      <c r="E19216" s="2"/>
      <c r="G19216" s="23"/>
    </row>
    <row r="19217" spans="1:7" customFormat="1">
      <c r="A19217" s="4">
        <v>41855</v>
      </c>
      <c r="B19217">
        <v>0.09</v>
      </c>
      <c r="C19217">
        <f>IFERROR(((VLOOKUP(A19217,'Interest Rates-10yr'!$A$9:$C$15239,2,FALSE))-B19217),C19216)</f>
        <v>2.42</v>
      </c>
      <c r="D19217" s="98">
        <f>AVERAGE(C$10:C19217)</f>
        <v>1.0182054352353098</v>
      </c>
      <c r="E19217" s="2"/>
      <c r="G19217" s="23"/>
    </row>
    <row r="19218" spans="1:7" customFormat="1">
      <c r="A19218" s="4">
        <v>41856</v>
      </c>
      <c r="B19218">
        <v>0.09</v>
      </c>
      <c r="C19218">
        <f>IFERROR(((VLOOKUP(A19218,'Interest Rates-10yr'!$A$9:$C$15239,2,FALSE))-B19218),C19217)</f>
        <v>2.4000000000000004</v>
      </c>
      <c r="D19218" s="98">
        <f>AVERAGE(C$10:C19218)</f>
        <v>1.0182773699828118</v>
      </c>
      <c r="E19218" s="2"/>
      <c r="G19218" s="23"/>
    </row>
    <row r="19219" spans="1:7" customFormat="1">
      <c r="A19219" s="4">
        <v>41857</v>
      </c>
      <c r="B19219">
        <v>0.09</v>
      </c>
      <c r="C19219">
        <f>IFERROR(((VLOOKUP(A19219,'Interest Rates-10yr'!$A$9:$C$15239,2,FALSE))-B19219),C19218)</f>
        <v>2.4000000000000004</v>
      </c>
      <c r="D19219" s="98">
        <f>AVERAGE(C$10:C19219)</f>
        <v>1.0183492972410118</v>
      </c>
      <c r="E19219" s="2"/>
      <c r="G19219" s="23"/>
    </row>
    <row r="19220" spans="1:7" customFormat="1">
      <c r="A19220" s="4">
        <v>41858</v>
      </c>
      <c r="B19220">
        <v>0.09</v>
      </c>
      <c r="C19220">
        <f>IFERROR(((VLOOKUP(A19220,'Interest Rates-10yr'!$A$9:$C$15239,2,FALSE))-B19220),C19219)</f>
        <v>2.3400000000000003</v>
      </c>
      <c r="D19220" s="98">
        <f>AVERAGE(C$10:C19220)</f>
        <v>1.0184180938004181</v>
      </c>
      <c r="E19220" s="2"/>
      <c r="G19220" s="23"/>
    </row>
    <row r="19221" spans="1:7" customFormat="1">
      <c r="A19221" s="4">
        <v>41859</v>
      </c>
      <c r="B19221">
        <v>0.09</v>
      </c>
      <c r="C19221">
        <f>IFERROR(((VLOOKUP(A19221,'Interest Rates-10yr'!$A$9:$C$15239,2,FALSE))-B19221),C19220)</f>
        <v>2.35</v>
      </c>
      <c r="D19221" s="98">
        <f>AVERAGE(C$10:C19221)</f>
        <v>1.0184874037060083</v>
      </c>
      <c r="E19221" s="2"/>
      <c r="G19221" s="23"/>
    </row>
    <row r="19222" spans="1:7" customFormat="1">
      <c r="A19222" s="4">
        <v>41860</v>
      </c>
      <c r="B19222">
        <v>0.09</v>
      </c>
      <c r="C19222">
        <f>IFERROR(((VLOOKUP(A19222,'Interest Rates-10yr'!$A$9:$C$15239,2,FALSE))-B19222),C19221)</f>
        <v>2.35</v>
      </c>
      <c r="D19222" s="98">
        <f>AVERAGE(C$10:C19222)</f>
        <v>1.0185567063967018</v>
      </c>
      <c r="E19222" s="2"/>
      <c r="G19222" s="23"/>
    </row>
    <row r="19223" spans="1:7" customFormat="1">
      <c r="A19223" s="4">
        <v>41861</v>
      </c>
      <c r="B19223">
        <v>0.09</v>
      </c>
      <c r="C19223">
        <f>IFERROR(((VLOOKUP(A19223,'Interest Rates-10yr'!$A$9:$C$15239,2,FALSE))-B19223),C19222)</f>
        <v>2.35</v>
      </c>
      <c r="D19223" s="98">
        <f>AVERAGE(C$10:C19223)</f>
        <v>1.0186260018736251</v>
      </c>
      <c r="E19223" s="2"/>
      <c r="G19223" s="23"/>
    </row>
    <row r="19224" spans="1:7" customFormat="1">
      <c r="A19224" s="4">
        <v>41862</v>
      </c>
      <c r="B19224">
        <v>0.09</v>
      </c>
      <c r="C19224">
        <f>IFERROR(((VLOOKUP(A19224,'Interest Rates-10yr'!$A$9:$C$15239,2,FALSE))-B19224),C19223)</f>
        <v>2.35</v>
      </c>
      <c r="D19224" s="98">
        <f>AVERAGE(C$10:C19224)</f>
        <v>1.0186952901379043</v>
      </c>
      <c r="E19224" s="2"/>
      <c r="G19224" s="23"/>
    </row>
    <row r="19225" spans="1:7" customFormat="1">
      <c r="A19225" s="4">
        <v>41863</v>
      </c>
      <c r="B19225">
        <v>0.09</v>
      </c>
      <c r="C19225">
        <f>IFERROR(((VLOOKUP(A19225,'Interest Rates-10yr'!$A$9:$C$15239,2,FALSE))-B19225),C19224)</f>
        <v>2.37</v>
      </c>
      <c r="D19225" s="98">
        <f>AVERAGE(C$10:C19225)</f>
        <v>1.0187656119899993</v>
      </c>
      <c r="E19225" s="2"/>
      <c r="G19225" s="23"/>
    </row>
    <row r="19226" spans="1:7" customFormat="1">
      <c r="A19226" s="4">
        <v>41864</v>
      </c>
      <c r="B19226">
        <v>0.09</v>
      </c>
      <c r="C19226">
        <f>IFERROR(((VLOOKUP(A19226,'Interest Rates-10yr'!$A$9:$C$15239,2,FALSE))-B19226),C19225)</f>
        <v>2.3400000000000003</v>
      </c>
      <c r="D19226" s="98">
        <f>AVERAGE(C$10:C19226)</f>
        <v>1.0188343654056216</v>
      </c>
      <c r="E19226" s="2"/>
      <c r="G19226" s="23"/>
    </row>
    <row r="19227" spans="1:7" customFormat="1">
      <c r="A19227" s="4">
        <v>41865</v>
      </c>
      <c r="B19227">
        <v>0.09</v>
      </c>
      <c r="C19227">
        <f>IFERROR(((VLOOKUP(A19227,'Interest Rates-10yr'!$A$9:$C$15239,2,FALSE))-B19227),C19226)</f>
        <v>2.31</v>
      </c>
      <c r="D19227" s="98">
        <f>AVERAGE(C$10:C19227)</f>
        <v>1.0189015506296091</v>
      </c>
      <c r="E19227" s="2"/>
      <c r="G19227" s="23"/>
    </row>
    <row r="19228" spans="1:7" customFormat="1">
      <c r="A19228" s="4">
        <v>41866</v>
      </c>
      <c r="B19228">
        <v>0.09</v>
      </c>
      <c r="C19228">
        <f>IFERROR(((VLOOKUP(A19228,'Interest Rates-10yr'!$A$9:$C$15239,2,FALSE))-B19228),C19227)</f>
        <v>2.25</v>
      </c>
      <c r="D19228" s="98">
        <f>AVERAGE(C$10:C19228)</f>
        <v>1.0189656069514454</v>
      </c>
      <c r="E19228" s="2"/>
      <c r="G19228" s="23"/>
    </row>
    <row r="19229" spans="1:7" customFormat="1">
      <c r="A19229" s="4">
        <v>41867</v>
      </c>
      <c r="B19229">
        <v>0.09</v>
      </c>
      <c r="C19229">
        <f>IFERROR(((VLOOKUP(A19229,'Interest Rates-10yr'!$A$9:$C$15239,2,FALSE))-B19229),C19228)</f>
        <v>2.25</v>
      </c>
      <c r="D19229" s="98">
        <f>AVERAGE(C$10:C19229)</f>
        <v>1.0190296566076915</v>
      </c>
      <c r="E19229" s="2"/>
      <c r="G19229" s="23"/>
    </row>
    <row r="19230" spans="1:7" customFormat="1">
      <c r="A19230" s="4">
        <v>41868</v>
      </c>
      <c r="B19230">
        <v>0.09</v>
      </c>
      <c r="C19230">
        <f>IFERROR(((VLOOKUP(A19230,'Interest Rates-10yr'!$A$9:$C$15239,2,FALSE))-B19230),C19229)</f>
        <v>2.25</v>
      </c>
      <c r="D19230" s="98">
        <f>AVERAGE(C$10:C19230)</f>
        <v>1.0190936995993876</v>
      </c>
      <c r="E19230" s="2"/>
      <c r="G19230" s="23"/>
    </row>
    <row r="19231" spans="1:7" customFormat="1">
      <c r="A19231" s="4">
        <v>41869</v>
      </c>
      <c r="B19231">
        <v>0.09</v>
      </c>
      <c r="C19231">
        <f>IFERROR(((VLOOKUP(A19231,'Interest Rates-10yr'!$A$9:$C$15239,2,FALSE))-B19231),C19230)</f>
        <v>2.3000000000000003</v>
      </c>
      <c r="D19231" s="98">
        <f>AVERAGE(C$10:C19231)</f>
        <v>1.019160337113715</v>
      </c>
      <c r="E19231" s="2"/>
      <c r="G19231" s="23"/>
    </row>
    <row r="19232" spans="1:7" customFormat="1">
      <c r="A19232" s="4">
        <v>41870</v>
      </c>
      <c r="B19232">
        <v>0.09</v>
      </c>
      <c r="C19232">
        <f>IFERROR(((VLOOKUP(A19232,'Interest Rates-10yr'!$A$9:$C$15239,2,FALSE))-B19232),C19231)</f>
        <v>2.31</v>
      </c>
      <c r="D19232" s="98">
        <f>AVERAGE(C$10:C19232)</f>
        <v>1.0192274879051049</v>
      </c>
      <c r="E19232" s="2"/>
      <c r="G19232" s="23"/>
    </row>
    <row r="19233" spans="1:7" customFormat="1">
      <c r="A19233" s="4">
        <v>41871</v>
      </c>
      <c r="B19233">
        <v>0.09</v>
      </c>
      <c r="C19233">
        <f>IFERROR(((VLOOKUP(A19233,'Interest Rates-10yr'!$A$9:$C$15239,2,FALSE))-B19233),C19232)</f>
        <v>2.3400000000000003</v>
      </c>
      <c r="D19233" s="98">
        <f>AVERAGE(C$10:C19233)</f>
        <v>1.0192961922596666</v>
      </c>
      <c r="E19233" s="2"/>
      <c r="G19233" s="23"/>
    </row>
    <row r="19234" spans="1:7" customFormat="1">
      <c r="A19234" s="4">
        <v>41872</v>
      </c>
      <c r="B19234">
        <v>0.09</v>
      </c>
      <c r="C19234">
        <f>IFERROR(((VLOOKUP(A19234,'Interest Rates-10yr'!$A$9:$C$15239,2,FALSE))-B19234),C19233)</f>
        <v>2.3200000000000003</v>
      </c>
      <c r="D19234" s="98">
        <f>AVERAGE(C$10:C19234)</f>
        <v>1.0193638491547377</v>
      </c>
      <c r="E19234" s="2"/>
      <c r="G19234" s="23"/>
    </row>
    <row r="19235" spans="1:7" customFormat="1">
      <c r="A19235" s="4">
        <v>41873</v>
      </c>
      <c r="B19235">
        <v>0.09</v>
      </c>
      <c r="C19235">
        <f>IFERROR(((VLOOKUP(A19235,'Interest Rates-10yr'!$A$9:$C$15239,2,FALSE))-B19235),C19234)</f>
        <v>2.31</v>
      </c>
      <c r="D19235" s="98">
        <f>AVERAGE(C$10:C19235)</f>
        <v>1.019430978882754</v>
      </c>
      <c r="E19235" s="2"/>
      <c r="G19235" s="23"/>
    </row>
    <row r="19236" spans="1:7" customFormat="1">
      <c r="A19236" s="4">
        <v>41874</v>
      </c>
      <c r="B19236">
        <v>0.09</v>
      </c>
      <c r="C19236">
        <f>IFERROR(((VLOOKUP(A19236,'Interest Rates-10yr'!$A$9:$C$15239,2,FALSE))-B19236),C19235)</f>
        <v>2.31</v>
      </c>
      <c r="D19236" s="98">
        <f>AVERAGE(C$10:C19236)</f>
        <v>1.0194981016279103</v>
      </c>
      <c r="E19236" s="2"/>
      <c r="G19236" s="23"/>
    </row>
    <row r="19237" spans="1:7" customFormat="1">
      <c r="A19237" s="4">
        <v>41875</v>
      </c>
      <c r="B19237">
        <v>0.09</v>
      </c>
      <c r="C19237">
        <f>IFERROR(((VLOOKUP(A19237,'Interest Rates-10yr'!$A$9:$C$15239,2,FALSE))-B19237),C19236)</f>
        <v>2.31</v>
      </c>
      <c r="D19237" s="98">
        <f>AVERAGE(C$10:C19237)</f>
        <v>1.0195652173912957</v>
      </c>
      <c r="E19237" s="2"/>
      <c r="G19237" s="23"/>
    </row>
    <row r="19238" spans="1:7" customFormat="1">
      <c r="A19238" s="4">
        <v>41876</v>
      </c>
      <c r="B19238">
        <v>0.09</v>
      </c>
      <c r="C19238">
        <f>IFERROR(((VLOOKUP(A19238,'Interest Rates-10yr'!$A$9:$C$15239,2,FALSE))-B19238),C19237)</f>
        <v>2.3000000000000003</v>
      </c>
      <c r="D19238" s="98">
        <f>AVERAGE(C$10:C19238)</f>
        <v>1.0196318061261549</v>
      </c>
      <c r="E19238" s="2"/>
      <c r="G19238" s="23"/>
    </row>
    <row r="19239" spans="1:7" customFormat="1">
      <c r="A19239" s="4">
        <v>41877</v>
      </c>
      <c r="B19239">
        <v>0.09</v>
      </c>
      <c r="C19239">
        <f>IFERROR(((VLOOKUP(A19239,'Interest Rates-10yr'!$A$9:$C$15239,2,FALSE))-B19239),C19238)</f>
        <v>2.3000000000000003</v>
      </c>
      <c r="D19239" s="98">
        <f>AVERAGE(C$10:C19239)</f>
        <v>1.0196983879355086</v>
      </c>
      <c r="E19239" s="2"/>
      <c r="G19239" s="23"/>
    </row>
    <row r="19240" spans="1:7" customFormat="1">
      <c r="A19240" s="4">
        <v>41878</v>
      </c>
      <c r="B19240">
        <v>0.09</v>
      </c>
      <c r="C19240">
        <f>IFERROR(((VLOOKUP(A19240,'Interest Rates-10yr'!$A$9:$C$15239,2,FALSE))-B19240),C19239)</f>
        <v>2.2800000000000002</v>
      </c>
      <c r="D19240" s="98">
        <f>AVERAGE(C$10:C19240)</f>
        <v>1.0197639228329172</v>
      </c>
      <c r="E19240" s="2"/>
      <c r="G19240" s="23"/>
    </row>
    <row r="19241" spans="1:7" customFormat="1">
      <c r="A19241" s="4">
        <v>41879</v>
      </c>
      <c r="B19241">
        <v>0.09</v>
      </c>
      <c r="C19241">
        <f>IFERROR(((VLOOKUP(A19241,'Interest Rates-10yr'!$A$9:$C$15239,2,FALSE))-B19241),C19240)</f>
        <v>2.25</v>
      </c>
      <c r="D19241" s="98">
        <f>AVERAGE(C$10:C19241)</f>
        <v>1.0198278910149663</v>
      </c>
      <c r="E19241" s="2"/>
      <c r="G19241" s="23"/>
    </row>
    <row r="19242" spans="1:7" customFormat="1">
      <c r="A19242" s="4">
        <v>41880</v>
      </c>
      <c r="B19242">
        <v>7.0000000000000007E-2</v>
      </c>
      <c r="C19242">
        <f>IFERROR(((VLOOKUP(A19242,'Interest Rates-10yr'!$A$9:$C$15239,2,FALSE))-B19242),C19241)</f>
        <v>2.2800000000000002</v>
      </c>
      <c r="D19242" s="98">
        <f>AVERAGE(C$10:C19242)</f>
        <v>1.019893412364157</v>
      </c>
      <c r="E19242" s="2"/>
      <c r="G19242" s="23"/>
    </row>
    <row r="19243" spans="1:7" customFormat="1">
      <c r="A19243" s="4">
        <v>41881</v>
      </c>
      <c r="B19243">
        <v>7.0000000000000007E-2</v>
      </c>
      <c r="C19243">
        <f>IFERROR(((VLOOKUP(A19243,'Interest Rates-10yr'!$A$9:$C$15239,2,FALSE))-B19243),C19242)</f>
        <v>2.2800000000000002</v>
      </c>
      <c r="D19243" s="98">
        <f>AVERAGE(C$10:C19243)</f>
        <v>1.0199589269002718</v>
      </c>
      <c r="E19243" s="2"/>
      <c r="G19243" s="23"/>
    </row>
    <row r="19244" spans="1:7" customFormat="1">
      <c r="A19244" s="4">
        <v>41882</v>
      </c>
      <c r="B19244">
        <v>7.0000000000000007E-2</v>
      </c>
      <c r="C19244">
        <f>IFERROR(((VLOOKUP(A19244,'Interest Rates-10yr'!$A$9:$C$15239,2,FALSE))-B19244),C19243)</f>
        <v>2.2800000000000002</v>
      </c>
      <c r="D19244" s="98">
        <f>AVERAGE(C$10:C19244)</f>
        <v>1.0200244346243736</v>
      </c>
      <c r="E19244" s="2"/>
      <c r="G19244" s="23"/>
    </row>
    <row r="19245" spans="1:7" customFormat="1">
      <c r="A19245" s="4">
        <v>41883</v>
      </c>
      <c r="B19245">
        <v>7.0000000000000007E-2</v>
      </c>
      <c r="C19245">
        <f>IFERROR(((VLOOKUP(A19245,'Interest Rates-10yr'!$A$9:$C$15239,2,FALSE))-B19245),C19244)</f>
        <v>2.2800000000000002</v>
      </c>
      <c r="D19245" s="98">
        <f>AVERAGE(C$10:C19245)</f>
        <v>1.0200899355375248</v>
      </c>
      <c r="E19245" s="2"/>
      <c r="G19245" s="23"/>
    </row>
    <row r="19246" spans="1:7" customFormat="1">
      <c r="A19246" s="4">
        <v>41884</v>
      </c>
      <c r="B19246">
        <v>0.09</v>
      </c>
      <c r="C19246">
        <f>IFERROR(((VLOOKUP(A19246,'Interest Rates-10yr'!$A$9:$C$15239,2,FALSE))-B19246),C19245)</f>
        <v>2.33</v>
      </c>
      <c r="D19246" s="98">
        <f>AVERAGE(C$10:C19246)</f>
        <v>1.0201580287986602</v>
      </c>
      <c r="E19246" s="2"/>
      <c r="G19246" s="23"/>
    </row>
    <row r="19247" spans="1:7" customFormat="1">
      <c r="A19247" s="4">
        <v>41885</v>
      </c>
      <c r="B19247">
        <v>0.09</v>
      </c>
      <c r="C19247">
        <f>IFERROR(((VLOOKUP(A19247,'Interest Rates-10yr'!$A$9:$C$15239,2,FALSE))-B19247),C19246)</f>
        <v>2.3200000000000003</v>
      </c>
      <c r="D19247" s="98">
        <f>AVERAGE(C$10:C19247)</f>
        <v>1.0202255951762047</v>
      </c>
      <c r="E19247" s="2"/>
      <c r="G19247" s="23"/>
    </row>
    <row r="19248" spans="1:7" customFormat="1">
      <c r="A19248" s="4">
        <v>41886</v>
      </c>
      <c r="B19248">
        <v>0.09</v>
      </c>
      <c r="C19248">
        <f>IFERROR(((VLOOKUP(A19248,'Interest Rates-10yr'!$A$9:$C$15239,2,FALSE))-B19248),C19247)</f>
        <v>2.3600000000000003</v>
      </c>
      <c r="D19248" s="98">
        <f>AVERAGE(C$10:C19248)</f>
        <v>1.0202952336399931</v>
      </c>
      <c r="E19248" s="2"/>
      <c r="G19248" s="23"/>
    </row>
    <row r="19249" spans="1:7" customFormat="1">
      <c r="A19249" s="4">
        <v>41887</v>
      </c>
      <c r="B19249">
        <v>0.09</v>
      </c>
      <c r="C19249">
        <f>IFERROR(((VLOOKUP(A19249,'Interest Rates-10yr'!$A$9:$C$15239,2,FALSE))-B19249),C19248)</f>
        <v>2.37</v>
      </c>
      <c r="D19249" s="98">
        <f>AVERAGE(C$10:C19249)</f>
        <v>1.0203653846153757</v>
      </c>
      <c r="E19249" s="2"/>
      <c r="G19249" s="23"/>
    </row>
    <row r="19250" spans="1:7" customFormat="1">
      <c r="A19250" s="4">
        <v>41888</v>
      </c>
      <c r="B19250">
        <v>0.09</v>
      </c>
      <c r="C19250">
        <f>IFERROR(((VLOOKUP(A19250,'Interest Rates-10yr'!$A$9:$C$15239,2,FALSE))-B19250),C19249)</f>
        <v>2.37</v>
      </c>
      <c r="D19250" s="98">
        <f>AVERAGE(C$10:C19250)</f>
        <v>1.0204355282989359</v>
      </c>
      <c r="E19250" s="2"/>
      <c r="G19250" s="23"/>
    </row>
    <row r="19251" spans="1:7" customFormat="1">
      <c r="A19251" s="4">
        <v>41889</v>
      </c>
      <c r="B19251">
        <v>0.09</v>
      </c>
      <c r="C19251">
        <f>IFERROR(((VLOOKUP(A19251,'Interest Rates-10yr'!$A$9:$C$15239,2,FALSE))-B19251),C19250)</f>
        <v>2.37</v>
      </c>
      <c r="D19251" s="98">
        <f>AVERAGE(C$10:C19251)</f>
        <v>1.0205056646918109</v>
      </c>
      <c r="E19251" s="2"/>
      <c r="G19251" s="23"/>
    </row>
    <row r="19252" spans="1:7" customFormat="1">
      <c r="A19252" s="4">
        <v>41890</v>
      </c>
      <c r="B19252">
        <v>0.09</v>
      </c>
      <c r="C19252">
        <f>IFERROR(((VLOOKUP(A19252,'Interest Rates-10yr'!$A$9:$C$15239,2,FALSE))-B19252),C19251)</f>
        <v>2.39</v>
      </c>
      <c r="D19252" s="98">
        <f>AVERAGE(C$10:C19252)</f>
        <v>1.0205768331341176</v>
      </c>
      <c r="E19252" s="2"/>
      <c r="G19252" s="23"/>
    </row>
    <row r="19253" spans="1:7" customFormat="1">
      <c r="A19253" s="4">
        <v>41891</v>
      </c>
      <c r="B19253">
        <v>0.09</v>
      </c>
      <c r="C19253">
        <f>IFERROR(((VLOOKUP(A19253,'Interest Rates-10yr'!$A$9:$C$15239,2,FALSE))-B19253),C19252)</f>
        <v>2.41</v>
      </c>
      <c r="D19253" s="98">
        <f>AVERAGE(C$10:C19253)</f>
        <v>1.0206490334649669</v>
      </c>
      <c r="E19253" s="2"/>
      <c r="G19253" s="23"/>
    </row>
    <row r="19254" spans="1:7" customFormat="1">
      <c r="A19254" s="4">
        <v>41892</v>
      </c>
      <c r="B19254">
        <v>0.09</v>
      </c>
      <c r="C19254">
        <f>IFERROR(((VLOOKUP(A19254,'Interest Rates-10yr'!$A$9:$C$15239,2,FALSE))-B19254),C19253)</f>
        <v>2.4500000000000002</v>
      </c>
      <c r="D19254" s="98">
        <f>AVERAGE(C$10:C19254)</f>
        <v>1.0207233047544726</v>
      </c>
      <c r="E19254" s="2"/>
      <c r="G19254" s="23"/>
    </row>
    <row r="19255" spans="1:7" customFormat="1">
      <c r="A19255" s="4">
        <v>41893</v>
      </c>
      <c r="B19255">
        <v>0.09</v>
      </c>
      <c r="C19255">
        <f>IFERROR(((VLOOKUP(A19255,'Interest Rates-10yr'!$A$9:$C$15239,2,FALSE))-B19255),C19254)</f>
        <v>2.4500000000000002</v>
      </c>
      <c r="D19255" s="98">
        <f>AVERAGE(C$10:C19255)</f>
        <v>1.0207975683258768</v>
      </c>
      <c r="E19255" s="2"/>
      <c r="G19255" s="23"/>
    </row>
    <row r="19256" spans="1:7" customFormat="1">
      <c r="A19256" s="4">
        <v>41894</v>
      </c>
      <c r="B19256">
        <v>0.09</v>
      </c>
      <c r="C19256">
        <f>IFERROR(((VLOOKUP(A19256,'Interest Rates-10yr'!$A$9:$C$15239,2,FALSE))-B19256),C19255)</f>
        <v>2.5300000000000002</v>
      </c>
      <c r="D19256" s="98">
        <f>AVERAGE(C$10:C19256)</f>
        <v>1.0208759806723036</v>
      </c>
      <c r="E19256" s="2"/>
      <c r="G19256" s="23"/>
    </row>
    <row r="19257" spans="1:7" customFormat="1">
      <c r="A19257" s="4">
        <v>41895</v>
      </c>
      <c r="B19257">
        <v>0.09</v>
      </c>
      <c r="C19257">
        <f>IFERROR(((VLOOKUP(A19257,'Interest Rates-10yr'!$A$9:$C$15239,2,FALSE))-B19257),C19256)</f>
        <v>2.5300000000000002</v>
      </c>
      <c r="D19257" s="98">
        <f>AVERAGE(C$10:C19257)</f>
        <v>1.0209543848711462</v>
      </c>
      <c r="E19257" s="2"/>
      <c r="G19257" s="23"/>
    </row>
    <row r="19258" spans="1:7" customFormat="1">
      <c r="A19258" s="4">
        <v>41896</v>
      </c>
      <c r="B19258">
        <v>0.09</v>
      </c>
      <c r="C19258">
        <f>IFERROR(((VLOOKUP(A19258,'Interest Rates-10yr'!$A$9:$C$15239,2,FALSE))-B19258),C19257)</f>
        <v>2.5300000000000002</v>
      </c>
      <c r="D19258" s="98">
        <f>AVERAGE(C$10:C19258)</f>
        <v>1.0210327809236752</v>
      </c>
      <c r="E19258" s="2"/>
      <c r="G19258" s="23"/>
    </row>
    <row r="19259" spans="1:7" customFormat="1">
      <c r="A19259" s="4">
        <v>41897</v>
      </c>
      <c r="B19259">
        <v>0.09</v>
      </c>
      <c r="C19259">
        <f>IFERROR(((VLOOKUP(A19259,'Interest Rates-10yr'!$A$9:$C$15239,2,FALSE))-B19259),C19258)</f>
        <v>2.5100000000000002</v>
      </c>
      <c r="D19259" s="98">
        <f>AVERAGE(C$10:C19259)</f>
        <v>1.0211101298701206</v>
      </c>
      <c r="E19259" s="2"/>
      <c r="G19259" s="23"/>
    </row>
    <row r="19260" spans="1:7" customFormat="1">
      <c r="A19260" s="4">
        <v>41898</v>
      </c>
      <c r="B19260">
        <v>0.09</v>
      </c>
      <c r="C19260">
        <f>IFERROR(((VLOOKUP(A19260,'Interest Rates-10yr'!$A$9:$C$15239,2,FALSE))-B19260),C19259)</f>
        <v>2.5100000000000002</v>
      </c>
      <c r="D19260" s="98">
        <f>AVERAGE(C$10:C19260)</f>
        <v>1.0211874707807294</v>
      </c>
      <c r="E19260" s="2"/>
      <c r="G19260" s="23"/>
    </row>
    <row r="19261" spans="1:7" customFormat="1">
      <c r="A19261" s="4">
        <v>41899</v>
      </c>
      <c r="B19261">
        <v>0.09</v>
      </c>
      <c r="C19261">
        <f>IFERROR(((VLOOKUP(A19261,'Interest Rates-10yr'!$A$9:$C$15239,2,FALSE))-B19261),C19260)</f>
        <v>2.5300000000000002</v>
      </c>
      <c r="D19261" s="98">
        <f>AVERAGE(C$10:C19261)</f>
        <v>1.0212658425098597</v>
      </c>
      <c r="E19261" s="2"/>
      <c r="G19261" s="23"/>
    </row>
    <row r="19262" spans="1:7" customFormat="1">
      <c r="A19262" s="4">
        <v>41900</v>
      </c>
      <c r="B19262">
        <v>0.09</v>
      </c>
      <c r="C19262">
        <f>IFERROR(((VLOOKUP(A19262,'Interest Rates-10yr'!$A$9:$C$15239,2,FALSE))-B19262),C19261)</f>
        <v>2.54</v>
      </c>
      <c r="D19262" s="98">
        <f>AVERAGE(C$10:C19262)</f>
        <v>1.0213447254973156</v>
      </c>
      <c r="E19262" s="2"/>
      <c r="G19262" s="23"/>
    </row>
    <row r="19263" spans="1:7" customFormat="1">
      <c r="A19263" s="4">
        <v>41901</v>
      </c>
      <c r="B19263">
        <v>0.09</v>
      </c>
      <c r="C19263">
        <f>IFERROR(((VLOOKUP(A19263,'Interest Rates-10yr'!$A$9:$C$15239,2,FALSE))-B19263),C19262)</f>
        <v>2.5</v>
      </c>
      <c r="D19263" s="98">
        <f>AVERAGE(C$10:C19263)</f>
        <v>1.0214215228004477</v>
      </c>
      <c r="E19263" s="2"/>
      <c r="G19263" s="23"/>
    </row>
    <row r="19264" spans="1:7" customFormat="1">
      <c r="A19264" s="4">
        <v>41902</v>
      </c>
      <c r="B19264">
        <v>0.09</v>
      </c>
      <c r="C19264">
        <f>IFERROR(((VLOOKUP(A19264,'Interest Rates-10yr'!$A$9:$C$15239,2,FALSE))-B19264),C19263)</f>
        <v>2.5</v>
      </c>
      <c r="D19264" s="98">
        <f>AVERAGE(C$10:C19264)</f>
        <v>1.0214983121267109</v>
      </c>
      <c r="E19264" s="2"/>
      <c r="G19264" s="23"/>
    </row>
    <row r="19265" spans="1:8">
      <c r="A19265" s="4">
        <v>41903</v>
      </c>
      <c r="B19265">
        <v>0.09</v>
      </c>
      <c r="C19265">
        <f>IFERROR(((VLOOKUP(A19265,'Interest Rates-10yr'!$A$9:$C$15239,2,FALSE))-B19265),C19264)</f>
        <v>2.5</v>
      </c>
      <c r="D19265" s="98">
        <f>AVERAGE(C$10:C19265)</f>
        <v>1.0215750934773482</v>
      </c>
      <c r="E19265" s="2"/>
      <c r="H19265"/>
    </row>
    <row r="19266" spans="1:8">
      <c r="A19266" s="4">
        <v>41904</v>
      </c>
      <c r="B19266">
        <v>0.09</v>
      </c>
      <c r="C19266">
        <f>IFERROR(((VLOOKUP(A19266,'Interest Rates-10yr'!$A$9:$C$15239,2,FALSE))-B19266),C19265)</f>
        <v>2.48</v>
      </c>
      <c r="D19266" s="98">
        <f>AVERAGE(C$10:C19266)</f>
        <v>1.0216508282702299</v>
      </c>
      <c r="E19266" s="2"/>
      <c r="H19266"/>
    </row>
    <row r="19267" spans="1:8">
      <c r="A19267" s="4">
        <v>41905</v>
      </c>
      <c r="B19267">
        <v>0.09</v>
      </c>
      <c r="C19267">
        <f>IFERROR(((VLOOKUP(A19267,'Interest Rates-10yr'!$A$9:$C$15239,2,FALSE))-B19267),C19266)</f>
        <v>2.4500000000000002</v>
      </c>
      <c r="D19267" s="98">
        <f>AVERAGE(C$10:C19267)</f>
        <v>1.0217249974036671</v>
      </c>
      <c r="E19267" s="2"/>
      <c r="H19267"/>
    </row>
    <row r="19268" spans="1:8">
      <c r="A19268" s="4">
        <v>41906</v>
      </c>
      <c r="B19268">
        <v>0.09</v>
      </c>
      <c r="C19268">
        <f>IFERROR(((VLOOKUP(A19268,'Interest Rates-10yr'!$A$9:$C$15239,2,FALSE))-B19268),C19267)</f>
        <v>2.48</v>
      </c>
      <c r="D19268" s="98">
        <f>AVERAGE(C$10:C19268)</f>
        <v>1.021800716548098</v>
      </c>
      <c r="E19268" s="2"/>
      <c r="H19268"/>
    </row>
    <row r="19269" spans="1:8">
      <c r="A19269" s="4">
        <v>41907</v>
      </c>
      <c r="B19269">
        <v>0.09</v>
      </c>
      <c r="C19269">
        <f>IFERROR(((VLOOKUP(A19269,'Interest Rates-10yr'!$A$9:$C$15239,2,FALSE))-B19269),C19268)</f>
        <v>2.4300000000000002</v>
      </c>
      <c r="D19269" s="98">
        <f>AVERAGE(C$10:C19269)</f>
        <v>1.0218738317756915</v>
      </c>
      <c r="E19269" s="2"/>
      <c r="H19269"/>
    </row>
    <row r="19270" spans="1:8">
      <c r="A19270" s="4">
        <v>41908</v>
      </c>
      <c r="B19270">
        <v>0.09</v>
      </c>
      <c r="C19270">
        <f>IFERROR(((VLOOKUP(A19270,'Interest Rates-10yr'!$A$9:$C$15239,2,FALSE))-B19270),C19269)</f>
        <v>2.4500000000000002</v>
      </c>
      <c r="D19270" s="98">
        <f>AVERAGE(C$10:C19270)</f>
        <v>1.0219479777789222</v>
      </c>
      <c r="E19270" s="2"/>
      <c r="H19270"/>
    </row>
    <row r="19271" spans="1:8">
      <c r="A19271" s="4">
        <v>41909</v>
      </c>
      <c r="B19271">
        <v>0.09</v>
      </c>
      <c r="C19271">
        <f>IFERROR(((VLOOKUP(A19271,'Interest Rates-10yr'!$A$9:$C$15239,2,FALSE))-B19271),C19270)</f>
        <v>2.4500000000000002</v>
      </c>
      <c r="D19271" s="98">
        <f>AVERAGE(C$10:C19271)</f>
        <v>1.022022116083471</v>
      </c>
      <c r="E19271" s="2"/>
      <c r="H19271"/>
    </row>
    <row r="19272" spans="1:8">
      <c r="A19272" s="4">
        <v>41910</v>
      </c>
      <c r="B19272">
        <v>0.09</v>
      </c>
      <c r="C19272">
        <f>IFERROR(((VLOOKUP(A19272,'Interest Rates-10yr'!$A$9:$C$15239,2,FALSE))-B19272),C19271)</f>
        <v>2.4500000000000002</v>
      </c>
      <c r="D19272" s="98">
        <f>AVERAGE(C$10:C19272)</f>
        <v>1.0220962466905374</v>
      </c>
      <c r="E19272" s="2"/>
      <c r="H19272"/>
    </row>
    <row r="19273" spans="1:8">
      <c r="A19273" s="4">
        <v>41911</v>
      </c>
      <c r="B19273">
        <v>0.08</v>
      </c>
      <c r="C19273">
        <f>IFERROR(((VLOOKUP(A19273,'Interest Rates-10yr'!$A$9:$C$15239,2,FALSE))-B19273),C19272)</f>
        <v>2.42</v>
      </c>
      <c r="D19273" s="98">
        <f>AVERAGE(C$10:C19273)</f>
        <v>1.0221688122923493</v>
      </c>
      <c r="E19273" s="2"/>
      <c r="H19273"/>
    </row>
    <row r="19274" spans="1:8">
      <c r="A19274" s="4">
        <v>41912</v>
      </c>
      <c r="B19274">
        <v>7.0000000000000007E-2</v>
      </c>
      <c r="C19274">
        <f>IFERROR(((VLOOKUP(A19274,'Interest Rates-10yr'!$A$9:$C$15239,2,FALSE))-B19274),C19273)</f>
        <v>2.4500000000000002</v>
      </c>
      <c r="D19274" s="98">
        <f>AVERAGE(C$10:C19274)</f>
        <v>1.0222429275888825</v>
      </c>
      <c r="E19274" s="2"/>
      <c r="F19274" s="12" t="s">
        <v>180</v>
      </c>
      <c r="G19274" s="23">
        <f>AVERAGE(B19183:B19274)/100</f>
        <v>8.9130434782608628E-4</v>
      </c>
      <c r="H19274" s="23">
        <f>AVERAGE(C19183:C19274)/100</f>
        <v>2.4088043478260865E-2</v>
      </c>
    </row>
    <row r="19275" spans="1:8">
      <c r="A19275" s="4">
        <v>41913</v>
      </c>
      <c r="B19275">
        <v>0.09</v>
      </c>
      <c r="C19275">
        <f>IFERROR(((VLOOKUP(A19275,'Interest Rates-10yr'!$A$9:$C$15239,2,FALSE))-B19275),C19274)</f>
        <v>2.33</v>
      </c>
      <c r="D19275" s="98">
        <f>AVERAGE(C$10:C19275)</f>
        <v>1.0223108066022952</v>
      </c>
      <c r="E19275" s="2"/>
      <c r="H19275"/>
    </row>
    <row r="19276" spans="1:8">
      <c r="A19276" s="4">
        <v>41914</v>
      </c>
      <c r="B19276">
        <v>0.09</v>
      </c>
      <c r="C19276">
        <f>IFERROR(((VLOOKUP(A19276,'Interest Rates-10yr'!$A$9:$C$15239,2,FALSE))-B19276),C19275)</f>
        <v>2.35</v>
      </c>
      <c r="D19276" s="98">
        <f>AVERAGE(C$10:C19276)</f>
        <v>1.0223797166138902</v>
      </c>
      <c r="E19276" s="2"/>
      <c r="H19276"/>
    </row>
    <row r="19277" spans="1:8">
      <c r="A19277" s="4">
        <v>41915</v>
      </c>
      <c r="B19277">
        <v>0.09</v>
      </c>
      <c r="C19277">
        <f>IFERROR(((VLOOKUP(A19277,'Interest Rates-10yr'!$A$9:$C$15239,2,FALSE))-B19277),C19276)</f>
        <v>2.3600000000000003</v>
      </c>
      <c r="D19277" s="98">
        <f>AVERAGE(C$10:C19277)</f>
        <v>1.0224491384679169</v>
      </c>
      <c r="E19277" s="2"/>
      <c r="H19277"/>
    </row>
    <row r="19278" spans="1:8">
      <c r="A19278" s="4">
        <v>41916</v>
      </c>
      <c r="B19278">
        <v>0.09</v>
      </c>
      <c r="C19278">
        <f>IFERROR(((VLOOKUP(A19278,'Interest Rates-10yr'!$A$9:$C$15239,2,FALSE))-B19278),C19277)</f>
        <v>2.3600000000000003</v>
      </c>
      <c r="D19278" s="98">
        <f>AVERAGE(C$10:C19278)</f>
        <v>1.0225185531163954</v>
      </c>
      <c r="E19278" s="2"/>
      <c r="H19278"/>
    </row>
    <row r="19279" spans="1:8">
      <c r="A19279" s="4">
        <v>41917</v>
      </c>
      <c r="B19279">
        <v>0.09</v>
      </c>
      <c r="C19279">
        <f>IFERROR(((VLOOKUP(A19279,'Interest Rates-10yr'!$A$9:$C$15239,2,FALSE))-B19279),C19278)</f>
        <v>2.3600000000000003</v>
      </c>
      <c r="D19279" s="98">
        <f>AVERAGE(C$10:C19279)</f>
        <v>1.0225879605604475</v>
      </c>
      <c r="E19279" s="2"/>
      <c r="H19279"/>
    </row>
    <row r="19280" spans="1:8">
      <c r="A19280" s="4">
        <v>41918</v>
      </c>
      <c r="B19280">
        <v>0.09</v>
      </c>
      <c r="C19280">
        <f>IFERROR(((VLOOKUP(A19280,'Interest Rates-10yr'!$A$9:$C$15239,2,FALSE))-B19280),C19279)</f>
        <v>2.3400000000000003</v>
      </c>
      <c r="D19280" s="98">
        <f>AVERAGE(C$10:C19280)</f>
        <v>1.0226563229723327</v>
      </c>
      <c r="E19280" s="2"/>
      <c r="H19280"/>
    </row>
    <row r="19281" spans="1:7" customFormat="1">
      <c r="A19281" s="4">
        <v>41919</v>
      </c>
      <c r="B19281">
        <v>0.09</v>
      </c>
      <c r="C19281">
        <f>IFERROR(((VLOOKUP(A19281,'Interest Rates-10yr'!$A$9:$C$15239,2,FALSE))-B19281),C19280)</f>
        <v>2.27</v>
      </c>
      <c r="D19281" s="98">
        <f>AVERAGE(C$10:C19281)</f>
        <v>1.0227210460772012</v>
      </c>
      <c r="E19281" s="2"/>
      <c r="G19281" s="23"/>
    </row>
    <row r="19282" spans="1:7" customFormat="1">
      <c r="A19282" s="4">
        <v>41920</v>
      </c>
      <c r="B19282">
        <v>0.09</v>
      </c>
      <c r="C19282">
        <f>IFERROR(((VLOOKUP(A19282,'Interest Rates-10yr'!$A$9:$C$15239,2,FALSE))-B19282),C19281)</f>
        <v>2.2600000000000002</v>
      </c>
      <c r="D19282" s="98">
        <f>AVERAGE(C$10:C19282)</f>
        <v>1.022785243605034</v>
      </c>
      <c r="E19282" s="2"/>
      <c r="G19282" s="23"/>
    </row>
    <row r="19283" spans="1:7" customFormat="1">
      <c r="A19283" s="4">
        <v>41921</v>
      </c>
      <c r="B19283">
        <v>0.08</v>
      </c>
      <c r="C19283">
        <f>IFERROR(((VLOOKUP(A19283,'Interest Rates-10yr'!$A$9:$C$15239,2,FALSE))-B19283),C19282)</f>
        <v>2.2599999999999998</v>
      </c>
      <c r="D19283" s="98">
        <f>AVERAGE(C$10:C19283)</f>
        <v>1.0228494344712991</v>
      </c>
      <c r="E19283" s="2"/>
      <c r="G19283" s="23"/>
    </row>
    <row r="19284" spans="1:7" customFormat="1">
      <c r="A19284" s="4">
        <v>41922</v>
      </c>
      <c r="B19284">
        <v>0.09</v>
      </c>
      <c r="C19284">
        <f>IFERROR(((VLOOKUP(A19284,'Interest Rates-10yr'!$A$9:$C$15239,2,FALSE))-B19284),C19283)</f>
        <v>2.2200000000000002</v>
      </c>
      <c r="D19284" s="98">
        <f>AVERAGE(C$10:C19284)</f>
        <v>1.0229115434500555</v>
      </c>
      <c r="E19284" s="2"/>
      <c r="G19284" s="23"/>
    </row>
    <row r="19285" spans="1:7" customFormat="1">
      <c r="A19285" s="4">
        <v>41923</v>
      </c>
      <c r="B19285">
        <v>0.09</v>
      </c>
      <c r="C19285">
        <f>IFERROR(((VLOOKUP(A19285,'Interest Rates-10yr'!$A$9:$C$15239,2,FALSE))-B19285),C19284)</f>
        <v>2.2200000000000002</v>
      </c>
      <c r="D19285" s="98">
        <f>AVERAGE(C$10:C19285)</f>
        <v>1.0229736459846348</v>
      </c>
      <c r="E19285" s="2"/>
      <c r="G19285" s="23"/>
    </row>
    <row r="19286" spans="1:7" customFormat="1">
      <c r="A19286" s="4">
        <v>41924</v>
      </c>
      <c r="B19286">
        <v>0.09</v>
      </c>
      <c r="C19286">
        <f>IFERROR(((VLOOKUP(A19286,'Interest Rates-10yr'!$A$9:$C$15239,2,FALSE))-B19286),C19285)</f>
        <v>2.2200000000000002</v>
      </c>
      <c r="D19286" s="98">
        <f>AVERAGE(C$10:C19286)</f>
        <v>1.0230357420760401</v>
      </c>
      <c r="E19286" s="2"/>
      <c r="G19286" s="23"/>
    </row>
    <row r="19287" spans="1:7" customFormat="1">
      <c r="A19287" s="4">
        <v>41925</v>
      </c>
      <c r="B19287">
        <v>0.09</v>
      </c>
      <c r="C19287">
        <f>IFERROR(((VLOOKUP(A19287,'Interest Rates-10yr'!$A$9:$C$15239,2,FALSE))-B19287),C19286)</f>
        <v>2.2200000000000002</v>
      </c>
      <c r="D19287" s="98">
        <f>AVERAGE(C$10:C19287)</f>
        <v>1.0230978317252737</v>
      </c>
      <c r="E19287" s="2"/>
      <c r="G19287" s="23"/>
    </row>
    <row r="19288" spans="1:7" customFormat="1">
      <c r="A19288" s="4">
        <v>41926</v>
      </c>
      <c r="B19288">
        <v>0.09</v>
      </c>
      <c r="C19288">
        <f>IFERROR(((VLOOKUP(A19288,'Interest Rates-10yr'!$A$9:$C$15239,2,FALSE))-B19288),C19287)</f>
        <v>2.12</v>
      </c>
      <c r="D19288" s="98">
        <f>AVERAGE(C$10:C19288)</f>
        <v>1.0231547279423114</v>
      </c>
      <c r="E19288" s="2"/>
      <c r="G19288" s="23"/>
    </row>
    <row r="19289" spans="1:7" customFormat="1">
      <c r="A19289" s="4">
        <v>41927</v>
      </c>
      <c r="B19289">
        <v>0.09</v>
      </c>
      <c r="C19289">
        <f>IFERROR(((VLOOKUP(A19289,'Interest Rates-10yr'!$A$9:$C$15239,2,FALSE))-B19289),C19288)</f>
        <v>2.06</v>
      </c>
      <c r="D19289" s="98">
        <f>AVERAGE(C$10:C19289)</f>
        <v>1.0232085062240572</v>
      </c>
      <c r="E19289" s="2"/>
      <c r="G19289" s="23"/>
    </row>
    <row r="19290" spans="1:7" customFormat="1">
      <c r="A19290" s="4">
        <v>41928</v>
      </c>
      <c r="B19290">
        <v>0.09</v>
      </c>
      <c r="C19290">
        <f>IFERROR(((VLOOKUP(A19290,'Interest Rates-10yr'!$A$9:$C$15239,2,FALSE))-B19290),C19289)</f>
        <v>2.08</v>
      </c>
      <c r="D19290" s="98">
        <f>AVERAGE(C$10:C19290)</f>
        <v>1.0232633162180296</v>
      </c>
      <c r="E19290" s="2"/>
      <c r="G19290" s="23"/>
    </row>
    <row r="19291" spans="1:7" customFormat="1">
      <c r="A19291" s="4">
        <v>41929</v>
      </c>
      <c r="B19291">
        <v>0.09</v>
      </c>
      <c r="C19291">
        <f>IFERROR(((VLOOKUP(A19291,'Interest Rates-10yr'!$A$9:$C$15239,2,FALSE))-B19291),C19290)</f>
        <v>2.1300000000000003</v>
      </c>
      <c r="D19291" s="98">
        <f>AVERAGE(C$10:C19291)</f>
        <v>1.0233207136189102</v>
      </c>
      <c r="E19291" s="2"/>
      <c r="G19291" s="23"/>
    </row>
    <row r="19292" spans="1:7" customFormat="1">
      <c r="A19292" s="4">
        <v>41930</v>
      </c>
      <c r="B19292">
        <v>0.09</v>
      </c>
      <c r="C19292">
        <f>IFERROR(((VLOOKUP(A19292,'Interest Rates-10yr'!$A$9:$C$15239,2,FALSE))-B19292),C19291)</f>
        <v>2.1300000000000003</v>
      </c>
      <c r="D19292" s="98">
        <f>AVERAGE(C$10:C19292)</f>
        <v>1.0233781050666302</v>
      </c>
      <c r="E19292" s="2"/>
      <c r="G19292" s="23"/>
    </row>
    <row r="19293" spans="1:7" customFormat="1">
      <c r="A19293" s="4">
        <v>41931</v>
      </c>
      <c r="B19293">
        <v>0.09</v>
      </c>
      <c r="C19293">
        <f>IFERROR(((VLOOKUP(A19293,'Interest Rates-10yr'!$A$9:$C$15239,2,FALSE))-B19293),C19292)</f>
        <v>2.1300000000000003</v>
      </c>
      <c r="D19293" s="98">
        <f>AVERAGE(C$10:C19293)</f>
        <v>1.0234354905621152</v>
      </c>
      <c r="E19293" s="2"/>
      <c r="G19293" s="23"/>
    </row>
    <row r="19294" spans="1:7" customFormat="1">
      <c r="A19294" s="4">
        <v>41932</v>
      </c>
      <c r="B19294">
        <v>0.09</v>
      </c>
      <c r="C19294">
        <f>IFERROR(((VLOOKUP(A19294,'Interest Rates-10yr'!$A$9:$C$15239,2,FALSE))-B19294),C19293)</f>
        <v>2.1100000000000003</v>
      </c>
      <c r="D19294" s="98">
        <f>AVERAGE(C$10:C19294)</f>
        <v>1.0234918330308442</v>
      </c>
      <c r="E19294" s="2"/>
      <c r="G19294" s="23"/>
    </row>
    <row r="19295" spans="1:7" customFormat="1">
      <c r="A19295" s="4">
        <v>41933</v>
      </c>
      <c r="B19295">
        <v>0.09</v>
      </c>
      <c r="C19295">
        <f>IFERROR(((VLOOKUP(A19295,'Interest Rates-10yr'!$A$9:$C$15239,2,FALSE))-B19295),C19294)</f>
        <v>2.14</v>
      </c>
      <c r="D19295" s="98">
        <f>AVERAGE(C$10:C19295)</f>
        <v>1.0235497251892476</v>
      </c>
      <c r="E19295" s="2"/>
      <c r="G19295" s="23"/>
    </row>
    <row r="19296" spans="1:7" customFormat="1">
      <c r="A19296" s="4">
        <v>41934</v>
      </c>
      <c r="B19296">
        <v>0.09</v>
      </c>
      <c r="C19296">
        <f>IFERROR(((VLOOKUP(A19296,'Interest Rates-10yr'!$A$9:$C$15239,2,FALSE))-B19296),C19295)</f>
        <v>2.16</v>
      </c>
      <c r="D19296" s="98">
        <f>AVERAGE(C$10:C19296)</f>
        <v>1.0236086483123259</v>
      </c>
      <c r="E19296" s="2"/>
      <c r="G19296" s="23"/>
    </row>
    <row r="19297" spans="1:7" customFormat="1">
      <c r="A19297" s="4">
        <v>41935</v>
      </c>
      <c r="B19297">
        <v>0.09</v>
      </c>
      <c r="C19297">
        <f>IFERROR(((VLOOKUP(A19297,'Interest Rates-10yr'!$A$9:$C$15239,2,FALSE))-B19297),C19296)</f>
        <v>2.2000000000000002</v>
      </c>
      <c r="D19297" s="98">
        <f>AVERAGE(C$10:C19297)</f>
        <v>1.0236696391538693</v>
      </c>
      <c r="E19297" s="2"/>
      <c r="G19297" s="23"/>
    </row>
    <row r="19298" spans="1:7" customFormat="1">
      <c r="A19298" s="4">
        <v>41936</v>
      </c>
      <c r="B19298">
        <v>0.09</v>
      </c>
      <c r="C19298">
        <f>IFERROR(((VLOOKUP(A19298,'Interest Rates-10yr'!$A$9:$C$15239,2,FALSE))-B19298),C19297)</f>
        <v>2.2000000000000002</v>
      </c>
      <c r="D19298" s="98">
        <f>AVERAGE(C$10:C19298)</f>
        <v>1.0237306236715138</v>
      </c>
      <c r="E19298" s="2"/>
      <c r="G19298" s="23"/>
    </row>
    <row r="19299" spans="1:7" customFormat="1">
      <c r="A19299" s="4">
        <v>41937</v>
      </c>
      <c r="B19299">
        <v>0.09</v>
      </c>
      <c r="C19299">
        <f>IFERROR(((VLOOKUP(A19299,'Interest Rates-10yr'!$A$9:$C$15239,2,FALSE))-B19299),C19298)</f>
        <v>2.2000000000000002</v>
      </c>
      <c r="D19299" s="98">
        <f>AVERAGE(C$10:C19299)</f>
        <v>1.0237916018662432</v>
      </c>
      <c r="E19299" s="2"/>
      <c r="G19299" s="23"/>
    </row>
    <row r="19300" spans="1:7" customFormat="1">
      <c r="A19300" s="4">
        <v>41938</v>
      </c>
      <c r="B19300">
        <v>0.09</v>
      </c>
      <c r="C19300">
        <f>IFERROR(((VLOOKUP(A19300,'Interest Rates-10yr'!$A$9:$C$15239,2,FALSE))-B19300),C19299)</f>
        <v>2.2000000000000002</v>
      </c>
      <c r="D19300" s="98">
        <f>AVERAGE(C$10:C19300)</f>
        <v>1.0238525737390405</v>
      </c>
      <c r="E19300" s="2"/>
      <c r="G19300" s="23"/>
    </row>
    <row r="19301" spans="1:7" customFormat="1">
      <c r="A19301" s="4">
        <v>41939</v>
      </c>
      <c r="B19301">
        <v>0.09</v>
      </c>
      <c r="C19301">
        <f>IFERROR(((VLOOKUP(A19301,'Interest Rates-10yr'!$A$9:$C$15239,2,FALSE))-B19301),C19300)</f>
        <v>2.1800000000000002</v>
      </c>
      <c r="D19301" s="98">
        <f>AVERAGE(C$10:C19301)</f>
        <v>1.0239125025917393</v>
      </c>
      <c r="E19301" s="2"/>
      <c r="G19301" s="23"/>
    </row>
    <row r="19302" spans="1:7" customFormat="1">
      <c r="A19302" s="4">
        <v>41940</v>
      </c>
      <c r="B19302">
        <v>0.09</v>
      </c>
      <c r="C19302">
        <f>IFERROR(((VLOOKUP(A19302,'Interest Rates-10yr'!$A$9:$C$15239,2,FALSE))-B19302),C19301)</f>
        <v>2.21</v>
      </c>
      <c r="D19302" s="98">
        <f>AVERAGE(C$10:C19302)</f>
        <v>1.0239739802000638</v>
      </c>
      <c r="E19302" s="2"/>
      <c r="G19302" s="23"/>
    </row>
    <row r="19303" spans="1:7" customFormat="1">
      <c r="A19303" s="4">
        <v>41941</v>
      </c>
      <c r="B19303">
        <v>0.09</v>
      </c>
      <c r="C19303">
        <f>IFERROR(((VLOOKUP(A19303,'Interest Rates-10yr'!$A$9:$C$15239,2,FALSE))-B19303),C19302)</f>
        <v>2.25</v>
      </c>
      <c r="D19303" s="98">
        <f>AVERAGE(C$10:C19303)</f>
        <v>1.0240375246190438</v>
      </c>
      <c r="E19303" s="2"/>
      <c r="G19303" s="23"/>
    </row>
    <row r="19304" spans="1:7" customFormat="1">
      <c r="A19304" s="4">
        <v>41942</v>
      </c>
      <c r="B19304">
        <v>0.09</v>
      </c>
      <c r="C19304">
        <f>IFERROR(((VLOOKUP(A19304,'Interest Rates-10yr'!$A$9:$C$15239,2,FALSE))-B19304),C19303)</f>
        <v>2.23</v>
      </c>
      <c r="D19304" s="98">
        <f>AVERAGE(C$10:C19304)</f>
        <v>1.0241000259134403</v>
      </c>
      <c r="E19304" s="2"/>
      <c r="G19304" s="23"/>
    </row>
    <row r="19305" spans="1:7" customFormat="1">
      <c r="A19305" s="4">
        <v>41943</v>
      </c>
      <c r="B19305">
        <v>7.0000000000000007E-2</v>
      </c>
      <c r="C19305">
        <f>IFERROR(((VLOOKUP(A19305,'Interest Rates-10yr'!$A$9:$C$15239,2,FALSE))-B19305),C19304)</f>
        <v>2.2800000000000002</v>
      </c>
      <c r="D19305" s="98">
        <f>AVERAGE(C$10:C19305)</f>
        <v>1.0241651119402897</v>
      </c>
      <c r="E19305" s="2"/>
      <c r="G19305" s="23"/>
    </row>
    <row r="19306" spans="1:7" customFormat="1">
      <c r="A19306" s="4">
        <v>41944</v>
      </c>
      <c r="B19306">
        <v>7.0000000000000007E-2</v>
      </c>
      <c r="C19306">
        <f>IFERROR(((VLOOKUP(A19306,'Interest Rates-10yr'!$A$9:$C$15239,2,FALSE))-B19306),C19305)</f>
        <v>2.2800000000000002</v>
      </c>
      <c r="D19306" s="98">
        <f>AVERAGE(C$10:C19306)</f>
        <v>1.0242301912214244</v>
      </c>
      <c r="E19306" s="2"/>
      <c r="G19306" s="23"/>
    </row>
    <row r="19307" spans="1:7" customFormat="1">
      <c r="A19307" s="4">
        <v>41945</v>
      </c>
      <c r="B19307">
        <v>7.0000000000000007E-2</v>
      </c>
      <c r="C19307">
        <f>IFERROR(((VLOOKUP(A19307,'Interest Rates-10yr'!$A$9:$C$15239,2,FALSE))-B19307),C19306)</f>
        <v>2.2800000000000002</v>
      </c>
      <c r="D19307" s="98">
        <f>AVERAGE(C$10:C19307)</f>
        <v>1.0242952637578935</v>
      </c>
      <c r="E19307" s="2"/>
      <c r="G19307" s="23"/>
    </row>
    <row r="19308" spans="1:7" customFormat="1">
      <c r="A19308" s="4">
        <v>41946</v>
      </c>
      <c r="B19308">
        <v>0.09</v>
      </c>
      <c r="C19308">
        <f>IFERROR(((VLOOKUP(A19308,'Interest Rates-10yr'!$A$9:$C$15239,2,FALSE))-B19308),C19307)</f>
        <v>2.27</v>
      </c>
      <c r="D19308" s="98">
        <f>AVERAGE(C$10:C19308)</f>
        <v>1.0243598113891823</v>
      </c>
      <c r="E19308" s="2"/>
      <c r="G19308" s="23"/>
    </row>
    <row r="19309" spans="1:7" customFormat="1">
      <c r="A19309" s="4">
        <v>41947</v>
      </c>
      <c r="B19309">
        <v>0.1</v>
      </c>
      <c r="C19309">
        <f>IFERROR(((VLOOKUP(A19309,'Interest Rates-10yr'!$A$9:$C$15239,2,FALSE))-B19309),C19308)</f>
        <v>2.25</v>
      </c>
      <c r="D19309" s="98">
        <f>AVERAGE(C$10:C19309)</f>
        <v>1.0244233160621672</v>
      </c>
      <c r="E19309" s="2"/>
      <c r="G19309" s="23"/>
    </row>
    <row r="19310" spans="1:7" customFormat="1">
      <c r="A19310" s="4">
        <v>41948</v>
      </c>
      <c r="B19310">
        <v>0.09</v>
      </c>
      <c r="C19310">
        <f>IFERROR(((VLOOKUP(A19310,'Interest Rates-10yr'!$A$9:$C$15239,2,FALSE))-B19310),C19309)</f>
        <v>2.27</v>
      </c>
      <c r="D19310" s="98">
        <f>AVERAGE(C$10:C19310)</f>
        <v>1.0244878503704382</v>
      </c>
      <c r="E19310" s="2"/>
      <c r="G19310" s="23"/>
    </row>
    <row r="19311" spans="1:7" customFormat="1">
      <c r="A19311" s="4">
        <v>41949</v>
      </c>
      <c r="B19311">
        <v>0.09</v>
      </c>
      <c r="C19311">
        <f>IFERROR(((VLOOKUP(A19311,'Interest Rates-10yr'!$A$9:$C$15239,2,FALSE))-B19311),C19310)</f>
        <v>2.3000000000000003</v>
      </c>
      <c r="D19311" s="98">
        <f>AVERAGE(C$10:C19311)</f>
        <v>1.0245539322349926</v>
      </c>
      <c r="E19311" s="2"/>
      <c r="G19311" s="23"/>
    </row>
    <row r="19312" spans="1:7" customFormat="1">
      <c r="A19312" s="4">
        <v>41950</v>
      </c>
      <c r="B19312">
        <v>0.09</v>
      </c>
      <c r="C19312">
        <f>IFERROR(((VLOOKUP(A19312,'Interest Rates-10yr'!$A$9:$C$15239,2,FALSE))-B19312),C19311)</f>
        <v>2.23</v>
      </c>
      <c r="D19312" s="98">
        <f>AVERAGE(C$10:C19312)</f>
        <v>1.0246163808734303</v>
      </c>
      <c r="E19312" s="2"/>
      <c r="G19312" s="23"/>
    </row>
    <row r="19313" spans="1:7" customFormat="1">
      <c r="A19313" s="4">
        <v>41951</v>
      </c>
      <c r="B19313">
        <v>0.09</v>
      </c>
      <c r="C19313">
        <f>IFERROR(((VLOOKUP(A19313,'Interest Rates-10yr'!$A$9:$C$15239,2,FALSE))-B19313),C19312)</f>
        <v>2.23</v>
      </c>
      <c r="D19313" s="98">
        <f>AVERAGE(C$10:C19313)</f>
        <v>1.0246788230418475</v>
      </c>
      <c r="E19313" s="2"/>
      <c r="G19313" s="23"/>
    </row>
    <row r="19314" spans="1:7" customFormat="1">
      <c r="A19314" s="4">
        <v>41952</v>
      </c>
      <c r="B19314">
        <v>0.09</v>
      </c>
      <c r="C19314">
        <f>IFERROR(((VLOOKUP(A19314,'Interest Rates-10yr'!$A$9:$C$15239,2,FALSE))-B19314),C19313)</f>
        <v>2.23</v>
      </c>
      <c r="D19314" s="98">
        <f>AVERAGE(C$10:C19314)</f>
        <v>1.0247412587412497</v>
      </c>
      <c r="E19314" s="2"/>
      <c r="G19314" s="23"/>
    </row>
    <row r="19315" spans="1:7" customFormat="1">
      <c r="A19315" s="4">
        <v>41953</v>
      </c>
      <c r="B19315">
        <v>0.09</v>
      </c>
      <c r="C19315">
        <f>IFERROR(((VLOOKUP(A19315,'Interest Rates-10yr'!$A$9:$C$15239,2,FALSE))-B19315),C19314)</f>
        <v>2.29</v>
      </c>
      <c r="D19315" s="98">
        <f>AVERAGE(C$10:C19315)</f>
        <v>1.0248067958147637</v>
      </c>
      <c r="E19315" s="2"/>
      <c r="G19315" s="23"/>
    </row>
    <row r="19316" spans="1:7" customFormat="1">
      <c r="A19316" s="4">
        <v>41954</v>
      </c>
      <c r="B19316">
        <v>0.09</v>
      </c>
      <c r="C19316">
        <f>IFERROR(((VLOOKUP(A19316,'Interest Rates-10yr'!$A$9:$C$15239,2,FALSE))-B19316),C19315)</f>
        <v>2.29</v>
      </c>
      <c r="D19316" s="98">
        <f>AVERAGE(C$10:C19316)</f>
        <v>1.0248723260993333</v>
      </c>
      <c r="E19316" s="2"/>
      <c r="G19316" s="23"/>
    </row>
    <row r="19317" spans="1:7" customFormat="1">
      <c r="A19317" s="4">
        <v>41955</v>
      </c>
      <c r="B19317">
        <v>0.09</v>
      </c>
      <c r="C19317">
        <f>IFERROR(((VLOOKUP(A19317,'Interest Rates-10yr'!$A$9:$C$15239,2,FALSE))-B19317),C19316)</f>
        <v>2.2800000000000002</v>
      </c>
      <c r="D19317" s="98">
        <f>AVERAGE(C$10:C19317)</f>
        <v>1.0249373316759802</v>
      </c>
      <c r="E19317" s="2"/>
      <c r="G19317" s="23"/>
    </row>
    <row r="19318" spans="1:7" customFormat="1">
      <c r="A19318" s="4">
        <v>41956</v>
      </c>
      <c r="B19318">
        <v>0.09</v>
      </c>
      <c r="C19318">
        <f>IFERROR(((VLOOKUP(A19318,'Interest Rates-10yr'!$A$9:$C$15239,2,FALSE))-B19318),C19317)</f>
        <v>2.2600000000000002</v>
      </c>
      <c r="D19318" s="98">
        <f>AVERAGE(C$10:C19318)</f>
        <v>1.0250012947330169</v>
      </c>
      <c r="E19318" s="2"/>
      <c r="G19318" s="23"/>
    </row>
    <row r="19319" spans="1:7" customFormat="1">
      <c r="A19319" s="4">
        <v>41957</v>
      </c>
      <c r="B19319">
        <v>0.09</v>
      </c>
      <c r="C19319">
        <f>IFERROR(((VLOOKUP(A19319,'Interest Rates-10yr'!$A$9:$C$15239,2,FALSE))-B19319),C19318)</f>
        <v>2.23</v>
      </c>
      <c r="D19319" s="98">
        <f>AVERAGE(C$10:C19319)</f>
        <v>1.025063697566019</v>
      </c>
      <c r="E19319" s="2"/>
      <c r="G19319" s="23"/>
    </row>
    <row r="19320" spans="1:7" customFormat="1">
      <c r="A19320" s="4">
        <v>41958</v>
      </c>
      <c r="B19320">
        <v>0.09</v>
      </c>
      <c r="C19320">
        <f>IFERROR(((VLOOKUP(A19320,'Interest Rates-10yr'!$A$9:$C$15239,2,FALSE))-B19320),C19319)</f>
        <v>2.23</v>
      </c>
      <c r="D19320" s="98">
        <f>AVERAGE(C$10:C19320)</f>
        <v>1.0251260939360896</v>
      </c>
      <c r="E19320" s="2"/>
      <c r="G19320" s="23"/>
    </row>
    <row r="19321" spans="1:7" customFormat="1">
      <c r="A19321" s="4">
        <v>41959</v>
      </c>
      <c r="B19321">
        <v>0.09</v>
      </c>
      <c r="C19321">
        <f>IFERROR(((VLOOKUP(A19321,'Interest Rates-10yr'!$A$9:$C$15239,2,FALSE))-B19321),C19320)</f>
        <v>2.23</v>
      </c>
      <c r="D19321" s="98">
        <f>AVERAGE(C$10:C19321)</f>
        <v>1.0251884838442329</v>
      </c>
      <c r="E19321" s="2"/>
      <c r="G19321" s="23"/>
    </row>
    <row r="19322" spans="1:7" customFormat="1">
      <c r="A19322" s="4">
        <v>41960</v>
      </c>
      <c r="B19322">
        <v>0.1</v>
      </c>
      <c r="C19322">
        <f>IFERROR(((VLOOKUP(A19322,'Interest Rates-10yr'!$A$9:$C$15239,2,FALSE))-B19322),C19321)</f>
        <v>2.2399999999999998</v>
      </c>
      <c r="D19322" s="98">
        <f>AVERAGE(C$10:C19322)</f>
        <v>1.0252513850773999</v>
      </c>
      <c r="E19322" s="2"/>
      <c r="G19322" s="23"/>
    </row>
    <row r="19323" spans="1:7" customFormat="1">
      <c r="A19323" s="4">
        <v>41961</v>
      </c>
      <c r="B19323">
        <v>0.11</v>
      </c>
      <c r="C19323">
        <f>IFERROR(((VLOOKUP(A19323,'Interest Rates-10yr'!$A$9:$C$15239,2,FALSE))-B19323),C19322)</f>
        <v>2.21</v>
      </c>
      <c r="D19323" s="98">
        <f>AVERAGE(C$10:C19323)</f>
        <v>1.025312726519614</v>
      </c>
      <c r="E19323" s="2"/>
      <c r="G19323" s="23"/>
    </row>
    <row r="19324" spans="1:7" customFormat="1">
      <c r="A19324" s="4">
        <v>41962</v>
      </c>
      <c r="B19324">
        <v>0.1</v>
      </c>
      <c r="C19324">
        <f>IFERROR(((VLOOKUP(A19324,'Interest Rates-10yr'!$A$9:$C$15239,2,FALSE))-B19324),C19323)</f>
        <v>2.2599999999999998</v>
      </c>
      <c r="D19324" s="98">
        <f>AVERAGE(C$10:C19324)</f>
        <v>1.0253766502718002</v>
      </c>
      <c r="E19324" s="2"/>
      <c r="G19324" s="23"/>
    </row>
    <row r="19325" spans="1:7" customFormat="1">
      <c r="A19325" s="4">
        <v>41963</v>
      </c>
      <c r="B19325">
        <v>0.1</v>
      </c>
      <c r="C19325">
        <f>IFERROR(((VLOOKUP(A19325,'Interest Rates-10yr'!$A$9:$C$15239,2,FALSE))-B19325),C19324)</f>
        <v>2.2399999999999998</v>
      </c>
      <c r="D19325" s="98">
        <f>AVERAGE(C$10:C19325)</f>
        <v>1.0254395319941927</v>
      </c>
      <c r="E19325" s="2"/>
      <c r="G19325" s="23"/>
    </row>
    <row r="19326" spans="1:7" customFormat="1">
      <c r="A19326" s="4">
        <v>41964</v>
      </c>
      <c r="B19326">
        <v>0.1</v>
      </c>
      <c r="C19326">
        <f>IFERROR(((VLOOKUP(A19326,'Interest Rates-10yr'!$A$9:$C$15239,2,FALSE))-B19326),C19325)</f>
        <v>2.21</v>
      </c>
      <c r="D19326" s="98">
        <f>AVERAGE(C$10:C19326)</f>
        <v>1.0255008541698931</v>
      </c>
      <c r="E19326" s="2"/>
      <c r="G19326" s="23"/>
    </row>
    <row r="19327" spans="1:7" customFormat="1">
      <c r="A19327" s="4">
        <v>41965</v>
      </c>
      <c r="B19327">
        <v>0.1</v>
      </c>
      <c r="C19327">
        <f>IFERROR(((VLOOKUP(A19327,'Interest Rates-10yr'!$A$9:$C$15239,2,FALSE))-B19327),C19326)</f>
        <v>2.21</v>
      </c>
      <c r="D19327" s="98">
        <f>AVERAGE(C$10:C19327)</f>
        <v>1.0255621699968849</v>
      </c>
      <c r="E19327" s="2"/>
      <c r="G19327" s="23"/>
    </row>
    <row r="19328" spans="1:7" customFormat="1">
      <c r="A19328" s="4">
        <v>41966</v>
      </c>
      <c r="B19328">
        <v>0.1</v>
      </c>
      <c r="C19328">
        <f>IFERROR(((VLOOKUP(A19328,'Interest Rates-10yr'!$A$9:$C$15239,2,FALSE))-B19328),C19327)</f>
        <v>2.21</v>
      </c>
      <c r="D19328" s="98">
        <f>AVERAGE(C$10:C19328)</f>
        <v>1.0256234794761541</v>
      </c>
      <c r="E19328" s="2"/>
      <c r="G19328" s="23"/>
    </row>
    <row r="19329" spans="1:7" customFormat="1">
      <c r="A19329" s="4">
        <v>41967</v>
      </c>
      <c r="B19329">
        <v>0.1</v>
      </c>
      <c r="C19329">
        <f>IFERROR(((VLOOKUP(A19329,'Interest Rates-10yr'!$A$9:$C$15239,2,FALSE))-B19329),C19328)</f>
        <v>2.1999999999999997</v>
      </c>
      <c r="D19329" s="98">
        <f>AVERAGE(C$10:C19329)</f>
        <v>1.0256842650103428</v>
      </c>
      <c r="E19329" s="2"/>
      <c r="G19329" s="23"/>
    </row>
    <row r="19330" spans="1:7" customFormat="1">
      <c r="A19330" s="4">
        <v>41968</v>
      </c>
      <c r="B19330">
        <v>0.1</v>
      </c>
      <c r="C19330">
        <f>IFERROR(((VLOOKUP(A19330,'Interest Rates-10yr'!$A$9:$C$15239,2,FALSE))-B19330),C19329)</f>
        <v>2.17</v>
      </c>
      <c r="D19330" s="98">
        <f>AVERAGE(C$10:C19330)</f>
        <v>1.0257434915376957</v>
      </c>
      <c r="E19330" s="2"/>
      <c r="G19330" s="23"/>
    </row>
    <row r="19331" spans="1:7" customFormat="1">
      <c r="A19331" s="4">
        <v>41969</v>
      </c>
      <c r="B19331">
        <v>0.1</v>
      </c>
      <c r="C19331">
        <f>IFERROR(((VLOOKUP(A19331,'Interest Rates-10yr'!$A$9:$C$15239,2,FALSE))-B19331),C19330)</f>
        <v>2.14</v>
      </c>
      <c r="D19331" s="98">
        <f>AVERAGE(C$10:C19331)</f>
        <v>1.0258011593002703</v>
      </c>
      <c r="E19331" s="2"/>
      <c r="G19331" s="23"/>
    </row>
    <row r="19332" spans="1:7" customFormat="1">
      <c r="A19332" s="4">
        <v>41970</v>
      </c>
      <c r="B19332">
        <v>0.1</v>
      </c>
      <c r="C19332">
        <f>IFERROR(((VLOOKUP(A19332,'Interest Rates-10yr'!$A$9:$C$15239,2,FALSE))-B19332),C19331)</f>
        <v>2.14</v>
      </c>
      <c r="D19332" s="98">
        <f>AVERAGE(C$10:C19332)</f>
        <v>1.0258588210940236</v>
      </c>
      <c r="E19332" s="2"/>
      <c r="G19332" s="23"/>
    </row>
    <row r="19333" spans="1:7" customFormat="1">
      <c r="A19333" s="4">
        <v>41971</v>
      </c>
      <c r="B19333">
        <v>0.08</v>
      </c>
      <c r="C19333">
        <f>IFERROR(((VLOOKUP(A19333,'Interest Rates-10yr'!$A$9:$C$15239,2,FALSE))-B19333),C19332)</f>
        <v>2.1</v>
      </c>
      <c r="D19333" s="98">
        <f>AVERAGE(C$10:C19333)</f>
        <v>1.0259144069550723</v>
      </c>
      <c r="E19333" s="2"/>
      <c r="G19333" s="23"/>
    </row>
    <row r="19334" spans="1:7" customFormat="1">
      <c r="A19334" s="4">
        <v>41972</v>
      </c>
      <c r="B19334">
        <v>0.08</v>
      </c>
      <c r="C19334">
        <f>IFERROR(((VLOOKUP(A19334,'Interest Rates-10yr'!$A$9:$C$15239,2,FALSE))-B19334),C19333)</f>
        <v>2.1</v>
      </c>
      <c r="D19334" s="98">
        <f>AVERAGE(C$10:C19334)</f>
        <v>1.0259699870633798</v>
      </c>
      <c r="E19334" s="2"/>
      <c r="G19334" s="23"/>
    </row>
    <row r="19335" spans="1:7" customFormat="1">
      <c r="A19335" s="4">
        <v>41973</v>
      </c>
      <c r="B19335">
        <v>0.08</v>
      </c>
      <c r="C19335">
        <f>IFERROR(((VLOOKUP(A19335,'Interest Rates-10yr'!$A$9:$C$15239,2,FALSE))-B19335),C19334)</f>
        <v>2.1</v>
      </c>
      <c r="D19335" s="98">
        <f>AVERAGE(C$10:C19335)</f>
        <v>1.0260255614198395</v>
      </c>
      <c r="E19335" s="2"/>
      <c r="G19335" s="23"/>
    </row>
    <row r="19336" spans="1:7" customFormat="1">
      <c r="A19336" s="4">
        <v>41974</v>
      </c>
      <c r="B19336">
        <v>0.13</v>
      </c>
      <c r="C19336">
        <f>IFERROR(((VLOOKUP(A19336,'Interest Rates-10yr'!$A$9:$C$15239,2,FALSE))-B19336),C19335)</f>
        <v>2.0900000000000003</v>
      </c>
      <c r="D19336" s="98">
        <f>AVERAGE(C$10:C19336)</f>
        <v>1.0260806126144677</v>
      </c>
      <c r="E19336" s="2"/>
      <c r="G19336" s="23"/>
    </row>
    <row r="19337" spans="1:7" customFormat="1">
      <c r="A19337" s="4">
        <v>41975</v>
      </c>
      <c r="B19337">
        <v>0.12</v>
      </c>
      <c r="C19337">
        <f>IFERROR(((VLOOKUP(A19337,'Interest Rates-10yr'!$A$9:$C$15239,2,FALSE))-B19337),C19336)</f>
        <v>2.1599999999999997</v>
      </c>
      <c r="D19337" s="98">
        <f>AVERAGE(C$10:C19337)</f>
        <v>1.0261392798013149</v>
      </c>
      <c r="E19337" s="2"/>
      <c r="G19337" s="23"/>
    </row>
    <row r="19338" spans="1:7" customFormat="1">
      <c r="A19338" s="4">
        <v>41976</v>
      </c>
      <c r="B19338">
        <v>0.12</v>
      </c>
      <c r="C19338">
        <f>IFERROR(((VLOOKUP(A19338,'Interest Rates-10yr'!$A$9:$C$15239,2,FALSE))-B19338),C19337)</f>
        <v>2.17</v>
      </c>
      <c r="D19338" s="98">
        <f>AVERAGE(C$10:C19338)</f>
        <v>1.0261984582751209</v>
      </c>
      <c r="E19338" s="2"/>
      <c r="G19338" s="23"/>
    </row>
    <row r="19339" spans="1:7" customFormat="1">
      <c r="A19339" s="4">
        <v>41977</v>
      </c>
      <c r="B19339">
        <v>0.12</v>
      </c>
      <c r="C19339">
        <f>IFERROR(((VLOOKUP(A19339,'Interest Rates-10yr'!$A$9:$C$15239,2,FALSE))-B19339),C19338)</f>
        <v>2.13</v>
      </c>
      <c r="D19339" s="98">
        <f>AVERAGE(C$10:C19339)</f>
        <v>1.0262555613036635</v>
      </c>
      <c r="E19339" s="2"/>
      <c r="G19339" s="23"/>
    </row>
    <row r="19340" spans="1:7" customFormat="1">
      <c r="A19340" s="4">
        <v>41978</v>
      </c>
      <c r="B19340">
        <v>0.12</v>
      </c>
      <c r="C19340">
        <f>IFERROR(((VLOOKUP(A19340,'Interest Rates-10yr'!$A$9:$C$15239,2,FALSE))-B19340),C19339)</f>
        <v>2.19</v>
      </c>
      <c r="D19340" s="98">
        <f>AVERAGE(C$10:C19340)</f>
        <v>1.0263157622471581</v>
      </c>
      <c r="E19340" s="2"/>
      <c r="G19340" s="23"/>
    </row>
    <row r="19341" spans="1:7" customFormat="1">
      <c r="A19341" s="4">
        <v>41979</v>
      </c>
      <c r="B19341">
        <v>0.12</v>
      </c>
      <c r="C19341">
        <f>IFERROR(((VLOOKUP(A19341,'Interest Rates-10yr'!$A$9:$C$15239,2,FALSE))-B19341),C19340)</f>
        <v>2.19</v>
      </c>
      <c r="D19341" s="98">
        <f>AVERAGE(C$10:C19341)</f>
        <v>1.0263759569625395</v>
      </c>
      <c r="E19341" s="2"/>
      <c r="G19341" s="23"/>
    </row>
    <row r="19342" spans="1:7" customFormat="1">
      <c r="A19342" s="4">
        <v>41980</v>
      </c>
      <c r="B19342">
        <v>0.12</v>
      </c>
      <c r="C19342">
        <f>IFERROR(((VLOOKUP(A19342,'Interest Rates-10yr'!$A$9:$C$15239,2,FALSE))-B19342),C19341)</f>
        <v>2.19</v>
      </c>
      <c r="D19342" s="98">
        <f>AVERAGE(C$10:C19342)</f>
        <v>1.0264361454507738</v>
      </c>
      <c r="E19342" s="2"/>
      <c r="G19342" s="23"/>
    </row>
    <row r="19343" spans="1:7" customFormat="1">
      <c r="A19343" s="4">
        <v>41981</v>
      </c>
      <c r="B19343">
        <v>0.12</v>
      </c>
      <c r="C19343">
        <f>IFERROR(((VLOOKUP(A19343,'Interest Rates-10yr'!$A$9:$C$15239,2,FALSE))-B19343),C19342)</f>
        <v>2.1399999999999997</v>
      </c>
      <c r="D19343" s="98">
        <f>AVERAGE(C$10:C19343)</f>
        <v>1.0264937415951076</v>
      </c>
      <c r="E19343" s="2"/>
      <c r="G19343" s="23"/>
    </row>
    <row r="19344" spans="1:7" customFormat="1">
      <c r="A19344" s="4">
        <v>41982</v>
      </c>
      <c r="B19344">
        <v>0.12</v>
      </c>
      <c r="C19344">
        <f>IFERROR(((VLOOKUP(A19344,'Interest Rates-10yr'!$A$9:$C$15239,2,FALSE))-B19344),C19343)</f>
        <v>2.1</v>
      </c>
      <c r="D19344" s="98">
        <f>AVERAGE(C$10:C19344)</f>
        <v>1.0265492629945596</v>
      </c>
      <c r="E19344" s="2"/>
      <c r="G19344" s="23"/>
    </row>
    <row r="19345" spans="1:7" customFormat="1">
      <c r="A19345" s="4">
        <v>41983</v>
      </c>
      <c r="B19345">
        <v>0.12</v>
      </c>
      <c r="C19345">
        <f>IFERROR(((VLOOKUP(A19345,'Interest Rates-10yr'!$A$9:$C$15239,2,FALSE))-B19345),C19344)</f>
        <v>2.06</v>
      </c>
      <c r="D19345" s="98">
        <f>AVERAGE(C$10:C19345)</f>
        <v>1.0266027099710286</v>
      </c>
      <c r="E19345" s="2"/>
      <c r="G19345" s="23"/>
    </row>
    <row r="19346" spans="1:7" customFormat="1">
      <c r="A19346" s="4">
        <v>41984</v>
      </c>
      <c r="B19346">
        <v>0.12</v>
      </c>
      <c r="C19346">
        <f>IFERROR(((VLOOKUP(A19346,'Interest Rates-10yr'!$A$9:$C$15239,2,FALSE))-B19346),C19345)</f>
        <v>2.0699999999999998</v>
      </c>
      <c r="D19346" s="98">
        <f>AVERAGE(C$10:C19346)</f>
        <v>1.0266566685628489</v>
      </c>
      <c r="E19346" s="2"/>
      <c r="G19346" s="23"/>
    </row>
    <row r="19347" spans="1:7" customFormat="1">
      <c r="A19347" s="4">
        <v>41985</v>
      </c>
      <c r="B19347">
        <v>0.12</v>
      </c>
      <c r="C19347">
        <f>IFERROR(((VLOOKUP(A19347,'Interest Rates-10yr'!$A$9:$C$15239,2,FALSE))-B19347),C19346)</f>
        <v>1.98</v>
      </c>
      <c r="D19347" s="98">
        <f>AVERAGE(C$10:C19347)</f>
        <v>1.0267059675250703</v>
      </c>
      <c r="E19347" s="2"/>
      <c r="G19347" s="23"/>
    </row>
    <row r="19348" spans="1:7" customFormat="1">
      <c r="A19348" s="4">
        <v>41986</v>
      </c>
      <c r="B19348">
        <v>0.12</v>
      </c>
      <c r="C19348">
        <f>IFERROR(((VLOOKUP(A19348,'Interest Rates-10yr'!$A$9:$C$15239,2,FALSE))-B19348),C19347)</f>
        <v>1.98</v>
      </c>
      <c r="D19348" s="98">
        <f>AVERAGE(C$10:C19348)</f>
        <v>1.0267552613888933</v>
      </c>
      <c r="E19348" s="2"/>
      <c r="G19348" s="23"/>
    </row>
    <row r="19349" spans="1:7" customFormat="1">
      <c r="A19349" s="4">
        <v>41987</v>
      </c>
      <c r="B19349">
        <v>0.12</v>
      </c>
      <c r="C19349">
        <f>IFERROR(((VLOOKUP(A19349,'Interest Rates-10yr'!$A$9:$C$15239,2,FALSE))-B19349),C19348)</f>
        <v>1.98</v>
      </c>
      <c r="D19349" s="98">
        <f>AVERAGE(C$10:C19349)</f>
        <v>1.0268045501551091</v>
      </c>
      <c r="E19349" s="2"/>
      <c r="G19349" s="23"/>
    </row>
    <row r="19350" spans="1:7" customFormat="1">
      <c r="A19350" s="4">
        <v>41988</v>
      </c>
      <c r="B19350">
        <v>0.11</v>
      </c>
      <c r="C19350">
        <f>IFERROR(((VLOOKUP(A19350,'Interest Rates-10yr'!$A$9:$C$15239,2,FALSE))-B19350),C19349)</f>
        <v>2.0100000000000002</v>
      </c>
      <c r="D19350" s="98">
        <f>AVERAGE(C$10:C19350)</f>
        <v>1.0268553849335509</v>
      </c>
      <c r="E19350" s="2"/>
      <c r="G19350" s="23"/>
    </row>
    <row r="19351" spans="1:7" customFormat="1">
      <c r="A19351" s="4">
        <v>41989</v>
      </c>
      <c r="B19351">
        <v>0.12</v>
      </c>
      <c r="C19351">
        <f>IFERROR(((VLOOKUP(A19351,'Interest Rates-10yr'!$A$9:$C$15239,2,FALSE))-B19351),C19350)</f>
        <v>1.9499999999999997</v>
      </c>
      <c r="D19351" s="98">
        <f>AVERAGE(C$10:C19351)</f>
        <v>1.0269031123978807</v>
      </c>
      <c r="E19351" s="2"/>
      <c r="G19351" s="23"/>
    </row>
    <row r="19352" spans="1:7" customFormat="1">
      <c r="A19352" s="4">
        <v>41990</v>
      </c>
      <c r="B19352">
        <v>0.13</v>
      </c>
      <c r="C19352">
        <f>IFERROR(((VLOOKUP(A19352,'Interest Rates-10yr'!$A$9:$C$15239,2,FALSE))-B19352),C19351)</f>
        <v>2.0100000000000002</v>
      </c>
      <c r="D19352" s="98">
        <f>AVERAGE(C$10:C19352)</f>
        <v>1.0269539368246812</v>
      </c>
      <c r="E19352" s="2"/>
      <c r="G19352" s="23"/>
    </row>
    <row r="19353" spans="1:7" customFormat="1">
      <c r="A19353" s="4">
        <v>41991</v>
      </c>
      <c r="B19353">
        <v>0.13</v>
      </c>
      <c r="C19353">
        <f>IFERROR(((VLOOKUP(A19353,'Interest Rates-10yr'!$A$9:$C$15239,2,FALSE))-B19353),C19352)</f>
        <v>2.0900000000000003</v>
      </c>
      <c r="D19353" s="98">
        <f>AVERAGE(C$10:C19353)</f>
        <v>1.0270088916459783</v>
      </c>
      <c r="E19353" s="2"/>
      <c r="G19353" s="23"/>
    </row>
    <row r="19354" spans="1:7" customFormat="1">
      <c r="A19354" s="4">
        <v>41992</v>
      </c>
      <c r="B19354">
        <v>0.13</v>
      </c>
      <c r="C19354">
        <f>IFERROR(((VLOOKUP(A19354,'Interest Rates-10yr'!$A$9:$C$15239,2,FALSE))-B19354),C19353)</f>
        <v>2.04</v>
      </c>
      <c r="D19354" s="98">
        <f>AVERAGE(C$10:C19354)</f>
        <v>1.0270612561385271</v>
      </c>
      <c r="E19354" s="2"/>
      <c r="G19354" s="23"/>
    </row>
    <row r="19355" spans="1:7" customFormat="1">
      <c r="A19355" s="4">
        <v>41993</v>
      </c>
      <c r="B19355">
        <v>0.13</v>
      </c>
      <c r="C19355">
        <f>IFERROR(((VLOOKUP(A19355,'Interest Rates-10yr'!$A$9:$C$15239,2,FALSE))-B19355),C19354)</f>
        <v>2.04</v>
      </c>
      <c r="D19355" s="98">
        <f>AVERAGE(C$10:C19355)</f>
        <v>1.0271136152176061</v>
      </c>
      <c r="E19355" s="2"/>
      <c r="G19355" s="23"/>
    </row>
    <row r="19356" spans="1:7" customFormat="1">
      <c r="A19356" s="4">
        <v>41994</v>
      </c>
      <c r="B19356">
        <v>0.13</v>
      </c>
      <c r="C19356">
        <f>IFERROR(((VLOOKUP(A19356,'Interest Rates-10yr'!$A$9:$C$15239,2,FALSE))-B19356),C19355)</f>
        <v>2.04</v>
      </c>
      <c r="D19356" s="98">
        <f>AVERAGE(C$10:C19356)</f>
        <v>1.0271659688840549</v>
      </c>
      <c r="E19356" s="2"/>
      <c r="G19356" s="23"/>
    </row>
    <row r="19357" spans="1:7" customFormat="1">
      <c r="A19357" s="4">
        <v>41995</v>
      </c>
      <c r="B19357">
        <v>0.13</v>
      </c>
      <c r="C19357">
        <f>IFERROR(((VLOOKUP(A19357,'Interest Rates-10yr'!$A$9:$C$15239,2,FALSE))-B19357),C19356)</f>
        <v>2.04</v>
      </c>
      <c r="D19357" s="98">
        <f>AVERAGE(C$10:C19357)</f>
        <v>1.0272183171387126</v>
      </c>
      <c r="E19357" s="2"/>
      <c r="G19357" s="23"/>
    </row>
    <row r="19358" spans="1:7" customFormat="1">
      <c r="A19358" s="4">
        <v>41996</v>
      </c>
      <c r="B19358">
        <v>0.13</v>
      </c>
      <c r="C19358">
        <f>IFERROR(((VLOOKUP(A19358,'Interest Rates-10yr'!$A$9:$C$15239,2,FALSE))-B19358),C19357)</f>
        <v>2.13</v>
      </c>
      <c r="D19358" s="98">
        <f>AVERAGE(C$10:C19358)</f>
        <v>1.0272753113855915</v>
      </c>
      <c r="E19358" s="2"/>
      <c r="G19358" s="23"/>
    </row>
    <row r="19359" spans="1:7" customFormat="1">
      <c r="A19359" s="4">
        <v>41997</v>
      </c>
      <c r="B19359">
        <v>0.13</v>
      </c>
      <c r="C19359">
        <f>IFERROR(((VLOOKUP(A19359,'Interest Rates-10yr'!$A$9:$C$15239,2,FALSE))-B19359),C19358)</f>
        <v>2.14</v>
      </c>
      <c r="D19359" s="98">
        <f>AVERAGE(C$10:C19359)</f>
        <v>1.027332816537458</v>
      </c>
      <c r="E19359" s="2"/>
      <c r="G19359" s="23"/>
    </row>
    <row r="19360" spans="1:7" customFormat="1">
      <c r="A19360" s="4">
        <v>41998</v>
      </c>
      <c r="B19360">
        <v>0.13</v>
      </c>
      <c r="C19360">
        <f>IFERROR(((VLOOKUP(A19360,'Interest Rates-10yr'!$A$9:$C$15239,2,FALSE))-B19360),C19359)</f>
        <v>2.14</v>
      </c>
      <c r="D19360" s="98">
        <f>AVERAGE(C$10:C19360)</f>
        <v>1.0273903157459465</v>
      </c>
      <c r="E19360" s="2"/>
      <c r="G19360" s="23"/>
    </row>
    <row r="19361" spans="1:8">
      <c r="A19361" s="4">
        <v>41999</v>
      </c>
      <c r="B19361">
        <v>0.13</v>
      </c>
      <c r="C19361">
        <f>IFERROR(((VLOOKUP(A19361,'Interest Rates-10yr'!$A$9:$C$15239,2,FALSE))-B19361),C19360)</f>
        <v>2.12</v>
      </c>
      <c r="D19361" s="98">
        <f>AVERAGE(C$10:C19361)</f>
        <v>1.0274467755270673</v>
      </c>
      <c r="E19361" s="2"/>
      <c r="H19361"/>
    </row>
    <row r="19362" spans="1:8">
      <c r="A19362" s="4">
        <v>42000</v>
      </c>
      <c r="B19362">
        <v>0.13</v>
      </c>
      <c r="C19362">
        <f>IFERROR(((VLOOKUP(A19362,'Interest Rates-10yr'!$A$9:$C$15239,2,FALSE))-B19362),C19361)</f>
        <v>2.12</v>
      </c>
      <c r="D19362" s="98">
        <f>AVERAGE(C$10:C19362)</f>
        <v>1.0275032294734567</v>
      </c>
      <c r="E19362" s="2"/>
      <c r="H19362"/>
    </row>
    <row r="19363" spans="1:8">
      <c r="A19363" s="4">
        <v>42001</v>
      </c>
      <c r="B19363">
        <v>0.13</v>
      </c>
      <c r="C19363">
        <f>IFERROR(((VLOOKUP(A19363,'Interest Rates-10yr'!$A$9:$C$15239,2,FALSE))-B19363),C19362)</f>
        <v>2.12</v>
      </c>
      <c r="D19363" s="98">
        <f>AVERAGE(C$10:C19363)</f>
        <v>1.0275596775860187</v>
      </c>
      <c r="E19363" s="2"/>
      <c r="H19363"/>
    </row>
    <row r="19364" spans="1:8">
      <c r="A19364" s="4">
        <v>42002</v>
      </c>
      <c r="B19364">
        <v>0.13</v>
      </c>
      <c r="C19364">
        <f>IFERROR(((VLOOKUP(A19364,'Interest Rates-10yr'!$A$9:$C$15239,2,FALSE))-B19364),C19363)</f>
        <v>2.0900000000000003</v>
      </c>
      <c r="D19364" s="98">
        <f>AVERAGE(C$10:C19364)</f>
        <v>1.0276145698785744</v>
      </c>
      <c r="E19364" s="2"/>
      <c r="H19364"/>
    </row>
    <row r="19365" spans="1:8">
      <c r="A19365" s="4">
        <v>42003</v>
      </c>
      <c r="B19365">
        <v>0.13</v>
      </c>
      <c r="C19365">
        <f>IFERROR(((VLOOKUP(A19365,'Interest Rates-10yr'!$A$9:$C$15239,2,FALSE))-B19365),C19364)</f>
        <v>2.0700000000000003</v>
      </c>
      <c r="D19365" s="98">
        <f>AVERAGE(C$10:C19365)</f>
        <v>1.0276684232279296</v>
      </c>
      <c r="E19365" s="2"/>
      <c r="H19365"/>
    </row>
    <row r="19366" spans="1:8">
      <c r="A19366" s="4">
        <v>42004</v>
      </c>
      <c r="B19366">
        <v>0.06</v>
      </c>
      <c r="C19366">
        <f>IFERROR(((VLOOKUP(A19366,'Interest Rates-10yr'!$A$9:$C$15239,2,FALSE))-B19366),C19365)</f>
        <v>2.11</v>
      </c>
      <c r="D19366" s="98">
        <f>AVERAGE(C$10:C19366)</f>
        <v>1.0277243374489748</v>
      </c>
      <c r="E19366" s="2"/>
      <c r="F19366" s="12" t="s">
        <v>179</v>
      </c>
      <c r="G19366" s="23">
        <f>AVERAGE(B19275:B19366)/100</f>
        <v>1.0130434782608699E-3</v>
      </c>
      <c r="H19366" s="23">
        <f>AVERAGE(C19275:C19366)/100</f>
        <v>2.175543478260868E-2</v>
      </c>
    </row>
    <row r="19367" spans="1:8">
      <c r="A19367" s="4">
        <v>42005</v>
      </c>
      <c r="B19367">
        <v>0.06</v>
      </c>
      <c r="C19367">
        <f>IFERROR(((VLOOKUP(A19367,'Interest Rates-10yr'!$A$9:$C$15239,2,FALSE))-B19367),C19366)</f>
        <v>2.11</v>
      </c>
      <c r="D19367" s="98">
        <f>AVERAGE(C$10:C19367)</f>
        <v>1.0277802458931609</v>
      </c>
      <c r="E19367" s="2"/>
      <c r="H19367"/>
    </row>
    <row r="19368" spans="1:8">
      <c r="A19368" s="4">
        <v>42006</v>
      </c>
      <c r="B19368">
        <v>0.12</v>
      </c>
      <c r="C19368">
        <f>IFERROR(((VLOOKUP(A19368,'Interest Rates-10yr'!$A$9:$C$15239,2,FALSE))-B19368),C19367)</f>
        <v>2</v>
      </c>
      <c r="D19368" s="98">
        <f>AVERAGE(C$10:C19368)</f>
        <v>1.0278304664497033</v>
      </c>
      <c r="E19368" s="2"/>
      <c r="H19368"/>
    </row>
    <row r="19369" spans="1:8">
      <c r="A19369" s="4">
        <v>42007</v>
      </c>
      <c r="B19369">
        <v>0.12</v>
      </c>
      <c r="C19369">
        <f>IFERROR(((VLOOKUP(A19369,'Interest Rates-10yr'!$A$9:$C$15239,2,FALSE))-B19369),C19368)</f>
        <v>2</v>
      </c>
      <c r="D19369" s="98">
        <f>AVERAGE(C$10:C19369)</f>
        <v>1.0278806818181718</v>
      </c>
      <c r="E19369" s="2"/>
      <c r="H19369"/>
    </row>
    <row r="19370" spans="1:8">
      <c r="A19370" s="4">
        <v>42008</v>
      </c>
      <c r="B19370">
        <v>0.12</v>
      </c>
      <c r="C19370">
        <f>IFERROR(((VLOOKUP(A19370,'Interest Rates-10yr'!$A$9:$C$15239,2,FALSE))-B19370),C19369)</f>
        <v>2</v>
      </c>
      <c r="D19370" s="98">
        <f>AVERAGE(C$10:C19370)</f>
        <v>1.0279308919993702</v>
      </c>
      <c r="E19370" s="2"/>
      <c r="H19370"/>
    </row>
    <row r="19371" spans="1:8">
      <c r="A19371" s="4">
        <v>42009</v>
      </c>
      <c r="B19371">
        <v>0.12</v>
      </c>
      <c r="C19371">
        <f>IFERROR(((VLOOKUP(A19371,'Interest Rates-10yr'!$A$9:$C$15239,2,FALSE))-B19371),C19370)</f>
        <v>1.92</v>
      </c>
      <c r="D19371" s="98">
        <f>AVERAGE(C$10:C19371)</f>
        <v>1.0279769651895365</v>
      </c>
      <c r="E19371" s="2"/>
      <c r="H19371"/>
    </row>
    <row r="19372" spans="1:8">
      <c r="A19372" s="4">
        <v>42010</v>
      </c>
      <c r="B19372">
        <v>0.12</v>
      </c>
      <c r="C19372">
        <f>IFERROR(((VLOOKUP(A19372,'Interest Rates-10yr'!$A$9:$C$15239,2,FALSE))-B19372),C19371)</f>
        <v>1.85</v>
      </c>
      <c r="D19372" s="98">
        <f>AVERAGE(C$10:C19372)</f>
        <v>1.0280194184785314</v>
      </c>
      <c r="E19372" s="2"/>
      <c r="H19372"/>
    </row>
    <row r="19373" spans="1:8">
      <c r="A19373" s="4">
        <v>42011</v>
      </c>
      <c r="B19373">
        <v>0.12</v>
      </c>
      <c r="C19373">
        <f>IFERROR(((VLOOKUP(A19373,'Interest Rates-10yr'!$A$9:$C$15239,2,FALSE))-B19373),C19372)</f>
        <v>1.8399999999999999</v>
      </c>
      <c r="D19373" s="98">
        <f>AVERAGE(C$10:C19373)</f>
        <v>1.0280613509605352</v>
      </c>
      <c r="E19373" s="2"/>
      <c r="H19373"/>
    </row>
    <row r="19374" spans="1:8">
      <c r="A19374" s="4">
        <v>42012</v>
      </c>
      <c r="B19374">
        <v>0.12</v>
      </c>
      <c r="C19374">
        <f>IFERROR(((VLOOKUP(A19374,'Interest Rates-10yr'!$A$9:$C$15239,2,FALSE))-B19374),C19373)</f>
        <v>1.9099999999999997</v>
      </c>
      <c r="D19374" s="98">
        <f>AVERAGE(C$10:C19374)</f>
        <v>1.0281068938807025</v>
      </c>
      <c r="E19374" s="2"/>
      <c r="H19374"/>
    </row>
    <row r="19375" spans="1:8">
      <c r="A19375" s="4">
        <v>42013</v>
      </c>
      <c r="B19375">
        <v>0.12</v>
      </c>
      <c r="C19375">
        <f>IFERROR(((VLOOKUP(A19375,'Interest Rates-10yr'!$A$9:$C$15239,2,FALSE))-B19375),C19374)</f>
        <v>1.8599999999999999</v>
      </c>
      <c r="D19375" s="98">
        <f>AVERAGE(C$10:C19375)</f>
        <v>1.0281498502530106</v>
      </c>
      <c r="E19375" s="2"/>
      <c r="H19375"/>
    </row>
    <row r="19376" spans="1:8">
      <c r="A19376" s="4">
        <v>42014</v>
      </c>
      <c r="B19376">
        <v>0.12</v>
      </c>
      <c r="C19376">
        <f>IFERROR(((VLOOKUP(A19376,'Interest Rates-10yr'!$A$9:$C$15239,2,FALSE))-B19376),C19375)</f>
        <v>1.8599999999999999</v>
      </c>
      <c r="D19376" s="98">
        <f>AVERAGE(C$10:C19376)</f>
        <v>1.028192802189281</v>
      </c>
      <c r="E19376" s="2"/>
      <c r="H19376"/>
    </row>
    <row r="19377" spans="1:7" customFormat="1">
      <c r="A19377" s="4">
        <v>42015</v>
      </c>
      <c r="B19377">
        <v>0.12</v>
      </c>
      <c r="C19377">
        <f>IFERROR(((VLOOKUP(A19377,'Interest Rates-10yr'!$A$9:$C$15239,2,FALSE))-B19377),C19376)</f>
        <v>1.8599999999999999</v>
      </c>
      <c r="D19377" s="98">
        <f>AVERAGE(C$10:C19377)</f>
        <v>1.0282357496902006</v>
      </c>
      <c r="E19377" s="2"/>
      <c r="G19377" s="23"/>
    </row>
    <row r="19378" spans="1:7" customFormat="1">
      <c r="A19378" s="4">
        <v>42016</v>
      </c>
      <c r="B19378">
        <v>0.12</v>
      </c>
      <c r="C19378">
        <f>IFERROR(((VLOOKUP(A19378,'Interest Rates-10yr'!$A$9:$C$15239,2,FALSE))-B19378),C19377)</f>
        <v>1.7999999999999998</v>
      </c>
      <c r="D19378" s="98">
        <f>AVERAGE(C$10:C19378)</f>
        <v>1.0282755950229647</v>
      </c>
      <c r="E19378" s="2"/>
      <c r="G19378" s="23"/>
    </row>
    <row r="19379" spans="1:7" customFormat="1">
      <c r="A19379" s="4">
        <v>42017</v>
      </c>
      <c r="B19379">
        <v>0.12</v>
      </c>
      <c r="C19379">
        <f>IFERROR(((VLOOKUP(A19379,'Interest Rates-10yr'!$A$9:$C$15239,2,FALSE))-B19379),C19378)</f>
        <v>1.79</v>
      </c>
      <c r="D19379" s="98">
        <f>AVERAGE(C$10:C19379)</f>
        <v>1.0283149199793395</v>
      </c>
      <c r="E19379" s="2"/>
      <c r="G19379" s="23"/>
    </row>
    <row r="19380" spans="1:7" customFormat="1">
      <c r="A19380" s="4">
        <v>42018</v>
      </c>
      <c r="B19380">
        <v>0.12</v>
      </c>
      <c r="C19380">
        <f>IFERROR(((VLOOKUP(A19380,'Interest Rates-10yr'!$A$9:$C$15239,2,FALSE))-B19380),C19379)</f>
        <v>1.7400000000000002</v>
      </c>
      <c r="D19380" s="98">
        <f>AVERAGE(C$10:C19380)</f>
        <v>1.028351659697476</v>
      </c>
      <c r="E19380" s="2"/>
      <c r="G19380" s="23"/>
    </row>
    <row r="19381" spans="1:7" customFormat="1">
      <c r="A19381" s="4">
        <v>42019</v>
      </c>
      <c r="B19381">
        <v>0.12</v>
      </c>
      <c r="C19381">
        <f>IFERROR(((VLOOKUP(A19381,'Interest Rates-10yr'!$A$9:$C$15239,2,FALSE))-B19381),C19380)</f>
        <v>1.65</v>
      </c>
      <c r="D19381" s="98">
        <f>AVERAGE(C$10:C19381)</f>
        <v>1.0283837497418857</v>
      </c>
      <c r="E19381" s="2"/>
      <c r="G19381" s="23"/>
    </row>
    <row r="19382" spans="1:7" customFormat="1">
      <c r="A19382" s="4">
        <v>42020</v>
      </c>
      <c r="B19382">
        <v>0.13</v>
      </c>
      <c r="C19382">
        <f>IFERROR(((VLOOKUP(A19382,'Interest Rates-10yr'!$A$9:$C$15239,2,FALSE))-B19382),C19381)</f>
        <v>1.7000000000000002</v>
      </c>
      <c r="D19382" s="98">
        <f>AVERAGE(C$10:C19382)</f>
        <v>1.0284184173850106</v>
      </c>
      <c r="E19382" s="2"/>
      <c r="G19382" s="23"/>
    </row>
    <row r="19383" spans="1:7" customFormat="1">
      <c r="A19383" s="4">
        <v>42021</v>
      </c>
      <c r="B19383">
        <v>0.13</v>
      </c>
      <c r="C19383">
        <f>IFERROR(((VLOOKUP(A19383,'Interest Rates-10yr'!$A$9:$C$15239,2,FALSE))-B19383),C19382)</f>
        <v>1.7000000000000002</v>
      </c>
      <c r="D19383" s="98">
        <f>AVERAGE(C$10:C19383)</f>
        <v>1.0284530814493553</v>
      </c>
      <c r="E19383" s="2"/>
      <c r="G19383" s="23"/>
    </row>
    <row r="19384" spans="1:7" customFormat="1">
      <c r="A19384" s="4">
        <v>42022</v>
      </c>
      <c r="B19384">
        <v>0.13</v>
      </c>
      <c r="C19384">
        <f>IFERROR(((VLOOKUP(A19384,'Interest Rates-10yr'!$A$9:$C$15239,2,FALSE))-B19384),C19383)</f>
        <v>1.7000000000000002</v>
      </c>
      <c r="D19384" s="98">
        <f>AVERAGE(C$10:C19384)</f>
        <v>1.0284877419354741</v>
      </c>
      <c r="E19384" s="2"/>
      <c r="G19384" s="23"/>
    </row>
    <row r="19385" spans="1:7" customFormat="1">
      <c r="A19385" s="4">
        <v>42023</v>
      </c>
      <c r="B19385">
        <v>0.13</v>
      </c>
      <c r="C19385">
        <f>IFERROR(((VLOOKUP(A19385,'Interest Rates-10yr'!$A$9:$C$15239,2,FALSE))-B19385),C19384)</f>
        <v>1.7000000000000002</v>
      </c>
      <c r="D19385" s="98">
        <f>AVERAGE(C$10:C19385)</f>
        <v>1.0285223988439209</v>
      </c>
      <c r="E19385" s="2"/>
      <c r="G19385" s="23"/>
    </row>
    <row r="19386" spans="1:7" customFormat="1">
      <c r="A19386" s="4">
        <v>42024</v>
      </c>
      <c r="B19386">
        <v>0.12</v>
      </c>
      <c r="C19386">
        <f>IFERROR(((VLOOKUP(A19386,'Interest Rates-10yr'!$A$9:$C$15239,2,FALSE))-B19386),C19385)</f>
        <v>1.7000000000000002</v>
      </c>
      <c r="D19386" s="98">
        <f>AVERAGE(C$10:C19386)</f>
        <v>1.0285570521752496</v>
      </c>
      <c r="E19386" s="2"/>
      <c r="G19386" s="23"/>
    </row>
    <row r="19387" spans="1:7" customFormat="1">
      <c r="A19387" s="4">
        <v>42025</v>
      </c>
      <c r="B19387">
        <v>0.12</v>
      </c>
      <c r="C19387">
        <f>IFERROR(((VLOOKUP(A19387,'Interest Rates-10yr'!$A$9:$C$15239,2,FALSE))-B19387),C19386)</f>
        <v>1.75</v>
      </c>
      <c r="D19387" s="98">
        <f>AVERAGE(C$10:C19387)</f>
        <v>1.0285942821756535</v>
      </c>
      <c r="E19387" s="2"/>
      <c r="G19387" s="23"/>
    </row>
    <row r="19388" spans="1:7" customFormat="1">
      <c r="A19388" s="4">
        <v>42026</v>
      </c>
      <c r="B19388">
        <v>0.12</v>
      </c>
      <c r="C19388">
        <f>IFERROR(((VLOOKUP(A19388,'Interest Rates-10yr'!$A$9:$C$15239,2,FALSE))-B19388),C19387)</f>
        <v>1.7799999999999998</v>
      </c>
      <c r="D19388" s="98">
        <f>AVERAGE(C$10:C19388)</f>
        <v>1.0286330564012494</v>
      </c>
      <c r="E19388" s="2"/>
      <c r="G19388" s="23"/>
    </row>
    <row r="19389" spans="1:7" customFormat="1">
      <c r="A19389" s="4">
        <v>42027</v>
      </c>
      <c r="B19389">
        <v>0.12</v>
      </c>
      <c r="C19389">
        <f>IFERROR(((VLOOKUP(A19389,'Interest Rates-10yr'!$A$9:$C$15239,2,FALSE))-B19389),C19388)</f>
        <v>1.69</v>
      </c>
      <c r="D19389" s="98">
        <f>AVERAGE(C$10:C19389)</f>
        <v>1.0286671826625289</v>
      </c>
      <c r="E19389" s="2"/>
      <c r="G19389" s="23"/>
    </row>
    <row r="19390" spans="1:7" customFormat="1">
      <c r="A19390" s="4">
        <v>42028</v>
      </c>
      <c r="B19390">
        <v>0.12</v>
      </c>
      <c r="C19390">
        <f>IFERROR(((VLOOKUP(A19390,'Interest Rates-10yr'!$A$9:$C$15239,2,FALSE))-B19390),C19389)</f>
        <v>1.69</v>
      </c>
      <c r="D19390" s="98">
        <f>AVERAGE(C$10:C19390)</f>
        <v>1.0287013054021883</v>
      </c>
      <c r="E19390" s="2"/>
      <c r="G19390" s="23"/>
    </row>
    <row r="19391" spans="1:7" customFormat="1">
      <c r="A19391" s="4">
        <v>42029</v>
      </c>
      <c r="B19391">
        <v>0.12</v>
      </c>
      <c r="C19391">
        <f>IFERROR(((VLOOKUP(A19391,'Interest Rates-10yr'!$A$9:$C$15239,2,FALSE))-B19391),C19390)</f>
        <v>1.69</v>
      </c>
      <c r="D19391" s="98">
        <f>AVERAGE(C$10:C19391)</f>
        <v>1.0287354246207723</v>
      </c>
      <c r="E19391" s="2"/>
      <c r="G19391" s="23"/>
    </row>
    <row r="19392" spans="1:7" customFormat="1">
      <c r="A19392" s="4">
        <v>42030</v>
      </c>
      <c r="B19392">
        <v>0.12</v>
      </c>
      <c r="C19392">
        <f>IFERROR(((VLOOKUP(A19392,'Interest Rates-10yr'!$A$9:$C$15239,2,FALSE))-B19392),C19391)</f>
        <v>1.71</v>
      </c>
      <c r="D19392" s="98">
        <f>AVERAGE(C$10:C19392)</f>
        <v>1.0287705721508438</v>
      </c>
      <c r="E19392" s="2"/>
      <c r="G19392" s="23"/>
    </row>
    <row r="19393" spans="1:7" customFormat="1">
      <c r="A19393" s="4">
        <v>42031</v>
      </c>
      <c r="B19393">
        <v>0.11</v>
      </c>
      <c r="C19393">
        <f>IFERROR(((VLOOKUP(A19393,'Interest Rates-10yr'!$A$9:$C$15239,2,FALSE))-B19393),C19392)</f>
        <v>1.72</v>
      </c>
      <c r="D19393" s="98">
        <f>AVERAGE(C$10:C19393)</f>
        <v>1.0288062319438613</v>
      </c>
      <c r="E19393" s="2"/>
      <c r="G19393" s="23"/>
    </row>
    <row r="19394" spans="1:7" customFormat="1">
      <c r="A19394" s="4">
        <v>42032</v>
      </c>
      <c r="B19394">
        <v>0.12</v>
      </c>
      <c r="C19394">
        <f>IFERROR(((VLOOKUP(A19394,'Interest Rates-10yr'!$A$9:$C$15239,2,FALSE))-B19394),C19393)</f>
        <v>1.6099999999999999</v>
      </c>
      <c r="D19394" s="98">
        <f>AVERAGE(C$10:C19394)</f>
        <v>1.0288362135671814</v>
      </c>
      <c r="E19394" s="2"/>
      <c r="G19394" s="23"/>
    </row>
    <row r="19395" spans="1:7" customFormat="1">
      <c r="A19395" s="4">
        <v>42033</v>
      </c>
      <c r="B19395">
        <v>0.11</v>
      </c>
      <c r="C19395">
        <f>IFERROR(((VLOOKUP(A19395,'Interest Rates-10yr'!$A$9:$C$15239,2,FALSE))-B19395),C19394)</f>
        <v>1.66</v>
      </c>
      <c r="D19395" s="98">
        <f>AVERAGE(C$10:C19395)</f>
        <v>1.0288687712782321</v>
      </c>
      <c r="E19395" s="2"/>
      <c r="G19395" s="23"/>
    </row>
    <row r="19396" spans="1:7" customFormat="1">
      <c r="A19396" s="4">
        <v>42034</v>
      </c>
      <c r="B19396">
        <v>0.06</v>
      </c>
      <c r="C19396">
        <f>IFERROR(((VLOOKUP(A19396,'Interest Rates-10yr'!$A$9:$C$15239,2,FALSE))-B19396),C19395)</f>
        <v>1.6199999999999999</v>
      </c>
      <c r="D19396" s="98">
        <f>AVERAGE(C$10:C19396)</f>
        <v>1.0288992623923148</v>
      </c>
      <c r="E19396" s="2"/>
      <c r="G19396" s="23"/>
    </row>
    <row r="19397" spans="1:7" customFormat="1">
      <c r="A19397" s="4">
        <v>42035</v>
      </c>
      <c r="B19397">
        <v>0.06</v>
      </c>
      <c r="C19397">
        <f>IFERROR(((VLOOKUP(A19397,'Interest Rates-10yr'!$A$9:$C$15239,2,FALSE))-B19397),C19396)</f>
        <v>1.6199999999999999</v>
      </c>
      <c r="D19397" s="98">
        <f>AVERAGE(C$10:C19397)</f>
        <v>1.0289297503610382</v>
      </c>
      <c r="E19397" s="2"/>
      <c r="G19397" s="23"/>
    </row>
    <row r="19398" spans="1:7" customFormat="1">
      <c r="A19398" s="4">
        <v>42036</v>
      </c>
      <c r="B19398">
        <v>0.06</v>
      </c>
      <c r="C19398">
        <f>IFERROR(((VLOOKUP(A19398,'Interest Rates-10yr'!$A$9:$C$15239,2,FALSE))-B19398),C19397)</f>
        <v>1.6199999999999999</v>
      </c>
      <c r="D19398" s="98">
        <f>AVERAGE(C$10:C19398)</f>
        <v>1.0289602351848885</v>
      </c>
      <c r="E19398" s="2"/>
      <c r="G19398" s="23"/>
    </row>
    <row r="19399" spans="1:7" customFormat="1">
      <c r="A19399" s="4">
        <v>42037</v>
      </c>
      <c r="B19399">
        <v>0.12</v>
      </c>
      <c r="C19399">
        <f>IFERROR(((VLOOKUP(A19399,'Interest Rates-10yr'!$A$9:$C$15239,2,FALSE))-B19399),C19398)</f>
        <v>1.56</v>
      </c>
      <c r="D19399" s="98">
        <f>AVERAGE(C$10:C19399)</f>
        <v>1.0289876224858074</v>
      </c>
      <c r="E19399" s="2"/>
      <c r="G19399" s="23"/>
    </row>
    <row r="19400" spans="1:7" customFormat="1">
      <c r="A19400" s="4">
        <v>42038</v>
      </c>
      <c r="B19400">
        <v>0.12</v>
      </c>
      <c r="C19400">
        <f>IFERROR(((VLOOKUP(A19400,'Interest Rates-10yr'!$A$9:$C$15239,2,FALSE))-B19400),C19399)</f>
        <v>1.67</v>
      </c>
      <c r="D19400" s="98">
        <f>AVERAGE(C$10:C19400)</f>
        <v>1.0290206796967565</v>
      </c>
      <c r="E19400" s="2"/>
      <c r="G19400" s="23"/>
    </row>
    <row r="19401" spans="1:7" customFormat="1">
      <c r="A19401" s="4">
        <v>42039</v>
      </c>
      <c r="B19401">
        <v>0.11</v>
      </c>
      <c r="C19401">
        <f>IFERROR(((VLOOKUP(A19401,'Interest Rates-10yr'!$A$9:$C$15239,2,FALSE))-B19401),C19400)</f>
        <v>1.7</v>
      </c>
      <c r="D19401" s="98">
        <f>AVERAGE(C$10:C19401)</f>
        <v>1.0290552805280428</v>
      </c>
      <c r="E19401" s="2"/>
      <c r="G19401" s="23"/>
    </row>
    <row r="19402" spans="1:7" customFormat="1">
      <c r="A19402" s="4">
        <v>42040</v>
      </c>
      <c r="B19402">
        <v>0.12</v>
      </c>
      <c r="C19402">
        <f>IFERROR(((VLOOKUP(A19402,'Interest Rates-10yr'!$A$9:$C$15239,2,FALSE))-B19402),C19401)</f>
        <v>1.71</v>
      </c>
      <c r="D19402" s="98">
        <f>AVERAGE(C$10:C19402)</f>
        <v>1.0290903934409223</v>
      </c>
      <c r="E19402" s="2"/>
      <c r="G19402" s="23"/>
    </row>
    <row r="19403" spans="1:7" customFormat="1">
      <c r="A19403" s="4">
        <v>42041</v>
      </c>
      <c r="B19403">
        <v>0.11</v>
      </c>
      <c r="C19403">
        <f>IFERROR(((VLOOKUP(A19403,'Interest Rates-10yr'!$A$9:$C$15239,2,FALSE))-B19403),C19402)</f>
        <v>1.8399999999999999</v>
      </c>
      <c r="D19403" s="98">
        <f>AVERAGE(C$10:C19403)</f>
        <v>1.0291322058368466</v>
      </c>
      <c r="E19403" s="2"/>
      <c r="G19403" s="23"/>
    </row>
    <row r="19404" spans="1:7" customFormat="1">
      <c r="A19404" s="4">
        <v>42042</v>
      </c>
      <c r="B19404">
        <v>0.11</v>
      </c>
      <c r="C19404">
        <f>IFERROR(((VLOOKUP(A19404,'Interest Rates-10yr'!$A$9:$C$15239,2,FALSE))-B19404),C19403)</f>
        <v>1.8399999999999999</v>
      </c>
      <c r="D19404" s="98">
        <f>AVERAGE(C$10:C19404)</f>
        <v>1.0291740139211036</v>
      </c>
      <c r="E19404" s="2"/>
      <c r="G19404" s="23"/>
    </row>
    <row r="19405" spans="1:7" customFormat="1">
      <c r="A19405" s="4">
        <v>42043</v>
      </c>
      <c r="B19405">
        <v>0.11</v>
      </c>
      <c r="C19405">
        <f>IFERROR(((VLOOKUP(A19405,'Interest Rates-10yr'!$A$9:$C$15239,2,FALSE))-B19405),C19404)</f>
        <v>1.8399999999999999</v>
      </c>
      <c r="D19405" s="98">
        <f>AVERAGE(C$10:C19405)</f>
        <v>1.02921581769436</v>
      </c>
      <c r="E19405" s="2"/>
      <c r="G19405" s="23"/>
    </row>
    <row r="19406" spans="1:7" customFormat="1">
      <c r="A19406" s="4">
        <v>42044</v>
      </c>
      <c r="B19406">
        <v>0.12</v>
      </c>
      <c r="C19406">
        <f>IFERROR(((VLOOKUP(A19406,'Interest Rates-10yr'!$A$9:$C$15239,2,FALSE))-B19406),C19405)</f>
        <v>1.8399999999999999</v>
      </c>
      <c r="D19406" s="98">
        <f>AVERAGE(C$10:C19406)</f>
        <v>1.0292576171572823</v>
      </c>
      <c r="E19406" s="2"/>
      <c r="G19406" s="23"/>
    </row>
    <row r="19407" spans="1:7" customFormat="1">
      <c r="A19407" s="4">
        <v>42045</v>
      </c>
      <c r="B19407">
        <v>0.12</v>
      </c>
      <c r="C19407">
        <f>IFERROR(((VLOOKUP(A19407,'Interest Rates-10yr'!$A$9:$C$15239,2,FALSE))-B19407),C19406)</f>
        <v>1.8899999999999997</v>
      </c>
      <c r="D19407" s="98">
        <f>AVERAGE(C$10:C19407)</f>
        <v>1.0293019898958555</v>
      </c>
      <c r="E19407" s="2"/>
      <c r="G19407" s="23"/>
    </row>
    <row r="19408" spans="1:7" customFormat="1">
      <c r="A19408" s="4">
        <v>42046</v>
      </c>
      <c r="B19408">
        <v>0.12</v>
      </c>
      <c r="C19408">
        <f>IFERROR(((VLOOKUP(A19408,'Interest Rates-10yr'!$A$9:$C$15239,2,FALSE))-B19408),C19407)</f>
        <v>1.88</v>
      </c>
      <c r="D19408" s="98">
        <f>AVERAGE(C$10:C19408)</f>
        <v>1.0293458425691946</v>
      </c>
      <c r="E19408" s="2"/>
      <c r="G19408" s="23"/>
    </row>
    <row r="19409" spans="1:7" customFormat="1">
      <c r="A19409" s="4">
        <v>42047</v>
      </c>
      <c r="B19409">
        <v>0.12</v>
      </c>
      <c r="C19409">
        <f>IFERROR(((VLOOKUP(A19409,'Interest Rates-10yr'!$A$9:$C$15239,2,FALSE))-B19409),C19408)</f>
        <v>1.87</v>
      </c>
      <c r="D19409" s="98">
        <f>AVERAGE(C$10:C19409)</f>
        <v>1.029389175257722</v>
      </c>
      <c r="E19409" s="2"/>
      <c r="G19409" s="23"/>
    </row>
    <row r="19410" spans="1:7" customFormat="1">
      <c r="A19410" s="4">
        <v>42048</v>
      </c>
      <c r="B19410">
        <v>0.12</v>
      </c>
      <c r="C19410">
        <f>IFERROR(((VLOOKUP(A19410,'Interest Rates-10yr'!$A$9:$C$15239,2,FALSE))-B19410),C19409)</f>
        <v>1.9</v>
      </c>
      <c r="D19410" s="98">
        <f>AVERAGE(C$10:C19410)</f>
        <v>1.029434049791238</v>
      </c>
      <c r="E19410" s="2"/>
      <c r="G19410" s="23"/>
    </row>
    <row r="19411" spans="1:7" customFormat="1">
      <c r="A19411" s="4">
        <v>42049</v>
      </c>
      <c r="B19411">
        <v>0.12</v>
      </c>
      <c r="C19411">
        <f>IFERROR(((VLOOKUP(A19411,'Interest Rates-10yr'!$A$9:$C$15239,2,FALSE))-B19411),C19410)</f>
        <v>1.9</v>
      </c>
      <c r="D19411" s="98">
        <f>AVERAGE(C$10:C19411)</f>
        <v>1.0294789196989902</v>
      </c>
      <c r="E19411" s="2"/>
      <c r="G19411" s="23"/>
    </row>
    <row r="19412" spans="1:7" customFormat="1">
      <c r="A19412" s="4">
        <v>42050</v>
      </c>
      <c r="B19412">
        <v>0.12</v>
      </c>
      <c r="C19412">
        <f>IFERROR(((VLOOKUP(A19412,'Interest Rates-10yr'!$A$9:$C$15239,2,FALSE))-B19412),C19411)</f>
        <v>1.9</v>
      </c>
      <c r="D19412" s="98">
        <f>AVERAGE(C$10:C19412)</f>
        <v>1.0295237849816941</v>
      </c>
      <c r="E19412" s="2"/>
      <c r="G19412" s="23"/>
    </row>
    <row r="19413" spans="1:7" customFormat="1">
      <c r="A19413" s="4">
        <v>42051</v>
      </c>
      <c r="B19413">
        <v>0.12</v>
      </c>
      <c r="C19413">
        <f>IFERROR(((VLOOKUP(A19413,'Interest Rates-10yr'!$A$9:$C$15239,2,FALSE))-B19413),C19412)</f>
        <v>1.9</v>
      </c>
      <c r="D19413" s="98">
        <f>AVERAGE(C$10:C19413)</f>
        <v>1.0295686456400646</v>
      </c>
      <c r="E19413" s="2"/>
      <c r="G19413" s="23"/>
    </row>
    <row r="19414" spans="1:7" customFormat="1">
      <c r="A19414" s="4">
        <v>42052</v>
      </c>
      <c r="B19414">
        <v>0.12</v>
      </c>
      <c r="C19414">
        <f>IFERROR(((VLOOKUP(A19414,'Interest Rates-10yr'!$A$9:$C$15239,2,FALSE))-B19414),C19413)</f>
        <v>2.02</v>
      </c>
      <c r="D19414" s="98">
        <f>AVERAGE(C$10:C19414)</f>
        <v>1.0296196856480191</v>
      </c>
      <c r="E19414" s="2"/>
      <c r="G19414" s="23"/>
    </row>
    <row r="19415" spans="1:7" customFormat="1">
      <c r="A19415" s="4">
        <v>42053</v>
      </c>
      <c r="B19415">
        <v>0.12</v>
      </c>
      <c r="C19415">
        <f>IFERROR(((VLOOKUP(A19415,'Interest Rates-10yr'!$A$9:$C$15239,2,FALSE))-B19415),C19414)</f>
        <v>1.9499999999999997</v>
      </c>
      <c r="D19415" s="98">
        <f>AVERAGE(C$10:C19415)</f>
        <v>1.0296671132639292</v>
      </c>
      <c r="E19415" s="2"/>
      <c r="G19415" s="23"/>
    </row>
    <row r="19416" spans="1:7" customFormat="1">
      <c r="A19416" s="4">
        <v>42054</v>
      </c>
      <c r="B19416">
        <v>0.12</v>
      </c>
      <c r="C19416">
        <f>IFERROR(((VLOOKUP(A19416,'Interest Rates-10yr'!$A$9:$C$15239,2,FALSE))-B19416),C19415)</f>
        <v>1.9899999999999998</v>
      </c>
      <c r="D19416" s="98">
        <f>AVERAGE(C$10:C19416)</f>
        <v>1.029716597104128</v>
      </c>
      <c r="E19416" s="2"/>
      <c r="G19416" s="23"/>
    </row>
    <row r="19417" spans="1:7" customFormat="1">
      <c r="A19417" s="4">
        <v>42055</v>
      </c>
      <c r="B19417">
        <v>0.12</v>
      </c>
      <c r="C19417">
        <f>IFERROR(((VLOOKUP(A19417,'Interest Rates-10yr'!$A$9:$C$15239,2,FALSE))-B19417),C19416)</f>
        <v>2.0099999999999998</v>
      </c>
      <c r="D19417" s="98">
        <f>AVERAGE(C$10:C19417)</f>
        <v>1.0297671063478882</v>
      </c>
      <c r="E19417" s="2"/>
      <c r="G19417" s="23"/>
    </row>
    <row r="19418" spans="1:7" customFormat="1">
      <c r="A19418" s="4">
        <v>42056</v>
      </c>
      <c r="B19418">
        <v>0.12</v>
      </c>
      <c r="C19418">
        <f>IFERROR(((VLOOKUP(A19418,'Interest Rates-10yr'!$A$9:$C$15239,2,FALSE))-B19418),C19417)</f>
        <v>2.0099999999999998</v>
      </c>
      <c r="D19418" s="98">
        <f>AVERAGE(C$10:C19418)</f>
        <v>1.0298176103869241</v>
      </c>
      <c r="E19418" s="2"/>
      <c r="G19418" s="23"/>
    </row>
    <row r="19419" spans="1:7" customFormat="1">
      <c r="A19419" s="4">
        <v>42057</v>
      </c>
      <c r="B19419">
        <v>0.12</v>
      </c>
      <c r="C19419">
        <f>IFERROR(((VLOOKUP(A19419,'Interest Rates-10yr'!$A$9:$C$15239,2,FALSE))-B19419),C19418)</f>
        <v>2.0099999999999998</v>
      </c>
      <c r="D19419" s="98">
        <f>AVERAGE(C$10:C19419)</f>
        <v>1.0298681092220405</v>
      </c>
      <c r="E19419" s="2"/>
      <c r="G19419" s="23"/>
    </row>
    <row r="19420" spans="1:7" customFormat="1">
      <c r="A19420" s="4">
        <v>42058</v>
      </c>
      <c r="B19420">
        <v>0.11</v>
      </c>
      <c r="C19420">
        <f>IFERROR(((VLOOKUP(A19420,'Interest Rates-10yr'!$A$9:$C$15239,2,FALSE))-B19420),C19419)</f>
        <v>1.95</v>
      </c>
      <c r="D19420" s="98">
        <f>AVERAGE(C$10:C19420)</f>
        <v>1.0299155118231833</v>
      </c>
      <c r="E19420" s="2"/>
      <c r="G19420" s="23"/>
    </row>
    <row r="19421" spans="1:7" customFormat="1">
      <c r="A19421" s="4">
        <v>42059</v>
      </c>
      <c r="B19421">
        <v>0.11</v>
      </c>
      <c r="C19421">
        <f>IFERROR(((VLOOKUP(A19421,'Interest Rates-10yr'!$A$9:$C$15239,2,FALSE))-B19421),C19420)</f>
        <v>1.88</v>
      </c>
      <c r="D19421" s="98">
        <f>AVERAGE(C$10:C19421)</f>
        <v>1.0299593035235839</v>
      </c>
      <c r="E19421" s="2"/>
      <c r="G19421" s="23"/>
    </row>
    <row r="19422" spans="1:7" customFormat="1">
      <c r="A19422" s="4">
        <v>42060</v>
      </c>
      <c r="B19422">
        <v>0.11</v>
      </c>
      <c r="C19422">
        <f>IFERROR(((VLOOKUP(A19422,'Interest Rates-10yr'!$A$9:$C$15239,2,FALSE))-B19422),C19421)</f>
        <v>1.8499999999999999</v>
      </c>
      <c r="D19422" s="98">
        <f>AVERAGE(C$10:C19422)</f>
        <v>1.0300015453561948</v>
      </c>
      <c r="E19422" s="2"/>
      <c r="G19422" s="23"/>
    </row>
    <row r="19423" spans="1:7" customFormat="1">
      <c r="A19423" s="4">
        <v>42061</v>
      </c>
      <c r="B19423">
        <v>0.11</v>
      </c>
      <c r="C19423">
        <f>IFERROR(((VLOOKUP(A19423,'Interest Rates-10yr'!$A$9:$C$15239,2,FALSE))-B19423),C19422)</f>
        <v>1.9199999999999997</v>
      </c>
      <c r="D19423" s="98">
        <f>AVERAGE(C$10:C19423)</f>
        <v>1.0300473884825285</v>
      </c>
      <c r="E19423" s="2"/>
      <c r="G19423" s="23"/>
    </row>
    <row r="19424" spans="1:7" customFormat="1">
      <c r="A19424" s="4">
        <v>42062</v>
      </c>
      <c r="B19424">
        <v>0.06</v>
      </c>
      <c r="C19424">
        <f>IFERROR(((VLOOKUP(A19424,'Interest Rates-10yr'!$A$9:$C$15239,2,FALSE))-B19424),C19423)</f>
        <v>1.94</v>
      </c>
      <c r="D19424" s="98">
        <f>AVERAGE(C$10:C19424)</f>
        <v>1.0300942570177598</v>
      </c>
      <c r="E19424" s="2"/>
      <c r="G19424" s="23"/>
    </row>
    <row r="19425" spans="1:7" customFormat="1">
      <c r="A19425" s="4">
        <v>42063</v>
      </c>
      <c r="B19425">
        <v>0.06</v>
      </c>
      <c r="C19425">
        <f>IFERROR(((VLOOKUP(A19425,'Interest Rates-10yr'!$A$9:$C$15239,2,FALSE))-B19425),C19424)</f>
        <v>1.94</v>
      </c>
      <c r="D19425" s="98">
        <f>AVERAGE(C$10:C19425)</f>
        <v>1.0301411207251649</v>
      </c>
      <c r="E19425" s="2"/>
      <c r="G19425" s="23"/>
    </row>
    <row r="19426" spans="1:7" customFormat="1">
      <c r="A19426" s="4">
        <v>42064</v>
      </c>
      <c r="B19426">
        <v>0.06</v>
      </c>
      <c r="C19426">
        <f>IFERROR(((VLOOKUP(A19426,'Interest Rates-10yr'!$A$9:$C$15239,2,FALSE))-B19426),C19425)</f>
        <v>1.94</v>
      </c>
      <c r="D19426" s="98">
        <f>AVERAGE(C$10:C19426)</f>
        <v>1.0301879796054902</v>
      </c>
      <c r="E19426" s="2"/>
      <c r="G19426" s="23"/>
    </row>
    <row r="19427" spans="1:7" customFormat="1">
      <c r="A19427" s="4">
        <v>42065</v>
      </c>
      <c r="B19427">
        <v>0.12</v>
      </c>
      <c r="C19427">
        <f>IFERROR(((VLOOKUP(A19427,'Interest Rates-10yr'!$A$9:$C$15239,2,FALSE))-B19427),C19426)</f>
        <v>1.96</v>
      </c>
      <c r="D19427" s="98">
        <f>AVERAGE(C$10:C19427)</f>
        <v>1.0302358636316717</v>
      </c>
      <c r="E19427" s="2"/>
      <c r="G19427" s="23"/>
    </row>
    <row r="19428" spans="1:7" customFormat="1">
      <c r="A19428" s="4">
        <v>42066</v>
      </c>
      <c r="B19428">
        <v>0.12</v>
      </c>
      <c r="C19428">
        <f>IFERROR(((VLOOKUP(A19428,'Interest Rates-10yr'!$A$9:$C$15239,2,FALSE))-B19428),C19427)</f>
        <v>2</v>
      </c>
      <c r="D19428" s="98">
        <f>AVERAGE(C$10:C19428)</f>
        <v>1.0302858025644885</v>
      </c>
      <c r="E19428" s="2"/>
      <c r="G19428" s="23"/>
    </row>
    <row r="19429" spans="1:7" customFormat="1">
      <c r="A19429" s="4">
        <v>42067</v>
      </c>
      <c r="B19429">
        <v>0.11</v>
      </c>
      <c r="C19429">
        <f>IFERROR(((VLOOKUP(A19429,'Interest Rates-10yr'!$A$9:$C$15239,2,FALSE))-B19429),C19428)</f>
        <v>2.0100000000000002</v>
      </c>
      <c r="D19429" s="98">
        <f>AVERAGE(C$10:C19429)</f>
        <v>1.0303362512873224</v>
      </c>
      <c r="E19429" s="2"/>
      <c r="G19429" s="23"/>
    </row>
    <row r="19430" spans="1:7" customFormat="1">
      <c r="A19430" s="4">
        <v>42068</v>
      </c>
      <c r="B19430">
        <v>0.11</v>
      </c>
      <c r="C19430">
        <f>IFERROR(((VLOOKUP(A19430,'Interest Rates-10yr'!$A$9:$C$15239,2,FALSE))-B19430),C19429)</f>
        <v>1.9999999999999998</v>
      </c>
      <c r="D19430" s="98">
        <f>AVERAGE(C$10:C19430)</f>
        <v>1.0303861799083365</v>
      </c>
      <c r="E19430" s="2"/>
      <c r="G19430" s="23"/>
    </row>
    <row r="19431" spans="1:7" customFormat="1">
      <c r="A19431" s="4">
        <v>42069</v>
      </c>
      <c r="B19431">
        <v>0.12</v>
      </c>
      <c r="C19431">
        <f>IFERROR(((VLOOKUP(A19431,'Interest Rates-10yr'!$A$9:$C$15239,2,FALSE))-B19431),C19430)</f>
        <v>2.12</v>
      </c>
      <c r="D19431" s="98">
        <f>AVERAGE(C$10:C19431)</f>
        <v>1.0304422819482957</v>
      </c>
      <c r="E19431" s="2"/>
      <c r="G19431" s="23"/>
    </row>
    <row r="19432" spans="1:7" customFormat="1">
      <c r="A19432" s="4">
        <v>42070</v>
      </c>
      <c r="B19432">
        <v>0.12</v>
      </c>
      <c r="C19432">
        <f>IFERROR(((VLOOKUP(A19432,'Interest Rates-10yr'!$A$9:$C$15239,2,FALSE))-B19432),C19431)</f>
        <v>2.12</v>
      </c>
      <c r="D19432" s="98">
        <f>AVERAGE(C$10:C19432)</f>
        <v>1.0304983782113886</v>
      </c>
      <c r="E19432" s="2"/>
      <c r="G19432" s="23"/>
    </row>
    <row r="19433" spans="1:7" customFormat="1">
      <c r="A19433" s="4">
        <v>42071</v>
      </c>
      <c r="B19433">
        <v>0.12</v>
      </c>
      <c r="C19433">
        <f>IFERROR(((VLOOKUP(A19433,'Interest Rates-10yr'!$A$9:$C$15239,2,FALSE))-B19433),C19432)</f>
        <v>2.12</v>
      </c>
      <c r="D19433" s="98">
        <f>AVERAGE(C$10:C19433)</f>
        <v>1.0305544686985069</v>
      </c>
      <c r="E19433" s="2"/>
      <c r="G19433" s="23"/>
    </row>
    <row r="19434" spans="1:7" customFormat="1">
      <c r="A19434" s="4">
        <v>42072</v>
      </c>
      <c r="B19434">
        <v>0.12</v>
      </c>
      <c r="C19434">
        <f>IFERROR(((VLOOKUP(A19434,'Interest Rates-10yr'!$A$9:$C$15239,2,FALSE))-B19434),C19433)</f>
        <v>2.08</v>
      </c>
      <c r="D19434" s="98">
        <f>AVERAGE(C$10:C19434)</f>
        <v>1.0306084942084839</v>
      </c>
      <c r="E19434" s="2"/>
      <c r="G19434" s="23"/>
    </row>
    <row r="19435" spans="1:7" customFormat="1">
      <c r="A19435" s="4">
        <v>42073</v>
      </c>
      <c r="B19435">
        <v>0.12</v>
      </c>
      <c r="C19435">
        <f>IFERROR(((VLOOKUP(A19435,'Interest Rates-10yr'!$A$9:$C$15239,2,FALSE))-B19435),C19434)</f>
        <v>2.02</v>
      </c>
      <c r="D19435" s="98">
        <f>AVERAGE(C$10:C19435)</f>
        <v>1.0306594255121899</v>
      </c>
      <c r="E19435" s="2"/>
      <c r="G19435" s="23"/>
    </row>
    <row r="19436" spans="1:7" customFormat="1">
      <c r="A19436" s="4">
        <v>42074</v>
      </c>
      <c r="B19436">
        <v>0.11</v>
      </c>
      <c r="C19436">
        <f>IFERROR(((VLOOKUP(A19436,'Interest Rates-10yr'!$A$9:$C$15239,2,FALSE))-B19436),C19435)</f>
        <v>1.9999999999999998</v>
      </c>
      <c r="D19436" s="98">
        <f>AVERAGE(C$10:C19436)</f>
        <v>1.0307093220775108</v>
      </c>
      <c r="E19436" s="2"/>
      <c r="G19436" s="23"/>
    </row>
    <row r="19437" spans="1:7" customFormat="1">
      <c r="A19437" s="4">
        <v>42075</v>
      </c>
      <c r="B19437">
        <v>0.11</v>
      </c>
      <c r="C19437">
        <f>IFERROR(((VLOOKUP(A19437,'Interest Rates-10yr'!$A$9:$C$15239,2,FALSE))-B19437),C19436)</f>
        <v>1.99</v>
      </c>
      <c r="D19437" s="98">
        <f>AVERAGE(C$10:C19437)</f>
        <v>1.0307586987852482</v>
      </c>
      <c r="E19437" s="2"/>
      <c r="G19437" s="23"/>
    </row>
    <row r="19438" spans="1:7" customFormat="1">
      <c r="A19438" s="4">
        <v>42076</v>
      </c>
      <c r="B19438">
        <v>0.11</v>
      </c>
      <c r="C19438">
        <f>IFERROR(((VLOOKUP(A19438,'Interest Rates-10yr'!$A$9:$C$15239,2,FALSE))-B19438),C19437)</f>
        <v>2.02</v>
      </c>
      <c r="D19438" s="98">
        <f>AVERAGE(C$10:C19438)</f>
        <v>1.0308096144937877</v>
      </c>
      <c r="E19438" s="2"/>
      <c r="G19438" s="23"/>
    </row>
    <row r="19439" spans="1:7" customFormat="1">
      <c r="A19439" s="4">
        <v>42077</v>
      </c>
      <c r="B19439">
        <v>0.11</v>
      </c>
      <c r="C19439">
        <f>IFERROR(((VLOOKUP(A19439,'Interest Rates-10yr'!$A$9:$C$15239,2,FALSE))-B19439),C19438)</f>
        <v>2.02</v>
      </c>
      <c r="D19439" s="98">
        <f>AVERAGE(C$10:C19439)</f>
        <v>1.0308605249613898</v>
      </c>
      <c r="E19439" s="2"/>
      <c r="G19439" s="23"/>
    </row>
    <row r="19440" spans="1:7" customFormat="1">
      <c r="A19440" s="4">
        <v>42078</v>
      </c>
      <c r="B19440">
        <v>0.11</v>
      </c>
      <c r="C19440">
        <f>IFERROR(((VLOOKUP(A19440,'Interest Rates-10yr'!$A$9:$C$15239,2,FALSE))-B19440),C19439)</f>
        <v>2.02</v>
      </c>
      <c r="D19440" s="98">
        <f>AVERAGE(C$10:C19440)</f>
        <v>1.0309114301888633</v>
      </c>
      <c r="E19440" s="2"/>
      <c r="G19440" s="23"/>
    </row>
    <row r="19441" spans="1:8">
      <c r="A19441" s="4">
        <v>42079</v>
      </c>
      <c r="B19441">
        <v>0.12</v>
      </c>
      <c r="C19441">
        <f>IFERROR(((VLOOKUP(A19441,'Interest Rates-10yr'!$A$9:$C$15239,2,FALSE))-B19441),C19440)</f>
        <v>1.98</v>
      </c>
      <c r="D19441" s="98">
        <f>AVERAGE(C$10:C19441)</f>
        <v>1.0309602717167456</v>
      </c>
      <c r="E19441" s="2"/>
      <c r="H19441"/>
    </row>
    <row r="19442" spans="1:8">
      <c r="A19442" s="4">
        <v>42080</v>
      </c>
      <c r="B19442">
        <v>0.12</v>
      </c>
      <c r="C19442">
        <f>IFERROR(((VLOOKUP(A19442,'Interest Rates-10yr'!$A$9:$C$15239,2,FALSE))-B19442),C19441)</f>
        <v>1.94</v>
      </c>
      <c r="D19442" s="98">
        <f>AVERAGE(C$10:C19442)</f>
        <v>1.0310070498636239</v>
      </c>
      <c r="E19442" s="2"/>
      <c r="H19442"/>
    </row>
    <row r="19443" spans="1:8">
      <c r="A19443" s="4">
        <v>42081</v>
      </c>
      <c r="B19443">
        <v>0.11</v>
      </c>
      <c r="C19443">
        <f>IFERROR(((VLOOKUP(A19443,'Interest Rates-10yr'!$A$9:$C$15239,2,FALSE))-B19443),C19442)</f>
        <v>1.8199999999999998</v>
      </c>
      <c r="D19443" s="98">
        <f>AVERAGE(C$10:C19443)</f>
        <v>1.0310476484511577</v>
      </c>
      <c r="E19443" s="2"/>
      <c r="H19443"/>
    </row>
    <row r="19444" spans="1:8">
      <c r="A19444" s="4">
        <v>42082</v>
      </c>
      <c r="B19444">
        <v>0.12</v>
      </c>
      <c r="C19444">
        <f>IFERROR(((VLOOKUP(A19444,'Interest Rates-10yr'!$A$9:$C$15239,2,FALSE))-B19444),C19443)</f>
        <v>1.8599999999999999</v>
      </c>
      <c r="D19444" s="98">
        <f>AVERAGE(C$10:C19444)</f>
        <v>1.0310903010033343</v>
      </c>
      <c r="E19444" s="2"/>
      <c r="H19444"/>
    </row>
    <row r="19445" spans="1:8">
      <c r="A19445" s="4">
        <v>42083</v>
      </c>
      <c r="B19445">
        <v>0.12</v>
      </c>
      <c r="C19445">
        <f>IFERROR(((VLOOKUP(A19445,'Interest Rates-10yr'!$A$9:$C$15239,2,FALSE))-B19445),C19444)</f>
        <v>1.81</v>
      </c>
      <c r="D19445" s="98">
        <f>AVERAGE(C$10:C19445)</f>
        <v>1.0311303766206936</v>
      </c>
      <c r="E19445" s="2"/>
      <c r="H19445"/>
    </row>
    <row r="19446" spans="1:8">
      <c r="A19446" s="4">
        <v>42084</v>
      </c>
      <c r="B19446">
        <v>0.12</v>
      </c>
      <c r="C19446">
        <f>IFERROR(((VLOOKUP(A19446,'Interest Rates-10yr'!$A$9:$C$15239,2,FALSE))-B19446),C19445)</f>
        <v>1.81</v>
      </c>
      <c r="D19446" s="98">
        <f>AVERAGE(C$10:C19446)</f>
        <v>1.0311704481144108</v>
      </c>
      <c r="E19446" s="2"/>
      <c r="H19446"/>
    </row>
    <row r="19447" spans="1:8">
      <c r="A19447" s="4">
        <v>42085</v>
      </c>
      <c r="B19447">
        <v>0.12</v>
      </c>
      <c r="C19447">
        <f>IFERROR(((VLOOKUP(A19447,'Interest Rates-10yr'!$A$9:$C$15239,2,FALSE))-B19447),C19446)</f>
        <v>1.81</v>
      </c>
      <c r="D19447" s="98">
        <f>AVERAGE(C$10:C19447)</f>
        <v>1.0312105154851221</v>
      </c>
      <c r="E19447" s="2"/>
      <c r="H19447"/>
    </row>
    <row r="19448" spans="1:8">
      <c r="A19448" s="4">
        <v>42086</v>
      </c>
      <c r="B19448">
        <v>0.12</v>
      </c>
      <c r="C19448">
        <f>IFERROR(((VLOOKUP(A19448,'Interest Rates-10yr'!$A$9:$C$15239,2,FALSE))-B19448),C19447)</f>
        <v>1.7999999999999998</v>
      </c>
      <c r="D19448" s="98">
        <f>AVERAGE(C$10:C19448)</f>
        <v>1.0312500643037092</v>
      </c>
      <c r="E19448" s="2"/>
      <c r="H19448"/>
    </row>
    <row r="19449" spans="1:8">
      <c r="A19449" s="4">
        <v>42087</v>
      </c>
      <c r="B19449">
        <v>0.11</v>
      </c>
      <c r="C19449">
        <f>IFERROR(((VLOOKUP(A19449,'Interest Rates-10yr'!$A$9:$C$15239,2,FALSE))-B19449),C19448)</f>
        <v>1.7699999999999998</v>
      </c>
      <c r="D19449" s="98">
        <f>AVERAGE(C$10:C19449)</f>
        <v>1.0312880658436114</v>
      </c>
      <c r="E19449" s="2"/>
      <c r="H19449"/>
    </row>
    <row r="19450" spans="1:8">
      <c r="A19450" s="4">
        <v>42088</v>
      </c>
      <c r="B19450">
        <v>0.12</v>
      </c>
      <c r="C19450">
        <f>IFERROR(((VLOOKUP(A19450,'Interest Rates-10yr'!$A$9:$C$15239,2,FALSE))-B19450),C19449)</f>
        <v>1.81</v>
      </c>
      <c r="D19450" s="98">
        <f>AVERAGE(C$10:C19450)</f>
        <v>1.0313281209814211</v>
      </c>
      <c r="E19450" s="2"/>
      <c r="H19450"/>
    </row>
    <row r="19451" spans="1:8">
      <c r="A19451" s="4">
        <v>42089</v>
      </c>
      <c r="B19451">
        <v>0.11</v>
      </c>
      <c r="C19451">
        <f>IFERROR(((VLOOKUP(A19451,'Interest Rates-10yr'!$A$9:$C$15239,2,FALSE))-B19451),C19450)</f>
        <v>1.8999999999999997</v>
      </c>
      <c r="D19451" s="98">
        <f>AVERAGE(C$10:C19451)</f>
        <v>1.031372801152135</v>
      </c>
      <c r="E19451" s="2"/>
      <c r="H19451"/>
    </row>
    <row r="19452" spans="1:8">
      <c r="A19452" s="4">
        <v>42090</v>
      </c>
      <c r="B19452">
        <v>0.12</v>
      </c>
      <c r="C19452">
        <f>IFERROR(((VLOOKUP(A19452,'Interest Rates-10yr'!$A$9:$C$15239,2,FALSE))-B19452),C19451)</f>
        <v>1.83</v>
      </c>
      <c r="D19452" s="98">
        <f>AVERAGE(C$10:C19452)</f>
        <v>1.0314138764593843</v>
      </c>
      <c r="E19452" s="2"/>
      <c r="H19452"/>
    </row>
    <row r="19453" spans="1:8">
      <c r="A19453" s="4">
        <v>42091</v>
      </c>
      <c r="B19453">
        <v>0.12</v>
      </c>
      <c r="C19453">
        <f>IFERROR(((VLOOKUP(A19453,'Interest Rates-10yr'!$A$9:$C$15239,2,FALSE))-B19453),C19452)</f>
        <v>1.83</v>
      </c>
      <c r="D19453" s="98">
        <f>AVERAGE(C$10:C19453)</f>
        <v>1.0314549475416483</v>
      </c>
      <c r="E19453" s="2"/>
      <c r="H19453"/>
    </row>
    <row r="19454" spans="1:8">
      <c r="A19454" s="4">
        <v>42092</v>
      </c>
      <c r="B19454">
        <v>0.12</v>
      </c>
      <c r="C19454">
        <f>IFERROR(((VLOOKUP(A19454,'Interest Rates-10yr'!$A$9:$C$15239,2,FALSE))-B19454),C19453)</f>
        <v>1.83</v>
      </c>
      <c r="D19454" s="98">
        <f>AVERAGE(C$10:C19454)</f>
        <v>1.0314960143995791</v>
      </c>
      <c r="E19454" s="2"/>
      <c r="H19454"/>
    </row>
    <row r="19455" spans="1:8">
      <c r="A19455" s="4">
        <v>42093</v>
      </c>
      <c r="B19455">
        <v>0.12</v>
      </c>
      <c r="C19455">
        <f>IFERROR(((VLOOKUP(A19455,'Interest Rates-10yr'!$A$9:$C$15239,2,FALSE))-B19455),C19454)</f>
        <v>1.8399999999999999</v>
      </c>
      <c r="D19455" s="98">
        <f>AVERAGE(C$10:C19455)</f>
        <v>1.0315375912784024</v>
      </c>
      <c r="E19455" s="2"/>
      <c r="H19455"/>
    </row>
    <row r="19456" spans="1:8">
      <c r="A19456" s="4">
        <v>42094</v>
      </c>
      <c r="B19456">
        <v>0.06</v>
      </c>
      <c r="C19456">
        <f>IFERROR(((VLOOKUP(A19456,'Interest Rates-10yr'!$A$9:$C$15239,2,FALSE))-B19456),C19455)</f>
        <v>1.88</v>
      </c>
      <c r="D19456" s="98">
        <f>AVERAGE(C$10:C19456)</f>
        <v>1.0315812207538342</v>
      </c>
      <c r="E19456" s="2"/>
      <c r="F19456" s="12" t="s">
        <v>178</v>
      </c>
      <c r="G19456" s="23">
        <f>AVERAGE(B19367:B19456)/100</f>
        <v>1.1288888888888883E-3</v>
      </c>
      <c r="H19456" s="23">
        <f>AVERAGE(C19367:C19456)/100</f>
        <v>1.8611111111111127E-2</v>
      </c>
    </row>
    <row r="19457" spans="1:7" customFormat="1">
      <c r="A19457" s="4">
        <v>42095</v>
      </c>
      <c r="B19457">
        <v>0.12</v>
      </c>
      <c r="C19457">
        <f>IFERROR(((VLOOKUP(A19457,'Interest Rates-10yr'!$A$9:$C$15239,2,FALSE))-B19457),C19456)</f>
        <v>1.75</v>
      </c>
      <c r="D19457" s="98">
        <f>AVERAGE(C$10:C19457)</f>
        <v>1.0316181612505047</v>
      </c>
      <c r="E19457" s="2"/>
      <c r="G19457" s="23"/>
    </row>
    <row r="19458" spans="1:7" customFormat="1">
      <c r="A19458" s="4">
        <v>42096</v>
      </c>
      <c r="B19458">
        <v>0.12</v>
      </c>
      <c r="C19458">
        <f>IFERROR(((VLOOKUP(A19458,'Interest Rates-10yr'!$A$9:$C$15239,2,FALSE))-B19458),C19457)</f>
        <v>1.7999999999999998</v>
      </c>
      <c r="D19458" s="98">
        <f>AVERAGE(C$10:C19458)</f>
        <v>1.0316576687747345</v>
      </c>
      <c r="E19458" s="2"/>
      <c r="G19458" s="23"/>
    </row>
    <row r="19459" spans="1:7" customFormat="1">
      <c r="A19459" s="4">
        <v>42097</v>
      </c>
      <c r="B19459">
        <v>0.12</v>
      </c>
      <c r="C19459">
        <f>IFERROR(((VLOOKUP(A19459,'Interest Rates-10yr'!$A$9:$C$15239,2,FALSE))-B19459),C19458)</f>
        <v>1.73</v>
      </c>
      <c r="D19459" s="98">
        <f>AVERAGE(C$10:C19459)</f>
        <v>1.0316935732647718</v>
      </c>
      <c r="E19459" s="2"/>
      <c r="G19459" s="23"/>
    </row>
    <row r="19460" spans="1:7" customFormat="1">
      <c r="A19460" s="4">
        <v>42098</v>
      </c>
      <c r="B19460">
        <v>0.12</v>
      </c>
      <c r="C19460">
        <f>IFERROR(((VLOOKUP(A19460,'Interest Rates-10yr'!$A$9:$C$15239,2,FALSE))-B19460),C19459)</f>
        <v>1.73</v>
      </c>
      <c r="D19460" s="98">
        <f>AVERAGE(C$10:C19460)</f>
        <v>1.0317294740630205</v>
      </c>
      <c r="E19460" s="2"/>
      <c r="G19460" s="23"/>
    </row>
    <row r="19461" spans="1:7" customFormat="1">
      <c r="A19461" s="4">
        <v>42099</v>
      </c>
      <c r="B19461">
        <v>0.12</v>
      </c>
      <c r="C19461">
        <f>IFERROR(((VLOOKUP(A19461,'Interest Rates-10yr'!$A$9:$C$15239,2,FALSE))-B19461),C19460)</f>
        <v>1.73</v>
      </c>
      <c r="D19461" s="98">
        <f>AVERAGE(C$10:C19461)</f>
        <v>1.0317653711700501</v>
      </c>
      <c r="E19461" s="2"/>
      <c r="G19461" s="23"/>
    </row>
    <row r="19462" spans="1:7" customFormat="1">
      <c r="A19462" s="4">
        <v>42100</v>
      </c>
      <c r="B19462">
        <v>0.13</v>
      </c>
      <c r="C19462">
        <f>IFERROR(((VLOOKUP(A19462,'Interest Rates-10yr'!$A$9:$C$15239,2,FALSE))-B19462),C19461)</f>
        <v>1.79</v>
      </c>
      <c r="D19462" s="98">
        <f>AVERAGE(C$10:C19462)</f>
        <v>1.031804348943598</v>
      </c>
      <c r="E19462" s="2"/>
      <c r="G19462" s="23"/>
    </row>
    <row r="19463" spans="1:7" customFormat="1">
      <c r="A19463" s="4">
        <v>42101</v>
      </c>
      <c r="B19463">
        <v>0.12</v>
      </c>
      <c r="C19463">
        <f>IFERROR(((VLOOKUP(A19463,'Interest Rates-10yr'!$A$9:$C$15239,2,FALSE))-B19463),C19462)</f>
        <v>1.77</v>
      </c>
      <c r="D19463" s="98">
        <f>AVERAGE(C$10:C19463)</f>
        <v>1.0318422946437655</v>
      </c>
      <c r="E19463" s="2"/>
      <c r="G19463" s="23"/>
    </row>
    <row r="19464" spans="1:7" customFormat="1">
      <c r="A19464" s="4">
        <v>42102</v>
      </c>
      <c r="B19464">
        <v>0.12</v>
      </c>
      <c r="C19464">
        <f>IFERROR(((VLOOKUP(A19464,'Interest Rates-10yr'!$A$9:$C$15239,2,FALSE))-B19464),C19463)</f>
        <v>1.7999999999999998</v>
      </c>
      <c r="D19464" s="98">
        <f>AVERAGE(C$10:C19464)</f>
        <v>1.0318817784631105</v>
      </c>
      <c r="E19464" s="2"/>
      <c r="G19464" s="23"/>
    </row>
    <row r="19465" spans="1:7" customFormat="1">
      <c r="A19465" s="4">
        <v>42103</v>
      </c>
      <c r="B19465">
        <v>0.12</v>
      </c>
      <c r="C19465">
        <f>IFERROR(((VLOOKUP(A19465,'Interest Rates-10yr'!$A$9:$C$15239,2,FALSE))-B19465),C19464)</f>
        <v>1.85</v>
      </c>
      <c r="D19465" s="98">
        <f>AVERAGE(C$10:C19465)</f>
        <v>1.0319238281249903</v>
      </c>
      <c r="E19465" s="2"/>
      <c r="G19465" s="23"/>
    </row>
    <row r="19466" spans="1:7" customFormat="1">
      <c r="A19466" s="4">
        <v>42104</v>
      </c>
      <c r="B19466">
        <v>0.12</v>
      </c>
      <c r="C19466">
        <f>IFERROR(((VLOOKUP(A19466,'Interest Rates-10yr'!$A$9:$C$15239,2,FALSE))-B19466),C19465)</f>
        <v>1.8399999999999999</v>
      </c>
      <c r="D19466" s="98">
        <f>AVERAGE(C$10:C19466)</f>
        <v>1.0319653595107063</v>
      </c>
      <c r="E19466" s="2"/>
      <c r="G19466" s="23"/>
    </row>
    <row r="19467" spans="1:7" customFormat="1">
      <c r="A19467" s="4">
        <v>42105</v>
      </c>
      <c r="B19467">
        <v>0.12</v>
      </c>
      <c r="C19467">
        <f>IFERROR(((VLOOKUP(A19467,'Interest Rates-10yr'!$A$9:$C$15239,2,FALSE))-B19467),C19466)</f>
        <v>1.8399999999999999</v>
      </c>
      <c r="D19467" s="98">
        <f>AVERAGE(C$10:C19467)</f>
        <v>1.0320068866275984</v>
      </c>
      <c r="E19467" s="2"/>
      <c r="G19467" s="23"/>
    </row>
    <row r="19468" spans="1:7" customFormat="1">
      <c r="A19468" s="4">
        <v>42106</v>
      </c>
      <c r="B19468">
        <v>0.12</v>
      </c>
      <c r="C19468">
        <f>IFERROR(((VLOOKUP(A19468,'Interest Rates-10yr'!$A$9:$C$15239,2,FALSE))-B19468),C19467)</f>
        <v>1.8399999999999999</v>
      </c>
      <c r="D19468" s="98">
        <f>AVERAGE(C$10:C19468)</f>
        <v>1.0320484094763251</v>
      </c>
      <c r="E19468" s="2"/>
      <c r="G19468" s="23"/>
    </row>
    <row r="19469" spans="1:7" customFormat="1">
      <c r="A19469" s="4">
        <v>42107</v>
      </c>
      <c r="B19469">
        <v>0.13</v>
      </c>
      <c r="C19469">
        <f>IFERROR(((VLOOKUP(A19469,'Interest Rates-10yr'!$A$9:$C$15239,2,FALSE))-B19469),C19468)</f>
        <v>1.81</v>
      </c>
      <c r="D19469" s="98">
        <f>AVERAGE(C$10:C19469)</f>
        <v>1.0320883864337005</v>
      </c>
      <c r="E19469" s="2"/>
      <c r="G19469" s="23"/>
    </row>
    <row r="19470" spans="1:7" customFormat="1">
      <c r="A19470" s="4">
        <v>42108</v>
      </c>
      <c r="B19470">
        <v>0.13</v>
      </c>
      <c r="C19470">
        <f>IFERROR(((VLOOKUP(A19470,'Interest Rates-10yr'!$A$9:$C$15239,2,FALSE))-B19470),C19469)</f>
        <v>1.77</v>
      </c>
      <c r="D19470" s="98">
        <f>AVERAGE(C$10:C19470)</f>
        <v>1.0321263038898214</v>
      </c>
      <c r="E19470" s="2"/>
      <c r="G19470" s="23"/>
    </row>
    <row r="19471" spans="1:7" customFormat="1">
      <c r="A19471" s="4">
        <v>42109</v>
      </c>
      <c r="B19471">
        <v>0.13</v>
      </c>
      <c r="C19471">
        <f>IFERROR(((VLOOKUP(A19471,'Interest Rates-10yr'!$A$9:$C$15239,2,FALSE))-B19471),C19470)</f>
        <v>1.7799999999999998</v>
      </c>
      <c r="D19471" s="98">
        <f>AVERAGE(C$10:C19471)</f>
        <v>1.0321647312711855</v>
      </c>
      <c r="E19471" s="2"/>
      <c r="G19471" s="23"/>
    </row>
    <row r="19472" spans="1:7" customFormat="1">
      <c r="A19472" s="4">
        <v>42110</v>
      </c>
      <c r="B19472">
        <v>0.13</v>
      </c>
      <c r="C19472">
        <f>IFERROR(((VLOOKUP(A19472,'Interest Rates-10yr'!$A$9:$C$15239,2,FALSE))-B19472),C19471)</f>
        <v>1.77</v>
      </c>
      <c r="D19472" s="98">
        <f>AVERAGE(C$10:C19472)</f>
        <v>1.0322026409083807</v>
      </c>
      <c r="E19472" s="2"/>
      <c r="G19472" s="23"/>
    </row>
    <row r="19473" spans="1:7" customFormat="1">
      <c r="A19473" s="4">
        <v>42111</v>
      </c>
      <c r="B19473">
        <v>0.13</v>
      </c>
      <c r="C19473">
        <f>IFERROR(((VLOOKUP(A19473,'Interest Rates-10yr'!$A$9:$C$15239,2,FALSE))-B19473),C19472)</f>
        <v>1.7400000000000002</v>
      </c>
      <c r="D19473" s="98">
        <f>AVERAGE(C$10:C19473)</f>
        <v>1.0322390053431882</v>
      </c>
      <c r="E19473" s="2"/>
      <c r="G19473" s="23"/>
    </row>
    <row r="19474" spans="1:7" customFormat="1">
      <c r="A19474" s="4">
        <v>42112</v>
      </c>
      <c r="B19474">
        <v>0.13</v>
      </c>
      <c r="C19474">
        <f>IFERROR(((VLOOKUP(A19474,'Interest Rates-10yr'!$A$9:$C$15239,2,FALSE))-B19474),C19473)</f>
        <v>1.7400000000000002</v>
      </c>
      <c r="D19474" s="98">
        <f>AVERAGE(C$10:C19474)</f>
        <v>1.0322753660416037</v>
      </c>
      <c r="E19474" s="2"/>
      <c r="G19474" s="23"/>
    </row>
    <row r="19475" spans="1:7" customFormat="1">
      <c r="A19475" s="4">
        <v>42113</v>
      </c>
      <c r="B19475">
        <v>0.13</v>
      </c>
      <c r="C19475">
        <f>IFERROR(((VLOOKUP(A19475,'Interest Rates-10yr'!$A$9:$C$15239,2,FALSE))-B19475),C19474)</f>
        <v>1.7400000000000002</v>
      </c>
      <c r="D19475" s="98">
        <f>AVERAGE(C$10:C19475)</f>
        <v>1.0323117230042032</v>
      </c>
      <c r="E19475" s="2"/>
      <c r="G19475" s="23"/>
    </row>
    <row r="19476" spans="1:7" customFormat="1">
      <c r="A19476" s="4">
        <v>42114</v>
      </c>
      <c r="B19476">
        <v>0.13</v>
      </c>
      <c r="C19476">
        <f>IFERROR(((VLOOKUP(A19476,'Interest Rates-10yr'!$A$9:$C$15239,2,FALSE))-B19476),C19475)</f>
        <v>1.77</v>
      </c>
      <c r="D19476" s="98">
        <f>AVERAGE(C$10:C19476)</f>
        <v>1.0323496173010642</v>
      </c>
      <c r="E19476" s="2"/>
      <c r="G19476" s="23"/>
    </row>
    <row r="19477" spans="1:7" customFormat="1">
      <c r="A19477" s="4">
        <v>42115</v>
      </c>
      <c r="B19477">
        <v>0.13</v>
      </c>
      <c r="C19477">
        <f>IFERROR(((VLOOKUP(A19477,'Interest Rates-10yr'!$A$9:$C$15239,2,FALSE))-B19477),C19476)</f>
        <v>1.79</v>
      </c>
      <c r="D19477" s="98">
        <f>AVERAGE(C$10:C19477)</f>
        <v>1.0323885350318378</v>
      </c>
      <c r="E19477" s="2"/>
      <c r="G19477" s="23"/>
    </row>
    <row r="19478" spans="1:7" customFormat="1">
      <c r="A19478" s="4">
        <v>42116</v>
      </c>
      <c r="B19478">
        <v>0.13</v>
      </c>
      <c r="C19478">
        <f>IFERROR(((VLOOKUP(A19478,'Interest Rates-10yr'!$A$9:$C$15239,2,FALSE))-B19478),C19477)</f>
        <v>1.8599999999999999</v>
      </c>
      <c r="D19478" s="98">
        <f>AVERAGE(C$10:C19478)</f>
        <v>1.032431044224142</v>
      </c>
      <c r="E19478" s="2"/>
      <c r="G19478" s="23"/>
    </row>
    <row r="19479" spans="1:7" customFormat="1">
      <c r="A19479" s="4">
        <v>42117</v>
      </c>
      <c r="B19479">
        <v>0.13</v>
      </c>
      <c r="C19479">
        <f>IFERROR(((VLOOKUP(A19479,'Interest Rates-10yr'!$A$9:$C$15239,2,FALSE))-B19479),C19478)</f>
        <v>1.83</v>
      </c>
      <c r="D19479" s="98">
        <f>AVERAGE(C$10:C19479)</f>
        <v>1.0324720082177619</v>
      </c>
      <c r="E19479" s="2"/>
      <c r="G19479" s="23"/>
    </row>
    <row r="19480" spans="1:7" customFormat="1">
      <c r="A19480" s="4">
        <v>42118</v>
      </c>
      <c r="B19480">
        <v>0.13</v>
      </c>
      <c r="C19480">
        <f>IFERROR(((VLOOKUP(A19480,'Interest Rates-10yr'!$A$9:$C$15239,2,FALSE))-B19480),C19479)</f>
        <v>1.7999999999999998</v>
      </c>
      <c r="D19480" s="98">
        <f>AVERAGE(C$10:C19480)</f>
        <v>1.032511427250774</v>
      </c>
      <c r="E19480" s="2"/>
      <c r="G19480" s="23"/>
    </row>
    <row r="19481" spans="1:7" customFormat="1">
      <c r="A19481" s="4">
        <v>42119</v>
      </c>
      <c r="B19481">
        <v>0.13</v>
      </c>
      <c r="C19481">
        <f>IFERROR(((VLOOKUP(A19481,'Interest Rates-10yr'!$A$9:$C$15239,2,FALSE))-B19481),C19480)</f>
        <v>1.7999999999999998</v>
      </c>
      <c r="D19481" s="98">
        <f>AVERAGE(C$10:C19481)</f>
        <v>1.0325508422349949</v>
      </c>
      <c r="E19481" s="2"/>
      <c r="G19481" s="23"/>
    </row>
    <row r="19482" spans="1:7" customFormat="1">
      <c r="A19482" s="4">
        <v>42120</v>
      </c>
      <c r="B19482">
        <v>0.13</v>
      </c>
      <c r="C19482">
        <f>IFERROR(((VLOOKUP(A19482,'Interest Rates-10yr'!$A$9:$C$15239,2,FALSE))-B19482),C19481)</f>
        <v>1.7999999999999998</v>
      </c>
      <c r="D19482" s="98">
        <f>AVERAGE(C$10:C19482)</f>
        <v>1.032590253171048</v>
      </c>
      <c r="E19482" s="2"/>
      <c r="G19482" s="23"/>
    </row>
    <row r="19483" spans="1:7" customFormat="1">
      <c r="A19483" s="4">
        <v>42121</v>
      </c>
      <c r="B19483">
        <v>0.13</v>
      </c>
      <c r="C19483">
        <f>IFERROR(((VLOOKUP(A19483,'Interest Rates-10yr'!$A$9:$C$15239,2,FALSE))-B19483),C19482)</f>
        <v>1.81</v>
      </c>
      <c r="D19483" s="98">
        <f>AVERAGE(C$10:C19483)</f>
        <v>1.0326301735647438</v>
      </c>
      <c r="E19483" s="2"/>
      <c r="G19483" s="23"/>
    </row>
    <row r="19484" spans="1:7" customFormat="1">
      <c r="A19484" s="4">
        <v>42122</v>
      </c>
      <c r="B19484">
        <v>0.13</v>
      </c>
      <c r="C19484">
        <f>IFERROR(((VLOOKUP(A19484,'Interest Rates-10yr'!$A$9:$C$15239,2,FALSE))-B19484),C19483)</f>
        <v>1.87</v>
      </c>
      <c r="D19484" s="98">
        <f>AVERAGE(C$10:C19484)</f>
        <v>1.0326731707316981</v>
      </c>
      <c r="E19484" s="2"/>
      <c r="G19484" s="23"/>
    </row>
    <row r="19485" spans="1:7" customFormat="1">
      <c r="A19485" s="4">
        <v>42123</v>
      </c>
      <c r="B19485">
        <v>0.13</v>
      </c>
      <c r="C19485">
        <f>IFERROR(((VLOOKUP(A19485,'Interest Rates-10yr'!$A$9:$C$15239,2,FALSE))-B19485),C19484)</f>
        <v>1.9300000000000002</v>
      </c>
      <c r="D19485" s="98">
        <f>AVERAGE(C$10:C19485)</f>
        <v>1.032719244197978</v>
      </c>
      <c r="E19485" s="2"/>
      <c r="G19485" s="23"/>
    </row>
    <row r="19486" spans="1:7" customFormat="1">
      <c r="A19486" s="4">
        <v>42124</v>
      </c>
      <c r="B19486">
        <v>0.08</v>
      </c>
      <c r="C19486">
        <f>IFERROR(((VLOOKUP(A19486,'Interest Rates-10yr'!$A$9:$C$15239,2,FALSE))-B19486),C19485)</f>
        <v>1.9699999999999998</v>
      </c>
      <c r="D19486" s="98">
        <f>AVERAGE(C$10:C19486)</f>
        <v>1.0327673666375634</v>
      </c>
      <c r="E19486" s="2"/>
      <c r="G19486" s="23"/>
    </row>
    <row r="19487" spans="1:7" customFormat="1">
      <c r="A19487" s="4">
        <v>42125</v>
      </c>
      <c r="B19487">
        <v>0.13</v>
      </c>
      <c r="C19487">
        <f>IFERROR(((VLOOKUP(A19487,'Interest Rates-10yr'!$A$9:$C$15239,2,FALSE))-B19487),C19486)</f>
        <v>1.9900000000000002</v>
      </c>
      <c r="D19487" s="98">
        <f>AVERAGE(C$10:C19487)</f>
        <v>1.0328165109354053</v>
      </c>
      <c r="E19487" s="2"/>
      <c r="G19487" s="23"/>
    </row>
    <row r="19488" spans="1:7" customFormat="1">
      <c r="A19488" s="4">
        <v>42126</v>
      </c>
      <c r="B19488">
        <v>0.13</v>
      </c>
      <c r="C19488">
        <f>IFERROR(((VLOOKUP(A19488,'Interest Rates-10yr'!$A$9:$C$15239,2,FALSE))-B19488),C19487)</f>
        <v>1.9900000000000002</v>
      </c>
      <c r="D19488" s="98">
        <f>AVERAGE(C$10:C19488)</f>
        <v>1.0328656501873723</v>
      </c>
      <c r="E19488" s="2"/>
      <c r="G19488" s="23"/>
    </row>
    <row r="19489" spans="1:7" customFormat="1">
      <c r="A19489" s="4">
        <v>42127</v>
      </c>
      <c r="B19489">
        <v>0.13</v>
      </c>
      <c r="C19489">
        <f>IFERROR(((VLOOKUP(A19489,'Interest Rates-10yr'!$A$9:$C$15239,2,FALSE))-B19489),C19488)</f>
        <v>1.9900000000000002</v>
      </c>
      <c r="D19489" s="98">
        <f>AVERAGE(C$10:C19489)</f>
        <v>1.0329147843942417</v>
      </c>
      <c r="E19489" s="2"/>
      <c r="G19489" s="23"/>
    </row>
    <row r="19490" spans="1:7" customFormat="1">
      <c r="A19490" s="4">
        <v>42128</v>
      </c>
      <c r="B19490">
        <v>0.13</v>
      </c>
      <c r="C19490">
        <f>IFERROR(((VLOOKUP(A19490,'Interest Rates-10yr'!$A$9:$C$15239,2,FALSE))-B19490),C19489)</f>
        <v>2.0300000000000002</v>
      </c>
      <c r="D19490" s="98">
        <f>AVERAGE(C$10:C19490)</f>
        <v>1.0329659668394757</v>
      </c>
      <c r="E19490" s="2"/>
      <c r="G19490" s="23"/>
    </row>
    <row r="19491" spans="1:7" customFormat="1">
      <c r="A19491" s="4">
        <v>42129</v>
      </c>
      <c r="B19491">
        <v>0.13</v>
      </c>
      <c r="C19491">
        <f>IFERROR(((VLOOKUP(A19491,'Interest Rates-10yr'!$A$9:$C$15239,2,FALSE))-B19491),C19490)</f>
        <v>2.06</v>
      </c>
      <c r="D19491" s="98">
        <f>AVERAGE(C$10:C19491)</f>
        <v>1.0330186839133471</v>
      </c>
      <c r="E19491" s="2"/>
      <c r="G19491" s="23"/>
    </row>
    <row r="19492" spans="1:7" customFormat="1">
      <c r="A19492" s="4">
        <v>42130</v>
      </c>
      <c r="B19492">
        <v>0.13</v>
      </c>
      <c r="C19492">
        <f>IFERROR(((VLOOKUP(A19492,'Interest Rates-10yr'!$A$9:$C$15239,2,FALSE))-B19492),C19491)</f>
        <v>2.12</v>
      </c>
      <c r="D19492" s="98">
        <f>AVERAGE(C$10:C19492)</f>
        <v>1.0330744751834844</v>
      </c>
      <c r="E19492" s="2"/>
      <c r="G19492" s="23"/>
    </row>
    <row r="19493" spans="1:7" customFormat="1">
      <c r="A19493" s="4">
        <v>42131</v>
      </c>
      <c r="B19493">
        <v>0.13</v>
      </c>
      <c r="C19493">
        <f>IFERROR(((VLOOKUP(A19493,'Interest Rates-10yr'!$A$9:$C$15239,2,FALSE))-B19493),C19492)</f>
        <v>2.0500000000000003</v>
      </c>
      <c r="D19493" s="98">
        <f>AVERAGE(C$10:C19493)</f>
        <v>1.033126668035302</v>
      </c>
      <c r="E19493" s="2"/>
      <c r="G19493" s="23"/>
    </row>
    <row r="19494" spans="1:7" customFormat="1">
      <c r="A19494" s="4">
        <v>42132</v>
      </c>
      <c r="B19494">
        <v>0.13</v>
      </c>
      <c r="C19494">
        <f>IFERROR(((VLOOKUP(A19494,'Interest Rates-10yr'!$A$9:$C$15239,2,FALSE))-B19494),C19493)</f>
        <v>2.0300000000000002</v>
      </c>
      <c r="D19494" s="98">
        <f>AVERAGE(C$10:C19494)</f>
        <v>1.0331778290992981</v>
      </c>
      <c r="E19494" s="2"/>
      <c r="G19494" s="23"/>
    </row>
    <row r="19495" spans="1:7" customFormat="1">
      <c r="A19495" s="4">
        <v>42133</v>
      </c>
      <c r="B19495">
        <v>0.13</v>
      </c>
      <c r="C19495">
        <f>IFERROR(((VLOOKUP(A19495,'Interest Rates-10yr'!$A$9:$C$15239,2,FALSE))-B19495),C19494)</f>
        <v>2.0300000000000002</v>
      </c>
      <c r="D19495" s="98">
        <f>AVERAGE(C$10:C19495)</f>
        <v>1.0332289849122356</v>
      </c>
      <c r="E19495" s="2"/>
      <c r="G19495" s="23"/>
    </row>
    <row r="19496" spans="1:7" customFormat="1">
      <c r="A19496" s="4">
        <v>42134</v>
      </c>
      <c r="B19496">
        <v>0.13</v>
      </c>
      <c r="C19496">
        <f>IFERROR(((VLOOKUP(A19496,'Interest Rates-10yr'!$A$9:$C$15239,2,FALSE))-B19496),C19495)</f>
        <v>2.0300000000000002</v>
      </c>
      <c r="D19496" s="98">
        <f>AVERAGE(C$10:C19496)</f>
        <v>1.0332801354749228</v>
      </c>
      <c r="E19496" s="2"/>
      <c r="G19496" s="23"/>
    </row>
    <row r="19497" spans="1:7" customFormat="1">
      <c r="A19497" s="4">
        <v>42135</v>
      </c>
      <c r="B19497">
        <v>0.13</v>
      </c>
      <c r="C19497">
        <f>IFERROR(((VLOOKUP(A19497,'Interest Rates-10yr'!$A$9:$C$15239,2,FALSE))-B19497),C19496)</f>
        <v>2.15</v>
      </c>
      <c r="D19497" s="98">
        <f>AVERAGE(C$10:C19497)</f>
        <v>1.0333374384236362</v>
      </c>
      <c r="E19497" s="2"/>
      <c r="G19497" s="23"/>
    </row>
    <row r="19498" spans="1:7" customFormat="1">
      <c r="A19498" s="4">
        <v>42136</v>
      </c>
      <c r="B19498">
        <v>0.13</v>
      </c>
      <c r="C19498">
        <f>IFERROR(((VLOOKUP(A19498,'Interest Rates-10yr'!$A$9:$C$15239,2,FALSE))-B19498),C19497)</f>
        <v>2.15</v>
      </c>
      <c r="D19498" s="98">
        <f>AVERAGE(C$10:C19498)</f>
        <v>1.0333947354918069</v>
      </c>
      <c r="E19498" s="2"/>
      <c r="G19498" s="23"/>
    </row>
    <row r="19499" spans="1:7" customFormat="1">
      <c r="A19499" s="4">
        <v>42137</v>
      </c>
      <c r="B19499">
        <v>0.13</v>
      </c>
      <c r="C19499">
        <f>IFERROR(((VLOOKUP(A19499,'Interest Rates-10yr'!$A$9:$C$15239,2,FALSE))-B19499),C19498)</f>
        <v>2.14</v>
      </c>
      <c r="D19499" s="98">
        <f>AVERAGE(C$10:C19499)</f>
        <v>1.0334515135967073</v>
      </c>
      <c r="E19499" s="2"/>
      <c r="G19499" s="23"/>
    </row>
    <row r="19500" spans="1:7" customFormat="1">
      <c r="A19500" s="4">
        <v>42138</v>
      </c>
      <c r="B19500">
        <v>0.13</v>
      </c>
      <c r="C19500">
        <f>IFERROR(((VLOOKUP(A19500,'Interest Rates-10yr'!$A$9:$C$15239,2,FALSE))-B19500),C19499)</f>
        <v>2.1</v>
      </c>
      <c r="D19500" s="98">
        <f>AVERAGE(C$10:C19500)</f>
        <v>1.0335062336462892</v>
      </c>
      <c r="E19500" s="2"/>
      <c r="G19500" s="23"/>
    </row>
    <row r="19501" spans="1:7" customFormat="1">
      <c r="A19501" s="4">
        <v>42139</v>
      </c>
      <c r="B19501">
        <v>0.13</v>
      </c>
      <c r="C19501">
        <f>IFERROR(((VLOOKUP(A19501,'Interest Rates-10yr'!$A$9:$C$15239,2,FALSE))-B19501),C19500)</f>
        <v>2.0100000000000002</v>
      </c>
      <c r="D19501" s="98">
        <f>AVERAGE(C$10:C19501)</f>
        <v>1.0335563308023712</v>
      </c>
      <c r="E19501" s="2"/>
      <c r="G19501" s="23"/>
    </row>
    <row r="19502" spans="1:7" customFormat="1">
      <c r="A19502" s="4">
        <v>42140</v>
      </c>
      <c r="B19502">
        <v>0.13</v>
      </c>
      <c r="C19502">
        <f>IFERROR(((VLOOKUP(A19502,'Interest Rates-10yr'!$A$9:$C$15239,2,FALSE))-B19502),C19501)</f>
        <v>2.0100000000000002</v>
      </c>
      <c r="D19502" s="98">
        <f>AVERAGE(C$10:C19502)</f>
        <v>1.0336064228184383</v>
      </c>
      <c r="E19502" s="2"/>
      <c r="G19502" s="23"/>
    </row>
    <row r="19503" spans="1:7" customFormat="1">
      <c r="A19503" s="4">
        <v>42141</v>
      </c>
      <c r="B19503">
        <v>0.13</v>
      </c>
      <c r="C19503">
        <f>IFERROR(((VLOOKUP(A19503,'Interest Rates-10yr'!$A$9:$C$15239,2,FALSE))-B19503),C19502)</f>
        <v>2.0100000000000002</v>
      </c>
      <c r="D19503" s="98">
        <f>AVERAGE(C$10:C19503)</f>
        <v>1.0336565096952814</v>
      </c>
      <c r="E19503" s="2"/>
      <c r="G19503" s="23"/>
    </row>
    <row r="19504" spans="1:7" customFormat="1">
      <c r="A19504" s="4">
        <v>42142</v>
      </c>
      <c r="B19504">
        <v>0.13</v>
      </c>
      <c r="C19504">
        <f>IFERROR(((VLOOKUP(A19504,'Interest Rates-10yr'!$A$9:$C$15239,2,FALSE))-B19504),C19503)</f>
        <v>2.1</v>
      </c>
      <c r="D19504" s="98">
        <f>AVERAGE(C$10:C19504)</f>
        <v>1.0337112080020423</v>
      </c>
      <c r="E19504" s="2"/>
      <c r="G19504" s="23"/>
    </row>
    <row r="19505" spans="1:7" customFormat="1">
      <c r="A19505" s="4">
        <v>42143</v>
      </c>
      <c r="B19505">
        <v>0.12</v>
      </c>
      <c r="C19505">
        <f>IFERROR(((VLOOKUP(A19505,'Interest Rates-10yr'!$A$9:$C$15239,2,FALSE))-B19505),C19504)</f>
        <v>2.15</v>
      </c>
      <c r="D19505" s="98">
        <f>AVERAGE(C$10:C19505)</f>
        <v>1.0337684653262114</v>
      </c>
      <c r="E19505" s="2"/>
      <c r="G19505" s="23"/>
    </row>
    <row r="19506" spans="1:7" customFormat="1">
      <c r="A19506" s="4">
        <v>42144</v>
      </c>
      <c r="B19506">
        <v>0.12</v>
      </c>
      <c r="C19506">
        <f>IFERROR(((VLOOKUP(A19506,'Interest Rates-10yr'!$A$9:$C$15239,2,FALSE))-B19506),C19505)</f>
        <v>2.1399999999999997</v>
      </c>
      <c r="D19506" s="98">
        <f>AVERAGE(C$10:C19506)</f>
        <v>1.0338252038775102</v>
      </c>
      <c r="E19506" s="2"/>
      <c r="G19506" s="23"/>
    </row>
    <row r="19507" spans="1:7" customFormat="1">
      <c r="A19507" s="4">
        <v>42145</v>
      </c>
      <c r="B19507">
        <v>0.12</v>
      </c>
      <c r="C19507">
        <f>IFERROR(((VLOOKUP(A19507,'Interest Rates-10yr'!$A$9:$C$15239,2,FALSE))-B19507),C19506)</f>
        <v>2.0699999999999998</v>
      </c>
      <c r="D19507" s="98">
        <f>AVERAGE(C$10:C19507)</f>
        <v>1.0338783464970671</v>
      </c>
      <c r="E19507" s="2"/>
      <c r="G19507" s="23"/>
    </row>
    <row r="19508" spans="1:7" customFormat="1">
      <c r="A19508" s="4">
        <v>42146</v>
      </c>
      <c r="B19508">
        <v>0.13</v>
      </c>
      <c r="C19508">
        <f>IFERROR(((VLOOKUP(A19508,'Interest Rates-10yr'!$A$9:$C$15239,2,FALSE))-B19508),C19507)</f>
        <v>2.08</v>
      </c>
      <c r="D19508" s="98">
        <f>AVERAGE(C$10:C19508)</f>
        <v>1.0339319965126323</v>
      </c>
      <c r="E19508" s="2"/>
      <c r="G19508" s="23"/>
    </row>
    <row r="19509" spans="1:7" customFormat="1">
      <c r="A19509" s="4">
        <v>42147</v>
      </c>
      <c r="B19509">
        <v>0.13</v>
      </c>
      <c r="C19509">
        <f>IFERROR(((VLOOKUP(A19509,'Interest Rates-10yr'!$A$9:$C$15239,2,FALSE))-B19509),C19508)</f>
        <v>2.08</v>
      </c>
      <c r="D19509" s="98">
        <f>AVERAGE(C$10:C19509)</f>
        <v>1.0339856410256318</v>
      </c>
      <c r="E19509" s="2"/>
      <c r="G19509" s="23"/>
    </row>
    <row r="19510" spans="1:7" customFormat="1">
      <c r="A19510" s="4">
        <v>42148</v>
      </c>
      <c r="B19510">
        <v>0.13</v>
      </c>
      <c r="C19510">
        <f>IFERROR(((VLOOKUP(A19510,'Interest Rates-10yr'!$A$9:$C$15239,2,FALSE))-B19510),C19509)</f>
        <v>2.08</v>
      </c>
      <c r="D19510" s="98">
        <f>AVERAGE(C$10:C19510)</f>
        <v>1.034039280036912</v>
      </c>
      <c r="E19510" s="2"/>
      <c r="G19510" s="23"/>
    </row>
    <row r="19511" spans="1:7" customFormat="1">
      <c r="A19511" s="4">
        <v>42149</v>
      </c>
      <c r="B19511">
        <v>0.13</v>
      </c>
      <c r="C19511">
        <f>IFERROR(((VLOOKUP(A19511,'Interest Rates-10yr'!$A$9:$C$15239,2,FALSE))-B19511),C19510)</f>
        <v>2.08</v>
      </c>
      <c r="D19511" s="98">
        <f>AVERAGE(C$10:C19511)</f>
        <v>1.0340929135473194</v>
      </c>
      <c r="E19511" s="2"/>
      <c r="G19511" s="23"/>
    </row>
    <row r="19512" spans="1:7" customFormat="1">
      <c r="A19512" s="4">
        <v>42150</v>
      </c>
      <c r="B19512">
        <v>0.12</v>
      </c>
      <c r="C19512">
        <f>IFERROR(((VLOOKUP(A19512,'Interest Rates-10yr'!$A$9:$C$15239,2,FALSE))-B19512),C19511)</f>
        <v>2.02</v>
      </c>
      <c r="D19512" s="98">
        <f>AVERAGE(C$10:C19512)</f>
        <v>1.0341434651079231</v>
      </c>
      <c r="E19512" s="2"/>
      <c r="G19512" s="23"/>
    </row>
    <row r="19513" spans="1:7" customFormat="1">
      <c r="A19513" s="4">
        <v>42151</v>
      </c>
      <c r="B19513">
        <v>0.12</v>
      </c>
      <c r="C19513">
        <f>IFERROR(((VLOOKUP(A19513,'Interest Rates-10yr'!$A$9:$C$15239,2,FALSE))-B19513),C19512)</f>
        <v>2.02</v>
      </c>
      <c r="D19513" s="98">
        <f>AVERAGE(C$10:C19513)</f>
        <v>1.0341940114848145</v>
      </c>
      <c r="E19513" s="2"/>
      <c r="G19513" s="23"/>
    </row>
    <row r="19514" spans="1:7" customFormat="1">
      <c r="A19514" s="4">
        <v>42152</v>
      </c>
      <c r="B19514">
        <v>0.12</v>
      </c>
      <c r="C19514">
        <f>IFERROR(((VLOOKUP(A19514,'Interest Rates-10yr'!$A$9:$C$15239,2,FALSE))-B19514),C19513)</f>
        <v>2.0099999999999998</v>
      </c>
      <c r="D19514" s="98">
        <f>AVERAGE(C$10:C19514)</f>
        <v>1.034244039989737</v>
      </c>
      <c r="E19514" s="2"/>
      <c r="G19514" s="23"/>
    </row>
    <row r="19515" spans="1:7" customFormat="1">
      <c r="A19515" s="4">
        <v>42153</v>
      </c>
      <c r="B19515">
        <v>0.08</v>
      </c>
      <c r="C19515">
        <f>IFERROR(((VLOOKUP(A19515,'Interest Rates-10yr'!$A$9:$C$15239,2,FALSE))-B19515),C19514)</f>
        <v>2.04</v>
      </c>
      <c r="D19515" s="98">
        <f>AVERAGE(C$10:C19515)</f>
        <v>1.0342956013534206</v>
      </c>
      <c r="E19515" s="2"/>
      <c r="G19515" s="23"/>
    </row>
    <row r="19516" spans="1:7" customFormat="1">
      <c r="A19516" s="4">
        <v>42154</v>
      </c>
      <c r="B19516">
        <v>0.08</v>
      </c>
      <c r="C19516">
        <f>IFERROR(((VLOOKUP(A19516,'Interest Rates-10yr'!$A$9:$C$15239,2,FALSE))-B19516),C19515)</f>
        <v>2.04</v>
      </c>
      <c r="D19516" s="98">
        <f>AVERAGE(C$10:C19516)</f>
        <v>1.0343471574306569</v>
      </c>
      <c r="E19516" s="2"/>
      <c r="G19516" s="23"/>
    </row>
    <row r="19517" spans="1:7" customFormat="1">
      <c r="A19517" s="4">
        <v>42155</v>
      </c>
      <c r="B19517">
        <v>0.08</v>
      </c>
      <c r="C19517">
        <f>IFERROR(((VLOOKUP(A19517,'Interest Rates-10yr'!$A$9:$C$15239,2,FALSE))-B19517),C19516)</f>
        <v>2.04</v>
      </c>
      <c r="D19517" s="98">
        <f>AVERAGE(C$10:C19517)</f>
        <v>1.0343987082222588</v>
      </c>
      <c r="E19517" s="2"/>
      <c r="G19517" s="23"/>
    </row>
    <row r="19518" spans="1:7" customFormat="1">
      <c r="A19518" s="4">
        <v>42156</v>
      </c>
      <c r="B19518">
        <v>0.12</v>
      </c>
      <c r="C19518">
        <f>IFERROR(((VLOOKUP(A19518,'Interest Rates-10yr'!$A$9:$C$15239,2,FALSE))-B19518),C19517)</f>
        <v>2.0699999999999998</v>
      </c>
      <c r="D19518" s="98">
        <f>AVERAGE(C$10:C19518)</f>
        <v>1.034451791480846</v>
      </c>
      <c r="E19518" s="2"/>
      <c r="G19518" s="23"/>
    </row>
    <row r="19519" spans="1:7" customFormat="1">
      <c r="A19519" s="4">
        <v>42157</v>
      </c>
      <c r="B19519">
        <v>0.12</v>
      </c>
      <c r="C19519">
        <f>IFERROR(((VLOOKUP(A19519,'Interest Rates-10yr'!$A$9:$C$15239,2,FALSE))-B19519),C19518)</f>
        <v>2.15</v>
      </c>
      <c r="D19519" s="98">
        <f>AVERAGE(C$10:C19519)</f>
        <v>1.034508969759089</v>
      </c>
      <c r="E19519" s="2"/>
      <c r="G19519" s="23"/>
    </row>
    <row r="19520" spans="1:7" customFormat="1">
      <c r="A19520" s="4">
        <v>42158</v>
      </c>
      <c r="B19520">
        <v>0.13</v>
      </c>
      <c r="C19520">
        <f>IFERROR(((VLOOKUP(A19520,'Interest Rates-10yr'!$A$9:$C$15239,2,FALSE))-B19520),C19519)</f>
        <v>2.25</v>
      </c>
      <c r="D19520" s="98">
        <f>AVERAGE(C$10:C19520)</f>
        <v>1.0345712674901248</v>
      </c>
      <c r="E19520" s="2"/>
      <c r="G19520" s="23"/>
    </row>
    <row r="19521" spans="1:7" customFormat="1">
      <c r="A19521" s="4">
        <v>42159</v>
      </c>
      <c r="B19521">
        <v>0.13</v>
      </c>
      <c r="C19521">
        <f>IFERROR(((VLOOKUP(A19521,'Interest Rates-10yr'!$A$9:$C$15239,2,FALSE))-B19521),C19520)</f>
        <v>2.1800000000000002</v>
      </c>
      <c r="D19521" s="98">
        <f>AVERAGE(C$10:C19521)</f>
        <v>1.034629971299704</v>
      </c>
      <c r="E19521" s="2"/>
      <c r="G19521" s="23"/>
    </row>
    <row r="19522" spans="1:7" customFormat="1">
      <c r="A19522" s="4">
        <v>42160</v>
      </c>
      <c r="B19522">
        <v>0.13</v>
      </c>
      <c r="C19522">
        <f>IFERROR(((VLOOKUP(A19522,'Interest Rates-10yr'!$A$9:$C$15239,2,FALSE))-B19522),C19521)</f>
        <v>2.2800000000000002</v>
      </c>
      <c r="D19522" s="98">
        <f>AVERAGE(C$10:C19522)</f>
        <v>1.0346937938809935</v>
      </c>
      <c r="E19522" s="2"/>
      <c r="G19522" s="23"/>
    </row>
    <row r="19523" spans="1:7" customFormat="1">
      <c r="A19523" s="4">
        <v>42161</v>
      </c>
      <c r="B19523">
        <v>0.13</v>
      </c>
      <c r="C19523">
        <f>IFERROR(((VLOOKUP(A19523,'Interest Rates-10yr'!$A$9:$C$15239,2,FALSE))-B19523),C19522)</f>
        <v>2.2800000000000002</v>
      </c>
      <c r="D19523" s="98">
        <f>AVERAGE(C$10:C19523)</f>
        <v>1.0347576099210734</v>
      </c>
      <c r="E19523" s="2"/>
      <c r="G19523" s="23"/>
    </row>
    <row r="19524" spans="1:7" customFormat="1">
      <c r="A19524" s="4">
        <v>42162</v>
      </c>
      <c r="B19524">
        <v>0.13</v>
      </c>
      <c r="C19524">
        <f>IFERROR(((VLOOKUP(A19524,'Interest Rates-10yr'!$A$9:$C$15239,2,FALSE))-B19524),C19523)</f>
        <v>2.2800000000000002</v>
      </c>
      <c r="D19524" s="98">
        <f>AVERAGE(C$10:C19524)</f>
        <v>1.0348214194209491</v>
      </c>
      <c r="E19524" s="2"/>
      <c r="G19524" s="23"/>
    </row>
    <row r="19525" spans="1:7" customFormat="1">
      <c r="A19525" s="4">
        <v>42163</v>
      </c>
      <c r="B19525">
        <v>0.13</v>
      </c>
      <c r="C19525">
        <f>IFERROR(((VLOOKUP(A19525,'Interest Rates-10yr'!$A$9:$C$15239,2,FALSE))-B19525),C19524)</f>
        <v>2.2600000000000002</v>
      </c>
      <c r="D19525" s="98">
        <f>AVERAGE(C$10:C19525)</f>
        <v>1.0348841975814624</v>
      </c>
      <c r="E19525" s="2"/>
      <c r="G19525" s="23"/>
    </row>
    <row r="19526" spans="1:7" customFormat="1">
      <c r="A19526" s="4">
        <v>42164</v>
      </c>
      <c r="B19526">
        <v>0.13</v>
      </c>
      <c r="C19526">
        <f>IFERROR(((VLOOKUP(A19526,'Interest Rates-10yr'!$A$9:$C$15239,2,FALSE))-B19526),C19525)</f>
        <v>2.29</v>
      </c>
      <c r="D19526" s="98">
        <f>AVERAGE(C$10:C19526)</f>
        <v>1.0349485064302824</v>
      </c>
      <c r="E19526" s="2"/>
      <c r="G19526" s="23"/>
    </row>
    <row r="19527" spans="1:7" customFormat="1">
      <c r="A19527" s="4">
        <v>42165</v>
      </c>
      <c r="B19527">
        <v>0.13</v>
      </c>
      <c r="C19527">
        <f>IFERROR(((VLOOKUP(A19527,'Interest Rates-10yr'!$A$9:$C$15239,2,FALSE))-B19527),C19526)</f>
        <v>2.37</v>
      </c>
      <c r="D19527" s="98">
        <f>AVERAGE(C$10:C19527)</f>
        <v>1.0350169074700184</v>
      </c>
      <c r="E19527" s="2"/>
      <c r="G19527" s="23"/>
    </row>
    <row r="19528" spans="1:7" customFormat="1">
      <c r="A19528" s="4">
        <v>42166</v>
      </c>
      <c r="B19528">
        <v>0.13</v>
      </c>
      <c r="C19528">
        <f>IFERROR(((VLOOKUP(A19528,'Interest Rates-10yr'!$A$9:$C$15239,2,FALSE))-B19528),C19527)</f>
        <v>2.2600000000000002</v>
      </c>
      <c r="D19528" s="98">
        <f>AVERAGE(C$10:C19528)</f>
        <v>1.0350796659664849</v>
      </c>
      <c r="E19528" s="2"/>
      <c r="G19528" s="23"/>
    </row>
    <row r="19529" spans="1:7" customFormat="1">
      <c r="A19529" s="4">
        <v>42167</v>
      </c>
      <c r="B19529">
        <v>0.13</v>
      </c>
      <c r="C19529">
        <f>IFERROR(((VLOOKUP(A19529,'Interest Rates-10yr'!$A$9:$C$15239,2,FALSE))-B19529),C19528)</f>
        <v>2.2600000000000002</v>
      </c>
      <c r="D19529" s="98">
        <f>AVERAGE(C$10:C19529)</f>
        <v>1.0351424180327775</v>
      </c>
      <c r="E19529" s="2"/>
      <c r="G19529" s="23"/>
    </row>
    <row r="19530" spans="1:7" customFormat="1">
      <c r="A19530" s="4">
        <v>42168</v>
      </c>
      <c r="B19530">
        <v>0.13</v>
      </c>
      <c r="C19530">
        <f>IFERROR(((VLOOKUP(A19530,'Interest Rates-10yr'!$A$9:$C$15239,2,FALSE))-B19530),C19529)</f>
        <v>2.2600000000000002</v>
      </c>
      <c r="D19530" s="98">
        <f>AVERAGE(C$10:C19530)</f>
        <v>1.0352051636698845</v>
      </c>
      <c r="E19530" s="2"/>
      <c r="G19530" s="23"/>
    </row>
    <row r="19531" spans="1:7" customFormat="1">
      <c r="A19531" s="4">
        <v>42169</v>
      </c>
      <c r="B19531">
        <v>0.13</v>
      </c>
      <c r="C19531">
        <f>IFERROR(((VLOOKUP(A19531,'Interest Rates-10yr'!$A$9:$C$15239,2,FALSE))-B19531),C19530)</f>
        <v>2.2600000000000002</v>
      </c>
      <c r="D19531" s="98">
        <f>AVERAGE(C$10:C19531)</f>
        <v>1.0352679028787939</v>
      </c>
      <c r="E19531" s="2"/>
      <c r="G19531" s="23"/>
    </row>
    <row r="19532" spans="1:7" customFormat="1">
      <c r="A19532" s="4">
        <v>42170</v>
      </c>
      <c r="B19532">
        <v>0.13</v>
      </c>
      <c r="C19532">
        <f>IFERROR(((VLOOKUP(A19532,'Interest Rates-10yr'!$A$9:$C$15239,2,FALSE))-B19532),C19531)</f>
        <v>2.23</v>
      </c>
      <c r="D19532" s="98">
        <f>AVERAGE(C$10:C19532)</f>
        <v>1.0353290990114128</v>
      </c>
      <c r="E19532" s="2"/>
      <c r="G19532" s="23"/>
    </row>
    <row r="19533" spans="1:7" customFormat="1">
      <c r="A19533" s="4">
        <v>42171</v>
      </c>
      <c r="B19533">
        <v>0.14000000000000001</v>
      </c>
      <c r="C19533">
        <f>IFERROR(((VLOOKUP(A19533,'Interest Rates-10yr'!$A$9:$C$15239,2,FALSE))-B19533),C19532)</f>
        <v>2.1799999999999997</v>
      </c>
      <c r="D19533" s="98">
        <f>AVERAGE(C$10:C19533)</f>
        <v>1.0353877279245962</v>
      </c>
      <c r="E19533" s="2"/>
      <c r="G19533" s="23"/>
    </row>
    <row r="19534" spans="1:7" customFormat="1">
      <c r="A19534" s="4">
        <v>42172</v>
      </c>
      <c r="B19534">
        <v>0.14000000000000001</v>
      </c>
      <c r="C19534">
        <f>IFERROR(((VLOOKUP(A19534,'Interest Rates-10yr'!$A$9:$C$15239,2,FALSE))-B19534),C19533)</f>
        <v>2.1799999999999997</v>
      </c>
      <c r="D19534" s="98">
        <f>AVERAGE(C$10:C19534)</f>
        <v>1.0354463508322569</v>
      </c>
      <c r="E19534" s="2"/>
      <c r="G19534" s="23"/>
    </row>
    <row r="19535" spans="1:7" customFormat="1">
      <c r="A19535" s="4">
        <v>42173</v>
      </c>
      <c r="B19535">
        <v>0.14000000000000001</v>
      </c>
      <c r="C19535">
        <f>IFERROR(((VLOOKUP(A19535,'Interest Rates-10yr'!$A$9:$C$15239,2,FALSE))-B19535),C19534)</f>
        <v>2.21</v>
      </c>
      <c r="D19535" s="98">
        <f>AVERAGE(C$10:C19535)</f>
        <v>1.0355065041483056</v>
      </c>
      <c r="E19535" s="2"/>
      <c r="G19535" s="23"/>
    </row>
    <row r="19536" spans="1:7" customFormat="1">
      <c r="A19536" s="4">
        <v>42174</v>
      </c>
      <c r="B19536">
        <v>0.13</v>
      </c>
      <c r="C19536">
        <f>IFERROR(((VLOOKUP(A19536,'Interest Rates-10yr'!$A$9:$C$15239,2,FALSE))-B19536),C19535)</f>
        <v>2.13</v>
      </c>
      <c r="D19536" s="98">
        <f>AVERAGE(C$10:C19536)</f>
        <v>1.0355625544118305</v>
      </c>
      <c r="E19536" s="2"/>
      <c r="G19536" s="23"/>
    </row>
    <row r="19537" spans="1:8">
      <c r="A19537" s="4">
        <v>42175</v>
      </c>
      <c r="B19537">
        <v>0.13</v>
      </c>
      <c r="C19537">
        <f>IFERROR(((VLOOKUP(A19537,'Interest Rates-10yr'!$A$9:$C$15239,2,FALSE))-B19537),C19536)</f>
        <v>2.13</v>
      </c>
      <c r="D19537" s="98">
        <f>AVERAGE(C$10:C19537)</f>
        <v>1.0356185989348534</v>
      </c>
      <c r="E19537" s="2"/>
      <c r="H19537"/>
    </row>
    <row r="19538" spans="1:8">
      <c r="A19538" s="4">
        <v>42176</v>
      </c>
      <c r="B19538">
        <v>0.13</v>
      </c>
      <c r="C19538">
        <f>IFERROR(((VLOOKUP(A19538,'Interest Rates-10yr'!$A$9:$C$15239,2,FALSE))-B19538),C19537)</f>
        <v>2.13</v>
      </c>
      <c r="D19538" s="98">
        <f>AVERAGE(C$10:C19538)</f>
        <v>1.0356746377182557</v>
      </c>
      <c r="E19538" s="2"/>
      <c r="H19538"/>
    </row>
    <row r="19539" spans="1:8">
      <c r="A19539" s="4">
        <v>42177</v>
      </c>
      <c r="B19539">
        <v>0.13</v>
      </c>
      <c r="C19539">
        <f>IFERROR(((VLOOKUP(A19539,'Interest Rates-10yr'!$A$9:$C$15239,2,FALSE))-B19539),C19538)</f>
        <v>2.2400000000000002</v>
      </c>
      <c r="D19539" s="98">
        <f>AVERAGE(C$10:C19539)</f>
        <v>1.0357363031233906</v>
      </c>
      <c r="E19539" s="2"/>
      <c r="H19539"/>
    </row>
    <row r="19540" spans="1:8">
      <c r="A19540" s="4">
        <v>42178</v>
      </c>
      <c r="B19540">
        <v>0.13</v>
      </c>
      <c r="C19540">
        <f>IFERROR(((VLOOKUP(A19540,'Interest Rates-10yr'!$A$9:$C$15239,2,FALSE))-B19540),C19539)</f>
        <v>2.29</v>
      </c>
      <c r="D19540" s="98">
        <f>AVERAGE(C$10:C19540)</f>
        <v>1.0358005222466755</v>
      </c>
      <c r="E19540" s="2"/>
      <c r="H19540"/>
    </row>
    <row r="19541" spans="1:8">
      <c r="A19541" s="4">
        <v>42179</v>
      </c>
      <c r="B19541">
        <v>0.13</v>
      </c>
      <c r="C19541">
        <f>IFERROR(((VLOOKUP(A19541,'Interest Rates-10yr'!$A$9:$C$15239,2,FALSE))-B19541),C19540)</f>
        <v>2.25</v>
      </c>
      <c r="D19541" s="98">
        <f>AVERAGE(C$10:C19541)</f>
        <v>1.0358626868728149</v>
      </c>
      <c r="E19541" s="2"/>
      <c r="H19541"/>
    </row>
    <row r="19542" spans="1:8">
      <c r="A19542" s="4">
        <v>42180</v>
      </c>
      <c r="B19542">
        <v>0.13</v>
      </c>
      <c r="C19542">
        <f>IFERROR(((VLOOKUP(A19542,'Interest Rates-10yr'!$A$9:$C$15239,2,FALSE))-B19542),C19541)</f>
        <v>2.27</v>
      </c>
      <c r="D19542" s="98">
        <f>AVERAGE(C$10:C19542)</f>
        <v>1.0359258690421247</v>
      </c>
      <c r="E19542" s="2"/>
      <c r="H19542"/>
    </row>
    <row r="19543" spans="1:8">
      <c r="A19543" s="4">
        <v>42181</v>
      </c>
      <c r="B19543">
        <v>0.13</v>
      </c>
      <c r="C19543">
        <f>IFERROR(((VLOOKUP(A19543,'Interest Rates-10yr'!$A$9:$C$15239,2,FALSE))-B19543),C19542)</f>
        <v>2.3600000000000003</v>
      </c>
      <c r="D19543" s="98">
        <f>AVERAGE(C$10:C19543)</f>
        <v>1.035993652093776</v>
      </c>
      <c r="E19543" s="2"/>
      <c r="H19543"/>
    </row>
    <row r="19544" spans="1:8">
      <c r="A19544" s="4">
        <v>42182</v>
      </c>
      <c r="B19544">
        <v>0.13</v>
      </c>
      <c r="C19544">
        <f>IFERROR(((VLOOKUP(A19544,'Interest Rates-10yr'!$A$9:$C$15239,2,FALSE))-B19544),C19543)</f>
        <v>2.3600000000000003</v>
      </c>
      <c r="D19544" s="98">
        <f>AVERAGE(C$10:C19544)</f>
        <v>1.0360614282057754</v>
      </c>
      <c r="E19544" s="2"/>
      <c r="H19544"/>
    </row>
    <row r="19545" spans="1:8">
      <c r="A19545" s="4">
        <v>42183</v>
      </c>
      <c r="B19545">
        <v>0.13</v>
      </c>
      <c r="C19545">
        <f>IFERROR(((VLOOKUP(A19545,'Interest Rates-10yr'!$A$9:$C$15239,2,FALSE))-B19545),C19544)</f>
        <v>2.3600000000000003</v>
      </c>
      <c r="D19545" s="98">
        <f>AVERAGE(C$10:C19545)</f>
        <v>1.0361291973791882</v>
      </c>
      <c r="E19545" s="2"/>
      <c r="H19545"/>
    </row>
    <row r="19546" spans="1:8">
      <c r="A19546" s="4">
        <v>42184</v>
      </c>
      <c r="B19546">
        <v>0.14000000000000001</v>
      </c>
      <c r="C19546">
        <f>IFERROR(((VLOOKUP(A19546,'Interest Rates-10yr'!$A$9:$C$15239,2,FALSE))-B19546),C19545)</f>
        <v>2.19</v>
      </c>
      <c r="D19546" s="98">
        <f>AVERAGE(C$10:C19546)</f>
        <v>1.0361882581767836</v>
      </c>
      <c r="E19546" s="2"/>
      <c r="H19546"/>
    </row>
    <row r="19547" spans="1:8">
      <c r="A19547" s="4">
        <v>42185</v>
      </c>
      <c r="B19547">
        <v>0.08</v>
      </c>
      <c r="C19547">
        <f>IFERROR(((VLOOKUP(A19547,'Interest Rates-10yr'!$A$9:$C$15239,2,FALSE))-B19547),C19546)</f>
        <v>2.27</v>
      </c>
      <c r="D19547" s="98">
        <f>AVERAGE(C$10:C19547)</f>
        <v>1.036251407513554</v>
      </c>
      <c r="E19547" s="2"/>
      <c r="F19547" s="12" t="s">
        <v>177</v>
      </c>
      <c r="G19547" s="23">
        <f>AVERAGE(B19457:B19547)/100</f>
        <v>1.2560439560439576E-3</v>
      </c>
      <c r="H19547" s="23">
        <f>AVERAGE(C19457:C19547)/100</f>
        <v>2.0342857142857149E-2</v>
      </c>
    </row>
    <row r="19548" spans="1:8">
      <c r="A19548" s="4">
        <v>42186</v>
      </c>
      <c r="B19548">
        <v>0.13</v>
      </c>
      <c r="C19548">
        <f>IFERROR(((VLOOKUP(A19548,'Interest Rates-10yr'!$A$9:$C$15239,2,FALSE))-B19548),C19547)</f>
        <v>2.3000000000000003</v>
      </c>
      <c r="D19548" s="98">
        <f>AVERAGE(C$10:C19548)</f>
        <v>1.0363160857771545</v>
      </c>
      <c r="E19548" s="2"/>
      <c r="H19548"/>
    </row>
    <row r="19549" spans="1:8">
      <c r="A19549" s="4">
        <v>42187</v>
      </c>
      <c r="B19549">
        <v>0.13</v>
      </c>
      <c r="C19549">
        <f>IFERROR(((VLOOKUP(A19549,'Interest Rates-10yr'!$A$9:$C$15239,2,FALSE))-B19549),C19548)</f>
        <v>2.27</v>
      </c>
      <c r="D19549" s="98">
        <f>AVERAGE(C$10:C19549)</f>
        <v>1.0363792221084862</v>
      </c>
      <c r="E19549" s="2"/>
      <c r="H19549"/>
    </row>
    <row r="19550" spans="1:8">
      <c r="A19550" s="4">
        <v>42188</v>
      </c>
      <c r="B19550">
        <v>0.13</v>
      </c>
      <c r="C19550">
        <f>IFERROR(((VLOOKUP(A19550,'Interest Rates-10yr'!$A$9:$C$15239,2,FALSE))-B19550),C19549)</f>
        <v>2.27</v>
      </c>
      <c r="D19550" s="98">
        <f>AVERAGE(C$10:C19550)</f>
        <v>1.0364423519778834</v>
      </c>
      <c r="E19550" s="2"/>
      <c r="H19550"/>
    </row>
    <row r="19551" spans="1:8">
      <c r="A19551" s="4">
        <v>42189</v>
      </c>
      <c r="B19551">
        <v>0.13</v>
      </c>
      <c r="C19551">
        <f>IFERROR(((VLOOKUP(A19551,'Interest Rates-10yr'!$A$9:$C$15239,2,FALSE))-B19551),C19550)</f>
        <v>2.27</v>
      </c>
      <c r="D19551" s="98">
        <f>AVERAGE(C$10:C19551)</f>
        <v>1.0365054753863383</v>
      </c>
      <c r="E19551" s="2"/>
      <c r="H19551"/>
    </row>
    <row r="19552" spans="1:8">
      <c r="A19552" s="4">
        <v>42190</v>
      </c>
      <c r="B19552">
        <v>0.13</v>
      </c>
      <c r="C19552">
        <f>IFERROR(((VLOOKUP(A19552,'Interest Rates-10yr'!$A$9:$C$15239,2,FALSE))-B19552),C19551)</f>
        <v>2.27</v>
      </c>
      <c r="D19552" s="98">
        <f>AVERAGE(C$10:C19552)</f>
        <v>1.0365685923348422</v>
      </c>
      <c r="E19552" s="2"/>
      <c r="H19552"/>
    </row>
    <row r="19553" spans="1:7" customFormat="1">
      <c r="A19553" s="4">
        <v>42191</v>
      </c>
      <c r="B19553">
        <v>0.13</v>
      </c>
      <c r="C19553">
        <f>IFERROR(((VLOOKUP(A19553,'Interest Rates-10yr'!$A$9:$C$15239,2,FALSE))-B19553),C19552)</f>
        <v>2.17</v>
      </c>
      <c r="D19553" s="98">
        <f>AVERAGE(C$10:C19553)</f>
        <v>1.0366265861645425</v>
      </c>
      <c r="E19553" s="2"/>
      <c r="G19553" s="23"/>
    </row>
    <row r="19554" spans="1:7" customFormat="1">
      <c r="A19554" s="4">
        <v>42192</v>
      </c>
      <c r="B19554">
        <v>0.13</v>
      </c>
      <c r="C19554">
        <f>IFERROR(((VLOOKUP(A19554,'Interest Rates-10yr'!$A$9:$C$15239,2,FALSE))-B19554),C19553)</f>
        <v>2.14</v>
      </c>
      <c r="D19554" s="98">
        <f>AVERAGE(C$10:C19554)</f>
        <v>1.0366830391404358</v>
      </c>
      <c r="E19554" s="2"/>
      <c r="G19554" s="23"/>
    </row>
    <row r="19555" spans="1:7" customFormat="1">
      <c r="A19555" s="4">
        <v>42193</v>
      </c>
      <c r="B19555">
        <v>0.13</v>
      </c>
      <c r="C19555">
        <f>IFERROR(((VLOOKUP(A19555,'Interest Rates-10yr'!$A$9:$C$15239,2,FALSE))-B19555),C19554)</f>
        <v>2.0900000000000003</v>
      </c>
      <c r="D19555" s="98">
        <f>AVERAGE(C$10:C19555)</f>
        <v>1.03673692827176</v>
      </c>
      <c r="E19555" s="2"/>
      <c r="G19555" s="23"/>
    </row>
    <row r="19556" spans="1:7" customFormat="1">
      <c r="A19556" s="4">
        <v>42194</v>
      </c>
      <c r="B19556">
        <v>0.13</v>
      </c>
      <c r="C19556">
        <f>IFERROR(((VLOOKUP(A19556,'Interest Rates-10yr'!$A$9:$C$15239,2,FALSE))-B19556),C19555)</f>
        <v>2.19</v>
      </c>
      <c r="D19556" s="98">
        <f>AVERAGE(C$10:C19556)</f>
        <v>1.0367959277638419</v>
      </c>
      <c r="E19556" s="2"/>
      <c r="G19556" s="23"/>
    </row>
    <row r="19557" spans="1:7" customFormat="1">
      <c r="A19557" s="4">
        <v>42195</v>
      </c>
      <c r="B19557">
        <v>0.13</v>
      </c>
      <c r="C19557">
        <f>IFERROR(((VLOOKUP(A19557,'Interest Rates-10yr'!$A$9:$C$15239,2,FALSE))-B19557),C19556)</f>
        <v>2.29</v>
      </c>
      <c r="D19557" s="98">
        <f>AVERAGE(C$10:C19557)</f>
        <v>1.0368600368324032</v>
      </c>
      <c r="E19557" s="2"/>
      <c r="G19557" s="23"/>
    </row>
    <row r="19558" spans="1:7" customFormat="1">
      <c r="A19558" s="4">
        <v>42196</v>
      </c>
      <c r="B19558">
        <v>0.13</v>
      </c>
      <c r="C19558">
        <f>IFERROR(((VLOOKUP(A19558,'Interest Rates-10yr'!$A$9:$C$15239,2,FALSE))-B19558),C19557)</f>
        <v>2.29</v>
      </c>
      <c r="D19558" s="98">
        <f>AVERAGE(C$10:C19558)</f>
        <v>1.0369241393421567</v>
      </c>
      <c r="E19558" s="2"/>
      <c r="G19558" s="23"/>
    </row>
    <row r="19559" spans="1:7" customFormat="1">
      <c r="A19559" s="4">
        <v>42197</v>
      </c>
      <c r="B19559">
        <v>0.13</v>
      </c>
      <c r="C19559">
        <f>IFERROR(((VLOOKUP(A19559,'Interest Rates-10yr'!$A$9:$C$15239,2,FALSE))-B19559),C19558)</f>
        <v>2.29</v>
      </c>
      <c r="D19559" s="98">
        <f>AVERAGE(C$10:C19559)</f>
        <v>1.0369882352941084</v>
      </c>
      <c r="E19559" s="2"/>
      <c r="G19559" s="23"/>
    </row>
    <row r="19560" spans="1:7" customFormat="1">
      <c r="A19560" s="4">
        <v>42198</v>
      </c>
      <c r="B19560">
        <v>0.13</v>
      </c>
      <c r="C19560">
        <f>IFERROR(((VLOOKUP(A19560,'Interest Rates-10yr'!$A$9:$C$15239,2,FALSE))-B19560),C19559)</f>
        <v>2.31</v>
      </c>
      <c r="D19560" s="98">
        <f>AVERAGE(C$10:C19560)</f>
        <v>1.0370533476548423</v>
      </c>
      <c r="E19560" s="2"/>
      <c r="G19560" s="23"/>
    </row>
    <row r="19561" spans="1:7" customFormat="1">
      <c r="A19561" s="4">
        <v>42199</v>
      </c>
      <c r="B19561">
        <v>0.13</v>
      </c>
      <c r="C19561">
        <f>IFERROR(((VLOOKUP(A19561,'Interest Rates-10yr'!$A$9:$C$15239,2,FALSE))-B19561),C19560)</f>
        <v>2.2800000000000002</v>
      </c>
      <c r="D19561" s="98">
        <f>AVERAGE(C$10:C19561)</f>
        <v>1.0371169189852609</v>
      </c>
      <c r="E19561" s="2"/>
      <c r="G19561" s="23"/>
    </row>
    <row r="19562" spans="1:7" customFormat="1">
      <c r="A19562" s="4">
        <v>42200</v>
      </c>
      <c r="B19562">
        <v>0.13</v>
      </c>
      <c r="C19562">
        <f>IFERROR(((VLOOKUP(A19562,'Interest Rates-10yr'!$A$9:$C$15239,2,FALSE))-B19562),C19561)</f>
        <v>2.23</v>
      </c>
      <c r="D19562" s="98">
        <f>AVERAGE(C$10:C19562)</f>
        <v>1.0371779266608612</v>
      </c>
      <c r="E19562" s="2"/>
      <c r="G19562" s="23"/>
    </row>
    <row r="19563" spans="1:7" customFormat="1">
      <c r="A19563" s="4">
        <v>42201</v>
      </c>
      <c r="B19563">
        <v>0.14000000000000001</v>
      </c>
      <c r="C19563">
        <f>IFERROR(((VLOOKUP(A19563,'Interest Rates-10yr'!$A$9:$C$15239,2,FALSE))-B19563),C19562)</f>
        <v>2.2199999999999998</v>
      </c>
      <c r="D19563" s="98">
        <f>AVERAGE(C$10:C19563)</f>
        <v>1.0372384166922277</v>
      </c>
      <c r="E19563" s="2"/>
      <c r="G19563" s="23"/>
    </row>
    <row r="19564" spans="1:7" customFormat="1">
      <c r="A19564" s="4">
        <v>42202</v>
      </c>
      <c r="B19564">
        <v>0.13</v>
      </c>
      <c r="C19564">
        <f>IFERROR(((VLOOKUP(A19564,'Interest Rates-10yr'!$A$9:$C$15239,2,FALSE))-B19564),C19563)</f>
        <v>2.21</v>
      </c>
      <c r="D19564" s="98">
        <f>AVERAGE(C$10:C19564)</f>
        <v>1.0372983891587737</v>
      </c>
      <c r="E19564" s="2"/>
      <c r="G19564" s="23"/>
    </row>
    <row r="19565" spans="1:7" customFormat="1">
      <c r="A19565" s="4">
        <v>42203</v>
      </c>
      <c r="B19565">
        <v>0.13</v>
      </c>
      <c r="C19565">
        <f>IFERROR(((VLOOKUP(A19565,'Interest Rates-10yr'!$A$9:$C$15239,2,FALSE))-B19565),C19564)</f>
        <v>2.21</v>
      </c>
      <c r="D19565" s="98">
        <f>AVERAGE(C$10:C19565)</f>
        <v>1.0373583554919115</v>
      </c>
      <c r="E19565" s="2"/>
      <c r="G19565" s="23"/>
    </row>
    <row r="19566" spans="1:7" customFormat="1">
      <c r="A19566" s="4">
        <v>42204</v>
      </c>
      <c r="B19566">
        <v>0.13</v>
      </c>
      <c r="C19566">
        <f>IFERROR(((VLOOKUP(A19566,'Interest Rates-10yr'!$A$9:$C$15239,2,FALSE))-B19566),C19565)</f>
        <v>2.21</v>
      </c>
      <c r="D19566" s="98">
        <f>AVERAGE(C$10:C19566)</f>
        <v>1.0374183156925816</v>
      </c>
      <c r="E19566" s="2"/>
      <c r="G19566" s="23"/>
    </row>
    <row r="19567" spans="1:7" customFormat="1">
      <c r="A19567" s="4">
        <v>42205</v>
      </c>
      <c r="B19567">
        <v>0.14000000000000001</v>
      </c>
      <c r="C19567">
        <f>IFERROR(((VLOOKUP(A19567,'Interest Rates-10yr'!$A$9:$C$15239,2,FALSE))-B19567),C19566)</f>
        <v>2.2399999999999998</v>
      </c>
      <c r="D19567" s="98">
        <f>AVERAGE(C$10:C19567)</f>
        <v>1.0374798036608968</v>
      </c>
      <c r="E19567" s="2"/>
      <c r="G19567" s="23"/>
    </row>
    <row r="19568" spans="1:7" customFormat="1">
      <c r="A19568" s="4">
        <v>42206</v>
      </c>
      <c r="B19568">
        <v>0.13</v>
      </c>
      <c r="C19568">
        <f>IFERROR(((VLOOKUP(A19568,'Interest Rates-10yr'!$A$9:$C$15239,2,FALSE))-B19568),C19567)</f>
        <v>2.2200000000000002</v>
      </c>
      <c r="D19568" s="98">
        <f>AVERAGE(C$10:C19568)</f>
        <v>1.0375402627946122</v>
      </c>
      <c r="E19568" s="2"/>
      <c r="G19568" s="23"/>
    </row>
    <row r="19569" spans="1:7" customFormat="1">
      <c r="A19569" s="4">
        <v>42207</v>
      </c>
      <c r="B19569">
        <v>0.13</v>
      </c>
      <c r="C19569">
        <f>IFERROR(((VLOOKUP(A19569,'Interest Rates-10yr'!$A$9:$C$15239,2,FALSE))-B19569),C19568)</f>
        <v>2.2000000000000002</v>
      </c>
      <c r="D19569" s="98">
        <f>AVERAGE(C$10:C19569)</f>
        <v>1.0375996932515246</v>
      </c>
      <c r="E19569" s="2"/>
      <c r="G19569" s="23"/>
    </row>
    <row r="19570" spans="1:7" customFormat="1">
      <c r="A19570" s="4">
        <v>42208</v>
      </c>
      <c r="B19570">
        <v>0.13</v>
      </c>
      <c r="C19570">
        <f>IFERROR(((VLOOKUP(A19570,'Interest Rates-10yr'!$A$9:$C$15239,2,FALSE))-B19570),C19569)</f>
        <v>2.15</v>
      </c>
      <c r="D19570" s="98">
        <f>AVERAGE(C$10:C19570)</f>
        <v>1.0376565615254754</v>
      </c>
      <c r="E19570" s="2"/>
      <c r="G19570" s="23"/>
    </row>
    <row r="19571" spans="1:7" customFormat="1">
      <c r="A19571" s="4">
        <v>42209</v>
      </c>
      <c r="B19571">
        <v>0.13</v>
      </c>
      <c r="C19571">
        <f>IFERROR(((VLOOKUP(A19571,'Interest Rates-10yr'!$A$9:$C$15239,2,FALSE))-B19571),C19570)</f>
        <v>2.14</v>
      </c>
      <c r="D19571" s="98">
        <f>AVERAGE(C$10:C19571)</f>
        <v>1.0377129127900941</v>
      </c>
      <c r="E19571" s="2"/>
      <c r="G19571" s="23"/>
    </row>
    <row r="19572" spans="1:7" customFormat="1">
      <c r="A19572" s="4">
        <v>42210</v>
      </c>
      <c r="B19572">
        <v>0.13</v>
      </c>
      <c r="C19572">
        <f>IFERROR(((VLOOKUP(A19572,'Interest Rates-10yr'!$A$9:$C$15239,2,FALSE))-B19572),C19571)</f>
        <v>2.14</v>
      </c>
      <c r="D19572" s="98">
        <f>AVERAGE(C$10:C19572)</f>
        <v>1.0377692582937086</v>
      </c>
      <c r="E19572" s="2"/>
      <c r="G19572" s="23"/>
    </row>
    <row r="19573" spans="1:7" customFormat="1">
      <c r="A19573" s="4">
        <v>42211</v>
      </c>
      <c r="B19573">
        <v>0.13</v>
      </c>
      <c r="C19573">
        <f>IFERROR(((VLOOKUP(A19573,'Interest Rates-10yr'!$A$9:$C$15239,2,FALSE))-B19573),C19572)</f>
        <v>2.14</v>
      </c>
      <c r="D19573" s="98">
        <f>AVERAGE(C$10:C19573)</f>
        <v>1.0378255980372022</v>
      </c>
      <c r="E19573" s="2"/>
      <c r="G19573" s="23"/>
    </row>
    <row r="19574" spans="1:7" customFormat="1">
      <c r="A19574" s="4">
        <v>42212</v>
      </c>
      <c r="B19574">
        <v>0.14000000000000001</v>
      </c>
      <c r="C19574">
        <f>IFERROR(((VLOOKUP(A19574,'Interest Rates-10yr'!$A$9:$C$15239,2,FALSE))-B19574),C19573)</f>
        <v>2.09</v>
      </c>
      <c r="D19574" s="98">
        <f>AVERAGE(C$10:C19574)</f>
        <v>1.0378793764375069</v>
      </c>
      <c r="E19574" s="2"/>
      <c r="G19574" s="23"/>
    </row>
    <row r="19575" spans="1:7" customFormat="1">
      <c r="A19575" s="4">
        <v>42213</v>
      </c>
      <c r="B19575">
        <v>0.14000000000000001</v>
      </c>
      <c r="C19575">
        <f>IFERROR(((VLOOKUP(A19575,'Interest Rates-10yr'!$A$9:$C$15239,2,FALSE))-B19575),C19574)</f>
        <v>2.1199999999999997</v>
      </c>
      <c r="D19575" s="98">
        <f>AVERAGE(C$10:C19575)</f>
        <v>1.0379346826126863</v>
      </c>
      <c r="E19575" s="2"/>
      <c r="G19575" s="23"/>
    </row>
    <row r="19576" spans="1:7" customFormat="1">
      <c r="A19576" s="4">
        <v>42214</v>
      </c>
      <c r="B19576">
        <v>0.14000000000000001</v>
      </c>
      <c r="C19576">
        <f>IFERROR(((VLOOKUP(A19576,'Interest Rates-10yr'!$A$9:$C$15239,2,FALSE))-B19576),C19575)</f>
        <v>2.15</v>
      </c>
      <c r="D19576" s="98">
        <f>AVERAGE(C$10:C19576)</f>
        <v>1.0379915163285032</v>
      </c>
      <c r="E19576" s="2"/>
      <c r="G19576" s="23"/>
    </row>
    <row r="19577" spans="1:7" customFormat="1">
      <c r="A19577" s="4">
        <v>42215</v>
      </c>
      <c r="B19577">
        <v>0.14000000000000001</v>
      </c>
      <c r="C19577">
        <f>IFERROR(((VLOOKUP(A19577,'Interest Rates-10yr'!$A$9:$C$15239,2,FALSE))-B19577),C19576)</f>
        <v>2.1399999999999997</v>
      </c>
      <c r="D19577" s="98">
        <f>AVERAGE(C$10:C19577)</f>
        <v>1.0380478331970473</v>
      </c>
      <c r="E19577" s="2"/>
      <c r="G19577" s="23"/>
    </row>
    <row r="19578" spans="1:7" customFormat="1">
      <c r="A19578" s="4">
        <v>42216</v>
      </c>
      <c r="B19578">
        <v>0.08</v>
      </c>
      <c r="C19578">
        <f>IFERROR(((VLOOKUP(A19578,'Interest Rates-10yr'!$A$9:$C$15239,2,FALSE))-B19578),C19577)</f>
        <v>2.12</v>
      </c>
      <c r="D19578" s="98">
        <f>AVERAGE(C$10:C19578)</f>
        <v>1.0381031222852379</v>
      </c>
      <c r="E19578" s="2"/>
      <c r="G19578" s="23"/>
    </row>
    <row r="19579" spans="1:7" customFormat="1">
      <c r="A19579" s="4">
        <v>42217</v>
      </c>
      <c r="B19579">
        <v>0.08</v>
      </c>
      <c r="C19579">
        <f>IFERROR(((VLOOKUP(A19579,'Interest Rates-10yr'!$A$9:$C$15239,2,FALSE))-B19579),C19578)</f>
        <v>2.12</v>
      </c>
      <c r="D19579" s="98">
        <f>AVERAGE(C$10:C19579)</f>
        <v>1.0381584057230362</v>
      </c>
      <c r="E19579" s="2"/>
      <c r="G19579" s="23"/>
    </row>
    <row r="19580" spans="1:7" customFormat="1">
      <c r="A19580" s="4">
        <v>42218</v>
      </c>
      <c r="B19580">
        <v>0.08</v>
      </c>
      <c r="C19580">
        <f>IFERROR(((VLOOKUP(A19580,'Interest Rates-10yr'!$A$9:$C$15239,2,FALSE))-B19580),C19579)</f>
        <v>2.12</v>
      </c>
      <c r="D19580" s="98">
        <f>AVERAGE(C$10:C19580)</f>
        <v>1.0382136835113085</v>
      </c>
      <c r="E19580" s="2"/>
      <c r="G19580" s="23"/>
    </row>
    <row r="19581" spans="1:7" customFormat="1">
      <c r="A19581" s="4">
        <v>42219</v>
      </c>
      <c r="B19581">
        <v>0.14000000000000001</v>
      </c>
      <c r="C19581">
        <f>IFERROR(((VLOOKUP(A19581,'Interest Rates-10yr'!$A$9:$C$15239,2,FALSE))-B19581),C19580)</f>
        <v>2.02</v>
      </c>
      <c r="D19581" s="98">
        <f>AVERAGE(C$10:C19581)</f>
        <v>1.0382638463110474</v>
      </c>
      <c r="E19581" s="2"/>
      <c r="G19581" s="23"/>
    </row>
    <row r="19582" spans="1:7" customFormat="1">
      <c r="A19582" s="4">
        <v>42220</v>
      </c>
      <c r="B19582">
        <v>0.14000000000000001</v>
      </c>
      <c r="C19582">
        <f>IFERROR(((VLOOKUP(A19582,'Interest Rates-10yr'!$A$9:$C$15239,2,FALSE))-B19582),C19581)</f>
        <v>2.09</v>
      </c>
      <c r="D19582" s="98">
        <f>AVERAGE(C$10:C19582)</f>
        <v>1.0383175803402553</v>
      </c>
      <c r="E19582" s="2"/>
      <c r="G19582" s="23"/>
    </row>
    <row r="19583" spans="1:7" customFormat="1">
      <c r="A19583" s="4">
        <v>42221</v>
      </c>
      <c r="B19583">
        <v>0.14000000000000001</v>
      </c>
      <c r="C19583">
        <f>IFERROR(((VLOOKUP(A19583,'Interest Rates-10yr'!$A$9:$C$15239,2,FALSE))-B19583),C19582)</f>
        <v>2.1399999999999997</v>
      </c>
      <c r="D19583" s="98">
        <f>AVERAGE(C$10:C19583)</f>
        <v>1.0383738632880259</v>
      </c>
      <c r="E19583" s="2"/>
      <c r="G19583" s="23"/>
    </row>
    <row r="19584" spans="1:7" customFormat="1">
      <c r="A19584" s="4">
        <v>42222</v>
      </c>
      <c r="B19584">
        <v>0.14000000000000001</v>
      </c>
      <c r="C19584">
        <f>IFERROR(((VLOOKUP(A19584,'Interest Rates-10yr'!$A$9:$C$15239,2,FALSE))-B19584),C19583)</f>
        <v>2.09</v>
      </c>
      <c r="D19584" s="98">
        <f>AVERAGE(C$10:C19584)</f>
        <v>1.0384275862068872</v>
      </c>
      <c r="E19584" s="2"/>
      <c r="G19584" s="23"/>
    </row>
    <row r="19585" spans="1:7" customFormat="1">
      <c r="A19585" s="4">
        <v>42223</v>
      </c>
      <c r="B19585">
        <v>0.14000000000000001</v>
      </c>
      <c r="C19585">
        <f>IFERROR(((VLOOKUP(A19585,'Interest Rates-10yr'!$A$9:$C$15239,2,FALSE))-B19585),C19584)</f>
        <v>2.04</v>
      </c>
      <c r="D19585" s="98">
        <f>AVERAGE(C$10:C19585)</f>
        <v>1.0384787494891612</v>
      </c>
      <c r="E19585" s="2"/>
      <c r="G19585" s="23"/>
    </row>
    <row r="19586" spans="1:7" customFormat="1">
      <c r="A19586" s="4">
        <v>42224</v>
      </c>
      <c r="B19586">
        <v>0.14000000000000001</v>
      </c>
      <c r="C19586">
        <f>IFERROR(((VLOOKUP(A19586,'Interest Rates-10yr'!$A$9:$C$15239,2,FALSE))-B19586),C19585)</f>
        <v>2.04</v>
      </c>
      <c r="D19586" s="98">
        <f>AVERAGE(C$10:C19586)</f>
        <v>1.0385299075445584</v>
      </c>
      <c r="E19586" s="2"/>
      <c r="G19586" s="23"/>
    </row>
    <row r="19587" spans="1:7" customFormat="1">
      <c r="A19587" s="4">
        <v>42225</v>
      </c>
      <c r="B19587">
        <v>0.14000000000000001</v>
      </c>
      <c r="C19587">
        <f>IFERROR(((VLOOKUP(A19587,'Interest Rates-10yr'!$A$9:$C$15239,2,FALSE))-B19587),C19586)</f>
        <v>2.04</v>
      </c>
      <c r="D19587" s="98">
        <f>AVERAGE(C$10:C19587)</f>
        <v>1.0385810603738799</v>
      </c>
      <c r="E19587" s="2"/>
      <c r="G19587" s="23"/>
    </row>
    <row r="19588" spans="1:7" customFormat="1">
      <c r="A19588" s="4">
        <v>42226</v>
      </c>
      <c r="B19588">
        <v>0.14000000000000001</v>
      </c>
      <c r="C19588">
        <f>IFERROR(((VLOOKUP(A19588,'Interest Rates-10yr'!$A$9:$C$15239,2,FALSE))-B19588),C19587)</f>
        <v>2.1</v>
      </c>
      <c r="D19588" s="98">
        <f>AVERAGE(C$10:C19588)</f>
        <v>1.0386352724858174</v>
      </c>
      <c r="E19588" s="2"/>
      <c r="G19588" s="23"/>
    </row>
    <row r="19589" spans="1:7" customFormat="1">
      <c r="A19589" s="4">
        <v>42227</v>
      </c>
      <c r="B19589">
        <v>0.15</v>
      </c>
      <c r="C19589">
        <f>IFERROR(((VLOOKUP(A19589,'Interest Rates-10yr'!$A$9:$C$15239,2,FALSE))-B19589),C19588)</f>
        <v>2</v>
      </c>
      <c r="D19589" s="98">
        <f>AVERAGE(C$10:C19589)</f>
        <v>1.0386843718079581</v>
      </c>
      <c r="E19589" s="2"/>
      <c r="G19589" s="23"/>
    </row>
    <row r="19590" spans="1:7" customFormat="1">
      <c r="A19590" s="4">
        <v>42228</v>
      </c>
      <c r="B19590">
        <v>0.15</v>
      </c>
      <c r="C19590">
        <f>IFERROR(((VLOOKUP(A19590,'Interest Rates-10yr'!$A$9:$C$15239,2,FALSE))-B19590),C19589)</f>
        <v>1.9900000000000002</v>
      </c>
      <c r="D19590" s="98">
        <f>AVERAGE(C$10:C19590)</f>
        <v>1.0387329554159555</v>
      </c>
      <c r="E19590" s="2"/>
      <c r="G19590" s="23"/>
    </row>
    <row r="19591" spans="1:7" customFormat="1">
      <c r="A19591" s="4">
        <v>42229</v>
      </c>
      <c r="B19591">
        <v>0.15</v>
      </c>
      <c r="C19591">
        <f>IFERROR(((VLOOKUP(A19591,'Interest Rates-10yr'!$A$9:$C$15239,2,FALSE))-B19591),C19590)</f>
        <v>2.04</v>
      </c>
      <c r="D19591" s="98">
        <f>AVERAGE(C$10:C19591)</f>
        <v>1.0387840874272201</v>
      </c>
      <c r="E19591" s="2"/>
      <c r="G19591" s="23"/>
    </row>
    <row r="19592" spans="1:7" customFormat="1">
      <c r="A19592" s="4">
        <v>42230</v>
      </c>
      <c r="B19592">
        <v>0.14000000000000001</v>
      </c>
      <c r="C19592">
        <f>IFERROR(((VLOOKUP(A19592,'Interest Rates-10yr'!$A$9:$C$15239,2,FALSE))-B19592),C19591)</f>
        <v>2.06</v>
      </c>
      <c r="D19592" s="98">
        <f>AVERAGE(C$10:C19592)</f>
        <v>1.0388362355103826</v>
      </c>
      <c r="E19592" s="2"/>
      <c r="G19592" s="23"/>
    </row>
    <row r="19593" spans="1:7" customFormat="1">
      <c r="A19593" s="4">
        <v>42231</v>
      </c>
      <c r="B19593">
        <v>0.14000000000000001</v>
      </c>
      <c r="C19593">
        <f>IFERROR(((VLOOKUP(A19593,'Interest Rates-10yr'!$A$9:$C$15239,2,FALSE))-B19593),C19592)</f>
        <v>2.06</v>
      </c>
      <c r="D19593" s="98">
        <f>AVERAGE(C$10:C19593)</f>
        <v>1.038888378267965</v>
      </c>
      <c r="E19593" s="2"/>
      <c r="G19593" s="23"/>
    </row>
    <row r="19594" spans="1:7" customFormat="1">
      <c r="A19594" s="4">
        <v>42232</v>
      </c>
      <c r="B19594">
        <v>0.14000000000000001</v>
      </c>
      <c r="C19594">
        <f>IFERROR(((VLOOKUP(A19594,'Interest Rates-10yr'!$A$9:$C$15239,2,FALSE))-B19594),C19593)</f>
        <v>2.06</v>
      </c>
      <c r="D19594" s="98">
        <f>AVERAGE(C$10:C19594)</f>
        <v>1.0389405157007825</v>
      </c>
      <c r="E19594" s="2"/>
      <c r="G19594" s="23"/>
    </row>
    <row r="19595" spans="1:7" customFormat="1">
      <c r="A19595" s="4">
        <v>42233</v>
      </c>
      <c r="B19595">
        <v>0.15</v>
      </c>
      <c r="C19595">
        <f>IFERROR(((VLOOKUP(A19595,'Interest Rates-10yr'!$A$9:$C$15239,2,FALSE))-B19595),C19594)</f>
        <v>2.0100000000000002</v>
      </c>
      <c r="D19595" s="98">
        <f>AVERAGE(C$10:C19595)</f>
        <v>1.0389900949657829</v>
      </c>
      <c r="E19595" s="2"/>
      <c r="G19595" s="23"/>
    </row>
    <row r="19596" spans="1:7" customFormat="1">
      <c r="A19596" s="4">
        <v>42234</v>
      </c>
      <c r="B19596">
        <v>0.15</v>
      </c>
      <c r="C19596">
        <f>IFERROR(((VLOOKUP(A19596,'Interest Rates-10yr'!$A$9:$C$15239,2,FALSE))-B19596),C19595)</f>
        <v>2.0500000000000003</v>
      </c>
      <c r="D19596" s="98">
        <f>AVERAGE(C$10:C19596)</f>
        <v>1.0390417113391446</v>
      </c>
      <c r="E19596" s="2"/>
      <c r="G19596" s="23"/>
    </row>
    <row r="19597" spans="1:7" customFormat="1">
      <c r="A19597" s="4">
        <v>42235</v>
      </c>
      <c r="B19597">
        <v>0.15</v>
      </c>
      <c r="C19597">
        <f>IFERROR(((VLOOKUP(A19597,'Interest Rates-10yr'!$A$9:$C$15239,2,FALSE))-B19597),C19596)</f>
        <v>1.9700000000000002</v>
      </c>
      <c r="D19597" s="98">
        <f>AVERAGE(C$10:C19597)</f>
        <v>1.0390892383091599</v>
      </c>
      <c r="E19597" s="2"/>
      <c r="G19597" s="23"/>
    </row>
    <row r="19598" spans="1:7" customFormat="1">
      <c r="A19598" s="4">
        <v>42236</v>
      </c>
      <c r="B19598">
        <v>0.15</v>
      </c>
      <c r="C19598">
        <f>IFERROR(((VLOOKUP(A19598,'Interest Rates-10yr'!$A$9:$C$15239,2,FALSE))-B19598),C19597)</f>
        <v>1.94</v>
      </c>
      <c r="D19598" s="98">
        <f>AVERAGE(C$10:C19598)</f>
        <v>1.0391352289550169</v>
      </c>
      <c r="E19598" s="2"/>
      <c r="G19598" s="23"/>
    </row>
    <row r="19599" spans="1:7" customFormat="1">
      <c r="A19599" s="4">
        <v>42237</v>
      </c>
      <c r="B19599">
        <v>0.15</v>
      </c>
      <c r="C19599">
        <f>IFERROR(((VLOOKUP(A19599,'Interest Rates-10yr'!$A$9:$C$15239,2,FALSE))-B19599),C19598)</f>
        <v>1.9</v>
      </c>
      <c r="D19599" s="98">
        <f>AVERAGE(C$10:C19599)</f>
        <v>1.0391791730474642</v>
      </c>
      <c r="E19599" s="2"/>
      <c r="G19599" s="23"/>
    </row>
    <row r="19600" spans="1:7" customFormat="1">
      <c r="A19600" s="4">
        <v>42238</v>
      </c>
      <c r="B19600">
        <v>0.15</v>
      </c>
      <c r="C19600">
        <f>IFERROR(((VLOOKUP(A19600,'Interest Rates-10yr'!$A$9:$C$15239,2,FALSE))-B19600),C19599)</f>
        <v>1.9</v>
      </c>
      <c r="D19600" s="98">
        <f>AVERAGE(C$10:C19600)</f>
        <v>1.0392231126537608</v>
      </c>
      <c r="E19600" s="2"/>
      <c r="G19600" s="23"/>
    </row>
    <row r="19601" spans="1:7" customFormat="1">
      <c r="A19601" s="4">
        <v>42239</v>
      </c>
      <c r="B19601">
        <v>0.15</v>
      </c>
      <c r="C19601">
        <f>IFERROR(((VLOOKUP(A19601,'Interest Rates-10yr'!$A$9:$C$15239,2,FALSE))-B19601),C19600)</f>
        <v>1.9</v>
      </c>
      <c r="D19601" s="98">
        <f>AVERAGE(C$10:C19601)</f>
        <v>1.0392670477745931</v>
      </c>
      <c r="E19601" s="2"/>
      <c r="G19601" s="23"/>
    </row>
    <row r="19602" spans="1:7" customFormat="1">
      <c r="A19602" s="4">
        <v>42240</v>
      </c>
      <c r="B19602">
        <v>0.15</v>
      </c>
      <c r="C19602">
        <f>IFERROR(((VLOOKUP(A19602,'Interest Rates-10yr'!$A$9:$C$15239,2,FALSE))-B19602),C19601)</f>
        <v>1.8599999999999999</v>
      </c>
      <c r="D19602" s="98">
        <f>AVERAGE(C$10:C19602)</f>
        <v>1.0393089368651982</v>
      </c>
      <c r="E19602" s="2"/>
      <c r="G19602" s="23"/>
    </row>
    <row r="19603" spans="1:7" customFormat="1">
      <c r="A19603" s="4">
        <v>42241</v>
      </c>
      <c r="B19603">
        <v>0.15</v>
      </c>
      <c r="C19603">
        <f>IFERROR(((VLOOKUP(A19603,'Interest Rates-10yr'!$A$9:$C$15239,2,FALSE))-B19603),C19602)</f>
        <v>1.9700000000000002</v>
      </c>
      <c r="D19603" s="98">
        <f>AVERAGE(C$10:C19603)</f>
        <v>1.0393564356435556</v>
      </c>
      <c r="E19603" s="2"/>
      <c r="G19603" s="23"/>
    </row>
    <row r="19604" spans="1:7" customFormat="1">
      <c r="A19604" s="4">
        <v>42242</v>
      </c>
      <c r="B19604">
        <v>0.14000000000000001</v>
      </c>
      <c r="C19604">
        <f>IFERROR(((VLOOKUP(A19604,'Interest Rates-10yr'!$A$9:$C$15239,2,FALSE))-B19604),C19603)</f>
        <v>2.04</v>
      </c>
      <c r="D19604" s="98">
        <f>AVERAGE(C$10:C19604)</f>
        <v>1.039407501913745</v>
      </c>
      <c r="E19604" s="2"/>
      <c r="G19604" s="23"/>
    </row>
    <row r="19605" spans="1:7" customFormat="1">
      <c r="A19605" s="4">
        <v>42243</v>
      </c>
      <c r="B19605">
        <v>0.14000000000000001</v>
      </c>
      <c r="C19605">
        <f>IFERROR(((VLOOKUP(A19605,'Interest Rates-10yr'!$A$9:$C$15239,2,FALSE))-B19605),C19604)</f>
        <v>2.04</v>
      </c>
      <c r="D19605" s="98">
        <f>AVERAGE(C$10:C19605)</f>
        <v>1.0394585629720265</v>
      </c>
      <c r="E19605" s="2"/>
      <c r="G19605" s="23"/>
    </row>
    <row r="19606" spans="1:7" customFormat="1">
      <c r="A19606" s="4">
        <v>42244</v>
      </c>
      <c r="B19606">
        <v>0.14000000000000001</v>
      </c>
      <c r="C19606">
        <f>IFERROR(((VLOOKUP(A19606,'Interest Rates-10yr'!$A$9:$C$15239,2,FALSE))-B19606),C19605)</f>
        <v>2.0499999999999998</v>
      </c>
      <c r="D19606" s="98">
        <f>AVERAGE(C$10:C19606)</f>
        <v>1.0395101291013844</v>
      </c>
      <c r="E19606" s="2"/>
      <c r="G19606" s="23"/>
    </row>
    <row r="19607" spans="1:7" customFormat="1">
      <c r="A19607" s="4">
        <v>42245</v>
      </c>
      <c r="B19607">
        <v>0.14000000000000001</v>
      </c>
      <c r="C19607">
        <f>IFERROR(((VLOOKUP(A19607,'Interest Rates-10yr'!$A$9:$C$15239,2,FALSE))-B19607),C19606)</f>
        <v>2.0499999999999998</v>
      </c>
      <c r="D19607" s="98">
        <f>AVERAGE(C$10:C19607)</f>
        <v>1.0395616899683555</v>
      </c>
      <c r="E19607" s="2"/>
      <c r="G19607" s="23"/>
    </row>
    <row r="19608" spans="1:7" customFormat="1">
      <c r="A19608" s="4">
        <v>42246</v>
      </c>
      <c r="B19608">
        <v>0.14000000000000001</v>
      </c>
      <c r="C19608">
        <f>IFERROR(((VLOOKUP(A19608,'Interest Rates-10yr'!$A$9:$C$15239,2,FALSE))-B19608),C19607)</f>
        <v>2.0499999999999998</v>
      </c>
      <c r="D19608" s="98">
        <f>AVERAGE(C$10:C19608)</f>
        <v>1.039613245573745</v>
      </c>
      <c r="E19608" s="2"/>
      <c r="G19608" s="23"/>
    </row>
    <row r="19609" spans="1:7" customFormat="1">
      <c r="A19609" s="4">
        <v>42247</v>
      </c>
      <c r="B19609">
        <v>0.08</v>
      </c>
      <c r="C19609">
        <f>IFERROR(((VLOOKUP(A19609,'Interest Rates-10yr'!$A$9:$C$15239,2,FALSE))-B19609),C19608)</f>
        <v>2.13</v>
      </c>
      <c r="D19609" s="98">
        <f>AVERAGE(C$10:C19609)</f>
        <v>1.0396688775510119</v>
      </c>
      <c r="E19609" s="2"/>
      <c r="G19609" s="23"/>
    </row>
    <row r="19610" spans="1:7" customFormat="1">
      <c r="A19610" s="4">
        <v>42248</v>
      </c>
      <c r="B19610">
        <v>0.14000000000000001</v>
      </c>
      <c r="C19610">
        <f>IFERROR(((VLOOKUP(A19610,'Interest Rates-10yr'!$A$9:$C$15239,2,FALSE))-B19610),C19609)</f>
        <v>2.0299999999999998</v>
      </c>
      <c r="D19610" s="98">
        <f>AVERAGE(C$10:C19610)</f>
        <v>1.0397194020713143</v>
      </c>
      <c r="E19610" s="2"/>
      <c r="G19610" s="23"/>
    </row>
    <row r="19611" spans="1:7" customFormat="1">
      <c r="A19611" s="4">
        <v>42249</v>
      </c>
      <c r="B19611">
        <v>0.14000000000000001</v>
      </c>
      <c r="C19611">
        <f>IFERROR(((VLOOKUP(A19611,'Interest Rates-10yr'!$A$9:$C$15239,2,FALSE))-B19611),C19610)</f>
        <v>2.06</v>
      </c>
      <c r="D19611" s="98">
        <f>AVERAGE(C$10:C19611)</f>
        <v>1.0397714518926553</v>
      </c>
      <c r="E19611" s="2"/>
      <c r="G19611" s="23"/>
    </row>
    <row r="19612" spans="1:7" customFormat="1">
      <c r="A19612" s="4">
        <v>42250</v>
      </c>
      <c r="B19612">
        <v>0.14000000000000001</v>
      </c>
      <c r="C19612">
        <f>IFERROR(((VLOOKUP(A19612,'Interest Rates-10yr'!$A$9:$C$15239,2,FALSE))-B19612),C19611)</f>
        <v>2.04</v>
      </c>
      <c r="D19612" s="98">
        <f>AVERAGE(C$10:C19612)</f>
        <v>1.0398224761516008</v>
      </c>
      <c r="E19612" s="2"/>
      <c r="G19612" s="23"/>
    </row>
    <row r="19613" spans="1:7" customFormat="1">
      <c r="A19613" s="4">
        <v>42251</v>
      </c>
      <c r="B19613">
        <v>0.14000000000000001</v>
      </c>
      <c r="C19613">
        <f>IFERROR(((VLOOKUP(A19613,'Interest Rates-10yr'!$A$9:$C$15239,2,FALSE))-B19613),C19612)</f>
        <v>1.9899999999999998</v>
      </c>
      <c r="D19613" s="98">
        <f>AVERAGE(C$10:C19613)</f>
        <v>1.0398709447051537</v>
      </c>
      <c r="E19613" s="2"/>
      <c r="G19613" s="23"/>
    </row>
    <row r="19614" spans="1:7" customFormat="1">
      <c r="A19614" s="4">
        <v>42252</v>
      </c>
      <c r="B19614">
        <v>0.14000000000000001</v>
      </c>
      <c r="C19614">
        <f>IFERROR(((VLOOKUP(A19614,'Interest Rates-10yr'!$A$9:$C$15239,2,FALSE))-B19614),C19613)</f>
        <v>1.9899999999999998</v>
      </c>
      <c r="D19614" s="98">
        <f>AVERAGE(C$10:C19614)</f>
        <v>1.0399194083141972</v>
      </c>
      <c r="E19614" s="2"/>
      <c r="G19614" s="23"/>
    </row>
    <row r="19615" spans="1:7" customFormat="1">
      <c r="A19615" s="4">
        <v>42253</v>
      </c>
      <c r="B19615">
        <v>0.14000000000000001</v>
      </c>
      <c r="C19615">
        <f>IFERROR(((VLOOKUP(A19615,'Interest Rates-10yr'!$A$9:$C$15239,2,FALSE))-B19615),C19614)</f>
        <v>1.9899999999999998</v>
      </c>
      <c r="D19615" s="98">
        <f>AVERAGE(C$10:C19615)</f>
        <v>1.0399678669794878</v>
      </c>
      <c r="E19615" s="2"/>
      <c r="G19615" s="23"/>
    </row>
    <row r="19616" spans="1:7" customFormat="1">
      <c r="A19616" s="4">
        <v>42254</v>
      </c>
      <c r="B19616">
        <v>0.14000000000000001</v>
      </c>
      <c r="C19616">
        <f>IFERROR(((VLOOKUP(A19616,'Interest Rates-10yr'!$A$9:$C$15239,2,FALSE))-B19616),C19615)</f>
        <v>1.9899999999999998</v>
      </c>
      <c r="D19616" s="98">
        <f>AVERAGE(C$10:C19616)</f>
        <v>1.0400163207017818</v>
      </c>
      <c r="E19616" s="2"/>
      <c r="G19616" s="23"/>
    </row>
    <row r="19617" spans="1:7" customFormat="1">
      <c r="A19617" s="4">
        <v>42255</v>
      </c>
      <c r="B19617">
        <v>0.14000000000000001</v>
      </c>
      <c r="C19617">
        <f>IFERROR(((VLOOKUP(A19617,'Interest Rates-10yr'!$A$9:$C$15239,2,FALSE))-B19617),C19616)</f>
        <v>2.06</v>
      </c>
      <c r="D19617" s="98">
        <f>AVERAGE(C$10:C19617)</f>
        <v>1.0400683394532761</v>
      </c>
      <c r="E19617" s="2"/>
      <c r="G19617" s="23"/>
    </row>
    <row r="19618" spans="1:7" customFormat="1">
      <c r="A19618" s="4">
        <v>42256</v>
      </c>
      <c r="B19618">
        <v>0.14000000000000001</v>
      </c>
      <c r="C19618">
        <f>IFERROR(((VLOOKUP(A19618,'Interest Rates-10yr'!$A$9:$C$15239,2,FALSE))-B19618),C19617)</f>
        <v>2.0699999999999998</v>
      </c>
      <c r="D19618" s="98">
        <f>AVERAGE(C$10:C19618)</f>
        <v>1.0401208628690826</v>
      </c>
      <c r="E19618" s="2"/>
      <c r="G19618" s="23"/>
    </row>
    <row r="19619" spans="1:7" customFormat="1">
      <c r="A19619" s="4">
        <v>42257</v>
      </c>
      <c r="B19619">
        <v>0.14000000000000001</v>
      </c>
      <c r="C19619">
        <f>IFERROR(((VLOOKUP(A19619,'Interest Rates-10yr'!$A$9:$C$15239,2,FALSE))-B19619),C19618)</f>
        <v>2.09</v>
      </c>
      <c r="D19619" s="98">
        <f>AVERAGE(C$10:C19619)</f>
        <v>1.0401744008159022</v>
      </c>
      <c r="E19619" s="2"/>
      <c r="G19619" s="23"/>
    </row>
    <row r="19620" spans="1:7" customFormat="1">
      <c r="A19620" s="4">
        <v>42258</v>
      </c>
      <c r="B19620">
        <v>0.14000000000000001</v>
      </c>
      <c r="C19620">
        <f>IFERROR(((VLOOKUP(A19620,'Interest Rates-10yr'!$A$9:$C$15239,2,FALSE))-B19620),C19619)</f>
        <v>2.06</v>
      </c>
      <c r="D19620" s="98">
        <f>AVERAGE(C$10:C19620)</f>
        <v>1.0402264035490205</v>
      </c>
      <c r="E19620" s="2"/>
      <c r="G19620" s="23"/>
    </row>
    <row r="19621" spans="1:7" customFormat="1">
      <c r="A19621" s="4">
        <v>42259</v>
      </c>
      <c r="B19621">
        <v>0.14000000000000001</v>
      </c>
      <c r="C19621">
        <f>IFERROR(((VLOOKUP(A19621,'Interest Rates-10yr'!$A$9:$C$15239,2,FALSE))-B19621),C19620)</f>
        <v>2.06</v>
      </c>
      <c r="D19621" s="98">
        <f>AVERAGE(C$10:C19621)</f>
        <v>1.0402784009789845</v>
      </c>
      <c r="E19621" s="2"/>
      <c r="G19621" s="23"/>
    </row>
    <row r="19622" spans="1:7" customFormat="1">
      <c r="A19622" s="4">
        <v>42260</v>
      </c>
      <c r="B19622">
        <v>0.14000000000000001</v>
      </c>
      <c r="C19622">
        <f>IFERROR(((VLOOKUP(A19622,'Interest Rates-10yr'!$A$9:$C$15239,2,FALSE))-B19622),C19621)</f>
        <v>2.06</v>
      </c>
      <c r="D19622" s="98">
        <f>AVERAGE(C$10:C19622)</f>
        <v>1.040330393106605</v>
      </c>
      <c r="E19622" s="2"/>
      <c r="G19622" s="23"/>
    </row>
    <row r="19623" spans="1:7" customFormat="1">
      <c r="A19623" s="4">
        <v>42261</v>
      </c>
      <c r="B19623">
        <v>0.14000000000000001</v>
      </c>
      <c r="C19623">
        <f>IFERROR(((VLOOKUP(A19623,'Interest Rates-10yr'!$A$9:$C$15239,2,FALSE))-B19623),C19622)</f>
        <v>2.04</v>
      </c>
      <c r="D19623" s="98">
        <f>AVERAGE(C$10:C19623)</f>
        <v>1.0403813602528726</v>
      </c>
      <c r="E19623" s="2"/>
      <c r="G19623" s="23"/>
    </row>
    <row r="19624" spans="1:7" customFormat="1">
      <c r="A19624" s="4">
        <v>42262</v>
      </c>
      <c r="B19624">
        <v>0.14000000000000001</v>
      </c>
      <c r="C19624">
        <f>IFERROR(((VLOOKUP(A19624,'Interest Rates-10yr'!$A$9:$C$15239,2,FALSE))-B19624),C19623)</f>
        <v>2.1399999999999997</v>
      </c>
      <c r="D19624" s="98">
        <f>AVERAGE(C$10:C19624)</f>
        <v>1.0404374203415674</v>
      </c>
      <c r="E19624" s="2"/>
      <c r="G19624" s="23"/>
    </row>
    <row r="19625" spans="1:7" customFormat="1">
      <c r="A19625" s="4">
        <v>42263</v>
      </c>
      <c r="B19625">
        <v>0.14000000000000001</v>
      </c>
      <c r="C19625">
        <f>IFERROR(((VLOOKUP(A19625,'Interest Rates-10yr'!$A$9:$C$15239,2,FALSE))-B19625),C19624)</f>
        <v>2.1599999999999997</v>
      </c>
      <c r="D19625" s="98">
        <f>AVERAGE(C$10:C19625)</f>
        <v>1.0404944942903673</v>
      </c>
      <c r="E19625" s="2"/>
      <c r="G19625" s="23"/>
    </row>
    <row r="19626" spans="1:7" customFormat="1">
      <c r="A19626" s="4">
        <v>42264</v>
      </c>
      <c r="B19626">
        <v>0.14000000000000001</v>
      </c>
      <c r="C19626">
        <f>IFERROR(((VLOOKUP(A19626,'Interest Rates-10yr'!$A$9:$C$15239,2,FALSE))-B19626),C19625)</f>
        <v>2.0699999999999998</v>
      </c>
      <c r="D19626" s="98">
        <f>AVERAGE(C$10:C19626)</f>
        <v>1.0405469745628713</v>
      </c>
      <c r="E19626" s="2"/>
      <c r="G19626" s="23"/>
    </row>
    <row r="19627" spans="1:7" customFormat="1">
      <c r="A19627" s="4">
        <v>42265</v>
      </c>
      <c r="B19627">
        <v>0.14000000000000001</v>
      </c>
      <c r="C19627">
        <f>IFERROR(((VLOOKUP(A19627,'Interest Rates-10yr'!$A$9:$C$15239,2,FALSE))-B19627),C19626)</f>
        <v>1.9899999999999998</v>
      </c>
      <c r="D19627" s="98">
        <f>AVERAGE(C$10:C19627)</f>
        <v>1.0405953715975045</v>
      </c>
      <c r="E19627" s="2"/>
      <c r="G19627" s="23"/>
    </row>
    <row r="19628" spans="1:7" customFormat="1">
      <c r="A19628" s="4">
        <v>42266</v>
      </c>
      <c r="B19628">
        <v>0.14000000000000001</v>
      </c>
      <c r="C19628">
        <f>IFERROR(((VLOOKUP(A19628,'Interest Rates-10yr'!$A$9:$C$15239,2,FALSE))-B19628),C19627)</f>
        <v>1.9899999999999998</v>
      </c>
      <c r="D19628" s="98">
        <f>AVERAGE(C$10:C19628)</f>
        <v>1.0406437636984478</v>
      </c>
      <c r="E19628" s="2"/>
      <c r="G19628" s="23"/>
    </row>
    <row r="19629" spans="1:7" customFormat="1">
      <c r="A19629" s="4">
        <v>42267</v>
      </c>
      <c r="B19629">
        <v>0.14000000000000001</v>
      </c>
      <c r="C19629">
        <f>IFERROR(((VLOOKUP(A19629,'Interest Rates-10yr'!$A$9:$C$15239,2,FALSE))-B19629),C19628)</f>
        <v>1.9899999999999998</v>
      </c>
      <c r="D19629" s="98">
        <f>AVERAGE(C$10:C19629)</f>
        <v>1.0406921508664551</v>
      </c>
      <c r="E19629" s="2"/>
      <c r="G19629" s="23"/>
    </row>
    <row r="19630" spans="1:7" customFormat="1">
      <c r="A19630" s="4">
        <v>42268</v>
      </c>
      <c r="B19630">
        <v>0.14000000000000001</v>
      </c>
      <c r="C19630">
        <f>IFERROR(((VLOOKUP(A19630,'Interest Rates-10yr'!$A$9:$C$15239,2,FALSE))-B19630),C19629)</f>
        <v>2.06</v>
      </c>
      <c r="D19630" s="98">
        <f>AVERAGE(C$10:C19630)</f>
        <v>1.0407441007084171</v>
      </c>
      <c r="E19630" s="2"/>
      <c r="G19630" s="23"/>
    </row>
    <row r="19631" spans="1:7" customFormat="1">
      <c r="A19631" s="4">
        <v>42269</v>
      </c>
      <c r="B19631">
        <v>0.14000000000000001</v>
      </c>
      <c r="C19631">
        <f>IFERROR(((VLOOKUP(A19631,'Interest Rates-10yr'!$A$9:$C$15239,2,FALSE))-B19631),C19630)</f>
        <v>2</v>
      </c>
      <c r="D19631" s="98">
        <f>AVERAGE(C$10:C19631)</f>
        <v>1.0407929874630439</v>
      </c>
      <c r="E19631" s="2"/>
      <c r="G19631" s="23"/>
    </row>
    <row r="19632" spans="1:7" customFormat="1">
      <c r="A19632" s="4">
        <v>42270</v>
      </c>
      <c r="B19632">
        <v>0.14000000000000001</v>
      </c>
      <c r="C19632">
        <f>IFERROR(((VLOOKUP(A19632,'Interest Rates-10yr'!$A$9:$C$15239,2,FALSE))-B19632),C19631)</f>
        <v>2.02</v>
      </c>
      <c r="D19632" s="98">
        <f>AVERAGE(C$10:C19632)</f>
        <v>1.0408428884472227</v>
      </c>
      <c r="E19632" s="2"/>
      <c r="G19632" s="23"/>
    </row>
    <row r="19633" spans="1:8">
      <c r="A19633" s="4">
        <v>42271</v>
      </c>
      <c r="B19633">
        <v>0.14000000000000001</v>
      </c>
      <c r="C19633">
        <f>IFERROR(((VLOOKUP(A19633,'Interest Rates-10yr'!$A$9:$C$15239,2,FALSE))-B19633),C19632)</f>
        <v>1.9899999999999998</v>
      </c>
      <c r="D19633" s="98">
        <f>AVERAGE(C$10:C19633)</f>
        <v>1.0408912556053735</v>
      </c>
      <c r="E19633" s="2"/>
      <c r="H19633"/>
    </row>
    <row r="19634" spans="1:8">
      <c r="A19634" s="4">
        <v>42272</v>
      </c>
      <c r="B19634">
        <v>0.13</v>
      </c>
      <c r="C19634">
        <f>IFERROR(((VLOOKUP(A19634,'Interest Rates-10yr'!$A$9:$C$15239,2,FALSE))-B19634),C19633)</f>
        <v>2.04</v>
      </c>
      <c r="D19634" s="98">
        <f>AVERAGE(C$10:C19634)</f>
        <v>1.0409421656050881</v>
      </c>
      <c r="E19634" s="2"/>
      <c r="H19634"/>
    </row>
    <row r="19635" spans="1:8">
      <c r="A19635" s="4">
        <v>42273</v>
      </c>
      <c r="B19635">
        <v>0.13</v>
      </c>
      <c r="C19635">
        <f>IFERROR(((VLOOKUP(A19635,'Interest Rates-10yr'!$A$9:$C$15239,2,FALSE))-B19635),C19634)</f>
        <v>2.04</v>
      </c>
      <c r="D19635" s="98">
        <f>AVERAGE(C$10:C19635)</f>
        <v>1.0409930704167867</v>
      </c>
      <c r="E19635" s="2"/>
      <c r="H19635"/>
    </row>
    <row r="19636" spans="1:8">
      <c r="A19636" s="4">
        <v>42274</v>
      </c>
      <c r="B19636">
        <v>0.13</v>
      </c>
      <c r="C19636">
        <f>IFERROR(((VLOOKUP(A19636,'Interest Rates-10yr'!$A$9:$C$15239,2,FALSE))-B19636),C19635)</f>
        <v>2.04</v>
      </c>
      <c r="D19636" s="98">
        <f>AVERAGE(C$10:C19636)</f>
        <v>1.0410439700412621</v>
      </c>
      <c r="E19636" s="2"/>
      <c r="H19636"/>
    </row>
    <row r="19637" spans="1:8">
      <c r="A19637" s="4">
        <v>42275</v>
      </c>
      <c r="B19637">
        <v>0.13</v>
      </c>
      <c r="C19637">
        <f>IFERROR(((VLOOKUP(A19637,'Interest Rates-10yr'!$A$9:$C$15239,2,FALSE))-B19637),C19636)</f>
        <v>1.9700000000000002</v>
      </c>
      <c r="D19637" s="98">
        <f>AVERAGE(C$10:C19637)</f>
        <v>1.0410912981454989</v>
      </c>
      <c r="E19637" s="2"/>
      <c r="H19637"/>
    </row>
    <row r="19638" spans="1:8">
      <c r="A19638" s="4">
        <v>42276</v>
      </c>
      <c r="B19638">
        <v>0.13</v>
      </c>
      <c r="C19638">
        <f>IFERROR(((VLOOKUP(A19638,'Interest Rates-10yr'!$A$9:$C$15239,2,FALSE))-B19638),C19637)</f>
        <v>1.92</v>
      </c>
      <c r="D19638" s="98">
        <f>AVERAGE(C$10:C19638)</f>
        <v>1.0411360741759568</v>
      </c>
      <c r="E19638" s="2"/>
      <c r="H19638"/>
    </row>
    <row r="19639" spans="1:8">
      <c r="A19639" s="4">
        <v>42277</v>
      </c>
      <c r="B19639">
        <v>7.0000000000000007E-2</v>
      </c>
      <c r="C19639">
        <f>IFERROR(((VLOOKUP(A19639,'Interest Rates-10yr'!$A$9:$C$15239,2,FALSE))-B19639),C19638)</f>
        <v>1.99</v>
      </c>
      <c r="D19639" s="98">
        <f>AVERAGE(C$10:C19639)</f>
        <v>1.0411844116148679</v>
      </c>
      <c r="E19639" s="2"/>
      <c r="F19639" s="12" t="s">
        <v>353</v>
      </c>
      <c r="G19639" s="23">
        <f>AVERAGE(B19548:B19639)/100</f>
        <v>1.3478260869565237E-3</v>
      </c>
      <c r="H19639" s="23">
        <f>AVERAGE(C19548:C19639)/100</f>
        <v>2.0888043478260877E-2</v>
      </c>
    </row>
    <row r="19640" spans="1:8">
      <c r="A19640" s="4">
        <v>42278</v>
      </c>
      <c r="B19640">
        <v>0.13</v>
      </c>
      <c r="C19640">
        <f>IFERROR(((VLOOKUP(A19640,'Interest Rates-10yr'!$A$9:$C$15239,2,FALSE))-B19640),C19639)</f>
        <v>1.92</v>
      </c>
      <c r="D19640" s="98">
        <f>AVERAGE(C$10:C19640)</f>
        <v>1.0412291783403727</v>
      </c>
      <c r="E19640" s="2"/>
      <c r="H19640"/>
    </row>
    <row r="19641" spans="1:8">
      <c r="A19641" s="4">
        <v>42279</v>
      </c>
      <c r="B19641">
        <v>0.13</v>
      </c>
      <c r="C19641">
        <f>IFERROR(((VLOOKUP(A19641,'Interest Rates-10yr'!$A$9:$C$15239,2,FALSE))-B19641),C19640)</f>
        <v>1.8599999999999999</v>
      </c>
      <c r="D19641" s="98">
        <f>AVERAGE(C$10:C19641)</f>
        <v>1.0412708842705711</v>
      </c>
      <c r="E19641" s="2"/>
      <c r="H19641"/>
    </row>
    <row r="19642" spans="1:8">
      <c r="A19642" s="4">
        <v>42280</v>
      </c>
      <c r="B19642">
        <v>0.13</v>
      </c>
      <c r="C19642">
        <f>IFERROR(((VLOOKUP(A19642,'Interest Rates-10yr'!$A$9:$C$15239,2,FALSE))-B19642),C19641)</f>
        <v>1.8599999999999999</v>
      </c>
      <c r="D19642" s="98">
        <f>AVERAGE(C$10:C19642)</f>
        <v>1.0413125859522159</v>
      </c>
      <c r="E19642" s="2"/>
      <c r="H19642"/>
    </row>
    <row r="19643" spans="1:8">
      <c r="A19643" s="4">
        <v>42281</v>
      </c>
      <c r="B19643">
        <v>0.13</v>
      </c>
      <c r="C19643">
        <f>IFERROR(((VLOOKUP(A19643,'Interest Rates-10yr'!$A$9:$C$15239,2,FALSE))-B19643),C19642)</f>
        <v>1.8599999999999999</v>
      </c>
      <c r="D19643" s="98">
        <f>AVERAGE(C$10:C19643)</f>
        <v>1.0413542833859557</v>
      </c>
      <c r="E19643" s="2"/>
      <c r="H19643"/>
    </row>
    <row r="19644" spans="1:8">
      <c r="A19644" s="4">
        <v>42282</v>
      </c>
      <c r="B19644">
        <v>0.13</v>
      </c>
      <c r="C19644">
        <f>IFERROR(((VLOOKUP(A19644,'Interest Rates-10yr'!$A$9:$C$15239,2,FALSE))-B19644),C19643)</f>
        <v>1.94</v>
      </c>
      <c r="D19644" s="98">
        <f>AVERAGE(C$10:C19644)</f>
        <v>1.0414000509294552</v>
      </c>
      <c r="E19644" s="2"/>
      <c r="H19644"/>
    </row>
    <row r="19645" spans="1:8">
      <c r="A19645" s="4">
        <v>42283</v>
      </c>
      <c r="B19645">
        <v>0.13</v>
      </c>
      <c r="C19645">
        <f>IFERROR(((VLOOKUP(A19645,'Interest Rates-10yr'!$A$9:$C$15239,2,FALSE))-B19645),C19644)</f>
        <v>1.92</v>
      </c>
      <c r="D19645" s="98">
        <f>AVERAGE(C$10:C19645)</f>
        <v>1.0414447952739789</v>
      </c>
      <c r="E19645" s="2"/>
      <c r="H19645"/>
    </row>
    <row r="19646" spans="1:8">
      <c r="A19646" s="4">
        <v>42284</v>
      </c>
      <c r="B19646">
        <v>0.13</v>
      </c>
      <c r="C19646">
        <f>IFERROR(((VLOOKUP(A19646,'Interest Rates-10yr'!$A$9:$C$15239,2,FALSE))-B19646),C19645)</f>
        <v>1.9500000000000002</v>
      </c>
      <c r="D19646" s="98">
        <f>AVERAGE(C$10:C19646)</f>
        <v>1.0414910627896243</v>
      </c>
      <c r="E19646" s="2"/>
      <c r="H19646"/>
    </row>
    <row r="19647" spans="1:8">
      <c r="A19647" s="4">
        <v>42285</v>
      </c>
      <c r="B19647">
        <v>0.13</v>
      </c>
      <c r="C19647">
        <f>IFERROR(((VLOOKUP(A19647,'Interest Rates-10yr'!$A$9:$C$15239,2,FALSE))-B19647),C19646)</f>
        <v>1.9900000000000002</v>
      </c>
      <c r="D19647" s="98">
        <f>AVERAGE(C$10:C19647)</f>
        <v>1.0415393624605283</v>
      </c>
      <c r="E19647" s="2"/>
      <c r="H19647"/>
    </row>
    <row r="19648" spans="1:8">
      <c r="A19648" s="4">
        <v>42286</v>
      </c>
      <c r="B19648">
        <v>0.13</v>
      </c>
      <c r="C19648">
        <f>IFERROR(((VLOOKUP(A19648,'Interest Rates-10yr'!$A$9:$C$15239,2,FALSE))-B19648),C19647)</f>
        <v>1.9900000000000002</v>
      </c>
      <c r="D19648" s="98">
        <f>AVERAGE(C$10:C19648)</f>
        <v>1.0415876572126817</v>
      </c>
      <c r="E19648" s="2"/>
      <c r="H19648"/>
    </row>
    <row r="19649" spans="1:7" customFormat="1">
      <c r="A19649" s="4">
        <v>42287</v>
      </c>
      <c r="B19649">
        <v>0.13</v>
      </c>
      <c r="C19649">
        <f>IFERROR(((VLOOKUP(A19649,'Interest Rates-10yr'!$A$9:$C$15239,2,FALSE))-B19649),C19648)</f>
        <v>1.9900000000000002</v>
      </c>
      <c r="D19649" s="98">
        <f>AVERAGE(C$10:C19649)</f>
        <v>1.0416359470468359</v>
      </c>
      <c r="E19649" s="2"/>
      <c r="G19649" s="23"/>
    </row>
    <row r="19650" spans="1:7" customFormat="1">
      <c r="A19650" s="4">
        <v>42288</v>
      </c>
      <c r="B19650">
        <v>0.13</v>
      </c>
      <c r="C19650">
        <f>IFERROR(((VLOOKUP(A19650,'Interest Rates-10yr'!$A$9:$C$15239,2,FALSE))-B19650),C19649)</f>
        <v>1.9900000000000002</v>
      </c>
      <c r="D19650" s="98">
        <f>AVERAGE(C$10:C19650)</f>
        <v>1.041684231963742</v>
      </c>
      <c r="E19650" s="2"/>
      <c r="G19650" s="23"/>
    </row>
    <row r="19651" spans="1:7" customFormat="1">
      <c r="A19651" s="4">
        <v>42289</v>
      </c>
      <c r="B19651">
        <v>0.13</v>
      </c>
      <c r="C19651">
        <f>IFERROR(((VLOOKUP(A19651,'Interest Rates-10yr'!$A$9:$C$15239,2,FALSE))-B19651),C19650)</f>
        <v>1.9900000000000002</v>
      </c>
      <c r="D19651" s="98">
        <f>AVERAGE(C$10:C19651)</f>
        <v>1.0417325119641514</v>
      </c>
      <c r="E19651" s="2"/>
      <c r="G19651" s="23"/>
    </row>
    <row r="19652" spans="1:7" customFormat="1">
      <c r="A19652" s="4">
        <v>42290</v>
      </c>
      <c r="B19652">
        <v>0.13</v>
      </c>
      <c r="C19652">
        <f>IFERROR(((VLOOKUP(A19652,'Interest Rates-10yr'!$A$9:$C$15239,2,FALSE))-B19652),C19651)</f>
        <v>1.9300000000000002</v>
      </c>
      <c r="D19652" s="98">
        <f>AVERAGE(C$10:C19652)</f>
        <v>1.0417777325255746</v>
      </c>
      <c r="E19652" s="2"/>
      <c r="G19652" s="23"/>
    </row>
    <row r="19653" spans="1:7" customFormat="1">
      <c r="A19653" s="4">
        <v>42291</v>
      </c>
      <c r="B19653">
        <v>0.13</v>
      </c>
      <c r="C19653">
        <f>IFERROR(((VLOOKUP(A19653,'Interest Rates-10yr'!$A$9:$C$15239,2,FALSE))-B19653),C19652)</f>
        <v>1.8599999999999999</v>
      </c>
      <c r="D19653" s="98">
        <f>AVERAGE(C$10:C19653)</f>
        <v>1.0418193850539534</v>
      </c>
      <c r="E19653" s="2"/>
      <c r="G19653" s="23"/>
    </row>
    <row r="19654" spans="1:7" customFormat="1">
      <c r="A19654" s="4">
        <v>42292</v>
      </c>
      <c r="B19654">
        <v>0.13</v>
      </c>
      <c r="C19654">
        <f>IFERROR(((VLOOKUP(A19654,'Interest Rates-10yr'!$A$9:$C$15239,2,FALSE))-B19654),C19653)</f>
        <v>1.9100000000000001</v>
      </c>
      <c r="D19654" s="98">
        <f>AVERAGE(C$10:C19654)</f>
        <v>1.0418635785187</v>
      </c>
      <c r="E19654" s="2"/>
      <c r="G19654" s="23"/>
    </row>
    <row r="19655" spans="1:7" customFormat="1">
      <c r="A19655" s="4">
        <v>42293</v>
      </c>
      <c r="B19655">
        <v>0.13</v>
      </c>
      <c r="C19655">
        <f>IFERROR(((VLOOKUP(A19655,'Interest Rates-10yr'!$A$9:$C$15239,2,FALSE))-B19655),C19654)</f>
        <v>1.9100000000000001</v>
      </c>
      <c r="D19655" s="98">
        <f>AVERAGE(C$10:C19655)</f>
        <v>1.0419077674844681</v>
      </c>
      <c r="E19655" s="2"/>
      <c r="G19655" s="23"/>
    </row>
    <row r="19656" spans="1:7" customFormat="1">
      <c r="A19656" s="4">
        <v>42294</v>
      </c>
      <c r="B19656">
        <v>0.13</v>
      </c>
      <c r="C19656">
        <f>IFERROR(((VLOOKUP(A19656,'Interest Rates-10yr'!$A$9:$C$15239,2,FALSE))-B19656),C19655)</f>
        <v>1.9100000000000001</v>
      </c>
      <c r="D19656" s="98">
        <f>AVERAGE(C$10:C19656)</f>
        <v>1.0419519519519449</v>
      </c>
      <c r="E19656" s="2"/>
      <c r="G19656" s="23"/>
    </row>
    <row r="19657" spans="1:7" customFormat="1">
      <c r="A19657" s="4">
        <v>42295</v>
      </c>
      <c r="B19657">
        <v>0.13</v>
      </c>
      <c r="C19657">
        <f>IFERROR(((VLOOKUP(A19657,'Interest Rates-10yr'!$A$9:$C$15239,2,FALSE))-B19657),C19656)</f>
        <v>1.9100000000000001</v>
      </c>
      <c r="D19657" s="98">
        <f>AVERAGE(C$10:C19657)</f>
        <v>1.0419961319218169</v>
      </c>
      <c r="E19657" s="2"/>
      <c r="G19657" s="23"/>
    </row>
    <row r="19658" spans="1:7" customFormat="1">
      <c r="A19658" s="4">
        <v>42296</v>
      </c>
      <c r="B19658">
        <v>0.13</v>
      </c>
      <c r="C19658">
        <f>IFERROR(((VLOOKUP(A19658,'Interest Rates-10yr'!$A$9:$C$15239,2,FALSE))-B19658),C19657)</f>
        <v>1.9100000000000001</v>
      </c>
      <c r="D19658" s="98">
        <f>AVERAGE(C$10:C19658)</f>
        <v>1.0420403073947713</v>
      </c>
      <c r="E19658" s="2"/>
      <c r="G19658" s="23"/>
    </row>
    <row r="19659" spans="1:7" customFormat="1">
      <c r="A19659" s="4">
        <v>42297</v>
      </c>
      <c r="B19659">
        <v>0.13</v>
      </c>
      <c r="C19659">
        <f>IFERROR(((VLOOKUP(A19659,'Interest Rates-10yr'!$A$9:$C$15239,2,FALSE))-B19659),C19658)</f>
        <v>1.9500000000000002</v>
      </c>
      <c r="D19659" s="98">
        <f>AVERAGE(C$10:C19659)</f>
        <v>1.0420865139949038</v>
      </c>
      <c r="E19659" s="2"/>
      <c r="G19659" s="23"/>
    </row>
    <row r="19660" spans="1:7" customFormat="1">
      <c r="A19660" s="4">
        <v>42298</v>
      </c>
      <c r="B19660">
        <v>0.13</v>
      </c>
      <c r="C19660">
        <f>IFERROR(((VLOOKUP(A19660,'Interest Rates-10yr'!$A$9:$C$15239,2,FALSE))-B19660),C19659)</f>
        <v>1.9100000000000001</v>
      </c>
      <c r="D19660" s="98">
        <f>AVERAGE(C$10:C19660)</f>
        <v>1.042130680372493</v>
      </c>
      <c r="E19660" s="2"/>
      <c r="G19660" s="23"/>
    </row>
    <row r="19661" spans="1:7" customFormat="1">
      <c r="A19661" s="4">
        <v>42299</v>
      </c>
      <c r="B19661">
        <v>0.12</v>
      </c>
      <c r="C19661">
        <f>IFERROR(((VLOOKUP(A19661,'Interest Rates-10yr'!$A$9:$C$15239,2,FALSE))-B19661),C19660)</f>
        <v>1.92</v>
      </c>
      <c r="D19661" s="98">
        <f>AVERAGE(C$10:C19661)</f>
        <v>1.0421753511092948</v>
      </c>
      <c r="E19661" s="2"/>
      <c r="G19661" s="23"/>
    </row>
    <row r="19662" spans="1:7" customFormat="1">
      <c r="A19662" s="4">
        <v>42300</v>
      </c>
      <c r="B19662">
        <v>0.12</v>
      </c>
      <c r="C19662">
        <f>IFERROR(((VLOOKUP(A19662,'Interest Rates-10yr'!$A$9:$C$15239,2,FALSE))-B19662),C19661)</f>
        <v>1.9699999999999998</v>
      </c>
      <c r="D19662" s="98">
        <f>AVERAGE(C$10:C19662)</f>
        <v>1.0422225614409943</v>
      </c>
      <c r="E19662" s="2"/>
      <c r="G19662" s="23"/>
    </row>
    <row r="19663" spans="1:7" customFormat="1">
      <c r="A19663" s="4">
        <v>42301</v>
      </c>
      <c r="B19663">
        <v>0.12</v>
      </c>
      <c r="C19663">
        <f>IFERROR(((VLOOKUP(A19663,'Interest Rates-10yr'!$A$9:$C$15239,2,FALSE))-B19663),C19662)</f>
        <v>1.9699999999999998</v>
      </c>
      <c r="D19663" s="98">
        <f>AVERAGE(C$10:C19663)</f>
        <v>1.042269766968549</v>
      </c>
      <c r="E19663" s="2"/>
      <c r="G19663" s="23"/>
    </row>
    <row r="19664" spans="1:7" customFormat="1">
      <c r="A19664" s="4">
        <v>42302</v>
      </c>
      <c r="B19664">
        <v>0.12</v>
      </c>
      <c r="C19664">
        <f>IFERROR(((VLOOKUP(A19664,'Interest Rates-10yr'!$A$9:$C$15239,2,FALSE))-B19664),C19663)</f>
        <v>1.9699999999999998</v>
      </c>
      <c r="D19664" s="98">
        <f>AVERAGE(C$10:C19664)</f>
        <v>1.042316967692692</v>
      </c>
      <c r="E19664" s="2"/>
      <c r="G19664" s="23"/>
    </row>
    <row r="19665" spans="1:7" customFormat="1">
      <c r="A19665" s="4">
        <v>42303</v>
      </c>
      <c r="B19665">
        <v>0.12</v>
      </c>
      <c r="C19665">
        <f>IFERROR(((VLOOKUP(A19665,'Interest Rates-10yr'!$A$9:$C$15239,2,FALSE))-B19665),C19664)</f>
        <v>1.9499999999999997</v>
      </c>
      <c r="D19665" s="98">
        <f>AVERAGE(C$10:C19665)</f>
        <v>1.0423631461131393</v>
      </c>
      <c r="E19665" s="2"/>
      <c r="G19665" s="23"/>
    </row>
    <row r="19666" spans="1:7" customFormat="1">
      <c r="A19666" s="4">
        <v>42304</v>
      </c>
      <c r="B19666">
        <v>0.12</v>
      </c>
      <c r="C19666">
        <f>IFERROR(((VLOOKUP(A19666,'Interest Rates-10yr'!$A$9:$C$15239,2,FALSE))-B19666),C19665)</f>
        <v>1.9299999999999997</v>
      </c>
      <c r="D19666" s="98">
        <f>AVERAGE(C$10:C19666)</f>
        <v>1.0424083023859116</v>
      </c>
      <c r="E19666" s="2"/>
      <c r="G19666" s="23"/>
    </row>
    <row r="19667" spans="1:7" customFormat="1">
      <c r="A19667" s="4">
        <v>42305</v>
      </c>
      <c r="B19667">
        <v>0.12</v>
      </c>
      <c r="C19667">
        <f>IFERROR(((VLOOKUP(A19667,'Interest Rates-10yr'!$A$9:$C$15239,2,FALSE))-B19667),C19666)</f>
        <v>1.98</v>
      </c>
      <c r="D19667" s="98">
        <f>AVERAGE(C$10:C19667)</f>
        <v>1.042455997558239</v>
      </c>
      <c r="E19667" s="2"/>
      <c r="G19667" s="23"/>
    </row>
    <row r="19668" spans="1:7" customFormat="1">
      <c r="A19668" s="4">
        <v>42306</v>
      </c>
      <c r="B19668">
        <v>0.12</v>
      </c>
      <c r="C19668">
        <f>IFERROR(((VLOOKUP(A19668,'Interest Rates-10yr'!$A$9:$C$15239,2,FALSE))-B19668),C19667)</f>
        <v>2.0699999999999998</v>
      </c>
      <c r="D19668" s="98">
        <f>AVERAGE(C$10:C19668)</f>
        <v>1.0425082659341709</v>
      </c>
      <c r="E19668" s="2"/>
      <c r="G19668" s="23"/>
    </row>
    <row r="19669" spans="1:7" customFormat="1">
      <c r="A19669" s="4">
        <v>42307</v>
      </c>
      <c r="B19669">
        <v>7.0000000000000007E-2</v>
      </c>
      <c r="C19669">
        <f>IFERROR(((VLOOKUP(A19669,'Interest Rates-10yr'!$A$9:$C$15239,2,FALSE))-B19669),C19668)</f>
        <v>2.0900000000000003</v>
      </c>
      <c r="D19669" s="98">
        <f>AVERAGE(C$10:C19669)</f>
        <v>1.04256154628687</v>
      </c>
      <c r="E19669" s="2"/>
      <c r="G19669" s="23"/>
    </row>
    <row r="19670" spans="1:7" customFormat="1">
      <c r="A19670" s="4">
        <v>42308</v>
      </c>
      <c r="B19670">
        <v>7.0000000000000007E-2</v>
      </c>
      <c r="C19670">
        <f>IFERROR(((VLOOKUP(A19670,'Interest Rates-10yr'!$A$9:$C$15239,2,FALSE))-B19670),C19669)</f>
        <v>2.0900000000000003</v>
      </c>
      <c r="D19670" s="98">
        <f>AVERAGE(C$10:C19670)</f>
        <v>1.0426148212196666</v>
      </c>
      <c r="E19670" s="2"/>
      <c r="G19670" s="23"/>
    </row>
    <row r="19671" spans="1:7" customFormat="1">
      <c r="A19671" s="4">
        <v>42309</v>
      </c>
      <c r="B19671">
        <v>7.0000000000000007E-2</v>
      </c>
      <c r="C19671">
        <f>IFERROR(((VLOOKUP(A19671,'Interest Rates-10yr'!$A$9:$C$15239,2,FALSE))-B19671),C19670)</f>
        <v>2.0900000000000003</v>
      </c>
      <c r="D19671" s="98">
        <f>AVERAGE(C$10:C19671)</f>
        <v>1.0426680907333874</v>
      </c>
      <c r="E19671" s="2"/>
      <c r="G19671" s="23"/>
    </row>
    <row r="19672" spans="1:7" customFormat="1">
      <c r="A19672" s="4">
        <v>42310</v>
      </c>
      <c r="B19672">
        <v>0.12</v>
      </c>
      <c r="C19672">
        <f>IFERROR(((VLOOKUP(A19672,'Interest Rates-10yr'!$A$9:$C$15239,2,FALSE))-B19672),C19671)</f>
        <v>2.08</v>
      </c>
      <c r="D19672" s="98">
        <f>AVERAGE(C$10:C19672)</f>
        <v>1.0427208462594653</v>
      </c>
      <c r="E19672" s="2"/>
      <c r="G19672" s="23"/>
    </row>
    <row r="19673" spans="1:7" customFormat="1">
      <c r="A19673" s="4">
        <v>42311</v>
      </c>
      <c r="B19673">
        <v>0.12</v>
      </c>
      <c r="C19673">
        <f>IFERROR(((VLOOKUP(A19673,'Interest Rates-10yr'!$A$9:$C$15239,2,FALSE))-B19673),C19672)</f>
        <v>2.11</v>
      </c>
      <c r="D19673" s="98">
        <f>AVERAGE(C$10:C19673)</f>
        <v>1.0427751220504407</v>
      </c>
      <c r="E19673" s="2"/>
      <c r="G19673" s="23"/>
    </row>
    <row r="19674" spans="1:7" customFormat="1">
      <c r="A19674" s="4">
        <v>42312</v>
      </c>
      <c r="B19674">
        <v>0.12</v>
      </c>
      <c r="C19674">
        <f>IFERROR(((VLOOKUP(A19674,'Interest Rates-10yr'!$A$9:$C$15239,2,FALSE))-B19674),C19673)</f>
        <v>2.13</v>
      </c>
      <c r="D19674" s="98">
        <f>AVERAGE(C$10:C19674)</f>
        <v>1.0428304093567184</v>
      </c>
      <c r="E19674" s="2"/>
      <c r="G19674" s="23"/>
    </row>
    <row r="19675" spans="1:7" customFormat="1">
      <c r="A19675" s="4">
        <v>42313</v>
      </c>
      <c r="B19675">
        <v>0.12</v>
      </c>
      <c r="C19675">
        <f>IFERROR(((VLOOKUP(A19675,'Interest Rates-10yr'!$A$9:$C$15239,2,FALSE))-B19675),C19674)</f>
        <v>2.1399999999999997</v>
      </c>
      <c r="D19675" s="98">
        <f>AVERAGE(C$10:C19675)</f>
        <v>1.0428861995321808</v>
      </c>
      <c r="E19675" s="2"/>
      <c r="G19675" s="23"/>
    </row>
    <row r="19676" spans="1:7" customFormat="1">
      <c r="A19676" s="4">
        <v>42314</v>
      </c>
      <c r="B19676">
        <v>0.12</v>
      </c>
      <c r="C19676">
        <f>IFERROR(((VLOOKUP(A19676,'Interest Rates-10yr'!$A$9:$C$15239,2,FALSE))-B19676),C19675)</f>
        <v>2.2199999999999998</v>
      </c>
      <c r="D19676" s="98">
        <f>AVERAGE(C$10:C19676)</f>
        <v>1.0429460517618279</v>
      </c>
      <c r="E19676" s="2"/>
      <c r="G19676" s="23"/>
    </row>
    <row r="19677" spans="1:7" customFormat="1">
      <c r="A19677" s="4">
        <v>42315</v>
      </c>
      <c r="B19677">
        <v>0.12</v>
      </c>
      <c r="C19677">
        <f>IFERROR(((VLOOKUP(A19677,'Interest Rates-10yr'!$A$9:$C$15239,2,FALSE))-B19677),C19676)</f>
        <v>2.2199999999999998</v>
      </c>
      <c r="D19677" s="98">
        <f>AVERAGE(C$10:C19677)</f>
        <v>1.0430058979052201</v>
      </c>
      <c r="E19677" s="2"/>
      <c r="G19677" s="23"/>
    </row>
    <row r="19678" spans="1:7" customFormat="1">
      <c r="A19678" s="4">
        <v>42316</v>
      </c>
      <c r="B19678">
        <v>0.12</v>
      </c>
      <c r="C19678">
        <f>IFERROR(((VLOOKUP(A19678,'Interest Rates-10yr'!$A$9:$C$15239,2,FALSE))-B19678),C19677)</f>
        <v>2.2199999999999998</v>
      </c>
      <c r="D19678" s="98">
        <f>AVERAGE(C$10:C19678)</f>
        <v>1.0430657379632859</v>
      </c>
      <c r="E19678" s="2"/>
      <c r="G19678" s="23"/>
    </row>
    <row r="19679" spans="1:7" customFormat="1">
      <c r="A19679" s="4">
        <v>42317</v>
      </c>
      <c r="B19679">
        <v>0.12</v>
      </c>
      <c r="C19679">
        <f>IFERROR(((VLOOKUP(A19679,'Interest Rates-10yr'!$A$9:$C$15239,2,FALSE))-B19679),C19678)</f>
        <v>2.2399999999999998</v>
      </c>
      <c r="D19679" s="98">
        <f>AVERAGE(C$10:C19679)</f>
        <v>1.0431265887137708</v>
      </c>
      <c r="E19679" s="2"/>
      <c r="G19679" s="23"/>
    </row>
    <row r="19680" spans="1:7" customFormat="1">
      <c r="A19680" s="4">
        <v>42318</v>
      </c>
      <c r="B19680">
        <v>0.12</v>
      </c>
      <c r="C19680">
        <f>IFERROR(((VLOOKUP(A19680,'Interest Rates-10yr'!$A$9:$C$15239,2,FALSE))-B19680),C19679)</f>
        <v>2.1999999999999997</v>
      </c>
      <c r="D19680" s="98">
        <f>AVERAGE(C$10:C19680)</f>
        <v>1.0431853998271503</v>
      </c>
      <c r="E19680" s="2"/>
      <c r="G19680" s="23"/>
    </row>
    <row r="19681" spans="1:7" customFormat="1">
      <c r="A19681" s="4">
        <v>42319</v>
      </c>
      <c r="B19681">
        <v>0.12</v>
      </c>
      <c r="C19681">
        <f>IFERROR(((VLOOKUP(A19681,'Interest Rates-10yr'!$A$9:$C$15239,2,FALSE))-B19681),C19680)</f>
        <v>2.1999999999999997</v>
      </c>
      <c r="D19681" s="98">
        <f>AVERAGE(C$10:C19681)</f>
        <v>1.0432442049613599</v>
      </c>
      <c r="E19681" s="2"/>
      <c r="G19681" s="23"/>
    </row>
    <row r="19682" spans="1:7" customFormat="1">
      <c r="A19682" s="4">
        <v>42320</v>
      </c>
      <c r="B19682">
        <v>0.12</v>
      </c>
      <c r="C19682">
        <f>IFERROR(((VLOOKUP(A19682,'Interest Rates-10yr'!$A$9:$C$15239,2,FALSE))-B19682),C19681)</f>
        <v>2.1999999999999997</v>
      </c>
      <c r="D19682" s="98">
        <f>AVERAGE(C$10:C19682)</f>
        <v>1.0433030041173117</v>
      </c>
      <c r="E19682" s="2"/>
      <c r="G19682" s="23"/>
    </row>
    <row r="19683" spans="1:7" customFormat="1">
      <c r="A19683" s="4">
        <v>42321</v>
      </c>
      <c r="B19683">
        <v>0.12</v>
      </c>
      <c r="C19683">
        <f>IFERROR(((VLOOKUP(A19683,'Interest Rates-10yr'!$A$9:$C$15239,2,FALSE))-B19683),C19682)</f>
        <v>2.1599999999999997</v>
      </c>
      <c r="D19683" s="98">
        <f>AVERAGE(C$10:C19683)</f>
        <v>1.0433597641557322</v>
      </c>
      <c r="E19683" s="2"/>
      <c r="G19683" s="23"/>
    </row>
    <row r="19684" spans="1:7" customFormat="1">
      <c r="A19684" s="4">
        <v>42322</v>
      </c>
      <c r="B19684">
        <v>0.12</v>
      </c>
      <c r="C19684">
        <f>IFERROR(((VLOOKUP(A19684,'Interest Rates-10yr'!$A$9:$C$15239,2,FALSE))-B19684),C19683)</f>
        <v>2.1599999999999997</v>
      </c>
      <c r="D19684" s="98">
        <f>AVERAGE(C$10:C19684)</f>
        <v>1.04341651842439</v>
      </c>
      <c r="E19684" s="2"/>
      <c r="G19684" s="23"/>
    </row>
    <row r="19685" spans="1:7" customFormat="1">
      <c r="A19685" s="4">
        <v>42323</v>
      </c>
      <c r="B19685">
        <v>0.12</v>
      </c>
      <c r="C19685">
        <f>IFERROR(((VLOOKUP(A19685,'Interest Rates-10yr'!$A$9:$C$15239,2,FALSE))-B19685),C19684)</f>
        <v>2.1599999999999997</v>
      </c>
      <c r="D19685" s="98">
        <f>AVERAGE(C$10:C19685)</f>
        <v>1.0434732669241651</v>
      </c>
      <c r="E19685" s="2"/>
      <c r="G19685" s="23"/>
    </row>
    <row r="19686" spans="1:7" customFormat="1">
      <c r="A19686" s="4">
        <v>42324</v>
      </c>
      <c r="B19686">
        <v>0.13</v>
      </c>
      <c r="C19686">
        <f>IFERROR(((VLOOKUP(A19686,'Interest Rates-10yr'!$A$9:$C$15239,2,FALSE))-B19686),C19685)</f>
        <v>2.14</v>
      </c>
      <c r="D19686" s="98">
        <f>AVERAGE(C$10:C19686)</f>
        <v>1.0435289932408331</v>
      </c>
      <c r="E19686" s="2"/>
      <c r="G19686" s="23"/>
    </row>
    <row r="19687" spans="1:7" customFormat="1">
      <c r="A19687" s="4">
        <v>42325</v>
      </c>
      <c r="B19687">
        <v>0.13</v>
      </c>
      <c r="C19687">
        <f>IFERROR(((VLOOKUP(A19687,'Interest Rates-10yr'!$A$9:$C$15239,2,FALSE))-B19687),C19686)</f>
        <v>2.12</v>
      </c>
      <c r="D19687" s="98">
        <f>AVERAGE(C$10:C19687)</f>
        <v>1.0435836975302304</v>
      </c>
      <c r="E19687" s="2"/>
      <c r="G19687" s="23"/>
    </row>
    <row r="19688" spans="1:7" customFormat="1">
      <c r="A19688" s="4">
        <v>42326</v>
      </c>
      <c r="B19688">
        <v>0.12</v>
      </c>
      <c r="C19688">
        <f>IFERROR(((VLOOKUP(A19688,'Interest Rates-10yr'!$A$9:$C$15239,2,FALSE))-B19688),C19687)</f>
        <v>2.15</v>
      </c>
      <c r="D19688" s="98">
        <f>AVERAGE(C$10:C19688)</f>
        <v>1.0436399207276728</v>
      </c>
      <c r="E19688" s="2"/>
      <c r="G19688" s="23"/>
    </row>
    <row r="19689" spans="1:7" customFormat="1">
      <c r="A19689" s="4">
        <v>42327</v>
      </c>
      <c r="B19689">
        <v>0.12</v>
      </c>
      <c r="C19689">
        <f>IFERROR(((VLOOKUP(A19689,'Interest Rates-10yr'!$A$9:$C$15239,2,FALSE))-B19689),C19688)</f>
        <v>2.12</v>
      </c>
      <c r="D19689" s="98">
        <f>AVERAGE(C$10:C19689)</f>
        <v>1.0436946138211318</v>
      </c>
      <c r="E19689" s="2"/>
      <c r="G19689" s="23"/>
    </row>
    <row r="19690" spans="1:7" customFormat="1">
      <c r="A19690" s="4">
        <v>42328</v>
      </c>
      <c r="B19690">
        <v>0.12</v>
      </c>
      <c r="C19690">
        <f>IFERROR(((VLOOKUP(A19690,'Interest Rates-10yr'!$A$9:$C$15239,2,FALSE))-B19690),C19689)</f>
        <v>2.1399999999999997</v>
      </c>
      <c r="D19690" s="98">
        <f>AVERAGE(C$10:C19690)</f>
        <v>1.0437503175651579</v>
      </c>
      <c r="E19690" s="2"/>
      <c r="G19690" s="23"/>
    </row>
    <row r="19691" spans="1:7" customFormat="1">
      <c r="A19691" s="4">
        <v>42329</v>
      </c>
      <c r="B19691">
        <v>0.12</v>
      </c>
      <c r="C19691">
        <f>IFERROR(((VLOOKUP(A19691,'Interest Rates-10yr'!$A$9:$C$15239,2,FALSE))-B19691),C19690)</f>
        <v>2.1399999999999997</v>
      </c>
      <c r="D19691" s="98">
        <f>AVERAGE(C$10:C19691)</f>
        <v>1.0438060156488096</v>
      </c>
      <c r="E19691" s="2"/>
      <c r="G19691" s="23"/>
    </row>
    <row r="19692" spans="1:7" customFormat="1">
      <c r="A19692" s="4">
        <v>42330</v>
      </c>
      <c r="B19692">
        <v>0.12</v>
      </c>
      <c r="C19692">
        <f>IFERROR(((VLOOKUP(A19692,'Interest Rates-10yr'!$A$9:$C$15239,2,FALSE))-B19692),C19691)</f>
        <v>2.1399999999999997</v>
      </c>
      <c r="D19692" s="98">
        <f>AVERAGE(C$10:C19692)</f>
        <v>1.0438617080729498</v>
      </c>
      <c r="E19692" s="2"/>
      <c r="G19692" s="23"/>
    </row>
    <row r="19693" spans="1:7" customFormat="1">
      <c r="A19693" s="4">
        <v>42331</v>
      </c>
      <c r="B19693">
        <v>0.12</v>
      </c>
      <c r="C19693">
        <f>IFERROR(((VLOOKUP(A19693,'Interest Rates-10yr'!$A$9:$C$15239,2,FALSE))-B19693),C19692)</f>
        <v>2.13</v>
      </c>
      <c r="D19693" s="98">
        <f>AVERAGE(C$10:C19693)</f>
        <v>1.0439168868116171</v>
      </c>
      <c r="E19693" s="2"/>
      <c r="G19693" s="23"/>
    </row>
    <row r="19694" spans="1:7" customFormat="1">
      <c r="A19694" s="4">
        <v>42332</v>
      </c>
      <c r="B19694">
        <v>0.12</v>
      </c>
      <c r="C19694">
        <f>IFERROR(((VLOOKUP(A19694,'Interest Rates-10yr'!$A$9:$C$15239,2,FALSE))-B19694),C19693)</f>
        <v>2.12</v>
      </c>
      <c r="D19694" s="98">
        <f>AVERAGE(C$10:C19694)</f>
        <v>1.0439715519430974</v>
      </c>
      <c r="E19694" s="2"/>
      <c r="G19694" s="23"/>
    </row>
    <row r="19695" spans="1:7" customFormat="1">
      <c r="A19695" s="4">
        <v>42333</v>
      </c>
      <c r="B19695">
        <v>0.12</v>
      </c>
      <c r="C19695">
        <f>IFERROR(((VLOOKUP(A19695,'Interest Rates-10yr'!$A$9:$C$15239,2,FALSE))-B19695),C19694)</f>
        <v>2.11</v>
      </c>
      <c r="D19695" s="98">
        <f>AVERAGE(C$10:C19695)</f>
        <v>1.0440257035456604</v>
      </c>
      <c r="E19695" s="2"/>
      <c r="G19695" s="23"/>
    </row>
    <row r="19696" spans="1:7" customFormat="1">
      <c r="A19696" s="4">
        <v>42334</v>
      </c>
      <c r="B19696">
        <v>0.12</v>
      </c>
      <c r="C19696">
        <f>IFERROR(((VLOOKUP(A19696,'Interest Rates-10yr'!$A$9:$C$15239,2,FALSE))-B19696),C19695)</f>
        <v>2.11</v>
      </c>
      <c r="D19696" s="98">
        <f>AVERAGE(C$10:C19696)</f>
        <v>1.0440798496469688</v>
      </c>
      <c r="E19696" s="2"/>
      <c r="G19696" s="23"/>
    </row>
    <row r="19697" spans="1:7" customFormat="1">
      <c r="A19697" s="4">
        <v>42335</v>
      </c>
      <c r="B19697">
        <v>0.12</v>
      </c>
      <c r="C19697">
        <f>IFERROR(((VLOOKUP(A19697,'Interest Rates-10yr'!$A$9:$C$15239,2,FALSE))-B19697),C19696)</f>
        <v>2.1</v>
      </c>
      <c r="D19697" s="98">
        <f>AVERAGE(C$10:C19697)</f>
        <v>1.0441334823242518</v>
      </c>
      <c r="E19697" s="2"/>
      <c r="G19697" s="23"/>
    </row>
    <row r="19698" spans="1:7" customFormat="1">
      <c r="A19698" s="4">
        <v>42336</v>
      </c>
      <c r="B19698">
        <v>0.12</v>
      </c>
      <c r="C19698">
        <f>IFERROR(((VLOOKUP(A19698,'Interest Rates-10yr'!$A$9:$C$15239,2,FALSE))-B19698),C19697)</f>
        <v>2.1</v>
      </c>
      <c r="D19698" s="98">
        <f>AVERAGE(C$10:C19698)</f>
        <v>1.0441871095535511</v>
      </c>
      <c r="E19698" s="2"/>
      <c r="G19698" s="23"/>
    </row>
    <row r="19699" spans="1:7" customFormat="1">
      <c r="A19699" s="4">
        <v>42337</v>
      </c>
      <c r="B19699">
        <v>0.12</v>
      </c>
      <c r="C19699">
        <f>IFERROR(((VLOOKUP(A19699,'Interest Rates-10yr'!$A$9:$C$15239,2,FALSE))-B19699),C19698)</f>
        <v>2.1</v>
      </c>
      <c r="D19699" s="98">
        <f>AVERAGE(C$10:C19699)</f>
        <v>1.0442407313356967</v>
      </c>
      <c r="E19699" s="2"/>
      <c r="G19699" s="23"/>
    </row>
    <row r="19700" spans="1:7" customFormat="1">
      <c r="A19700" s="4">
        <v>42338</v>
      </c>
      <c r="B19700">
        <v>0.08</v>
      </c>
      <c r="C19700">
        <f>IFERROR(((VLOOKUP(A19700,'Interest Rates-10yr'!$A$9:$C$15239,2,FALSE))-B19700),C19699)</f>
        <v>2.13</v>
      </c>
      <c r="D19700" s="98">
        <f>AVERAGE(C$10:C19700)</f>
        <v>1.0442958712101909</v>
      </c>
      <c r="E19700" s="2"/>
      <c r="G19700" s="23"/>
    </row>
    <row r="19701" spans="1:7" customFormat="1">
      <c r="A19701" s="4">
        <v>42339</v>
      </c>
      <c r="B19701">
        <v>0.13</v>
      </c>
      <c r="C19701">
        <f>IFERROR(((VLOOKUP(A19701,'Interest Rates-10yr'!$A$9:$C$15239,2,FALSE))-B19701),C19700)</f>
        <v>2.02</v>
      </c>
      <c r="D19701" s="98">
        <f>AVERAGE(C$10:C19701)</f>
        <v>1.0443454194596724</v>
      </c>
      <c r="E19701" s="2"/>
      <c r="G19701" s="23"/>
    </row>
    <row r="19702" spans="1:7" customFormat="1">
      <c r="A19702" s="4">
        <v>42340</v>
      </c>
      <c r="B19702">
        <v>0.13</v>
      </c>
      <c r="C19702">
        <f>IFERROR(((VLOOKUP(A19702,'Interest Rates-10yr'!$A$9:$C$15239,2,FALSE))-B19702),C19701)</f>
        <v>2.0500000000000003</v>
      </c>
      <c r="D19702" s="98">
        <f>AVERAGE(C$10:C19702)</f>
        <v>1.0443964860610302</v>
      </c>
      <c r="E19702" s="2"/>
      <c r="G19702" s="23"/>
    </row>
    <row r="19703" spans="1:7" customFormat="1">
      <c r="A19703" s="4">
        <v>42341</v>
      </c>
      <c r="B19703">
        <v>0.13</v>
      </c>
      <c r="C19703">
        <f>IFERROR(((VLOOKUP(A19703,'Interest Rates-10yr'!$A$9:$C$15239,2,FALSE))-B19703),C19702)</f>
        <v>2.2000000000000002</v>
      </c>
      <c r="D19703" s="98">
        <f>AVERAGE(C$10:C19703)</f>
        <v>1.0444551640093362</v>
      </c>
      <c r="E19703" s="2"/>
      <c r="G19703" s="23"/>
    </row>
    <row r="19704" spans="1:7" customFormat="1">
      <c r="A19704" s="4">
        <v>42342</v>
      </c>
      <c r="B19704">
        <v>0.13</v>
      </c>
      <c r="C19704">
        <f>IFERROR(((VLOOKUP(A19704,'Interest Rates-10yr'!$A$9:$C$15239,2,FALSE))-B19704),C19703)</f>
        <v>2.15</v>
      </c>
      <c r="D19704" s="98">
        <f>AVERAGE(C$10:C19704)</f>
        <v>1.044511297283568</v>
      </c>
      <c r="E19704" s="2"/>
      <c r="G19704" s="23"/>
    </row>
    <row r="19705" spans="1:7" customFormat="1">
      <c r="A19705" s="4">
        <v>42343</v>
      </c>
      <c r="B19705">
        <v>0.13</v>
      </c>
      <c r="C19705">
        <f>IFERROR(((VLOOKUP(A19705,'Interest Rates-10yr'!$A$9:$C$15239,2,FALSE))-B19705),C19704)</f>
        <v>2.15</v>
      </c>
      <c r="D19705" s="98">
        <f>AVERAGE(C$10:C19705)</f>
        <v>1.0445674248578327</v>
      </c>
      <c r="E19705" s="2"/>
      <c r="G19705" s="23"/>
    </row>
    <row r="19706" spans="1:7" customFormat="1">
      <c r="A19706" s="4">
        <v>42344</v>
      </c>
      <c r="B19706">
        <v>0.13</v>
      </c>
      <c r="C19706">
        <f>IFERROR(((VLOOKUP(A19706,'Interest Rates-10yr'!$A$9:$C$15239,2,FALSE))-B19706),C19705)</f>
        <v>2.15</v>
      </c>
      <c r="D19706" s="98">
        <f>AVERAGE(C$10:C19706)</f>
        <v>1.0446235467329985</v>
      </c>
      <c r="E19706" s="2"/>
      <c r="G19706" s="23"/>
    </row>
    <row r="19707" spans="1:7" customFormat="1">
      <c r="A19707" s="4">
        <v>42345</v>
      </c>
      <c r="B19707">
        <v>0.13</v>
      </c>
      <c r="C19707">
        <f>IFERROR(((VLOOKUP(A19707,'Interest Rates-10yr'!$A$9:$C$15239,2,FALSE))-B19707),C19706)</f>
        <v>2.1</v>
      </c>
      <c r="D19707" s="98">
        <f>AVERAGE(C$10:C19707)</f>
        <v>1.0446771245811692</v>
      </c>
      <c r="E19707" s="2"/>
      <c r="G19707" s="23"/>
    </row>
    <row r="19708" spans="1:7" customFormat="1">
      <c r="A19708" s="4">
        <v>42346</v>
      </c>
      <c r="B19708">
        <v>0.13</v>
      </c>
      <c r="C19708">
        <f>IFERROR(((VLOOKUP(A19708,'Interest Rates-10yr'!$A$9:$C$15239,2,FALSE))-B19708),C19707)</f>
        <v>2.1100000000000003</v>
      </c>
      <c r="D19708" s="98">
        <f>AVERAGE(C$10:C19708)</f>
        <v>1.0447312046296702</v>
      </c>
      <c r="E19708" s="2"/>
      <c r="G19708" s="23"/>
    </row>
    <row r="19709" spans="1:7" customFormat="1">
      <c r="A19709" s="4">
        <v>42347</v>
      </c>
      <c r="B19709">
        <v>0.14000000000000001</v>
      </c>
      <c r="C19709">
        <f>IFERROR(((VLOOKUP(A19709,'Interest Rates-10yr'!$A$9:$C$15239,2,FALSE))-B19709),C19708)</f>
        <v>2.08</v>
      </c>
      <c r="D19709" s="98">
        <f>AVERAGE(C$10:C19709)</f>
        <v>1.0447837563451712</v>
      </c>
      <c r="E19709" s="2"/>
      <c r="G19709" s="23"/>
    </row>
    <row r="19710" spans="1:7" customFormat="1">
      <c r="A19710" s="4">
        <v>42348</v>
      </c>
      <c r="B19710">
        <v>0.14000000000000001</v>
      </c>
      <c r="C19710">
        <f>IFERROR(((VLOOKUP(A19710,'Interest Rates-10yr'!$A$9:$C$15239,2,FALSE))-B19710),C19709)</f>
        <v>2.1</v>
      </c>
      <c r="D19710" s="98">
        <f>AVERAGE(C$10:C19710)</f>
        <v>1.044837317902638</v>
      </c>
      <c r="E19710" s="2"/>
      <c r="G19710" s="23"/>
    </row>
    <row r="19711" spans="1:7" customFormat="1">
      <c r="A19711" s="4">
        <v>42349</v>
      </c>
      <c r="B19711">
        <v>0.14000000000000001</v>
      </c>
      <c r="C19711">
        <f>IFERROR(((VLOOKUP(A19711,'Interest Rates-10yr'!$A$9:$C$15239,2,FALSE))-B19711),C19710)</f>
        <v>1.9899999999999998</v>
      </c>
      <c r="D19711" s="98">
        <f>AVERAGE(C$10:C19711)</f>
        <v>1.0448852908334116</v>
      </c>
      <c r="E19711" s="2"/>
      <c r="G19711" s="23"/>
    </row>
    <row r="19712" spans="1:7" customFormat="1">
      <c r="A19712" s="4">
        <v>42350</v>
      </c>
      <c r="B19712">
        <v>0.14000000000000001</v>
      </c>
      <c r="C19712">
        <f>IFERROR(((VLOOKUP(A19712,'Interest Rates-10yr'!$A$9:$C$15239,2,FALSE))-B19712),C19711)</f>
        <v>1.9899999999999998</v>
      </c>
      <c r="D19712" s="98">
        <f>AVERAGE(C$10:C19712)</f>
        <v>1.0449332588945783</v>
      </c>
      <c r="E19712" s="2"/>
      <c r="G19712" s="23"/>
    </row>
    <row r="19713" spans="1:7" customFormat="1">
      <c r="A19713" s="4">
        <v>42351</v>
      </c>
      <c r="B19713">
        <v>0.14000000000000001</v>
      </c>
      <c r="C19713">
        <f>IFERROR(((VLOOKUP(A19713,'Interest Rates-10yr'!$A$9:$C$15239,2,FALSE))-B19713),C19712)</f>
        <v>1.9899999999999998</v>
      </c>
      <c r="D19713" s="98">
        <f>AVERAGE(C$10:C19713)</f>
        <v>1.0449812220868797</v>
      </c>
      <c r="E19713" s="2"/>
      <c r="G19713" s="23"/>
    </row>
    <row r="19714" spans="1:7" customFormat="1">
      <c r="A19714" s="4">
        <v>42352</v>
      </c>
      <c r="B19714">
        <v>0.15</v>
      </c>
      <c r="C19714">
        <f>IFERROR(((VLOOKUP(A19714,'Interest Rates-10yr'!$A$9:$C$15239,2,FALSE))-B19714),C19713)</f>
        <v>2.08</v>
      </c>
      <c r="D19714" s="98">
        <f>AVERAGE(C$10:C19714)</f>
        <v>1.0450337477797451</v>
      </c>
      <c r="E19714" s="2"/>
      <c r="G19714" s="23"/>
    </row>
    <row r="19715" spans="1:7" customFormat="1">
      <c r="A19715" s="4">
        <v>42353</v>
      </c>
      <c r="B19715">
        <v>0.15</v>
      </c>
      <c r="C19715">
        <f>IFERROR(((VLOOKUP(A19715,'Interest Rates-10yr'!$A$9:$C$15239,2,FALSE))-B19715),C19714)</f>
        <v>2.13</v>
      </c>
      <c r="D19715" s="98">
        <f>AVERAGE(C$10:C19715)</f>
        <v>1.0450888054399614</v>
      </c>
      <c r="E19715" s="2"/>
      <c r="G19715" s="23"/>
    </row>
    <row r="19716" spans="1:7" customFormat="1">
      <c r="A19716" s="4">
        <v>42354</v>
      </c>
      <c r="B19716">
        <v>0.15</v>
      </c>
      <c r="C19716">
        <f>IFERROR(((VLOOKUP(A19716,'Interest Rates-10yr'!$A$9:$C$15239,2,FALSE))-B19716),C19715)</f>
        <v>2.15</v>
      </c>
      <c r="D19716" s="98">
        <f>AVERAGE(C$10:C19716)</f>
        <v>1.0451448723803665</v>
      </c>
      <c r="E19716" s="2"/>
      <c r="G19716" s="23"/>
    </row>
    <row r="19717" spans="1:7" customFormat="1">
      <c r="A19717" s="4">
        <v>42355</v>
      </c>
      <c r="B19717">
        <v>0.37</v>
      </c>
      <c r="C19717">
        <f>IFERROR(((VLOOKUP(A19717,'Interest Rates-10yr'!$A$9:$C$15239,2,FALSE))-B19717),C19716)</f>
        <v>1.87</v>
      </c>
      <c r="D19717" s="98">
        <f>AVERAGE(C$10:C19717)</f>
        <v>1.0451867262025514</v>
      </c>
      <c r="E19717" s="2"/>
      <c r="G19717" s="23"/>
    </row>
    <row r="19718" spans="1:7" customFormat="1">
      <c r="A19718" s="4">
        <v>42356</v>
      </c>
      <c r="B19718">
        <v>0.37</v>
      </c>
      <c r="C19718">
        <f>IFERROR(((VLOOKUP(A19718,'Interest Rates-10yr'!$A$9:$C$15239,2,FALSE))-B19718),C19717)</f>
        <v>1.8199999999999998</v>
      </c>
      <c r="D19718" s="98">
        <f>AVERAGE(C$10:C19718)</f>
        <v>1.0452260388654868</v>
      </c>
      <c r="E19718" s="2"/>
      <c r="G19718" s="23"/>
    </row>
    <row r="19719" spans="1:7" customFormat="1">
      <c r="A19719" s="4">
        <v>42357</v>
      </c>
      <c r="B19719">
        <v>0.37</v>
      </c>
      <c r="C19719">
        <f>IFERROR(((VLOOKUP(A19719,'Interest Rates-10yr'!$A$9:$C$15239,2,FALSE))-B19719),C19718)</f>
        <v>1.8199999999999998</v>
      </c>
      <c r="D19719" s="98">
        <f>AVERAGE(C$10:C19719)</f>
        <v>1.0452653475393141</v>
      </c>
      <c r="E19719" s="2"/>
      <c r="G19719" s="23"/>
    </row>
    <row r="19720" spans="1:7" customFormat="1">
      <c r="A19720" s="4">
        <v>42358</v>
      </c>
      <c r="B19720">
        <v>0.37</v>
      </c>
      <c r="C19720">
        <f>IFERROR(((VLOOKUP(A19720,'Interest Rates-10yr'!$A$9:$C$15239,2,FALSE))-B19720),C19719)</f>
        <v>1.8199999999999998</v>
      </c>
      <c r="D19720" s="98">
        <f>AVERAGE(C$10:C19720)</f>
        <v>1.0453046522246401</v>
      </c>
      <c r="E19720" s="2"/>
      <c r="G19720" s="23"/>
    </row>
    <row r="19721" spans="1:7" customFormat="1">
      <c r="A19721" s="4">
        <v>42359</v>
      </c>
      <c r="B19721">
        <v>0.36</v>
      </c>
      <c r="C19721">
        <f>IFERROR(((VLOOKUP(A19721,'Interest Rates-10yr'!$A$9:$C$15239,2,FALSE))-B19721),C19720)</f>
        <v>1.8400000000000003</v>
      </c>
      <c r="D19721" s="98">
        <f>AVERAGE(C$10:C19721)</f>
        <v>1.0453449675324615</v>
      </c>
      <c r="E19721" s="2"/>
      <c r="G19721" s="23"/>
    </row>
    <row r="19722" spans="1:7" customFormat="1">
      <c r="A19722" s="4">
        <v>42360</v>
      </c>
      <c r="B19722">
        <v>0.36</v>
      </c>
      <c r="C19722">
        <f>IFERROR(((VLOOKUP(A19722,'Interest Rates-10yr'!$A$9:$C$15239,2,FALSE))-B19722),C19721)</f>
        <v>1.8800000000000003</v>
      </c>
      <c r="D19722" s="98">
        <f>AVERAGE(C$10:C19722)</f>
        <v>1.0453873078678984</v>
      </c>
      <c r="E19722" s="2"/>
      <c r="G19722" s="23"/>
    </row>
    <row r="19723" spans="1:7" customFormat="1">
      <c r="A19723" s="4">
        <v>42361</v>
      </c>
      <c r="B19723">
        <v>0.36</v>
      </c>
      <c r="C19723">
        <f>IFERROR(((VLOOKUP(A19723,'Interest Rates-10yr'!$A$9:$C$15239,2,FALSE))-B19723),C19722)</f>
        <v>1.9100000000000001</v>
      </c>
      <c r="D19723" s="98">
        <f>AVERAGE(C$10:C19723)</f>
        <v>1.0454311656690616</v>
      </c>
      <c r="E19723" s="2"/>
      <c r="G19723" s="23"/>
    </row>
    <row r="19724" spans="1:7" customFormat="1">
      <c r="A19724" s="4">
        <v>42362</v>
      </c>
      <c r="B19724">
        <v>0.36</v>
      </c>
      <c r="C19724">
        <f>IFERROR(((VLOOKUP(A19724,'Interest Rates-10yr'!$A$9:$C$15239,2,FALSE))-B19724),C19723)</f>
        <v>1.8900000000000001</v>
      </c>
      <c r="D19724" s="98">
        <f>AVERAGE(C$10:C19724)</f>
        <v>1.0454740045650459</v>
      </c>
      <c r="E19724" s="2"/>
      <c r="G19724" s="23"/>
    </row>
    <row r="19725" spans="1:7" customFormat="1">
      <c r="A19725" s="4">
        <v>42363</v>
      </c>
      <c r="B19725">
        <v>0.36</v>
      </c>
      <c r="C19725">
        <f>IFERROR(((VLOOKUP(A19725,'Interest Rates-10yr'!$A$9:$C$15239,2,FALSE))-B19725),C19724)</f>
        <v>1.8900000000000001</v>
      </c>
      <c r="D19725" s="98">
        <f>AVERAGE(C$10:C19725)</f>
        <v>1.0455168391154332</v>
      </c>
      <c r="E19725" s="2"/>
      <c r="G19725" s="23"/>
    </row>
    <row r="19726" spans="1:7" customFormat="1">
      <c r="A19726" s="4">
        <v>42364</v>
      </c>
      <c r="B19726">
        <v>0.36</v>
      </c>
      <c r="C19726">
        <f>IFERROR(((VLOOKUP(A19726,'Interest Rates-10yr'!$A$9:$C$15239,2,FALSE))-B19726),C19725)</f>
        <v>1.8900000000000001</v>
      </c>
      <c r="D19726" s="98">
        <f>AVERAGE(C$10:C19726)</f>
        <v>1.0455596693208844</v>
      </c>
      <c r="E19726" s="2"/>
      <c r="G19726" s="23"/>
    </row>
    <row r="19727" spans="1:7" customFormat="1">
      <c r="A19727" s="4">
        <v>42365</v>
      </c>
      <c r="B19727">
        <v>0.36</v>
      </c>
      <c r="C19727">
        <f>IFERROR(((VLOOKUP(A19727,'Interest Rates-10yr'!$A$9:$C$15239,2,FALSE))-B19727),C19726)</f>
        <v>1.8900000000000001</v>
      </c>
      <c r="D19727" s="98">
        <f>AVERAGE(C$10:C19727)</f>
        <v>1.0456024951820611</v>
      </c>
      <c r="E19727" s="2"/>
      <c r="G19727" s="23"/>
    </row>
    <row r="19728" spans="1:7" customFormat="1">
      <c r="A19728" s="4">
        <v>42366</v>
      </c>
      <c r="B19728">
        <v>0.36</v>
      </c>
      <c r="C19728">
        <f>IFERROR(((VLOOKUP(A19728,'Interest Rates-10yr'!$A$9:$C$15239,2,FALSE))-B19728),C19727)</f>
        <v>1.8800000000000003</v>
      </c>
      <c r="D19728" s="98">
        <f>AVERAGE(C$10:C19728)</f>
        <v>1.0456448095745159</v>
      </c>
      <c r="E19728" s="2"/>
      <c r="G19728" s="23"/>
    </row>
    <row r="19729" spans="1:8">
      <c r="A19729" s="4">
        <v>42367</v>
      </c>
      <c r="B19729">
        <v>0.36</v>
      </c>
      <c r="C19729">
        <f>IFERROR(((VLOOKUP(A19729,'Interest Rates-10yr'!$A$9:$C$15239,2,FALSE))-B19729),C19728)</f>
        <v>1.96</v>
      </c>
      <c r="D19729" s="98">
        <f>AVERAGE(C$10:C19729)</f>
        <v>1.0456911764705821</v>
      </c>
      <c r="E19729" s="2"/>
      <c r="H19729"/>
    </row>
    <row r="19730" spans="1:8">
      <c r="A19730" s="4">
        <v>42368</v>
      </c>
      <c r="B19730">
        <v>0.35</v>
      </c>
      <c r="C19730">
        <f>IFERROR(((VLOOKUP(A19730,'Interest Rates-10yr'!$A$9:$C$15239,2,FALSE))-B19730),C19729)</f>
        <v>1.96</v>
      </c>
      <c r="D19730" s="98">
        <f>AVERAGE(C$10:C19730)</f>
        <v>1.0457375386643617</v>
      </c>
      <c r="E19730" s="2"/>
      <c r="H19730"/>
    </row>
    <row r="19731" spans="1:8">
      <c r="A19731" s="4">
        <v>42369</v>
      </c>
      <c r="B19731">
        <v>0.2</v>
      </c>
      <c r="C19731">
        <f>IFERROR(((VLOOKUP(A19731,'Interest Rates-10yr'!$A$9:$C$15239,2,FALSE))-B19731),C19730)</f>
        <v>2.0699999999999998</v>
      </c>
      <c r="D19731" s="98">
        <f>AVERAGE(C$10:C19731)</f>
        <v>1.0457894736842044</v>
      </c>
      <c r="E19731" s="2"/>
      <c r="F19731" s="12" t="s">
        <v>175</v>
      </c>
      <c r="G19731" s="23">
        <f>AVERAGE(B19640:B19731)/100</f>
        <v>1.6108695652173914E-3</v>
      </c>
      <c r="H19731" s="23">
        <f>AVERAGE(C19640:C19731)/100</f>
        <v>2.0283695652173913E-2</v>
      </c>
    </row>
    <row r="19732" spans="1:8">
      <c r="A19732" s="4">
        <v>42370</v>
      </c>
      <c r="B19732">
        <v>0.2</v>
      </c>
      <c r="C19732">
        <f>IFERROR(((VLOOKUP(A19732,'Interest Rates-10yr'!$A$9:$C$15239,2,FALSE))-B19732),C19731)</f>
        <v>2.0699999999999998</v>
      </c>
      <c r="D19732" s="98">
        <f>AVERAGE(C$10:C19732)</f>
        <v>1.0458414034376047</v>
      </c>
      <c r="E19732" s="2"/>
      <c r="H19732"/>
    </row>
    <row r="19733" spans="1:8">
      <c r="A19733" s="4">
        <v>42371</v>
      </c>
      <c r="B19733">
        <v>0.2</v>
      </c>
      <c r="C19733">
        <f>IFERROR(((VLOOKUP(A19733,'Interest Rates-10yr'!$A$9:$C$15239,2,FALSE))-B19733),C19732)</f>
        <v>2.0699999999999998</v>
      </c>
      <c r="D19733" s="98">
        <f>AVERAGE(C$10:C19733)</f>
        <v>1.0458933279253639</v>
      </c>
      <c r="E19733" s="2"/>
      <c r="H19733"/>
    </row>
    <row r="19734" spans="1:8">
      <c r="A19734" s="4">
        <v>42372</v>
      </c>
      <c r="B19734">
        <v>0.2</v>
      </c>
      <c r="C19734">
        <f>IFERROR(((VLOOKUP(A19734,'Interest Rates-10yr'!$A$9:$C$15239,2,FALSE))-B19734),C19733)</f>
        <v>2.0699999999999998</v>
      </c>
      <c r="D19734" s="98">
        <f>AVERAGE(C$10:C19734)</f>
        <v>1.0459452471482826</v>
      </c>
      <c r="E19734" s="2"/>
      <c r="H19734"/>
    </row>
    <row r="19735" spans="1:8">
      <c r="A19735" s="4">
        <v>42373</v>
      </c>
      <c r="B19735">
        <v>0.36</v>
      </c>
      <c r="C19735">
        <f>IFERROR(((VLOOKUP(A19735,'Interest Rates-10yr'!$A$9:$C$15239,2,FALSE))-B19735),C19734)</f>
        <v>1.8800000000000003</v>
      </c>
      <c r="D19735" s="98">
        <f>AVERAGE(C$10:C19735)</f>
        <v>1.0459875291493399</v>
      </c>
      <c r="E19735" s="2"/>
      <c r="H19735"/>
    </row>
    <row r="19736" spans="1:8">
      <c r="A19736" s="4">
        <v>42374</v>
      </c>
      <c r="B19736">
        <v>0.36</v>
      </c>
      <c r="C19736">
        <f>IFERROR(((VLOOKUP(A19736,'Interest Rates-10yr'!$A$9:$C$15239,2,FALSE))-B19736),C19735)</f>
        <v>1.8900000000000001</v>
      </c>
      <c r="D19736" s="98">
        <f>AVERAGE(C$10:C19736)</f>
        <v>1.0460303137831337</v>
      </c>
      <c r="E19736" s="2"/>
      <c r="H19736"/>
    </row>
    <row r="19737" spans="1:8">
      <c r="A19737" s="4">
        <v>42375</v>
      </c>
      <c r="B19737">
        <v>0.36</v>
      </c>
      <c r="C19737">
        <f>IFERROR(((VLOOKUP(A19737,'Interest Rates-10yr'!$A$9:$C$15239,2,FALSE))-B19737),C19736)</f>
        <v>1.8200000000000003</v>
      </c>
      <c r="D19737" s="98">
        <f>AVERAGE(C$10:C19737)</f>
        <v>1.0460695458231892</v>
      </c>
      <c r="E19737" s="2"/>
      <c r="H19737"/>
    </row>
    <row r="19738" spans="1:8">
      <c r="A19738" s="4">
        <v>42376</v>
      </c>
      <c r="B19738">
        <v>0.36</v>
      </c>
      <c r="C19738">
        <f>IFERROR(((VLOOKUP(A19738,'Interest Rates-10yr'!$A$9:$C$15239,2,FALSE))-B19738),C19737)</f>
        <v>1.8000000000000003</v>
      </c>
      <c r="D19738" s="98">
        <f>AVERAGE(C$10:C19738)</f>
        <v>1.0461077601500266</v>
      </c>
      <c r="E19738" s="2"/>
      <c r="H19738"/>
    </row>
    <row r="19739" spans="1:8">
      <c r="A19739" s="4">
        <v>42377</v>
      </c>
      <c r="B19739">
        <v>0.36</v>
      </c>
      <c r="C19739">
        <f>IFERROR(((VLOOKUP(A19739,'Interest Rates-10yr'!$A$9:$C$15239,2,FALSE))-B19739),C19738)</f>
        <v>1.77</v>
      </c>
      <c r="D19739" s="98">
        <f>AVERAGE(C$10:C19739)</f>
        <v>1.0461444500760202</v>
      </c>
      <c r="E19739" s="2"/>
      <c r="H19739"/>
    </row>
    <row r="19740" spans="1:8">
      <c r="A19740" s="4">
        <v>42378</v>
      </c>
      <c r="B19740">
        <v>0.36</v>
      </c>
      <c r="C19740">
        <f>IFERROR(((VLOOKUP(A19740,'Interest Rates-10yr'!$A$9:$C$15239,2,FALSE))-B19740),C19739)</f>
        <v>1.77</v>
      </c>
      <c r="D19740" s="98">
        <f>AVERAGE(C$10:C19740)</f>
        <v>1.0461811362830002</v>
      </c>
      <c r="E19740" s="2"/>
      <c r="H19740"/>
    </row>
    <row r="19741" spans="1:8">
      <c r="A19741" s="4">
        <v>42379</v>
      </c>
      <c r="B19741">
        <v>0.36</v>
      </c>
      <c r="C19741">
        <f>IFERROR(((VLOOKUP(A19741,'Interest Rates-10yr'!$A$9:$C$15239,2,FALSE))-B19741),C19740)</f>
        <v>1.77</v>
      </c>
      <c r="D19741" s="98">
        <f>AVERAGE(C$10:C19741)</f>
        <v>1.0462178187715323</v>
      </c>
      <c r="E19741" s="2"/>
      <c r="H19741"/>
    </row>
    <row r="19742" spans="1:8">
      <c r="A19742" s="4">
        <v>42380</v>
      </c>
      <c r="B19742">
        <v>0.36</v>
      </c>
      <c r="C19742">
        <f>IFERROR(((VLOOKUP(A19742,'Interest Rates-10yr'!$A$9:$C$15239,2,FALSE))-B19742),C19741)</f>
        <v>1.81</v>
      </c>
      <c r="D19742" s="98">
        <f>AVERAGE(C$10:C19742)</f>
        <v>1.0462565246034501</v>
      </c>
      <c r="E19742" s="2"/>
      <c r="H19742"/>
    </row>
    <row r="19743" spans="1:8">
      <c r="A19743" s="4">
        <v>42381</v>
      </c>
      <c r="B19743">
        <v>0.36</v>
      </c>
      <c r="C19743">
        <f>IFERROR(((VLOOKUP(A19743,'Interest Rates-10yr'!$A$9:$C$15239,2,FALSE))-B19743),C19742)</f>
        <v>1.7600000000000002</v>
      </c>
      <c r="D19743" s="98">
        <f>AVERAGE(C$10:C19743)</f>
        <v>1.0462926928144258</v>
      </c>
      <c r="E19743" s="2"/>
      <c r="H19743"/>
    </row>
    <row r="19744" spans="1:8">
      <c r="A19744" s="4">
        <v>42382</v>
      </c>
      <c r="B19744">
        <v>0.36</v>
      </c>
      <c r="C19744">
        <f>IFERROR(((VLOOKUP(A19744,'Interest Rates-10yr'!$A$9:$C$15239,2,FALSE))-B19744),C19743)</f>
        <v>1.7200000000000002</v>
      </c>
      <c r="D19744" s="98">
        <f>AVERAGE(C$10:C19744)</f>
        <v>1.0463268305041742</v>
      </c>
      <c r="E19744" s="2"/>
      <c r="H19744"/>
    </row>
    <row r="19745" spans="1:7" customFormat="1">
      <c r="A19745" s="4">
        <v>42383</v>
      </c>
      <c r="B19745">
        <v>0.36</v>
      </c>
      <c r="C19745">
        <f>IFERROR(((VLOOKUP(A19745,'Interest Rates-10yr'!$A$9:$C$15239,2,FALSE))-B19745),C19744)</f>
        <v>1.7400000000000002</v>
      </c>
      <c r="D19745" s="98">
        <f>AVERAGE(C$10:C19745)</f>
        <v>1.04636197811106</v>
      </c>
      <c r="E19745" s="2"/>
      <c r="G19745" s="23"/>
    </row>
    <row r="19746" spans="1:7" customFormat="1">
      <c r="A19746" s="4">
        <v>42384</v>
      </c>
      <c r="B19746">
        <v>0.36</v>
      </c>
      <c r="C19746">
        <f>IFERROR(((VLOOKUP(A19746,'Interest Rates-10yr'!$A$9:$C$15239,2,FALSE))-B19746),C19745)</f>
        <v>1.67</v>
      </c>
      <c r="D19746" s="98">
        <f>AVERAGE(C$10:C19746)</f>
        <v>1.0463935755180565</v>
      </c>
      <c r="E19746" s="2"/>
      <c r="G19746" s="23"/>
    </row>
    <row r="19747" spans="1:7" customFormat="1">
      <c r="A19747" s="4">
        <v>42385</v>
      </c>
      <c r="B19747">
        <v>0.36</v>
      </c>
      <c r="C19747">
        <f>IFERROR(((VLOOKUP(A19747,'Interest Rates-10yr'!$A$9:$C$15239,2,FALSE))-B19747),C19746)</f>
        <v>1.67</v>
      </c>
      <c r="D19747" s="98">
        <f>AVERAGE(C$10:C19747)</f>
        <v>1.04642516972337</v>
      </c>
      <c r="E19747" s="2"/>
      <c r="G19747" s="23"/>
    </row>
    <row r="19748" spans="1:7" customFormat="1">
      <c r="A19748" s="4">
        <v>42386</v>
      </c>
      <c r="B19748">
        <v>0.36</v>
      </c>
      <c r="C19748">
        <f>IFERROR(((VLOOKUP(A19748,'Interest Rates-10yr'!$A$9:$C$15239,2,FALSE))-B19748),C19747)</f>
        <v>1.67</v>
      </c>
      <c r="D19748" s="98">
        <f>AVERAGE(C$10:C19748)</f>
        <v>1.0464567607274875</v>
      </c>
      <c r="E19748" s="2"/>
      <c r="G19748" s="23"/>
    </row>
    <row r="19749" spans="1:7" customFormat="1">
      <c r="A19749" s="4">
        <v>42387</v>
      </c>
      <c r="B19749">
        <v>0.36</v>
      </c>
      <c r="C19749">
        <f>IFERROR(((VLOOKUP(A19749,'Interest Rates-10yr'!$A$9:$C$15239,2,FALSE))-B19749),C19748)</f>
        <v>1.67</v>
      </c>
      <c r="D19749" s="98">
        <f>AVERAGE(C$10:C19749)</f>
        <v>1.0464883485308953</v>
      </c>
      <c r="E19749" s="2"/>
      <c r="G19749" s="23"/>
    </row>
    <row r="19750" spans="1:7" customFormat="1">
      <c r="A19750" s="4">
        <v>42388</v>
      </c>
      <c r="B19750">
        <v>0.36</v>
      </c>
      <c r="C19750">
        <f>IFERROR(((VLOOKUP(A19750,'Interest Rates-10yr'!$A$9:$C$15239,2,FALSE))-B19750),C19749)</f>
        <v>1.7000000000000002</v>
      </c>
      <c r="D19750" s="98">
        <f>AVERAGE(C$10:C19750)</f>
        <v>1.0465214528139342</v>
      </c>
      <c r="E19750" s="2"/>
      <c r="G19750" s="23"/>
    </row>
    <row r="19751" spans="1:7" customFormat="1">
      <c r="A19751" s="4">
        <v>42389</v>
      </c>
      <c r="B19751">
        <v>0.37</v>
      </c>
      <c r="C19751">
        <f>IFERROR(((VLOOKUP(A19751,'Interest Rates-10yr'!$A$9:$C$15239,2,FALSE))-B19751),C19750)</f>
        <v>1.6399999999999997</v>
      </c>
      <c r="D19751" s="98">
        <f>AVERAGE(C$10:C19751)</f>
        <v>1.0465515145375277</v>
      </c>
      <c r="E19751" s="2"/>
      <c r="G19751" s="23"/>
    </row>
    <row r="19752" spans="1:7" customFormat="1">
      <c r="A19752" s="4">
        <v>42390</v>
      </c>
      <c r="B19752">
        <v>0.37</v>
      </c>
      <c r="C19752">
        <f>IFERROR(((VLOOKUP(A19752,'Interest Rates-10yr'!$A$9:$C$15239,2,FALSE))-B19752),C19751)</f>
        <v>1.65</v>
      </c>
      <c r="D19752" s="98">
        <f>AVERAGE(C$10:C19752)</f>
        <v>1.0465820797244529</v>
      </c>
      <c r="E19752" s="2"/>
      <c r="G19752" s="23"/>
    </row>
    <row r="19753" spans="1:7" customFormat="1">
      <c r="A19753" s="4">
        <v>42391</v>
      </c>
      <c r="B19753">
        <v>0.38</v>
      </c>
      <c r="C19753">
        <f>IFERROR(((VLOOKUP(A19753,'Interest Rates-10yr'!$A$9:$C$15239,2,FALSE))-B19753),C19752)</f>
        <v>1.69</v>
      </c>
      <c r="D19753" s="98">
        <f>AVERAGE(C$10:C19753)</f>
        <v>1.0466146677471573</v>
      </c>
      <c r="E19753" s="2"/>
      <c r="G19753" s="23"/>
    </row>
    <row r="19754" spans="1:7" customFormat="1">
      <c r="A19754" s="4">
        <v>42392</v>
      </c>
      <c r="B19754">
        <v>0.38</v>
      </c>
      <c r="C19754">
        <f>IFERROR(((VLOOKUP(A19754,'Interest Rates-10yr'!$A$9:$C$15239,2,FALSE))-B19754),C19753)</f>
        <v>1.69</v>
      </c>
      <c r="D19754" s="98">
        <f>AVERAGE(C$10:C19754)</f>
        <v>1.0466472524689729</v>
      </c>
      <c r="E19754" s="2"/>
      <c r="G19754" s="23"/>
    </row>
    <row r="19755" spans="1:7" customFormat="1">
      <c r="A19755" s="4">
        <v>42393</v>
      </c>
      <c r="B19755">
        <v>0.38</v>
      </c>
      <c r="C19755">
        <f>IFERROR(((VLOOKUP(A19755,'Interest Rates-10yr'!$A$9:$C$15239,2,FALSE))-B19755),C19754)</f>
        <v>1.69</v>
      </c>
      <c r="D19755" s="98">
        <f>AVERAGE(C$10:C19755)</f>
        <v>1.0466798338904015</v>
      </c>
      <c r="E19755" s="2"/>
      <c r="G19755" s="23"/>
    </row>
    <row r="19756" spans="1:7" customFormat="1">
      <c r="A19756" s="4">
        <v>42394</v>
      </c>
      <c r="B19756">
        <v>0.38</v>
      </c>
      <c r="C19756">
        <f>IFERROR(((VLOOKUP(A19756,'Interest Rates-10yr'!$A$9:$C$15239,2,FALSE))-B19756),C19755)</f>
        <v>1.65</v>
      </c>
      <c r="D19756" s="98">
        <f>AVERAGE(C$10:C19756)</f>
        <v>1.0467103863877993</v>
      </c>
      <c r="E19756" s="2"/>
      <c r="G19756" s="23"/>
    </row>
    <row r="19757" spans="1:7" customFormat="1">
      <c r="A19757" s="4">
        <v>42395</v>
      </c>
      <c r="B19757">
        <v>0.38</v>
      </c>
      <c r="C19757">
        <f>IFERROR(((VLOOKUP(A19757,'Interest Rates-10yr'!$A$9:$C$15239,2,FALSE))-B19757),C19756)</f>
        <v>1.63</v>
      </c>
      <c r="D19757" s="98">
        <f>AVERAGE(C$10:C19757)</f>
        <v>1.0467399230301739</v>
      </c>
      <c r="E19757" s="2"/>
      <c r="G19757" s="23"/>
    </row>
    <row r="19758" spans="1:7" customFormat="1">
      <c r="A19758" s="4">
        <v>42396</v>
      </c>
      <c r="B19758">
        <v>0.38</v>
      </c>
      <c r="C19758">
        <f>IFERROR(((VLOOKUP(A19758,'Interest Rates-10yr'!$A$9:$C$15239,2,FALSE))-B19758),C19757)</f>
        <v>1.6400000000000001</v>
      </c>
      <c r="D19758" s="98">
        <f>AVERAGE(C$10:C19758)</f>
        <v>1.0467699630360967</v>
      </c>
      <c r="E19758" s="2"/>
      <c r="G19758" s="23"/>
    </row>
    <row r="19759" spans="1:7" customFormat="1">
      <c r="A19759" s="4">
        <v>42397</v>
      </c>
      <c r="B19759">
        <v>0.38</v>
      </c>
      <c r="C19759">
        <f>IFERROR(((VLOOKUP(A19759,'Interest Rates-10yr'!$A$9:$C$15239,2,FALSE))-B19759),C19758)</f>
        <v>1.62</v>
      </c>
      <c r="D19759" s="98">
        <f>AVERAGE(C$10:C19759)</f>
        <v>1.0467989873417656</v>
      </c>
      <c r="E19759" s="2"/>
      <c r="G19759" s="23"/>
    </row>
    <row r="19760" spans="1:7" customFormat="1">
      <c r="A19760" s="4">
        <v>42398</v>
      </c>
      <c r="B19760">
        <v>0.28999999999999998</v>
      </c>
      <c r="C19760">
        <f>IFERROR(((VLOOKUP(A19760,'Interest Rates-10yr'!$A$9:$C$15239,2,FALSE))-B19760),C19759)</f>
        <v>1.65</v>
      </c>
      <c r="D19760" s="98">
        <f>AVERAGE(C$10:C19760)</f>
        <v>1.0468295276188484</v>
      </c>
      <c r="E19760" s="2"/>
      <c r="G19760" s="23"/>
    </row>
    <row r="19761" spans="1:7" customFormat="1">
      <c r="A19761" s="4">
        <v>42399</v>
      </c>
      <c r="B19761">
        <v>0.28999999999999998</v>
      </c>
      <c r="C19761">
        <f>IFERROR(((VLOOKUP(A19761,'Interest Rates-10yr'!$A$9:$C$15239,2,FALSE))-B19761),C19760)</f>
        <v>1.65</v>
      </c>
      <c r="D19761" s="98">
        <f>AVERAGE(C$10:C19761)</f>
        <v>1.0468600648035578</v>
      </c>
      <c r="E19761" s="2"/>
      <c r="G19761" s="23"/>
    </row>
    <row r="19762" spans="1:7" customFormat="1">
      <c r="A19762" s="4">
        <v>42400</v>
      </c>
      <c r="B19762">
        <v>0.28999999999999998</v>
      </c>
      <c r="C19762">
        <f>IFERROR(((VLOOKUP(A19762,'Interest Rates-10yr'!$A$9:$C$15239,2,FALSE))-B19762),C19761)</f>
        <v>1.65</v>
      </c>
      <c r="D19762" s="98">
        <f>AVERAGE(C$10:C19762)</f>
        <v>1.0468905988963639</v>
      </c>
      <c r="E19762" s="2"/>
      <c r="G19762" s="23"/>
    </row>
    <row r="19763" spans="1:7" customFormat="1">
      <c r="A19763" s="4">
        <v>42401</v>
      </c>
      <c r="B19763">
        <v>0.38</v>
      </c>
      <c r="C19763">
        <f>IFERROR(((VLOOKUP(A19763,'Interest Rates-10yr'!$A$9:$C$15239,2,FALSE))-B19763),C19762)</f>
        <v>1.5899999999999999</v>
      </c>
      <c r="D19763" s="98">
        <f>AVERAGE(C$10:C19763)</f>
        <v>1.0469180925382138</v>
      </c>
      <c r="E19763" s="2"/>
      <c r="G19763" s="23"/>
    </row>
    <row r="19764" spans="1:7" customFormat="1">
      <c r="A19764" s="4">
        <v>42402</v>
      </c>
      <c r="B19764">
        <v>0.38</v>
      </c>
      <c r="C19764">
        <f>IFERROR(((VLOOKUP(A19764,'Interest Rates-10yr'!$A$9:$C$15239,2,FALSE))-B19764),C19763)</f>
        <v>1.4900000000000002</v>
      </c>
      <c r="D19764" s="98">
        <f>AVERAGE(C$10:C19764)</f>
        <v>1.0469405213869845</v>
      </c>
      <c r="E19764" s="2"/>
      <c r="G19764" s="23"/>
    </row>
    <row r="19765" spans="1:7" customFormat="1">
      <c r="A19765" s="4">
        <v>42403</v>
      </c>
      <c r="B19765">
        <v>0.38</v>
      </c>
      <c r="C19765">
        <f>IFERROR(((VLOOKUP(A19765,'Interest Rates-10yr'!$A$9:$C$15239,2,FALSE))-B19765),C19764)</f>
        <v>1.5</v>
      </c>
      <c r="D19765" s="98">
        <f>AVERAGE(C$10:C19765)</f>
        <v>1.0469634541405082</v>
      </c>
      <c r="E19765" s="2"/>
      <c r="G19765" s="23"/>
    </row>
    <row r="19766" spans="1:7" customFormat="1">
      <c r="A19766" s="4">
        <v>42404</v>
      </c>
      <c r="B19766">
        <v>0.38</v>
      </c>
      <c r="C19766">
        <f>IFERROR(((VLOOKUP(A19766,'Interest Rates-10yr'!$A$9:$C$15239,2,FALSE))-B19766),C19765)</f>
        <v>1.4900000000000002</v>
      </c>
      <c r="D19766" s="98">
        <f>AVERAGE(C$10:C19766)</f>
        <v>1.0469858784228314</v>
      </c>
      <c r="E19766" s="2"/>
      <c r="G19766" s="23"/>
    </row>
    <row r="19767" spans="1:7" customFormat="1">
      <c r="A19767" s="4">
        <v>42405</v>
      </c>
      <c r="B19767">
        <v>0.38</v>
      </c>
      <c r="C19767">
        <f>IFERROR(((VLOOKUP(A19767,'Interest Rates-10yr'!$A$9:$C$15239,2,FALSE))-B19767),C19766)</f>
        <v>1.48</v>
      </c>
      <c r="D19767" s="98">
        <f>AVERAGE(C$10:C19767)</f>
        <v>1.0470077943111589</v>
      </c>
      <c r="E19767" s="2"/>
      <c r="G19767" s="23"/>
    </row>
    <row r="19768" spans="1:7" customFormat="1">
      <c r="A19768" s="4">
        <v>42406</v>
      </c>
      <c r="B19768">
        <v>0.38</v>
      </c>
      <c r="C19768">
        <f>IFERROR(((VLOOKUP(A19768,'Interest Rates-10yr'!$A$9:$C$15239,2,FALSE))-B19768),C19767)</f>
        <v>1.48</v>
      </c>
      <c r="D19768" s="98">
        <f>AVERAGE(C$10:C19768)</f>
        <v>1.047029707981167</v>
      </c>
      <c r="E19768" s="2"/>
      <c r="G19768" s="23"/>
    </row>
    <row r="19769" spans="1:7" customFormat="1">
      <c r="A19769" s="4">
        <v>42407</v>
      </c>
      <c r="B19769">
        <v>0.38</v>
      </c>
      <c r="C19769">
        <f>IFERROR(((VLOOKUP(A19769,'Interest Rates-10yr'!$A$9:$C$15239,2,FALSE))-B19769),C19768)</f>
        <v>1.48</v>
      </c>
      <c r="D19769" s="98">
        <f>AVERAGE(C$10:C19769)</f>
        <v>1.0470516194331922</v>
      </c>
      <c r="E19769" s="2"/>
      <c r="G19769" s="23"/>
    </row>
    <row r="19770" spans="1:7" customFormat="1">
      <c r="A19770" s="4">
        <v>42408</v>
      </c>
      <c r="B19770">
        <v>0.38</v>
      </c>
      <c r="C19770">
        <f>IFERROR(((VLOOKUP(A19770,'Interest Rates-10yr'!$A$9:$C$15239,2,FALSE))-B19770),C19769)</f>
        <v>1.37</v>
      </c>
      <c r="D19770" s="98">
        <f>AVERAGE(C$10:C19770)</f>
        <v>1.0470679621476584</v>
      </c>
      <c r="E19770" s="2"/>
      <c r="G19770" s="23"/>
    </row>
    <row r="19771" spans="1:7" customFormat="1">
      <c r="A19771" s="4">
        <v>42409</v>
      </c>
      <c r="B19771">
        <v>0.38</v>
      </c>
      <c r="C19771">
        <f>IFERROR(((VLOOKUP(A19771,'Interest Rates-10yr'!$A$9:$C$15239,2,FALSE))-B19771),C19770)</f>
        <v>1.3599999999999999</v>
      </c>
      <c r="D19771" s="98">
        <f>AVERAGE(C$10:C19771)</f>
        <v>1.0470837971865135</v>
      </c>
      <c r="E19771" s="2"/>
      <c r="G19771" s="23"/>
    </row>
    <row r="19772" spans="1:7" customFormat="1">
      <c r="A19772" s="4">
        <v>42410</v>
      </c>
      <c r="B19772">
        <v>0.38</v>
      </c>
      <c r="C19772">
        <f>IFERROR(((VLOOKUP(A19772,'Interest Rates-10yr'!$A$9:$C$15239,2,FALSE))-B19772),C19771)</f>
        <v>1.33</v>
      </c>
      <c r="D19772" s="98">
        <f>AVERAGE(C$10:C19772)</f>
        <v>1.0470981126347154</v>
      </c>
      <c r="E19772" s="2"/>
      <c r="G19772" s="23"/>
    </row>
    <row r="19773" spans="1:7" customFormat="1">
      <c r="A19773" s="4">
        <v>42411</v>
      </c>
      <c r="B19773">
        <v>0.38</v>
      </c>
      <c r="C19773">
        <f>IFERROR(((VLOOKUP(A19773,'Interest Rates-10yr'!$A$9:$C$15239,2,FALSE))-B19773),C19772)</f>
        <v>1.25</v>
      </c>
      <c r="D19773" s="98">
        <f>AVERAGE(C$10:C19773)</f>
        <v>1.0471083788706679</v>
      </c>
      <c r="E19773" s="2"/>
      <c r="G19773" s="23"/>
    </row>
    <row r="19774" spans="1:7" customFormat="1">
      <c r="A19774" s="4">
        <v>42412</v>
      </c>
      <c r="B19774">
        <v>0.38</v>
      </c>
      <c r="C19774">
        <f>IFERROR(((VLOOKUP(A19774,'Interest Rates-10yr'!$A$9:$C$15239,2,FALSE))-B19774),C19773)</f>
        <v>1.3599999999999999</v>
      </c>
      <c r="D19774" s="98">
        <f>AVERAGE(C$10:C19774)</f>
        <v>1.0471242094611626</v>
      </c>
      <c r="E19774" s="2"/>
      <c r="G19774" s="23"/>
    </row>
    <row r="19775" spans="1:7" customFormat="1">
      <c r="A19775" s="4">
        <v>42413</v>
      </c>
      <c r="B19775">
        <v>0.38</v>
      </c>
      <c r="C19775">
        <f>IFERROR(((VLOOKUP(A19775,'Interest Rates-10yr'!$A$9:$C$15239,2,FALSE))-B19775),C19774)</f>
        <v>1.3599999999999999</v>
      </c>
      <c r="D19775" s="98">
        <f>AVERAGE(C$10:C19775)</f>
        <v>1.0471400384498573</v>
      </c>
      <c r="E19775" s="2"/>
      <c r="G19775" s="23"/>
    </row>
    <row r="19776" spans="1:7" customFormat="1">
      <c r="A19776" s="4">
        <v>42414</v>
      </c>
      <c r="B19776">
        <v>0.38</v>
      </c>
      <c r="C19776">
        <f>IFERROR(((VLOOKUP(A19776,'Interest Rates-10yr'!$A$9:$C$15239,2,FALSE))-B19776),C19775)</f>
        <v>1.3599999999999999</v>
      </c>
      <c r="D19776" s="98">
        <f>AVERAGE(C$10:C19776)</f>
        <v>1.047155865836995</v>
      </c>
      <c r="E19776" s="2"/>
      <c r="G19776" s="23"/>
    </row>
    <row r="19777" spans="1:7" customFormat="1">
      <c r="A19777" s="4">
        <v>42415</v>
      </c>
      <c r="B19777">
        <v>0.38</v>
      </c>
      <c r="C19777">
        <f>IFERROR(((VLOOKUP(A19777,'Interest Rates-10yr'!$A$9:$C$15239,2,FALSE))-B19777),C19776)</f>
        <v>1.3599999999999999</v>
      </c>
      <c r="D19777" s="98">
        <f>AVERAGE(C$10:C19777)</f>
        <v>1.0471716916228189</v>
      </c>
      <c r="E19777" s="2"/>
      <c r="G19777" s="23"/>
    </row>
    <row r="19778" spans="1:7" customFormat="1">
      <c r="A19778" s="4">
        <v>42416</v>
      </c>
      <c r="B19778">
        <v>0.38</v>
      </c>
      <c r="C19778">
        <f>IFERROR(((VLOOKUP(A19778,'Interest Rates-10yr'!$A$9:$C$15239,2,FALSE))-B19778),C19777)</f>
        <v>1.4</v>
      </c>
      <c r="D19778" s="98">
        <f>AVERAGE(C$10:C19778)</f>
        <v>1.0471895391774941</v>
      </c>
      <c r="E19778" s="2"/>
      <c r="G19778" s="23"/>
    </row>
    <row r="19779" spans="1:7" customFormat="1">
      <c r="A19779" s="4">
        <v>42417</v>
      </c>
      <c r="B19779">
        <v>0.37</v>
      </c>
      <c r="C19779">
        <f>IFERROR(((VLOOKUP(A19779,'Interest Rates-10yr'!$A$9:$C$15239,2,FALSE))-B19779),C19778)</f>
        <v>1.44</v>
      </c>
      <c r="D19779" s="98">
        <f>AVERAGE(C$10:C19779)</f>
        <v>1.0472094081942278</v>
      </c>
      <c r="E19779" s="2"/>
      <c r="G19779" s="23"/>
    </row>
    <row r="19780" spans="1:7" customFormat="1">
      <c r="A19780" s="4">
        <v>42418</v>
      </c>
      <c r="B19780">
        <v>0.38</v>
      </c>
      <c r="C19780">
        <f>IFERROR(((VLOOKUP(A19780,'Interest Rates-10yr'!$A$9:$C$15239,2,FALSE))-B19780),C19779)</f>
        <v>1.37</v>
      </c>
      <c r="D19780" s="98">
        <f>AVERAGE(C$10:C19780)</f>
        <v>1.0472257346618725</v>
      </c>
      <c r="E19780" s="2"/>
      <c r="G19780" s="23"/>
    </row>
    <row r="19781" spans="1:7" customFormat="1">
      <c r="A19781" s="4">
        <v>42419</v>
      </c>
      <c r="B19781">
        <v>0.38</v>
      </c>
      <c r="C19781">
        <f>IFERROR(((VLOOKUP(A19781,'Interest Rates-10yr'!$A$9:$C$15239,2,FALSE))-B19781),C19780)</f>
        <v>1.38</v>
      </c>
      <c r="D19781" s="98">
        <f>AVERAGE(C$10:C19781)</f>
        <v>1.0472425652437731</v>
      </c>
      <c r="E19781" s="2"/>
      <c r="G19781" s="23"/>
    </row>
    <row r="19782" spans="1:7" customFormat="1">
      <c r="A19782" s="4">
        <v>42420</v>
      </c>
      <c r="B19782">
        <v>0.38</v>
      </c>
      <c r="C19782">
        <f>IFERROR(((VLOOKUP(A19782,'Interest Rates-10yr'!$A$9:$C$15239,2,FALSE))-B19782),C19781)</f>
        <v>1.38</v>
      </c>
      <c r="D19782" s="98">
        <f>AVERAGE(C$10:C19782)</f>
        <v>1.0472593941232935</v>
      </c>
      <c r="E19782" s="2"/>
      <c r="G19782" s="23"/>
    </row>
    <row r="19783" spans="1:7" customFormat="1">
      <c r="A19783" s="4">
        <v>42421</v>
      </c>
      <c r="B19783">
        <v>0.38</v>
      </c>
      <c r="C19783">
        <f>IFERROR(((VLOOKUP(A19783,'Interest Rates-10yr'!$A$9:$C$15239,2,FALSE))-B19783),C19782)</f>
        <v>1.38</v>
      </c>
      <c r="D19783" s="98">
        <f>AVERAGE(C$10:C19783)</f>
        <v>1.0472762213006921</v>
      </c>
      <c r="E19783" s="2"/>
      <c r="G19783" s="23"/>
    </row>
    <row r="19784" spans="1:7" customFormat="1">
      <c r="A19784" s="4">
        <v>42422</v>
      </c>
      <c r="B19784">
        <v>0.38</v>
      </c>
      <c r="C19784">
        <f>IFERROR(((VLOOKUP(A19784,'Interest Rates-10yr'!$A$9:$C$15239,2,FALSE))-B19784),C19783)</f>
        <v>1.3900000000000001</v>
      </c>
      <c r="D19784" s="98">
        <f>AVERAGE(C$10:C19784)</f>
        <v>1.047293552465228</v>
      </c>
      <c r="E19784" s="2"/>
      <c r="G19784" s="23"/>
    </row>
    <row r="19785" spans="1:7" customFormat="1">
      <c r="A19785" s="4">
        <v>42423</v>
      </c>
      <c r="B19785">
        <v>0.38</v>
      </c>
      <c r="C19785">
        <f>IFERROR(((VLOOKUP(A19785,'Interest Rates-10yr'!$A$9:$C$15239,2,FALSE))-B19785),C19784)</f>
        <v>1.3599999999999999</v>
      </c>
      <c r="D19785" s="98">
        <f>AVERAGE(C$10:C19785)</f>
        <v>1.0473093648867255</v>
      </c>
      <c r="E19785" s="2"/>
      <c r="G19785" s="23"/>
    </row>
    <row r="19786" spans="1:7" customFormat="1">
      <c r="A19786" s="4">
        <v>42424</v>
      </c>
      <c r="B19786">
        <v>0.38</v>
      </c>
      <c r="C19786">
        <f>IFERROR(((VLOOKUP(A19786,'Interest Rates-10yr'!$A$9:$C$15239,2,FALSE))-B19786),C19785)</f>
        <v>1.37</v>
      </c>
      <c r="D19786" s="98">
        <f>AVERAGE(C$10:C19786)</f>
        <v>1.0473256813470133</v>
      </c>
      <c r="E19786" s="2"/>
      <c r="G19786" s="23"/>
    </row>
    <row r="19787" spans="1:7" customFormat="1">
      <c r="A19787" s="4">
        <v>42425</v>
      </c>
      <c r="B19787">
        <v>0.37</v>
      </c>
      <c r="C19787">
        <f>IFERROR(((VLOOKUP(A19787,'Interest Rates-10yr'!$A$9:$C$15239,2,FALSE))-B19787),C19786)</f>
        <v>1.3399999999999999</v>
      </c>
      <c r="D19787" s="98">
        <f>AVERAGE(C$10:C19787)</f>
        <v>1.047340479320451</v>
      </c>
      <c r="E19787" s="2"/>
      <c r="G19787" s="23"/>
    </row>
    <row r="19788" spans="1:7" customFormat="1">
      <c r="A19788" s="4">
        <v>42426</v>
      </c>
      <c r="B19788">
        <v>0.37</v>
      </c>
      <c r="C19788">
        <f>IFERROR(((VLOOKUP(A19788,'Interest Rates-10yr'!$A$9:$C$15239,2,FALSE))-B19788),C19787)</f>
        <v>1.3900000000000001</v>
      </c>
      <c r="D19788" s="98">
        <f>AVERAGE(C$10:C19788)</f>
        <v>1.0473578037312241</v>
      </c>
      <c r="E19788" s="2"/>
      <c r="G19788" s="23"/>
    </row>
    <row r="19789" spans="1:7" customFormat="1">
      <c r="A19789" s="4">
        <v>42427</v>
      </c>
      <c r="B19789">
        <v>0.37</v>
      </c>
      <c r="C19789">
        <f>IFERROR(((VLOOKUP(A19789,'Interest Rates-10yr'!$A$9:$C$15239,2,FALSE))-B19789),C19788)</f>
        <v>1.3900000000000001</v>
      </c>
      <c r="D19789" s="98">
        <f>AVERAGE(C$10:C19789)</f>
        <v>1.0473751263902873</v>
      </c>
      <c r="E19789" s="2"/>
      <c r="G19789" s="23"/>
    </row>
    <row r="19790" spans="1:7" customFormat="1">
      <c r="A19790" s="4">
        <v>42428</v>
      </c>
      <c r="B19790">
        <v>0.37</v>
      </c>
      <c r="C19790">
        <f>IFERROR(((VLOOKUP(A19790,'Interest Rates-10yr'!$A$9:$C$15239,2,FALSE))-B19790),C19789)</f>
        <v>1.3900000000000001</v>
      </c>
      <c r="D19790" s="98">
        <f>AVERAGE(C$10:C19790)</f>
        <v>1.0473924472979061</v>
      </c>
      <c r="E19790" s="2"/>
      <c r="G19790" s="23"/>
    </row>
    <row r="19791" spans="1:7" customFormat="1">
      <c r="A19791" s="4">
        <v>42429</v>
      </c>
      <c r="B19791">
        <v>0.28999999999999998</v>
      </c>
      <c r="C19791">
        <f>IFERROR(((VLOOKUP(A19791,'Interest Rates-10yr'!$A$9:$C$15239,2,FALSE))-B19791),C19790)</f>
        <v>1.45</v>
      </c>
      <c r="D19791" s="98">
        <f>AVERAGE(C$10:C19791)</f>
        <v>1.0474127995147045</v>
      </c>
      <c r="E19791" s="2"/>
      <c r="G19791" s="23"/>
    </row>
    <row r="19792" spans="1:7" customFormat="1">
      <c r="A19792" s="4">
        <v>42430</v>
      </c>
      <c r="B19792">
        <v>0.36</v>
      </c>
      <c r="C19792">
        <f>IFERROR(((VLOOKUP(A19792,'Interest Rates-10yr'!$A$9:$C$15239,2,FALSE))-B19792),C19791)</f>
        <v>1.4700000000000002</v>
      </c>
      <c r="D19792" s="98">
        <f>AVERAGE(C$10:C19792)</f>
        <v>1.0474341606429705</v>
      </c>
      <c r="E19792" s="2"/>
      <c r="G19792" s="23"/>
    </row>
    <row r="19793" spans="1:7" customFormat="1">
      <c r="A19793" s="4">
        <v>42431</v>
      </c>
      <c r="B19793">
        <v>0.37</v>
      </c>
      <c r="C19793">
        <f>IFERROR(((VLOOKUP(A19793,'Interest Rates-10yr'!$A$9:$C$15239,2,FALSE))-B19793),C19792)</f>
        <v>1.4700000000000002</v>
      </c>
      <c r="D19793" s="98">
        <f>AVERAGE(C$10:C19793)</f>
        <v>1.0474555196118016</v>
      </c>
      <c r="E19793" s="2"/>
      <c r="G19793" s="23"/>
    </row>
    <row r="19794" spans="1:7" customFormat="1">
      <c r="A19794" s="4">
        <v>42432</v>
      </c>
      <c r="B19794">
        <v>0.37</v>
      </c>
      <c r="C19794">
        <f>IFERROR(((VLOOKUP(A19794,'Interest Rates-10yr'!$A$9:$C$15239,2,FALSE))-B19794),C19793)</f>
        <v>1.46</v>
      </c>
      <c r="D19794" s="98">
        <f>AVERAGE(C$10:C19794)</f>
        <v>1.0474763709881165</v>
      </c>
      <c r="E19794" s="2"/>
      <c r="G19794" s="23"/>
    </row>
    <row r="19795" spans="1:7" customFormat="1">
      <c r="A19795" s="4">
        <v>42433</v>
      </c>
      <c r="B19795">
        <v>0.36</v>
      </c>
      <c r="C19795">
        <f>IFERROR(((VLOOKUP(A19795,'Interest Rates-10yr'!$A$9:$C$15239,2,FALSE))-B19795),C19794)</f>
        <v>1.52</v>
      </c>
      <c r="D19795" s="98">
        <f>AVERAGE(C$10:C19795)</f>
        <v>1.0475002527039261</v>
      </c>
      <c r="E19795" s="2"/>
      <c r="G19795" s="23"/>
    </row>
    <row r="19796" spans="1:7" customFormat="1">
      <c r="A19796" s="4">
        <v>42434</v>
      </c>
      <c r="B19796">
        <v>0.36</v>
      </c>
      <c r="C19796">
        <f>IFERROR(((VLOOKUP(A19796,'Interest Rates-10yr'!$A$9:$C$15239,2,FALSE))-B19796),C19795)</f>
        <v>1.52</v>
      </c>
      <c r="D19796" s="98">
        <f>AVERAGE(C$10:C19796)</f>
        <v>1.0475241320058566</v>
      </c>
      <c r="E19796" s="2"/>
      <c r="G19796" s="23"/>
    </row>
    <row r="19797" spans="1:7" customFormat="1">
      <c r="A19797" s="4">
        <v>42435</v>
      </c>
      <c r="B19797">
        <v>0.36</v>
      </c>
      <c r="C19797">
        <f>IFERROR(((VLOOKUP(A19797,'Interest Rates-10yr'!$A$9:$C$15239,2,FALSE))-B19797),C19796)</f>
        <v>1.52</v>
      </c>
      <c r="D19797" s="98">
        <f>AVERAGE(C$10:C19797)</f>
        <v>1.0475480088942735</v>
      </c>
      <c r="E19797" s="2"/>
      <c r="G19797" s="23"/>
    </row>
    <row r="19798" spans="1:7" customFormat="1">
      <c r="A19798" s="4">
        <v>42436</v>
      </c>
      <c r="B19798">
        <v>0.36</v>
      </c>
      <c r="C19798">
        <f>IFERROR(((VLOOKUP(A19798,'Interest Rates-10yr'!$A$9:$C$15239,2,FALSE))-B19798),C19797)</f>
        <v>1.5499999999999998</v>
      </c>
      <c r="D19798" s="98">
        <f>AVERAGE(C$10:C19798)</f>
        <v>1.0475733993632768</v>
      </c>
      <c r="E19798" s="2"/>
      <c r="G19798" s="23"/>
    </row>
    <row r="19799" spans="1:7" customFormat="1">
      <c r="A19799" s="4">
        <v>42437</v>
      </c>
      <c r="B19799">
        <v>0.36</v>
      </c>
      <c r="C19799">
        <f>IFERROR(((VLOOKUP(A19799,'Interest Rates-10yr'!$A$9:$C$15239,2,FALSE))-B19799),C19798)</f>
        <v>1.4700000000000002</v>
      </c>
      <c r="D19799" s="98">
        <f>AVERAGE(C$10:C19799)</f>
        <v>1.0475947448206107</v>
      </c>
      <c r="E19799" s="2"/>
      <c r="G19799" s="23"/>
    </row>
    <row r="19800" spans="1:7" customFormat="1">
      <c r="A19800" s="4">
        <v>42438</v>
      </c>
      <c r="B19800">
        <v>0.36</v>
      </c>
      <c r="C19800">
        <f>IFERROR(((VLOOKUP(A19800,'Interest Rates-10yr'!$A$9:$C$15239,2,FALSE))-B19800),C19799)</f>
        <v>1.54</v>
      </c>
      <c r="D19800" s="98">
        <f>AVERAGE(C$10:C19800)</f>
        <v>1.0476196250821022</v>
      </c>
      <c r="E19800" s="2"/>
      <c r="G19800" s="23"/>
    </row>
    <row r="19801" spans="1:7" customFormat="1">
      <c r="A19801" s="4">
        <v>42439</v>
      </c>
      <c r="B19801">
        <v>0.36</v>
      </c>
      <c r="C19801">
        <f>IFERROR(((VLOOKUP(A19801,'Interest Rates-10yr'!$A$9:$C$15239,2,FALSE))-B19801),C19800)</f>
        <v>1.5699999999999998</v>
      </c>
      <c r="D19801" s="98">
        <f>AVERAGE(C$10:C19801)</f>
        <v>1.0476460185933654</v>
      </c>
      <c r="E19801" s="2"/>
      <c r="G19801" s="23"/>
    </row>
    <row r="19802" spans="1:7" customFormat="1">
      <c r="A19802" s="4">
        <v>42440</v>
      </c>
      <c r="B19802">
        <v>0.36</v>
      </c>
      <c r="C19802">
        <f>IFERROR(((VLOOKUP(A19802,'Interest Rates-10yr'!$A$9:$C$15239,2,FALSE))-B19802),C19801)</f>
        <v>1.62</v>
      </c>
      <c r="D19802" s="98">
        <f>AVERAGE(C$10:C19802)</f>
        <v>1.0476749355832813</v>
      </c>
      <c r="E19802" s="2"/>
      <c r="G19802" s="23"/>
    </row>
    <row r="19803" spans="1:7" customFormat="1">
      <c r="A19803" s="4">
        <v>42441</v>
      </c>
      <c r="B19803">
        <v>0.36</v>
      </c>
      <c r="C19803">
        <f>IFERROR(((VLOOKUP(A19803,'Interest Rates-10yr'!$A$9:$C$15239,2,FALSE))-B19803),C19802)</f>
        <v>1.62</v>
      </c>
      <c r="D19803" s="98">
        <f>AVERAGE(C$10:C19803)</f>
        <v>1.0477038496514037</v>
      </c>
      <c r="E19803" s="2"/>
      <c r="G19803" s="23"/>
    </row>
    <row r="19804" spans="1:7" customFormat="1">
      <c r="A19804" s="4">
        <v>42442</v>
      </c>
      <c r="B19804">
        <v>0.36</v>
      </c>
      <c r="C19804">
        <f>IFERROR(((VLOOKUP(A19804,'Interest Rates-10yr'!$A$9:$C$15239,2,FALSE))-B19804),C19803)</f>
        <v>1.62</v>
      </c>
      <c r="D19804" s="98">
        <f>AVERAGE(C$10:C19804)</f>
        <v>1.0477327607981755</v>
      </c>
      <c r="E19804" s="2"/>
      <c r="G19804" s="23"/>
    </row>
    <row r="19805" spans="1:7" customFormat="1">
      <c r="A19805" s="4">
        <v>42443</v>
      </c>
      <c r="B19805">
        <v>0.36</v>
      </c>
      <c r="C19805">
        <f>IFERROR(((VLOOKUP(A19805,'Interest Rates-10yr'!$A$9:$C$15239,2,FALSE))-B19805),C19804)</f>
        <v>1.6099999999999999</v>
      </c>
      <c r="D19805" s="98">
        <f>AVERAGE(C$10:C19805)</f>
        <v>1.0477611638714832</v>
      </c>
      <c r="E19805" s="2"/>
      <c r="G19805" s="23"/>
    </row>
    <row r="19806" spans="1:7" customFormat="1">
      <c r="A19806" s="4">
        <v>42444</v>
      </c>
      <c r="B19806">
        <v>0.37</v>
      </c>
      <c r="C19806">
        <f>IFERROR(((VLOOKUP(A19806,'Interest Rates-10yr'!$A$9:$C$15239,2,FALSE))-B19806),C19805)</f>
        <v>1.6</v>
      </c>
      <c r="D19806" s="98">
        <f>AVERAGE(C$10:C19806)</f>
        <v>1.0477890589483194</v>
      </c>
      <c r="E19806" s="2"/>
      <c r="G19806" s="23"/>
    </row>
    <row r="19807" spans="1:7" customFormat="1">
      <c r="A19807" s="4">
        <v>42445</v>
      </c>
      <c r="B19807">
        <v>0.37</v>
      </c>
      <c r="C19807">
        <f>IFERROR(((VLOOKUP(A19807,'Interest Rates-10yr'!$A$9:$C$15239,2,FALSE))-B19807),C19806)</f>
        <v>1.5699999999999998</v>
      </c>
      <c r="D19807" s="98">
        <f>AVERAGE(C$10:C19807)</f>
        <v>1.0478154359026104</v>
      </c>
      <c r="E19807" s="2"/>
      <c r="G19807" s="23"/>
    </row>
    <row r="19808" spans="1:7" customFormat="1">
      <c r="A19808" s="4">
        <v>42446</v>
      </c>
      <c r="B19808">
        <v>0.37</v>
      </c>
      <c r="C19808">
        <f>IFERROR(((VLOOKUP(A19808,'Interest Rates-10yr'!$A$9:$C$15239,2,FALSE))-B19808),C19807)</f>
        <v>1.54</v>
      </c>
      <c r="D19808" s="98">
        <f>AVERAGE(C$10:C19808)</f>
        <v>1.0478402949643861</v>
      </c>
      <c r="E19808" s="2"/>
      <c r="G19808" s="23"/>
    </row>
    <row r="19809" spans="1:8">
      <c r="A19809" s="4">
        <v>42447</v>
      </c>
      <c r="B19809">
        <v>0.37</v>
      </c>
      <c r="C19809">
        <f>IFERROR(((VLOOKUP(A19809,'Interest Rates-10yr'!$A$9:$C$15239,2,FALSE))-B19809),C19808)</f>
        <v>1.5099999999999998</v>
      </c>
      <c r="D19809" s="98">
        <f>AVERAGE(C$10:C19809)</f>
        <v>1.0478636363636304</v>
      </c>
      <c r="E19809" s="2"/>
      <c r="H19809"/>
    </row>
    <row r="19810" spans="1:8">
      <c r="A19810" s="4">
        <v>42448</v>
      </c>
      <c r="B19810">
        <v>0.37</v>
      </c>
      <c r="C19810">
        <f>IFERROR(((VLOOKUP(A19810,'Interest Rates-10yr'!$A$9:$C$15239,2,FALSE))-B19810),C19809)</f>
        <v>1.5099999999999998</v>
      </c>
      <c r="D19810" s="98">
        <f>AVERAGE(C$10:C19810)</f>
        <v>1.0478869754052764</v>
      </c>
      <c r="E19810" s="2"/>
      <c r="H19810"/>
    </row>
    <row r="19811" spans="1:8">
      <c r="A19811" s="4">
        <v>42449</v>
      </c>
      <c r="B19811">
        <v>0.37</v>
      </c>
      <c r="C19811">
        <f>IFERROR(((VLOOKUP(A19811,'Interest Rates-10yr'!$A$9:$C$15239,2,FALSE))-B19811),C19810)</f>
        <v>1.5099999999999998</v>
      </c>
      <c r="D19811" s="98">
        <f>AVERAGE(C$10:C19811)</f>
        <v>1.0479103120896818</v>
      </c>
      <c r="E19811" s="2"/>
      <c r="H19811"/>
    </row>
    <row r="19812" spans="1:8">
      <c r="A19812" s="4">
        <v>42450</v>
      </c>
      <c r="B19812">
        <v>0.37</v>
      </c>
      <c r="C19812">
        <f>IFERROR(((VLOOKUP(A19812,'Interest Rates-10yr'!$A$9:$C$15239,2,FALSE))-B19812),C19811)</f>
        <v>1.5499999999999998</v>
      </c>
      <c r="D19812" s="98">
        <f>AVERAGE(C$10:C19812)</f>
        <v>1.0479356663131787</v>
      </c>
      <c r="E19812" s="2"/>
      <c r="H19812"/>
    </row>
    <row r="19813" spans="1:8">
      <c r="A19813" s="4">
        <v>42451</v>
      </c>
      <c r="B19813">
        <v>0.37</v>
      </c>
      <c r="C19813">
        <f>IFERROR(((VLOOKUP(A19813,'Interest Rates-10yr'!$A$9:$C$15239,2,FALSE))-B19813),C19812)</f>
        <v>1.5699999999999998</v>
      </c>
      <c r="D19813" s="98">
        <f>AVERAGE(C$10:C19813)</f>
        <v>1.0479620278731507</v>
      </c>
      <c r="E19813" s="2"/>
      <c r="H19813"/>
    </row>
    <row r="19814" spans="1:8">
      <c r="A19814" s="4">
        <v>42452</v>
      </c>
      <c r="B19814">
        <v>0.37</v>
      </c>
      <c r="C19814">
        <f>IFERROR(((VLOOKUP(A19814,'Interest Rates-10yr'!$A$9:$C$15239,2,FALSE))-B19814),C19813)</f>
        <v>1.5099999999999998</v>
      </c>
      <c r="D19814" s="98">
        <f>AVERAGE(C$10:C19814)</f>
        <v>1.0479853572330156</v>
      </c>
      <c r="E19814" s="2"/>
      <c r="H19814"/>
    </row>
    <row r="19815" spans="1:8">
      <c r="A19815" s="4">
        <v>42453</v>
      </c>
      <c r="B19815">
        <v>0.37</v>
      </c>
      <c r="C19815">
        <f>IFERROR(((VLOOKUP(A19815,'Interest Rates-10yr'!$A$9:$C$15239,2,FALSE))-B19815),C19814)</f>
        <v>1.54</v>
      </c>
      <c r="D19815" s="98">
        <f>AVERAGE(C$10:C19815)</f>
        <v>1.0480101989296111</v>
      </c>
      <c r="E19815" s="2"/>
      <c r="H19815"/>
    </row>
    <row r="19816" spans="1:8">
      <c r="A19816" s="4">
        <v>42454</v>
      </c>
      <c r="B19816">
        <v>0.37</v>
      </c>
      <c r="C19816">
        <f>IFERROR(((VLOOKUP(A19816,'Interest Rates-10yr'!$A$9:$C$15239,2,FALSE))-B19816),C19815)</f>
        <v>1.54</v>
      </c>
      <c r="D19816" s="98">
        <f>AVERAGE(C$10:C19816)</f>
        <v>1.0480350381178309</v>
      </c>
      <c r="E19816" s="2"/>
      <c r="H19816"/>
    </row>
    <row r="19817" spans="1:8">
      <c r="A19817" s="4">
        <v>42455</v>
      </c>
      <c r="B19817">
        <v>0.37</v>
      </c>
      <c r="C19817">
        <f>IFERROR(((VLOOKUP(A19817,'Interest Rates-10yr'!$A$9:$C$15239,2,FALSE))-B19817),C19816)</f>
        <v>1.54</v>
      </c>
      <c r="D19817" s="98">
        <f>AVERAGE(C$10:C19817)</f>
        <v>1.0480598747980552</v>
      </c>
      <c r="E19817" s="2"/>
      <c r="H19817"/>
    </row>
    <row r="19818" spans="1:8">
      <c r="A19818" s="4">
        <v>42456</v>
      </c>
      <c r="B19818">
        <v>0.37</v>
      </c>
      <c r="C19818">
        <f>IFERROR(((VLOOKUP(A19818,'Interest Rates-10yr'!$A$9:$C$15239,2,FALSE))-B19818),C19817)</f>
        <v>1.54</v>
      </c>
      <c r="D19818" s="98">
        <f>AVERAGE(C$10:C19818)</f>
        <v>1.0480847089706637</v>
      </c>
      <c r="E19818" s="2"/>
      <c r="H19818"/>
    </row>
    <row r="19819" spans="1:8">
      <c r="A19819" s="4">
        <v>42457</v>
      </c>
      <c r="B19819">
        <v>0.37</v>
      </c>
      <c r="C19819">
        <f>IFERROR(((VLOOKUP(A19819,'Interest Rates-10yr'!$A$9:$C$15239,2,FALSE))-B19819),C19818)</f>
        <v>1.52</v>
      </c>
      <c r="D19819" s="98">
        <f>AVERAGE(C$10:C19819)</f>
        <v>1.0481085310449207</v>
      </c>
      <c r="E19819" s="2"/>
      <c r="H19819"/>
    </row>
    <row r="19820" spans="1:8">
      <c r="A19820" s="4">
        <v>42458</v>
      </c>
      <c r="B19820">
        <v>0.37</v>
      </c>
      <c r="C19820">
        <f>IFERROR(((VLOOKUP(A19820,'Interest Rates-10yr'!$A$9:$C$15239,2,FALSE))-B19820),C19819)</f>
        <v>1.44</v>
      </c>
      <c r="D19820" s="98">
        <f>AVERAGE(C$10:C19820)</f>
        <v>1.0481283125536256</v>
      </c>
      <c r="E19820" s="2"/>
      <c r="H19820"/>
    </row>
    <row r="19821" spans="1:8">
      <c r="A19821" s="4">
        <v>42459</v>
      </c>
      <c r="B19821">
        <v>0.37</v>
      </c>
      <c r="C19821">
        <f>IFERROR(((VLOOKUP(A19821,'Interest Rates-10yr'!$A$9:$C$15239,2,FALSE))-B19821),C19820)</f>
        <v>1.46</v>
      </c>
      <c r="D19821" s="98">
        <f>AVERAGE(C$10:C19821)</f>
        <v>1.0481491015546072</v>
      </c>
      <c r="E19821" s="2"/>
      <c r="H19821"/>
    </row>
    <row r="19822" spans="1:8">
      <c r="A19822" s="4">
        <v>42460</v>
      </c>
      <c r="B19822">
        <v>0.25</v>
      </c>
      <c r="C19822">
        <f>IFERROR(((VLOOKUP(A19822,'Interest Rates-10yr'!$A$9:$C$15239,2,FALSE))-B19822),C19821)</f>
        <v>1.53</v>
      </c>
      <c r="D19822" s="98">
        <f>AVERAGE(C$10:C19822)</f>
        <v>1.048173421490934</v>
      </c>
      <c r="E19822" s="2"/>
      <c r="F19822" s="12" t="s">
        <v>174</v>
      </c>
      <c r="G19822" s="23">
        <f>AVERAGE(B19732:B19822)/100</f>
        <v>3.5978021978021997E-3</v>
      </c>
      <c r="H19822" s="23">
        <f>AVERAGE(C19732:C19822)/100</f>
        <v>1.5648351648351645E-2</v>
      </c>
    </row>
    <row r="19823" spans="1:8">
      <c r="A19823" s="4">
        <v>42461</v>
      </c>
      <c r="B19823">
        <v>0.37</v>
      </c>
      <c r="C19823">
        <f>IFERROR(((VLOOKUP(A19823,'Interest Rates-10yr'!$A$9:$C$15239,2,FALSE))-B19823),C19822)</f>
        <v>1.42</v>
      </c>
      <c r="D19823" s="98">
        <f>AVERAGE(C$10:C19823)</f>
        <v>1.0481921873422768</v>
      </c>
      <c r="E19823" s="2"/>
      <c r="H19823"/>
    </row>
    <row r="19824" spans="1:8">
      <c r="A19824" s="4">
        <v>42462</v>
      </c>
      <c r="B19824">
        <v>0.37</v>
      </c>
      <c r="C19824">
        <f>IFERROR(((VLOOKUP(A19824,'Interest Rates-10yr'!$A$9:$C$15239,2,FALSE))-B19824),C19823)</f>
        <v>1.42</v>
      </c>
      <c r="D19824" s="98">
        <f>AVERAGE(C$10:C19824)</f>
        <v>1.0482109512995141</v>
      </c>
      <c r="E19824" s="2"/>
      <c r="H19824"/>
    </row>
    <row r="19825" spans="1:7" customFormat="1">
      <c r="A19825" s="4">
        <v>42463</v>
      </c>
      <c r="B19825">
        <v>0.37</v>
      </c>
      <c r="C19825">
        <f>IFERROR(((VLOOKUP(A19825,'Interest Rates-10yr'!$A$9:$C$15239,2,FALSE))-B19825),C19824)</f>
        <v>1.42</v>
      </c>
      <c r="D19825" s="98">
        <f>AVERAGE(C$10:C19825)</f>
        <v>1.0482297133629326</v>
      </c>
      <c r="E19825" s="2"/>
      <c r="G19825" s="23"/>
    </row>
    <row r="19826" spans="1:7" customFormat="1">
      <c r="A19826" s="4">
        <v>42464</v>
      </c>
      <c r="B19826">
        <v>0.37</v>
      </c>
      <c r="C19826">
        <f>IFERROR(((VLOOKUP(A19826,'Interest Rates-10yr'!$A$9:$C$15239,2,FALSE))-B19826),C19825)</f>
        <v>1.4100000000000001</v>
      </c>
      <c r="D19826" s="98">
        <f>AVERAGE(C$10:C19826)</f>
        <v>1.048247968915571</v>
      </c>
      <c r="E19826" s="2"/>
      <c r="G19826" s="23"/>
    </row>
    <row r="19827" spans="1:7" customFormat="1">
      <c r="A19827" s="4">
        <v>42465</v>
      </c>
      <c r="B19827">
        <v>0.37</v>
      </c>
      <c r="C19827">
        <f>IFERROR(((VLOOKUP(A19827,'Interest Rates-10yr'!$A$9:$C$15239,2,FALSE))-B19827),C19826)</f>
        <v>1.3599999999999999</v>
      </c>
      <c r="D19827" s="98">
        <f>AVERAGE(C$10:C19827)</f>
        <v>1.048263699666963</v>
      </c>
      <c r="E19827" s="2"/>
      <c r="G19827" s="23"/>
    </row>
    <row r="19828" spans="1:7" customFormat="1">
      <c r="A19828" s="4">
        <v>42466</v>
      </c>
      <c r="B19828">
        <v>0.37</v>
      </c>
      <c r="C19828">
        <f>IFERROR(((VLOOKUP(A19828,'Interest Rates-10yr'!$A$9:$C$15239,2,FALSE))-B19828),C19827)</f>
        <v>1.3900000000000001</v>
      </c>
      <c r="D19828" s="98">
        <f>AVERAGE(C$10:C19828)</f>
        <v>1.0482809425298889</v>
      </c>
      <c r="E19828" s="2"/>
      <c r="G19828" s="23"/>
    </row>
    <row r="19829" spans="1:7" customFormat="1">
      <c r="A19829" s="4">
        <v>42467</v>
      </c>
      <c r="B19829">
        <v>0.37</v>
      </c>
      <c r="C19829">
        <f>IFERROR(((VLOOKUP(A19829,'Interest Rates-10yr'!$A$9:$C$15239,2,FALSE))-B19829),C19828)</f>
        <v>1.33</v>
      </c>
      <c r="D19829" s="98">
        <f>AVERAGE(C$10:C19829)</f>
        <v>1.0482951564076626</v>
      </c>
      <c r="E19829" s="2"/>
      <c r="G19829" s="23"/>
    </row>
    <row r="19830" spans="1:7" customFormat="1">
      <c r="A19830" s="4">
        <v>42468</v>
      </c>
      <c r="B19830">
        <v>0.37</v>
      </c>
      <c r="C19830">
        <f>IFERROR(((VLOOKUP(A19830,'Interest Rates-10yr'!$A$9:$C$15239,2,FALSE))-B19830),C19829)</f>
        <v>1.35</v>
      </c>
      <c r="D19830" s="98">
        <f>AVERAGE(C$10:C19830)</f>
        <v>1.0483103778820377</v>
      </c>
      <c r="E19830" s="2"/>
      <c r="G19830" s="23"/>
    </row>
    <row r="19831" spans="1:7" customFormat="1">
      <c r="A19831" s="4">
        <v>42469</v>
      </c>
      <c r="B19831">
        <v>0.37</v>
      </c>
      <c r="C19831">
        <f>IFERROR(((VLOOKUP(A19831,'Interest Rates-10yr'!$A$9:$C$15239,2,FALSE))-B19831),C19830)</f>
        <v>1.35</v>
      </c>
      <c r="D19831" s="98">
        <f>AVERAGE(C$10:C19831)</f>
        <v>1.0483255978205968</v>
      </c>
      <c r="E19831" s="2"/>
      <c r="G19831" s="23"/>
    </row>
    <row r="19832" spans="1:7" customFormat="1">
      <c r="A19832" s="4">
        <v>42470</v>
      </c>
      <c r="B19832">
        <v>0.37</v>
      </c>
      <c r="C19832">
        <f>IFERROR(((VLOOKUP(A19832,'Interest Rates-10yr'!$A$9:$C$15239,2,FALSE))-B19832),C19831)</f>
        <v>1.35</v>
      </c>
      <c r="D19832" s="98">
        <f>AVERAGE(C$10:C19832)</f>
        <v>1.0483408162235719</v>
      </c>
      <c r="E19832" s="2"/>
      <c r="G19832" s="23"/>
    </row>
    <row r="19833" spans="1:7" customFormat="1">
      <c r="A19833" s="4">
        <v>42471</v>
      </c>
      <c r="B19833">
        <v>0.37</v>
      </c>
      <c r="C19833">
        <f>IFERROR(((VLOOKUP(A19833,'Interest Rates-10yr'!$A$9:$C$15239,2,FALSE))-B19833),C19832)</f>
        <v>1.3599999999999999</v>
      </c>
      <c r="D19833" s="98">
        <f>AVERAGE(C$10:C19833)</f>
        <v>1.0483565375302597</v>
      </c>
      <c r="E19833" s="2"/>
      <c r="G19833" s="23"/>
    </row>
    <row r="19834" spans="1:7" customFormat="1">
      <c r="A19834" s="4">
        <v>42472</v>
      </c>
      <c r="B19834">
        <v>0.37</v>
      </c>
      <c r="C19834">
        <f>IFERROR(((VLOOKUP(A19834,'Interest Rates-10yr'!$A$9:$C$15239,2,FALSE))-B19834),C19833)</f>
        <v>1.42</v>
      </c>
      <c r="D19834" s="98">
        <f>AVERAGE(C$10:C19834)</f>
        <v>1.0483752837326541</v>
      </c>
      <c r="E19834" s="2"/>
      <c r="G19834" s="23"/>
    </row>
    <row r="19835" spans="1:7" customFormat="1">
      <c r="A19835" s="4">
        <v>42473</v>
      </c>
      <c r="B19835">
        <v>0.37</v>
      </c>
      <c r="C19835">
        <f>IFERROR(((VLOOKUP(A19835,'Interest Rates-10yr'!$A$9:$C$15239,2,FALSE))-B19835),C19834)</f>
        <v>1.4</v>
      </c>
      <c r="D19835" s="98">
        <f>AVERAGE(C$10:C19835)</f>
        <v>1.0483930192676216</v>
      </c>
      <c r="E19835" s="2"/>
      <c r="G19835" s="23"/>
    </row>
    <row r="19836" spans="1:7" customFormat="1">
      <c r="A19836" s="4">
        <v>42474</v>
      </c>
      <c r="B19836">
        <v>0.37</v>
      </c>
      <c r="C19836">
        <f>IFERROR(((VLOOKUP(A19836,'Interest Rates-10yr'!$A$9:$C$15239,2,FALSE))-B19836),C19835)</f>
        <v>1.4300000000000002</v>
      </c>
      <c r="D19836" s="98">
        <f>AVERAGE(C$10:C19836)</f>
        <v>1.0484122661017738</v>
      </c>
      <c r="E19836" s="2"/>
      <c r="G19836" s="23"/>
    </row>
    <row r="19837" spans="1:7" customFormat="1">
      <c r="A19837" s="4">
        <v>42475</v>
      </c>
      <c r="B19837">
        <v>0.37</v>
      </c>
      <c r="C19837">
        <f>IFERROR(((VLOOKUP(A19837,'Interest Rates-10yr'!$A$9:$C$15239,2,FALSE))-B19837),C19836)</f>
        <v>1.3900000000000001</v>
      </c>
      <c r="D19837" s="98">
        <f>AVERAGE(C$10:C19837)</f>
        <v>1.0484294936453433</v>
      </c>
      <c r="E19837" s="2"/>
      <c r="G19837" s="23"/>
    </row>
    <row r="19838" spans="1:7" customFormat="1">
      <c r="A19838" s="4">
        <v>42476</v>
      </c>
      <c r="B19838">
        <v>0.37</v>
      </c>
      <c r="C19838">
        <f>IFERROR(((VLOOKUP(A19838,'Interest Rates-10yr'!$A$9:$C$15239,2,FALSE))-B19838),C19837)</f>
        <v>1.3900000000000001</v>
      </c>
      <c r="D19838" s="98">
        <f>AVERAGE(C$10:C19838)</f>
        <v>1.0484467194513021</v>
      </c>
      <c r="E19838" s="2"/>
      <c r="G19838" s="23"/>
    </row>
    <row r="19839" spans="1:7" customFormat="1">
      <c r="A19839" s="4">
        <v>42477</v>
      </c>
      <c r="B19839">
        <v>0.37</v>
      </c>
      <c r="C19839">
        <f>IFERROR(((VLOOKUP(A19839,'Interest Rates-10yr'!$A$9:$C$15239,2,FALSE))-B19839),C19838)</f>
        <v>1.3900000000000001</v>
      </c>
      <c r="D19839" s="98">
        <f>AVERAGE(C$10:C19839)</f>
        <v>1.0484639435199126</v>
      </c>
      <c r="E19839" s="2"/>
      <c r="G19839" s="23"/>
    </row>
    <row r="19840" spans="1:7" customFormat="1">
      <c r="A19840" s="4">
        <v>42478</v>
      </c>
      <c r="B19840">
        <v>0.37</v>
      </c>
      <c r="C19840">
        <f>IFERROR(((VLOOKUP(A19840,'Interest Rates-10yr'!$A$9:$C$15239,2,FALSE))-B19840),C19839)</f>
        <v>1.4100000000000001</v>
      </c>
      <c r="D19840" s="98">
        <f>AVERAGE(C$10:C19840)</f>
        <v>1.0484821743734489</v>
      </c>
      <c r="E19840" s="2"/>
      <c r="G19840" s="23"/>
    </row>
    <row r="19841" spans="1:7" customFormat="1">
      <c r="A19841" s="4">
        <v>42479</v>
      </c>
      <c r="B19841">
        <v>0.37</v>
      </c>
      <c r="C19841">
        <f>IFERROR(((VLOOKUP(A19841,'Interest Rates-10yr'!$A$9:$C$15239,2,FALSE))-B19841),C19840)</f>
        <v>1.42</v>
      </c>
      <c r="D19841" s="98">
        <f>AVERAGE(C$10:C19841)</f>
        <v>1.048500907624035</v>
      </c>
      <c r="E19841" s="2"/>
      <c r="G19841" s="23"/>
    </row>
    <row r="19842" spans="1:7" customFormat="1">
      <c r="A19842" s="4">
        <v>42480</v>
      </c>
      <c r="B19842">
        <v>0.37</v>
      </c>
      <c r="C19842">
        <f>IFERROR(((VLOOKUP(A19842,'Interest Rates-10yr'!$A$9:$C$15239,2,FALSE))-B19842),C19841)</f>
        <v>1.48</v>
      </c>
      <c r="D19842" s="98">
        <f>AVERAGE(C$10:C19842)</f>
        <v>1.0485226642464511</v>
      </c>
      <c r="E19842" s="2"/>
      <c r="G19842" s="23"/>
    </row>
    <row r="19843" spans="1:7" customFormat="1">
      <c r="A19843" s="4">
        <v>42481</v>
      </c>
      <c r="B19843">
        <v>0.37</v>
      </c>
      <c r="C19843">
        <f>IFERROR(((VLOOKUP(A19843,'Interest Rates-10yr'!$A$9:$C$15239,2,FALSE))-B19843),C19842)</f>
        <v>1.5099999999999998</v>
      </c>
      <c r="D19843" s="98">
        <f>AVERAGE(C$10:C19843)</f>
        <v>1.0485459312291954</v>
      </c>
      <c r="E19843" s="2"/>
      <c r="G19843" s="23"/>
    </row>
    <row r="19844" spans="1:7" customFormat="1">
      <c r="A19844" s="4">
        <v>42482</v>
      </c>
      <c r="B19844">
        <v>0.37</v>
      </c>
      <c r="C19844">
        <f>IFERROR(((VLOOKUP(A19844,'Interest Rates-10yr'!$A$9:$C$15239,2,FALSE))-B19844),C19843)</f>
        <v>1.52</v>
      </c>
      <c r="D19844" s="98">
        <f>AVERAGE(C$10:C19844)</f>
        <v>1.048569700025201</v>
      </c>
      <c r="E19844" s="2"/>
      <c r="G19844" s="23"/>
    </row>
    <row r="19845" spans="1:7" customFormat="1">
      <c r="A19845" s="4">
        <v>42483</v>
      </c>
      <c r="B19845">
        <v>0.37</v>
      </c>
      <c r="C19845">
        <f>IFERROR(((VLOOKUP(A19845,'Interest Rates-10yr'!$A$9:$C$15239,2,FALSE))-B19845),C19844)</f>
        <v>1.52</v>
      </c>
      <c r="D19845" s="98">
        <f>AVERAGE(C$10:C19845)</f>
        <v>1.0485934664246754</v>
      </c>
      <c r="E19845" s="2"/>
      <c r="G19845" s="23"/>
    </row>
    <row r="19846" spans="1:7" customFormat="1">
      <c r="A19846" s="4">
        <v>42484</v>
      </c>
      <c r="B19846">
        <v>0.37</v>
      </c>
      <c r="C19846">
        <f>IFERROR(((VLOOKUP(A19846,'Interest Rates-10yr'!$A$9:$C$15239,2,FALSE))-B19846),C19845)</f>
        <v>1.52</v>
      </c>
      <c r="D19846" s="98">
        <f>AVERAGE(C$10:C19846)</f>
        <v>1.0486172304279813</v>
      </c>
      <c r="E19846" s="2"/>
      <c r="G19846" s="23"/>
    </row>
    <row r="19847" spans="1:7" customFormat="1">
      <c r="A19847" s="4">
        <v>42485</v>
      </c>
      <c r="B19847">
        <v>0.37</v>
      </c>
      <c r="C19847">
        <f>IFERROR(((VLOOKUP(A19847,'Interest Rates-10yr'!$A$9:$C$15239,2,FALSE))-B19847),C19846)</f>
        <v>1.54</v>
      </c>
      <c r="D19847" s="98">
        <f>AVERAGE(C$10:C19847)</f>
        <v>1.0486420002016263</v>
      </c>
      <c r="E19847" s="2"/>
      <c r="G19847" s="23"/>
    </row>
    <row r="19848" spans="1:7" customFormat="1">
      <c r="A19848" s="4">
        <v>42486</v>
      </c>
      <c r="B19848">
        <v>0.37</v>
      </c>
      <c r="C19848">
        <f>IFERROR(((VLOOKUP(A19848,'Interest Rates-10yr'!$A$9:$C$15239,2,FALSE))-B19848),C19847)</f>
        <v>1.5699999999999998</v>
      </c>
      <c r="D19848" s="98">
        <f>AVERAGE(C$10:C19848)</f>
        <v>1.0486682796511853</v>
      </c>
      <c r="E19848" s="2"/>
      <c r="G19848" s="23"/>
    </row>
    <row r="19849" spans="1:7" customFormat="1">
      <c r="A19849" s="4">
        <v>42487</v>
      </c>
      <c r="B19849">
        <v>0.37</v>
      </c>
      <c r="C19849">
        <f>IFERROR(((VLOOKUP(A19849,'Interest Rates-10yr'!$A$9:$C$15239,2,FALSE))-B19849),C19848)</f>
        <v>1.5</v>
      </c>
      <c r="D19849" s="98">
        <f>AVERAGE(C$10:C19849)</f>
        <v>1.0486910282257995</v>
      </c>
      <c r="E19849" s="2"/>
      <c r="G19849" s="23"/>
    </row>
    <row r="19850" spans="1:7" customFormat="1">
      <c r="A19850" s="4">
        <v>42488</v>
      </c>
      <c r="B19850">
        <v>0.37</v>
      </c>
      <c r="C19850">
        <f>IFERROR(((VLOOKUP(A19850,'Interest Rates-10yr'!$A$9:$C$15239,2,FALSE))-B19850),C19849)</f>
        <v>1.4700000000000002</v>
      </c>
      <c r="D19850" s="98">
        <f>AVERAGE(C$10:C19850)</f>
        <v>1.0487122624867631</v>
      </c>
      <c r="E19850" s="2"/>
      <c r="G19850" s="23"/>
    </row>
    <row r="19851" spans="1:7" customFormat="1">
      <c r="A19851" s="4">
        <v>42489</v>
      </c>
      <c r="B19851">
        <v>0.3</v>
      </c>
      <c r="C19851">
        <f>IFERROR(((VLOOKUP(A19851,'Interest Rates-10yr'!$A$9:$C$15239,2,FALSE))-B19851),C19850)</f>
        <v>1.53</v>
      </c>
      <c r="D19851" s="98">
        <f>AVERAGE(C$10:C19851)</f>
        <v>1.0487365184961126</v>
      </c>
      <c r="E19851" s="2"/>
      <c r="G19851" s="23"/>
    </row>
    <row r="19852" spans="1:7" customFormat="1">
      <c r="A19852" s="4">
        <v>42490</v>
      </c>
      <c r="B19852">
        <v>0.3</v>
      </c>
      <c r="C19852">
        <f>IFERROR(((VLOOKUP(A19852,'Interest Rates-10yr'!$A$9:$C$15239,2,FALSE))-B19852),C19851)</f>
        <v>1.53</v>
      </c>
      <c r="D19852" s="98">
        <f>AVERAGE(C$10:C19852)</f>
        <v>1.0487607720606693</v>
      </c>
      <c r="E19852" s="2"/>
      <c r="G19852" s="23"/>
    </row>
    <row r="19853" spans="1:7" customFormat="1">
      <c r="A19853" s="4">
        <v>42491</v>
      </c>
      <c r="B19853">
        <v>0.3</v>
      </c>
      <c r="C19853">
        <f>IFERROR(((VLOOKUP(A19853,'Interest Rates-10yr'!$A$9:$C$15239,2,FALSE))-B19853),C19852)</f>
        <v>1.53</v>
      </c>
      <c r="D19853" s="98">
        <f>AVERAGE(C$10:C19853)</f>
        <v>1.0487850231808034</v>
      </c>
      <c r="E19853" s="2"/>
      <c r="G19853" s="23"/>
    </row>
    <row r="19854" spans="1:7" customFormat="1">
      <c r="A19854" s="4">
        <v>42492</v>
      </c>
      <c r="B19854">
        <v>0.37</v>
      </c>
      <c r="C19854">
        <f>IFERROR(((VLOOKUP(A19854,'Interest Rates-10yr'!$A$9:$C$15239,2,FALSE))-B19854),C19853)</f>
        <v>1.5099999999999998</v>
      </c>
      <c r="D19854" s="98">
        <f>AVERAGE(C$10:C19854)</f>
        <v>1.0488082640463523</v>
      </c>
      <c r="E19854" s="2"/>
      <c r="G19854" s="23"/>
    </row>
    <row r="19855" spans="1:7" customFormat="1">
      <c r="A19855" s="4">
        <v>42493</v>
      </c>
      <c r="B19855">
        <v>0.37</v>
      </c>
      <c r="C19855">
        <f>IFERROR(((VLOOKUP(A19855,'Interest Rates-10yr'!$A$9:$C$15239,2,FALSE))-B19855),C19854)</f>
        <v>1.44</v>
      </c>
      <c r="D19855" s="98">
        <f>AVERAGE(C$10:C19855)</f>
        <v>1.0488279754106551</v>
      </c>
      <c r="E19855" s="2"/>
      <c r="G19855" s="23"/>
    </row>
    <row r="19856" spans="1:7" customFormat="1">
      <c r="A19856" s="4">
        <v>42494</v>
      </c>
      <c r="B19856">
        <v>0.37</v>
      </c>
      <c r="C19856">
        <f>IFERROR(((VLOOKUP(A19856,'Interest Rates-10yr'!$A$9:$C$15239,2,FALSE))-B19856),C19855)</f>
        <v>1.42</v>
      </c>
      <c r="D19856" s="98">
        <f>AVERAGE(C$10:C19856)</f>
        <v>1.0488466770796523</v>
      </c>
      <c r="E19856" s="2"/>
      <c r="G19856" s="23"/>
    </row>
    <row r="19857" spans="1:7" customFormat="1">
      <c r="A19857" s="4">
        <v>42495</v>
      </c>
      <c r="B19857">
        <v>0.37</v>
      </c>
      <c r="C19857">
        <f>IFERROR(((VLOOKUP(A19857,'Interest Rates-10yr'!$A$9:$C$15239,2,FALSE))-B19857),C19856)</f>
        <v>1.3900000000000001</v>
      </c>
      <c r="D19857" s="98">
        <f>AVERAGE(C$10:C19857)</f>
        <v>1.0488638653768569</v>
      </c>
      <c r="E19857" s="2"/>
      <c r="G19857" s="23"/>
    </row>
    <row r="19858" spans="1:7" customFormat="1">
      <c r="A19858" s="4">
        <v>42496</v>
      </c>
      <c r="B19858">
        <v>0.37</v>
      </c>
      <c r="C19858">
        <f>IFERROR(((VLOOKUP(A19858,'Interest Rates-10yr'!$A$9:$C$15239,2,FALSE))-B19858),C19857)</f>
        <v>1.42</v>
      </c>
      <c r="D19858" s="98">
        <f>AVERAGE(C$10:C19858)</f>
        <v>1.0488825633533103</v>
      </c>
      <c r="E19858" s="2"/>
      <c r="G19858" s="23"/>
    </row>
    <row r="19859" spans="1:7" customFormat="1">
      <c r="A19859" s="4">
        <v>42497</v>
      </c>
      <c r="B19859">
        <v>0.37</v>
      </c>
      <c r="C19859">
        <f>IFERROR(((VLOOKUP(A19859,'Interest Rates-10yr'!$A$9:$C$15239,2,FALSE))-B19859),C19858)</f>
        <v>1.42</v>
      </c>
      <c r="D19859" s="98">
        <f>AVERAGE(C$10:C19859)</f>
        <v>1.0489012594458365</v>
      </c>
      <c r="E19859" s="2"/>
      <c r="G19859" s="23"/>
    </row>
    <row r="19860" spans="1:7" customFormat="1">
      <c r="A19860" s="4">
        <v>42498</v>
      </c>
      <c r="B19860">
        <v>0.37</v>
      </c>
      <c r="C19860">
        <f>IFERROR(((VLOOKUP(A19860,'Interest Rates-10yr'!$A$9:$C$15239,2,FALSE))-B19860),C19859)</f>
        <v>1.42</v>
      </c>
      <c r="D19860" s="98">
        <f>AVERAGE(C$10:C19860)</f>
        <v>1.0489199536547202</v>
      </c>
      <c r="E19860" s="2"/>
      <c r="G19860" s="23"/>
    </row>
    <row r="19861" spans="1:7" customFormat="1">
      <c r="A19861" s="4">
        <v>42499</v>
      </c>
      <c r="B19861">
        <v>0.37</v>
      </c>
      <c r="C19861">
        <f>IFERROR(((VLOOKUP(A19861,'Interest Rates-10yr'!$A$9:$C$15239,2,FALSE))-B19861),C19860)</f>
        <v>1.4</v>
      </c>
      <c r="D19861" s="98">
        <f>AVERAGE(C$10:C19861)</f>
        <v>1.0489376385250782</v>
      </c>
      <c r="E19861" s="2"/>
      <c r="G19861" s="23"/>
    </row>
    <row r="19862" spans="1:7" customFormat="1">
      <c r="A19862" s="4">
        <v>42500</v>
      </c>
      <c r="B19862">
        <v>0.37</v>
      </c>
      <c r="C19862">
        <f>IFERROR(((VLOOKUP(A19862,'Interest Rates-10yr'!$A$9:$C$15239,2,FALSE))-B19862),C19861)</f>
        <v>1.4</v>
      </c>
      <c r="D19862" s="98">
        <f>AVERAGE(C$10:C19862)</f>
        <v>1.0489553216138545</v>
      </c>
      <c r="E19862" s="2"/>
      <c r="G19862" s="23"/>
    </row>
    <row r="19863" spans="1:7" customFormat="1">
      <c r="A19863" s="4">
        <v>42501</v>
      </c>
      <c r="B19863">
        <v>0.37</v>
      </c>
      <c r="C19863">
        <f>IFERROR(((VLOOKUP(A19863,'Interest Rates-10yr'!$A$9:$C$15239,2,FALSE))-B19863),C19862)</f>
        <v>1.3599999999999999</v>
      </c>
      <c r="D19863" s="98">
        <f>AVERAGE(C$10:C19863)</f>
        <v>1.0489709882139546</v>
      </c>
      <c r="E19863" s="2"/>
      <c r="G19863" s="23"/>
    </row>
    <row r="19864" spans="1:7" customFormat="1">
      <c r="A19864" s="4">
        <v>42502</v>
      </c>
      <c r="B19864">
        <v>0.37</v>
      </c>
      <c r="C19864">
        <f>IFERROR(((VLOOKUP(A19864,'Interest Rates-10yr'!$A$9:$C$15239,2,FALSE))-B19864),C19863)</f>
        <v>1.38</v>
      </c>
      <c r="D19864" s="98">
        <f>AVERAGE(C$10:C19864)</f>
        <v>1.0489876605388999</v>
      </c>
      <c r="E19864" s="2"/>
      <c r="G19864" s="23"/>
    </row>
    <row r="19865" spans="1:7" customFormat="1">
      <c r="A19865" s="4">
        <v>42503</v>
      </c>
      <c r="B19865">
        <v>0.37</v>
      </c>
      <c r="C19865">
        <f>IFERROR(((VLOOKUP(A19865,'Interest Rates-10yr'!$A$9:$C$15239,2,FALSE))-B19865),C19864)</f>
        <v>1.3399999999999999</v>
      </c>
      <c r="D19865" s="98">
        <f>AVERAGE(C$10:C19865)</f>
        <v>1.0490023166800895</v>
      </c>
      <c r="E19865" s="2"/>
      <c r="G19865" s="23"/>
    </row>
    <row r="19866" spans="1:7" customFormat="1">
      <c r="A19866" s="4">
        <v>42504</v>
      </c>
      <c r="B19866">
        <v>0.37</v>
      </c>
      <c r="C19866">
        <f>IFERROR(((VLOOKUP(A19866,'Interest Rates-10yr'!$A$9:$C$15239,2,FALSE))-B19866),C19865)</f>
        <v>1.3399999999999999</v>
      </c>
      <c r="D19866" s="98">
        <f>AVERAGE(C$10:C19866)</f>
        <v>1.0490169713451103</v>
      </c>
      <c r="E19866" s="2"/>
      <c r="G19866" s="23"/>
    </row>
    <row r="19867" spans="1:7" customFormat="1">
      <c r="A19867" s="4">
        <v>42505</v>
      </c>
      <c r="B19867">
        <v>0.37</v>
      </c>
      <c r="C19867">
        <f>IFERROR(((VLOOKUP(A19867,'Interest Rates-10yr'!$A$9:$C$15239,2,FALSE))-B19867),C19866)</f>
        <v>1.3399999999999999</v>
      </c>
      <c r="D19867" s="98">
        <f>AVERAGE(C$10:C19867)</f>
        <v>1.0490316245341855</v>
      </c>
      <c r="E19867" s="2"/>
      <c r="G19867" s="23"/>
    </row>
    <row r="19868" spans="1:7" customFormat="1">
      <c r="A19868" s="4">
        <v>42506</v>
      </c>
      <c r="B19868">
        <v>0.37</v>
      </c>
      <c r="C19868">
        <f>IFERROR(((VLOOKUP(A19868,'Interest Rates-10yr'!$A$9:$C$15239,2,FALSE))-B19868),C19867)</f>
        <v>1.38</v>
      </c>
      <c r="D19868" s="98">
        <f>AVERAGE(C$10:C19868)</f>
        <v>1.0490482904476488</v>
      </c>
      <c r="E19868" s="2"/>
      <c r="G19868" s="23"/>
    </row>
    <row r="19869" spans="1:7" customFormat="1">
      <c r="A19869" s="4">
        <v>42507</v>
      </c>
      <c r="B19869">
        <v>0.37</v>
      </c>
      <c r="C19869">
        <f>IFERROR(((VLOOKUP(A19869,'Interest Rates-10yr'!$A$9:$C$15239,2,FALSE))-B19869),C19868)</f>
        <v>1.3900000000000001</v>
      </c>
      <c r="D19869" s="98">
        <f>AVERAGE(C$10:C19869)</f>
        <v>1.049065458207445</v>
      </c>
      <c r="E19869" s="2"/>
      <c r="G19869" s="23"/>
    </row>
    <row r="19870" spans="1:7" customFormat="1">
      <c r="A19870" s="4">
        <v>42508</v>
      </c>
      <c r="B19870">
        <v>0.37</v>
      </c>
      <c r="C19870">
        <f>IFERROR(((VLOOKUP(A19870,'Interest Rates-10yr'!$A$9:$C$15239,2,FALSE))-B19870),C19869)</f>
        <v>1.5</v>
      </c>
      <c r="D19870" s="98">
        <f>AVERAGE(C$10:C19870)</f>
        <v>1.0490881627309732</v>
      </c>
      <c r="E19870" s="2"/>
      <c r="G19870" s="23"/>
    </row>
    <row r="19871" spans="1:7" customFormat="1">
      <c r="A19871" s="4">
        <v>42509</v>
      </c>
      <c r="B19871">
        <v>0.37</v>
      </c>
      <c r="C19871">
        <f>IFERROR(((VLOOKUP(A19871,'Interest Rates-10yr'!$A$9:$C$15239,2,FALSE))-B19871),C19870)</f>
        <v>1.48</v>
      </c>
      <c r="D19871" s="98">
        <f>AVERAGE(C$10:C19871)</f>
        <v>1.0491098580203331</v>
      </c>
      <c r="E19871" s="2"/>
      <c r="G19871" s="23"/>
    </row>
    <row r="19872" spans="1:7" customFormat="1">
      <c r="A19872" s="4">
        <v>42510</v>
      </c>
      <c r="B19872">
        <v>0.37</v>
      </c>
      <c r="C19872">
        <f>IFERROR(((VLOOKUP(A19872,'Interest Rates-10yr'!$A$9:$C$15239,2,FALSE))-B19872),C19871)</f>
        <v>1.48</v>
      </c>
      <c r="D19872" s="98">
        <f>AVERAGE(C$10:C19872)</f>
        <v>1.0491315511252004</v>
      </c>
      <c r="E19872" s="2"/>
      <c r="G19872" s="23"/>
    </row>
    <row r="19873" spans="1:7" customFormat="1">
      <c r="A19873" s="4">
        <v>42511</v>
      </c>
      <c r="B19873">
        <v>0.37</v>
      </c>
      <c r="C19873">
        <f>IFERROR(((VLOOKUP(A19873,'Interest Rates-10yr'!$A$9:$C$15239,2,FALSE))-B19873),C19872)</f>
        <v>1.48</v>
      </c>
      <c r="D19873" s="98">
        <f>AVERAGE(C$10:C19873)</f>
        <v>1.0491532420459049</v>
      </c>
      <c r="E19873" s="2"/>
      <c r="G19873" s="23"/>
    </row>
    <row r="19874" spans="1:7" customFormat="1">
      <c r="A19874" s="4">
        <v>42512</v>
      </c>
      <c r="B19874">
        <v>0.37</v>
      </c>
      <c r="C19874">
        <f>IFERROR(((VLOOKUP(A19874,'Interest Rates-10yr'!$A$9:$C$15239,2,FALSE))-B19874),C19873)</f>
        <v>1.48</v>
      </c>
      <c r="D19874" s="98">
        <f>AVERAGE(C$10:C19874)</f>
        <v>1.0491749307827765</v>
      </c>
      <c r="E19874" s="2"/>
      <c r="G19874" s="23"/>
    </row>
    <row r="19875" spans="1:7" customFormat="1">
      <c r="A19875" s="4">
        <v>42513</v>
      </c>
      <c r="B19875">
        <v>0.37</v>
      </c>
      <c r="C19875">
        <f>IFERROR(((VLOOKUP(A19875,'Interest Rates-10yr'!$A$9:$C$15239,2,FALSE))-B19875),C19874)</f>
        <v>1.4700000000000002</v>
      </c>
      <c r="D19875" s="98">
        <f>AVERAGE(C$10:C19875)</f>
        <v>1.0491961139635486</v>
      </c>
      <c r="E19875" s="2"/>
      <c r="G19875" s="23"/>
    </row>
    <row r="19876" spans="1:7" customFormat="1">
      <c r="A19876" s="4">
        <v>42514</v>
      </c>
      <c r="B19876">
        <v>0.37</v>
      </c>
      <c r="C19876">
        <f>IFERROR(((VLOOKUP(A19876,'Interest Rates-10yr'!$A$9:$C$15239,2,FALSE))-B19876),C19875)</f>
        <v>1.4900000000000002</v>
      </c>
      <c r="D19876" s="98">
        <f>AVERAGE(C$10:C19876)</f>
        <v>1.0492183017063401</v>
      </c>
      <c r="E19876" s="2"/>
      <c r="G19876" s="23"/>
    </row>
    <row r="19877" spans="1:7" customFormat="1">
      <c r="A19877" s="4">
        <v>42515</v>
      </c>
      <c r="B19877">
        <v>0.37</v>
      </c>
      <c r="C19877">
        <f>IFERROR(((VLOOKUP(A19877,'Interest Rates-10yr'!$A$9:$C$15239,2,FALSE))-B19877),C19876)</f>
        <v>1.5</v>
      </c>
      <c r="D19877" s="98">
        <f>AVERAGE(C$10:C19877)</f>
        <v>1.0492409905375406</v>
      </c>
      <c r="E19877" s="2"/>
      <c r="G19877" s="23"/>
    </row>
    <row r="19878" spans="1:7" customFormat="1">
      <c r="A19878" s="4">
        <v>42516</v>
      </c>
      <c r="B19878">
        <v>0.37</v>
      </c>
      <c r="C19878">
        <f>IFERROR(((VLOOKUP(A19878,'Interest Rates-10yr'!$A$9:$C$15239,2,FALSE))-B19878),C19877)</f>
        <v>1.46</v>
      </c>
      <c r="D19878" s="98">
        <f>AVERAGE(C$10:C19878)</f>
        <v>1.0492616638985282</v>
      </c>
      <c r="E19878" s="2"/>
      <c r="G19878" s="23"/>
    </row>
    <row r="19879" spans="1:7" customFormat="1">
      <c r="A19879" s="4">
        <v>42517</v>
      </c>
      <c r="B19879">
        <v>0.37</v>
      </c>
      <c r="C19879">
        <f>IFERROR(((VLOOKUP(A19879,'Interest Rates-10yr'!$A$9:$C$15239,2,FALSE))-B19879),C19878)</f>
        <v>1.48</v>
      </c>
      <c r="D19879" s="98">
        <f>AVERAGE(C$10:C19879)</f>
        <v>1.0492833417211804</v>
      </c>
      <c r="E19879" s="2"/>
      <c r="G19879" s="23"/>
    </row>
    <row r="19880" spans="1:7" customFormat="1">
      <c r="A19880" s="4">
        <v>42518</v>
      </c>
      <c r="B19880">
        <v>0.37</v>
      </c>
      <c r="C19880">
        <f>IFERROR(((VLOOKUP(A19880,'Interest Rates-10yr'!$A$9:$C$15239,2,FALSE))-B19880),C19879)</f>
        <v>1.48</v>
      </c>
      <c r="D19880" s="98">
        <f>AVERAGE(C$10:C19880)</f>
        <v>1.0493050173619776</v>
      </c>
      <c r="E19880" s="2"/>
      <c r="G19880" s="23"/>
    </row>
    <row r="19881" spans="1:7" customFormat="1">
      <c r="A19881" s="4">
        <v>42519</v>
      </c>
      <c r="B19881">
        <v>0.37</v>
      </c>
      <c r="C19881">
        <f>IFERROR(((VLOOKUP(A19881,'Interest Rates-10yr'!$A$9:$C$15239,2,FALSE))-B19881),C19880)</f>
        <v>1.48</v>
      </c>
      <c r="D19881" s="98">
        <f>AVERAGE(C$10:C19881)</f>
        <v>1.0493266908212489</v>
      </c>
      <c r="E19881" s="2"/>
      <c r="G19881" s="23"/>
    </row>
    <row r="19882" spans="1:7" customFormat="1">
      <c r="A19882" s="4">
        <v>42520</v>
      </c>
      <c r="B19882">
        <v>0.37</v>
      </c>
      <c r="C19882">
        <f>IFERROR(((VLOOKUP(A19882,'Interest Rates-10yr'!$A$9:$C$15239,2,FALSE))-B19882),C19881)</f>
        <v>1.48</v>
      </c>
      <c r="D19882" s="98">
        <f>AVERAGE(C$10:C19882)</f>
        <v>1.0493483620993234</v>
      </c>
      <c r="E19882" s="2"/>
      <c r="G19882" s="23"/>
    </row>
    <row r="19883" spans="1:7" customFormat="1">
      <c r="A19883" s="4">
        <v>42521</v>
      </c>
      <c r="B19883">
        <v>0.28999999999999998</v>
      </c>
      <c r="C19883">
        <f>IFERROR(((VLOOKUP(A19883,'Interest Rates-10yr'!$A$9:$C$15239,2,FALSE))-B19883),C19882)</f>
        <v>1.55</v>
      </c>
      <c r="D19883" s="98">
        <f>AVERAGE(C$10:C19883)</f>
        <v>1.0493735533863267</v>
      </c>
      <c r="E19883" s="2"/>
      <c r="G19883" s="23"/>
    </row>
    <row r="19884" spans="1:7" customFormat="1">
      <c r="A19884" s="4">
        <v>42522</v>
      </c>
      <c r="B19884">
        <v>0.37</v>
      </c>
      <c r="C19884">
        <f>IFERROR(((VLOOKUP(A19884,'Interest Rates-10yr'!$A$9:$C$15239,2,FALSE))-B19884),C19883)</f>
        <v>1.48</v>
      </c>
      <c r="D19884" s="98">
        <f>AVERAGE(C$10:C19884)</f>
        <v>1.0493952201257788</v>
      </c>
      <c r="E19884" s="2"/>
      <c r="G19884" s="23"/>
    </row>
    <row r="19885" spans="1:7" customFormat="1">
      <c r="A19885" s="4">
        <v>42523</v>
      </c>
      <c r="B19885">
        <v>0.37</v>
      </c>
      <c r="C19885">
        <f>IFERROR(((VLOOKUP(A19885,'Interest Rates-10yr'!$A$9:$C$15239,2,FALSE))-B19885),C19884)</f>
        <v>1.44</v>
      </c>
      <c r="D19885" s="98">
        <f>AVERAGE(C$10:C19885)</f>
        <v>1.0494148722076801</v>
      </c>
      <c r="E19885" s="2"/>
      <c r="G19885" s="23"/>
    </row>
    <row r="19886" spans="1:7" customFormat="1">
      <c r="A19886" s="4">
        <v>42524</v>
      </c>
      <c r="B19886">
        <v>0.37</v>
      </c>
      <c r="C19886">
        <f>IFERROR(((VLOOKUP(A19886,'Interest Rates-10yr'!$A$9:$C$15239,2,FALSE))-B19886),C19885)</f>
        <v>1.3399999999999999</v>
      </c>
      <c r="D19886" s="98">
        <f>AVERAGE(C$10:C19886)</f>
        <v>1.04942949137193</v>
      </c>
      <c r="E19886" s="2"/>
      <c r="G19886" s="23"/>
    </row>
    <row r="19887" spans="1:7" customFormat="1">
      <c r="A19887" s="4">
        <v>42525</v>
      </c>
      <c r="B19887">
        <v>0.37</v>
      </c>
      <c r="C19887">
        <f>IFERROR(((VLOOKUP(A19887,'Interest Rates-10yr'!$A$9:$C$15239,2,FALSE))-B19887),C19886)</f>
        <v>1.3399999999999999</v>
      </c>
      <c r="D19887" s="98">
        <f>AVERAGE(C$10:C19887)</f>
        <v>1.0494441090652908</v>
      </c>
      <c r="E19887" s="2"/>
      <c r="G19887" s="23"/>
    </row>
    <row r="19888" spans="1:7" customFormat="1">
      <c r="A19888" s="4">
        <v>42526</v>
      </c>
      <c r="B19888">
        <v>0.37</v>
      </c>
      <c r="C19888">
        <f>IFERROR(((VLOOKUP(A19888,'Interest Rates-10yr'!$A$9:$C$15239,2,FALSE))-B19888),C19887)</f>
        <v>1.3399999999999999</v>
      </c>
      <c r="D19888" s="98">
        <f>AVERAGE(C$10:C19888)</f>
        <v>1.049458725287985</v>
      </c>
      <c r="E19888" s="2"/>
      <c r="G19888" s="23"/>
    </row>
    <row r="19889" spans="1:7" customFormat="1">
      <c r="A19889" s="4">
        <v>42527</v>
      </c>
      <c r="B19889">
        <v>0.37</v>
      </c>
      <c r="C19889">
        <f>IFERROR(((VLOOKUP(A19889,'Interest Rates-10yr'!$A$9:$C$15239,2,FALSE))-B19889),C19888)</f>
        <v>1.3599999999999999</v>
      </c>
      <c r="D19889" s="98">
        <f>AVERAGE(C$10:C19889)</f>
        <v>1.0494743460764513</v>
      </c>
      <c r="E19889" s="2"/>
      <c r="G19889" s="23"/>
    </row>
    <row r="19890" spans="1:7" customFormat="1">
      <c r="A19890" s="4">
        <v>42528</v>
      </c>
      <c r="B19890">
        <v>0.37</v>
      </c>
      <c r="C19890">
        <f>IFERROR(((VLOOKUP(A19890,'Interest Rates-10yr'!$A$9:$C$15239,2,FALSE))-B19890),C19889)</f>
        <v>1.35</v>
      </c>
      <c r="D19890" s="98">
        <f>AVERAGE(C$10:C19890)</f>
        <v>1.0494894623006816</v>
      </c>
      <c r="E19890" s="2"/>
      <c r="G19890" s="23"/>
    </row>
    <row r="19891" spans="1:7" customFormat="1">
      <c r="A19891" s="4">
        <v>42529</v>
      </c>
      <c r="B19891">
        <v>0.37</v>
      </c>
      <c r="C19891">
        <f>IFERROR(((VLOOKUP(A19891,'Interest Rates-10yr'!$A$9:$C$15239,2,FALSE))-B19891),C19890)</f>
        <v>1.3399999999999999</v>
      </c>
      <c r="D19891" s="98">
        <f>AVERAGE(C$10:C19891)</f>
        <v>1.0495040740368098</v>
      </c>
      <c r="E19891" s="2"/>
      <c r="G19891" s="23"/>
    </row>
    <row r="19892" spans="1:7" customFormat="1">
      <c r="A19892" s="4">
        <v>42530</v>
      </c>
      <c r="B19892">
        <v>0.37</v>
      </c>
      <c r="C19892">
        <f>IFERROR(((VLOOKUP(A19892,'Interest Rates-10yr'!$A$9:$C$15239,2,FALSE))-B19892),C19891)</f>
        <v>1.31</v>
      </c>
      <c r="D19892" s="98">
        <f>AVERAGE(C$10:C19892)</f>
        <v>1.0495171754765305</v>
      </c>
      <c r="E19892" s="2"/>
      <c r="G19892" s="23"/>
    </row>
    <row r="19893" spans="1:7" customFormat="1">
      <c r="A19893" s="4">
        <v>42531</v>
      </c>
      <c r="B19893">
        <v>0.37</v>
      </c>
      <c r="C19893">
        <f>IFERROR(((VLOOKUP(A19893,'Interest Rates-10yr'!$A$9:$C$15239,2,FALSE))-B19893),C19892)</f>
        <v>1.27</v>
      </c>
      <c r="D19893" s="98">
        <f>AVERAGE(C$10:C19893)</f>
        <v>1.0495282639307912</v>
      </c>
      <c r="E19893" s="2"/>
      <c r="G19893" s="23"/>
    </row>
    <row r="19894" spans="1:7" customFormat="1">
      <c r="A19894" s="4">
        <v>42532</v>
      </c>
      <c r="B19894">
        <v>0.37</v>
      </c>
      <c r="C19894">
        <f>IFERROR(((VLOOKUP(A19894,'Interest Rates-10yr'!$A$9:$C$15239,2,FALSE))-B19894),C19893)</f>
        <v>1.27</v>
      </c>
      <c r="D19894" s="98">
        <f>AVERAGE(C$10:C19894)</f>
        <v>1.0495393512697941</v>
      </c>
      <c r="E19894" s="2"/>
      <c r="G19894" s="23"/>
    </row>
    <row r="19895" spans="1:7" customFormat="1">
      <c r="A19895" s="4">
        <v>42533</v>
      </c>
      <c r="B19895">
        <v>0.37</v>
      </c>
      <c r="C19895">
        <f>IFERROR(((VLOOKUP(A19895,'Interest Rates-10yr'!$A$9:$C$15239,2,FALSE))-B19895),C19894)</f>
        <v>1.27</v>
      </c>
      <c r="D19895" s="98">
        <f>AVERAGE(C$10:C19895)</f>
        <v>1.0495504374937068</v>
      </c>
      <c r="E19895" s="2"/>
      <c r="G19895" s="23"/>
    </row>
    <row r="19896" spans="1:7" customFormat="1">
      <c r="A19896" s="4">
        <v>42534</v>
      </c>
      <c r="B19896">
        <v>0.37</v>
      </c>
      <c r="C19896">
        <f>IFERROR(((VLOOKUP(A19896,'Interest Rates-10yr'!$A$9:$C$15239,2,FALSE))-B19896),C19895)</f>
        <v>1.25</v>
      </c>
      <c r="D19896" s="98">
        <f>AVERAGE(C$10:C19896)</f>
        <v>1.0495605169205942</v>
      </c>
      <c r="E19896" s="2"/>
      <c r="G19896" s="23"/>
    </row>
    <row r="19897" spans="1:7" customFormat="1">
      <c r="A19897" s="4">
        <v>42535</v>
      </c>
      <c r="B19897">
        <v>0.37</v>
      </c>
      <c r="C19897">
        <f>IFERROR(((VLOOKUP(A19897,'Interest Rates-10yr'!$A$9:$C$15239,2,FALSE))-B19897),C19896)</f>
        <v>1.25</v>
      </c>
      <c r="D19897" s="98">
        <f>AVERAGE(C$10:C19897)</f>
        <v>1.0495705953338623</v>
      </c>
      <c r="E19897" s="2"/>
      <c r="G19897" s="23"/>
    </row>
    <row r="19898" spans="1:7" customFormat="1">
      <c r="A19898" s="4">
        <v>42536</v>
      </c>
      <c r="B19898">
        <v>0.37</v>
      </c>
      <c r="C19898">
        <f>IFERROR(((VLOOKUP(A19898,'Interest Rates-10yr'!$A$9:$C$15239,2,FALSE))-B19898),C19897)</f>
        <v>1.23</v>
      </c>
      <c r="D19898" s="98">
        <f>AVERAGE(C$10:C19898)</f>
        <v>1.0495796671526902</v>
      </c>
      <c r="E19898" s="2"/>
      <c r="G19898" s="23"/>
    </row>
    <row r="19899" spans="1:7" customFormat="1">
      <c r="A19899" s="4">
        <v>42537</v>
      </c>
      <c r="B19899">
        <v>0.38</v>
      </c>
      <c r="C19899">
        <f>IFERROR(((VLOOKUP(A19899,'Interest Rates-10yr'!$A$9:$C$15239,2,FALSE))-B19899),C19898)</f>
        <v>1.19</v>
      </c>
      <c r="D19899" s="98">
        <f>AVERAGE(C$10:C19899)</f>
        <v>1.0495867269984844</v>
      </c>
      <c r="E19899" s="2"/>
      <c r="G19899" s="23"/>
    </row>
    <row r="19900" spans="1:7" customFormat="1">
      <c r="A19900" s="4">
        <v>42538</v>
      </c>
      <c r="B19900">
        <v>0.38</v>
      </c>
      <c r="C19900">
        <f>IFERROR(((VLOOKUP(A19900,'Interest Rates-10yr'!$A$9:$C$15239,2,FALSE))-B19900),C19899)</f>
        <v>1.2400000000000002</v>
      </c>
      <c r="D19900" s="98">
        <f>AVERAGE(C$10:C19900)</f>
        <v>1.0495962998340884</v>
      </c>
      <c r="E19900" s="2"/>
      <c r="G19900" s="23"/>
    </row>
    <row r="19901" spans="1:7" customFormat="1">
      <c r="A19901" s="4">
        <v>42539</v>
      </c>
      <c r="B19901">
        <v>0.38</v>
      </c>
      <c r="C19901">
        <f>IFERROR(((VLOOKUP(A19901,'Interest Rates-10yr'!$A$9:$C$15239,2,FALSE))-B19901),C19900)</f>
        <v>1.2400000000000002</v>
      </c>
      <c r="D19901" s="98">
        <f>AVERAGE(C$10:C19901)</f>
        <v>1.0496058717072119</v>
      </c>
      <c r="E19901" s="2"/>
      <c r="G19901" s="23"/>
    </row>
    <row r="19902" spans="1:7" customFormat="1">
      <c r="A19902" s="4">
        <v>42540</v>
      </c>
      <c r="B19902">
        <v>0.38</v>
      </c>
      <c r="C19902">
        <f>IFERROR(((VLOOKUP(A19902,'Interest Rates-10yr'!$A$9:$C$15239,2,FALSE))-B19902),C19901)</f>
        <v>1.2400000000000002</v>
      </c>
      <c r="D19902" s="98">
        <f>AVERAGE(C$10:C19902)</f>
        <v>1.0496154426179991</v>
      </c>
      <c r="E19902" s="2"/>
      <c r="G19902" s="23"/>
    </row>
    <row r="19903" spans="1:7" customFormat="1">
      <c r="A19903" s="4">
        <v>42541</v>
      </c>
      <c r="B19903">
        <v>0.38</v>
      </c>
      <c r="C19903">
        <f>IFERROR(((VLOOKUP(A19903,'Interest Rates-10yr'!$A$9:$C$15239,2,FALSE))-B19903),C19902)</f>
        <v>1.29</v>
      </c>
      <c r="D19903" s="98">
        <f>AVERAGE(C$10:C19903)</f>
        <v>1.049627525887195</v>
      </c>
      <c r="E19903" s="2"/>
      <c r="G19903" s="23"/>
    </row>
    <row r="19904" spans="1:7" customFormat="1">
      <c r="A19904" s="4">
        <v>42542</v>
      </c>
      <c r="B19904">
        <v>0.38</v>
      </c>
      <c r="C19904">
        <f>IFERROR(((VLOOKUP(A19904,'Interest Rates-10yr'!$A$9:$C$15239,2,FALSE))-B19904),C19903)</f>
        <v>1.33</v>
      </c>
      <c r="D19904" s="98">
        <f>AVERAGE(C$10:C19904)</f>
        <v>1.0496416184971029</v>
      </c>
      <c r="E19904" s="2"/>
      <c r="G19904" s="23"/>
    </row>
    <row r="19905" spans="1:8">
      <c r="A19905" s="4">
        <v>42543</v>
      </c>
      <c r="B19905">
        <v>0.38</v>
      </c>
      <c r="C19905">
        <f>IFERROR(((VLOOKUP(A19905,'Interest Rates-10yr'!$A$9:$C$15239,2,FALSE))-B19905),C19904)</f>
        <v>1.31</v>
      </c>
      <c r="D19905" s="98">
        <f>AVERAGE(C$10:C19905)</f>
        <v>1.0496547044632019</v>
      </c>
      <c r="E19905" s="2"/>
      <c r="H19905"/>
    </row>
    <row r="19906" spans="1:8">
      <c r="A19906" s="4">
        <v>42544</v>
      </c>
      <c r="B19906">
        <v>0.39</v>
      </c>
      <c r="C19906">
        <f>IFERROR(((VLOOKUP(A19906,'Interest Rates-10yr'!$A$9:$C$15239,2,FALSE))-B19906),C19905)</f>
        <v>1.35</v>
      </c>
      <c r="D19906" s="98">
        <f>AVERAGE(C$10:C19906)</f>
        <v>1.0496697994672493</v>
      </c>
      <c r="E19906" s="2"/>
      <c r="H19906"/>
    </row>
    <row r="19907" spans="1:8">
      <c r="A19907" s="4">
        <v>42545</v>
      </c>
      <c r="B19907">
        <v>0.4</v>
      </c>
      <c r="C19907">
        <f>IFERROR(((VLOOKUP(A19907,'Interest Rates-10yr'!$A$9:$C$15239,2,FALSE))-B19907),C19906)</f>
        <v>1.17</v>
      </c>
      <c r="D19907" s="98">
        <f>AVERAGE(C$10:C19907)</f>
        <v>1.0496758468187686</v>
      </c>
      <c r="E19907" s="2"/>
      <c r="H19907"/>
    </row>
    <row r="19908" spans="1:8">
      <c r="A19908" s="4">
        <v>42546</v>
      </c>
      <c r="B19908">
        <v>0.4</v>
      </c>
      <c r="C19908">
        <f>IFERROR(((VLOOKUP(A19908,'Interest Rates-10yr'!$A$9:$C$15239,2,FALSE))-B19908),C19907)</f>
        <v>1.17</v>
      </c>
      <c r="D19908" s="98">
        <f>AVERAGE(C$10:C19908)</f>
        <v>1.0496818935624834</v>
      </c>
      <c r="E19908" s="2"/>
      <c r="H19908"/>
    </row>
    <row r="19909" spans="1:8">
      <c r="A19909" s="4">
        <v>42547</v>
      </c>
      <c r="B19909">
        <v>0.4</v>
      </c>
      <c r="C19909">
        <f>IFERROR(((VLOOKUP(A19909,'Interest Rates-10yr'!$A$9:$C$15239,2,FALSE))-B19909),C19908)</f>
        <v>1.17</v>
      </c>
      <c r="D19909" s="98">
        <f>AVERAGE(C$10:C19909)</f>
        <v>1.0496879396984853</v>
      </c>
      <c r="E19909" s="2"/>
      <c r="H19909"/>
    </row>
    <row r="19910" spans="1:8">
      <c r="A19910" s="4">
        <v>42548</v>
      </c>
      <c r="B19910">
        <v>0.41</v>
      </c>
      <c r="C19910">
        <f>IFERROR(((VLOOKUP(A19910,'Interest Rates-10yr'!$A$9:$C$15239,2,FALSE))-B19910),C19909)</f>
        <v>1.05</v>
      </c>
      <c r="D19910" s="98">
        <f>AVERAGE(C$10:C19910)</f>
        <v>1.0496879553791194</v>
      </c>
      <c r="E19910" s="2"/>
      <c r="H19910"/>
    </row>
    <row r="19911" spans="1:8">
      <c r="A19911" s="4">
        <v>42549</v>
      </c>
      <c r="B19911">
        <v>0.41</v>
      </c>
      <c r="C19911">
        <f>IFERROR(((VLOOKUP(A19911,'Interest Rates-10yr'!$A$9:$C$15239,2,FALSE))-B19911),C19910)</f>
        <v>1.05</v>
      </c>
      <c r="D19911" s="98">
        <f>AVERAGE(C$10:C19911)</f>
        <v>1.0496879710581777</v>
      </c>
      <c r="E19911" s="2"/>
      <c r="H19911"/>
    </row>
    <row r="19912" spans="1:8">
      <c r="A19912" s="4">
        <v>42550</v>
      </c>
      <c r="B19912">
        <v>0.41</v>
      </c>
      <c r="C19912">
        <f>IFERROR(((VLOOKUP(A19912,'Interest Rates-10yr'!$A$9:$C$15239,2,FALSE))-B19912),C19911)</f>
        <v>1.0900000000000001</v>
      </c>
      <c r="D19912" s="98">
        <f>AVERAGE(C$10:C19912)</f>
        <v>1.0496899964829349</v>
      </c>
      <c r="E19912" s="2"/>
      <c r="H19912"/>
    </row>
    <row r="19913" spans="1:8">
      <c r="A19913" s="4">
        <v>42551</v>
      </c>
      <c r="B19913">
        <v>0.3</v>
      </c>
      <c r="C19913">
        <f>IFERROR(((VLOOKUP(A19913,'Interest Rates-10yr'!$A$9:$C$15239,2,FALSE))-B19913),C19912)</f>
        <v>1.19</v>
      </c>
      <c r="D19913" s="98">
        <f>AVERAGE(C$10:C19913)</f>
        <v>1.0496970458199284</v>
      </c>
      <c r="E19913" s="2"/>
      <c r="F19913" s="12" t="s">
        <v>173</v>
      </c>
      <c r="G19913" s="23">
        <f>AVERAGE(B19823:B19913)/100</f>
        <v>3.6934065934065936E-3</v>
      </c>
      <c r="H19913" s="23">
        <f>AVERAGE(C19823:C19913)/100</f>
        <v>1.3814285714285715E-2</v>
      </c>
    </row>
    <row r="19914" spans="1:8">
      <c r="A19914" s="4">
        <v>42552</v>
      </c>
      <c r="B19914">
        <v>0.41</v>
      </c>
      <c r="C19914">
        <f>IFERROR(((VLOOKUP(A19914,'Interest Rates-10yr'!$A$9:$C$15239,2,FALSE))-B19914),C19913)</f>
        <v>1.05</v>
      </c>
      <c r="D19914" s="98">
        <f>AVERAGE(C$10:C19914)</f>
        <v>1.0496970610399323</v>
      </c>
      <c r="E19914" s="2"/>
      <c r="H19914"/>
    </row>
    <row r="19915" spans="1:8">
      <c r="A19915" s="4">
        <v>42553</v>
      </c>
      <c r="B19915">
        <v>0.41</v>
      </c>
      <c r="C19915">
        <f>IFERROR(((VLOOKUP(A19915,'Interest Rates-10yr'!$A$9:$C$15239,2,FALSE))-B19915),C19914)</f>
        <v>1.05</v>
      </c>
      <c r="D19915" s="98">
        <f>AVERAGE(C$10:C19915)</f>
        <v>1.049697076258407</v>
      </c>
      <c r="E19915" s="2"/>
      <c r="H19915"/>
    </row>
    <row r="19916" spans="1:8">
      <c r="A19916" s="4">
        <v>42554</v>
      </c>
      <c r="B19916">
        <v>0.41</v>
      </c>
      <c r="C19916">
        <f>IFERROR(((VLOOKUP(A19916,'Interest Rates-10yr'!$A$9:$C$15239,2,FALSE))-B19916),C19915)</f>
        <v>1.05</v>
      </c>
      <c r="D19916" s="98">
        <f>AVERAGE(C$10:C19916)</f>
        <v>1.049697091475353</v>
      </c>
      <c r="E19916" s="2"/>
      <c r="H19916"/>
    </row>
    <row r="19917" spans="1:8">
      <c r="A19917" s="4">
        <v>42555</v>
      </c>
      <c r="B19917">
        <v>0.41</v>
      </c>
      <c r="C19917">
        <f>IFERROR(((VLOOKUP(A19917,'Interest Rates-10yr'!$A$9:$C$15239,2,FALSE))-B19917),C19916)</f>
        <v>1.05</v>
      </c>
      <c r="D19917" s="98">
        <f>AVERAGE(C$10:C19917)</f>
        <v>1.0496971066907701</v>
      </c>
      <c r="E19917" s="2"/>
      <c r="H19917"/>
    </row>
    <row r="19918" spans="1:8">
      <c r="A19918" s="4">
        <v>42556</v>
      </c>
      <c r="B19918">
        <v>0.4</v>
      </c>
      <c r="C19918">
        <f>IFERROR(((VLOOKUP(A19918,'Interest Rates-10yr'!$A$9:$C$15239,2,FALSE))-B19918),C19917)</f>
        <v>0.97000000000000008</v>
      </c>
      <c r="D19918" s="98">
        <f>AVERAGE(C$10:C19918)</f>
        <v>1.0496931036214703</v>
      </c>
      <c r="E19918" s="2"/>
      <c r="H19918"/>
    </row>
    <row r="19919" spans="1:8">
      <c r="A19919" s="4">
        <v>42557</v>
      </c>
      <c r="B19919">
        <v>0.4</v>
      </c>
      <c r="C19919">
        <f>IFERROR(((VLOOKUP(A19919,'Interest Rates-10yr'!$A$9:$C$15239,2,FALSE))-B19919),C19918)</f>
        <v>0.97999999999999987</v>
      </c>
      <c r="D19919" s="98">
        <f>AVERAGE(C$10:C19919)</f>
        <v>1.0496896032144576</v>
      </c>
      <c r="E19919" s="2"/>
      <c r="H19919"/>
    </row>
    <row r="19920" spans="1:8">
      <c r="A19920" s="4">
        <v>42558</v>
      </c>
      <c r="B19920">
        <v>0.4</v>
      </c>
      <c r="C19920">
        <f>IFERROR(((VLOOKUP(A19920,'Interest Rates-10yr'!$A$9:$C$15239,2,FALSE))-B19920),C19919)</f>
        <v>0.99999999999999989</v>
      </c>
      <c r="D19920" s="98">
        <f>AVERAGE(C$10:C19920)</f>
        <v>1.0496871076289414</v>
      </c>
      <c r="E19920" s="2"/>
      <c r="H19920"/>
    </row>
    <row r="19921" spans="1:7" customFormat="1">
      <c r="A19921" s="4">
        <v>42559</v>
      </c>
      <c r="B19921">
        <v>0.4</v>
      </c>
      <c r="C19921">
        <f>IFERROR(((VLOOKUP(A19921,'Interest Rates-10yr'!$A$9:$C$15239,2,FALSE))-B19921),C19920)</f>
        <v>0.97000000000000008</v>
      </c>
      <c r="D19921" s="98">
        <f>AVERAGE(C$10:C19921)</f>
        <v>1.0496831056649183</v>
      </c>
      <c r="E19921" s="2"/>
      <c r="G19921" s="23"/>
    </row>
    <row r="19922" spans="1:7" customFormat="1">
      <c r="A19922" s="4">
        <v>42560</v>
      </c>
      <c r="B19922">
        <v>0.4</v>
      </c>
      <c r="C19922">
        <f>IFERROR(((VLOOKUP(A19922,'Interest Rates-10yr'!$A$9:$C$15239,2,FALSE))-B19922),C19921)</f>
        <v>0.97000000000000008</v>
      </c>
      <c r="D19922" s="98">
        <f>AVERAGE(C$10:C19922)</f>
        <v>1.0496791041028399</v>
      </c>
      <c r="E19922" s="2"/>
      <c r="G19922" s="23"/>
    </row>
    <row r="19923" spans="1:7" customFormat="1">
      <c r="A19923" s="4">
        <v>42561</v>
      </c>
      <c r="B19923">
        <v>0.4</v>
      </c>
      <c r="C19923">
        <f>IFERROR(((VLOOKUP(A19923,'Interest Rates-10yr'!$A$9:$C$15239,2,FALSE))-B19923),C19922)</f>
        <v>0.97000000000000008</v>
      </c>
      <c r="D19923" s="98">
        <f>AVERAGE(C$10:C19923)</f>
        <v>1.0496751029426461</v>
      </c>
      <c r="E19923" s="2"/>
      <c r="G19923" s="23"/>
    </row>
    <row r="19924" spans="1:7" customFormat="1">
      <c r="A19924" s="4">
        <v>42562</v>
      </c>
      <c r="B19924">
        <v>0.4</v>
      </c>
      <c r="C19924">
        <f>IFERROR(((VLOOKUP(A19924,'Interest Rates-10yr'!$A$9:$C$15239,2,FALSE))-B19924),C19923)</f>
        <v>1.0299999999999998</v>
      </c>
      <c r="D19924" s="98">
        <f>AVERAGE(C$10:C19924)</f>
        <v>1.0496741149886946</v>
      </c>
      <c r="E19924" s="2"/>
      <c r="G19924" s="23"/>
    </row>
    <row r="19925" spans="1:7" customFormat="1">
      <c r="A19925" s="4">
        <v>42563</v>
      </c>
      <c r="B19925">
        <v>0.4</v>
      </c>
      <c r="C19925">
        <f>IFERROR(((VLOOKUP(A19925,'Interest Rates-10yr'!$A$9:$C$15239,2,FALSE))-B19925),C19924)</f>
        <v>1.1299999999999999</v>
      </c>
      <c r="D19925" s="98">
        <f>AVERAGE(C$10:C19925)</f>
        <v>1.0496781482225273</v>
      </c>
      <c r="E19925" s="2"/>
      <c r="G19925" s="23"/>
    </row>
    <row r="19926" spans="1:7" customFormat="1">
      <c r="A19926" s="4">
        <v>42564</v>
      </c>
      <c r="B19926">
        <v>0.4</v>
      </c>
      <c r="C19926">
        <f>IFERROR(((VLOOKUP(A19926,'Interest Rates-10yr'!$A$9:$C$15239,2,FALSE))-B19926),C19925)</f>
        <v>1.08</v>
      </c>
      <c r="D19926" s="98">
        <f>AVERAGE(C$10:C19926)</f>
        <v>1.0496796706331202</v>
      </c>
      <c r="E19926" s="2"/>
      <c r="G19926" s="23"/>
    </row>
    <row r="19927" spans="1:7" customFormat="1">
      <c r="A19927" s="4">
        <v>42565</v>
      </c>
      <c r="B19927">
        <v>0.4</v>
      </c>
      <c r="C19927">
        <f>IFERROR(((VLOOKUP(A19927,'Interest Rates-10yr'!$A$9:$C$15239,2,FALSE))-B19927),C19926)</f>
        <v>1.1299999999999999</v>
      </c>
      <c r="D19927" s="98">
        <f>AVERAGE(C$10:C19927)</f>
        <v>1.0496837031830433</v>
      </c>
      <c r="E19927" s="2"/>
      <c r="G19927" s="23"/>
    </row>
    <row r="19928" spans="1:7" customFormat="1">
      <c r="A19928" s="4">
        <v>42566</v>
      </c>
      <c r="B19928">
        <v>0.4</v>
      </c>
      <c r="C19928">
        <f>IFERROR(((VLOOKUP(A19928,'Interest Rates-10yr'!$A$9:$C$15239,2,FALSE))-B19928),C19927)</f>
        <v>1.2000000000000002</v>
      </c>
      <c r="D19928" s="98">
        <f>AVERAGE(C$10:C19928)</f>
        <v>1.0496912495607138</v>
      </c>
      <c r="E19928" s="2"/>
      <c r="G19928" s="23"/>
    </row>
    <row r="19929" spans="1:7" customFormat="1">
      <c r="A19929" s="4">
        <v>42567</v>
      </c>
      <c r="B19929">
        <v>0.4</v>
      </c>
      <c r="C19929">
        <f>IFERROR(((VLOOKUP(A19929,'Interest Rates-10yr'!$A$9:$C$15239,2,FALSE))-B19929),C19928)</f>
        <v>1.2000000000000002</v>
      </c>
      <c r="D19929" s="98">
        <f>AVERAGE(C$10:C19929)</f>
        <v>1.0496987951807157</v>
      </c>
      <c r="E19929" s="2"/>
      <c r="G19929" s="23"/>
    </row>
    <row r="19930" spans="1:7" customFormat="1">
      <c r="A19930" s="4">
        <v>42568</v>
      </c>
      <c r="B19930">
        <v>0.4</v>
      </c>
      <c r="C19930">
        <f>IFERROR(((VLOOKUP(A19930,'Interest Rates-10yr'!$A$9:$C$15239,2,FALSE))-B19930),C19929)</f>
        <v>1.2000000000000002</v>
      </c>
      <c r="D19930" s="98">
        <f>AVERAGE(C$10:C19930)</f>
        <v>1.0497063400431634</v>
      </c>
      <c r="E19930" s="2"/>
      <c r="G19930" s="23"/>
    </row>
    <row r="19931" spans="1:7" customFormat="1">
      <c r="A19931" s="4">
        <v>42569</v>
      </c>
      <c r="B19931">
        <v>0.4</v>
      </c>
      <c r="C19931">
        <f>IFERROR(((VLOOKUP(A19931,'Interest Rates-10yr'!$A$9:$C$15239,2,FALSE))-B19931),C19930)</f>
        <v>1.19</v>
      </c>
      <c r="D19931" s="98">
        <f>AVERAGE(C$10:C19931)</f>
        <v>1.049713382190536</v>
      </c>
      <c r="E19931" s="2"/>
      <c r="G19931" s="23"/>
    </row>
    <row r="19932" spans="1:7" customFormat="1">
      <c r="A19932" s="4">
        <v>42570</v>
      </c>
      <c r="B19932">
        <v>0.4</v>
      </c>
      <c r="C19932">
        <f>IFERROR(((VLOOKUP(A19932,'Interest Rates-10yr'!$A$9:$C$15239,2,FALSE))-B19932),C19931)</f>
        <v>1.1600000000000001</v>
      </c>
      <c r="D19932" s="98">
        <f>AVERAGE(C$10:C19932)</f>
        <v>1.0497189178336523</v>
      </c>
      <c r="E19932" s="2"/>
      <c r="G19932" s="23"/>
    </row>
    <row r="19933" spans="1:7" customFormat="1">
      <c r="A19933" s="4">
        <v>42571</v>
      </c>
      <c r="B19933">
        <v>0.4</v>
      </c>
      <c r="C19933">
        <f>IFERROR(((VLOOKUP(A19933,'Interest Rates-10yr'!$A$9:$C$15239,2,FALSE))-B19933),C19932)</f>
        <v>1.19</v>
      </c>
      <c r="D19933" s="98">
        <f>AVERAGE(C$10:C19933)</f>
        <v>1.0497259586428356</v>
      </c>
      <c r="E19933" s="2"/>
      <c r="G19933" s="23"/>
    </row>
    <row r="19934" spans="1:7" customFormat="1">
      <c r="A19934" s="4">
        <v>42572</v>
      </c>
      <c r="B19934">
        <v>0.4</v>
      </c>
      <c r="C19934">
        <f>IFERROR(((VLOOKUP(A19934,'Interest Rates-10yr'!$A$9:$C$15239,2,FALSE))-B19934),C19933)</f>
        <v>1.17</v>
      </c>
      <c r="D19934" s="98">
        <f>AVERAGE(C$10:C19934)</f>
        <v>1.0497319949811721</v>
      </c>
      <c r="E19934" s="2"/>
      <c r="G19934" s="23"/>
    </row>
    <row r="19935" spans="1:7" customFormat="1">
      <c r="A19935" s="4">
        <v>42573</v>
      </c>
      <c r="B19935">
        <v>0.4</v>
      </c>
      <c r="C19935">
        <f>IFERROR(((VLOOKUP(A19935,'Interest Rates-10yr'!$A$9:$C$15239,2,FALSE))-B19935),C19934)</f>
        <v>1.17</v>
      </c>
      <c r="D19935" s="98">
        <f>AVERAGE(C$10:C19935)</f>
        <v>1.049738030713633</v>
      </c>
      <c r="E19935" s="2"/>
      <c r="G19935" s="23"/>
    </row>
    <row r="19936" spans="1:7" customFormat="1">
      <c r="A19936" s="4">
        <v>42574</v>
      </c>
      <c r="B19936">
        <v>0.4</v>
      </c>
      <c r="C19936">
        <f>IFERROR(((VLOOKUP(A19936,'Interest Rates-10yr'!$A$9:$C$15239,2,FALSE))-B19936),C19935)</f>
        <v>1.17</v>
      </c>
      <c r="D19936" s="98">
        <f>AVERAGE(C$10:C19936)</f>
        <v>1.0497440658403097</v>
      </c>
      <c r="E19936" s="2"/>
      <c r="G19936" s="23"/>
    </row>
    <row r="19937" spans="1:7" customFormat="1">
      <c r="A19937" s="4">
        <v>42575</v>
      </c>
      <c r="B19937">
        <v>0.4</v>
      </c>
      <c r="C19937">
        <f>IFERROR(((VLOOKUP(A19937,'Interest Rates-10yr'!$A$9:$C$15239,2,FALSE))-B19937),C19936)</f>
        <v>1.17</v>
      </c>
      <c r="D19937" s="98">
        <f>AVERAGE(C$10:C19937)</f>
        <v>1.049750100361293</v>
      </c>
      <c r="E19937" s="2"/>
      <c r="G19937" s="23"/>
    </row>
    <row r="19938" spans="1:7" customFormat="1">
      <c r="A19938" s="4">
        <v>42576</v>
      </c>
      <c r="B19938">
        <v>0.4</v>
      </c>
      <c r="C19938">
        <f>IFERROR(((VLOOKUP(A19938,'Interest Rates-10yr'!$A$9:$C$15239,2,FALSE))-B19938),C19937)</f>
        <v>1.1800000000000002</v>
      </c>
      <c r="D19938" s="98">
        <f>AVERAGE(C$10:C19938)</f>
        <v>1.0497566360579984</v>
      </c>
      <c r="E19938" s="2"/>
      <c r="G19938" s="23"/>
    </row>
    <row r="19939" spans="1:7" customFormat="1">
      <c r="A19939" s="4">
        <v>42577</v>
      </c>
      <c r="B19939">
        <v>0.4</v>
      </c>
      <c r="C19939">
        <f>IFERROR(((VLOOKUP(A19939,'Interest Rates-10yr'!$A$9:$C$15239,2,FALSE))-B19939),C19938)</f>
        <v>1.17</v>
      </c>
      <c r="D19939" s="98">
        <f>AVERAGE(C$10:C19939)</f>
        <v>1.0497626693426918</v>
      </c>
      <c r="E19939" s="2"/>
      <c r="G19939" s="23"/>
    </row>
    <row r="19940" spans="1:7" customFormat="1">
      <c r="A19940" s="4">
        <v>42578</v>
      </c>
      <c r="B19940">
        <v>0.4</v>
      </c>
      <c r="C19940">
        <f>IFERROR(((VLOOKUP(A19940,'Interest Rates-10yr'!$A$9:$C$15239,2,FALSE))-B19940),C19939)</f>
        <v>1.1200000000000001</v>
      </c>
      <c r="D19940" s="98">
        <f>AVERAGE(C$10:C19940)</f>
        <v>1.0497661933671087</v>
      </c>
      <c r="E19940" s="2"/>
      <c r="G19940" s="23"/>
    </row>
    <row r="19941" spans="1:7" customFormat="1">
      <c r="A19941" s="4">
        <v>42579</v>
      </c>
      <c r="B19941">
        <v>0.4</v>
      </c>
      <c r="C19941">
        <f>IFERROR(((VLOOKUP(A19941,'Interest Rates-10yr'!$A$9:$C$15239,2,FALSE))-B19941),C19940)</f>
        <v>1.1200000000000001</v>
      </c>
      <c r="D19941" s="98">
        <f>AVERAGE(C$10:C19941)</f>
        <v>1.0497697170379212</v>
      </c>
      <c r="E19941" s="2"/>
      <c r="G19941" s="23"/>
    </row>
    <row r="19942" spans="1:7" customFormat="1">
      <c r="A19942" s="4">
        <v>42580</v>
      </c>
      <c r="B19942">
        <v>0.3</v>
      </c>
      <c r="C19942">
        <f>IFERROR(((VLOOKUP(A19942,'Interest Rates-10yr'!$A$9:$C$15239,2,FALSE))-B19942),C19941)</f>
        <v>1.1599999999999999</v>
      </c>
      <c r="D19942" s="98">
        <f>AVERAGE(C$10:C19942)</f>
        <v>1.0497752470777026</v>
      </c>
      <c r="E19942" s="2"/>
      <c r="G19942" s="23"/>
    </row>
    <row r="19943" spans="1:7" customFormat="1">
      <c r="A19943" s="4">
        <v>42581</v>
      </c>
      <c r="B19943">
        <v>0.3</v>
      </c>
      <c r="C19943">
        <f>IFERROR(((VLOOKUP(A19943,'Interest Rates-10yr'!$A$9:$C$15239,2,FALSE))-B19943),C19942)</f>
        <v>1.1599999999999999</v>
      </c>
      <c r="D19943" s="98">
        <f>AVERAGE(C$10:C19943)</f>
        <v>1.049780776562649</v>
      </c>
      <c r="E19943" s="2"/>
      <c r="G19943" s="23"/>
    </row>
    <row r="19944" spans="1:7" customFormat="1">
      <c r="A19944" s="4">
        <v>42582</v>
      </c>
      <c r="B19944">
        <v>0.3</v>
      </c>
      <c r="C19944">
        <f>IFERROR(((VLOOKUP(A19944,'Interest Rates-10yr'!$A$9:$C$15239,2,FALSE))-B19944),C19943)</f>
        <v>1.1599999999999999</v>
      </c>
      <c r="D19944" s="98">
        <f>AVERAGE(C$10:C19944)</f>
        <v>1.049786305492844</v>
      </c>
      <c r="E19944" s="2"/>
      <c r="G19944" s="23"/>
    </row>
    <row r="19945" spans="1:7" customFormat="1">
      <c r="A19945" s="4">
        <v>42583</v>
      </c>
      <c r="B19945">
        <v>0.4</v>
      </c>
      <c r="C19945">
        <f>IFERROR(((VLOOKUP(A19945,'Interest Rates-10yr'!$A$9:$C$15239,2,FALSE))-B19945),C19944)</f>
        <v>1.1099999999999999</v>
      </c>
      <c r="D19945" s="98">
        <f>AVERAGE(C$10:C19945)</f>
        <v>1.0497893258426889</v>
      </c>
      <c r="E19945" s="2"/>
      <c r="G19945" s="23"/>
    </row>
    <row r="19946" spans="1:7" customFormat="1">
      <c r="A19946" s="4">
        <v>42584</v>
      </c>
      <c r="B19946">
        <v>0.4</v>
      </c>
      <c r="C19946">
        <f>IFERROR(((VLOOKUP(A19946,'Interest Rates-10yr'!$A$9:$C$15239,2,FALSE))-B19946),C19945)</f>
        <v>1.1499999999999999</v>
      </c>
      <c r="D19946" s="98">
        <f>AVERAGE(C$10:C19946)</f>
        <v>1.0497943522094522</v>
      </c>
      <c r="E19946" s="2"/>
      <c r="G19946" s="23"/>
    </row>
    <row r="19947" spans="1:7" customFormat="1">
      <c r="A19947" s="4">
        <v>42585</v>
      </c>
      <c r="B19947">
        <v>0.4</v>
      </c>
      <c r="C19947">
        <f>IFERROR(((VLOOKUP(A19947,'Interest Rates-10yr'!$A$9:$C$15239,2,FALSE))-B19947),C19946)</f>
        <v>1.1499999999999999</v>
      </c>
      <c r="D19947" s="98">
        <f>AVERAGE(C$10:C19947)</f>
        <v>1.0497993780720156</v>
      </c>
      <c r="E19947" s="2"/>
      <c r="G19947" s="23"/>
    </row>
    <row r="19948" spans="1:7" customFormat="1">
      <c r="A19948" s="4">
        <v>42586</v>
      </c>
      <c r="B19948">
        <v>0.4</v>
      </c>
      <c r="C19948">
        <f>IFERROR(((VLOOKUP(A19948,'Interest Rates-10yr'!$A$9:$C$15239,2,FALSE))-B19948),C19947)</f>
        <v>1.1099999999999999</v>
      </c>
      <c r="D19948" s="98">
        <f>AVERAGE(C$10:C19948)</f>
        <v>1.0498023973117934</v>
      </c>
      <c r="E19948" s="2"/>
      <c r="G19948" s="23"/>
    </row>
    <row r="19949" spans="1:7" customFormat="1">
      <c r="A19949" s="4">
        <v>42587</v>
      </c>
      <c r="B19949">
        <v>0.4</v>
      </c>
      <c r="C19949">
        <f>IFERROR(((VLOOKUP(A19949,'Interest Rates-10yr'!$A$9:$C$15239,2,FALSE))-B19949),C19948)</f>
        <v>1.19</v>
      </c>
      <c r="D19949" s="98">
        <f>AVERAGE(C$10:C19949)</f>
        <v>1.0498094282848469</v>
      </c>
      <c r="E19949" s="2"/>
      <c r="G19949" s="23"/>
    </row>
    <row r="19950" spans="1:7" customFormat="1">
      <c r="A19950" s="4">
        <v>42588</v>
      </c>
      <c r="B19950">
        <v>0.4</v>
      </c>
      <c r="C19950">
        <f>IFERROR(((VLOOKUP(A19950,'Interest Rates-10yr'!$A$9:$C$15239,2,FALSE))-B19950),C19949)</f>
        <v>1.19</v>
      </c>
      <c r="D19950" s="98">
        <f>AVERAGE(C$10:C19950)</f>
        <v>1.0498164585527228</v>
      </c>
      <c r="E19950" s="2"/>
      <c r="G19950" s="23"/>
    </row>
    <row r="19951" spans="1:7" customFormat="1">
      <c r="A19951" s="4">
        <v>42589</v>
      </c>
      <c r="B19951">
        <v>0.4</v>
      </c>
      <c r="C19951">
        <f>IFERROR(((VLOOKUP(A19951,'Interest Rates-10yr'!$A$9:$C$15239,2,FALSE))-B19951),C19950)</f>
        <v>1.19</v>
      </c>
      <c r="D19951" s="98">
        <f>AVERAGE(C$10:C19951)</f>
        <v>1.0498234881155273</v>
      </c>
      <c r="E19951" s="2"/>
      <c r="G19951" s="23"/>
    </row>
    <row r="19952" spans="1:7" customFormat="1">
      <c r="A19952" s="4">
        <v>42590</v>
      </c>
      <c r="B19952">
        <v>0.4</v>
      </c>
      <c r="C19952">
        <f>IFERROR(((VLOOKUP(A19952,'Interest Rates-10yr'!$A$9:$C$15239,2,FALSE))-B19952),C19951)</f>
        <v>1.19</v>
      </c>
      <c r="D19952" s="98">
        <f>AVERAGE(C$10:C19952)</f>
        <v>1.0498305169733664</v>
      </c>
      <c r="E19952" s="2"/>
      <c r="G19952" s="23"/>
    </row>
    <row r="19953" spans="1:7" customFormat="1">
      <c r="A19953" s="4">
        <v>42591</v>
      </c>
      <c r="B19953">
        <v>0.4</v>
      </c>
      <c r="C19953">
        <f>IFERROR(((VLOOKUP(A19953,'Interest Rates-10yr'!$A$9:$C$15239,2,FALSE))-B19953),C19952)</f>
        <v>1.1499999999999999</v>
      </c>
      <c r="D19953" s="98">
        <f>AVERAGE(C$10:C19953)</f>
        <v>1.049835539510622</v>
      </c>
      <c r="E19953" s="2"/>
      <c r="G19953" s="23"/>
    </row>
    <row r="19954" spans="1:7" customFormat="1">
      <c r="A19954" s="4">
        <v>42592</v>
      </c>
      <c r="B19954">
        <v>0.4</v>
      </c>
      <c r="C19954">
        <f>IFERROR(((VLOOKUP(A19954,'Interest Rates-10yr'!$A$9:$C$15239,2,FALSE))-B19954),C19953)</f>
        <v>1.1000000000000001</v>
      </c>
      <c r="D19954" s="98">
        <f>AVERAGE(C$10:C19954)</f>
        <v>1.0498380546502806</v>
      </c>
      <c r="E19954" s="2"/>
      <c r="G19954" s="23"/>
    </row>
    <row r="19955" spans="1:7" customFormat="1">
      <c r="A19955" s="4">
        <v>42593</v>
      </c>
      <c r="B19955">
        <v>0.4</v>
      </c>
      <c r="C19955">
        <f>IFERROR(((VLOOKUP(A19955,'Interest Rates-10yr'!$A$9:$C$15239,2,FALSE))-B19955),C19954)</f>
        <v>1.17</v>
      </c>
      <c r="D19955" s="98">
        <f>AVERAGE(C$10:C19955)</f>
        <v>1.0498440790133281</v>
      </c>
      <c r="E19955" s="2"/>
      <c r="G19955" s="23"/>
    </row>
    <row r="19956" spans="1:7" customFormat="1">
      <c r="A19956" s="4">
        <v>42594</v>
      </c>
      <c r="B19956">
        <v>0.4</v>
      </c>
      <c r="C19956">
        <f>IFERROR(((VLOOKUP(A19956,'Interest Rates-10yr'!$A$9:$C$15239,2,FALSE))-B19956),C19955)</f>
        <v>1.1099999999999999</v>
      </c>
      <c r="D19956" s="98">
        <f>AVERAGE(C$10:C19956)</f>
        <v>1.0498470948012153</v>
      </c>
      <c r="E19956" s="2"/>
      <c r="G19956" s="23"/>
    </row>
    <row r="19957" spans="1:7" customFormat="1">
      <c r="A19957" s="4">
        <v>42595</v>
      </c>
      <c r="B19957">
        <v>0.4</v>
      </c>
      <c r="C19957">
        <f>IFERROR(((VLOOKUP(A19957,'Interest Rates-10yr'!$A$9:$C$15239,2,FALSE))-B19957),C19956)</f>
        <v>1.1099999999999999</v>
      </c>
      <c r="D19957" s="98">
        <f>AVERAGE(C$10:C19957)</f>
        <v>1.0498501102867377</v>
      </c>
      <c r="E19957" s="2"/>
      <c r="G19957" s="23"/>
    </row>
    <row r="19958" spans="1:7" customFormat="1">
      <c r="A19958" s="4">
        <v>42596</v>
      </c>
      <c r="B19958">
        <v>0.4</v>
      </c>
      <c r="C19958">
        <f>IFERROR(((VLOOKUP(A19958,'Interest Rates-10yr'!$A$9:$C$15239,2,FALSE))-B19958),C19957)</f>
        <v>1.1099999999999999</v>
      </c>
      <c r="D19958" s="98">
        <f>AVERAGE(C$10:C19958)</f>
        <v>1.0498531254699406</v>
      </c>
      <c r="E19958" s="2"/>
      <c r="G19958" s="23"/>
    </row>
    <row r="19959" spans="1:7" customFormat="1">
      <c r="A19959" s="4">
        <v>42597</v>
      </c>
      <c r="B19959">
        <v>0.4</v>
      </c>
      <c r="C19959">
        <f>IFERROR(((VLOOKUP(A19959,'Interest Rates-10yr'!$A$9:$C$15239,2,FALSE))-B19959),C19958)</f>
        <v>1.1499999999999999</v>
      </c>
      <c r="D19959" s="98">
        <f>AVERAGE(C$10:C19959)</f>
        <v>1.0498581453634008</v>
      </c>
      <c r="E19959" s="2"/>
      <c r="G19959" s="23"/>
    </row>
    <row r="19960" spans="1:7" customFormat="1">
      <c r="A19960" s="4">
        <v>42598</v>
      </c>
      <c r="B19960">
        <v>0.4</v>
      </c>
      <c r="C19960">
        <f>IFERROR(((VLOOKUP(A19960,'Interest Rates-10yr'!$A$9:$C$15239,2,FALSE))-B19960),C19959)</f>
        <v>1.17</v>
      </c>
      <c r="D19960" s="98">
        <f>AVERAGE(C$10:C19960)</f>
        <v>1.0498641672096558</v>
      </c>
      <c r="E19960" s="2"/>
      <c r="G19960" s="23"/>
    </row>
    <row r="19961" spans="1:7" customFormat="1">
      <c r="A19961" s="4">
        <v>42599</v>
      </c>
      <c r="B19961">
        <v>0.4</v>
      </c>
      <c r="C19961">
        <f>IFERROR(((VLOOKUP(A19961,'Interest Rates-10yr'!$A$9:$C$15239,2,FALSE))-B19961),C19960)</f>
        <v>1.1600000000000001</v>
      </c>
      <c r="D19961" s="98">
        <f>AVERAGE(C$10:C19961)</f>
        <v>1.0498696872493907</v>
      </c>
      <c r="E19961" s="2"/>
      <c r="G19961" s="23"/>
    </row>
    <row r="19962" spans="1:7" customFormat="1">
      <c r="A19962" s="4">
        <v>42600</v>
      </c>
      <c r="B19962">
        <v>0.4</v>
      </c>
      <c r="C19962">
        <f>IFERROR(((VLOOKUP(A19962,'Interest Rates-10yr'!$A$9:$C$15239,2,FALSE))-B19962),C19961)</f>
        <v>1.1299999999999999</v>
      </c>
      <c r="D19962" s="98">
        <f>AVERAGE(C$10:C19962)</f>
        <v>1.049873703202518</v>
      </c>
      <c r="E19962" s="2"/>
      <c r="G19962" s="23"/>
    </row>
    <row r="19963" spans="1:7" customFormat="1">
      <c r="A19963" s="4">
        <v>42601</v>
      </c>
      <c r="B19963">
        <v>0.4</v>
      </c>
      <c r="C19963">
        <f>IFERROR(((VLOOKUP(A19963,'Interest Rates-10yr'!$A$9:$C$15239,2,FALSE))-B19963),C19962)</f>
        <v>1.1800000000000002</v>
      </c>
      <c r="D19963" s="98">
        <f>AVERAGE(C$10:C19963)</f>
        <v>1.0498802245163799</v>
      </c>
      <c r="E19963" s="2"/>
      <c r="G19963" s="23"/>
    </row>
    <row r="19964" spans="1:7" customFormat="1">
      <c r="A19964" s="4">
        <v>42602</v>
      </c>
      <c r="B19964">
        <v>0.4</v>
      </c>
      <c r="C19964">
        <f>IFERROR(((VLOOKUP(A19964,'Interest Rates-10yr'!$A$9:$C$15239,2,FALSE))-B19964),C19963)</f>
        <v>1.1800000000000002</v>
      </c>
      <c r="D19964" s="98">
        <f>AVERAGE(C$10:C19964)</f>
        <v>1.0498867451766396</v>
      </c>
      <c r="E19964" s="2"/>
      <c r="G19964" s="23"/>
    </row>
    <row r="19965" spans="1:7" customFormat="1">
      <c r="A19965" s="4">
        <v>42603</v>
      </c>
      <c r="B19965">
        <v>0.4</v>
      </c>
      <c r="C19965">
        <f>IFERROR(((VLOOKUP(A19965,'Interest Rates-10yr'!$A$9:$C$15239,2,FALSE))-B19965),C19964)</f>
        <v>1.1800000000000002</v>
      </c>
      <c r="D19965" s="98">
        <f>AVERAGE(C$10:C19965)</f>
        <v>1.0498932651833957</v>
      </c>
      <c r="E19965" s="2"/>
      <c r="G19965" s="23"/>
    </row>
    <row r="19966" spans="1:7" customFormat="1">
      <c r="A19966" s="4">
        <v>42604</v>
      </c>
      <c r="B19966">
        <v>0.4</v>
      </c>
      <c r="C19966">
        <f>IFERROR(((VLOOKUP(A19966,'Interest Rates-10yr'!$A$9:$C$15239,2,FALSE))-B19966),C19965)</f>
        <v>1.1499999999999999</v>
      </c>
      <c r="D19966" s="98">
        <f>AVERAGE(C$10:C19966)</f>
        <v>1.0498982813047977</v>
      </c>
      <c r="E19966" s="2"/>
      <c r="G19966" s="23"/>
    </row>
    <row r="19967" spans="1:7" customFormat="1">
      <c r="A19967" s="4">
        <v>42605</v>
      </c>
      <c r="B19967">
        <v>0.4</v>
      </c>
      <c r="C19967">
        <f>IFERROR(((VLOOKUP(A19967,'Interest Rates-10yr'!$A$9:$C$15239,2,FALSE))-B19967),C19966)</f>
        <v>1.1499999999999999</v>
      </c>
      <c r="D19967" s="98">
        <f>AVERAGE(C$10:C19967)</f>
        <v>1.0499032969235318</v>
      </c>
      <c r="E19967" s="2"/>
      <c r="G19967" s="23"/>
    </row>
    <row r="19968" spans="1:7" customFormat="1">
      <c r="A19968" s="4">
        <v>42606</v>
      </c>
      <c r="B19968">
        <v>0.4</v>
      </c>
      <c r="C19968">
        <f>IFERROR(((VLOOKUP(A19968,'Interest Rates-10yr'!$A$9:$C$15239,2,FALSE))-B19968),C19967)</f>
        <v>1.1600000000000001</v>
      </c>
      <c r="D19968" s="98">
        <f>AVERAGE(C$10:C19968)</f>
        <v>1.0499088130667793</v>
      </c>
      <c r="E19968" s="2"/>
      <c r="G19968" s="23"/>
    </row>
    <row r="19969" spans="1:7" customFormat="1">
      <c r="A19969" s="4">
        <v>42607</v>
      </c>
      <c r="B19969">
        <v>0.4</v>
      </c>
      <c r="C19969">
        <f>IFERROR(((VLOOKUP(A19969,'Interest Rates-10yr'!$A$9:$C$15239,2,FALSE))-B19969),C19968)</f>
        <v>1.1800000000000002</v>
      </c>
      <c r="D19969" s="98">
        <f>AVERAGE(C$10:C19969)</f>
        <v>1.0499153306613151</v>
      </c>
      <c r="E19969" s="2"/>
      <c r="G19969" s="23"/>
    </row>
    <row r="19970" spans="1:7" customFormat="1">
      <c r="A19970" s="4">
        <v>42608</v>
      </c>
      <c r="B19970">
        <v>0.4</v>
      </c>
      <c r="C19970">
        <f>IFERROR(((VLOOKUP(A19970,'Interest Rates-10yr'!$A$9:$C$15239,2,FALSE))-B19970),C19969)</f>
        <v>1.2200000000000002</v>
      </c>
      <c r="D19970" s="98">
        <f>AVERAGE(C$10:C19970)</f>
        <v>1.0499238515104379</v>
      </c>
      <c r="E19970" s="2"/>
      <c r="G19970" s="23"/>
    </row>
    <row r="19971" spans="1:7" customFormat="1">
      <c r="A19971" s="4">
        <v>42609</v>
      </c>
      <c r="B19971">
        <v>0.4</v>
      </c>
      <c r="C19971">
        <f>IFERROR(((VLOOKUP(A19971,'Interest Rates-10yr'!$A$9:$C$15239,2,FALSE))-B19971),C19970)</f>
        <v>1.2200000000000002</v>
      </c>
      <c r="D19971" s="98">
        <f>AVERAGE(C$10:C19971)</f>
        <v>1.0499323715058537</v>
      </c>
      <c r="E19971" s="2"/>
      <c r="G19971" s="23"/>
    </row>
    <row r="19972" spans="1:7" customFormat="1">
      <c r="A19972" s="4">
        <v>42610</v>
      </c>
      <c r="B19972">
        <v>0.4</v>
      </c>
      <c r="C19972">
        <f>IFERROR(((VLOOKUP(A19972,'Interest Rates-10yr'!$A$9:$C$15239,2,FALSE))-B19972),C19971)</f>
        <v>1.2200000000000002</v>
      </c>
      <c r="D19972" s="98">
        <f>AVERAGE(C$10:C19972)</f>
        <v>1.0499408906476908</v>
      </c>
      <c r="E19972" s="2"/>
      <c r="G19972" s="23"/>
    </row>
    <row r="19973" spans="1:7" customFormat="1">
      <c r="A19973" s="4">
        <v>42611</v>
      </c>
      <c r="B19973">
        <v>0.4</v>
      </c>
      <c r="C19973">
        <f>IFERROR(((VLOOKUP(A19973,'Interest Rates-10yr'!$A$9:$C$15239,2,FALSE))-B19973),C19972)</f>
        <v>1.17</v>
      </c>
      <c r="D19973" s="98">
        <f>AVERAGE(C$10:C19973)</f>
        <v>1.0499469044279628</v>
      </c>
      <c r="E19973" s="2"/>
      <c r="G19973" s="23"/>
    </row>
    <row r="19974" spans="1:7" customFormat="1">
      <c r="A19974" s="4">
        <v>42612</v>
      </c>
      <c r="B19974">
        <v>0.4</v>
      </c>
      <c r="C19974">
        <f>IFERROR(((VLOOKUP(A19974,'Interest Rates-10yr'!$A$9:$C$15239,2,FALSE))-B19974),C19973)</f>
        <v>1.17</v>
      </c>
      <c r="D19974" s="98">
        <f>AVERAGE(C$10:C19974)</f>
        <v>1.0499529176058027</v>
      </c>
      <c r="E19974" s="2"/>
      <c r="G19974" s="23"/>
    </row>
    <row r="19975" spans="1:7" customFormat="1">
      <c r="A19975" s="4">
        <v>42613</v>
      </c>
      <c r="B19975">
        <v>0.3</v>
      </c>
      <c r="C19975">
        <f>IFERROR(((VLOOKUP(A19975,'Interest Rates-10yr'!$A$9:$C$15239,2,FALSE))-B19975),C19974)</f>
        <v>1.28</v>
      </c>
      <c r="D19975" s="98">
        <f>AVERAGE(C$10:C19975)</f>
        <v>1.0499644395472227</v>
      </c>
      <c r="E19975" s="2"/>
      <c r="G19975" s="23"/>
    </row>
    <row r="19976" spans="1:7" customFormat="1">
      <c r="A19976" s="4">
        <v>42614</v>
      </c>
      <c r="B19976">
        <v>0.4</v>
      </c>
      <c r="C19976">
        <f>IFERROR(((VLOOKUP(A19976,'Interest Rates-10yr'!$A$9:$C$15239,2,FALSE))-B19976),C19975)</f>
        <v>1.17</v>
      </c>
      <c r="D19976" s="98">
        <f>AVERAGE(C$10:C19976)</f>
        <v>1.0499704512445458</v>
      </c>
      <c r="E19976" s="2"/>
      <c r="G19976" s="23"/>
    </row>
    <row r="19977" spans="1:7" customFormat="1">
      <c r="A19977" s="4">
        <v>42615</v>
      </c>
      <c r="B19977">
        <v>0.4</v>
      </c>
      <c r="C19977">
        <f>IFERROR(((VLOOKUP(A19977,'Interest Rates-10yr'!$A$9:$C$15239,2,FALSE))-B19977),C19976)</f>
        <v>1.2000000000000002</v>
      </c>
      <c r="D19977" s="98">
        <f>AVERAGE(C$10:C19977)</f>
        <v>1.0499779647435821</v>
      </c>
      <c r="E19977" s="2"/>
      <c r="G19977" s="23"/>
    </row>
    <row r="19978" spans="1:7" customFormat="1">
      <c r="A19978" s="4">
        <v>42616</v>
      </c>
      <c r="B19978">
        <v>0.4</v>
      </c>
      <c r="C19978">
        <f>IFERROR(((VLOOKUP(A19978,'Interest Rates-10yr'!$A$9:$C$15239,2,FALSE))-B19978),C19977)</f>
        <v>1.2000000000000002</v>
      </c>
      <c r="D19978" s="98">
        <f>AVERAGE(C$10:C19978)</f>
        <v>1.0499854774901021</v>
      </c>
      <c r="E19978" s="2"/>
      <c r="G19978" s="23"/>
    </row>
    <row r="19979" spans="1:7" customFormat="1">
      <c r="A19979" s="4">
        <v>42617</v>
      </c>
      <c r="B19979">
        <v>0.4</v>
      </c>
      <c r="C19979">
        <f>IFERROR(((VLOOKUP(A19979,'Interest Rates-10yr'!$A$9:$C$15239,2,FALSE))-B19979),C19978)</f>
        <v>1.2000000000000002</v>
      </c>
      <c r="D19979" s="98">
        <f>AVERAGE(C$10:C19979)</f>
        <v>1.0499929894842188</v>
      </c>
      <c r="E19979" s="2"/>
      <c r="G19979" s="23"/>
    </row>
    <row r="19980" spans="1:7" customFormat="1">
      <c r="A19980" s="4">
        <v>42618</v>
      </c>
      <c r="B19980">
        <v>0.4</v>
      </c>
      <c r="C19980">
        <f>IFERROR(((VLOOKUP(A19980,'Interest Rates-10yr'!$A$9:$C$15239,2,FALSE))-B19980),C19979)</f>
        <v>1.2000000000000002</v>
      </c>
      <c r="D19980" s="98">
        <f>AVERAGE(C$10:C19980)</f>
        <v>1.0500005007260451</v>
      </c>
      <c r="E19980" s="2"/>
      <c r="G19980" s="23"/>
    </row>
    <row r="19981" spans="1:7" customFormat="1">
      <c r="A19981" s="4">
        <v>42619</v>
      </c>
      <c r="B19981">
        <v>0.4</v>
      </c>
      <c r="C19981">
        <f>IFERROR(((VLOOKUP(A19981,'Interest Rates-10yr'!$A$9:$C$15239,2,FALSE))-B19981),C19980)</f>
        <v>1.1499999999999999</v>
      </c>
      <c r="D19981" s="98">
        <f>AVERAGE(C$10:C19981)</f>
        <v>1.0500055077107877</v>
      </c>
      <c r="E19981" s="2"/>
      <c r="G19981" s="23"/>
    </row>
    <row r="19982" spans="1:7" customFormat="1">
      <c r="A19982" s="4">
        <v>42620</v>
      </c>
      <c r="B19982">
        <v>0.4</v>
      </c>
      <c r="C19982">
        <f>IFERROR(((VLOOKUP(A19982,'Interest Rates-10yr'!$A$9:$C$15239,2,FALSE))-B19982),C19981)</f>
        <v>1.1400000000000001</v>
      </c>
      <c r="D19982" s="98">
        <f>AVERAGE(C$10:C19982)</f>
        <v>1.0500100135182422</v>
      </c>
      <c r="E19982" s="2"/>
      <c r="G19982" s="23"/>
    </row>
    <row r="19983" spans="1:7" customFormat="1">
      <c r="A19983" s="4">
        <v>42621</v>
      </c>
      <c r="B19983">
        <v>0.4</v>
      </c>
      <c r="C19983">
        <f>IFERROR(((VLOOKUP(A19983,'Interest Rates-10yr'!$A$9:$C$15239,2,FALSE))-B19983),C19982)</f>
        <v>1.21</v>
      </c>
      <c r="D19983" s="98">
        <f>AVERAGE(C$10:C19983)</f>
        <v>1.0500180234304519</v>
      </c>
      <c r="E19983" s="2"/>
      <c r="G19983" s="23"/>
    </row>
    <row r="19984" spans="1:7" customFormat="1">
      <c r="A19984" s="4">
        <v>42622</v>
      </c>
      <c r="B19984">
        <v>0.4</v>
      </c>
      <c r="C19984">
        <f>IFERROR(((VLOOKUP(A19984,'Interest Rates-10yr'!$A$9:$C$15239,2,FALSE))-B19984),C19983)</f>
        <v>1.27</v>
      </c>
      <c r="D19984" s="98">
        <f>AVERAGE(C$10:C19984)</f>
        <v>1.0500290362953617</v>
      </c>
      <c r="E19984" s="2"/>
      <c r="G19984" s="23"/>
    </row>
    <row r="19985" spans="1:7" customFormat="1">
      <c r="A19985" s="4">
        <v>42623</v>
      </c>
      <c r="B19985">
        <v>0.4</v>
      </c>
      <c r="C19985">
        <f>IFERROR(((VLOOKUP(A19985,'Interest Rates-10yr'!$A$9:$C$15239,2,FALSE))-B19985),C19984)</f>
        <v>1.27</v>
      </c>
      <c r="D19985" s="98">
        <f>AVERAGE(C$10:C19985)</f>
        <v>1.0500400480576617</v>
      </c>
      <c r="E19985" s="2"/>
      <c r="G19985" s="23"/>
    </row>
    <row r="19986" spans="1:7" customFormat="1">
      <c r="A19986" s="4">
        <v>42624</v>
      </c>
      <c r="B19986">
        <v>0.4</v>
      </c>
      <c r="C19986">
        <f>IFERROR(((VLOOKUP(A19986,'Interest Rates-10yr'!$A$9:$C$15239,2,FALSE))-B19986),C19985)</f>
        <v>1.27</v>
      </c>
      <c r="D19986" s="98">
        <f>AVERAGE(C$10:C19986)</f>
        <v>1.0500510587175176</v>
      </c>
      <c r="E19986" s="2"/>
      <c r="G19986" s="23"/>
    </row>
    <row r="19987" spans="1:7" customFormat="1">
      <c r="A19987" s="4">
        <v>42625</v>
      </c>
      <c r="B19987">
        <v>0.4</v>
      </c>
      <c r="C19987">
        <f>IFERROR(((VLOOKUP(A19987,'Interest Rates-10yr'!$A$9:$C$15239,2,FALSE))-B19987),C19986)</f>
        <v>1.2799999999999998</v>
      </c>
      <c r="D19987" s="98">
        <f>AVERAGE(C$10:C19987)</f>
        <v>1.0500625688257006</v>
      </c>
      <c r="E19987" s="2"/>
      <c r="G19987" s="23"/>
    </row>
    <row r="19988" spans="1:7" customFormat="1">
      <c r="A19988" s="4">
        <v>42626</v>
      </c>
      <c r="B19988">
        <v>0.4</v>
      </c>
      <c r="C19988">
        <f>IFERROR(((VLOOKUP(A19988,'Interest Rates-10yr'!$A$9:$C$15239,2,FALSE))-B19988),C19987)</f>
        <v>1.33</v>
      </c>
      <c r="D19988" s="98">
        <f>AVERAGE(C$10:C19988)</f>
        <v>1.0500765804094223</v>
      </c>
      <c r="E19988" s="2"/>
      <c r="G19988" s="23"/>
    </row>
    <row r="19989" spans="1:7" customFormat="1">
      <c r="A19989" s="4">
        <v>42627</v>
      </c>
      <c r="B19989">
        <v>0.4</v>
      </c>
      <c r="C19989">
        <f>IFERROR(((VLOOKUP(A19989,'Interest Rates-10yr'!$A$9:$C$15239,2,FALSE))-B19989),C19988)</f>
        <v>1.2999999999999998</v>
      </c>
      <c r="D19989" s="98">
        <f>AVERAGE(C$10:C19989)</f>
        <v>1.0500890890890815</v>
      </c>
      <c r="E19989" s="2"/>
      <c r="G19989" s="23"/>
    </row>
    <row r="19990" spans="1:7" customFormat="1">
      <c r="A19990" s="4">
        <v>42628</v>
      </c>
      <c r="B19990">
        <v>0.4</v>
      </c>
      <c r="C19990">
        <f>IFERROR(((VLOOKUP(A19990,'Interest Rates-10yr'!$A$9:$C$15239,2,FALSE))-B19990),C19989)</f>
        <v>1.31</v>
      </c>
      <c r="D19990" s="98">
        <f>AVERAGE(C$10:C19990)</f>
        <v>1.0501020969921351</v>
      </c>
      <c r="E19990" s="2"/>
      <c r="G19990" s="23"/>
    </row>
    <row r="19991" spans="1:7" customFormat="1">
      <c r="A19991" s="4">
        <v>42629</v>
      </c>
      <c r="B19991">
        <v>0.4</v>
      </c>
      <c r="C19991">
        <f>IFERROR(((VLOOKUP(A19991,'Interest Rates-10yr'!$A$9:$C$15239,2,FALSE))-B19991),C19990)</f>
        <v>1.2999999999999998</v>
      </c>
      <c r="D19991" s="98">
        <f>AVERAGE(C$10:C19991)</f>
        <v>1.050114603142821</v>
      </c>
      <c r="E19991" s="2"/>
      <c r="G19991" s="23"/>
    </row>
    <row r="19992" spans="1:7" customFormat="1">
      <c r="A19992" s="4">
        <v>42630</v>
      </c>
      <c r="B19992">
        <v>0.4</v>
      </c>
      <c r="C19992">
        <f>IFERROR(((VLOOKUP(A19992,'Interest Rates-10yr'!$A$9:$C$15239,2,FALSE))-B19992),C19991)</f>
        <v>1.2999999999999998</v>
      </c>
      <c r="D19992" s="98">
        <f>AVERAGE(C$10:C19992)</f>
        <v>1.050127108041828</v>
      </c>
      <c r="E19992" s="2"/>
      <c r="G19992" s="23"/>
    </row>
    <row r="19993" spans="1:7" customFormat="1">
      <c r="A19993" s="4">
        <v>42631</v>
      </c>
      <c r="B19993">
        <v>0.4</v>
      </c>
      <c r="C19993">
        <f>IFERROR(((VLOOKUP(A19993,'Interest Rates-10yr'!$A$9:$C$15239,2,FALSE))-B19993),C19992)</f>
        <v>1.2999999999999998</v>
      </c>
      <c r="D19993" s="98">
        <f>AVERAGE(C$10:C19993)</f>
        <v>1.050139611689344</v>
      </c>
      <c r="E19993" s="2"/>
      <c r="G19993" s="23"/>
    </row>
    <row r="19994" spans="1:7" customFormat="1">
      <c r="A19994" s="4">
        <v>42632</v>
      </c>
      <c r="B19994">
        <v>0.4</v>
      </c>
      <c r="C19994">
        <f>IFERROR(((VLOOKUP(A19994,'Interest Rates-10yr'!$A$9:$C$15239,2,FALSE))-B19994),C19993)</f>
        <v>1.2999999999999998</v>
      </c>
      <c r="D19994" s="98">
        <f>AVERAGE(C$10:C19994)</f>
        <v>1.0501521140855565</v>
      </c>
      <c r="E19994" s="2"/>
      <c r="G19994" s="23"/>
    </row>
    <row r="19995" spans="1:7" customFormat="1">
      <c r="A19995" s="4">
        <v>42633</v>
      </c>
      <c r="B19995">
        <v>0.4</v>
      </c>
      <c r="C19995">
        <f>IFERROR(((VLOOKUP(A19995,'Interest Rates-10yr'!$A$9:$C$15239,2,FALSE))-B19995),C19994)</f>
        <v>1.29</v>
      </c>
      <c r="D19995" s="98">
        <f>AVERAGE(C$10:C19995)</f>
        <v>1.0501641148804088</v>
      </c>
      <c r="E19995" s="2"/>
      <c r="G19995" s="23"/>
    </row>
    <row r="19996" spans="1:7" customFormat="1">
      <c r="A19996" s="4">
        <v>42634</v>
      </c>
      <c r="B19996">
        <v>0.4</v>
      </c>
      <c r="C19996">
        <f>IFERROR(((VLOOKUP(A19996,'Interest Rates-10yr'!$A$9:$C$15239,2,FALSE))-B19996),C19995)</f>
        <v>1.2599999999999998</v>
      </c>
      <c r="D19996" s="98">
        <f>AVERAGE(C$10:C19996)</f>
        <v>1.0501746134987666</v>
      </c>
      <c r="E19996" s="2"/>
      <c r="G19996" s="23"/>
    </row>
    <row r="19997" spans="1:7" customFormat="1">
      <c r="A19997" s="4">
        <v>42635</v>
      </c>
      <c r="B19997">
        <v>0.4</v>
      </c>
      <c r="C19997">
        <f>IFERROR(((VLOOKUP(A19997,'Interest Rates-10yr'!$A$9:$C$15239,2,FALSE))-B19997),C19996)</f>
        <v>1.23</v>
      </c>
      <c r="D19997" s="98">
        <f>AVERAGE(C$10:C19997)</f>
        <v>1.050183610166092</v>
      </c>
      <c r="E19997" s="2"/>
      <c r="G19997" s="23"/>
    </row>
    <row r="19998" spans="1:7" customFormat="1">
      <c r="A19998" s="4">
        <v>42636</v>
      </c>
      <c r="B19998">
        <v>0.4</v>
      </c>
      <c r="C19998">
        <f>IFERROR(((VLOOKUP(A19998,'Interest Rates-10yr'!$A$9:$C$15239,2,FALSE))-B19998),C19997)</f>
        <v>1.2200000000000002</v>
      </c>
      <c r="D19998" s="98">
        <f>AVERAGE(C$10:C19998)</f>
        <v>1.0501921056581043</v>
      </c>
      <c r="E19998" s="2"/>
      <c r="G19998" s="23"/>
    </row>
    <row r="19999" spans="1:7" customFormat="1">
      <c r="A19999" s="4">
        <v>42637</v>
      </c>
      <c r="B19999">
        <v>0.4</v>
      </c>
      <c r="C19999">
        <f>IFERROR(((VLOOKUP(A19999,'Interest Rates-10yr'!$A$9:$C$15239,2,FALSE))-B19999),C19998)</f>
        <v>1.2200000000000002</v>
      </c>
      <c r="D19999" s="98">
        <f>AVERAGE(C$10:C19999)</f>
        <v>1.0502006003001425</v>
      </c>
      <c r="E19999" s="2"/>
      <c r="G19999" s="23"/>
    </row>
    <row r="20000" spans="1:7" customFormat="1">
      <c r="A20000" s="4">
        <v>42638</v>
      </c>
      <c r="B20000">
        <v>0.4</v>
      </c>
      <c r="C20000">
        <f>IFERROR(((VLOOKUP(A20000,'Interest Rates-10yr'!$A$9:$C$15239,2,FALSE))-B20000),C19999)</f>
        <v>1.2200000000000002</v>
      </c>
      <c r="D20000" s="98">
        <f>AVERAGE(C$10:C20000)</f>
        <v>1.0502090940923341</v>
      </c>
      <c r="E20000" s="2"/>
      <c r="G20000" s="23"/>
    </row>
    <row r="20001" spans="1:8">
      <c r="A20001" s="4">
        <v>42639</v>
      </c>
      <c r="B20001">
        <v>0.4</v>
      </c>
      <c r="C20001">
        <f>IFERROR(((VLOOKUP(A20001,'Interest Rates-10yr'!$A$9:$C$15239,2,FALSE))-B20001),C20000)</f>
        <v>1.19</v>
      </c>
      <c r="D20001" s="98">
        <f>AVERAGE(C$10:C20001)</f>
        <v>1.0502160864345662</v>
      </c>
      <c r="E20001" s="2"/>
      <c r="H20001"/>
    </row>
    <row r="20002" spans="1:8">
      <c r="A20002" s="4">
        <v>42640</v>
      </c>
      <c r="B20002">
        <v>0.4</v>
      </c>
      <c r="C20002">
        <f>IFERROR(((VLOOKUP(A20002,'Interest Rates-10yr'!$A$9:$C$15239,2,FALSE))-B20002),C20001)</f>
        <v>1.1600000000000001</v>
      </c>
      <c r="D20002" s="98">
        <f>AVERAGE(C$10:C20002)</f>
        <v>1.0502215775521357</v>
      </c>
      <c r="E20002" s="2"/>
      <c r="H20002"/>
    </row>
    <row r="20003" spans="1:8">
      <c r="A20003" s="4">
        <v>42641</v>
      </c>
      <c r="B20003">
        <v>0.4</v>
      </c>
      <c r="C20003">
        <f>IFERROR(((VLOOKUP(A20003,'Interest Rates-10yr'!$A$9:$C$15239,2,FALSE))-B20003),C20002)</f>
        <v>1.17</v>
      </c>
      <c r="D20003" s="98">
        <f>AVERAGE(C$10:C20003)</f>
        <v>1.0502275682704736</v>
      </c>
      <c r="E20003" s="2"/>
      <c r="H20003"/>
    </row>
    <row r="20004" spans="1:8">
      <c r="A20004" s="4">
        <v>42642</v>
      </c>
      <c r="B20004">
        <v>0.4</v>
      </c>
      <c r="C20004">
        <f>IFERROR(((VLOOKUP(A20004,'Interest Rates-10yr'!$A$9:$C$15239,2,FALSE))-B20004),C20003)</f>
        <v>1.1600000000000001</v>
      </c>
      <c r="D20004" s="98">
        <f>AVERAGE(C$10:C20004)</f>
        <v>1.0502330582645585</v>
      </c>
      <c r="E20004" s="2"/>
      <c r="H20004"/>
    </row>
    <row r="20005" spans="1:8">
      <c r="A20005" s="4">
        <v>42643</v>
      </c>
      <c r="B20005">
        <v>0.28999999999999998</v>
      </c>
      <c r="C20005">
        <f>IFERROR(((VLOOKUP(A20005,'Interest Rates-10yr'!$A$9:$C$15239,2,FALSE))-B20005),C20004)</f>
        <v>1.31</v>
      </c>
      <c r="D20005" s="98">
        <f>AVERAGE(C$10:C20005)</f>
        <v>1.0502460492098344</v>
      </c>
      <c r="E20005" s="2"/>
      <c r="F20005" s="12" t="s">
        <v>172</v>
      </c>
      <c r="G20005" s="23">
        <f>AVERAGE(B19914:B20005)/100</f>
        <v>3.9489130434782541E-3</v>
      </c>
      <c r="H20005" s="23">
        <f>AVERAGE(C19914:C20005)/100</f>
        <v>1.1690217391304346E-2</v>
      </c>
    </row>
    <row r="20006" spans="1:8">
      <c r="A20006" s="4">
        <v>42644</v>
      </c>
      <c r="B20006">
        <v>0.28999999999999998</v>
      </c>
      <c r="C20006">
        <f>IFERROR(((VLOOKUP(A20006,'Interest Rates-10yr'!$A$9:$C$15239,2,FALSE))-B20006),C20005)</f>
        <v>1.31</v>
      </c>
      <c r="D20006" s="98">
        <f>AVERAGE(C$10:C20006)</f>
        <v>1.0502590388558208</v>
      </c>
      <c r="E20006" s="2"/>
      <c r="H20006"/>
    </row>
    <row r="20007" spans="1:8">
      <c r="A20007" s="4">
        <v>42645</v>
      </c>
      <c r="B20007">
        <v>0.28999999999999998</v>
      </c>
      <c r="C20007">
        <f>IFERROR(((VLOOKUP(A20007,'Interest Rates-10yr'!$A$9:$C$15239,2,FALSE))-B20007),C20006)</f>
        <v>1.31</v>
      </c>
      <c r="D20007" s="98">
        <f>AVERAGE(C$10:C20007)</f>
        <v>1.0502720272027128</v>
      </c>
      <c r="E20007" s="2"/>
      <c r="H20007"/>
    </row>
    <row r="20008" spans="1:8">
      <c r="A20008" s="4">
        <v>42646</v>
      </c>
      <c r="B20008">
        <v>0.4</v>
      </c>
      <c r="C20008">
        <f>IFERROR(((VLOOKUP(A20008,'Interest Rates-10yr'!$A$9:$C$15239,2,FALSE))-B20008),C20007)</f>
        <v>1.23</v>
      </c>
      <c r="D20008" s="98">
        <f>AVERAGE(C$10:C20008)</f>
        <v>1.0502810140506951</v>
      </c>
      <c r="E20008" s="2"/>
      <c r="H20008"/>
    </row>
    <row r="20009" spans="1:8">
      <c r="A20009" s="4">
        <v>42647</v>
      </c>
      <c r="B20009">
        <v>0.4</v>
      </c>
      <c r="C20009">
        <f>IFERROR(((VLOOKUP(A20009,'Interest Rates-10yr'!$A$9:$C$15239,2,FALSE))-B20009),C20008)</f>
        <v>1.29</v>
      </c>
      <c r="D20009" s="98">
        <f>AVERAGE(C$10:C20009)</f>
        <v>1.0502929999999926</v>
      </c>
      <c r="E20009" s="2"/>
      <c r="H20009"/>
    </row>
    <row r="20010" spans="1:8">
      <c r="A20010" s="4">
        <v>42648</v>
      </c>
      <c r="B20010">
        <v>0.4</v>
      </c>
      <c r="C20010">
        <f>IFERROR(((VLOOKUP(A20010,'Interest Rates-10yr'!$A$9:$C$15239,2,FALSE))-B20010),C20009)</f>
        <v>1.3199999999999998</v>
      </c>
      <c r="D20010" s="98">
        <f>AVERAGE(C$10:C20010)</f>
        <v>1.0503064846757588</v>
      </c>
      <c r="E20010" s="2"/>
      <c r="H20010"/>
    </row>
    <row r="20011" spans="1:8">
      <c r="A20011" s="4">
        <v>42649</v>
      </c>
      <c r="B20011">
        <v>0.4</v>
      </c>
      <c r="C20011">
        <f>IFERROR(((VLOOKUP(A20011,'Interest Rates-10yr'!$A$9:$C$15239,2,FALSE))-B20011),C20010)</f>
        <v>1.35</v>
      </c>
      <c r="D20011" s="98">
        <f>AVERAGE(C$10:C20011)</f>
        <v>1.0503214678532071</v>
      </c>
      <c r="E20011" s="2"/>
      <c r="H20011"/>
    </row>
    <row r="20012" spans="1:8">
      <c r="A20012" s="4">
        <v>42650</v>
      </c>
      <c r="B20012">
        <v>0.4</v>
      </c>
      <c r="C20012">
        <f>IFERROR(((VLOOKUP(A20012,'Interest Rates-10yr'!$A$9:$C$15239,2,FALSE))-B20012),C20011)</f>
        <v>1.33</v>
      </c>
      <c r="D20012" s="98">
        <f>AVERAGE(C$10:C20012)</f>
        <v>1.0503354496825401</v>
      </c>
      <c r="E20012" s="2"/>
      <c r="H20012"/>
    </row>
    <row r="20013" spans="1:8">
      <c r="A20013" s="4">
        <v>42651</v>
      </c>
      <c r="B20013">
        <v>0.4</v>
      </c>
      <c r="C20013">
        <f>IFERROR(((VLOOKUP(A20013,'Interest Rates-10yr'!$A$9:$C$15239,2,FALSE))-B20013),C20012)</f>
        <v>1.33</v>
      </c>
      <c r="D20013" s="98">
        <f>AVERAGE(C$10:C20013)</f>
        <v>1.05034943011397</v>
      </c>
      <c r="E20013" s="2"/>
      <c r="H20013"/>
    </row>
    <row r="20014" spans="1:8">
      <c r="A20014" s="4">
        <v>42652</v>
      </c>
      <c r="B20014">
        <v>0.4</v>
      </c>
      <c r="C20014">
        <f>IFERROR(((VLOOKUP(A20014,'Interest Rates-10yr'!$A$9:$C$15239,2,FALSE))-B20014),C20013)</f>
        <v>1.33</v>
      </c>
      <c r="D20014" s="98">
        <f>AVERAGE(C$10:C20014)</f>
        <v>1.0503634091477059</v>
      </c>
      <c r="E20014" s="2"/>
      <c r="H20014"/>
    </row>
    <row r="20015" spans="1:8">
      <c r="A20015" s="4">
        <v>42653</v>
      </c>
      <c r="B20015">
        <v>0.4</v>
      </c>
      <c r="C20015">
        <f>IFERROR(((VLOOKUP(A20015,'Interest Rates-10yr'!$A$9:$C$15239,2,FALSE))-B20015),C20014)</f>
        <v>1.33</v>
      </c>
      <c r="D20015" s="98">
        <f>AVERAGE(C$10:C20015)</f>
        <v>1.0503773867839576</v>
      </c>
      <c r="E20015" s="2"/>
      <c r="H20015"/>
    </row>
    <row r="20016" spans="1:8">
      <c r="A20016" s="4">
        <v>42654</v>
      </c>
      <c r="B20016">
        <v>0.41</v>
      </c>
      <c r="C20016">
        <f>IFERROR(((VLOOKUP(A20016,'Interest Rates-10yr'!$A$9:$C$15239,2,FALSE))-B20016),C20015)</f>
        <v>1.36</v>
      </c>
      <c r="D20016" s="98">
        <f>AVERAGE(C$10:C20016)</f>
        <v>1.0503928624981185</v>
      </c>
      <c r="E20016" s="2"/>
      <c r="H20016"/>
    </row>
    <row r="20017" spans="1:7" customFormat="1">
      <c r="A20017" s="4">
        <v>42655</v>
      </c>
      <c r="B20017">
        <v>0.41</v>
      </c>
      <c r="C20017">
        <f>IFERROR(((VLOOKUP(A20017,'Interest Rates-10yr'!$A$9:$C$15239,2,FALSE))-B20017),C20016)</f>
        <v>1.3800000000000001</v>
      </c>
      <c r="D20017" s="98">
        <f>AVERAGE(C$10:C20017)</f>
        <v>1.0504093362654867</v>
      </c>
      <c r="E20017" s="2"/>
      <c r="G20017" s="23"/>
    </row>
    <row r="20018" spans="1:7" customFormat="1">
      <c r="A20018" s="4">
        <v>42656</v>
      </c>
      <c r="B20018">
        <v>0.41</v>
      </c>
      <c r="C20018">
        <f>IFERROR(((VLOOKUP(A20018,'Interest Rates-10yr'!$A$9:$C$15239,2,FALSE))-B20018),C20017)</f>
        <v>1.34</v>
      </c>
      <c r="D20018" s="98">
        <f>AVERAGE(C$10:C20018)</f>
        <v>1.0504238092858142</v>
      </c>
      <c r="E20018" s="2"/>
      <c r="G20018" s="23"/>
    </row>
    <row r="20019" spans="1:7" customFormat="1">
      <c r="A20019" s="4">
        <v>42657</v>
      </c>
      <c r="B20019">
        <v>0.41</v>
      </c>
      <c r="C20019">
        <f>IFERROR(((VLOOKUP(A20019,'Interest Rates-10yr'!$A$9:$C$15239,2,FALSE))-B20019),C20018)</f>
        <v>1.3900000000000001</v>
      </c>
      <c r="D20019" s="98">
        <f>AVERAGE(C$10:C20019)</f>
        <v>1.0504407796101878</v>
      </c>
      <c r="E20019" s="2"/>
      <c r="G20019" s="23"/>
    </row>
    <row r="20020" spans="1:7" customFormat="1">
      <c r="A20020" s="4">
        <v>42658</v>
      </c>
      <c r="B20020">
        <v>0.41</v>
      </c>
      <c r="C20020">
        <f>IFERROR(((VLOOKUP(A20020,'Interest Rates-10yr'!$A$9:$C$15239,2,FALSE))-B20020),C20019)</f>
        <v>1.3900000000000001</v>
      </c>
      <c r="D20020" s="98">
        <f>AVERAGE(C$10:C20020)</f>
        <v>1.0504577482384616</v>
      </c>
      <c r="E20020" s="2"/>
      <c r="G20020" s="23"/>
    </row>
    <row r="20021" spans="1:7" customFormat="1">
      <c r="A20021" s="4">
        <v>42659</v>
      </c>
      <c r="B20021">
        <v>0.41</v>
      </c>
      <c r="C20021">
        <f>IFERROR(((VLOOKUP(A20021,'Interest Rates-10yr'!$A$9:$C$15239,2,FALSE))-B20021),C20020)</f>
        <v>1.3900000000000001</v>
      </c>
      <c r="D20021" s="98">
        <f>AVERAGE(C$10:C20021)</f>
        <v>1.0504747151708902</v>
      </c>
      <c r="E20021" s="2"/>
      <c r="G20021" s="23"/>
    </row>
    <row r="20022" spans="1:7" customFormat="1">
      <c r="A20022" s="4">
        <v>42660</v>
      </c>
      <c r="B20022">
        <v>0.41</v>
      </c>
      <c r="C20022">
        <f>IFERROR(((VLOOKUP(A20022,'Interest Rates-10yr'!$A$9:$C$15239,2,FALSE))-B20022),C20021)</f>
        <v>1.36</v>
      </c>
      <c r="D20022" s="98">
        <f>AVERAGE(C$10:C20022)</f>
        <v>1.0504901813820946</v>
      </c>
      <c r="E20022" s="2"/>
      <c r="G20022" s="23"/>
    </row>
    <row r="20023" spans="1:7" customFormat="1">
      <c r="A20023" s="4">
        <v>42661</v>
      </c>
      <c r="B20023">
        <v>0.41</v>
      </c>
      <c r="C20023">
        <f>IFERROR(((VLOOKUP(A20023,'Interest Rates-10yr'!$A$9:$C$15239,2,FALSE))-B20023),C20022)</f>
        <v>1.34</v>
      </c>
      <c r="D20023" s="98">
        <f>AVERAGE(C$10:C20023)</f>
        <v>1.0505046467472698</v>
      </c>
      <c r="E20023" s="2"/>
      <c r="G20023" s="23"/>
    </row>
    <row r="20024" spans="1:7" customFormat="1">
      <c r="A20024" s="4">
        <v>42662</v>
      </c>
      <c r="B20024">
        <v>0.41</v>
      </c>
      <c r="C20024">
        <f>IFERROR(((VLOOKUP(A20024,'Interest Rates-10yr'!$A$9:$C$15239,2,FALSE))-B20024),C20023)</f>
        <v>1.35</v>
      </c>
      <c r="D20024" s="98">
        <f>AVERAGE(C$10:C20024)</f>
        <v>1.0505196102922736</v>
      </c>
      <c r="E20024" s="2"/>
      <c r="G20024" s="23"/>
    </row>
    <row r="20025" spans="1:7" customFormat="1">
      <c r="A20025" s="4">
        <v>42663</v>
      </c>
      <c r="B20025">
        <v>0.41</v>
      </c>
      <c r="C20025">
        <f>IFERROR(((VLOOKUP(A20025,'Interest Rates-10yr'!$A$9:$C$15239,2,FALSE))-B20025),C20024)</f>
        <v>1.35</v>
      </c>
      <c r="D20025" s="98">
        <f>AVERAGE(C$10:C20025)</f>
        <v>1.0505345723421191</v>
      </c>
      <c r="E20025" s="2"/>
      <c r="G20025" s="23"/>
    </row>
    <row r="20026" spans="1:7" customFormat="1">
      <c r="A20026" s="4">
        <v>42664</v>
      </c>
      <c r="B20026">
        <v>0.41</v>
      </c>
      <c r="C20026">
        <f>IFERROR(((VLOOKUP(A20026,'Interest Rates-10yr'!$A$9:$C$15239,2,FALSE))-B20026),C20025)</f>
        <v>1.33</v>
      </c>
      <c r="D20026" s="98">
        <f>AVERAGE(C$10:C20026)</f>
        <v>1.0505485337463085</v>
      </c>
      <c r="E20026" s="2"/>
      <c r="G20026" s="23"/>
    </row>
    <row r="20027" spans="1:7" customFormat="1">
      <c r="A20027" s="4">
        <v>42665</v>
      </c>
      <c r="B20027">
        <v>0.41</v>
      </c>
      <c r="C20027">
        <f>IFERROR(((VLOOKUP(A20027,'Interest Rates-10yr'!$A$9:$C$15239,2,FALSE))-B20027),C20026)</f>
        <v>1.33</v>
      </c>
      <c r="D20027" s="98">
        <f>AVERAGE(C$10:C20027)</f>
        <v>1.0505624937556128</v>
      </c>
      <c r="E20027" s="2"/>
      <c r="G20027" s="23"/>
    </row>
    <row r="20028" spans="1:7" customFormat="1">
      <c r="A20028" s="4">
        <v>42666</v>
      </c>
      <c r="B20028">
        <v>0.41</v>
      </c>
      <c r="C20028">
        <f>IFERROR(((VLOOKUP(A20028,'Interest Rates-10yr'!$A$9:$C$15239,2,FALSE))-B20028),C20027)</f>
        <v>1.33</v>
      </c>
      <c r="D20028" s="98">
        <f>AVERAGE(C$10:C20028)</f>
        <v>1.0505764523702412</v>
      </c>
      <c r="E20028" s="2"/>
      <c r="G20028" s="23"/>
    </row>
    <row r="20029" spans="1:7" customFormat="1">
      <c r="A20029" s="4">
        <v>42667</v>
      </c>
      <c r="B20029">
        <v>0.41</v>
      </c>
      <c r="C20029">
        <f>IFERROR(((VLOOKUP(A20029,'Interest Rates-10yr'!$A$9:$C$15239,2,FALSE))-B20029),C20028)</f>
        <v>1.36</v>
      </c>
      <c r="D20029" s="98">
        <f>AVERAGE(C$10:C20029)</f>
        <v>1.0505919080919011</v>
      </c>
      <c r="E20029" s="2"/>
      <c r="G20029" s="23"/>
    </row>
    <row r="20030" spans="1:7" customFormat="1">
      <c r="A20030" s="4">
        <v>42668</v>
      </c>
      <c r="B20030">
        <v>0.41</v>
      </c>
      <c r="C20030">
        <f>IFERROR(((VLOOKUP(A20030,'Interest Rates-10yr'!$A$9:$C$15239,2,FALSE))-B20030),C20029)</f>
        <v>1.36</v>
      </c>
      <c r="D20030" s="98">
        <f>AVERAGE(C$10:C20030)</f>
        <v>1.0506073622696099</v>
      </c>
      <c r="E20030" s="2"/>
      <c r="G20030" s="23"/>
    </row>
    <row r="20031" spans="1:7" customFormat="1">
      <c r="A20031" s="4">
        <v>42669</v>
      </c>
      <c r="B20031">
        <v>0.41</v>
      </c>
      <c r="C20031">
        <f>IFERROR(((VLOOKUP(A20031,'Interest Rates-10yr'!$A$9:$C$15239,2,FALSE))-B20031),C20030)</f>
        <v>1.3800000000000001</v>
      </c>
      <c r="D20031" s="98">
        <f>AVERAGE(C$10:C20031)</f>
        <v>1.0506238138048078</v>
      </c>
      <c r="E20031" s="2"/>
      <c r="G20031" s="23"/>
    </row>
    <row r="20032" spans="1:7" customFormat="1">
      <c r="A20032" s="4">
        <v>42670</v>
      </c>
      <c r="B20032">
        <v>0.41</v>
      </c>
      <c r="C20032">
        <f>IFERROR(((VLOOKUP(A20032,'Interest Rates-10yr'!$A$9:$C$15239,2,FALSE))-B20032),C20031)</f>
        <v>1.4400000000000002</v>
      </c>
      <c r="D20032" s="98">
        <f>AVERAGE(C$10:C20032)</f>
        <v>1.0506432602507048</v>
      </c>
      <c r="E20032" s="2"/>
      <c r="G20032" s="23"/>
    </row>
    <row r="20033" spans="1:7" customFormat="1">
      <c r="A20033" s="4">
        <v>42671</v>
      </c>
      <c r="B20033">
        <v>0.41</v>
      </c>
      <c r="C20033">
        <f>IFERROR(((VLOOKUP(A20033,'Interest Rates-10yr'!$A$9:$C$15239,2,FALSE))-B20033),C20032)</f>
        <v>1.4500000000000002</v>
      </c>
      <c r="D20033" s="98">
        <f>AVERAGE(C$10:C20033)</f>
        <v>1.050663204155007</v>
      </c>
      <c r="E20033" s="2"/>
      <c r="G20033" s="23"/>
    </row>
    <row r="20034" spans="1:7" customFormat="1">
      <c r="A20034" s="4">
        <v>42672</v>
      </c>
      <c r="B20034">
        <v>0.41</v>
      </c>
      <c r="C20034">
        <f>IFERROR(((VLOOKUP(A20034,'Interest Rates-10yr'!$A$9:$C$15239,2,FALSE))-B20034),C20033)</f>
        <v>1.4500000000000002</v>
      </c>
      <c r="D20034" s="98">
        <f>AVERAGE(C$10:C20034)</f>
        <v>1.0506831460674089</v>
      </c>
      <c r="E20034" s="2"/>
      <c r="G20034" s="23"/>
    </row>
    <row r="20035" spans="1:7" customFormat="1">
      <c r="A20035" s="4">
        <v>42673</v>
      </c>
      <c r="B20035">
        <v>0.41</v>
      </c>
      <c r="C20035">
        <f>IFERROR(((VLOOKUP(A20035,'Interest Rates-10yr'!$A$9:$C$15239,2,FALSE))-B20035),C20034)</f>
        <v>1.4500000000000002</v>
      </c>
      <c r="D20035" s="98">
        <f>AVERAGE(C$10:C20035)</f>
        <v>1.0507030859882085</v>
      </c>
      <c r="E20035" s="2"/>
      <c r="G20035" s="23"/>
    </row>
    <row r="20036" spans="1:7" customFormat="1">
      <c r="A20036" s="4">
        <v>42674</v>
      </c>
      <c r="B20036">
        <v>0.31</v>
      </c>
      <c r="C20036">
        <f>IFERROR(((VLOOKUP(A20036,'Interest Rates-10yr'!$A$9:$C$15239,2,FALSE))-B20036),C20035)</f>
        <v>1.53</v>
      </c>
      <c r="D20036" s="98">
        <f>AVERAGE(C$10:C20036)</f>
        <v>1.0507270185249844</v>
      </c>
      <c r="E20036" s="2"/>
      <c r="G20036" s="23"/>
    </row>
    <row r="20037" spans="1:7" customFormat="1">
      <c r="A20037" s="4">
        <v>42675</v>
      </c>
      <c r="B20037">
        <v>0.41</v>
      </c>
      <c r="C20037">
        <f>IFERROR(((VLOOKUP(A20037,'Interest Rates-10yr'!$A$9:$C$15239,2,FALSE))-B20037),C20036)</f>
        <v>1.4200000000000002</v>
      </c>
      <c r="D20037" s="98">
        <f>AVERAGE(C$10:C20037)</f>
        <v>1.0507454563610874</v>
      </c>
      <c r="E20037" s="2"/>
      <c r="G20037" s="23"/>
    </row>
    <row r="20038" spans="1:7" customFormat="1">
      <c r="A20038" s="4">
        <v>42676</v>
      </c>
      <c r="B20038">
        <v>0.41</v>
      </c>
      <c r="C20038">
        <f>IFERROR(((VLOOKUP(A20038,'Interest Rates-10yr'!$A$9:$C$15239,2,FALSE))-B20038),C20037)</f>
        <v>1.4000000000000001</v>
      </c>
      <c r="D20038" s="98">
        <f>AVERAGE(C$10:C20038)</f>
        <v>1.0507628938039772</v>
      </c>
      <c r="E20038" s="2"/>
      <c r="G20038" s="23"/>
    </row>
    <row r="20039" spans="1:7" customFormat="1">
      <c r="A20039" s="4">
        <v>42677</v>
      </c>
      <c r="B20039">
        <v>0.41</v>
      </c>
      <c r="C20039">
        <f>IFERROR(((VLOOKUP(A20039,'Interest Rates-10yr'!$A$9:$C$15239,2,FALSE))-B20039),C20038)</f>
        <v>1.4100000000000001</v>
      </c>
      <c r="D20039" s="98">
        <f>AVERAGE(C$10:C20039)</f>
        <v>1.0507808287568579</v>
      </c>
      <c r="E20039" s="2"/>
      <c r="G20039" s="23"/>
    </row>
    <row r="20040" spans="1:7" customFormat="1">
      <c r="A20040" s="4">
        <v>42678</v>
      </c>
      <c r="B20040">
        <v>0.41</v>
      </c>
      <c r="C20040">
        <f>IFERROR(((VLOOKUP(A20040,'Interest Rates-10yr'!$A$9:$C$15239,2,FALSE))-B20040),C20039)</f>
        <v>1.3800000000000001</v>
      </c>
      <c r="D20040" s="98">
        <f>AVERAGE(C$10:C20040)</f>
        <v>1.0507972642404204</v>
      </c>
      <c r="E20040" s="2"/>
      <c r="G20040" s="23"/>
    </row>
    <row r="20041" spans="1:7" customFormat="1">
      <c r="A20041" s="4">
        <v>42679</v>
      </c>
      <c r="B20041">
        <v>0.41</v>
      </c>
      <c r="C20041">
        <f>IFERROR(((VLOOKUP(A20041,'Interest Rates-10yr'!$A$9:$C$15239,2,FALSE))-B20041),C20040)</f>
        <v>1.3800000000000001</v>
      </c>
      <c r="D20041" s="98">
        <f>AVERAGE(C$10:C20041)</f>
        <v>1.0508136980830602</v>
      </c>
      <c r="E20041" s="2"/>
      <c r="G20041" s="23"/>
    </row>
    <row r="20042" spans="1:7" customFormat="1">
      <c r="A20042" s="4">
        <v>42680</v>
      </c>
      <c r="B20042">
        <v>0.41</v>
      </c>
      <c r="C20042">
        <f>IFERROR(((VLOOKUP(A20042,'Interest Rates-10yr'!$A$9:$C$15239,2,FALSE))-B20042),C20041)</f>
        <v>1.3800000000000001</v>
      </c>
      <c r="D20042" s="98">
        <f>AVERAGE(C$10:C20042)</f>
        <v>1.0508301302850229</v>
      </c>
      <c r="E20042" s="2"/>
      <c r="G20042" s="23"/>
    </row>
    <row r="20043" spans="1:7" customFormat="1">
      <c r="A20043" s="4">
        <v>42681</v>
      </c>
      <c r="B20043">
        <v>0.41</v>
      </c>
      <c r="C20043">
        <f>IFERROR(((VLOOKUP(A20043,'Interest Rates-10yr'!$A$9:$C$15239,2,FALSE))-B20043),C20042)</f>
        <v>1.4200000000000002</v>
      </c>
      <c r="D20043" s="98">
        <f>AVERAGE(C$10:C20043)</f>
        <v>1.0508485574523241</v>
      </c>
      <c r="E20043" s="2"/>
      <c r="G20043" s="23"/>
    </row>
    <row r="20044" spans="1:7" customFormat="1">
      <c r="A20044" s="4">
        <v>42682</v>
      </c>
      <c r="B20044">
        <v>0.41</v>
      </c>
      <c r="C20044">
        <f>IFERROR(((VLOOKUP(A20044,'Interest Rates-10yr'!$A$9:$C$15239,2,FALSE))-B20044),C20043)</f>
        <v>1.47</v>
      </c>
      <c r="D20044" s="98">
        <f>AVERAGE(C$10:C20044)</f>
        <v>1.0508694784127708</v>
      </c>
      <c r="E20044" s="2"/>
      <c r="G20044" s="23"/>
    </row>
    <row r="20045" spans="1:7" customFormat="1">
      <c r="A20045" s="4">
        <v>42683</v>
      </c>
      <c r="B20045">
        <v>0.41</v>
      </c>
      <c r="C20045">
        <f>IFERROR(((VLOOKUP(A20045,'Interest Rates-10yr'!$A$9:$C$15239,2,FALSE))-B20045),C20044)</f>
        <v>1.66</v>
      </c>
      <c r="D20045" s="98">
        <f>AVERAGE(C$10:C20045)</f>
        <v>1.0508998802156051</v>
      </c>
      <c r="E20045" s="2"/>
      <c r="G20045" s="23"/>
    </row>
    <row r="20046" spans="1:7" customFormat="1">
      <c r="A20046" s="4">
        <v>42684</v>
      </c>
      <c r="B20046">
        <v>0.41</v>
      </c>
      <c r="C20046">
        <f>IFERROR(((VLOOKUP(A20046,'Interest Rates-10yr'!$A$9:$C$15239,2,FALSE))-B20046),C20045)</f>
        <v>1.74</v>
      </c>
      <c r="D20046" s="98">
        <f>AVERAGE(C$10:C20046)</f>
        <v>1.0509342715975378</v>
      </c>
      <c r="E20046" s="2"/>
      <c r="G20046" s="23"/>
    </row>
    <row r="20047" spans="1:7" customFormat="1">
      <c r="A20047" s="4">
        <v>42685</v>
      </c>
      <c r="B20047">
        <v>0.41</v>
      </c>
      <c r="C20047">
        <f>IFERROR(((VLOOKUP(A20047,'Interest Rates-10yr'!$A$9:$C$15239,2,FALSE))-B20047),C20046)</f>
        <v>1.74</v>
      </c>
      <c r="D20047" s="98">
        <f>AVERAGE(C$10:C20047)</f>
        <v>1.0509686595468544</v>
      </c>
      <c r="E20047" s="2"/>
      <c r="G20047" s="23"/>
    </row>
    <row r="20048" spans="1:7" customFormat="1">
      <c r="A20048" s="4">
        <v>42686</v>
      </c>
      <c r="B20048">
        <v>0.41</v>
      </c>
      <c r="C20048">
        <f>IFERROR(((VLOOKUP(A20048,'Interest Rates-10yr'!$A$9:$C$15239,2,FALSE))-B20048),C20047)</f>
        <v>1.74</v>
      </c>
      <c r="D20048" s="98">
        <f>AVERAGE(C$10:C20048)</f>
        <v>1.0510030440640685</v>
      </c>
      <c r="E20048" s="2"/>
      <c r="G20048" s="23"/>
    </row>
    <row r="20049" spans="1:7" customFormat="1">
      <c r="A20049" s="4">
        <v>42687</v>
      </c>
      <c r="B20049">
        <v>0.41</v>
      </c>
      <c r="C20049">
        <f>IFERROR(((VLOOKUP(A20049,'Interest Rates-10yr'!$A$9:$C$15239,2,FALSE))-B20049),C20048)</f>
        <v>1.74</v>
      </c>
      <c r="D20049" s="98">
        <f>AVERAGE(C$10:C20049)</f>
        <v>1.0510374251496941</v>
      </c>
      <c r="E20049" s="2"/>
      <c r="G20049" s="23"/>
    </row>
    <row r="20050" spans="1:7" customFormat="1">
      <c r="A20050" s="4">
        <v>42688</v>
      </c>
      <c r="B20050">
        <v>0.41</v>
      </c>
      <c r="C20050">
        <f>IFERROR(((VLOOKUP(A20050,'Interest Rates-10yr'!$A$9:$C$15239,2,FALSE))-B20050),C20049)</f>
        <v>1.82</v>
      </c>
      <c r="D20050" s="98">
        <f>AVERAGE(C$10:C20050)</f>
        <v>1.0510757946210203</v>
      </c>
      <c r="E20050" s="2"/>
      <c r="G20050" s="23"/>
    </row>
    <row r="20051" spans="1:7" customFormat="1">
      <c r="A20051" s="4">
        <v>42689</v>
      </c>
      <c r="B20051">
        <v>0.41</v>
      </c>
      <c r="C20051">
        <f>IFERROR(((VLOOKUP(A20051,'Interest Rates-10yr'!$A$9:$C$15239,2,FALSE))-B20051),C20050)</f>
        <v>1.82</v>
      </c>
      <c r="D20051" s="98">
        <f>AVERAGE(C$10:C20051)</f>
        <v>1.0511141602634402</v>
      </c>
      <c r="E20051" s="2"/>
      <c r="G20051" s="23"/>
    </row>
    <row r="20052" spans="1:7" customFormat="1">
      <c r="A20052" s="4">
        <v>42690</v>
      </c>
      <c r="B20052">
        <v>0.41</v>
      </c>
      <c r="C20052">
        <f>IFERROR(((VLOOKUP(A20052,'Interest Rates-10yr'!$A$9:$C$15239,2,FALSE))-B20052),C20051)</f>
        <v>1.8100000000000003</v>
      </c>
      <c r="D20052" s="98">
        <f>AVERAGE(C$10:C20052)</f>
        <v>1.0511520231502205</v>
      </c>
      <c r="E20052" s="2"/>
      <c r="G20052" s="23"/>
    </row>
    <row r="20053" spans="1:7" customFormat="1">
      <c r="A20053" s="4">
        <v>42691</v>
      </c>
      <c r="B20053">
        <v>0.41</v>
      </c>
      <c r="C20053">
        <f>IFERROR(((VLOOKUP(A20053,'Interest Rates-10yr'!$A$9:$C$15239,2,FALSE))-B20053),C20052)</f>
        <v>1.8800000000000001</v>
      </c>
      <c r="D20053" s="98">
        <f>AVERAGE(C$10:C20053)</f>
        <v>1.0511933745759265</v>
      </c>
      <c r="E20053" s="2"/>
      <c r="G20053" s="23"/>
    </row>
    <row r="20054" spans="1:7" customFormat="1">
      <c r="A20054" s="4">
        <v>42692</v>
      </c>
      <c r="B20054">
        <v>0.41</v>
      </c>
      <c r="C20054">
        <f>IFERROR(((VLOOKUP(A20054,'Interest Rates-10yr'!$A$9:$C$15239,2,FALSE))-B20054),C20053)</f>
        <v>1.93</v>
      </c>
      <c r="D20054" s="98">
        <f>AVERAGE(C$10:C20054)</f>
        <v>1.0512372162634009</v>
      </c>
      <c r="E20054" s="2"/>
      <c r="G20054" s="23"/>
    </row>
    <row r="20055" spans="1:7" customFormat="1">
      <c r="A20055" s="4">
        <v>42693</v>
      </c>
      <c r="B20055">
        <v>0.41</v>
      </c>
      <c r="C20055">
        <f>IFERROR(((VLOOKUP(A20055,'Interest Rates-10yr'!$A$9:$C$15239,2,FALSE))-B20055),C20054)</f>
        <v>1.93</v>
      </c>
      <c r="D20055" s="98">
        <f>AVERAGE(C$10:C20055)</f>
        <v>1.0512810535767672</v>
      </c>
      <c r="E20055" s="2"/>
      <c r="G20055" s="23"/>
    </row>
    <row r="20056" spans="1:7" customFormat="1">
      <c r="A20056" s="4">
        <v>42694</v>
      </c>
      <c r="B20056">
        <v>0.41</v>
      </c>
      <c r="C20056">
        <f>IFERROR(((VLOOKUP(A20056,'Interest Rates-10yr'!$A$9:$C$15239,2,FALSE))-B20056),C20055)</f>
        <v>1.93</v>
      </c>
      <c r="D20056" s="98">
        <f>AVERAGE(C$10:C20056)</f>
        <v>1.0513248865166793</v>
      </c>
      <c r="E20056" s="2"/>
      <c r="G20056" s="23"/>
    </row>
    <row r="20057" spans="1:7" customFormat="1">
      <c r="A20057" s="4">
        <v>42695</v>
      </c>
      <c r="B20057">
        <v>0.41</v>
      </c>
      <c r="C20057">
        <f>IFERROR(((VLOOKUP(A20057,'Interest Rates-10yr'!$A$9:$C$15239,2,FALSE))-B20057),C20056)</f>
        <v>1.9200000000000002</v>
      </c>
      <c r="D20057" s="98">
        <f>AVERAGE(C$10:C20057)</f>
        <v>1.0513682162809193</v>
      </c>
      <c r="E20057" s="2"/>
      <c r="G20057" s="23"/>
    </row>
    <row r="20058" spans="1:7" customFormat="1">
      <c r="A20058" s="4">
        <v>42696</v>
      </c>
      <c r="B20058">
        <v>0.41</v>
      </c>
      <c r="C20058">
        <f>IFERROR(((VLOOKUP(A20058,'Interest Rates-10yr'!$A$9:$C$15239,2,FALSE))-B20058),C20057)</f>
        <v>1.9000000000000001</v>
      </c>
      <c r="D20058" s="98">
        <f>AVERAGE(C$10:C20058)</f>
        <v>1.0514105441667849</v>
      </c>
      <c r="E20058" s="2"/>
      <c r="G20058" s="23"/>
    </row>
    <row r="20059" spans="1:7" customFormat="1">
      <c r="A20059" s="4">
        <v>42697</v>
      </c>
      <c r="B20059">
        <v>0.41</v>
      </c>
      <c r="C20059">
        <f>IFERROR(((VLOOKUP(A20059,'Interest Rates-10yr'!$A$9:$C$15239,2,FALSE))-B20059),C20058)</f>
        <v>1.95</v>
      </c>
      <c r="D20059" s="98">
        <f>AVERAGE(C$10:C20059)</f>
        <v>1.0514553615960036</v>
      </c>
      <c r="E20059" s="2"/>
      <c r="G20059" s="23"/>
    </row>
    <row r="20060" spans="1:7" customFormat="1">
      <c r="A20060" s="4">
        <v>42698</v>
      </c>
      <c r="B20060">
        <v>0.41</v>
      </c>
      <c r="C20060">
        <f>IFERROR(((VLOOKUP(A20060,'Interest Rates-10yr'!$A$9:$C$15239,2,FALSE))-B20060),C20059)</f>
        <v>1.95</v>
      </c>
      <c r="D20060" s="98">
        <f>AVERAGE(C$10:C20060)</f>
        <v>1.0515001745548787</v>
      </c>
      <c r="E20060" s="2"/>
      <c r="G20060" s="23"/>
    </row>
    <row r="20061" spans="1:7" customFormat="1">
      <c r="A20061" s="4">
        <v>42699</v>
      </c>
      <c r="B20061">
        <v>0.41</v>
      </c>
      <c r="C20061">
        <f>IFERROR(((VLOOKUP(A20061,'Interest Rates-10yr'!$A$9:$C$15239,2,FALSE))-B20061),C20060)</f>
        <v>1.95</v>
      </c>
      <c r="D20061" s="98">
        <f>AVERAGE(C$10:C20061)</f>
        <v>1.0515449830440791</v>
      </c>
      <c r="E20061" s="2"/>
      <c r="G20061" s="23"/>
    </row>
    <row r="20062" spans="1:7" customFormat="1">
      <c r="A20062" s="4">
        <v>42700</v>
      </c>
      <c r="B20062">
        <v>0.41</v>
      </c>
      <c r="C20062">
        <f>IFERROR(((VLOOKUP(A20062,'Interest Rates-10yr'!$A$9:$C$15239,2,FALSE))-B20062),C20061)</f>
        <v>1.95</v>
      </c>
      <c r="D20062" s="98">
        <f>AVERAGE(C$10:C20062)</f>
        <v>1.0515897870642734</v>
      </c>
      <c r="E20062" s="2"/>
      <c r="G20062" s="23"/>
    </row>
    <row r="20063" spans="1:7" customFormat="1">
      <c r="A20063" s="4">
        <v>42701</v>
      </c>
      <c r="B20063">
        <v>0.41</v>
      </c>
      <c r="C20063">
        <f>IFERROR(((VLOOKUP(A20063,'Interest Rates-10yr'!$A$9:$C$15239,2,FALSE))-B20063),C20062)</f>
        <v>1.95</v>
      </c>
      <c r="D20063" s="98">
        <f>AVERAGE(C$10:C20063)</f>
        <v>1.0516345866161303</v>
      </c>
      <c r="E20063" s="2"/>
      <c r="G20063" s="23"/>
    </row>
    <row r="20064" spans="1:7" customFormat="1">
      <c r="A20064" s="4">
        <v>42702</v>
      </c>
      <c r="B20064">
        <v>0.41</v>
      </c>
      <c r="C20064">
        <f>IFERROR(((VLOOKUP(A20064,'Interest Rates-10yr'!$A$9:$C$15239,2,FALSE))-B20064),C20063)</f>
        <v>1.91</v>
      </c>
      <c r="D20064" s="98">
        <f>AVERAGE(C$10:C20064)</f>
        <v>1.0516773871852343</v>
      </c>
      <c r="E20064" s="2"/>
      <c r="G20064" s="23"/>
    </row>
    <row r="20065" spans="1:7" customFormat="1">
      <c r="A20065" s="4">
        <v>42703</v>
      </c>
      <c r="B20065">
        <v>0.41</v>
      </c>
      <c r="C20065">
        <f>IFERROR(((VLOOKUP(A20065,'Interest Rates-10yr'!$A$9:$C$15239,2,FALSE))-B20065),C20064)</f>
        <v>1.89</v>
      </c>
      <c r="D20065" s="98">
        <f>AVERAGE(C$10:C20065)</f>
        <v>1.0517191862784141</v>
      </c>
      <c r="E20065" s="2"/>
      <c r="G20065" s="23"/>
    </row>
    <row r="20066" spans="1:7" customFormat="1">
      <c r="A20066" s="4">
        <v>42704</v>
      </c>
      <c r="B20066">
        <v>0.31</v>
      </c>
      <c r="C20066">
        <f>IFERROR(((VLOOKUP(A20066,'Interest Rates-10yr'!$A$9:$C$15239,2,FALSE))-B20066),C20065)</f>
        <v>2.06</v>
      </c>
      <c r="D20066" s="98">
        <f>AVERAGE(C$10:C20066)</f>
        <v>1.0517694570474088</v>
      </c>
      <c r="E20066" s="2"/>
      <c r="G20066" s="23"/>
    </row>
    <row r="20067" spans="1:7" customFormat="1">
      <c r="A20067" s="4">
        <v>42705</v>
      </c>
      <c r="B20067">
        <v>0.41</v>
      </c>
      <c r="C20067">
        <f>IFERROR(((VLOOKUP(A20067,'Interest Rates-10yr'!$A$9:$C$15239,2,FALSE))-B20067),C20066)</f>
        <v>2.04</v>
      </c>
      <c r="D20067" s="98">
        <f>AVERAGE(C$10:C20067)</f>
        <v>1.051818725695477</v>
      </c>
      <c r="E20067" s="2"/>
      <c r="G20067" s="23"/>
    </row>
    <row r="20068" spans="1:7" customFormat="1">
      <c r="A20068" s="4">
        <v>42706</v>
      </c>
      <c r="B20068">
        <v>0.41</v>
      </c>
      <c r="C20068">
        <f>IFERROR(((VLOOKUP(A20068,'Interest Rates-10yr'!$A$9:$C$15239,2,FALSE))-B20068),C20067)</f>
        <v>1.99</v>
      </c>
      <c r="D20068" s="98">
        <f>AVERAGE(C$10:C20068)</f>
        <v>1.0518654967844798</v>
      </c>
      <c r="E20068" s="2"/>
      <c r="G20068" s="23"/>
    </row>
    <row r="20069" spans="1:7" customFormat="1">
      <c r="A20069" s="4">
        <v>42707</v>
      </c>
      <c r="B20069">
        <v>0.41</v>
      </c>
      <c r="C20069">
        <f>IFERROR(((VLOOKUP(A20069,'Interest Rates-10yr'!$A$9:$C$15239,2,FALSE))-B20069),C20068)</f>
        <v>1.99</v>
      </c>
      <c r="D20069" s="98">
        <f>AVERAGE(C$10:C20069)</f>
        <v>1.051912263210363</v>
      </c>
      <c r="E20069" s="2"/>
      <c r="G20069" s="23"/>
    </row>
    <row r="20070" spans="1:7" customFormat="1">
      <c r="A20070" s="4">
        <v>42708</v>
      </c>
      <c r="B20070">
        <v>0.41</v>
      </c>
      <c r="C20070">
        <f>IFERROR(((VLOOKUP(A20070,'Interest Rates-10yr'!$A$9:$C$15239,2,FALSE))-B20070),C20069)</f>
        <v>1.99</v>
      </c>
      <c r="D20070" s="98">
        <f>AVERAGE(C$10:C20070)</f>
        <v>1.051959024973824</v>
      </c>
      <c r="E20070" s="2"/>
      <c r="G20070" s="23"/>
    </row>
    <row r="20071" spans="1:7" customFormat="1">
      <c r="A20071" s="4">
        <v>42709</v>
      </c>
      <c r="B20071">
        <v>0.41</v>
      </c>
      <c r="C20071">
        <f>IFERROR(((VLOOKUP(A20071,'Interest Rates-10yr'!$A$9:$C$15239,2,FALSE))-B20071),C20070)</f>
        <v>1.9800000000000002</v>
      </c>
      <c r="D20071" s="98">
        <f>AVERAGE(C$10:C20071)</f>
        <v>1.0520052836207696</v>
      </c>
      <c r="E20071" s="2"/>
      <c r="G20071" s="23"/>
    </row>
    <row r="20072" spans="1:7" customFormat="1">
      <c r="A20072" s="4">
        <v>42710</v>
      </c>
      <c r="B20072">
        <v>0.41</v>
      </c>
      <c r="C20072">
        <f>IFERROR(((VLOOKUP(A20072,'Interest Rates-10yr'!$A$9:$C$15239,2,FALSE))-B20072),C20071)</f>
        <v>1.9800000000000002</v>
      </c>
      <c r="D20072" s="98">
        <f>AVERAGE(C$10:C20072)</f>
        <v>1.0520515376563764</v>
      </c>
      <c r="E20072" s="2"/>
      <c r="G20072" s="23"/>
    </row>
    <row r="20073" spans="1:7" customFormat="1">
      <c r="A20073" s="4">
        <v>42711</v>
      </c>
      <c r="B20073">
        <v>0.41</v>
      </c>
      <c r="C20073">
        <f>IFERROR(((VLOOKUP(A20073,'Interest Rates-10yr'!$A$9:$C$15239,2,FALSE))-B20073),C20072)</f>
        <v>1.93</v>
      </c>
      <c r="D20073" s="98">
        <f>AVERAGE(C$10:C20073)</f>
        <v>1.0520952950558156</v>
      </c>
      <c r="E20073" s="2"/>
      <c r="G20073" s="23"/>
    </row>
    <row r="20074" spans="1:7" customFormat="1">
      <c r="A20074" s="4">
        <v>42712</v>
      </c>
      <c r="B20074">
        <v>0.41</v>
      </c>
      <c r="C20074">
        <f>IFERROR(((VLOOKUP(A20074,'Interest Rates-10yr'!$A$9:$C$15239,2,FALSE))-B20074),C20073)</f>
        <v>1.99</v>
      </c>
      <c r="D20074" s="98">
        <f>AVERAGE(C$10:C20074)</f>
        <v>1.0521420383752744</v>
      </c>
      <c r="E20074" s="2"/>
      <c r="G20074" s="23"/>
    </row>
    <row r="20075" spans="1:7" customFormat="1">
      <c r="A20075" s="4">
        <v>42713</v>
      </c>
      <c r="B20075">
        <v>0.41</v>
      </c>
      <c r="C20075">
        <f>IFERROR(((VLOOKUP(A20075,'Interest Rates-10yr'!$A$9:$C$15239,2,FALSE))-B20075),C20074)</f>
        <v>2.06</v>
      </c>
      <c r="D20075" s="98">
        <f>AVERAGE(C$10:C20075)</f>
        <v>1.0521922655237659</v>
      </c>
      <c r="E20075" s="2"/>
      <c r="G20075" s="23"/>
    </row>
    <row r="20076" spans="1:7" customFormat="1">
      <c r="A20076" s="4">
        <v>42714</v>
      </c>
      <c r="B20076">
        <v>0.41</v>
      </c>
      <c r="C20076">
        <f>IFERROR(((VLOOKUP(A20076,'Interest Rates-10yr'!$A$9:$C$15239,2,FALSE))-B20076),C20075)</f>
        <v>2.06</v>
      </c>
      <c r="D20076" s="98">
        <f>AVERAGE(C$10:C20076)</f>
        <v>1.0522424876663121</v>
      </c>
      <c r="E20076" s="2"/>
      <c r="G20076" s="23"/>
    </row>
    <row r="20077" spans="1:7" customFormat="1">
      <c r="A20077" s="4">
        <v>42715</v>
      </c>
      <c r="B20077">
        <v>0.41</v>
      </c>
      <c r="C20077">
        <f>IFERROR(((VLOOKUP(A20077,'Interest Rates-10yr'!$A$9:$C$15239,2,FALSE))-B20077),C20076)</f>
        <v>2.06</v>
      </c>
      <c r="D20077" s="98">
        <f>AVERAGE(C$10:C20077)</f>
        <v>1.0522927048036619</v>
      </c>
      <c r="E20077" s="2"/>
      <c r="G20077" s="23"/>
    </row>
    <row r="20078" spans="1:7" customFormat="1">
      <c r="A20078" s="4">
        <v>42716</v>
      </c>
      <c r="B20078">
        <v>0.41</v>
      </c>
      <c r="C20078">
        <f>IFERROR(((VLOOKUP(A20078,'Interest Rates-10yr'!$A$9:$C$15239,2,FALSE))-B20078),C20077)</f>
        <v>2.08</v>
      </c>
      <c r="D20078" s="98">
        <f>AVERAGE(C$10:C20078)</f>
        <v>1.0523439134984249</v>
      </c>
      <c r="E20078" s="2"/>
      <c r="G20078" s="23"/>
    </row>
    <row r="20079" spans="1:7" customFormat="1">
      <c r="A20079" s="4">
        <v>42717</v>
      </c>
      <c r="B20079">
        <v>0.41</v>
      </c>
      <c r="C20079">
        <f>IFERROR(((VLOOKUP(A20079,'Interest Rates-10yr'!$A$9:$C$15239,2,FALSE))-B20079),C20078)</f>
        <v>2.0699999999999998</v>
      </c>
      <c r="D20079" s="98">
        <f>AVERAGE(C$10:C20079)</f>
        <v>1.0523946188340751</v>
      </c>
      <c r="E20079" s="2"/>
      <c r="G20079" s="23"/>
    </row>
    <row r="20080" spans="1:7" customFormat="1">
      <c r="A20080" s="4">
        <v>42718</v>
      </c>
      <c r="B20080">
        <v>0.41</v>
      </c>
      <c r="C20080">
        <f>IFERROR(((VLOOKUP(A20080,'Interest Rates-10yr'!$A$9:$C$15239,2,FALSE))-B20080),C20079)</f>
        <v>2.13</v>
      </c>
      <c r="D20080" s="98">
        <f>AVERAGE(C$10:C20080)</f>
        <v>1.0524483085048024</v>
      </c>
      <c r="E20080" s="2"/>
      <c r="G20080" s="23"/>
    </row>
    <row r="20081" spans="1:7" customFormat="1">
      <c r="A20081" s="4">
        <v>42719</v>
      </c>
      <c r="B20081">
        <v>0.66</v>
      </c>
      <c r="C20081">
        <f>IFERROR(((VLOOKUP(A20081,'Interest Rates-10yr'!$A$9:$C$15239,2,FALSE))-B20081),C20080)</f>
        <v>1.94</v>
      </c>
      <c r="D20081" s="98">
        <f>AVERAGE(C$10:C20081)</f>
        <v>1.0524925269031431</v>
      </c>
      <c r="E20081" s="2"/>
      <c r="G20081" s="23"/>
    </row>
    <row r="20082" spans="1:7" customFormat="1">
      <c r="A20082" s="4">
        <v>42720</v>
      </c>
      <c r="B20082">
        <v>0.66</v>
      </c>
      <c r="C20082">
        <f>IFERROR(((VLOOKUP(A20082,'Interest Rates-10yr'!$A$9:$C$15239,2,FALSE))-B20082),C20081)</f>
        <v>1.94</v>
      </c>
      <c r="D20082" s="98">
        <f>AVERAGE(C$10:C20082)</f>
        <v>1.0525367408957249</v>
      </c>
      <c r="E20082" s="2"/>
      <c r="G20082" s="23"/>
    </row>
    <row r="20083" spans="1:7" customFormat="1">
      <c r="A20083" s="4">
        <v>42721</v>
      </c>
      <c r="B20083">
        <v>0.66</v>
      </c>
      <c r="C20083">
        <f>IFERROR(((VLOOKUP(A20083,'Interest Rates-10yr'!$A$9:$C$15239,2,FALSE))-B20083),C20082)</f>
        <v>1.94</v>
      </c>
      <c r="D20083" s="98">
        <f>AVERAGE(C$10:C20083)</f>
        <v>1.0525809504832064</v>
      </c>
      <c r="E20083" s="2"/>
      <c r="G20083" s="23"/>
    </row>
    <row r="20084" spans="1:7" customFormat="1">
      <c r="A20084" s="4">
        <v>42722</v>
      </c>
      <c r="B20084">
        <v>0.66</v>
      </c>
      <c r="C20084">
        <f>IFERROR(((VLOOKUP(A20084,'Interest Rates-10yr'!$A$9:$C$15239,2,FALSE))-B20084),C20083)</f>
        <v>1.94</v>
      </c>
      <c r="D20084" s="98">
        <f>AVERAGE(C$10:C20084)</f>
        <v>1.0526251556662458</v>
      </c>
      <c r="E20084" s="2"/>
      <c r="G20084" s="23"/>
    </row>
    <row r="20085" spans="1:7" customFormat="1">
      <c r="A20085" s="4">
        <v>42723</v>
      </c>
      <c r="B20085">
        <v>0.66</v>
      </c>
      <c r="C20085">
        <f>IFERROR(((VLOOKUP(A20085,'Interest Rates-10yr'!$A$9:$C$15239,2,FALSE))-B20085),C20084)</f>
        <v>1.88</v>
      </c>
      <c r="D20085" s="98">
        <f>AVERAGE(C$10:C20085)</f>
        <v>1.0526663678023453</v>
      </c>
      <c r="E20085" s="2"/>
      <c r="G20085" s="23"/>
    </row>
    <row r="20086" spans="1:7" customFormat="1">
      <c r="A20086" s="4">
        <v>42724</v>
      </c>
      <c r="B20086">
        <v>0.66</v>
      </c>
      <c r="C20086">
        <f>IFERROR(((VLOOKUP(A20086,'Interest Rates-10yr'!$A$9:$C$15239,2,FALSE))-B20086),C20085)</f>
        <v>1.9099999999999997</v>
      </c>
      <c r="D20086" s="98">
        <f>AVERAGE(C$10:C20086)</f>
        <v>1.0527090700801855</v>
      </c>
      <c r="E20086" s="2"/>
      <c r="G20086" s="23"/>
    </row>
    <row r="20087" spans="1:7" customFormat="1">
      <c r="A20087" s="4">
        <v>42725</v>
      </c>
      <c r="B20087">
        <v>0.66</v>
      </c>
      <c r="C20087">
        <f>IFERROR(((VLOOKUP(A20087,'Interest Rates-10yr'!$A$9:$C$15239,2,FALSE))-B20087),C20086)</f>
        <v>1.8899999999999997</v>
      </c>
      <c r="D20087" s="98">
        <f>AVERAGE(C$10:C20087)</f>
        <v>1.0527507719892362</v>
      </c>
      <c r="E20087" s="2"/>
      <c r="G20087" s="23"/>
    </row>
    <row r="20088" spans="1:7" customFormat="1">
      <c r="A20088" s="4">
        <v>42726</v>
      </c>
      <c r="B20088">
        <v>0.66</v>
      </c>
      <c r="C20088">
        <f>IFERROR(((VLOOKUP(A20088,'Interest Rates-10yr'!$A$9:$C$15239,2,FALSE))-B20088),C20087)</f>
        <v>1.8899999999999997</v>
      </c>
      <c r="D20088" s="98">
        <f>AVERAGE(C$10:C20088)</f>
        <v>1.0527924697445035</v>
      </c>
      <c r="E20088" s="2"/>
      <c r="G20088" s="23"/>
    </row>
    <row r="20089" spans="1:7" customFormat="1">
      <c r="A20089" s="4">
        <v>42727</v>
      </c>
      <c r="B20089">
        <v>0.66</v>
      </c>
      <c r="C20089">
        <f>IFERROR(((VLOOKUP(A20089,'Interest Rates-10yr'!$A$9:$C$15239,2,FALSE))-B20089),C20088)</f>
        <v>1.8899999999999997</v>
      </c>
      <c r="D20089" s="98">
        <f>AVERAGE(C$10:C20089)</f>
        <v>1.0528341633466078</v>
      </c>
      <c r="E20089" s="2"/>
      <c r="G20089" s="23"/>
    </row>
    <row r="20090" spans="1:7" customFormat="1">
      <c r="A20090" s="4">
        <v>42728</v>
      </c>
      <c r="B20090">
        <v>0.66</v>
      </c>
      <c r="C20090">
        <f>IFERROR(((VLOOKUP(A20090,'Interest Rates-10yr'!$A$9:$C$15239,2,FALSE))-B20090),C20089)</f>
        <v>1.8899999999999997</v>
      </c>
      <c r="D20090" s="98">
        <f>AVERAGE(C$10:C20090)</f>
        <v>1.0528758527961697</v>
      </c>
      <c r="E20090" s="2"/>
      <c r="G20090" s="23"/>
    </row>
    <row r="20091" spans="1:7" customFormat="1">
      <c r="A20091" s="4">
        <v>42729</v>
      </c>
      <c r="B20091">
        <v>0.66</v>
      </c>
      <c r="C20091">
        <f>IFERROR(((VLOOKUP(A20091,'Interest Rates-10yr'!$A$9:$C$15239,2,FALSE))-B20091),C20090)</f>
        <v>1.8899999999999997</v>
      </c>
      <c r="D20091" s="98">
        <f>AVERAGE(C$10:C20091)</f>
        <v>1.0529175380938094</v>
      </c>
      <c r="E20091" s="2"/>
      <c r="G20091" s="23"/>
    </row>
    <row r="20092" spans="1:7" customFormat="1">
      <c r="A20092" s="4">
        <v>42730</v>
      </c>
      <c r="B20092">
        <v>0.66</v>
      </c>
      <c r="C20092">
        <f>IFERROR(((VLOOKUP(A20092,'Interest Rates-10yr'!$A$9:$C$15239,2,FALSE))-B20092),C20091)</f>
        <v>1.8899999999999997</v>
      </c>
      <c r="D20092" s="98">
        <f>AVERAGE(C$10:C20092)</f>
        <v>1.0529592192401476</v>
      </c>
      <c r="E20092" s="2"/>
      <c r="G20092" s="23"/>
    </row>
    <row r="20093" spans="1:7" customFormat="1">
      <c r="A20093" s="4">
        <v>42731</v>
      </c>
      <c r="B20093">
        <v>0.66</v>
      </c>
      <c r="C20093">
        <f>IFERROR(((VLOOKUP(A20093,'Interest Rates-10yr'!$A$9:$C$15239,2,FALSE))-B20093),C20092)</f>
        <v>1.9099999999999997</v>
      </c>
      <c r="D20093" s="98">
        <f>AVERAGE(C$10:C20093)</f>
        <v>1.0530018920533699</v>
      </c>
      <c r="E20093" s="2"/>
      <c r="G20093" s="23"/>
    </row>
    <row r="20094" spans="1:7" customFormat="1">
      <c r="A20094" s="4">
        <v>42732</v>
      </c>
      <c r="B20094">
        <v>0.66</v>
      </c>
      <c r="C20094">
        <f>IFERROR(((VLOOKUP(A20094,'Interest Rates-10yr'!$A$9:$C$15239,2,FALSE))-B20094),C20093)</f>
        <v>1.8499999999999996</v>
      </c>
      <c r="D20094" s="98">
        <f>AVERAGE(C$10:C20094)</f>
        <v>1.053041573313412</v>
      </c>
      <c r="E20094" s="2"/>
      <c r="G20094" s="23"/>
    </row>
    <row r="20095" spans="1:7" customFormat="1">
      <c r="A20095" s="4">
        <v>42733</v>
      </c>
      <c r="B20095">
        <v>0.66</v>
      </c>
      <c r="C20095">
        <f>IFERROR(((VLOOKUP(A20095,'Interest Rates-10yr'!$A$9:$C$15239,2,FALSE))-B20095),C20094)</f>
        <v>1.83</v>
      </c>
      <c r="D20095" s="98">
        <f>AVERAGE(C$10:C20095)</f>
        <v>1.0530802549039073</v>
      </c>
      <c r="E20095" s="2"/>
      <c r="G20095" s="23"/>
    </row>
    <row r="20096" spans="1:7" customFormat="1">
      <c r="A20096" s="4">
        <v>42734</v>
      </c>
      <c r="B20096">
        <v>0.55000000000000004</v>
      </c>
      <c r="C20096">
        <f>IFERROR(((VLOOKUP(A20096,'Interest Rates-10yr'!$A$9:$C$15239,2,FALSE))-B20096),C20095)</f>
        <v>1.9000000000000001</v>
      </c>
      <c r="D20096" s="98">
        <f>AVERAGE(C$10:C20096)</f>
        <v>1.0531224174839391</v>
      </c>
      <c r="E20096" s="2"/>
      <c r="G20096" s="23"/>
    </row>
    <row r="20097" spans="1:8">
      <c r="A20097" s="4">
        <v>42735</v>
      </c>
      <c r="B20097">
        <v>0.55000000000000004</v>
      </c>
      <c r="C20097">
        <f>IFERROR(((VLOOKUP(A20097,'Interest Rates-10yr'!$A$9:$C$15239,2,FALSE))-B20097),C20096)</f>
        <v>1.9000000000000001</v>
      </c>
      <c r="D20097" s="98">
        <f>AVERAGE(C$10:C20097)</f>
        <v>1.053164575866183</v>
      </c>
      <c r="E20097" s="2"/>
      <c r="F20097" s="12" t="s">
        <v>171</v>
      </c>
      <c r="G20097" s="23">
        <f>AVERAGE(B20006:B20097)/100</f>
        <v>4.4815217391304309E-3</v>
      </c>
      <c r="H20097" s="23">
        <f>AVERAGE(C20006:C20097)/100</f>
        <v>1.6874999999999998E-2</v>
      </c>
    </row>
    <row r="20098" spans="1:8">
      <c r="A20098" s="4">
        <v>42736</v>
      </c>
      <c r="B20098">
        <v>0.55000000000000004</v>
      </c>
      <c r="C20098">
        <f>IFERROR(((VLOOKUP(A20098,'Interest Rates-10yr'!$A$9:$C$15239,2,FALSE))-B20098),C20097)</f>
        <v>1.9000000000000001</v>
      </c>
      <c r="D20098" s="98">
        <f>AVERAGE(C$10:C20098)</f>
        <v>1.0532067300512662</v>
      </c>
      <c r="E20098" s="2"/>
      <c r="H20098"/>
    </row>
    <row r="20099" spans="1:8">
      <c r="A20099" s="4">
        <v>42737</v>
      </c>
      <c r="B20099">
        <v>0.55000000000000004</v>
      </c>
      <c r="C20099">
        <f>IFERROR(((VLOOKUP(A20099,'Interest Rates-10yr'!$A$9:$C$15239,2,FALSE))-B20099),C20098)</f>
        <v>1.9000000000000001</v>
      </c>
      <c r="D20099" s="98">
        <f>AVERAGE(C$10:C20099)</f>
        <v>1.0532488800398152</v>
      </c>
      <c r="E20099" s="2"/>
      <c r="H20099"/>
    </row>
    <row r="20100" spans="1:8">
      <c r="A20100" s="4">
        <v>42738</v>
      </c>
      <c r="B20100">
        <v>0.66</v>
      </c>
      <c r="C20100">
        <f>IFERROR(((VLOOKUP(A20100,'Interest Rates-10yr'!$A$9:$C$15239,2,FALSE))-B20100),C20099)</f>
        <v>1.79</v>
      </c>
      <c r="D20100" s="98">
        <f>AVERAGE(C$10:C20100)</f>
        <v>1.0532855507441088</v>
      </c>
      <c r="E20100" s="2"/>
      <c r="H20100"/>
    </row>
    <row r="20101" spans="1:8">
      <c r="A20101" s="4">
        <v>42739</v>
      </c>
      <c r="B20101">
        <v>0.66</v>
      </c>
      <c r="C20101">
        <f>IFERROR(((VLOOKUP(A20101,'Interest Rates-10yr'!$A$9:$C$15239,2,FALSE))-B20101),C20100)</f>
        <v>1.7999999999999998</v>
      </c>
      <c r="D20101" s="98">
        <f>AVERAGE(C$10:C20101)</f>
        <v>1.0533227155086546</v>
      </c>
      <c r="E20101" s="2"/>
      <c r="H20101"/>
    </row>
    <row r="20102" spans="1:8">
      <c r="A20102" s="4">
        <v>42740</v>
      </c>
      <c r="B20102">
        <v>0.66</v>
      </c>
      <c r="C20102">
        <f>IFERROR(((VLOOKUP(A20102,'Interest Rates-10yr'!$A$9:$C$15239,2,FALSE))-B20102),C20101)</f>
        <v>1.71</v>
      </c>
      <c r="D20102" s="98">
        <f>AVERAGE(C$10:C20102)</f>
        <v>1.0533553974020746</v>
      </c>
      <c r="E20102" s="2"/>
      <c r="H20102"/>
    </row>
    <row r="20103" spans="1:8">
      <c r="A20103" s="4">
        <v>42741</v>
      </c>
      <c r="B20103">
        <v>0.66</v>
      </c>
      <c r="C20103">
        <f>IFERROR(((VLOOKUP(A20103,'Interest Rates-10yr'!$A$9:$C$15239,2,FALSE))-B20103),C20102)</f>
        <v>1.7599999999999998</v>
      </c>
      <c r="D20103" s="98">
        <f>AVERAGE(C$10:C20103)</f>
        <v>1.0533905643475607</v>
      </c>
      <c r="E20103" s="2"/>
      <c r="H20103"/>
    </row>
    <row r="20104" spans="1:8">
      <c r="A20104" s="4">
        <v>42742</v>
      </c>
      <c r="B20104">
        <v>0.66</v>
      </c>
      <c r="C20104">
        <f>IFERROR(((VLOOKUP(A20104,'Interest Rates-10yr'!$A$9:$C$15239,2,FALSE))-B20104),C20103)</f>
        <v>1.7599999999999998</v>
      </c>
      <c r="D20104" s="98">
        <f>AVERAGE(C$10:C20104)</f>
        <v>1.0534257277929775</v>
      </c>
      <c r="E20104" s="2"/>
      <c r="H20104"/>
    </row>
    <row r="20105" spans="1:8">
      <c r="A20105" s="4">
        <v>42743</v>
      </c>
      <c r="B20105">
        <v>0.66</v>
      </c>
      <c r="C20105">
        <f>IFERROR(((VLOOKUP(A20105,'Interest Rates-10yr'!$A$9:$C$15239,2,FALSE))-B20105),C20104)</f>
        <v>1.7599999999999998</v>
      </c>
      <c r="D20105" s="98">
        <f>AVERAGE(C$10:C20105)</f>
        <v>1.0534608877388476</v>
      </c>
      <c r="E20105" s="2"/>
      <c r="H20105"/>
    </row>
    <row r="20106" spans="1:8">
      <c r="A20106" s="4">
        <v>42744</v>
      </c>
      <c r="B20106">
        <v>0.66</v>
      </c>
      <c r="C20106">
        <f>IFERROR(((VLOOKUP(A20106,'Interest Rates-10yr'!$A$9:$C$15239,2,FALSE))-B20106),C20105)</f>
        <v>1.7199999999999998</v>
      </c>
      <c r="D20106" s="98">
        <f>AVERAGE(C$10:C20106)</f>
        <v>1.0534940538388755</v>
      </c>
      <c r="E20106" s="2"/>
      <c r="H20106"/>
    </row>
    <row r="20107" spans="1:8">
      <c r="A20107" s="4">
        <v>42745</v>
      </c>
      <c r="B20107">
        <v>0.66</v>
      </c>
      <c r="C20107">
        <f>IFERROR(((VLOOKUP(A20107,'Interest Rates-10yr'!$A$9:$C$15239,2,FALSE))-B20107),C20106)</f>
        <v>1.7199999999999998</v>
      </c>
      <c r="D20107" s="98">
        <f>AVERAGE(C$10:C20107)</f>
        <v>1.0535272166384657</v>
      </c>
      <c r="E20107" s="2"/>
      <c r="H20107"/>
    </row>
    <row r="20108" spans="1:8">
      <c r="A20108" s="4">
        <v>42746</v>
      </c>
      <c r="B20108">
        <v>0.66</v>
      </c>
      <c r="C20108">
        <f>IFERROR(((VLOOKUP(A20108,'Interest Rates-10yr'!$A$9:$C$15239,2,FALSE))-B20108),C20107)</f>
        <v>1.7199999999999998</v>
      </c>
      <c r="D20108" s="98">
        <f>AVERAGE(C$10:C20108)</f>
        <v>1.0535603761381107</v>
      </c>
      <c r="E20108" s="2"/>
      <c r="H20108"/>
    </row>
    <row r="20109" spans="1:8">
      <c r="A20109" s="4">
        <v>42747</v>
      </c>
      <c r="B20109">
        <v>0.66</v>
      </c>
      <c r="C20109">
        <f>IFERROR(((VLOOKUP(A20109,'Interest Rates-10yr'!$A$9:$C$15239,2,FALSE))-B20109),C20108)</f>
        <v>1.6999999999999997</v>
      </c>
      <c r="D20109" s="98">
        <f>AVERAGE(C$10:C20109)</f>
        <v>1.0535925373134272</v>
      </c>
      <c r="E20109" s="2"/>
      <c r="H20109"/>
    </row>
    <row r="20110" spans="1:8">
      <c r="A20110" s="4">
        <v>42748</v>
      </c>
      <c r="B20110">
        <v>0.66</v>
      </c>
      <c r="C20110">
        <f>IFERROR(((VLOOKUP(A20110,'Interest Rates-10yr'!$A$9:$C$15239,2,FALSE))-B20110),C20109)</f>
        <v>1.7399999999999998</v>
      </c>
      <c r="D20110" s="98">
        <f>AVERAGE(C$10:C20110)</f>
        <v>1.0536266852395348</v>
      </c>
      <c r="E20110" s="2"/>
      <c r="H20110"/>
    </row>
    <row r="20111" spans="1:8">
      <c r="A20111" s="4">
        <v>42749</v>
      </c>
      <c r="B20111">
        <v>0.66</v>
      </c>
      <c r="C20111">
        <f>IFERROR(((VLOOKUP(A20111,'Interest Rates-10yr'!$A$9:$C$15239,2,FALSE))-B20111),C20110)</f>
        <v>1.7399999999999998</v>
      </c>
      <c r="D20111" s="98">
        <f>AVERAGE(C$10:C20111)</f>
        <v>1.0536608297681769</v>
      </c>
      <c r="E20111" s="2"/>
      <c r="H20111"/>
    </row>
    <row r="20112" spans="1:8">
      <c r="A20112" s="4">
        <v>42750</v>
      </c>
      <c r="B20112">
        <v>0.66</v>
      </c>
      <c r="C20112">
        <f>IFERROR(((VLOOKUP(A20112,'Interest Rates-10yr'!$A$9:$C$15239,2,FALSE))-B20112),C20111)</f>
        <v>1.7399999999999998</v>
      </c>
      <c r="D20112" s="98">
        <f>AVERAGE(C$10:C20112)</f>
        <v>1.0536949708998602</v>
      </c>
      <c r="E20112" s="2"/>
      <c r="H20112"/>
    </row>
    <row r="20113" spans="1:7" customFormat="1">
      <c r="A20113" s="4">
        <v>42751</v>
      </c>
      <c r="B20113">
        <v>0.66</v>
      </c>
      <c r="C20113">
        <f>IFERROR(((VLOOKUP(A20113,'Interest Rates-10yr'!$A$9:$C$15239,2,FALSE))-B20113),C20112)</f>
        <v>1.7399999999999998</v>
      </c>
      <c r="D20113" s="98">
        <f>AVERAGE(C$10:C20113)</f>
        <v>1.0537291086350922</v>
      </c>
      <c r="E20113" s="2"/>
      <c r="G20113" s="23"/>
    </row>
    <row r="20114" spans="1:7" customFormat="1">
      <c r="A20114" s="4">
        <v>42752</v>
      </c>
      <c r="B20114">
        <v>0.66</v>
      </c>
      <c r="C20114">
        <f>IFERROR(((VLOOKUP(A20114,'Interest Rates-10yr'!$A$9:$C$15239,2,FALSE))-B20114),C20113)</f>
        <v>1.67</v>
      </c>
      <c r="D20114" s="98">
        <f>AVERAGE(C$10:C20114)</f>
        <v>1.0537597612534142</v>
      </c>
      <c r="E20114" s="2"/>
      <c r="G20114" s="23"/>
    </row>
    <row r="20115" spans="1:7" customFormat="1">
      <c r="A20115" s="4">
        <v>42753</v>
      </c>
      <c r="B20115">
        <v>0.66</v>
      </c>
      <c r="C20115">
        <f>IFERROR(((VLOOKUP(A20115,'Interest Rates-10yr'!$A$9:$C$15239,2,FALSE))-B20115),C20114)</f>
        <v>1.7599999999999998</v>
      </c>
      <c r="D20115" s="98">
        <f>AVERAGE(C$10:C20115)</f>
        <v>1.0537948870983731</v>
      </c>
      <c r="E20115" s="2"/>
      <c r="G20115" s="23"/>
    </row>
    <row r="20116" spans="1:7" customFormat="1">
      <c r="A20116" s="4">
        <v>42754</v>
      </c>
      <c r="B20116">
        <v>0.66</v>
      </c>
      <c r="C20116">
        <f>IFERROR(((VLOOKUP(A20116,'Interest Rates-10yr'!$A$9:$C$15239,2,FALSE))-B20116),C20115)</f>
        <v>1.81</v>
      </c>
      <c r="D20116" s="98">
        <f>AVERAGE(C$10:C20116)</f>
        <v>1.0538324961456156</v>
      </c>
      <c r="E20116" s="2"/>
      <c r="G20116" s="23"/>
    </row>
    <row r="20117" spans="1:7" customFormat="1">
      <c r="A20117" s="4">
        <v>42755</v>
      </c>
      <c r="B20117">
        <v>0.66</v>
      </c>
      <c r="C20117">
        <f>IFERROR(((VLOOKUP(A20117,'Interest Rates-10yr'!$A$9:$C$15239,2,FALSE))-B20117),C20116)</f>
        <v>1.8199999999999998</v>
      </c>
      <c r="D20117" s="98">
        <f>AVERAGE(C$10:C20117)</f>
        <v>1.0538705987666546</v>
      </c>
      <c r="E20117" s="2"/>
      <c r="G20117" s="23"/>
    </row>
    <row r="20118" spans="1:7" customFormat="1">
      <c r="A20118" s="4">
        <v>42756</v>
      </c>
      <c r="B20118">
        <v>0.66</v>
      </c>
      <c r="C20118">
        <f>IFERROR(((VLOOKUP(A20118,'Interest Rates-10yr'!$A$9:$C$15239,2,FALSE))-B20118),C20117)</f>
        <v>1.8199999999999998</v>
      </c>
      <c r="D20118" s="98">
        <f>AVERAGE(C$10:C20118)</f>
        <v>1.0539086975980849</v>
      </c>
      <c r="E20118" s="2"/>
      <c r="G20118" s="23"/>
    </row>
    <row r="20119" spans="1:7" customFormat="1">
      <c r="A20119" s="4">
        <v>42757</v>
      </c>
      <c r="B20119">
        <v>0.66</v>
      </c>
      <c r="C20119">
        <f>IFERROR(((VLOOKUP(A20119,'Interest Rates-10yr'!$A$9:$C$15239,2,FALSE))-B20119),C20118)</f>
        <v>1.8199999999999998</v>
      </c>
      <c r="D20119" s="98">
        <f>AVERAGE(C$10:C20119)</f>
        <v>1.053946792640472</v>
      </c>
      <c r="E20119" s="2"/>
      <c r="G20119" s="23"/>
    </row>
    <row r="20120" spans="1:7" customFormat="1">
      <c r="A20120" s="4">
        <v>42758</v>
      </c>
      <c r="B20120">
        <v>0.66</v>
      </c>
      <c r="C20120">
        <f>IFERROR(((VLOOKUP(A20120,'Interest Rates-10yr'!$A$9:$C$15239,2,FALSE))-B20120),C20119)</f>
        <v>1.75</v>
      </c>
      <c r="D20120" s="98">
        <f>AVERAGE(C$10:C20120)</f>
        <v>1.053981403212167</v>
      </c>
      <c r="E20120" s="2"/>
      <c r="G20120" s="23"/>
    </row>
    <row r="20121" spans="1:7" customFormat="1">
      <c r="A20121" s="4">
        <v>42759</v>
      </c>
      <c r="B20121">
        <v>0.66</v>
      </c>
      <c r="C20121">
        <f>IFERROR(((VLOOKUP(A20121,'Interest Rates-10yr'!$A$9:$C$15239,2,FALSE))-B20121),C20120)</f>
        <v>1.81</v>
      </c>
      <c r="D20121" s="98">
        <f>AVERAGE(C$10:C20121)</f>
        <v>1.054018993635635</v>
      </c>
      <c r="E20121" s="2"/>
      <c r="G20121" s="23"/>
    </row>
    <row r="20122" spans="1:7" customFormat="1">
      <c r="A20122" s="4">
        <v>42760</v>
      </c>
      <c r="B20122">
        <v>0.66</v>
      </c>
      <c r="C20122">
        <f>IFERROR(((VLOOKUP(A20122,'Interest Rates-10yr'!$A$9:$C$15239,2,FALSE))-B20122),C20121)</f>
        <v>1.8699999999999997</v>
      </c>
      <c r="D20122" s="98">
        <f>AVERAGE(C$10:C20122)</f>
        <v>1.0540595634664094</v>
      </c>
      <c r="E20122" s="2"/>
      <c r="G20122" s="23"/>
    </row>
    <row r="20123" spans="1:7" customFormat="1">
      <c r="A20123" s="4">
        <v>42761</v>
      </c>
      <c r="B20123">
        <v>0.66</v>
      </c>
      <c r="C20123">
        <f>IFERROR(((VLOOKUP(A20123,'Interest Rates-10yr'!$A$9:$C$15239,2,FALSE))-B20123),C20122)</f>
        <v>1.8499999999999996</v>
      </c>
      <c r="D20123" s="98">
        <f>AVERAGE(C$10:C20123)</f>
        <v>1.0540991349308884</v>
      </c>
      <c r="E20123" s="2"/>
      <c r="G20123" s="23"/>
    </row>
    <row r="20124" spans="1:7" customFormat="1">
      <c r="A20124" s="4">
        <v>42762</v>
      </c>
      <c r="B20124">
        <v>0.66</v>
      </c>
      <c r="C20124">
        <f>IFERROR(((VLOOKUP(A20124,'Interest Rates-10yr'!$A$9:$C$15239,2,FALSE))-B20124),C20123)</f>
        <v>1.83</v>
      </c>
      <c r="D20124" s="98">
        <f>AVERAGE(C$10:C20124)</f>
        <v>1.0541377081779713</v>
      </c>
      <c r="E20124" s="2"/>
      <c r="G20124" s="23"/>
    </row>
    <row r="20125" spans="1:7" customFormat="1">
      <c r="A20125" s="4">
        <v>42763</v>
      </c>
      <c r="B20125">
        <v>0.66</v>
      </c>
      <c r="C20125">
        <f>IFERROR(((VLOOKUP(A20125,'Interest Rates-10yr'!$A$9:$C$15239,2,FALSE))-B20125),C20124)</f>
        <v>1.83</v>
      </c>
      <c r="D20125" s="98">
        <f>AVERAGE(C$10:C20125)</f>
        <v>1.0541762775899728</v>
      </c>
      <c r="E20125" s="2"/>
      <c r="G20125" s="23"/>
    </row>
    <row r="20126" spans="1:7" customFormat="1">
      <c r="A20126" s="4">
        <v>42764</v>
      </c>
      <c r="B20126">
        <v>0.66</v>
      </c>
      <c r="C20126">
        <f>IFERROR(((VLOOKUP(A20126,'Interest Rates-10yr'!$A$9:$C$15239,2,FALSE))-B20126),C20125)</f>
        <v>1.83</v>
      </c>
      <c r="D20126" s="98">
        <f>AVERAGE(C$10:C20126)</f>
        <v>1.0542148431674649</v>
      </c>
      <c r="E20126" s="2"/>
      <c r="G20126" s="23"/>
    </row>
    <row r="20127" spans="1:7" customFormat="1">
      <c r="A20127" s="4">
        <v>42765</v>
      </c>
      <c r="B20127">
        <v>0.66</v>
      </c>
      <c r="C20127">
        <f>IFERROR(((VLOOKUP(A20127,'Interest Rates-10yr'!$A$9:$C$15239,2,FALSE))-B20127),C20126)</f>
        <v>1.83</v>
      </c>
      <c r="D20127" s="98">
        <f>AVERAGE(C$10:C20127)</f>
        <v>1.0542534049110197</v>
      </c>
      <c r="E20127" s="2"/>
      <c r="G20127" s="23"/>
    </row>
    <row r="20128" spans="1:7" customFormat="1">
      <c r="A20128" s="4">
        <v>42766</v>
      </c>
      <c r="B20128">
        <v>0.56000000000000005</v>
      </c>
      <c r="C20128">
        <f>IFERROR(((VLOOKUP(A20128,'Interest Rates-10yr'!$A$9:$C$15239,2,FALSE))-B20128),C20127)</f>
        <v>1.8900000000000001</v>
      </c>
      <c r="D20128" s="98">
        <f>AVERAGE(C$10:C20128)</f>
        <v>1.0542949450767878</v>
      </c>
      <c r="E20128" s="2"/>
      <c r="G20128" s="23"/>
    </row>
    <row r="20129" spans="1:7" customFormat="1">
      <c r="A20129" s="4">
        <v>42767</v>
      </c>
      <c r="B20129">
        <v>0.66</v>
      </c>
      <c r="C20129">
        <f>IFERROR(((VLOOKUP(A20129,'Interest Rates-10yr'!$A$9:$C$15239,2,FALSE))-B20129),C20128)</f>
        <v>1.8199999999999998</v>
      </c>
      <c r="D20129" s="98">
        <f>AVERAGE(C$10:C20129)</f>
        <v>1.0543330019880663</v>
      </c>
      <c r="E20129" s="2"/>
      <c r="G20129" s="23"/>
    </row>
    <row r="20130" spans="1:7" customFormat="1">
      <c r="A20130" s="4">
        <v>42768</v>
      </c>
      <c r="B20130">
        <v>0.66</v>
      </c>
      <c r="C20130">
        <f>IFERROR(((VLOOKUP(A20130,'Interest Rates-10yr'!$A$9:$C$15239,2,FALSE))-B20130),C20129)</f>
        <v>1.8199999999999998</v>
      </c>
      <c r="D20130" s="98">
        <f>AVERAGE(C$10:C20130)</f>
        <v>1.0543710551165397</v>
      </c>
      <c r="E20130" s="2"/>
      <c r="G20130" s="23"/>
    </row>
    <row r="20131" spans="1:7" customFormat="1">
      <c r="A20131" s="4">
        <v>42769</v>
      </c>
      <c r="B20131">
        <v>0.66</v>
      </c>
      <c r="C20131">
        <f>IFERROR(((VLOOKUP(A20131,'Interest Rates-10yr'!$A$9:$C$15239,2,FALSE))-B20131),C20130)</f>
        <v>1.83</v>
      </c>
      <c r="D20131" s="98">
        <f>AVERAGE(C$10:C20131)</f>
        <v>1.0544096014312641</v>
      </c>
      <c r="E20131" s="2"/>
      <c r="G20131" s="23"/>
    </row>
    <row r="20132" spans="1:7" customFormat="1">
      <c r="A20132" s="4">
        <v>42770</v>
      </c>
      <c r="B20132">
        <v>0.66</v>
      </c>
      <c r="C20132">
        <f>IFERROR(((VLOOKUP(A20132,'Interest Rates-10yr'!$A$9:$C$15239,2,FALSE))-B20132),C20131)</f>
        <v>1.83</v>
      </c>
      <c r="D20132" s="98">
        <f>AVERAGE(C$10:C20132)</f>
        <v>1.0544481439149183</v>
      </c>
      <c r="E20132" s="2"/>
      <c r="G20132" s="23"/>
    </row>
    <row r="20133" spans="1:7" customFormat="1">
      <c r="A20133" s="4">
        <v>42771</v>
      </c>
      <c r="B20133">
        <v>0.66</v>
      </c>
      <c r="C20133">
        <f>IFERROR(((VLOOKUP(A20133,'Interest Rates-10yr'!$A$9:$C$15239,2,FALSE))-B20133),C20132)</f>
        <v>1.83</v>
      </c>
      <c r="D20133" s="98">
        <f>AVERAGE(C$10:C20133)</f>
        <v>1.054486682568073</v>
      </c>
      <c r="E20133" s="2"/>
      <c r="G20133" s="23"/>
    </row>
    <row r="20134" spans="1:7" customFormat="1">
      <c r="A20134" s="4">
        <v>42772</v>
      </c>
      <c r="B20134">
        <v>0.66</v>
      </c>
      <c r="C20134">
        <f>IFERROR(((VLOOKUP(A20134,'Interest Rates-10yr'!$A$9:$C$15239,2,FALSE))-B20134),C20133)</f>
        <v>1.7599999999999998</v>
      </c>
      <c r="D20134" s="98">
        <f>AVERAGE(C$10:C20134)</f>
        <v>1.0545217391304298</v>
      </c>
      <c r="E20134" s="2"/>
      <c r="G20134" s="23"/>
    </row>
    <row r="20135" spans="1:7" customFormat="1">
      <c r="A20135" s="4">
        <v>42773</v>
      </c>
      <c r="B20135">
        <v>0.66</v>
      </c>
      <c r="C20135">
        <f>IFERROR(((VLOOKUP(A20135,'Interest Rates-10yr'!$A$9:$C$15239,2,FALSE))-B20135),C20134)</f>
        <v>1.7399999999999998</v>
      </c>
      <c r="D20135" s="98">
        <f>AVERAGE(C$10:C20135)</f>
        <v>1.0545557984696363</v>
      </c>
      <c r="E20135" s="2"/>
      <c r="G20135" s="23"/>
    </row>
    <row r="20136" spans="1:7" customFormat="1">
      <c r="A20136" s="4">
        <v>42774</v>
      </c>
      <c r="B20136">
        <v>0.66</v>
      </c>
      <c r="C20136">
        <f>IFERROR(((VLOOKUP(A20136,'Interest Rates-10yr'!$A$9:$C$15239,2,FALSE))-B20136),C20135)</f>
        <v>1.6799999999999997</v>
      </c>
      <c r="D20136" s="98">
        <f>AVERAGE(C$10:C20136)</f>
        <v>1.0545868733541959</v>
      </c>
      <c r="E20136" s="2"/>
      <c r="G20136" s="23"/>
    </row>
    <row r="20137" spans="1:7" customFormat="1">
      <c r="A20137" s="4">
        <v>42775</v>
      </c>
      <c r="B20137">
        <v>0.66</v>
      </c>
      <c r="C20137">
        <f>IFERROR(((VLOOKUP(A20137,'Interest Rates-10yr'!$A$9:$C$15239,2,FALSE))-B20137),C20136)</f>
        <v>1.7399999999999998</v>
      </c>
      <c r="D20137" s="98">
        <f>AVERAGE(C$10:C20137)</f>
        <v>1.054620926073127</v>
      </c>
      <c r="E20137" s="2"/>
      <c r="G20137" s="23"/>
    </row>
    <row r="20138" spans="1:7" customFormat="1">
      <c r="A20138" s="4">
        <v>42776</v>
      </c>
      <c r="B20138">
        <v>0.66</v>
      </c>
      <c r="C20138">
        <f>IFERROR(((VLOOKUP(A20138,'Interest Rates-10yr'!$A$9:$C$15239,2,FALSE))-B20138),C20137)</f>
        <v>1.75</v>
      </c>
      <c r="D20138" s="98">
        <f>AVERAGE(C$10:C20138)</f>
        <v>1.0546554722042776</v>
      </c>
      <c r="E20138" s="2"/>
      <c r="G20138" s="23"/>
    </row>
    <row r="20139" spans="1:7" customFormat="1">
      <c r="A20139" s="4">
        <v>42777</v>
      </c>
      <c r="B20139">
        <v>0.66</v>
      </c>
      <c r="C20139">
        <f>IFERROR(((VLOOKUP(A20139,'Interest Rates-10yr'!$A$9:$C$15239,2,FALSE))-B20139),C20138)</f>
        <v>1.75</v>
      </c>
      <c r="D20139" s="98">
        <f>AVERAGE(C$10:C20139)</f>
        <v>1.0546900149031249</v>
      </c>
      <c r="E20139" s="2"/>
      <c r="G20139" s="23"/>
    </row>
    <row r="20140" spans="1:7" customFormat="1">
      <c r="A20140" s="4">
        <v>42778</v>
      </c>
      <c r="B20140">
        <v>0.66</v>
      </c>
      <c r="C20140">
        <f>IFERROR(((VLOOKUP(A20140,'Interest Rates-10yr'!$A$9:$C$15239,2,FALSE))-B20140),C20139)</f>
        <v>1.75</v>
      </c>
      <c r="D20140" s="98">
        <f>AVERAGE(C$10:C20140)</f>
        <v>1.0547245541701804</v>
      </c>
      <c r="E20140" s="2"/>
      <c r="G20140" s="23"/>
    </row>
    <row r="20141" spans="1:7" customFormat="1">
      <c r="A20141" s="4">
        <v>42779</v>
      </c>
      <c r="B20141">
        <v>0.66</v>
      </c>
      <c r="C20141">
        <f>IFERROR(((VLOOKUP(A20141,'Interest Rates-10yr'!$A$9:$C$15239,2,FALSE))-B20141),C20140)</f>
        <v>1.77</v>
      </c>
      <c r="D20141" s="98">
        <f>AVERAGE(C$10:C20141)</f>
        <v>1.0547600834492301</v>
      </c>
      <c r="E20141" s="2"/>
      <c r="G20141" s="23"/>
    </row>
    <row r="20142" spans="1:7" customFormat="1">
      <c r="A20142" s="4">
        <v>42780</v>
      </c>
      <c r="B20142">
        <v>0.66</v>
      </c>
      <c r="C20142">
        <f>IFERROR(((VLOOKUP(A20142,'Interest Rates-10yr'!$A$9:$C$15239,2,FALSE))-B20142),C20141)</f>
        <v>1.81</v>
      </c>
      <c r="D20142" s="98">
        <f>AVERAGE(C$10:C20142)</f>
        <v>1.0547975959866838</v>
      </c>
      <c r="E20142" s="2"/>
      <c r="G20142" s="23"/>
    </row>
    <row r="20143" spans="1:7" customFormat="1">
      <c r="A20143" s="4">
        <v>42781</v>
      </c>
      <c r="B20143">
        <v>0.66</v>
      </c>
      <c r="C20143">
        <f>IFERROR(((VLOOKUP(A20143,'Interest Rates-10yr'!$A$9:$C$15239,2,FALSE))-B20143),C20142)</f>
        <v>1.8499999999999996</v>
      </c>
      <c r="D20143" s="98">
        <f>AVERAGE(C$10:C20143)</f>
        <v>1.054837091487032</v>
      </c>
      <c r="E20143" s="2"/>
      <c r="G20143" s="23"/>
    </row>
    <row r="20144" spans="1:7" customFormat="1">
      <c r="A20144" s="4">
        <v>42782</v>
      </c>
      <c r="B20144">
        <v>0.66</v>
      </c>
      <c r="C20144">
        <f>IFERROR(((VLOOKUP(A20144,'Interest Rates-10yr'!$A$9:$C$15239,2,FALSE))-B20144),C20143)</f>
        <v>1.79</v>
      </c>
      <c r="D20144" s="98">
        <f>AVERAGE(C$10:C20144)</f>
        <v>1.05487360317854</v>
      </c>
      <c r="E20144" s="2"/>
      <c r="G20144" s="23"/>
    </row>
    <row r="20145" spans="1:7" customFormat="1">
      <c r="A20145" s="4">
        <v>42783</v>
      </c>
      <c r="B20145">
        <v>0.66</v>
      </c>
      <c r="C20145">
        <f>IFERROR(((VLOOKUP(A20145,'Interest Rates-10yr'!$A$9:$C$15239,2,FALSE))-B20145),C20144)</f>
        <v>1.7599999999999998</v>
      </c>
      <c r="D20145" s="98">
        <f>AVERAGE(C$10:C20145)</f>
        <v>1.0549086213746475</v>
      </c>
      <c r="E20145" s="2"/>
      <c r="G20145" s="23"/>
    </row>
    <row r="20146" spans="1:7" customFormat="1">
      <c r="A20146" s="4">
        <v>42784</v>
      </c>
      <c r="B20146">
        <v>0.66</v>
      </c>
      <c r="C20146">
        <f>IFERROR(((VLOOKUP(A20146,'Interest Rates-10yr'!$A$9:$C$15239,2,FALSE))-B20146),C20145)</f>
        <v>1.7599999999999998</v>
      </c>
      <c r="D20146" s="98">
        <f>AVERAGE(C$10:C20146)</f>
        <v>1.0549436360927595</v>
      </c>
      <c r="E20146" s="2"/>
      <c r="G20146" s="23"/>
    </row>
    <row r="20147" spans="1:7" customFormat="1">
      <c r="A20147" s="4">
        <v>42785</v>
      </c>
      <c r="B20147">
        <v>0.66</v>
      </c>
      <c r="C20147">
        <f>IFERROR(((VLOOKUP(A20147,'Interest Rates-10yr'!$A$9:$C$15239,2,FALSE))-B20147),C20146)</f>
        <v>1.7599999999999998</v>
      </c>
      <c r="D20147" s="98">
        <f>AVERAGE(C$10:C20147)</f>
        <v>1.0549786473333944</v>
      </c>
      <c r="E20147" s="2"/>
      <c r="G20147" s="23"/>
    </row>
    <row r="20148" spans="1:7" customFormat="1">
      <c r="A20148" s="4">
        <v>42786</v>
      </c>
      <c r="B20148">
        <v>0.66</v>
      </c>
      <c r="C20148">
        <f>IFERROR(((VLOOKUP(A20148,'Interest Rates-10yr'!$A$9:$C$15239,2,FALSE))-B20148),C20147)</f>
        <v>1.7599999999999998</v>
      </c>
      <c r="D20148" s="98">
        <f>AVERAGE(C$10:C20148)</f>
        <v>1.0550136550970701</v>
      </c>
      <c r="E20148" s="2"/>
      <c r="G20148" s="23"/>
    </row>
    <row r="20149" spans="1:7" customFormat="1">
      <c r="A20149" s="4">
        <v>42787</v>
      </c>
      <c r="B20149">
        <v>0.66</v>
      </c>
      <c r="C20149">
        <f>IFERROR(((VLOOKUP(A20149,'Interest Rates-10yr'!$A$9:$C$15239,2,FALSE))-B20149),C20148)</f>
        <v>1.77</v>
      </c>
      <c r="D20149" s="98">
        <f>AVERAGE(C$10:C20149)</f>
        <v>1.0550491559086344</v>
      </c>
      <c r="E20149" s="2"/>
      <c r="G20149" s="23"/>
    </row>
    <row r="20150" spans="1:7" customFormat="1">
      <c r="A20150" s="4">
        <v>42788</v>
      </c>
      <c r="B20150">
        <v>0.66</v>
      </c>
      <c r="C20150">
        <f>IFERROR(((VLOOKUP(A20150,'Interest Rates-10yr'!$A$9:$C$15239,2,FALSE))-B20150),C20149)</f>
        <v>1.7599999999999998</v>
      </c>
      <c r="D20150" s="98">
        <f>AVERAGE(C$10:C20150)</f>
        <v>1.0550841566952929</v>
      </c>
      <c r="E20150" s="2"/>
      <c r="G20150" s="23"/>
    </row>
    <row r="20151" spans="1:7" customFormat="1">
      <c r="A20151" s="4">
        <v>42789</v>
      </c>
      <c r="B20151">
        <v>0.66</v>
      </c>
      <c r="C20151">
        <f>IFERROR(((VLOOKUP(A20151,'Interest Rates-10yr'!$A$9:$C$15239,2,FALSE))-B20151),C20150)</f>
        <v>1.7199999999999998</v>
      </c>
      <c r="D20151" s="98">
        <f>AVERAGE(C$10:C20151)</f>
        <v>1.0551171681064391</v>
      </c>
      <c r="E20151" s="2"/>
      <c r="G20151" s="23"/>
    </row>
    <row r="20152" spans="1:7" customFormat="1">
      <c r="A20152" s="4">
        <v>42790</v>
      </c>
      <c r="B20152">
        <v>0.66</v>
      </c>
      <c r="C20152">
        <f>IFERROR(((VLOOKUP(A20152,'Interest Rates-10yr'!$A$9:$C$15239,2,FALSE))-B20152),C20151)</f>
        <v>1.65</v>
      </c>
      <c r="D20152" s="98">
        <f>AVERAGE(C$10:C20152)</f>
        <v>1.0551467010872213</v>
      </c>
      <c r="E20152" s="2"/>
      <c r="G20152" s="23"/>
    </row>
    <row r="20153" spans="1:7" customFormat="1">
      <c r="A20153" s="4">
        <v>42791</v>
      </c>
      <c r="B20153">
        <v>0.66</v>
      </c>
      <c r="C20153">
        <f>IFERROR(((VLOOKUP(A20153,'Interest Rates-10yr'!$A$9:$C$15239,2,FALSE))-B20153),C20152)</f>
        <v>1.65</v>
      </c>
      <c r="D20153" s="98">
        <f>AVERAGE(C$10:C20153)</f>
        <v>1.055176231135817</v>
      </c>
      <c r="E20153" s="2"/>
      <c r="G20153" s="23"/>
    </row>
    <row r="20154" spans="1:7" customFormat="1">
      <c r="A20154" s="4">
        <v>42792</v>
      </c>
      <c r="B20154">
        <v>0.66</v>
      </c>
      <c r="C20154">
        <f>IFERROR(((VLOOKUP(A20154,'Interest Rates-10yr'!$A$9:$C$15239,2,FALSE))-B20154),C20153)</f>
        <v>1.65</v>
      </c>
      <c r="D20154" s="98">
        <f>AVERAGE(C$10:C20154)</f>
        <v>1.0552057582526633</v>
      </c>
      <c r="E20154" s="2"/>
      <c r="G20154" s="23"/>
    </row>
    <row r="20155" spans="1:7" customFormat="1">
      <c r="A20155" s="4">
        <v>42793</v>
      </c>
      <c r="B20155">
        <v>0.66</v>
      </c>
      <c r="C20155">
        <f>IFERROR(((VLOOKUP(A20155,'Interest Rates-10yr'!$A$9:$C$15239,2,FALSE))-B20155),C20154)</f>
        <v>1.6999999999999997</v>
      </c>
      <c r="D20155" s="98">
        <f>AVERAGE(C$10:C20155)</f>
        <v>1.0552377643204558</v>
      </c>
      <c r="E20155" s="2"/>
      <c r="G20155" s="23"/>
    </row>
    <row r="20156" spans="1:7" customFormat="1">
      <c r="A20156" s="4">
        <v>42794</v>
      </c>
      <c r="B20156">
        <v>0.56999999999999995</v>
      </c>
      <c r="C20156">
        <f>IFERROR(((VLOOKUP(A20156,'Interest Rates-10yr'!$A$9:$C$15239,2,FALSE))-B20156),C20155)</f>
        <v>1.79</v>
      </c>
      <c r="D20156" s="98">
        <f>AVERAGE(C$10:C20156)</f>
        <v>1.0552742343773218</v>
      </c>
      <c r="E20156" s="2"/>
      <c r="G20156" s="23"/>
    </row>
    <row r="20157" spans="1:7" customFormat="1">
      <c r="A20157" s="4">
        <v>42795</v>
      </c>
      <c r="B20157">
        <v>0.66</v>
      </c>
      <c r="C20157">
        <f>IFERROR(((VLOOKUP(A20157,'Interest Rates-10yr'!$A$9:$C$15239,2,FALSE))-B20157),C20156)</f>
        <v>1.7999999999999998</v>
      </c>
      <c r="D20157" s="98">
        <f>AVERAGE(C$10:C20157)</f>
        <v>1.0553111971411506</v>
      </c>
      <c r="E20157" s="2"/>
      <c r="G20157" s="23"/>
    </row>
    <row r="20158" spans="1:7" customFormat="1">
      <c r="A20158" s="4">
        <v>42796</v>
      </c>
      <c r="B20158">
        <v>0.66</v>
      </c>
      <c r="C20158">
        <f>IFERROR(((VLOOKUP(A20158,'Interest Rates-10yr'!$A$9:$C$15239,2,FALSE))-B20158),C20157)</f>
        <v>1.83</v>
      </c>
      <c r="D20158" s="98">
        <f>AVERAGE(C$10:C20158)</f>
        <v>1.0553496451436748</v>
      </c>
      <c r="E20158" s="2"/>
      <c r="G20158" s="23"/>
    </row>
    <row r="20159" spans="1:7" customFormat="1">
      <c r="A20159" s="4">
        <v>42797</v>
      </c>
      <c r="B20159">
        <v>0.66</v>
      </c>
      <c r="C20159">
        <f>IFERROR(((VLOOKUP(A20159,'Interest Rates-10yr'!$A$9:$C$15239,2,FALSE))-B20159),C20158)</f>
        <v>1.83</v>
      </c>
      <c r="D20159" s="98">
        <f>AVERAGE(C$10:C20159)</f>
        <v>1.05538808933002</v>
      </c>
      <c r="E20159" s="2"/>
      <c r="G20159" s="23"/>
    </row>
    <row r="20160" spans="1:7" customFormat="1">
      <c r="A20160" s="4">
        <v>42798</v>
      </c>
      <c r="B20160">
        <v>0.66</v>
      </c>
      <c r="C20160">
        <f>IFERROR(((VLOOKUP(A20160,'Interest Rates-10yr'!$A$9:$C$15239,2,FALSE))-B20160),C20159)</f>
        <v>1.83</v>
      </c>
      <c r="D20160" s="98">
        <f>AVERAGE(C$10:C20160)</f>
        <v>1.0554265297007546</v>
      </c>
      <c r="E20160" s="2"/>
      <c r="G20160" s="23"/>
    </row>
    <row r="20161" spans="1:7" customFormat="1">
      <c r="A20161" s="4">
        <v>42799</v>
      </c>
      <c r="B20161">
        <v>0.66</v>
      </c>
      <c r="C20161">
        <f>IFERROR(((VLOOKUP(A20161,'Interest Rates-10yr'!$A$9:$C$15239,2,FALSE))-B20161),C20160)</f>
        <v>1.83</v>
      </c>
      <c r="D20161" s="98">
        <f>AVERAGE(C$10:C20161)</f>
        <v>1.0554649662564464</v>
      </c>
      <c r="E20161" s="2"/>
      <c r="G20161" s="23"/>
    </row>
    <row r="20162" spans="1:7" customFormat="1">
      <c r="A20162" s="4">
        <v>42800</v>
      </c>
      <c r="B20162">
        <v>0.66</v>
      </c>
      <c r="C20162">
        <f>IFERROR(((VLOOKUP(A20162,'Interest Rates-10yr'!$A$9:$C$15239,2,FALSE))-B20162),C20161)</f>
        <v>1.83</v>
      </c>
      <c r="D20162" s="98">
        <f>AVERAGE(C$10:C20162)</f>
        <v>1.0555033989976634</v>
      </c>
      <c r="E20162" s="2"/>
      <c r="G20162" s="23"/>
    </row>
    <row r="20163" spans="1:7" customFormat="1">
      <c r="A20163" s="4">
        <v>42801</v>
      </c>
      <c r="B20163">
        <v>0.66</v>
      </c>
      <c r="C20163">
        <f>IFERROR(((VLOOKUP(A20163,'Interest Rates-10yr'!$A$9:$C$15239,2,FALSE))-B20163),C20162)</f>
        <v>1.8599999999999999</v>
      </c>
      <c r="D20163" s="98">
        <f>AVERAGE(C$10:C20163)</f>
        <v>1.0555433164632286</v>
      </c>
      <c r="E20163" s="2"/>
      <c r="G20163" s="23"/>
    </row>
    <row r="20164" spans="1:7" customFormat="1">
      <c r="A20164" s="4">
        <v>42802</v>
      </c>
      <c r="B20164">
        <v>0.66</v>
      </c>
      <c r="C20164">
        <f>IFERROR(((VLOOKUP(A20164,'Interest Rates-10yr'!$A$9:$C$15239,2,FALSE))-B20164),C20163)</f>
        <v>1.9099999999999997</v>
      </c>
      <c r="D20164" s="98">
        <f>AVERAGE(C$10:C20164)</f>
        <v>1.055585710741747</v>
      </c>
      <c r="E20164" s="2"/>
      <c r="G20164" s="23"/>
    </row>
    <row r="20165" spans="1:7" customFormat="1">
      <c r="A20165" s="4">
        <v>42803</v>
      </c>
      <c r="B20165">
        <v>0.66</v>
      </c>
      <c r="C20165">
        <f>IFERROR(((VLOOKUP(A20165,'Interest Rates-10yr'!$A$9:$C$15239,2,FALSE))-B20165),C20164)</f>
        <v>1.94</v>
      </c>
      <c r="D20165" s="98">
        <f>AVERAGE(C$10:C20165)</f>
        <v>1.0556295892042027</v>
      </c>
      <c r="E20165" s="2"/>
      <c r="G20165" s="23"/>
    </row>
    <row r="20166" spans="1:7" customFormat="1">
      <c r="A20166" s="4">
        <v>42804</v>
      </c>
      <c r="B20166">
        <v>0.66</v>
      </c>
      <c r="C20166">
        <f>IFERROR(((VLOOKUP(A20166,'Interest Rates-10yr'!$A$9:$C$15239,2,FALSE))-B20166),C20165)</f>
        <v>1.92</v>
      </c>
      <c r="D20166" s="98">
        <f>AVERAGE(C$10:C20166)</f>
        <v>1.0556724711018459</v>
      </c>
      <c r="E20166" s="2"/>
      <c r="G20166" s="23"/>
    </row>
    <row r="20167" spans="1:7" customFormat="1">
      <c r="A20167" s="4">
        <v>42805</v>
      </c>
      <c r="B20167">
        <v>0.66</v>
      </c>
      <c r="C20167">
        <f>IFERROR(((VLOOKUP(A20167,'Interest Rates-10yr'!$A$9:$C$15239,2,FALSE))-B20167),C20166)</f>
        <v>1.92</v>
      </c>
      <c r="D20167" s="98">
        <f>AVERAGE(C$10:C20167)</f>
        <v>1.0557153487449105</v>
      </c>
      <c r="E20167" s="2"/>
      <c r="G20167" s="23"/>
    </row>
    <row r="20168" spans="1:7" customFormat="1">
      <c r="A20168" s="4">
        <v>42806</v>
      </c>
      <c r="B20168">
        <v>0.66</v>
      </c>
      <c r="C20168">
        <f>IFERROR(((VLOOKUP(A20168,'Interest Rates-10yr'!$A$9:$C$15239,2,FALSE))-B20168),C20167)</f>
        <v>1.92</v>
      </c>
      <c r="D20168" s="98">
        <f>AVERAGE(C$10:C20168)</f>
        <v>1.0557582221340296</v>
      </c>
      <c r="E20168" s="2"/>
      <c r="G20168" s="23"/>
    </row>
    <row r="20169" spans="1:7" customFormat="1">
      <c r="A20169" s="4">
        <v>42807</v>
      </c>
      <c r="B20169">
        <v>0.66</v>
      </c>
      <c r="C20169">
        <f>IFERROR(((VLOOKUP(A20169,'Interest Rates-10yr'!$A$9:$C$15239,2,FALSE))-B20169),C20168)</f>
        <v>1.96</v>
      </c>
      <c r="D20169" s="98">
        <f>AVERAGE(C$10:C20169)</f>
        <v>1.0558030753968206</v>
      </c>
      <c r="E20169" s="2"/>
      <c r="G20169" s="23"/>
    </row>
    <row r="20170" spans="1:7" customFormat="1">
      <c r="A20170" s="4">
        <v>42808</v>
      </c>
      <c r="B20170">
        <v>0.66</v>
      </c>
      <c r="C20170">
        <f>IFERROR(((VLOOKUP(A20170,'Interest Rates-10yr'!$A$9:$C$15239,2,FALSE))-B20170),C20169)</f>
        <v>1.94</v>
      </c>
      <c r="D20170" s="98">
        <f>AVERAGE(C$10:C20170)</f>
        <v>1.0558469321958188</v>
      </c>
      <c r="E20170" s="2"/>
      <c r="G20170" s="23"/>
    </row>
    <row r="20171" spans="1:7" customFormat="1">
      <c r="A20171" s="4">
        <v>42809</v>
      </c>
      <c r="B20171">
        <v>0.66</v>
      </c>
      <c r="C20171">
        <f>IFERROR(((VLOOKUP(A20171,'Interest Rates-10yr'!$A$9:$C$15239,2,FALSE))-B20171),C20170)</f>
        <v>1.8499999999999996</v>
      </c>
      <c r="D20171" s="98">
        <f>AVERAGE(C$10:C20171)</f>
        <v>1.0558863208015028</v>
      </c>
      <c r="E20171" s="2"/>
      <c r="G20171" s="23"/>
    </row>
    <row r="20172" spans="1:7" customFormat="1">
      <c r="A20172" s="4">
        <v>42810</v>
      </c>
      <c r="B20172">
        <v>0.91</v>
      </c>
      <c r="C20172">
        <f>IFERROR(((VLOOKUP(A20172,'Interest Rates-10yr'!$A$9:$C$15239,2,FALSE))-B20172),C20171)</f>
        <v>1.6199999999999997</v>
      </c>
      <c r="D20172" s="98">
        <f>AVERAGE(C$10:C20172)</f>
        <v>1.055914298467485</v>
      </c>
      <c r="E20172" s="2"/>
      <c r="G20172" s="23"/>
    </row>
    <row r="20173" spans="1:7" customFormat="1">
      <c r="A20173" s="4">
        <v>42811</v>
      </c>
      <c r="B20173">
        <v>0.91</v>
      </c>
      <c r="C20173">
        <f>IFERROR(((VLOOKUP(A20173,'Interest Rates-10yr'!$A$9:$C$15239,2,FALSE))-B20173),C20172)</f>
        <v>1.5899999999999999</v>
      </c>
      <c r="D20173" s="98">
        <f>AVERAGE(C$10:C20173)</f>
        <v>1.055940785558416</v>
      </c>
      <c r="E20173" s="2"/>
      <c r="G20173" s="23"/>
    </row>
    <row r="20174" spans="1:7" customFormat="1">
      <c r="A20174" s="4">
        <v>42812</v>
      </c>
      <c r="B20174">
        <v>0.91</v>
      </c>
      <c r="C20174">
        <f>IFERROR(((VLOOKUP(A20174,'Interest Rates-10yr'!$A$9:$C$15239,2,FALSE))-B20174),C20173)</f>
        <v>1.5899999999999999</v>
      </c>
      <c r="D20174" s="98">
        <f>AVERAGE(C$10:C20174)</f>
        <v>1.0559672700223108</v>
      </c>
      <c r="E20174" s="2"/>
      <c r="G20174" s="23"/>
    </row>
    <row r="20175" spans="1:7" customFormat="1">
      <c r="A20175" s="4">
        <v>42813</v>
      </c>
      <c r="B20175">
        <v>0.91</v>
      </c>
      <c r="C20175">
        <f>IFERROR(((VLOOKUP(A20175,'Interest Rates-10yr'!$A$9:$C$15239,2,FALSE))-B20175),C20174)</f>
        <v>1.5899999999999999</v>
      </c>
      <c r="D20175" s="98">
        <f>AVERAGE(C$10:C20175)</f>
        <v>1.0559937518595606</v>
      </c>
      <c r="E20175" s="2"/>
      <c r="G20175" s="23"/>
    </row>
    <row r="20176" spans="1:7" customFormat="1">
      <c r="A20176" s="4">
        <v>42814</v>
      </c>
      <c r="B20176">
        <v>0.91</v>
      </c>
      <c r="C20176">
        <f>IFERROR(((VLOOKUP(A20176,'Interest Rates-10yr'!$A$9:$C$15239,2,FALSE))-B20176),C20175)</f>
        <v>1.56</v>
      </c>
      <c r="D20176" s="98">
        <f>AVERAGE(C$10:C20176)</f>
        <v>1.0560187434918382</v>
      </c>
      <c r="E20176" s="2"/>
      <c r="G20176" s="23"/>
    </row>
    <row r="20177" spans="1:8">
      <c r="A20177" s="4">
        <v>42815</v>
      </c>
      <c r="B20177">
        <v>0.91</v>
      </c>
      <c r="C20177">
        <f>IFERROR(((VLOOKUP(A20177,'Interest Rates-10yr'!$A$9:$C$15239,2,FALSE))-B20177),C20176)</f>
        <v>1.52</v>
      </c>
      <c r="D20177" s="98">
        <f>AVERAGE(C$10:C20177)</f>
        <v>1.0560417493058261</v>
      </c>
      <c r="E20177" s="2"/>
      <c r="H20177"/>
    </row>
    <row r="20178" spans="1:8">
      <c r="A20178" s="4">
        <v>42816</v>
      </c>
      <c r="B20178">
        <v>0.91</v>
      </c>
      <c r="C20178">
        <f>IFERROR(((VLOOKUP(A20178,'Interest Rates-10yr'!$A$9:$C$15239,2,FALSE))-B20178),C20177)</f>
        <v>1.4899999999999998</v>
      </c>
      <c r="D20178" s="98">
        <f>AVERAGE(C$10:C20178)</f>
        <v>1.0560632654073034</v>
      </c>
      <c r="E20178" s="2"/>
      <c r="H20178"/>
    </row>
    <row r="20179" spans="1:8">
      <c r="A20179" s="4">
        <v>42817</v>
      </c>
      <c r="B20179">
        <v>0.91</v>
      </c>
      <c r="C20179">
        <f>IFERROR(((VLOOKUP(A20179,'Interest Rates-10yr'!$A$9:$C$15239,2,FALSE))-B20179),C20178)</f>
        <v>1.5</v>
      </c>
      <c r="D20179" s="98">
        <f>AVERAGE(C$10:C20179)</f>
        <v>1.0560852751611256</v>
      </c>
      <c r="E20179" s="2"/>
      <c r="H20179"/>
    </row>
    <row r="20180" spans="1:8">
      <c r="A20180" s="4">
        <v>42818</v>
      </c>
      <c r="B20180">
        <v>0.91</v>
      </c>
      <c r="C20180">
        <f>IFERROR(((VLOOKUP(A20180,'Interest Rates-10yr'!$A$9:$C$15239,2,FALSE))-B20180),C20179)</f>
        <v>1.4899999999999998</v>
      </c>
      <c r="D20180" s="98">
        <f>AVERAGE(C$10:C20180)</f>
        <v>1.0561067869713898</v>
      </c>
      <c r="E20180" s="2"/>
      <c r="H20180"/>
    </row>
    <row r="20181" spans="1:8">
      <c r="A20181" s="4">
        <v>42819</v>
      </c>
      <c r="B20181">
        <v>0.91</v>
      </c>
      <c r="C20181">
        <f>IFERROR(((VLOOKUP(A20181,'Interest Rates-10yr'!$A$9:$C$15239,2,FALSE))-B20181),C20180)</f>
        <v>1.4899999999999998</v>
      </c>
      <c r="D20181" s="98">
        <f>AVERAGE(C$10:C20181)</f>
        <v>1.0561282966488155</v>
      </c>
      <c r="E20181" s="2"/>
      <c r="H20181"/>
    </row>
    <row r="20182" spans="1:8">
      <c r="A20182" s="4">
        <v>42820</v>
      </c>
      <c r="B20182">
        <v>0.91</v>
      </c>
      <c r="C20182">
        <f>IFERROR(((VLOOKUP(A20182,'Interest Rates-10yr'!$A$9:$C$15239,2,FALSE))-B20182),C20181)</f>
        <v>1.4899999999999998</v>
      </c>
      <c r="D20182" s="98">
        <f>AVERAGE(C$10:C20182)</f>
        <v>1.0561498041937198</v>
      </c>
      <c r="E20182" s="2"/>
      <c r="H20182"/>
    </row>
    <row r="20183" spans="1:8">
      <c r="A20183" s="4">
        <v>42821</v>
      </c>
      <c r="B20183">
        <v>0.91</v>
      </c>
      <c r="C20183">
        <f>IFERROR(((VLOOKUP(A20183,'Interest Rates-10yr'!$A$9:$C$15239,2,FALSE))-B20183),C20182)</f>
        <v>1.4699999999999998</v>
      </c>
      <c r="D20183" s="98">
        <f>AVERAGE(C$10:C20183)</f>
        <v>1.0561703182313824</v>
      </c>
      <c r="E20183" s="2"/>
      <c r="H20183"/>
    </row>
    <row r="20184" spans="1:8">
      <c r="A20184" s="4">
        <v>42822</v>
      </c>
      <c r="B20184">
        <v>0.91</v>
      </c>
      <c r="C20184">
        <f>IFERROR(((VLOOKUP(A20184,'Interest Rates-10yr'!$A$9:$C$15239,2,FALSE))-B20184),C20183)</f>
        <v>1.5099999999999998</v>
      </c>
      <c r="D20184" s="98">
        <f>AVERAGE(C$10:C20184)</f>
        <v>1.0561928128872322</v>
      </c>
      <c r="E20184" s="2"/>
      <c r="H20184"/>
    </row>
    <row r="20185" spans="1:8">
      <c r="A20185" s="4">
        <v>42823</v>
      </c>
      <c r="B20185">
        <v>0.91</v>
      </c>
      <c r="C20185">
        <f>IFERROR(((VLOOKUP(A20185,'Interest Rates-10yr'!$A$9:$C$15239,2,FALSE))-B20185),C20184)</f>
        <v>1.48</v>
      </c>
      <c r="D20185" s="98">
        <f>AVERAGE(C$10:C20185)</f>
        <v>1.0562138183980923</v>
      </c>
      <c r="E20185" s="2"/>
      <c r="H20185"/>
    </row>
    <row r="20186" spans="1:8">
      <c r="A20186" s="4">
        <v>42824</v>
      </c>
      <c r="B20186">
        <v>0.91</v>
      </c>
      <c r="C20186">
        <f>IFERROR(((VLOOKUP(A20186,'Interest Rates-10yr'!$A$9:$C$15239,2,FALSE))-B20186),C20185)</f>
        <v>1.5099999999999998</v>
      </c>
      <c r="D20186" s="98">
        <f>AVERAGE(C$10:C20186)</f>
        <v>1.0562363086682809</v>
      </c>
      <c r="E20186" s="2"/>
      <c r="H20186"/>
    </row>
    <row r="20187" spans="1:8">
      <c r="A20187" s="4">
        <v>42825</v>
      </c>
      <c r="B20187">
        <v>0.82</v>
      </c>
      <c r="C20187">
        <f>IFERROR(((VLOOKUP(A20187,'Interest Rates-10yr'!$A$9:$C$15239,2,FALSE))-B20187),C20186)</f>
        <v>1.58</v>
      </c>
      <c r="D20187" s="98">
        <f>AVERAGE(C$10:C20187)</f>
        <v>1.0562622658340721</v>
      </c>
      <c r="E20187" s="2"/>
      <c r="F20187" s="12" t="s">
        <v>170</v>
      </c>
      <c r="G20187" s="23">
        <f>AVERAGE(B20098:B20187)/100</f>
        <v>6.9888888888888744E-3</v>
      </c>
      <c r="H20187" s="23">
        <f>AVERAGE(C20098:C20187)/100</f>
        <v>1.7476666666666672E-2</v>
      </c>
    </row>
    <row r="20188" spans="1:8">
      <c r="A20188" s="4">
        <v>42826</v>
      </c>
      <c r="B20188">
        <v>0.82</v>
      </c>
      <c r="C20188">
        <f>IFERROR(((VLOOKUP(A20188,'Interest Rates-10yr'!$A$9:$C$15239,2,FALSE))-B20188),C20187)</f>
        <v>1.58</v>
      </c>
      <c r="D20188" s="98">
        <f>AVERAGE(C$10:C20188)</f>
        <v>1.0562882204271722</v>
      </c>
      <c r="E20188" s="2"/>
      <c r="H20188"/>
    </row>
    <row r="20189" spans="1:8">
      <c r="A20189" s="4">
        <v>42827</v>
      </c>
      <c r="B20189">
        <v>0.82</v>
      </c>
      <c r="C20189">
        <f>IFERROR(((VLOOKUP(A20189,'Interest Rates-10yr'!$A$9:$C$15239,2,FALSE))-B20189),C20188)</f>
        <v>1.58</v>
      </c>
      <c r="D20189" s="98">
        <f>AVERAGE(C$10:C20189)</f>
        <v>1.0563141724479639</v>
      </c>
      <c r="E20189" s="2"/>
      <c r="H20189"/>
    </row>
    <row r="20190" spans="1:8">
      <c r="A20190" s="4">
        <v>42828</v>
      </c>
      <c r="B20190">
        <v>0.91</v>
      </c>
      <c r="C20190">
        <f>IFERROR(((VLOOKUP(A20190,'Interest Rates-10yr'!$A$9:$C$15239,2,FALSE))-B20190),C20189)</f>
        <v>1.44</v>
      </c>
      <c r="D20190" s="98">
        <f>AVERAGE(C$10:C20190)</f>
        <v>1.0563331846786537</v>
      </c>
      <c r="E20190" s="2"/>
      <c r="H20190"/>
    </row>
    <row r="20191" spans="1:8">
      <c r="A20191" s="4">
        <v>42829</v>
      </c>
      <c r="B20191">
        <v>0.91</v>
      </c>
      <c r="C20191">
        <f>IFERROR(((VLOOKUP(A20191,'Interest Rates-10yr'!$A$9:$C$15239,2,FALSE))-B20191),C20190)</f>
        <v>1.4499999999999997</v>
      </c>
      <c r="D20191" s="98">
        <f>AVERAGE(C$10:C20191)</f>
        <v>1.0563526905162972</v>
      </c>
      <c r="E20191" s="2"/>
      <c r="H20191"/>
    </row>
    <row r="20192" spans="1:8">
      <c r="A20192" s="4">
        <v>42830</v>
      </c>
      <c r="B20192">
        <v>0.91</v>
      </c>
      <c r="C20192">
        <f>IFERROR(((VLOOKUP(A20192,'Interest Rates-10yr'!$A$9:$C$15239,2,FALSE))-B20192),C20191)</f>
        <v>1.4299999999999997</v>
      </c>
      <c r="D20192" s="98">
        <f>AVERAGE(C$10:C20192)</f>
        <v>1.0563712034880797</v>
      </c>
      <c r="E20192" s="2"/>
      <c r="H20192"/>
    </row>
    <row r="20193" spans="1:7" customFormat="1">
      <c r="A20193" s="4">
        <v>42831</v>
      </c>
      <c r="B20193">
        <v>0.91</v>
      </c>
      <c r="C20193">
        <f>IFERROR(((VLOOKUP(A20193,'Interest Rates-10yr'!$A$9:$C$15239,2,FALSE))-B20193),C20192)</f>
        <v>1.4299999999999997</v>
      </c>
      <c r="D20193" s="98">
        <f>AVERAGE(C$10:C20193)</f>
        <v>1.0563897146254415</v>
      </c>
      <c r="E20193" s="2"/>
      <c r="G20193" s="23"/>
    </row>
    <row r="20194" spans="1:7" customFormat="1">
      <c r="A20194" s="4">
        <v>42832</v>
      </c>
      <c r="B20194">
        <v>0.91</v>
      </c>
      <c r="C20194">
        <f>IFERROR(((VLOOKUP(A20194,'Interest Rates-10yr'!$A$9:$C$15239,2,FALSE))-B20194),C20193)</f>
        <v>1.4699999999999998</v>
      </c>
      <c r="D20194" s="98">
        <f>AVERAGE(C$10:C20194)</f>
        <v>1.0564102055982121</v>
      </c>
      <c r="E20194" s="2"/>
      <c r="G20194" s="23"/>
    </row>
    <row r="20195" spans="1:7" customFormat="1">
      <c r="A20195" s="4">
        <v>42833</v>
      </c>
      <c r="B20195">
        <v>0.91</v>
      </c>
      <c r="C20195">
        <f>IFERROR(((VLOOKUP(A20195,'Interest Rates-10yr'!$A$9:$C$15239,2,FALSE))-B20195),C20194)</f>
        <v>1.4699999999999998</v>
      </c>
      <c r="D20195" s="98">
        <f>AVERAGE(C$10:C20195)</f>
        <v>1.0564306945407664</v>
      </c>
      <c r="E20195" s="2"/>
      <c r="G20195" s="23"/>
    </row>
    <row r="20196" spans="1:7" customFormat="1">
      <c r="A20196" s="4">
        <v>42834</v>
      </c>
      <c r="B20196">
        <v>0.91</v>
      </c>
      <c r="C20196">
        <f>IFERROR(((VLOOKUP(A20196,'Interest Rates-10yr'!$A$9:$C$15239,2,FALSE))-B20196),C20195)</f>
        <v>1.4699999999999998</v>
      </c>
      <c r="D20196" s="98">
        <f>AVERAGE(C$10:C20196)</f>
        <v>1.0564511814534063</v>
      </c>
      <c r="E20196" s="2"/>
      <c r="G20196" s="23"/>
    </row>
    <row r="20197" spans="1:7" customFormat="1">
      <c r="A20197" s="4">
        <v>42835</v>
      </c>
      <c r="B20197">
        <v>0.91</v>
      </c>
      <c r="C20197">
        <f>IFERROR(((VLOOKUP(A20197,'Interest Rates-10yr'!$A$9:$C$15239,2,FALSE))-B20197),C20196)</f>
        <v>1.46</v>
      </c>
      <c r="D20197" s="98">
        <f>AVERAGE(C$10:C20197)</f>
        <v>1.0564711709926646</v>
      </c>
      <c r="E20197" s="2"/>
      <c r="G20197" s="23"/>
    </row>
    <row r="20198" spans="1:7" customFormat="1">
      <c r="A20198" s="4">
        <v>42836</v>
      </c>
      <c r="B20198">
        <v>0.91</v>
      </c>
      <c r="C20198">
        <f>IFERROR(((VLOOKUP(A20198,'Interest Rates-10yr'!$A$9:$C$15239,2,FALSE))-B20198),C20197)</f>
        <v>1.4099999999999997</v>
      </c>
      <c r="D20198" s="98">
        <f>AVERAGE(C$10:C20198)</f>
        <v>1.0564886819555162</v>
      </c>
      <c r="E20198" s="2"/>
      <c r="G20198" s="23"/>
    </row>
    <row r="20199" spans="1:7" customFormat="1">
      <c r="A20199" s="4">
        <v>42837</v>
      </c>
      <c r="B20199">
        <v>0.91</v>
      </c>
      <c r="C20199">
        <f>IFERROR(((VLOOKUP(A20199,'Interest Rates-10yr'!$A$9:$C$15239,2,FALSE))-B20199),C20198)</f>
        <v>1.3699999999999997</v>
      </c>
      <c r="D20199" s="98">
        <f>AVERAGE(C$10:C20199)</f>
        <v>1.0565042100049487</v>
      </c>
      <c r="E20199" s="2"/>
      <c r="G20199" s="23"/>
    </row>
    <row r="20200" spans="1:7" customFormat="1">
      <c r="A20200" s="4">
        <v>42838</v>
      </c>
      <c r="B20200">
        <v>0.91</v>
      </c>
      <c r="C20200">
        <f>IFERROR(((VLOOKUP(A20200,'Interest Rates-10yr'!$A$9:$C$15239,2,FALSE))-B20200),C20199)</f>
        <v>1.33</v>
      </c>
      <c r="D20200" s="98">
        <f>AVERAGE(C$10:C20200)</f>
        <v>1.0565177554355858</v>
      </c>
      <c r="E20200" s="2"/>
      <c r="G20200" s="23"/>
    </row>
    <row r="20201" spans="1:7" customFormat="1">
      <c r="A20201" s="4">
        <v>42839</v>
      </c>
      <c r="B20201">
        <v>0.91</v>
      </c>
      <c r="C20201">
        <f>IFERROR(((VLOOKUP(A20201,'Interest Rates-10yr'!$A$9:$C$15239,2,FALSE))-B20201),C20200)</f>
        <v>1.33</v>
      </c>
      <c r="D20201" s="98">
        <f>AVERAGE(C$10:C20201)</f>
        <v>1.0565312995245599</v>
      </c>
      <c r="E20201" s="2"/>
      <c r="G20201" s="23"/>
    </row>
    <row r="20202" spans="1:7" customFormat="1">
      <c r="A20202" s="4">
        <v>42840</v>
      </c>
      <c r="B20202">
        <v>0.91</v>
      </c>
      <c r="C20202">
        <f>IFERROR(((VLOOKUP(A20202,'Interest Rates-10yr'!$A$9:$C$15239,2,FALSE))-B20202),C20201)</f>
        <v>1.33</v>
      </c>
      <c r="D20202" s="98">
        <f>AVERAGE(C$10:C20202)</f>
        <v>1.0565448422720705</v>
      </c>
      <c r="E20202" s="2"/>
      <c r="G20202" s="23"/>
    </row>
    <row r="20203" spans="1:7" customFormat="1">
      <c r="A20203" s="4">
        <v>42841</v>
      </c>
      <c r="B20203">
        <v>0.91</v>
      </c>
      <c r="C20203">
        <f>IFERROR(((VLOOKUP(A20203,'Interest Rates-10yr'!$A$9:$C$15239,2,FALSE))-B20203),C20202)</f>
        <v>1.33</v>
      </c>
      <c r="D20203" s="98">
        <f>AVERAGE(C$10:C20203)</f>
        <v>1.0565583836783163</v>
      </c>
      <c r="E20203" s="2"/>
      <c r="G20203" s="23"/>
    </row>
    <row r="20204" spans="1:7" customFormat="1">
      <c r="A20204" s="4">
        <v>42842</v>
      </c>
      <c r="B20204">
        <v>0.91</v>
      </c>
      <c r="C20204">
        <f>IFERROR(((VLOOKUP(A20204,'Interest Rates-10yr'!$A$9:$C$15239,2,FALSE))-B20204),C20203)</f>
        <v>1.3499999999999996</v>
      </c>
      <c r="D20204" s="98">
        <f>AVERAGE(C$10:C20204)</f>
        <v>1.0565729140876414</v>
      </c>
      <c r="E20204" s="2"/>
      <c r="G20204" s="23"/>
    </row>
    <row r="20205" spans="1:7" customFormat="1">
      <c r="A20205" s="4">
        <v>42843</v>
      </c>
      <c r="B20205">
        <v>0.91</v>
      </c>
      <c r="C20205">
        <f>IFERROR(((VLOOKUP(A20205,'Interest Rates-10yr'!$A$9:$C$15239,2,FALSE))-B20205),C20204)</f>
        <v>1.27</v>
      </c>
      <c r="D20205" s="98">
        <f>AVERAGE(C$10:C20205)</f>
        <v>1.0565834818775954</v>
      </c>
      <c r="E20205" s="2"/>
      <c r="G20205" s="23"/>
    </row>
    <row r="20206" spans="1:7" customFormat="1">
      <c r="A20206" s="4">
        <v>42844</v>
      </c>
      <c r="B20206">
        <v>0.91</v>
      </c>
      <c r="C20206">
        <f>IFERROR(((VLOOKUP(A20206,'Interest Rates-10yr'!$A$9:$C$15239,2,FALSE))-B20206),C20205)</f>
        <v>1.2999999999999998</v>
      </c>
      <c r="D20206" s="98">
        <f>AVERAGE(C$10:C20206)</f>
        <v>1.0565955339901925</v>
      </c>
      <c r="E20206" s="2"/>
      <c r="G20206" s="23"/>
    </row>
    <row r="20207" spans="1:7" customFormat="1">
      <c r="A20207" s="4">
        <v>42845</v>
      </c>
      <c r="B20207">
        <v>0.91</v>
      </c>
      <c r="C20207">
        <f>IFERROR(((VLOOKUP(A20207,'Interest Rates-10yr'!$A$9:$C$15239,2,FALSE))-B20207),C20206)</f>
        <v>1.33</v>
      </c>
      <c r="D20207" s="98">
        <f>AVERAGE(C$10:C20207)</f>
        <v>1.0566090702049669</v>
      </c>
      <c r="E20207" s="2"/>
      <c r="G20207" s="23"/>
    </row>
    <row r="20208" spans="1:7" customFormat="1">
      <c r="A20208" s="4">
        <v>42846</v>
      </c>
      <c r="B20208">
        <v>0.91</v>
      </c>
      <c r="C20208">
        <f>IFERROR(((VLOOKUP(A20208,'Interest Rates-10yr'!$A$9:$C$15239,2,FALSE))-B20208),C20207)</f>
        <v>1.33</v>
      </c>
      <c r="D20208" s="98">
        <f>AVERAGE(C$10:C20208)</f>
        <v>1.0566226050794554</v>
      </c>
      <c r="E20208" s="2"/>
      <c r="G20208" s="23"/>
    </row>
    <row r="20209" spans="1:7" customFormat="1">
      <c r="A20209" s="4">
        <v>42847</v>
      </c>
      <c r="B20209">
        <v>0.91</v>
      </c>
      <c r="C20209">
        <f>IFERROR(((VLOOKUP(A20209,'Interest Rates-10yr'!$A$9:$C$15239,2,FALSE))-B20209),C20208)</f>
        <v>1.33</v>
      </c>
      <c r="D20209" s="98">
        <f>AVERAGE(C$10:C20209)</f>
        <v>1.0566361386138576</v>
      </c>
      <c r="E20209" s="2"/>
      <c r="G20209" s="23"/>
    </row>
    <row r="20210" spans="1:7" customFormat="1">
      <c r="A20210" s="4">
        <v>42848</v>
      </c>
      <c r="B20210">
        <v>0.91</v>
      </c>
      <c r="C20210">
        <f>IFERROR(((VLOOKUP(A20210,'Interest Rates-10yr'!$A$9:$C$15239,2,FALSE))-B20210),C20209)</f>
        <v>1.33</v>
      </c>
      <c r="D20210" s="98">
        <f>AVERAGE(C$10:C20210)</f>
        <v>1.0566496708083721</v>
      </c>
      <c r="E20210" s="2"/>
      <c r="G20210" s="23"/>
    </row>
    <row r="20211" spans="1:7" customFormat="1">
      <c r="A20211" s="4">
        <v>42849</v>
      </c>
      <c r="B20211">
        <v>0.91</v>
      </c>
      <c r="C20211">
        <f>IFERROR(((VLOOKUP(A20211,'Interest Rates-10yr'!$A$9:$C$15239,2,FALSE))-B20211),C20210)</f>
        <v>1.3699999999999997</v>
      </c>
      <c r="D20211" s="98">
        <f>AVERAGE(C$10:C20211)</f>
        <v>1.056665181665178</v>
      </c>
      <c r="E20211" s="2"/>
      <c r="G20211" s="23"/>
    </row>
    <row r="20212" spans="1:7" customFormat="1">
      <c r="A20212" s="4">
        <v>42850</v>
      </c>
      <c r="B20212">
        <v>0.91</v>
      </c>
      <c r="C20212">
        <f>IFERROR(((VLOOKUP(A20212,'Interest Rates-10yr'!$A$9:$C$15239,2,FALSE))-B20212),C20211)</f>
        <v>1.44</v>
      </c>
      <c r="D20212" s="98">
        <f>AVERAGE(C$10:C20212)</f>
        <v>1.056684155818439</v>
      </c>
      <c r="E20212" s="2"/>
      <c r="G20212" s="23"/>
    </row>
    <row r="20213" spans="1:7" customFormat="1">
      <c r="A20213" s="4">
        <v>42851</v>
      </c>
      <c r="B20213">
        <v>0.91</v>
      </c>
      <c r="C20213">
        <f>IFERROR(((VLOOKUP(A20213,'Interest Rates-10yr'!$A$9:$C$15239,2,FALSE))-B20213),C20212)</f>
        <v>1.4099999999999997</v>
      </c>
      <c r="D20213" s="98">
        <f>AVERAGE(C$10:C20213)</f>
        <v>1.0567016432389587</v>
      </c>
      <c r="E20213" s="2"/>
      <c r="G20213" s="23"/>
    </row>
    <row r="20214" spans="1:7" customFormat="1">
      <c r="A20214" s="4">
        <v>42852</v>
      </c>
      <c r="B20214">
        <v>0.91</v>
      </c>
      <c r="C20214">
        <f>IFERROR(((VLOOKUP(A20214,'Interest Rates-10yr'!$A$9:$C$15239,2,FALSE))-B20214),C20213)</f>
        <v>1.3899999999999997</v>
      </c>
      <c r="D20214" s="98">
        <f>AVERAGE(C$10:C20214)</f>
        <v>1.0567181390744826</v>
      </c>
      <c r="E20214" s="2"/>
      <c r="G20214" s="23"/>
    </row>
    <row r="20215" spans="1:7" customFormat="1">
      <c r="A20215" s="4">
        <v>42853</v>
      </c>
      <c r="B20215">
        <v>0.83</v>
      </c>
      <c r="C20215">
        <f>IFERROR(((VLOOKUP(A20215,'Interest Rates-10yr'!$A$9:$C$15239,2,FALSE))-B20215),C20214)</f>
        <v>1.46</v>
      </c>
      <c r="D20215" s="98">
        <f>AVERAGE(C$10:C20215)</f>
        <v>1.05673809759477</v>
      </c>
      <c r="E20215" s="2"/>
      <c r="G20215" s="23"/>
    </row>
    <row r="20216" spans="1:7" customFormat="1">
      <c r="A20216" s="4">
        <v>42854</v>
      </c>
      <c r="B20216">
        <v>0.83</v>
      </c>
      <c r="C20216">
        <f>IFERROR(((VLOOKUP(A20216,'Interest Rates-10yr'!$A$9:$C$15239,2,FALSE))-B20216),C20215)</f>
        <v>1.46</v>
      </c>
      <c r="D20216" s="98">
        <f>AVERAGE(C$10:C20216)</f>
        <v>1.0567580541396506</v>
      </c>
      <c r="E20216" s="2"/>
      <c r="G20216" s="23"/>
    </row>
    <row r="20217" spans="1:7" customFormat="1">
      <c r="A20217" s="4">
        <v>42855</v>
      </c>
      <c r="B20217">
        <v>0.83</v>
      </c>
      <c r="C20217">
        <f>IFERROR(((VLOOKUP(A20217,'Interest Rates-10yr'!$A$9:$C$15239,2,FALSE))-B20217),C20216)</f>
        <v>1.46</v>
      </c>
      <c r="D20217" s="98">
        <f>AVERAGE(C$10:C20217)</f>
        <v>1.0567780087094181</v>
      </c>
      <c r="E20217" s="2"/>
      <c r="G20217" s="23"/>
    </row>
    <row r="20218" spans="1:7" customFormat="1">
      <c r="A20218" s="4">
        <v>42856</v>
      </c>
      <c r="B20218">
        <v>0.91</v>
      </c>
      <c r="C20218">
        <f>IFERROR(((VLOOKUP(A20218,'Interest Rates-10yr'!$A$9:$C$15239,2,FALSE))-B20218),C20217)</f>
        <v>1.42</v>
      </c>
      <c r="D20218" s="98">
        <f>AVERAGE(C$10:C20218)</f>
        <v>1.0567959819882189</v>
      </c>
      <c r="E20218" s="2"/>
      <c r="G20218" s="23"/>
    </row>
    <row r="20219" spans="1:7" customFormat="1">
      <c r="A20219" s="4">
        <v>42857</v>
      </c>
      <c r="B20219">
        <v>0.91</v>
      </c>
      <c r="C20219">
        <f>IFERROR(((VLOOKUP(A20219,'Interest Rates-10yr'!$A$9:$C$15239,2,FALSE))-B20219),C20218)</f>
        <v>1.38</v>
      </c>
      <c r="D20219" s="98">
        <f>AVERAGE(C$10:C20219)</f>
        <v>1.0568119742701592</v>
      </c>
      <c r="E20219" s="2"/>
      <c r="G20219" s="23"/>
    </row>
    <row r="20220" spans="1:7" customFormat="1">
      <c r="A20220" s="4">
        <v>42858</v>
      </c>
      <c r="B20220">
        <v>0.91</v>
      </c>
      <c r="C20220">
        <f>IFERROR(((VLOOKUP(A20220,'Interest Rates-10yr'!$A$9:$C$15239,2,FALSE))-B20220),C20219)</f>
        <v>1.42</v>
      </c>
      <c r="D20220" s="98">
        <f>AVERAGE(C$10:C20220)</f>
        <v>1.0568299440898479</v>
      </c>
      <c r="E20220" s="2"/>
      <c r="G20220" s="23"/>
    </row>
    <row r="20221" spans="1:7" customFormat="1">
      <c r="A20221" s="4">
        <v>42859</v>
      </c>
      <c r="B20221">
        <v>0.91</v>
      </c>
      <c r="C20221">
        <f>IFERROR(((VLOOKUP(A20221,'Interest Rates-10yr'!$A$9:$C$15239,2,FALSE))-B20221),C20220)</f>
        <v>1.4499999999999997</v>
      </c>
      <c r="D20221" s="98">
        <f>AVERAGE(C$10:C20221)</f>
        <v>1.0568493963981751</v>
      </c>
      <c r="E20221" s="2"/>
      <c r="G20221" s="23"/>
    </row>
    <row r="20222" spans="1:7" customFormat="1">
      <c r="A20222" s="4">
        <v>42860</v>
      </c>
      <c r="B20222">
        <v>0.91</v>
      </c>
      <c r="C20222">
        <f>IFERROR(((VLOOKUP(A20222,'Interest Rates-10yr'!$A$9:$C$15239,2,FALSE))-B20222),C20221)</f>
        <v>1.4499999999999997</v>
      </c>
      <c r="D20222" s="98">
        <f>AVERAGE(C$10:C20222)</f>
        <v>1.05686884678177</v>
      </c>
      <c r="E20222" s="2"/>
      <c r="G20222" s="23"/>
    </row>
    <row r="20223" spans="1:7" customFormat="1">
      <c r="A20223" s="4">
        <v>42861</v>
      </c>
      <c r="B20223">
        <v>0.91</v>
      </c>
      <c r="C20223">
        <f>IFERROR(((VLOOKUP(A20223,'Interest Rates-10yr'!$A$9:$C$15239,2,FALSE))-B20223),C20222)</f>
        <v>1.4499999999999997</v>
      </c>
      <c r="D20223" s="98">
        <f>AVERAGE(C$10:C20223)</f>
        <v>1.0568882952409182</v>
      </c>
      <c r="E20223" s="2"/>
      <c r="G20223" s="23"/>
    </row>
    <row r="20224" spans="1:7" customFormat="1">
      <c r="A20224" s="4">
        <v>42862</v>
      </c>
      <c r="B20224">
        <v>0.91</v>
      </c>
      <c r="C20224">
        <f>IFERROR(((VLOOKUP(A20224,'Interest Rates-10yr'!$A$9:$C$15239,2,FALSE))-B20224),C20223)</f>
        <v>1.4499999999999997</v>
      </c>
      <c r="D20224" s="98">
        <f>AVERAGE(C$10:C20224)</f>
        <v>1.056907741775905</v>
      </c>
      <c r="E20224" s="2"/>
      <c r="G20224" s="23"/>
    </row>
    <row r="20225" spans="1:7" customFormat="1">
      <c r="A20225" s="4">
        <v>42863</v>
      </c>
      <c r="B20225">
        <v>0.91</v>
      </c>
      <c r="C20225">
        <f>IFERROR(((VLOOKUP(A20225,'Interest Rates-10yr'!$A$9:$C$15239,2,FALSE))-B20225),C20224)</f>
        <v>1.48</v>
      </c>
      <c r="D20225" s="98">
        <f>AVERAGE(C$10:C20225)</f>
        <v>1.0569286703601068</v>
      </c>
      <c r="E20225" s="2"/>
      <c r="G20225" s="23"/>
    </row>
    <row r="20226" spans="1:7" customFormat="1">
      <c r="A20226" s="4">
        <v>42864</v>
      </c>
      <c r="B20226">
        <v>0.91</v>
      </c>
      <c r="C20226">
        <f>IFERROR(((VLOOKUP(A20226,'Interest Rates-10yr'!$A$9:$C$15239,2,FALSE))-B20226),C20225)</f>
        <v>1.5099999999999998</v>
      </c>
      <c r="D20226" s="98">
        <f>AVERAGE(C$10:C20226)</f>
        <v>1.0569510807736022</v>
      </c>
      <c r="E20226" s="2"/>
      <c r="G20226" s="23"/>
    </row>
    <row r="20227" spans="1:7" customFormat="1">
      <c r="A20227" s="4">
        <v>42865</v>
      </c>
      <c r="B20227">
        <v>0.91</v>
      </c>
      <c r="C20227">
        <f>IFERROR(((VLOOKUP(A20227,'Interest Rates-10yr'!$A$9:$C$15239,2,FALSE))-B20227),C20226)</f>
        <v>1.5</v>
      </c>
      <c r="D20227" s="98">
        <f>AVERAGE(C$10:C20227)</f>
        <v>1.0569729943614561</v>
      </c>
      <c r="E20227" s="2"/>
      <c r="G20227" s="23"/>
    </row>
    <row r="20228" spans="1:7" customFormat="1">
      <c r="A20228" s="4">
        <v>42866</v>
      </c>
      <c r="B20228">
        <v>0.91</v>
      </c>
      <c r="C20228">
        <f>IFERROR(((VLOOKUP(A20228,'Interest Rates-10yr'!$A$9:$C$15239,2,FALSE))-B20228),C20227)</f>
        <v>1.48</v>
      </c>
      <c r="D20228" s="98">
        <f>AVERAGE(C$10:C20228)</f>
        <v>1.0569939166130826</v>
      </c>
      <c r="E20228" s="2"/>
      <c r="G20228" s="23"/>
    </row>
    <row r="20229" spans="1:7" customFormat="1">
      <c r="A20229" s="4">
        <v>42867</v>
      </c>
      <c r="B20229">
        <v>0.91</v>
      </c>
      <c r="C20229">
        <f>IFERROR(((VLOOKUP(A20229,'Interest Rates-10yr'!$A$9:$C$15239,2,FALSE))-B20229),C20228)</f>
        <v>1.42</v>
      </c>
      <c r="D20229" s="98">
        <f>AVERAGE(C$10:C20229)</f>
        <v>1.0570118694361976</v>
      </c>
      <c r="E20229" s="2"/>
      <c r="G20229" s="23"/>
    </row>
    <row r="20230" spans="1:7" customFormat="1">
      <c r="A20230" s="4">
        <v>42868</v>
      </c>
      <c r="B20230">
        <v>0.91</v>
      </c>
      <c r="C20230">
        <f>IFERROR(((VLOOKUP(A20230,'Interest Rates-10yr'!$A$9:$C$15239,2,FALSE))-B20230),C20229)</f>
        <v>1.42</v>
      </c>
      <c r="D20230" s="98">
        <f>AVERAGE(C$10:C20230)</f>
        <v>1.0570298204836512</v>
      </c>
      <c r="E20230" s="2"/>
      <c r="G20230" s="23"/>
    </row>
    <row r="20231" spans="1:7" customFormat="1">
      <c r="A20231" s="4">
        <v>42869</v>
      </c>
      <c r="B20231">
        <v>0.91</v>
      </c>
      <c r="C20231">
        <f>IFERROR(((VLOOKUP(A20231,'Interest Rates-10yr'!$A$9:$C$15239,2,FALSE))-B20231),C20230)</f>
        <v>1.42</v>
      </c>
      <c r="D20231" s="98">
        <f>AVERAGE(C$10:C20231)</f>
        <v>1.0570477697557072</v>
      </c>
      <c r="E20231" s="2"/>
      <c r="G20231" s="23"/>
    </row>
    <row r="20232" spans="1:7" customFormat="1">
      <c r="A20232" s="4">
        <v>42870</v>
      </c>
      <c r="B20232">
        <v>0.91</v>
      </c>
      <c r="C20232">
        <f>IFERROR(((VLOOKUP(A20232,'Interest Rates-10yr'!$A$9:$C$15239,2,FALSE))-B20232),C20231)</f>
        <v>1.4299999999999997</v>
      </c>
      <c r="D20232" s="98">
        <f>AVERAGE(C$10:C20232)</f>
        <v>1.0570662117391045</v>
      </c>
      <c r="E20232" s="2"/>
      <c r="G20232" s="23"/>
    </row>
    <row r="20233" spans="1:7" customFormat="1">
      <c r="A20233" s="4">
        <v>42871</v>
      </c>
      <c r="B20233">
        <v>0.91</v>
      </c>
      <c r="C20233">
        <f>IFERROR(((VLOOKUP(A20233,'Interest Rates-10yr'!$A$9:$C$15239,2,FALSE))-B20233),C20232)</f>
        <v>1.42</v>
      </c>
      <c r="D20233" s="98">
        <f>AVERAGE(C$10:C20233)</f>
        <v>1.0570841574367045</v>
      </c>
      <c r="E20233" s="2"/>
      <c r="G20233" s="23"/>
    </row>
    <row r="20234" spans="1:7" customFormat="1">
      <c r="A20234" s="4">
        <v>42872</v>
      </c>
      <c r="B20234">
        <v>0.91</v>
      </c>
      <c r="C20234">
        <f>IFERROR(((VLOOKUP(A20234,'Interest Rates-10yr'!$A$9:$C$15239,2,FALSE))-B20234),C20233)</f>
        <v>1.31</v>
      </c>
      <c r="D20234" s="98">
        <f>AVERAGE(C$10:C20234)</f>
        <v>1.0570966625463492</v>
      </c>
      <c r="E20234" s="2"/>
      <c r="G20234" s="23"/>
    </row>
    <row r="20235" spans="1:7" customFormat="1">
      <c r="A20235" s="4">
        <v>42873</v>
      </c>
      <c r="B20235">
        <v>0.91</v>
      </c>
      <c r="C20235">
        <f>IFERROR(((VLOOKUP(A20235,'Interest Rates-10yr'!$A$9:$C$15239,2,FALSE))-B20235),C20234)</f>
        <v>1.3199999999999998</v>
      </c>
      <c r="D20235" s="98">
        <f>AVERAGE(C$10:C20235)</f>
        <v>1.0571096608325874</v>
      </c>
      <c r="E20235" s="2"/>
      <c r="G20235" s="23"/>
    </row>
    <row r="20236" spans="1:7" customFormat="1">
      <c r="A20236" s="4">
        <v>42874</v>
      </c>
      <c r="B20236">
        <v>0.91</v>
      </c>
      <c r="C20236">
        <f>IFERROR(((VLOOKUP(A20236,'Interest Rates-10yr'!$A$9:$C$15239,2,FALSE))-B20236),C20235)</f>
        <v>1.3199999999999998</v>
      </c>
      <c r="D20236" s="98">
        <f>AVERAGE(C$10:C20236)</f>
        <v>1.0571226578335844</v>
      </c>
      <c r="E20236" s="2"/>
      <c r="G20236" s="23"/>
    </row>
    <row r="20237" spans="1:7" customFormat="1">
      <c r="A20237" s="4">
        <v>42875</v>
      </c>
      <c r="B20237">
        <v>0.91</v>
      </c>
      <c r="C20237">
        <f>IFERROR(((VLOOKUP(A20237,'Interest Rates-10yr'!$A$9:$C$15239,2,FALSE))-B20237),C20236)</f>
        <v>1.3199999999999998</v>
      </c>
      <c r="D20237" s="98">
        <f>AVERAGE(C$10:C20237)</f>
        <v>1.0571356535495309</v>
      </c>
      <c r="E20237" s="2"/>
      <c r="G20237" s="23"/>
    </row>
    <row r="20238" spans="1:7" customFormat="1">
      <c r="A20238" s="4">
        <v>42876</v>
      </c>
      <c r="B20238">
        <v>0.91</v>
      </c>
      <c r="C20238">
        <f>IFERROR(((VLOOKUP(A20238,'Interest Rates-10yr'!$A$9:$C$15239,2,FALSE))-B20238),C20237)</f>
        <v>1.3199999999999998</v>
      </c>
      <c r="D20238" s="98">
        <f>AVERAGE(C$10:C20238)</f>
        <v>1.0571486479806174</v>
      </c>
      <c r="E20238" s="2"/>
      <c r="G20238" s="23"/>
    </row>
    <row r="20239" spans="1:7" customFormat="1">
      <c r="A20239" s="4">
        <v>42877</v>
      </c>
      <c r="B20239">
        <v>0.91</v>
      </c>
      <c r="C20239">
        <f>IFERROR(((VLOOKUP(A20239,'Interest Rates-10yr'!$A$9:$C$15239,2,FALSE))-B20239),C20238)</f>
        <v>1.3399999999999999</v>
      </c>
      <c r="D20239" s="98">
        <f>AVERAGE(C$10:C20239)</f>
        <v>1.057162629757781</v>
      </c>
      <c r="E20239" s="2"/>
      <c r="G20239" s="23"/>
    </row>
    <row r="20240" spans="1:7" customFormat="1">
      <c r="A20240" s="4">
        <v>42878</v>
      </c>
      <c r="B20240">
        <v>0.91</v>
      </c>
      <c r="C20240">
        <f>IFERROR(((VLOOKUP(A20240,'Interest Rates-10yr'!$A$9:$C$15239,2,FALSE))-B20240),C20239)</f>
        <v>1.38</v>
      </c>
      <c r="D20240" s="98">
        <f>AVERAGE(C$10:C20240)</f>
        <v>1.0571785873164901</v>
      </c>
      <c r="E20240" s="2"/>
      <c r="G20240" s="23"/>
    </row>
    <row r="20241" spans="1:7" customFormat="1">
      <c r="A20241" s="4">
        <v>42879</v>
      </c>
      <c r="B20241">
        <v>0.91</v>
      </c>
      <c r="C20241">
        <f>IFERROR(((VLOOKUP(A20241,'Interest Rates-10yr'!$A$9:$C$15239,2,FALSE))-B20241),C20240)</f>
        <v>1.3499999999999996</v>
      </c>
      <c r="D20241" s="98">
        <f>AVERAGE(C$10:C20241)</f>
        <v>1.0571930604982163</v>
      </c>
      <c r="E20241" s="2"/>
      <c r="G20241" s="23"/>
    </row>
    <row r="20242" spans="1:7" customFormat="1">
      <c r="A20242" s="4">
        <v>42880</v>
      </c>
      <c r="B20242">
        <v>0.91</v>
      </c>
      <c r="C20242">
        <f>IFERROR(((VLOOKUP(A20242,'Interest Rates-10yr'!$A$9:$C$15239,2,FALSE))-B20242),C20241)</f>
        <v>1.3399999999999999</v>
      </c>
      <c r="D20242" s="98">
        <f>AVERAGE(C$10:C20242)</f>
        <v>1.0572070380072114</v>
      </c>
      <c r="E20242" s="2"/>
      <c r="G20242" s="23"/>
    </row>
    <row r="20243" spans="1:7" customFormat="1">
      <c r="A20243" s="4">
        <v>42881</v>
      </c>
      <c r="B20243">
        <v>0.91</v>
      </c>
      <c r="C20243">
        <f>IFERROR(((VLOOKUP(A20243,'Interest Rates-10yr'!$A$9:$C$15239,2,FALSE))-B20243),C20242)</f>
        <v>1.3399999999999999</v>
      </c>
      <c r="D20243" s="98">
        <f>AVERAGE(C$10:C20243)</f>
        <v>1.0572210141346206</v>
      </c>
      <c r="E20243" s="2"/>
      <c r="G20243" s="23"/>
    </row>
    <row r="20244" spans="1:7" customFormat="1">
      <c r="A20244" s="4">
        <v>42882</v>
      </c>
      <c r="B20244">
        <v>0.91</v>
      </c>
      <c r="C20244">
        <f>IFERROR(((VLOOKUP(A20244,'Interest Rates-10yr'!$A$9:$C$15239,2,FALSE))-B20244),C20243)</f>
        <v>1.3399999999999999</v>
      </c>
      <c r="D20244" s="98">
        <f>AVERAGE(C$10:C20244)</f>
        <v>1.0572349888806478</v>
      </c>
      <c r="E20244" s="2"/>
      <c r="G20244" s="23"/>
    </row>
    <row r="20245" spans="1:7" customFormat="1">
      <c r="A20245" s="4">
        <v>42883</v>
      </c>
      <c r="B20245">
        <v>0.91</v>
      </c>
      <c r="C20245">
        <f>IFERROR(((VLOOKUP(A20245,'Interest Rates-10yr'!$A$9:$C$15239,2,FALSE))-B20245),C20244)</f>
        <v>1.3399999999999999</v>
      </c>
      <c r="D20245" s="98">
        <f>AVERAGE(C$10:C20245)</f>
        <v>1.0572489622454986</v>
      </c>
      <c r="E20245" s="2"/>
      <c r="G20245" s="23"/>
    </row>
    <row r="20246" spans="1:7" customFormat="1">
      <c r="A20246" s="4">
        <v>42884</v>
      </c>
      <c r="B20246">
        <v>0.91</v>
      </c>
      <c r="C20246">
        <f>IFERROR(((VLOOKUP(A20246,'Interest Rates-10yr'!$A$9:$C$15239,2,FALSE))-B20246),C20245)</f>
        <v>1.3399999999999999</v>
      </c>
      <c r="D20246" s="98">
        <f>AVERAGE(C$10:C20246)</f>
        <v>1.0572629342293773</v>
      </c>
      <c r="E20246" s="2"/>
      <c r="G20246" s="23"/>
    </row>
    <row r="20247" spans="1:7" customFormat="1">
      <c r="A20247" s="4">
        <v>42885</v>
      </c>
      <c r="B20247">
        <v>0.91</v>
      </c>
      <c r="C20247">
        <f>IFERROR(((VLOOKUP(A20247,'Interest Rates-10yr'!$A$9:$C$15239,2,FALSE))-B20247),C20246)</f>
        <v>1.2999999999999998</v>
      </c>
      <c r="D20247" s="98">
        <f>AVERAGE(C$10:C20247)</f>
        <v>1.0572749283525995</v>
      </c>
      <c r="E20247" s="2"/>
      <c r="G20247" s="23"/>
    </row>
    <row r="20248" spans="1:7" customFormat="1">
      <c r="A20248" s="4">
        <v>42886</v>
      </c>
      <c r="B20248">
        <v>0.83</v>
      </c>
      <c r="C20248">
        <f>IFERROR(((VLOOKUP(A20248,'Interest Rates-10yr'!$A$9:$C$15239,2,FALSE))-B20248),C20247)</f>
        <v>1.38</v>
      </c>
      <c r="D20248" s="98">
        <f>AVERAGE(C$10:C20248)</f>
        <v>1.0572908740550377</v>
      </c>
      <c r="E20248" s="2"/>
      <c r="G20248" s="23"/>
    </row>
    <row r="20249" spans="1:7" customFormat="1">
      <c r="A20249" s="4">
        <v>42887</v>
      </c>
      <c r="B20249">
        <v>0.91</v>
      </c>
      <c r="C20249">
        <f>IFERROR(((VLOOKUP(A20249,'Interest Rates-10yr'!$A$9:$C$15239,2,FALSE))-B20249),C20248)</f>
        <v>1.2999999999999998</v>
      </c>
      <c r="D20249" s="98">
        <f>AVERAGE(C$10:C20249)</f>
        <v>1.0573028656126437</v>
      </c>
      <c r="E20249" s="2"/>
      <c r="G20249" s="23"/>
    </row>
    <row r="20250" spans="1:7" customFormat="1">
      <c r="A20250" s="4">
        <v>42888</v>
      </c>
      <c r="B20250">
        <v>0.91</v>
      </c>
      <c r="C20250">
        <f>IFERROR(((VLOOKUP(A20250,'Interest Rates-10yr'!$A$9:$C$15239,2,FALSE))-B20250),C20249)</f>
        <v>1.2399999999999998</v>
      </c>
      <c r="D20250" s="98">
        <f>AVERAGE(C$10:C20250)</f>
        <v>1.0573118917049509</v>
      </c>
      <c r="E20250" s="2"/>
      <c r="G20250" s="23"/>
    </row>
    <row r="20251" spans="1:7" customFormat="1">
      <c r="A20251" s="4">
        <v>42889</v>
      </c>
      <c r="B20251">
        <v>0.91</v>
      </c>
      <c r="C20251">
        <f>IFERROR(((VLOOKUP(A20251,'Interest Rates-10yr'!$A$9:$C$15239,2,FALSE))-B20251),C20250)</f>
        <v>1.2399999999999998</v>
      </c>
      <c r="D20251" s="98">
        <f>AVERAGE(C$10:C20251)</f>
        <v>1.0573209169054398</v>
      </c>
      <c r="E20251" s="2"/>
      <c r="G20251" s="23"/>
    </row>
    <row r="20252" spans="1:7" customFormat="1">
      <c r="A20252" s="4">
        <v>42890</v>
      </c>
      <c r="B20252">
        <v>0.91</v>
      </c>
      <c r="C20252">
        <f>IFERROR(((VLOOKUP(A20252,'Interest Rates-10yr'!$A$9:$C$15239,2,FALSE))-B20252),C20251)</f>
        <v>1.2399999999999998</v>
      </c>
      <c r="D20252" s="98">
        <f>AVERAGE(C$10:C20252)</f>
        <v>1.0573299412142427</v>
      </c>
      <c r="E20252" s="2"/>
      <c r="G20252" s="23"/>
    </row>
    <row r="20253" spans="1:7" customFormat="1">
      <c r="A20253" s="4">
        <v>42891</v>
      </c>
      <c r="B20253">
        <v>0.91</v>
      </c>
      <c r="C20253">
        <f>IFERROR(((VLOOKUP(A20253,'Interest Rates-10yr'!$A$9:$C$15239,2,FALSE))-B20253),C20252)</f>
        <v>1.27</v>
      </c>
      <c r="D20253" s="98">
        <f>AVERAGE(C$10:C20253)</f>
        <v>1.0573404465520606</v>
      </c>
      <c r="E20253" s="2"/>
      <c r="G20253" s="23"/>
    </row>
    <row r="20254" spans="1:7" customFormat="1">
      <c r="A20254" s="4">
        <v>42892</v>
      </c>
      <c r="B20254">
        <v>0.91</v>
      </c>
      <c r="C20254">
        <f>IFERROR(((VLOOKUP(A20254,'Interest Rates-10yr'!$A$9:$C$15239,2,FALSE))-B20254),C20253)</f>
        <v>1.23</v>
      </c>
      <c r="D20254" s="98">
        <f>AVERAGE(C$10:C20254)</f>
        <v>1.0573489750555651</v>
      </c>
      <c r="E20254" s="2"/>
      <c r="G20254" s="23"/>
    </row>
    <row r="20255" spans="1:7" customFormat="1">
      <c r="A20255" s="4">
        <v>42893</v>
      </c>
      <c r="B20255">
        <v>0.91</v>
      </c>
      <c r="C20255">
        <f>IFERROR(((VLOOKUP(A20255,'Interest Rates-10yr'!$A$9:$C$15239,2,FALSE))-B20255),C20254)</f>
        <v>1.27</v>
      </c>
      <c r="D20255" s="98">
        <f>AVERAGE(C$10:C20255)</f>
        <v>1.0573594784154854</v>
      </c>
      <c r="E20255" s="2"/>
      <c r="G20255" s="23"/>
    </row>
    <row r="20256" spans="1:7" customFormat="1">
      <c r="A20256" s="4">
        <v>42894</v>
      </c>
      <c r="B20256">
        <v>0.91</v>
      </c>
      <c r="C20256">
        <f>IFERROR(((VLOOKUP(A20256,'Interest Rates-10yr'!$A$9:$C$15239,2,FALSE))-B20256),C20255)</f>
        <v>1.2799999999999998</v>
      </c>
      <c r="D20256" s="98">
        <f>AVERAGE(C$10:C20256)</f>
        <v>1.0573704746382138</v>
      </c>
      <c r="E20256" s="2"/>
      <c r="G20256" s="23"/>
    </row>
    <row r="20257" spans="1:7" customFormat="1">
      <c r="A20257" s="4">
        <v>42895</v>
      </c>
      <c r="B20257">
        <v>0.91</v>
      </c>
      <c r="C20257">
        <f>IFERROR(((VLOOKUP(A20257,'Interest Rates-10yr'!$A$9:$C$15239,2,FALSE))-B20257),C20256)</f>
        <v>1.2999999999999998</v>
      </c>
      <c r="D20257" s="98">
        <f>AVERAGE(C$10:C20257)</f>
        <v>1.057382457526665</v>
      </c>
      <c r="E20257" s="2"/>
      <c r="G20257" s="23"/>
    </row>
    <row r="20258" spans="1:7" customFormat="1">
      <c r="A20258" s="4">
        <v>42896</v>
      </c>
      <c r="B20258">
        <v>0.91</v>
      </c>
      <c r="C20258">
        <f>IFERROR(((VLOOKUP(A20258,'Interest Rates-10yr'!$A$9:$C$15239,2,FALSE))-B20258),C20257)</f>
        <v>1.2999999999999998</v>
      </c>
      <c r="D20258" s="98">
        <f>AVERAGE(C$10:C20258)</f>
        <v>1.0573944392315626</v>
      </c>
      <c r="E20258" s="2"/>
      <c r="G20258" s="23"/>
    </row>
    <row r="20259" spans="1:7" customFormat="1">
      <c r="A20259" s="4">
        <v>42897</v>
      </c>
      <c r="B20259">
        <v>0.91</v>
      </c>
      <c r="C20259">
        <f>IFERROR(((VLOOKUP(A20259,'Interest Rates-10yr'!$A$9:$C$15239,2,FALSE))-B20259),C20258)</f>
        <v>1.2999999999999998</v>
      </c>
      <c r="D20259" s="98">
        <f>AVERAGE(C$10:C20259)</f>
        <v>1.0574064197530821</v>
      </c>
      <c r="E20259" s="2"/>
      <c r="G20259" s="23"/>
    </row>
    <row r="20260" spans="1:7" customFormat="1">
      <c r="A20260" s="4">
        <v>42898</v>
      </c>
      <c r="B20260">
        <v>0.91</v>
      </c>
      <c r="C20260">
        <f>IFERROR(((VLOOKUP(A20260,'Interest Rates-10yr'!$A$9:$C$15239,2,FALSE))-B20260),C20259)</f>
        <v>1.2999999999999998</v>
      </c>
      <c r="D20260" s="98">
        <f>AVERAGE(C$10:C20260)</f>
        <v>1.0574183990913986</v>
      </c>
      <c r="E20260" s="2"/>
      <c r="G20260" s="23"/>
    </row>
    <row r="20261" spans="1:7" customFormat="1">
      <c r="A20261" s="4">
        <v>42899</v>
      </c>
      <c r="B20261">
        <v>0.91</v>
      </c>
      <c r="C20261">
        <f>IFERROR(((VLOOKUP(A20261,'Interest Rates-10yr'!$A$9:$C$15239,2,FALSE))-B20261),C20260)</f>
        <v>1.2999999999999998</v>
      </c>
      <c r="D20261" s="98">
        <f>AVERAGE(C$10:C20261)</f>
        <v>1.0574303772466873</v>
      </c>
      <c r="E20261" s="2"/>
      <c r="G20261" s="23"/>
    </row>
    <row r="20262" spans="1:7" customFormat="1">
      <c r="A20262" s="4">
        <v>42900</v>
      </c>
      <c r="B20262">
        <v>0.91</v>
      </c>
      <c r="C20262">
        <f>IFERROR(((VLOOKUP(A20262,'Interest Rates-10yr'!$A$9:$C$15239,2,FALSE))-B20262),C20261)</f>
        <v>1.2399999999999998</v>
      </c>
      <c r="D20262" s="98">
        <f>AVERAGE(C$10:C20262)</f>
        <v>1.0574393916950533</v>
      </c>
      <c r="E20262" s="2"/>
      <c r="G20262" s="23"/>
    </row>
    <row r="20263" spans="1:7" customFormat="1">
      <c r="A20263" s="4">
        <v>42901</v>
      </c>
      <c r="B20263">
        <v>1.1599999999999999</v>
      </c>
      <c r="C20263">
        <f>IFERROR(((VLOOKUP(A20263,'Interest Rates-10yr'!$A$9:$C$15239,2,FALSE))-B20263),C20262)</f>
        <v>1.0000000000000002</v>
      </c>
      <c r="D20263" s="98">
        <f>AVERAGE(C$10:C20263)</f>
        <v>1.0574365557420713</v>
      </c>
      <c r="E20263" s="2"/>
      <c r="G20263" s="23"/>
    </row>
    <row r="20264" spans="1:7" customFormat="1">
      <c r="A20264" s="4">
        <v>42902</v>
      </c>
      <c r="B20264">
        <v>1.1599999999999999</v>
      </c>
      <c r="C20264">
        <f>IFERROR(((VLOOKUP(A20264,'Interest Rates-10yr'!$A$9:$C$15239,2,FALSE))-B20264),C20263)</f>
        <v>1.0000000000000002</v>
      </c>
      <c r="D20264" s="98">
        <f>AVERAGE(C$10:C20264)</f>
        <v>1.0574337200691144</v>
      </c>
      <c r="E20264" s="2"/>
      <c r="G20264" s="23"/>
    </row>
    <row r="20265" spans="1:7" customFormat="1">
      <c r="A20265" s="4">
        <v>42903</v>
      </c>
      <c r="B20265">
        <v>1.1599999999999999</v>
      </c>
      <c r="C20265">
        <f>IFERROR(((VLOOKUP(A20265,'Interest Rates-10yr'!$A$9:$C$15239,2,FALSE))-B20265),C20264)</f>
        <v>1.0000000000000002</v>
      </c>
      <c r="D20265" s="98">
        <f>AVERAGE(C$10:C20265)</f>
        <v>1.0574308846761411</v>
      </c>
      <c r="E20265" s="2"/>
      <c r="G20265" s="23"/>
    </row>
    <row r="20266" spans="1:7" customFormat="1">
      <c r="A20266" s="4">
        <v>42904</v>
      </c>
      <c r="B20266">
        <v>1.1599999999999999</v>
      </c>
      <c r="C20266">
        <f>IFERROR(((VLOOKUP(A20266,'Interest Rates-10yr'!$A$9:$C$15239,2,FALSE))-B20266),C20265)</f>
        <v>1.0000000000000002</v>
      </c>
      <c r="D20266" s="98">
        <f>AVERAGE(C$10:C20266)</f>
        <v>1.0574280495631097</v>
      </c>
      <c r="E20266" s="2"/>
      <c r="G20266" s="23"/>
    </row>
    <row r="20267" spans="1:7" customFormat="1">
      <c r="A20267" s="4">
        <v>42905</v>
      </c>
      <c r="B20267">
        <v>1.1599999999999999</v>
      </c>
      <c r="C20267">
        <f>IFERROR(((VLOOKUP(A20267,'Interest Rates-10yr'!$A$9:$C$15239,2,FALSE))-B20267),C20266)</f>
        <v>1.03</v>
      </c>
      <c r="D20267" s="98">
        <f>AVERAGE(C$10:C20267)</f>
        <v>1.0574266956264149</v>
      </c>
      <c r="E20267" s="2"/>
      <c r="G20267" s="23"/>
    </row>
    <row r="20268" spans="1:7" customFormat="1">
      <c r="A20268" s="4">
        <v>42906</v>
      </c>
      <c r="B20268">
        <v>1.1599999999999999</v>
      </c>
      <c r="C20268">
        <f>IFERROR(((VLOOKUP(A20268,'Interest Rates-10yr'!$A$9:$C$15239,2,FALSE))-B20268),C20267)</f>
        <v>1.0000000000000002</v>
      </c>
      <c r="D20268" s="98">
        <f>AVERAGE(C$10:C20268)</f>
        <v>1.057423861000045</v>
      </c>
      <c r="E20268" s="2"/>
      <c r="G20268" s="23"/>
    </row>
    <row r="20269" spans="1:7" customFormat="1">
      <c r="A20269" s="4">
        <v>42907</v>
      </c>
      <c r="B20269">
        <v>1.1599999999999999</v>
      </c>
      <c r="C20269">
        <f>IFERROR(((VLOOKUP(A20269,'Interest Rates-10yr'!$A$9:$C$15239,2,FALSE))-B20269),C20268)</f>
        <v>1.0000000000000002</v>
      </c>
      <c r="D20269" s="98">
        <f>AVERAGE(C$10:C20269)</f>
        <v>1.0574210266535</v>
      </c>
      <c r="E20269" s="2"/>
      <c r="G20269" s="23"/>
    </row>
    <row r="20270" spans="1:7" customFormat="1">
      <c r="A20270" s="4">
        <v>42908</v>
      </c>
      <c r="B20270">
        <v>1.1599999999999999</v>
      </c>
      <c r="C20270">
        <f>IFERROR(((VLOOKUP(A20270,'Interest Rates-10yr'!$A$9:$C$15239,2,FALSE))-B20270),C20269)</f>
        <v>0.99</v>
      </c>
      <c r="D20270" s="98">
        <f>AVERAGE(C$10:C20270)</f>
        <v>1.0574176990276845</v>
      </c>
      <c r="E20270" s="2"/>
      <c r="G20270" s="23"/>
    </row>
    <row r="20271" spans="1:7" customFormat="1">
      <c r="A20271" s="4">
        <v>42909</v>
      </c>
      <c r="B20271">
        <v>1.1599999999999999</v>
      </c>
      <c r="C20271">
        <f>IFERROR(((VLOOKUP(A20271,'Interest Rates-10yr'!$A$9:$C$15239,2,FALSE))-B20271),C20270)</f>
        <v>0.99</v>
      </c>
      <c r="D20271" s="98">
        <f>AVERAGE(C$10:C20271)</f>
        <v>1.0574143717303284</v>
      </c>
      <c r="E20271" s="2"/>
      <c r="G20271" s="23"/>
    </row>
    <row r="20272" spans="1:7" customFormat="1">
      <c r="A20272" s="4">
        <v>42910</v>
      </c>
      <c r="B20272">
        <v>1.1599999999999999</v>
      </c>
      <c r="C20272">
        <f>IFERROR(((VLOOKUP(A20272,'Interest Rates-10yr'!$A$9:$C$15239,2,FALSE))-B20272),C20271)</f>
        <v>0.99</v>
      </c>
      <c r="D20272" s="98">
        <f>AVERAGE(C$10:C20272)</f>
        <v>1.0574110447613836</v>
      </c>
      <c r="E20272" s="2"/>
      <c r="G20272" s="23"/>
    </row>
    <row r="20273" spans="1:8">
      <c r="A20273" s="4">
        <v>42911</v>
      </c>
      <c r="B20273">
        <v>1.1599999999999999</v>
      </c>
      <c r="C20273">
        <f>IFERROR(((VLOOKUP(A20273,'Interest Rates-10yr'!$A$9:$C$15239,2,FALSE))-B20273),C20272)</f>
        <v>0.99</v>
      </c>
      <c r="D20273" s="98">
        <f>AVERAGE(C$10:C20273)</f>
        <v>1.0574077181208013</v>
      </c>
      <c r="E20273" s="2"/>
      <c r="H20273"/>
    </row>
    <row r="20274" spans="1:8">
      <c r="A20274" s="4">
        <v>42912</v>
      </c>
      <c r="B20274">
        <v>1.1599999999999999</v>
      </c>
      <c r="C20274">
        <f>IFERROR(((VLOOKUP(A20274,'Interest Rates-10yr'!$A$9:$C$15239,2,FALSE))-B20274),C20273)</f>
        <v>0.9800000000000002</v>
      </c>
      <c r="D20274" s="98">
        <f>AVERAGE(C$10:C20274)</f>
        <v>1.0574038983468994</v>
      </c>
      <c r="E20274" s="2"/>
      <c r="H20274"/>
    </row>
    <row r="20275" spans="1:8">
      <c r="A20275" s="4">
        <v>42913</v>
      </c>
      <c r="B20275">
        <v>1.1599999999999999</v>
      </c>
      <c r="C20275">
        <f>IFERROR(((VLOOKUP(A20275,'Interest Rates-10yr'!$A$9:$C$15239,2,FALSE))-B20275),C20274)</f>
        <v>1.05</v>
      </c>
      <c r="D20275" s="98">
        <f>AVERAGE(C$10:C20275)</f>
        <v>1.0574035330109501</v>
      </c>
      <c r="E20275" s="2"/>
      <c r="H20275"/>
    </row>
    <row r="20276" spans="1:8">
      <c r="A20276" s="4">
        <v>42914</v>
      </c>
      <c r="B20276">
        <v>1.1599999999999999</v>
      </c>
      <c r="C20276">
        <f>IFERROR(((VLOOKUP(A20276,'Interest Rates-10yr'!$A$9:$C$15239,2,FALSE))-B20276),C20275)</f>
        <v>1.0600000000000003</v>
      </c>
      <c r="D20276" s="98">
        <f>AVERAGE(C$10:C20276)</f>
        <v>1.0574036611239905</v>
      </c>
      <c r="E20276" s="2"/>
      <c r="H20276"/>
    </row>
    <row r="20277" spans="1:8">
      <c r="A20277" s="4">
        <v>42915</v>
      </c>
      <c r="B20277">
        <v>1.1599999999999999</v>
      </c>
      <c r="C20277">
        <f>IFERROR(((VLOOKUP(A20277,'Interest Rates-10yr'!$A$9:$C$15239,2,FALSE))-B20277),C20276)</f>
        <v>1.1100000000000001</v>
      </c>
      <c r="D20277" s="98">
        <f>AVERAGE(C$10:C20277)</f>
        <v>1.0574062561673534</v>
      </c>
      <c r="E20277" s="2"/>
      <c r="H20277"/>
    </row>
    <row r="20278" spans="1:8">
      <c r="A20278" s="4">
        <v>42916</v>
      </c>
      <c r="B20278">
        <v>1.06</v>
      </c>
      <c r="C20278">
        <f>IFERROR(((VLOOKUP(A20278,'Interest Rates-10yr'!$A$9:$C$15239,2,FALSE))-B20278),C20277)</f>
        <v>1.25</v>
      </c>
      <c r="D20278" s="98">
        <f>AVERAGE(C$10:C20278)</f>
        <v>1.0574157580541674</v>
      </c>
      <c r="E20278" s="2"/>
      <c r="F20278" s="12" t="s">
        <v>169</v>
      </c>
      <c r="G20278" s="23">
        <f>AVERAGE(B20188:B20278)/100</f>
        <v>9.4736263736263544E-3</v>
      </c>
      <c r="H20278" s="23">
        <f>AVERAGE(C20188:C20278)/100</f>
        <v>1.3131868131868124E-2</v>
      </c>
    </row>
    <row r="20279" spans="1:8">
      <c r="A20279" s="4">
        <v>42917</v>
      </c>
      <c r="B20279">
        <v>1.06</v>
      </c>
      <c r="C20279">
        <f>IFERROR(((VLOOKUP(A20279,'Interest Rates-10yr'!$A$9:$C$15239,2,FALSE))-B20279),C20278)</f>
        <v>1.25</v>
      </c>
      <c r="D20279" s="98">
        <f>AVERAGE(C$10:C20279)</f>
        <v>1.0574252590034494</v>
      </c>
      <c r="E20279" s="2"/>
      <c r="H20279"/>
    </row>
    <row r="20280" spans="1:8">
      <c r="A20280" s="4">
        <v>42918</v>
      </c>
      <c r="B20280">
        <v>1.06</v>
      </c>
      <c r="C20280">
        <f>IFERROR(((VLOOKUP(A20280,'Interest Rates-10yr'!$A$9:$C$15239,2,FALSE))-B20280),C20279)</f>
        <v>1.25</v>
      </c>
      <c r="D20280" s="98">
        <f>AVERAGE(C$10:C20280)</f>
        <v>1.0574347590153381</v>
      </c>
      <c r="E20280" s="2"/>
      <c r="H20280"/>
    </row>
    <row r="20281" spans="1:8">
      <c r="A20281" s="4">
        <v>42919</v>
      </c>
      <c r="B20281">
        <v>1.1599999999999999</v>
      </c>
      <c r="C20281">
        <f>IFERROR(((VLOOKUP(A20281,'Interest Rates-10yr'!$A$9:$C$15239,2,FALSE))-B20281),C20280)</f>
        <v>1.1900000000000002</v>
      </c>
      <c r="D20281" s="98">
        <f>AVERAGE(C$10:C20281)</f>
        <v>1.0574412983425374</v>
      </c>
      <c r="E20281" s="2"/>
      <c r="H20281"/>
    </row>
    <row r="20282" spans="1:8">
      <c r="A20282" s="4">
        <v>42920</v>
      </c>
      <c r="B20282">
        <v>1.1599999999999999</v>
      </c>
      <c r="C20282">
        <f>IFERROR(((VLOOKUP(A20282,'Interest Rates-10yr'!$A$9:$C$15239,2,FALSE))-B20282),C20281)</f>
        <v>1.1900000000000002</v>
      </c>
      <c r="D20282" s="98">
        <f>AVERAGE(C$10:C20282)</f>
        <v>1.0574478370246099</v>
      </c>
      <c r="E20282" s="2"/>
      <c r="H20282"/>
    </row>
    <row r="20283" spans="1:8">
      <c r="A20283" s="4">
        <v>42921</v>
      </c>
      <c r="B20283">
        <v>1.1599999999999999</v>
      </c>
      <c r="C20283">
        <f>IFERROR(((VLOOKUP(A20283,'Interest Rates-10yr'!$A$9:$C$15239,2,FALSE))-B20283),C20282)</f>
        <v>1.1700000000000002</v>
      </c>
      <c r="D20283" s="98">
        <f>AVERAGE(C$10:C20283)</f>
        <v>1.0574533885764976</v>
      </c>
      <c r="E20283" s="2"/>
      <c r="H20283"/>
    </row>
    <row r="20284" spans="1:8">
      <c r="A20284" s="4">
        <v>42922</v>
      </c>
      <c r="B20284">
        <v>1.1599999999999999</v>
      </c>
      <c r="C20284">
        <f>IFERROR(((VLOOKUP(A20284,'Interest Rates-10yr'!$A$9:$C$15239,2,FALSE))-B20284),C20283)</f>
        <v>1.2100000000000002</v>
      </c>
      <c r="D20284" s="98">
        <f>AVERAGE(C$10:C20284)</f>
        <v>1.0574609124537564</v>
      </c>
      <c r="E20284" s="2"/>
      <c r="H20284"/>
    </row>
    <row r="20285" spans="1:8">
      <c r="A20285" s="4">
        <v>42923</v>
      </c>
      <c r="B20285">
        <v>1.1599999999999999</v>
      </c>
      <c r="C20285">
        <f>IFERROR(((VLOOKUP(A20285,'Interest Rates-10yr'!$A$9:$C$15239,2,FALSE))-B20285),C20284)</f>
        <v>1.2300000000000002</v>
      </c>
      <c r="D20285" s="98">
        <f>AVERAGE(C$10:C20285)</f>
        <v>1.0574694219767169</v>
      </c>
      <c r="E20285" s="2"/>
      <c r="H20285"/>
    </row>
    <row r="20286" spans="1:8">
      <c r="A20286" s="4">
        <v>42924</v>
      </c>
      <c r="B20286">
        <v>1.1599999999999999</v>
      </c>
      <c r="C20286">
        <f>IFERROR(((VLOOKUP(A20286,'Interest Rates-10yr'!$A$9:$C$15239,2,FALSE))-B20286),C20285)</f>
        <v>1.2300000000000002</v>
      </c>
      <c r="D20286" s="98">
        <f>AVERAGE(C$10:C20286)</f>
        <v>1.0574779306603497</v>
      </c>
      <c r="E20286" s="2"/>
      <c r="H20286"/>
    </row>
    <row r="20287" spans="1:8">
      <c r="A20287" s="4">
        <v>42925</v>
      </c>
      <c r="B20287">
        <v>1.1599999999999999</v>
      </c>
      <c r="C20287">
        <f>IFERROR(((VLOOKUP(A20287,'Interest Rates-10yr'!$A$9:$C$15239,2,FALSE))-B20287),C20286)</f>
        <v>1.2300000000000002</v>
      </c>
      <c r="D20287" s="98">
        <f>AVERAGE(C$10:C20287)</f>
        <v>1.0574864385047791</v>
      </c>
      <c r="E20287" s="2"/>
      <c r="H20287"/>
    </row>
    <row r="20288" spans="1:8">
      <c r="A20288" s="4">
        <v>42926</v>
      </c>
      <c r="B20288">
        <v>1.1599999999999999</v>
      </c>
      <c r="C20288">
        <f>IFERROR(((VLOOKUP(A20288,'Interest Rates-10yr'!$A$9:$C$15239,2,FALSE))-B20288),C20287)</f>
        <v>1.22</v>
      </c>
      <c r="D20288" s="98">
        <f>AVERAGE(C$10:C20288)</f>
        <v>1.0574944523891667</v>
      </c>
      <c r="E20288" s="2"/>
      <c r="H20288"/>
    </row>
    <row r="20289" spans="1:7" customFormat="1">
      <c r="A20289" s="4">
        <v>42927</v>
      </c>
      <c r="B20289">
        <v>1.1599999999999999</v>
      </c>
      <c r="C20289">
        <f>IFERROR(((VLOOKUP(A20289,'Interest Rates-10yr'!$A$9:$C$15239,2,FALSE))-B20289),C20288)</f>
        <v>1.2100000000000002</v>
      </c>
      <c r="D20289" s="98">
        <f>AVERAGE(C$10:C20289)</f>
        <v>1.0575019723865835</v>
      </c>
      <c r="E20289" s="2"/>
      <c r="G20289" s="23"/>
    </row>
    <row r="20290" spans="1:7" customFormat="1">
      <c r="A20290" s="4">
        <v>42928</v>
      </c>
      <c r="B20290">
        <v>1.1599999999999999</v>
      </c>
      <c r="C20290">
        <f>IFERROR(((VLOOKUP(A20290,'Interest Rates-10yr'!$A$9:$C$15239,2,FALSE))-B20290),C20289)</f>
        <v>1.1700000000000002</v>
      </c>
      <c r="D20290" s="98">
        <f>AVERAGE(C$10:C20290)</f>
        <v>1.0575075193530847</v>
      </c>
      <c r="E20290" s="2"/>
      <c r="G20290" s="23"/>
    </row>
    <row r="20291" spans="1:7" customFormat="1">
      <c r="A20291" s="4">
        <v>42929</v>
      </c>
      <c r="B20291">
        <v>1.1599999999999999</v>
      </c>
      <c r="C20291">
        <f>IFERROR(((VLOOKUP(A20291,'Interest Rates-10yr'!$A$9:$C$15239,2,FALSE))-B20291),C20290)</f>
        <v>1.1900000000000002</v>
      </c>
      <c r="D20291" s="98">
        <f>AVERAGE(C$10:C20291)</f>
        <v>1.0575140518686474</v>
      </c>
      <c r="E20291" s="2"/>
      <c r="G20291" s="23"/>
    </row>
    <row r="20292" spans="1:7" customFormat="1">
      <c r="A20292" s="4">
        <v>42930</v>
      </c>
      <c r="B20292">
        <v>1.1599999999999999</v>
      </c>
      <c r="C20292">
        <f>IFERROR(((VLOOKUP(A20292,'Interest Rates-10yr'!$A$9:$C$15239,2,FALSE))-B20292),C20291)</f>
        <v>1.1700000000000002</v>
      </c>
      <c r="D20292" s="98">
        <f>AVERAGE(C$10:C20292)</f>
        <v>1.0575195976926444</v>
      </c>
      <c r="E20292" s="2"/>
      <c r="G20292" s="23"/>
    </row>
    <row r="20293" spans="1:7" customFormat="1">
      <c r="A20293" s="4">
        <v>42931</v>
      </c>
      <c r="B20293">
        <v>1.1599999999999999</v>
      </c>
      <c r="C20293">
        <f>IFERROR(((VLOOKUP(A20293,'Interest Rates-10yr'!$A$9:$C$15239,2,FALSE))-B20293),C20292)</f>
        <v>1.1700000000000002</v>
      </c>
      <c r="D20293" s="98">
        <f>AVERAGE(C$10:C20293)</f>
        <v>1.0575251429698238</v>
      </c>
      <c r="E20293" s="2"/>
      <c r="G20293" s="23"/>
    </row>
    <row r="20294" spans="1:7" customFormat="1">
      <c r="A20294" s="4">
        <v>42932</v>
      </c>
      <c r="B20294">
        <v>1.1599999999999999</v>
      </c>
      <c r="C20294">
        <f>IFERROR(((VLOOKUP(A20294,'Interest Rates-10yr'!$A$9:$C$15239,2,FALSE))-B20294),C20293)</f>
        <v>1.1700000000000002</v>
      </c>
      <c r="D20294" s="98">
        <f>AVERAGE(C$10:C20294)</f>
        <v>1.0575306877002664</v>
      </c>
      <c r="E20294" s="2"/>
      <c r="G20294" s="23"/>
    </row>
    <row r="20295" spans="1:7" customFormat="1">
      <c r="A20295" s="4">
        <v>42933</v>
      </c>
      <c r="B20295">
        <v>1.1599999999999999</v>
      </c>
      <c r="C20295">
        <f>IFERROR(((VLOOKUP(A20295,'Interest Rates-10yr'!$A$9:$C$15239,2,FALSE))-B20295),C20294)</f>
        <v>1.1500000000000001</v>
      </c>
      <c r="D20295" s="98">
        <f>AVERAGE(C$10:C20295)</f>
        <v>1.0575352459824463</v>
      </c>
      <c r="E20295" s="2"/>
      <c r="G20295" s="23"/>
    </row>
    <row r="20296" spans="1:7" customFormat="1">
      <c r="A20296" s="4">
        <v>42934</v>
      </c>
      <c r="B20296">
        <v>1.1599999999999999</v>
      </c>
      <c r="C20296">
        <f>IFERROR(((VLOOKUP(A20296,'Interest Rates-10yr'!$A$9:$C$15239,2,FALSE))-B20296),C20295)</f>
        <v>1.1100000000000001</v>
      </c>
      <c r="D20296" s="98">
        <f>AVERAGE(C$10:C20296)</f>
        <v>1.0575378321092279</v>
      </c>
      <c r="E20296" s="2"/>
      <c r="G20296" s="23"/>
    </row>
    <row r="20297" spans="1:7" customFormat="1">
      <c r="A20297" s="4">
        <v>42935</v>
      </c>
      <c r="B20297">
        <v>1.1599999999999999</v>
      </c>
      <c r="C20297">
        <f>IFERROR(((VLOOKUP(A20297,'Interest Rates-10yr'!$A$9:$C$15239,2,FALSE))-B20297),C20296)</f>
        <v>1.1100000000000001</v>
      </c>
      <c r="D20297" s="98">
        <f>AVERAGE(C$10:C20297)</f>
        <v>1.0575404179810679</v>
      </c>
      <c r="E20297" s="2"/>
      <c r="G20297" s="23"/>
    </row>
    <row r="20298" spans="1:7" customFormat="1">
      <c r="A20298" s="4">
        <v>42936</v>
      </c>
      <c r="B20298">
        <v>1.1599999999999999</v>
      </c>
      <c r="C20298">
        <f>IFERROR(((VLOOKUP(A20298,'Interest Rates-10yr'!$A$9:$C$15239,2,FALSE))-B20298),C20297)</f>
        <v>1.1100000000000001</v>
      </c>
      <c r="D20298" s="98">
        <f>AVERAGE(C$10:C20298)</f>
        <v>1.0575430035980042</v>
      </c>
      <c r="E20298" s="2"/>
      <c r="G20298" s="23"/>
    </row>
    <row r="20299" spans="1:7" customFormat="1">
      <c r="A20299" s="4">
        <v>42937</v>
      </c>
      <c r="B20299">
        <v>1.1599999999999999</v>
      </c>
      <c r="C20299">
        <f>IFERROR(((VLOOKUP(A20299,'Interest Rates-10yr'!$A$9:$C$15239,2,FALSE))-B20299),C20298)</f>
        <v>1.0800000000000003</v>
      </c>
      <c r="D20299" s="98">
        <f>AVERAGE(C$10:C20299)</f>
        <v>1.0575441103992069</v>
      </c>
      <c r="E20299" s="2"/>
      <c r="G20299" s="23"/>
    </row>
    <row r="20300" spans="1:7" customFormat="1">
      <c r="A20300" s="4">
        <v>42938</v>
      </c>
      <c r="B20300">
        <v>1.1599999999999999</v>
      </c>
      <c r="C20300">
        <f>IFERROR(((VLOOKUP(A20300,'Interest Rates-10yr'!$A$9:$C$15239,2,FALSE))-B20300),C20299)</f>
        <v>1.0800000000000003</v>
      </c>
      <c r="D20300" s="98">
        <f>AVERAGE(C$10:C20300)</f>
        <v>1.0575452170913169</v>
      </c>
      <c r="E20300" s="2"/>
      <c r="G20300" s="23"/>
    </row>
    <row r="20301" spans="1:7" customFormat="1">
      <c r="A20301" s="4">
        <v>42939</v>
      </c>
      <c r="B20301">
        <v>1.1599999999999999</v>
      </c>
      <c r="C20301">
        <f>IFERROR(((VLOOKUP(A20301,'Interest Rates-10yr'!$A$9:$C$15239,2,FALSE))-B20301),C20300)</f>
        <v>1.0800000000000003</v>
      </c>
      <c r="D20301" s="98">
        <f>AVERAGE(C$10:C20301)</f>
        <v>1.0575463236743501</v>
      </c>
      <c r="E20301" s="2"/>
      <c r="G20301" s="23"/>
    </row>
    <row r="20302" spans="1:7" customFormat="1">
      <c r="A20302" s="4">
        <v>42940</v>
      </c>
      <c r="B20302">
        <v>1.1599999999999999</v>
      </c>
      <c r="C20302">
        <f>IFERROR(((VLOOKUP(A20302,'Interest Rates-10yr'!$A$9:$C$15239,2,FALSE))-B20302),C20301)</f>
        <v>1.0999999999999999</v>
      </c>
      <c r="D20302" s="98">
        <f>AVERAGE(C$10:C20302)</f>
        <v>1.0575484157098463</v>
      </c>
      <c r="E20302" s="2"/>
      <c r="G20302" s="23"/>
    </row>
    <row r="20303" spans="1:7" customFormat="1">
      <c r="A20303" s="4">
        <v>42941</v>
      </c>
      <c r="B20303">
        <v>1.1599999999999999</v>
      </c>
      <c r="C20303">
        <f>IFERROR(((VLOOKUP(A20303,'Interest Rates-10yr'!$A$9:$C$15239,2,FALSE))-B20303),C20302)</f>
        <v>1.1700000000000002</v>
      </c>
      <c r="D20303" s="98">
        <f>AVERAGE(C$10:C20303)</f>
        <v>1.0575539568345278</v>
      </c>
      <c r="E20303" s="2"/>
      <c r="G20303" s="23"/>
    </row>
    <row r="20304" spans="1:7" customFormat="1">
      <c r="A20304" s="4">
        <v>42942</v>
      </c>
      <c r="B20304">
        <v>1.1599999999999999</v>
      </c>
      <c r="C20304">
        <f>IFERROR(((VLOOKUP(A20304,'Interest Rates-10yr'!$A$9:$C$15239,2,FALSE))-B20304),C20303)</f>
        <v>1.1300000000000001</v>
      </c>
      <c r="D20304" s="98">
        <f>AVERAGE(C$10:C20304)</f>
        <v>1.0575575264843513</v>
      </c>
      <c r="E20304" s="2"/>
      <c r="G20304" s="23"/>
    </row>
    <row r="20305" spans="1:7" customFormat="1">
      <c r="A20305" s="4">
        <v>42943</v>
      </c>
      <c r="B20305">
        <v>1.1599999999999999</v>
      </c>
      <c r="C20305">
        <f>IFERROR(((VLOOKUP(A20305,'Interest Rates-10yr'!$A$9:$C$15239,2,FALSE))-B20305),C20304)</f>
        <v>1.1599999999999999</v>
      </c>
      <c r="D20305" s="98">
        <f>AVERAGE(C$10:C20305)</f>
        <v>1.057562573906184</v>
      </c>
      <c r="E20305" s="2"/>
      <c r="G20305" s="23"/>
    </row>
    <row r="20306" spans="1:7" customFormat="1">
      <c r="A20306" s="4">
        <v>42944</v>
      </c>
      <c r="B20306">
        <v>1.1599999999999999</v>
      </c>
      <c r="C20306">
        <f>IFERROR(((VLOOKUP(A20306,'Interest Rates-10yr'!$A$9:$C$15239,2,FALSE))-B20306),C20305)</f>
        <v>1.1399999999999999</v>
      </c>
      <c r="D20306" s="98">
        <f>AVERAGE(C$10:C20306)</f>
        <v>1.0575666354633646</v>
      </c>
      <c r="E20306" s="2"/>
      <c r="G20306" s="23"/>
    </row>
    <row r="20307" spans="1:7" customFormat="1">
      <c r="A20307" s="4">
        <v>42945</v>
      </c>
      <c r="B20307">
        <v>1.1599999999999999</v>
      </c>
      <c r="C20307">
        <f>IFERROR(((VLOOKUP(A20307,'Interest Rates-10yr'!$A$9:$C$15239,2,FALSE))-B20307),C20306)</f>
        <v>1.1399999999999999</v>
      </c>
      <c r="D20307" s="98">
        <f>AVERAGE(C$10:C20307)</f>
        <v>1.0575706966203522</v>
      </c>
      <c r="E20307" s="2"/>
      <c r="G20307" s="23"/>
    </row>
    <row r="20308" spans="1:7" customFormat="1">
      <c r="A20308" s="4">
        <v>42946</v>
      </c>
      <c r="B20308">
        <v>1.1599999999999999</v>
      </c>
      <c r="C20308">
        <f>IFERROR(((VLOOKUP(A20308,'Interest Rates-10yr'!$A$9:$C$15239,2,FALSE))-B20308),C20307)</f>
        <v>1.1399999999999999</v>
      </c>
      <c r="D20308" s="98">
        <f>AVERAGE(C$10:C20308)</f>
        <v>1.0575747573772061</v>
      </c>
      <c r="E20308" s="2"/>
      <c r="G20308" s="23"/>
    </row>
    <row r="20309" spans="1:7" customFormat="1">
      <c r="A20309" s="4">
        <v>42947</v>
      </c>
      <c r="B20309">
        <v>1.07</v>
      </c>
      <c r="C20309">
        <f>IFERROR(((VLOOKUP(A20309,'Interest Rates-10yr'!$A$9:$C$15239,2,FALSE))-B20309),C20308)</f>
        <v>1.2299999999999998</v>
      </c>
      <c r="D20309" s="98">
        <f>AVERAGE(C$10:C20309)</f>
        <v>1.0575832512315226</v>
      </c>
      <c r="E20309" s="2"/>
      <c r="G20309" s="23"/>
    </row>
    <row r="20310" spans="1:7" customFormat="1">
      <c r="A20310" s="4">
        <v>42948</v>
      </c>
      <c r="B20310">
        <v>1.1599999999999999</v>
      </c>
      <c r="C20310">
        <f>IFERROR(((VLOOKUP(A20310,'Interest Rates-10yr'!$A$9:$C$15239,2,FALSE))-B20310),C20309)</f>
        <v>1.0999999999999999</v>
      </c>
      <c r="D20310" s="98">
        <f>AVERAGE(C$10:C20310)</f>
        <v>1.05758534062361</v>
      </c>
      <c r="E20310" s="2"/>
      <c r="G20310" s="23"/>
    </row>
    <row r="20311" spans="1:7" customFormat="1">
      <c r="A20311" s="4">
        <v>42949</v>
      </c>
      <c r="B20311">
        <v>1.1599999999999999</v>
      </c>
      <c r="C20311">
        <f>IFERROR(((VLOOKUP(A20311,'Interest Rates-10yr'!$A$9:$C$15239,2,FALSE))-B20311),C20310)</f>
        <v>1.1100000000000001</v>
      </c>
      <c r="D20311" s="98">
        <f>AVERAGE(C$10:C20311)</f>
        <v>1.0575879223721756</v>
      </c>
      <c r="E20311" s="2"/>
      <c r="G20311" s="23"/>
    </row>
    <row r="20312" spans="1:7" customFormat="1">
      <c r="A20312" s="4">
        <v>42950</v>
      </c>
      <c r="B20312">
        <v>1.1599999999999999</v>
      </c>
      <c r="C20312">
        <f>IFERROR(((VLOOKUP(A20312,'Interest Rates-10yr'!$A$9:$C$15239,2,FALSE))-B20312),C20311)</f>
        <v>1.0800000000000003</v>
      </c>
      <c r="D20312" s="98">
        <f>AVERAGE(C$10:C20312)</f>
        <v>1.0575890262522736</v>
      </c>
      <c r="E20312" s="2"/>
      <c r="G20312" s="23"/>
    </row>
    <row r="20313" spans="1:7" customFormat="1">
      <c r="A20313" s="4">
        <v>42951</v>
      </c>
      <c r="B20313">
        <v>1.1599999999999999</v>
      </c>
      <c r="C20313">
        <f>IFERROR(((VLOOKUP(A20313,'Interest Rates-10yr'!$A$9:$C$15239,2,FALSE))-B20313),C20312)</f>
        <v>1.1100000000000001</v>
      </c>
      <c r="D20313" s="98">
        <f>AVERAGE(C$10:C20313)</f>
        <v>1.0575916075650074</v>
      </c>
      <c r="E20313" s="2"/>
      <c r="G20313" s="23"/>
    </row>
    <row r="20314" spans="1:7" customFormat="1">
      <c r="A20314" s="4">
        <v>42952</v>
      </c>
      <c r="B20314">
        <v>1.1599999999999999</v>
      </c>
      <c r="C20314">
        <f>IFERROR(((VLOOKUP(A20314,'Interest Rates-10yr'!$A$9:$C$15239,2,FALSE))-B20314),C20313)</f>
        <v>1.1100000000000001</v>
      </c>
      <c r="D20314" s="98">
        <f>AVERAGE(C$10:C20314)</f>
        <v>1.0575941886234872</v>
      </c>
      <c r="E20314" s="2"/>
      <c r="G20314" s="23"/>
    </row>
    <row r="20315" spans="1:7" customFormat="1">
      <c r="A20315" s="4">
        <v>42953</v>
      </c>
      <c r="B20315">
        <v>1.1599999999999999</v>
      </c>
      <c r="C20315">
        <f>IFERROR(((VLOOKUP(A20315,'Interest Rates-10yr'!$A$9:$C$15239,2,FALSE))-B20315),C20314)</f>
        <v>1.1100000000000001</v>
      </c>
      <c r="D20315" s="98">
        <f>AVERAGE(C$10:C20315)</f>
        <v>1.0575967694277508</v>
      </c>
      <c r="E20315" s="2"/>
      <c r="G20315" s="23"/>
    </row>
    <row r="20316" spans="1:7" customFormat="1">
      <c r="A20316" s="4">
        <v>42954</v>
      </c>
      <c r="B20316">
        <v>1.1599999999999999</v>
      </c>
      <c r="C20316">
        <f>IFERROR(((VLOOKUP(A20316,'Interest Rates-10yr'!$A$9:$C$15239,2,FALSE))-B20316),C20315)</f>
        <v>1.0999999999999999</v>
      </c>
      <c r="D20316" s="98">
        <f>AVERAGE(C$10:C20316)</f>
        <v>1.0575988575368054</v>
      </c>
      <c r="E20316" s="2"/>
      <c r="G20316" s="23"/>
    </row>
    <row r="20317" spans="1:7" customFormat="1">
      <c r="A20317" s="4">
        <v>42955</v>
      </c>
      <c r="B20317">
        <v>1.1599999999999999</v>
      </c>
      <c r="C20317">
        <f>IFERROR(((VLOOKUP(A20317,'Interest Rates-10yr'!$A$9:$C$15239,2,FALSE))-B20317),C20316)</f>
        <v>1.1300000000000001</v>
      </c>
      <c r="D20317" s="98">
        <f>AVERAGE(C$10:C20317)</f>
        <v>1.0576024226905609</v>
      </c>
      <c r="E20317" s="2"/>
      <c r="G20317" s="23"/>
    </row>
    <row r="20318" spans="1:7" customFormat="1">
      <c r="A20318" s="4">
        <v>42956</v>
      </c>
      <c r="B20318">
        <v>1.1599999999999999</v>
      </c>
      <c r="C20318">
        <f>IFERROR(((VLOOKUP(A20318,'Interest Rates-10yr'!$A$9:$C$15239,2,FALSE))-B20318),C20317)</f>
        <v>1.0800000000000003</v>
      </c>
      <c r="D20318" s="98">
        <f>AVERAGE(C$10:C20318)</f>
        <v>1.0576035255305487</v>
      </c>
      <c r="E20318" s="2"/>
      <c r="G20318" s="23"/>
    </row>
    <row r="20319" spans="1:7" customFormat="1">
      <c r="A20319" s="4">
        <v>42957</v>
      </c>
      <c r="B20319">
        <v>1.1599999999999999</v>
      </c>
      <c r="C20319">
        <f>IFERROR(((VLOOKUP(A20319,'Interest Rates-10yr'!$A$9:$C$15239,2,FALSE))-B20319),C20318)</f>
        <v>1.0400000000000003</v>
      </c>
      <c r="D20319" s="98">
        <f>AVERAGE(C$10:C20319)</f>
        <v>1.0576026587887697</v>
      </c>
      <c r="E20319" s="2"/>
      <c r="G20319" s="23"/>
    </row>
    <row r="20320" spans="1:7" customFormat="1">
      <c r="A20320" s="4">
        <v>42958</v>
      </c>
      <c r="B20320">
        <v>1.1599999999999999</v>
      </c>
      <c r="C20320">
        <f>IFERROR(((VLOOKUP(A20320,'Interest Rates-10yr'!$A$9:$C$15239,2,FALSE))-B20320),C20319)</f>
        <v>1.03</v>
      </c>
      <c r="D20320" s="98">
        <f>AVERAGE(C$10:C20320)</f>
        <v>1.0576012997882878</v>
      </c>
      <c r="E20320" s="2"/>
      <c r="G20320" s="23"/>
    </row>
    <row r="20321" spans="1:7" customFormat="1">
      <c r="A20321" s="4">
        <v>42959</v>
      </c>
      <c r="B20321">
        <v>1.1599999999999999</v>
      </c>
      <c r="C20321">
        <f>IFERROR(((VLOOKUP(A20321,'Interest Rates-10yr'!$A$9:$C$15239,2,FALSE))-B20321),C20320)</f>
        <v>1.03</v>
      </c>
      <c r="D20321" s="98">
        <f>AVERAGE(C$10:C20321)</f>
        <v>1.0575999409216184</v>
      </c>
      <c r="E20321" s="2"/>
      <c r="G20321" s="23"/>
    </row>
    <row r="20322" spans="1:7" customFormat="1">
      <c r="A20322" s="4">
        <v>42960</v>
      </c>
      <c r="B20322">
        <v>1.1599999999999999</v>
      </c>
      <c r="C20322">
        <f>IFERROR(((VLOOKUP(A20322,'Interest Rates-10yr'!$A$9:$C$15239,2,FALSE))-B20322),C20321)</f>
        <v>1.03</v>
      </c>
      <c r="D20322" s="98">
        <f>AVERAGE(C$10:C20322)</f>
        <v>1.0575985821887417</v>
      </c>
      <c r="E20322" s="2"/>
      <c r="G20322" s="23"/>
    </row>
    <row r="20323" spans="1:7" customFormat="1">
      <c r="A20323" s="4">
        <v>42961</v>
      </c>
      <c r="B20323">
        <v>1.1599999999999999</v>
      </c>
      <c r="C20323">
        <f>IFERROR(((VLOOKUP(A20323,'Interest Rates-10yr'!$A$9:$C$15239,2,FALSE))-B20323),C20322)</f>
        <v>1.0600000000000003</v>
      </c>
      <c r="D20323" s="98">
        <f>AVERAGE(C$10:C20323)</f>
        <v>1.057598700403658</v>
      </c>
      <c r="E20323" s="2"/>
      <c r="G20323" s="23"/>
    </row>
    <row r="20324" spans="1:7" customFormat="1">
      <c r="A20324" s="4">
        <v>42962</v>
      </c>
      <c r="B20324">
        <v>1.1599999999999999</v>
      </c>
      <c r="C20324">
        <f>IFERROR(((VLOOKUP(A20324,'Interest Rates-10yr'!$A$9:$C$15239,2,FALSE))-B20324),C20323)</f>
        <v>1.1100000000000001</v>
      </c>
      <c r="D20324" s="98">
        <f>AVERAGE(C$10:C20324)</f>
        <v>1.0576012798424765</v>
      </c>
      <c r="E20324" s="2"/>
      <c r="G20324" s="23"/>
    </row>
    <row r="20325" spans="1:7" customFormat="1">
      <c r="A20325" s="4">
        <v>42963</v>
      </c>
      <c r="B20325">
        <v>1.1599999999999999</v>
      </c>
      <c r="C20325">
        <f>IFERROR(((VLOOKUP(A20325,'Interest Rates-10yr'!$A$9:$C$15239,2,FALSE))-B20325),C20324)</f>
        <v>1.07</v>
      </c>
      <c r="D20325" s="98">
        <f>AVERAGE(C$10:C20325)</f>
        <v>1.057601890135849</v>
      </c>
      <c r="E20325" s="2"/>
      <c r="G20325" s="23"/>
    </row>
    <row r="20326" spans="1:7" customFormat="1">
      <c r="A20326" s="4">
        <v>42964</v>
      </c>
      <c r="B20326">
        <v>1.1599999999999999</v>
      </c>
      <c r="C20326">
        <f>IFERROR(((VLOOKUP(A20326,'Interest Rates-10yr'!$A$9:$C$15239,2,FALSE))-B20326),C20325)</f>
        <v>1.03</v>
      </c>
      <c r="D20326" s="98">
        <f>AVERAGE(C$10:C20326)</f>
        <v>1.0576005315745389</v>
      </c>
      <c r="E20326" s="2"/>
      <c r="G20326" s="23"/>
    </row>
    <row r="20327" spans="1:7" customFormat="1">
      <c r="A20327" s="4">
        <v>42965</v>
      </c>
      <c r="B20327">
        <v>1.1599999999999999</v>
      </c>
      <c r="C20327">
        <f>IFERROR(((VLOOKUP(A20327,'Interest Rates-10yr'!$A$9:$C$15239,2,FALSE))-B20327),C20326)</f>
        <v>1.03</v>
      </c>
      <c r="D20327" s="98">
        <f>AVERAGE(C$10:C20327)</f>
        <v>1.0575991731469587</v>
      </c>
      <c r="E20327" s="2"/>
      <c r="G20327" s="23"/>
    </row>
    <row r="20328" spans="1:7" customFormat="1">
      <c r="A20328" s="4">
        <v>42966</v>
      </c>
      <c r="B20328">
        <v>1.1599999999999999</v>
      </c>
      <c r="C20328">
        <f>IFERROR(((VLOOKUP(A20328,'Interest Rates-10yr'!$A$9:$C$15239,2,FALSE))-B20328),C20327)</f>
        <v>1.03</v>
      </c>
      <c r="D20328" s="98">
        <f>AVERAGE(C$10:C20328)</f>
        <v>1.0575978148530887</v>
      </c>
      <c r="E20328" s="2"/>
      <c r="G20328" s="23"/>
    </row>
    <row r="20329" spans="1:7" customFormat="1">
      <c r="A20329" s="4">
        <v>42967</v>
      </c>
      <c r="B20329">
        <v>1.1599999999999999</v>
      </c>
      <c r="C20329">
        <f>IFERROR(((VLOOKUP(A20329,'Interest Rates-10yr'!$A$9:$C$15239,2,FALSE))-B20329),C20328)</f>
        <v>1.03</v>
      </c>
      <c r="D20329" s="98">
        <f>AVERAGE(C$10:C20329)</f>
        <v>1.0575964566929088</v>
      </c>
      <c r="E20329" s="2"/>
      <c r="G20329" s="23"/>
    </row>
    <row r="20330" spans="1:7" customFormat="1">
      <c r="A20330" s="4">
        <v>42968</v>
      </c>
      <c r="B20330">
        <v>1.1599999999999999</v>
      </c>
      <c r="C20330">
        <f>IFERROR(((VLOOKUP(A20330,'Interest Rates-10yr'!$A$9:$C$15239,2,FALSE))-B20330),C20329)</f>
        <v>1.0200000000000002</v>
      </c>
      <c r="D20330" s="98">
        <f>AVERAGE(C$10:C20330)</f>
        <v>1.0575946065646329</v>
      </c>
      <c r="E20330" s="2"/>
      <c r="G20330" s="23"/>
    </row>
    <row r="20331" spans="1:7" customFormat="1">
      <c r="A20331" s="4">
        <v>42969</v>
      </c>
      <c r="B20331">
        <v>1.1599999999999999</v>
      </c>
      <c r="C20331">
        <f>IFERROR(((VLOOKUP(A20331,'Interest Rates-10yr'!$A$9:$C$15239,2,FALSE))-B20331),C20330)</f>
        <v>1.0600000000000003</v>
      </c>
      <c r="D20331" s="98">
        <f>AVERAGE(C$10:C20331)</f>
        <v>1.0575947249286441</v>
      </c>
      <c r="E20331" s="2"/>
      <c r="G20331" s="23"/>
    </row>
    <row r="20332" spans="1:7" customFormat="1">
      <c r="A20332" s="4">
        <v>42970</v>
      </c>
      <c r="B20332">
        <v>1.1599999999999999</v>
      </c>
      <c r="C20332">
        <f>IFERROR(((VLOOKUP(A20332,'Interest Rates-10yr'!$A$9:$C$15239,2,FALSE))-B20332),C20331)</f>
        <v>1.01</v>
      </c>
      <c r="D20332" s="98">
        <f>AVERAGE(C$10:C20332)</f>
        <v>1.0575923830143141</v>
      </c>
      <c r="E20332" s="2"/>
      <c r="G20332" s="23"/>
    </row>
    <row r="20333" spans="1:7" customFormat="1">
      <c r="A20333" s="4">
        <v>42971</v>
      </c>
      <c r="B20333">
        <v>1.1599999999999999</v>
      </c>
      <c r="C20333">
        <f>IFERROR(((VLOOKUP(A20333,'Interest Rates-10yr'!$A$9:$C$15239,2,FALSE))-B20333),C20332)</f>
        <v>1.03</v>
      </c>
      <c r="D20333" s="98">
        <f>AVERAGE(C$10:C20333)</f>
        <v>1.0575910253886984</v>
      </c>
      <c r="E20333" s="2"/>
      <c r="G20333" s="23"/>
    </row>
    <row r="20334" spans="1:7" customFormat="1">
      <c r="A20334" s="4">
        <v>42972</v>
      </c>
      <c r="B20334">
        <v>1.1599999999999999</v>
      </c>
      <c r="C20334">
        <f>IFERROR(((VLOOKUP(A20334,'Interest Rates-10yr'!$A$9:$C$15239,2,FALSE))-B20334),C20333)</f>
        <v>1.01</v>
      </c>
      <c r="D20334" s="98">
        <f>AVERAGE(C$10:C20334)</f>
        <v>1.057588683886834</v>
      </c>
      <c r="E20334" s="2"/>
      <c r="G20334" s="23"/>
    </row>
    <row r="20335" spans="1:7" customFormat="1">
      <c r="A20335" s="4">
        <v>42973</v>
      </c>
      <c r="B20335">
        <v>1.1599999999999999</v>
      </c>
      <c r="C20335">
        <f>IFERROR(((VLOOKUP(A20335,'Interest Rates-10yr'!$A$9:$C$15239,2,FALSE))-B20335),C20334)</f>
        <v>1.01</v>
      </c>
      <c r="D20335" s="98">
        <f>AVERAGE(C$10:C20335)</f>
        <v>1.0575863426153647</v>
      </c>
      <c r="E20335" s="2"/>
      <c r="G20335" s="23"/>
    </row>
    <row r="20336" spans="1:7" customFormat="1">
      <c r="A20336" s="4">
        <v>42974</v>
      </c>
      <c r="B20336">
        <v>1.1599999999999999</v>
      </c>
      <c r="C20336">
        <f>IFERROR(((VLOOKUP(A20336,'Interest Rates-10yr'!$A$9:$C$15239,2,FALSE))-B20336),C20335)</f>
        <v>1.01</v>
      </c>
      <c r="D20336" s="98">
        <f>AVERAGE(C$10:C20336)</f>
        <v>1.0575840015742559</v>
      </c>
      <c r="E20336" s="2"/>
      <c r="G20336" s="23"/>
    </row>
    <row r="20337" spans="1:7" customFormat="1">
      <c r="A20337" s="4">
        <v>42975</v>
      </c>
      <c r="B20337">
        <v>1.1599999999999999</v>
      </c>
      <c r="C20337">
        <f>IFERROR(((VLOOKUP(A20337,'Interest Rates-10yr'!$A$9:$C$15239,2,FALSE))-B20337),C20336)</f>
        <v>1.0000000000000002</v>
      </c>
      <c r="D20337" s="98">
        <f>AVERAGE(C$10:C20337)</f>
        <v>1.0575811688311638</v>
      </c>
      <c r="E20337" s="2"/>
      <c r="G20337" s="23"/>
    </row>
    <row r="20338" spans="1:7" customFormat="1">
      <c r="A20338" s="4">
        <v>42976</v>
      </c>
      <c r="B20338">
        <v>1.1599999999999999</v>
      </c>
      <c r="C20338">
        <f>IFERROR(((VLOOKUP(A20338,'Interest Rates-10yr'!$A$9:$C$15239,2,FALSE))-B20338),C20337)</f>
        <v>0.97</v>
      </c>
      <c r="D20338" s="98">
        <f>AVERAGE(C$10:C20338)</f>
        <v>1.0575768606424272</v>
      </c>
      <c r="E20338" s="2"/>
      <c r="G20338" s="23"/>
    </row>
    <row r="20339" spans="1:7" customFormat="1">
      <c r="A20339" s="4">
        <v>42977</v>
      </c>
      <c r="B20339">
        <v>1.1599999999999999</v>
      </c>
      <c r="C20339">
        <f>IFERROR(((VLOOKUP(A20339,'Interest Rates-10yr'!$A$9:$C$15239,2,FALSE))-B20339),C20338)</f>
        <v>0.99</v>
      </c>
      <c r="D20339" s="98">
        <f>AVERAGE(C$10:C20339)</f>
        <v>1.0575735366453469</v>
      </c>
      <c r="E20339" s="2"/>
      <c r="G20339" s="23"/>
    </row>
    <row r="20340" spans="1:7" customFormat="1">
      <c r="A20340" s="4">
        <v>42978</v>
      </c>
      <c r="B20340">
        <v>1.07</v>
      </c>
      <c r="C20340">
        <f>IFERROR(((VLOOKUP(A20340,'Interest Rates-10yr'!$A$9:$C$15239,2,FALSE))-B20340),C20339)</f>
        <v>1.05</v>
      </c>
      <c r="D20340" s="98">
        <f>AVERAGE(C$10:C20340)</f>
        <v>1.0575731641335844</v>
      </c>
      <c r="E20340" s="2"/>
      <c r="G20340" s="23"/>
    </row>
    <row r="20341" spans="1:7" customFormat="1">
      <c r="A20341" s="4">
        <v>42979</v>
      </c>
      <c r="B20341">
        <v>1.1599999999999999</v>
      </c>
      <c r="C20341">
        <f>IFERROR(((VLOOKUP(A20341,'Interest Rates-10yr'!$A$9:$C$15239,2,FALSE))-B20341),C20340)</f>
        <v>1.0000000000000002</v>
      </c>
      <c r="D20341" s="98">
        <f>AVERAGE(C$10:C20341)</f>
        <v>1.0575703324808137</v>
      </c>
      <c r="E20341" s="2"/>
      <c r="G20341" s="23"/>
    </row>
    <row r="20342" spans="1:7" customFormat="1">
      <c r="A20342" s="4">
        <v>42980</v>
      </c>
      <c r="B20342">
        <v>1.1599999999999999</v>
      </c>
      <c r="C20342">
        <f>IFERROR(((VLOOKUP(A20342,'Interest Rates-10yr'!$A$9:$C$15239,2,FALSE))-B20342),C20341)</f>
        <v>1.0000000000000002</v>
      </c>
      <c r="D20342" s="98">
        <f>AVERAGE(C$10:C20342)</f>
        <v>1.0575675011065706</v>
      </c>
      <c r="E20342" s="2"/>
      <c r="G20342" s="23"/>
    </row>
    <row r="20343" spans="1:7" customFormat="1">
      <c r="A20343" s="4">
        <v>42981</v>
      </c>
      <c r="B20343">
        <v>1.1599999999999999</v>
      </c>
      <c r="C20343">
        <f>IFERROR(((VLOOKUP(A20343,'Interest Rates-10yr'!$A$9:$C$15239,2,FALSE))-B20343),C20342)</f>
        <v>1.0000000000000002</v>
      </c>
      <c r="D20343" s="98">
        <f>AVERAGE(C$10:C20343)</f>
        <v>1.0575646700108146</v>
      </c>
      <c r="E20343" s="2"/>
      <c r="G20343" s="23"/>
    </row>
    <row r="20344" spans="1:7" customFormat="1">
      <c r="A20344" s="4">
        <v>42982</v>
      </c>
      <c r="B20344">
        <v>1.1599999999999999</v>
      </c>
      <c r="C20344">
        <f>IFERROR(((VLOOKUP(A20344,'Interest Rates-10yr'!$A$9:$C$15239,2,FALSE))-B20344),C20343)</f>
        <v>1.0000000000000002</v>
      </c>
      <c r="D20344" s="98">
        <f>AVERAGE(C$10:C20344)</f>
        <v>1.057561839193504</v>
      </c>
      <c r="E20344" s="2"/>
      <c r="G20344" s="23"/>
    </row>
    <row r="20345" spans="1:7" customFormat="1">
      <c r="A20345" s="4">
        <v>42983</v>
      </c>
      <c r="B20345">
        <v>1.1599999999999999</v>
      </c>
      <c r="C20345">
        <f>IFERROR(((VLOOKUP(A20345,'Interest Rates-10yr'!$A$9:$C$15239,2,FALSE))-B20345),C20344)</f>
        <v>0.90999999999999992</v>
      </c>
      <c r="D20345" s="98">
        <f>AVERAGE(C$10:C20345)</f>
        <v>1.0575545830055026</v>
      </c>
      <c r="E20345" s="2"/>
      <c r="G20345" s="23"/>
    </row>
    <row r="20346" spans="1:7" customFormat="1">
      <c r="A20346" s="4">
        <v>42984</v>
      </c>
      <c r="B20346">
        <v>1.1599999999999999</v>
      </c>
      <c r="C20346">
        <f>IFERROR(((VLOOKUP(A20346,'Interest Rates-10yr'!$A$9:$C$15239,2,FALSE))-B20346),C20345)</f>
        <v>0.94000000000000017</v>
      </c>
      <c r="D20346" s="98">
        <f>AVERAGE(C$10:C20346)</f>
        <v>1.0575488026749227</v>
      </c>
      <c r="E20346" s="2"/>
      <c r="G20346" s="23"/>
    </row>
    <row r="20347" spans="1:7" customFormat="1">
      <c r="A20347" s="4">
        <v>42985</v>
      </c>
      <c r="B20347">
        <v>1.1599999999999999</v>
      </c>
      <c r="C20347">
        <f>IFERROR(((VLOOKUP(A20347,'Interest Rates-10yr'!$A$9:$C$15239,2,FALSE))-B20347),C20346)</f>
        <v>0.8899999999999999</v>
      </c>
      <c r="D20347" s="98">
        <f>AVERAGE(C$10:C20347)</f>
        <v>1.0575405644606106</v>
      </c>
      <c r="E20347" s="2"/>
      <c r="G20347" s="23"/>
    </row>
    <row r="20348" spans="1:7" customFormat="1">
      <c r="A20348" s="4">
        <v>42986</v>
      </c>
      <c r="B20348">
        <v>1.1599999999999999</v>
      </c>
      <c r="C20348">
        <f>IFERROR(((VLOOKUP(A20348,'Interest Rates-10yr'!$A$9:$C$15239,2,FALSE))-B20348),C20347)</f>
        <v>0.90000000000000013</v>
      </c>
      <c r="D20348" s="98">
        <f>AVERAGE(C$10:C20348)</f>
        <v>1.0575328187226463</v>
      </c>
      <c r="E20348" s="2"/>
      <c r="G20348" s="23"/>
    </row>
    <row r="20349" spans="1:7" customFormat="1">
      <c r="A20349" s="4">
        <v>42987</v>
      </c>
      <c r="B20349">
        <v>1.1599999999999999</v>
      </c>
      <c r="C20349">
        <f>IFERROR(((VLOOKUP(A20349,'Interest Rates-10yr'!$A$9:$C$15239,2,FALSE))-B20349),C20348)</f>
        <v>0.90000000000000013</v>
      </c>
      <c r="D20349" s="98">
        <f>AVERAGE(C$10:C20349)</f>
        <v>1.057525073746308</v>
      </c>
      <c r="E20349" s="2"/>
      <c r="G20349" s="23"/>
    </row>
    <row r="20350" spans="1:7" customFormat="1">
      <c r="A20350" s="4">
        <v>42988</v>
      </c>
      <c r="B20350">
        <v>1.1599999999999999</v>
      </c>
      <c r="C20350">
        <f>IFERROR(((VLOOKUP(A20350,'Interest Rates-10yr'!$A$9:$C$15239,2,FALSE))-B20350),C20349)</f>
        <v>0.90000000000000013</v>
      </c>
      <c r="D20350" s="98">
        <f>AVERAGE(C$10:C20350)</f>
        <v>1.0575173295314835</v>
      </c>
      <c r="E20350" s="2"/>
      <c r="G20350" s="23"/>
    </row>
    <row r="20351" spans="1:7" customFormat="1">
      <c r="A20351" s="4">
        <v>42989</v>
      </c>
      <c r="B20351">
        <v>1.1599999999999999</v>
      </c>
      <c r="C20351">
        <f>IFERROR(((VLOOKUP(A20351,'Interest Rates-10yr'!$A$9:$C$15239,2,FALSE))-B20351),C20350)</f>
        <v>0.9800000000000002</v>
      </c>
      <c r="D20351" s="98">
        <f>AVERAGE(C$10:C20351)</f>
        <v>1.0575135188280358</v>
      </c>
      <c r="E20351" s="2"/>
      <c r="G20351" s="23"/>
    </row>
    <row r="20352" spans="1:7" customFormat="1">
      <c r="A20352" s="4">
        <v>42990</v>
      </c>
      <c r="B20352">
        <v>1.1599999999999999</v>
      </c>
      <c r="C20352">
        <f>IFERROR(((VLOOKUP(A20352,'Interest Rates-10yr'!$A$9:$C$15239,2,FALSE))-B20352),C20351)</f>
        <v>1.01</v>
      </c>
      <c r="D20352" s="98">
        <f>AVERAGE(C$10:C20352)</f>
        <v>1.0575111832079782</v>
      </c>
      <c r="E20352" s="2"/>
      <c r="G20352" s="23"/>
    </row>
    <row r="20353" spans="1:7" customFormat="1">
      <c r="A20353" s="4">
        <v>42991</v>
      </c>
      <c r="B20353">
        <v>1.1599999999999999</v>
      </c>
      <c r="C20353">
        <f>IFERROR(((VLOOKUP(A20353,'Interest Rates-10yr'!$A$9:$C$15239,2,FALSE))-B20353),C20352)</f>
        <v>1.0400000000000003</v>
      </c>
      <c r="D20353" s="98">
        <f>AVERAGE(C$10:C20353)</f>
        <v>1.0575103224537901</v>
      </c>
      <c r="E20353" s="2"/>
      <c r="G20353" s="23"/>
    </row>
    <row r="20354" spans="1:7" customFormat="1">
      <c r="A20354" s="4">
        <v>42992</v>
      </c>
      <c r="B20354">
        <v>1.1599999999999999</v>
      </c>
      <c r="C20354">
        <f>IFERROR(((VLOOKUP(A20354,'Interest Rates-10yr'!$A$9:$C$15239,2,FALSE))-B20354),C20353)</f>
        <v>1.0400000000000003</v>
      </c>
      <c r="D20354" s="98">
        <f>AVERAGE(C$10:C20354)</f>
        <v>1.0575094617842176</v>
      </c>
      <c r="E20354" s="2"/>
      <c r="G20354" s="23"/>
    </row>
    <row r="20355" spans="1:7" customFormat="1">
      <c r="A20355" s="4">
        <v>42993</v>
      </c>
      <c r="B20355">
        <v>1.1599999999999999</v>
      </c>
      <c r="C20355">
        <f>IFERROR(((VLOOKUP(A20355,'Interest Rates-10yr'!$A$9:$C$15239,2,FALSE))-B20355),C20354)</f>
        <v>1.0400000000000003</v>
      </c>
      <c r="D20355" s="98">
        <f>AVERAGE(C$10:C20355)</f>
        <v>1.0575086011992483</v>
      </c>
      <c r="E20355" s="2"/>
      <c r="G20355" s="23"/>
    </row>
    <row r="20356" spans="1:7" customFormat="1">
      <c r="A20356" s="4">
        <v>42994</v>
      </c>
      <c r="B20356">
        <v>1.1599999999999999</v>
      </c>
      <c r="C20356">
        <f>IFERROR(((VLOOKUP(A20356,'Interest Rates-10yr'!$A$9:$C$15239,2,FALSE))-B20356),C20355)</f>
        <v>1.0400000000000003</v>
      </c>
      <c r="D20356" s="98">
        <f>AVERAGE(C$10:C20356)</f>
        <v>1.05750774069887</v>
      </c>
      <c r="E20356" s="2"/>
      <c r="G20356" s="23"/>
    </row>
    <row r="20357" spans="1:7" customFormat="1">
      <c r="A20357" s="4">
        <v>42995</v>
      </c>
      <c r="B20357">
        <v>1.1599999999999999</v>
      </c>
      <c r="C20357">
        <f>IFERROR(((VLOOKUP(A20357,'Interest Rates-10yr'!$A$9:$C$15239,2,FALSE))-B20357),C20356)</f>
        <v>1.0400000000000003</v>
      </c>
      <c r="D20357" s="98">
        <f>AVERAGE(C$10:C20357)</f>
        <v>1.0575068802830698</v>
      </c>
      <c r="E20357" s="2"/>
      <c r="G20357" s="23"/>
    </row>
    <row r="20358" spans="1:7" customFormat="1">
      <c r="A20358" s="4">
        <v>42996</v>
      </c>
      <c r="B20358">
        <v>1.1599999999999999</v>
      </c>
      <c r="C20358">
        <f>IFERROR(((VLOOKUP(A20358,'Interest Rates-10yr'!$A$9:$C$15239,2,FALSE))-B20358),C20357)</f>
        <v>1.07</v>
      </c>
      <c r="D20358" s="98">
        <f>AVERAGE(C$10:C20358)</f>
        <v>1.0575074942257559</v>
      </c>
      <c r="E20358" s="2"/>
      <c r="G20358" s="23"/>
    </row>
    <row r="20359" spans="1:7" customFormat="1">
      <c r="A20359" s="4">
        <v>42997</v>
      </c>
      <c r="B20359">
        <v>1.1599999999999999</v>
      </c>
      <c r="C20359">
        <f>IFERROR(((VLOOKUP(A20359,'Interest Rates-10yr'!$A$9:$C$15239,2,FALSE))-B20359),C20358)</f>
        <v>1.0800000000000003</v>
      </c>
      <c r="D20359" s="98">
        <f>AVERAGE(C$10:C20359)</f>
        <v>1.0575085995085951</v>
      </c>
      <c r="E20359" s="2"/>
      <c r="G20359" s="23"/>
    </row>
    <row r="20360" spans="1:7" customFormat="1">
      <c r="A20360" s="4">
        <v>42998</v>
      </c>
      <c r="B20360">
        <v>1.1599999999999999</v>
      </c>
      <c r="C20360">
        <f>IFERROR(((VLOOKUP(A20360,'Interest Rates-10yr'!$A$9:$C$15239,2,FALSE))-B20360),C20359)</f>
        <v>1.1199999999999999</v>
      </c>
      <c r="D20360" s="98">
        <f>AVERAGE(C$10:C20360)</f>
        <v>1.0575116701881926</v>
      </c>
      <c r="E20360" s="2"/>
      <c r="G20360" s="23"/>
    </row>
    <row r="20361" spans="1:7" customFormat="1">
      <c r="A20361" s="4">
        <v>42999</v>
      </c>
      <c r="B20361">
        <v>1.1599999999999999</v>
      </c>
      <c r="C20361">
        <f>IFERROR(((VLOOKUP(A20361,'Interest Rates-10yr'!$A$9:$C$15239,2,FALSE))-B20361),C20360)</f>
        <v>1.1100000000000001</v>
      </c>
      <c r="D20361" s="98">
        <f>AVERAGE(C$10:C20361)</f>
        <v>1.0575142492138319</v>
      </c>
      <c r="E20361" s="2"/>
      <c r="G20361" s="23"/>
    </row>
    <row r="20362" spans="1:7" customFormat="1">
      <c r="A20362" s="4">
        <v>43000</v>
      </c>
      <c r="B20362">
        <v>1.1599999999999999</v>
      </c>
      <c r="C20362">
        <f>IFERROR(((VLOOKUP(A20362,'Interest Rates-10yr'!$A$9:$C$15239,2,FALSE))-B20362),C20361)</f>
        <v>1.0999999999999999</v>
      </c>
      <c r="D20362" s="98">
        <f>AVERAGE(C$10:C20362)</f>
        <v>1.0575163366579818</v>
      </c>
      <c r="E20362" s="2"/>
      <c r="G20362" s="23"/>
    </row>
    <row r="20363" spans="1:7" customFormat="1">
      <c r="A20363" s="4">
        <v>43001</v>
      </c>
      <c r="B20363">
        <v>1.1599999999999999</v>
      </c>
      <c r="C20363">
        <f>IFERROR(((VLOOKUP(A20363,'Interest Rates-10yr'!$A$9:$C$15239,2,FALSE))-B20363),C20362)</f>
        <v>1.0999999999999999</v>
      </c>
      <c r="D20363" s="98">
        <f>AVERAGE(C$10:C20363)</f>
        <v>1.0575184238970181</v>
      </c>
      <c r="E20363" s="2"/>
      <c r="G20363" s="23"/>
    </row>
    <row r="20364" spans="1:7" customFormat="1">
      <c r="A20364" s="4">
        <v>43002</v>
      </c>
      <c r="B20364">
        <v>1.1599999999999999</v>
      </c>
      <c r="C20364">
        <f>IFERROR(((VLOOKUP(A20364,'Interest Rates-10yr'!$A$9:$C$15239,2,FALSE))-B20364),C20363)</f>
        <v>1.0999999999999999</v>
      </c>
      <c r="D20364" s="98">
        <f>AVERAGE(C$10:C20364)</f>
        <v>1.0575205109309704</v>
      </c>
      <c r="E20364" s="2"/>
      <c r="G20364" s="23"/>
    </row>
    <row r="20365" spans="1:7" customFormat="1">
      <c r="A20365" s="4">
        <v>43003</v>
      </c>
      <c r="B20365">
        <v>1.1599999999999999</v>
      </c>
      <c r="C20365">
        <f>IFERROR(((VLOOKUP(A20365,'Interest Rates-10yr'!$A$9:$C$15239,2,FALSE))-B20365),C20364)</f>
        <v>1.0600000000000003</v>
      </c>
      <c r="D20365" s="98">
        <f>AVERAGE(C$10:C20365)</f>
        <v>1.0575206327372717</v>
      </c>
      <c r="E20365" s="2"/>
      <c r="G20365" s="23"/>
    </row>
    <row r="20366" spans="1:7" customFormat="1">
      <c r="A20366" s="4">
        <v>43004</v>
      </c>
      <c r="B20366">
        <v>1.1599999999999999</v>
      </c>
      <c r="C20366">
        <f>IFERROR(((VLOOKUP(A20366,'Interest Rates-10yr'!$A$9:$C$15239,2,FALSE))-B20366),C20365)</f>
        <v>1.0800000000000003</v>
      </c>
      <c r="D20366" s="98">
        <f>AVERAGE(C$10:C20366)</f>
        <v>1.057521736994641</v>
      </c>
      <c r="E20366" s="2"/>
      <c r="G20366" s="23"/>
    </row>
    <row r="20367" spans="1:7" customFormat="1">
      <c r="A20367" s="4">
        <v>43005</v>
      </c>
      <c r="B20367">
        <v>1.1599999999999999</v>
      </c>
      <c r="C20367">
        <f>IFERROR(((VLOOKUP(A20367,'Interest Rates-10yr'!$A$9:$C$15239,2,FALSE))-B20367),C20366)</f>
        <v>1.1500000000000001</v>
      </c>
      <c r="D20367" s="98">
        <f>AVERAGE(C$10:C20367)</f>
        <v>1.0575262795952407</v>
      </c>
      <c r="E20367" s="2"/>
      <c r="G20367" s="23"/>
    </row>
    <row r="20368" spans="1:7" customFormat="1">
      <c r="A20368" s="4">
        <v>43006</v>
      </c>
      <c r="B20368">
        <v>1.1599999999999999</v>
      </c>
      <c r="C20368">
        <f>IFERROR(((VLOOKUP(A20368,'Interest Rates-10yr'!$A$9:$C$15239,2,FALSE))-B20368),C20367)</f>
        <v>1.1500000000000001</v>
      </c>
      <c r="D20368" s="98">
        <f>AVERAGE(C$10:C20368)</f>
        <v>1.0575308217495902</v>
      </c>
      <c r="E20368" s="2"/>
      <c r="G20368" s="23"/>
    </row>
    <row r="20369" spans="1:8">
      <c r="A20369" s="4">
        <v>43007</v>
      </c>
      <c r="B20369">
        <v>1.06</v>
      </c>
      <c r="C20369">
        <f>IFERROR(((VLOOKUP(A20369,'Interest Rates-10yr'!$A$9:$C$15239,2,FALSE))-B20369),C20368)</f>
        <v>1.27</v>
      </c>
      <c r="D20369" s="98">
        <f>AVERAGE(C$10:C20369)</f>
        <v>1.0575412573673826</v>
      </c>
      <c r="E20369" s="2"/>
      <c r="H20369"/>
    </row>
    <row r="20370" spans="1:8">
      <c r="A20370" s="4">
        <v>43008</v>
      </c>
      <c r="B20370">
        <v>1.06</v>
      </c>
      <c r="C20370">
        <f>IFERROR(((VLOOKUP(A20370,'Interest Rates-10yr'!$A$9:$C$15239,2,FALSE))-B20370),C20369)</f>
        <v>1.27</v>
      </c>
      <c r="D20370" s="98">
        <f>AVERAGE(C$10:C20370)</f>
        <v>1.0575516919601153</v>
      </c>
      <c r="E20370" s="2"/>
      <c r="F20370" s="12" t="s">
        <v>168</v>
      </c>
      <c r="G20370" s="23">
        <f>AVERAGE(B20279:B20370)/100</f>
        <v>1.1536956521739108E-2</v>
      </c>
      <c r="H20370" s="23">
        <f>AVERAGE(C20279:C20370)/100</f>
        <v>1.0875000000000003E-2</v>
      </c>
    </row>
    <row r="20371" spans="1:8">
      <c r="A20371" s="4">
        <v>43009</v>
      </c>
      <c r="B20371">
        <v>1.06</v>
      </c>
      <c r="C20371">
        <f>IFERROR(((VLOOKUP(A20371,'Interest Rates-10yr'!$A$9:$C$15239,2,FALSE))-B20371),C20370)</f>
        <v>1.27</v>
      </c>
      <c r="D20371" s="98">
        <f>AVERAGE(C$10:C20371)</f>
        <v>1.0575621255279399</v>
      </c>
      <c r="E20371" s="2"/>
      <c r="H20371"/>
    </row>
    <row r="20372" spans="1:8">
      <c r="A20372" s="4">
        <v>43010</v>
      </c>
      <c r="B20372">
        <v>1.1599999999999999</v>
      </c>
      <c r="C20372">
        <f>IFERROR(((VLOOKUP(A20372,'Interest Rates-10yr'!$A$9:$C$15239,2,FALSE))-B20372),C20371)</f>
        <v>1.18</v>
      </c>
      <c r="D20372" s="98">
        <f>AVERAGE(C$10:C20372)</f>
        <v>1.0575681382900315</v>
      </c>
      <c r="E20372" s="2"/>
      <c r="H20372"/>
    </row>
    <row r="20373" spans="1:8">
      <c r="A20373" s="4">
        <v>43011</v>
      </c>
      <c r="B20373">
        <v>1.1599999999999999</v>
      </c>
      <c r="C20373">
        <f>IFERROR(((VLOOKUP(A20373,'Interest Rates-10yr'!$A$9:$C$15239,2,FALSE))-B20373),C20372)</f>
        <v>1.1700000000000002</v>
      </c>
      <c r="D20373" s="98">
        <f>AVERAGE(C$10:C20373)</f>
        <v>1.0575736593989349</v>
      </c>
      <c r="E20373" s="2"/>
      <c r="H20373"/>
    </row>
    <row r="20374" spans="1:8">
      <c r="A20374" s="4">
        <v>43012</v>
      </c>
      <c r="B20374">
        <v>1.1599999999999999</v>
      </c>
      <c r="C20374">
        <f>IFERROR(((VLOOKUP(A20374,'Interest Rates-10yr'!$A$9:$C$15239,2,FALSE))-B20374),C20373)</f>
        <v>1.1700000000000002</v>
      </c>
      <c r="D20374" s="98">
        <f>AVERAGE(C$10:C20374)</f>
        <v>1.0575791799656227</v>
      </c>
      <c r="E20374" s="2"/>
      <c r="H20374"/>
    </row>
    <row r="20375" spans="1:8">
      <c r="A20375" s="4">
        <v>43013</v>
      </c>
      <c r="B20375">
        <v>1.1599999999999999</v>
      </c>
      <c r="C20375">
        <f>IFERROR(((VLOOKUP(A20375,'Interest Rates-10yr'!$A$9:$C$15239,2,FALSE))-B20375),C20374)</f>
        <v>1.1900000000000002</v>
      </c>
      <c r="D20375" s="98">
        <f>AVERAGE(C$10:C20375)</f>
        <v>1.0575856820190468</v>
      </c>
      <c r="E20375" s="2"/>
      <c r="H20375"/>
    </row>
    <row r="20376" spans="1:8">
      <c r="A20376" s="4">
        <v>43014</v>
      </c>
      <c r="B20376">
        <v>1.1599999999999999</v>
      </c>
      <c r="C20376">
        <f>IFERROR(((VLOOKUP(A20376,'Interest Rates-10yr'!$A$9:$C$15239,2,FALSE))-B20376),C20375)</f>
        <v>1.2100000000000002</v>
      </c>
      <c r="D20376" s="98">
        <f>AVERAGE(C$10:C20376)</f>
        <v>1.0575931654146367</v>
      </c>
      <c r="E20376" s="2"/>
      <c r="H20376"/>
    </row>
    <row r="20377" spans="1:8">
      <c r="A20377" s="4">
        <v>43015</v>
      </c>
      <c r="B20377">
        <v>1.1599999999999999</v>
      </c>
      <c r="C20377">
        <f>IFERROR(((VLOOKUP(A20377,'Interest Rates-10yr'!$A$9:$C$15239,2,FALSE))-B20377),C20376)</f>
        <v>1.2100000000000002</v>
      </c>
      <c r="D20377" s="98">
        <f>AVERAGE(C$10:C20377)</f>
        <v>1.0576006480754077</v>
      </c>
      <c r="E20377" s="2"/>
      <c r="H20377"/>
    </row>
    <row r="20378" spans="1:8">
      <c r="A20378" s="4">
        <v>43016</v>
      </c>
      <c r="B20378">
        <v>1.1599999999999999</v>
      </c>
      <c r="C20378">
        <f>IFERROR(((VLOOKUP(A20378,'Interest Rates-10yr'!$A$9:$C$15239,2,FALSE))-B20378),C20377)</f>
        <v>1.2100000000000002</v>
      </c>
      <c r="D20378" s="98">
        <f>AVERAGE(C$10:C20378)</f>
        <v>1.0576081300014681</v>
      </c>
      <c r="E20378" s="2"/>
      <c r="H20378"/>
    </row>
    <row r="20379" spans="1:8">
      <c r="A20379" s="4">
        <v>43017</v>
      </c>
      <c r="B20379">
        <v>1.1599999999999999</v>
      </c>
      <c r="C20379">
        <f>IFERROR(((VLOOKUP(A20379,'Interest Rates-10yr'!$A$9:$C$15239,2,FALSE))-B20379),C20378)</f>
        <v>1.2100000000000002</v>
      </c>
      <c r="D20379" s="98">
        <f>AVERAGE(C$10:C20379)</f>
        <v>1.057615611192926</v>
      </c>
      <c r="E20379" s="2"/>
      <c r="H20379"/>
    </row>
    <row r="20380" spans="1:8">
      <c r="A20380" s="4">
        <v>43018</v>
      </c>
      <c r="B20380">
        <v>1.1599999999999999</v>
      </c>
      <c r="C20380">
        <f>IFERROR(((VLOOKUP(A20380,'Interest Rates-10yr'!$A$9:$C$15239,2,FALSE))-B20380),C20379)</f>
        <v>1.1900000000000002</v>
      </c>
      <c r="D20380" s="98">
        <f>AVERAGE(C$10:C20380)</f>
        <v>1.057622109862054</v>
      </c>
      <c r="E20380" s="2"/>
      <c r="H20380"/>
    </row>
    <row r="20381" spans="1:8">
      <c r="A20381" s="4">
        <v>43019</v>
      </c>
      <c r="B20381">
        <v>1.1599999999999999</v>
      </c>
      <c r="C20381">
        <f>IFERROR(((VLOOKUP(A20381,'Interest Rates-10yr'!$A$9:$C$15239,2,FALSE))-B20381),C20380)</f>
        <v>1.1900000000000002</v>
      </c>
      <c r="D20381" s="98">
        <f>AVERAGE(C$10:C20381)</f>
        <v>1.0576286078931818</v>
      </c>
      <c r="E20381" s="2"/>
      <c r="H20381"/>
    </row>
    <row r="20382" spans="1:8">
      <c r="A20382" s="4">
        <v>43020</v>
      </c>
      <c r="B20382">
        <v>1.1599999999999999</v>
      </c>
      <c r="C20382">
        <f>IFERROR(((VLOOKUP(A20382,'Interest Rates-10yr'!$A$9:$C$15239,2,FALSE))-B20382),C20381)</f>
        <v>1.1700000000000002</v>
      </c>
      <c r="D20382" s="98">
        <f>AVERAGE(C$10:C20382)</f>
        <v>1.0576341235949491</v>
      </c>
      <c r="E20382" s="2"/>
      <c r="H20382"/>
    </row>
    <row r="20383" spans="1:8">
      <c r="A20383" s="4">
        <v>43021</v>
      </c>
      <c r="B20383">
        <v>1.1599999999999999</v>
      </c>
      <c r="C20383">
        <f>IFERROR(((VLOOKUP(A20383,'Interest Rates-10yr'!$A$9:$C$15239,2,FALSE))-B20383),C20382)</f>
        <v>1.1199999999999999</v>
      </c>
      <c r="D20383" s="98">
        <f>AVERAGE(C$10:C20383)</f>
        <v>1.0576371846470942</v>
      </c>
      <c r="E20383" s="2"/>
      <c r="H20383"/>
    </row>
    <row r="20384" spans="1:8">
      <c r="A20384" s="4">
        <v>43022</v>
      </c>
      <c r="B20384">
        <v>1.1599999999999999</v>
      </c>
      <c r="C20384">
        <f>IFERROR(((VLOOKUP(A20384,'Interest Rates-10yr'!$A$9:$C$15239,2,FALSE))-B20384),C20383)</f>
        <v>1.1199999999999999</v>
      </c>
      <c r="D20384" s="98">
        <f>AVERAGE(C$10:C20384)</f>
        <v>1.0576402453987679</v>
      </c>
      <c r="E20384" s="2"/>
      <c r="H20384"/>
    </row>
    <row r="20385" spans="1:7" customFormat="1">
      <c r="A20385" s="4">
        <v>43023</v>
      </c>
      <c r="B20385">
        <v>1.1599999999999999</v>
      </c>
      <c r="C20385">
        <f>IFERROR(((VLOOKUP(A20385,'Interest Rates-10yr'!$A$9:$C$15239,2,FALSE))-B20385),C20384)</f>
        <v>1.1199999999999999</v>
      </c>
      <c r="D20385" s="98">
        <f>AVERAGE(C$10:C20385)</f>
        <v>1.0576433058500145</v>
      </c>
      <c r="E20385" s="2"/>
      <c r="G20385" s="23"/>
    </row>
    <row r="20386" spans="1:7" customFormat="1">
      <c r="A20386" s="4">
        <v>43024</v>
      </c>
      <c r="B20386">
        <v>1.1599999999999999</v>
      </c>
      <c r="C20386">
        <f>IFERROR(((VLOOKUP(A20386,'Interest Rates-10yr'!$A$9:$C$15239,2,FALSE))-B20386),C20385)</f>
        <v>1.1399999999999999</v>
      </c>
      <c r="D20386" s="98">
        <f>AVERAGE(C$10:C20386)</f>
        <v>1.0576473474996269</v>
      </c>
      <c r="E20386" s="2"/>
      <c r="G20386" s="23"/>
    </row>
    <row r="20387" spans="1:7" customFormat="1">
      <c r="A20387" s="4">
        <v>43025</v>
      </c>
      <c r="B20387">
        <v>1.1599999999999999</v>
      </c>
      <c r="C20387">
        <f>IFERROR(((VLOOKUP(A20387,'Interest Rates-10yr'!$A$9:$C$15239,2,FALSE))-B20387),C20386)</f>
        <v>1.1399999999999999</v>
      </c>
      <c r="D20387" s="98">
        <f>AVERAGE(C$10:C20387)</f>
        <v>1.0576513887525711</v>
      </c>
      <c r="E20387" s="2"/>
      <c r="G20387" s="23"/>
    </row>
    <row r="20388" spans="1:7" customFormat="1">
      <c r="A20388" s="4">
        <v>43026</v>
      </c>
      <c r="B20388">
        <v>1.1599999999999999</v>
      </c>
      <c r="C20388">
        <f>IFERROR(((VLOOKUP(A20388,'Interest Rates-10yr'!$A$9:$C$15239,2,FALSE))-B20388),C20387)</f>
        <v>1.18</v>
      </c>
      <c r="D20388" s="98">
        <f>AVERAGE(C$10:C20388)</f>
        <v>1.057657392413754</v>
      </c>
      <c r="E20388" s="2"/>
      <c r="G20388" s="23"/>
    </row>
    <row r="20389" spans="1:7" customFormat="1">
      <c r="A20389" s="4">
        <v>43027</v>
      </c>
      <c r="B20389">
        <v>1.1599999999999999</v>
      </c>
      <c r="C20389">
        <f>IFERROR(((VLOOKUP(A20389,'Interest Rates-10yr'!$A$9:$C$15239,2,FALSE))-B20389),C20388)</f>
        <v>1.1700000000000002</v>
      </c>
      <c r="D20389" s="98">
        <f>AVERAGE(C$10:C20389)</f>
        <v>1.0576629048086306</v>
      </c>
      <c r="E20389" s="2"/>
      <c r="G20389" s="23"/>
    </row>
    <row r="20390" spans="1:7" customFormat="1">
      <c r="A20390" s="4">
        <v>43028</v>
      </c>
      <c r="B20390">
        <v>1.1599999999999999</v>
      </c>
      <c r="C20390">
        <f>IFERROR(((VLOOKUP(A20390,'Interest Rates-10yr'!$A$9:$C$15239,2,FALSE))-B20390),C20389)</f>
        <v>1.2300000000000002</v>
      </c>
      <c r="D20390" s="98">
        <f>AVERAGE(C$10:C20390)</f>
        <v>1.057671360580928</v>
      </c>
      <c r="E20390" s="2"/>
      <c r="G20390" s="23"/>
    </row>
    <row r="20391" spans="1:7" customFormat="1">
      <c r="A20391" s="4">
        <v>43029</v>
      </c>
      <c r="B20391">
        <v>1.1599999999999999</v>
      </c>
      <c r="C20391">
        <f>IFERROR(((VLOOKUP(A20391,'Interest Rates-10yr'!$A$9:$C$15239,2,FALSE))-B20391),C20390)</f>
        <v>1.2300000000000002</v>
      </c>
      <c r="D20391" s="98">
        <f>AVERAGE(C$10:C20391)</f>
        <v>1.0576798155234959</v>
      </c>
      <c r="E20391" s="2"/>
      <c r="G20391" s="23"/>
    </row>
    <row r="20392" spans="1:7" customFormat="1">
      <c r="A20392" s="4">
        <v>43030</v>
      </c>
      <c r="B20392">
        <v>1.1599999999999999</v>
      </c>
      <c r="C20392">
        <f>IFERROR(((VLOOKUP(A20392,'Interest Rates-10yr'!$A$9:$C$15239,2,FALSE))-B20392),C20391)</f>
        <v>1.2300000000000002</v>
      </c>
      <c r="D20392" s="98">
        <f>AVERAGE(C$10:C20392)</f>
        <v>1.0576882696364565</v>
      </c>
      <c r="E20392" s="2"/>
      <c r="G20392" s="23"/>
    </row>
    <row r="20393" spans="1:7" customFormat="1">
      <c r="A20393" s="4">
        <v>43031</v>
      </c>
      <c r="B20393">
        <v>1.1599999999999999</v>
      </c>
      <c r="C20393">
        <f>IFERROR(((VLOOKUP(A20393,'Interest Rates-10yr'!$A$9:$C$15239,2,FALSE))-B20393),C20392)</f>
        <v>1.22</v>
      </c>
      <c r="D20393" s="98">
        <f>AVERAGE(C$10:C20393)</f>
        <v>1.0576962323390842</v>
      </c>
      <c r="E20393" s="2"/>
      <c r="G20393" s="23"/>
    </row>
    <row r="20394" spans="1:7" customFormat="1">
      <c r="A20394" s="4">
        <v>43032</v>
      </c>
      <c r="B20394">
        <v>1.1599999999999999</v>
      </c>
      <c r="C20394">
        <f>IFERROR(((VLOOKUP(A20394,'Interest Rates-10yr'!$A$9:$C$15239,2,FALSE))-B20394),C20393)</f>
        <v>1.26</v>
      </c>
      <c r="D20394" s="98">
        <f>AVERAGE(C$10:C20394)</f>
        <v>1.057706156487608</v>
      </c>
      <c r="E20394" s="2"/>
      <c r="G20394" s="23"/>
    </row>
    <row r="20395" spans="1:7" customFormat="1">
      <c r="A20395" s="4">
        <v>43033</v>
      </c>
      <c r="B20395">
        <v>1.1599999999999999</v>
      </c>
      <c r="C20395">
        <f>IFERROR(((VLOOKUP(A20395,'Interest Rates-10yr'!$A$9:$C$15239,2,FALSE))-B20395),C20394)</f>
        <v>1.28</v>
      </c>
      <c r="D20395" s="98">
        <f>AVERAGE(C$10:C20395)</f>
        <v>1.0577170607279451</v>
      </c>
      <c r="E20395" s="2"/>
      <c r="G20395" s="23"/>
    </row>
    <row r="20396" spans="1:7" customFormat="1">
      <c r="A20396" s="4">
        <v>43034</v>
      </c>
      <c r="B20396">
        <v>1.1599999999999999</v>
      </c>
      <c r="C20396">
        <f>IFERROR(((VLOOKUP(A20396,'Interest Rates-10yr'!$A$9:$C$15239,2,FALSE))-B20396),C20395)</f>
        <v>1.3</v>
      </c>
      <c r="D20396" s="98">
        <f>AVERAGE(C$10:C20396)</f>
        <v>1.0577289449158722</v>
      </c>
      <c r="E20396" s="2"/>
      <c r="G20396" s="23"/>
    </row>
    <row r="20397" spans="1:7" customFormat="1">
      <c r="A20397" s="4">
        <v>43035</v>
      </c>
      <c r="B20397">
        <v>1.1599999999999999</v>
      </c>
      <c r="C20397">
        <f>IFERROR(((VLOOKUP(A20397,'Interest Rates-10yr'!$A$9:$C$15239,2,FALSE))-B20397),C20396)</f>
        <v>1.26</v>
      </c>
      <c r="D20397" s="98">
        <f>AVERAGE(C$10:C20397)</f>
        <v>1.0577388659996021</v>
      </c>
      <c r="E20397" s="2"/>
      <c r="G20397" s="23"/>
    </row>
    <row r="20398" spans="1:7" customFormat="1">
      <c r="A20398" s="4">
        <v>43036</v>
      </c>
      <c r="B20398">
        <v>1.1599999999999999</v>
      </c>
      <c r="C20398">
        <f>IFERROR(((VLOOKUP(A20398,'Interest Rates-10yr'!$A$9:$C$15239,2,FALSE))-B20398),C20397)</f>
        <v>1.26</v>
      </c>
      <c r="D20398" s="98">
        <f>AVERAGE(C$10:C20398)</f>
        <v>1.0577487861101518</v>
      </c>
      <c r="E20398" s="2"/>
      <c r="G20398" s="23"/>
    </row>
    <row r="20399" spans="1:7" customFormat="1">
      <c r="A20399" s="4">
        <v>43037</v>
      </c>
      <c r="B20399">
        <v>1.1599999999999999</v>
      </c>
      <c r="C20399">
        <f>IFERROR(((VLOOKUP(A20399,'Interest Rates-10yr'!$A$9:$C$15239,2,FALSE))-B20399),C20398)</f>
        <v>1.26</v>
      </c>
      <c r="D20399" s="98">
        <f>AVERAGE(C$10:C20399)</f>
        <v>1.0577587052476647</v>
      </c>
      <c r="E20399" s="2"/>
      <c r="G20399" s="23"/>
    </row>
    <row r="20400" spans="1:7" customFormat="1">
      <c r="A20400" s="4">
        <v>43038</v>
      </c>
      <c r="B20400">
        <v>1.1599999999999999</v>
      </c>
      <c r="C20400">
        <f>IFERROR(((VLOOKUP(A20400,'Interest Rates-10yr'!$A$9:$C$15239,2,FALSE))-B20400),C20399)</f>
        <v>1.2100000000000002</v>
      </c>
      <c r="D20400" s="98">
        <f>AVERAGE(C$10:C20400)</f>
        <v>1.0577661713500996</v>
      </c>
      <c r="E20400" s="2"/>
      <c r="G20400" s="23"/>
    </row>
    <row r="20401" spans="1:7" customFormat="1">
      <c r="A20401" s="4">
        <v>43039</v>
      </c>
      <c r="B20401">
        <v>1.07</v>
      </c>
      <c r="C20401">
        <f>IFERROR(((VLOOKUP(A20401,'Interest Rates-10yr'!$A$9:$C$15239,2,FALSE))-B20401),C20400)</f>
        <v>1.3099999999999998</v>
      </c>
      <c r="D20401" s="98">
        <f>AVERAGE(C$10:C20401)</f>
        <v>1.0577785406041529</v>
      </c>
      <c r="E20401" s="2"/>
      <c r="G20401" s="23"/>
    </row>
    <row r="20402" spans="1:7" customFormat="1">
      <c r="A20402" s="4">
        <v>43040</v>
      </c>
      <c r="B20402">
        <v>1.1599999999999999</v>
      </c>
      <c r="C20402">
        <f>IFERROR(((VLOOKUP(A20402,'Interest Rates-10yr'!$A$9:$C$15239,2,FALSE))-B20402),C20401)</f>
        <v>1.2100000000000002</v>
      </c>
      <c r="D20402" s="98">
        <f>AVERAGE(C$10:C20402)</f>
        <v>1.0577860050017105</v>
      </c>
      <c r="E20402" s="2"/>
      <c r="G20402" s="23"/>
    </row>
    <row r="20403" spans="1:7" customFormat="1">
      <c r="A20403" s="4">
        <v>43041</v>
      </c>
      <c r="B20403">
        <v>1.1599999999999999</v>
      </c>
      <c r="C20403">
        <f>IFERROR(((VLOOKUP(A20403,'Interest Rates-10yr'!$A$9:$C$15239,2,FALSE))-B20403),C20402)</f>
        <v>1.1900000000000002</v>
      </c>
      <c r="D20403" s="98">
        <f>AVERAGE(C$10:C20403)</f>
        <v>1.0577924879866569</v>
      </c>
      <c r="E20403" s="2"/>
      <c r="G20403" s="23"/>
    </row>
    <row r="20404" spans="1:7" customFormat="1">
      <c r="A20404" s="4">
        <v>43042</v>
      </c>
      <c r="B20404">
        <v>1.1599999999999999</v>
      </c>
      <c r="C20404">
        <f>IFERROR(((VLOOKUP(A20404,'Interest Rates-10yr'!$A$9:$C$15239,2,FALSE))-B20404),C20403)</f>
        <v>1.18</v>
      </c>
      <c r="D20404" s="98">
        <f>AVERAGE(C$10:C20404)</f>
        <v>1.057798480019607</v>
      </c>
      <c r="E20404" s="2"/>
      <c r="G20404" s="23"/>
    </row>
    <row r="20405" spans="1:7" customFormat="1">
      <c r="A20405" s="4">
        <v>43043</v>
      </c>
      <c r="B20405">
        <v>1.1599999999999999</v>
      </c>
      <c r="C20405">
        <f>IFERROR(((VLOOKUP(A20405,'Interest Rates-10yr'!$A$9:$C$15239,2,FALSE))-B20405),C20404)</f>
        <v>1.18</v>
      </c>
      <c r="D20405" s="98">
        <f>AVERAGE(C$10:C20405)</f>
        <v>1.0578044714649875</v>
      </c>
      <c r="E20405" s="2"/>
      <c r="G20405" s="23"/>
    </row>
    <row r="20406" spans="1:7" customFormat="1">
      <c r="A20406" s="4">
        <v>43044</v>
      </c>
      <c r="B20406">
        <v>1.1599999999999999</v>
      </c>
      <c r="C20406">
        <f>IFERROR(((VLOOKUP(A20406,'Interest Rates-10yr'!$A$9:$C$15239,2,FALSE))-B20406),C20405)</f>
        <v>1.18</v>
      </c>
      <c r="D20406" s="98">
        <f>AVERAGE(C$10:C20406)</f>
        <v>1.057810462322885</v>
      </c>
      <c r="E20406" s="2"/>
      <c r="G20406" s="23"/>
    </row>
    <row r="20407" spans="1:7" customFormat="1">
      <c r="A20407" s="4">
        <v>43045</v>
      </c>
      <c r="B20407">
        <v>1.1599999999999999</v>
      </c>
      <c r="C20407">
        <f>IFERROR(((VLOOKUP(A20407,'Interest Rates-10yr'!$A$9:$C$15239,2,FALSE))-B20407),C20406)</f>
        <v>1.1599999999999999</v>
      </c>
      <c r="D20407" s="98">
        <f>AVERAGE(C$10:C20407)</f>
        <v>1.0578154721051025</v>
      </c>
      <c r="E20407" s="2"/>
      <c r="G20407" s="23"/>
    </row>
    <row r="20408" spans="1:7" customFormat="1">
      <c r="A20408" s="4">
        <v>43046</v>
      </c>
      <c r="B20408">
        <v>1.1599999999999999</v>
      </c>
      <c r="C20408">
        <f>IFERROR(((VLOOKUP(A20408,'Interest Rates-10yr'!$A$9:$C$15239,2,FALSE))-B20408),C20407)</f>
        <v>1.1599999999999999</v>
      </c>
      <c r="D20408" s="98">
        <f>AVERAGE(C$10:C20408)</f>
        <v>1.0578204813961412</v>
      </c>
      <c r="E20408" s="2"/>
      <c r="G20408" s="23"/>
    </row>
    <row r="20409" spans="1:7" customFormat="1">
      <c r="A20409" s="4">
        <v>43047</v>
      </c>
      <c r="B20409">
        <v>1.1599999999999999</v>
      </c>
      <c r="C20409">
        <f>IFERROR(((VLOOKUP(A20409,'Interest Rates-10yr'!$A$9:$C$15239,2,FALSE))-B20409),C20408)</f>
        <v>1.1599999999999999</v>
      </c>
      <c r="D20409" s="98">
        <f>AVERAGE(C$10:C20409)</f>
        <v>1.0578254901960726</v>
      </c>
      <c r="E20409" s="2"/>
      <c r="G20409" s="23"/>
    </row>
    <row r="20410" spans="1:7" customFormat="1">
      <c r="A20410" s="4">
        <v>43048</v>
      </c>
      <c r="B20410">
        <v>1.1599999999999999</v>
      </c>
      <c r="C20410">
        <f>IFERROR(((VLOOKUP(A20410,'Interest Rates-10yr'!$A$9:$C$15239,2,FALSE))-B20410),C20409)</f>
        <v>1.1700000000000002</v>
      </c>
      <c r="D20410" s="98">
        <f>AVERAGE(C$10:C20410)</f>
        <v>1.0578309886770199</v>
      </c>
      <c r="E20410" s="2"/>
      <c r="G20410" s="23"/>
    </row>
    <row r="20411" spans="1:7" customFormat="1">
      <c r="A20411" s="4">
        <v>43049</v>
      </c>
      <c r="B20411">
        <v>1.1599999999999999</v>
      </c>
      <c r="C20411">
        <f>IFERROR(((VLOOKUP(A20411,'Interest Rates-10yr'!$A$9:$C$15239,2,FALSE))-B20411),C20410)</f>
        <v>1.24</v>
      </c>
      <c r="D20411" s="98">
        <f>AVERAGE(C$10:C20411)</f>
        <v>1.0578399176551261</v>
      </c>
      <c r="E20411" s="2"/>
      <c r="G20411" s="23"/>
    </row>
    <row r="20412" spans="1:7" customFormat="1">
      <c r="A20412" s="4">
        <v>43050</v>
      </c>
      <c r="B20412">
        <v>1.1599999999999999</v>
      </c>
      <c r="C20412">
        <f>IFERROR(((VLOOKUP(A20412,'Interest Rates-10yr'!$A$9:$C$15239,2,FALSE))-B20412),C20411)</f>
        <v>1.24</v>
      </c>
      <c r="D20412" s="98">
        <f>AVERAGE(C$10:C20412)</f>
        <v>1.0578488457579711</v>
      </c>
      <c r="E20412" s="2"/>
      <c r="G20412" s="23"/>
    </row>
    <row r="20413" spans="1:7" customFormat="1">
      <c r="A20413" s="4">
        <v>43051</v>
      </c>
      <c r="B20413">
        <v>1.1599999999999999</v>
      </c>
      <c r="C20413">
        <f>IFERROR(((VLOOKUP(A20413,'Interest Rates-10yr'!$A$9:$C$15239,2,FALSE))-B20413),C20412)</f>
        <v>1.24</v>
      </c>
      <c r="D20413" s="98">
        <f>AVERAGE(C$10:C20413)</f>
        <v>1.0578577729856835</v>
      </c>
      <c r="E20413" s="2"/>
      <c r="G20413" s="23"/>
    </row>
    <row r="20414" spans="1:7" customFormat="1">
      <c r="A20414" s="4">
        <v>43052</v>
      </c>
      <c r="B20414">
        <v>1.1599999999999999</v>
      </c>
      <c r="C20414">
        <f>IFERROR(((VLOOKUP(A20414,'Interest Rates-10yr'!$A$9:$C$15239,2,FALSE))-B20414),C20413)</f>
        <v>1.24</v>
      </c>
      <c r="D20414" s="98">
        <f>AVERAGE(C$10:C20414)</f>
        <v>1.0578666993383918</v>
      </c>
      <c r="E20414" s="2"/>
      <c r="G20414" s="23"/>
    </row>
    <row r="20415" spans="1:7" customFormat="1">
      <c r="A20415" s="4">
        <v>43053</v>
      </c>
      <c r="B20415">
        <v>1.1599999999999999</v>
      </c>
      <c r="C20415">
        <f>IFERROR(((VLOOKUP(A20415,'Interest Rates-10yr'!$A$9:$C$15239,2,FALSE))-B20415),C20414)</f>
        <v>1.22</v>
      </c>
      <c r="D20415" s="98">
        <f>AVERAGE(C$10:C20415)</f>
        <v>1.0578746447123342</v>
      </c>
      <c r="E20415" s="2"/>
      <c r="G20415" s="23"/>
    </row>
    <row r="20416" spans="1:7" customFormat="1">
      <c r="A20416" s="4">
        <v>43054</v>
      </c>
      <c r="B20416">
        <v>1.1599999999999999</v>
      </c>
      <c r="C20416">
        <f>IFERROR(((VLOOKUP(A20416,'Interest Rates-10yr'!$A$9:$C$15239,2,FALSE))-B20416),C20415)</f>
        <v>1.1700000000000002</v>
      </c>
      <c r="D20416" s="98">
        <f>AVERAGE(C$10:C20416)</f>
        <v>1.0578801391679271</v>
      </c>
      <c r="E20416" s="2"/>
      <c r="G20416" s="23"/>
    </row>
    <row r="20417" spans="1:7" customFormat="1">
      <c r="A20417" s="4">
        <v>43055</v>
      </c>
      <c r="B20417">
        <v>1.1599999999999999</v>
      </c>
      <c r="C20417">
        <f>IFERROR(((VLOOKUP(A20417,'Interest Rates-10yr'!$A$9:$C$15239,2,FALSE))-B20417),C20416)</f>
        <v>1.2100000000000002</v>
      </c>
      <c r="D20417" s="98">
        <f>AVERAGE(C$10:C20417)</f>
        <v>1.0578875931007392</v>
      </c>
      <c r="E20417" s="2"/>
      <c r="G20417" s="23"/>
    </row>
    <row r="20418" spans="1:7" customFormat="1">
      <c r="A20418" s="4">
        <v>43056</v>
      </c>
      <c r="B20418">
        <v>1.1599999999999999</v>
      </c>
      <c r="C20418">
        <f>IFERROR(((VLOOKUP(A20418,'Interest Rates-10yr'!$A$9:$C$15239,2,FALSE))-B20418),C20417)</f>
        <v>1.1900000000000002</v>
      </c>
      <c r="D20418" s="98">
        <f>AVERAGE(C$10:C20418)</f>
        <v>1.0578940663432743</v>
      </c>
      <c r="E20418" s="2"/>
      <c r="G20418" s="23"/>
    </row>
    <row r="20419" spans="1:7" customFormat="1">
      <c r="A20419" s="4">
        <v>43057</v>
      </c>
      <c r="B20419">
        <v>1.1599999999999999</v>
      </c>
      <c r="C20419">
        <f>IFERROR(((VLOOKUP(A20419,'Interest Rates-10yr'!$A$9:$C$15239,2,FALSE))-B20419),C20418)</f>
        <v>1.1900000000000002</v>
      </c>
      <c r="D20419" s="98">
        <f>AVERAGE(C$10:C20419)</f>
        <v>1.0579005389514886</v>
      </c>
      <c r="E20419" s="2"/>
      <c r="G20419" s="23"/>
    </row>
    <row r="20420" spans="1:7" customFormat="1">
      <c r="A20420" s="4">
        <v>43058</v>
      </c>
      <c r="B20420">
        <v>1.1599999999999999</v>
      </c>
      <c r="C20420">
        <f>IFERROR(((VLOOKUP(A20420,'Interest Rates-10yr'!$A$9:$C$15239,2,FALSE))-B20420),C20419)</f>
        <v>1.1900000000000002</v>
      </c>
      <c r="D20420" s="98">
        <f>AVERAGE(C$10:C20420)</f>
        <v>1.0579070109254756</v>
      </c>
      <c r="E20420" s="2"/>
      <c r="G20420" s="23"/>
    </row>
    <row r="20421" spans="1:7" customFormat="1">
      <c r="A20421" s="4">
        <v>43059</v>
      </c>
      <c r="B20421">
        <v>1.1599999999999999</v>
      </c>
      <c r="C20421">
        <f>IFERROR(((VLOOKUP(A20421,'Interest Rates-10yr'!$A$9:$C$15239,2,FALSE))-B20421),C20420)</f>
        <v>1.2100000000000002</v>
      </c>
      <c r="D20421" s="98">
        <f>AVERAGE(C$10:C20421)</f>
        <v>1.0579144620811229</v>
      </c>
      <c r="E20421" s="2"/>
      <c r="G20421" s="23"/>
    </row>
    <row r="20422" spans="1:7" customFormat="1">
      <c r="A20422" s="4">
        <v>43060</v>
      </c>
      <c r="B20422">
        <v>1.1599999999999999</v>
      </c>
      <c r="C20422">
        <f>IFERROR(((VLOOKUP(A20422,'Interest Rates-10yr'!$A$9:$C$15239,2,FALSE))-B20422),C20421)</f>
        <v>1.2</v>
      </c>
      <c r="D20422" s="98">
        <f>AVERAGE(C$10:C20422)</f>
        <v>1.0579214226228326</v>
      </c>
      <c r="E20422" s="2"/>
      <c r="G20422" s="23"/>
    </row>
    <row r="20423" spans="1:7" customFormat="1">
      <c r="A20423" s="4">
        <v>43061</v>
      </c>
      <c r="B20423">
        <v>1.1599999999999999</v>
      </c>
      <c r="C20423">
        <f>IFERROR(((VLOOKUP(A20423,'Interest Rates-10yr'!$A$9:$C$15239,2,FALSE))-B20423),C20422)</f>
        <v>1.1599999999999999</v>
      </c>
      <c r="D20423" s="98">
        <f>AVERAGE(C$10:C20423)</f>
        <v>1.0579264230430039</v>
      </c>
      <c r="E20423" s="2"/>
      <c r="G20423" s="23"/>
    </row>
    <row r="20424" spans="1:7" customFormat="1">
      <c r="A20424" s="4">
        <v>43062</v>
      </c>
      <c r="B20424">
        <v>1.1599999999999999</v>
      </c>
      <c r="C20424">
        <f>IFERROR(((VLOOKUP(A20424,'Interest Rates-10yr'!$A$9:$C$15239,2,FALSE))-B20424),C20423)</f>
        <v>1.1599999999999999</v>
      </c>
      <c r="D20424" s="98">
        <f>AVERAGE(C$10:C20424)</f>
        <v>1.0579314229732981</v>
      </c>
      <c r="E20424" s="2"/>
      <c r="G20424" s="23"/>
    </row>
    <row r="20425" spans="1:7" customFormat="1">
      <c r="A20425" s="4">
        <v>43063</v>
      </c>
      <c r="B20425">
        <v>1.1599999999999999</v>
      </c>
      <c r="C20425">
        <f>IFERROR(((VLOOKUP(A20425,'Interest Rates-10yr'!$A$9:$C$15239,2,FALSE))-B20425),C20424)</f>
        <v>1.18</v>
      </c>
      <c r="D20425" s="98">
        <f>AVERAGE(C$10:C20425)</f>
        <v>1.0579374020376118</v>
      </c>
      <c r="E20425" s="2"/>
      <c r="G20425" s="23"/>
    </row>
    <row r="20426" spans="1:7" customFormat="1">
      <c r="A20426" s="4">
        <v>43064</v>
      </c>
      <c r="B20426">
        <v>1.1599999999999999</v>
      </c>
      <c r="C20426">
        <f>IFERROR(((VLOOKUP(A20426,'Interest Rates-10yr'!$A$9:$C$15239,2,FALSE))-B20426),C20425)</f>
        <v>1.18</v>
      </c>
      <c r="D20426" s="98">
        <f>AVERAGE(C$10:C20426)</f>
        <v>1.0579433805162306</v>
      </c>
      <c r="E20426" s="2"/>
      <c r="G20426" s="23"/>
    </row>
    <row r="20427" spans="1:7" customFormat="1">
      <c r="A20427" s="4">
        <v>43065</v>
      </c>
      <c r="B20427">
        <v>1.1599999999999999</v>
      </c>
      <c r="C20427">
        <f>IFERROR(((VLOOKUP(A20427,'Interest Rates-10yr'!$A$9:$C$15239,2,FALSE))-B20427),C20426)</f>
        <v>1.18</v>
      </c>
      <c r="D20427" s="98">
        <f>AVERAGE(C$10:C20427)</f>
        <v>1.057949358409241</v>
      </c>
      <c r="E20427" s="2"/>
      <c r="G20427" s="23"/>
    </row>
    <row r="20428" spans="1:7" customFormat="1">
      <c r="A20428" s="4">
        <v>43066</v>
      </c>
      <c r="B20428">
        <v>1.1599999999999999</v>
      </c>
      <c r="C20428">
        <f>IFERROR(((VLOOKUP(A20428,'Interest Rates-10yr'!$A$9:$C$15239,2,FALSE))-B20428),C20427)</f>
        <v>1.1599999999999999</v>
      </c>
      <c r="D20428" s="98">
        <f>AVERAGE(C$10:C20428)</f>
        <v>1.0579543562368325</v>
      </c>
      <c r="E20428" s="2"/>
      <c r="G20428" s="23"/>
    </row>
    <row r="20429" spans="1:7" customFormat="1">
      <c r="A20429" s="4">
        <v>43067</v>
      </c>
      <c r="B20429">
        <v>1.1599999999999999</v>
      </c>
      <c r="C20429">
        <f>IFERROR(((VLOOKUP(A20429,'Interest Rates-10yr'!$A$9:$C$15239,2,FALSE))-B20429),C20428)</f>
        <v>1.18</v>
      </c>
      <c r="D20429" s="98">
        <f>AVERAGE(C$10:C20429)</f>
        <v>1.0579603330068503</v>
      </c>
      <c r="E20429" s="2"/>
      <c r="G20429" s="23"/>
    </row>
    <row r="20430" spans="1:7" customFormat="1">
      <c r="A20430" s="4">
        <v>43068</v>
      </c>
      <c r="B20430">
        <v>1.1599999999999999</v>
      </c>
      <c r="C20430">
        <f>IFERROR(((VLOOKUP(A20430,'Interest Rates-10yr'!$A$9:$C$15239,2,FALSE))-B20430),C20429)</f>
        <v>1.2100000000000002</v>
      </c>
      <c r="D20430" s="98">
        <f>AVERAGE(C$10:C20430)</f>
        <v>1.0579677782674639</v>
      </c>
      <c r="E20430" s="2"/>
      <c r="G20430" s="23"/>
    </row>
    <row r="20431" spans="1:7" customFormat="1">
      <c r="A20431" s="4">
        <v>43069</v>
      </c>
      <c r="B20431">
        <v>1.07</v>
      </c>
      <c r="C20431">
        <f>IFERROR(((VLOOKUP(A20431,'Interest Rates-10yr'!$A$9:$C$15239,2,FALSE))-B20431),C20430)</f>
        <v>1.3499999999999999</v>
      </c>
      <c r="D20431" s="98">
        <f>AVERAGE(C$10:C20431)</f>
        <v>1.0579820781510079</v>
      </c>
      <c r="E20431" s="2"/>
      <c r="G20431" s="23"/>
    </row>
    <row r="20432" spans="1:7" customFormat="1">
      <c r="A20432" s="4">
        <v>43070</v>
      </c>
      <c r="B20432">
        <v>1.1599999999999999</v>
      </c>
      <c r="C20432">
        <f>IFERROR(((VLOOKUP(A20432,'Interest Rates-10yr'!$A$9:$C$15239,2,FALSE))-B20432),C20431)</f>
        <v>1.2100000000000002</v>
      </c>
      <c r="D20432" s="98">
        <f>AVERAGE(C$10:C20432)</f>
        <v>1.0579895216177779</v>
      </c>
      <c r="E20432" s="2"/>
      <c r="G20432" s="23"/>
    </row>
    <row r="20433" spans="1:7" customFormat="1">
      <c r="A20433" s="4">
        <v>43071</v>
      </c>
      <c r="B20433">
        <v>1.1599999999999999</v>
      </c>
      <c r="C20433">
        <f>IFERROR(((VLOOKUP(A20433,'Interest Rates-10yr'!$A$9:$C$15239,2,FALSE))-B20433),C20432)</f>
        <v>1.2100000000000002</v>
      </c>
      <c r="D20433" s="98">
        <f>AVERAGE(C$10:C20433)</f>
        <v>1.0579969643556542</v>
      </c>
      <c r="E20433" s="2"/>
      <c r="G20433" s="23"/>
    </row>
    <row r="20434" spans="1:7" customFormat="1">
      <c r="A20434" s="4">
        <v>43072</v>
      </c>
      <c r="B20434">
        <v>1.1599999999999999</v>
      </c>
      <c r="C20434">
        <f>IFERROR(((VLOOKUP(A20434,'Interest Rates-10yr'!$A$9:$C$15239,2,FALSE))-B20434),C20433)</f>
        <v>1.2100000000000002</v>
      </c>
      <c r="D20434" s="98">
        <f>AVERAGE(C$10:C20434)</f>
        <v>1.0580044063647431</v>
      </c>
      <c r="E20434" s="2"/>
      <c r="G20434" s="23"/>
    </row>
    <row r="20435" spans="1:7" customFormat="1">
      <c r="A20435" s="4">
        <v>43073</v>
      </c>
      <c r="B20435">
        <v>1.1599999999999999</v>
      </c>
      <c r="C20435">
        <f>IFERROR(((VLOOKUP(A20435,'Interest Rates-10yr'!$A$9:$C$15239,2,FALSE))-B20435),C20434)</f>
        <v>1.2100000000000002</v>
      </c>
      <c r="D20435" s="98">
        <f>AVERAGE(C$10:C20435)</f>
        <v>1.0580118476451521</v>
      </c>
      <c r="E20435" s="2"/>
      <c r="G20435" s="23"/>
    </row>
    <row r="20436" spans="1:7" customFormat="1">
      <c r="A20436" s="4">
        <v>43074</v>
      </c>
      <c r="B20436">
        <v>1.1599999999999999</v>
      </c>
      <c r="C20436">
        <f>IFERROR(((VLOOKUP(A20436,'Interest Rates-10yr'!$A$9:$C$15239,2,FALSE))-B20436),C20435)</f>
        <v>1.2</v>
      </c>
      <c r="D20436" s="98">
        <f>AVERAGE(C$10:C20436)</f>
        <v>1.0580187986488412</v>
      </c>
      <c r="E20436" s="2"/>
      <c r="G20436" s="23"/>
    </row>
    <row r="20437" spans="1:7" customFormat="1">
      <c r="A20437" s="4">
        <v>43075</v>
      </c>
      <c r="B20437">
        <v>1.1599999999999999</v>
      </c>
      <c r="C20437">
        <f>IFERROR(((VLOOKUP(A20437,'Interest Rates-10yr'!$A$9:$C$15239,2,FALSE))-B20437),C20436)</f>
        <v>1.1700000000000002</v>
      </c>
      <c r="D20437" s="98">
        <f>AVERAGE(C$10:C20437)</f>
        <v>1.0580242803994457</v>
      </c>
      <c r="E20437" s="2"/>
      <c r="G20437" s="23"/>
    </row>
    <row r="20438" spans="1:7" customFormat="1">
      <c r="A20438" s="4">
        <v>43076</v>
      </c>
      <c r="B20438">
        <v>1.1599999999999999</v>
      </c>
      <c r="C20438">
        <f>IFERROR(((VLOOKUP(A20438,'Interest Rates-10yr'!$A$9:$C$15239,2,FALSE))-B20438),C20437)</f>
        <v>1.2100000000000002</v>
      </c>
      <c r="D20438" s="98">
        <f>AVERAGE(C$10:C20438)</f>
        <v>1.0580317196142677</v>
      </c>
      <c r="E20438" s="2"/>
      <c r="G20438" s="23"/>
    </row>
    <row r="20439" spans="1:7" customFormat="1">
      <c r="A20439" s="4">
        <v>43077</v>
      </c>
      <c r="B20439">
        <v>1.1599999999999999</v>
      </c>
      <c r="C20439">
        <f>IFERROR(((VLOOKUP(A20439,'Interest Rates-10yr'!$A$9:$C$15239,2,FALSE))-B20439),C20438)</f>
        <v>1.22</v>
      </c>
      <c r="D20439" s="98">
        <f>AVERAGE(C$10:C20439)</f>
        <v>1.0580396475770864</v>
      </c>
      <c r="E20439" s="2"/>
      <c r="G20439" s="23"/>
    </row>
    <row r="20440" spans="1:7" customFormat="1">
      <c r="A20440" s="4">
        <v>43078</v>
      </c>
      <c r="B20440">
        <v>1.1599999999999999</v>
      </c>
      <c r="C20440">
        <f>IFERROR(((VLOOKUP(A20440,'Interest Rates-10yr'!$A$9:$C$15239,2,FALSE))-B20440),C20439)</f>
        <v>1.22</v>
      </c>
      <c r="D20440" s="98">
        <f>AVERAGE(C$10:C20440)</f>
        <v>1.0580475747638334</v>
      </c>
      <c r="E20440" s="2"/>
      <c r="G20440" s="23"/>
    </row>
    <row r="20441" spans="1:7" customFormat="1">
      <c r="A20441" s="4">
        <v>43079</v>
      </c>
      <c r="B20441">
        <v>1.1599999999999999</v>
      </c>
      <c r="C20441">
        <f>IFERROR(((VLOOKUP(A20441,'Interest Rates-10yr'!$A$9:$C$15239,2,FALSE))-B20441),C20440)</f>
        <v>1.22</v>
      </c>
      <c r="D20441" s="98">
        <f>AVERAGE(C$10:C20441)</f>
        <v>1.058055501174622</v>
      </c>
      <c r="E20441" s="2"/>
      <c r="G20441" s="23"/>
    </row>
    <row r="20442" spans="1:7" customFormat="1">
      <c r="A20442" s="4">
        <v>43080</v>
      </c>
      <c r="B20442">
        <v>1.1599999999999999</v>
      </c>
      <c r="C20442">
        <f>IFERROR(((VLOOKUP(A20442,'Interest Rates-10yr'!$A$9:$C$15239,2,FALSE))-B20442),C20441)</f>
        <v>1.2300000000000002</v>
      </c>
      <c r="D20442" s="98">
        <f>AVERAGE(C$10:C20442)</f>
        <v>1.0580639162139616</v>
      </c>
      <c r="E20442" s="2"/>
      <c r="G20442" s="23"/>
    </row>
    <row r="20443" spans="1:7" customFormat="1">
      <c r="A20443" s="4">
        <v>43081</v>
      </c>
      <c r="B20443">
        <v>1.17</v>
      </c>
      <c r="C20443">
        <f>IFERROR(((VLOOKUP(A20443,'Interest Rates-10yr'!$A$9:$C$15239,2,FALSE))-B20443),C20442)</f>
        <v>1.23</v>
      </c>
      <c r="D20443" s="98">
        <f>AVERAGE(C$10:C20443)</f>
        <v>1.05807233042967</v>
      </c>
      <c r="E20443" s="2"/>
      <c r="G20443" s="23"/>
    </row>
    <row r="20444" spans="1:7" customFormat="1">
      <c r="A20444" s="4">
        <v>43082</v>
      </c>
      <c r="B20444">
        <v>1.17</v>
      </c>
      <c r="C20444">
        <f>IFERROR(((VLOOKUP(A20444,'Interest Rates-10yr'!$A$9:$C$15239,2,FALSE))-B20444),C20443)</f>
        <v>1.19</v>
      </c>
      <c r="D20444" s="98">
        <f>AVERAGE(C$10:C20444)</f>
        <v>1.0580787863958834</v>
      </c>
      <c r="E20444" s="2"/>
      <c r="G20444" s="23"/>
    </row>
    <row r="20445" spans="1:7" customFormat="1">
      <c r="A20445" s="4">
        <v>43083</v>
      </c>
      <c r="B20445">
        <v>1.41</v>
      </c>
      <c r="C20445">
        <f>IFERROR(((VLOOKUP(A20445,'Interest Rates-10yr'!$A$9:$C$15239,2,FALSE))-B20445),C20444)</f>
        <v>0.94000000000000017</v>
      </c>
      <c r="D20445" s="98">
        <f>AVERAGE(C$10:C20445)</f>
        <v>1.0580730084165137</v>
      </c>
      <c r="E20445" s="2"/>
      <c r="G20445" s="23"/>
    </row>
    <row r="20446" spans="1:7" customFormat="1">
      <c r="A20446" s="4">
        <v>43084</v>
      </c>
      <c r="B20446">
        <v>1.41</v>
      </c>
      <c r="C20446">
        <f>IFERROR(((VLOOKUP(A20446,'Interest Rates-10yr'!$A$9:$C$15239,2,FALSE))-B20446),C20445)</f>
        <v>0.94000000000000017</v>
      </c>
      <c r="D20446" s="98">
        <f>AVERAGE(C$10:C20446)</f>
        <v>1.0580672310025871</v>
      </c>
      <c r="E20446" s="2"/>
      <c r="G20446" s="23"/>
    </row>
    <row r="20447" spans="1:7" customFormat="1">
      <c r="A20447" s="4">
        <v>43085</v>
      </c>
      <c r="B20447">
        <v>1.41</v>
      </c>
      <c r="C20447">
        <f>IFERROR(((VLOOKUP(A20447,'Interest Rates-10yr'!$A$9:$C$15239,2,FALSE))-B20447),C20446)</f>
        <v>0.94000000000000017</v>
      </c>
      <c r="D20447" s="98">
        <f>AVERAGE(C$10:C20447)</f>
        <v>1.0580614541540205</v>
      </c>
      <c r="E20447" s="2"/>
      <c r="G20447" s="23"/>
    </row>
    <row r="20448" spans="1:7" customFormat="1">
      <c r="A20448" s="4">
        <v>43086</v>
      </c>
      <c r="B20448">
        <v>1.41</v>
      </c>
      <c r="C20448">
        <f>IFERROR(((VLOOKUP(A20448,'Interest Rates-10yr'!$A$9:$C$15239,2,FALSE))-B20448),C20447)</f>
        <v>0.94000000000000017</v>
      </c>
      <c r="D20448" s="98">
        <f>AVERAGE(C$10:C20448)</f>
        <v>1.0580556778707311</v>
      </c>
      <c r="E20448" s="2"/>
      <c r="G20448" s="23"/>
    </row>
    <row r="20449" spans="1:8">
      <c r="A20449" s="4">
        <v>43087</v>
      </c>
      <c r="B20449">
        <v>1.42</v>
      </c>
      <c r="C20449">
        <f>IFERROR(((VLOOKUP(A20449,'Interest Rates-10yr'!$A$9:$C$15239,2,FALSE))-B20449),C20448)</f>
        <v>0.9700000000000002</v>
      </c>
      <c r="D20449" s="98">
        <f>AVERAGE(C$10:C20449)</f>
        <v>1.0580513698630074</v>
      </c>
      <c r="E20449" s="2"/>
      <c r="H20449"/>
    </row>
    <row r="20450" spans="1:8">
      <c r="A20450" s="4">
        <v>43088</v>
      </c>
      <c r="B20450">
        <v>1.42</v>
      </c>
      <c r="C20450">
        <f>IFERROR(((VLOOKUP(A20450,'Interest Rates-10yr'!$A$9:$C$15239,2,FALSE))-B20450),C20449)</f>
        <v>1.04</v>
      </c>
      <c r="D20450" s="98">
        <f>AVERAGE(C$10:C20450)</f>
        <v>1.0580504867667859</v>
      </c>
      <c r="E20450" s="2"/>
      <c r="H20450"/>
    </row>
    <row r="20451" spans="1:8">
      <c r="A20451" s="4">
        <v>43089</v>
      </c>
      <c r="B20451">
        <v>1.42</v>
      </c>
      <c r="C20451">
        <f>IFERROR(((VLOOKUP(A20451,'Interest Rates-10yr'!$A$9:$C$15239,2,FALSE))-B20451),C20450)</f>
        <v>1.0700000000000003</v>
      </c>
      <c r="D20451" s="98">
        <f>AVERAGE(C$10:C20451)</f>
        <v>1.058051071323739</v>
      </c>
      <c r="E20451" s="2"/>
      <c r="H20451"/>
    </row>
    <row r="20452" spans="1:8">
      <c r="A20452" s="4">
        <v>43090</v>
      </c>
      <c r="B20452">
        <v>1.42</v>
      </c>
      <c r="C20452">
        <f>IFERROR(((VLOOKUP(A20452,'Interest Rates-10yr'!$A$9:$C$15239,2,FALSE))-B20452),C20451)</f>
        <v>1.06</v>
      </c>
      <c r="D20452" s="98">
        <f>AVERAGE(C$10:C20452)</f>
        <v>1.0580511666585077</v>
      </c>
      <c r="E20452" s="2"/>
      <c r="H20452"/>
    </row>
    <row r="20453" spans="1:8">
      <c r="A20453" s="4">
        <v>43091</v>
      </c>
      <c r="B20453">
        <v>1.42</v>
      </c>
      <c r="C20453">
        <f>IFERROR(((VLOOKUP(A20453,'Interest Rates-10yr'!$A$9:$C$15239,2,FALSE))-B20453),C20452)</f>
        <v>1.06</v>
      </c>
      <c r="D20453" s="98">
        <f>AVERAGE(C$10:C20453)</f>
        <v>1.0580512619839502</v>
      </c>
      <c r="E20453" s="2"/>
      <c r="H20453"/>
    </row>
    <row r="20454" spans="1:8">
      <c r="A20454" s="4">
        <v>43092</v>
      </c>
      <c r="B20454">
        <v>1.42</v>
      </c>
      <c r="C20454">
        <f>IFERROR(((VLOOKUP(A20454,'Interest Rates-10yr'!$A$9:$C$15239,2,FALSE))-B20454),C20453)</f>
        <v>1.06</v>
      </c>
      <c r="D20454" s="98">
        <f>AVERAGE(C$10:C20454)</f>
        <v>1.0580513573000674</v>
      </c>
      <c r="E20454" s="2"/>
      <c r="H20454"/>
    </row>
    <row r="20455" spans="1:8">
      <c r="A20455" s="4">
        <v>43093</v>
      </c>
      <c r="B20455">
        <v>1.42</v>
      </c>
      <c r="C20455">
        <f>IFERROR(((VLOOKUP(A20455,'Interest Rates-10yr'!$A$9:$C$15239,2,FALSE))-B20455),C20454)</f>
        <v>1.06</v>
      </c>
      <c r="D20455" s="98">
        <f>AVERAGE(C$10:C20455)</f>
        <v>1.058051452606861</v>
      </c>
      <c r="E20455" s="2"/>
      <c r="H20455"/>
    </row>
    <row r="20456" spans="1:8">
      <c r="A20456" s="4">
        <v>43094</v>
      </c>
      <c r="B20456">
        <v>1.42</v>
      </c>
      <c r="C20456">
        <f>IFERROR(((VLOOKUP(A20456,'Interest Rates-10yr'!$A$9:$C$15239,2,FALSE))-B20456),C20455)</f>
        <v>1.06</v>
      </c>
      <c r="D20456" s="98">
        <f>AVERAGE(C$10:C20456)</f>
        <v>1.0580515479043322</v>
      </c>
      <c r="E20456" s="2"/>
      <c r="H20456"/>
    </row>
    <row r="20457" spans="1:8">
      <c r="A20457" s="4">
        <v>43095</v>
      </c>
      <c r="B20457">
        <v>1.42</v>
      </c>
      <c r="C20457">
        <f>IFERROR(((VLOOKUP(A20457,'Interest Rates-10yr'!$A$9:$C$15239,2,FALSE))-B20457),C20456)</f>
        <v>1.0500000000000003</v>
      </c>
      <c r="D20457" s="98">
        <f>AVERAGE(C$10:C20457)</f>
        <v>1.0580511541470989</v>
      </c>
      <c r="E20457" s="2"/>
      <c r="H20457"/>
    </row>
    <row r="20458" spans="1:8">
      <c r="A20458" s="4">
        <v>43096</v>
      </c>
      <c r="B20458">
        <v>1.42</v>
      </c>
      <c r="C20458">
        <f>IFERROR(((VLOOKUP(A20458,'Interest Rates-10yr'!$A$9:$C$15239,2,FALSE))-B20458),C20457)</f>
        <v>1</v>
      </c>
      <c r="D20458" s="98">
        <f>AVERAGE(C$10:C20458)</f>
        <v>1.0580483153210367</v>
      </c>
      <c r="E20458" s="2"/>
      <c r="H20458"/>
    </row>
    <row r="20459" spans="1:8">
      <c r="A20459" s="4">
        <v>43097</v>
      </c>
      <c r="B20459">
        <v>1.42</v>
      </c>
      <c r="C20459">
        <f>IFERROR(((VLOOKUP(A20459,'Interest Rates-10yr'!$A$9:$C$15239,2,FALSE))-B20459),C20458)</f>
        <v>1.0100000000000002</v>
      </c>
      <c r="D20459" s="98">
        <f>AVERAGE(C$10:C20459)</f>
        <v>1.0580459657701651</v>
      </c>
      <c r="E20459" s="2"/>
      <c r="H20459"/>
    </row>
    <row r="20460" spans="1:8">
      <c r="A20460" s="4">
        <v>43098</v>
      </c>
      <c r="B20460">
        <v>1.33</v>
      </c>
      <c r="C20460">
        <f>IFERROR(((VLOOKUP(A20460,'Interest Rates-10yr'!$A$9:$C$15239,2,FALSE))-B20460),C20459)</f>
        <v>1.0699999999999998</v>
      </c>
      <c r="D20460" s="98">
        <f>AVERAGE(C$10:C20460)</f>
        <v>1.0580465502909333</v>
      </c>
      <c r="E20460" s="2"/>
      <c r="H20460"/>
    </row>
    <row r="20461" spans="1:8">
      <c r="A20461" s="4">
        <v>43099</v>
      </c>
      <c r="B20461">
        <v>1.33</v>
      </c>
      <c r="C20461">
        <f>IFERROR(((VLOOKUP(A20461,'Interest Rates-10yr'!$A$9:$C$15239,2,FALSE))-B20461),C20460)</f>
        <v>1.0699999999999998</v>
      </c>
      <c r="D20461" s="98">
        <f>AVERAGE(C$10:C20461)</f>
        <v>1.0580471347545413</v>
      </c>
      <c r="E20461" s="2"/>
      <c r="H20461"/>
    </row>
    <row r="20462" spans="1:8">
      <c r="A20462" s="4">
        <v>43100</v>
      </c>
      <c r="B20462">
        <v>1.33</v>
      </c>
      <c r="C20462">
        <f>IFERROR(((VLOOKUP(A20462,'Interest Rates-10yr'!$A$9:$C$15239,2,FALSE))-B20462),C20461)</f>
        <v>1.0699999999999998</v>
      </c>
      <c r="D20462" s="98">
        <f>AVERAGE(C$10:C20462)</f>
        <v>1.0580477191609972</v>
      </c>
      <c r="E20462" s="2"/>
      <c r="F20462" s="12" t="s">
        <v>167</v>
      </c>
      <c r="G20462" s="23">
        <f>AVERAGE(B20371:B20462)/100</f>
        <v>1.2046739130434768E-2</v>
      </c>
      <c r="H20462" s="23">
        <f>AVERAGE(C20371:C20462)/100</f>
        <v>1.1678260869565214E-2</v>
      </c>
    </row>
    <row r="20463" spans="1:8">
      <c r="A20463" s="4">
        <v>43101</v>
      </c>
      <c r="B20463">
        <v>1.33</v>
      </c>
      <c r="C20463">
        <f>IFERROR(((VLOOKUP(A20463,'Interest Rates-10yr'!$A$9:$C$15239,2,FALSE))-B20463),C20462)</f>
        <v>1.0699999999999998</v>
      </c>
      <c r="D20463" s="98">
        <f>AVERAGE(C$10:C20463)</f>
        <v>1.0580483035103099</v>
      </c>
      <c r="E20463" s="2"/>
      <c r="H20463"/>
    </row>
    <row r="20464" spans="1:8">
      <c r="A20464" s="4">
        <v>43102</v>
      </c>
      <c r="B20464">
        <v>1.42</v>
      </c>
      <c r="C20464">
        <f>IFERROR(((VLOOKUP(A20464,'Interest Rates-10yr'!$A$9:$C$15239,2,FALSE))-B20464),C20463)</f>
        <v>1.04</v>
      </c>
      <c r="D20464" s="98">
        <f>AVERAGE(C$10:C20464)</f>
        <v>1.0580474211684125</v>
      </c>
      <c r="E20464" s="2"/>
      <c r="H20464"/>
    </row>
    <row r="20465" spans="1:7" customFormat="1">
      <c r="A20465" s="4">
        <v>43103</v>
      </c>
      <c r="B20465">
        <v>1.42</v>
      </c>
      <c r="C20465">
        <f>IFERROR(((VLOOKUP(A20465,'Interest Rates-10yr'!$A$9:$C$15239,2,FALSE))-B20465),C20464)</f>
        <v>1.02</v>
      </c>
      <c r="D20465" s="98">
        <f>AVERAGE(C$10:C20465)</f>
        <v>1.0580455612045305</v>
      </c>
      <c r="E20465" s="2"/>
      <c r="G20465" s="23"/>
    </row>
    <row r="20466" spans="1:7" customFormat="1">
      <c r="A20466" s="4">
        <v>43104</v>
      </c>
      <c r="B20466">
        <v>1.42</v>
      </c>
      <c r="C20466">
        <f>IFERROR(((VLOOKUP(A20466,'Interest Rates-10yr'!$A$9:$C$15239,2,FALSE))-B20466),C20465)</f>
        <v>1.04</v>
      </c>
      <c r="D20466" s="98">
        <f>AVERAGE(C$10:C20466)</f>
        <v>1.0580446790829485</v>
      </c>
      <c r="E20466" s="2"/>
      <c r="G20466" s="23"/>
    </row>
    <row r="20467" spans="1:7" customFormat="1">
      <c r="A20467" s="4">
        <v>43105</v>
      </c>
      <c r="B20467">
        <v>1.42</v>
      </c>
      <c r="C20467">
        <f>IFERROR(((VLOOKUP(A20467,'Interest Rates-10yr'!$A$9:$C$15239,2,FALSE))-B20467),C20466)</f>
        <v>1.0500000000000003</v>
      </c>
      <c r="D20467" s="98">
        <f>AVERAGE(C$10:C20467)</f>
        <v>1.0580442858539387</v>
      </c>
      <c r="E20467" s="2"/>
      <c r="G20467" s="23"/>
    </row>
    <row r="20468" spans="1:7" customFormat="1">
      <c r="A20468" s="4">
        <v>43106</v>
      </c>
      <c r="B20468">
        <v>1.42</v>
      </c>
      <c r="C20468">
        <f>IFERROR(((VLOOKUP(A20468,'Interest Rates-10yr'!$A$9:$C$15239,2,FALSE))-B20468),C20467)</f>
        <v>1.0500000000000003</v>
      </c>
      <c r="D20468" s="98">
        <f>AVERAGE(C$10:C20468)</f>
        <v>1.0580438926633695</v>
      </c>
      <c r="E20468" s="2"/>
      <c r="G20468" s="23"/>
    </row>
    <row r="20469" spans="1:7" customFormat="1">
      <c r="A20469" s="4">
        <v>43107</v>
      </c>
      <c r="B20469">
        <v>1.42</v>
      </c>
      <c r="C20469">
        <f>IFERROR(((VLOOKUP(A20469,'Interest Rates-10yr'!$A$9:$C$15239,2,FALSE))-B20469),C20468)</f>
        <v>1.0500000000000003</v>
      </c>
      <c r="D20469" s="98">
        <f>AVERAGE(C$10:C20469)</f>
        <v>1.0580434995112353</v>
      </c>
      <c r="E20469" s="2"/>
      <c r="G20469" s="23"/>
    </row>
    <row r="20470" spans="1:7" customFormat="1">
      <c r="A20470" s="4">
        <v>43108</v>
      </c>
      <c r="B20470">
        <v>1.42</v>
      </c>
      <c r="C20470">
        <f>IFERROR(((VLOOKUP(A20470,'Interest Rates-10yr'!$A$9:$C$15239,2,FALSE))-B20470),C20469)</f>
        <v>1.0700000000000003</v>
      </c>
      <c r="D20470" s="98">
        <f>AVERAGE(C$10:C20470)</f>
        <v>1.0580440838668626</v>
      </c>
      <c r="E20470" s="2"/>
      <c r="G20470" s="23"/>
    </row>
    <row r="20471" spans="1:7" customFormat="1">
      <c r="A20471" s="4">
        <v>43109</v>
      </c>
      <c r="B20471">
        <v>1.42</v>
      </c>
      <c r="C20471">
        <f>IFERROR(((VLOOKUP(A20471,'Interest Rates-10yr'!$A$9:$C$15239,2,FALSE))-B20471),C20470)</f>
        <v>1.1299999999999999</v>
      </c>
      <c r="D20471" s="98">
        <f>AVERAGE(C$10:C20471)</f>
        <v>1.0580476004300594</v>
      </c>
      <c r="E20471" s="2"/>
      <c r="G20471" s="23"/>
    </row>
    <row r="20472" spans="1:7" customFormat="1">
      <c r="A20472" s="4">
        <v>43110</v>
      </c>
      <c r="B20472">
        <v>1.42</v>
      </c>
      <c r="C20472">
        <f>IFERROR(((VLOOKUP(A20472,'Interest Rates-10yr'!$A$9:$C$15239,2,FALSE))-B20472),C20471)</f>
        <v>1.1299999999999999</v>
      </c>
      <c r="D20472" s="98">
        <f>AVERAGE(C$10:C20472)</f>
        <v>1.0580511166495568</v>
      </c>
      <c r="E20472" s="2"/>
      <c r="G20472" s="23"/>
    </row>
    <row r="20473" spans="1:7" customFormat="1">
      <c r="A20473" s="4">
        <v>43111</v>
      </c>
      <c r="B20473">
        <v>1.42</v>
      </c>
      <c r="C20473">
        <f>IFERROR(((VLOOKUP(A20473,'Interest Rates-10yr'!$A$9:$C$15239,2,FALSE))-B20473),C20472)</f>
        <v>1.1200000000000001</v>
      </c>
      <c r="D20473" s="98">
        <f>AVERAGE(C$10:C20473)</f>
        <v>1.0580541438623865</v>
      </c>
      <c r="E20473" s="2"/>
      <c r="G20473" s="23"/>
    </row>
    <row r="20474" spans="1:7" customFormat="1">
      <c r="A20474" s="4">
        <v>43112</v>
      </c>
      <c r="B20474">
        <v>1.42</v>
      </c>
      <c r="C20474">
        <f>IFERROR(((VLOOKUP(A20474,'Interest Rates-10yr'!$A$9:$C$15239,2,FALSE))-B20474),C20473)</f>
        <v>1.1299999999999999</v>
      </c>
      <c r="D20474" s="98">
        <f>AVERAGE(C$10:C20474)</f>
        <v>1.0580576594185134</v>
      </c>
      <c r="E20474" s="2"/>
      <c r="G20474" s="23"/>
    </row>
    <row r="20475" spans="1:7" customFormat="1">
      <c r="A20475" s="4">
        <v>43113</v>
      </c>
      <c r="B20475">
        <v>1.42</v>
      </c>
      <c r="C20475">
        <f>IFERROR(((VLOOKUP(A20475,'Interest Rates-10yr'!$A$9:$C$15239,2,FALSE))-B20475),C20474)</f>
        <v>1.1299999999999999</v>
      </c>
      <c r="D20475" s="98">
        <f>AVERAGE(C$10:C20475)</f>
        <v>1.0580611746310895</v>
      </c>
      <c r="E20475" s="2"/>
      <c r="G20475" s="23"/>
    </row>
    <row r="20476" spans="1:7" customFormat="1">
      <c r="A20476" s="4">
        <v>43114</v>
      </c>
      <c r="B20476">
        <v>1.42</v>
      </c>
      <c r="C20476">
        <f>IFERROR(((VLOOKUP(A20476,'Interest Rates-10yr'!$A$9:$C$15239,2,FALSE))-B20476),C20475)</f>
        <v>1.1299999999999999</v>
      </c>
      <c r="D20476" s="98">
        <f>AVERAGE(C$10:C20476)</f>
        <v>1.0580646895001651</v>
      </c>
      <c r="E20476" s="2"/>
      <c r="G20476" s="23"/>
    </row>
    <row r="20477" spans="1:7" customFormat="1">
      <c r="A20477" s="4">
        <v>43115</v>
      </c>
      <c r="B20477">
        <v>1.42</v>
      </c>
      <c r="C20477">
        <f>IFERROR(((VLOOKUP(A20477,'Interest Rates-10yr'!$A$9:$C$15239,2,FALSE))-B20477),C20476)</f>
        <v>1.1299999999999999</v>
      </c>
      <c r="D20477" s="98">
        <f>AVERAGE(C$10:C20477)</f>
        <v>1.0580682040257905</v>
      </c>
      <c r="E20477" s="2"/>
      <c r="G20477" s="23"/>
    </row>
    <row r="20478" spans="1:7" customFormat="1">
      <c r="A20478" s="4">
        <v>43116</v>
      </c>
      <c r="B20478">
        <v>1.42</v>
      </c>
      <c r="C20478">
        <f>IFERROR(((VLOOKUP(A20478,'Interest Rates-10yr'!$A$9:$C$15239,2,FALSE))-B20478),C20477)</f>
        <v>1.1200000000000001</v>
      </c>
      <c r="D20478" s="98">
        <f>AVERAGE(C$10:C20478)</f>
        <v>1.0580712296643646</v>
      </c>
      <c r="E20478" s="2"/>
      <c r="G20478" s="23"/>
    </row>
    <row r="20479" spans="1:7" customFormat="1">
      <c r="A20479" s="4">
        <v>43117</v>
      </c>
      <c r="B20479">
        <v>1.42</v>
      </c>
      <c r="C20479">
        <f>IFERROR(((VLOOKUP(A20479,'Interest Rates-10yr'!$A$9:$C$15239,2,FALSE))-B20479),C20478)</f>
        <v>1.1499999999999999</v>
      </c>
      <c r="D20479" s="98">
        <f>AVERAGE(C$10:C20479)</f>
        <v>1.0580757205666771</v>
      </c>
      <c r="E20479" s="2"/>
      <c r="G20479" s="23"/>
    </row>
    <row r="20480" spans="1:7" customFormat="1">
      <c r="A20480" s="4">
        <v>43118</v>
      </c>
      <c r="B20480">
        <v>1.42</v>
      </c>
      <c r="C20480">
        <f>IFERROR(((VLOOKUP(A20480,'Interest Rates-10yr'!$A$9:$C$15239,2,FALSE))-B20480),C20479)</f>
        <v>1.2000000000000002</v>
      </c>
      <c r="D20480" s="98">
        <f>AVERAGE(C$10:C20480)</f>
        <v>1.0580826535098373</v>
      </c>
      <c r="E20480" s="2"/>
      <c r="G20480" s="23"/>
    </row>
    <row r="20481" spans="1:7" customFormat="1">
      <c r="A20481" s="4">
        <v>43119</v>
      </c>
      <c r="B20481">
        <v>1.42</v>
      </c>
      <c r="C20481">
        <f>IFERROR(((VLOOKUP(A20481,'Interest Rates-10yr'!$A$9:$C$15239,2,FALSE))-B20481),C20480)</f>
        <v>1.2200000000000002</v>
      </c>
      <c r="D20481" s="98">
        <f>AVERAGE(C$10:C20481)</f>
        <v>1.0580905627198067</v>
      </c>
      <c r="E20481" s="2"/>
      <c r="G20481" s="23"/>
    </row>
    <row r="20482" spans="1:7" customFormat="1">
      <c r="A20482" s="4">
        <v>43120</v>
      </c>
      <c r="B20482">
        <v>1.42</v>
      </c>
      <c r="C20482">
        <f>IFERROR(((VLOOKUP(A20482,'Interest Rates-10yr'!$A$9:$C$15239,2,FALSE))-B20482),C20481)</f>
        <v>1.2200000000000002</v>
      </c>
      <c r="D20482" s="98">
        <f>AVERAGE(C$10:C20482)</f>
        <v>1.0580984711571282</v>
      </c>
      <c r="E20482" s="2"/>
      <c r="G20482" s="23"/>
    </row>
    <row r="20483" spans="1:7" customFormat="1">
      <c r="A20483" s="4">
        <v>43121</v>
      </c>
      <c r="B20483">
        <v>1.42</v>
      </c>
      <c r="C20483">
        <f>IFERROR(((VLOOKUP(A20483,'Interest Rates-10yr'!$A$9:$C$15239,2,FALSE))-B20483),C20482)</f>
        <v>1.2200000000000002</v>
      </c>
      <c r="D20483" s="98">
        <f>AVERAGE(C$10:C20483)</f>
        <v>1.0581063788219149</v>
      </c>
      <c r="E20483" s="2"/>
      <c r="G20483" s="23"/>
    </row>
    <row r="20484" spans="1:7" customFormat="1">
      <c r="A20484" s="4">
        <v>43122</v>
      </c>
      <c r="B20484">
        <v>1.42</v>
      </c>
      <c r="C20484">
        <f>IFERROR(((VLOOKUP(A20484,'Interest Rates-10yr'!$A$9:$C$15239,2,FALSE))-B20484),C20483)</f>
        <v>1.2400000000000002</v>
      </c>
      <c r="D20484" s="98">
        <f>AVERAGE(C$10:C20484)</f>
        <v>1.058115262515257</v>
      </c>
      <c r="E20484" s="2"/>
      <c r="G20484" s="23"/>
    </row>
    <row r="20485" spans="1:7" customFormat="1">
      <c r="A20485" s="4">
        <v>43123</v>
      </c>
      <c r="B20485">
        <v>1.42</v>
      </c>
      <c r="C20485">
        <f>IFERROR(((VLOOKUP(A20485,'Interest Rates-10yr'!$A$9:$C$15239,2,FALSE))-B20485),C20484)</f>
        <v>1.21</v>
      </c>
      <c r="D20485" s="98">
        <f>AVERAGE(C$10:C20485)</f>
        <v>1.0581226802109731</v>
      </c>
      <c r="E20485" s="2"/>
      <c r="G20485" s="23"/>
    </row>
    <row r="20486" spans="1:7" customFormat="1">
      <c r="A20486" s="4">
        <v>43124</v>
      </c>
      <c r="B20486">
        <v>1.42</v>
      </c>
      <c r="C20486">
        <f>IFERROR(((VLOOKUP(A20486,'Interest Rates-10yr'!$A$9:$C$15239,2,FALSE))-B20486),C20485)</f>
        <v>1.23</v>
      </c>
      <c r="D20486" s="98">
        <f>AVERAGE(C$10:C20486)</f>
        <v>1.0581310738877709</v>
      </c>
      <c r="E20486" s="2"/>
      <c r="G20486" s="23"/>
    </row>
    <row r="20487" spans="1:7" customFormat="1">
      <c r="A20487" s="4">
        <v>43125</v>
      </c>
      <c r="B20487">
        <v>1.42</v>
      </c>
      <c r="C20487">
        <f>IFERROR(((VLOOKUP(A20487,'Interest Rates-10yr'!$A$9:$C$15239,2,FALSE))-B20487),C20486)</f>
        <v>1.21</v>
      </c>
      <c r="D20487" s="98">
        <f>AVERAGE(C$10:C20487)</f>
        <v>1.0581384900869168</v>
      </c>
      <c r="E20487" s="2"/>
      <c r="G20487" s="23"/>
    </row>
    <row r="20488" spans="1:7" customFormat="1">
      <c r="A20488" s="4">
        <v>43126</v>
      </c>
      <c r="B20488">
        <v>1.42</v>
      </c>
      <c r="C20488">
        <f>IFERROR(((VLOOKUP(A20488,'Interest Rates-10yr'!$A$9:$C$15239,2,FALSE))-B20488),C20487)</f>
        <v>1.2400000000000002</v>
      </c>
      <c r="D20488" s="98">
        <f>AVERAGE(C$10:C20488)</f>
        <v>1.0581473704770685</v>
      </c>
      <c r="E20488" s="2"/>
      <c r="G20488" s="23"/>
    </row>
    <row r="20489" spans="1:7" customFormat="1">
      <c r="A20489" s="4">
        <v>43127</v>
      </c>
      <c r="B20489">
        <v>1.42</v>
      </c>
      <c r="C20489">
        <f>IFERROR(((VLOOKUP(A20489,'Interest Rates-10yr'!$A$9:$C$15239,2,FALSE))-B20489),C20488)</f>
        <v>1.2400000000000002</v>
      </c>
      <c r="D20489" s="98">
        <f>AVERAGE(C$10:C20489)</f>
        <v>1.0581562499999946</v>
      </c>
      <c r="E20489" s="2"/>
      <c r="G20489" s="23"/>
    </row>
    <row r="20490" spans="1:7" customFormat="1">
      <c r="A20490" s="4">
        <v>43128</v>
      </c>
      <c r="B20490">
        <v>1.42</v>
      </c>
      <c r="C20490">
        <f>IFERROR(((VLOOKUP(A20490,'Interest Rates-10yr'!$A$9:$C$15239,2,FALSE))-B20490),C20489)</f>
        <v>1.2400000000000002</v>
      </c>
      <c r="D20490" s="98">
        <f>AVERAGE(C$10:C20490)</f>
        <v>1.058165128655822</v>
      </c>
      <c r="E20490" s="2"/>
      <c r="G20490" s="23"/>
    </row>
    <row r="20491" spans="1:7" customFormat="1">
      <c r="A20491" s="4">
        <v>43129</v>
      </c>
      <c r="B20491">
        <v>1.42</v>
      </c>
      <c r="C20491">
        <f>IFERROR(((VLOOKUP(A20491,'Interest Rates-10yr'!$A$9:$C$15239,2,FALSE))-B20491),C20490)</f>
        <v>1.2800000000000002</v>
      </c>
      <c r="D20491" s="98">
        <f>AVERAGE(C$10:C20491)</f>
        <v>1.0581759593789615</v>
      </c>
      <c r="E20491" s="2"/>
      <c r="G20491" s="23"/>
    </row>
    <row r="20492" spans="1:7" customFormat="1">
      <c r="A20492" s="4">
        <v>43130</v>
      </c>
      <c r="B20492">
        <v>1.42</v>
      </c>
      <c r="C20492">
        <f>IFERROR(((VLOOKUP(A20492,'Interest Rates-10yr'!$A$9:$C$15239,2,FALSE))-B20492),C20491)</f>
        <v>1.31</v>
      </c>
      <c r="D20492" s="98">
        <f>AVERAGE(C$10:C20492)</f>
        <v>1.0581882536737728</v>
      </c>
      <c r="E20492" s="2"/>
      <c r="G20492" s="23"/>
    </row>
    <row r="20493" spans="1:7" customFormat="1">
      <c r="A20493" s="4">
        <v>43131</v>
      </c>
      <c r="B20493">
        <v>1.34</v>
      </c>
      <c r="C20493">
        <f>IFERROR(((VLOOKUP(A20493,'Interest Rates-10yr'!$A$9:$C$15239,2,FALSE))-B20493),C20492)</f>
        <v>1.3800000000000001</v>
      </c>
      <c r="D20493" s="98">
        <f>AVERAGE(C$10:C20493)</f>
        <v>1.0582039640695124</v>
      </c>
      <c r="E20493" s="2"/>
      <c r="G20493" s="23"/>
    </row>
    <row r="20494" spans="1:7" customFormat="1">
      <c r="A20494" s="4">
        <v>43132</v>
      </c>
      <c r="B20494">
        <v>1.42</v>
      </c>
      <c r="C20494">
        <f>IFERROR(((VLOOKUP(A20494,'Interest Rates-10yr'!$A$9:$C$15239,2,FALSE))-B20494),C20493)</f>
        <v>1.3599999999999999</v>
      </c>
      <c r="D20494" s="98">
        <f>AVERAGE(C$10:C20494)</f>
        <v>1.0582186966072684</v>
      </c>
      <c r="E20494" s="2"/>
      <c r="G20494" s="23"/>
    </row>
    <row r="20495" spans="1:7" customFormat="1">
      <c r="A20495" s="4">
        <v>43133</v>
      </c>
      <c r="B20495">
        <v>1.42</v>
      </c>
      <c r="C20495">
        <f>IFERROR(((VLOOKUP(A20495,'Interest Rates-10yr'!$A$9:$C$15239,2,FALSE))-B20495),C20494)</f>
        <v>1.42</v>
      </c>
      <c r="D20495" s="98">
        <f>AVERAGE(C$10:C20495)</f>
        <v>1.0582363565361657</v>
      </c>
      <c r="E20495" s="2"/>
      <c r="G20495" s="23"/>
    </row>
    <row r="20496" spans="1:7" customFormat="1">
      <c r="A20496" s="4">
        <v>43134</v>
      </c>
      <c r="B20496">
        <v>1.42</v>
      </c>
      <c r="C20496">
        <f>IFERROR(((VLOOKUP(A20496,'Interest Rates-10yr'!$A$9:$C$15239,2,FALSE))-B20496),C20495)</f>
        <v>1.42</v>
      </c>
      <c r="D20496" s="98">
        <f>AVERAGE(C$10:C20496)</f>
        <v>1.0582540147410497</v>
      </c>
      <c r="E20496" s="2"/>
      <c r="G20496" s="23"/>
    </row>
    <row r="20497" spans="1:7" customFormat="1">
      <c r="A20497" s="4">
        <v>43135</v>
      </c>
      <c r="B20497">
        <v>1.42</v>
      </c>
      <c r="C20497">
        <f>IFERROR(((VLOOKUP(A20497,'Interest Rates-10yr'!$A$9:$C$15239,2,FALSE))-B20497),C20496)</f>
        <v>1.42</v>
      </c>
      <c r="D20497" s="98">
        <f>AVERAGE(C$10:C20497)</f>
        <v>1.0582716712221734</v>
      </c>
      <c r="E20497" s="2"/>
      <c r="G20497" s="23"/>
    </row>
    <row r="20498" spans="1:7" customFormat="1">
      <c r="A20498" s="4">
        <v>43136</v>
      </c>
      <c r="B20498">
        <v>1.42</v>
      </c>
      <c r="C20498">
        <f>IFERROR(((VLOOKUP(A20498,'Interest Rates-10yr'!$A$9:$C$15239,2,FALSE))-B20498),C20497)</f>
        <v>1.35</v>
      </c>
      <c r="D20498" s="98">
        <f>AVERAGE(C$10:C20498)</f>
        <v>1.0582859095124157</v>
      </c>
      <c r="E20498" s="2"/>
      <c r="G20498" s="23"/>
    </row>
    <row r="20499" spans="1:7" customFormat="1">
      <c r="A20499" s="4">
        <v>43137</v>
      </c>
      <c r="B20499">
        <v>1.42</v>
      </c>
      <c r="C20499">
        <f>IFERROR(((VLOOKUP(A20499,'Interest Rates-10yr'!$A$9:$C$15239,2,FALSE))-B20499),C20498)</f>
        <v>1.37</v>
      </c>
      <c r="D20499" s="98">
        <f>AVERAGE(C$10:C20499)</f>
        <v>1.0583011224987742</v>
      </c>
      <c r="E20499" s="2"/>
      <c r="G20499" s="23"/>
    </row>
    <row r="20500" spans="1:7" customFormat="1">
      <c r="A20500" s="4">
        <v>43138</v>
      </c>
      <c r="B20500">
        <v>1.42</v>
      </c>
      <c r="C20500">
        <f>IFERROR(((VLOOKUP(A20500,'Interest Rates-10yr'!$A$9:$C$15239,2,FALSE))-B20500),C20499)</f>
        <v>1.42</v>
      </c>
      <c r="D20500" s="98">
        <f>AVERAGE(C$10:C20500)</f>
        <v>1.0583187740959388</v>
      </c>
      <c r="E20500" s="2"/>
      <c r="G20500" s="23"/>
    </row>
    <row r="20501" spans="1:7" customFormat="1">
      <c r="A20501" s="4">
        <v>43139</v>
      </c>
      <c r="B20501">
        <v>1.42</v>
      </c>
      <c r="C20501">
        <f>IFERROR(((VLOOKUP(A20501,'Interest Rates-10yr'!$A$9:$C$15239,2,FALSE))-B20501),C20500)</f>
        <v>1.4300000000000002</v>
      </c>
      <c r="D20501" s="98">
        <f>AVERAGE(C$10:C20501)</f>
        <v>1.0583369119656394</v>
      </c>
      <c r="E20501" s="2"/>
      <c r="G20501" s="23"/>
    </row>
    <row r="20502" spans="1:7" customFormat="1">
      <c r="A20502" s="4">
        <v>43140</v>
      </c>
      <c r="B20502">
        <v>1.42</v>
      </c>
      <c r="C20502">
        <f>IFERROR(((VLOOKUP(A20502,'Interest Rates-10yr'!$A$9:$C$15239,2,FALSE))-B20502),C20501)</f>
        <v>1.4100000000000001</v>
      </c>
      <c r="D20502" s="98">
        <f>AVERAGE(C$10:C20502)</f>
        <v>1.0583540721221822</v>
      </c>
      <c r="E20502" s="2"/>
      <c r="G20502" s="23"/>
    </row>
    <row r="20503" spans="1:7" customFormat="1">
      <c r="A20503" s="4">
        <v>43141</v>
      </c>
      <c r="B20503">
        <v>1.42</v>
      </c>
      <c r="C20503">
        <f>IFERROR(((VLOOKUP(A20503,'Interest Rates-10yr'!$A$9:$C$15239,2,FALSE))-B20503),C20502)</f>
        <v>1.4100000000000001</v>
      </c>
      <c r="D20503" s="98">
        <f>AVERAGE(C$10:C20503)</f>
        <v>1.0583712306040736</v>
      </c>
      <c r="E20503" s="2"/>
      <c r="G20503" s="23"/>
    </row>
    <row r="20504" spans="1:7" customFormat="1">
      <c r="A20504" s="4">
        <v>43142</v>
      </c>
      <c r="B20504">
        <v>1.42</v>
      </c>
      <c r="C20504">
        <f>IFERROR(((VLOOKUP(A20504,'Interest Rates-10yr'!$A$9:$C$15239,2,FALSE))-B20504),C20503)</f>
        <v>1.4100000000000001</v>
      </c>
      <c r="D20504" s="98">
        <f>AVERAGE(C$10:C20504)</f>
        <v>1.0583883874115581</v>
      </c>
      <c r="E20504" s="2"/>
      <c r="G20504" s="23"/>
    </row>
    <row r="20505" spans="1:7" customFormat="1">
      <c r="A20505" s="4">
        <v>43143</v>
      </c>
      <c r="B20505">
        <v>1.42</v>
      </c>
      <c r="C20505">
        <f>IFERROR(((VLOOKUP(A20505,'Interest Rates-10yr'!$A$9:$C$15239,2,FALSE))-B20505),C20504)</f>
        <v>1.44</v>
      </c>
      <c r="D20505" s="98">
        <f>AVERAGE(C$10:C20505)</f>
        <v>1.0584070062451152</v>
      </c>
      <c r="E20505" s="2"/>
      <c r="G20505" s="23"/>
    </row>
    <row r="20506" spans="1:7" customFormat="1">
      <c r="A20506" s="4">
        <v>43144</v>
      </c>
      <c r="B20506">
        <v>1.42</v>
      </c>
      <c r="C20506">
        <f>IFERROR(((VLOOKUP(A20506,'Interest Rates-10yr'!$A$9:$C$15239,2,FALSE))-B20506),C20505)</f>
        <v>1.4100000000000001</v>
      </c>
      <c r="D20506" s="98">
        <f>AVERAGE(C$10:C20506)</f>
        <v>1.0584241596331112</v>
      </c>
      <c r="E20506" s="2"/>
      <c r="G20506" s="23"/>
    </row>
    <row r="20507" spans="1:7" customFormat="1">
      <c r="A20507" s="4">
        <v>43145</v>
      </c>
      <c r="B20507">
        <v>1.42</v>
      </c>
      <c r="C20507">
        <f>IFERROR(((VLOOKUP(A20507,'Interest Rates-10yr'!$A$9:$C$15239,2,FALSE))-B20507),C20506)</f>
        <v>1.4900000000000002</v>
      </c>
      <c r="D20507" s="98">
        <f>AVERAGE(C$10:C20507)</f>
        <v>1.05844521416723</v>
      </c>
      <c r="E20507" s="2"/>
      <c r="G20507" s="23"/>
    </row>
    <row r="20508" spans="1:7" customFormat="1">
      <c r="A20508" s="4">
        <v>43146</v>
      </c>
      <c r="B20508">
        <v>1.42</v>
      </c>
      <c r="C20508">
        <f>IFERROR(((VLOOKUP(A20508,'Interest Rates-10yr'!$A$9:$C$15239,2,FALSE))-B20508),C20507)</f>
        <v>1.48</v>
      </c>
      <c r="D20508" s="98">
        <f>AVERAGE(C$10:C20508)</f>
        <v>1.0584657788184733</v>
      </c>
      <c r="E20508" s="2"/>
      <c r="G20508" s="23"/>
    </row>
    <row r="20509" spans="1:7" customFormat="1">
      <c r="A20509" s="4">
        <v>43147</v>
      </c>
      <c r="B20509">
        <v>1.42</v>
      </c>
      <c r="C20509">
        <f>IFERROR(((VLOOKUP(A20509,'Interest Rates-10yr'!$A$9:$C$15239,2,FALSE))-B20509),C20508)</f>
        <v>1.4500000000000002</v>
      </c>
      <c r="D20509" s="98">
        <f>AVERAGE(C$10:C20509)</f>
        <v>1.0584848780487748</v>
      </c>
      <c r="E20509" s="2"/>
      <c r="G20509" s="23"/>
    </row>
    <row r="20510" spans="1:7" customFormat="1">
      <c r="A20510" s="4">
        <v>43148</v>
      </c>
      <c r="B20510">
        <v>1.42</v>
      </c>
      <c r="C20510">
        <f>IFERROR(((VLOOKUP(A20510,'Interest Rates-10yr'!$A$9:$C$15239,2,FALSE))-B20510),C20509)</f>
        <v>1.4500000000000002</v>
      </c>
      <c r="D20510" s="98">
        <f>AVERAGE(C$10:C20510)</f>
        <v>1.0585039754158276</v>
      </c>
      <c r="E20510" s="2"/>
      <c r="G20510" s="23"/>
    </row>
    <row r="20511" spans="1:7" customFormat="1">
      <c r="A20511" s="4">
        <v>43149</v>
      </c>
      <c r="B20511">
        <v>1.42</v>
      </c>
      <c r="C20511">
        <f>IFERROR(((VLOOKUP(A20511,'Interest Rates-10yr'!$A$9:$C$15239,2,FALSE))-B20511),C20510)</f>
        <v>1.4500000000000002</v>
      </c>
      <c r="D20511" s="98">
        <f>AVERAGE(C$10:C20511)</f>
        <v>1.0585230709199045</v>
      </c>
      <c r="E20511" s="2"/>
      <c r="G20511" s="23"/>
    </row>
    <row r="20512" spans="1:7" customFormat="1">
      <c r="A20512" s="4">
        <v>43150</v>
      </c>
      <c r="B20512">
        <v>1.42</v>
      </c>
      <c r="C20512">
        <f>IFERROR(((VLOOKUP(A20512,'Interest Rates-10yr'!$A$9:$C$15239,2,FALSE))-B20512),C20511)</f>
        <v>1.4500000000000002</v>
      </c>
      <c r="D20512" s="98">
        <f>AVERAGE(C$10:C20512)</f>
        <v>1.058542164561278</v>
      </c>
      <c r="E20512" s="2"/>
      <c r="G20512" s="23"/>
    </row>
    <row r="20513" spans="1:7" customFormat="1">
      <c r="A20513" s="4">
        <v>43151</v>
      </c>
      <c r="B20513">
        <v>1.42</v>
      </c>
      <c r="C20513">
        <f>IFERROR(((VLOOKUP(A20513,'Interest Rates-10yr'!$A$9:$C$15239,2,FALSE))-B20513),C20512)</f>
        <v>1.46</v>
      </c>
      <c r="D20513" s="98">
        <f>AVERAGE(C$10:C20513)</f>
        <v>1.0585617440499357</v>
      </c>
      <c r="E20513" s="2"/>
      <c r="G20513" s="23"/>
    </row>
    <row r="20514" spans="1:7" customFormat="1">
      <c r="A20514" s="4">
        <v>43152</v>
      </c>
      <c r="B20514">
        <v>1.42</v>
      </c>
      <c r="C20514">
        <f>IFERROR(((VLOOKUP(A20514,'Interest Rates-10yr'!$A$9:$C$15239,2,FALSE))-B20514),C20513)</f>
        <v>1.52</v>
      </c>
      <c r="D20514" s="98">
        <f>AVERAGE(C$10:C20514)</f>
        <v>1.0585842477444469</v>
      </c>
      <c r="E20514" s="2"/>
      <c r="G20514" s="23"/>
    </row>
    <row r="20515" spans="1:7" customFormat="1">
      <c r="A20515" s="4">
        <v>43153</v>
      </c>
      <c r="B20515">
        <v>1.42</v>
      </c>
      <c r="C20515">
        <f>IFERROR(((VLOOKUP(A20515,'Interest Rates-10yr'!$A$9:$C$15239,2,FALSE))-B20515),C20514)</f>
        <v>1.5</v>
      </c>
      <c r="D20515" s="98">
        <f>AVERAGE(C$10:C20515)</f>
        <v>1.0586057739198227</v>
      </c>
      <c r="E20515" s="2"/>
      <c r="G20515" s="23"/>
    </row>
    <row r="20516" spans="1:7" customFormat="1">
      <c r="A20516" s="4">
        <v>43154</v>
      </c>
      <c r="B20516">
        <v>1.42</v>
      </c>
      <c r="C20516">
        <f>IFERROR(((VLOOKUP(A20516,'Interest Rates-10yr'!$A$9:$C$15239,2,FALSE))-B20516),C20515)</f>
        <v>1.46</v>
      </c>
      <c r="D20516" s="98">
        <f>AVERAGE(C$10:C20516)</f>
        <v>1.0586253474423311</v>
      </c>
      <c r="E20516" s="2"/>
      <c r="G20516" s="23"/>
    </row>
    <row r="20517" spans="1:7" customFormat="1">
      <c r="A20517" s="4">
        <v>43155</v>
      </c>
      <c r="B20517">
        <v>1.42</v>
      </c>
      <c r="C20517">
        <f>IFERROR(((VLOOKUP(A20517,'Interest Rates-10yr'!$A$9:$C$15239,2,FALSE))-B20517),C20516)</f>
        <v>1.46</v>
      </c>
      <c r="D20517" s="98">
        <f>AVERAGE(C$10:C20517)</f>
        <v>1.0586449190559724</v>
      </c>
      <c r="E20517" s="2"/>
      <c r="G20517" s="23"/>
    </row>
    <row r="20518" spans="1:7" customFormat="1">
      <c r="A20518" s="4">
        <v>43156</v>
      </c>
      <c r="B20518">
        <v>1.42</v>
      </c>
      <c r="C20518">
        <f>IFERROR(((VLOOKUP(A20518,'Interest Rates-10yr'!$A$9:$C$15239,2,FALSE))-B20518),C20517)</f>
        <v>1.46</v>
      </c>
      <c r="D20518" s="98">
        <f>AVERAGE(C$10:C20518)</f>
        <v>1.0586644887610259</v>
      </c>
      <c r="E20518" s="2"/>
      <c r="G20518" s="23"/>
    </row>
    <row r="20519" spans="1:7" customFormat="1">
      <c r="A20519" s="4">
        <v>43157</v>
      </c>
      <c r="B20519">
        <v>1.42</v>
      </c>
      <c r="C20519">
        <f>IFERROR(((VLOOKUP(A20519,'Interest Rates-10yr'!$A$9:$C$15239,2,FALSE))-B20519),C20518)</f>
        <v>1.44</v>
      </c>
      <c r="D20519" s="98">
        <f>AVERAGE(C$10:C20519)</f>
        <v>1.0586830814236898</v>
      </c>
      <c r="E20519" s="2"/>
      <c r="G20519" s="23"/>
    </row>
    <row r="20520" spans="1:7" customFormat="1">
      <c r="A20520" s="4">
        <v>43158</v>
      </c>
      <c r="B20520">
        <v>1.42</v>
      </c>
      <c r="C20520">
        <f>IFERROR(((VLOOKUP(A20520,'Interest Rates-10yr'!$A$9:$C$15239,2,FALSE))-B20520),C20519)</f>
        <v>1.48</v>
      </c>
      <c r="D20520" s="98">
        <f>AVERAGE(C$10:C20520)</f>
        <v>1.0587036224464863</v>
      </c>
      <c r="E20520" s="2"/>
      <c r="G20520" s="23"/>
    </row>
    <row r="20521" spans="1:7" customFormat="1">
      <c r="A20521" s="4">
        <v>43159</v>
      </c>
      <c r="B20521">
        <v>1.35</v>
      </c>
      <c r="C20521">
        <f>IFERROR(((VLOOKUP(A20521,'Interest Rates-10yr'!$A$9:$C$15239,2,FALSE))-B20521),C20520)</f>
        <v>1.52</v>
      </c>
      <c r="D20521" s="98">
        <f>AVERAGE(C$10:C20521)</f>
        <v>1.058726111544456</v>
      </c>
      <c r="E20521" s="2"/>
      <c r="G20521" s="23"/>
    </row>
    <row r="20522" spans="1:7" customFormat="1">
      <c r="A20522" s="4">
        <v>43160</v>
      </c>
      <c r="B20522">
        <v>1.42</v>
      </c>
      <c r="C20522">
        <f>IFERROR(((VLOOKUP(A20522,'Interest Rates-10yr'!$A$9:$C$15239,2,FALSE))-B20522),C20521)</f>
        <v>1.3900000000000001</v>
      </c>
      <c r="D20522" s="98">
        <f>AVERAGE(C$10:C20522)</f>
        <v>1.0587422610052104</v>
      </c>
      <c r="E20522" s="2"/>
      <c r="G20522" s="23"/>
    </row>
    <row r="20523" spans="1:7" customFormat="1">
      <c r="A20523" s="4">
        <v>43161</v>
      </c>
      <c r="B20523">
        <v>1.42</v>
      </c>
      <c r="C20523">
        <f>IFERROR(((VLOOKUP(A20523,'Interest Rates-10yr'!$A$9:$C$15239,2,FALSE))-B20523),C20522)</f>
        <v>1.44</v>
      </c>
      <c r="D20523" s="98">
        <f>AVERAGE(C$10:C20523)</f>
        <v>1.0587608462513347</v>
      </c>
      <c r="E20523" s="2"/>
      <c r="G20523" s="23"/>
    </row>
    <row r="20524" spans="1:7" customFormat="1">
      <c r="A20524" s="4">
        <v>43162</v>
      </c>
      <c r="B20524">
        <v>1.42</v>
      </c>
      <c r="C20524">
        <f>IFERROR(((VLOOKUP(A20524,'Interest Rates-10yr'!$A$9:$C$15239,2,FALSE))-B20524),C20523)</f>
        <v>1.44</v>
      </c>
      <c r="D20524" s="98">
        <f>AVERAGE(C$10:C20524)</f>
        <v>1.0587794296855899</v>
      </c>
      <c r="E20524" s="2"/>
      <c r="G20524" s="23"/>
    </row>
    <row r="20525" spans="1:7" customFormat="1">
      <c r="A20525" s="4">
        <v>43163</v>
      </c>
      <c r="B20525">
        <v>1.42</v>
      </c>
      <c r="C20525">
        <f>IFERROR(((VLOOKUP(A20525,'Interest Rates-10yr'!$A$9:$C$15239,2,FALSE))-B20525),C20524)</f>
        <v>1.44</v>
      </c>
      <c r="D20525" s="98">
        <f>AVERAGE(C$10:C20525)</f>
        <v>1.0587980113082411</v>
      </c>
      <c r="E20525" s="2"/>
      <c r="G20525" s="23"/>
    </row>
    <row r="20526" spans="1:7" customFormat="1">
      <c r="A20526" s="4">
        <v>43164</v>
      </c>
      <c r="B20526">
        <v>1.42</v>
      </c>
      <c r="C20526">
        <f>IFERROR(((VLOOKUP(A20526,'Interest Rates-10yr'!$A$9:$C$15239,2,FALSE))-B20526),C20525)</f>
        <v>1.46</v>
      </c>
      <c r="D20526" s="98">
        <f>AVERAGE(C$10:C20526)</f>
        <v>1.0588175659209376</v>
      </c>
      <c r="E20526" s="2"/>
      <c r="G20526" s="23"/>
    </row>
    <row r="20527" spans="1:7" customFormat="1">
      <c r="A20527" s="4">
        <v>43165</v>
      </c>
      <c r="B20527">
        <v>1.42</v>
      </c>
      <c r="C20527">
        <f>IFERROR(((VLOOKUP(A20527,'Interest Rates-10yr'!$A$9:$C$15239,2,FALSE))-B20527),C20526)</f>
        <v>1.46</v>
      </c>
      <c r="D20527" s="98">
        <f>AVERAGE(C$10:C20527)</f>
        <v>1.0588371186275405</v>
      </c>
      <c r="E20527" s="2"/>
      <c r="G20527" s="23"/>
    </row>
    <row r="20528" spans="1:7" customFormat="1">
      <c r="A20528" s="4">
        <v>43166</v>
      </c>
      <c r="B20528">
        <v>1.42</v>
      </c>
      <c r="C20528">
        <f>IFERROR(((VLOOKUP(A20528,'Interest Rates-10yr'!$A$9:$C$15239,2,FALSE))-B20528),C20527)</f>
        <v>1.4700000000000002</v>
      </c>
      <c r="D20528" s="98">
        <f>AVERAGE(C$10:C20528)</f>
        <v>1.0588571567815135</v>
      </c>
      <c r="E20528" s="2"/>
      <c r="G20528" s="23"/>
    </row>
    <row r="20529" spans="1:7" customFormat="1">
      <c r="A20529" s="4">
        <v>43167</v>
      </c>
      <c r="B20529">
        <v>1.42</v>
      </c>
      <c r="C20529">
        <f>IFERROR(((VLOOKUP(A20529,'Interest Rates-10yr'!$A$9:$C$15239,2,FALSE))-B20529),C20528)</f>
        <v>1.44</v>
      </c>
      <c r="D20529" s="98">
        <f>AVERAGE(C$10:C20529)</f>
        <v>1.0588757309941459</v>
      </c>
      <c r="E20529" s="2"/>
      <c r="G20529" s="23"/>
    </row>
    <row r="20530" spans="1:7" customFormat="1">
      <c r="A20530" s="4">
        <v>43168</v>
      </c>
      <c r="B20530">
        <v>1.42</v>
      </c>
      <c r="C20530">
        <f>IFERROR(((VLOOKUP(A20530,'Interest Rates-10yr'!$A$9:$C$15239,2,FALSE))-B20530),C20529)</f>
        <v>1.48</v>
      </c>
      <c r="D20530" s="98">
        <f>AVERAGE(C$10:C20530)</f>
        <v>1.0588962526192618</v>
      </c>
      <c r="E20530" s="2"/>
      <c r="G20530" s="23"/>
    </row>
    <row r="20531" spans="1:7" customFormat="1">
      <c r="A20531" s="4">
        <v>43169</v>
      </c>
      <c r="B20531">
        <v>1.42</v>
      </c>
      <c r="C20531">
        <f>IFERROR(((VLOOKUP(A20531,'Interest Rates-10yr'!$A$9:$C$15239,2,FALSE))-B20531),C20530)</f>
        <v>1.48</v>
      </c>
      <c r="D20531" s="98">
        <f>AVERAGE(C$10:C20531)</f>
        <v>1.0589167722444144</v>
      </c>
      <c r="E20531" s="2"/>
      <c r="G20531" s="23"/>
    </row>
    <row r="20532" spans="1:7" customFormat="1">
      <c r="A20532" s="4">
        <v>43170</v>
      </c>
      <c r="B20532">
        <v>1.42</v>
      </c>
      <c r="C20532">
        <f>IFERROR(((VLOOKUP(A20532,'Interest Rates-10yr'!$A$9:$C$15239,2,FALSE))-B20532),C20531)</f>
        <v>1.48</v>
      </c>
      <c r="D20532" s="98">
        <f>AVERAGE(C$10:C20532)</f>
        <v>1.0589372898698959</v>
      </c>
      <c r="E20532" s="2"/>
      <c r="G20532" s="23"/>
    </row>
    <row r="20533" spans="1:7" customFormat="1">
      <c r="A20533" s="4">
        <v>43171</v>
      </c>
      <c r="B20533">
        <v>1.42</v>
      </c>
      <c r="C20533">
        <f>IFERROR(((VLOOKUP(A20533,'Interest Rates-10yr'!$A$9:$C$15239,2,FALSE))-B20533),C20532)</f>
        <v>1.4500000000000002</v>
      </c>
      <c r="D20533" s="98">
        <f>AVERAGE(C$10:C20533)</f>
        <v>1.0589563437926268</v>
      </c>
      <c r="E20533" s="2"/>
      <c r="G20533" s="23"/>
    </row>
    <row r="20534" spans="1:7" customFormat="1">
      <c r="A20534" s="4">
        <v>43172</v>
      </c>
      <c r="B20534">
        <v>1.42</v>
      </c>
      <c r="C20534">
        <f>IFERROR(((VLOOKUP(A20534,'Interest Rates-10yr'!$A$9:$C$15239,2,FALSE))-B20534),C20533)</f>
        <v>1.42</v>
      </c>
      <c r="D20534" s="98">
        <f>AVERAGE(C$10:C20534)</f>
        <v>1.0589739342265467</v>
      </c>
      <c r="E20534" s="2"/>
      <c r="G20534" s="23"/>
    </row>
    <row r="20535" spans="1:7" customFormat="1">
      <c r="A20535" s="4">
        <v>43173</v>
      </c>
      <c r="B20535">
        <v>1.42</v>
      </c>
      <c r="C20535">
        <f>IFERROR(((VLOOKUP(A20535,'Interest Rates-10yr'!$A$9:$C$15239,2,FALSE))-B20535),C20534)</f>
        <v>1.3900000000000001</v>
      </c>
      <c r="D20535" s="98">
        <f>AVERAGE(C$10:C20535)</f>
        <v>1.0589900613855534</v>
      </c>
      <c r="E20535" s="2"/>
      <c r="G20535" s="23"/>
    </row>
    <row r="20536" spans="1:7" customFormat="1">
      <c r="A20536" s="4">
        <v>43174</v>
      </c>
      <c r="B20536">
        <v>1.43</v>
      </c>
      <c r="C20536">
        <f>IFERROR(((VLOOKUP(A20536,'Interest Rates-10yr'!$A$9:$C$15239,2,FALSE))-B20536),C20535)</f>
        <v>1.39</v>
      </c>
      <c r="D20536" s="98">
        <f>AVERAGE(C$10:C20536)</f>
        <v>1.0590061869732483</v>
      </c>
      <c r="E20536" s="2"/>
      <c r="G20536" s="23"/>
    </row>
    <row r="20537" spans="1:7" customFormat="1">
      <c r="A20537" s="4">
        <v>43175</v>
      </c>
      <c r="B20537">
        <v>1.43</v>
      </c>
      <c r="C20537">
        <f>IFERROR(((VLOOKUP(A20537,'Interest Rates-10yr'!$A$9:$C$15239,2,FALSE))-B20537),C20536)</f>
        <v>1.4200000000000002</v>
      </c>
      <c r="D20537" s="98">
        <f>AVERAGE(C$10:C20537)</f>
        <v>1.0590237724084113</v>
      </c>
      <c r="E20537" s="2"/>
      <c r="G20537" s="23"/>
    </row>
    <row r="20538" spans="1:7" customFormat="1">
      <c r="A20538" s="4">
        <v>43176</v>
      </c>
      <c r="B20538">
        <v>1.43</v>
      </c>
      <c r="C20538">
        <f>IFERROR(((VLOOKUP(A20538,'Interest Rates-10yr'!$A$9:$C$15239,2,FALSE))-B20538),C20537)</f>
        <v>1.4200000000000002</v>
      </c>
      <c r="D20538" s="98">
        <f>AVERAGE(C$10:C20538)</f>
        <v>1.0590413561303458</v>
      </c>
      <c r="E20538" s="2"/>
      <c r="G20538" s="23"/>
    </row>
    <row r="20539" spans="1:7" customFormat="1">
      <c r="A20539" s="4">
        <v>43177</v>
      </c>
      <c r="B20539">
        <v>1.43</v>
      </c>
      <c r="C20539">
        <f>IFERROR(((VLOOKUP(A20539,'Interest Rates-10yr'!$A$9:$C$15239,2,FALSE))-B20539),C20538)</f>
        <v>1.4200000000000002</v>
      </c>
      <c r="D20539" s="98">
        <f>AVERAGE(C$10:C20539)</f>
        <v>1.0590589381393019</v>
      </c>
      <c r="E20539" s="2"/>
      <c r="G20539" s="23"/>
    </row>
    <row r="20540" spans="1:7" customFormat="1">
      <c r="A20540" s="4">
        <v>43178</v>
      </c>
      <c r="B20540">
        <v>1.43</v>
      </c>
      <c r="C20540">
        <f>IFERROR(((VLOOKUP(A20540,'Interest Rates-10yr'!$A$9:$C$15239,2,FALSE))-B20540),C20539)</f>
        <v>1.4200000000000002</v>
      </c>
      <c r="D20540" s="98">
        <f>AVERAGE(C$10:C20540)</f>
        <v>1.0590765184355297</v>
      </c>
      <c r="E20540" s="2"/>
      <c r="G20540" s="23"/>
    </row>
    <row r="20541" spans="1:7" customFormat="1">
      <c r="A20541" s="4">
        <v>43179</v>
      </c>
      <c r="B20541">
        <v>1.44</v>
      </c>
      <c r="C20541">
        <f>IFERROR(((VLOOKUP(A20541,'Interest Rates-10yr'!$A$9:$C$15239,2,FALSE))-B20541),C20540)</f>
        <v>1.4500000000000002</v>
      </c>
      <c r="D20541" s="98">
        <f>AVERAGE(C$10:C20541)</f>
        <v>1.0590955581531203</v>
      </c>
      <c r="E20541" s="2"/>
      <c r="G20541" s="23"/>
    </row>
    <row r="20542" spans="1:7" customFormat="1">
      <c r="A20542" s="4">
        <v>43180</v>
      </c>
      <c r="B20542">
        <v>1.44</v>
      </c>
      <c r="C20542">
        <f>IFERROR(((VLOOKUP(A20542,'Interest Rates-10yr'!$A$9:$C$15239,2,FALSE))-B20542),C20541)</f>
        <v>1.4500000000000002</v>
      </c>
      <c r="D20542" s="98">
        <f>AVERAGE(C$10:C20542)</f>
        <v>1.0591145960161625</v>
      </c>
      <c r="E20542" s="2"/>
      <c r="G20542" s="23"/>
    </row>
    <row r="20543" spans="1:7" customFormat="1">
      <c r="A20543" s="4">
        <v>43181</v>
      </c>
      <c r="B20543">
        <v>1.68</v>
      </c>
      <c r="C20543">
        <f>IFERROR(((VLOOKUP(A20543,'Interest Rates-10yr'!$A$9:$C$15239,2,FALSE))-B20543),C20542)</f>
        <v>1.1500000000000001</v>
      </c>
      <c r="D20543" s="98">
        <f>AVERAGE(C$10:C20543)</f>
        <v>1.0591190221096654</v>
      </c>
      <c r="E20543" s="2"/>
      <c r="G20543" s="23"/>
    </row>
    <row r="20544" spans="1:7" customFormat="1">
      <c r="A20544" s="4">
        <v>43182</v>
      </c>
      <c r="B20544">
        <v>1.68</v>
      </c>
      <c r="C20544">
        <f>IFERROR(((VLOOKUP(A20544,'Interest Rates-10yr'!$A$9:$C$15239,2,FALSE))-B20544),C20543)</f>
        <v>1.1399999999999999</v>
      </c>
      <c r="D20544" s="98">
        <f>AVERAGE(C$10:C20544)</f>
        <v>1.0591229607986299</v>
      </c>
      <c r="E20544" s="2"/>
      <c r="G20544" s="23"/>
    </row>
    <row r="20545" spans="1:8">
      <c r="A20545" s="4">
        <v>43183</v>
      </c>
      <c r="B20545">
        <v>1.68</v>
      </c>
      <c r="C20545">
        <f>IFERROR(((VLOOKUP(A20545,'Interest Rates-10yr'!$A$9:$C$15239,2,FALSE))-B20545),C20544)</f>
        <v>1.1399999999999999</v>
      </c>
      <c r="D20545" s="98">
        <f>AVERAGE(C$10:C20545)</f>
        <v>1.0591268991040059</v>
      </c>
      <c r="E20545" s="2"/>
      <c r="H20545"/>
    </row>
    <row r="20546" spans="1:8">
      <c r="A20546" s="4">
        <v>43184</v>
      </c>
      <c r="B20546">
        <v>1.68</v>
      </c>
      <c r="C20546">
        <f>IFERROR(((VLOOKUP(A20546,'Interest Rates-10yr'!$A$9:$C$15239,2,FALSE))-B20546),C20545)</f>
        <v>1.1399999999999999</v>
      </c>
      <c r="D20546" s="98">
        <f>AVERAGE(C$10:C20546)</f>
        <v>1.0591308370258492</v>
      </c>
      <c r="E20546" s="2"/>
      <c r="H20546"/>
    </row>
    <row r="20547" spans="1:8">
      <c r="A20547" s="4">
        <v>43185</v>
      </c>
      <c r="B20547">
        <v>1.68</v>
      </c>
      <c r="C20547">
        <f>IFERROR(((VLOOKUP(A20547,'Interest Rates-10yr'!$A$9:$C$15239,2,FALSE))-B20547),C20546)</f>
        <v>1.1700000000000002</v>
      </c>
      <c r="D20547" s="98">
        <f>AVERAGE(C$10:C20547)</f>
        <v>1.0591362352711979</v>
      </c>
      <c r="E20547" s="2"/>
      <c r="H20547"/>
    </row>
    <row r="20548" spans="1:8">
      <c r="A20548" s="4">
        <v>43186</v>
      </c>
      <c r="B20548">
        <v>1.68</v>
      </c>
      <c r="C20548">
        <f>IFERROR(((VLOOKUP(A20548,'Interest Rates-10yr'!$A$9:$C$15239,2,FALSE))-B20548),C20547)</f>
        <v>1.0999999999999999</v>
      </c>
      <c r="D20548" s="98">
        <f>AVERAGE(C$10:C20548)</f>
        <v>1.0591382248405405</v>
      </c>
      <c r="E20548" s="2"/>
      <c r="H20548"/>
    </row>
    <row r="20549" spans="1:8">
      <c r="A20549" s="4">
        <v>43187</v>
      </c>
      <c r="B20549">
        <v>1.68</v>
      </c>
      <c r="C20549">
        <f>IFERROR(((VLOOKUP(A20549,'Interest Rates-10yr'!$A$9:$C$15239,2,FALSE))-B20549),C20548)</f>
        <v>1.0900000000000001</v>
      </c>
      <c r="D20549" s="98">
        <f>AVERAGE(C$10:C20549)</f>
        <v>1.0591397273612395</v>
      </c>
      <c r="E20549" s="2"/>
      <c r="H20549"/>
    </row>
    <row r="20550" spans="1:8">
      <c r="A20550" s="4">
        <v>43188</v>
      </c>
      <c r="B20550">
        <v>1.68</v>
      </c>
      <c r="C20550">
        <f>IFERROR(((VLOOKUP(A20550,'Interest Rates-10yr'!$A$9:$C$15239,2,FALSE))-B20550),C20549)</f>
        <v>1.0600000000000003</v>
      </c>
      <c r="D20550" s="98">
        <f>AVERAGE(C$10:C20550)</f>
        <v>1.059139769241997</v>
      </c>
      <c r="E20550" s="2"/>
      <c r="H20550"/>
    </row>
    <row r="20551" spans="1:8">
      <c r="A20551" s="4">
        <v>43189</v>
      </c>
      <c r="B20551">
        <v>1.67</v>
      </c>
      <c r="C20551">
        <f>IFERROR(((VLOOKUP(A20551,'Interest Rates-10yr'!$A$9:$C$15239,2,FALSE))-B20551),C20550)</f>
        <v>1.0600000000000003</v>
      </c>
      <c r="D20551" s="98">
        <f>AVERAGE(C$10:C20551)</f>
        <v>1.0591398111186769</v>
      </c>
      <c r="E20551" s="2"/>
      <c r="H20551"/>
    </row>
    <row r="20552" spans="1:8">
      <c r="A20552" s="4">
        <v>43190</v>
      </c>
      <c r="B20552">
        <v>1.67</v>
      </c>
      <c r="C20552">
        <f>IFERROR(((VLOOKUP(A20552,'Interest Rates-10yr'!$A$9:$C$15239,2,FALSE))-B20552),C20551)</f>
        <v>1.0600000000000003</v>
      </c>
      <c r="D20552" s="98">
        <f>AVERAGE(C$10:C20552)</f>
        <v>1.0591398529912801</v>
      </c>
      <c r="E20552" s="2"/>
      <c r="F20552" s="12" t="s">
        <v>166</v>
      </c>
      <c r="G20552" s="23">
        <f>AVERAGE(B20463:B20552)/100</f>
        <v>1.4470000000000018E-2</v>
      </c>
      <c r="H20552" s="23">
        <f>AVERAGE(C20463:C20552)/100</f>
        <v>1.3073333333333333E-2</v>
      </c>
    </row>
    <row r="20553" spans="1:8">
      <c r="A20553" s="4">
        <v>43191</v>
      </c>
      <c r="B20553">
        <v>1.67</v>
      </c>
      <c r="C20553">
        <f>IFERROR(((VLOOKUP(A20553,'Interest Rates-10yr'!$A$9:$C$15239,2,FALSE))-B20553),C20552)</f>
        <v>1.0600000000000003</v>
      </c>
      <c r="D20553" s="98">
        <f>AVERAGE(C$10:C20553)</f>
        <v>1.0591398948598065</v>
      </c>
      <c r="E20553" s="2"/>
      <c r="H20553"/>
    </row>
    <row r="20554" spans="1:8">
      <c r="A20554" s="4">
        <v>43192</v>
      </c>
      <c r="B20554">
        <v>1.68</v>
      </c>
      <c r="C20554">
        <f>IFERROR(((VLOOKUP(A20554,'Interest Rates-10yr'!$A$9:$C$15239,2,FALSE))-B20554),C20553)</f>
        <v>1.05</v>
      </c>
      <c r="D20554" s="98">
        <f>AVERAGE(C$10:C20554)</f>
        <v>1.0591394499878251</v>
      </c>
      <c r="E20554" s="2"/>
      <c r="H20554"/>
    </row>
    <row r="20555" spans="1:8">
      <c r="A20555" s="4">
        <v>43193</v>
      </c>
      <c r="B20555">
        <v>1.69</v>
      </c>
      <c r="C20555">
        <f>IFERROR(((VLOOKUP(A20555,'Interest Rates-10yr'!$A$9:$C$15239,2,FALSE))-B20555),C20554)</f>
        <v>1.1000000000000001</v>
      </c>
      <c r="D20555" s="98">
        <f>AVERAGE(C$10:C20555)</f>
        <v>1.0591414387228593</v>
      </c>
      <c r="E20555" s="2"/>
      <c r="H20555"/>
    </row>
    <row r="20556" spans="1:8">
      <c r="A20556" s="4">
        <v>43194</v>
      </c>
      <c r="B20556">
        <v>1.69</v>
      </c>
      <c r="C20556">
        <f>IFERROR(((VLOOKUP(A20556,'Interest Rates-10yr'!$A$9:$C$15239,2,FALSE))-B20556),C20555)</f>
        <v>1.1000000000000001</v>
      </c>
      <c r="D20556" s="98">
        <f>AVERAGE(C$10:C20556)</f>
        <v>1.0591434272643141</v>
      </c>
      <c r="E20556" s="2"/>
      <c r="H20556"/>
    </row>
    <row r="20557" spans="1:8">
      <c r="A20557" s="4">
        <v>43195</v>
      </c>
      <c r="B20557">
        <v>1.69</v>
      </c>
      <c r="C20557">
        <f>IFERROR(((VLOOKUP(A20557,'Interest Rates-10yr'!$A$9:$C$15239,2,FALSE))-B20557),C20556)</f>
        <v>1.1400000000000001</v>
      </c>
      <c r="D20557" s="98">
        <f>AVERAGE(C$10:C20557)</f>
        <v>1.059147362273694</v>
      </c>
      <c r="E20557" s="2"/>
      <c r="H20557"/>
    </row>
    <row r="20558" spans="1:8">
      <c r="A20558" s="4">
        <v>43196</v>
      </c>
      <c r="B20558">
        <v>1.69</v>
      </c>
      <c r="C20558">
        <f>IFERROR(((VLOOKUP(A20558,'Interest Rates-10yr'!$A$9:$C$15239,2,FALSE))-B20558),C20557)</f>
        <v>1.08</v>
      </c>
      <c r="D20558" s="98">
        <f>AVERAGE(C$10:C20558)</f>
        <v>1.0591483770499714</v>
      </c>
      <c r="E20558" s="2"/>
      <c r="H20558"/>
    </row>
    <row r="20559" spans="1:8">
      <c r="A20559" s="4">
        <v>43197</v>
      </c>
      <c r="B20559">
        <v>1.69</v>
      </c>
      <c r="C20559">
        <f>IFERROR(((VLOOKUP(A20559,'Interest Rates-10yr'!$A$9:$C$15239,2,FALSE))-B20559),C20558)</f>
        <v>1.08</v>
      </c>
      <c r="D20559" s="98">
        <f>AVERAGE(C$10:C20559)</f>
        <v>1.0591493917274875</v>
      </c>
      <c r="E20559" s="2"/>
      <c r="H20559"/>
    </row>
    <row r="20560" spans="1:8">
      <c r="A20560" s="4">
        <v>43198</v>
      </c>
      <c r="B20560">
        <v>1.69</v>
      </c>
      <c r="C20560">
        <f>IFERROR(((VLOOKUP(A20560,'Interest Rates-10yr'!$A$9:$C$15239,2,FALSE))-B20560),C20559)</f>
        <v>1.08</v>
      </c>
      <c r="D20560" s="98">
        <f>AVERAGE(C$10:C20560)</f>
        <v>1.059150406306256</v>
      </c>
      <c r="E20560" s="2"/>
      <c r="H20560"/>
    </row>
    <row r="20561" spans="1:7" customFormat="1">
      <c r="A20561" s="4">
        <v>43199</v>
      </c>
      <c r="B20561">
        <v>1.69</v>
      </c>
      <c r="C20561">
        <f>IFERROR(((VLOOKUP(A20561,'Interest Rates-10yr'!$A$9:$C$15239,2,FALSE))-B20561),C20560)</f>
        <v>1.0899999999999999</v>
      </c>
      <c r="D20561" s="98">
        <f>AVERAGE(C$10:C20561)</f>
        <v>1.0591519073569418</v>
      </c>
      <c r="E20561" s="2"/>
      <c r="G20561" s="23"/>
    </row>
    <row r="20562" spans="1:7" customFormat="1">
      <c r="A20562" s="4">
        <v>43200</v>
      </c>
      <c r="B20562">
        <v>1.69</v>
      </c>
      <c r="C20562">
        <f>IFERROR(((VLOOKUP(A20562,'Interest Rates-10yr'!$A$9:$C$15239,2,FALSE))-B20562),C20561)</f>
        <v>1.1099999999999999</v>
      </c>
      <c r="D20562" s="98">
        <f>AVERAGE(C$10:C20562)</f>
        <v>1.0591543813555135</v>
      </c>
      <c r="E20562" s="2"/>
      <c r="G20562" s="23"/>
    </row>
    <row r="20563" spans="1:7" customFormat="1">
      <c r="A20563" s="4">
        <v>43201</v>
      </c>
      <c r="B20563">
        <v>1.69</v>
      </c>
      <c r="C20563">
        <f>IFERROR(((VLOOKUP(A20563,'Interest Rates-10yr'!$A$9:$C$15239,2,FALSE))-B20563),C20562)</f>
        <v>1.1000000000000001</v>
      </c>
      <c r="D20563" s="98">
        <f>AVERAGE(C$10:C20563)</f>
        <v>1.0591563685900489</v>
      </c>
      <c r="E20563" s="2"/>
      <c r="G20563" s="23"/>
    </row>
    <row r="20564" spans="1:7" customFormat="1">
      <c r="A20564" s="4">
        <v>43202</v>
      </c>
      <c r="B20564">
        <v>1.69</v>
      </c>
      <c r="C20564">
        <f>IFERROR(((VLOOKUP(A20564,'Interest Rates-10yr'!$A$9:$C$15239,2,FALSE))-B20564),C20563)</f>
        <v>1.1400000000000001</v>
      </c>
      <c r="D20564" s="98">
        <f>AVERAGE(C$10:C20564)</f>
        <v>1.0591603016297673</v>
      </c>
      <c r="E20564" s="2"/>
      <c r="G20564" s="23"/>
    </row>
    <row r="20565" spans="1:7" customFormat="1">
      <c r="A20565" s="4">
        <v>43203</v>
      </c>
      <c r="B20565">
        <v>1.69</v>
      </c>
      <c r="C20565">
        <f>IFERROR(((VLOOKUP(A20565,'Interest Rates-10yr'!$A$9:$C$15239,2,FALSE))-B20565),C20564)</f>
        <v>1.1299999999999999</v>
      </c>
      <c r="D20565" s="98">
        <f>AVERAGE(C$10:C20565)</f>
        <v>1.0591637478108518</v>
      </c>
      <c r="E20565" s="2"/>
      <c r="G20565" s="23"/>
    </row>
    <row r="20566" spans="1:7" customFormat="1">
      <c r="A20566" s="4">
        <v>43204</v>
      </c>
      <c r="B20566">
        <v>1.69</v>
      </c>
      <c r="C20566">
        <f>IFERROR(((VLOOKUP(A20566,'Interest Rates-10yr'!$A$9:$C$15239,2,FALSE))-B20566),C20565)</f>
        <v>1.1299999999999999</v>
      </c>
      <c r="D20566" s="98">
        <f>AVERAGE(C$10:C20566)</f>
        <v>1.0591671936566556</v>
      </c>
      <c r="E20566" s="2"/>
      <c r="G20566" s="23"/>
    </row>
    <row r="20567" spans="1:7" customFormat="1">
      <c r="A20567" s="4">
        <v>43205</v>
      </c>
      <c r="B20567">
        <v>1.69</v>
      </c>
      <c r="C20567">
        <f>IFERROR(((VLOOKUP(A20567,'Interest Rates-10yr'!$A$9:$C$15239,2,FALSE))-B20567),C20566)</f>
        <v>1.1299999999999999</v>
      </c>
      <c r="D20567" s="98">
        <f>AVERAGE(C$10:C20567)</f>
        <v>1.0591706391672278</v>
      </c>
      <c r="E20567" s="2"/>
      <c r="G20567" s="23"/>
    </row>
    <row r="20568" spans="1:7" customFormat="1">
      <c r="A20568" s="4">
        <v>43206</v>
      </c>
      <c r="B20568">
        <v>1.69</v>
      </c>
      <c r="C20568">
        <f>IFERROR(((VLOOKUP(A20568,'Interest Rates-10yr'!$A$9:$C$15239,2,FALSE))-B20568),C20567)</f>
        <v>1.1400000000000001</v>
      </c>
      <c r="D20568" s="98">
        <f>AVERAGE(C$10:C20568)</f>
        <v>1.0591745707475981</v>
      </c>
      <c r="E20568" s="2"/>
      <c r="G20568" s="23"/>
    </row>
    <row r="20569" spans="1:7" customFormat="1">
      <c r="A20569" s="4">
        <v>43207</v>
      </c>
      <c r="B20569">
        <v>1.69</v>
      </c>
      <c r="C20569">
        <f>IFERROR(((VLOOKUP(A20569,'Interest Rates-10yr'!$A$9:$C$15239,2,FALSE))-B20569),C20568)</f>
        <v>1.1299999999999999</v>
      </c>
      <c r="D20569" s="98">
        <f>AVERAGE(C$10:C20569)</f>
        <v>1.0591780155641961</v>
      </c>
      <c r="E20569" s="2"/>
      <c r="G20569" s="23"/>
    </row>
    <row r="20570" spans="1:7" customFormat="1">
      <c r="A20570" s="4">
        <v>43208</v>
      </c>
      <c r="B20570">
        <v>1.69</v>
      </c>
      <c r="C20570">
        <f>IFERROR(((VLOOKUP(A20570,'Interest Rates-10yr'!$A$9:$C$15239,2,FALSE))-B20570),C20569)</f>
        <v>1.1800000000000002</v>
      </c>
      <c r="D20570" s="98">
        <f>AVERAGE(C$10:C20570)</f>
        <v>1.0591838918340484</v>
      </c>
      <c r="E20570" s="2"/>
      <c r="G20570" s="23"/>
    </row>
    <row r="20571" spans="1:7" customFormat="1">
      <c r="A20571" s="4">
        <v>43209</v>
      </c>
      <c r="B20571">
        <v>1.69</v>
      </c>
      <c r="C20571">
        <f>IFERROR(((VLOOKUP(A20571,'Interest Rates-10yr'!$A$9:$C$15239,2,FALSE))-B20571),C20570)</f>
        <v>1.23</v>
      </c>
      <c r="D20571" s="98">
        <f>AVERAGE(C$10:C20571)</f>
        <v>1.0591921992024058</v>
      </c>
      <c r="E20571" s="2"/>
      <c r="G20571" s="23"/>
    </row>
    <row r="20572" spans="1:7" customFormat="1">
      <c r="A20572" s="4">
        <v>43210</v>
      </c>
      <c r="B20572">
        <v>1.7</v>
      </c>
      <c r="C20572">
        <f>IFERROR(((VLOOKUP(A20572,'Interest Rates-10yr'!$A$9:$C$15239,2,FALSE))-B20572),C20571)</f>
        <v>1.26</v>
      </c>
      <c r="D20572" s="98">
        <f>AVERAGE(C$10:C20572)</f>
        <v>1.0592019646938613</v>
      </c>
      <c r="E20572" s="2"/>
      <c r="G20572" s="23"/>
    </row>
    <row r="20573" spans="1:7" customFormat="1">
      <c r="A20573" s="4">
        <v>43211</v>
      </c>
      <c r="B20573">
        <v>1.7</v>
      </c>
      <c r="C20573">
        <f>IFERROR(((VLOOKUP(A20573,'Interest Rates-10yr'!$A$9:$C$15239,2,FALSE))-B20573),C20572)</f>
        <v>1.26</v>
      </c>
      <c r="D20573" s="98">
        <f>AVERAGE(C$10:C20573)</f>
        <v>1.0592117292355507</v>
      </c>
      <c r="E20573" s="2"/>
      <c r="G20573" s="23"/>
    </row>
    <row r="20574" spans="1:7" customFormat="1">
      <c r="A20574" s="4">
        <v>43212</v>
      </c>
      <c r="B20574">
        <v>1.7</v>
      </c>
      <c r="C20574">
        <f>IFERROR(((VLOOKUP(A20574,'Interest Rates-10yr'!$A$9:$C$15239,2,FALSE))-B20574),C20573)</f>
        <v>1.26</v>
      </c>
      <c r="D20574" s="98">
        <f>AVERAGE(C$10:C20574)</f>
        <v>1.0592214928276131</v>
      </c>
      <c r="E20574" s="2"/>
      <c r="G20574" s="23"/>
    </row>
    <row r="20575" spans="1:7" customFormat="1">
      <c r="A20575" s="4">
        <v>43213</v>
      </c>
      <c r="B20575">
        <v>1.7</v>
      </c>
      <c r="C20575">
        <f>IFERROR(((VLOOKUP(A20575,'Interest Rates-10yr'!$A$9:$C$15239,2,FALSE))-B20575),C20574)</f>
        <v>1.28</v>
      </c>
      <c r="D20575" s="98">
        <f>AVERAGE(C$10:C20575)</f>
        <v>1.0592322279490354</v>
      </c>
      <c r="E20575" s="2"/>
      <c r="G20575" s="23"/>
    </row>
    <row r="20576" spans="1:7" customFormat="1">
      <c r="A20576" s="4">
        <v>43214</v>
      </c>
      <c r="B20576">
        <v>1.7</v>
      </c>
      <c r="C20576">
        <f>IFERROR(((VLOOKUP(A20576,'Interest Rates-10yr'!$A$9:$C$15239,2,FALSE))-B20576),C20575)</f>
        <v>1.3</v>
      </c>
      <c r="D20576" s="98">
        <f>AVERAGE(C$10:C20576)</f>
        <v>1.0592439344581059</v>
      </c>
      <c r="E20576" s="2"/>
      <c r="G20576" s="23"/>
    </row>
    <row r="20577" spans="1:7" customFormat="1">
      <c r="A20577" s="4">
        <v>43215</v>
      </c>
      <c r="B20577">
        <v>1.7</v>
      </c>
      <c r="C20577">
        <f>IFERROR(((VLOOKUP(A20577,'Interest Rates-10yr'!$A$9:$C$15239,2,FALSE))-B20577),C20576)</f>
        <v>1.3299999999999998</v>
      </c>
      <c r="D20577" s="98">
        <f>AVERAGE(C$10:C20577)</f>
        <v>1.0592570984052831</v>
      </c>
      <c r="E20577" s="2"/>
      <c r="G20577" s="23"/>
    </row>
    <row r="20578" spans="1:7" customFormat="1">
      <c r="A20578" s="4">
        <v>43216</v>
      </c>
      <c r="B20578">
        <v>1.7</v>
      </c>
      <c r="C20578">
        <f>IFERROR(((VLOOKUP(A20578,'Interest Rates-10yr'!$A$9:$C$15239,2,FALSE))-B20578),C20577)</f>
        <v>1.3</v>
      </c>
      <c r="D20578" s="98">
        <f>AVERAGE(C$10:C20578)</f>
        <v>1.059268802566963</v>
      </c>
      <c r="E20578" s="2"/>
      <c r="G20578" s="23"/>
    </row>
    <row r="20579" spans="1:7" customFormat="1">
      <c r="A20579" s="4">
        <v>43217</v>
      </c>
      <c r="B20579">
        <v>1.7</v>
      </c>
      <c r="C20579">
        <f>IFERROR(((VLOOKUP(A20579,'Interest Rates-10yr'!$A$9:$C$15239,2,FALSE))-B20579),C20578)</f>
        <v>1.26</v>
      </c>
      <c r="D20579" s="98">
        <f>AVERAGE(C$10:C20579)</f>
        <v>1.0592785610111746</v>
      </c>
      <c r="E20579" s="2"/>
      <c r="G20579" s="23"/>
    </row>
    <row r="20580" spans="1:7" customFormat="1">
      <c r="A20580" s="4">
        <v>43218</v>
      </c>
      <c r="B20580">
        <v>1.7</v>
      </c>
      <c r="C20580">
        <f>IFERROR(((VLOOKUP(A20580,'Interest Rates-10yr'!$A$9:$C$15239,2,FALSE))-B20580),C20579)</f>
        <v>1.26</v>
      </c>
      <c r="D20580" s="98">
        <f>AVERAGE(C$10:C20580)</f>
        <v>1.0592883185066289</v>
      </c>
      <c r="E20580" s="2"/>
      <c r="G20580" s="23"/>
    </row>
    <row r="20581" spans="1:7" customFormat="1">
      <c r="A20581" s="4">
        <v>43219</v>
      </c>
      <c r="B20581">
        <v>1.7</v>
      </c>
      <c r="C20581">
        <f>IFERROR(((VLOOKUP(A20581,'Interest Rates-10yr'!$A$9:$C$15239,2,FALSE))-B20581),C20580)</f>
        <v>1.26</v>
      </c>
      <c r="D20581" s="98">
        <f>AVERAGE(C$10:C20581)</f>
        <v>1.059298075053464</v>
      </c>
      <c r="E20581" s="2"/>
      <c r="G20581" s="23"/>
    </row>
    <row r="20582" spans="1:7" customFormat="1">
      <c r="A20582" s="4">
        <v>43220</v>
      </c>
      <c r="B20582">
        <v>1.69</v>
      </c>
      <c r="C20582">
        <f>IFERROR(((VLOOKUP(A20582,'Interest Rates-10yr'!$A$9:$C$15239,2,FALSE))-B20582),C20581)</f>
        <v>1.2600000000000002</v>
      </c>
      <c r="D20582" s="98">
        <f>AVERAGE(C$10:C20582)</f>
        <v>1.0593078306518182</v>
      </c>
      <c r="E20582" s="2"/>
      <c r="G20582" s="23"/>
    </row>
    <row r="20583" spans="1:7" customFormat="1">
      <c r="A20583" s="4">
        <v>43221</v>
      </c>
      <c r="B20583">
        <v>1.7</v>
      </c>
      <c r="C20583">
        <f>IFERROR(((VLOOKUP(A20583,'Interest Rates-10yr'!$A$9:$C$15239,2,FALSE))-B20583),C20582)</f>
        <v>1.2700000000000002</v>
      </c>
      <c r="D20583" s="98">
        <f>AVERAGE(C$10:C20583)</f>
        <v>1.0593180713521853</v>
      </c>
      <c r="E20583" s="2"/>
      <c r="G20583" s="23"/>
    </row>
    <row r="20584" spans="1:7" customFormat="1">
      <c r="A20584" s="4">
        <v>43222</v>
      </c>
      <c r="B20584">
        <v>1.7</v>
      </c>
      <c r="C20584">
        <f>IFERROR(((VLOOKUP(A20584,'Interest Rates-10yr'!$A$9:$C$15239,2,FALSE))-B20584),C20583)</f>
        <v>1.2700000000000002</v>
      </c>
      <c r="D20584" s="98">
        <f>AVERAGE(C$10:C20584)</f>
        <v>1.0593283110571012</v>
      </c>
      <c r="E20584" s="2"/>
      <c r="G20584" s="23"/>
    </row>
    <row r="20585" spans="1:7" customFormat="1">
      <c r="A20585" s="4">
        <v>43223</v>
      </c>
      <c r="B20585">
        <v>1.7</v>
      </c>
      <c r="C20585">
        <f>IFERROR(((VLOOKUP(A20585,'Interest Rates-10yr'!$A$9:$C$15239,2,FALSE))-B20585),C20584)</f>
        <v>1.24</v>
      </c>
      <c r="D20585" s="98">
        <f>AVERAGE(C$10:C20585)</f>
        <v>1.0593370917573803</v>
      </c>
      <c r="E20585" s="2"/>
      <c r="G20585" s="23"/>
    </row>
    <row r="20586" spans="1:7" customFormat="1">
      <c r="A20586" s="4">
        <v>43224</v>
      </c>
      <c r="B20586">
        <v>1.7</v>
      </c>
      <c r="C20586">
        <f>IFERROR(((VLOOKUP(A20586,'Interest Rates-10yr'!$A$9:$C$15239,2,FALSE))-B20586),C20585)</f>
        <v>1.2500000000000002</v>
      </c>
      <c r="D20586" s="98">
        <f>AVERAGE(C$10:C20586)</f>
        <v>1.0593463575837032</v>
      </c>
      <c r="E20586" s="2"/>
      <c r="G20586" s="23"/>
    </row>
    <row r="20587" spans="1:7" customFormat="1">
      <c r="A20587" s="4">
        <v>43225</v>
      </c>
      <c r="B20587">
        <v>1.7</v>
      </c>
      <c r="C20587">
        <f>IFERROR(((VLOOKUP(A20587,'Interest Rates-10yr'!$A$9:$C$15239,2,FALSE))-B20587),C20586)</f>
        <v>1.2500000000000002</v>
      </c>
      <c r="D20587" s="98">
        <f>AVERAGE(C$10:C20587)</f>
        <v>1.0593556225094694</v>
      </c>
      <c r="E20587" s="2"/>
      <c r="G20587" s="23"/>
    </row>
    <row r="20588" spans="1:7" customFormat="1">
      <c r="A20588" s="4">
        <v>43226</v>
      </c>
      <c r="B20588">
        <v>1.7</v>
      </c>
      <c r="C20588">
        <f>IFERROR(((VLOOKUP(A20588,'Interest Rates-10yr'!$A$9:$C$15239,2,FALSE))-B20588),C20587)</f>
        <v>1.2500000000000002</v>
      </c>
      <c r="D20588" s="98">
        <f>AVERAGE(C$10:C20588)</f>
        <v>1.0593648865348102</v>
      </c>
      <c r="E20588" s="2"/>
      <c r="G20588" s="23"/>
    </row>
    <row r="20589" spans="1:7" customFormat="1">
      <c r="A20589" s="4">
        <v>43227</v>
      </c>
      <c r="B20589">
        <v>1.7</v>
      </c>
      <c r="C20589">
        <f>IFERROR(((VLOOKUP(A20589,'Interest Rates-10yr'!$A$9:$C$15239,2,FALSE))-B20589),C20588)</f>
        <v>1.2500000000000002</v>
      </c>
      <c r="D20589" s="98">
        <f>AVERAGE(C$10:C20589)</f>
        <v>1.0593741496598572</v>
      </c>
      <c r="E20589" s="2"/>
      <c r="G20589" s="23"/>
    </row>
    <row r="20590" spans="1:7" customFormat="1">
      <c r="A20590" s="4">
        <v>43228</v>
      </c>
      <c r="B20590">
        <v>1.7</v>
      </c>
      <c r="C20590">
        <f>IFERROR(((VLOOKUP(A20590,'Interest Rates-10yr'!$A$9:$C$15239,2,FALSE))-B20590),C20589)</f>
        <v>1.2700000000000002</v>
      </c>
      <c r="D20590" s="98">
        <f>AVERAGE(C$10:C20590)</f>
        <v>1.0593843836548205</v>
      </c>
      <c r="E20590" s="2"/>
      <c r="G20590" s="23"/>
    </row>
    <row r="20591" spans="1:7" customFormat="1">
      <c r="A20591" s="4">
        <v>43229</v>
      </c>
      <c r="B20591">
        <v>1.7</v>
      </c>
      <c r="C20591">
        <f>IFERROR(((VLOOKUP(A20591,'Interest Rates-10yr'!$A$9:$C$15239,2,FALSE))-B20591),C20590)</f>
        <v>1.3</v>
      </c>
      <c r="D20591" s="98">
        <f>AVERAGE(C$10:C20591)</f>
        <v>1.05939607423962</v>
      </c>
      <c r="E20591" s="2"/>
      <c r="G20591" s="23"/>
    </row>
    <row r="20592" spans="1:7" customFormat="1">
      <c r="A20592" s="4">
        <v>43230</v>
      </c>
      <c r="B20592">
        <v>1.7</v>
      </c>
      <c r="C20592">
        <f>IFERROR(((VLOOKUP(A20592,'Interest Rates-10yr'!$A$9:$C$15239,2,FALSE))-B20592),C20591)</f>
        <v>1.2700000000000002</v>
      </c>
      <c r="D20592" s="98">
        <f>AVERAGE(C$10:C20592)</f>
        <v>1.0594063061749921</v>
      </c>
      <c r="E20592" s="2"/>
      <c r="G20592" s="23"/>
    </row>
    <row r="20593" spans="1:7" customFormat="1">
      <c r="A20593" s="4">
        <v>43231</v>
      </c>
      <c r="B20593">
        <v>1.7</v>
      </c>
      <c r="C20593">
        <f>IFERROR(((VLOOKUP(A20593,'Interest Rates-10yr'!$A$9:$C$15239,2,FALSE))-B20593),C20592)</f>
        <v>1.2700000000000002</v>
      </c>
      <c r="D20593" s="98">
        <f>AVERAGE(C$10:C20593)</f>
        <v>1.0594165371162001</v>
      </c>
      <c r="E20593" s="2"/>
      <c r="G20593" s="23"/>
    </row>
    <row r="20594" spans="1:7" customFormat="1">
      <c r="A20594" s="4">
        <v>43232</v>
      </c>
      <c r="B20594">
        <v>1.7</v>
      </c>
      <c r="C20594">
        <f>IFERROR(((VLOOKUP(A20594,'Interest Rates-10yr'!$A$9:$C$15239,2,FALSE))-B20594),C20593)</f>
        <v>1.2700000000000002</v>
      </c>
      <c r="D20594" s="98">
        <f>AVERAGE(C$10:C20594)</f>
        <v>1.059426767063389</v>
      </c>
      <c r="E20594" s="2"/>
      <c r="G20594" s="23"/>
    </row>
    <row r="20595" spans="1:7" customFormat="1">
      <c r="A20595" s="4">
        <v>43233</v>
      </c>
      <c r="B20595">
        <v>1.7</v>
      </c>
      <c r="C20595">
        <f>IFERROR(((VLOOKUP(A20595,'Interest Rates-10yr'!$A$9:$C$15239,2,FALSE))-B20595),C20594)</f>
        <v>1.2700000000000002</v>
      </c>
      <c r="D20595" s="98">
        <f>AVERAGE(C$10:C20595)</f>
        <v>1.0594369960167036</v>
      </c>
      <c r="E20595" s="2"/>
      <c r="G20595" s="23"/>
    </row>
    <row r="20596" spans="1:7" customFormat="1">
      <c r="A20596" s="4">
        <v>43234</v>
      </c>
      <c r="B20596">
        <v>1.7</v>
      </c>
      <c r="C20596">
        <f>IFERROR(((VLOOKUP(A20596,'Interest Rates-10yr'!$A$9:$C$15239,2,FALSE))-B20596),C20595)</f>
        <v>1.3</v>
      </c>
      <c r="D20596" s="98">
        <f>AVERAGE(C$10:C20596)</f>
        <v>1.05944868120658</v>
      </c>
      <c r="E20596" s="2"/>
      <c r="G20596" s="23"/>
    </row>
    <row r="20597" spans="1:7" customFormat="1">
      <c r="A20597" s="4">
        <v>43235</v>
      </c>
      <c r="B20597">
        <v>1.7</v>
      </c>
      <c r="C20597">
        <f>IFERROR(((VLOOKUP(A20597,'Interest Rates-10yr'!$A$9:$C$15239,2,FALSE))-B20597),C20596)</f>
        <v>1.3800000000000001</v>
      </c>
      <c r="D20597" s="98">
        <f>AVERAGE(C$10:C20597)</f>
        <v>1.059464251020005</v>
      </c>
      <c r="E20597" s="2"/>
      <c r="G20597" s="23"/>
    </row>
    <row r="20598" spans="1:7" customFormat="1">
      <c r="A20598" s="4">
        <v>43236</v>
      </c>
      <c r="B20598">
        <v>1.7</v>
      </c>
      <c r="C20598">
        <f>IFERROR(((VLOOKUP(A20598,'Interest Rates-10yr'!$A$9:$C$15239,2,FALSE))-B20598),C20597)</f>
        <v>1.39</v>
      </c>
      <c r="D20598" s="98">
        <f>AVERAGE(C$10:C20598)</f>
        <v>1.0594803050172354</v>
      </c>
      <c r="E20598" s="2"/>
      <c r="G20598" s="23"/>
    </row>
    <row r="20599" spans="1:7" customFormat="1">
      <c r="A20599" s="4">
        <v>43237</v>
      </c>
      <c r="B20599">
        <v>1.7</v>
      </c>
      <c r="C20599">
        <f>IFERROR(((VLOOKUP(A20599,'Interest Rates-10yr'!$A$9:$C$15239,2,FALSE))-B20599),C20598)</f>
        <v>1.41</v>
      </c>
      <c r="D20599" s="98">
        <f>AVERAGE(C$10:C20599)</f>
        <v>1.0594973288003817</v>
      </c>
      <c r="E20599" s="2"/>
      <c r="G20599" s="23"/>
    </row>
    <row r="20600" spans="1:7" customFormat="1">
      <c r="A20600" s="4">
        <v>43238</v>
      </c>
      <c r="B20600">
        <v>1.7</v>
      </c>
      <c r="C20600">
        <f>IFERROR(((VLOOKUP(A20600,'Interest Rates-10yr'!$A$9:$C$15239,2,FALSE))-B20600),C20599)</f>
        <v>1.36</v>
      </c>
      <c r="D20600" s="98">
        <f>AVERAGE(C$10:C20600)</f>
        <v>1.0595119226846614</v>
      </c>
      <c r="E20600" s="2"/>
      <c r="G20600" s="23"/>
    </row>
    <row r="20601" spans="1:7" customFormat="1">
      <c r="A20601" s="4">
        <v>43239</v>
      </c>
      <c r="B20601">
        <v>1.7</v>
      </c>
      <c r="C20601">
        <f>IFERROR(((VLOOKUP(A20601,'Interest Rates-10yr'!$A$9:$C$15239,2,FALSE))-B20601),C20600)</f>
        <v>1.36</v>
      </c>
      <c r="D20601" s="98">
        <f>AVERAGE(C$10:C20601)</f>
        <v>1.0595265151515085</v>
      </c>
      <c r="E20601" s="2"/>
      <c r="G20601" s="23"/>
    </row>
    <row r="20602" spans="1:7" customFormat="1">
      <c r="A20602" s="4">
        <v>43240</v>
      </c>
      <c r="B20602">
        <v>1.7</v>
      </c>
      <c r="C20602">
        <f>IFERROR(((VLOOKUP(A20602,'Interest Rates-10yr'!$A$9:$C$15239,2,FALSE))-B20602),C20601)</f>
        <v>1.36</v>
      </c>
      <c r="D20602" s="98">
        <f>AVERAGE(C$10:C20602)</f>
        <v>1.0595411062011297</v>
      </c>
      <c r="E20602" s="2"/>
      <c r="G20602" s="23"/>
    </row>
    <row r="20603" spans="1:7" customFormat="1">
      <c r="A20603" s="4">
        <v>43241</v>
      </c>
      <c r="B20603">
        <v>1.7</v>
      </c>
      <c r="C20603">
        <f>IFERROR(((VLOOKUP(A20603,'Interest Rates-10yr'!$A$9:$C$15239,2,FALSE))-B20603),C20602)</f>
        <v>1.36</v>
      </c>
      <c r="D20603" s="98">
        <f>AVERAGE(C$10:C20603)</f>
        <v>1.0595556958337313</v>
      </c>
      <c r="E20603" s="2"/>
      <c r="G20603" s="23"/>
    </row>
    <row r="20604" spans="1:7" customFormat="1">
      <c r="A20604" s="4">
        <v>43242</v>
      </c>
      <c r="B20604">
        <v>1.7</v>
      </c>
      <c r="C20604">
        <f>IFERROR(((VLOOKUP(A20604,'Interest Rates-10yr'!$A$9:$C$15239,2,FALSE))-B20604),C20603)</f>
        <v>1.36</v>
      </c>
      <c r="D20604" s="98">
        <f>AVERAGE(C$10:C20604)</f>
        <v>1.05957028404952</v>
      </c>
      <c r="E20604" s="2"/>
      <c r="G20604" s="23"/>
    </row>
    <row r="20605" spans="1:7" customFormat="1">
      <c r="A20605" s="4">
        <v>43243</v>
      </c>
      <c r="B20605">
        <v>1.7</v>
      </c>
      <c r="C20605">
        <f>IFERROR(((VLOOKUP(A20605,'Interest Rates-10yr'!$A$9:$C$15239,2,FALSE))-B20605),C20604)</f>
        <v>1.3099999999999998</v>
      </c>
      <c r="D20605" s="98">
        <f>AVERAGE(C$10:C20605)</f>
        <v>1.0595824431928464</v>
      </c>
      <c r="E20605" s="2"/>
      <c r="G20605" s="23"/>
    </row>
    <row r="20606" spans="1:7" customFormat="1">
      <c r="A20606" s="4">
        <v>43244</v>
      </c>
      <c r="B20606">
        <v>1.7</v>
      </c>
      <c r="C20606">
        <f>IFERROR(((VLOOKUP(A20606,'Interest Rates-10yr'!$A$9:$C$15239,2,FALSE))-B20606),C20605)</f>
        <v>1.28</v>
      </c>
      <c r="D20606" s="98">
        <f>AVERAGE(C$10:C20606)</f>
        <v>1.0595931446327069</v>
      </c>
      <c r="E20606" s="2"/>
      <c r="G20606" s="23"/>
    </row>
    <row r="20607" spans="1:7" customFormat="1">
      <c r="A20607" s="4">
        <v>43245</v>
      </c>
      <c r="B20607">
        <v>1.7</v>
      </c>
      <c r="C20607">
        <f>IFERROR(((VLOOKUP(A20607,'Interest Rates-10yr'!$A$9:$C$15239,2,FALSE))-B20607),C20606)</f>
        <v>1.2300000000000002</v>
      </c>
      <c r="D20607" s="98">
        <f>AVERAGE(C$10:C20607)</f>
        <v>1.0596014176133539</v>
      </c>
      <c r="E20607" s="2"/>
      <c r="G20607" s="23"/>
    </row>
    <row r="20608" spans="1:7" customFormat="1">
      <c r="A20608" s="4">
        <v>43246</v>
      </c>
      <c r="B20608">
        <v>1.7</v>
      </c>
      <c r="C20608">
        <f>IFERROR(((VLOOKUP(A20608,'Interest Rates-10yr'!$A$9:$C$15239,2,FALSE))-B20608),C20607)</f>
        <v>1.2300000000000002</v>
      </c>
      <c r="D20608" s="98">
        <f>AVERAGE(C$10:C20608)</f>
        <v>1.0596096897907599</v>
      </c>
      <c r="E20608" s="2"/>
      <c r="G20608" s="23"/>
    </row>
    <row r="20609" spans="1:7" customFormat="1">
      <c r="A20609" s="4">
        <v>43247</v>
      </c>
      <c r="B20609">
        <v>1.7</v>
      </c>
      <c r="C20609">
        <f>IFERROR(((VLOOKUP(A20609,'Interest Rates-10yr'!$A$9:$C$15239,2,FALSE))-B20609),C20608)</f>
        <v>1.2300000000000002</v>
      </c>
      <c r="D20609" s="98">
        <f>AVERAGE(C$10:C20609)</f>
        <v>1.0596179611650418</v>
      </c>
      <c r="E20609" s="2"/>
      <c r="G20609" s="23"/>
    </row>
    <row r="20610" spans="1:7" customFormat="1">
      <c r="A20610" s="4">
        <v>43248</v>
      </c>
      <c r="B20610">
        <v>1.7</v>
      </c>
      <c r="C20610">
        <f>IFERROR(((VLOOKUP(A20610,'Interest Rates-10yr'!$A$9:$C$15239,2,FALSE))-B20610),C20609)</f>
        <v>1.2300000000000002</v>
      </c>
      <c r="D20610" s="98">
        <f>AVERAGE(C$10:C20610)</f>
        <v>1.0596262317363168</v>
      </c>
      <c r="E20610" s="2"/>
      <c r="G20610" s="23"/>
    </row>
    <row r="20611" spans="1:7" customFormat="1">
      <c r="A20611" s="4">
        <v>43249</v>
      </c>
      <c r="B20611">
        <v>1.7</v>
      </c>
      <c r="C20611">
        <f>IFERROR(((VLOOKUP(A20611,'Interest Rates-10yr'!$A$9:$C$15239,2,FALSE))-B20611),C20610)</f>
        <v>1.07</v>
      </c>
      <c r="D20611" s="98">
        <f>AVERAGE(C$10:C20611)</f>
        <v>1.0596267352684139</v>
      </c>
      <c r="E20611" s="2"/>
      <c r="G20611" s="23"/>
    </row>
    <row r="20612" spans="1:7" customFormat="1">
      <c r="A20612" s="4">
        <v>43250</v>
      </c>
      <c r="B20612">
        <v>1.7</v>
      </c>
      <c r="C20612">
        <f>IFERROR(((VLOOKUP(A20612,'Interest Rates-10yr'!$A$9:$C$15239,2,FALSE))-B20612),C20611)</f>
        <v>1.1399999999999999</v>
      </c>
      <c r="D20612" s="98">
        <f>AVERAGE(C$10:C20612)</f>
        <v>1.0596306363150929</v>
      </c>
      <c r="E20612" s="2"/>
      <c r="G20612" s="23"/>
    </row>
    <row r="20613" spans="1:7" customFormat="1">
      <c r="A20613" s="4">
        <v>43251</v>
      </c>
      <c r="B20613">
        <v>1.7</v>
      </c>
      <c r="C20613">
        <f>IFERROR(((VLOOKUP(A20613,'Interest Rates-10yr'!$A$9:$C$15239,2,FALSE))-B20613),C20612)</f>
        <v>1.1300000000000001</v>
      </c>
      <c r="D20613" s="98">
        <f>AVERAGE(C$10:C20613)</f>
        <v>1.0596340516404514</v>
      </c>
      <c r="E20613" s="2"/>
      <c r="G20613" s="23"/>
    </row>
    <row r="20614" spans="1:7" customFormat="1">
      <c r="A20614" s="4">
        <v>43252</v>
      </c>
      <c r="B20614">
        <v>1.7</v>
      </c>
      <c r="C20614">
        <f>IFERROR(((VLOOKUP(A20614,'Interest Rates-10yr'!$A$9:$C$15239,2,FALSE))-B20614),C20613)</f>
        <v>1.1900000000000002</v>
      </c>
      <c r="D20614" s="98">
        <f>AVERAGE(C$10:C20614)</f>
        <v>1.0596403785488893</v>
      </c>
      <c r="E20614" s="2"/>
      <c r="G20614" s="23"/>
    </row>
    <row r="20615" spans="1:7" customFormat="1">
      <c r="A20615" s="4">
        <v>43253</v>
      </c>
      <c r="B20615">
        <v>1.7</v>
      </c>
      <c r="C20615">
        <f>IFERROR(((VLOOKUP(A20615,'Interest Rates-10yr'!$A$9:$C$15239,2,FALSE))-B20615),C20614)</f>
        <v>1.1900000000000002</v>
      </c>
      <c r="D20615" s="98">
        <f>AVERAGE(C$10:C20615)</f>
        <v>1.0596467048432427</v>
      </c>
      <c r="E20615" s="2"/>
      <c r="G20615" s="23"/>
    </row>
    <row r="20616" spans="1:7" customFormat="1">
      <c r="A20616" s="4">
        <v>43254</v>
      </c>
      <c r="B20616">
        <v>1.7</v>
      </c>
      <c r="C20616">
        <f>IFERROR(((VLOOKUP(A20616,'Interest Rates-10yr'!$A$9:$C$15239,2,FALSE))-B20616),C20615)</f>
        <v>1.1900000000000002</v>
      </c>
      <c r="D20616" s="98">
        <f>AVERAGE(C$10:C20616)</f>
        <v>1.0596530305236016</v>
      </c>
      <c r="E20616" s="2"/>
      <c r="G20616" s="23"/>
    </row>
    <row r="20617" spans="1:7" customFormat="1">
      <c r="A20617" s="4">
        <v>43255</v>
      </c>
      <c r="B20617">
        <v>1.7</v>
      </c>
      <c r="C20617">
        <f>IFERROR(((VLOOKUP(A20617,'Interest Rates-10yr'!$A$9:$C$15239,2,FALSE))-B20617),C20616)</f>
        <v>1.24</v>
      </c>
      <c r="D20617" s="98">
        <f>AVERAGE(C$10:C20617)</f>
        <v>1.0596617818322913</v>
      </c>
      <c r="E20617" s="2"/>
      <c r="G20617" s="23"/>
    </row>
    <row r="20618" spans="1:7" customFormat="1">
      <c r="A20618" s="4">
        <v>43256</v>
      </c>
      <c r="B20618">
        <v>1.7</v>
      </c>
      <c r="C20618">
        <f>IFERROR(((VLOOKUP(A20618,'Interest Rates-10yr'!$A$9:$C$15239,2,FALSE))-B20618),C20617)</f>
        <v>1.22</v>
      </c>
      <c r="D20618" s="98">
        <f>AVERAGE(C$10:C20618)</f>
        <v>1.059669561841907</v>
      </c>
      <c r="E20618" s="2"/>
      <c r="G20618" s="23"/>
    </row>
    <row r="20619" spans="1:7" customFormat="1">
      <c r="A20619" s="4">
        <v>43257</v>
      </c>
      <c r="B20619">
        <v>1.7</v>
      </c>
      <c r="C20619">
        <f>IFERROR(((VLOOKUP(A20619,'Interest Rates-10yr'!$A$9:$C$15239,2,FALSE))-B20619),C20618)</f>
        <v>1.2700000000000002</v>
      </c>
      <c r="D20619" s="98">
        <f>AVERAGE(C$10:C20619)</f>
        <v>1.0596797671033411</v>
      </c>
      <c r="E20619" s="2"/>
      <c r="G20619" s="23"/>
    </row>
    <row r="20620" spans="1:7" customFormat="1">
      <c r="A20620" s="4">
        <v>43258</v>
      </c>
      <c r="B20620">
        <v>1.7</v>
      </c>
      <c r="C20620">
        <f>IFERROR(((VLOOKUP(A20620,'Interest Rates-10yr'!$A$9:$C$15239,2,FALSE))-B20620),C20619)</f>
        <v>1.2300000000000002</v>
      </c>
      <c r="D20620" s="98">
        <f>AVERAGE(C$10:C20620)</f>
        <v>1.0596880306632313</v>
      </c>
      <c r="E20620" s="2"/>
      <c r="G20620" s="23"/>
    </row>
    <row r="20621" spans="1:7" customFormat="1">
      <c r="A20621" s="4">
        <v>43259</v>
      </c>
      <c r="B20621">
        <v>1.7</v>
      </c>
      <c r="C20621">
        <f>IFERROR(((VLOOKUP(A20621,'Interest Rates-10yr'!$A$9:$C$15239,2,FALSE))-B20621),C20620)</f>
        <v>1.2300000000000002</v>
      </c>
      <c r="D20621" s="98">
        <f>AVERAGE(C$10:C20621)</f>
        <v>1.0596962934213012</v>
      </c>
      <c r="E20621" s="2"/>
      <c r="G20621" s="23"/>
    </row>
    <row r="20622" spans="1:7" customFormat="1">
      <c r="A20622" s="4">
        <v>43260</v>
      </c>
      <c r="B20622">
        <v>1.7</v>
      </c>
      <c r="C20622">
        <f>IFERROR(((VLOOKUP(A20622,'Interest Rates-10yr'!$A$9:$C$15239,2,FALSE))-B20622),C20621)</f>
        <v>1.2300000000000002</v>
      </c>
      <c r="D20622" s="98">
        <f>AVERAGE(C$10:C20622)</f>
        <v>1.0597045553776676</v>
      </c>
      <c r="E20622" s="2"/>
      <c r="G20622" s="23"/>
    </row>
    <row r="20623" spans="1:7" customFormat="1">
      <c r="A20623" s="4">
        <v>43261</v>
      </c>
      <c r="B20623">
        <v>1.7</v>
      </c>
      <c r="C20623">
        <f>IFERROR(((VLOOKUP(A20623,'Interest Rates-10yr'!$A$9:$C$15239,2,FALSE))-B20623),C20622)</f>
        <v>1.2300000000000002</v>
      </c>
      <c r="D20623" s="98">
        <f>AVERAGE(C$10:C20623)</f>
        <v>1.059712816532447</v>
      </c>
      <c r="E20623" s="2"/>
      <c r="G20623" s="23"/>
    </row>
    <row r="20624" spans="1:7" customFormat="1">
      <c r="A20624" s="4">
        <v>43262</v>
      </c>
      <c r="B20624">
        <v>1.7</v>
      </c>
      <c r="C20624">
        <f>IFERROR(((VLOOKUP(A20624,'Interest Rates-10yr'!$A$9:$C$15239,2,FALSE))-B20624),C20623)</f>
        <v>1.26</v>
      </c>
      <c r="D20624" s="98">
        <f>AVERAGE(C$10:C20624)</f>
        <v>1.0597225321367867</v>
      </c>
      <c r="E20624" s="2"/>
      <c r="G20624" s="23"/>
    </row>
    <row r="20625" spans="1:7" customFormat="1">
      <c r="A20625" s="4">
        <v>43263</v>
      </c>
      <c r="B20625">
        <v>1.7</v>
      </c>
      <c r="C20625">
        <f>IFERROR(((VLOOKUP(A20625,'Interest Rates-10yr'!$A$9:$C$15239,2,FALSE))-B20625),C20624)</f>
        <v>1.26</v>
      </c>
      <c r="D20625" s="98">
        <f>AVERAGE(C$10:C20625)</f>
        <v>1.0597322467985961</v>
      </c>
      <c r="E20625" s="2"/>
      <c r="G20625" s="23"/>
    </row>
    <row r="20626" spans="1:7" customFormat="1">
      <c r="A20626" s="4">
        <v>43264</v>
      </c>
      <c r="B20626">
        <v>1.7</v>
      </c>
      <c r="C20626">
        <f>IFERROR(((VLOOKUP(A20626,'Interest Rates-10yr'!$A$9:$C$15239,2,FALSE))-B20626),C20625)</f>
        <v>1.28</v>
      </c>
      <c r="D20626" s="98">
        <f>AVERAGE(C$10:C20626)</f>
        <v>1.0597429305912527</v>
      </c>
      <c r="E20626" s="2"/>
      <c r="G20626" s="23"/>
    </row>
    <row r="20627" spans="1:7" customFormat="1">
      <c r="A20627" s="4">
        <v>43265</v>
      </c>
      <c r="B20627">
        <v>1.9</v>
      </c>
      <c r="C20627">
        <f>IFERROR(((VLOOKUP(A20627,'Interest Rates-10yr'!$A$9:$C$15239,2,FALSE))-B20627),C20626)</f>
        <v>1.04</v>
      </c>
      <c r="D20627" s="98">
        <f>AVERAGE(C$10:C20627)</f>
        <v>1.0597419730332649</v>
      </c>
      <c r="E20627" s="2"/>
      <c r="G20627" s="23"/>
    </row>
    <row r="20628" spans="1:7" customFormat="1">
      <c r="A20628" s="4">
        <v>43266</v>
      </c>
      <c r="B20628">
        <v>1.9</v>
      </c>
      <c r="C20628">
        <f>IFERROR(((VLOOKUP(A20628,'Interest Rates-10yr'!$A$9:$C$15239,2,FALSE))-B20628),C20627)</f>
        <v>1.0300000000000002</v>
      </c>
      <c r="D20628" s="98">
        <f>AVERAGE(C$10:C20628)</f>
        <v>1.0597405305785856</v>
      </c>
      <c r="E20628" s="2"/>
      <c r="G20628" s="23"/>
    </row>
    <row r="20629" spans="1:7" customFormat="1">
      <c r="A20629" s="4">
        <v>43267</v>
      </c>
      <c r="B20629">
        <v>1.9</v>
      </c>
      <c r="C20629">
        <f>IFERROR(((VLOOKUP(A20629,'Interest Rates-10yr'!$A$9:$C$15239,2,FALSE))-B20629),C20628)</f>
        <v>1.0300000000000002</v>
      </c>
      <c r="D20629" s="98">
        <f>AVERAGE(C$10:C20629)</f>
        <v>1.0597390882638145</v>
      </c>
      <c r="E20629" s="2"/>
      <c r="G20629" s="23"/>
    </row>
    <row r="20630" spans="1:7" customFormat="1">
      <c r="A20630" s="4">
        <v>43268</v>
      </c>
      <c r="B20630">
        <v>1.9</v>
      </c>
      <c r="C20630">
        <f>IFERROR(((VLOOKUP(A20630,'Interest Rates-10yr'!$A$9:$C$15239,2,FALSE))-B20630),C20629)</f>
        <v>1.0300000000000002</v>
      </c>
      <c r="D20630" s="98">
        <f>AVERAGE(C$10:C20630)</f>
        <v>1.0597376460889314</v>
      </c>
      <c r="E20630" s="2"/>
      <c r="G20630" s="23"/>
    </row>
    <row r="20631" spans="1:7" customFormat="1">
      <c r="A20631" s="4">
        <v>43269</v>
      </c>
      <c r="B20631">
        <v>1.9</v>
      </c>
      <c r="C20631">
        <f>IFERROR(((VLOOKUP(A20631,'Interest Rates-10yr'!$A$9:$C$15239,2,FALSE))-B20631),C20630)</f>
        <v>1.02</v>
      </c>
      <c r="D20631" s="98">
        <f>AVERAGE(C$10:C20631)</f>
        <v>1.0597357191348973</v>
      </c>
      <c r="E20631" s="2"/>
      <c r="G20631" s="23"/>
    </row>
    <row r="20632" spans="1:7" customFormat="1">
      <c r="A20632" s="4">
        <v>43270</v>
      </c>
      <c r="B20632">
        <v>1.91</v>
      </c>
      <c r="C20632">
        <f>IFERROR(((VLOOKUP(A20632,'Interest Rates-10yr'!$A$9:$C$15239,2,FALSE))-B20632),C20631)</f>
        <v>0.9800000000000002</v>
      </c>
      <c r="D20632" s="98">
        <f>AVERAGE(C$10:C20632)</f>
        <v>1.0597318527857176</v>
      </c>
      <c r="E20632" s="2"/>
      <c r="G20632" s="23"/>
    </row>
    <row r="20633" spans="1:7" customFormat="1">
      <c r="A20633" s="4">
        <v>43271</v>
      </c>
      <c r="B20633">
        <v>1.92</v>
      </c>
      <c r="C20633">
        <f>IFERROR(((VLOOKUP(A20633,'Interest Rates-10yr'!$A$9:$C$15239,2,FALSE))-B20633),C20632)</f>
        <v>1.0100000000000002</v>
      </c>
      <c r="D20633" s="98">
        <f>AVERAGE(C$10:C20633)</f>
        <v>1.0597294414274558</v>
      </c>
      <c r="E20633" s="2"/>
      <c r="G20633" s="23"/>
    </row>
    <row r="20634" spans="1:7" customFormat="1">
      <c r="A20634" s="4">
        <v>43272</v>
      </c>
      <c r="B20634">
        <v>1.92</v>
      </c>
      <c r="C20634">
        <f>IFERROR(((VLOOKUP(A20634,'Interest Rates-10yr'!$A$9:$C$15239,2,FALSE))-B20634),C20633)</f>
        <v>0.98</v>
      </c>
      <c r="D20634" s="98">
        <f>AVERAGE(C$10:C20634)</f>
        <v>1.0597255757575685</v>
      </c>
      <c r="E20634" s="2"/>
      <c r="G20634" s="23"/>
    </row>
    <row r="20635" spans="1:7" customFormat="1">
      <c r="A20635" s="4">
        <v>43273</v>
      </c>
      <c r="B20635">
        <v>1.92</v>
      </c>
      <c r="C20635">
        <f>IFERROR(((VLOOKUP(A20635,'Interest Rates-10yr'!$A$9:$C$15239,2,FALSE))-B20635),C20634)</f>
        <v>0.98</v>
      </c>
      <c r="D20635" s="98">
        <f>AVERAGE(C$10:C20635)</f>
        <v>1.0597217104625158</v>
      </c>
      <c r="E20635" s="2"/>
      <c r="G20635" s="23"/>
    </row>
    <row r="20636" spans="1:7" customFormat="1">
      <c r="A20636" s="4">
        <v>43274</v>
      </c>
      <c r="B20636">
        <v>1.92</v>
      </c>
      <c r="C20636">
        <f>IFERROR(((VLOOKUP(A20636,'Interest Rates-10yr'!$A$9:$C$15239,2,FALSE))-B20636),C20635)</f>
        <v>0.98</v>
      </c>
      <c r="D20636" s="98">
        <f>AVERAGE(C$10:C20636)</f>
        <v>1.0597178455422431</v>
      </c>
      <c r="E20636" s="2"/>
      <c r="G20636" s="23"/>
    </row>
    <row r="20637" spans="1:7" customFormat="1">
      <c r="A20637" s="4">
        <v>43275</v>
      </c>
      <c r="B20637">
        <v>1.92</v>
      </c>
      <c r="C20637">
        <f>IFERROR(((VLOOKUP(A20637,'Interest Rates-10yr'!$A$9:$C$15239,2,FALSE))-B20637),C20636)</f>
        <v>0.98</v>
      </c>
      <c r="D20637" s="98">
        <f>AVERAGE(C$10:C20637)</f>
        <v>1.0597139809966962</v>
      </c>
      <c r="E20637" s="2"/>
      <c r="G20637" s="23"/>
    </row>
    <row r="20638" spans="1:7" customFormat="1">
      <c r="A20638" s="4">
        <v>43276</v>
      </c>
      <c r="B20638">
        <v>1.92</v>
      </c>
      <c r="C20638">
        <f>IFERROR(((VLOOKUP(A20638,'Interest Rates-10yr'!$A$9:$C$15239,2,FALSE))-B20638),C20637)</f>
        <v>0.95000000000000018</v>
      </c>
      <c r="D20638" s="98">
        <f>AVERAGE(C$10:C20638)</f>
        <v>1.0597086625624048</v>
      </c>
      <c r="E20638" s="2"/>
      <c r="G20638" s="23"/>
    </row>
    <row r="20639" spans="1:7" customFormat="1">
      <c r="A20639" s="4">
        <v>43277</v>
      </c>
      <c r="B20639">
        <v>1.92</v>
      </c>
      <c r="C20639">
        <f>IFERROR(((VLOOKUP(A20639,'Interest Rates-10yr'!$A$9:$C$15239,2,FALSE))-B20639),C20638)</f>
        <v>0.96</v>
      </c>
      <c r="D20639" s="98">
        <f>AVERAGE(C$10:C20639)</f>
        <v>1.0597038293746897</v>
      </c>
      <c r="E20639" s="2"/>
      <c r="G20639" s="23"/>
    </row>
    <row r="20640" spans="1:7" customFormat="1">
      <c r="A20640" s="4">
        <v>43278</v>
      </c>
      <c r="B20640">
        <v>1.91</v>
      </c>
      <c r="C20640">
        <f>IFERROR(((VLOOKUP(A20640,'Interest Rates-10yr'!$A$9:$C$15239,2,FALSE))-B20640),C20639)</f>
        <v>0.92000000000000015</v>
      </c>
      <c r="D20640" s="98">
        <f>AVERAGE(C$10:C20640)</f>
        <v>1.0596970578255949</v>
      </c>
      <c r="E20640" s="2"/>
      <c r="G20640" s="23"/>
    </row>
    <row r="20641" spans="1:8">
      <c r="A20641" s="4">
        <v>43279</v>
      </c>
      <c r="B20641">
        <v>1.91</v>
      </c>
      <c r="C20641">
        <f>IFERROR(((VLOOKUP(A20641,'Interest Rates-10yr'!$A$9:$C$15239,2,FALSE))-B20641),C20640)</f>
        <v>0.92999999999999994</v>
      </c>
      <c r="D20641" s="98">
        <f>AVERAGE(C$10:C20641)</f>
        <v>1.0596907716168984</v>
      </c>
      <c r="E20641" s="2"/>
      <c r="H20641"/>
    </row>
    <row r="20642" spans="1:8">
      <c r="A20642" s="4">
        <v>43280</v>
      </c>
      <c r="B20642">
        <v>1.91</v>
      </c>
      <c r="C20642">
        <f>IFERROR(((VLOOKUP(A20642,'Interest Rates-10yr'!$A$9:$C$15239,2,FALSE))-B20642),C20641)</f>
        <v>0.94000000000000017</v>
      </c>
      <c r="D20642" s="98">
        <f>AVERAGE(C$10:C20642)</f>
        <v>1.0596849706780327</v>
      </c>
      <c r="E20642" s="2"/>
      <c r="H20642"/>
    </row>
    <row r="20643" spans="1:8">
      <c r="A20643" s="4">
        <v>43281</v>
      </c>
      <c r="B20643">
        <v>1.91</v>
      </c>
      <c r="C20643">
        <f>IFERROR(((VLOOKUP(A20643,'Interest Rates-10yr'!$A$9:$C$15239,2,FALSE))-B20643),C20642)</f>
        <v>0.94000000000000017</v>
      </c>
      <c r="D20643" s="98">
        <f>AVERAGE(C$10:C20643)</f>
        <v>1.0596791703014368</v>
      </c>
      <c r="E20643" s="2"/>
      <c r="F20643" s="12" t="s">
        <v>165</v>
      </c>
      <c r="G20643" s="23">
        <f>AVERAGE(B20553:B20643)/100</f>
        <v>1.7369230769230776E-2</v>
      </c>
      <c r="H20643" s="23">
        <f>AVERAGE(C20553:C20643)/100</f>
        <v>1.1814285714285722E-2</v>
      </c>
    </row>
    <row r="20644" spans="1:8">
      <c r="A20644" s="4">
        <v>43282</v>
      </c>
      <c r="B20644">
        <v>1.91</v>
      </c>
      <c r="C20644">
        <f>IFERROR(((VLOOKUP(A20644,'Interest Rates-10yr'!$A$9:$C$15239,2,FALSE))-B20644),C20643)</f>
        <v>0.94000000000000017</v>
      </c>
      <c r="D20644" s="98">
        <f>AVERAGE(C$10:C20644)</f>
        <v>1.0596733704870291</v>
      </c>
      <c r="E20644" s="2"/>
      <c r="H20644"/>
    </row>
    <row r="20645" spans="1:8">
      <c r="A20645" s="4">
        <v>43283</v>
      </c>
      <c r="B20645">
        <v>1.91</v>
      </c>
      <c r="C20645">
        <f>IFERROR(((VLOOKUP(A20645,'Interest Rates-10yr'!$A$9:$C$15239,2,FALSE))-B20645),C20644)</f>
        <v>0.96000000000000019</v>
      </c>
      <c r="D20645" s="98">
        <f>AVERAGE(C$10:C20645)</f>
        <v>1.0596685404148014</v>
      </c>
      <c r="E20645" s="2"/>
      <c r="H20645"/>
    </row>
    <row r="20646" spans="1:8">
      <c r="A20646" s="4">
        <v>43284</v>
      </c>
      <c r="B20646">
        <v>1.91</v>
      </c>
      <c r="C20646">
        <f>IFERROR(((VLOOKUP(A20646,'Interest Rates-10yr'!$A$9:$C$15239,2,FALSE))-B20646),C20645)</f>
        <v>0.92000000000000015</v>
      </c>
      <c r="D20646" s="98">
        <f>AVERAGE(C$10:C20646)</f>
        <v>1.0596617725444513</v>
      </c>
      <c r="E20646" s="2"/>
      <c r="H20646"/>
    </row>
    <row r="20647" spans="1:8">
      <c r="A20647" s="4">
        <v>43285</v>
      </c>
      <c r="B20647">
        <v>1.91</v>
      </c>
      <c r="C20647">
        <f>IFERROR(((VLOOKUP(A20647,'Interest Rates-10yr'!$A$9:$C$15239,2,FALSE))-B20647),C20646)</f>
        <v>0.92000000000000015</v>
      </c>
      <c r="D20647" s="98">
        <f>AVERAGE(C$10:C20647)</f>
        <v>1.059655005329966</v>
      </c>
      <c r="E20647" s="2"/>
      <c r="H20647"/>
    </row>
    <row r="20648" spans="1:8">
      <c r="A20648" s="4">
        <v>43286</v>
      </c>
      <c r="B20648">
        <v>1.91</v>
      </c>
      <c r="C20648">
        <f>IFERROR(((VLOOKUP(A20648,'Interest Rates-10yr'!$A$9:$C$15239,2,FALSE))-B20648),C20647)</f>
        <v>0.92999999999999994</v>
      </c>
      <c r="D20648" s="98">
        <f>AVERAGE(C$10:C20648)</f>
        <v>1.0596487232908494</v>
      </c>
      <c r="E20648" s="2"/>
      <c r="H20648"/>
    </row>
    <row r="20649" spans="1:8">
      <c r="A20649" s="4">
        <v>43287</v>
      </c>
      <c r="B20649">
        <v>1.91</v>
      </c>
      <c r="C20649">
        <f>IFERROR(((VLOOKUP(A20649,'Interest Rates-10yr'!$A$9:$C$15239,2,FALSE))-B20649),C20648)</f>
        <v>0.90999999999999992</v>
      </c>
      <c r="D20649" s="98">
        <f>AVERAGE(C$10:C20649)</f>
        <v>1.0596414728682093</v>
      </c>
      <c r="E20649" s="2"/>
      <c r="H20649"/>
    </row>
    <row r="20650" spans="1:8">
      <c r="A20650" s="4">
        <v>43288</v>
      </c>
      <c r="B20650">
        <v>1.91</v>
      </c>
      <c r="C20650">
        <f>IFERROR(((VLOOKUP(A20650,'Interest Rates-10yr'!$A$9:$C$15239,2,FALSE))-B20650),C20649)</f>
        <v>0.90999999999999992</v>
      </c>
      <c r="D20650" s="98">
        <f>AVERAGE(C$10:C20650)</f>
        <v>1.0596342231480955</v>
      </c>
      <c r="E20650" s="2"/>
      <c r="H20650"/>
    </row>
    <row r="20651" spans="1:8">
      <c r="A20651" s="4">
        <v>43289</v>
      </c>
      <c r="B20651">
        <v>1.91</v>
      </c>
      <c r="C20651">
        <f>IFERROR(((VLOOKUP(A20651,'Interest Rates-10yr'!$A$9:$C$15239,2,FALSE))-B20651),C20650)</f>
        <v>0.90999999999999992</v>
      </c>
      <c r="D20651" s="98">
        <f>AVERAGE(C$10:C20651)</f>
        <v>1.0596269741304059</v>
      </c>
      <c r="E20651" s="2"/>
      <c r="H20651"/>
    </row>
    <row r="20652" spans="1:8">
      <c r="A20652" s="4">
        <v>43290</v>
      </c>
      <c r="B20652">
        <v>1.91</v>
      </c>
      <c r="C20652">
        <f>IFERROR(((VLOOKUP(A20652,'Interest Rates-10yr'!$A$9:$C$15239,2,FALSE))-B20652),C20651)</f>
        <v>0.95</v>
      </c>
      <c r="D20652" s="98">
        <f>AVERAGE(C$10:C20652)</f>
        <v>1.0596216635178919</v>
      </c>
      <c r="E20652" s="2"/>
      <c r="H20652"/>
    </row>
    <row r="20653" spans="1:8">
      <c r="A20653" s="4">
        <v>43291</v>
      </c>
      <c r="B20653">
        <v>1.91</v>
      </c>
      <c r="C20653">
        <f>IFERROR(((VLOOKUP(A20653,'Interest Rates-10yr'!$A$9:$C$15239,2,FALSE))-B20653),C20652)</f>
        <v>0.96000000000000019</v>
      </c>
      <c r="D20653" s="98">
        <f>AVERAGE(C$10:C20653)</f>
        <v>1.0596168378221198</v>
      </c>
      <c r="E20653" s="2"/>
      <c r="H20653"/>
    </row>
    <row r="20654" spans="1:8">
      <c r="A20654" s="4">
        <v>43292</v>
      </c>
      <c r="B20654">
        <v>1.91</v>
      </c>
      <c r="C20654">
        <f>IFERROR(((VLOOKUP(A20654,'Interest Rates-10yr'!$A$9:$C$15239,2,FALSE))-B20654),C20653)</f>
        <v>0.94000000000000017</v>
      </c>
      <c r="D20654" s="98">
        <f>AVERAGE(C$10:C20654)</f>
        <v>1.059611043836272</v>
      </c>
      <c r="E20654" s="2"/>
      <c r="H20654"/>
    </row>
    <row r="20655" spans="1:8">
      <c r="A20655" s="4">
        <v>43293</v>
      </c>
      <c r="B20655">
        <v>1.91</v>
      </c>
      <c r="C20655">
        <f>IFERROR(((VLOOKUP(A20655,'Interest Rates-10yr'!$A$9:$C$15239,2,FALSE))-B20655),C20654)</f>
        <v>0.94000000000000017</v>
      </c>
      <c r="D20655" s="98">
        <f>AVERAGE(C$10:C20655)</f>
        <v>1.0596052504116942</v>
      </c>
      <c r="E20655" s="2"/>
      <c r="H20655"/>
    </row>
    <row r="20656" spans="1:8">
      <c r="A20656" s="4">
        <v>43294</v>
      </c>
      <c r="B20656">
        <v>1.91</v>
      </c>
      <c r="C20656">
        <f>IFERROR(((VLOOKUP(A20656,'Interest Rates-10yr'!$A$9:$C$15239,2,FALSE))-B20656),C20655)</f>
        <v>0.92000000000000015</v>
      </c>
      <c r="D20656" s="98">
        <f>AVERAGE(C$10:C20656)</f>
        <v>1.0595984888845758</v>
      </c>
      <c r="E20656" s="2"/>
      <c r="H20656"/>
    </row>
    <row r="20657" spans="1:7" customFormat="1">
      <c r="A20657" s="4">
        <v>43295</v>
      </c>
      <c r="B20657">
        <v>1.91</v>
      </c>
      <c r="C20657">
        <f>IFERROR(((VLOOKUP(A20657,'Interest Rates-10yr'!$A$9:$C$15239,2,FALSE))-B20657),C20656)</f>
        <v>0.92000000000000015</v>
      </c>
      <c r="D20657" s="98">
        <f>AVERAGE(C$10:C20657)</f>
        <v>1.0595917280123903</v>
      </c>
      <c r="E20657" s="2"/>
      <c r="G20657" s="23"/>
    </row>
    <row r="20658" spans="1:7" customFormat="1">
      <c r="A20658" s="4">
        <v>43296</v>
      </c>
      <c r="B20658">
        <v>1.91</v>
      </c>
      <c r="C20658">
        <f>IFERROR(((VLOOKUP(A20658,'Interest Rates-10yr'!$A$9:$C$15239,2,FALSE))-B20658),C20657)</f>
        <v>0.92000000000000015</v>
      </c>
      <c r="D20658" s="98">
        <f>AVERAGE(C$10:C20658)</f>
        <v>1.0595849677950424</v>
      </c>
      <c r="E20658" s="2"/>
      <c r="G20658" s="23"/>
    </row>
    <row r="20659" spans="1:7" customFormat="1">
      <c r="A20659" s="4">
        <v>43297</v>
      </c>
      <c r="B20659">
        <v>1.91</v>
      </c>
      <c r="C20659">
        <f>IFERROR(((VLOOKUP(A20659,'Interest Rates-10yr'!$A$9:$C$15239,2,FALSE))-B20659),C20658)</f>
        <v>0.94000000000000017</v>
      </c>
      <c r="D20659" s="98">
        <f>AVERAGE(C$10:C20659)</f>
        <v>1.0595791767554397</v>
      </c>
      <c r="E20659" s="2"/>
      <c r="G20659" s="23"/>
    </row>
    <row r="20660" spans="1:7" customFormat="1">
      <c r="A20660" s="4">
        <v>43298</v>
      </c>
      <c r="B20660">
        <v>1.91</v>
      </c>
      <c r="C20660">
        <f>IFERROR(((VLOOKUP(A20660,'Interest Rates-10yr'!$A$9:$C$15239,2,FALSE))-B20660),C20659)</f>
        <v>0.95</v>
      </c>
      <c r="D20660" s="98">
        <f>AVERAGE(C$10:C20660)</f>
        <v>1.0595738705147368</v>
      </c>
      <c r="E20660" s="2"/>
      <c r="G20660" s="23"/>
    </row>
    <row r="20661" spans="1:7" customFormat="1">
      <c r="A20661" s="4">
        <v>43299</v>
      </c>
      <c r="B20661">
        <v>1.91</v>
      </c>
      <c r="C20661">
        <f>IFERROR(((VLOOKUP(A20661,'Interest Rates-10yr'!$A$9:$C$15239,2,FALSE))-B20661),C20660)</f>
        <v>0.97</v>
      </c>
      <c r="D20661" s="98">
        <f>AVERAGE(C$10:C20661)</f>
        <v>1.0595695332171138</v>
      </c>
      <c r="E20661" s="2"/>
      <c r="G20661" s="23"/>
    </row>
    <row r="20662" spans="1:7" customFormat="1">
      <c r="A20662" s="4">
        <v>43300</v>
      </c>
      <c r="B20662">
        <v>1.91</v>
      </c>
      <c r="C20662">
        <f>IFERROR(((VLOOKUP(A20662,'Interest Rates-10yr'!$A$9:$C$15239,2,FALSE))-B20662),C20661)</f>
        <v>0.92999999999999994</v>
      </c>
      <c r="D20662" s="98">
        <f>AVERAGE(C$10:C20662)</f>
        <v>1.0595632595748721</v>
      </c>
      <c r="E20662" s="2"/>
      <c r="G20662" s="23"/>
    </row>
    <row r="20663" spans="1:7" customFormat="1">
      <c r="A20663" s="4">
        <v>43301</v>
      </c>
      <c r="B20663">
        <v>1.91</v>
      </c>
      <c r="C20663">
        <f>IFERROR(((VLOOKUP(A20663,'Interest Rates-10yr'!$A$9:$C$15239,2,FALSE))-B20663),C20662)</f>
        <v>0.9800000000000002</v>
      </c>
      <c r="D20663" s="98">
        <f>AVERAGE(C$10:C20663)</f>
        <v>1.0595594073787078</v>
      </c>
      <c r="E20663" s="2"/>
      <c r="G20663" s="23"/>
    </row>
    <row r="20664" spans="1:7" customFormat="1">
      <c r="A20664" s="4">
        <v>43302</v>
      </c>
      <c r="B20664">
        <v>1.91</v>
      </c>
      <c r="C20664">
        <f>IFERROR(((VLOOKUP(A20664,'Interest Rates-10yr'!$A$9:$C$15239,2,FALSE))-B20664),C20663)</f>
        <v>0.9800000000000002</v>
      </c>
      <c r="D20664" s="98">
        <f>AVERAGE(C$10:C20664)</f>
        <v>1.0595555555555474</v>
      </c>
      <c r="E20664" s="2"/>
      <c r="G20664" s="23"/>
    </row>
    <row r="20665" spans="1:7" customFormat="1">
      <c r="A20665" s="4">
        <v>43303</v>
      </c>
      <c r="B20665">
        <v>1.91</v>
      </c>
      <c r="C20665">
        <f>IFERROR(((VLOOKUP(A20665,'Interest Rates-10yr'!$A$9:$C$15239,2,FALSE))-B20665),C20664)</f>
        <v>0.9800000000000002</v>
      </c>
      <c r="D20665" s="98">
        <f>AVERAGE(C$10:C20665)</f>
        <v>1.0595517041053366</v>
      </c>
      <c r="E20665" s="2"/>
      <c r="G20665" s="23"/>
    </row>
    <row r="20666" spans="1:7" customFormat="1">
      <c r="A20666" s="4">
        <v>43304</v>
      </c>
      <c r="B20666">
        <v>1.91</v>
      </c>
      <c r="C20666">
        <f>IFERROR(((VLOOKUP(A20666,'Interest Rates-10yr'!$A$9:$C$15239,2,FALSE))-B20666),C20665)</f>
        <v>1.05</v>
      </c>
      <c r="D20666" s="98">
        <f>AVERAGE(C$10:C20666)</f>
        <v>1.0595512417098238</v>
      </c>
      <c r="E20666" s="2"/>
      <c r="G20666" s="23"/>
    </row>
    <row r="20667" spans="1:7" customFormat="1">
      <c r="A20667" s="4">
        <v>43305</v>
      </c>
      <c r="B20667">
        <v>1.91</v>
      </c>
      <c r="C20667">
        <f>IFERROR(((VLOOKUP(A20667,'Interest Rates-10yr'!$A$9:$C$15239,2,FALSE))-B20667),C20666)</f>
        <v>1.0400000000000003</v>
      </c>
      <c r="D20667" s="98">
        <f>AVERAGE(C$10:C20667)</f>
        <v>1.0595502952851115</v>
      </c>
      <c r="E20667" s="2"/>
      <c r="G20667" s="23"/>
    </row>
    <row r="20668" spans="1:7" customFormat="1">
      <c r="A20668" s="4">
        <v>43306</v>
      </c>
      <c r="B20668">
        <v>1.91</v>
      </c>
      <c r="C20668">
        <f>IFERROR(((VLOOKUP(A20668,'Interest Rates-10yr'!$A$9:$C$15239,2,FALSE))-B20668),C20667)</f>
        <v>1.03</v>
      </c>
      <c r="D20668" s="98">
        <f>AVERAGE(C$10:C20668)</f>
        <v>1.0595488649014875</v>
      </c>
      <c r="E20668" s="2"/>
      <c r="G20668" s="23"/>
    </row>
    <row r="20669" spans="1:7" customFormat="1">
      <c r="A20669" s="4">
        <v>43307</v>
      </c>
      <c r="B20669">
        <v>1.91</v>
      </c>
      <c r="C20669">
        <f>IFERROR(((VLOOKUP(A20669,'Interest Rates-10yr'!$A$9:$C$15239,2,FALSE))-B20669),C20668)</f>
        <v>1.07</v>
      </c>
      <c r="D20669" s="98">
        <f>AVERAGE(C$10:C20669)</f>
        <v>1.0595493707647545</v>
      </c>
      <c r="E20669" s="2"/>
      <c r="G20669" s="23"/>
    </row>
    <row r="20670" spans="1:7" customFormat="1">
      <c r="A20670" s="4">
        <v>43308</v>
      </c>
      <c r="B20670">
        <v>1.91</v>
      </c>
      <c r="C20670">
        <f>IFERROR(((VLOOKUP(A20670,'Interest Rates-10yr'!$A$9:$C$15239,2,FALSE))-B20670),C20669)</f>
        <v>1.05</v>
      </c>
      <c r="D20670" s="98">
        <f>AVERAGE(C$10:C20670)</f>
        <v>1.0595489085716969</v>
      </c>
      <c r="E20670" s="2"/>
      <c r="G20670" s="23"/>
    </row>
    <row r="20671" spans="1:7" customFormat="1">
      <c r="A20671" s="4">
        <v>43309</v>
      </c>
      <c r="B20671">
        <v>1.91</v>
      </c>
      <c r="C20671">
        <f>IFERROR(((VLOOKUP(A20671,'Interest Rates-10yr'!$A$9:$C$15239,2,FALSE))-B20671),C20670)</f>
        <v>1.05</v>
      </c>
      <c r="D20671" s="98">
        <f>AVERAGE(C$10:C20671)</f>
        <v>1.0595484464233775</v>
      </c>
      <c r="E20671" s="2"/>
      <c r="G20671" s="23"/>
    </row>
    <row r="20672" spans="1:7" customFormat="1">
      <c r="A20672" s="4">
        <v>43310</v>
      </c>
      <c r="B20672">
        <v>1.91</v>
      </c>
      <c r="C20672">
        <f>IFERROR(((VLOOKUP(A20672,'Interest Rates-10yr'!$A$9:$C$15239,2,FALSE))-B20672),C20671)</f>
        <v>1.05</v>
      </c>
      <c r="D20672" s="98">
        <f>AVERAGE(C$10:C20672)</f>
        <v>1.0595479843197904</v>
      </c>
      <c r="E20672" s="2"/>
      <c r="G20672" s="23"/>
    </row>
    <row r="20673" spans="1:7" customFormat="1">
      <c r="A20673" s="4">
        <v>43311</v>
      </c>
      <c r="B20673">
        <v>1.91</v>
      </c>
      <c r="C20673">
        <f>IFERROR(((VLOOKUP(A20673,'Interest Rates-10yr'!$A$9:$C$15239,2,FALSE))-B20673),C20672)</f>
        <v>1.07</v>
      </c>
      <c r="D20673" s="98">
        <f>AVERAGE(C$10:C20673)</f>
        <v>1.0595484901277501</v>
      </c>
      <c r="E20673" s="2"/>
      <c r="G20673" s="23"/>
    </row>
    <row r="20674" spans="1:7" customFormat="1">
      <c r="A20674" s="4">
        <v>43312</v>
      </c>
      <c r="B20674">
        <v>1.91</v>
      </c>
      <c r="C20674">
        <f>IFERROR(((VLOOKUP(A20674,'Interest Rates-10yr'!$A$9:$C$15239,2,FALSE))-B20674),C20673)</f>
        <v>1.05</v>
      </c>
      <c r="D20674" s="98">
        <f>AVERAGE(C$10:C20674)</f>
        <v>1.0595480280667713</v>
      </c>
      <c r="E20674" s="2"/>
      <c r="G20674" s="23"/>
    </row>
    <row r="20675" spans="1:7" customFormat="1">
      <c r="A20675" s="4">
        <v>43313</v>
      </c>
      <c r="B20675">
        <v>1.91</v>
      </c>
      <c r="C20675">
        <f>IFERROR(((VLOOKUP(A20675,'Interest Rates-10yr'!$A$9:$C$15239,2,FALSE))-B20675),C20674)</f>
        <v>1.0900000000000001</v>
      </c>
      <c r="D20675" s="98">
        <f>AVERAGE(C$10:C20675)</f>
        <v>1.0595495015968173</v>
      </c>
      <c r="E20675" s="2"/>
      <c r="G20675" s="23"/>
    </row>
    <row r="20676" spans="1:7" customFormat="1">
      <c r="A20676" s="4">
        <v>43314</v>
      </c>
      <c r="B20676">
        <v>1.91</v>
      </c>
      <c r="C20676">
        <f>IFERROR(((VLOOKUP(A20676,'Interest Rates-10yr'!$A$9:$C$15239,2,FALSE))-B20676),C20675)</f>
        <v>1.07</v>
      </c>
      <c r="D20676" s="98">
        <f>AVERAGE(C$10:C20676)</f>
        <v>1.0595500072579391</v>
      </c>
      <c r="E20676" s="2"/>
      <c r="G20676" s="23"/>
    </row>
    <row r="20677" spans="1:7" customFormat="1">
      <c r="A20677" s="4">
        <v>43315</v>
      </c>
      <c r="B20677">
        <v>1.91</v>
      </c>
      <c r="C20677">
        <f>IFERROR(((VLOOKUP(A20677,'Interest Rates-10yr'!$A$9:$C$15239,2,FALSE))-B20677),C20676)</f>
        <v>1.0400000000000003</v>
      </c>
      <c r="D20677" s="98">
        <f>AVERAGE(C$10:C20677)</f>
        <v>1.0595490613508722</v>
      </c>
      <c r="E20677" s="2"/>
      <c r="G20677" s="23"/>
    </row>
    <row r="20678" spans="1:7" customFormat="1">
      <c r="A20678" s="4">
        <v>43316</v>
      </c>
      <c r="B20678">
        <v>1.91</v>
      </c>
      <c r="C20678">
        <f>IFERROR(((VLOOKUP(A20678,'Interest Rates-10yr'!$A$9:$C$15239,2,FALSE))-B20678),C20677)</f>
        <v>1.0400000000000003</v>
      </c>
      <c r="D20678" s="98">
        <f>AVERAGE(C$10:C20678)</f>
        <v>1.0595481155353346</v>
      </c>
      <c r="E20678" s="2"/>
      <c r="G20678" s="23"/>
    </row>
    <row r="20679" spans="1:7" customFormat="1">
      <c r="A20679" s="4">
        <v>43317</v>
      </c>
      <c r="B20679">
        <v>1.91</v>
      </c>
      <c r="C20679">
        <f>IFERROR(((VLOOKUP(A20679,'Interest Rates-10yr'!$A$9:$C$15239,2,FALSE))-B20679),C20678)</f>
        <v>1.0400000000000003</v>
      </c>
      <c r="D20679" s="98">
        <f>AVERAGE(C$10:C20679)</f>
        <v>1.0595471698113126</v>
      </c>
      <c r="E20679" s="2"/>
      <c r="G20679" s="23"/>
    </row>
    <row r="20680" spans="1:7" customFormat="1">
      <c r="A20680" s="4">
        <v>43318</v>
      </c>
      <c r="B20680">
        <v>1.91</v>
      </c>
      <c r="C20680">
        <f>IFERROR(((VLOOKUP(A20680,'Interest Rates-10yr'!$A$9:$C$15239,2,FALSE))-B20680),C20679)</f>
        <v>1.03</v>
      </c>
      <c r="D20680" s="98">
        <f>AVERAGE(C$10:C20680)</f>
        <v>1.0595457404092608</v>
      </c>
      <c r="E20680" s="2"/>
      <c r="G20680" s="23"/>
    </row>
    <row r="20681" spans="1:7" customFormat="1">
      <c r="A20681" s="4">
        <v>43319</v>
      </c>
      <c r="B20681">
        <v>1.91</v>
      </c>
      <c r="C20681">
        <f>IFERROR(((VLOOKUP(A20681,'Interest Rates-10yr'!$A$9:$C$15239,2,FALSE))-B20681),C20680)</f>
        <v>1.07</v>
      </c>
      <c r="D20681" s="98">
        <f>AVERAGE(C$10:C20681)</f>
        <v>1.0595462461300227</v>
      </c>
      <c r="E20681" s="2"/>
      <c r="G20681" s="23"/>
    </row>
    <row r="20682" spans="1:7" customFormat="1">
      <c r="A20682" s="4">
        <v>43320</v>
      </c>
      <c r="B20682">
        <v>1.91</v>
      </c>
      <c r="C20682">
        <f>IFERROR(((VLOOKUP(A20682,'Interest Rates-10yr'!$A$9:$C$15239,2,FALSE))-B20682),C20681)</f>
        <v>1.05</v>
      </c>
      <c r="D20682" s="98">
        <f>AVERAGE(C$10:C20682)</f>
        <v>1.0595457843563985</v>
      </c>
      <c r="E20682" s="2"/>
      <c r="G20682" s="23"/>
    </row>
    <row r="20683" spans="1:7" customFormat="1">
      <c r="A20683" s="4">
        <v>43321</v>
      </c>
      <c r="B20683">
        <v>1.91</v>
      </c>
      <c r="C20683">
        <f>IFERROR(((VLOOKUP(A20683,'Interest Rates-10yr'!$A$9:$C$15239,2,FALSE))-B20683),C20682)</f>
        <v>1.0200000000000002</v>
      </c>
      <c r="D20683" s="98">
        <f>AVERAGE(C$10:C20683)</f>
        <v>1.059543871529449</v>
      </c>
      <c r="E20683" s="2"/>
      <c r="G20683" s="23"/>
    </row>
    <row r="20684" spans="1:7" customFormat="1">
      <c r="A20684" s="4">
        <v>43322</v>
      </c>
      <c r="B20684">
        <v>1.91</v>
      </c>
      <c r="C20684">
        <f>IFERROR(((VLOOKUP(A20684,'Interest Rates-10yr'!$A$9:$C$15239,2,FALSE))-B20684),C20683)</f>
        <v>0.96000000000000019</v>
      </c>
      <c r="D20684" s="98">
        <f>AVERAGE(C$10:C20684)</f>
        <v>1.0595390568319143</v>
      </c>
      <c r="E20684" s="2"/>
      <c r="G20684" s="23"/>
    </row>
    <row r="20685" spans="1:7" customFormat="1">
      <c r="A20685" s="4">
        <v>43323</v>
      </c>
      <c r="B20685">
        <v>1.91</v>
      </c>
      <c r="C20685">
        <f>IFERROR(((VLOOKUP(A20685,'Interest Rates-10yr'!$A$9:$C$15239,2,FALSE))-B20685),C20684)</f>
        <v>0.96000000000000019</v>
      </c>
      <c r="D20685" s="98">
        <f>AVERAGE(C$10:C20685)</f>
        <v>1.0595342426001075</v>
      </c>
      <c r="E20685" s="2"/>
      <c r="G20685" s="23"/>
    </row>
    <row r="20686" spans="1:7" customFormat="1">
      <c r="A20686" s="4">
        <v>43324</v>
      </c>
      <c r="B20686">
        <v>1.91</v>
      </c>
      <c r="C20686">
        <f>IFERROR(((VLOOKUP(A20686,'Interest Rates-10yr'!$A$9:$C$15239,2,FALSE))-B20686),C20685)</f>
        <v>0.96000000000000019</v>
      </c>
      <c r="D20686" s="98">
        <f>AVERAGE(C$10:C20686)</f>
        <v>1.0595294288339616</v>
      </c>
      <c r="E20686" s="2"/>
      <c r="G20686" s="23"/>
    </row>
    <row r="20687" spans="1:7" customFormat="1">
      <c r="A20687" s="4">
        <v>43325</v>
      </c>
      <c r="B20687">
        <v>1.91</v>
      </c>
      <c r="C20687">
        <f>IFERROR(((VLOOKUP(A20687,'Interest Rates-10yr'!$A$9:$C$15239,2,FALSE))-B20687),C20686)</f>
        <v>0.97</v>
      </c>
      <c r="D20687" s="98">
        <f>AVERAGE(C$10:C20687)</f>
        <v>1.0595250991391734</v>
      </c>
      <c r="E20687" s="2"/>
      <c r="G20687" s="23"/>
    </row>
    <row r="20688" spans="1:7" customFormat="1">
      <c r="A20688" s="4">
        <v>43326</v>
      </c>
      <c r="B20688">
        <v>1.91</v>
      </c>
      <c r="C20688">
        <f>IFERROR(((VLOOKUP(A20688,'Interest Rates-10yr'!$A$9:$C$15239,2,FALSE))-B20688),C20687)</f>
        <v>0.9800000000000002</v>
      </c>
      <c r="D20688" s="98">
        <f>AVERAGE(C$10:C20688)</f>
        <v>1.0595212534455161</v>
      </c>
      <c r="E20688" s="2"/>
      <c r="G20688" s="23"/>
    </row>
    <row r="20689" spans="1:7" customFormat="1">
      <c r="A20689" s="4">
        <v>43327</v>
      </c>
      <c r="B20689">
        <v>1.91</v>
      </c>
      <c r="C20689">
        <f>IFERROR(((VLOOKUP(A20689,'Interest Rates-10yr'!$A$9:$C$15239,2,FALSE))-B20689),C20688)</f>
        <v>0.95</v>
      </c>
      <c r="D20689" s="98">
        <f>AVERAGE(C$10:C20689)</f>
        <v>1.0595159574468</v>
      </c>
      <c r="E20689" s="2"/>
      <c r="G20689" s="23"/>
    </row>
    <row r="20690" spans="1:7" customFormat="1">
      <c r="A20690" s="4">
        <v>43328</v>
      </c>
      <c r="B20690">
        <v>1.92</v>
      </c>
      <c r="C20690">
        <f>IFERROR(((VLOOKUP(A20690,'Interest Rates-10yr'!$A$9:$C$15239,2,FALSE))-B20690),C20689)</f>
        <v>0.95000000000000018</v>
      </c>
      <c r="D20690" s="98">
        <f>AVERAGE(C$10:C20690)</f>
        <v>1.059510661960245</v>
      </c>
      <c r="E20690" s="2"/>
      <c r="G20690" s="23"/>
    </row>
    <row r="20691" spans="1:7" customFormat="1">
      <c r="A20691" s="4">
        <v>43329</v>
      </c>
      <c r="B20691">
        <v>1.92</v>
      </c>
      <c r="C20691">
        <f>IFERROR(((VLOOKUP(A20691,'Interest Rates-10yr'!$A$9:$C$15239,2,FALSE))-B20691),C20690)</f>
        <v>0.95000000000000018</v>
      </c>
      <c r="D20691" s="98">
        <f>AVERAGE(C$10:C20691)</f>
        <v>1.0595053669857764</v>
      </c>
      <c r="E20691" s="2"/>
      <c r="G20691" s="23"/>
    </row>
    <row r="20692" spans="1:7" customFormat="1">
      <c r="A20692" s="4">
        <v>43330</v>
      </c>
      <c r="B20692">
        <v>1.92</v>
      </c>
      <c r="C20692">
        <f>IFERROR(((VLOOKUP(A20692,'Interest Rates-10yr'!$A$9:$C$15239,2,FALSE))-B20692),C20691)</f>
        <v>0.95000000000000018</v>
      </c>
      <c r="D20692" s="98">
        <f>AVERAGE(C$10:C20692)</f>
        <v>1.0595000725233201</v>
      </c>
      <c r="E20692" s="2"/>
      <c r="G20692" s="23"/>
    </row>
    <row r="20693" spans="1:7" customFormat="1">
      <c r="A20693" s="4">
        <v>43331</v>
      </c>
      <c r="B20693">
        <v>1.92</v>
      </c>
      <c r="C20693">
        <f>IFERROR(((VLOOKUP(A20693,'Interest Rates-10yr'!$A$9:$C$15239,2,FALSE))-B20693),C20692)</f>
        <v>0.95000000000000018</v>
      </c>
      <c r="D20693" s="98">
        <f>AVERAGE(C$10:C20693)</f>
        <v>1.0594947785728017</v>
      </c>
      <c r="E20693" s="2"/>
      <c r="G20693" s="23"/>
    </row>
    <row r="20694" spans="1:7" customFormat="1">
      <c r="A20694" s="4">
        <v>43332</v>
      </c>
      <c r="B20694">
        <v>1.92</v>
      </c>
      <c r="C20694">
        <f>IFERROR(((VLOOKUP(A20694,'Interest Rates-10yr'!$A$9:$C$15239,2,FALSE))-B20694),C20693)</f>
        <v>0.89999999999999991</v>
      </c>
      <c r="D20694" s="98">
        <f>AVERAGE(C$10:C20694)</f>
        <v>1.0594870679236079</v>
      </c>
      <c r="E20694" s="2"/>
      <c r="G20694" s="23"/>
    </row>
    <row r="20695" spans="1:7" customFormat="1">
      <c r="A20695" s="4">
        <v>43333</v>
      </c>
      <c r="B20695">
        <v>1.92</v>
      </c>
      <c r="C20695">
        <f>IFERROR(((VLOOKUP(A20695,'Interest Rates-10yr'!$A$9:$C$15239,2,FALSE))-B20695),C20694)</f>
        <v>0.93000000000000016</v>
      </c>
      <c r="D20695" s="98">
        <f>AVERAGE(C$10:C20695)</f>
        <v>1.0594808082761207</v>
      </c>
      <c r="E20695" s="2"/>
      <c r="G20695" s="23"/>
    </row>
    <row r="20696" spans="1:7" customFormat="1">
      <c r="A20696" s="4">
        <v>43334</v>
      </c>
      <c r="B20696">
        <v>1.92</v>
      </c>
      <c r="C20696">
        <f>IFERROR(((VLOOKUP(A20696,'Interest Rates-10yr'!$A$9:$C$15239,2,FALSE))-B20696),C20695)</f>
        <v>0.89999999999999991</v>
      </c>
      <c r="D20696" s="98">
        <f>AVERAGE(C$10:C20696)</f>
        <v>1.059473099047703</v>
      </c>
      <c r="E20696" s="2"/>
      <c r="G20696" s="23"/>
    </row>
    <row r="20697" spans="1:7" customFormat="1">
      <c r="A20697" s="4">
        <v>43335</v>
      </c>
      <c r="B20697">
        <v>1.92</v>
      </c>
      <c r="C20697">
        <f>IFERROR(((VLOOKUP(A20697,'Interest Rates-10yr'!$A$9:$C$15239,2,FALSE))-B20697),C20696)</f>
        <v>0.89999999999999991</v>
      </c>
      <c r="D20697" s="98">
        <f>AVERAGE(C$10:C20697)</f>
        <v>1.0594653905645706</v>
      </c>
      <c r="E20697" s="2"/>
      <c r="G20697" s="23"/>
    </row>
    <row r="20698" spans="1:7" customFormat="1">
      <c r="A20698" s="4">
        <v>43336</v>
      </c>
      <c r="B20698">
        <v>1.92</v>
      </c>
      <c r="C20698">
        <f>IFERROR(((VLOOKUP(A20698,'Interest Rates-10yr'!$A$9:$C$15239,2,FALSE))-B20698),C20697)</f>
        <v>0.89999999999999991</v>
      </c>
      <c r="D20698" s="98">
        <f>AVERAGE(C$10:C20698)</f>
        <v>1.0594576828266149</v>
      </c>
      <c r="E20698" s="2"/>
      <c r="G20698" s="23"/>
    </row>
    <row r="20699" spans="1:7" customFormat="1">
      <c r="A20699" s="4">
        <v>43337</v>
      </c>
      <c r="B20699">
        <v>1.92</v>
      </c>
      <c r="C20699">
        <f>IFERROR(((VLOOKUP(A20699,'Interest Rates-10yr'!$A$9:$C$15239,2,FALSE))-B20699),C20698)</f>
        <v>0.89999999999999991</v>
      </c>
      <c r="D20699" s="98">
        <f>AVERAGE(C$10:C20699)</f>
        <v>1.0594499758337281</v>
      </c>
      <c r="E20699" s="2"/>
      <c r="G20699" s="23"/>
    </row>
    <row r="20700" spans="1:7" customFormat="1">
      <c r="A20700" s="4">
        <v>43338</v>
      </c>
      <c r="B20700">
        <v>1.92</v>
      </c>
      <c r="C20700">
        <f>IFERROR(((VLOOKUP(A20700,'Interest Rates-10yr'!$A$9:$C$15239,2,FALSE))-B20700),C20699)</f>
        <v>0.89999999999999991</v>
      </c>
      <c r="D20700" s="98">
        <f>AVERAGE(C$10:C20700)</f>
        <v>1.0594422695858023</v>
      </c>
      <c r="E20700" s="2"/>
      <c r="G20700" s="23"/>
    </row>
    <row r="20701" spans="1:7" customFormat="1">
      <c r="A20701" s="4">
        <v>43339</v>
      </c>
      <c r="B20701">
        <v>1.92</v>
      </c>
      <c r="C20701">
        <f>IFERROR(((VLOOKUP(A20701,'Interest Rates-10yr'!$A$9:$C$15239,2,FALSE))-B20701),C20700)</f>
        <v>0.93000000000000016</v>
      </c>
      <c r="D20701" s="98">
        <f>AVERAGE(C$10:C20701)</f>
        <v>1.0594360139184147</v>
      </c>
      <c r="E20701" s="2"/>
      <c r="G20701" s="23"/>
    </row>
    <row r="20702" spans="1:7" customFormat="1">
      <c r="A20702" s="4">
        <v>43340</v>
      </c>
      <c r="B20702">
        <v>1.92</v>
      </c>
      <c r="C20702">
        <f>IFERROR(((VLOOKUP(A20702,'Interest Rates-10yr'!$A$9:$C$15239,2,FALSE))-B20702),C20701)</f>
        <v>0.96</v>
      </c>
      <c r="D20702" s="98">
        <f>AVERAGE(C$10:C20702)</f>
        <v>1.0594312086212649</v>
      </c>
      <c r="E20702" s="2"/>
      <c r="G20702" s="23"/>
    </row>
    <row r="20703" spans="1:7" customFormat="1">
      <c r="A20703" s="4">
        <v>43341</v>
      </c>
      <c r="B20703">
        <v>1.92</v>
      </c>
      <c r="C20703">
        <f>IFERROR(((VLOOKUP(A20703,'Interest Rates-10yr'!$A$9:$C$15239,2,FALSE))-B20703),C20702)</f>
        <v>0.9700000000000002</v>
      </c>
      <c r="D20703" s="98">
        <f>AVERAGE(C$10:C20703)</f>
        <v>1.0594268870203847</v>
      </c>
      <c r="E20703" s="2"/>
      <c r="G20703" s="23"/>
    </row>
    <row r="20704" spans="1:7" customFormat="1">
      <c r="A20704" s="4">
        <v>43342</v>
      </c>
      <c r="B20704">
        <v>1.92</v>
      </c>
      <c r="C20704">
        <f>IFERROR(((VLOOKUP(A20704,'Interest Rates-10yr'!$A$9:$C$15239,2,FALSE))-B20704),C20703)</f>
        <v>0.94</v>
      </c>
      <c r="D20704" s="98">
        <f>AVERAGE(C$10:C20704)</f>
        <v>1.0594211162116374</v>
      </c>
      <c r="E20704" s="2"/>
      <c r="G20704" s="23"/>
    </row>
    <row r="20705" spans="1:7" customFormat="1">
      <c r="A20705" s="4">
        <v>43343</v>
      </c>
      <c r="B20705">
        <v>1.91</v>
      </c>
      <c r="C20705">
        <f>IFERROR(((VLOOKUP(A20705,'Interest Rates-10yr'!$A$9:$C$15239,2,FALSE))-B20705),C20704)</f>
        <v>0.95</v>
      </c>
      <c r="D20705" s="98">
        <f>AVERAGE(C$10:C20705)</f>
        <v>1.0594158291457207</v>
      </c>
      <c r="E20705" s="2"/>
      <c r="G20705" s="23"/>
    </row>
    <row r="20706" spans="1:7" customFormat="1">
      <c r="A20706" s="4">
        <v>43344</v>
      </c>
      <c r="B20706">
        <v>1.91</v>
      </c>
      <c r="C20706">
        <f>IFERROR(((VLOOKUP(A20706,'Interest Rates-10yr'!$A$9:$C$15239,2,FALSE))-B20706),C20705)</f>
        <v>0.95</v>
      </c>
      <c r="D20706" s="98">
        <f>AVERAGE(C$10:C20706)</f>
        <v>1.0594105425907059</v>
      </c>
      <c r="E20706" s="2"/>
      <c r="G20706" s="23"/>
    </row>
    <row r="20707" spans="1:7" customFormat="1">
      <c r="A20707" s="4">
        <v>43345</v>
      </c>
      <c r="B20707">
        <v>1.91</v>
      </c>
      <c r="C20707">
        <f>IFERROR(((VLOOKUP(A20707,'Interest Rates-10yr'!$A$9:$C$15239,2,FALSE))-B20707),C20706)</f>
        <v>0.95</v>
      </c>
      <c r="D20707" s="98">
        <f>AVERAGE(C$10:C20707)</f>
        <v>1.0594052565465184</v>
      </c>
      <c r="E20707" s="2"/>
      <c r="G20707" s="23"/>
    </row>
    <row r="20708" spans="1:7" customFormat="1">
      <c r="A20708" s="4">
        <v>43346</v>
      </c>
      <c r="B20708">
        <v>1.91</v>
      </c>
      <c r="C20708">
        <f>IFERROR(((VLOOKUP(A20708,'Interest Rates-10yr'!$A$9:$C$15239,2,FALSE))-B20708),C20707)</f>
        <v>0.95</v>
      </c>
      <c r="D20708" s="98">
        <f>AVERAGE(C$10:C20708)</f>
        <v>1.0593999710130848</v>
      </c>
      <c r="E20708" s="2"/>
      <c r="G20708" s="23"/>
    </row>
    <row r="20709" spans="1:7" customFormat="1">
      <c r="A20709" s="4">
        <v>43347</v>
      </c>
      <c r="B20709">
        <v>1.92</v>
      </c>
      <c r="C20709">
        <f>IFERROR(((VLOOKUP(A20709,'Interest Rates-10yr'!$A$9:$C$15239,2,FALSE))-B20709),C20708)</f>
        <v>0.98</v>
      </c>
      <c r="D20709" s="98">
        <f>AVERAGE(C$10:C20709)</f>
        <v>1.0593961352656927</v>
      </c>
      <c r="E20709" s="2"/>
      <c r="G20709" s="23"/>
    </row>
    <row r="20710" spans="1:7" customFormat="1">
      <c r="A20710" s="4">
        <v>43348</v>
      </c>
      <c r="B20710">
        <v>1.92</v>
      </c>
      <c r="C20710">
        <f>IFERROR(((VLOOKUP(A20710,'Interest Rates-10yr'!$A$9:$C$15239,2,FALSE))-B20710),C20709)</f>
        <v>0.98</v>
      </c>
      <c r="D20710" s="98">
        <f>AVERAGE(C$10:C20710)</f>
        <v>1.0593922998888865</v>
      </c>
      <c r="E20710" s="2"/>
      <c r="G20710" s="23"/>
    </row>
    <row r="20711" spans="1:7" customFormat="1">
      <c r="A20711" s="4">
        <v>43349</v>
      </c>
      <c r="B20711">
        <v>1.92</v>
      </c>
      <c r="C20711">
        <f>IFERROR(((VLOOKUP(A20711,'Interest Rates-10yr'!$A$9:$C$15239,2,FALSE))-B20711),C20710)</f>
        <v>0.96</v>
      </c>
      <c r="D20711" s="98">
        <f>AVERAGE(C$10:C20711)</f>
        <v>1.0593874987923795</v>
      </c>
      <c r="E20711" s="2"/>
      <c r="G20711" s="23"/>
    </row>
    <row r="20712" spans="1:7" customFormat="1">
      <c r="A20712" s="4">
        <v>43350</v>
      </c>
      <c r="B20712">
        <v>1.92</v>
      </c>
      <c r="C20712">
        <f>IFERROR(((VLOOKUP(A20712,'Interest Rates-10yr'!$A$9:$C$15239,2,FALSE))-B20712),C20711)</f>
        <v>1.02</v>
      </c>
      <c r="D20712" s="98">
        <f>AVERAGE(C$10:C20712)</f>
        <v>1.0593855962903849</v>
      </c>
      <c r="E20712" s="2"/>
      <c r="G20712" s="23"/>
    </row>
    <row r="20713" spans="1:7" customFormat="1">
      <c r="A20713" s="4">
        <v>43351</v>
      </c>
      <c r="B20713">
        <v>1.92</v>
      </c>
      <c r="C20713">
        <f>IFERROR(((VLOOKUP(A20713,'Interest Rates-10yr'!$A$9:$C$15239,2,FALSE))-B20713),C20712)</f>
        <v>1.02</v>
      </c>
      <c r="D20713" s="98">
        <f>AVERAGE(C$10:C20713)</f>
        <v>1.0593836939721715</v>
      </c>
      <c r="E20713" s="2"/>
      <c r="G20713" s="23"/>
    </row>
    <row r="20714" spans="1:7" customFormat="1">
      <c r="A20714" s="4">
        <v>43352</v>
      </c>
      <c r="B20714">
        <v>1.92</v>
      </c>
      <c r="C20714">
        <f>IFERROR(((VLOOKUP(A20714,'Interest Rates-10yr'!$A$9:$C$15239,2,FALSE))-B20714),C20713)</f>
        <v>1.02</v>
      </c>
      <c r="D20714" s="98">
        <f>AVERAGE(C$10:C20714)</f>
        <v>1.0593817918377126</v>
      </c>
      <c r="E20714" s="2"/>
      <c r="G20714" s="23"/>
    </row>
    <row r="20715" spans="1:7" customFormat="1">
      <c r="A20715" s="4">
        <v>43353</v>
      </c>
      <c r="B20715">
        <v>1.92</v>
      </c>
      <c r="C20715">
        <f>IFERROR(((VLOOKUP(A20715,'Interest Rates-10yr'!$A$9:$C$15239,2,FALSE))-B20715),C20714)</f>
        <v>1.02</v>
      </c>
      <c r="D20715" s="98">
        <f>AVERAGE(C$10:C20715)</f>
        <v>1.0593798898869815</v>
      </c>
      <c r="E20715" s="2"/>
      <c r="G20715" s="23"/>
    </row>
    <row r="20716" spans="1:7" customFormat="1">
      <c r="A20716" s="4">
        <v>43354</v>
      </c>
      <c r="B20716">
        <v>1.92</v>
      </c>
      <c r="C20716">
        <f>IFERROR(((VLOOKUP(A20716,'Interest Rates-10yr'!$A$9:$C$15239,2,FALSE))-B20716),C20715)</f>
        <v>1.06</v>
      </c>
      <c r="D20716" s="98">
        <f>AVERAGE(C$10:C20716)</f>
        <v>1.0593799198338649</v>
      </c>
      <c r="E20716" s="2"/>
      <c r="G20716" s="23"/>
    </row>
    <row r="20717" spans="1:7" customFormat="1">
      <c r="A20717" s="4">
        <v>43355</v>
      </c>
      <c r="B20717">
        <v>1.92</v>
      </c>
      <c r="C20717">
        <f>IFERROR(((VLOOKUP(A20717,'Interest Rates-10yr'!$A$9:$C$15239,2,FALSE))-B20717),C20716)</f>
        <v>1.0500000000000003</v>
      </c>
      <c r="D20717" s="98">
        <f>AVERAGE(C$10:C20717)</f>
        <v>1.0593794668726986</v>
      </c>
      <c r="E20717" s="2"/>
      <c r="G20717" s="23"/>
    </row>
    <row r="20718" spans="1:7" customFormat="1">
      <c r="A20718" s="4">
        <v>43356</v>
      </c>
      <c r="B20718">
        <v>1.92</v>
      </c>
      <c r="C20718">
        <f>IFERROR(((VLOOKUP(A20718,'Interest Rates-10yr'!$A$9:$C$15239,2,FALSE))-B20718),C20717)</f>
        <v>1.0500000000000003</v>
      </c>
      <c r="D20718" s="98">
        <f>AVERAGE(C$10:C20718)</f>
        <v>1.0593790139552774</v>
      </c>
      <c r="E20718" s="2"/>
      <c r="G20718" s="23"/>
    </row>
    <row r="20719" spans="1:7" customFormat="1">
      <c r="A20719" s="4">
        <v>43357</v>
      </c>
      <c r="B20719">
        <v>1.92</v>
      </c>
      <c r="C20719">
        <f>IFERROR(((VLOOKUP(A20719,'Interest Rates-10yr'!$A$9:$C$15239,2,FALSE))-B20719),C20718)</f>
        <v>1.0700000000000003</v>
      </c>
      <c r="D20719" s="98">
        <f>AVERAGE(C$10:C20719)</f>
        <v>1.0593795267986403</v>
      </c>
      <c r="E20719" s="2"/>
      <c r="G20719" s="23"/>
    </row>
    <row r="20720" spans="1:7" customFormat="1">
      <c r="A20720" s="4">
        <v>43358</v>
      </c>
      <c r="B20720">
        <v>1.92</v>
      </c>
      <c r="C20720">
        <f>IFERROR(((VLOOKUP(A20720,'Interest Rates-10yr'!$A$9:$C$15239,2,FALSE))-B20720),C20719)</f>
        <v>1.0700000000000003</v>
      </c>
      <c r="D20720" s="98">
        <f>AVERAGE(C$10:C20720)</f>
        <v>1.0593800395924793</v>
      </c>
      <c r="E20720" s="2"/>
      <c r="G20720" s="23"/>
    </row>
    <row r="20721" spans="1:8">
      <c r="A20721" s="4">
        <v>43359</v>
      </c>
      <c r="B20721">
        <v>1.92</v>
      </c>
      <c r="C20721">
        <f>IFERROR(((VLOOKUP(A20721,'Interest Rates-10yr'!$A$9:$C$15239,2,FALSE))-B20721),C20720)</f>
        <v>1.0700000000000003</v>
      </c>
      <c r="D20721" s="98">
        <f>AVERAGE(C$10:C20721)</f>
        <v>1.0593805523368018</v>
      </c>
      <c r="E20721" s="2"/>
      <c r="H20721"/>
    </row>
    <row r="20722" spans="1:8">
      <c r="A20722" s="4">
        <v>43360</v>
      </c>
      <c r="B20722">
        <v>1.92</v>
      </c>
      <c r="C20722">
        <f>IFERROR(((VLOOKUP(A20722,'Interest Rates-10yr'!$A$9:$C$15239,2,FALSE))-B20722),C20721)</f>
        <v>1.0700000000000003</v>
      </c>
      <c r="D20722" s="98">
        <f>AVERAGE(C$10:C20722)</f>
        <v>1.0593810650316149</v>
      </c>
      <c r="E20722" s="2"/>
      <c r="H20722"/>
    </row>
    <row r="20723" spans="1:8">
      <c r="A20723" s="4">
        <v>43361</v>
      </c>
      <c r="B20723">
        <v>1.92</v>
      </c>
      <c r="C20723">
        <f>IFERROR(((VLOOKUP(A20723,'Interest Rates-10yr'!$A$9:$C$15239,2,FALSE))-B20723),C20722)</f>
        <v>1.1299999999999999</v>
      </c>
      <c r="D20723" s="98">
        <f>AVERAGE(C$10:C20723)</f>
        <v>1.0593844742686029</v>
      </c>
      <c r="E20723" s="2"/>
      <c r="H20723"/>
    </row>
    <row r="20724" spans="1:8">
      <c r="A20724" s="4">
        <v>43362</v>
      </c>
      <c r="B20724">
        <v>1.92</v>
      </c>
      <c r="C20724">
        <f>IFERROR(((VLOOKUP(A20724,'Interest Rates-10yr'!$A$9:$C$15239,2,FALSE))-B20724),C20723)</f>
        <v>1.1600000000000001</v>
      </c>
      <c r="D20724" s="98">
        <f>AVERAGE(C$10:C20724)</f>
        <v>1.0593893314023577</v>
      </c>
      <c r="E20724" s="2"/>
      <c r="H20724"/>
    </row>
    <row r="20725" spans="1:8">
      <c r="A20725" s="4">
        <v>43363</v>
      </c>
      <c r="B20725">
        <v>1.92</v>
      </c>
      <c r="C20725">
        <f>IFERROR(((VLOOKUP(A20725,'Interest Rates-10yr'!$A$9:$C$15239,2,FALSE))-B20725),C20724)</f>
        <v>1.1499999999999999</v>
      </c>
      <c r="D20725" s="98">
        <f>AVERAGE(C$10:C20725)</f>
        <v>1.0593937053485152</v>
      </c>
      <c r="E20725" s="2"/>
      <c r="H20725"/>
    </row>
    <row r="20726" spans="1:8">
      <c r="A20726" s="4">
        <v>43364</v>
      </c>
      <c r="B20726">
        <v>1.92</v>
      </c>
      <c r="C20726">
        <f>IFERROR(((VLOOKUP(A20726,'Interest Rates-10yr'!$A$9:$C$15239,2,FALSE))-B20726),C20725)</f>
        <v>1.1499999999999999</v>
      </c>
      <c r="D20726" s="98">
        <f>AVERAGE(C$10:C20726)</f>
        <v>1.059398078872416</v>
      </c>
      <c r="E20726" s="2"/>
      <c r="H20726"/>
    </row>
    <row r="20727" spans="1:8">
      <c r="A20727" s="4">
        <v>43365</v>
      </c>
      <c r="B20727">
        <v>1.92</v>
      </c>
      <c r="C20727">
        <f>IFERROR(((VLOOKUP(A20727,'Interest Rates-10yr'!$A$9:$C$15239,2,FALSE))-B20727),C20726)</f>
        <v>1.1499999999999999</v>
      </c>
      <c r="D20727" s="98">
        <f>AVERAGE(C$10:C20727)</f>
        <v>1.0594024519741212</v>
      </c>
      <c r="E20727" s="2"/>
      <c r="H20727"/>
    </row>
    <row r="20728" spans="1:8">
      <c r="A20728" s="4">
        <v>43366</v>
      </c>
      <c r="B20728">
        <v>1.92</v>
      </c>
      <c r="C20728">
        <f>IFERROR(((VLOOKUP(A20728,'Interest Rates-10yr'!$A$9:$C$15239,2,FALSE))-B20728),C20727)</f>
        <v>1.1499999999999999</v>
      </c>
      <c r="D20728" s="98">
        <f>AVERAGE(C$10:C20728)</f>
        <v>1.0594068246536921</v>
      </c>
      <c r="E20728" s="2"/>
      <c r="H20728"/>
    </row>
    <row r="20729" spans="1:8">
      <c r="A20729" s="4">
        <v>43367</v>
      </c>
      <c r="B20729">
        <v>1.93</v>
      </c>
      <c r="C20729">
        <f>IFERROR(((VLOOKUP(A20729,'Interest Rates-10yr'!$A$9:$C$15239,2,FALSE))-B20729),C20728)</f>
        <v>1.1500000000000001</v>
      </c>
      <c r="D20729" s="98">
        <f>AVERAGE(C$10:C20729)</f>
        <v>1.0594111969111895</v>
      </c>
      <c r="E20729" s="2"/>
      <c r="H20729"/>
    </row>
    <row r="20730" spans="1:8">
      <c r="A20730" s="4">
        <v>43368</v>
      </c>
      <c r="B20730">
        <v>1.93</v>
      </c>
      <c r="C20730">
        <f>IFERROR(((VLOOKUP(A20730,'Interest Rates-10yr'!$A$9:$C$15239,2,FALSE))-B20730),C20729)</f>
        <v>1.1700000000000002</v>
      </c>
      <c r="D20730" s="98">
        <f>AVERAGE(C$10:C20730)</f>
        <v>1.0594165339510566</v>
      </c>
      <c r="E20730" s="2"/>
      <c r="H20730"/>
    </row>
    <row r="20731" spans="1:8">
      <c r="A20731" s="4">
        <v>43369</v>
      </c>
      <c r="B20731">
        <v>1.93</v>
      </c>
      <c r="C20731">
        <f>IFERROR(((VLOOKUP(A20731,'Interest Rates-10yr'!$A$9:$C$15239,2,FALSE))-B20731),C20730)</f>
        <v>1.1300000000000001</v>
      </c>
      <c r="D20731" s="98">
        <f>AVERAGE(C$10:C20731)</f>
        <v>1.0594199401602087</v>
      </c>
      <c r="E20731" s="2"/>
      <c r="H20731"/>
    </row>
    <row r="20732" spans="1:8">
      <c r="A20732" s="4">
        <v>43370</v>
      </c>
      <c r="B20732">
        <v>2.1800000000000002</v>
      </c>
      <c r="C20732">
        <f>IFERROR(((VLOOKUP(A20732,'Interest Rates-10yr'!$A$9:$C$15239,2,FALSE))-B20732),C20731)</f>
        <v>0.87999999999999989</v>
      </c>
      <c r="D20732" s="98">
        <f>AVERAGE(C$10:C20732)</f>
        <v>1.0594112821502604</v>
      </c>
      <c r="E20732" s="2"/>
      <c r="H20732"/>
    </row>
    <row r="20733" spans="1:8">
      <c r="A20733" s="4">
        <v>43371</v>
      </c>
      <c r="B20733">
        <v>2.1800000000000002</v>
      </c>
      <c r="C20733">
        <f>IFERROR(((VLOOKUP(A20733,'Interest Rates-10yr'!$A$9:$C$15239,2,FALSE))-B20733),C20732)</f>
        <v>0.86999999999999966</v>
      </c>
      <c r="D20733" s="98">
        <f>AVERAGE(C$10:C20733)</f>
        <v>1.0594021424435363</v>
      </c>
      <c r="E20733" s="2"/>
      <c r="H20733"/>
    </row>
    <row r="20734" spans="1:8">
      <c r="A20734" s="4">
        <v>43372</v>
      </c>
      <c r="B20734">
        <v>2.1800000000000002</v>
      </c>
      <c r="C20734">
        <f>IFERROR(((VLOOKUP(A20734,'Interest Rates-10yr'!$A$9:$C$15239,2,FALSE))-B20734),C20733)</f>
        <v>0.86999999999999966</v>
      </c>
      <c r="D20734" s="98">
        <f>AVERAGE(C$10:C20734)</f>
        <v>1.0593930036188104</v>
      </c>
      <c r="E20734" s="2"/>
      <c r="H20734"/>
    </row>
    <row r="20735" spans="1:8">
      <c r="A20735" s="4">
        <v>43373</v>
      </c>
      <c r="B20735">
        <v>2.1800000000000002</v>
      </c>
      <c r="C20735">
        <f>IFERROR(((VLOOKUP(A20735,'Interest Rates-10yr'!$A$9:$C$15239,2,FALSE))-B20735),C20734)</f>
        <v>0.86999999999999966</v>
      </c>
      <c r="D20735" s="98">
        <f>AVERAGE(C$10:C20735)</f>
        <v>1.0593838656759551</v>
      </c>
      <c r="E20735" s="2"/>
      <c r="F20735" s="12" t="s">
        <v>164</v>
      </c>
      <c r="G20735" s="23">
        <f>AVERAGE(B20644:B20735)/100</f>
        <v>1.92619565217391E-2</v>
      </c>
      <c r="H20735" s="23">
        <f>AVERAGE(C20644:C20735)/100</f>
        <v>9.9315217391304327E-3</v>
      </c>
    </row>
    <row r="20736" spans="1:8">
      <c r="A20736" s="4">
        <v>43374</v>
      </c>
      <c r="B20736">
        <v>2.1800000000000002</v>
      </c>
      <c r="C20736">
        <f>IFERROR(((VLOOKUP(A20736,'Interest Rates-10yr'!$A$9:$C$15239,2,FALSE))-B20736),C20735)</f>
        <v>0.9099999999999997</v>
      </c>
      <c r="D20736" s="98">
        <f>AVERAGE(C$10:C20736)</f>
        <v>1.0593766584647968</v>
      </c>
      <c r="E20736" s="2"/>
      <c r="H20736"/>
    </row>
    <row r="20737" spans="1:7" customFormat="1">
      <c r="A20737" s="4">
        <v>43375</v>
      </c>
      <c r="B20737">
        <v>2.1800000000000002</v>
      </c>
      <c r="C20737">
        <f>IFERROR(((VLOOKUP(A20737,'Interest Rates-10yr'!$A$9:$C$15239,2,FALSE))-B20737),C20736)</f>
        <v>0.86999999999999966</v>
      </c>
      <c r="D20737" s="98">
        <f>AVERAGE(C$10:C20737)</f>
        <v>1.0593675221921963</v>
      </c>
      <c r="E20737" s="2"/>
      <c r="G20737" s="23"/>
    </row>
    <row r="20738" spans="1:7" customFormat="1">
      <c r="A20738" s="4">
        <v>43376</v>
      </c>
      <c r="B20738">
        <v>2.1800000000000002</v>
      </c>
      <c r="C20738">
        <f>IFERROR(((VLOOKUP(A20738,'Interest Rates-10yr'!$A$9:$C$15239,2,FALSE))-B20738),C20737)</f>
        <v>0.96999999999999975</v>
      </c>
      <c r="D20738" s="98">
        <f>AVERAGE(C$10:C20738)</f>
        <v>1.0593632109604827</v>
      </c>
      <c r="E20738" s="2"/>
      <c r="G20738" s="23"/>
    </row>
    <row r="20739" spans="1:7" customFormat="1">
      <c r="A20739" s="4">
        <v>43377</v>
      </c>
      <c r="B20739">
        <v>2.1800000000000002</v>
      </c>
      <c r="C20739">
        <f>IFERROR(((VLOOKUP(A20739,'Interest Rates-10yr'!$A$9:$C$15239,2,FALSE))-B20739),C20738)</f>
        <v>1.0099999999999998</v>
      </c>
      <c r="D20739" s="98">
        <f>AVERAGE(C$10:C20739)</f>
        <v>1.0593608297153807</v>
      </c>
      <c r="E20739" s="2"/>
      <c r="G20739" s="23"/>
    </row>
    <row r="20740" spans="1:7" customFormat="1">
      <c r="A20740" s="4">
        <v>43378</v>
      </c>
      <c r="B20740">
        <v>2.1800000000000002</v>
      </c>
      <c r="C20740">
        <f>IFERROR(((VLOOKUP(A20740,'Interest Rates-10yr'!$A$9:$C$15239,2,FALSE))-B20740),C20739)</f>
        <v>1.0499999999999998</v>
      </c>
      <c r="D20740" s="98">
        <f>AVERAGE(C$10:C20740)</f>
        <v>1.0593603781776009</v>
      </c>
      <c r="E20740" s="2"/>
      <c r="G20740" s="23"/>
    </row>
    <row r="20741" spans="1:7" customFormat="1">
      <c r="A20741" s="4">
        <v>43379</v>
      </c>
      <c r="B20741">
        <v>2.1800000000000002</v>
      </c>
      <c r="C20741">
        <f>IFERROR(((VLOOKUP(A20741,'Interest Rates-10yr'!$A$9:$C$15239,2,FALSE))-B20741),C20740)</f>
        <v>1.0499999999999998</v>
      </c>
      <c r="D20741" s="98">
        <f>AVERAGE(C$10:C20741)</f>
        <v>1.0593599266833804</v>
      </c>
      <c r="E20741" s="2"/>
      <c r="G20741" s="23"/>
    </row>
    <row r="20742" spans="1:7" customFormat="1">
      <c r="A20742" s="4">
        <v>43380</v>
      </c>
      <c r="B20742">
        <v>2.1800000000000002</v>
      </c>
      <c r="C20742">
        <f>IFERROR(((VLOOKUP(A20742,'Interest Rates-10yr'!$A$9:$C$15239,2,FALSE))-B20742),C20741)</f>
        <v>1.0499999999999998</v>
      </c>
      <c r="D20742" s="98">
        <f>AVERAGE(C$10:C20742)</f>
        <v>1.0593594752327131</v>
      </c>
      <c r="E20742" s="2"/>
      <c r="G20742" s="23"/>
    </row>
    <row r="20743" spans="1:7" customFormat="1">
      <c r="A20743" s="4">
        <v>43381</v>
      </c>
      <c r="B20743">
        <v>2.1800000000000002</v>
      </c>
      <c r="C20743">
        <f>IFERROR(((VLOOKUP(A20743,'Interest Rates-10yr'!$A$9:$C$15239,2,FALSE))-B20743),C20742)</f>
        <v>1.0499999999999998</v>
      </c>
      <c r="D20743" s="98">
        <f>AVERAGE(C$10:C20743)</f>
        <v>1.0593590238255928</v>
      </c>
      <c r="E20743" s="2"/>
      <c r="G20743" s="23"/>
    </row>
    <row r="20744" spans="1:7" customFormat="1">
      <c r="A20744" s="4">
        <v>43382</v>
      </c>
      <c r="B20744">
        <v>2.1800000000000002</v>
      </c>
      <c r="C20744">
        <f>IFERROR(((VLOOKUP(A20744,'Interest Rates-10yr'!$A$9:$C$15239,2,FALSE))-B20744),C20743)</f>
        <v>1.0299999999999998</v>
      </c>
      <c r="D20744" s="98">
        <f>AVERAGE(C$10:C20744)</f>
        <v>1.0593576079093243</v>
      </c>
      <c r="E20744" s="2"/>
      <c r="G20744" s="23"/>
    </row>
    <row r="20745" spans="1:7" customFormat="1">
      <c r="A20745" s="4">
        <v>43383</v>
      </c>
      <c r="B20745">
        <v>2.1800000000000002</v>
      </c>
      <c r="C20745">
        <f>IFERROR(((VLOOKUP(A20745,'Interest Rates-10yr'!$A$9:$C$15239,2,FALSE))-B20745),C20744)</f>
        <v>1.04</v>
      </c>
      <c r="D20745" s="98">
        <f>AVERAGE(C$10:C20745)</f>
        <v>1.0593566743827083</v>
      </c>
      <c r="E20745" s="2"/>
      <c r="G20745" s="23"/>
    </row>
    <row r="20746" spans="1:7" customFormat="1">
      <c r="A20746" s="4">
        <v>43384</v>
      </c>
      <c r="B20746">
        <v>2.1800000000000002</v>
      </c>
      <c r="C20746">
        <f>IFERROR(((VLOOKUP(A20746,'Interest Rates-10yr'!$A$9:$C$15239,2,FALSE))-B20746),C20745)</f>
        <v>0.96</v>
      </c>
      <c r="D20746" s="98">
        <f>AVERAGE(C$10:C20746)</f>
        <v>1.0593518831074813</v>
      </c>
      <c r="E20746" s="2"/>
      <c r="G20746" s="23"/>
    </row>
    <row r="20747" spans="1:7" customFormat="1">
      <c r="A20747" s="4">
        <v>43385</v>
      </c>
      <c r="B20747">
        <v>2.1800000000000002</v>
      </c>
      <c r="C20747">
        <f>IFERROR(((VLOOKUP(A20747,'Interest Rates-10yr'!$A$9:$C$15239,2,FALSE))-B20747),C20746)</f>
        <v>0.96999999999999975</v>
      </c>
      <c r="D20747" s="98">
        <f>AVERAGE(C$10:C20747)</f>
        <v>1.0593475745009084</v>
      </c>
      <c r="E20747" s="2"/>
      <c r="G20747" s="23"/>
    </row>
    <row r="20748" spans="1:7" customFormat="1">
      <c r="A20748" s="4">
        <v>43386</v>
      </c>
      <c r="B20748">
        <v>2.1800000000000002</v>
      </c>
      <c r="C20748">
        <f>IFERROR(((VLOOKUP(A20748,'Interest Rates-10yr'!$A$9:$C$15239,2,FALSE))-B20748),C20747)</f>
        <v>0.96999999999999975</v>
      </c>
      <c r="D20748" s="98">
        <f>AVERAGE(C$10:C20748)</f>
        <v>1.0593432663098434</v>
      </c>
      <c r="E20748" s="2"/>
      <c r="G20748" s="23"/>
    </row>
    <row r="20749" spans="1:7" customFormat="1">
      <c r="A20749" s="4">
        <v>43387</v>
      </c>
      <c r="B20749">
        <v>2.1800000000000002</v>
      </c>
      <c r="C20749">
        <f>IFERROR(((VLOOKUP(A20749,'Interest Rates-10yr'!$A$9:$C$15239,2,FALSE))-B20749),C20748)</f>
        <v>0.96999999999999975</v>
      </c>
      <c r="D20749" s="98">
        <f>AVERAGE(C$10:C20749)</f>
        <v>1.0593389585342257</v>
      </c>
      <c r="E20749" s="2"/>
      <c r="G20749" s="23"/>
    </row>
    <row r="20750" spans="1:7" customFormat="1">
      <c r="A20750" s="4">
        <v>43388</v>
      </c>
      <c r="B20750">
        <v>2.1800000000000002</v>
      </c>
      <c r="C20750">
        <f>IFERROR(((VLOOKUP(A20750,'Interest Rates-10yr'!$A$9:$C$15239,2,FALSE))-B20750),C20749)</f>
        <v>0.98</v>
      </c>
      <c r="D20750" s="98">
        <f>AVERAGE(C$10:C20750)</f>
        <v>1.0593351333108261</v>
      </c>
      <c r="E20750" s="2"/>
      <c r="G20750" s="23"/>
    </row>
    <row r="20751" spans="1:7" customFormat="1">
      <c r="A20751" s="4">
        <v>43389</v>
      </c>
      <c r="B20751">
        <v>2.1800000000000002</v>
      </c>
      <c r="C20751">
        <f>IFERROR(((VLOOKUP(A20751,'Interest Rates-10yr'!$A$9:$C$15239,2,FALSE))-B20751),C20750)</f>
        <v>0.98</v>
      </c>
      <c r="D20751" s="98">
        <f>AVERAGE(C$10:C20751)</f>
        <v>1.0593313084562646</v>
      </c>
      <c r="E20751" s="2"/>
      <c r="G20751" s="23"/>
    </row>
    <row r="20752" spans="1:7" customFormat="1">
      <c r="A20752" s="4">
        <v>43390</v>
      </c>
      <c r="B20752">
        <v>2.19</v>
      </c>
      <c r="C20752">
        <f>IFERROR(((VLOOKUP(A20752,'Interest Rates-10yr'!$A$9:$C$15239,2,FALSE))-B20752),C20751)</f>
        <v>1</v>
      </c>
      <c r="D20752" s="98">
        <f>AVERAGE(C$10:C20752)</f>
        <v>1.059328448151176</v>
      </c>
      <c r="E20752" s="2"/>
      <c r="G20752" s="23"/>
    </row>
    <row r="20753" spans="1:7" customFormat="1">
      <c r="A20753" s="4">
        <v>43391</v>
      </c>
      <c r="B20753">
        <v>2.19</v>
      </c>
      <c r="C20753">
        <f>IFERROR(((VLOOKUP(A20753,'Interest Rates-10yr'!$A$9:$C$15239,2,FALSE))-B20753),C20752)</f>
        <v>0.98</v>
      </c>
      <c r="D20753" s="98">
        <f>AVERAGE(C$10:C20753)</f>
        <v>1.0593246239876515</v>
      </c>
      <c r="E20753" s="2"/>
      <c r="G20753" s="23"/>
    </row>
    <row r="20754" spans="1:7" customFormat="1">
      <c r="A20754" s="4">
        <v>43392</v>
      </c>
      <c r="B20754">
        <v>2.19</v>
      </c>
      <c r="C20754">
        <f>IFERROR(((VLOOKUP(A20754,'Interest Rates-10yr'!$A$9:$C$15239,2,FALSE))-B20754),C20753)</f>
        <v>1.0100000000000002</v>
      </c>
      <c r="D20754" s="98">
        <f>AVERAGE(C$10:C20754)</f>
        <v>1.0593222463244079</v>
      </c>
      <c r="E20754" s="2"/>
      <c r="G20754" s="23"/>
    </row>
    <row r="20755" spans="1:7" customFormat="1">
      <c r="A20755" s="4">
        <v>43393</v>
      </c>
      <c r="B20755">
        <v>2.19</v>
      </c>
      <c r="C20755">
        <f>IFERROR(((VLOOKUP(A20755,'Interest Rates-10yr'!$A$9:$C$15239,2,FALSE))-B20755),C20754)</f>
        <v>1.0100000000000002</v>
      </c>
      <c r="D20755" s="98">
        <f>AVERAGE(C$10:C20755)</f>
        <v>1.0593198688903807</v>
      </c>
      <c r="E20755" s="2"/>
      <c r="G20755" s="23"/>
    </row>
    <row r="20756" spans="1:7" customFormat="1">
      <c r="A20756" s="4">
        <v>43394</v>
      </c>
      <c r="B20756">
        <v>2.19</v>
      </c>
      <c r="C20756">
        <f>IFERROR(((VLOOKUP(A20756,'Interest Rates-10yr'!$A$9:$C$15239,2,FALSE))-B20756),C20755)</f>
        <v>1.0100000000000002</v>
      </c>
      <c r="D20756" s="98">
        <f>AVERAGE(C$10:C20756)</f>
        <v>1.059317491685537</v>
      </c>
      <c r="E20756" s="2"/>
      <c r="G20756" s="23"/>
    </row>
    <row r="20757" spans="1:7" customFormat="1">
      <c r="A20757" s="4">
        <v>43395</v>
      </c>
      <c r="B20757">
        <v>2.19</v>
      </c>
      <c r="C20757">
        <f>IFERROR(((VLOOKUP(A20757,'Interest Rates-10yr'!$A$9:$C$15239,2,FALSE))-B20757),C20756)</f>
        <v>1.0100000000000002</v>
      </c>
      <c r="D20757" s="98">
        <f>AVERAGE(C$10:C20757)</f>
        <v>1.0593151147098436</v>
      </c>
      <c r="E20757" s="2"/>
      <c r="G20757" s="23"/>
    </row>
    <row r="20758" spans="1:7" customFormat="1">
      <c r="A20758" s="4">
        <v>43396</v>
      </c>
      <c r="B20758">
        <v>2.2000000000000002</v>
      </c>
      <c r="C20758">
        <f>IFERROR(((VLOOKUP(A20758,'Interest Rates-10yr'!$A$9:$C$15239,2,FALSE))-B20758),C20757)</f>
        <v>0.96999999999999975</v>
      </c>
      <c r="D20758" s="98">
        <f>AVERAGE(C$10:C20758)</f>
        <v>1.0593108101595179</v>
      </c>
      <c r="E20758" s="2"/>
      <c r="G20758" s="23"/>
    </row>
    <row r="20759" spans="1:7" customFormat="1">
      <c r="A20759" s="4">
        <v>43397</v>
      </c>
      <c r="B20759">
        <v>2.2000000000000002</v>
      </c>
      <c r="C20759">
        <f>IFERROR(((VLOOKUP(A20759,'Interest Rates-10yr'!$A$9:$C$15239,2,FALSE))-B20759),C20758)</f>
        <v>0.89999999999999991</v>
      </c>
      <c r="D20759" s="98">
        <f>AVERAGE(C$10:C20759)</f>
        <v>1.0593031325301125</v>
      </c>
      <c r="E20759" s="2"/>
      <c r="G20759" s="23"/>
    </row>
    <row r="20760" spans="1:7" customFormat="1">
      <c r="A20760" s="4">
        <v>43398</v>
      </c>
      <c r="B20760">
        <v>2.2000000000000002</v>
      </c>
      <c r="C20760">
        <f>IFERROR(((VLOOKUP(A20760,'Interest Rates-10yr'!$A$9:$C$15239,2,FALSE))-B20760),C20759)</f>
        <v>0.94</v>
      </c>
      <c r="D20760" s="98">
        <f>AVERAGE(C$10:C20760)</f>
        <v>1.0592973832586303</v>
      </c>
      <c r="E20760" s="2"/>
      <c r="G20760" s="23"/>
    </row>
    <row r="20761" spans="1:7" customFormat="1">
      <c r="A20761" s="4">
        <v>43399</v>
      </c>
      <c r="B20761">
        <v>2.2000000000000002</v>
      </c>
      <c r="C20761">
        <f>IFERROR(((VLOOKUP(A20761,'Interest Rates-10yr'!$A$9:$C$15239,2,FALSE))-B20761),C20760)</f>
        <v>0.87999999999999989</v>
      </c>
      <c r="D20761" s="98">
        <f>AVERAGE(C$10:C20761)</f>
        <v>1.0592887432536544</v>
      </c>
      <c r="G20761" s="23"/>
    </row>
    <row r="20762" spans="1:7" customFormat="1">
      <c r="A20762" s="4">
        <v>43400</v>
      </c>
      <c r="B20762">
        <v>2.2000000000000002</v>
      </c>
      <c r="C20762">
        <f>IFERROR(((VLOOKUP(A20762,'Interest Rates-10yr'!$A$9:$C$15239,2,FALSE))-B20762),C20761)</f>
        <v>0.87999999999999989</v>
      </c>
      <c r="D20762" s="98">
        <f>AVERAGE(C$10:C20762)</f>
        <v>1.0592801040813298</v>
      </c>
      <c r="G20762" s="23"/>
    </row>
    <row r="20763" spans="1:7" customFormat="1">
      <c r="A20763" s="4">
        <v>43401</v>
      </c>
      <c r="B20763">
        <v>2.2000000000000002</v>
      </c>
      <c r="C20763">
        <f>IFERROR(((VLOOKUP(A20763,'Interest Rates-10yr'!$A$9:$C$15239,2,FALSE))-B20763),C20762)</f>
        <v>0.87999999999999989</v>
      </c>
      <c r="D20763" s="98">
        <f>AVERAGE(C$10:C20763)</f>
        <v>1.0592714657415361</v>
      </c>
      <c r="G20763" s="23"/>
    </row>
    <row r="20764" spans="1:7" customFormat="1">
      <c r="A20764" s="4">
        <v>43402</v>
      </c>
      <c r="B20764">
        <v>2.2000000000000002</v>
      </c>
      <c r="C20764">
        <f>IFERROR(((VLOOKUP(A20764,'Interest Rates-10yr'!$A$9:$C$15239,2,FALSE))-B20764),C20763)</f>
        <v>0.87999999999999989</v>
      </c>
      <c r="D20764" s="98">
        <f>AVERAGE(C$10:C20764)</f>
        <v>1.0592628282341527</v>
      </c>
      <c r="G20764" s="23"/>
    </row>
    <row r="20765" spans="1:7" customFormat="1">
      <c r="A20765" s="4">
        <v>43403</v>
      </c>
      <c r="B20765">
        <v>2.2000000000000002</v>
      </c>
      <c r="C20765">
        <f>IFERROR(((VLOOKUP(A20765,'Interest Rates-10yr'!$A$9:$C$15239,2,FALSE))-B20765),C20764)</f>
        <v>0.91999999999999993</v>
      </c>
      <c r="D20765" s="98">
        <f>AVERAGE(C$10:C20765)</f>
        <v>1.0592561187126537</v>
      </c>
      <c r="G20765" s="23"/>
    </row>
    <row r="20766" spans="1:7" customFormat="1">
      <c r="A20766" s="4">
        <v>43404</v>
      </c>
      <c r="B20766">
        <v>2.2000000000000002</v>
      </c>
      <c r="C20766">
        <f>IFERROR(((VLOOKUP(A20766,'Interest Rates-10yr'!$A$9:$C$15239,2,FALSE))-B20766),C20765)</f>
        <v>0.94999999999999973</v>
      </c>
      <c r="D20766" s="98">
        <f>AVERAGE(C$10:C20766)</f>
        <v>1.0592508551332003</v>
      </c>
      <c r="G20766" s="23"/>
    </row>
    <row r="20767" spans="1:7" customFormat="1">
      <c r="A20767" s="4">
        <v>43405</v>
      </c>
      <c r="B20767">
        <v>2.2000000000000002</v>
      </c>
      <c r="C20767">
        <f>IFERROR(((VLOOKUP(A20767,'Interest Rates-10yr'!$A$9:$C$15239,2,FALSE))-B20767),C20766)</f>
        <v>0.94</v>
      </c>
      <c r="D20767" s="98">
        <f>AVERAGE(C$10:C20767)</f>
        <v>1.0592451103189053</v>
      </c>
      <c r="G20767" s="23"/>
    </row>
    <row r="20768" spans="1:7" customFormat="1">
      <c r="A20768" s="4">
        <v>43406</v>
      </c>
      <c r="B20768">
        <v>2.19</v>
      </c>
      <c r="C20768">
        <f>IFERROR(((VLOOKUP(A20768,'Interest Rates-10yr'!$A$9:$C$15239,2,FALSE))-B20768),C20767)</f>
        <v>1.0300000000000002</v>
      </c>
      <c r="D20768" s="98">
        <f>AVERAGE(C$10:C20768)</f>
        <v>1.0592437015270406</v>
      </c>
      <c r="G20768" s="23"/>
    </row>
    <row r="20769" spans="1:7" customFormat="1">
      <c r="A20769" s="4">
        <v>43407</v>
      </c>
      <c r="B20769">
        <v>2.19</v>
      </c>
      <c r="C20769">
        <f>IFERROR(((VLOOKUP(A20769,'Interest Rates-10yr'!$A$9:$C$15239,2,FALSE))-B20769),C20768)</f>
        <v>1.0300000000000002</v>
      </c>
      <c r="D20769" s="98">
        <f>AVERAGE(C$10:C20769)</f>
        <v>1.0592422928708976</v>
      </c>
      <c r="G20769" s="23"/>
    </row>
    <row r="20770" spans="1:7" customFormat="1">
      <c r="A20770" s="4">
        <v>43408</v>
      </c>
      <c r="B20770">
        <v>2.19</v>
      </c>
      <c r="C20770">
        <f>IFERROR(((VLOOKUP(A20770,'Interest Rates-10yr'!$A$9:$C$15239,2,FALSE))-B20770),C20769)</f>
        <v>1.0300000000000002</v>
      </c>
      <c r="D20770" s="98">
        <f>AVERAGE(C$10:C20770)</f>
        <v>1.0592408843504568</v>
      </c>
      <c r="G20770" s="23"/>
    </row>
    <row r="20771" spans="1:7" customFormat="1">
      <c r="A20771" s="4">
        <v>43409</v>
      </c>
      <c r="B20771">
        <v>2.2000000000000002</v>
      </c>
      <c r="C20771">
        <f>IFERROR(((VLOOKUP(A20771,'Interest Rates-10yr'!$A$9:$C$15239,2,FALSE))-B20771),C20770)</f>
        <v>1</v>
      </c>
      <c r="D20771" s="98">
        <f>AVERAGE(C$10:C20771)</f>
        <v>1.0592380310181984</v>
      </c>
      <c r="G20771" s="23"/>
    </row>
    <row r="20772" spans="1:7" customFormat="1">
      <c r="A20772" s="4">
        <v>43410</v>
      </c>
      <c r="B20772">
        <v>2.2000000000000002</v>
      </c>
      <c r="C20772">
        <f>IFERROR(((VLOOKUP(A20772,'Interest Rates-10yr'!$A$9:$C$15239,2,FALSE))-B20772),C20771)</f>
        <v>1.02</v>
      </c>
      <c r="D20772" s="98">
        <f>AVERAGE(C$10:C20772)</f>
        <v>1.0592361412127262</v>
      </c>
      <c r="G20772" s="23"/>
    </row>
    <row r="20773" spans="1:7" customFormat="1">
      <c r="A20773" s="4">
        <v>43411</v>
      </c>
      <c r="B20773">
        <v>2.2000000000000002</v>
      </c>
      <c r="C20773">
        <f>IFERROR(((VLOOKUP(A20773,'Interest Rates-10yr'!$A$9:$C$15239,2,FALSE))-B20773),C20772)</f>
        <v>1.02</v>
      </c>
      <c r="D20773" s="98">
        <f>AVERAGE(C$10:C20773)</f>
        <v>1.0592342515892812</v>
      </c>
      <c r="G20773" s="23"/>
    </row>
    <row r="20774" spans="1:7" customFormat="1">
      <c r="A20774" s="4">
        <v>43412</v>
      </c>
      <c r="B20774">
        <v>2.2000000000000002</v>
      </c>
      <c r="C20774">
        <f>IFERROR(((VLOOKUP(A20774,'Interest Rates-10yr'!$A$9:$C$15239,2,FALSE))-B20774),C20773)</f>
        <v>1.04</v>
      </c>
      <c r="D20774" s="98">
        <f>AVERAGE(C$10:C20774)</f>
        <v>1.059233325306999</v>
      </c>
      <c r="G20774" s="23"/>
    </row>
    <row r="20775" spans="1:7" customFormat="1">
      <c r="A20775" s="4">
        <v>43413</v>
      </c>
      <c r="B20775">
        <v>2.19</v>
      </c>
      <c r="C20775">
        <f>IFERROR(((VLOOKUP(A20775,'Interest Rates-10yr'!$A$9:$C$15239,2,FALSE))-B20775),C20774)</f>
        <v>1</v>
      </c>
      <c r="D20775" s="98">
        <f>AVERAGE(C$10:C20775)</f>
        <v>1.0592304728883672</v>
      </c>
      <c r="G20775" s="23"/>
    </row>
    <row r="20776" spans="1:7" customFormat="1">
      <c r="A20776" s="4">
        <v>43414</v>
      </c>
      <c r="B20776">
        <v>2.19</v>
      </c>
      <c r="C20776">
        <f>IFERROR(((VLOOKUP(A20776,'Interest Rates-10yr'!$A$9:$C$15239,2,FALSE))-B20776),C20775)</f>
        <v>1</v>
      </c>
      <c r="D20776" s="98">
        <f>AVERAGE(C$10:C20776)</f>
        <v>1.0592276207444424</v>
      </c>
      <c r="G20776" s="23"/>
    </row>
    <row r="20777" spans="1:7" customFormat="1">
      <c r="A20777" s="4">
        <v>43415</v>
      </c>
      <c r="B20777">
        <v>2.19</v>
      </c>
      <c r="C20777">
        <f>IFERROR(((VLOOKUP(A20777,'Interest Rates-10yr'!$A$9:$C$15239,2,FALSE))-B20777),C20776)</f>
        <v>1</v>
      </c>
      <c r="D20777" s="98">
        <f>AVERAGE(C$10:C20777)</f>
        <v>1.0592247688751848</v>
      </c>
      <c r="G20777" s="23"/>
    </row>
    <row r="20778" spans="1:7" customFormat="1">
      <c r="A20778" s="4">
        <v>43416</v>
      </c>
      <c r="B20778">
        <v>2.19</v>
      </c>
      <c r="C20778">
        <f>IFERROR(((VLOOKUP(A20778,'Interest Rates-10yr'!$A$9:$C$15239,2,FALSE))-B20778),C20777)</f>
        <v>1</v>
      </c>
      <c r="D20778" s="98">
        <f>AVERAGE(C$10:C20778)</f>
        <v>1.0592219172805544</v>
      </c>
      <c r="G20778" s="23"/>
    </row>
    <row r="20779" spans="1:7" customFormat="1">
      <c r="A20779" s="4">
        <v>43417</v>
      </c>
      <c r="B20779">
        <v>2.2000000000000002</v>
      </c>
      <c r="C20779">
        <f>IFERROR(((VLOOKUP(A20779,'Interest Rates-10yr'!$A$9:$C$15239,2,FALSE))-B20779),C20778)</f>
        <v>0.94</v>
      </c>
      <c r="D20779" s="98">
        <f>AVERAGE(C$10:C20779)</f>
        <v>1.059216177178615</v>
      </c>
      <c r="G20779" s="23"/>
    </row>
    <row r="20780" spans="1:7" customFormat="1">
      <c r="A20780" s="4">
        <v>43418</v>
      </c>
      <c r="B20780">
        <v>2.2000000000000002</v>
      </c>
      <c r="C20780">
        <f>IFERROR(((VLOOKUP(A20780,'Interest Rates-10yr'!$A$9:$C$15239,2,FALSE))-B20780),C20779)</f>
        <v>0.91999999999999993</v>
      </c>
      <c r="D20780" s="98">
        <f>AVERAGE(C$10:C20780)</f>
        <v>1.0592094747484393</v>
      </c>
      <c r="G20780" s="23"/>
    </row>
    <row r="20781" spans="1:7" customFormat="1">
      <c r="A20781" s="4">
        <v>43419</v>
      </c>
      <c r="B20781">
        <v>2.2000000000000002</v>
      </c>
      <c r="C20781">
        <f>IFERROR(((VLOOKUP(A20781,'Interest Rates-10yr'!$A$9:$C$15239,2,FALSE))-B20781),C20780)</f>
        <v>0.9099999999999997</v>
      </c>
      <c r="D20781" s="98">
        <f>AVERAGE(C$10:C20781)</f>
        <v>1.0592022915463042</v>
      </c>
      <c r="G20781" s="23"/>
    </row>
    <row r="20782" spans="1:7" customFormat="1">
      <c r="A20782" s="4">
        <v>43420</v>
      </c>
      <c r="B20782">
        <v>2.2000000000000002</v>
      </c>
      <c r="C20782">
        <f>IFERROR(((VLOOKUP(A20782,'Interest Rates-10yr'!$A$9:$C$15239,2,FALSE))-B20782),C20781)</f>
        <v>0.87999999999999989</v>
      </c>
      <c r="D20782" s="98">
        <f>AVERAGE(C$10:C20782)</f>
        <v>1.0591936648534075</v>
      </c>
      <c r="G20782" s="23"/>
    </row>
    <row r="20783" spans="1:7" customFormat="1">
      <c r="A20783" s="4">
        <v>43421</v>
      </c>
      <c r="B20783">
        <v>2.2000000000000002</v>
      </c>
      <c r="C20783">
        <f>IFERROR(((VLOOKUP(A20783,'Interest Rates-10yr'!$A$9:$C$15239,2,FALSE))-B20783),C20782)</f>
        <v>0.87999999999999989</v>
      </c>
      <c r="D20783" s="98">
        <f>AVERAGE(C$10:C20783)</f>
        <v>1.0591850389910384</v>
      </c>
      <c r="G20783" s="23"/>
    </row>
    <row r="20784" spans="1:7" customFormat="1">
      <c r="A20784" s="4">
        <v>43422</v>
      </c>
      <c r="B20784">
        <v>2.2000000000000002</v>
      </c>
      <c r="C20784">
        <f>IFERROR(((VLOOKUP(A20784,'Interest Rates-10yr'!$A$9:$C$15239,2,FALSE))-B20784),C20783)</f>
        <v>0.87999999999999989</v>
      </c>
      <c r="D20784" s="98">
        <f>AVERAGE(C$10:C20784)</f>
        <v>1.0591764139590776</v>
      </c>
      <c r="G20784" s="23"/>
    </row>
    <row r="20785" spans="1:7" customFormat="1">
      <c r="A20785" s="4">
        <v>43423</v>
      </c>
      <c r="B20785">
        <v>2.2000000000000002</v>
      </c>
      <c r="C20785">
        <f>IFERROR(((VLOOKUP(A20785,'Interest Rates-10yr'!$A$9:$C$15239,2,FALSE))-B20785),C20784)</f>
        <v>0.85999999999999988</v>
      </c>
      <c r="D20785" s="98">
        <f>AVERAGE(C$10:C20785)</f>
        <v>1.059166827108194</v>
      </c>
      <c r="G20785" s="23"/>
    </row>
    <row r="20786" spans="1:7" customFormat="1">
      <c r="A20786" s="4">
        <v>43424</v>
      </c>
      <c r="B20786">
        <v>2.2000000000000002</v>
      </c>
      <c r="C20786">
        <f>IFERROR(((VLOOKUP(A20786,'Interest Rates-10yr'!$A$9:$C$15239,2,FALSE))-B20786),C20785)</f>
        <v>0.85999999999999988</v>
      </c>
      <c r="D20786" s="98">
        <f>AVERAGE(C$10:C20786)</f>
        <v>1.0591572411801433</v>
      </c>
      <c r="G20786" s="23"/>
    </row>
    <row r="20787" spans="1:7" customFormat="1">
      <c r="A20787" s="4">
        <v>43425</v>
      </c>
      <c r="B20787">
        <v>2.2000000000000002</v>
      </c>
      <c r="C20787">
        <f>IFERROR(((VLOOKUP(A20787,'Interest Rates-10yr'!$A$9:$C$15239,2,FALSE))-B20787),C20786)</f>
        <v>0.85999999999999988</v>
      </c>
      <c r="D20787" s="98">
        <f>AVERAGE(C$10:C20787)</f>
        <v>1.0591476561747923</v>
      </c>
      <c r="G20787" s="23"/>
    </row>
    <row r="20788" spans="1:7" customFormat="1">
      <c r="A20788" s="4">
        <v>43426</v>
      </c>
      <c r="B20788">
        <v>2.2000000000000002</v>
      </c>
      <c r="C20788">
        <f>IFERROR(((VLOOKUP(A20788,'Interest Rates-10yr'!$A$9:$C$15239,2,FALSE))-B20788),C20787)</f>
        <v>0.85999999999999988</v>
      </c>
      <c r="D20788" s="98">
        <f>AVERAGE(C$10:C20788)</f>
        <v>1.0591380720920083</v>
      </c>
      <c r="G20788" s="23"/>
    </row>
    <row r="20789" spans="1:7" customFormat="1">
      <c r="A20789" s="4">
        <v>43427</v>
      </c>
      <c r="B20789">
        <v>2.2000000000000002</v>
      </c>
      <c r="C20789">
        <f>IFERROR(((VLOOKUP(A20789,'Interest Rates-10yr'!$A$9:$C$15239,2,FALSE))-B20789),C20788)</f>
        <v>0.84999999999999964</v>
      </c>
      <c r="D20789" s="98">
        <f>AVERAGE(C$10:C20789)</f>
        <v>1.0591280076997034</v>
      </c>
      <c r="G20789" s="23"/>
    </row>
    <row r="20790" spans="1:7" customFormat="1">
      <c r="A20790" s="4">
        <v>43428</v>
      </c>
      <c r="B20790">
        <v>2.2000000000000002</v>
      </c>
      <c r="C20790">
        <f>IFERROR(((VLOOKUP(A20790,'Interest Rates-10yr'!$A$9:$C$15239,2,FALSE))-B20790),C20789)</f>
        <v>0.84999999999999964</v>
      </c>
      <c r="D20790" s="98">
        <f>AVERAGE(C$10:C20790)</f>
        <v>1.0591179442760135</v>
      </c>
      <c r="G20790" s="23"/>
    </row>
    <row r="20791" spans="1:7" customFormat="1">
      <c r="A20791" s="4">
        <v>43429</v>
      </c>
      <c r="B20791">
        <v>2.2000000000000002</v>
      </c>
      <c r="C20791">
        <f>IFERROR(((VLOOKUP(A20791,'Interest Rates-10yr'!$A$9:$C$15239,2,FALSE))-B20791),C20790)</f>
        <v>0.84999999999999964</v>
      </c>
      <c r="D20791" s="98">
        <f>AVERAGE(C$10:C20791)</f>
        <v>1.0591078818207984</v>
      </c>
      <c r="G20791" s="23"/>
    </row>
    <row r="20792" spans="1:7" customFormat="1">
      <c r="A20792" s="4">
        <v>43430</v>
      </c>
      <c r="B20792">
        <v>2.2000000000000002</v>
      </c>
      <c r="C20792">
        <f>IFERROR(((VLOOKUP(A20792,'Interest Rates-10yr'!$A$9:$C$15239,2,FALSE))-B20792),C20791)</f>
        <v>0.86999999999999966</v>
      </c>
      <c r="D20792" s="98">
        <f>AVERAGE(C$10:C20792)</f>
        <v>1.0590987826588958</v>
      </c>
      <c r="G20792" s="23"/>
    </row>
    <row r="20793" spans="1:7" customFormat="1">
      <c r="A20793" s="4">
        <v>43431</v>
      </c>
      <c r="B20793">
        <v>2.2000000000000002</v>
      </c>
      <c r="C20793">
        <f>IFERROR(((VLOOKUP(A20793,'Interest Rates-10yr'!$A$9:$C$15239,2,FALSE))-B20793),C20792)</f>
        <v>0.85999999999999988</v>
      </c>
      <c r="D20793" s="98">
        <f>AVERAGE(C$10:C20793)</f>
        <v>1.0590892032332484</v>
      </c>
      <c r="G20793" s="23"/>
    </row>
    <row r="20794" spans="1:7" customFormat="1">
      <c r="A20794" s="4">
        <v>43432</v>
      </c>
      <c r="B20794">
        <v>2.2000000000000002</v>
      </c>
      <c r="C20794">
        <f>IFERROR(((VLOOKUP(A20794,'Interest Rates-10yr'!$A$9:$C$15239,2,FALSE))-B20794),C20793)</f>
        <v>0.85999999999999988</v>
      </c>
      <c r="D20794" s="98">
        <f>AVERAGE(C$10:C20794)</f>
        <v>1.0590796247293641</v>
      </c>
      <c r="G20794" s="23"/>
    </row>
    <row r="20795" spans="1:7" customFormat="1">
      <c r="A20795" s="4">
        <v>43433</v>
      </c>
      <c r="B20795">
        <v>2.2000000000000002</v>
      </c>
      <c r="C20795">
        <f>IFERROR(((VLOOKUP(A20795,'Interest Rates-10yr'!$A$9:$C$15239,2,FALSE))-B20795),C20794)</f>
        <v>0.82999999999999963</v>
      </c>
      <c r="D20795" s="98">
        <f>AVERAGE(C$10:C20795)</f>
        <v>1.0590686038679802</v>
      </c>
      <c r="G20795" s="23"/>
    </row>
    <row r="20796" spans="1:7" customFormat="1">
      <c r="A20796" s="4">
        <v>43434</v>
      </c>
      <c r="B20796">
        <v>2.2000000000000002</v>
      </c>
      <c r="C20796">
        <f>IFERROR(((VLOOKUP(A20796,'Interest Rates-10yr'!$A$9:$C$15239,2,FALSE))-B20796),C20795)</f>
        <v>0.80999999999999961</v>
      </c>
      <c r="D20796" s="98">
        <f>AVERAGE(C$10:C20796)</f>
        <v>1.0590566219271582</v>
      </c>
      <c r="G20796" s="23"/>
    </row>
    <row r="20797" spans="1:7" customFormat="1">
      <c r="A20797" s="4">
        <v>43435</v>
      </c>
      <c r="B20797">
        <v>2.2000000000000002</v>
      </c>
      <c r="C20797">
        <f>IFERROR(((VLOOKUP(A20797,'Interest Rates-10yr'!$A$9:$C$15239,2,FALSE))-B20797),C20796)</f>
        <v>0.80999999999999961</v>
      </c>
      <c r="D20797" s="98">
        <f>AVERAGE(C$10:C20797)</f>
        <v>1.059044641139111</v>
      </c>
      <c r="G20797" s="23"/>
    </row>
    <row r="20798" spans="1:7" customFormat="1">
      <c r="A20798" s="4">
        <v>43436</v>
      </c>
      <c r="B20798">
        <v>2.2000000000000002</v>
      </c>
      <c r="C20798">
        <f>IFERROR(((VLOOKUP(A20798,'Interest Rates-10yr'!$A$9:$C$15239,2,FALSE))-B20798),C20797)</f>
        <v>0.80999999999999961</v>
      </c>
      <c r="D20798" s="98">
        <f>AVERAGE(C$10:C20798)</f>
        <v>1.059032661503672</v>
      </c>
      <c r="G20798" s="23"/>
    </row>
    <row r="20799" spans="1:7" customFormat="1">
      <c r="A20799" s="4">
        <v>43437</v>
      </c>
      <c r="B20799">
        <v>2.19</v>
      </c>
      <c r="C20799">
        <f>IFERROR(((VLOOKUP(A20799,'Interest Rates-10yr'!$A$9:$C$15239,2,FALSE))-B20799),C20798)</f>
        <v>0.79</v>
      </c>
      <c r="D20799" s="98">
        <f>AVERAGE(C$10:C20799)</f>
        <v>1.0590197210197134</v>
      </c>
      <c r="G20799" s="23"/>
    </row>
    <row r="20800" spans="1:7" customFormat="1">
      <c r="A20800" s="4">
        <v>43438</v>
      </c>
      <c r="B20800">
        <v>2.2000000000000002</v>
      </c>
      <c r="C20800">
        <f>IFERROR(((VLOOKUP(A20800,'Interest Rates-10yr'!$A$9:$C$15239,2,FALSE))-B20800),C20799)</f>
        <v>0.71</v>
      </c>
      <c r="D20800" s="98">
        <f>AVERAGE(C$10:C20800)</f>
        <v>1.0590029339618028</v>
      </c>
      <c r="G20800" s="23"/>
    </row>
    <row r="20801" spans="1:7" customFormat="1">
      <c r="A20801" s="4">
        <v>43439</v>
      </c>
      <c r="B20801">
        <v>2.2000000000000002</v>
      </c>
      <c r="C20801">
        <f>IFERROR(((VLOOKUP(A20801,'Interest Rates-10yr'!$A$9:$C$15239,2,FALSE))-B20801),C20800)</f>
        <v>0.71</v>
      </c>
      <c r="D20801" s="98">
        <f>AVERAGE(C$10:C20801)</f>
        <v>1.0589861485186534</v>
      </c>
      <c r="G20801" s="23"/>
    </row>
    <row r="20802" spans="1:7" customFormat="1">
      <c r="A20802" s="4">
        <v>43440</v>
      </c>
      <c r="B20802">
        <v>2.2000000000000002</v>
      </c>
      <c r="C20802">
        <f>IFERROR(((VLOOKUP(A20802,'Interest Rates-10yr'!$A$9:$C$15239,2,FALSE))-B20802),C20801)</f>
        <v>0.66999999999999993</v>
      </c>
      <c r="D20802" s="98">
        <f>AVERAGE(C$10:C20802)</f>
        <v>1.0589674409657017</v>
      </c>
      <c r="G20802" s="23"/>
    </row>
    <row r="20803" spans="1:7" customFormat="1">
      <c r="A20803" s="4">
        <v>43441</v>
      </c>
      <c r="B20803">
        <v>2.19</v>
      </c>
      <c r="C20803">
        <f>IFERROR(((VLOOKUP(A20803,'Interest Rates-10yr'!$A$9:$C$15239,2,FALSE))-B20803),C20802)</f>
        <v>0.66000000000000014</v>
      </c>
      <c r="D20803" s="98">
        <f>AVERAGE(C$10:C20803)</f>
        <v>1.0589482543041184</v>
      </c>
      <c r="G20803" s="23"/>
    </row>
    <row r="20804" spans="1:7" customFormat="1">
      <c r="A20804" s="4">
        <v>43442</v>
      </c>
      <c r="B20804">
        <v>2.19</v>
      </c>
      <c r="C20804">
        <f>IFERROR(((VLOOKUP(A20804,'Interest Rates-10yr'!$A$9:$C$15239,2,FALSE))-B20804),C20803)</f>
        <v>0.66000000000000014</v>
      </c>
      <c r="D20804" s="98">
        <f>AVERAGE(C$10:C20804)</f>
        <v>1.0589290694878497</v>
      </c>
      <c r="G20804" s="23"/>
    </row>
    <row r="20805" spans="1:7" customFormat="1">
      <c r="A20805" s="4">
        <v>43443</v>
      </c>
      <c r="B20805">
        <v>2.19</v>
      </c>
      <c r="C20805">
        <f>IFERROR(((VLOOKUP(A20805,'Interest Rates-10yr'!$A$9:$C$15239,2,FALSE))-B20805),C20804)</f>
        <v>0.66000000000000014</v>
      </c>
      <c r="D20805" s="98">
        <f>AVERAGE(C$10:C20805)</f>
        <v>1.05890988651663</v>
      </c>
      <c r="G20805" s="23"/>
    </row>
    <row r="20806" spans="1:7" customFormat="1">
      <c r="A20806" s="4">
        <v>43444</v>
      </c>
      <c r="B20806">
        <v>2.2000000000000002</v>
      </c>
      <c r="C20806">
        <f>IFERROR(((VLOOKUP(A20806,'Interest Rates-10yr'!$A$9:$C$15239,2,FALSE))-B20806),C20805)</f>
        <v>0.64999999999999991</v>
      </c>
      <c r="D20806" s="98">
        <f>AVERAGE(C$10:C20806)</f>
        <v>1.0588902245516103</v>
      </c>
      <c r="G20806" s="23"/>
    </row>
    <row r="20807" spans="1:7" customFormat="1">
      <c r="A20807" s="4">
        <v>43445</v>
      </c>
      <c r="B20807">
        <v>2.19</v>
      </c>
      <c r="C20807">
        <f>IFERROR(((VLOOKUP(A20807,'Interest Rates-10yr'!$A$9:$C$15239,2,FALSE))-B20807),C20806)</f>
        <v>0.70000000000000018</v>
      </c>
      <c r="D20807" s="98">
        <f>AVERAGE(C$10:C20807)</f>
        <v>1.058872968554661</v>
      </c>
      <c r="G20807" s="23"/>
    </row>
    <row r="20808" spans="1:7" customFormat="1">
      <c r="A20808" s="4">
        <v>43446</v>
      </c>
      <c r="B20808">
        <v>2.19</v>
      </c>
      <c r="C20808">
        <f>IFERROR(((VLOOKUP(A20808,'Interest Rates-10yr'!$A$9:$C$15239,2,FALSE))-B20808),C20807)</f>
        <v>0.7200000000000002</v>
      </c>
      <c r="D20808" s="98">
        <f>AVERAGE(C$10:C20808)</f>
        <v>1.0588566758017135</v>
      </c>
      <c r="G20808" s="23"/>
    </row>
    <row r="20809" spans="1:7" customFormat="1">
      <c r="A20809" s="4">
        <v>43447</v>
      </c>
      <c r="B20809">
        <v>2.19</v>
      </c>
      <c r="C20809">
        <f>IFERROR(((VLOOKUP(A20809,'Interest Rates-10yr'!$A$9:$C$15239,2,FALSE))-B20809),C20808)</f>
        <v>0.7200000000000002</v>
      </c>
      <c r="D20809" s="98">
        <f>AVERAGE(C$10:C20809)</f>
        <v>1.0588403846153769</v>
      </c>
      <c r="G20809" s="23"/>
    </row>
    <row r="20810" spans="1:7" customFormat="1">
      <c r="A20810" s="4">
        <v>43448</v>
      </c>
      <c r="B20810">
        <v>2.19</v>
      </c>
      <c r="C20810">
        <f>IFERROR(((VLOOKUP(A20810,'Interest Rates-10yr'!$A$9:$C$15239,2,FALSE))-B20810),C20809)</f>
        <v>0.70000000000000018</v>
      </c>
      <c r="D20810" s="98">
        <f>AVERAGE(C$10:C20810)</f>
        <v>1.0588231335031892</v>
      </c>
      <c r="G20810" s="23"/>
    </row>
    <row r="20811" spans="1:7" customFormat="1">
      <c r="A20811" s="4">
        <v>43449</v>
      </c>
      <c r="B20811">
        <v>2.19</v>
      </c>
      <c r="C20811">
        <f>IFERROR(((VLOOKUP(A20811,'Interest Rates-10yr'!$A$9:$C$15239,2,FALSE))-B20811),C20810)</f>
        <v>0.70000000000000018</v>
      </c>
      <c r="D20811" s="98">
        <f>AVERAGE(C$10:C20811)</f>
        <v>1.0588058840496031</v>
      </c>
      <c r="G20811" s="23"/>
    </row>
    <row r="20812" spans="1:7" customFormat="1">
      <c r="A20812" s="4">
        <v>43450</v>
      </c>
      <c r="B20812">
        <v>2.19</v>
      </c>
      <c r="C20812">
        <f>IFERROR(((VLOOKUP(A20812,'Interest Rates-10yr'!$A$9:$C$15239,2,FALSE))-B20812),C20811)</f>
        <v>0.70000000000000018</v>
      </c>
      <c r="D20812" s="98">
        <f>AVERAGE(C$10:C20812)</f>
        <v>1.0587886362543788</v>
      </c>
      <c r="G20812" s="23"/>
    </row>
    <row r="20813" spans="1:7" customFormat="1">
      <c r="A20813" s="4">
        <v>43451</v>
      </c>
      <c r="B20813">
        <v>2.2000000000000002</v>
      </c>
      <c r="C20813">
        <f>IFERROR(((VLOOKUP(A20813,'Interest Rates-10yr'!$A$9:$C$15239,2,FALSE))-B20813),C20812)</f>
        <v>0.6599999999999997</v>
      </c>
      <c r="D20813" s="98">
        <f>AVERAGE(C$10:C20813)</f>
        <v>1.0587694674101058</v>
      </c>
      <c r="G20813" s="23"/>
    </row>
    <row r="20814" spans="1:7" customFormat="1">
      <c r="A20814" s="4">
        <v>43452</v>
      </c>
      <c r="B20814">
        <v>2.2000000000000002</v>
      </c>
      <c r="C20814">
        <f>IFERROR(((VLOOKUP(A20814,'Interest Rates-10yr'!$A$9:$C$15239,2,FALSE))-B20814),C20813)</f>
        <v>0.61999999999999966</v>
      </c>
      <c r="D20814" s="98">
        <f>AVERAGE(C$10:C20814)</f>
        <v>1.0587483777937921</v>
      </c>
      <c r="G20814" s="23"/>
    </row>
    <row r="20815" spans="1:7" customFormat="1">
      <c r="A20815" s="4">
        <v>43453</v>
      </c>
      <c r="B20815">
        <v>2.2000000000000002</v>
      </c>
      <c r="C20815">
        <f>IFERROR(((VLOOKUP(A20815,'Interest Rates-10yr'!$A$9:$C$15239,2,FALSE))-B20815),C20814)</f>
        <v>0.56999999999999984</v>
      </c>
      <c r="D20815" s="98">
        <f>AVERAGE(C$10:C20815)</f>
        <v>1.0587248870518045</v>
      </c>
      <c r="G20815" s="23"/>
    </row>
    <row r="20816" spans="1:7" customFormat="1">
      <c r="A20816" s="4">
        <v>43454</v>
      </c>
      <c r="B20816">
        <v>2.4</v>
      </c>
      <c r="C20816">
        <f>IFERROR(((VLOOKUP(A20816,'Interest Rates-10yr'!$A$9:$C$15239,2,FALSE))-B20816),C20815)</f>
        <v>0.39000000000000012</v>
      </c>
      <c r="D20816" s="98">
        <f>AVERAGE(C$10:C20816)</f>
        <v>1.0586927476330006</v>
      </c>
      <c r="G20816" s="23"/>
    </row>
    <row r="20817" spans="1:8">
      <c r="A20817" s="4">
        <v>43455</v>
      </c>
      <c r="B20817">
        <v>2.4</v>
      </c>
      <c r="C20817">
        <f>IFERROR(((VLOOKUP(A20817,'Interest Rates-10yr'!$A$9:$C$15239,2,FALSE))-B20817),C20816)</f>
        <v>0.39000000000000012</v>
      </c>
      <c r="D20817" s="98">
        <f>AVERAGE(C$10:C20817)</f>
        <v>1.0586606113033372</v>
      </c>
      <c r="H20817"/>
    </row>
    <row r="20818" spans="1:8">
      <c r="A20818" s="4">
        <v>43456</v>
      </c>
      <c r="B20818">
        <v>2.4</v>
      </c>
      <c r="C20818">
        <f>IFERROR(((VLOOKUP(A20818,'Interest Rates-10yr'!$A$9:$C$15239,2,FALSE))-B20818),C20817)</f>
        <v>0.39000000000000012</v>
      </c>
      <c r="D20818" s="98">
        <f>AVERAGE(C$10:C20818)</f>
        <v>1.0586284780623691</v>
      </c>
      <c r="H20818"/>
    </row>
    <row r="20819" spans="1:8">
      <c r="A20819" s="4">
        <v>43457</v>
      </c>
      <c r="B20819">
        <v>2.4</v>
      </c>
      <c r="C20819">
        <f>IFERROR(((VLOOKUP(A20819,'Interest Rates-10yr'!$A$9:$C$15239,2,FALSE))-B20819),C20818)</f>
        <v>0.39000000000000012</v>
      </c>
      <c r="D20819" s="98">
        <f>AVERAGE(C$10:C20819)</f>
        <v>1.0585963479096512</v>
      </c>
      <c r="H20819"/>
    </row>
    <row r="20820" spans="1:8">
      <c r="A20820" s="4">
        <v>43458</v>
      </c>
      <c r="B20820">
        <v>2.4</v>
      </c>
      <c r="C20820">
        <f>IFERROR(((VLOOKUP(A20820,'Interest Rates-10yr'!$A$9:$C$15239,2,FALSE))-B20820),C20819)</f>
        <v>0.3400000000000003</v>
      </c>
      <c r="D20820" s="98">
        <f>AVERAGE(C$10:C20820)</f>
        <v>1.0585618182691769</v>
      </c>
      <c r="H20820"/>
    </row>
    <row r="20821" spans="1:8">
      <c r="A20821" s="4">
        <v>43459</v>
      </c>
      <c r="B20821">
        <v>2.4</v>
      </c>
      <c r="C20821">
        <f>IFERROR(((VLOOKUP(A20821,'Interest Rates-10yr'!$A$9:$C$15239,2,FALSE))-B20821),C20820)</f>
        <v>0.3400000000000003</v>
      </c>
      <c r="D20821" s="98">
        <f>AVERAGE(C$10:C20821)</f>
        <v>1.0585272919469459</v>
      </c>
      <c r="H20821"/>
    </row>
    <row r="20822" spans="1:8">
      <c r="A20822" s="4">
        <v>43460</v>
      </c>
      <c r="B20822">
        <v>2.4</v>
      </c>
      <c r="C20822">
        <f>IFERROR(((VLOOKUP(A20822,'Interest Rates-10yr'!$A$9:$C$15239,2,FALSE))-B20822),C20821)</f>
        <v>0.41000000000000014</v>
      </c>
      <c r="D20822" s="98">
        <f>AVERAGE(C$10:C20822)</f>
        <v>1.0584961322250439</v>
      </c>
      <c r="H20822"/>
    </row>
    <row r="20823" spans="1:8">
      <c r="A20823" s="4">
        <v>43461</v>
      </c>
      <c r="B20823">
        <v>2.4</v>
      </c>
      <c r="C20823">
        <f>IFERROR(((VLOOKUP(A20823,'Interest Rates-10yr'!$A$9:$C$15239,2,FALSE))-B20823),C20822)</f>
        <v>0.37000000000000011</v>
      </c>
      <c r="D20823" s="98">
        <f>AVERAGE(C$10:C20823)</f>
        <v>1.0584630537138386</v>
      </c>
      <c r="H20823"/>
    </row>
    <row r="20824" spans="1:8">
      <c r="A20824" s="4">
        <v>43462</v>
      </c>
      <c r="B20824">
        <v>2.4</v>
      </c>
      <c r="C20824">
        <f>IFERROR(((VLOOKUP(A20824,'Interest Rates-10yr'!$A$9:$C$15239,2,FALSE))-B20824),C20823)</f>
        <v>0.32000000000000028</v>
      </c>
      <c r="D20824" s="98">
        <f>AVERAGE(C$10:C20824)</f>
        <v>1.0584275762671074</v>
      </c>
      <c r="H20824"/>
    </row>
    <row r="20825" spans="1:8">
      <c r="A20825" s="4">
        <v>43463</v>
      </c>
      <c r="B20825">
        <v>2.4</v>
      </c>
      <c r="C20825">
        <f>IFERROR(((VLOOKUP(A20825,'Interest Rates-10yr'!$A$9:$C$15239,2,FALSE))-B20825),C20824)</f>
        <v>0.32000000000000028</v>
      </c>
      <c r="D20825" s="98">
        <f>AVERAGE(C$10:C20825)</f>
        <v>1.0583921022290468</v>
      </c>
      <c r="H20825"/>
    </row>
    <row r="20826" spans="1:8">
      <c r="A20826" s="4">
        <v>43464</v>
      </c>
      <c r="B20826">
        <v>2.4</v>
      </c>
      <c r="C20826">
        <f>IFERROR(((VLOOKUP(A20826,'Interest Rates-10yr'!$A$9:$C$15239,2,FALSE))-B20826),C20825)</f>
        <v>0.32000000000000028</v>
      </c>
      <c r="D20826" s="98">
        <f>AVERAGE(C$10:C20826)</f>
        <v>1.0583566315991659</v>
      </c>
      <c r="H20826"/>
    </row>
    <row r="20827" spans="1:8">
      <c r="A20827" s="4">
        <v>43465</v>
      </c>
      <c r="B20827">
        <v>2.4</v>
      </c>
      <c r="C20827">
        <f>IFERROR(((VLOOKUP(A20827,'Interest Rates-10yr'!$A$9:$C$15239,2,FALSE))-B20827),C20826)</f>
        <v>0.29000000000000004</v>
      </c>
      <c r="D20827" s="98">
        <f>AVERAGE(C$10:C20827)</f>
        <v>1.058319723316353</v>
      </c>
      <c r="F20827" s="12" t="s">
        <v>298</v>
      </c>
      <c r="G20827" s="23">
        <f>(AVERAGE(B20736:B20827))/100</f>
        <v>2.2201086956521735E-2</v>
      </c>
      <c r="H20827" s="23">
        <f>(AVERAGE(C20736:C20827))/100</f>
        <v>8.1858695652173921E-3</v>
      </c>
    </row>
    <row r="20828" spans="1:8">
      <c r="A20828" s="4">
        <v>43466</v>
      </c>
      <c r="B20828">
        <v>2.4</v>
      </c>
      <c r="C20828">
        <f>IFERROR(((VLOOKUP(A20828,'Interest Rates-10yr'!$A$9:$C$15239,2,FALSE))-B20828),C20827)</f>
        <v>0.29000000000000004</v>
      </c>
      <c r="D20828" s="98">
        <f>AVERAGE(C$10:C20828)</f>
        <v>1.0582828185791748</v>
      </c>
      <c r="H20828"/>
    </row>
    <row r="20829" spans="1:8">
      <c r="A20829" s="4">
        <v>43467</v>
      </c>
      <c r="B20829">
        <v>2.4</v>
      </c>
      <c r="C20829">
        <f>IFERROR(((VLOOKUP(A20829,'Interest Rates-10yr'!$A$9:$C$15239,2,FALSE))-B20829),C20828)</f>
        <v>0.26000000000000023</v>
      </c>
      <c r="D20829" s="98">
        <f>AVERAGE(C$10:C20829)</f>
        <v>1.0582444764649297</v>
      </c>
      <c r="H20829"/>
    </row>
    <row r="20830" spans="1:8">
      <c r="A20830" s="4">
        <v>43468</v>
      </c>
      <c r="B20830">
        <v>2.4</v>
      </c>
      <c r="C20830">
        <f>IFERROR(((VLOOKUP(A20830,'Interest Rates-10yr'!$A$9:$C$15239,2,FALSE))-B20830),C20829)</f>
        <v>0.16000000000000014</v>
      </c>
      <c r="D20830" s="98">
        <f>AVERAGE(C$10:C20830)</f>
        <v>1.0582013351904249</v>
      </c>
      <c r="H20830"/>
    </row>
    <row r="20831" spans="1:8">
      <c r="A20831" s="4">
        <v>43469</v>
      </c>
      <c r="B20831">
        <v>2.4</v>
      </c>
      <c r="C20831">
        <f>IFERROR(((VLOOKUP(A20831,'Interest Rates-10yr'!$A$9:$C$15239,2,FALSE))-B20831),C20830)</f>
        <v>0.27</v>
      </c>
      <c r="D20831" s="98">
        <f>AVERAGE(C$10:C20831)</f>
        <v>1.05816348093362</v>
      </c>
      <c r="H20831"/>
    </row>
    <row r="20832" spans="1:8">
      <c r="A20832" s="4">
        <v>43470</v>
      </c>
      <c r="B20832">
        <v>2.4</v>
      </c>
      <c r="C20832">
        <f>IFERROR(((VLOOKUP(A20832,'Interest Rates-10yr'!$A$9:$C$15239,2,FALSE))-B20832),C20831)</f>
        <v>0.27</v>
      </c>
      <c r="D20832" s="98">
        <f>AVERAGE(C$10:C20832)</f>
        <v>1.0581256303126274</v>
      </c>
      <c r="H20832"/>
    </row>
    <row r="20833" spans="1:7" customFormat="1">
      <c r="A20833" s="4">
        <v>43471</v>
      </c>
      <c r="B20833">
        <v>2.4</v>
      </c>
      <c r="C20833">
        <f>IFERROR(((VLOOKUP(A20833,'Interest Rates-10yr'!$A$9:$C$15239,2,FALSE))-B20833),C20832)</f>
        <v>0.27</v>
      </c>
      <c r="D20833" s="98">
        <f>AVERAGE(C$10:C20833)</f>
        <v>1.0580877833269227</v>
      </c>
      <c r="G20833" s="23"/>
    </row>
    <row r="20834" spans="1:7" customFormat="1">
      <c r="A20834" s="4">
        <v>43472</v>
      </c>
      <c r="B20834">
        <v>2.4</v>
      </c>
      <c r="C20834">
        <f>IFERROR(((VLOOKUP(A20834,'Interest Rates-10yr'!$A$9:$C$15239,2,FALSE))-B20834),C20833)</f>
        <v>0.30000000000000027</v>
      </c>
      <c r="D20834" s="98">
        <f>AVERAGE(C$10:C20834)</f>
        <v>1.0580513805522131</v>
      </c>
      <c r="G20834" s="23"/>
    </row>
    <row r="20835" spans="1:7" customFormat="1">
      <c r="A20835" s="4">
        <v>43473</v>
      </c>
      <c r="B20835">
        <v>2.4</v>
      </c>
      <c r="C20835">
        <f>IFERROR(((VLOOKUP(A20835,'Interest Rates-10yr'!$A$9:$C$15239,2,FALSE))-B20835),C20834)</f>
        <v>0.33000000000000007</v>
      </c>
      <c r="D20835" s="98">
        <f>AVERAGE(C$10:C20835)</f>
        <v>1.0580164217804591</v>
      </c>
      <c r="G20835" s="23"/>
    </row>
    <row r="20836" spans="1:7" customFormat="1">
      <c r="A20836" s="4">
        <v>43474</v>
      </c>
      <c r="B20836">
        <v>2.4</v>
      </c>
      <c r="C20836">
        <f>IFERROR(((VLOOKUP(A20836,'Interest Rates-10yr'!$A$9:$C$15239,2,FALSE))-B20836),C20835)</f>
        <v>0.3400000000000003</v>
      </c>
      <c r="D20836" s="98">
        <f>AVERAGE(C$10:C20836)</f>
        <v>1.0579819465117319</v>
      </c>
      <c r="G20836" s="23"/>
    </row>
    <row r="20837" spans="1:7" customFormat="1">
      <c r="A20837" s="4">
        <v>43475</v>
      </c>
      <c r="B20837">
        <v>2.4</v>
      </c>
      <c r="C20837">
        <f>IFERROR(((VLOOKUP(A20837,'Interest Rates-10yr'!$A$9:$C$15239,2,FALSE))-B20837),C20836)</f>
        <v>0.3400000000000003</v>
      </c>
      <c r="D20837" s="98">
        <f>AVERAGE(C$10:C20837)</f>
        <v>1.057947474553478</v>
      </c>
      <c r="G20837" s="23"/>
    </row>
    <row r="20838" spans="1:7" customFormat="1">
      <c r="A20838" s="4">
        <v>43476</v>
      </c>
      <c r="B20838">
        <v>2.4</v>
      </c>
      <c r="C20838">
        <f>IFERROR(((VLOOKUP(A20838,'Interest Rates-10yr'!$A$9:$C$15239,2,FALSE))-B20838),C20837)</f>
        <v>0.31000000000000005</v>
      </c>
      <c r="D20838" s="98">
        <f>AVERAGE(C$10:C20838)</f>
        <v>1.0579115656056384</v>
      </c>
      <c r="G20838" s="23"/>
    </row>
    <row r="20839" spans="1:7" customFormat="1">
      <c r="A20839" s="4">
        <v>43477</v>
      </c>
      <c r="B20839">
        <v>2.4</v>
      </c>
      <c r="C20839">
        <f>IFERROR(((VLOOKUP(A20839,'Interest Rates-10yr'!$A$9:$C$15239,2,FALSE))-B20839),C20838)</f>
        <v>0.31000000000000005</v>
      </c>
      <c r="D20839" s="98">
        <f>AVERAGE(C$10:C20839)</f>
        <v>1.0578756601056094</v>
      </c>
      <c r="G20839" s="23"/>
    </row>
    <row r="20840" spans="1:7" customFormat="1">
      <c r="A20840" s="4">
        <v>43478</v>
      </c>
      <c r="B20840">
        <v>2.4</v>
      </c>
      <c r="C20840">
        <f>IFERROR(((VLOOKUP(A20840,'Interest Rates-10yr'!$A$9:$C$15239,2,FALSE))-B20840),C20839)</f>
        <v>0.31000000000000005</v>
      </c>
      <c r="D20840" s="98">
        <f>AVERAGE(C$10:C20840)</f>
        <v>1.0578397580528944</v>
      </c>
      <c r="G20840" s="23"/>
    </row>
    <row r="20841" spans="1:7" customFormat="1">
      <c r="A20841" s="4">
        <v>43479</v>
      </c>
      <c r="B20841">
        <v>2.4</v>
      </c>
      <c r="C20841">
        <f>IFERROR(((VLOOKUP(A20841,'Interest Rates-10yr'!$A$9:$C$15239,2,FALSE))-B20841),C20840)</f>
        <v>0.31000000000000005</v>
      </c>
      <c r="D20841" s="98">
        <f>AVERAGE(C$10:C20841)</f>
        <v>1.0578038594469972</v>
      </c>
      <c r="G20841" s="23"/>
    </row>
    <row r="20842" spans="1:7" customFormat="1">
      <c r="A20842" s="4">
        <v>43480</v>
      </c>
      <c r="B20842">
        <v>2.4</v>
      </c>
      <c r="C20842">
        <f>IFERROR(((VLOOKUP(A20842,'Interest Rates-10yr'!$A$9:$C$15239,2,FALSE))-B20842),C20841)</f>
        <v>0.32000000000000028</v>
      </c>
      <c r="D20842" s="98">
        <f>AVERAGE(C$10:C20842)</f>
        <v>1.0577684442951012</v>
      </c>
      <c r="G20842" s="23"/>
    </row>
    <row r="20843" spans="1:7" customFormat="1">
      <c r="A20843" s="4">
        <v>43481</v>
      </c>
      <c r="B20843">
        <v>2.4</v>
      </c>
      <c r="C20843">
        <f>IFERROR(((VLOOKUP(A20843,'Interest Rates-10yr'!$A$9:$C$15239,2,FALSE))-B20843),C20842)</f>
        <v>0.33000000000000007</v>
      </c>
      <c r="D20843" s="98">
        <f>AVERAGE(C$10:C20843)</f>
        <v>1.0577335125275917</v>
      </c>
      <c r="G20843" s="23"/>
    </row>
    <row r="20844" spans="1:7" customFormat="1">
      <c r="A20844" s="4">
        <v>43482</v>
      </c>
      <c r="B20844">
        <v>2.4</v>
      </c>
      <c r="C20844">
        <f>IFERROR(((VLOOKUP(A20844,'Interest Rates-10yr'!$A$9:$C$15239,2,FALSE))-B20844),C20843)</f>
        <v>0.35000000000000009</v>
      </c>
      <c r="D20844" s="98">
        <f>AVERAGE(C$10:C20844)</f>
        <v>1.0576995440364696</v>
      </c>
      <c r="G20844" s="23"/>
    </row>
    <row r="20845" spans="1:7" customFormat="1">
      <c r="A20845" s="4">
        <v>43483</v>
      </c>
      <c r="B20845">
        <v>2.4</v>
      </c>
      <c r="C20845">
        <f>IFERROR(((VLOOKUP(A20845,'Interest Rates-10yr'!$A$9:$C$15239,2,FALSE))-B20845),C20844)</f>
        <v>0.39000000000000012</v>
      </c>
      <c r="D20845" s="98">
        <f>AVERAGE(C$10:C20845)</f>
        <v>1.0576674985601768</v>
      </c>
      <c r="G20845" s="23"/>
    </row>
    <row r="20846" spans="1:7" customFormat="1">
      <c r="A20846" s="4">
        <v>43484</v>
      </c>
      <c r="B20846">
        <v>2.4</v>
      </c>
      <c r="C20846">
        <f>IFERROR(((VLOOKUP(A20846,'Interest Rates-10yr'!$A$9:$C$15239,2,FALSE))-B20846),C20845)</f>
        <v>0.39000000000000012</v>
      </c>
      <c r="D20846" s="98">
        <f>AVERAGE(C$10:C20846)</f>
        <v>1.0576354561597083</v>
      </c>
      <c r="G20846" s="23"/>
    </row>
    <row r="20847" spans="1:7" customFormat="1">
      <c r="A20847" s="4">
        <v>43485</v>
      </c>
      <c r="B20847">
        <v>2.4</v>
      </c>
      <c r="C20847">
        <f>IFERROR(((VLOOKUP(A20847,'Interest Rates-10yr'!$A$9:$C$15239,2,FALSE))-B20847),C20846)</f>
        <v>0.39000000000000012</v>
      </c>
      <c r="D20847" s="98">
        <f>AVERAGE(C$10:C20847)</f>
        <v>1.0576034168346216</v>
      </c>
      <c r="G20847" s="23"/>
    </row>
    <row r="20848" spans="1:7" customFormat="1">
      <c r="A20848" s="4">
        <v>43486</v>
      </c>
      <c r="B20848">
        <v>2.4</v>
      </c>
      <c r="C20848">
        <f>IFERROR(((VLOOKUP(A20848,'Interest Rates-10yr'!$A$9:$C$15239,2,FALSE))-B20848),C20847)</f>
        <v>0.39000000000000012</v>
      </c>
      <c r="D20848" s="98">
        <f>AVERAGE(C$10:C20848)</f>
        <v>1.0575713805844735</v>
      </c>
      <c r="G20848" s="23"/>
    </row>
    <row r="20849" spans="1:7" customFormat="1">
      <c r="A20849" s="4">
        <v>43487</v>
      </c>
      <c r="B20849">
        <v>2.4</v>
      </c>
      <c r="C20849">
        <f>IFERROR(((VLOOKUP(A20849,'Interest Rates-10yr'!$A$9:$C$15239,2,FALSE))-B20849),C20848)</f>
        <v>0.3400000000000003</v>
      </c>
      <c r="D20849" s="98">
        <f>AVERAGE(C$10:C20849)</f>
        <v>1.057536948176576</v>
      </c>
      <c r="G20849" s="23"/>
    </row>
    <row r="20850" spans="1:7" customFormat="1">
      <c r="A20850" s="4">
        <v>43488</v>
      </c>
      <c r="B20850">
        <v>2.4</v>
      </c>
      <c r="C20850">
        <f>IFERROR(((VLOOKUP(A20850,'Interest Rates-10yr'!$A$9:$C$15239,2,FALSE))-B20850),C20849)</f>
        <v>0.35999999999999988</v>
      </c>
      <c r="D20850" s="98">
        <f>AVERAGE(C$10:C20850)</f>
        <v>1.0575034787198236</v>
      </c>
      <c r="G20850" s="23"/>
    </row>
    <row r="20851" spans="1:7" customFormat="1">
      <c r="A20851" s="4">
        <v>43489</v>
      </c>
      <c r="B20851">
        <v>2.4</v>
      </c>
      <c r="C20851">
        <f>IFERROR(((VLOOKUP(A20851,'Interest Rates-10yr'!$A$9:$C$15239,2,FALSE))-B20851),C20850)</f>
        <v>0.32000000000000028</v>
      </c>
      <c r="D20851" s="98">
        <f>AVERAGE(C$10:C20851)</f>
        <v>1.0574680932731908</v>
      </c>
      <c r="G20851" s="23"/>
    </row>
    <row r="20852" spans="1:7" customFormat="1">
      <c r="A20852" s="4">
        <v>43490</v>
      </c>
      <c r="B20852">
        <v>2.4</v>
      </c>
      <c r="C20852">
        <f>IFERROR(((VLOOKUP(A20852,'Interest Rates-10yr'!$A$9:$C$15239,2,FALSE))-B20852),C20851)</f>
        <v>0.35999999999999988</v>
      </c>
      <c r="D20852" s="98">
        <f>AVERAGE(C$10:C20852)</f>
        <v>1.0574346303315187</v>
      </c>
      <c r="G20852" s="23"/>
    </row>
    <row r="20853" spans="1:7" customFormat="1">
      <c r="A20853" s="4">
        <v>43491</v>
      </c>
      <c r="B20853">
        <v>2.4</v>
      </c>
      <c r="C20853">
        <f>IFERROR(((VLOOKUP(A20853,'Interest Rates-10yr'!$A$9:$C$15239,2,FALSE))-B20853),C20852)</f>
        <v>0.35999999999999988</v>
      </c>
      <c r="D20853" s="98">
        <f>AVERAGE(C$10:C20853)</f>
        <v>1.057401170600645</v>
      </c>
      <c r="G20853" s="23"/>
    </row>
    <row r="20854" spans="1:7" customFormat="1">
      <c r="A20854" s="4">
        <v>43492</v>
      </c>
      <c r="B20854">
        <v>2.4</v>
      </c>
      <c r="C20854">
        <f>IFERROR(((VLOOKUP(A20854,'Interest Rates-10yr'!$A$9:$C$15239,2,FALSE))-B20854),C20853)</f>
        <v>0.35999999999999988</v>
      </c>
      <c r="D20854" s="98">
        <f>AVERAGE(C$10:C20854)</f>
        <v>1.0573677140801077</v>
      </c>
      <c r="G20854" s="23"/>
    </row>
    <row r="20855" spans="1:7" customFormat="1">
      <c r="A20855" s="122">
        <v>43493</v>
      </c>
      <c r="B20855" s="123">
        <v>2.4</v>
      </c>
      <c r="C20855">
        <f>IFERROR(((VLOOKUP(A20855,'Interest Rates-10yr'!$A$9:$C$15239,2,FALSE))-B20855),C20854)</f>
        <v>0.35000000000000009</v>
      </c>
      <c r="D20855" s="98">
        <f>AVERAGE(C$10:C20855)</f>
        <v>1.0573337810611074</v>
      </c>
      <c r="G20855" s="23"/>
    </row>
    <row r="20856" spans="1:7" customFormat="1">
      <c r="A20856" s="122">
        <v>43494</v>
      </c>
      <c r="B20856" s="123">
        <v>2.4</v>
      </c>
      <c r="C20856">
        <f>IFERROR(((VLOOKUP(A20856,'Interest Rates-10yr'!$A$9:$C$15239,2,FALSE))-B20856),C20855)</f>
        <v>0.32000000000000028</v>
      </c>
      <c r="D20856" s="98">
        <f>AVERAGE(C$10:C20856)</f>
        <v>1.0572984122415621</v>
      </c>
      <c r="G20856" s="23"/>
    </row>
    <row r="20857" spans="1:7" customFormat="1">
      <c r="A20857" s="122">
        <v>43495</v>
      </c>
      <c r="B20857" s="123">
        <v>2.4</v>
      </c>
      <c r="C20857">
        <f>IFERROR(((VLOOKUP(A20857,'Interest Rates-10yr'!$A$9:$C$15239,2,FALSE))-B20857),C20856)</f>
        <v>0.30000000000000027</v>
      </c>
      <c r="D20857" s="98">
        <f>AVERAGE(C$10:C20857)</f>
        <v>1.0572620874903993</v>
      </c>
      <c r="G20857" s="23"/>
    </row>
    <row r="20858" spans="1:7" customFormat="1">
      <c r="A20858" s="122">
        <v>43496</v>
      </c>
      <c r="B20858" s="123">
        <v>2.4</v>
      </c>
      <c r="C20858">
        <f>IFERROR(((VLOOKUP(A20858,'Interest Rates-10yr'!$A$9:$C$15239,2,FALSE))-B20858),C20857)</f>
        <v>0.22999999999999998</v>
      </c>
      <c r="D20858" s="98">
        <f>AVERAGE(C$10:C20858)</f>
        <v>1.0572224087486135</v>
      </c>
      <c r="G20858" s="23"/>
    </row>
    <row r="20859" spans="1:7" customFormat="1">
      <c r="A20859" s="122">
        <v>43497</v>
      </c>
      <c r="B20859" s="123">
        <v>2.4</v>
      </c>
      <c r="C20859">
        <f>IFERROR(((VLOOKUP(A20859,'Interest Rates-10yr'!$A$9:$C$15239,2,FALSE))-B20859),C20858)</f>
        <v>0.30000000000000027</v>
      </c>
      <c r="D20859" s="98">
        <f>AVERAGE(C$10:C20859)</f>
        <v>1.0571860911270907</v>
      </c>
      <c r="G20859" s="23"/>
    </row>
    <row r="20860" spans="1:7" customFormat="1">
      <c r="A20860" s="122">
        <v>43498</v>
      </c>
      <c r="B20860" s="123">
        <v>2.4</v>
      </c>
      <c r="C20860">
        <f>IFERROR(((VLOOKUP(A20860,'Interest Rates-10yr'!$A$9:$C$15239,2,FALSE))-B20860),C20859)</f>
        <v>0.30000000000000027</v>
      </c>
      <c r="D20860" s="98">
        <f>AVERAGE(C$10:C20860)</f>
        <v>1.0571497769891056</v>
      </c>
      <c r="G20860" s="23"/>
    </row>
    <row r="20861" spans="1:7" customFormat="1">
      <c r="A20861" s="122">
        <v>43499</v>
      </c>
      <c r="B20861" s="123">
        <v>2.4</v>
      </c>
      <c r="C20861">
        <f>IFERROR(((VLOOKUP(A20861,'Interest Rates-10yr'!$A$9:$C$15239,2,FALSE))-B20861),C20860)</f>
        <v>0.30000000000000027</v>
      </c>
      <c r="D20861" s="98">
        <f>AVERAGE(C$10:C20861)</f>
        <v>1.0571134663341568</v>
      </c>
      <c r="G20861" s="23"/>
    </row>
    <row r="20862" spans="1:7" customFormat="1">
      <c r="A20862" s="122">
        <v>43500</v>
      </c>
      <c r="B20862" s="123">
        <v>2.4</v>
      </c>
      <c r="C20862">
        <f>IFERROR(((VLOOKUP(A20862,'Interest Rates-10yr'!$A$9:$C$15239,2,FALSE))-B20862),C20861)</f>
        <v>0.33000000000000007</v>
      </c>
      <c r="D20862" s="98">
        <f>AVERAGE(C$10:C20862)</f>
        <v>1.0570785978036659</v>
      </c>
      <c r="G20862" s="23"/>
    </row>
    <row r="20863" spans="1:7" customFormat="1">
      <c r="A20863" s="122">
        <v>43501</v>
      </c>
      <c r="B20863" s="123">
        <v>2.4</v>
      </c>
      <c r="C20863">
        <f>IFERROR(((VLOOKUP(A20863,'Interest Rates-10yr'!$A$9:$C$15239,2,FALSE))-B20863),C20862)</f>
        <v>0.31000000000000005</v>
      </c>
      <c r="D20863" s="98">
        <f>AVERAGE(C$10:C20863)</f>
        <v>1.0570427735686123</v>
      </c>
      <c r="G20863" s="23"/>
    </row>
    <row r="20864" spans="1:7" customFormat="1">
      <c r="A20864" s="122">
        <v>43502</v>
      </c>
      <c r="B20864" s="123">
        <v>2.4</v>
      </c>
      <c r="C20864">
        <f>IFERROR(((VLOOKUP(A20864,'Interest Rates-10yr'!$A$9:$C$15239,2,FALSE))-B20864),C20863)</f>
        <v>0.30000000000000027</v>
      </c>
      <c r="D20864" s="98">
        <f>AVERAGE(C$10:C20864)</f>
        <v>1.057006473267794</v>
      </c>
      <c r="G20864" s="23"/>
    </row>
    <row r="20865" spans="1:7" customFormat="1">
      <c r="A20865" s="122">
        <v>43503</v>
      </c>
      <c r="B20865" s="123">
        <v>2.4</v>
      </c>
      <c r="C20865">
        <f>IFERROR(((VLOOKUP(A20865,'Interest Rates-10yr'!$A$9:$C$15239,2,FALSE))-B20865),C20864)</f>
        <v>0.25</v>
      </c>
      <c r="D20865" s="98">
        <f>AVERAGE(C$10:C20865)</f>
        <v>1.0569677790563792</v>
      </c>
      <c r="F20865" s="103"/>
      <c r="G20865" s="104"/>
    </row>
    <row r="20866" spans="1:7" customFormat="1">
      <c r="A20866" s="122">
        <v>43504</v>
      </c>
      <c r="B20866" s="123">
        <v>2.4</v>
      </c>
      <c r="C20866">
        <f>IFERROR(((VLOOKUP(A20866,'Interest Rates-10yr'!$A$9:$C$15239,2,FALSE))-B20866),C20865)</f>
        <v>0.22999999999999998</v>
      </c>
      <c r="D20866" s="98">
        <f>AVERAGE(C$10:C20866)</f>
        <v>1.0569281296447159</v>
      </c>
      <c r="F20866" s="103"/>
      <c r="G20866" s="104"/>
    </row>
    <row r="20867" spans="1:7" customFormat="1">
      <c r="A20867" s="122">
        <v>43505</v>
      </c>
      <c r="B20867" s="123">
        <v>2.4</v>
      </c>
      <c r="C20867">
        <f>IFERROR(((VLOOKUP(A20867,'Interest Rates-10yr'!$A$9:$C$15239,2,FALSE))-B20867),C20866)</f>
        <v>0.22999999999999998</v>
      </c>
      <c r="D20867" s="98">
        <f>AVERAGE(C$10:C20867)</f>
        <v>1.0568884840348951</v>
      </c>
      <c r="G20867" s="23"/>
    </row>
    <row r="20868" spans="1:7" customFormat="1">
      <c r="A20868" s="122">
        <v>43506</v>
      </c>
      <c r="B20868" s="123">
        <v>2.4</v>
      </c>
      <c r="C20868">
        <f>IFERROR(((VLOOKUP(A20868,'Interest Rates-10yr'!$A$9:$C$15239,2,FALSE))-B20868),C20867)</f>
        <v>0.22999999999999998</v>
      </c>
      <c r="D20868" s="98">
        <f>AVERAGE(C$10:C20868)</f>
        <v>1.0568488422263695</v>
      </c>
      <c r="G20868" s="23"/>
    </row>
    <row r="20869" spans="1:7" customFormat="1">
      <c r="A20869" s="122">
        <v>43507</v>
      </c>
      <c r="B20869" s="123">
        <v>2.4</v>
      </c>
      <c r="C20869">
        <f>IFERROR(((VLOOKUP(A20869,'Interest Rates-10yr'!$A$9:$C$15239,2,FALSE))-B20869),C20868)</f>
        <v>0.25</v>
      </c>
      <c r="D20869" s="98">
        <f>AVERAGE(C$10:C20869)</f>
        <v>1.0568101629913635</v>
      </c>
      <c r="G20869" s="23"/>
    </row>
    <row r="20870" spans="1:7" customFormat="1">
      <c r="A20870" s="122">
        <v>43508</v>
      </c>
      <c r="B20870" s="123">
        <v>2.4</v>
      </c>
      <c r="C20870">
        <f>IFERROR(((VLOOKUP(A20870,'Interest Rates-10yr'!$A$9:$C$15239,2,FALSE))-B20870),C20869)</f>
        <v>0.28000000000000025</v>
      </c>
      <c r="D20870" s="98">
        <f>AVERAGE(C$10:C20870)</f>
        <v>1.0567729255548555</v>
      </c>
      <c r="G20870" s="23"/>
    </row>
    <row r="20871" spans="1:7" customFormat="1">
      <c r="A20871" s="122">
        <v>43509</v>
      </c>
      <c r="B20871" s="123">
        <v>2.4</v>
      </c>
      <c r="C20871">
        <f>IFERROR(((VLOOKUP(A20871,'Interest Rates-10yr'!$A$9:$C$15239,2,FALSE))-B20871),C20870)</f>
        <v>0.31000000000000005</v>
      </c>
      <c r="D20871" s="98">
        <f>AVERAGE(C$10:C20871)</f>
        <v>1.0567371297095121</v>
      </c>
      <c r="G20871" s="23"/>
    </row>
    <row r="20872" spans="1:7" customFormat="1">
      <c r="A20872" s="122">
        <v>43510</v>
      </c>
      <c r="B20872" s="123">
        <v>2.4</v>
      </c>
      <c r="C20872">
        <f>IFERROR(((VLOOKUP(A20872,'Interest Rates-10yr'!$A$9:$C$15239,2,FALSE))-B20872),C20871)</f>
        <v>0.26000000000000023</v>
      </c>
      <c r="D20872" s="98">
        <f>AVERAGE(C$10:C20872)</f>
        <v>1.0566989407084235</v>
      </c>
      <c r="G20872" s="23"/>
    </row>
    <row r="20873" spans="1:7" customFormat="1">
      <c r="A20873" s="122">
        <v>43511</v>
      </c>
      <c r="B20873" s="123">
        <v>2.4</v>
      </c>
      <c r="C20873">
        <f>IFERROR(((VLOOKUP(A20873,'Interest Rates-10yr'!$A$9:$C$15239,2,FALSE))-B20873),C20872)</f>
        <v>0.26000000000000023</v>
      </c>
      <c r="D20873" s="98">
        <f>AVERAGE(C$10:C20873)</f>
        <v>1.0566607553680905</v>
      </c>
      <c r="G20873" s="23"/>
    </row>
    <row r="20874" spans="1:7" customFormat="1">
      <c r="A20874" s="122">
        <v>43512</v>
      </c>
      <c r="B20874" s="123">
        <v>2.4</v>
      </c>
      <c r="C20874">
        <f>IFERROR(((VLOOKUP(A20874,'Interest Rates-10yr'!$A$9:$C$15239,2,FALSE))-B20874),C20873)</f>
        <v>0.26000000000000023</v>
      </c>
      <c r="D20874" s="98">
        <f>AVERAGE(C$10:C20874)</f>
        <v>1.0566225736879864</v>
      </c>
      <c r="G20874" s="23"/>
    </row>
    <row r="20875" spans="1:7" customFormat="1">
      <c r="A20875" s="122">
        <v>43513</v>
      </c>
      <c r="B20875" s="123">
        <v>2.4</v>
      </c>
      <c r="C20875">
        <f>IFERROR(((VLOOKUP(A20875,'Interest Rates-10yr'!$A$9:$C$15239,2,FALSE))-B20875),C20874)</f>
        <v>0.26000000000000023</v>
      </c>
      <c r="D20875" s="98">
        <f>AVERAGE(C$10:C20875)</f>
        <v>1.0565843956675853</v>
      </c>
      <c r="G20875" s="23"/>
    </row>
    <row r="20876" spans="1:7" customFormat="1">
      <c r="A20876" s="122">
        <v>43514</v>
      </c>
      <c r="B20876" s="123">
        <v>2.4</v>
      </c>
      <c r="C20876">
        <f>IFERROR(((VLOOKUP(A20876,'Interest Rates-10yr'!$A$9:$C$15239,2,FALSE))-B20876),C20875)</f>
        <v>0.26000000000000023</v>
      </c>
      <c r="D20876" s="98">
        <f>AVERAGE(C$10:C20876)</f>
        <v>1.056546221306361</v>
      </c>
      <c r="G20876" s="23"/>
    </row>
    <row r="20877" spans="1:7" customFormat="1">
      <c r="A20877" s="122">
        <v>43515</v>
      </c>
      <c r="B20877" s="123">
        <v>2.4</v>
      </c>
      <c r="C20877">
        <f>IFERROR(((VLOOKUP(A20877,'Interest Rates-10yr'!$A$9:$C$15239,2,FALSE))-B20877),C20876)</f>
        <v>0.25</v>
      </c>
      <c r="D20877" s="98">
        <f>AVERAGE(C$10:C20877)</f>
        <v>1.0565075714011805</v>
      </c>
      <c r="G20877" s="23"/>
    </row>
    <row r="20878" spans="1:7" customFormat="1">
      <c r="A20878" s="122">
        <v>43516</v>
      </c>
      <c r="B20878" s="123">
        <v>2.4</v>
      </c>
      <c r="C20878">
        <f>IFERROR(((VLOOKUP(A20878,'Interest Rates-10yr'!$A$9:$C$15239,2,FALSE))-B20878),C20877)</f>
        <v>0.25</v>
      </c>
      <c r="D20878" s="98">
        <f>AVERAGE(C$10:C20878)</f>
        <v>1.0564689252000494</v>
      </c>
      <c r="G20878" s="23"/>
    </row>
    <row r="20879" spans="1:7" customFormat="1">
      <c r="A20879" s="122">
        <v>43517</v>
      </c>
      <c r="B20879" s="123">
        <v>2.4</v>
      </c>
      <c r="C20879">
        <f>IFERROR(((VLOOKUP(A20879,'Interest Rates-10yr'!$A$9:$C$15239,2,FALSE))-B20879),C20878)</f>
        <v>0.29000000000000004</v>
      </c>
      <c r="D20879" s="98">
        <f>AVERAGE(C$10:C20879)</f>
        <v>1.0564321993291728</v>
      </c>
      <c r="G20879" s="23"/>
    </row>
    <row r="20880" spans="1:7" customFormat="1">
      <c r="A20880" s="122">
        <v>43518</v>
      </c>
      <c r="B20880" s="123">
        <v>2.4</v>
      </c>
      <c r="C20880">
        <f>IFERROR(((VLOOKUP(A20880,'Interest Rates-10yr'!$A$9:$C$15239,2,FALSE))-B20880),C20879)</f>
        <v>0.25</v>
      </c>
      <c r="D20880" s="98">
        <f>AVERAGE(C$10:C20880)</f>
        <v>1.0563935604427117</v>
      </c>
      <c r="G20880" s="23"/>
    </row>
    <row r="20881" spans="1:7" customFormat="1">
      <c r="A20881" s="122">
        <v>43519</v>
      </c>
      <c r="B20881" s="123">
        <v>2.4</v>
      </c>
      <c r="C20881">
        <f>IFERROR(((VLOOKUP(A20881,'Interest Rates-10yr'!$A$9:$C$15239,2,FALSE))-B20881),C20880)</f>
        <v>0.25</v>
      </c>
      <c r="D20881" s="98">
        <f>AVERAGE(C$10:C20881)</f>
        <v>1.0563549252587119</v>
      </c>
      <c r="G20881" s="23"/>
    </row>
    <row r="20882" spans="1:7" customFormat="1">
      <c r="A20882" s="122">
        <v>43520</v>
      </c>
      <c r="B20882" s="123">
        <v>2.4</v>
      </c>
      <c r="C20882">
        <f>IFERROR(((VLOOKUP(A20882,'Interest Rates-10yr'!$A$9:$C$15239,2,FALSE))-B20882),C20881)</f>
        <v>0.25</v>
      </c>
      <c r="D20882" s="98">
        <f>AVERAGE(C$10:C20882)</f>
        <v>1.0563162937766413</v>
      </c>
      <c r="G20882" s="23"/>
    </row>
    <row r="20883" spans="1:7" customFormat="1">
      <c r="A20883" s="122">
        <v>43521</v>
      </c>
      <c r="B20883" s="123">
        <v>2.4</v>
      </c>
      <c r="C20883">
        <f>IFERROR(((VLOOKUP(A20883,'Interest Rates-10yr'!$A$9:$C$15239,2,FALSE))-B20883),C20882)</f>
        <v>0.27</v>
      </c>
      <c r="D20883" s="98">
        <f>AVERAGE(C$10:C20883)</f>
        <v>1.0562786241256987</v>
      </c>
      <c r="G20883" s="23"/>
    </row>
    <row r="20884" spans="1:7" customFormat="1">
      <c r="A20884" s="122">
        <v>43522</v>
      </c>
      <c r="B20884" s="123">
        <v>2.4</v>
      </c>
      <c r="C20884">
        <f>IFERROR(((VLOOKUP(A20884,'Interest Rates-10yr'!$A$9:$C$15239,2,FALSE))-B20884),C20883)</f>
        <v>0.24000000000000021</v>
      </c>
      <c r="D20884" s="98">
        <f>AVERAGE(C$10:C20884)</f>
        <v>1.0562395209580759</v>
      </c>
      <c r="G20884" s="23"/>
    </row>
    <row r="20885" spans="1:7" customFormat="1">
      <c r="A20885" s="122">
        <v>43523</v>
      </c>
      <c r="B20885" s="123">
        <v>2.4</v>
      </c>
      <c r="C20885">
        <f>IFERROR(((VLOOKUP(A20885,'Interest Rates-10yr'!$A$9:$C$15239,2,FALSE))-B20885),C20884)</f>
        <v>0.29000000000000004</v>
      </c>
      <c r="D20885" s="98">
        <f>AVERAGE(C$10:C20885)</f>
        <v>1.0562028166315307</v>
      </c>
      <c r="G20885" s="23"/>
    </row>
    <row r="20886" spans="1:7" customFormat="1">
      <c r="A20886" s="122">
        <v>43524</v>
      </c>
      <c r="B20886" s="123">
        <v>2.4</v>
      </c>
      <c r="C20886">
        <f>IFERROR(((VLOOKUP(A20886,'Interest Rates-10yr'!$A$9:$C$15239,2,FALSE))-B20886),C20885)</f>
        <v>0.33000000000000007</v>
      </c>
      <c r="D20886" s="98">
        <f>AVERAGE(C$10:C20886)</f>
        <v>1.0561680318053284</v>
      </c>
      <c r="G20886" s="23"/>
    </row>
    <row r="20887" spans="1:7" customFormat="1">
      <c r="A20887" s="122">
        <v>43525</v>
      </c>
      <c r="B20887" s="123">
        <v>2.4</v>
      </c>
      <c r="C20887">
        <f>IFERROR(((VLOOKUP(A20887,'Interest Rates-10yr'!$A$9:$C$15239,2,FALSE))-B20887),C20886)</f>
        <v>0.35999999999999988</v>
      </c>
      <c r="D20887" s="98">
        <f>AVERAGE(C$10:C20887)</f>
        <v>1.0561346872305699</v>
      </c>
      <c r="G20887" s="23"/>
    </row>
    <row r="20888" spans="1:7" customFormat="1">
      <c r="A20888" s="122">
        <v>43526</v>
      </c>
      <c r="B20888" s="123">
        <v>2.4</v>
      </c>
      <c r="C20888">
        <f>IFERROR(((VLOOKUP(A20888,'Interest Rates-10yr'!$A$9:$C$15239,2,FALSE))-B20888),C20887)</f>
        <v>0.35999999999999988</v>
      </c>
      <c r="D20888" s="98">
        <f>AVERAGE(C$10:C20888)</f>
        <v>1.0561013458498894</v>
      </c>
      <c r="G20888" s="23"/>
    </row>
    <row r="20889" spans="1:7" customFormat="1">
      <c r="A20889" s="122">
        <v>43527</v>
      </c>
      <c r="B20889" s="123">
        <v>2.4</v>
      </c>
      <c r="C20889">
        <f>IFERROR(((VLOOKUP(A20889,'Interest Rates-10yr'!$A$9:$C$15239,2,FALSE))-B20889),C20888)</f>
        <v>0.35999999999999988</v>
      </c>
      <c r="D20889" s="98">
        <f>AVERAGE(C$10:C20889)</f>
        <v>1.0560680076628277</v>
      </c>
      <c r="G20889" s="23"/>
    </row>
    <row r="20890" spans="1:7" customFormat="1">
      <c r="A20890" s="122">
        <v>43528</v>
      </c>
      <c r="B20890" s="123">
        <v>2.4</v>
      </c>
      <c r="C20890">
        <f>IFERROR(((VLOOKUP(A20890,'Interest Rates-10yr'!$A$9:$C$15239,2,FALSE))-B20890),C20889)</f>
        <v>0.32000000000000028</v>
      </c>
      <c r="D20890" s="98">
        <f>AVERAGE(C$10:C20890)</f>
        <v>1.0560327570518577</v>
      </c>
      <c r="G20890" s="23"/>
    </row>
    <row r="20891" spans="1:7" customFormat="1">
      <c r="A20891" s="122">
        <v>43529</v>
      </c>
      <c r="B20891" s="123">
        <v>2.4</v>
      </c>
      <c r="C20891">
        <f>IFERROR(((VLOOKUP(A20891,'Interest Rates-10yr'!$A$9:$C$15239,2,FALSE))-B20891),C20890)</f>
        <v>0.32000000000000028</v>
      </c>
      <c r="D20891" s="98">
        <f>AVERAGE(C$10:C20891)</f>
        <v>1.0559975098170598</v>
      </c>
      <c r="G20891" s="23"/>
    </row>
    <row r="20892" spans="1:7" customFormat="1">
      <c r="A20892" s="122">
        <v>43530</v>
      </c>
      <c r="B20892" s="123">
        <v>2.4</v>
      </c>
      <c r="C20892">
        <f>IFERROR(((VLOOKUP(A20892,'Interest Rates-10yr'!$A$9:$C$15239,2,FALSE))-B20892),C20891)</f>
        <v>0.29000000000000004</v>
      </c>
      <c r="D20892" s="98">
        <f>AVERAGE(C$10:C20892)</f>
        <v>1.0559608293827438</v>
      </c>
      <c r="G20892" s="23"/>
    </row>
    <row r="20893" spans="1:7" customFormat="1">
      <c r="A20893" s="122">
        <v>43531</v>
      </c>
      <c r="B20893" s="123">
        <v>2.4</v>
      </c>
      <c r="C20893">
        <f>IFERROR(((VLOOKUP(A20893,'Interest Rates-10yr'!$A$9:$C$15239,2,FALSE))-B20893),C20892)</f>
        <v>0.24000000000000021</v>
      </c>
      <c r="D20893" s="98">
        <f>AVERAGE(C$10:C20893)</f>
        <v>1.055921758283846</v>
      </c>
      <c r="G20893" s="23"/>
    </row>
    <row r="20894" spans="1:7" customFormat="1">
      <c r="A20894" s="122">
        <v>43532</v>
      </c>
      <c r="B20894" s="123">
        <v>2.4</v>
      </c>
      <c r="C20894">
        <f>IFERROR(((VLOOKUP(A20894,'Interest Rates-10yr'!$A$9:$C$15239,2,FALSE))-B20894),C20893)</f>
        <v>0.2200000000000002</v>
      </c>
      <c r="D20894" s="98">
        <f>AVERAGE(C$10:C20894)</f>
        <v>1.055881733301405</v>
      </c>
      <c r="G20894" s="23"/>
    </row>
    <row r="20895" spans="1:7" customFormat="1">
      <c r="A20895" s="122">
        <v>43533</v>
      </c>
      <c r="B20895" s="123">
        <v>2.4</v>
      </c>
      <c r="C20895">
        <f>IFERROR(((VLOOKUP(A20895,'Interest Rates-10yr'!$A$9:$C$15239,2,FALSE))-B20895),C20894)</f>
        <v>0.2200000000000002</v>
      </c>
      <c r="D20895" s="98">
        <f>AVERAGE(C$10:C20895)</f>
        <v>1.0558417121516732</v>
      </c>
      <c r="G20895" s="23"/>
    </row>
    <row r="20896" spans="1:7" customFormat="1">
      <c r="A20896" s="122">
        <v>43534</v>
      </c>
      <c r="B20896" s="123">
        <v>2.4</v>
      </c>
      <c r="C20896">
        <f>IFERROR(((VLOOKUP(A20896,'Interest Rates-10yr'!$A$9:$C$15239,2,FALSE))-B20896),C20895)</f>
        <v>0.2200000000000002</v>
      </c>
      <c r="D20896" s="98">
        <f>AVERAGE(C$10:C20896)</f>
        <v>1.0558016948341</v>
      </c>
      <c r="G20896" s="23"/>
    </row>
    <row r="20897" spans="1:7" customFormat="1">
      <c r="A20897" s="122">
        <v>43535</v>
      </c>
      <c r="B20897" s="123">
        <v>2.4</v>
      </c>
      <c r="C20897">
        <f>IFERROR(((VLOOKUP(A20897,'Interest Rates-10yr'!$A$9:$C$15239,2,FALSE))-B20897),C20896)</f>
        <v>0.24000000000000021</v>
      </c>
      <c r="D20897" s="98">
        <f>AVERAGE(C$10:C20897)</f>
        <v>1.0557626388356878</v>
      </c>
      <c r="G20897" s="23"/>
    </row>
    <row r="20898" spans="1:7" customFormat="1">
      <c r="A20898" s="122">
        <v>43536</v>
      </c>
      <c r="B20898" s="123">
        <v>2.4</v>
      </c>
      <c r="C20898">
        <f>IFERROR(((VLOOKUP(A20898,'Interest Rates-10yr'!$A$9:$C$15239,2,FALSE))-B20898),C20897)</f>
        <v>0.20999999999999996</v>
      </c>
      <c r="D20898" s="98">
        <f>AVERAGE(C$10:C20898)</f>
        <v>1.0557221504140861</v>
      </c>
      <c r="G20898" s="23"/>
    </row>
    <row r="20899" spans="1:7" customFormat="1">
      <c r="A20899" s="122">
        <v>43537</v>
      </c>
      <c r="B20899" s="123">
        <v>2.4</v>
      </c>
      <c r="C20899">
        <f>IFERROR(((VLOOKUP(A20899,'Interest Rates-10yr'!$A$9:$C$15239,2,FALSE))-B20899),C20898)</f>
        <v>0.20999999999999996</v>
      </c>
      <c r="D20899" s="98">
        <f>AVERAGE(C$10:C20899)</f>
        <v>1.0556816658688293</v>
      </c>
      <c r="G20899" s="23"/>
    </row>
    <row r="20900" spans="1:7" customFormat="1">
      <c r="A20900" s="122">
        <v>43538</v>
      </c>
      <c r="B20900" s="123">
        <v>2.4</v>
      </c>
      <c r="C20900">
        <f>IFERROR(((VLOOKUP(A20900,'Interest Rates-10yr'!$A$9:$C$15239,2,FALSE))-B20900),C20899)</f>
        <v>0.22999999999999998</v>
      </c>
      <c r="D20900" s="98">
        <f>AVERAGE(C$10:C20900)</f>
        <v>1.0556421425494158</v>
      </c>
      <c r="G20900" s="23"/>
    </row>
    <row r="20901" spans="1:7" customFormat="1">
      <c r="A20901" s="122">
        <v>43539</v>
      </c>
      <c r="B20901" s="123">
        <v>2.4</v>
      </c>
      <c r="C20901">
        <f>IFERROR(((VLOOKUP(A20901,'Interest Rates-10yr'!$A$9:$C$15239,2,FALSE))-B20901),C20900)</f>
        <v>0.18999999999999995</v>
      </c>
      <c r="D20901" s="98">
        <f>AVERAGE(C$10:C20901)</f>
        <v>1.0556007084051238</v>
      </c>
      <c r="G20901" s="23"/>
    </row>
    <row r="20902" spans="1:7" customFormat="1">
      <c r="A20902" s="122">
        <v>43540</v>
      </c>
      <c r="B20902" s="123">
        <v>2.4</v>
      </c>
      <c r="C20902">
        <f>IFERROR(((VLOOKUP(A20902,'Interest Rates-10yr'!$A$9:$C$15239,2,FALSE))-B20902),C20901)</f>
        <v>0.18999999999999995</v>
      </c>
      <c r="D20902" s="98">
        <f>AVERAGE(C$10:C20902)</f>
        <v>1.0555592782271499</v>
      </c>
      <c r="G20902" s="23"/>
    </row>
    <row r="20903" spans="1:7" customFormat="1">
      <c r="A20903" s="122">
        <v>43541</v>
      </c>
      <c r="B20903" s="123">
        <v>2.4</v>
      </c>
      <c r="C20903">
        <f>IFERROR(((VLOOKUP(A20903,'Interest Rates-10yr'!$A$9:$C$15239,2,FALSE))-B20903),C20902)</f>
        <v>0.18999999999999995</v>
      </c>
      <c r="D20903" s="98">
        <f>AVERAGE(C$10:C20903)</f>
        <v>1.0555178520149249</v>
      </c>
      <c r="G20903" s="23"/>
    </row>
    <row r="20904" spans="1:7" customFormat="1">
      <c r="A20904" s="122">
        <v>43542</v>
      </c>
      <c r="B20904" s="123">
        <v>2.4</v>
      </c>
      <c r="C20904">
        <f>IFERROR(((VLOOKUP(A20904,'Interest Rates-10yr'!$A$9:$C$15239,2,FALSE))-B20904),C20903)</f>
        <v>0.20000000000000018</v>
      </c>
      <c r="D20904" s="98">
        <f>AVERAGE(C$10:C20904)</f>
        <v>1.0554769083512727</v>
      </c>
      <c r="G20904" s="23"/>
    </row>
    <row r="20905" spans="1:7" customFormat="1">
      <c r="A20905" s="122">
        <v>43543</v>
      </c>
      <c r="B20905" s="123">
        <v>2.4</v>
      </c>
      <c r="C20905">
        <f>IFERROR(((VLOOKUP(A20905,'Interest Rates-10yr'!$A$9:$C$15239,2,FALSE))-B20905),C20904)</f>
        <v>0.20999999999999996</v>
      </c>
      <c r="D20905" s="98">
        <f>AVERAGE(C$10:C20905)</f>
        <v>1.0554364471669142</v>
      </c>
      <c r="F20905" s="12"/>
      <c r="G20905" s="23"/>
    </row>
    <row r="20906" spans="1:7" customFormat="1">
      <c r="A20906" s="122">
        <v>43544</v>
      </c>
      <c r="B20906" s="123">
        <v>2.41</v>
      </c>
      <c r="C20906">
        <f>IFERROR(((VLOOKUP(A20906,'Interest Rates-10yr'!$A$9:$C$15239,2,FALSE))-B20906),C20905)</f>
        <v>0.12999999999999989</v>
      </c>
      <c r="D20906" s="98">
        <f>AVERAGE(C$10:C20906)</f>
        <v>1.0553921615542825</v>
      </c>
      <c r="G20906" s="23"/>
    </row>
    <row r="20907" spans="1:7" customFormat="1">
      <c r="A20907" s="122">
        <v>43545</v>
      </c>
      <c r="B20907" s="123">
        <v>2.41</v>
      </c>
      <c r="C20907">
        <f>IFERROR(((VLOOKUP(A20907,'Interest Rates-10yr'!$A$9:$C$15239,2,FALSE))-B20907),C20906)</f>
        <v>0.12999999999999989</v>
      </c>
      <c r="D20907" s="98">
        <f>AVERAGE(C$10:C20907)</f>
        <v>1.0553478801799141</v>
      </c>
      <c r="G20907" s="23"/>
    </row>
    <row r="20908" spans="1:7" customFormat="1">
      <c r="A20908" s="122">
        <v>43546</v>
      </c>
      <c r="B20908" s="123">
        <v>2.41</v>
      </c>
      <c r="C20908">
        <f>IFERROR(((VLOOKUP(A20908,'Interest Rates-10yr'!$A$9:$C$15239,2,FALSE))-B20908),C20907)</f>
        <v>2.9999999999999805E-2</v>
      </c>
      <c r="D20908" s="98">
        <f>AVERAGE(C$10:C20908)</f>
        <v>1.0552988181252616</v>
      </c>
      <c r="G20908" s="23"/>
    </row>
    <row r="20909" spans="1:7" customFormat="1">
      <c r="A20909" s="122">
        <v>43547</v>
      </c>
      <c r="B20909" s="123">
        <v>2.41</v>
      </c>
      <c r="C20909">
        <f>IFERROR(((VLOOKUP(A20909,'Interest Rates-10yr'!$A$9:$C$15239,2,FALSE))-B20909),C20908)</f>
        <v>2.9999999999999805E-2</v>
      </c>
      <c r="D20909" s="98">
        <f>AVERAGE(C$10:C20909)</f>
        <v>1.0552497607655427</v>
      </c>
      <c r="G20909" s="23"/>
    </row>
    <row r="20910" spans="1:7" customFormat="1">
      <c r="A20910" s="122">
        <v>43548</v>
      </c>
      <c r="B20910" s="123">
        <v>2.41</v>
      </c>
      <c r="C20910">
        <f>IFERROR(((VLOOKUP(A20910,'Interest Rates-10yr'!$A$9:$C$15239,2,FALSE))-B20910),C20909)</f>
        <v>2.9999999999999805E-2</v>
      </c>
      <c r="D20910" s="98">
        <f>AVERAGE(C$10:C20910)</f>
        <v>1.0552007081000832</v>
      </c>
      <c r="G20910" s="23"/>
    </row>
    <row r="20911" spans="1:7" customFormat="1">
      <c r="A20911" s="122">
        <v>43549</v>
      </c>
      <c r="B20911" s="123">
        <v>2.4</v>
      </c>
      <c r="C20911">
        <f>IFERROR(((VLOOKUP(A20911,'Interest Rates-10yr'!$A$9:$C$15239,2,FALSE))-B20911),C20910)</f>
        <v>3.0000000000000249E-2</v>
      </c>
      <c r="D20911" s="98">
        <f>AVERAGE(C$10:C20911)</f>
        <v>1.0551516601282096</v>
      </c>
      <c r="G20911" s="23"/>
    </row>
    <row r="20912" spans="1:7" customFormat="1">
      <c r="A20912" s="122">
        <v>43550</v>
      </c>
      <c r="B20912" s="123">
        <v>2.4</v>
      </c>
      <c r="C20912">
        <f>IFERROR(((VLOOKUP(A20912,'Interest Rates-10yr'!$A$9:$C$15239,2,FALSE))-B20912),C20911)</f>
        <v>1.0000000000000231E-2</v>
      </c>
      <c r="D20912" s="98">
        <f>AVERAGE(C$10:C20912)</f>
        <v>1.055101660048789</v>
      </c>
      <c r="G20912" s="23"/>
    </row>
    <row r="20913" spans="1:8">
      <c r="A20913" s="122">
        <v>43551</v>
      </c>
      <c r="B20913" s="123">
        <v>2.41</v>
      </c>
      <c r="C20913">
        <f>IFERROR(((VLOOKUP(A20913,'Interest Rates-10yr'!$A$9:$C$15239,2,FALSE))-B20913),C20912)</f>
        <v>-2.0000000000000018E-2</v>
      </c>
      <c r="D20913" s="98">
        <f>AVERAGE(C$10:C20913)</f>
        <v>1.0550502296211173</v>
      </c>
      <c r="H20913"/>
    </row>
    <row r="20914" spans="1:8">
      <c r="A20914" s="122">
        <v>43552</v>
      </c>
      <c r="B20914" s="123">
        <v>2.41</v>
      </c>
      <c r="C20914">
        <f>IFERROR(((VLOOKUP(A20914,'Interest Rates-10yr'!$A$9:$C$15239,2,FALSE))-B20914),C20913)</f>
        <v>-2.0000000000000018E-2</v>
      </c>
      <c r="D20914" s="98">
        <f>AVERAGE(C$10:C20914)</f>
        <v>1.0549988041138405</v>
      </c>
      <c r="H20914"/>
    </row>
    <row r="20915" spans="1:8">
      <c r="A20915" s="122">
        <v>43553</v>
      </c>
      <c r="B20915" s="123">
        <v>2.4300000000000002</v>
      </c>
      <c r="C20915">
        <f>IFERROR(((VLOOKUP(A20915,'Interest Rates-10yr'!$A$9:$C$15239,2,FALSE))-B20915),C20914)</f>
        <v>-2.0000000000000018E-2</v>
      </c>
      <c r="D20915" s="98">
        <f>AVERAGE(C$10:C20915)</f>
        <v>1.0549473835262526</v>
      </c>
      <c r="H20915"/>
    </row>
    <row r="20916" spans="1:8">
      <c r="A20916" s="122">
        <v>43554</v>
      </c>
      <c r="B20916" s="123">
        <v>2.4300000000000002</v>
      </c>
      <c r="C20916">
        <f>IFERROR(((VLOOKUP(A20916,'Interest Rates-10yr'!$A$9:$C$15239,2,FALSE))-B20916),C20915)</f>
        <v>-2.0000000000000018E-2</v>
      </c>
      <c r="D20916" s="98">
        <f>AVERAGE(C$10:C20916)</f>
        <v>1.0548959678576475</v>
      </c>
      <c r="H20916"/>
    </row>
    <row r="20917" spans="1:8">
      <c r="A20917" s="122">
        <v>43555</v>
      </c>
      <c r="B20917" s="123">
        <v>2.4300000000000002</v>
      </c>
      <c r="C20917">
        <f>IFERROR(((VLOOKUP(A20917,'Interest Rates-10yr'!$A$9:$C$15239,2,FALSE))-B20917),C20916)</f>
        <v>-2.0000000000000018E-2</v>
      </c>
      <c r="D20917" s="98">
        <f>AVERAGE(C$10:C20917)</f>
        <v>1.0548445571073195</v>
      </c>
      <c r="F20917" s="12" t="s">
        <v>302</v>
      </c>
      <c r="G20917" s="23">
        <f>(AVERAGE(B20828:B20917))/100</f>
        <v>2.4017777777777808E-2</v>
      </c>
      <c r="H20917" s="23">
        <f>(AVERAGE(C20828:C20917))/100</f>
        <v>2.5100000000000018E-3</v>
      </c>
    </row>
    <row r="20918" spans="1:8">
      <c r="A20918" s="122">
        <v>43556</v>
      </c>
      <c r="B20918" s="123">
        <v>2.41</v>
      </c>
      <c r="C20918">
        <f>IFERROR(((VLOOKUP(A20918,'Interest Rates-10yr'!$A$9:$C$15239,2,FALSE))-B20918),C20917)</f>
        <v>8.0000000000000071E-2</v>
      </c>
      <c r="D20918" s="98">
        <f>AVERAGE(C$10:C20918)</f>
        <v>1.0547979339040527</v>
      </c>
      <c r="H20918"/>
    </row>
    <row r="20919" spans="1:8">
      <c r="A20919" s="122">
        <v>43557</v>
      </c>
      <c r="B20919" s="123">
        <v>2.41</v>
      </c>
      <c r="C20919">
        <f>IFERROR(((VLOOKUP(A20919,'Interest Rates-10yr'!$A$9:$C$15239,2,FALSE))-B20919),C20918)</f>
        <v>6.999999999999984E-2</v>
      </c>
      <c r="D20919" s="98">
        <f>AVERAGE(C$10:C20919)</f>
        <v>1.0547508369201262</v>
      </c>
      <c r="H20919"/>
    </row>
    <row r="20920" spans="1:8">
      <c r="A20920" s="122">
        <v>43558</v>
      </c>
      <c r="B20920" s="123">
        <v>2.41</v>
      </c>
      <c r="C20920">
        <f>IFERROR(((VLOOKUP(A20920,'Interest Rates-10yr'!$A$9:$C$15239,2,FALSE))-B20920),C20919)</f>
        <v>0.10999999999999988</v>
      </c>
      <c r="D20920" s="98">
        <f>AVERAGE(C$10:C20920)</f>
        <v>1.0547056573095421</v>
      </c>
      <c r="H20920"/>
    </row>
    <row r="20921" spans="1:8">
      <c r="A20921" s="122">
        <v>43559</v>
      </c>
      <c r="B20921" s="123">
        <v>2.41</v>
      </c>
      <c r="C20921">
        <f>IFERROR(((VLOOKUP(A20921,'Interest Rates-10yr'!$A$9:$C$15239,2,FALSE))-B20921),C20920)</f>
        <v>9.9999999999999645E-2</v>
      </c>
      <c r="D20921" s="98">
        <f>AVERAGE(C$10:C20921)</f>
        <v>1.0546600038255469</v>
      </c>
      <c r="H20921"/>
    </row>
    <row r="20922" spans="1:8">
      <c r="A20922" s="122">
        <v>43560</v>
      </c>
      <c r="B20922" s="123">
        <v>2.41</v>
      </c>
      <c r="C20922">
        <f>IFERROR(((VLOOKUP(A20922,'Interest Rates-10yr'!$A$9:$C$15239,2,FALSE))-B20922),C20921)</f>
        <v>8.9999999999999858E-2</v>
      </c>
      <c r="D20922" s="98">
        <f>AVERAGE(C$10:C20922)</f>
        <v>1.0546138765361179</v>
      </c>
      <c r="H20922"/>
    </row>
    <row r="20923" spans="1:8">
      <c r="A20923" s="122">
        <v>43561</v>
      </c>
      <c r="B20923" s="123">
        <v>2.41</v>
      </c>
      <c r="C20923">
        <f>IFERROR(((VLOOKUP(A20923,'Interest Rates-10yr'!$A$9:$C$15239,2,FALSE))-B20923),C20922)</f>
        <v>8.9999999999999858E-2</v>
      </c>
      <c r="D20923" s="98">
        <f>AVERAGE(C$10:C20923)</f>
        <v>1.0545677536578291</v>
      </c>
      <c r="H20923"/>
    </row>
    <row r="20924" spans="1:8">
      <c r="A20924" s="122">
        <v>43562</v>
      </c>
      <c r="B20924" s="123">
        <v>2.41</v>
      </c>
      <c r="C20924">
        <f>IFERROR(((VLOOKUP(A20924,'Interest Rates-10yr'!$A$9:$C$15239,2,FALSE))-B20924),C20923)</f>
        <v>8.9999999999999858E-2</v>
      </c>
      <c r="D20924" s="98">
        <f>AVERAGE(C$10:C20924)</f>
        <v>1.054521635190047</v>
      </c>
      <c r="H20924"/>
    </row>
    <row r="20925" spans="1:8">
      <c r="A20925" s="122">
        <v>43563</v>
      </c>
      <c r="B20925" s="123">
        <v>2.41</v>
      </c>
      <c r="C20925">
        <f>IFERROR(((VLOOKUP(A20925,'Interest Rates-10yr'!$A$9:$C$15239,2,FALSE))-B20925),C20924)</f>
        <v>0.10999999999999988</v>
      </c>
      <c r="D20925" s="98">
        <f>AVERAGE(C$10:C20925)</f>
        <v>1.0544764773379154</v>
      </c>
      <c r="H20925"/>
    </row>
    <row r="20926" spans="1:8">
      <c r="A20926" s="122">
        <v>43564</v>
      </c>
      <c r="B20926" s="123">
        <v>2.41</v>
      </c>
      <c r="C20926">
        <f>IFERROR(((VLOOKUP(A20926,'Interest Rates-10yr'!$A$9:$C$15239,2,FALSE))-B20926),C20925)</f>
        <v>9.9999999999999645E-2</v>
      </c>
      <c r="D20926" s="98">
        <f>AVERAGE(C$10:C20926)</f>
        <v>1.0544308457235663</v>
      </c>
      <c r="H20926"/>
    </row>
    <row r="20927" spans="1:8">
      <c r="A20927" s="122">
        <v>43565</v>
      </c>
      <c r="B20927" s="123">
        <v>2.41</v>
      </c>
      <c r="C20927">
        <f>IFERROR(((VLOOKUP(A20927,'Interest Rates-10yr'!$A$9:$C$15239,2,FALSE))-B20927),C20926)</f>
        <v>6.999999999999984E-2</v>
      </c>
      <c r="D20927" s="98">
        <f>AVERAGE(C$10:C20927)</f>
        <v>1.0543837843005945</v>
      </c>
      <c r="H20927"/>
    </row>
    <row r="20928" spans="1:8">
      <c r="A20928" s="122">
        <v>43566</v>
      </c>
      <c r="B20928" s="123">
        <v>2.41</v>
      </c>
      <c r="C20928">
        <f>IFERROR(((VLOOKUP(A20928,'Interest Rates-10yr'!$A$9:$C$15239,2,FALSE))-B20928),C20927)</f>
        <v>9.9999999999999645E-2</v>
      </c>
      <c r="D20928" s="98">
        <f>AVERAGE(C$10:C20928)</f>
        <v>1.0543381614799863</v>
      </c>
      <c r="H20928"/>
    </row>
    <row r="20929" spans="1:7" customFormat="1">
      <c r="A20929" s="122">
        <v>43567</v>
      </c>
      <c r="B20929" s="123">
        <v>2.41</v>
      </c>
      <c r="C20929">
        <f>IFERROR(((VLOOKUP(A20929,'Interest Rates-10yr'!$A$9:$C$15239,2,FALSE))-B20929),C20928)</f>
        <v>0.14999999999999991</v>
      </c>
      <c r="D20929" s="98">
        <f>AVERAGE(C$10:C20929)</f>
        <v>1.054294933078386</v>
      </c>
      <c r="G20929" s="23"/>
    </row>
    <row r="20930" spans="1:7" customFormat="1">
      <c r="A20930" s="122">
        <v>43568</v>
      </c>
      <c r="B20930" s="123">
        <v>2.41</v>
      </c>
      <c r="C20930">
        <f>IFERROR(((VLOOKUP(A20930,'Interest Rates-10yr'!$A$9:$C$15239,2,FALSE))-B20930),C20929)</f>
        <v>0.14999999999999991</v>
      </c>
      <c r="D20930" s="98">
        <f>AVERAGE(C$10:C20930)</f>
        <v>1.0542517088093226</v>
      </c>
      <c r="G20930" s="23"/>
    </row>
    <row r="20931" spans="1:7" customFormat="1">
      <c r="A20931" s="122">
        <v>43569</v>
      </c>
      <c r="B20931" s="123">
        <v>2.41</v>
      </c>
      <c r="C20931">
        <f>IFERROR(((VLOOKUP(A20931,'Interest Rates-10yr'!$A$9:$C$15239,2,FALSE))-B20931),C20930)</f>
        <v>0.14999999999999991</v>
      </c>
      <c r="D20931" s="98">
        <f>AVERAGE(C$10:C20931)</f>
        <v>1.0542084886722034</v>
      </c>
      <c r="G20931" s="23"/>
    </row>
    <row r="20932" spans="1:7" customFormat="1">
      <c r="A20932" s="122">
        <v>43570</v>
      </c>
      <c r="B20932" s="123">
        <v>2.41</v>
      </c>
      <c r="C20932">
        <f>IFERROR(((VLOOKUP(A20932,'Interest Rates-10yr'!$A$9:$C$15239,2,FALSE))-B20932),C20931)</f>
        <v>0.13999999999999968</v>
      </c>
      <c r="D20932" s="98">
        <f>AVERAGE(C$10:C20932)</f>
        <v>1.0541647947235022</v>
      </c>
      <c r="G20932" s="23"/>
    </row>
    <row r="20933" spans="1:7" customFormat="1">
      <c r="A20933" s="122">
        <v>43571</v>
      </c>
      <c r="B20933" s="123">
        <v>2.41</v>
      </c>
      <c r="C20933">
        <f>IFERROR(((VLOOKUP(A20933,'Interest Rates-10yr'!$A$9:$C$15239,2,FALSE))-B20933),C20932)</f>
        <v>0.18999999999999995</v>
      </c>
      <c r="D20933" s="98">
        <f>AVERAGE(C$10:C20933)</f>
        <v>1.0541234945517031</v>
      </c>
      <c r="G20933" s="23"/>
    </row>
    <row r="20934" spans="1:7" customFormat="1">
      <c r="A20934" s="122">
        <v>43572</v>
      </c>
      <c r="B20934" s="123">
        <v>2.42</v>
      </c>
      <c r="C20934">
        <f>IFERROR(((VLOOKUP(A20934,'Interest Rates-10yr'!$A$9:$C$15239,2,FALSE))-B20934),C20933)</f>
        <v>0.16999999999999993</v>
      </c>
      <c r="D20934" s="98">
        <f>AVERAGE(C$10:C20934)</f>
        <v>1.0540812425328474</v>
      </c>
      <c r="G20934" s="23"/>
    </row>
    <row r="20935" spans="1:7" customFormat="1">
      <c r="A20935" s="122">
        <v>43573</v>
      </c>
      <c r="B20935" s="123">
        <v>2.4300000000000002</v>
      </c>
      <c r="C20935">
        <f>IFERROR(((VLOOKUP(A20935,'Interest Rates-10yr'!$A$9:$C$15239,2,FALSE))-B20935),C20934)</f>
        <v>0.13999999999999968</v>
      </c>
      <c r="D20935" s="98">
        <f>AVERAGE(C$10:C20935)</f>
        <v>1.0540375609289798</v>
      </c>
      <c r="G20935" s="23"/>
    </row>
    <row r="20936" spans="1:7" customFormat="1">
      <c r="A20936" s="122">
        <v>43574</v>
      </c>
      <c r="B20936" s="123">
        <v>2.44</v>
      </c>
      <c r="C20936">
        <f>IFERROR(((VLOOKUP(A20936,'Interest Rates-10yr'!$A$9:$C$15239,2,FALSE))-B20936),C20935)</f>
        <v>0.13999999999999968</v>
      </c>
      <c r="D20936" s="98">
        <f>AVERAGE(C$10:C20936)</f>
        <v>1.0539938834997771</v>
      </c>
      <c r="G20936" s="23"/>
    </row>
    <row r="20937" spans="1:7" customFormat="1">
      <c r="A20937" s="122">
        <v>43575</v>
      </c>
      <c r="B20937" s="123">
        <v>2.44</v>
      </c>
      <c r="C20937">
        <f>IFERROR(((VLOOKUP(A20937,'Interest Rates-10yr'!$A$9:$C$15239,2,FALSE))-B20937),C20936)</f>
        <v>0.13999999999999968</v>
      </c>
      <c r="D20937" s="98">
        <f>AVERAGE(C$10:C20937)</f>
        <v>1.0539502102446403</v>
      </c>
      <c r="G20937" s="23"/>
    </row>
    <row r="20938" spans="1:7" customFormat="1">
      <c r="A20938" s="122">
        <v>43576</v>
      </c>
      <c r="B20938" s="123">
        <v>2.44</v>
      </c>
      <c r="C20938">
        <f>IFERROR(((VLOOKUP(A20938,'Interest Rates-10yr'!$A$9:$C$15239,2,FALSE))-B20938),C20937)</f>
        <v>0.13999999999999968</v>
      </c>
      <c r="D20938" s="98">
        <f>AVERAGE(C$10:C20938)</f>
        <v>1.0539065411629716</v>
      </c>
      <c r="G20938" s="23"/>
    </row>
    <row r="20939" spans="1:7" customFormat="1">
      <c r="A20939" s="122">
        <v>43577</v>
      </c>
      <c r="B20939" s="123">
        <v>2.44</v>
      </c>
      <c r="C20939">
        <f>IFERROR(((VLOOKUP(A20939,'Interest Rates-10yr'!$A$9:$C$15239,2,FALSE))-B20939),C20938)</f>
        <v>0.14999999999999991</v>
      </c>
      <c r="D20939" s="98">
        <f>AVERAGE(C$10:C20939)</f>
        <v>1.0538633540372591</v>
      </c>
      <c r="G20939" s="23"/>
    </row>
    <row r="20940" spans="1:7" customFormat="1">
      <c r="A20940" s="122">
        <v>43578</v>
      </c>
      <c r="B20940" s="123">
        <v>2.44</v>
      </c>
      <c r="C20940">
        <f>IFERROR(((VLOOKUP(A20940,'Interest Rates-10yr'!$A$9:$C$15239,2,FALSE))-B20940),C20939)</f>
        <v>0.12999999999999989</v>
      </c>
      <c r="D20940" s="98">
        <f>AVERAGE(C$10:C20940)</f>
        <v>1.0538192155176453</v>
      </c>
      <c r="G20940" s="23"/>
    </row>
    <row r="20941" spans="1:7" customFormat="1">
      <c r="A20941" s="122">
        <v>43579</v>
      </c>
      <c r="B20941" s="123">
        <v>2.44</v>
      </c>
      <c r="C20941">
        <f>IFERROR(((VLOOKUP(A20941,'Interest Rates-10yr'!$A$9:$C$15239,2,FALSE))-B20941),C20940)</f>
        <v>8.9999999999999858E-2</v>
      </c>
      <c r="D20941" s="98">
        <f>AVERAGE(C$10:C20941)</f>
        <v>1.0537731702656141</v>
      </c>
      <c r="G20941" s="23"/>
    </row>
    <row r="20942" spans="1:7" customFormat="1">
      <c r="A20942" s="122">
        <v>43580</v>
      </c>
      <c r="B20942" s="123">
        <v>2.44</v>
      </c>
      <c r="C20942">
        <f>IFERROR(((VLOOKUP(A20942,'Interest Rates-10yr'!$A$9:$C$15239,2,FALSE))-B20942),C20941)</f>
        <v>0.10000000000000009</v>
      </c>
      <c r="D20942" s="98">
        <f>AVERAGE(C$10:C20942)</f>
        <v>1.0537276071274941</v>
      </c>
      <c r="G20942" s="23"/>
    </row>
    <row r="20943" spans="1:7" customFormat="1">
      <c r="A20943" s="122">
        <v>43581</v>
      </c>
      <c r="B20943" s="123">
        <v>2.44</v>
      </c>
      <c r="C20943">
        <f>IFERROR(((VLOOKUP(A20943,'Interest Rates-10yr'!$A$9:$C$15239,2,FALSE))-B20943),C20942)</f>
        <v>6.999999999999984E-2</v>
      </c>
      <c r="D20943" s="98">
        <f>AVERAGE(C$10:C20943)</f>
        <v>1.0536806152670217</v>
      </c>
      <c r="G20943" s="23"/>
    </row>
    <row r="20944" spans="1:7" customFormat="1">
      <c r="A20944" s="122">
        <v>43582</v>
      </c>
      <c r="B20944" s="123">
        <v>2.44</v>
      </c>
      <c r="C20944">
        <f>IFERROR(((VLOOKUP(A20944,'Interest Rates-10yr'!$A$9:$C$15239,2,FALSE))-B20944),C20943)</f>
        <v>6.999999999999984E-2</v>
      </c>
      <c r="D20944" s="98">
        <f>AVERAGE(C$10:C20944)</f>
        <v>1.0536336278958602</v>
      </c>
      <c r="G20944" s="23"/>
    </row>
    <row r="20945" spans="1:7" customFormat="1">
      <c r="A20945" s="122">
        <v>43583</v>
      </c>
      <c r="B20945" s="123">
        <v>2.44</v>
      </c>
      <c r="C20945">
        <f>IFERROR(((VLOOKUP(A20945,'Interest Rates-10yr'!$A$9:$C$15239,2,FALSE))-B20945),C20944)</f>
        <v>6.999999999999984E-2</v>
      </c>
      <c r="D20945" s="98">
        <f>AVERAGE(C$10:C20945)</f>
        <v>1.053586645013366</v>
      </c>
      <c r="G20945" s="23"/>
    </row>
    <row r="20946" spans="1:7" customFormat="1">
      <c r="A20946" s="122">
        <v>43584</v>
      </c>
      <c r="B20946" s="123">
        <v>2.4500000000000002</v>
      </c>
      <c r="C20946">
        <f>IFERROR(((VLOOKUP(A20946,'Interest Rates-10yr'!$A$9:$C$15239,2,FALSE))-B20946),C20945)</f>
        <v>8.9999999999999858E-2</v>
      </c>
      <c r="D20946" s="98">
        <f>AVERAGE(C$10:C20946)</f>
        <v>1.0535406218655887</v>
      </c>
      <c r="G20946" s="23"/>
    </row>
    <row r="20947" spans="1:7" customFormat="1">
      <c r="A20947" s="122">
        <v>43585</v>
      </c>
      <c r="B20947" s="123">
        <v>2.4500000000000002</v>
      </c>
      <c r="C20947">
        <f>IFERROR(((VLOOKUP(A20947,'Interest Rates-10yr'!$A$9:$C$15239,2,FALSE))-B20947),C20946)</f>
        <v>5.9999999999999609E-2</v>
      </c>
      <c r="D20947" s="98">
        <f>AVERAGE(C$10:C20947)</f>
        <v>1.0534931703123429</v>
      </c>
      <c r="G20947" s="23"/>
    </row>
    <row r="20948" spans="1:7" customFormat="1">
      <c r="A20948" s="122">
        <v>43586</v>
      </c>
      <c r="B20948" s="123">
        <v>2.4500000000000002</v>
      </c>
      <c r="C20948">
        <f>IFERROR(((VLOOKUP(A20948,'Interest Rates-10yr'!$A$9:$C$15239,2,FALSE))-B20948),C20947)</f>
        <v>6.999999999999984E-2</v>
      </c>
      <c r="D20948" s="98">
        <f>AVERAGE(C$10:C20948)</f>
        <v>1.0534462008691834</v>
      </c>
      <c r="G20948" s="23"/>
    </row>
    <row r="20949" spans="1:7" customFormat="1">
      <c r="A20949" s="122">
        <v>43587</v>
      </c>
      <c r="B20949" s="123">
        <v>2.41</v>
      </c>
      <c r="C20949">
        <f>IFERROR(((VLOOKUP(A20949,'Interest Rates-10yr'!$A$9:$C$15239,2,FALSE))-B20949),C20948)</f>
        <v>0.13999999999999968</v>
      </c>
      <c r="D20949" s="98">
        <f>AVERAGE(C$10:C20949)</f>
        <v>1.0534025787965535</v>
      </c>
      <c r="G20949" s="23"/>
    </row>
    <row r="20950" spans="1:7" customFormat="1">
      <c r="A20950" s="122">
        <v>43588</v>
      </c>
      <c r="B20950" s="123">
        <v>2.4</v>
      </c>
      <c r="C20950">
        <f>IFERROR(((VLOOKUP(A20950,'Interest Rates-10yr'!$A$9:$C$15239,2,FALSE))-B20950),C20949)</f>
        <v>0.14000000000000012</v>
      </c>
      <c r="D20950" s="98">
        <f>AVERAGE(C$10:C20950)</f>
        <v>1.0533589608901119</v>
      </c>
      <c r="G20950" s="23"/>
    </row>
    <row r="20951" spans="1:7" customFormat="1">
      <c r="A20951" s="122">
        <v>43589</v>
      </c>
      <c r="B20951" s="123">
        <v>2.4</v>
      </c>
      <c r="C20951">
        <f>IFERROR(((VLOOKUP(A20951,'Interest Rates-10yr'!$A$9:$C$15239,2,FALSE))-B20951),C20950)</f>
        <v>0.14000000000000012</v>
      </c>
      <c r="D20951" s="98">
        <f>AVERAGE(C$10:C20951)</f>
        <v>1.0533153471492613</v>
      </c>
      <c r="G20951" s="23"/>
    </row>
    <row r="20952" spans="1:7" customFormat="1">
      <c r="A20952" s="122">
        <v>43590</v>
      </c>
      <c r="B20952" s="123">
        <v>2.4</v>
      </c>
      <c r="C20952">
        <f>IFERROR(((VLOOKUP(A20952,'Interest Rates-10yr'!$A$9:$C$15239,2,FALSE))-B20952),C20951)</f>
        <v>0.14000000000000012</v>
      </c>
      <c r="D20952" s="98">
        <f>AVERAGE(C$10:C20952)</f>
        <v>1.0532717375734055</v>
      </c>
      <c r="G20952" s="23"/>
    </row>
    <row r="20953" spans="1:7" customFormat="1">
      <c r="A20953" s="122">
        <v>43591</v>
      </c>
      <c r="B20953" s="123">
        <v>2.4</v>
      </c>
      <c r="C20953">
        <f>IFERROR(((VLOOKUP(A20953,'Interest Rates-10yr'!$A$9:$C$15239,2,FALSE))-B20953),C20952)</f>
        <v>0.10999999999999988</v>
      </c>
      <c r="D20953" s="98">
        <f>AVERAGE(C$10:C20953)</f>
        <v>1.0532266997708093</v>
      </c>
      <c r="G20953" s="23"/>
    </row>
    <row r="20954" spans="1:7" customFormat="1">
      <c r="A20954" s="122">
        <v>43592</v>
      </c>
      <c r="B20954" s="123">
        <v>2.4</v>
      </c>
      <c r="C20954">
        <f>IFERROR(((VLOOKUP(A20954,'Interest Rates-10yr'!$A$9:$C$15239,2,FALSE))-B20954),C20953)</f>
        <v>5.0000000000000266E-2</v>
      </c>
      <c r="D20954" s="98">
        <f>AVERAGE(C$10:C20954)</f>
        <v>1.053178801623291</v>
      </c>
      <c r="G20954" s="23"/>
    </row>
    <row r="20955" spans="1:7" customFormat="1">
      <c r="A20955" s="122">
        <v>43593</v>
      </c>
      <c r="B20955" s="123">
        <v>2.39</v>
      </c>
      <c r="C20955">
        <f>IFERROR(((VLOOKUP(A20955,'Interest Rates-10yr'!$A$9:$C$15239,2,FALSE))-B20955),C20954)</f>
        <v>0.10000000000000009</v>
      </c>
      <c r="D20955" s="98">
        <f>AVERAGE(C$10:C20955)</f>
        <v>1.0531332951398753</v>
      </c>
      <c r="G20955" s="23"/>
    </row>
    <row r="20956" spans="1:7" customFormat="1">
      <c r="A20956" s="122">
        <v>43594</v>
      </c>
      <c r="B20956" s="123">
        <v>2.38</v>
      </c>
      <c r="C20956">
        <f>IFERROR(((VLOOKUP(A20956,'Interest Rates-10yr'!$A$9:$C$15239,2,FALSE))-B20956),C20955)</f>
        <v>7.0000000000000284E-2</v>
      </c>
      <c r="D20956" s="98">
        <f>AVERAGE(C$10:C20956)</f>
        <v>1.0530863608153831</v>
      </c>
      <c r="G20956" s="23"/>
    </row>
    <row r="20957" spans="1:7" customFormat="1">
      <c r="A20957" s="122">
        <v>43595</v>
      </c>
      <c r="B20957" s="123">
        <v>2.38</v>
      </c>
      <c r="C20957">
        <f>IFERROR(((VLOOKUP(A20957,'Interest Rates-10yr'!$A$9:$C$15239,2,FALSE))-B20957),C20956)</f>
        <v>9.0000000000000302E-2</v>
      </c>
      <c r="D20957" s="98">
        <f>AVERAGE(C$10:C20957)</f>
        <v>1.0530403857170054</v>
      </c>
      <c r="G20957" s="23"/>
    </row>
    <row r="20958" spans="1:7" customFormat="1">
      <c r="A20958" s="122">
        <v>43596</v>
      </c>
      <c r="B20958" s="123">
        <v>2.38</v>
      </c>
      <c r="C20958">
        <f>IFERROR(((VLOOKUP(A20958,'Interest Rates-10yr'!$A$9:$C$15239,2,FALSE))-B20958),C20957)</f>
        <v>9.0000000000000302E-2</v>
      </c>
      <c r="D20958" s="98">
        <f>AVERAGE(C$10:C20958)</f>
        <v>1.0529944150078681</v>
      </c>
      <c r="G20958" s="23"/>
    </row>
    <row r="20959" spans="1:7" customFormat="1">
      <c r="A20959" s="122">
        <v>43597</v>
      </c>
      <c r="B20959" s="123">
        <v>2.38</v>
      </c>
      <c r="C20959">
        <f>IFERROR(((VLOOKUP(A20959,'Interest Rates-10yr'!$A$9:$C$15239,2,FALSE))-B20959),C20958)</f>
        <v>9.0000000000000302E-2</v>
      </c>
      <c r="D20959" s="98">
        <f>AVERAGE(C$10:C20959)</f>
        <v>1.0529484486873426</v>
      </c>
      <c r="G20959" s="23"/>
    </row>
    <row r="20960" spans="1:7" customFormat="1">
      <c r="A20960" s="122">
        <v>43598</v>
      </c>
      <c r="B20960" s="123">
        <v>2.38</v>
      </c>
      <c r="C20960">
        <f>IFERROR(((VLOOKUP(A20960,'Interest Rates-10yr'!$A$9:$C$15239,2,FALSE))-B20960),C20959)</f>
        <v>2.0000000000000018E-2</v>
      </c>
      <c r="D20960" s="98">
        <f>AVERAGE(C$10:C20960)</f>
        <v>1.052899145625499</v>
      </c>
      <c r="G20960" s="23"/>
    </row>
    <row r="20961" spans="1:7" customFormat="1">
      <c r="A20961" s="122">
        <v>43599</v>
      </c>
      <c r="B20961" s="123">
        <v>2.38</v>
      </c>
      <c r="C20961">
        <f>IFERROR(((VLOOKUP(A20961,'Interest Rates-10yr'!$A$9:$C$15239,2,FALSE))-B20961),C20960)</f>
        <v>4.0000000000000036E-2</v>
      </c>
      <c r="D20961" s="98">
        <f>AVERAGE(C$10:C20961)</f>
        <v>1.0528508018327525</v>
      </c>
      <c r="G20961" s="23"/>
    </row>
    <row r="20962" spans="1:7" customFormat="1">
      <c r="A20962" s="122">
        <v>43600</v>
      </c>
      <c r="B20962" s="123">
        <v>2.4</v>
      </c>
      <c r="C20962">
        <f>IFERROR(((VLOOKUP(A20962,'Interest Rates-10yr'!$A$9:$C$15239,2,FALSE))-B20962),C20961)</f>
        <v>-2.9999999999999805E-2</v>
      </c>
      <c r="D20962" s="98">
        <f>AVERAGE(C$10:C20962)</f>
        <v>1.0527991218441193</v>
      </c>
      <c r="G20962" s="23"/>
    </row>
    <row r="20963" spans="1:7" customFormat="1">
      <c r="A20963" s="122">
        <v>43601</v>
      </c>
      <c r="B20963" s="123">
        <v>2.39</v>
      </c>
      <c r="C20963">
        <f>IFERROR(((VLOOKUP(A20963,'Interest Rates-10yr'!$A$9:$C$15239,2,FALSE))-B20963),C20962)</f>
        <v>9.9999999999997868E-3</v>
      </c>
      <c r="D20963" s="98">
        <f>AVERAGE(C$10:C20963)</f>
        <v>1.0527493557315946</v>
      </c>
      <c r="G20963" s="23"/>
    </row>
    <row r="20964" spans="1:7" customFormat="1">
      <c r="A20964" s="122">
        <v>43602</v>
      </c>
      <c r="B20964" s="123">
        <v>2.39</v>
      </c>
      <c r="C20964">
        <f>IFERROR(((VLOOKUP(A20964,'Interest Rates-10yr'!$A$9:$C$15239,2,FALSE))-B20964),C20963)</f>
        <v>0</v>
      </c>
      <c r="D20964" s="98">
        <f>AVERAGE(C$10:C20964)</f>
        <v>1.052699117155802</v>
      </c>
      <c r="G20964" s="23"/>
    </row>
    <row r="20965" spans="1:7" customFormat="1">
      <c r="A20965" s="122">
        <v>43603</v>
      </c>
      <c r="B20965" s="123">
        <v>2.39</v>
      </c>
      <c r="C20965">
        <f>IFERROR(((VLOOKUP(A20965,'Interest Rates-10yr'!$A$9:$C$15239,2,FALSE))-B20965),C20964)</f>
        <v>0</v>
      </c>
      <c r="D20965" s="98">
        <f>AVERAGE(C$10:C20965)</f>
        <v>1.0526488833746817</v>
      </c>
      <c r="G20965" s="23"/>
    </row>
    <row r="20966" spans="1:7" customFormat="1">
      <c r="A20966" s="122">
        <v>43604</v>
      </c>
      <c r="B20966" s="123">
        <v>2.39</v>
      </c>
      <c r="C20966">
        <f>IFERROR(((VLOOKUP(A20966,'Interest Rates-10yr'!$A$9:$C$15239,2,FALSE))-B20966),C20965)</f>
        <v>0</v>
      </c>
      <c r="D20966" s="98">
        <f>AVERAGE(C$10:C20966)</f>
        <v>1.0525986543875474</v>
      </c>
      <c r="G20966" s="23"/>
    </row>
    <row r="20967" spans="1:7" customFormat="1">
      <c r="A20967" s="122">
        <v>43605</v>
      </c>
      <c r="B20967" s="123">
        <v>2.39</v>
      </c>
      <c r="C20967">
        <f>IFERROR(((VLOOKUP(A20967,'Interest Rates-10yr'!$A$9:$C$15239,2,FALSE))-B20967),C20966)</f>
        <v>2.0000000000000018E-2</v>
      </c>
      <c r="D20967" s="98">
        <f>AVERAGE(C$10:C20967)</f>
        <v>1.0525493844832441</v>
      </c>
      <c r="G20967" s="23"/>
    </row>
    <row r="20968" spans="1:7" customFormat="1">
      <c r="A20968" s="122">
        <v>43606</v>
      </c>
      <c r="B20968" s="123">
        <v>2.39</v>
      </c>
      <c r="C20968">
        <f>IFERROR(((VLOOKUP(A20968,'Interest Rates-10yr'!$A$9:$C$15239,2,FALSE))-B20968),C20967)</f>
        <v>4.0000000000000036E-2</v>
      </c>
      <c r="D20968" s="98">
        <f>AVERAGE(C$10:C20968)</f>
        <v>1.0525010735244922</v>
      </c>
      <c r="G20968" s="23"/>
    </row>
    <row r="20969" spans="1:7" customFormat="1">
      <c r="A20969" s="122">
        <v>43607</v>
      </c>
      <c r="B20969" s="123">
        <v>2.38</v>
      </c>
      <c r="C20969">
        <f>IFERROR(((VLOOKUP(A20969,'Interest Rates-10yr'!$A$9:$C$15239,2,FALSE))-B20969),C20968)</f>
        <v>1.0000000000000231E-2</v>
      </c>
      <c r="D20969" s="98">
        <f>AVERAGE(C$10:C20969)</f>
        <v>1.0524513358778544</v>
      </c>
      <c r="G20969" s="23"/>
    </row>
    <row r="20970" spans="1:7" customFormat="1">
      <c r="A20970" s="122">
        <v>43608</v>
      </c>
      <c r="B20970" s="123">
        <v>2.38</v>
      </c>
      <c r="C20970">
        <f>IFERROR(((VLOOKUP(A20970,'Interest Rates-10yr'!$A$9:$C$15239,2,FALSE))-B20970),C20969)</f>
        <v>-6.999999999999984E-2</v>
      </c>
      <c r="D20970" s="98">
        <f>AVERAGE(C$10:C20970)</f>
        <v>1.0523977863651461</v>
      </c>
      <c r="F20970" s="12"/>
      <c r="G20970" s="178"/>
    </row>
    <row r="20971" spans="1:7" customFormat="1">
      <c r="A20971" s="122">
        <v>43609</v>
      </c>
      <c r="B20971" s="123">
        <v>2.38</v>
      </c>
      <c r="C20971">
        <f>IFERROR(((VLOOKUP(A20971,'Interest Rates-10yr'!$A$9:$C$15239,2,FALSE))-B20971),C20970)</f>
        <v>-6.0000000000000053E-2</v>
      </c>
      <c r="D20971" s="98">
        <f>AVERAGE(C$10:C20971)</f>
        <v>1.052344719015353</v>
      </c>
      <c r="G20971" s="23"/>
    </row>
    <row r="20972" spans="1:7" customFormat="1">
      <c r="A20972" s="122">
        <v>43610</v>
      </c>
      <c r="B20972" s="123">
        <v>2.38</v>
      </c>
      <c r="C20972">
        <f>IFERROR(((VLOOKUP(A20972,'Interest Rates-10yr'!$A$9:$C$15239,2,FALSE))-B20972),C20971)</f>
        <v>-6.0000000000000053E-2</v>
      </c>
      <c r="D20972" s="98">
        <f>AVERAGE(C$10:C20972)</f>
        <v>1.0522916567285134</v>
      </c>
      <c r="G20972" s="23"/>
    </row>
    <row r="20973" spans="1:7" customFormat="1">
      <c r="A20973" s="122">
        <v>43611</v>
      </c>
      <c r="B20973" s="123">
        <v>2.38</v>
      </c>
      <c r="C20973">
        <f>IFERROR(((VLOOKUP(A20973,'Interest Rates-10yr'!$A$9:$C$15239,2,FALSE))-B20973),C20972)</f>
        <v>-6.0000000000000053E-2</v>
      </c>
      <c r="D20973" s="98">
        <f>AVERAGE(C$10:C20973)</f>
        <v>1.0522385995039032</v>
      </c>
      <c r="G20973" s="23"/>
    </row>
    <row r="20974" spans="1:7" customFormat="1">
      <c r="A20974" s="122">
        <v>43612</v>
      </c>
      <c r="B20974" s="123">
        <v>2.38</v>
      </c>
      <c r="C20974">
        <f>IFERROR(((VLOOKUP(A20974,'Interest Rates-10yr'!$A$9:$C$15239,2,FALSE))-B20974),C20973)</f>
        <v>-6.0000000000000053E-2</v>
      </c>
      <c r="D20974" s="98">
        <f>AVERAGE(C$10:C20974)</f>
        <v>1.0521855473407977</v>
      </c>
      <c r="G20974" s="23"/>
    </row>
    <row r="20975" spans="1:7" customFormat="1">
      <c r="A20975" s="122">
        <v>43613</v>
      </c>
      <c r="B20975" s="123">
        <v>2.39</v>
      </c>
      <c r="C20975">
        <f>IFERROR(((VLOOKUP(A20975,'Interest Rates-10yr'!$A$9:$C$15239,2,FALSE))-B20975),C20974)</f>
        <v>-0.13000000000000034</v>
      </c>
      <c r="D20975" s="98">
        <f>AVERAGE(C$10:C20975)</f>
        <v>1.0521291614995623</v>
      </c>
      <c r="G20975" s="23"/>
    </row>
    <row r="20976" spans="1:7" customFormat="1">
      <c r="A20976" s="122">
        <v>43614</v>
      </c>
      <c r="B20976" s="123">
        <v>2.39</v>
      </c>
      <c r="C20976">
        <f>IFERROR(((VLOOKUP(A20976,'Interest Rates-10yr'!$A$9:$C$15239,2,FALSE))-B20976),C20975)</f>
        <v>-0.14000000000000012</v>
      </c>
      <c r="D20976" s="98">
        <f>AVERAGE(C$10:C20976)</f>
        <v>1.0520723040969058</v>
      </c>
      <c r="G20976" s="23"/>
    </row>
    <row r="20977" spans="1:7" customFormat="1">
      <c r="A20977" s="122">
        <v>43615</v>
      </c>
      <c r="B20977" s="123">
        <v>2.39</v>
      </c>
      <c r="C20977">
        <f>IFERROR(((VLOOKUP(A20977,'Interest Rates-10yr'!$A$9:$C$15239,2,FALSE))-B20977),C20976)</f>
        <v>-0.16999999999999993</v>
      </c>
      <c r="D20977" s="98">
        <f>AVERAGE(C$10:C20977)</f>
        <v>1.0520140213658826</v>
      </c>
      <c r="G20977" s="23"/>
    </row>
    <row r="20978" spans="1:7" customFormat="1">
      <c r="A20978" s="122">
        <v>43616</v>
      </c>
      <c r="B20978" s="123">
        <v>2.4</v>
      </c>
      <c r="C20978">
        <f>IFERROR(((VLOOKUP(A20978,'Interest Rates-10yr'!$A$9:$C$15239,2,FALSE))-B20978),C20977)</f>
        <v>-0.25999999999999979</v>
      </c>
      <c r="D20978" s="98">
        <f>AVERAGE(C$10:C20978)</f>
        <v>1.0519514521436324</v>
      </c>
      <c r="G20978" s="23"/>
    </row>
    <row r="20979" spans="1:7" customFormat="1">
      <c r="A20979" s="122">
        <v>43617</v>
      </c>
      <c r="B20979" s="123">
        <v>2.4</v>
      </c>
      <c r="C20979">
        <f>IFERROR(((VLOOKUP(A20979,'Interest Rates-10yr'!$A$9:$C$15239,2,FALSE))-B20979),C20978)</f>
        <v>-0.25999999999999979</v>
      </c>
      <c r="D20979" s="98">
        <f>AVERAGE(C$10:C20979)</f>
        <v>1.0518888888888807</v>
      </c>
      <c r="G20979" s="23"/>
    </row>
    <row r="20980" spans="1:7" customFormat="1">
      <c r="A20980" s="122">
        <v>43618</v>
      </c>
      <c r="B20980" s="123">
        <v>2.4</v>
      </c>
      <c r="C20980">
        <f>IFERROR(((VLOOKUP(A20980,'Interest Rates-10yr'!$A$9:$C$15239,2,FALSE))-B20980),C20979)</f>
        <v>-0.25999999999999979</v>
      </c>
      <c r="D20980" s="98">
        <f>AVERAGE(C$10:C20980)</f>
        <v>1.0518263316007739</v>
      </c>
      <c r="G20980" s="23"/>
    </row>
    <row r="20981" spans="1:7" customFormat="1">
      <c r="A20981" s="122">
        <v>43619</v>
      </c>
      <c r="B20981" s="123">
        <v>2.38</v>
      </c>
      <c r="C20981">
        <f>IFERROR(((VLOOKUP(A20981,'Interest Rates-10yr'!$A$9:$C$15239,2,FALSE))-B20981),C20980)</f>
        <v>-0.31000000000000005</v>
      </c>
      <c r="D20981" s="98">
        <f>AVERAGE(C$10:C20981)</f>
        <v>1.0517613961472358</v>
      </c>
      <c r="G20981" s="23"/>
    </row>
    <row r="20982" spans="1:7" customFormat="1">
      <c r="A20982" s="122">
        <v>43620</v>
      </c>
      <c r="B20982" s="123">
        <v>2.38</v>
      </c>
      <c r="C20982">
        <f>IFERROR(((VLOOKUP(A20982,'Interest Rates-10yr'!$A$9:$C$15239,2,FALSE))-B20982),C20981)</f>
        <v>-0.25999999999999979</v>
      </c>
      <c r="D20982" s="98">
        <f>AVERAGE(C$10:C20982)</f>
        <v>1.0516988509035345</v>
      </c>
      <c r="G20982" s="23"/>
    </row>
    <row r="20983" spans="1:7" customFormat="1">
      <c r="A20983" s="122">
        <v>43621</v>
      </c>
      <c r="B20983" s="123">
        <v>2.38</v>
      </c>
      <c r="C20983">
        <f>IFERROR(((VLOOKUP(A20983,'Interest Rates-10yr'!$A$9:$C$15239,2,FALSE))-B20983),C20982)</f>
        <v>-0.25999999999999979</v>
      </c>
      <c r="D20983" s="98">
        <f>AVERAGE(C$10:C20983)</f>
        <v>1.0516363116239074</v>
      </c>
      <c r="G20983" s="23"/>
    </row>
    <row r="20984" spans="1:7" customFormat="1">
      <c r="A20984" s="122">
        <v>43622</v>
      </c>
      <c r="B20984" s="123">
        <v>2.37</v>
      </c>
      <c r="C20984">
        <f>IFERROR(((VLOOKUP(A20984,'Interest Rates-10yr'!$A$9:$C$15239,2,FALSE))-B20984),C20983)</f>
        <v>-0.25</v>
      </c>
      <c r="D20984" s="98">
        <f>AVERAGE(C$10:C20984)</f>
        <v>1.0515742550655462</v>
      </c>
      <c r="G20984" s="23"/>
    </row>
    <row r="20985" spans="1:7" customFormat="1">
      <c r="A20985" s="122">
        <v>43623</v>
      </c>
      <c r="B20985" s="123">
        <v>2.37</v>
      </c>
      <c r="C20985">
        <f>IFERROR(((VLOOKUP(A20985,'Interest Rates-10yr'!$A$9:$C$15239,2,FALSE))-B20985),C20984)</f>
        <v>-0.28000000000000025</v>
      </c>
      <c r="D20985" s="98">
        <f>AVERAGE(C$10:C20985)</f>
        <v>1.0515107742181462</v>
      </c>
      <c r="G20985" s="23"/>
    </row>
    <row r="20986" spans="1:7" customFormat="1">
      <c r="A20986" s="122">
        <v>43624</v>
      </c>
      <c r="B20986" s="123">
        <v>2.37</v>
      </c>
      <c r="C20986">
        <f>IFERROR(((VLOOKUP(A20986,'Interest Rates-10yr'!$A$9:$C$15239,2,FALSE))-B20986),C20985)</f>
        <v>-0.28000000000000025</v>
      </c>
      <c r="D20986" s="98">
        <f>AVERAGE(C$10:C20986)</f>
        <v>1.0514472994231698</v>
      </c>
      <c r="G20986" s="23"/>
    </row>
    <row r="20987" spans="1:7" customFormat="1">
      <c r="A20987" s="122">
        <v>43625</v>
      </c>
      <c r="B20987" s="123">
        <v>2.37</v>
      </c>
      <c r="C20987">
        <f>IFERROR(((VLOOKUP(A20987,'Interest Rates-10yr'!$A$9:$C$15239,2,FALSE))-B20987),C20986)</f>
        <v>-0.28000000000000025</v>
      </c>
      <c r="D20987" s="98">
        <f>AVERAGE(C$10:C20987)</f>
        <v>1.0513838306797521</v>
      </c>
      <c r="G20987" s="23"/>
    </row>
    <row r="20988" spans="1:7" customFormat="1">
      <c r="A20988" s="122">
        <v>43626</v>
      </c>
      <c r="B20988" s="123">
        <v>2.37</v>
      </c>
      <c r="C20988">
        <f>IFERROR(((VLOOKUP(A20988,'Interest Rates-10yr'!$A$9:$C$15239,2,FALSE))-B20988),C20987)</f>
        <v>-0.2200000000000002</v>
      </c>
      <c r="D20988" s="98">
        <f>AVERAGE(C$10:C20988)</f>
        <v>1.0513232279898868</v>
      </c>
      <c r="G20988" s="23"/>
    </row>
    <row r="20989" spans="1:7" customFormat="1">
      <c r="A20989" s="122">
        <v>43627</v>
      </c>
      <c r="B20989" s="123">
        <v>2.37</v>
      </c>
      <c r="C20989">
        <f>IFERROR(((VLOOKUP(A20989,'Interest Rates-10yr'!$A$9:$C$15239,2,FALSE))-B20989),C20988)</f>
        <v>-0.2200000000000002</v>
      </c>
      <c r="D20989" s="98">
        <f>AVERAGE(C$10:C20989)</f>
        <v>1.0512626310772084</v>
      </c>
      <c r="G20989" s="23"/>
    </row>
    <row r="20990" spans="1:7" customFormat="1">
      <c r="A20990" s="122">
        <v>43628</v>
      </c>
      <c r="B20990" s="123">
        <v>2.37</v>
      </c>
      <c r="C20990">
        <f>IFERROR(((VLOOKUP(A20990,'Interest Rates-10yr'!$A$9:$C$15239,2,FALSE))-B20990),C20989)</f>
        <v>-0.24000000000000021</v>
      </c>
      <c r="D20990" s="98">
        <f>AVERAGE(C$10:C20990)</f>
        <v>1.0512010866974801</v>
      </c>
      <c r="G20990" s="23"/>
    </row>
    <row r="20991" spans="1:7" customFormat="1">
      <c r="A20991" s="122">
        <v>43629</v>
      </c>
      <c r="B20991" s="123">
        <v>2.37</v>
      </c>
      <c r="C20991">
        <f>IFERROR(((VLOOKUP(A20991,'Interest Rates-10yr'!$A$9:$C$15239,2,FALSE))-B20991),C20990)</f>
        <v>-0.27</v>
      </c>
      <c r="D20991" s="98">
        <f>AVERAGE(C$10:C20991)</f>
        <v>1.0511381183871811</v>
      </c>
      <c r="G20991" s="23"/>
    </row>
    <row r="20992" spans="1:7" customFormat="1">
      <c r="A20992" s="122">
        <v>43630</v>
      </c>
      <c r="B20992" s="123">
        <v>2.36</v>
      </c>
      <c r="C20992">
        <f>IFERROR(((VLOOKUP(A20992,'Interest Rates-10yr'!$A$9:$C$15239,2,FALSE))-B20992),C20991)</f>
        <v>-0.27</v>
      </c>
      <c r="D20992" s="98">
        <f>AVERAGE(C$10:C20992)</f>
        <v>1.0510751560787224</v>
      </c>
      <c r="G20992" s="23"/>
    </row>
    <row r="20993" spans="1:8">
      <c r="A20993" s="122">
        <v>43631</v>
      </c>
      <c r="B20993" s="123">
        <v>2.36</v>
      </c>
      <c r="C20993">
        <f>IFERROR(((VLOOKUP(A20993,'Interest Rates-10yr'!$A$9:$C$15239,2,FALSE))-B20993),C20992)</f>
        <v>-0.27</v>
      </c>
      <c r="D20993" s="98">
        <f>AVERAGE(C$10:C20993)</f>
        <v>1.0510121997712463</v>
      </c>
      <c r="H20993"/>
    </row>
    <row r="20994" spans="1:8">
      <c r="A20994" s="122">
        <v>43632</v>
      </c>
      <c r="B20994" s="123">
        <v>2.36</v>
      </c>
      <c r="C20994">
        <f>IFERROR(((VLOOKUP(A20994,'Interest Rates-10yr'!$A$9:$C$15239,2,FALSE))-B20994),C20993)</f>
        <v>-0.27</v>
      </c>
      <c r="D20994" s="98">
        <f>AVERAGE(C$10:C20994)</f>
        <v>1.0509492494638948</v>
      </c>
      <c r="H20994"/>
    </row>
    <row r="20995" spans="1:8">
      <c r="A20995" s="122">
        <v>43633</v>
      </c>
      <c r="B20995" s="123">
        <v>2.38</v>
      </c>
      <c r="C20995">
        <f>IFERROR(((VLOOKUP(A20995,'Interest Rates-10yr'!$A$9:$C$15239,2,FALSE))-B20995),C20994)</f>
        <v>-0.29000000000000004</v>
      </c>
      <c r="D20995" s="98">
        <f>AVERAGE(C$10:C20995)</f>
        <v>1.0508853521395134</v>
      </c>
      <c r="H20995"/>
    </row>
    <row r="20996" spans="1:8">
      <c r="A20996" s="122">
        <v>43634</v>
      </c>
      <c r="B20996" s="123">
        <v>2.37</v>
      </c>
      <c r="C20996">
        <f>IFERROR(((VLOOKUP(A20996,'Interest Rates-10yr'!$A$9:$C$15239,2,FALSE))-B20996),C20995)</f>
        <v>-0.31000000000000005</v>
      </c>
      <c r="D20996" s="98">
        <f>AVERAGE(C$10:C20996)</f>
        <v>1.0508205079334745</v>
      </c>
      <c r="H20996"/>
    </row>
    <row r="20997" spans="1:8">
      <c r="A20997" s="122">
        <v>43635</v>
      </c>
      <c r="B20997" s="123">
        <v>2.37</v>
      </c>
      <c r="C20997">
        <f>IFERROR(((VLOOKUP(A20997,'Interest Rates-10yr'!$A$9:$C$15239,2,FALSE))-B20997),C20996)</f>
        <v>-0.3400000000000003</v>
      </c>
      <c r="D20997" s="98">
        <f>AVERAGE(C$10:C20997)</f>
        <v>1.0507542405183834</v>
      </c>
      <c r="H20997"/>
    </row>
    <row r="20998" spans="1:8">
      <c r="A20998" s="122">
        <v>43636</v>
      </c>
      <c r="B20998" s="123">
        <v>2.37</v>
      </c>
      <c r="C20998">
        <f>IFERROR(((VLOOKUP(A20998,'Interest Rates-10yr'!$A$9:$C$15239,2,FALSE))-B20998),C20997)</f>
        <v>-0.36000000000000032</v>
      </c>
      <c r="D20998" s="98">
        <f>AVERAGE(C$10:C20998)</f>
        <v>1.050687026537702</v>
      </c>
      <c r="H20998"/>
    </row>
    <row r="20999" spans="1:8">
      <c r="A20999" s="122">
        <v>43637</v>
      </c>
      <c r="B20999" s="123">
        <v>2.38</v>
      </c>
      <c r="C20999">
        <f>IFERROR(((VLOOKUP(A20999,'Interest Rates-10yr'!$A$9:$C$15239,2,FALSE))-B20999),C20998)</f>
        <v>-0.31000000000000005</v>
      </c>
      <c r="D20999" s="98">
        <f>AVERAGE(C$10:C20999)</f>
        <v>1.0506222010481099</v>
      </c>
      <c r="H20999"/>
    </row>
    <row r="21000" spans="1:8">
      <c r="A21000" s="122">
        <v>43638</v>
      </c>
      <c r="B21000" s="123">
        <v>2.38</v>
      </c>
      <c r="C21000">
        <f>IFERROR(((VLOOKUP(A21000,'Interest Rates-10yr'!$A$9:$C$15239,2,FALSE))-B21000),C20999)</f>
        <v>-0.31000000000000005</v>
      </c>
      <c r="D21000" s="98">
        <f>AVERAGE(C$10:C21000)</f>
        <v>1.0505573817350209</v>
      </c>
      <c r="H21000"/>
    </row>
    <row r="21001" spans="1:8">
      <c r="A21001" s="122">
        <v>43639</v>
      </c>
      <c r="B21001" s="123">
        <v>2.38</v>
      </c>
      <c r="C21001">
        <f>IFERROR(((VLOOKUP(A21001,'Interest Rates-10yr'!$A$9:$C$15239,2,FALSE))-B21001),C21000)</f>
        <v>-0.31000000000000005</v>
      </c>
      <c r="D21001" s="98">
        <f>AVERAGE(C$10:C21001)</f>
        <v>1.0504925685975526</v>
      </c>
      <c r="H21001"/>
    </row>
    <row r="21002" spans="1:8">
      <c r="A21002" s="122">
        <v>43640</v>
      </c>
      <c r="B21002" s="123">
        <v>2.38</v>
      </c>
      <c r="C21002">
        <f>IFERROR(((VLOOKUP(A21002,'Interest Rates-10yr'!$A$9:$C$15239,2,FALSE))-B21002),C21001)</f>
        <v>-0.35999999999999988</v>
      </c>
      <c r="D21002" s="98">
        <f>AVERAGE(C$10:C21002)</f>
        <v>1.0504253798885259</v>
      </c>
      <c r="H21002"/>
    </row>
    <row r="21003" spans="1:8">
      <c r="A21003" s="122">
        <v>43641</v>
      </c>
      <c r="B21003" s="123">
        <v>2.38</v>
      </c>
      <c r="C21003">
        <f>IFERROR(((VLOOKUP(A21003,'Interest Rates-10yr'!$A$9:$C$15239,2,FALSE))-B21003),C21002)</f>
        <v>-0.37999999999999989</v>
      </c>
      <c r="D21003" s="98">
        <f>AVERAGE(C$10:C21003)</f>
        <v>1.0503572449271137</v>
      </c>
      <c r="H21003"/>
    </row>
    <row r="21004" spans="1:8">
      <c r="A21004" s="122">
        <v>43642</v>
      </c>
      <c r="B21004" s="123">
        <v>2.38</v>
      </c>
      <c r="C21004">
        <f>IFERROR(((VLOOKUP(A21004,'Interest Rates-10yr'!$A$9:$C$15239,2,FALSE))-B21004),C21003)</f>
        <v>-0.33000000000000007</v>
      </c>
      <c r="D21004" s="98">
        <f>AVERAGE(C$10:C21004)</f>
        <v>1.0502914979756999</v>
      </c>
      <c r="H21004"/>
    </row>
    <row r="21005" spans="1:8">
      <c r="A21005" s="122">
        <v>43643</v>
      </c>
      <c r="B21005" s="123">
        <v>2.38</v>
      </c>
      <c r="C21005">
        <f>IFERROR(((VLOOKUP(A21005,'Interest Rates-10yr'!$A$9:$C$15239,2,FALSE))-B21005),C21004)</f>
        <v>-0.37000000000000011</v>
      </c>
      <c r="D21005" s="98">
        <f>AVERAGE(C$10:C21005)</f>
        <v>1.0502238521623082</v>
      </c>
      <c r="H21005"/>
    </row>
    <row r="21006" spans="1:8">
      <c r="A21006" s="122">
        <v>43644</v>
      </c>
      <c r="B21006" s="123">
        <v>2.4</v>
      </c>
      <c r="C21006">
        <f>IFERROR(((VLOOKUP(A21006,'Interest Rates-10yr'!$A$9:$C$15239,2,FALSE))-B21006),C21005)</f>
        <v>-0.39999999999999991</v>
      </c>
      <c r="D21006" s="98">
        <f>AVERAGE(C$10:C21006)</f>
        <v>1.0501547840167558</v>
      </c>
      <c r="H21006"/>
    </row>
    <row r="21007" spans="1:8">
      <c r="A21007" s="122">
        <v>43645</v>
      </c>
      <c r="B21007" s="123">
        <v>2.4</v>
      </c>
      <c r="C21007">
        <f>IFERROR(((VLOOKUP(A21007,'Interest Rates-10yr'!$A$9:$C$15239,2,FALSE))-B21007),C21006)</f>
        <v>-0.39999999999999991</v>
      </c>
      <c r="D21007" s="98">
        <f>AVERAGE(C$10:C21007)</f>
        <v>1.0500857224497484</v>
      </c>
      <c r="H21007"/>
    </row>
    <row r="21008" spans="1:8">
      <c r="A21008" s="122">
        <v>43646</v>
      </c>
      <c r="B21008" s="123">
        <v>2.4</v>
      </c>
      <c r="C21008">
        <f>IFERROR(((VLOOKUP(A21008,'Interest Rates-10yr'!$A$9:$C$15239,2,FALSE))-B21008),C21007)</f>
        <v>-0.39999999999999991</v>
      </c>
      <c r="D21008" s="98">
        <f>AVERAGE(C$10:C21008)</f>
        <v>1.0500166674603466</v>
      </c>
      <c r="F21008" s="12" t="s">
        <v>303</v>
      </c>
      <c r="G21008" s="23">
        <f>(AVERAGE(B20918:B21008))/100</f>
        <v>2.3973626373626374E-2</v>
      </c>
      <c r="H21008" s="23">
        <f>(AVERAGE(C20918:C21008))/100</f>
        <v>-5.9230769230769363E-4</v>
      </c>
    </row>
    <row r="21009" spans="1:7" customFormat="1">
      <c r="A21009" s="122">
        <v>43647</v>
      </c>
      <c r="B21009" s="123">
        <v>2.39</v>
      </c>
      <c r="C21009">
        <f>IFERROR(((VLOOKUP(A21009,'Interest Rates-10yr'!$A$9:$C$15239,2,FALSE))-B21009),C21008)</f>
        <v>-0.36000000000000032</v>
      </c>
      <c r="D21009" s="98">
        <f>AVERAGE(C$10:C21009)</f>
        <v>1.0499495238095151</v>
      </c>
      <c r="G21009" s="23"/>
    </row>
    <row r="21010" spans="1:7" customFormat="1">
      <c r="A21010" s="122">
        <v>43648</v>
      </c>
      <c r="B21010" s="123">
        <v>2.4</v>
      </c>
      <c r="C21010">
        <f>IFERROR(((VLOOKUP(A21010,'Interest Rates-10yr'!$A$9:$C$15239,2,FALSE))-B21010),C21009)</f>
        <v>-0.41999999999999993</v>
      </c>
      <c r="D21010" s="98">
        <f>AVERAGE(C$10:C21010)</f>
        <v>1.0498795295462033</v>
      </c>
      <c r="G21010" s="23"/>
    </row>
    <row r="21011" spans="1:7" customFormat="1">
      <c r="A21011" s="122">
        <v>43649</v>
      </c>
      <c r="B21011" s="123">
        <v>2.41</v>
      </c>
      <c r="C21011">
        <f>IFERROR(((VLOOKUP(A21011,'Interest Rates-10yr'!$A$9:$C$15239,2,FALSE))-B21011),C21010)</f>
        <v>-0.45000000000000018</v>
      </c>
      <c r="D21011" s="98">
        <f>AVERAGE(C$10:C21011)</f>
        <v>1.0498081135129902</v>
      </c>
      <c r="G21011" s="23"/>
    </row>
    <row r="21012" spans="1:7" customFormat="1">
      <c r="A21012" s="122">
        <v>43650</v>
      </c>
      <c r="B21012" s="123">
        <v>2.41</v>
      </c>
      <c r="C21012">
        <f>IFERROR(((VLOOKUP(A21012,'Interest Rates-10yr'!$A$9:$C$15239,2,FALSE))-B21012),C21011)</f>
        <v>-0.45000000000000018</v>
      </c>
      <c r="D21012" s="98">
        <f>AVERAGE(C$10:C21012)</f>
        <v>1.0497367042803323</v>
      </c>
      <c r="G21012" s="23"/>
    </row>
    <row r="21013" spans="1:7" customFormat="1">
      <c r="A21013" s="122">
        <v>43651</v>
      </c>
      <c r="B21013" s="123">
        <v>2.42</v>
      </c>
      <c r="C21013">
        <f>IFERROR(((VLOOKUP(A21013,'Interest Rates-10yr'!$A$9:$C$15239,2,FALSE))-B21013),C21012)</f>
        <v>-0.37999999999999989</v>
      </c>
      <c r="D21013" s="98">
        <f>AVERAGE(C$10:C21013)</f>
        <v>1.049668634545792</v>
      </c>
      <c r="G21013" s="23"/>
    </row>
    <row r="21014" spans="1:7" customFormat="1">
      <c r="A21014" s="122">
        <v>43652</v>
      </c>
      <c r="B21014" s="123">
        <v>2.42</v>
      </c>
      <c r="C21014">
        <f>IFERROR(((VLOOKUP(A21014,'Interest Rates-10yr'!$A$9:$C$15239,2,FALSE))-B21014),C21013)</f>
        <v>-0.37999999999999989</v>
      </c>
      <c r="D21014" s="98">
        <f>AVERAGE(C$10:C21014)</f>
        <v>1.0496005712925407</v>
      </c>
      <c r="G21014" s="23"/>
    </row>
    <row r="21015" spans="1:7" customFormat="1">
      <c r="A21015" s="122">
        <v>43653</v>
      </c>
      <c r="B21015" s="123">
        <v>2.42</v>
      </c>
      <c r="C21015">
        <f>IFERROR(((VLOOKUP(A21015,'Interest Rates-10yr'!$A$9:$C$15239,2,FALSE))-B21015),C21014)</f>
        <v>-0.37999999999999989</v>
      </c>
      <c r="D21015" s="98">
        <f>AVERAGE(C$10:C21015)</f>
        <v>1.0495325145196521</v>
      </c>
      <c r="G21015" s="23"/>
    </row>
    <row r="21016" spans="1:7" customFormat="1">
      <c r="A21016" s="122">
        <v>43654</v>
      </c>
      <c r="B21016" s="123">
        <v>2.41</v>
      </c>
      <c r="C21016">
        <f>IFERROR(((VLOOKUP(A21016,'Interest Rates-10yr'!$A$9:$C$15239,2,FALSE))-B21016),C21015)</f>
        <v>-0.36000000000000032</v>
      </c>
      <c r="D21016" s="98">
        <f>AVERAGE(C$10:C21016)</f>
        <v>1.0494654162897992</v>
      </c>
      <c r="G21016" s="23"/>
    </row>
    <row r="21017" spans="1:7" customFormat="1">
      <c r="A21017" s="122">
        <v>43655</v>
      </c>
      <c r="B21017" s="123">
        <v>2.41</v>
      </c>
      <c r="C21017">
        <f>IFERROR(((VLOOKUP(A21017,'Interest Rates-10yr'!$A$9:$C$15239,2,FALSE))-B21017),C21016)</f>
        <v>-0.3400000000000003</v>
      </c>
      <c r="D21017" s="98">
        <f>AVERAGE(C$10:C21017)</f>
        <v>1.0493992764660993</v>
      </c>
      <c r="G21017" s="23"/>
    </row>
    <row r="21018" spans="1:7" customFormat="1">
      <c r="A21018" s="122">
        <v>43656</v>
      </c>
      <c r="B21018" s="123">
        <v>2.41</v>
      </c>
      <c r="C21018">
        <f>IFERROR(((VLOOKUP(A21018,'Interest Rates-10yr'!$A$9:$C$15239,2,FALSE))-B21018),C21017)</f>
        <v>-0.3400000000000003</v>
      </c>
      <c r="D21018" s="98">
        <f>AVERAGE(C$10:C21018)</f>
        <v>1.0493331429387316</v>
      </c>
      <c r="G21018" s="23"/>
    </row>
    <row r="21019" spans="1:7" customFormat="1">
      <c r="A21019" s="122">
        <v>43657</v>
      </c>
      <c r="B21019" s="123">
        <v>2.4</v>
      </c>
      <c r="C21019">
        <f>IFERROR(((VLOOKUP(A21019,'Interest Rates-10yr'!$A$9:$C$15239,2,FALSE))-B21019),C21018)</f>
        <v>-0.27</v>
      </c>
      <c r="D21019" s="98">
        <f>AVERAGE(C$10:C21019)</f>
        <v>1.0492703474535847</v>
      </c>
      <c r="G21019" s="23"/>
    </row>
    <row r="21020" spans="1:7" customFormat="1">
      <c r="A21020" s="122">
        <v>43658</v>
      </c>
      <c r="B21020" s="123">
        <v>2.38</v>
      </c>
      <c r="C21020">
        <f>IFERROR(((VLOOKUP(A21020,'Interest Rates-10yr'!$A$9:$C$15239,2,FALSE))-B21020),C21019)</f>
        <v>-0.25999999999999979</v>
      </c>
      <c r="D21020" s="98">
        <f>AVERAGE(C$10:C21020)</f>
        <v>1.0492080338870027</v>
      </c>
      <c r="G21020" s="23"/>
    </row>
    <row r="21021" spans="1:7" customFormat="1">
      <c r="A21021" s="122">
        <v>43659</v>
      </c>
      <c r="B21021" s="123">
        <v>2.38</v>
      </c>
      <c r="C21021">
        <f>IFERROR(((VLOOKUP(A21021,'Interest Rates-10yr'!$A$9:$C$15239,2,FALSE))-B21021),C21020)</f>
        <v>-0.25999999999999979</v>
      </c>
      <c r="D21021" s="98">
        <f>AVERAGE(C$10:C21021)</f>
        <v>1.049145726251657</v>
      </c>
      <c r="G21021" s="23"/>
    </row>
    <row r="21022" spans="1:7" customFormat="1">
      <c r="A21022" s="122">
        <v>43660</v>
      </c>
      <c r="B21022" s="123">
        <v>2.38</v>
      </c>
      <c r="C21022">
        <f>IFERROR(((VLOOKUP(A21022,'Interest Rates-10yr'!$A$9:$C$15239,2,FALSE))-B21022),C21021)</f>
        <v>-0.25999999999999979</v>
      </c>
      <c r="D21022" s="98">
        <f>AVERAGE(C$10:C21022)</f>
        <v>1.0490834245467004</v>
      </c>
      <c r="G21022" s="23"/>
    </row>
    <row r="21023" spans="1:7" customFormat="1">
      <c r="A21023" s="122">
        <v>43661</v>
      </c>
      <c r="B21023" s="123">
        <v>2.4</v>
      </c>
      <c r="C21023">
        <f>IFERROR(((VLOOKUP(A21023,'Interest Rates-10yr'!$A$9:$C$15239,2,FALSE))-B21023),C21022)</f>
        <v>-0.31000000000000005</v>
      </c>
      <c r="D21023" s="98">
        <f>AVERAGE(C$10:C21023)</f>
        <v>1.0490187494051497</v>
      </c>
      <c r="G21023" s="23"/>
    </row>
    <row r="21024" spans="1:7" customFormat="1">
      <c r="A21024" s="122">
        <v>43662</v>
      </c>
      <c r="B21024" s="123">
        <v>2.41</v>
      </c>
      <c r="C21024">
        <f>IFERROR(((VLOOKUP(A21024,'Interest Rates-10yr'!$A$9:$C$15239,2,FALSE))-B21024),C21023)</f>
        <v>-0.28000000000000025</v>
      </c>
      <c r="D21024" s="98">
        <f>AVERAGE(C$10:C21024)</f>
        <v>1.0489555079704886</v>
      </c>
      <c r="G21024" s="23"/>
    </row>
    <row r="21025" spans="1:7" customFormat="1">
      <c r="A21025" s="122">
        <v>43663</v>
      </c>
      <c r="B21025" s="123">
        <v>2.41</v>
      </c>
      <c r="C21025">
        <f>IFERROR(((VLOOKUP(A21025,'Interest Rates-10yr'!$A$9:$C$15239,2,FALSE))-B21025),C21024)</f>
        <v>-0.35000000000000009</v>
      </c>
      <c r="D21025" s="98">
        <f>AVERAGE(C$10:C21025)</f>
        <v>1.0488889417586515</v>
      </c>
      <c r="G21025" s="23"/>
    </row>
    <row r="21026" spans="1:7" customFormat="1">
      <c r="A21026" s="122">
        <v>43664</v>
      </c>
      <c r="B21026" s="123">
        <v>2.41</v>
      </c>
      <c r="C21026">
        <f>IFERROR(((VLOOKUP(A21026,'Interest Rates-10yr'!$A$9:$C$15239,2,FALSE))-B21026),C21025)</f>
        <v>-0.37000000000000011</v>
      </c>
      <c r="D21026" s="98">
        <f>AVERAGE(C$10:C21026)</f>
        <v>1.0488214302707246</v>
      </c>
      <c r="G21026" s="23"/>
    </row>
    <row r="21027" spans="1:7" customFormat="1">
      <c r="A21027" s="122">
        <v>43665</v>
      </c>
      <c r="B21027" s="123">
        <v>2.41</v>
      </c>
      <c r="C21027">
        <f>IFERROR(((VLOOKUP(A21027,'Interest Rates-10yr'!$A$9:$C$15239,2,FALSE))-B21027),C21026)</f>
        <v>-0.36000000000000032</v>
      </c>
      <c r="D21027" s="98">
        <f>AVERAGE(C$10:C21027)</f>
        <v>1.0487544009896193</v>
      </c>
      <c r="G21027" s="23"/>
    </row>
    <row r="21028" spans="1:7" customFormat="1">
      <c r="A21028" s="122">
        <v>43666</v>
      </c>
      <c r="B21028" s="123">
        <v>2.41</v>
      </c>
      <c r="C21028">
        <f>IFERROR(((VLOOKUP(A21028,'Interest Rates-10yr'!$A$9:$C$15239,2,FALSE))-B21028),C21027)</f>
        <v>-0.36000000000000032</v>
      </c>
      <c r="D21028" s="98">
        <f>AVERAGE(C$10:C21028)</f>
        <v>1.0486873780864845</v>
      </c>
      <c r="G21028" s="23"/>
    </row>
    <row r="21029" spans="1:7" customFormat="1">
      <c r="A21029" s="122">
        <v>43667</v>
      </c>
      <c r="B21029" s="123">
        <v>2.41</v>
      </c>
      <c r="C21029">
        <f>IFERROR(((VLOOKUP(A21029,'Interest Rates-10yr'!$A$9:$C$15239,2,FALSE))-B21029),C21028)</f>
        <v>-0.36000000000000032</v>
      </c>
      <c r="D21029" s="98">
        <f>AVERAGE(C$10:C21029)</f>
        <v>1.0486203615604099</v>
      </c>
      <c r="G21029" s="23"/>
    </row>
    <row r="21030" spans="1:7" customFormat="1">
      <c r="A21030" s="122">
        <v>43668</v>
      </c>
      <c r="B21030" s="123">
        <v>2.4</v>
      </c>
      <c r="C21030">
        <f>IFERROR(((VLOOKUP(A21030,'Interest Rates-10yr'!$A$9:$C$15239,2,FALSE))-B21030),C21029)</f>
        <v>-0.35000000000000009</v>
      </c>
      <c r="D21030" s="98">
        <f>AVERAGE(C$10:C21030)</f>
        <v>1.048553827125247</v>
      </c>
      <c r="G21030" s="23"/>
    </row>
    <row r="21031" spans="1:7" customFormat="1">
      <c r="A21031" s="122">
        <v>43669</v>
      </c>
      <c r="B21031" s="123">
        <v>2.4</v>
      </c>
      <c r="C21031">
        <f>IFERROR(((VLOOKUP(A21031,'Interest Rates-10yr'!$A$9:$C$15239,2,FALSE))-B21031),C21030)</f>
        <v>-0.31999999999999984</v>
      </c>
      <c r="D21031" s="98">
        <f>AVERAGE(C$10:C21031)</f>
        <v>1.0484887260964617</v>
      </c>
      <c r="G21031" s="23"/>
    </row>
    <row r="21032" spans="1:7" customFormat="1">
      <c r="A21032" s="122">
        <v>43670</v>
      </c>
      <c r="B21032" s="123">
        <v>2.4</v>
      </c>
      <c r="C21032">
        <f>IFERROR(((VLOOKUP(A21032,'Interest Rates-10yr'!$A$9:$C$15239,2,FALSE))-B21032),C21031)</f>
        <v>-0.35000000000000009</v>
      </c>
      <c r="D21032" s="98">
        <f>AVERAGE(C$10:C21032)</f>
        <v>1.0484222042524769</v>
      </c>
      <c r="G21032" s="23"/>
    </row>
    <row r="21033" spans="1:7" customFormat="1">
      <c r="A21033" s="122">
        <v>43671</v>
      </c>
      <c r="B21033" s="123">
        <v>2.4</v>
      </c>
      <c r="C21033">
        <f>IFERROR(((VLOOKUP(A21033,'Interest Rates-10yr'!$A$9:$C$15239,2,FALSE))-B21033),C21032)</f>
        <v>-0.31999999999999984</v>
      </c>
      <c r="D21033" s="98">
        <f>AVERAGE(C$10:C21033)</f>
        <v>1.0483571156773126</v>
      </c>
      <c r="G21033" s="23"/>
    </row>
    <row r="21034" spans="1:7" customFormat="1">
      <c r="A21034" s="122">
        <v>43672</v>
      </c>
      <c r="B21034" s="123">
        <v>2.4</v>
      </c>
      <c r="C21034">
        <f>IFERROR(((VLOOKUP(A21034,'Interest Rates-10yr'!$A$9:$C$15239,2,FALSE))-B21034),C21033)</f>
        <v>-0.31999999999999984</v>
      </c>
      <c r="D21034" s="98">
        <f>AVERAGE(C$10:C21034)</f>
        <v>1.0482920332936896</v>
      </c>
      <c r="G21034" s="23"/>
    </row>
    <row r="21035" spans="1:7" customFormat="1">
      <c r="A21035" s="122">
        <v>43673</v>
      </c>
      <c r="B21035" s="123">
        <v>2.4</v>
      </c>
      <c r="C21035">
        <f>IFERROR(((VLOOKUP(A21035,'Interest Rates-10yr'!$A$9:$C$15239,2,FALSE))-B21035),C21034)</f>
        <v>-0.31999999999999984</v>
      </c>
      <c r="D21035" s="98">
        <f>AVERAGE(C$10:C21035)</f>
        <v>1.0482269571007239</v>
      </c>
      <c r="G21035" s="23"/>
    </row>
    <row r="21036" spans="1:7" customFormat="1">
      <c r="A21036" s="122">
        <v>43674</v>
      </c>
      <c r="B21036" s="123">
        <v>2.4</v>
      </c>
      <c r="C21036">
        <f>IFERROR(((VLOOKUP(A21036,'Interest Rates-10yr'!$A$9:$C$15239,2,FALSE))-B21036),C21035)</f>
        <v>-0.31999999999999984</v>
      </c>
      <c r="D21036" s="98">
        <f>AVERAGE(C$10:C21036)</f>
        <v>1.0481618870975329</v>
      </c>
      <c r="G21036" s="23"/>
    </row>
    <row r="21037" spans="1:7" customFormat="1">
      <c r="A21037" s="122">
        <v>43675</v>
      </c>
      <c r="B21037" s="123">
        <v>2.4</v>
      </c>
      <c r="C21037">
        <f>IFERROR(((VLOOKUP(A21037,'Interest Rates-10yr'!$A$9:$C$15239,2,FALSE))-B21037),C21036)</f>
        <v>-0.33999999999999986</v>
      </c>
      <c r="D21037" s="98">
        <f>AVERAGE(C$10:C21037)</f>
        <v>1.048095872170431</v>
      </c>
      <c r="G21037" s="23"/>
    </row>
    <row r="21038" spans="1:7" customFormat="1">
      <c r="A21038" s="122">
        <v>43676</v>
      </c>
      <c r="B21038" s="123">
        <v>2.39</v>
      </c>
      <c r="C21038">
        <f>IFERROR(((VLOOKUP(A21038,'Interest Rates-10yr'!$A$9:$C$15239,2,FALSE))-B21038),C21037)</f>
        <v>-0.33000000000000007</v>
      </c>
      <c r="D21038" s="98">
        <f>AVERAGE(C$10:C21038)</f>
        <v>1.0480303390555814</v>
      </c>
      <c r="G21038" s="23"/>
    </row>
    <row r="21039" spans="1:7" customFormat="1">
      <c r="A21039" s="122">
        <v>43677</v>
      </c>
      <c r="B21039" s="123">
        <f>+B21038-0.25</f>
        <v>2.14</v>
      </c>
      <c r="C21039">
        <f>IFERROR(((VLOOKUP(A21039,'Interest Rates-10yr'!$A$9:$C$15239,2,FALSE))-B21039),C21038)</f>
        <v>-0.12000000000000011</v>
      </c>
      <c r="D21039" s="98">
        <f>AVERAGE(C$10:C21039)</f>
        <v>1.0479747979077423</v>
      </c>
      <c r="G21039" s="23"/>
    </row>
    <row r="21040" spans="1:7" customFormat="1">
      <c r="A21040" s="122">
        <v>43678</v>
      </c>
      <c r="B21040" s="123">
        <v>2.14</v>
      </c>
      <c r="C21040">
        <f>IFERROR(((VLOOKUP(A21040,'Interest Rates-10yr'!$A$9:$C$15239,2,FALSE))-B21040),C21039)</f>
        <v>-0.24000000000000021</v>
      </c>
      <c r="D21040" s="98">
        <f>AVERAGE(C$10:C21040)</f>
        <v>1.0479135561789654</v>
      </c>
      <c r="G21040" s="23"/>
    </row>
    <row r="21041" spans="1:7" customFormat="1">
      <c r="A21041" s="122">
        <v>43679</v>
      </c>
      <c r="B21041" s="123">
        <v>2.14</v>
      </c>
      <c r="C21041">
        <f>IFERROR(((VLOOKUP(A21041,'Interest Rates-10yr'!$A$9:$C$15239,2,FALSE))-B21041),C21040)</f>
        <v>-0.28000000000000003</v>
      </c>
      <c r="D21041" s="98">
        <f>AVERAGE(C$10:C21041)</f>
        <v>1.0478504184100332</v>
      </c>
      <c r="G21041" s="23"/>
    </row>
    <row r="21042" spans="1:7" customFormat="1">
      <c r="A21042" s="122">
        <v>43680</v>
      </c>
      <c r="B21042" s="123">
        <v>2.14</v>
      </c>
      <c r="C21042">
        <f>IFERROR(((VLOOKUP(A21042,'Interest Rates-10yr'!$A$9:$C$15239,2,FALSE))-B21042),C21041)</f>
        <v>-0.28000000000000003</v>
      </c>
      <c r="D21042" s="98">
        <f>AVERAGE(C$10:C21042)</f>
        <v>1.0477872866447879</v>
      </c>
      <c r="G21042" s="23"/>
    </row>
    <row r="21043" spans="1:7" customFormat="1">
      <c r="A21043" s="122">
        <v>43681</v>
      </c>
      <c r="B21043" s="123">
        <v>2.14</v>
      </c>
      <c r="C21043">
        <f>IFERROR(((VLOOKUP(A21043,'Interest Rates-10yr'!$A$9:$C$15239,2,FALSE))-B21043),C21042)</f>
        <v>-0.28000000000000003</v>
      </c>
      <c r="D21043" s="98">
        <f>AVERAGE(C$10:C21043)</f>
        <v>1.0477241608823724</v>
      </c>
      <c r="G21043" s="23"/>
    </row>
    <row r="21044" spans="1:7" customFormat="1">
      <c r="A21044" s="122">
        <v>43682</v>
      </c>
      <c r="B21044" s="123">
        <v>2.13</v>
      </c>
      <c r="C21044">
        <f>IFERROR(((VLOOKUP(A21044,'Interest Rates-10yr'!$A$9:$C$15239,2,FALSE))-B21044),C21043)</f>
        <v>-0.37999999999999989</v>
      </c>
      <c r="D21044" s="98">
        <f>AVERAGE(C$10:C21044)</f>
        <v>1.0476562871404718</v>
      </c>
      <c r="G21044" s="23"/>
    </row>
    <row r="21045" spans="1:7" customFormat="1">
      <c r="A21045" s="122">
        <v>43683</v>
      </c>
      <c r="B21045" s="123">
        <v>2.13</v>
      </c>
      <c r="C21045">
        <f>IFERROR(((VLOOKUP(A21045,'Interest Rates-10yr'!$A$9:$C$15239,2,FALSE))-B21045),C21044)</f>
        <v>-0.39999999999999991</v>
      </c>
      <c r="D21045" s="98">
        <f>AVERAGE(C$10:C21045)</f>
        <v>1.0475874691005809</v>
      </c>
      <c r="G21045" s="23"/>
    </row>
    <row r="21046" spans="1:7" customFormat="1">
      <c r="A21046" s="122">
        <v>43684</v>
      </c>
      <c r="B21046" s="123">
        <v>2.12</v>
      </c>
      <c r="C21046">
        <f>IFERROR(((VLOOKUP(A21046,'Interest Rates-10yr'!$A$9:$C$15239,2,FALSE))-B21046),C21045)</f>
        <v>-0.41000000000000014</v>
      </c>
      <c r="D21046" s="98">
        <f>AVERAGE(C$10:C21046)</f>
        <v>1.0475181822503123</v>
      </c>
      <c r="G21046" s="23"/>
    </row>
    <row r="21047" spans="1:7" customFormat="1">
      <c r="A21047" s="122">
        <v>43685</v>
      </c>
      <c r="B21047" s="123">
        <v>2.12</v>
      </c>
      <c r="C21047">
        <f>IFERROR(((VLOOKUP(A21047,'Interest Rates-10yr'!$A$9:$C$15239,2,FALSE))-B21047),C21046)</f>
        <v>-0.40000000000000013</v>
      </c>
      <c r="D21047" s="98">
        <f>AVERAGE(C$10:C21047)</f>
        <v>1.0474493773172269</v>
      </c>
      <c r="G21047" s="23"/>
    </row>
    <row r="21048" spans="1:7" customFormat="1">
      <c r="A21048" s="122">
        <v>43686</v>
      </c>
      <c r="B21048" s="123">
        <v>2.12</v>
      </c>
      <c r="C21048">
        <f>IFERROR(((VLOOKUP(A21048,'Interest Rates-10yr'!$A$9:$C$15239,2,FALSE))-B21048),C21047)</f>
        <v>-0.38000000000000012</v>
      </c>
      <c r="D21048" s="98">
        <f>AVERAGE(C$10:C21048)</f>
        <v>1.0473815295403688</v>
      </c>
      <c r="G21048" s="23"/>
    </row>
    <row r="21049" spans="1:7" customFormat="1">
      <c r="A21049" s="122">
        <v>43687</v>
      </c>
      <c r="B21049" s="123">
        <v>2.12</v>
      </c>
      <c r="C21049">
        <f>IFERROR(((VLOOKUP(A21049,'Interest Rates-10yr'!$A$9:$C$15239,2,FALSE))-B21049),C21048)</f>
        <v>-0.38000000000000012</v>
      </c>
      <c r="D21049" s="98">
        <f>AVERAGE(C$10:C21049)</f>
        <v>1.047313688212919</v>
      </c>
      <c r="G21049" s="23"/>
    </row>
    <row r="21050" spans="1:7" customFormat="1">
      <c r="A21050" s="122">
        <v>43688</v>
      </c>
      <c r="B21050" s="123">
        <v>2.12</v>
      </c>
      <c r="C21050">
        <f>IFERROR(((VLOOKUP(A21050,'Interest Rates-10yr'!$A$9:$C$15239,2,FALSE))-B21050),C21049)</f>
        <v>-0.38000000000000012</v>
      </c>
      <c r="D21050" s="98">
        <f>AVERAGE(C$10:C21050)</f>
        <v>1.0472458533339584</v>
      </c>
      <c r="G21050" s="23"/>
    </row>
    <row r="21051" spans="1:7" customFormat="1">
      <c r="A21051" s="122">
        <v>43689</v>
      </c>
      <c r="B21051" s="123">
        <v>2.12</v>
      </c>
      <c r="C21051">
        <f>IFERROR(((VLOOKUP(A21051,'Interest Rates-10yr'!$A$9:$C$15239,2,FALSE))-B21051),C21050)</f>
        <v>-0.4700000000000002</v>
      </c>
      <c r="D21051" s="98">
        <f>AVERAGE(C$10:C21051)</f>
        <v>1.0471737477426013</v>
      </c>
      <c r="G21051" s="23"/>
    </row>
    <row r="21052" spans="1:7" customFormat="1">
      <c r="A21052" s="122">
        <v>43690</v>
      </c>
      <c r="B21052" s="123">
        <v>2.12</v>
      </c>
      <c r="C21052">
        <f>IFERROR(((VLOOKUP(A21052,'Interest Rates-10yr'!$A$9:$C$15239,2,FALSE))-B21052),C21051)</f>
        <v>-0.44000000000000017</v>
      </c>
      <c r="D21052" s="98">
        <f>AVERAGE(C$10:C21052)</f>
        <v>1.0471030746566468</v>
      </c>
      <c r="G21052" s="23"/>
    </row>
    <row r="21053" spans="1:7" customFormat="1">
      <c r="A21053" s="122">
        <v>43691</v>
      </c>
      <c r="B21053" s="123">
        <v>2.12</v>
      </c>
      <c r="C21053">
        <f>IFERROR(((VLOOKUP(A21053,'Interest Rates-10yr'!$A$9:$C$15239,2,FALSE))-B21053),C21052)</f>
        <v>-0.53</v>
      </c>
      <c r="D21053" s="98">
        <f>AVERAGE(C$10:C21053)</f>
        <v>1.0470281315339203</v>
      </c>
      <c r="G21053" s="23"/>
    </row>
    <row r="21054" spans="1:7" customFormat="1">
      <c r="A21054" s="122">
        <v>43692</v>
      </c>
      <c r="B21054" s="123">
        <v>2.13</v>
      </c>
      <c r="C21054">
        <f>IFERROR(((VLOOKUP(A21054,'Interest Rates-10yr'!$A$9:$C$15239,2,FALSE))-B21054),C21053)</f>
        <v>-0.60999999999999988</v>
      </c>
      <c r="D21054" s="98">
        <f>AVERAGE(C$10:C21054)</f>
        <v>1.0469493941553727</v>
      </c>
      <c r="G21054" s="23"/>
    </row>
    <row r="21055" spans="1:7" customFormat="1">
      <c r="A21055" s="122">
        <v>43693</v>
      </c>
      <c r="B21055" s="123">
        <v>2.13</v>
      </c>
      <c r="C21055">
        <f>IFERROR(((VLOOKUP(A21055,'Interest Rates-10yr'!$A$9:$C$15239,2,FALSE))-B21055),C21054)</f>
        <v>-0.57999999999999985</v>
      </c>
      <c r="D21055" s="98">
        <f>AVERAGE(C$10:C21055)</f>
        <v>1.0468720897082493</v>
      </c>
      <c r="G21055" s="23"/>
    </row>
    <row r="21056" spans="1:7" customFormat="1">
      <c r="A21056" s="122">
        <v>43694</v>
      </c>
      <c r="B21056" s="123">
        <v>2.13</v>
      </c>
      <c r="C21056">
        <f>IFERROR(((VLOOKUP(A21056,'Interest Rates-10yr'!$A$9:$C$15239,2,FALSE))-B21056),C21055)</f>
        <v>-0.57999999999999985</v>
      </c>
      <c r="D21056" s="98">
        <f>AVERAGE(C$10:C21056)</f>
        <v>1.0467947926070136</v>
      </c>
      <c r="G21056" s="23"/>
    </row>
    <row r="21057" spans="1:7" customFormat="1">
      <c r="A21057" s="122">
        <v>43695</v>
      </c>
      <c r="B21057" s="123">
        <v>2.13</v>
      </c>
      <c r="C21057">
        <f>IFERROR(((VLOOKUP(A21057,'Interest Rates-10yr'!$A$9:$C$15239,2,FALSE))-B21057),C21056)</f>
        <v>-0.57999999999999985</v>
      </c>
      <c r="D21057" s="98">
        <f>AVERAGE(C$10:C21057)</f>
        <v>1.0467175028506182</v>
      </c>
      <c r="G21057" s="23"/>
    </row>
    <row r="21058" spans="1:7" customFormat="1">
      <c r="A21058" s="122">
        <v>43696</v>
      </c>
      <c r="B21058" s="123">
        <v>2.13</v>
      </c>
      <c r="C21058">
        <f>IFERROR(((VLOOKUP(A21058,'Interest Rates-10yr'!$A$9:$C$15239,2,FALSE))-B21058),C21057)</f>
        <v>-0.5299999999999998</v>
      </c>
      <c r="D21058" s="98">
        <f>AVERAGE(C$10:C21058)</f>
        <v>1.046642595847775</v>
      </c>
      <c r="G21058" s="23"/>
    </row>
    <row r="21059" spans="1:7" customFormat="1">
      <c r="A21059" s="122">
        <v>43697</v>
      </c>
      <c r="B21059" s="123">
        <v>2.13</v>
      </c>
      <c r="C21059">
        <f>IFERROR(((VLOOKUP(A21059,'Interest Rates-10yr'!$A$9:$C$15239,2,FALSE))-B21059),C21058)</f>
        <v>-0.57999999999999985</v>
      </c>
      <c r="D21059" s="98">
        <f>AVERAGE(C$10:C21059)</f>
        <v>1.0465653206650742</v>
      </c>
      <c r="G21059" s="23"/>
    </row>
    <row r="21060" spans="1:7" customFormat="1">
      <c r="A21060" s="122">
        <v>43698</v>
      </c>
      <c r="B21060" s="123">
        <v>2.12</v>
      </c>
      <c r="C21060">
        <f>IFERROR(((VLOOKUP(A21060,'Interest Rates-10yr'!$A$9:$C$15239,2,FALSE))-B21060),C21059)</f>
        <v>-0.53</v>
      </c>
      <c r="D21060" s="98">
        <f>AVERAGE(C$10:C21060)</f>
        <v>1.0464904280081617</v>
      </c>
      <c r="G21060" s="23"/>
    </row>
    <row r="21061" spans="1:7" customFormat="1">
      <c r="A21061" s="122">
        <v>43699</v>
      </c>
      <c r="B21061" s="123">
        <v>2.12</v>
      </c>
      <c r="C21061">
        <f>IFERROR(((VLOOKUP(A21061,'Interest Rates-10yr'!$A$9:$C$15239,2,FALSE))-B21061),C21060)</f>
        <v>-0.5</v>
      </c>
      <c r="D21061" s="98">
        <f>AVERAGE(C$10:C21061)</f>
        <v>1.0464169675090165</v>
      </c>
      <c r="G21061" s="23"/>
    </row>
    <row r="21062" spans="1:7" customFormat="1">
      <c r="A21062" s="122">
        <v>43700</v>
      </c>
      <c r="B21062" s="123">
        <v>2.12</v>
      </c>
      <c r="C21062">
        <f>IFERROR(((VLOOKUP(A21062,'Interest Rates-10yr'!$A$9:$C$15239,2,FALSE))-B21062),C21061)</f>
        <v>-0.60000000000000009</v>
      </c>
      <c r="D21062" s="98">
        <f>AVERAGE(C$10:C21062)</f>
        <v>1.04633876407162</v>
      </c>
      <c r="G21062" s="23"/>
    </row>
    <row r="21063" spans="1:7" customFormat="1">
      <c r="A21063" s="122">
        <v>43701</v>
      </c>
      <c r="B21063" s="123">
        <v>2.12</v>
      </c>
      <c r="C21063">
        <f>IFERROR(((VLOOKUP(A21063,'Interest Rates-10yr'!$A$9:$C$15239,2,FALSE))-B21063),C21062)</f>
        <v>-0.60000000000000009</v>
      </c>
      <c r="D21063" s="98">
        <f>AVERAGE(C$10:C21063)</f>
        <v>1.0462605680630672</v>
      </c>
      <c r="G21063" s="23"/>
    </row>
    <row r="21064" spans="1:7" customFormat="1">
      <c r="A21064" s="122">
        <v>43702</v>
      </c>
      <c r="B21064" s="123">
        <v>2.12</v>
      </c>
      <c r="C21064">
        <f>IFERROR(((VLOOKUP(A21064,'Interest Rates-10yr'!$A$9:$C$15239,2,FALSE))-B21064),C21063)</f>
        <v>-0.60000000000000009</v>
      </c>
      <c r="D21064" s="98">
        <f>AVERAGE(C$10:C21064)</f>
        <v>1.0461823794822995</v>
      </c>
      <c r="G21064" s="23"/>
    </row>
    <row r="21065" spans="1:7" customFormat="1">
      <c r="A21065" s="122">
        <v>43703</v>
      </c>
      <c r="B21065" s="123">
        <v>2.12</v>
      </c>
      <c r="C21065">
        <f>IFERROR(((VLOOKUP(A21065,'Interest Rates-10yr'!$A$9:$C$15239,2,FALSE))-B21065),C21064)</f>
        <v>-0.58000000000000007</v>
      </c>
      <c r="D21065" s="98">
        <f>AVERAGE(C$10:C21065)</f>
        <v>1.0461051481762831</v>
      </c>
      <c r="G21065" s="23"/>
    </row>
    <row r="21066" spans="1:7" customFormat="1">
      <c r="A21066" s="122">
        <v>43704</v>
      </c>
      <c r="B21066" s="123">
        <v>2.12</v>
      </c>
      <c r="C21066">
        <f>IFERROR(((VLOOKUP(A21066,'Interest Rates-10yr'!$A$9:$C$15239,2,FALSE))-B21066),C21065)</f>
        <v>-0.63000000000000012</v>
      </c>
      <c r="D21066" s="98">
        <f>AVERAGE(C$10:C21066)</f>
        <v>1.0460255496984288</v>
      </c>
      <c r="G21066" s="23"/>
    </row>
    <row r="21067" spans="1:7" customFormat="1">
      <c r="A21067" s="122">
        <v>43705</v>
      </c>
      <c r="B21067" s="123">
        <v>2.12</v>
      </c>
      <c r="C21067">
        <f>IFERROR(((VLOOKUP(A21067,'Interest Rates-10yr'!$A$9:$C$15239,2,FALSE))-B21067),C21066)</f>
        <v>-0.65000000000000013</v>
      </c>
      <c r="D21067" s="98">
        <f>AVERAGE(C$10:C21067)</f>
        <v>1.0459450090226903</v>
      </c>
      <c r="G21067" s="23"/>
    </row>
    <row r="21068" spans="1:7" customFormat="1">
      <c r="A21068" s="122">
        <v>43706</v>
      </c>
      <c r="B21068" s="123">
        <v>2.12</v>
      </c>
      <c r="C21068">
        <f>IFERROR(((VLOOKUP(A21068,'Interest Rates-10yr'!$A$9:$C$15239,2,FALSE))-B21068),C21067)</f>
        <v>-0.62000000000000011</v>
      </c>
      <c r="D21068" s="98">
        <f>AVERAGE(C$10:C21068)</f>
        <v>1.0458659005650701</v>
      </c>
      <c r="G21068" s="23"/>
    </row>
    <row r="21069" spans="1:7" customFormat="1">
      <c r="A21069" s="122">
        <v>43707</v>
      </c>
      <c r="B21069" s="123">
        <v>2.13</v>
      </c>
      <c r="C21069">
        <f>IFERROR(((VLOOKUP(A21069,'Interest Rates-10yr'!$A$9:$C$15239,2,FALSE))-B21069),C21068)</f>
        <v>-0.62999999999999989</v>
      </c>
      <c r="D21069" s="98">
        <f>AVERAGE(C$10:C21069)</f>
        <v>1.0457863247863159</v>
      </c>
      <c r="G21069" s="23"/>
    </row>
    <row r="21070" spans="1:7" customFormat="1">
      <c r="A21070" s="122">
        <v>43708</v>
      </c>
      <c r="B21070" s="123">
        <v>2.13</v>
      </c>
      <c r="C21070">
        <f>IFERROR(((VLOOKUP(A21070,'Interest Rates-10yr'!$A$9:$C$15239,2,FALSE))-B21070),C21069)</f>
        <v>-0.62999999999999989</v>
      </c>
      <c r="D21070" s="98">
        <f>AVERAGE(C$10:C21070)</f>
        <v>1.0457067565642568</v>
      </c>
      <c r="G21070" s="23"/>
    </row>
    <row r="21071" spans="1:7" customFormat="1">
      <c r="A21071" s="122">
        <v>43709</v>
      </c>
      <c r="B21071" s="123">
        <v>2.13</v>
      </c>
      <c r="C21071">
        <f>IFERROR(((VLOOKUP(A21071,'Interest Rates-10yr'!$A$9:$C$15239,2,FALSE))-B21071),C21070)</f>
        <v>-0.62999999999999989</v>
      </c>
      <c r="D21071" s="98">
        <f>AVERAGE(C$10:C21071)</f>
        <v>1.0456271958978165</v>
      </c>
      <c r="G21071" s="23"/>
    </row>
    <row r="21072" spans="1:7" customFormat="1">
      <c r="A21072" s="122">
        <v>43710</v>
      </c>
      <c r="B21072" s="123">
        <v>2.13</v>
      </c>
      <c r="C21072">
        <f>IFERROR(((VLOOKUP(A21072,'Interest Rates-10yr'!$A$9:$C$15239,2,FALSE))-B21072),C21071)</f>
        <v>-0.62999999999999989</v>
      </c>
      <c r="D21072" s="98">
        <f>AVERAGE(C$10:C21072)</f>
        <v>1.0455476427859189</v>
      </c>
      <c r="G21072" s="23"/>
    </row>
    <row r="21073" spans="1:7" customFormat="1">
      <c r="A21073" s="122">
        <v>43711</v>
      </c>
      <c r="B21073" s="123">
        <v>2.13</v>
      </c>
      <c r="C21073">
        <f>IFERROR(((VLOOKUP(A21073,'Interest Rates-10yr'!$A$9:$C$15239,2,FALSE))-B21073),C21072)</f>
        <v>-0.65999999999999992</v>
      </c>
      <c r="D21073" s="98">
        <f>AVERAGE(C$10:C21073)</f>
        <v>1.0454666729965729</v>
      </c>
      <c r="G21073" s="23"/>
    </row>
    <row r="21074" spans="1:7" customFormat="1">
      <c r="A21074" s="122">
        <v>43712</v>
      </c>
      <c r="B21074" s="123">
        <v>2.13</v>
      </c>
      <c r="C21074">
        <f>IFERROR(((VLOOKUP(A21074,'Interest Rates-10yr'!$A$9:$C$15239,2,FALSE))-B21074),C21073)</f>
        <v>-0.65999999999999992</v>
      </c>
      <c r="D21074" s="98">
        <f>AVERAGE(C$10:C21074)</f>
        <v>1.0453857108948403</v>
      </c>
      <c r="G21074" s="23"/>
    </row>
    <row r="21075" spans="1:7" customFormat="1">
      <c r="A21075" s="122">
        <v>43713</v>
      </c>
      <c r="B21075" s="123">
        <v>2.13</v>
      </c>
      <c r="C21075">
        <f>IFERROR(((VLOOKUP(A21075,'Interest Rates-10yr'!$A$9:$C$15239,2,FALSE))-B21075),C21074)</f>
        <v>-0.55999999999999983</v>
      </c>
      <c r="D21075" s="98">
        <f>AVERAGE(C$10:C21075)</f>
        <v>1.0453095034652904</v>
      </c>
      <c r="G21075" s="23"/>
    </row>
    <row r="21076" spans="1:7" customFormat="1">
      <c r="A21076" s="122">
        <v>43714</v>
      </c>
      <c r="B21076" s="123">
        <v>2.12</v>
      </c>
      <c r="C21076">
        <f>IFERROR(((VLOOKUP(A21076,'Interest Rates-10yr'!$A$9:$C$15239,2,FALSE))-B21076),C21075)</f>
        <v>-0.57000000000000006</v>
      </c>
      <c r="D21076" s="98">
        <f>AVERAGE(C$10:C21076)</f>
        <v>1.0452328285944752</v>
      </c>
      <c r="G21076" s="23"/>
    </row>
    <row r="21077" spans="1:7" customFormat="1">
      <c r="A21077" s="122">
        <v>43715</v>
      </c>
      <c r="B21077" s="123">
        <v>2.12</v>
      </c>
      <c r="C21077">
        <f>IFERROR(((VLOOKUP(A21077,'Interest Rates-10yr'!$A$9:$C$15239,2,FALSE))-B21077),C21076)</f>
        <v>-0.57000000000000006</v>
      </c>
      <c r="D21077" s="98">
        <f>AVERAGE(C$10:C21077)</f>
        <v>1.0451561610024591</v>
      </c>
      <c r="G21077" s="23"/>
    </row>
    <row r="21078" spans="1:7" customFormat="1">
      <c r="A21078" s="122">
        <v>43716</v>
      </c>
      <c r="B21078" s="123">
        <v>2.12</v>
      </c>
      <c r="C21078">
        <f>IFERROR(((VLOOKUP(A21078,'Interest Rates-10yr'!$A$9:$C$15239,2,FALSE))-B21078),C21077)</f>
        <v>-0.57000000000000006</v>
      </c>
      <c r="D21078" s="98">
        <f>AVERAGE(C$10:C21078)</f>
        <v>1.0450795006882059</v>
      </c>
      <c r="G21078" s="23"/>
    </row>
    <row r="21079" spans="1:7" customFormat="1">
      <c r="A21079" s="122">
        <v>43717</v>
      </c>
      <c r="B21079" s="123">
        <v>2.13</v>
      </c>
      <c r="C21079">
        <f>IFERROR(((VLOOKUP(A21079,'Interest Rates-10yr'!$A$9:$C$15239,2,FALSE))-B21079),C21078)</f>
        <v>-0.5</v>
      </c>
      <c r="D21079" s="98">
        <f>AVERAGE(C$10:C21079)</f>
        <v>1.0450061699098154</v>
      </c>
      <c r="G21079" s="23"/>
    </row>
    <row r="21080" spans="1:7" customFormat="1">
      <c r="A21080" s="122">
        <v>43718</v>
      </c>
      <c r="B21080" s="123">
        <v>2.13</v>
      </c>
      <c r="C21080">
        <f>IFERROR(((VLOOKUP(A21080,'Interest Rates-10yr'!$A$9:$C$15239,2,FALSE))-B21080),C21079)</f>
        <v>-0.40999999999999992</v>
      </c>
      <c r="D21080" s="98">
        <f>AVERAGE(C$10:C21080)</f>
        <v>1.0449371173650899</v>
      </c>
      <c r="G21080" s="23"/>
    </row>
    <row r="21081" spans="1:7" customFormat="1">
      <c r="A21081" s="122">
        <v>43719</v>
      </c>
      <c r="B21081" s="123">
        <v>2.13</v>
      </c>
      <c r="C21081">
        <f>IFERROR(((VLOOKUP(A21081,'Interest Rates-10yr'!$A$9:$C$15239,2,FALSE))-B21081),C21080)</f>
        <v>-0.37999999999999989</v>
      </c>
      <c r="D21081" s="98">
        <f>AVERAGE(C$10:C21081)</f>
        <v>1.0448694950645316</v>
      </c>
      <c r="G21081" s="23"/>
    </row>
    <row r="21082" spans="1:7" customFormat="1">
      <c r="A21082" s="122">
        <v>43720</v>
      </c>
      <c r="B21082" s="123">
        <v>2.13</v>
      </c>
      <c r="C21082">
        <f>IFERROR(((VLOOKUP(A21082,'Interest Rates-10yr'!$A$9:$C$15239,2,FALSE))-B21082),C21081)</f>
        <v>-0.33999999999999986</v>
      </c>
      <c r="D21082" s="98">
        <f>AVERAGE(C$10:C21082)</f>
        <v>1.0448037773454093</v>
      </c>
      <c r="G21082" s="23"/>
    </row>
    <row r="21083" spans="1:7" customFormat="1">
      <c r="A21083" s="122">
        <v>43721</v>
      </c>
      <c r="B21083" s="123">
        <v>2.14</v>
      </c>
      <c r="C21083">
        <f>IFERROR(((VLOOKUP(A21083,'Interest Rates-10yr'!$A$9:$C$15239,2,FALSE))-B21083),C21082)</f>
        <v>-0.24000000000000021</v>
      </c>
      <c r="D21083" s="98">
        <f>AVERAGE(C$10:C21083)</f>
        <v>1.0447428110467785</v>
      </c>
      <c r="G21083" s="23"/>
    </row>
    <row r="21084" spans="1:7" customFormat="1">
      <c r="A21084" s="122">
        <v>43722</v>
      </c>
      <c r="B21084" s="123">
        <v>2.14</v>
      </c>
      <c r="C21084">
        <f>IFERROR(((VLOOKUP(A21084,'Interest Rates-10yr'!$A$9:$C$15239,2,FALSE))-B21084),C21083)</f>
        <v>-0.24000000000000021</v>
      </c>
      <c r="D21084" s="98">
        <f>AVERAGE(C$10:C21084)</f>
        <v>1.0446818505337987</v>
      </c>
      <c r="G21084" s="23"/>
    </row>
    <row r="21085" spans="1:7" customFormat="1">
      <c r="A21085" s="122">
        <v>43723</v>
      </c>
      <c r="B21085" s="123">
        <v>2.14</v>
      </c>
      <c r="C21085">
        <f>IFERROR(((VLOOKUP(A21085,'Interest Rates-10yr'!$A$9:$C$15239,2,FALSE))-B21085),C21084)</f>
        <v>-0.24000000000000021</v>
      </c>
      <c r="D21085" s="98">
        <f>AVERAGE(C$10:C21085)</f>
        <v>1.0446208958056464</v>
      </c>
      <c r="G21085" s="23"/>
    </row>
    <row r="21086" spans="1:7" customFormat="1">
      <c r="A21086" s="122">
        <v>43724</v>
      </c>
      <c r="B21086" s="123">
        <v>2.25</v>
      </c>
      <c r="C21086">
        <f>IFERROR(((VLOOKUP(A21086,'Interest Rates-10yr'!$A$9:$C$15239,2,FALSE))-B21086),C21085)</f>
        <v>-0.40999999999999992</v>
      </c>
      <c r="D21086" s="98">
        <f>AVERAGE(C$10:C21086)</f>
        <v>1.0445518811975045</v>
      </c>
      <c r="G21086" s="23"/>
    </row>
    <row r="21087" spans="1:7" customFormat="1">
      <c r="A21087" s="122">
        <v>43725</v>
      </c>
      <c r="B21087" s="123">
        <v>2.2999999999999998</v>
      </c>
      <c r="C21087">
        <f>IFERROR(((VLOOKUP(A21087,'Interest Rates-10yr'!$A$9:$C$15239,2,FALSE))-B21087),C21086)</f>
        <v>-0.48999999999999977</v>
      </c>
      <c r="D21087" s="98">
        <f>AVERAGE(C$10:C21087)</f>
        <v>1.0444790777113484</v>
      </c>
      <c r="G21087" s="23"/>
    </row>
    <row r="21088" spans="1:7" customFormat="1">
      <c r="A21088" s="122">
        <v>43726</v>
      </c>
      <c r="B21088" s="123">
        <v>2.25</v>
      </c>
      <c r="C21088">
        <f>IFERROR(((VLOOKUP(A21088,'Interest Rates-10yr'!$A$9:$C$15239,2,FALSE))-B21088),C21087)</f>
        <v>-0.44999999999999996</v>
      </c>
      <c r="D21088" s="98">
        <f>AVERAGE(C$10:C21088)</f>
        <v>1.0444081787560986</v>
      </c>
      <c r="G21088" s="23"/>
    </row>
    <row r="21089" spans="1:8">
      <c r="A21089" s="122">
        <v>43727</v>
      </c>
      <c r="B21089" s="123">
        <v>1.9</v>
      </c>
      <c r="C21089">
        <f>IFERROR(((VLOOKUP(A21089,'Interest Rates-10yr'!$A$9:$C$15239,2,FALSE))-B21089),C21088)</f>
        <v>-0.10999999999999988</v>
      </c>
      <c r="D21089" s="98">
        <f>AVERAGE(C$10:C21089)</f>
        <v>1.0443534155597629</v>
      </c>
      <c r="H21089"/>
    </row>
    <row r="21090" spans="1:8">
      <c r="A21090" s="122">
        <v>43728</v>
      </c>
      <c r="B21090" s="123">
        <v>1.9</v>
      </c>
      <c r="C21090">
        <f>IFERROR(((VLOOKUP(A21090,'Interest Rates-10yr'!$A$9:$C$15239,2,FALSE))-B21090),C21089)</f>
        <v>-0.15999999999999992</v>
      </c>
      <c r="D21090" s="98">
        <f>AVERAGE(C$10:C21090)</f>
        <v>1.0442962857549358</v>
      </c>
      <c r="H21090"/>
    </row>
    <row r="21091" spans="1:8">
      <c r="A21091" s="122">
        <v>43729</v>
      </c>
      <c r="B21091" s="123">
        <v>1.9</v>
      </c>
      <c r="C21091">
        <f>IFERROR(((VLOOKUP(A21091,'Interest Rates-10yr'!$A$9:$C$15239,2,FALSE))-B21091),C21090)</f>
        <v>-0.15999999999999992</v>
      </c>
      <c r="D21091" s="98">
        <f>AVERAGE(C$10:C21091)</f>
        <v>1.0442391613698796</v>
      </c>
      <c r="H21091"/>
    </row>
    <row r="21092" spans="1:8">
      <c r="A21092" s="122">
        <v>43730</v>
      </c>
      <c r="B21092" s="123">
        <v>1.9</v>
      </c>
      <c r="C21092">
        <f>IFERROR(((VLOOKUP(A21092,'Interest Rates-10yr'!$A$9:$C$15239,2,FALSE))-B21092),C21091)</f>
        <v>-0.15999999999999992</v>
      </c>
      <c r="D21092" s="98">
        <f>AVERAGE(C$10:C21092)</f>
        <v>1.0441820424038231</v>
      </c>
      <c r="H21092"/>
    </row>
    <row r="21093" spans="1:8">
      <c r="A21093" s="122">
        <v>43731</v>
      </c>
      <c r="B21093" s="123">
        <v>1.9</v>
      </c>
      <c r="C21093">
        <f>IFERROR(((VLOOKUP(A21093,'Interest Rates-10yr'!$A$9:$C$15239,2,FALSE))-B21093),C21092)</f>
        <v>-0.17999999999999994</v>
      </c>
      <c r="D21093" s="98">
        <f>AVERAGE(C$10:C21093)</f>
        <v>1.0441239802693891</v>
      </c>
      <c r="H21093"/>
    </row>
    <row r="21094" spans="1:8">
      <c r="A21094" s="122">
        <v>43732</v>
      </c>
      <c r="B21094" s="123">
        <v>1.9</v>
      </c>
      <c r="C21094">
        <f>IFERROR(((VLOOKUP(A21094,'Interest Rates-10yr'!$A$9:$C$15239,2,FALSE))-B21094),C21093)</f>
        <v>-0.26</v>
      </c>
      <c r="D21094" s="98">
        <f>AVERAGE(C$10:C21094)</f>
        <v>1.0440621294759214</v>
      </c>
      <c r="H21094"/>
    </row>
    <row r="21095" spans="1:8">
      <c r="A21095" s="122">
        <v>43733</v>
      </c>
      <c r="B21095" s="123">
        <v>1.9</v>
      </c>
      <c r="C21095">
        <f>IFERROR(((VLOOKUP(A21095,'Interest Rates-10yr'!$A$9:$C$15239,2,FALSE))-B21095),C21094)</f>
        <v>-0.16999999999999993</v>
      </c>
      <c r="D21095" s="98">
        <f>AVERAGE(C$10:C21095)</f>
        <v>1.0440045527838284</v>
      </c>
      <c r="H21095"/>
    </row>
    <row r="21096" spans="1:8">
      <c r="A21096" s="122">
        <v>43734</v>
      </c>
      <c r="B21096" s="123">
        <v>1.85</v>
      </c>
      <c r="C21096">
        <f>IFERROR(((VLOOKUP(A21096,'Interest Rates-10yr'!$A$9:$C$15239,2,FALSE))-B21096),C21095)</f>
        <v>-0.15000000000000013</v>
      </c>
      <c r="D21096" s="98">
        <f>AVERAGE(C$10:C21096)</f>
        <v>1.0439479300042587</v>
      </c>
      <c r="H21096"/>
    </row>
    <row r="21097" spans="1:8">
      <c r="A21097" s="122">
        <v>43735</v>
      </c>
      <c r="B21097" s="123">
        <v>1.83</v>
      </c>
      <c r="C21097">
        <f>IFERROR(((VLOOKUP(A21097,'Interest Rates-10yr'!$A$9:$C$15239,2,FALSE))-B21097),C21096)</f>
        <v>-0.14000000000000012</v>
      </c>
      <c r="D21097" s="98">
        <f>AVERAGE(C$10:C21097)</f>
        <v>1.0438917867981699</v>
      </c>
      <c r="H21097"/>
    </row>
    <row r="21098" spans="1:8">
      <c r="A21098" s="122">
        <v>43736</v>
      </c>
      <c r="B21098" s="123">
        <v>1.83</v>
      </c>
      <c r="C21098">
        <f>IFERROR(((VLOOKUP(A21098,'Interest Rates-10yr'!$A$9:$C$15239,2,FALSE))-B21098),C21097)</f>
        <v>-0.14000000000000012</v>
      </c>
      <c r="D21098" s="98">
        <f>AVERAGE(C$10:C21098)</f>
        <v>1.0438356489164875</v>
      </c>
      <c r="H21098"/>
    </row>
    <row r="21099" spans="1:8">
      <c r="A21099" s="122">
        <v>43737</v>
      </c>
      <c r="B21099" s="123">
        <v>1.83</v>
      </c>
      <c r="C21099">
        <f>IFERROR(((VLOOKUP(A21099,'Interest Rates-10yr'!$A$9:$C$15239,2,FALSE))-B21099),C21098)</f>
        <v>-0.14000000000000012</v>
      </c>
      <c r="D21099" s="98">
        <f>AVERAGE(C$10:C21099)</f>
        <v>1.0437795163584545</v>
      </c>
      <c r="H21099"/>
    </row>
    <row r="21100" spans="1:8">
      <c r="A21100" s="122">
        <v>43738</v>
      </c>
      <c r="B21100" s="123">
        <v>1.9</v>
      </c>
      <c r="C21100">
        <f>IFERROR(((VLOOKUP(A21100,'Interest Rates-10yr'!$A$9:$C$15239,2,FALSE))-B21100),C21099)</f>
        <v>-0.21999999999999997</v>
      </c>
      <c r="D21100" s="98">
        <f>AVERAGE(C$10:C21100)</f>
        <v>1.0437195960362147</v>
      </c>
      <c r="F21100" s="12" t="s">
        <v>310</v>
      </c>
      <c r="G21100" s="23">
        <f>(AVERAGE(B21009:B21100))/100</f>
        <v>2.1893478260869566E-2</v>
      </c>
      <c r="H21100" s="23">
        <f>(AVERAGE(C21009:C21100))/100</f>
        <v>-3.9358695652173909E-3</v>
      </c>
    </row>
    <row r="21101" spans="1:8">
      <c r="A21101" s="122">
        <v>43739</v>
      </c>
      <c r="B21101" s="123">
        <v>1.88</v>
      </c>
      <c r="C21101">
        <f>IFERROR(((VLOOKUP(A21101,'Interest Rates-10yr'!$A$9:$C$15239,2,FALSE))-B21101),C21100)</f>
        <v>-0.22999999999999998</v>
      </c>
      <c r="D21101" s="98">
        <f>AVERAGE(C$10:C21101)</f>
        <v>1.0436592072823727</v>
      </c>
      <c r="H21101"/>
    </row>
    <row r="21102" spans="1:8">
      <c r="A21102" s="122">
        <v>43740</v>
      </c>
      <c r="B21102" s="123">
        <v>1.85</v>
      </c>
      <c r="C21102">
        <f>IFERROR(((VLOOKUP(A21102,'Interest Rates-10yr'!$A$9:$C$15239,2,FALSE))-B21102),C21101)</f>
        <v>-0.25</v>
      </c>
      <c r="D21102" s="98">
        <f>AVERAGE(C$10:C21102)</f>
        <v>1.0435978760726214</v>
      </c>
      <c r="H21102"/>
    </row>
    <row r="21103" spans="1:8">
      <c r="A21103" s="122">
        <v>43741</v>
      </c>
      <c r="B21103" s="123">
        <v>1.83</v>
      </c>
      <c r="C21103">
        <f>IFERROR(((VLOOKUP(A21103,'Interest Rates-10yr'!$A$9:$C$15239,2,FALSE))-B21103),C21102)</f>
        <v>-0.29000000000000004</v>
      </c>
      <c r="D21103" s="98">
        <f>AVERAGE(C$10:C21103)</f>
        <v>1.0435346544040867</v>
      </c>
      <c r="H21103"/>
    </row>
    <row r="21104" spans="1:8">
      <c r="A21104" s="122">
        <v>43742</v>
      </c>
      <c r="B21104" s="123">
        <v>1.82</v>
      </c>
      <c r="C21104">
        <f>IFERROR(((VLOOKUP(A21104,'Interest Rates-10yr'!$A$9:$C$15239,2,FALSE))-B21104),C21103)</f>
        <v>-0.30000000000000004</v>
      </c>
      <c r="D21104" s="98">
        <f>AVERAGE(C$10:C21104)</f>
        <v>1.0434709646835649</v>
      </c>
      <c r="H21104"/>
    </row>
    <row r="21105" spans="1:7" customFormat="1">
      <c r="A21105" s="122">
        <v>43743</v>
      </c>
      <c r="B21105" s="123">
        <v>1.82</v>
      </c>
      <c r="C21105">
        <f>IFERROR(((VLOOKUP(A21105,'Interest Rates-10yr'!$A$9:$C$15239,2,FALSE))-B21105),C21104)</f>
        <v>-0.30000000000000004</v>
      </c>
      <c r="D21105" s="98">
        <f>AVERAGE(C$10:C21105)</f>
        <v>1.0434072810011283</v>
      </c>
      <c r="G21105" s="23"/>
    </row>
    <row r="21106" spans="1:7" customFormat="1">
      <c r="A21106" s="122">
        <v>43744</v>
      </c>
      <c r="B21106" s="123">
        <v>1.82</v>
      </c>
      <c r="C21106">
        <f>IFERROR(((VLOOKUP(A21106,'Interest Rates-10yr'!$A$9:$C$15239,2,FALSE))-B21106),C21105)</f>
        <v>-0.30000000000000004</v>
      </c>
      <c r="D21106" s="98">
        <f>AVERAGE(C$10:C21106)</f>
        <v>1.0433436033559182</v>
      </c>
      <c r="G21106" s="23"/>
    </row>
    <row r="21107" spans="1:7" customFormat="1">
      <c r="A21107" s="122">
        <v>43745</v>
      </c>
      <c r="B21107" s="123">
        <v>1.82</v>
      </c>
      <c r="C21107">
        <f>IFERROR(((VLOOKUP(A21107,'Interest Rates-10yr'!$A$9:$C$15239,2,FALSE))-B21107),C21106)</f>
        <v>-0.26</v>
      </c>
      <c r="D21107" s="98">
        <f>AVERAGE(C$10:C21107)</f>
        <v>1.0432818276613807</v>
      </c>
      <c r="G21107" s="23"/>
    </row>
    <row r="21108" spans="1:7" customFormat="1">
      <c r="A21108" s="122">
        <v>43746</v>
      </c>
      <c r="B21108" s="123">
        <v>1.82</v>
      </c>
      <c r="C21108">
        <f>IFERROR(((VLOOKUP(A21108,'Interest Rates-10yr'!$A$9:$C$15239,2,FALSE))-B21108),C21107)</f>
        <v>-0.28000000000000003</v>
      </c>
      <c r="D21108" s="98">
        <f>AVERAGE(C$10:C21108)</f>
        <v>1.0432191099104131</v>
      </c>
      <c r="G21108" s="23"/>
    </row>
    <row r="21109" spans="1:7" customFormat="1">
      <c r="A21109" s="122">
        <v>43747</v>
      </c>
      <c r="B21109" s="123">
        <v>1.82</v>
      </c>
      <c r="C21109">
        <f>IFERROR(((VLOOKUP(A21109,'Interest Rates-10yr'!$A$9:$C$15239,2,FALSE))-B21109),C21108)</f>
        <v>-0.22999999999999998</v>
      </c>
      <c r="D21109" s="98">
        <f>AVERAGE(C$10:C21109)</f>
        <v>1.0431587677725027</v>
      </c>
      <c r="G21109" s="23"/>
    </row>
    <row r="21110" spans="1:7" customFormat="1">
      <c r="A21110" s="122">
        <v>43748</v>
      </c>
      <c r="B21110" s="123">
        <v>1.82</v>
      </c>
      <c r="C21110">
        <f>IFERROR(((VLOOKUP(A21110,'Interest Rates-10yr'!$A$9:$C$15239,2,FALSE))-B21110),C21109)</f>
        <v>-0.15000000000000013</v>
      </c>
      <c r="D21110" s="98">
        <f>AVERAGE(C$10:C21110)</f>
        <v>1.0431022226434674</v>
      </c>
      <c r="G21110" s="23"/>
    </row>
    <row r="21111" spans="1:7" customFormat="1">
      <c r="A21111" s="122">
        <v>43749</v>
      </c>
      <c r="B21111" s="123">
        <v>1.82</v>
      </c>
      <c r="C21111">
        <f>IFERROR(((VLOOKUP(A21111,'Interest Rates-10yr'!$A$9:$C$15239,2,FALSE))-B21111),C21110)</f>
        <v>-6.0000000000000053E-2</v>
      </c>
      <c r="D21111" s="98">
        <f>AVERAGE(C$10:C21111)</f>
        <v>1.0430499478722304</v>
      </c>
      <c r="G21111" s="23"/>
    </row>
    <row r="21112" spans="1:7" customFormat="1">
      <c r="A21112" s="122">
        <v>43750</v>
      </c>
      <c r="B21112" s="123">
        <v>1.82</v>
      </c>
      <c r="C21112">
        <f>IFERROR(((VLOOKUP(A21112,'Interest Rates-10yr'!$A$9:$C$15239,2,FALSE))-B21112),C21111)</f>
        <v>-6.0000000000000053E-2</v>
      </c>
      <c r="D21112" s="98">
        <f>AVERAGE(C$10:C21112)</f>
        <v>1.0429976780552435</v>
      </c>
      <c r="G21112" s="23"/>
    </row>
    <row r="21113" spans="1:7" customFormat="1">
      <c r="A21113" s="122">
        <v>43751</v>
      </c>
      <c r="B21113" s="123">
        <v>1.82</v>
      </c>
      <c r="C21113">
        <f>IFERROR(((VLOOKUP(A21113,'Interest Rates-10yr'!$A$9:$C$15239,2,FALSE))-B21113),C21112)</f>
        <v>-6.0000000000000053E-2</v>
      </c>
      <c r="D21113" s="98">
        <f>AVERAGE(C$10:C21113)</f>
        <v>1.0429454131918026</v>
      </c>
      <c r="G21113" s="23"/>
    </row>
    <row r="21114" spans="1:7" customFormat="1">
      <c r="A21114" s="122">
        <v>43752</v>
      </c>
      <c r="B21114" s="123">
        <v>1.82</v>
      </c>
      <c r="C21114">
        <f>IFERROR(((VLOOKUP(A21114,'Interest Rates-10yr'!$A$9:$C$15239,2,FALSE))-B21114),C21113)</f>
        <v>-6.0000000000000053E-2</v>
      </c>
      <c r="D21114" s="98">
        <f>AVERAGE(C$10:C21114)</f>
        <v>1.0428931532812036</v>
      </c>
      <c r="G21114" s="23"/>
    </row>
    <row r="21115" spans="1:7" customFormat="1">
      <c r="A21115" s="122">
        <v>43753</v>
      </c>
      <c r="B21115" s="123">
        <v>1.9</v>
      </c>
      <c r="C21115">
        <f>IFERROR(((VLOOKUP(A21115,'Interest Rates-10yr'!$A$9:$C$15239,2,FALSE))-B21115),C21114)</f>
        <v>-0.12999999999999989</v>
      </c>
      <c r="D21115" s="98">
        <f>AVERAGE(C$10:C21115)</f>
        <v>1.0428375817303042</v>
      </c>
      <c r="G21115" s="23"/>
    </row>
    <row r="21116" spans="1:7" customFormat="1">
      <c r="A21116" s="122">
        <v>43754</v>
      </c>
      <c r="B21116" s="123">
        <v>1.9</v>
      </c>
      <c r="C21116">
        <f>IFERROR(((VLOOKUP(A21116,'Interest Rates-10yr'!$A$9:$C$15239,2,FALSE))-B21116),C21115)</f>
        <v>-0.14999999999999991</v>
      </c>
      <c r="D21116" s="98">
        <f>AVERAGE(C$10:C21116)</f>
        <v>1.042781067892159</v>
      </c>
      <c r="G21116" s="23"/>
    </row>
    <row r="21117" spans="1:7" customFormat="1">
      <c r="A21117" s="122">
        <v>43755</v>
      </c>
      <c r="B21117" s="123">
        <v>1.85</v>
      </c>
      <c r="C21117">
        <f>IFERROR(((VLOOKUP(A21117,'Interest Rates-10yr'!$A$9:$C$15239,2,FALSE))-B21117),C21116)</f>
        <v>-9.000000000000008E-2</v>
      </c>
      <c r="D21117" s="98">
        <f>AVERAGE(C$10:C21117)</f>
        <v>1.0427274019329069</v>
      </c>
      <c r="G21117" s="23"/>
    </row>
    <row r="21118" spans="1:7" customFormat="1">
      <c r="A21118" s="122">
        <v>43756</v>
      </c>
      <c r="B21118" s="123">
        <v>1.85</v>
      </c>
      <c r="C21118">
        <f>IFERROR(((VLOOKUP(A21118,'Interest Rates-10yr'!$A$9:$C$15239,2,FALSE))-B21118),C21117)</f>
        <v>-9.000000000000008E-2</v>
      </c>
      <c r="D21118" s="98">
        <f>AVERAGE(C$10:C21118)</f>
        <v>1.0426737410583069</v>
      </c>
      <c r="G21118" s="23"/>
    </row>
    <row r="21119" spans="1:7" customFormat="1">
      <c r="A21119" s="122">
        <v>43757</v>
      </c>
      <c r="B21119" s="123">
        <v>1.85</v>
      </c>
      <c r="C21119">
        <f>IFERROR(((VLOOKUP(A21119,'Interest Rates-10yr'!$A$9:$C$15239,2,FALSE))-B21119),C21118)</f>
        <v>-9.000000000000008E-2</v>
      </c>
      <c r="D21119" s="98">
        <f>AVERAGE(C$10:C21119)</f>
        <v>1.0426200852676362</v>
      </c>
      <c r="G21119" s="23"/>
    </row>
    <row r="21120" spans="1:7" customFormat="1">
      <c r="A21120" s="122">
        <v>43758</v>
      </c>
      <c r="B21120" s="123">
        <v>1.85</v>
      </c>
      <c r="C21120">
        <f>IFERROR(((VLOOKUP(A21120,'Interest Rates-10yr'!$A$9:$C$15239,2,FALSE))-B21120),C21119)</f>
        <v>-9.000000000000008E-2</v>
      </c>
      <c r="D21120" s="98">
        <f>AVERAGE(C$10:C21120)</f>
        <v>1.0425664345601724</v>
      </c>
      <c r="G21120" s="23"/>
    </row>
    <row r="21121" spans="1:7" customFormat="1">
      <c r="A21121" s="122">
        <v>43759</v>
      </c>
      <c r="B21121" s="123">
        <v>1.85</v>
      </c>
      <c r="C21121">
        <f>IFERROR(((VLOOKUP(A21121,'Interest Rates-10yr'!$A$9:$C$15239,2,FALSE))-B21121),C21120)</f>
        <v>-5.0000000000000044E-2</v>
      </c>
      <c r="D21121" s="98">
        <f>AVERAGE(C$10:C21121)</f>
        <v>1.0425146835922603</v>
      </c>
      <c r="G21121" s="23"/>
    </row>
    <row r="21122" spans="1:7" customFormat="1">
      <c r="A21122" s="122">
        <v>43760</v>
      </c>
      <c r="B21122" s="123">
        <v>1.85</v>
      </c>
      <c r="C21122">
        <f>IFERROR(((VLOOKUP(A21122,'Interest Rates-10yr'!$A$9:$C$15239,2,FALSE))-B21122),C21121)</f>
        <v>-7.0000000000000062E-2</v>
      </c>
      <c r="D21122" s="98">
        <f>AVERAGE(C$10:C21122)</f>
        <v>1.0424619902429688</v>
      </c>
      <c r="G21122" s="23"/>
    </row>
    <row r="21123" spans="1:7" customFormat="1">
      <c r="A21123" s="122">
        <v>43761</v>
      </c>
      <c r="B21123" s="123">
        <v>1.85</v>
      </c>
      <c r="C21123">
        <f>IFERROR(((VLOOKUP(A21123,'Interest Rates-10yr'!$A$9:$C$15239,2,FALSE))-B21123),C21122)</f>
        <v>-8.0000000000000071E-2</v>
      </c>
      <c r="D21123" s="98">
        <f>AVERAGE(C$10:C21123)</f>
        <v>1.0424088282655961</v>
      </c>
      <c r="G21123" s="23"/>
    </row>
    <row r="21124" spans="1:7" customFormat="1">
      <c r="A21124" s="122">
        <v>43762</v>
      </c>
      <c r="B21124" s="123">
        <v>1.85</v>
      </c>
      <c r="C21124">
        <f>IFERROR(((VLOOKUP(A21124,'Interest Rates-10yr'!$A$9:$C$15239,2,FALSE))-B21124),C21123)</f>
        <v>-8.0000000000000071E-2</v>
      </c>
      <c r="D21124" s="98">
        <f>AVERAGE(C$10:C21124)</f>
        <v>1.0423556713236939</v>
      </c>
      <c r="G21124" s="23"/>
    </row>
    <row r="21125" spans="1:7" customFormat="1">
      <c r="A21125" s="122">
        <v>43763</v>
      </c>
      <c r="B21125" s="123">
        <v>1.83</v>
      </c>
      <c r="C21125">
        <f>IFERROR(((VLOOKUP(A21125,'Interest Rates-10yr'!$A$9:$C$15239,2,FALSE))-B21125),C21124)</f>
        <v>-3.0000000000000027E-2</v>
      </c>
      <c r="D21125" s="98">
        <f>AVERAGE(C$10:C21125)</f>
        <v>1.0423048872892497</v>
      </c>
      <c r="G21125" s="23"/>
    </row>
    <row r="21126" spans="1:7" customFormat="1">
      <c r="A21126" s="122">
        <v>43764</v>
      </c>
      <c r="B21126" s="123">
        <v>1.83</v>
      </c>
      <c r="C21126">
        <f>IFERROR(((VLOOKUP(A21126,'Interest Rates-10yr'!$A$9:$C$15239,2,FALSE))-B21126),C21125)</f>
        <v>-3.0000000000000027E-2</v>
      </c>
      <c r="D21126" s="98">
        <f>AVERAGE(C$10:C21126)</f>
        <v>1.0422541080645831</v>
      </c>
      <c r="G21126" s="23"/>
    </row>
    <row r="21127" spans="1:7" customFormat="1">
      <c r="A21127" s="122">
        <v>43765</v>
      </c>
      <c r="B21127" s="123">
        <v>1.83</v>
      </c>
      <c r="C21127">
        <f>IFERROR(((VLOOKUP(A21127,'Interest Rates-10yr'!$A$9:$C$15239,2,FALSE))-B21127),C21126)</f>
        <v>-3.0000000000000027E-2</v>
      </c>
      <c r="D21127" s="98">
        <f>AVERAGE(C$10:C21127)</f>
        <v>1.0422033336490104</v>
      </c>
      <c r="G21127" s="23"/>
    </row>
    <row r="21128" spans="1:7" customFormat="1">
      <c r="A21128" s="122">
        <v>43766</v>
      </c>
      <c r="B21128" s="123">
        <v>1.83</v>
      </c>
      <c r="C21128">
        <f>IFERROR(((VLOOKUP(A21128,'Interest Rates-10yr'!$A$9:$C$15239,2,FALSE))-B21128),C21127)</f>
        <v>2.0000000000000018E-2</v>
      </c>
      <c r="D21128" s="98">
        <f>AVERAGE(C$10:C21128)</f>
        <v>1.0421549315781902</v>
      </c>
      <c r="G21128" s="23"/>
    </row>
    <row r="21129" spans="1:7" customFormat="1">
      <c r="A21129" s="122">
        <v>43767</v>
      </c>
      <c r="B21129" s="123">
        <v>1.82</v>
      </c>
      <c r="C21129">
        <f>IFERROR(((VLOOKUP(A21129,'Interest Rates-10yr'!$A$9:$C$15239,2,FALSE))-B21129),C21128)</f>
        <v>2.0000000000000018E-2</v>
      </c>
      <c r="D21129" s="98">
        <f>AVERAGE(C$10:C21129)</f>
        <v>1.0421065340908997</v>
      </c>
      <c r="G21129" s="23"/>
    </row>
    <row r="21130" spans="1:7" customFormat="1">
      <c r="A21130" s="122">
        <v>43768</v>
      </c>
      <c r="B21130" s="123">
        <v>1.82</v>
      </c>
      <c r="C21130">
        <f>IFERROR(((VLOOKUP(A21130,'Interest Rates-10yr'!$A$9:$C$15239,2,FALSE))-B21130),C21129)</f>
        <v>-4.0000000000000036E-2</v>
      </c>
      <c r="D21130" s="98">
        <f>AVERAGE(C$10:C21130)</f>
        <v>1.0420553004119029</v>
      </c>
      <c r="G21130" s="23"/>
    </row>
    <row r="21131" spans="1:7" customFormat="1">
      <c r="A21131" s="122">
        <v>43769</v>
      </c>
      <c r="B21131" s="123">
        <v>1.58</v>
      </c>
      <c r="C21131">
        <f>IFERROR(((VLOOKUP(A21131,'Interest Rates-10yr'!$A$9:$C$15239,2,FALSE))-B21131),C21130)</f>
        <v>0.10999999999999988</v>
      </c>
      <c r="D21131" s="98">
        <f>AVERAGE(C$10:C21131)</f>
        <v>1.042011173184348</v>
      </c>
      <c r="G21131" s="23"/>
    </row>
    <row r="21132" spans="1:7" customFormat="1">
      <c r="A21132" s="122">
        <v>43770</v>
      </c>
      <c r="B21132" s="123">
        <v>1.57</v>
      </c>
      <c r="C21132">
        <f>IFERROR(((VLOOKUP(A21132,'Interest Rates-10yr'!$A$9:$C$15239,2,FALSE))-B21132),C21131)</f>
        <v>0.15999999999999992</v>
      </c>
      <c r="D21132" s="98">
        <f>AVERAGE(C$10:C21132)</f>
        <v>1.0419694172229228</v>
      </c>
      <c r="G21132" s="23"/>
    </row>
    <row r="21133" spans="1:7" customFormat="1">
      <c r="A21133" s="122">
        <v>43771</v>
      </c>
      <c r="B21133" s="123">
        <v>1.57</v>
      </c>
      <c r="C21133">
        <f>IFERROR(((VLOOKUP(A21133,'Interest Rates-10yr'!$A$9:$C$15239,2,FALSE))-B21133),C21132)</f>
        <v>0.15999999999999992</v>
      </c>
      <c r="D21133" s="98">
        <f>AVERAGE(C$10:C21133)</f>
        <v>1.0419276652149119</v>
      </c>
      <c r="G21133" s="23"/>
    </row>
    <row r="21134" spans="1:7" customFormat="1">
      <c r="A21134" s="122">
        <v>43772</v>
      </c>
      <c r="B21134" s="123">
        <v>1.57</v>
      </c>
      <c r="C21134">
        <f>IFERROR(((VLOOKUP(A21134,'Interest Rates-10yr'!$A$9:$C$15239,2,FALSE))-B21134),C21133)</f>
        <v>0.15999999999999992</v>
      </c>
      <c r="D21134" s="98">
        <f>AVERAGE(C$10:C21134)</f>
        <v>1.0418859171597539</v>
      </c>
      <c r="G21134" s="23"/>
    </row>
    <row r="21135" spans="1:7" customFormat="1">
      <c r="A21135" s="122">
        <v>43773</v>
      </c>
      <c r="B21135" s="123">
        <v>1.56</v>
      </c>
      <c r="C21135">
        <f>IFERROR(((VLOOKUP(A21135,'Interest Rates-10yr'!$A$9:$C$15239,2,FALSE))-B21135),C21134)</f>
        <v>0.22999999999999998</v>
      </c>
      <c r="D21135" s="98">
        <f>AVERAGE(C$10:C21135)</f>
        <v>1.0418474865095049</v>
      </c>
      <c r="G21135" s="23"/>
    </row>
    <row r="21136" spans="1:7" customFormat="1">
      <c r="A21136" s="122">
        <v>43774</v>
      </c>
      <c r="B21136" s="123">
        <v>1.56</v>
      </c>
      <c r="C21136">
        <f>IFERROR(((VLOOKUP(A21136,'Interest Rates-10yr'!$A$9:$C$15239,2,FALSE))-B21136),C21135)</f>
        <v>0.30000000000000004</v>
      </c>
      <c r="D21136" s="98">
        <f>AVERAGE(C$10:C21136)</f>
        <v>1.0418123727930988</v>
      </c>
      <c r="G21136" s="23"/>
    </row>
    <row r="21137" spans="1:7" customFormat="1">
      <c r="A21137" s="122">
        <v>43775</v>
      </c>
      <c r="B21137" s="123">
        <v>1.55</v>
      </c>
      <c r="C21137">
        <f>IFERROR(((VLOOKUP(A21137,'Interest Rates-10yr'!$A$9:$C$15239,2,FALSE))-B21137),C21136)</f>
        <v>0.26</v>
      </c>
      <c r="D21137" s="98">
        <f>AVERAGE(C$10:C21137)</f>
        <v>1.041775369178332</v>
      </c>
      <c r="G21137" s="23"/>
    </row>
    <row r="21138" spans="1:7" customFormat="1">
      <c r="A21138" s="122">
        <v>43776</v>
      </c>
      <c r="B21138" s="123">
        <v>1.55</v>
      </c>
      <c r="C21138">
        <f>IFERROR(((VLOOKUP(A21138,'Interest Rates-10yr'!$A$9:$C$15239,2,FALSE))-B21138),C21137)</f>
        <v>0.36999999999999988</v>
      </c>
      <c r="D21138" s="98">
        <f>AVERAGE(C$10:C21138)</f>
        <v>1.0417435751810211</v>
      </c>
      <c r="G21138" s="23"/>
    </row>
    <row r="21139" spans="1:7" customFormat="1">
      <c r="A21139" s="122">
        <v>43777</v>
      </c>
      <c r="B21139" s="123">
        <v>1.55</v>
      </c>
      <c r="C21139">
        <f>IFERROR(((VLOOKUP(A21139,'Interest Rates-10yr'!$A$9:$C$15239,2,FALSE))-B21139),C21138)</f>
        <v>0.3899999999999999</v>
      </c>
      <c r="D21139" s="98">
        <f>AVERAGE(C$10:C21139)</f>
        <v>1.0417127307146141</v>
      </c>
      <c r="G21139" s="23"/>
    </row>
    <row r="21140" spans="1:7" customFormat="1">
      <c r="A21140" s="122">
        <v>43778</v>
      </c>
      <c r="B21140" s="123">
        <v>1.55</v>
      </c>
      <c r="C21140">
        <f>IFERROR(((VLOOKUP(A21140,'Interest Rates-10yr'!$A$9:$C$15239,2,FALSE))-B21140),C21139)</f>
        <v>0.3899999999999999</v>
      </c>
      <c r="D21140" s="98">
        <f>AVERAGE(C$10:C21140)</f>
        <v>1.0416818891675641</v>
      </c>
      <c r="G21140" s="23"/>
    </row>
    <row r="21141" spans="1:7" customFormat="1">
      <c r="A21141" s="122">
        <v>43779</v>
      </c>
      <c r="B21141" s="123">
        <v>1.55</v>
      </c>
      <c r="C21141">
        <f>IFERROR(((VLOOKUP(A21141,'Interest Rates-10yr'!$A$9:$C$15239,2,FALSE))-B21141),C21140)</f>
        <v>0.3899999999999999</v>
      </c>
      <c r="D21141" s="98">
        <f>AVERAGE(C$10:C21141)</f>
        <v>1.0416510505394565</v>
      </c>
      <c r="G21141" s="23"/>
    </row>
    <row r="21142" spans="1:7" customFormat="1">
      <c r="A21142" s="122">
        <v>43780</v>
      </c>
      <c r="B21142" s="123">
        <v>1.55</v>
      </c>
      <c r="C21142">
        <f>IFERROR(((VLOOKUP(A21142,'Interest Rates-10yr'!$A$9:$C$15239,2,FALSE))-B21142),C21141)</f>
        <v>0.3899999999999999</v>
      </c>
      <c r="D21142" s="98">
        <f>AVERAGE(C$10:C21142)</f>
        <v>1.0416202148298772</v>
      </c>
      <c r="G21142" s="23"/>
    </row>
    <row r="21143" spans="1:7" customFormat="1">
      <c r="A21143" s="122">
        <v>43781</v>
      </c>
      <c r="B21143" s="123">
        <v>1.55</v>
      </c>
      <c r="C21143">
        <f>IFERROR(((VLOOKUP(A21143,'Interest Rates-10yr'!$A$9:$C$15239,2,FALSE))-B21143),C21142)</f>
        <v>0.36999999999999988</v>
      </c>
      <c r="D21143" s="98">
        <f>AVERAGE(C$10:C21143)</f>
        <v>1.041588435696025</v>
      </c>
      <c r="G21143" s="23"/>
    </row>
    <row r="21144" spans="1:7" customFormat="1">
      <c r="A21144" s="122">
        <v>43782</v>
      </c>
      <c r="B21144" s="123">
        <v>1.55</v>
      </c>
      <c r="C21144">
        <f>IFERROR(((VLOOKUP(A21144,'Interest Rates-10yr'!$A$9:$C$15239,2,FALSE))-B21144),C21143)</f>
        <v>0.32999999999999985</v>
      </c>
      <c r="D21144" s="98">
        <f>AVERAGE(C$10:C21144)</f>
        <v>1.0415547669742036</v>
      </c>
      <c r="G21144" s="23"/>
    </row>
    <row r="21145" spans="1:7" customFormat="1">
      <c r="A21145" s="122">
        <v>43783</v>
      </c>
      <c r="B21145" s="123">
        <v>1.55</v>
      </c>
      <c r="C21145">
        <f>IFERROR(((VLOOKUP(A21145,'Interest Rates-10yr'!$A$9:$C$15239,2,FALSE))-B21145),C21144)</f>
        <v>0.27</v>
      </c>
      <c r="D21145" s="98">
        <f>AVERAGE(C$10:C21145)</f>
        <v>1.0415182626797783</v>
      </c>
      <c r="G21145" s="23"/>
    </row>
    <row r="21146" spans="1:7" customFormat="1">
      <c r="A21146" s="122">
        <v>43784</v>
      </c>
      <c r="B21146" s="123">
        <v>1.55</v>
      </c>
      <c r="C21146">
        <f>IFERROR(((VLOOKUP(A21146,'Interest Rates-10yr'!$A$9:$C$15239,2,FALSE))-B21146),C21145)</f>
        <v>0.29000000000000004</v>
      </c>
      <c r="D21146" s="98">
        <f>AVERAGE(C$10:C21146)</f>
        <v>1.04148270804749</v>
      </c>
      <c r="G21146" s="23"/>
    </row>
    <row r="21147" spans="1:7" customFormat="1">
      <c r="A21147" s="122">
        <v>43785</v>
      </c>
      <c r="B21147" s="123">
        <v>1.55</v>
      </c>
      <c r="C21147">
        <f>IFERROR(((VLOOKUP(A21147,'Interest Rates-10yr'!$A$9:$C$15239,2,FALSE))-B21147),C21146)</f>
        <v>0.29000000000000004</v>
      </c>
      <c r="D21147" s="98">
        <f>AVERAGE(C$10:C21147)</f>
        <v>1.0414471567792505</v>
      </c>
      <c r="G21147" s="23"/>
    </row>
    <row r="21148" spans="1:7" customFormat="1">
      <c r="A21148" s="122">
        <v>43786</v>
      </c>
      <c r="B21148" s="123">
        <v>1.55</v>
      </c>
      <c r="C21148">
        <f>IFERROR(((VLOOKUP(A21148,'Interest Rates-10yr'!$A$9:$C$15239,2,FALSE))-B21148),C21147)</f>
        <v>0.29000000000000004</v>
      </c>
      <c r="D21148" s="98">
        <f>AVERAGE(C$10:C21148)</f>
        <v>1.0414116088745824</v>
      </c>
      <c r="G21148" s="23"/>
    </row>
    <row r="21149" spans="1:7" customFormat="1">
      <c r="A21149" s="122">
        <v>43787</v>
      </c>
      <c r="B21149" s="123">
        <v>1.55</v>
      </c>
      <c r="C21149">
        <f>IFERROR(((VLOOKUP(A21149,'Interest Rates-10yr'!$A$9:$C$15239,2,FALSE))-B21149),C21148)</f>
        <v>0.26</v>
      </c>
      <c r="D21149" s="98">
        <f>AVERAGE(C$10:C21149)</f>
        <v>1.0413746452223176</v>
      </c>
      <c r="G21149" s="23"/>
    </row>
    <row r="21150" spans="1:7" customFormat="1">
      <c r="A21150" s="122">
        <v>43788</v>
      </c>
      <c r="B21150" s="123">
        <v>1.55</v>
      </c>
      <c r="C21150">
        <f>IFERROR(((VLOOKUP(A21150,'Interest Rates-10yr'!$A$9:$C$15239,2,FALSE))-B21150),C21149)</f>
        <v>0.24</v>
      </c>
      <c r="D21150" s="98">
        <f>AVERAGE(C$10:C21150)</f>
        <v>1.0413367390378789</v>
      </c>
      <c r="G21150" s="23"/>
    </row>
    <row r="21151" spans="1:7" customFormat="1">
      <c r="A21151" s="122">
        <v>43789</v>
      </c>
      <c r="B21151" s="123">
        <v>1.55</v>
      </c>
      <c r="C21151">
        <f>IFERROR(((VLOOKUP(A21151,'Interest Rates-10yr'!$A$9:$C$15239,2,FALSE))-B21151),C21150)</f>
        <v>0.17999999999999994</v>
      </c>
      <c r="D21151" s="98">
        <f>AVERAGE(C$10:C21151)</f>
        <v>1.0412959984864156</v>
      </c>
      <c r="G21151" s="23"/>
    </row>
    <row r="21152" spans="1:7" customFormat="1">
      <c r="A21152" s="122">
        <v>43790</v>
      </c>
      <c r="B21152" s="123">
        <v>1.55</v>
      </c>
      <c r="C21152">
        <f>IFERROR(((VLOOKUP(A21152,'Interest Rates-10yr'!$A$9:$C$15239,2,FALSE))-B21152),C21151)</f>
        <v>0.21999999999999997</v>
      </c>
      <c r="D21152" s="98">
        <f>AVERAGE(C$10:C21152)</f>
        <v>1.0412571536678712</v>
      </c>
      <c r="G21152" s="23"/>
    </row>
    <row r="21153" spans="1:7" customFormat="1">
      <c r="A21153" s="122">
        <v>43791</v>
      </c>
      <c r="B21153" s="123">
        <v>1.55</v>
      </c>
      <c r="C21153">
        <f>IFERROR(((VLOOKUP(A21153,'Interest Rates-10yr'!$A$9:$C$15239,2,FALSE))-B21153),C21152)</f>
        <v>0.21999999999999997</v>
      </c>
      <c r="D21153" s="98">
        <f>AVERAGE(C$10:C21153)</f>
        <v>1.0412183125236378</v>
      </c>
      <c r="G21153" s="23"/>
    </row>
    <row r="21154" spans="1:7" customFormat="1">
      <c r="A21154" s="122">
        <v>43792</v>
      </c>
      <c r="B21154" s="123">
        <v>1.55</v>
      </c>
      <c r="C21154">
        <f>IFERROR(((VLOOKUP(A21154,'Interest Rates-10yr'!$A$9:$C$15239,2,FALSE))-B21154),C21153)</f>
        <v>0.21999999999999997</v>
      </c>
      <c r="D21154" s="98">
        <f>AVERAGE(C$10:C21154)</f>
        <v>1.0411794750531946</v>
      </c>
      <c r="G21154" s="23"/>
    </row>
    <row r="21155" spans="1:7" customFormat="1">
      <c r="A21155" s="122">
        <v>43793</v>
      </c>
      <c r="B21155" s="123">
        <v>1.55</v>
      </c>
      <c r="C21155">
        <f>IFERROR(((VLOOKUP(A21155,'Interest Rates-10yr'!$A$9:$C$15239,2,FALSE))-B21155),C21154)</f>
        <v>0.21999999999999997</v>
      </c>
      <c r="D21155" s="98">
        <f>AVERAGE(C$10:C21155)</f>
        <v>1.0411406412560202</v>
      </c>
      <c r="G21155" s="23"/>
    </row>
    <row r="21156" spans="1:7" customFormat="1">
      <c r="A21156" s="122">
        <v>43794</v>
      </c>
      <c r="B21156" s="123">
        <v>1.55</v>
      </c>
      <c r="C21156">
        <f>IFERROR(((VLOOKUP(A21156,'Interest Rates-10yr'!$A$9:$C$15239,2,FALSE))-B21156),C21155)</f>
        <v>0.20999999999999996</v>
      </c>
      <c r="D21156" s="98">
        <f>AVERAGE(C$10:C21156)</f>
        <v>1.0411013382512793</v>
      </c>
      <c r="G21156" s="23"/>
    </row>
    <row r="21157" spans="1:7" customFormat="1">
      <c r="A21157" s="122">
        <v>43795</v>
      </c>
      <c r="B21157" s="123">
        <v>1.55</v>
      </c>
      <c r="C21157">
        <f>IFERROR(((VLOOKUP(A21157,'Interest Rates-10yr'!$A$9:$C$15239,2,FALSE))-B21157),C21156)</f>
        <v>0.18999999999999995</v>
      </c>
      <c r="D21157" s="98">
        <f>AVERAGE(C$10:C21157)</f>
        <v>1.041061093247579</v>
      </c>
      <c r="G21157" s="23"/>
    </row>
    <row r="21158" spans="1:7" customFormat="1">
      <c r="A21158" s="122">
        <v>43796</v>
      </c>
      <c r="B21158" s="123">
        <v>1.55</v>
      </c>
      <c r="C21158">
        <f>IFERROR(((VLOOKUP(A21158,'Interest Rates-10yr'!$A$9:$C$15239,2,FALSE))-B21158),C21157)</f>
        <v>0.21999999999999997</v>
      </c>
      <c r="D21158" s="98">
        <f>AVERAGE(C$10:C21158)</f>
        <v>1.0410222705565182</v>
      </c>
      <c r="G21158" s="23"/>
    </row>
    <row r="21159" spans="1:7" customFormat="1">
      <c r="A21159" s="122">
        <v>43797</v>
      </c>
      <c r="B21159" s="123">
        <v>1.55</v>
      </c>
      <c r="C21159">
        <f>IFERROR(((VLOOKUP(A21159,'Interest Rates-10yr'!$A$9:$C$15239,2,FALSE))-B21159),C21158)</f>
        <v>0.21999999999999997</v>
      </c>
      <c r="D21159" s="98">
        <f>AVERAGE(C$10:C21159)</f>
        <v>1.0409834515366336</v>
      </c>
      <c r="G21159" s="23"/>
    </row>
    <row r="21160" spans="1:7" customFormat="1">
      <c r="A21160" s="122">
        <v>43798</v>
      </c>
      <c r="B21160" s="123">
        <v>1.56</v>
      </c>
      <c r="C21160">
        <f>IFERROR(((VLOOKUP(A21160,'Interest Rates-10yr'!$A$9:$C$15239,2,FALSE))-B21160),C21159)</f>
        <v>0.21999999999999997</v>
      </c>
      <c r="D21160" s="98">
        <f>AVERAGE(C$10:C21160)</f>
        <v>1.0409446361874051</v>
      </c>
      <c r="G21160" s="23"/>
    </row>
    <row r="21161" spans="1:7" customFormat="1">
      <c r="A21161" s="122">
        <v>43799</v>
      </c>
      <c r="B21161" s="123">
        <v>1.56</v>
      </c>
      <c r="C21161">
        <f>IFERROR(((VLOOKUP(A21161,'Interest Rates-10yr'!$A$9:$C$15239,2,FALSE))-B21161),C21160)</f>
        <v>0.21999999999999997</v>
      </c>
      <c r="D21161" s="98">
        <f>AVERAGE(C$10:C21161)</f>
        <v>1.0409058245083116</v>
      </c>
      <c r="G21161" s="23"/>
    </row>
    <row r="21162" spans="1:7" customFormat="1">
      <c r="A21162" s="122">
        <v>43800</v>
      </c>
      <c r="B21162" s="123">
        <v>1.56</v>
      </c>
      <c r="C21162">
        <f>IFERROR(((VLOOKUP(A21162,'Interest Rates-10yr'!$A$9:$C$15239,2,FALSE))-B21162),C21161)</f>
        <v>0.21999999999999997</v>
      </c>
      <c r="D21162" s="98">
        <f>AVERAGE(C$10:C21162)</f>
        <v>1.0408670164988325</v>
      </c>
      <c r="G21162" s="23"/>
    </row>
    <row r="21163" spans="1:7" customFormat="1">
      <c r="A21163" s="122">
        <v>43801</v>
      </c>
      <c r="B21163" s="123">
        <v>1.56</v>
      </c>
      <c r="C21163">
        <f>IFERROR(((VLOOKUP(A21163,'Interest Rates-10yr'!$A$9:$C$15239,2,FALSE))-B21163),C21162)</f>
        <v>0.27</v>
      </c>
      <c r="D21163" s="98">
        <f>AVERAGE(C$10:C21163)</f>
        <v>1.0408305757776215</v>
      </c>
      <c r="G21163" s="23"/>
    </row>
    <row r="21164" spans="1:7" customFormat="1">
      <c r="A21164" s="122">
        <v>43802</v>
      </c>
      <c r="B21164" s="123">
        <v>1.55</v>
      </c>
      <c r="C21164">
        <f>IFERROR(((VLOOKUP(A21164,'Interest Rates-10yr'!$A$9:$C$15239,2,FALSE))-B21164),C21163)</f>
        <v>0.16999999999999993</v>
      </c>
      <c r="D21164" s="98">
        <f>AVERAGE(C$10:C21164)</f>
        <v>1.040789411486637</v>
      </c>
      <c r="G21164" s="23"/>
    </row>
    <row r="21165" spans="1:7" customFormat="1">
      <c r="A21165" s="122">
        <v>43803</v>
      </c>
      <c r="B21165" s="123">
        <v>1.55</v>
      </c>
      <c r="C21165">
        <f>IFERROR(((VLOOKUP(A21165,'Interest Rates-10yr'!$A$9:$C$15239,2,FALSE))-B21165),C21164)</f>
        <v>0.21999999999999997</v>
      </c>
      <c r="D21165" s="98">
        <f>AVERAGE(C$10:C21165)</f>
        <v>1.0407506144828798</v>
      </c>
      <c r="G21165" s="23"/>
    </row>
    <row r="21166" spans="1:7" customFormat="1">
      <c r="A21166" s="122">
        <v>43804</v>
      </c>
      <c r="B21166" s="123">
        <v>1.55</v>
      </c>
      <c r="C21166">
        <f>IFERROR(((VLOOKUP(A21166,'Interest Rates-10yr'!$A$9:$C$15239,2,FALSE))-B21166),C21165)</f>
        <v>0.25</v>
      </c>
      <c r="D21166" s="98">
        <f>AVERAGE(C$10:C21166)</f>
        <v>1.0407132391170679</v>
      </c>
      <c r="G21166" s="23"/>
    </row>
    <row r="21167" spans="1:7" customFormat="1">
      <c r="A21167" s="122">
        <v>43805</v>
      </c>
      <c r="B21167" s="123">
        <v>1.55</v>
      </c>
      <c r="C21167">
        <f>IFERROR(((VLOOKUP(A21167,'Interest Rates-10yr'!$A$9:$C$15239,2,FALSE))-B21167),C21166)</f>
        <v>0.29000000000000004</v>
      </c>
      <c r="D21167" s="98">
        <f>AVERAGE(C$10:C21167)</f>
        <v>1.0406777578220914</v>
      </c>
      <c r="G21167" s="23"/>
    </row>
    <row r="21168" spans="1:7" customFormat="1">
      <c r="A21168" s="122">
        <v>43806</v>
      </c>
      <c r="B21168" s="123">
        <v>1.55</v>
      </c>
      <c r="C21168">
        <f>IFERROR(((VLOOKUP(A21168,'Interest Rates-10yr'!$A$9:$C$15239,2,FALSE))-B21168),C21167)</f>
        <v>0.29000000000000004</v>
      </c>
      <c r="D21168" s="98">
        <f>AVERAGE(C$10:C21168)</f>
        <v>1.0406422798808928</v>
      </c>
      <c r="G21168" s="23"/>
    </row>
    <row r="21169" spans="1:7" customFormat="1">
      <c r="A21169" s="122">
        <v>43807</v>
      </c>
      <c r="B21169" s="123">
        <v>1.55</v>
      </c>
      <c r="C21169">
        <f>IFERROR(((VLOOKUP(A21169,'Interest Rates-10yr'!$A$9:$C$15239,2,FALSE))-B21169),C21168)</f>
        <v>0.29000000000000004</v>
      </c>
      <c r="D21169" s="98">
        <f>AVERAGE(C$10:C21169)</f>
        <v>1.0406068052929967</v>
      </c>
      <c r="G21169" s="23"/>
    </row>
    <row r="21170" spans="1:7" customFormat="1">
      <c r="A21170" s="122">
        <v>43808</v>
      </c>
      <c r="B21170" s="123">
        <v>1.55</v>
      </c>
      <c r="C21170">
        <f>IFERROR(((VLOOKUP(A21170,'Interest Rates-10yr'!$A$9:$C$15239,2,FALSE))-B21170),C21169)</f>
        <v>0.28000000000000003</v>
      </c>
      <c r="D21170" s="98">
        <f>AVERAGE(C$10:C21170)</f>
        <v>1.0405708614904687</v>
      </c>
      <c r="G21170" s="23"/>
    </row>
    <row r="21171" spans="1:7" customFormat="1">
      <c r="A21171" s="122">
        <v>43809</v>
      </c>
      <c r="B21171" s="123">
        <v>1.55</v>
      </c>
      <c r="C21171">
        <f>IFERROR(((VLOOKUP(A21171,'Interest Rates-10yr'!$A$9:$C$15239,2,FALSE))-B21171),C21170)</f>
        <v>0.30000000000000004</v>
      </c>
      <c r="D21171" s="98">
        <f>AVERAGE(C$10:C21171)</f>
        <v>1.0405358661752107</v>
      </c>
      <c r="G21171" s="23"/>
    </row>
    <row r="21172" spans="1:7" customFormat="1">
      <c r="A21172" s="122">
        <v>43810</v>
      </c>
      <c r="B21172" s="123">
        <v>1.55</v>
      </c>
      <c r="C21172">
        <f>IFERROR(((VLOOKUP(A21172,'Interest Rates-10yr'!$A$9:$C$15239,2,FALSE))-B21172),C21171)</f>
        <v>0.24</v>
      </c>
      <c r="D21172" s="98">
        <f>AVERAGE(C$10:C21172)</f>
        <v>1.0404980390303742</v>
      </c>
      <c r="G21172" s="23"/>
    </row>
    <row r="21173" spans="1:7" customFormat="1">
      <c r="A21173" s="122">
        <v>43811</v>
      </c>
      <c r="B21173" s="123">
        <v>1.55</v>
      </c>
      <c r="C21173">
        <f>IFERROR(((VLOOKUP(A21173,'Interest Rates-10yr'!$A$9:$C$15239,2,FALSE))-B21173),C21172)</f>
        <v>0.34999999999999987</v>
      </c>
      <c r="D21173" s="98">
        <f>AVERAGE(C$10:C21173)</f>
        <v>1.0404654129654038</v>
      </c>
      <c r="G21173" s="23"/>
    </row>
    <row r="21174" spans="1:7" customFormat="1">
      <c r="A21174" s="122">
        <v>43812</v>
      </c>
      <c r="B21174" s="123">
        <v>1.55</v>
      </c>
      <c r="C21174">
        <f>IFERROR(((VLOOKUP(A21174,'Interest Rates-10yr'!$A$9:$C$15239,2,FALSE))-B21174),C21173)</f>
        <v>0.27</v>
      </c>
      <c r="D21174" s="98">
        <f>AVERAGE(C$10:C21174)</f>
        <v>1.0404290101582712</v>
      </c>
      <c r="G21174" s="23"/>
    </row>
    <row r="21175" spans="1:7" customFormat="1">
      <c r="A21175" s="122">
        <v>43813</v>
      </c>
      <c r="B21175" s="123">
        <v>1.55</v>
      </c>
      <c r="C21175">
        <f>IFERROR(((VLOOKUP(A21175,'Interest Rates-10yr'!$A$9:$C$15239,2,FALSE))-B21175),C21174)</f>
        <v>0.27</v>
      </c>
      <c r="D21175" s="98">
        <f>AVERAGE(C$10:C21175)</f>
        <v>1.0403926107908821</v>
      </c>
      <c r="G21175" s="23"/>
    </row>
    <row r="21176" spans="1:7" customFormat="1">
      <c r="A21176" s="122">
        <v>43814</v>
      </c>
      <c r="B21176" s="123">
        <v>1.55</v>
      </c>
      <c r="C21176">
        <f>IFERROR(((VLOOKUP(A21176,'Interest Rates-10yr'!$A$9:$C$15239,2,FALSE))-B21176),C21175)</f>
        <v>0.27</v>
      </c>
      <c r="D21176" s="98">
        <f>AVERAGE(C$10:C21176)</f>
        <v>1.040356214862749</v>
      </c>
      <c r="G21176" s="23"/>
    </row>
    <row r="21177" spans="1:7" customFormat="1">
      <c r="A21177" s="122">
        <v>43815</v>
      </c>
      <c r="B21177" s="123">
        <v>1.56</v>
      </c>
      <c r="C21177">
        <f>IFERROR(((VLOOKUP(A21177,'Interest Rates-10yr'!$A$9:$C$15239,2,FALSE))-B21177),C21176)</f>
        <v>0.32999999999999985</v>
      </c>
      <c r="D21177" s="98">
        <f>AVERAGE(C$10:C21177)</f>
        <v>1.0403226568405051</v>
      </c>
      <c r="G21177" s="23"/>
    </row>
    <row r="21178" spans="1:7" customFormat="1">
      <c r="A21178" s="122">
        <v>43816</v>
      </c>
      <c r="B21178" s="123">
        <v>1.55</v>
      </c>
      <c r="C21178">
        <f>IFERROR(((VLOOKUP(A21178,'Interest Rates-10yr'!$A$9:$C$15239,2,FALSE))-B21178),C21177)</f>
        <v>0.33999999999999986</v>
      </c>
      <c r="D21178" s="98">
        <f>AVERAGE(C$10:C21178)</f>
        <v>1.0402895743776186</v>
      </c>
      <c r="G21178" s="23"/>
    </row>
    <row r="21179" spans="1:7" customFormat="1">
      <c r="A21179" s="122">
        <v>43817</v>
      </c>
      <c r="B21179" s="123">
        <v>1.55</v>
      </c>
      <c r="C21179">
        <f>IFERROR(((VLOOKUP(A21179,'Interest Rates-10yr'!$A$9:$C$15239,2,FALSE))-B21179),C21178)</f>
        <v>0.36999999999999988</v>
      </c>
      <c r="D21179" s="98">
        <f>AVERAGE(C$10:C21179)</f>
        <v>1.0402579121398114</v>
      </c>
      <c r="G21179" s="23"/>
    </row>
    <row r="21180" spans="1:7" customFormat="1">
      <c r="A21180" s="122">
        <v>43818</v>
      </c>
      <c r="B21180" s="123">
        <v>1.55</v>
      </c>
      <c r="C21180">
        <f>IFERROR(((VLOOKUP(A21180,'Interest Rates-10yr'!$A$9:$C$15239,2,FALSE))-B21180),C21179)</f>
        <v>0.36999999999999988</v>
      </c>
      <c r="D21180" s="98">
        <f>AVERAGE(C$10:C21180)</f>
        <v>1.0402262528930994</v>
      </c>
      <c r="G21180" s="23"/>
    </row>
    <row r="21181" spans="1:7" customFormat="1">
      <c r="A21181" s="122">
        <v>43819</v>
      </c>
      <c r="B21181" s="123">
        <v>1.55</v>
      </c>
      <c r="C21181">
        <f>IFERROR(((VLOOKUP(A21181,'Interest Rates-10yr'!$A$9:$C$15239,2,FALSE))-B21181),C21180)</f>
        <v>0.36999999999999988</v>
      </c>
      <c r="D21181" s="98">
        <f>AVERAGE(C$10:C21181)</f>
        <v>1.0401945966370587</v>
      </c>
      <c r="G21181" s="23"/>
    </row>
    <row r="21182" spans="1:7" customFormat="1">
      <c r="A21182" s="122">
        <v>43820</v>
      </c>
      <c r="B21182" s="123">
        <v>1.55</v>
      </c>
      <c r="C21182">
        <f>IFERROR(((VLOOKUP(A21182,'Interest Rates-10yr'!$A$9:$C$15239,2,FALSE))-B21182),C21181)</f>
        <v>0.36999999999999988</v>
      </c>
      <c r="D21182" s="98">
        <f>AVERAGE(C$10:C21182)</f>
        <v>1.0401629433712656</v>
      </c>
      <c r="G21182" s="23"/>
    </row>
    <row r="21183" spans="1:7" customFormat="1">
      <c r="A21183" s="122">
        <v>43821</v>
      </c>
      <c r="B21183" s="123">
        <v>1.55</v>
      </c>
      <c r="C21183">
        <f>IFERROR(((VLOOKUP(A21183,'Interest Rates-10yr'!$A$9:$C$15239,2,FALSE))-B21183),C21182)</f>
        <v>0.36999999999999988</v>
      </c>
      <c r="D21183" s="98">
        <f>AVERAGE(C$10:C21183)</f>
        <v>1.0401312930952964</v>
      </c>
      <c r="G21183" s="23"/>
    </row>
    <row r="21184" spans="1:7" customFormat="1">
      <c r="A21184" s="122">
        <v>43822</v>
      </c>
      <c r="B21184" s="123">
        <v>1.55</v>
      </c>
      <c r="C21184">
        <f>IFERROR(((VLOOKUP(A21184,'Interest Rates-10yr'!$A$9:$C$15239,2,FALSE))-B21184),C21183)</f>
        <v>0.37999999999999989</v>
      </c>
      <c r="D21184" s="98">
        <f>AVERAGE(C$10:C21184)</f>
        <v>1.0401001180637452</v>
      </c>
      <c r="G21184" s="23"/>
    </row>
    <row r="21185" spans="1:8">
      <c r="A21185" s="122">
        <v>43823</v>
      </c>
      <c r="B21185" s="123">
        <v>1.55</v>
      </c>
      <c r="C21185">
        <f>IFERROR(((VLOOKUP(A21185,'Interest Rates-10yr'!$A$9:$C$15239,2,FALSE))-B21185),C21184)</f>
        <v>0.34999999999999987</v>
      </c>
      <c r="D21185" s="98">
        <f>AVERAGE(C$10:C21185)</f>
        <v>1.0400675292784192</v>
      </c>
      <c r="H21185"/>
    </row>
    <row r="21186" spans="1:8">
      <c r="A21186" s="122">
        <v>43824</v>
      </c>
      <c r="B21186" s="123">
        <v>1.55</v>
      </c>
      <c r="C21186">
        <f>IFERROR(((VLOOKUP(A21186,'Interest Rates-10yr'!$A$9:$C$15239,2,FALSE))-B21186),C21185)</f>
        <v>0.34999999999999987</v>
      </c>
      <c r="D21186" s="98">
        <f>AVERAGE(C$10:C21186)</f>
        <v>1.0400349435708458</v>
      </c>
      <c r="H21186"/>
    </row>
    <row r="21187" spans="1:8">
      <c r="A21187" s="122">
        <v>43825</v>
      </c>
      <c r="B21187" s="123">
        <v>1.55</v>
      </c>
      <c r="C21187">
        <f>IFERROR(((VLOOKUP(A21187,'Interest Rates-10yr'!$A$9:$C$15239,2,FALSE))-B21187),C21186)</f>
        <v>0.34999999999999987</v>
      </c>
      <c r="D21187" s="98">
        <f>AVERAGE(C$10:C21187)</f>
        <v>1.0400023609405893</v>
      </c>
      <c r="H21187"/>
    </row>
    <row r="21188" spans="1:8">
      <c r="A21188" s="122">
        <v>43826</v>
      </c>
      <c r="B21188" s="123">
        <v>1.55</v>
      </c>
      <c r="C21188">
        <f>IFERROR(((VLOOKUP(A21188,'Interest Rates-10yr'!$A$9:$C$15239,2,FALSE))-B21188),C21187)</f>
        <v>0.32999999999999985</v>
      </c>
      <c r="D21188" s="98">
        <f>AVERAGE(C$10:C21188)</f>
        <v>1.0399688370555646</v>
      </c>
      <c r="H21188"/>
    </row>
    <row r="21189" spans="1:8">
      <c r="A21189" s="122">
        <v>43827</v>
      </c>
      <c r="B21189" s="123">
        <v>1.55</v>
      </c>
      <c r="C21189">
        <f>IFERROR(((VLOOKUP(A21189,'Interest Rates-10yr'!$A$9:$C$15239,2,FALSE))-B21189),C21188)</f>
        <v>0.32999999999999985</v>
      </c>
      <c r="D21189" s="98">
        <f>AVERAGE(C$10:C21189)</f>
        <v>1.0399353163361571</v>
      </c>
      <c r="H21189"/>
    </row>
    <row r="21190" spans="1:8">
      <c r="A21190" s="122">
        <v>43828</v>
      </c>
      <c r="B21190" s="123">
        <v>1.55</v>
      </c>
      <c r="C21190">
        <f>IFERROR(((VLOOKUP(A21190,'Interest Rates-10yr'!$A$9:$C$15239,2,FALSE))-B21190),C21189)</f>
        <v>0.32999999999999985</v>
      </c>
      <c r="D21190" s="98">
        <f>AVERAGE(C$10:C21190)</f>
        <v>1.0399017987819181</v>
      </c>
      <c r="H21190"/>
    </row>
    <row r="21191" spans="1:8">
      <c r="A21191" s="122">
        <v>43829</v>
      </c>
      <c r="B21191" s="123">
        <v>1.55</v>
      </c>
      <c r="C21191">
        <f>IFERROR(((VLOOKUP(A21191,'Interest Rates-10yr'!$A$9:$C$15239,2,FALSE))-B21191),C21190)</f>
        <v>0.34999999999999987</v>
      </c>
      <c r="D21191" s="98">
        <f>AVERAGE(C$10:C21191)</f>
        <v>1.0398692285903033</v>
      </c>
      <c r="H21191"/>
    </row>
    <row r="21192" spans="1:8">
      <c r="A21192" s="122">
        <v>43830</v>
      </c>
      <c r="B21192" s="123">
        <v>1.55</v>
      </c>
      <c r="C21192">
        <f>IFERROR(((VLOOKUP(A21192,'Interest Rates-10yr'!$A$9:$C$15239,2,FALSE))-B21192),C21191)</f>
        <v>0.36999999999999988</v>
      </c>
      <c r="D21192" s="98">
        <f>AVERAGE(C$10:C21192)</f>
        <v>1.0398376056271446</v>
      </c>
      <c r="F21192" s="12" t="s">
        <v>311</v>
      </c>
      <c r="G21192" s="23">
        <f>(AVERAGE(B21101:B21192))/100</f>
        <v>1.6456521739130439E-2</v>
      </c>
      <c r="H21192" s="23">
        <f>(AVERAGE(C21101:C21192))/100</f>
        <v>1.4989130434782596E-3</v>
      </c>
    </row>
    <row r="21193" spans="1:8">
      <c r="A21193" s="122">
        <v>43831</v>
      </c>
      <c r="B21193" s="123">
        <v>1.55</v>
      </c>
      <c r="C21193">
        <f>IFERROR(((VLOOKUP(A21193,'Interest Rates-10yr'!$A$9:$C$15239,2,FALSE))-B21193),C21192)</f>
        <v>0.36999999999999988</v>
      </c>
      <c r="D21193" s="98">
        <f>AVERAGE(C$10:C21193)</f>
        <v>1.0398059856495376</v>
      </c>
      <c r="H21193"/>
    </row>
    <row r="21194" spans="1:8">
      <c r="A21194" s="122">
        <v>43832</v>
      </c>
      <c r="B21194" s="123">
        <v>1.55</v>
      </c>
      <c r="C21194">
        <f>IFERROR(((VLOOKUP(A21194,'Interest Rates-10yr'!$A$9:$C$15239,2,FALSE))-B21194),C21193)</f>
        <v>0.32999999999999985</v>
      </c>
      <c r="D21194" s="98">
        <f>AVERAGE(C$10:C21194)</f>
        <v>1.0397724805286668</v>
      </c>
      <c r="H21194"/>
    </row>
    <row r="21195" spans="1:8">
      <c r="A21195" s="122">
        <v>43833</v>
      </c>
      <c r="B21195" s="123">
        <v>1.55</v>
      </c>
      <c r="C21195">
        <f>IFERROR(((VLOOKUP(A21195,'Interest Rates-10yr'!$A$9:$C$15239,2,FALSE))-B21195),C21194)</f>
        <v>0.25</v>
      </c>
      <c r="D21195" s="98">
        <f>AVERAGE(C$10:C21195)</f>
        <v>1.0397352024922026</v>
      </c>
      <c r="H21195"/>
    </row>
    <row r="21196" spans="1:8">
      <c r="A21196" s="122">
        <v>43834</v>
      </c>
      <c r="B21196" s="123">
        <v>1.55</v>
      </c>
      <c r="C21196">
        <f>IFERROR(((VLOOKUP(A21196,'Interest Rates-10yr'!$A$9:$C$15239,2,FALSE))-B21196),C21195)</f>
        <v>0.25</v>
      </c>
      <c r="D21196" s="98">
        <f>AVERAGE(C$10:C21196)</f>
        <v>1.0396979279746923</v>
      </c>
      <c r="H21196"/>
    </row>
    <row r="21197" spans="1:8">
      <c r="A21197" s="122">
        <v>43835</v>
      </c>
      <c r="B21197" s="123">
        <v>1.55</v>
      </c>
      <c r="C21197">
        <f>IFERROR(((VLOOKUP(A21197,'Interest Rates-10yr'!$A$9:$C$15239,2,FALSE))-B21197),C21196)</f>
        <v>0.25</v>
      </c>
      <c r="D21197" s="98">
        <f>AVERAGE(C$10:C21197)</f>
        <v>1.0396606569756375</v>
      </c>
      <c r="H21197"/>
    </row>
    <row r="21198" spans="1:8">
      <c r="A21198" s="122">
        <v>43836</v>
      </c>
      <c r="B21198" s="123">
        <v>1.55</v>
      </c>
      <c r="C21198">
        <f>IFERROR(((VLOOKUP(A21198,'Interest Rates-10yr'!$A$9:$C$15239,2,FALSE))-B21198),C21197)</f>
        <v>0.26</v>
      </c>
      <c r="D21198" s="98">
        <f>AVERAGE(C$10:C21198)</f>
        <v>1.0396238614375291</v>
      </c>
      <c r="H21198"/>
    </row>
    <row r="21199" spans="1:8">
      <c r="A21199" s="122">
        <v>43837</v>
      </c>
      <c r="B21199" s="123">
        <v>1.55</v>
      </c>
      <c r="C21199">
        <f>IFERROR(((VLOOKUP(A21199,'Interest Rates-10yr'!$A$9:$C$15239,2,FALSE))-B21199),C21198)</f>
        <v>0.28000000000000003</v>
      </c>
      <c r="D21199" s="98">
        <f>AVERAGE(C$10:C21199)</f>
        <v>1.0395880132137707</v>
      </c>
      <c r="H21199"/>
    </row>
    <row r="21200" spans="1:8">
      <c r="A21200" s="122">
        <v>43838</v>
      </c>
      <c r="B21200" s="123">
        <v>1.55</v>
      </c>
      <c r="C21200">
        <f>IFERROR(((VLOOKUP(A21200,'Interest Rates-10yr'!$A$9:$C$15239,2,FALSE))-B21200),C21199)</f>
        <v>0.32000000000000006</v>
      </c>
      <c r="D21200" s="98">
        <f>AVERAGE(C$10:C21200)</f>
        <v>1.0395540559671466</v>
      </c>
      <c r="H21200"/>
    </row>
    <row r="21201" spans="1:7" customFormat="1">
      <c r="A21201" s="122">
        <v>43839</v>
      </c>
      <c r="B21201" s="123">
        <v>1.55</v>
      </c>
      <c r="C21201">
        <f>IFERROR(((VLOOKUP(A21201,'Interest Rates-10yr'!$A$9:$C$15239,2,FALSE))-B21201),C21200)</f>
        <v>0.30000000000000004</v>
      </c>
      <c r="D21201" s="98">
        <f>AVERAGE(C$10:C21201)</f>
        <v>1.039519158172886</v>
      </c>
      <c r="G21201" s="23"/>
    </row>
    <row r="21202" spans="1:7" customFormat="1">
      <c r="A21202" s="122">
        <v>43840</v>
      </c>
      <c r="B21202" s="123">
        <v>1.54</v>
      </c>
      <c r="C21202">
        <f>IFERROR(((VLOOKUP(A21202,'Interest Rates-10yr'!$A$9:$C$15239,2,FALSE))-B21202),C21201)</f>
        <v>0.29000000000000004</v>
      </c>
      <c r="D21202" s="98">
        <f>AVERAGE(C$10:C21202)</f>
        <v>1.0394837918180437</v>
      </c>
      <c r="G21202" s="23"/>
    </row>
    <row r="21203" spans="1:7" customFormat="1">
      <c r="A21203" s="122">
        <v>43841</v>
      </c>
      <c r="B21203" s="123">
        <v>1.54</v>
      </c>
      <c r="C21203">
        <f>IFERROR(((VLOOKUP(A21203,'Interest Rates-10yr'!$A$9:$C$15239,2,FALSE))-B21203),C21202)</f>
        <v>0.29000000000000004</v>
      </c>
      <c r="D21203" s="98">
        <f>AVERAGE(C$10:C21203)</f>
        <v>1.0394484288005947</v>
      </c>
      <c r="G21203" s="23"/>
    </row>
    <row r="21204" spans="1:7" customFormat="1">
      <c r="A21204" s="122">
        <v>43842</v>
      </c>
      <c r="B21204" s="123">
        <v>1.54</v>
      </c>
      <c r="C21204">
        <f>IFERROR(((VLOOKUP(A21204,'Interest Rates-10yr'!$A$9:$C$15239,2,FALSE))-B21204),C21203)</f>
        <v>0.29000000000000004</v>
      </c>
      <c r="D21204" s="98">
        <f>AVERAGE(C$10:C21204)</f>
        <v>1.0394130691200663</v>
      </c>
      <c r="G21204" s="23"/>
    </row>
    <row r="21205" spans="1:7" customFormat="1">
      <c r="A21205" s="122">
        <v>43843</v>
      </c>
      <c r="B21205" s="123">
        <v>1.54</v>
      </c>
      <c r="C21205">
        <f>IFERROR(((VLOOKUP(A21205,'Interest Rates-10yr'!$A$9:$C$15239,2,FALSE))-B21205),C21204)</f>
        <v>0.31000000000000005</v>
      </c>
      <c r="D21205" s="98">
        <f>AVERAGE(C$10:C21205)</f>
        <v>1.0393786563502456</v>
      </c>
      <c r="G21205" s="23"/>
    </row>
    <row r="21206" spans="1:7" customFormat="1">
      <c r="A21206" s="122">
        <v>43844</v>
      </c>
      <c r="B21206" s="123">
        <v>1.54</v>
      </c>
      <c r="C21206">
        <f>IFERROR(((VLOOKUP(A21206,'Interest Rates-10yr'!$A$9:$C$15239,2,FALSE))-B21206),C21205)</f>
        <v>0.28000000000000003</v>
      </c>
      <c r="D21206" s="98">
        <f>AVERAGE(C$10:C21206)</f>
        <v>1.0393428315327549</v>
      </c>
      <c r="G21206" s="23"/>
    </row>
    <row r="21207" spans="1:7" customFormat="1">
      <c r="A21207" s="122">
        <v>43845</v>
      </c>
      <c r="B21207" s="123">
        <v>1.54</v>
      </c>
      <c r="C21207">
        <f>IFERROR(((VLOOKUP(A21207,'Interest Rates-10yr'!$A$9:$C$15239,2,FALSE))-B21207),C21206)</f>
        <v>0.25</v>
      </c>
      <c r="D21207" s="98">
        <f>AVERAGE(C$10:C21207)</f>
        <v>1.039305594867431</v>
      </c>
      <c r="G21207" s="23"/>
    </row>
    <row r="21208" spans="1:7" customFormat="1">
      <c r="A21208" s="122">
        <v>43846</v>
      </c>
      <c r="B21208" s="123">
        <v>1.54</v>
      </c>
      <c r="C21208">
        <f>IFERROR(((VLOOKUP(A21208,'Interest Rates-10yr'!$A$9:$C$15239,2,FALSE))-B21208),C21207)</f>
        <v>0.27</v>
      </c>
      <c r="D21208" s="98">
        <f>AVERAGE(C$10:C21208)</f>
        <v>1.0392693051558943</v>
      </c>
      <c r="G21208" s="23"/>
    </row>
    <row r="21209" spans="1:7" customFormat="1">
      <c r="A21209" s="122">
        <v>43847</v>
      </c>
      <c r="B21209" s="123">
        <v>1.55</v>
      </c>
      <c r="C21209">
        <f>IFERROR(((VLOOKUP(A21209,'Interest Rates-10yr'!$A$9:$C$15239,2,FALSE))-B21209),C21208)</f>
        <v>0.29000000000000004</v>
      </c>
      <c r="D21209" s="98">
        <f>AVERAGE(C$10:C21209)</f>
        <v>1.0392339622641418</v>
      </c>
      <c r="G21209" s="23"/>
    </row>
    <row r="21210" spans="1:7" customFormat="1">
      <c r="A21210" s="122">
        <v>43848</v>
      </c>
      <c r="B21210" s="123">
        <v>1.55</v>
      </c>
      <c r="C21210">
        <f>IFERROR(((VLOOKUP(A21210,'Interest Rates-10yr'!$A$9:$C$15239,2,FALSE))-B21210),C21209)</f>
        <v>0.29000000000000004</v>
      </c>
      <c r="D21210" s="98">
        <f>AVERAGE(C$10:C21210)</f>
        <v>1.0391986227064669</v>
      </c>
      <c r="G21210" s="23"/>
    </row>
    <row r="21211" spans="1:7" customFormat="1">
      <c r="A21211" s="122">
        <v>43849</v>
      </c>
      <c r="B21211" s="123">
        <v>1.55</v>
      </c>
      <c r="C21211">
        <f>IFERROR(((VLOOKUP(A21211,'Interest Rates-10yr'!$A$9:$C$15239,2,FALSE))-B21211),C21210)</f>
        <v>0.29000000000000004</v>
      </c>
      <c r="D21211" s="98">
        <f>AVERAGE(C$10:C21211)</f>
        <v>1.0391632864823983</v>
      </c>
      <c r="G21211" s="23"/>
    </row>
    <row r="21212" spans="1:7" customFormat="1">
      <c r="A21212" s="122">
        <v>43850</v>
      </c>
      <c r="B21212" s="123">
        <v>1.55</v>
      </c>
      <c r="C21212">
        <f>IFERROR(((VLOOKUP(A21212,'Interest Rates-10yr'!$A$9:$C$15239,2,FALSE))-B21212),C21211)</f>
        <v>0.29000000000000004</v>
      </c>
      <c r="D21212" s="98">
        <f>AVERAGE(C$10:C21212)</f>
        <v>1.0391279535914639</v>
      </c>
      <c r="G21212" s="23"/>
    </row>
    <row r="21213" spans="1:7" customFormat="1">
      <c r="A21213" s="122">
        <v>43851</v>
      </c>
      <c r="B21213" s="123">
        <v>1.55</v>
      </c>
      <c r="C21213">
        <f>IFERROR(((VLOOKUP(A21213,'Interest Rates-10yr'!$A$9:$C$15239,2,FALSE))-B21213),C21212)</f>
        <v>0.22999999999999998</v>
      </c>
      <c r="D21213" s="98">
        <f>AVERAGE(C$10:C21213)</f>
        <v>1.0390897943784101</v>
      </c>
      <c r="G21213" s="23"/>
    </row>
    <row r="21214" spans="1:7" customFormat="1">
      <c r="A21214" s="122">
        <v>43852</v>
      </c>
      <c r="B21214" s="123">
        <v>1.55</v>
      </c>
      <c r="C21214">
        <f>IFERROR(((VLOOKUP(A21214,'Interest Rates-10yr'!$A$9:$C$15239,2,FALSE))-B21214),C21213)</f>
        <v>0.21999999999999997</v>
      </c>
      <c r="D21214" s="98">
        <f>AVERAGE(C$10:C21214)</f>
        <v>1.0390511671775435</v>
      </c>
      <c r="G21214" s="23"/>
    </row>
    <row r="21215" spans="1:7" customFormat="1">
      <c r="A21215" s="122">
        <v>43853</v>
      </c>
      <c r="B21215" s="123">
        <v>1.55</v>
      </c>
      <c r="C21215">
        <f>IFERROR(((VLOOKUP(A21215,'Interest Rates-10yr'!$A$9:$C$15239,2,FALSE))-B21215),C21214)</f>
        <v>0.18999999999999995</v>
      </c>
      <c r="D21215" s="98">
        <f>AVERAGE(C$10:C21215)</f>
        <v>1.0390111289257666</v>
      </c>
      <c r="G21215" s="23"/>
    </row>
    <row r="21216" spans="1:7" customFormat="1">
      <c r="A21216" s="122">
        <v>43854</v>
      </c>
      <c r="B21216" s="123">
        <v>1.55</v>
      </c>
      <c r="C21216">
        <f>IFERROR(((VLOOKUP(A21216,'Interest Rates-10yr'!$A$9:$C$15239,2,FALSE))-B21216),C21215)</f>
        <v>0.14999999999999991</v>
      </c>
      <c r="D21216" s="98">
        <f>AVERAGE(C$10:C21216)</f>
        <v>1.0389692082802757</v>
      </c>
      <c r="G21216" s="23"/>
    </row>
    <row r="21217" spans="1:7" customFormat="1">
      <c r="A21217" s="122">
        <v>43855</v>
      </c>
      <c r="B21217" s="123">
        <v>1.55</v>
      </c>
      <c r="C21217">
        <f>IFERROR(((VLOOKUP(A21217,'Interest Rates-10yr'!$A$9:$C$15239,2,FALSE))-B21217),C21216)</f>
        <v>0.14999999999999991</v>
      </c>
      <c r="D21217" s="98">
        <f>AVERAGE(C$10:C21217)</f>
        <v>1.038927291588071</v>
      </c>
      <c r="G21217" s="23"/>
    </row>
    <row r="21218" spans="1:7" customFormat="1">
      <c r="A21218" s="122">
        <v>43856</v>
      </c>
      <c r="B21218" s="123">
        <v>1.55</v>
      </c>
      <c r="C21218">
        <f>IFERROR(((VLOOKUP(A21218,'Interest Rates-10yr'!$A$9:$C$15239,2,FALSE))-B21218),C21217)</f>
        <v>0.14999999999999991</v>
      </c>
      <c r="D21218" s="98">
        <f>AVERAGE(C$10:C21218)</f>
        <v>1.0388853788485932</v>
      </c>
      <c r="G21218" s="23"/>
    </row>
    <row r="21219" spans="1:7" customFormat="1">
      <c r="A21219" s="122">
        <v>43857</v>
      </c>
      <c r="B21219" s="123">
        <v>1.55</v>
      </c>
      <c r="C21219">
        <f>IFERROR(((VLOOKUP(A21219,'Interest Rates-10yr'!$A$9:$C$15239,2,FALSE))-B21219),C21218)</f>
        <v>6.0000000000000053E-2</v>
      </c>
      <c r="D21219" s="98">
        <f>AVERAGE(C$10:C21219)</f>
        <v>1.0388392267798121</v>
      </c>
      <c r="G21219" s="23"/>
    </row>
    <row r="21220" spans="1:7" customFormat="1">
      <c r="A21220" s="122">
        <v>43858</v>
      </c>
      <c r="B21220" s="123">
        <v>1.55</v>
      </c>
      <c r="C21220">
        <f>IFERROR(((VLOOKUP(A21220,'Interest Rates-10yr'!$A$9:$C$15239,2,FALSE))-B21220),C21219)</f>
        <v>9.9999999999999867E-2</v>
      </c>
      <c r="D21220" s="98">
        <f>AVERAGE(C$10:C21220)</f>
        <v>1.0387949648767061</v>
      </c>
      <c r="G21220" s="23"/>
    </row>
    <row r="21221" spans="1:7" customFormat="1">
      <c r="A21221" s="122">
        <v>43859</v>
      </c>
      <c r="B21221" s="123">
        <v>1.55</v>
      </c>
      <c r="C21221">
        <f>IFERROR(((VLOOKUP(A21221,'Interest Rates-10yr'!$A$9:$C$15239,2,FALSE))-B21221),C21220)</f>
        <v>5.0000000000000044E-2</v>
      </c>
      <c r="D21221" s="98">
        <f>AVERAGE(C$10:C21221)</f>
        <v>1.0387483499905625</v>
      </c>
      <c r="G21221" s="23"/>
    </row>
    <row r="21222" spans="1:7" customFormat="1">
      <c r="A21222" s="122">
        <v>43860</v>
      </c>
      <c r="B21222" s="123">
        <v>1.6</v>
      </c>
      <c r="C21222">
        <f>IFERROR(((VLOOKUP(A21222,'Interest Rates-10yr'!$A$9:$C$15239,2,FALSE))-B21222),C21221)</f>
        <v>-3.0000000000000027E-2</v>
      </c>
      <c r="D21222" s="98">
        <f>AVERAGE(C$10:C21222)</f>
        <v>1.0386979682270217</v>
      </c>
      <c r="G21222" s="23"/>
    </row>
    <row r="21223" spans="1:7" customFormat="1">
      <c r="A21223" s="122">
        <v>43861</v>
      </c>
      <c r="B21223" s="123">
        <v>1.59</v>
      </c>
      <c r="C21223">
        <f>IFERROR(((VLOOKUP(A21223,'Interest Rates-10yr'!$A$9:$C$15239,2,FALSE))-B21223),C21222)</f>
        <v>-8.0000000000000071E-2</v>
      </c>
      <c r="D21223" s="98">
        <f>AVERAGE(C$10:C21223)</f>
        <v>1.0386452342792407</v>
      </c>
      <c r="G21223" s="23"/>
    </row>
    <row r="21224" spans="1:7" customFormat="1">
      <c r="A21224" s="122">
        <v>43862</v>
      </c>
      <c r="B21224" s="123">
        <v>1.59</v>
      </c>
      <c r="C21224">
        <f>IFERROR(((VLOOKUP(A21224,'Interest Rates-10yr'!$A$9:$C$15239,2,FALSE))-B21224),C21223)</f>
        <v>-8.0000000000000071E-2</v>
      </c>
      <c r="D21224" s="98">
        <f>AVERAGE(C$10:C21224)</f>
        <v>1.0385925053028426</v>
      </c>
      <c r="G21224" s="23"/>
    </row>
    <row r="21225" spans="1:7" customFormat="1">
      <c r="A21225" s="122">
        <v>43863</v>
      </c>
      <c r="B21225" s="123">
        <v>1.59</v>
      </c>
      <c r="C21225">
        <f>IFERROR(((VLOOKUP(A21225,'Interest Rates-10yr'!$A$9:$C$15239,2,FALSE))-B21225),C21224)</f>
        <v>-8.0000000000000071E-2</v>
      </c>
      <c r="D21225" s="98">
        <f>AVERAGE(C$10:C21225)</f>
        <v>1.0385397812971251</v>
      </c>
      <c r="G21225" s="23"/>
    </row>
    <row r="21226" spans="1:7" customFormat="1">
      <c r="A21226" s="122">
        <v>43864</v>
      </c>
      <c r="B21226" s="123">
        <v>1.59</v>
      </c>
      <c r="C21226">
        <f>IFERROR(((VLOOKUP(A21226,'Interest Rates-10yr'!$A$9:$C$15239,2,FALSE))-B21226),C21225)</f>
        <v>-5.0000000000000044E-2</v>
      </c>
      <c r="D21226" s="98">
        <f>AVERAGE(C$10:C21226)</f>
        <v>1.0384884762218884</v>
      </c>
      <c r="G21226" s="23"/>
    </row>
    <row r="21227" spans="1:7" customFormat="1">
      <c r="A21227" s="122">
        <v>43865</v>
      </c>
      <c r="B21227" s="123">
        <v>1.59</v>
      </c>
      <c r="C21227">
        <f>IFERROR(((VLOOKUP(A21227,'Interest Rates-10yr'!$A$9:$C$15239,2,FALSE))-B21227),C21226)</f>
        <v>2.0000000000000018E-2</v>
      </c>
      <c r="D21227" s="98">
        <f>AVERAGE(C$10:C21227)</f>
        <v>1.0384404750683291</v>
      </c>
      <c r="G21227" s="23"/>
    </row>
    <row r="21228" spans="1:7" customFormat="1">
      <c r="A21228" s="122">
        <v>43866</v>
      </c>
      <c r="B21228" s="123">
        <v>1.59</v>
      </c>
      <c r="C21228">
        <f>IFERROR(((VLOOKUP(A21228,'Interest Rates-10yr'!$A$9:$C$15239,2,FALSE))-B21228),C21227)</f>
        <v>6.999999999999984E-2</v>
      </c>
      <c r="D21228" s="98">
        <f>AVERAGE(C$10:C21228)</f>
        <v>1.0383948348178429</v>
      </c>
      <c r="G21228" s="23"/>
    </row>
    <row r="21229" spans="1:7" customFormat="1">
      <c r="A21229" s="122">
        <v>43867</v>
      </c>
      <c r="B21229" s="123">
        <v>1.59</v>
      </c>
      <c r="C21229">
        <f>IFERROR(((VLOOKUP(A21229,'Interest Rates-10yr'!$A$9:$C$15239,2,FALSE))-B21229),C21228)</f>
        <v>5.9999999999999831E-2</v>
      </c>
      <c r="D21229" s="98">
        <f>AVERAGE(C$10:C21229)</f>
        <v>1.0383487276154482</v>
      </c>
      <c r="G21229" s="23"/>
    </row>
    <row r="21230" spans="1:7" customFormat="1">
      <c r="A21230" s="122">
        <v>43868</v>
      </c>
      <c r="B21230" s="123">
        <v>1.58</v>
      </c>
      <c r="C21230">
        <f>IFERROR(((VLOOKUP(A21230,'Interest Rates-10yr'!$A$9:$C$15239,2,FALSE))-B21230),C21229)</f>
        <v>1.0000000000000009E-2</v>
      </c>
      <c r="D21230" s="98">
        <f>AVERAGE(C$10:C21230)</f>
        <v>1.0383002686018477</v>
      </c>
      <c r="G21230" s="23"/>
    </row>
    <row r="21231" spans="1:7" customFormat="1">
      <c r="A21231" s="122">
        <v>43869</v>
      </c>
      <c r="B21231" s="123">
        <v>1.58</v>
      </c>
      <c r="C21231">
        <f>IFERROR(((VLOOKUP(A21231,'Interest Rates-10yr'!$A$9:$C$15239,2,FALSE))-B21231),C21230)</f>
        <v>1.0000000000000009E-2</v>
      </c>
      <c r="D21231" s="98">
        <f>AVERAGE(C$10:C21231)</f>
        <v>1.0382518141551129</v>
      </c>
      <c r="G21231" s="23"/>
    </row>
    <row r="21232" spans="1:7" customFormat="1">
      <c r="A21232" s="122">
        <v>43870</v>
      </c>
      <c r="B21232" s="123">
        <v>1.58</v>
      </c>
      <c r="C21232">
        <f>IFERROR(((VLOOKUP(A21232,'Interest Rates-10yr'!$A$9:$C$15239,2,FALSE))-B21232),C21231)</f>
        <v>1.0000000000000009E-2</v>
      </c>
      <c r="D21232" s="98">
        <f>AVERAGE(C$10:C21232)</f>
        <v>1.0382033642745985</v>
      </c>
      <c r="G21232" s="23"/>
    </row>
    <row r="21233" spans="1:7" customFormat="1">
      <c r="A21233" s="122">
        <v>43871</v>
      </c>
      <c r="B21233" s="123">
        <v>1.58</v>
      </c>
      <c r="C21233">
        <f>IFERROR(((VLOOKUP(A21233,'Interest Rates-10yr'!$A$9:$C$15239,2,FALSE))-B21233),C21232)</f>
        <v>-2.0000000000000018E-2</v>
      </c>
      <c r="D21233" s="98">
        <f>AVERAGE(C$10:C21233)</f>
        <v>1.0381535054655016</v>
      </c>
      <c r="G21233" s="23"/>
    </row>
    <row r="21234" spans="1:7" customFormat="1">
      <c r="A21234" s="122">
        <v>43872</v>
      </c>
      <c r="B21234" s="123">
        <v>1.58</v>
      </c>
      <c r="C21234">
        <f>IFERROR(((VLOOKUP(A21234,'Interest Rates-10yr'!$A$9:$C$15239,2,FALSE))-B21234),C21233)</f>
        <v>1.0000000000000009E-2</v>
      </c>
      <c r="D21234" s="98">
        <f>AVERAGE(C$10:C21234)</f>
        <v>1.0381050647820873</v>
      </c>
      <c r="G21234" s="23"/>
    </row>
    <row r="21235" spans="1:7" customFormat="1">
      <c r="A21235" s="122">
        <v>43873</v>
      </c>
      <c r="B21235" s="123">
        <v>1.58</v>
      </c>
      <c r="C21235">
        <f>IFERROR(((VLOOKUP(A21235,'Interest Rates-10yr'!$A$9:$C$15239,2,FALSE))-B21235),C21234)</f>
        <v>4.0000000000000036E-2</v>
      </c>
      <c r="D21235" s="98">
        <f>AVERAGE(C$10:C21235)</f>
        <v>1.0380580420239236</v>
      </c>
      <c r="G21235" s="23"/>
    </row>
    <row r="21236" spans="1:7" customFormat="1">
      <c r="A21236" s="122">
        <v>43874</v>
      </c>
      <c r="B21236" s="123">
        <v>1.58</v>
      </c>
      <c r="C21236">
        <f>IFERROR(((VLOOKUP(A21236,'Interest Rates-10yr'!$A$9:$C$15239,2,FALSE))-B21236),C21235)</f>
        <v>3.0000000000000027E-2</v>
      </c>
      <c r="D21236" s="98">
        <f>AVERAGE(C$10:C21236)</f>
        <v>1.0380105525980969</v>
      </c>
      <c r="G21236" s="23"/>
    </row>
    <row r="21237" spans="1:7" customFormat="1">
      <c r="A21237" s="122">
        <v>43875</v>
      </c>
      <c r="B21237" s="123">
        <v>1.58</v>
      </c>
      <c r="C21237">
        <f>IFERROR(((VLOOKUP(A21237,'Interest Rates-10yr'!$A$9:$C$15239,2,FALSE))-B21237),C21236)</f>
        <v>1.0000000000000009E-2</v>
      </c>
      <c r="D21237" s="98">
        <f>AVERAGE(C$10:C21237)</f>
        <v>1.0379621254946203</v>
      </c>
      <c r="G21237" s="23"/>
    </row>
    <row r="21238" spans="1:7" customFormat="1">
      <c r="A21238" s="122">
        <v>43876</v>
      </c>
      <c r="B21238" s="123">
        <v>1.58</v>
      </c>
      <c r="C21238">
        <f>IFERROR(((VLOOKUP(A21238,'Interest Rates-10yr'!$A$9:$C$15239,2,FALSE))-B21238),C21237)</f>
        <v>1.0000000000000009E-2</v>
      </c>
      <c r="D21238" s="98">
        <f>AVERAGE(C$10:C21238)</f>
        <v>1.0379137029534975</v>
      </c>
      <c r="G21238" s="23"/>
    </row>
    <row r="21239" spans="1:7" customFormat="1">
      <c r="A21239" s="122">
        <v>43877</v>
      </c>
      <c r="B21239" s="123">
        <v>1.58</v>
      </c>
      <c r="C21239">
        <f>IFERROR(((VLOOKUP(A21239,'Interest Rates-10yr'!$A$9:$C$15239,2,FALSE))-B21239),C21238)</f>
        <v>1.0000000000000009E-2</v>
      </c>
      <c r="D21239" s="98">
        <f>AVERAGE(C$10:C21239)</f>
        <v>1.0378652849740837</v>
      </c>
      <c r="G21239" s="23"/>
    </row>
    <row r="21240" spans="1:7" customFormat="1">
      <c r="A21240" s="122">
        <v>43878</v>
      </c>
      <c r="B21240" s="123">
        <v>1.58</v>
      </c>
      <c r="C21240">
        <f>IFERROR(((VLOOKUP(A21240,'Interest Rates-10yr'!$A$9:$C$15239,2,FALSE))-B21240),C21239)</f>
        <v>1.0000000000000009E-2</v>
      </c>
      <c r="D21240" s="98">
        <f>AVERAGE(C$10:C21240)</f>
        <v>1.0378168715557343</v>
      </c>
      <c r="G21240" s="23"/>
    </row>
    <row r="21241" spans="1:7" customFormat="1">
      <c r="A21241" s="122">
        <v>43879</v>
      </c>
      <c r="B21241" s="123">
        <v>1.59</v>
      </c>
      <c r="C21241">
        <f>IFERROR(((VLOOKUP(A21241,'Interest Rates-10yr'!$A$9:$C$15239,2,FALSE))-B21241),C21240)</f>
        <v>-4.0000000000000036E-2</v>
      </c>
      <c r="D21241" s="98">
        <f>AVERAGE(C$10:C21241)</f>
        <v>1.0377661077618592</v>
      </c>
      <c r="G21241" s="23"/>
    </row>
    <row r="21242" spans="1:7" customFormat="1">
      <c r="A21242" s="122">
        <v>43880</v>
      </c>
      <c r="B21242" s="123">
        <v>1.59</v>
      </c>
      <c r="C21242">
        <f>IFERROR(((VLOOKUP(A21242,'Interest Rates-10yr'!$A$9:$C$15239,2,FALSE))-B21242),C21241)</f>
        <v>-3.0000000000000027E-2</v>
      </c>
      <c r="D21242" s="98">
        <f>AVERAGE(C$10:C21242)</f>
        <v>1.0377158197145857</v>
      </c>
      <c r="G21242" s="23"/>
    </row>
    <row r="21243" spans="1:7" customFormat="1">
      <c r="A21243" s="122">
        <v>43881</v>
      </c>
      <c r="B21243" s="123">
        <v>1.59</v>
      </c>
      <c r="C21243">
        <f>IFERROR(((VLOOKUP(A21243,'Interest Rates-10yr'!$A$9:$C$15239,2,FALSE))-B21243),C21242)</f>
        <v>-7.0000000000000062E-2</v>
      </c>
      <c r="D21243" s="98">
        <f>AVERAGE(C$10:C21243)</f>
        <v>1.0376636526325609</v>
      </c>
      <c r="G21243" s="23"/>
    </row>
    <row r="21244" spans="1:7" customFormat="1">
      <c r="A21244" s="122">
        <v>43882</v>
      </c>
      <c r="B21244" s="123">
        <v>1.58</v>
      </c>
      <c r="C21244">
        <f>IFERROR(((VLOOKUP(A21244,'Interest Rates-10yr'!$A$9:$C$15239,2,FALSE))-B21244),C21243)</f>
        <v>-0.12000000000000011</v>
      </c>
      <c r="D21244" s="98">
        <f>AVERAGE(C$10:C21244)</f>
        <v>1.0376091358605979</v>
      </c>
      <c r="G21244" s="23"/>
    </row>
    <row r="21245" spans="1:7" customFormat="1">
      <c r="A21245" s="122">
        <v>43883</v>
      </c>
      <c r="B21245" s="123">
        <v>1.58</v>
      </c>
      <c r="C21245">
        <f>IFERROR(((VLOOKUP(A21245,'Interest Rates-10yr'!$A$9:$C$15239,2,FALSE))-B21245),C21244)</f>
        <v>-0.12000000000000011</v>
      </c>
      <c r="D21245" s="98">
        <f>AVERAGE(C$10:C21245)</f>
        <v>1.037554624223008</v>
      </c>
      <c r="G21245" s="23"/>
    </row>
    <row r="21246" spans="1:7" customFormat="1">
      <c r="A21246" s="122">
        <v>43884</v>
      </c>
      <c r="B21246" s="123">
        <v>1.58</v>
      </c>
      <c r="C21246">
        <f>IFERROR(((VLOOKUP(A21246,'Interest Rates-10yr'!$A$9:$C$15239,2,FALSE))-B21246),C21245)</f>
        <v>-0.12000000000000011</v>
      </c>
      <c r="D21246" s="98">
        <f>AVERAGE(C$10:C21246)</f>
        <v>1.0375001177190657</v>
      </c>
      <c r="G21246" s="23"/>
    </row>
    <row r="21247" spans="1:7" customFormat="1">
      <c r="A21247" s="122">
        <v>43885</v>
      </c>
      <c r="B21247" s="123">
        <v>1.58</v>
      </c>
      <c r="C21247">
        <f>IFERROR(((VLOOKUP(A21247,'Interest Rates-10yr'!$A$9:$C$15239,2,FALSE))-B21247),C21246)</f>
        <v>-0.20000000000000018</v>
      </c>
      <c r="D21247" s="98">
        <f>AVERAGE(C$10:C21247)</f>
        <v>1.0374418495150108</v>
      </c>
      <c r="G21247" s="23"/>
    </row>
    <row r="21248" spans="1:7" customFormat="1">
      <c r="A21248" s="122">
        <v>43886</v>
      </c>
      <c r="B21248" s="123">
        <v>1.58</v>
      </c>
      <c r="C21248">
        <f>IFERROR(((VLOOKUP(A21248,'Interest Rates-10yr'!$A$9:$C$15239,2,FALSE))-B21248),C21247)</f>
        <v>-0.25</v>
      </c>
      <c r="D21248" s="98">
        <f>AVERAGE(C$10:C21248)</f>
        <v>1.037381232638062</v>
      </c>
      <c r="G21248" s="23"/>
    </row>
    <row r="21249" spans="1:7" customFormat="1">
      <c r="A21249" s="122">
        <v>43887</v>
      </c>
      <c r="B21249" s="123">
        <v>1.58</v>
      </c>
      <c r="C21249">
        <f>IFERROR(((VLOOKUP(A21249,'Interest Rates-10yr'!$A$9:$C$15239,2,FALSE))-B21249),C21248)</f>
        <v>-0.25</v>
      </c>
      <c r="D21249" s="98">
        <f>AVERAGE(C$10:C21249)</f>
        <v>1.037320621468917</v>
      </c>
      <c r="G21249" s="23"/>
    </row>
    <row r="21250" spans="1:7" customFormat="1">
      <c r="A21250" s="122">
        <v>43888</v>
      </c>
      <c r="B21250" s="123">
        <v>1.58</v>
      </c>
      <c r="C21250">
        <f>IFERROR(((VLOOKUP(A21250,'Interest Rates-10yr'!$A$9:$C$15239,2,FALSE))-B21250),C21249)</f>
        <v>-0.28000000000000003</v>
      </c>
      <c r="D21250" s="98">
        <f>AVERAGE(C$10:C21250)</f>
        <v>1.0372586036438869</v>
      </c>
      <c r="G21250" s="23"/>
    </row>
    <row r="21251" spans="1:7" customFormat="1">
      <c r="A21251" s="122">
        <v>43889</v>
      </c>
      <c r="B21251" s="123">
        <v>1.58</v>
      </c>
      <c r="C21251">
        <f>IFERROR(((VLOOKUP(A21251,'Interest Rates-10yr'!$A$9:$C$15239,2,FALSE))-B21251),C21250)</f>
        <v>-0.45000000000000018</v>
      </c>
      <c r="D21251" s="98">
        <f>AVERAGE(C$10:C21251)</f>
        <v>1.0371885886451275</v>
      </c>
      <c r="G21251" s="23"/>
    </row>
    <row r="21252" spans="1:7" customFormat="1">
      <c r="A21252" s="122">
        <v>43890</v>
      </c>
      <c r="B21252" s="123">
        <v>1.58</v>
      </c>
      <c r="C21252">
        <f>IFERROR(((VLOOKUP(A21252,'Interest Rates-10yr'!$A$9:$C$15239,2,FALSE))-B21252),C21251)</f>
        <v>-0.45000000000000018</v>
      </c>
      <c r="D21252" s="98">
        <f>AVERAGE(C$10:C21252)</f>
        <v>1.0371185802381866</v>
      </c>
      <c r="G21252" s="23"/>
    </row>
    <row r="21253" spans="1:7" customFormat="1">
      <c r="A21253" s="122">
        <v>43891</v>
      </c>
      <c r="B21253" s="123">
        <v>1.58</v>
      </c>
      <c r="C21253">
        <f>IFERROR(((VLOOKUP(A21253,'Interest Rates-10yr'!$A$9:$C$15239,2,FALSE))-B21253),C21252)</f>
        <v>-0.45000000000000018</v>
      </c>
      <c r="D21253" s="98">
        <f>AVERAGE(C$10:C21253)</f>
        <v>1.0370485784221333</v>
      </c>
      <c r="G21253" s="23"/>
    </row>
    <row r="21254" spans="1:7" customFormat="1">
      <c r="A21254" s="122">
        <v>43892</v>
      </c>
      <c r="B21254" s="123">
        <v>1.59</v>
      </c>
      <c r="C21254">
        <f>IFERROR(((VLOOKUP(A21254,'Interest Rates-10yr'!$A$9:$C$15239,2,FALSE))-B21254),C21253)</f>
        <v>-0.49</v>
      </c>
      <c r="D21254" s="98">
        <f>AVERAGE(C$10:C21254)</f>
        <v>1.0369767004000845</v>
      </c>
      <c r="G21254" s="23"/>
    </row>
    <row r="21255" spans="1:7" customFormat="1">
      <c r="A21255" s="122">
        <v>43893</v>
      </c>
      <c r="B21255" s="123">
        <v>1.59</v>
      </c>
      <c r="C21255">
        <f>IFERROR(((VLOOKUP(A21255,'Interest Rates-10yr'!$A$9:$C$15239,2,FALSE))-B21255),C21254)</f>
        <v>-0.57000000000000006</v>
      </c>
      <c r="D21255" s="98">
        <f>AVERAGE(C$10:C21255)</f>
        <v>1.0369010637296336</v>
      </c>
      <c r="G21255" s="23"/>
    </row>
    <row r="21256" spans="1:7" customFormat="1">
      <c r="A21256" s="122">
        <v>43894</v>
      </c>
      <c r="B21256" s="123">
        <v>1.0900000000000001</v>
      </c>
      <c r="C21256">
        <f>IFERROR(((VLOOKUP(A21256,'Interest Rates-10yr'!$A$9:$C$15239,2,FALSE))-B21256),C21255)</f>
        <v>-7.0000000000000062E-2</v>
      </c>
      <c r="D21256" s="98">
        <f>AVERAGE(C$10:C21256)</f>
        <v>1.0368489669129664</v>
      </c>
      <c r="G21256" s="23"/>
    </row>
    <row r="21257" spans="1:7" customFormat="1">
      <c r="A21257" s="122">
        <v>43895</v>
      </c>
      <c r="B21257" s="123">
        <v>1.0900000000000001</v>
      </c>
      <c r="C21257">
        <f>IFERROR(((VLOOKUP(A21257,'Interest Rates-10yr'!$A$9:$C$15239,2,FALSE))-B21257),C21256)</f>
        <v>-0.17000000000000004</v>
      </c>
      <c r="D21257" s="98">
        <f>AVERAGE(C$10:C21257)</f>
        <v>1.0367921686746893</v>
      </c>
      <c r="G21257" s="23"/>
    </row>
    <row r="21258" spans="1:7" customFormat="1">
      <c r="A21258" s="122">
        <v>43896</v>
      </c>
      <c r="B21258" s="123">
        <v>1.0900000000000001</v>
      </c>
      <c r="C21258">
        <f>IFERROR(((VLOOKUP(A21258,'Interest Rates-10yr'!$A$9:$C$15239,2,FALSE))-B21258),C21257)</f>
        <v>-0.35000000000000009</v>
      </c>
      <c r="D21258" s="98">
        <f>AVERAGE(C$10:C21258)</f>
        <v>1.0367269047955103</v>
      </c>
      <c r="G21258" s="23"/>
    </row>
    <row r="21259" spans="1:7" customFormat="1">
      <c r="A21259" s="122">
        <v>43897</v>
      </c>
      <c r="B21259" s="123">
        <v>1.0900000000000001</v>
      </c>
      <c r="C21259">
        <f>IFERROR(((VLOOKUP(A21259,'Interest Rates-10yr'!$A$9:$C$15239,2,FALSE))-B21259),C21258)</f>
        <v>-0.35000000000000009</v>
      </c>
      <c r="D21259" s="98">
        <f>AVERAGE(C$10:C21259)</f>
        <v>1.0366616470588141</v>
      </c>
      <c r="G21259" s="23"/>
    </row>
    <row r="21260" spans="1:7" customFormat="1">
      <c r="A21260" s="122">
        <v>43898</v>
      </c>
      <c r="B21260" s="123">
        <v>1.0900000000000001</v>
      </c>
      <c r="C21260">
        <f>IFERROR(((VLOOKUP(A21260,'Interest Rates-10yr'!$A$9:$C$15239,2,FALSE))-B21260),C21259)</f>
        <v>-0.35000000000000009</v>
      </c>
      <c r="D21260" s="98">
        <f>AVERAGE(C$10:C21260)</f>
        <v>1.0365963954637336</v>
      </c>
      <c r="G21260" s="23"/>
    </row>
    <row r="21261" spans="1:7" customFormat="1">
      <c r="A21261" s="122">
        <v>43899</v>
      </c>
      <c r="B21261" s="123">
        <v>1.0900000000000001</v>
      </c>
      <c r="C21261">
        <f>IFERROR(((VLOOKUP(A21261,'Interest Rates-10yr'!$A$9:$C$15239,2,FALSE))-B21261),C21260)</f>
        <v>-0.55000000000000004</v>
      </c>
      <c r="D21261" s="98">
        <f>AVERAGE(C$10:C21261)</f>
        <v>1.0365217391304256</v>
      </c>
      <c r="G21261" s="23"/>
    </row>
    <row r="21262" spans="1:7" customFormat="1">
      <c r="A21262" s="122">
        <v>43900</v>
      </c>
      <c r="B21262" s="123">
        <v>1.0900000000000001</v>
      </c>
      <c r="C21262">
        <f>IFERROR(((VLOOKUP(A21262,'Interest Rates-10yr'!$A$9:$C$15239,2,FALSE))-B21262),C21261)</f>
        <v>-0.33000000000000007</v>
      </c>
      <c r="D21262" s="98">
        <f>AVERAGE(C$10:C21262)</f>
        <v>1.036457441302395</v>
      </c>
      <c r="G21262" s="23"/>
    </row>
    <row r="21263" spans="1:7" customFormat="1">
      <c r="A21263" s="122">
        <v>43901</v>
      </c>
      <c r="B21263" s="123">
        <v>1.0900000000000001</v>
      </c>
      <c r="C21263">
        <f>IFERROR(((VLOOKUP(A21263,'Interest Rates-10yr'!$A$9:$C$15239,2,FALSE))-B21263),C21262)</f>
        <v>-0.27000000000000013</v>
      </c>
      <c r="D21263" s="98">
        <f>AVERAGE(C$10:C21263)</f>
        <v>1.0363959725228098</v>
      </c>
      <c r="G21263" s="23"/>
    </row>
    <row r="21264" spans="1:7" customFormat="1">
      <c r="A21264" s="122">
        <v>43902</v>
      </c>
      <c r="B21264" s="123">
        <v>1.1000000000000001</v>
      </c>
      <c r="C21264">
        <f>IFERROR(((VLOOKUP(A21264,'Interest Rates-10yr'!$A$9:$C$15239,2,FALSE))-B21264),C21263)</f>
        <v>-0.22000000000000008</v>
      </c>
      <c r="D21264" s="98">
        <f>AVERAGE(C$10:C21264)</f>
        <v>1.0363368619148341</v>
      </c>
      <c r="G21264" s="23"/>
    </row>
    <row r="21265" spans="1:7" customFormat="1">
      <c r="A21265" s="122">
        <v>43903</v>
      </c>
      <c r="B21265" s="123">
        <v>1.1000000000000001</v>
      </c>
      <c r="C21265">
        <f>IFERROR(((VLOOKUP(A21265,'Interest Rates-10yr'!$A$9:$C$15239,2,FALSE))-B21265),C21264)</f>
        <v>-0.16000000000000014</v>
      </c>
      <c r="D21265" s="98">
        <f>AVERAGE(C$10:C21265)</f>
        <v>1.0362805796010444</v>
      </c>
      <c r="G21265" s="23"/>
    </row>
    <row r="21266" spans="1:7" customFormat="1">
      <c r="A21266" s="122">
        <v>43904</v>
      </c>
      <c r="B21266" s="123">
        <v>1.1000000000000001</v>
      </c>
      <c r="C21266">
        <f>IFERROR(((VLOOKUP(A21266,'Interest Rates-10yr'!$A$9:$C$15239,2,FALSE))-B21266),C21265)</f>
        <v>-0.16000000000000014</v>
      </c>
      <c r="D21266" s="98">
        <f>AVERAGE(C$10:C21266)</f>
        <v>1.0362243025826692</v>
      </c>
      <c r="G21266" s="23"/>
    </row>
    <row r="21267" spans="1:7" customFormat="1">
      <c r="A21267" s="122">
        <v>43905</v>
      </c>
      <c r="B21267" s="123">
        <v>1.1000000000000001</v>
      </c>
      <c r="C21267">
        <f>IFERROR(((VLOOKUP(A21267,'Interest Rates-10yr'!$A$9:$C$15239,2,FALSE))-B21267),C21266)</f>
        <v>-0.16000000000000014</v>
      </c>
      <c r="D21267" s="98">
        <f>AVERAGE(C$10:C21267)</f>
        <v>1.0361680308589614</v>
      </c>
      <c r="G21267" s="23"/>
    </row>
    <row r="21268" spans="1:7" customFormat="1">
      <c r="A21268" s="122">
        <v>43906</v>
      </c>
      <c r="B21268" s="123">
        <v>0.25</v>
      </c>
      <c r="C21268">
        <f>IFERROR(((VLOOKUP(A21268,'Interest Rates-10yr'!$A$9:$C$15239,2,FALSE))-B21268),C21267)</f>
        <v>0.48</v>
      </c>
      <c r="D21268" s="98">
        <f>AVERAGE(C$10:C21268)</f>
        <v>1.0361418693259232</v>
      </c>
      <c r="G21268" s="23"/>
    </row>
    <row r="21269" spans="1:7" customFormat="1">
      <c r="A21269" s="122">
        <v>43907</v>
      </c>
      <c r="B21269" s="123">
        <v>0.25</v>
      </c>
      <c r="C21269">
        <f>IFERROR(((VLOOKUP(A21269,'Interest Rates-10yr'!$A$9:$C$15239,2,FALSE))-B21269),C21268)</f>
        <v>0.77</v>
      </c>
      <c r="D21269" s="98">
        <f>AVERAGE(C$10:C21269)</f>
        <v>1.0361293508936877</v>
      </c>
      <c r="G21269" s="23"/>
    </row>
    <row r="21270" spans="1:7" customFormat="1">
      <c r="A21270" s="122">
        <v>43908</v>
      </c>
      <c r="B21270" s="123">
        <v>0.25</v>
      </c>
      <c r="C21270">
        <f>IFERROR(((VLOOKUP(A21270,'Interest Rates-10yr'!$A$9:$C$15239,2,FALSE))-B21270),C21269)</f>
        <v>0.92999999999999994</v>
      </c>
      <c r="D21270" s="98">
        <f>AVERAGE(C$10:C21270)</f>
        <v>1.0361243591552514</v>
      </c>
      <c r="G21270" s="23"/>
    </row>
    <row r="21271" spans="1:7" customFormat="1">
      <c r="A21271" s="122">
        <v>43909</v>
      </c>
      <c r="B21271" s="123">
        <v>0.2</v>
      </c>
      <c r="C21271">
        <f>IFERROR(((VLOOKUP(A21271,'Interest Rates-10yr'!$A$9:$C$15239,2,FALSE))-B21271),C21270)</f>
        <v>0.92000000000000015</v>
      </c>
      <c r="D21271" s="98">
        <f>AVERAGE(C$10:C21271)</f>
        <v>1.0361188975637192</v>
      </c>
      <c r="G21271" s="23"/>
    </row>
    <row r="21272" spans="1:7" customFormat="1">
      <c r="A21272" s="122">
        <v>43910</v>
      </c>
      <c r="B21272" s="123">
        <v>0.15</v>
      </c>
      <c r="C21272">
        <f>IFERROR(((VLOOKUP(A21272,'Interest Rates-10yr'!$A$9:$C$15239,2,FALSE))-B21272),C21271)</f>
        <v>0.77</v>
      </c>
      <c r="D21272" s="98">
        <f>AVERAGE(C$10:C21272)</f>
        <v>1.0361063819780745</v>
      </c>
      <c r="G21272" s="23"/>
    </row>
    <row r="21273" spans="1:7" customFormat="1">
      <c r="A21273" s="122">
        <v>43911</v>
      </c>
      <c r="B21273" s="123">
        <v>0.15</v>
      </c>
      <c r="C21273">
        <f>IFERROR(((VLOOKUP(A21273,'Interest Rates-10yr'!$A$9:$C$15239,2,FALSE))-B21273),C21272)</f>
        <v>0.77</v>
      </c>
      <c r="D21273" s="98">
        <f>AVERAGE(C$10:C21273)</f>
        <v>1.0360938675695919</v>
      </c>
      <c r="G21273" s="23"/>
    </row>
    <row r="21274" spans="1:7" customFormat="1">
      <c r="A21274" s="122">
        <v>43912</v>
      </c>
      <c r="B21274" s="123">
        <v>0.15</v>
      </c>
      <c r="C21274">
        <f>IFERROR(((VLOOKUP(A21274,'Interest Rates-10yr'!$A$9:$C$15239,2,FALSE))-B21274),C21273)</f>
        <v>0.77</v>
      </c>
      <c r="D21274" s="98">
        <f>AVERAGE(C$10:C21274)</f>
        <v>1.0360813543381049</v>
      </c>
      <c r="G21274" s="23"/>
    </row>
    <row r="21275" spans="1:7" customFormat="1">
      <c r="A21275" s="122">
        <v>43913</v>
      </c>
      <c r="B21275" s="123">
        <v>0.15</v>
      </c>
      <c r="C21275">
        <f>IFERROR(((VLOOKUP(A21275,'Interest Rates-10yr'!$A$9:$C$15239,2,FALSE))-B21275),C21274)</f>
        <v>0.61</v>
      </c>
      <c r="D21275" s="98">
        <f>AVERAGE(C$10:C21275)</f>
        <v>1.0360613185366219</v>
      </c>
      <c r="G21275" s="23"/>
    </row>
    <row r="21276" spans="1:7" customFormat="1">
      <c r="A21276" s="122">
        <v>43914</v>
      </c>
      <c r="B21276" s="123">
        <v>0.12</v>
      </c>
      <c r="C21276">
        <f>IFERROR(((VLOOKUP(A21276,'Interest Rates-10yr'!$A$9:$C$15239,2,FALSE))-B21276),C21275)</f>
        <v>0.72</v>
      </c>
      <c r="D21276" s="98">
        <f>AVERAGE(C$10:C21276)</f>
        <v>1.036046456952076</v>
      </c>
      <c r="G21276" s="23"/>
    </row>
    <row r="21277" spans="1:7" customFormat="1">
      <c r="A21277" s="122">
        <v>43915</v>
      </c>
      <c r="B21277" s="123">
        <v>0.1</v>
      </c>
      <c r="C21277">
        <f>IFERROR(((VLOOKUP(A21277,'Interest Rates-10yr'!$A$9:$C$15239,2,FALSE))-B21277),C21276)</f>
        <v>0.78</v>
      </c>
      <c r="D21277" s="98">
        <f>AVERAGE(C$10:C21277)</f>
        <v>1.0360344179048242</v>
      </c>
      <c r="G21277" s="23"/>
    </row>
    <row r="21278" spans="1:7" customFormat="1">
      <c r="A21278" s="122">
        <v>43916</v>
      </c>
      <c r="B21278" s="123">
        <v>0.1</v>
      </c>
      <c r="C21278">
        <f>IFERROR(((VLOOKUP(A21278,'Interest Rates-10yr'!$A$9:$C$15239,2,FALSE))-B21278),C21277)</f>
        <v>0.73</v>
      </c>
      <c r="D21278" s="98">
        <f>AVERAGE(C$10:C21278)</f>
        <v>1.0360200291503974</v>
      </c>
      <c r="G21278" s="23"/>
    </row>
    <row r="21279" spans="1:7" customFormat="1">
      <c r="A21279" s="122">
        <v>43917</v>
      </c>
      <c r="B21279" s="123">
        <v>0.1</v>
      </c>
      <c r="C21279">
        <f>IFERROR(((VLOOKUP(A21279,'Interest Rates-10yr'!$A$9:$C$15239,2,FALSE))-B21279),C21278)</f>
        <v>0.62</v>
      </c>
      <c r="D21279" s="98">
        <f>AVERAGE(C$10:C21279)</f>
        <v>1.0360004701457357</v>
      </c>
      <c r="G21279" s="23"/>
    </row>
    <row r="21280" spans="1:7" customFormat="1">
      <c r="A21280" s="122">
        <v>43918</v>
      </c>
      <c r="B21280" s="123">
        <v>0.1</v>
      </c>
      <c r="C21280">
        <f>IFERROR(((VLOOKUP(A21280,'Interest Rates-10yr'!$A$9:$C$15239,2,FALSE))-B21280),C21279)</f>
        <v>0.62</v>
      </c>
      <c r="D21280" s="98">
        <f>AVERAGE(C$10:C21280)</f>
        <v>1.0359809129801043</v>
      </c>
      <c r="G21280" s="23"/>
    </row>
    <row r="21281" spans="1:8">
      <c r="A21281" s="122">
        <v>43919</v>
      </c>
      <c r="B21281" s="123">
        <v>0.1</v>
      </c>
      <c r="C21281">
        <f>IFERROR(((VLOOKUP(A21281,'Interest Rates-10yr'!$A$9:$C$15239,2,FALSE))-B21281),C21280)</f>
        <v>0.62</v>
      </c>
      <c r="D21281" s="98">
        <f>AVERAGE(C$10:C21281)</f>
        <v>1.0359613576532436</v>
      </c>
      <c r="H21281"/>
    </row>
    <row r="21282" spans="1:8">
      <c r="A21282" s="122">
        <v>43920</v>
      </c>
      <c r="B21282" s="123">
        <v>0.09</v>
      </c>
      <c r="C21282">
        <f>IFERROR(((VLOOKUP(A21282,'Interest Rates-10yr'!$A$9:$C$15239,2,FALSE))-B21282),C21281)</f>
        <v>0.61</v>
      </c>
      <c r="D21282" s="98">
        <f>AVERAGE(C$10:C21282)</f>
        <v>1.0359413340854509</v>
      </c>
      <c r="H21282"/>
    </row>
    <row r="21283" spans="1:8">
      <c r="A21283" s="122">
        <v>43921</v>
      </c>
      <c r="B21283" s="123">
        <v>0.08</v>
      </c>
      <c r="C21283">
        <f>IFERROR(((VLOOKUP(A21283,'Interest Rates-10yr'!$A$9:$C$15239,2,FALSE))-B21283),C21282)</f>
        <v>0.62</v>
      </c>
      <c r="D21283" s="98">
        <f>AVERAGE(C$10:C21283)</f>
        <v>1.0359217824574503</v>
      </c>
      <c r="F21283" s="12" t="s">
        <v>312</v>
      </c>
      <c r="G21283" s="23">
        <f>(AVERAGE(B21193:B21283))/100</f>
        <v>1.2549450549450549E-2</v>
      </c>
      <c r="H21283" s="23">
        <f>(AVERAGE(C21193:C21283))/100</f>
        <v>1.2439560439560433E-3</v>
      </c>
    </row>
    <row r="21284" spans="1:8">
      <c r="A21284" s="122">
        <v>43922</v>
      </c>
      <c r="B21284" s="123">
        <v>0.06</v>
      </c>
      <c r="C21284">
        <f>IFERROR(((VLOOKUP(A21284,'Interest Rates-10yr'!$A$9:$C$15239,2,FALSE))-B21284),C21283)</f>
        <v>0.56000000000000005</v>
      </c>
      <c r="D21284" s="98">
        <f>AVERAGE(C$10:C21284)</f>
        <v>1.0358994124559247</v>
      </c>
      <c r="H21284"/>
    </row>
    <row r="21285" spans="1:8">
      <c r="A21285" s="122">
        <v>43923</v>
      </c>
      <c r="B21285" s="123">
        <v>0.05</v>
      </c>
      <c r="C21285">
        <f>IFERROR(((VLOOKUP(A21285,'Interest Rates-10yr'!$A$9:$C$15239,2,FALSE))-B21285),C21284)</f>
        <v>0.57999999999999996</v>
      </c>
      <c r="D21285" s="98">
        <f>AVERAGE(C$10:C21285)</f>
        <v>1.0358779845835588</v>
      </c>
      <c r="H21285"/>
    </row>
    <row r="21286" spans="1:8">
      <c r="A21286" s="122">
        <v>43924</v>
      </c>
      <c r="B21286" s="123">
        <v>0.05</v>
      </c>
      <c r="C21286">
        <f>IFERROR(((VLOOKUP(A21286,'Interest Rates-10yr'!$A$9:$C$15239,2,FALSE))-B21286),C21285)</f>
        <v>0.56999999999999995</v>
      </c>
      <c r="D21286" s="98">
        <f>AVERAGE(C$10:C21286)</f>
        <v>1.0358560887343047</v>
      </c>
      <c r="H21286"/>
    </row>
    <row r="21287" spans="1:8">
      <c r="A21287" s="122">
        <v>43925</v>
      </c>
      <c r="B21287" s="123">
        <v>0.05</v>
      </c>
      <c r="C21287">
        <f>IFERROR(((VLOOKUP(A21287,'Interest Rates-10yr'!$A$9:$C$15239,2,FALSE))-B21287),C21286)</f>
        <v>0.56999999999999995</v>
      </c>
      <c r="D21287" s="98">
        <f>AVERAGE(C$10:C21287)</f>
        <v>1.0358341949431242</v>
      </c>
      <c r="H21287"/>
    </row>
    <row r="21288" spans="1:8">
      <c r="A21288" s="122">
        <v>43926</v>
      </c>
      <c r="B21288" s="123">
        <v>0.05</v>
      </c>
      <c r="C21288">
        <f>IFERROR(((VLOOKUP(A21288,'Interest Rates-10yr'!$A$9:$C$15239,2,FALSE))-B21288),C21287)</f>
        <v>0.56999999999999995</v>
      </c>
      <c r="D21288" s="98">
        <f>AVERAGE(C$10:C21288)</f>
        <v>1.0358123032097279</v>
      </c>
      <c r="H21288"/>
    </row>
    <row r="21289" spans="1:8">
      <c r="A21289" s="122">
        <v>43927</v>
      </c>
      <c r="B21289" s="123">
        <v>0.05</v>
      </c>
      <c r="C21289">
        <f>IFERROR(((VLOOKUP(A21289,'Interest Rates-10yr'!$A$9:$C$15239,2,FALSE))-B21289),C21288)</f>
        <v>0.62</v>
      </c>
      <c r="D21289" s="98">
        <f>AVERAGE(C$10:C21289)</f>
        <v>1.0357927631578852</v>
      </c>
      <c r="H21289"/>
    </row>
    <row r="21290" spans="1:8">
      <c r="A21290" s="122">
        <v>43928</v>
      </c>
      <c r="B21290" s="123">
        <v>0.05</v>
      </c>
      <c r="C21290">
        <f>IFERROR(((VLOOKUP(A21290,'Interest Rates-10yr'!$A$9:$C$15239,2,FALSE))-B21290),C21289)</f>
        <v>0.7</v>
      </c>
      <c r="D21290" s="98">
        <f>AVERAGE(C$10:C21290)</f>
        <v>1.0357769841642686</v>
      </c>
      <c r="H21290"/>
    </row>
    <row r="21291" spans="1:8">
      <c r="A21291" s="122">
        <v>43929</v>
      </c>
      <c r="B21291" s="123">
        <v>0.05</v>
      </c>
      <c r="C21291">
        <f>IFERROR(((VLOOKUP(A21291,'Interest Rates-10yr'!$A$9:$C$15239,2,FALSE))-B21291),C21290)</f>
        <v>0.72</v>
      </c>
      <c r="D21291" s="98">
        <f>AVERAGE(C$10:C21291)</f>
        <v>1.0357621464148012</v>
      </c>
      <c r="H21291"/>
    </row>
    <row r="21292" spans="1:8">
      <c r="A21292" s="122">
        <v>43930</v>
      </c>
      <c r="B21292" s="123">
        <v>0.05</v>
      </c>
      <c r="C21292">
        <f>IFERROR(((VLOOKUP(A21292,'Interest Rates-10yr'!$A$9:$C$15239,2,FALSE))-B21292),C21291)</f>
        <v>0.67999999999999994</v>
      </c>
      <c r="D21292" s="98">
        <f>AVERAGE(C$10:C21292)</f>
        <v>1.0357454306253724</v>
      </c>
      <c r="H21292"/>
    </row>
    <row r="21293" spans="1:8">
      <c r="A21293" s="122">
        <v>43931</v>
      </c>
      <c r="B21293" s="123">
        <v>0.05</v>
      </c>
      <c r="C21293">
        <f>IFERROR(((VLOOKUP(A21293,'Interest Rates-10yr'!$A$9:$C$15239,2,FALSE))-B21293),C21292)</f>
        <v>0.67999999999999994</v>
      </c>
      <c r="D21293" s="98">
        <f>AVERAGE(C$10:C21293)</f>
        <v>1.0357287164066811</v>
      </c>
      <c r="H21293"/>
    </row>
    <row r="21294" spans="1:8">
      <c r="A21294" s="122">
        <v>43932</v>
      </c>
      <c r="B21294" s="123">
        <v>0.05</v>
      </c>
      <c r="C21294">
        <f>IFERROR(((VLOOKUP(A21294,'Interest Rates-10yr'!$A$9:$C$15239,2,FALSE))-B21294),C21293)</f>
        <v>0.67999999999999994</v>
      </c>
      <c r="D21294" s="98">
        <f>AVERAGE(C$10:C21294)</f>
        <v>1.0357120037585061</v>
      </c>
      <c r="H21294"/>
    </row>
    <row r="21295" spans="1:8">
      <c r="A21295" s="122">
        <v>43933</v>
      </c>
      <c r="B21295" s="123">
        <v>0.05</v>
      </c>
      <c r="C21295">
        <f>IFERROR(((VLOOKUP(A21295,'Interest Rates-10yr'!$A$9:$C$15239,2,FALSE))-B21295),C21294)</f>
        <v>0.67999999999999994</v>
      </c>
      <c r="D21295" s="98">
        <f>AVERAGE(C$10:C21295)</f>
        <v>1.0356952926806258</v>
      </c>
      <c r="H21295"/>
    </row>
    <row r="21296" spans="1:8">
      <c r="A21296" s="122">
        <v>43934</v>
      </c>
      <c r="B21296" s="123">
        <v>0.05</v>
      </c>
      <c r="C21296">
        <f>IFERROR(((VLOOKUP(A21296,'Interest Rates-10yr'!$A$9:$C$15239,2,FALSE))-B21296),C21295)</f>
        <v>0.71</v>
      </c>
      <c r="D21296" s="98">
        <f>AVERAGE(C$10:C21296)</f>
        <v>1.0356799924836662</v>
      </c>
      <c r="H21296"/>
    </row>
    <row r="21297" spans="1:7" customFormat="1">
      <c r="A21297" s="122">
        <v>43935</v>
      </c>
      <c r="B21297" s="123">
        <v>0.05</v>
      </c>
      <c r="C21297">
        <f>IFERROR(((VLOOKUP(A21297,'Interest Rates-10yr'!$A$9:$C$15239,2,FALSE))-B21297),C21296)</f>
        <v>0.71</v>
      </c>
      <c r="D21297" s="98">
        <f>AVERAGE(C$10:C21297)</f>
        <v>1.0356646937241545</v>
      </c>
      <c r="G21297" s="23"/>
    </row>
    <row r="21298" spans="1:7" customFormat="1">
      <c r="A21298" s="122">
        <v>43936</v>
      </c>
      <c r="B21298" s="123">
        <v>0.05</v>
      </c>
      <c r="C21298">
        <f>IFERROR(((VLOOKUP(A21298,'Interest Rates-10yr'!$A$9:$C$15239,2,FALSE))-B21298),C21297)</f>
        <v>0.57999999999999996</v>
      </c>
      <c r="D21298" s="98">
        <f>AVERAGE(C$10:C21298)</f>
        <v>1.0356432899619428</v>
      </c>
      <c r="G21298" s="23"/>
    </row>
    <row r="21299" spans="1:7" customFormat="1">
      <c r="A21299" s="122">
        <v>43937</v>
      </c>
      <c r="B21299" s="123">
        <v>0.05</v>
      </c>
      <c r="C21299">
        <f>IFERROR(((VLOOKUP(A21299,'Interest Rates-10yr'!$A$9:$C$15239,2,FALSE))-B21299),C21298)</f>
        <v>0.55999999999999994</v>
      </c>
      <c r="D21299" s="98">
        <f>AVERAGE(C$10:C21299)</f>
        <v>1.0356209488022452</v>
      </c>
      <c r="G21299" s="23"/>
    </row>
    <row r="21300" spans="1:7" customFormat="1">
      <c r="A21300" s="122">
        <v>43938</v>
      </c>
      <c r="B21300" s="123">
        <v>0.05</v>
      </c>
      <c r="C21300">
        <f>IFERROR(((VLOOKUP(A21300,'Interest Rates-10yr'!$A$9:$C$15239,2,FALSE))-B21300),C21299)</f>
        <v>0.6</v>
      </c>
      <c r="D21300" s="98">
        <f>AVERAGE(C$10:C21300)</f>
        <v>1.0356004884692969</v>
      </c>
      <c r="G21300" s="23"/>
    </row>
    <row r="21301" spans="1:7" customFormat="1">
      <c r="A21301" s="122">
        <v>43939</v>
      </c>
      <c r="B21301" s="123">
        <v>0.05</v>
      </c>
      <c r="C21301">
        <f>IFERROR(((VLOOKUP(A21301,'Interest Rates-10yr'!$A$9:$C$15239,2,FALSE))-B21301),C21300)</f>
        <v>0.6</v>
      </c>
      <c r="D21301" s="98">
        <f>AVERAGE(C$10:C21301)</f>
        <v>1.0355800300582285</v>
      </c>
      <c r="G21301" s="23"/>
    </row>
    <row r="21302" spans="1:7" customFormat="1">
      <c r="A21302" s="122">
        <v>43940</v>
      </c>
      <c r="B21302" s="123">
        <v>0.05</v>
      </c>
      <c r="C21302">
        <f>IFERROR(((VLOOKUP(A21302,'Interest Rates-10yr'!$A$9:$C$15239,2,FALSE))-B21302),C21301)</f>
        <v>0.6</v>
      </c>
      <c r="D21302" s="98">
        <f>AVERAGE(C$10:C21302)</f>
        <v>1.035559573568769</v>
      </c>
      <c r="G21302" s="23"/>
    </row>
    <row r="21303" spans="1:7" customFormat="1">
      <c r="A21303" s="122">
        <v>43941</v>
      </c>
      <c r="B21303" s="123">
        <v>0.05</v>
      </c>
      <c r="C21303">
        <f>IFERROR(((VLOOKUP(A21303,'Interest Rates-10yr'!$A$9:$C$15239,2,FALSE))-B21303),C21302)</f>
        <v>0.57999999999999996</v>
      </c>
      <c r="D21303" s="98">
        <f>AVERAGE(C$10:C21303)</f>
        <v>1.0355381797689396</v>
      </c>
      <c r="G21303" s="23"/>
    </row>
    <row r="21304" spans="1:7" customFormat="1">
      <c r="A21304" s="122">
        <v>43942</v>
      </c>
      <c r="B21304" s="123">
        <v>0.05</v>
      </c>
      <c r="C21304">
        <f>IFERROR(((VLOOKUP(A21304,'Interest Rates-10yr'!$A$9:$C$15239,2,FALSE))-B21304),C21303)</f>
        <v>0.52999999999999992</v>
      </c>
      <c r="D21304" s="98">
        <f>AVERAGE(C$10:C21304)</f>
        <v>1.0355144400093825</v>
      </c>
      <c r="G21304" s="23"/>
    </row>
    <row r="21305" spans="1:7" customFormat="1">
      <c r="A21305" s="122">
        <v>43943</v>
      </c>
      <c r="B21305" s="123">
        <v>0.05</v>
      </c>
      <c r="C21305">
        <f>IFERROR(((VLOOKUP(A21305,'Interest Rates-10yr'!$A$9:$C$15239,2,FALSE))-B21305),C21304)</f>
        <v>0.57999999999999996</v>
      </c>
      <c r="D21305" s="98">
        <f>AVERAGE(C$10:C21305)</f>
        <v>1.0354930503380824</v>
      </c>
      <c r="G21305" s="23"/>
    </row>
    <row r="21306" spans="1:7" customFormat="1">
      <c r="A21306" s="122">
        <v>43944</v>
      </c>
      <c r="B21306" s="123">
        <v>0.04</v>
      </c>
      <c r="C21306">
        <f>IFERROR(((VLOOKUP(A21306,'Interest Rates-10yr'!$A$9:$C$15239,2,FALSE))-B21306),C21305)</f>
        <v>0.56999999999999995</v>
      </c>
      <c r="D21306" s="98">
        <f>AVERAGE(C$10:C21306)</f>
        <v>1.035471193125783</v>
      </c>
      <c r="G21306" s="23"/>
    </row>
    <row r="21307" spans="1:7" customFormat="1">
      <c r="A21307" s="122">
        <v>43945</v>
      </c>
      <c r="B21307" s="123">
        <v>0.05</v>
      </c>
      <c r="C21307">
        <f>IFERROR(((VLOOKUP(A21307,'Interest Rates-10yr'!$A$9:$C$15239,2,FALSE))-B21307),C21306)</f>
        <v>0.54999999999999993</v>
      </c>
      <c r="D21307" s="98">
        <f>AVERAGE(C$10:C21307)</f>
        <v>1.0354483989106864</v>
      </c>
      <c r="G21307" s="23"/>
    </row>
    <row r="21308" spans="1:7" customFormat="1">
      <c r="A21308" s="122">
        <v>43946</v>
      </c>
      <c r="B21308" s="123">
        <v>0.05</v>
      </c>
      <c r="C21308">
        <f>IFERROR(((VLOOKUP(A21308,'Interest Rates-10yr'!$A$9:$C$15239,2,FALSE))-B21308),C21307)</f>
        <v>0.54999999999999993</v>
      </c>
      <c r="D21308" s="98">
        <f>AVERAGE(C$10:C21308)</f>
        <v>1.0354256068359922</v>
      </c>
      <c r="G21308" s="23"/>
    </row>
    <row r="21309" spans="1:7" customFormat="1">
      <c r="A21309" s="122">
        <v>43947</v>
      </c>
      <c r="B21309" s="123">
        <v>0.05</v>
      </c>
      <c r="C21309">
        <f>IFERROR(((VLOOKUP(A21309,'Interest Rates-10yr'!$A$9:$C$15239,2,FALSE))-B21309),C21308)</f>
        <v>0.54999999999999993</v>
      </c>
      <c r="D21309" s="98">
        <f>AVERAGE(C$10:C21309)</f>
        <v>1.0354028169013989</v>
      </c>
      <c r="G21309" s="23"/>
    </row>
    <row r="21310" spans="1:7" customFormat="1">
      <c r="A21310" s="122">
        <v>43948</v>
      </c>
      <c r="B21310" s="123">
        <v>0.04</v>
      </c>
      <c r="C21310">
        <f>IFERROR(((VLOOKUP(A21310,'Interest Rates-10yr'!$A$9:$C$15239,2,FALSE))-B21310),C21309)</f>
        <v>0.63</v>
      </c>
      <c r="D21310" s="98">
        <f>AVERAGE(C$10:C21310)</f>
        <v>1.0353837847988263</v>
      </c>
      <c r="G21310" s="23"/>
    </row>
    <row r="21311" spans="1:7" customFormat="1">
      <c r="A21311" s="122">
        <v>43949</v>
      </c>
      <c r="B21311" s="123">
        <v>0.04</v>
      </c>
      <c r="C21311">
        <f>IFERROR(((VLOOKUP(A21311,'Interest Rates-10yr'!$A$9:$C$15239,2,FALSE))-B21311),C21310)</f>
        <v>0.57999999999999996</v>
      </c>
      <c r="D21311" s="98">
        <f>AVERAGE(C$10:C21311)</f>
        <v>1.0353624072856915</v>
      </c>
      <c r="G21311" s="23"/>
    </row>
    <row r="21312" spans="1:7" customFormat="1">
      <c r="A21312" s="122">
        <v>43950</v>
      </c>
      <c r="B21312" s="123">
        <v>0.04</v>
      </c>
      <c r="C21312">
        <f>IFERROR(((VLOOKUP(A21312,'Interest Rates-10yr'!$A$9:$C$15239,2,FALSE))-B21312),C21311)</f>
        <v>0.59</v>
      </c>
      <c r="D21312" s="98">
        <f>AVERAGE(C$10:C21312)</f>
        <v>1.0353415011970051</v>
      </c>
      <c r="G21312" s="23"/>
    </row>
    <row r="21313" spans="1:7" customFormat="1">
      <c r="A21313" s="122">
        <v>43951</v>
      </c>
      <c r="B21313" s="123">
        <v>0.05</v>
      </c>
      <c r="C21313">
        <f>IFERROR(((VLOOKUP(A21313,'Interest Rates-10yr'!$A$9:$C$15239,2,FALSE))-B21313),C21312)</f>
        <v>0.59</v>
      </c>
      <c r="D21313" s="98">
        <f>AVERAGE(C$10:C21313)</f>
        <v>1.0353205970709634</v>
      </c>
      <c r="G21313" s="23"/>
    </row>
    <row r="21314" spans="1:7" customFormat="1">
      <c r="A21314" s="122">
        <v>43952</v>
      </c>
      <c r="B21314" s="123">
        <v>0.05</v>
      </c>
      <c r="C21314">
        <f>IFERROR(((VLOOKUP(A21314,'Interest Rates-10yr'!$A$9:$C$15239,2,FALSE))-B21314),C21313)</f>
        <v>0.59</v>
      </c>
      <c r="D21314" s="98">
        <f>AVERAGE(C$10:C21314)</f>
        <v>1.0352996949072895</v>
      </c>
      <c r="G21314" s="23"/>
    </row>
    <row r="21315" spans="1:7" customFormat="1">
      <c r="A21315" s="122">
        <v>43953</v>
      </c>
      <c r="B21315" s="123">
        <v>0.05</v>
      </c>
      <c r="C21315">
        <f>IFERROR(((VLOOKUP(A21315,'Interest Rates-10yr'!$A$9:$C$15239,2,FALSE))-B21315),C21314)</f>
        <v>0.59</v>
      </c>
      <c r="D21315" s="98">
        <f>AVERAGE(C$10:C21315)</f>
        <v>1.0352787947057074</v>
      </c>
      <c r="G21315" s="23"/>
    </row>
    <row r="21316" spans="1:7" customFormat="1">
      <c r="A21316" s="122">
        <v>43954</v>
      </c>
      <c r="B21316" s="123">
        <v>0.05</v>
      </c>
      <c r="C21316">
        <f>IFERROR(((VLOOKUP(A21316,'Interest Rates-10yr'!$A$9:$C$15239,2,FALSE))-B21316),C21315)</f>
        <v>0.59</v>
      </c>
      <c r="D21316" s="98">
        <f>AVERAGE(C$10:C21316)</f>
        <v>1.0352578964659409</v>
      </c>
      <c r="G21316" s="23"/>
    </row>
    <row r="21317" spans="1:7" customFormat="1">
      <c r="A21317" s="122">
        <v>43955</v>
      </c>
      <c r="B21317" s="123">
        <v>0.05</v>
      </c>
      <c r="C21317">
        <f>IFERROR(((VLOOKUP(A21317,'Interest Rates-10yr'!$A$9:$C$15239,2,FALSE))-B21317),C21316)</f>
        <v>0.59</v>
      </c>
      <c r="D21317" s="98">
        <f>AVERAGE(C$10:C21317)</f>
        <v>1.0352370001877136</v>
      </c>
      <c r="G21317" s="23"/>
    </row>
    <row r="21318" spans="1:7" customFormat="1">
      <c r="A21318" s="122">
        <v>43956</v>
      </c>
      <c r="B21318" s="123">
        <v>0.05</v>
      </c>
      <c r="C21318">
        <f>IFERROR(((VLOOKUP(A21318,'Interest Rates-10yr'!$A$9:$C$15239,2,FALSE))-B21318),C21317)</f>
        <v>0.61</v>
      </c>
      <c r="D21318" s="98">
        <f>AVERAGE(C$10:C21318)</f>
        <v>1.0352170444413067</v>
      </c>
      <c r="G21318" s="23"/>
    </row>
    <row r="21319" spans="1:7" customFormat="1">
      <c r="A21319" s="122">
        <v>43957</v>
      </c>
      <c r="B21319" s="123">
        <v>0.05</v>
      </c>
      <c r="C21319">
        <f>IFERROR(((VLOOKUP(A21319,'Interest Rates-10yr'!$A$9:$C$15239,2,FALSE))-B21319),C21318)</f>
        <v>0.66999999999999993</v>
      </c>
      <c r="D21319" s="98">
        <f>AVERAGE(C$10:C21319)</f>
        <v>1.0351999061473394</v>
      </c>
      <c r="G21319" s="23"/>
    </row>
    <row r="21320" spans="1:7" customFormat="1">
      <c r="A21320" s="122">
        <v>43958</v>
      </c>
      <c r="B21320" s="123">
        <v>0.05</v>
      </c>
      <c r="C21320">
        <f>IFERROR(((VLOOKUP(A21320,'Interest Rates-10yr'!$A$9:$C$15239,2,FALSE))-B21320),C21319)</f>
        <v>0.57999999999999996</v>
      </c>
      <c r="D21320" s="98">
        <f>AVERAGE(C$10:C21320)</f>
        <v>1.0351785462906387</v>
      </c>
      <c r="G21320" s="23"/>
    </row>
    <row r="21321" spans="1:7" customFormat="1">
      <c r="A21321" s="122">
        <v>43959</v>
      </c>
      <c r="B21321" s="123">
        <v>0.05</v>
      </c>
      <c r="C21321">
        <f>IFERROR(((VLOOKUP(A21321,'Interest Rates-10yr'!$A$9:$C$15239,2,FALSE))-B21321),C21320)</f>
        <v>0.6399999999999999</v>
      </c>
      <c r="D21321" s="98">
        <f>AVERAGE(C$10:C21321)</f>
        <v>1.0351600037537445</v>
      </c>
      <c r="G21321" s="23"/>
    </row>
    <row r="21322" spans="1:7" customFormat="1">
      <c r="A21322" s="122">
        <v>43960</v>
      </c>
      <c r="B21322" s="123">
        <v>0.05</v>
      </c>
      <c r="C21322">
        <f>IFERROR(((VLOOKUP(A21322,'Interest Rates-10yr'!$A$9:$C$15239,2,FALSE))-B21322),C21321)</f>
        <v>0.6399999999999999</v>
      </c>
      <c r="D21322" s="98">
        <f>AVERAGE(C$10:C21322)</f>
        <v>1.0351414629568714</v>
      </c>
      <c r="G21322" s="23"/>
    </row>
    <row r="21323" spans="1:7" customFormat="1">
      <c r="A21323" s="122">
        <v>43961</v>
      </c>
      <c r="B21323" s="123">
        <v>0.05</v>
      </c>
      <c r="C21323">
        <f>IFERROR(((VLOOKUP(A21323,'Interest Rates-10yr'!$A$9:$C$15239,2,FALSE))-B21323),C21322)</f>
        <v>0.6399999999999999</v>
      </c>
      <c r="D21323" s="98">
        <f>AVERAGE(C$10:C21323)</f>
        <v>1.0351229238997748</v>
      </c>
      <c r="G21323" s="23"/>
    </row>
    <row r="21324" spans="1:7" customFormat="1">
      <c r="A21324" s="122">
        <v>43962</v>
      </c>
      <c r="B21324" s="123">
        <v>0.05</v>
      </c>
      <c r="C21324">
        <f>IFERROR(((VLOOKUP(A21324,'Interest Rates-10yr'!$A$9:$C$15239,2,FALSE))-B21324),C21323)</f>
        <v>0.67999999999999994</v>
      </c>
      <c r="D21324" s="98">
        <f>AVERAGE(C$10:C21324)</f>
        <v>1.0351062631949237</v>
      </c>
      <c r="G21324" s="23"/>
    </row>
    <row r="21325" spans="1:7" customFormat="1">
      <c r="A21325" s="122">
        <v>43963</v>
      </c>
      <c r="B21325" s="123">
        <v>0.05</v>
      </c>
      <c r="C21325">
        <f>IFERROR(((VLOOKUP(A21325,'Interest Rates-10yr'!$A$9:$C$15239,2,FALSE))-B21325),C21324)</f>
        <v>0.6399999999999999</v>
      </c>
      <c r="D21325" s="98">
        <f>AVERAGE(C$10:C21325)</f>
        <v>1.0350877275286077</v>
      </c>
      <c r="G21325" s="23"/>
    </row>
    <row r="21326" spans="1:7" customFormat="1">
      <c r="A21326" s="122">
        <v>43964</v>
      </c>
      <c r="B21326" s="123">
        <v>0.05</v>
      </c>
      <c r="C21326">
        <f>IFERROR(((VLOOKUP(A21326,'Interest Rates-10yr'!$A$9:$C$15239,2,FALSE))-B21326),C21325)</f>
        <v>0.59</v>
      </c>
      <c r="D21326" s="98">
        <f>AVERAGE(C$10:C21326)</f>
        <v>1.0350668480555332</v>
      </c>
      <c r="G21326" s="23"/>
    </row>
    <row r="21327" spans="1:7" customFormat="1">
      <c r="A21327" s="122">
        <v>43965</v>
      </c>
      <c r="B21327" s="123">
        <v>0.05</v>
      </c>
      <c r="C21327">
        <f>IFERROR(((VLOOKUP(A21327,'Interest Rates-10yr'!$A$9:$C$15239,2,FALSE))-B21327),C21326)</f>
        <v>0.57999999999999996</v>
      </c>
      <c r="D21327" s="98">
        <f>AVERAGE(C$10:C21327)</f>
        <v>1.0350455014541609</v>
      </c>
      <c r="G21327" s="23"/>
    </row>
    <row r="21328" spans="1:7" customFormat="1">
      <c r="A21328" s="122">
        <v>43966</v>
      </c>
      <c r="B21328" s="123">
        <v>0.05</v>
      </c>
      <c r="C21328">
        <f>IFERROR(((VLOOKUP(A21328,'Interest Rates-10yr'!$A$9:$C$15239,2,FALSE))-B21328),C21327)</f>
        <v>0.59</v>
      </c>
      <c r="D21328" s="98">
        <f>AVERAGE(C$10:C21328)</f>
        <v>1.0350246259205311</v>
      </c>
      <c r="G21328" s="23"/>
    </row>
    <row r="21329" spans="1:7" customFormat="1">
      <c r="A21329" s="122">
        <v>43967</v>
      </c>
      <c r="B21329" s="123">
        <v>0.05</v>
      </c>
      <c r="C21329">
        <f>IFERROR(((VLOOKUP(A21329,'Interest Rates-10yr'!$A$9:$C$15239,2,FALSE))-B21329),C21328)</f>
        <v>0.59</v>
      </c>
      <c r="D21329" s="98">
        <f>AVERAGE(C$10:C21329)</f>
        <v>1.0350037523452065</v>
      </c>
      <c r="G21329" s="23"/>
    </row>
    <row r="21330" spans="1:7" customFormat="1">
      <c r="A21330" s="122">
        <v>43968</v>
      </c>
      <c r="B21330" s="123">
        <v>0.05</v>
      </c>
      <c r="C21330">
        <f>IFERROR(((VLOOKUP(A21330,'Interest Rates-10yr'!$A$9:$C$15239,2,FALSE))-B21330),C21329)</f>
        <v>0.59</v>
      </c>
      <c r="D21330" s="98">
        <f>AVERAGE(C$10:C21330)</f>
        <v>1.0349828807279116</v>
      </c>
      <c r="G21330" s="23"/>
    </row>
    <row r="21331" spans="1:7" customFormat="1">
      <c r="A21331" s="122">
        <v>43969</v>
      </c>
      <c r="B21331" s="123">
        <v>0.05</v>
      </c>
      <c r="C21331">
        <f>IFERROR(((VLOOKUP(A21331,'Interest Rates-10yr'!$A$9:$C$15239,2,FALSE))-B21331),C21330)</f>
        <v>0.67999999999999994</v>
      </c>
      <c r="D21331" s="98">
        <f>AVERAGE(C$10:C21331)</f>
        <v>1.0349662320607731</v>
      </c>
      <c r="G21331" s="23"/>
    </row>
    <row r="21332" spans="1:7" customFormat="1">
      <c r="A21332" s="122">
        <v>43970</v>
      </c>
      <c r="B21332" s="123">
        <v>0.05</v>
      </c>
      <c r="C21332">
        <f>IFERROR(((VLOOKUP(A21332,'Interest Rates-10yr'!$A$9:$C$15239,2,FALSE))-B21332),C21331)</f>
        <v>0.64999999999999991</v>
      </c>
      <c r="D21332" s="98">
        <f>AVERAGE(C$10:C21332)</f>
        <v>1.0349481780237211</v>
      </c>
      <c r="G21332" s="23"/>
    </row>
    <row r="21333" spans="1:7" customFormat="1">
      <c r="A21333" s="122">
        <v>43971</v>
      </c>
      <c r="B21333" s="123">
        <v>0.05</v>
      </c>
      <c r="C21333">
        <f>IFERROR(((VLOOKUP(A21333,'Interest Rates-10yr'!$A$9:$C$15239,2,FALSE))-B21333),C21332)</f>
        <v>0.63</v>
      </c>
      <c r="D21333" s="98">
        <f>AVERAGE(C$10:C21333)</f>
        <v>1.03492918776964</v>
      </c>
      <c r="G21333" s="23"/>
    </row>
    <row r="21334" spans="1:7" customFormat="1">
      <c r="A21334" s="122">
        <v>43972</v>
      </c>
      <c r="B21334" s="123">
        <v>0.05</v>
      </c>
      <c r="C21334">
        <f>IFERROR(((VLOOKUP(A21334,'Interest Rates-10yr'!$A$9:$C$15239,2,FALSE))-B21334),C21333)</f>
        <v>0.63</v>
      </c>
      <c r="D21334" s="98">
        <f>AVERAGE(C$10:C21334)</f>
        <v>1.0349101992965912</v>
      </c>
      <c r="G21334" s="23"/>
    </row>
    <row r="21335" spans="1:7" customFormat="1">
      <c r="A21335" s="122">
        <v>43973</v>
      </c>
      <c r="B21335" s="123">
        <v>0.05</v>
      </c>
      <c r="C21335">
        <f>IFERROR(((VLOOKUP(A21335,'Interest Rates-10yr'!$A$9:$C$15239,2,FALSE))-B21335),C21334)</f>
        <v>0.61</v>
      </c>
      <c r="D21335" s="98">
        <f>AVERAGE(C$10:C21335)</f>
        <v>1.0348902747819473</v>
      </c>
      <c r="G21335" s="23"/>
    </row>
    <row r="21336" spans="1:7" customFormat="1">
      <c r="A21336" s="122">
        <v>43974</v>
      </c>
      <c r="B21336" s="123">
        <v>0.05</v>
      </c>
      <c r="C21336">
        <f>IFERROR(((VLOOKUP(A21336,'Interest Rates-10yr'!$A$9:$C$15239,2,FALSE))-B21336),C21335)</f>
        <v>0.61</v>
      </c>
      <c r="D21336" s="98">
        <f>AVERAGE(C$10:C21336)</f>
        <v>1.0348703521357814</v>
      </c>
      <c r="G21336" s="23"/>
    </row>
    <row r="21337" spans="1:7" customFormat="1">
      <c r="A21337" s="122">
        <v>43975</v>
      </c>
      <c r="B21337" s="123">
        <v>0.05</v>
      </c>
      <c r="C21337">
        <f>IFERROR(((VLOOKUP(A21337,'Interest Rates-10yr'!$A$9:$C$15239,2,FALSE))-B21337),C21336)</f>
        <v>0.61</v>
      </c>
      <c r="D21337" s="98">
        <f>AVERAGE(C$10:C21337)</f>
        <v>1.0348504313578304</v>
      </c>
      <c r="G21337" s="23"/>
    </row>
    <row r="21338" spans="1:7" customFormat="1">
      <c r="A21338" s="122">
        <v>43976</v>
      </c>
      <c r="B21338" s="123">
        <v>0.05</v>
      </c>
      <c r="C21338">
        <f>IFERROR(((VLOOKUP(A21338,'Interest Rates-10yr'!$A$9:$C$15239,2,FALSE))-B21338),C21337)</f>
        <v>0.61</v>
      </c>
      <c r="D21338" s="98">
        <f>AVERAGE(C$10:C21338)</f>
        <v>1.0348305124478321</v>
      </c>
      <c r="G21338" s="23"/>
    </row>
    <row r="21339" spans="1:7" customFormat="1">
      <c r="A21339" s="122">
        <v>43977</v>
      </c>
      <c r="B21339" s="123">
        <v>0.05</v>
      </c>
      <c r="C21339">
        <f>IFERROR(((VLOOKUP(A21339,'Interest Rates-10yr'!$A$9:$C$15239,2,FALSE))-B21339),C21338)</f>
        <v>0.6399999999999999</v>
      </c>
      <c r="D21339" s="98">
        <f>AVERAGE(C$10:C21339)</f>
        <v>1.034812001875284</v>
      </c>
      <c r="G21339" s="23"/>
    </row>
    <row r="21340" spans="1:7" customFormat="1">
      <c r="A21340" s="122">
        <v>43978</v>
      </c>
      <c r="B21340" s="123">
        <v>0.05</v>
      </c>
      <c r="C21340">
        <f>IFERROR(((VLOOKUP(A21340,'Interest Rates-10yr'!$A$9:$C$15239,2,FALSE))-B21340),C21339)</f>
        <v>0.63</v>
      </c>
      <c r="D21340" s="98">
        <f>AVERAGE(C$10:C21340)</f>
        <v>1.0347930242370169</v>
      </c>
      <c r="G21340" s="23"/>
    </row>
    <row r="21341" spans="1:7" customFormat="1">
      <c r="A21341" s="122">
        <v>43979</v>
      </c>
      <c r="B21341" s="123">
        <v>0.05</v>
      </c>
      <c r="C21341">
        <f>IFERROR(((VLOOKUP(A21341,'Interest Rates-10yr'!$A$9:$C$15239,2,FALSE))-B21341),C21340)</f>
        <v>0.64999999999999991</v>
      </c>
      <c r="D21341" s="98">
        <f>AVERAGE(C$10:C21341)</f>
        <v>1.0347749859366122</v>
      </c>
      <c r="G21341" s="23"/>
    </row>
    <row r="21342" spans="1:7" customFormat="1">
      <c r="A21342" s="122">
        <v>43980</v>
      </c>
      <c r="B21342" s="123">
        <v>0.05</v>
      </c>
      <c r="C21342">
        <f>IFERROR(((VLOOKUP(A21342,'Interest Rates-10yr'!$A$9:$C$15239,2,FALSE))-B21342),C21341)</f>
        <v>0.6</v>
      </c>
      <c r="D21342" s="98">
        <f>AVERAGE(C$10:C21342)</f>
        <v>1.0347546055407026</v>
      </c>
      <c r="G21342" s="23"/>
    </row>
    <row r="21343" spans="1:7" customFormat="1">
      <c r="A21343" s="122">
        <v>43981</v>
      </c>
      <c r="B21343" s="123">
        <v>0.05</v>
      </c>
      <c r="C21343">
        <f>IFERROR(((VLOOKUP(A21343,'Interest Rates-10yr'!$A$9:$C$15239,2,FALSE))-B21343),C21342)</f>
        <v>0.6</v>
      </c>
      <c r="D21343" s="98">
        <f>AVERAGE(C$10:C21343)</f>
        <v>1.0347342270553954</v>
      </c>
      <c r="G21343" s="23"/>
    </row>
    <row r="21344" spans="1:7" customFormat="1">
      <c r="A21344" s="122">
        <v>43982</v>
      </c>
      <c r="B21344" s="123">
        <v>0.05</v>
      </c>
      <c r="C21344">
        <f>IFERROR(((VLOOKUP(A21344,'Interest Rates-10yr'!$A$9:$C$15239,2,FALSE))-B21344),C21343)</f>
        <v>0.6</v>
      </c>
      <c r="D21344" s="98">
        <f>AVERAGE(C$10:C21344)</f>
        <v>1.0347138504804221</v>
      </c>
      <c r="G21344" s="23"/>
    </row>
    <row r="21345" spans="1:7" customFormat="1">
      <c r="A21345" s="122">
        <v>43983</v>
      </c>
      <c r="B21345" s="123">
        <v>0.05</v>
      </c>
      <c r="C21345">
        <f>IFERROR(((VLOOKUP(A21345,'Interest Rates-10yr'!$A$9:$C$15239,2,FALSE))-B21345),C21344)</f>
        <v>0.61</v>
      </c>
      <c r="D21345" s="98">
        <f>AVERAGE(C$10:C21345)</f>
        <v>1.0346939445069276</v>
      </c>
      <c r="G21345" s="23"/>
    </row>
    <row r="21346" spans="1:7" customFormat="1">
      <c r="A21346" s="122">
        <v>43984</v>
      </c>
      <c r="B21346" s="123">
        <v>0.06</v>
      </c>
      <c r="C21346">
        <f>IFERROR(((VLOOKUP(A21346,'Interest Rates-10yr'!$A$9:$C$15239,2,FALSE))-B21346),C21345)</f>
        <v>0.62000000000000011</v>
      </c>
      <c r="D21346" s="98">
        <f>AVERAGE(C$10:C21346)</f>
        <v>1.0346745090687448</v>
      </c>
      <c r="G21346" s="23"/>
    </row>
    <row r="21347" spans="1:7" customFormat="1">
      <c r="A21347" s="122">
        <v>43985</v>
      </c>
      <c r="B21347" s="123">
        <v>0.06</v>
      </c>
      <c r="C21347">
        <f>IFERROR(((VLOOKUP(A21347,'Interest Rates-10yr'!$A$9:$C$15239,2,FALSE))-B21347),C21346)</f>
        <v>0.71</v>
      </c>
      <c r="D21347" s="98">
        <f>AVERAGE(C$10:C21347)</f>
        <v>1.0346592932795859</v>
      </c>
      <c r="G21347" s="23"/>
    </row>
    <row r="21348" spans="1:7" customFormat="1">
      <c r="A21348" s="122">
        <v>43986</v>
      </c>
      <c r="B21348" s="123">
        <v>0.06</v>
      </c>
      <c r="C21348">
        <f>IFERROR(((VLOOKUP(A21348,'Interest Rates-10yr'!$A$9:$C$15239,2,FALSE))-B21348),C21347)</f>
        <v>0.76</v>
      </c>
      <c r="D21348" s="98">
        <f>AVERAGE(C$10:C21348)</f>
        <v>1.0346464220441354</v>
      </c>
      <c r="G21348" s="23"/>
    </row>
    <row r="21349" spans="1:7" customFormat="1">
      <c r="A21349" s="122">
        <v>43987</v>
      </c>
      <c r="B21349" s="123">
        <v>7.0000000000000007E-2</v>
      </c>
      <c r="C21349">
        <f>IFERROR(((VLOOKUP(A21349,'Interest Rates-10yr'!$A$9:$C$15239,2,FALSE))-B21349),C21348)</f>
        <v>0.84000000000000008</v>
      </c>
      <c r="D21349" s="98">
        <f>AVERAGE(C$10:C21349)</f>
        <v>1.0346373008434773</v>
      </c>
      <c r="G21349" s="23"/>
    </row>
    <row r="21350" spans="1:7" customFormat="1">
      <c r="A21350" s="122">
        <v>43988</v>
      </c>
      <c r="B21350" s="123">
        <v>7.0000000000000007E-2</v>
      </c>
      <c r="C21350">
        <f>IFERROR(((VLOOKUP(A21350,'Interest Rates-10yr'!$A$9:$C$15239,2,FALSE))-B21350),C21349)</f>
        <v>0.84000000000000008</v>
      </c>
      <c r="D21350" s="98">
        <f>AVERAGE(C$10:C21350)</f>
        <v>1.0346281804976245</v>
      </c>
      <c r="G21350" s="23"/>
    </row>
    <row r="21351" spans="1:7" customFormat="1">
      <c r="A21351" s="122">
        <v>43989</v>
      </c>
      <c r="B21351" s="123">
        <v>7.0000000000000007E-2</v>
      </c>
      <c r="C21351">
        <f>IFERROR(((VLOOKUP(A21351,'Interest Rates-10yr'!$A$9:$C$15239,2,FALSE))-B21351),C21350)</f>
        <v>0.84000000000000008</v>
      </c>
      <c r="D21351" s="98">
        <f>AVERAGE(C$10:C21351)</f>
        <v>1.034619061006457</v>
      </c>
      <c r="G21351" s="23"/>
    </row>
    <row r="21352" spans="1:7" customFormat="1">
      <c r="A21352" s="122">
        <v>43990</v>
      </c>
      <c r="B21352" s="123">
        <v>7.0000000000000007E-2</v>
      </c>
      <c r="C21352">
        <f>IFERROR(((VLOOKUP(A21352,'Interest Rates-10yr'!$A$9:$C$15239,2,FALSE))-B21352),C21351)</f>
        <v>0.81</v>
      </c>
      <c r="D21352" s="98">
        <f>AVERAGE(C$10:C21352)</f>
        <v>1.034608536756773</v>
      </c>
      <c r="G21352" s="23"/>
    </row>
    <row r="21353" spans="1:7" customFormat="1">
      <c r="A21353" s="122">
        <v>43991</v>
      </c>
      <c r="B21353" s="123">
        <v>7.0000000000000007E-2</v>
      </c>
      <c r="C21353">
        <f>IFERROR(((VLOOKUP(A21353,'Interest Rates-10yr'!$A$9:$C$15239,2,FALSE))-B21353),C21352)</f>
        <v>0.77</v>
      </c>
      <c r="D21353" s="98">
        <f>AVERAGE(C$10:C21353)</f>
        <v>1.0345961394302758</v>
      </c>
      <c r="G21353" s="23"/>
    </row>
    <row r="21354" spans="1:7" customFormat="1">
      <c r="A21354" s="122">
        <v>43992</v>
      </c>
      <c r="B21354" s="123">
        <v>0.08</v>
      </c>
      <c r="C21354">
        <f>IFERROR(((VLOOKUP(A21354,'Interest Rates-10yr'!$A$9:$C$15239,2,FALSE))-B21354),C21353)</f>
        <v>0.67</v>
      </c>
      <c r="D21354" s="98">
        <f>AVERAGE(C$10:C21354)</f>
        <v>1.0345790583274679</v>
      </c>
      <c r="G21354" s="23"/>
    </row>
    <row r="21355" spans="1:7" customFormat="1">
      <c r="A21355" s="122">
        <v>43993</v>
      </c>
      <c r="B21355" s="123">
        <v>0.08</v>
      </c>
      <c r="C21355">
        <f>IFERROR(((VLOOKUP(A21355,'Interest Rates-10yr'!$A$9:$C$15239,2,FALSE))-B21355),C21354)</f>
        <v>0.58000000000000007</v>
      </c>
      <c r="D21355" s="98">
        <f>AVERAGE(C$10:C21355)</f>
        <v>1.0345577625784599</v>
      </c>
      <c r="G21355" s="23"/>
    </row>
    <row r="21356" spans="1:7" customFormat="1">
      <c r="A21356" s="122">
        <v>43994</v>
      </c>
      <c r="B21356" s="123">
        <v>0.08</v>
      </c>
      <c r="C21356">
        <f>IFERROR(((VLOOKUP(A21356,'Interest Rates-10yr'!$A$9:$C$15239,2,FALSE))-B21356),C21355)</f>
        <v>0.63</v>
      </c>
      <c r="D21356" s="98">
        <f>AVERAGE(C$10:C21356)</f>
        <v>1.0345388110741465</v>
      </c>
      <c r="G21356" s="23"/>
    </row>
    <row r="21357" spans="1:7" customFormat="1">
      <c r="A21357" s="122">
        <v>43995</v>
      </c>
      <c r="B21357" s="123">
        <v>0.08</v>
      </c>
      <c r="C21357">
        <f>IFERROR(((VLOOKUP(A21357,'Interest Rates-10yr'!$A$9:$C$15239,2,FALSE))-B21357),C21356)</f>
        <v>0.63</v>
      </c>
      <c r="D21357" s="98">
        <f>AVERAGE(C$10:C21357)</f>
        <v>1.0345198613453161</v>
      </c>
      <c r="G21357" s="23"/>
    </row>
    <row r="21358" spans="1:7" customFormat="1">
      <c r="A21358" s="122">
        <v>43996</v>
      </c>
      <c r="B21358" s="123">
        <v>0.08</v>
      </c>
      <c r="C21358">
        <f>IFERROR(((VLOOKUP(A21358,'Interest Rates-10yr'!$A$9:$C$15239,2,FALSE))-B21358),C21357)</f>
        <v>0.63</v>
      </c>
      <c r="D21358" s="98">
        <f>AVERAGE(C$10:C21358)</f>
        <v>1.0345009133917189</v>
      </c>
      <c r="G21358" s="23"/>
    </row>
    <row r="21359" spans="1:7" customFormat="1">
      <c r="A21359" s="122">
        <v>43997</v>
      </c>
      <c r="B21359" s="123">
        <v>0.09</v>
      </c>
      <c r="C21359">
        <f>IFERROR(((VLOOKUP(A21359,'Interest Rates-10yr'!$A$9:$C$15239,2,FALSE))-B21359),C21358)</f>
        <v>0.62</v>
      </c>
      <c r="D21359" s="98">
        <f>AVERAGE(C$10:C21359)</f>
        <v>1.0344814988290307</v>
      </c>
      <c r="G21359" s="23"/>
    </row>
    <row r="21360" spans="1:7" customFormat="1">
      <c r="A21360" s="122">
        <v>43998</v>
      </c>
      <c r="B21360" s="123">
        <v>0.09</v>
      </c>
      <c r="C21360">
        <f>IFERROR(((VLOOKUP(A21360,'Interest Rates-10yr'!$A$9:$C$15239,2,FALSE))-B21360),C21359)</f>
        <v>0.66</v>
      </c>
      <c r="D21360" s="98">
        <f>AVERAGE(C$10:C21360)</f>
        <v>1.0344639595335023</v>
      </c>
      <c r="G21360" s="23"/>
    </row>
    <row r="21361" spans="1:8">
      <c r="A21361" s="122">
        <v>43999</v>
      </c>
      <c r="B21361" s="123">
        <v>0.09</v>
      </c>
      <c r="C21361">
        <f>IFERROR(((VLOOKUP(A21361,'Interest Rates-10yr'!$A$9:$C$15239,2,FALSE))-B21361),C21360)</f>
        <v>0.65</v>
      </c>
      <c r="D21361" s="98">
        <f>AVERAGE(C$10:C21361)</f>
        <v>1.0344459535406429</v>
      </c>
      <c r="H21361"/>
    </row>
    <row r="21362" spans="1:8">
      <c r="A21362" s="122">
        <v>44000</v>
      </c>
      <c r="B21362" s="123">
        <v>0.09</v>
      </c>
      <c r="C21362">
        <f>IFERROR(((VLOOKUP(A21362,'Interest Rates-10yr'!$A$9:$C$15239,2,FALSE))-B21362),C21361)</f>
        <v>0.62</v>
      </c>
      <c r="D21362" s="98">
        <f>AVERAGE(C$10:C21362)</f>
        <v>1.0344265442794833</v>
      </c>
      <c r="H21362"/>
    </row>
    <row r="21363" spans="1:8">
      <c r="A21363" s="122">
        <v>44001</v>
      </c>
      <c r="B21363" s="123">
        <v>0.09</v>
      </c>
      <c r="C21363">
        <f>IFERROR(((VLOOKUP(A21363,'Interest Rates-10yr'!$A$9:$C$15239,2,FALSE))-B21363),C21362)</f>
        <v>0.61</v>
      </c>
      <c r="D21363" s="98">
        <f>AVERAGE(C$10:C21363)</f>
        <v>1.034406668539843</v>
      </c>
      <c r="H21363"/>
    </row>
    <row r="21364" spans="1:8">
      <c r="A21364" s="122">
        <v>44002</v>
      </c>
      <c r="B21364" s="123">
        <v>0.09</v>
      </c>
      <c r="C21364">
        <f>IFERROR(((VLOOKUP(A21364,'Interest Rates-10yr'!$A$9:$C$15239,2,FALSE))-B21364),C21363)</f>
        <v>0.61</v>
      </c>
      <c r="D21364" s="98">
        <f>AVERAGE(C$10:C21364)</f>
        <v>1.0343867946616627</v>
      </c>
      <c r="H21364"/>
    </row>
    <row r="21365" spans="1:8">
      <c r="A21365" s="122">
        <v>44003</v>
      </c>
      <c r="B21365" s="123">
        <v>0.09</v>
      </c>
      <c r="C21365">
        <f>IFERROR(((VLOOKUP(A21365,'Interest Rates-10yr'!$A$9:$C$15239,2,FALSE))-B21365),C21364)</f>
        <v>0.61</v>
      </c>
      <c r="D21365" s="98">
        <f>AVERAGE(C$10:C21365)</f>
        <v>1.034366922644681</v>
      </c>
      <c r="H21365"/>
    </row>
    <row r="21366" spans="1:8">
      <c r="A21366" s="122">
        <v>44004</v>
      </c>
      <c r="B21366" s="123">
        <v>0.08</v>
      </c>
      <c r="C21366">
        <f>IFERROR(((VLOOKUP(A21366,'Interest Rates-10yr'!$A$9:$C$15239,2,FALSE))-B21366),C21365)</f>
        <v>0.63</v>
      </c>
      <c r="D21366" s="98">
        <f>AVERAGE(C$10:C21366)</f>
        <v>1.03434798894975</v>
      </c>
      <c r="H21366"/>
    </row>
    <row r="21367" spans="1:8">
      <c r="A21367" s="122">
        <v>44005</v>
      </c>
      <c r="B21367" s="123">
        <v>0.08</v>
      </c>
      <c r="C21367">
        <f>IFERROR(((VLOOKUP(A21367,'Interest Rates-10yr'!$A$9:$C$15239,2,FALSE))-B21367),C21366)</f>
        <v>0.64</v>
      </c>
      <c r="D21367" s="98">
        <f>AVERAGE(C$10:C21367)</f>
        <v>1.0343295252364364</v>
      </c>
      <c r="H21367"/>
    </row>
    <row r="21368" spans="1:8">
      <c r="A21368" s="122">
        <v>44006</v>
      </c>
      <c r="B21368" s="123">
        <v>0.08</v>
      </c>
      <c r="C21368">
        <f>IFERROR(((VLOOKUP(A21368,'Interest Rates-10yr'!$A$9:$C$15239,2,FALSE))-B21368),C21367)</f>
        <v>0.61</v>
      </c>
      <c r="D21368" s="98">
        <f>AVERAGE(C$10:C21368)</f>
        <v>1.0343096586918774</v>
      </c>
      <c r="H21368"/>
    </row>
    <row r="21369" spans="1:8">
      <c r="A21369" s="122">
        <v>44007</v>
      </c>
      <c r="B21369" s="123">
        <v>0.08</v>
      </c>
      <c r="C21369">
        <f>IFERROR(((VLOOKUP(A21369,'Interest Rates-10yr'!$A$9:$C$15239,2,FALSE))-B21369),C21368)</f>
        <v>0.60000000000000009</v>
      </c>
      <c r="D21369" s="98">
        <f>AVERAGE(C$10:C21369)</f>
        <v>1.0342893258426877</v>
      </c>
      <c r="H21369"/>
    </row>
    <row r="21370" spans="1:8">
      <c r="A21370" s="122">
        <v>44008</v>
      </c>
      <c r="B21370" s="123">
        <v>0.08</v>
      </c>
      <c r="C21370">
        <f>IFERROR(((VLOOKUP(A21370,'Interest Rates-10yr'!$A$9:$C$15239,2,FALSE))-B21370),C21369)</f>
        <v>0.56000000000000005</v>
      </c>
      <c r="D21370" s="98">
        <f>AVERAGE(C$10:C21370)</f>
        <v>1.0342671223257249</v>
      </c>
      <c r="H21370"/>
    </row>
    <row r="21371" spans="1:8">
      <c r="A21371" s="122">
        <v>44009</v>
      </c>
      <c r="B21371" s="123">
        <v>0.08</v>
      </c>
      <c r="C21371">
        <f>IFERROR(((VLOOKUP(A21371,'Interest Rates-10yr'!$A$9:$C$15239,2,FALSE))-B21371),C21370)</f>
        <v>0.56000000000000005</v>
      </c>
      <c r="D21371" s="98">
        <f>AVERAGE(C$10:C21371)</f>
        <v>1.0342449208875486</v>
      </c>
      <c r="H21371"/>
    </row>
    <row r="21372" spans="1:8">
      <c r="A21372" s="122">
        <v>44010</v>
      </c>
      <c r="B21372" s="123">
        <v>0.08</v>
      </c>
      <c r="C21372">
        <f>IFERROR(((VLOOKUP(A21372,'Interest Rates-10yr'!$A$9:$C$15239,2,FALSE))-B21372),C21371)</f>
        <v>0.56000000000000005</v>
      </c>
      <c r="D21372" s="98">
        <f>AVERAGE(C$10:C21372)</f>
        <v>1.0342227215278665</v>
      </c>
      <c r="H21372"/>
    </row>
    <row r="21373" spans="1:8">
      <c r="A21373" s="122">
        <v>44011</v>
      </c>
      <c r="B21373" s="123">
        <v>0.08</v>
      </c>
      <c r="C21373">
        <f>IFERROR(((VLOOKUP(A21373,'Interest Rates-10yr'!$A$9:$C$15239,2,FALSE))-B21373),C21372)</f>
        <v>0.56000000000000005</v>
      </c>
      <c r="D21373" s="98">
        <f>AVERAGE(C$10:C21373)</f>
        <v>1.0342005242463872</v>
      </c>
      <c r="H21373"/>
    </row>
    <row r="21374" spans="1:8">
      <c r="A21374" s="122">
        <v>44012</v>
      </c>
      <c r="B21374" s="123">
        <v>0.08</v>
      </c>
      <c r="C21374">
        <f>IFERROR(((VLOOKUP(A21374,'Interest Rates-10yr'!$A$9:$C$15239,2,FALSE))-B21374),C21373)</f>
        <v>0.58000000000000007</v>
      </c>
      <c r="D21374" s="98">
        <f>AVERAGE(C$10:C21374)</f>
        <v>1.0341792651532795</v>
      </c>
      <c r="F21374" s="12" t="s">
        <v>313</v>
      </c>
      <c r="G21374" s="23">
        <f>(AVERAGE(B21284:B21374))/100</f>
        <v>5.8791208791208755E-4</v>
      </c>
      <c r="H21374" s="23">
        <f>(AVERAGE(C21284:C21374))/100</f>
        <v>6.2681318681318699E-3</v>
      </c>
    </row>
    <row r="21375" spans="1:8">
      <c r="A21375" s="122">
        <v>44013</v>
      </c>
      <c r="B21375" s="123">
        <v>0.08</v>
      </c>
      <c r="C21375">
        <f>IFERROR(((VLOOKUP(A21375,'Interest Rates-10yr'!$A$9:$C$15239,2,FALSE))-B21375),C21374)</f>
        <v>0.61</v>
      </c>
      <c r="D21375" s="98">
        <f>AVERAGE(C$10:C21375)</f>
        <v>1.0341594121501365</v>
      </c>
      <c r="H21375"/>
    </row>
    <row r="21376" spans="1:8">
      <c r="A21376" s="122">
        <v>44014</v>
      </c>
      <c r="B21376" s="123">
        <v>0.09</v>
      </c>
      <c r="C21376">
        <f>IFERROR(((VLOOKUP(A21376,'Interest Rates-10yr'!$A$9:$C$15239,2,FALSE))-B21376),C21375)</f>
        <v>0.59000000000000008</v>
      </c>
      <c r="D21376" s="98">
        <f>AVERAGE(C$10:C21376)</f>
        <v>1.0341386249824409</v>
      </c>
      <c r="H21376"/>
    </row>
    <row r="21377" spans="1:7" customFormat="1">
      <c r="A21377" s="122">
        <v>44015</v>
      </c>
      <c r="B21377" s="123">
        <v>0.09</v>
      </c>
      <c r="C21377">
        <f>IFERROR(((VLOOKUP(A21377,'Interest Rates-10yr'!$A$9:$C$15239,2,FALSE))-B21377),C21376)</f>
        <v>0.59000000000000008</v>
      </c>
      <c r="D21377" s="98">
        <f>AVERAGE(C$10:C21377)</f>
        <v>1.0341178397603807</v>
      </c>
      <c r="G21377" s="23"/>
    </row>
    <row r="21378" spans="1:7" customFormat="1">
      <c r="A21378" s="122">
        <v>44016</v>
      </c>
      <c r="B21378" s="123">
        <v>0.09</v>
      </c>
      <c r="C21378">
        <f>IFERROR(((VLOOKUP(A21378,'Interest Rates-10yr'!$A$9:$C$15239,2,FALSE))-B21378),C21377)</f>
        <v>0.59000000000000008</v>
      </c>
      <c r="D21378" s="98">
        <f>AVERAGE(C$10:C21378)</f>
        <v>1.0340970564836827</v>
      </c>
      <c r="G21378" s="23"/>
    </row>
    <row r="21379" spans="1:7" customFormat="1">
      <c r="A21379" s="122">
        <v>44017</v>
      </c>
      <c r="B21379" s="123">
        <v>0.09</v>
      </c>
      <c r="C21379">
        <f>IFERROR(((VLOOKUP(A21379,'Interest Rates-10yr'!$A$9:$C$15239,2,FALSE))-B21379),C21378)</f>
        <v>0.59000000000000008</v>
      </c>
      <c r="D21379" s="98">
        <f>AVERAGE(C$10:C21379)</f>
        <v>1.0340762751520738</v>
      </c>
      <c r="G21379" s="23"/>
    </row>
    <row r="21380" spans="1:7" customFormat="1">
      <c r="A21380" s="122">
        <v>44018</v>
      </c>
      <c r="B21380" s="123">
        <v>0.09</v>
      </c>
      <c r="C21380">
        <f>IFERROR(((VLOOKUP(A21380,'Interest Rates-10yr'!$A$9:$C$15239,2,FALSE))-B21380),C21379)</f>
        <v>0.6</v>
      </c>
      <c r="D21380" s="98">
        <f>AVERAGE(C$10:C21380)</f>
        <v>1.0340559636891027</v>
      </c>
      <c r="G21380" s="23"/>
    </row>
    <row r="21381" spans="1:7" customFormat="1">
      <c r="A21381" s="122">
        <v>44019</v>
      </c>
      <c r="B21381" s="123">
        <v>0.09</v>
      </c>
      <c r="C21381">
        <f>IFERROR(((VLOOKUP(A21381,'Interest Rates-10yr'!$A$9:$C$15239,2,FALSE))-B21381),C21380)</f>
        <v>0.56000000000000005</v>
      </c>
      <c r="D21381" s="98">
        <f>AVERAGE(C$10:C21381)</f>
        <v>1.0340337825191754</v>
      </c>
      <c r="G21381" s="23"/>
    </row>
    <row r="21382" spans="1:7" customFormat="1">
      <c r="A21382" s="122">
        <v>44020</v>
      </c>
      <c r="B21382" s="123">
        <v>0.09</v>
      </c>
      <c r="C21382">
        <f>IFERROR(((VLOOKUP(A21382,'Interest Rates-10yr'!$A$9:$C$15239,2,FALSE))-B21382),C21381)</f>
        <v>0.58000000000000007</v>
      </c>
      <c r="D21382" s="98">
        <f>AVERAGE(C$10:C21382)</f>
        <v>1.0340125391849444</v>
      </c>
      <c r="G21382" s="23"/>
    </row>
    <row r="21383" spans="1:7" customFormat="1">
      <c r="A21383" s="122">
        <v>44021</v>
      </c>
      <c r="B21383" s="123">
        <v>0.09</v>
      </c>
      <c r="C21383">
        <f>IFERROR(((VLOOKUP(A21383,'Interest Rates-10yr'!$A$9:$C$15239,2,FALSE))-B21383),C21382)</f>
        <v>0.53</v>
      </c>
      <c r="D21383" s="98">
        <f>AVERAGE(C$10:C21383)</f>
        <v>1.0339889585477597</v>
      </c>
      <c r="G21383" s="23"/>
    </row>
    <row r="21384" spans="1:7" customFormat="1">
      <c r="A21384" s="122">
        <v>44022</v>
      </c>
      <c r="B21384" s="123">
        <v>0.09</v>
      </c>
      <c r="C21384">
        <f>IFERROR(((VLOOKUP(A21384,'Interest Rates-10yr'!$A$9:$C$15239,2,FALSE))-B21384),C21383)</f>
        <v>0.56000000000000005</v>
      </c>
      <c r="D21384" s="98">
        <f>AVERAGE(C$10:C21384)</f>
        <v>1.0339667836257225</v>
      </c>
      <c r="G21384" s="23"/>
    </row>
    <row r="21385" spans="1:7" customFormat="1">
      <c r="A21385" s="122">
        <v>44023</v>
      </c>
      <c r="B21385" s="123">
        <v>0.09</v>
      </c>
      <c r="C21385">
        <f>IFERROR(((VLOOKUP(A21385,'Interest Rates-10yr'!$A$9:$C$15239,2,FALSE))-B21385),C21384)</f>
        <v>0.56000000000000005</v>
      </c>
      <c r="D21385" s="98">
        <f>AVERAGE(C$10:C21385)</f>
        <v>1.0339446107784347</v>
      </c>
      <c r="G21385" s="23"/>
    </row>
    <row r="21386" spans="1:7" customFormat="1">
      <c r="A21386" s="122">
        <v>44024</v>
      </c>
      <c r="B21386" s="123">
        <v>0.09</v>
      </c>
      <c r="C21386">
        <f>IFERROR(((VLOOKUP(A21386,'Interest Rates-10yr'!$A$9:$C$15239,2,FALSE))-B21386),C21385)</f>
        <v>0.56000000000000005</v>
      </c>
      <c r="D21386" s="98">
        <f>AVERAGE(C$10:C21386)</f>
        <v>1.0339224400056051</v>
      </c>
      <c r="G21386" s="23"/>
    </row>
    <row r="21387" spans="1:7" customFormat="1">
      <c r="A21387" s="122">
        <v>44025</v>
      </c>
      <c r="B21387" s="123">
        <v>0.09</v>
      </c>
      <c r="C21387">
        <f>IFERROR(((VLOOKUP(A21387,'Interest Rates-10yr'!$A$9:$C$15239,2,FALSE))-B21387),C21386)</f>
        <v>0.55000000000000004</v>
      </c>
      <c r="D21387" s="98">
        <f>AVERAGE(C$10:C21387)</f>
        <v>1.0338998035363374</v>
      </c>
      <c r="G21387" s="23"/>
    </row>
    <row r="21388" spans="1:7" customFormat="1">
      <c r="A21388" s="122">
        <v>44026</v>
      </c>
      <c r="B21388" s="123">
        <v>0.09</v>
      </c>
      <c r="C21388">
        <f>IFERROR(((VLOOKUP(A21388,'Interest Rates-10yr'!$A$9:$C$15239,2,FALSE))-B21388),C21387)</f>
        <v>0.54</v>
      </c>
      <c r="D21388" s="98">
        <f>AVERAGE(C$10:C21388)</f>
        <v>1.0338767014359802</v>
      </c>
      <c r="G21388" s="23"/>
    </row>
    <row r="21389" spans="1:7" customFormat="1">
      <c r="A21389" s="122">
        <v>44027</v>
      </c>
      <c r="B21389" s="123">
        <v>0.1</v>
      </c>
      <c r="C21389">
        <f>IFERROR(((VLOOKUP(A21389,'Interest Rates-10yr'!$A$9:$C$15239,2,FALSE))-B21389),C21388)</f>
        <v>0.54</v>
      </c>
      <c r="D21389" s="98">
        <f>AVERAGE(C$10:C21389)</f>
        <v>1.0338536014967177</v>
      </c>
      <c r="G21389" s="23"/>
    </row>
    <row r="21390" spans="1:7" customFormat="1">
      <c r="A21390" s="122">
        <v>44028</v>
      </c>
      <c r="B21390" s="123">
        <v>0.1</v>
      </c>
      <c r="C21390">
        <f>IFERROR(((VLOOKUP(A21390,'Interest Rates-10yr'!$A$9:$C$15239,2,FALSE))-B21390),C21389)</f>
        <v>0.52</v>
      </c>
      <c r="D21390" s="98">
        <f>AVERAGE(C$10:C21390)</f>
        <v>1.0338295683083027</v>
      </c>
      <c r="G21390" s="23"/>
    </row>
    <row r="21391" spans="1:7" customFormat="1">
      <c r="A21391" s="122">
        <v>44029</v>
      </c>
      <c r="B21391" s="123">
        <v>0.09</v>
      </c>
      <c r="C21391">
        <f>IFERROR(((VLOOKUP(A21391,'Interest Rates-10yr'!$A$9:$C$15239,2,FALSE))-B21391),C21390)</f>
        <v>0.55000000000000004</v>
      </c>
      <c r="D21391" s="98">
        <f>AVERAGE(C$10:C21391)</f>
        <v>1.033806940417165</v>
      </c>
      <c r="G21391" s="23"/>
    </row>
    <row r="21392" spans="1:7" customFormat="1">
      <c r="A21392" s="122">
        <v>44030</v>
      </c>
      <c r="B21392" s="123">
        <v>0.09</v>
      </c>
      <c r="C21392">
        <f>IFERROR(((VLOOKUP(A21392,'Interest Rates-10yr'!$A$9:$C$15239,2,FALSE))-B21392),C21391)</f>
        <v>0.55000000000000004</v>
      </c>
      <c r="D21392" s="98">
        <f>AVERAGE(C$10:C21392)</f>
        <v>1.0337843146424646</v>
      </c>
      <c r="G21392" s="23"/>
    </row>
    <row r="21393" spans="1:7" customFormat="1">
      <c r="A21393" s="122">
        <v>44031</v>
      </c>
      <c r="B21393" s="123">
        <v>0.09</v>
      </c>
      <c r="C21393">
        <f>IFERROR(((VLOOKUP(A21393,'Interest Rates-10yr'!$A$9:$C$15239,2,FALSE))-B21393),C21392)</f>
        <v>0.55000000000000004</v>
      </c>
      <c r="D21393" s="98">
        <f>AVERAGE(C$10:C21393)</f>
        <v>1.0337616909839049</v>
      </c>
      <c r="G21393" s="23"/>
    </row>
    <row r="21394" spans="1:7" customFormat="1">
      <c r="A21394" s="122">
        <v>44032</v>
      </c>
      <c r="B21394" s="123">
        <v>0.1</v>
      </c>
      <c r="C21394">
        <f>IFERROR(((VLOOKUP(A21394,'Interest Rates-10yr'!$A$9:$C$15239,2,FALSE))-B21394),C21393)</f>
        <v>0.52</v>
      </c>
      <c r="D21394" s="98">
        <f>AVERAGE(C$10:C21394)</f>
        <v>1.0337376665887221</v>
      </c>
      <c r="G21394" s="23"/>
    </row>
    <row r="21395" spans="1:7" customFormat="1">
      <c r="A21395" s="122">
        <v>44033</v>
      </c>
      <c r="B21395" s="123">
        <v>0.1</v>
      </c>
      <c r="C21395">
        <f>IFERROR(((VLOOKUP(A21395,'Interest Rates-10yr'!$A$9:$C$15239,2,FALSE))-B21395),C21394)</f>
        <v>0.51</v>
      </c>
      <c r="D21395" s="98">
        <f>AVERAGE(C$10:C21395)</f>
        <v>1.0337131768446564</v>
      </c>
      <c r="G21395" s="23"/>
    </row>
    <row r="21396" spans="1:7" customFormat="1">
      <c r="A21396" s="122">
        <v>44034</v>
      </c>
      <c r="B21396" s="123">
        <v>0.09</v>
      </c>
      <c r="C21396">
        <f>IFERROR(((VLOOKUP(A21396,'Interest Rates-10yr'!$A$9:$C$15239,2,FALSE))-B21396),C21395)</f>
        <v>0.51</v>
      </c>
      <c r="D21396" s="98">
        <f>AVERAGE(C$10:C21396)</f>
        <v>1.0336886893907429</v>
      </c>
      <c r="G21396" s="23"/>
    </row>
    <row r="21397" spans="1:7" customFormat="1">
      <c r="A21397" s="122">
        <v>44035</v>
      </c>
      <c r="B21397" s="123">
        <v>0.09</v>
      </c>
      <c r="C21397">
        <f>IFERROR(((VLOOKUP(A21397,'Interest Rates-10yr'!$A$9:$C$15239,2,FALSE))-B21397),C21396)</f>
        <v>0.5</v>
      </c>
      <c r="D21397" s="98">
        <f>AVERAGE(C$10:C21397)</f>
        <v>1.0336637366747623</v>
      </c>
      <c r="G21397" s="23"/>
    </row>
    <row r="21398" spans="1:7" customFormat="1">
      <c r="A21398" s="122">
        <v>44036</v>
      </c>
      <c r="B21398" s="123">
        <v>0.09</v>
      </c>
      <c r="C21398">
        <f>IFERROR(((VLOOKUP(A21398,'Interest Rates-10yr'!$A$9:$C$15239,2,FALSE))-B21398),C21397)</f>
        <v>0.5</v>
      </c>
      <c r="D21398" s="98">
        <f>AVERAGE(C$10:C21398)</f>
        <v>1.0336387862920107</v>
      </c>
      <c r="G21398" s="23"/>
    </row>
    <row r="21399" spans="1:7" customFormat="1">
      <c r="A21399" s="122">
        <v>44037</v>
      </c>
      <c r="B21399" s="123">
        <v>0.09</v>
      </c>
      <c r="C21399">
        <f>IFERROR(((VLOOKUP(A21399,'Interest Rates-10yr'!$A$9:$C$15239,2,FALSE))-B21399),C21398)</f>
        <v>0.5</v>
      </c>
      <c r="D21399" s="98">
        <f>AVERAGE(C$10:C21399)</f>
        <v>1.0336138382421607</v>
      </c>
      <c r="G21399" s="23"/>
    </row>
    <row r="21400" spans="1:7" customFormat="1">
      <c r="A21400" s="122">
        <v>44038</v>
      </c>
      <c r="B21400" s="123">
        <v>0.09</v>
      </c>
      <c r="C21400">
        <f>IFERROR(((VLOOKUP(A21400,'Interest Rates-10yr'!$A$9:$C$15239,2,FALSE))-B21400),C21399)</f>
        <v>0.5</v>
      </c>
      <c r="D21400" s="98">
        <f>AVERAGE(C$10:C21400)</f>
        <v>1.0335888925248851</v>
      </c>
      <c r="G21400" s="23"/>
    </row>
    <row r="21401" spans="1:7" customFormat="1">
      <c r="A21401" s="122">
        <v>44039</v>
      </c>
      <c r="B21401" s="123">
        <v>0.1</v>
      </c>
      <c r="C21401">
        <f>IFERROR(((VLOOKUP(A21401,'Interest Rates-10yr'!$A$9:$C$15239,2,FALSE))-B21401),C21400)</f>
        <v>0.52</v>
      </c>
      <c r="D21401" s="98">
        <f>AVERAGE(C$10:C21401)</f>
        <v>1.0335648840688023</v>
      </c>
      <c r="G21401" s="23"/>
    </row>
    <row r="21402" spans="1:7" customFormat="1">
      <c r="A21402" s="122">
        <v>44040</v>
      </c>
      <c r="B21402" s="123">
        <v>0.1</v>
      </c>
      <c r="C21402">
        <f>IFERROR(((VLOOKUP(A21402,'Interest Rates-10yr'!$A$9:$C$15239,2,FALSE))-B21402),C21401)</f>
        <v>0.49</v>
      </c>
      <c r="D21402" s="98">
        <f>AVERAGE(C$10:C21402)</f>
        <v>1.0335394755293703</v>
      </c>
      <c r="G21402" s="23"/>
    </row>
    <row r="21403" spans="1:7" customFormat="1">
      <c r="A21403" s="122">
        <v>44041</v>
      </c>
      <c r="B21403" s="123">
        <v>0.1</v>
      </c>
      <c r="C21403">
        <f>IFERROR(((VLOOKUP(A21403,'Interest Rates-10yr'!$A$9:$C$15239,2,FALSE))-B21403),C21402)</f>
        <v>0.48</v>
      </c>
      <c r="D21403" s="98">
        <f>AVERAGE(C$10:C21403)</f>
        <v>1.033513601944462</v>
      </c>
      <c r="G21403" s="23"/>
    </row>
    <row r="21404" spans="1:7" customFormat="1">
      <c r="A21404" s="122">
        <v>44042</v>
      </c>
      <c r="B21404" s="123">
        <v>0.1</v>
      </c>
      <c r="C21404">
        <f>IFERROR(((VLOOKUP(A21404,'Interest Rates-10yr'!$A$9:$C$15239,2,FALSE))-B21404),C21403)</f>
        <v>0.45000000000000007</v>
      </c>
      <c r="D21404" s="98">
        <f>AVERAGE(C$10:C21404)</f>
        <v>1.033486328581436</v>
      </c>
      <c r="G21404" s="23"/>
    </row>
    <row r="21405" spans="1:7" customFormat="1">
      <c r="A21405" s="122">
        <v>44043</v>
      </c>
      <c r="B21405" s="123">
        <v>0.1</v>
      </c>
      <c r="C21405">
        <f>IFERROR(((VLOOKUP(A21405,'Interest Rates-10yr'!$A$9:$C$15239,2,FALSE))-B21405),C21404)</f>
        <v>0.45000000000000007</v>
      </c>
      <c r="D21405" s="98">
        <f>AVERAGE(C$10:C21405)</f>
        <v>1.0334590577677987</v>
      </c>
      <c r="G21405" s="23"/>
    </row>
    <row r="21406" spans="1:7" customFormat="1">
      <c r="A21406" s="122">
        <v>44044</v>
      </c>
      <c r="B21406" s="123">
        <v>0.1</v>
      </c>
      <c r="C21406">
        <f>IFERROR(((VLOOKUP(A21406,'Interest Rates-10yr'!$A$9:$C$15239,2,FALSE))-B21406),C21405)</f>
        <v>0.45000000000000007</v>
      </c>
      <c r="D21406" s="98">
        <f>AVERAGE(C$10:C21406)</f>
        <v>1.033431789503193</v>
      </c>
      <c r="G21406" s="23"/>
    </row>
    <row r="21407" spans="1:7" customFormat="1">
      <c r="A21407" s="122">
        <v>44045</v>
      </c>
      <c r="B21407" s="123">
        <v>0.1</v>
      </c>
      <c r="C21407">
        <f>IFERROR(((VLOOKUP(A21407,'Interest Rates-10yr'!$A$9:$C$15239,2,FALSE))-B21407),C21406)</f>
        <v>0.45000000000000007</v>
      </c>
      <c r="D21407" s="98">
        <f>AVERAGE(C$10:C21407)</f>
        <v>1.0334045237872616</v>
      </c>
      <c r="G21407" s="23"/>
    </row>
    <row r="21408" spans="1:7" customFormat="1">
      <c r="A21408" s="122">
        <v>44046</v>
      </c>
      <c r="B21408" s="123">
        <v>0.1</v>
      </c>
      <c r="C21408">
        <f>IFERROR(((VLOOKUP(A21408,'Interest Rates-10yr'!$A$9:$C$15239,2,FALSE))-B21408),C21407)</f>
        <v>0.46000000000000008</v>
      </c>
      <c r="D21408" s="98">
        <f>AVERAGE(C$10:C21408)</f>
        <v>1.0333777279312033</v>
      </c>
      <c r="G21408" s="23"/>
    </row>
    <row r="21409" spans="1:7" customFormat="1">
      <c r="A21409" s="122">
        <v>44047</v>
      </c>
      <c r="B21409" s="123">
        <v>0.1</v>
      </c>
      <c r="C21409">
        <f>IFERROR(((VLOOKUP(A21409,'Interest Rates-10yr'!$A$9:$C$15239,2,FALSE))-B21409),C21408)</f>
        <v>0.42000000000000004</v>
      </c>
      <c r="D21409" s="98">
        <f>AVERAGE(C$10:C21409)</f>
        <v>1.0333490654205524</v>
      </c>
      <c r="G21409" s="23"/>
    </row>
    <row r="21410" spans="1:7" customFormat="1">
      <c r="A21410" s="122">
        <v>44048</v>
      </c>
      <c r="B21410" s="123">
        <v>0.1</v>
      </c>
      <c r="C21410">
        <f>IFERROR(((VLOOKUP(A21410,'Interest Rates-10yr'!$A$9:$C$15239,2,FALSE))-B21410),C21409)</f>
        <v>0.45000000000000007</v>
      </c>
      <c r="D21410" s="98">
        <f>AVERAGE(C$10:C21410)</f>
        <v>1.0333218073921695</v>
      </c>
      <c r="G21410" s="23"/>
    </row>
    <row r="21411" spans="1:7" customFormat="1">
      <c r="A21411" s="122">
        <v>44049</v>
      </c>
      <c r="B21411" s="123">
        <v>0.1</v>
      </c>
      <c r="C21411">
        <f>IFERROR(((VLOOKUP(A21411,'Interest Rates-10yr'!$A$9:$C$15239,2,FALSE))-B21411),C21410)</f>
        <v>0.45000000000000007</v>
      </c>
      <c r="D21411" s="98">
        <f>AVERAGE(C$10:C21411)</f>
        <v>1.0332945519110279</v>
      </c>
      <c r="G21411" s="23"/>
    </row>
    <row r="21412" spans="1:7" customFormat="1">
      <c r="A21412" s="122">
        <v>44050</v>
      </c>
      <c r="B21412" s="123">
        <v>0.1</v>
      </c>
      <c r="C21412">
        <f>IFERROR(((VLOOKUP(A21412,'Interest Rates-10yr'!$A$9:$C$15239,2,FALSE))-B21412),C21411)</f>
        <v>0.47</v>
      </c>
      <c r="D21412" s="98">
        <f>AVERAGE(C$10:C21412)</f>
        <v>1.0332682334252126</v>
      </c>
      <c r="G21412" s="23"/>
    </row>
    <row r="21413" spans="1:7" customFormat="1">
      <c r="A21413" s="122">
        <v>44051</v>
      </c>
      <c r="B21413" s="123">
        <v>0.1</v>
      </c>
      <c r="C21413">
        <f>IFERROR(((VLOOKUP(A21413,'Interest Rates-10yr'!$A$9:$C$15239,2,FALSE))-B21413),C21412)</f>
        <v>0.47</v>
      </c>
      <c r="D21413" s="98">
        <f>AVERAGE(C$10:C21413)</f>
        <v>1.0332419173986089</v>
      </c>
      <c r="G21413" s="23"/>
    </row>
    <row r="21414" spans="1:7" customFormat="1">
      <c r="A21414" s="122">
        <v>44052</v>
      </c>
      <c r="B21414" s="123">
        <v>0.1</v>
      </c>
      <c r="C21414">
        <f>IFERROR(((VLOOKUP(A21414,'Interest Rates-10yr'!$A$9:$C$15239,2,FALSE))-B21414),C21413)</f>
        <v>0.47</v>
      </c>
      <c r="D21414" s="98">
        <f>AVERAGE(C$10:C21414)</f>
        <v>1.0332156038308724</v>
      </c>
      <c r="G21414" s="23"/>
    </row>
    <row r="21415" spans="1:7" customFormat="1">
      <c r="A21415" s="122">
        <v>44053</v>
      </c>
      <c r="B21415" s="123">
        <v>0.1</v>
      </c>
      <c r="C21415">
        <f>IFERROR(((VLOOKUP(A21415,'Interest Rates-10yr'!$A$9:$C$15239,2,FALSE))-B21415),C21414)</f>
        <v>0.49</v>
      </c>
      <c r="D21415" s="98">
        <f>AVERAGE(C$10:C21415)</f>
        <v>1.0331902270391398</v>
      </c>
      <c r="G21415" s="23"/>
    </row>
    <row r="21416" spans="1:7" customFormat="1">
      <c r="A21416" s="122">
        <v>44054</v>
      </c>
      <c r="B21416" s="123">
        <v>0.1</v>
      </c>
      <c r="C21416">
        <f>IFERROR(((VLOOKUP(A21416,'Interest Rates-10yr'!$A$9:$C$15239,2,FALSE))-B21416),C21415)</f>
        <v>0.54</v>
      </c>
      <c r="D21416" s="98">
        <f>AVERAGE(C$10:C21416)</f>
        <v>1.0331671883028835</v>
      </c>
      <c r="G21416" s="23"/>
    </row>
    <row r="21417" spans="1:7" customFormat="1">
      <c r="A21417" s="122">
        <v>44055</v>
      </c>
      <c r="B21417" s="123">
        <v>0.1</v>
      </c>
      <c r="C21417">
        <f>IFERROR(((VLOOKUP(A21417,'Interest Rates-10yr'!$A$9:$C$15239,2,FALSE))-B21417),C21416)</f>
        <v>0.59</v>
      </c>
      <c r="D21417" s="98">
        <f>AVERAGE(C$10:C21417)</f>
        <v>1.0331464872944613</v>
      </c>
      <c r="G21417" s="23"/>
    </row>
    <row r="21418" spans="1:7" customFormat="1">
      <c r="A21418" s="122">
        <v>44056</v>
      </c>
      <c r="B21418" s="123">
        <v>0.1</v>
      </c>
      <c r="C21418">
        <f>IFERROR(((VLOOKUP(A21418,'Interest Rates-10yr'!$A$9:$C$15239,2,FALSE))-B21418),C21417)</f>
        <v>0.61</v>
      </c>
      <c r="D21418" s="98">
        <f>AVERAGE(C$10:C21418)</f>
        <v>1.0331267224064566</v>
      </c>
      <c r="G21418" s="23"/>
    </row>
    <row r="21419" spans="1:7" customFormat="1">
      <c r="A21419" s="122">
        <v>44057</v>
      </c>
      <c r="B21419" s="123">
        <v>0.1</v>
      </c>
      <c r="C21419">
        <f>IFERROR(((VLOOKUP(A21419,'Interest Rates-10yr'!$A$9:$C$15239,2,FALSE))-B21419),C21418)</f>
        <v>0.61</v>
      </c>
      <c r="D21419" s="98">
        <f>AVERAGE(C$10:C21419)</f>
        <v>1.0331069593647748</v>
      </c>
      <c r="G21419" s="23"/>
    </row>
    <row r="21420" spans="1:7" customFormat="1">
      <c r="A21420" s="4">
        <v>44058</v>
      </c>
      <c r="B21420">
        <v>0.1</v>
      </c>
      <c r="C21420">
        <f>IFERROR(((VLOOKUP(A21420,'Interest Rates-10yr'!$A$9:$C$15239,2,FALSE))-B21420),C21419)</f>
        <v>0.61</v>
      </c>
      <c r="D21420" s="98">
        <f>AVERAGE(C$10:C21420)</f>
        <v>1.0330871981691574</v>
      </c>
      <c r="G21420" s="23"/>
    </row>
    <row r="21421" spans="1:7" customFormat="1">
      <c r="A21421" s="4">
        <v>44059</v>
      </c>
      <c r="B21421">
        <v>0.1</v>
      </c>
      <c r="C21421">
        <f>IFERROR(((VLOOKUP(A21421,'Interest Rates-10yr'!$A$9:$C$15239,2,FALSE))-B21421),C21420)</f>
        <v>0.61</v>
      </c>
      <c r="D21421" s="98">
        <f>AVERAGE(C$10:C21421)</f>
        <v>1.0330674388193457</v>
      </c>
      <c r="G21421" s="23"/>
    </row>
    <row r="21422" spans="1:7" customFormat="1">
      <c r="A21422" s="4">
        <v>44060</v>
      </c>
      <c r="B21422">
        <v>0.1</v>
      </c>
      <c r="C21422">
        <f>IFERROR(((VLOOKUP(A21422,'Interest Rates-10yr'!$A$9:$C$15239,2,FALSE))-B21422),C21421)</f>
        <v>0.59</v>
      </c>
      <c r="D21422" s="98">
        <f>AVERAGE(C$10:C21422)</f>
        <v>1.0330467473030323</v>
      </c>
      <c r="G21422" s="23"/>
    </row>
    <row r="21423" spans="1:7" customFormat="1">
      <c r="A21423" s="4">
        <v>44061</v>
      </c>
      <c r="B21423">
        <v>0.09</v>
      </c>
      <c r="C21423">
        <f>IFERROR(((VLOOKUP(A21423,'Interest Rates-10yr'!$A$9:$C$15239,2,FALSE))-B21423),C21422)</f>
        <v>0.58000000000000007</v>
      </c>
      <c r="D21423" s="98">
        <f>AVERAGE(C$10:C21423)</f>
        <v>1.0330255907350252</v>
      </c>
      <c r="G21423" s="23"/>
    </row>
    <row r="21424" spans="1:7" customFormat="1">
      <c r="A21424" s="4">
        <v>44062</v>
      </c>
      <c r="B21424">
        <v>0.09</v>
      </c>
      <c r="C21424">
        <f>IFERROR(((VLOOKUP(A21424,'Interest Rates-10yr'!$A$9:$C$15239,2,FALSE))-B21424),C21423)</f>
        <v>0.59000000000000008</v>
      </c>
      <c r="D21424" s="98">
        <f>AVERAGE(C$10:C21424)</f>
        <v>1.0330049031052921</v>
      </c>
      <c r="G21424" s="23"/>
    </row>
    <row r="21425" spans="1:7" customFormat="1">
      <c r="A21425" s="4">
        <v>44063</v>
      </c>
      <c r="B21425">
        <v>0.09</v>
      </c>
      <c r="C21425">
        <f>IFERROR(((VLOOKUP(A21425,'Interest Rates-10yr'!$A$9:$C$15239,2,FALSE))-B21425),C21424)</f>
        <v>0.56000000000000005</v>
      </c>
      <c r="D21425" s="98">
        <f>AVERAGE(C$10:C21425)</f>
        <v>1.0329828165857224</v>
      </c>
      <c r="G21425" s="23"/>
    </row>
    <row r="21426" spans="1:7" customFormat="1">
      <c r="A21426" s="4">
        <v>44064</v>
      </c>
      <c r="B21426">
        <v>0.09</v>
      </c>
      <c r="C21426">
        <f>IFERROR(((VLOOKUP(A21426,'Interest Rates-10yr'!$A$9:$C$15239,2,FALSE))-B21426),C21425)</f>
        <v>0.55000000000000004</v>
      </c>
      <c r="D21426" s="98">
        <f>AVERAGE(C$10:C21426)</f>
        <v>1.0329602652098722</v>
      </c>
      <c r="G21426" s="23"/>
    </row>
    <row r="21427" spans="1:7" customFormat="1">
      <c r="A21427" s="4">
        <v>44065</v>
      </c>
      <c r="B21427">
        <v>0.09</v>
      </c>
      <c r="C21427">
        <f>IFERROR(((VLOOKUP(A21427,'Interest Rates-10yr'!$A$9:$C$15239,2,FALSE))-B21427),C21426)</f>
        <v>0.55000000000000004</v>
      </c>
      <c r="D21427" s="98">
        <f>AVERAGE(C$10:C21427)</f>
        <v>1.0329377159398558</v>
      </c>
      <c r="G21427" s="23"/>
    </row>
    <row r="21428" spans="1:7" customFormat="1">
      <c r="A21428" s="4">
        <v>44066</v>
      </c>
      <c r="B21428">
        <v>0.09</v>
      </c>
      <c r="C21428">
        <f>IFERROR(((VLOOKUP(A21428,'Interest Rates-10yr'!$A$9:$C$15239,2,FALSE))-B21428),C21427)</f>
        <v>0.55000000000000004</v>
      </c>
      <c r="D21428" s="98">
        <f>AVERAGE(C$10:C21428)</f>
        <v>1.0329151687753784</v>
      </c>
      <c r="G21428" s="23"/>
    </row>
    <row r="21429" spans="1:7" customFormat="1">
      <c r="A21429" s="4">
        <v>44067</v>
      </c>
      <c r="B21429">
        <v>0.09</v>
      </c>
      <c r="C21429">
        <f>IFERROR(((VLOOKUP(A21429,'Interest Rates-10yr'!$A$9:$C$15239,2,FALSE))-B21429),C21428)</f>
        <v>0.56000000000000005</v>
      </c>
      <c r="D21429" s="98">
        <f>AVERAGE(C$10:C21429)</f>
        <v>1.0328930905695533</v>
      </c>
      <c r="G21429" s="23"/>
    </row>
    <row r="21430" spans="1:7" customFormat="1">
      <c r="A21430" s="4">
        <v>44068</v>
      </c>
      <c r="B21430">
        <v>0.09</v>
      </c>
      <c r="C21430">
        <f>IFERROR(((VLOOKUP(A21430,'Interest Rates-10yr'!$A$9:$C$15239,2,FALSE))-B21430),C21429)</f>
        <v>0.6</v>
      </c>
      <c r="D21430" s="98">
        <f>AVERAGE(C$10:C21430)</f>
        <v>1.0328728817515442</v>
      </c>
      <c r="G21430" s="23"/>
    </row>
    <row r="21431" spans="1:7" customFormat="1">
      <c r="A21431" s="4">
        <v>44069</v>
      </c>
      <c r="B21431">
        <v>0.09</v>
      </c>
      <c r="C21431">
        <f>IFERROR(((VLOOKUP(A21431,'Interest Rates-10yr'!$A$9:$C$15239,2,FALSE))-B21431),C21430)</f>
        <v>0.6</v>
      </c>
      <c r="D21431" s="98">
        <f>AVERAGE(C$10:C21431)</f>
        <v>1.0328526748202702</v>
      </c>
      <c r="G21431" s="23"/>
    </row>
    <row r="21432" spans="1:7" customFormat="1">
      <c r="A21432" s="4">
        <v>44070</v>
      </c>
      <c r="B21432">
        <v>0.08</v>
      </c>
      <c r="C21432">
        <f>IFERROR(((VLOOKUP(A21432,'Interest Rates-10yr'!$A$9:$C$15239,2,FALSE))-B21432),C21431)</f>
        <v>0.66</v>
      </c>
      <c r="D21432" s="98">
        <f>AVERAGE(C$10:C21432)</f>
        <v>1.0328352705036563</v>
      </c>
      <c r="G21432" s="23"/>
    </row>
    <row r="21433" spans="1:7" customFormat="1">
      <c r="A21433" s="4">
        <v>44071</v>
      </c>
      <c r="B21433">
        <v>0.09</v>
      </c>
      <c r="C21433">
        <f>IFERROR(((VLOOKUP(A21433,'Interest Rates-10yr'!$A$9:$C$15239,2,FALSE))-B21433),C21432)</f>
        <v>0.65</v>
      </c>
      <c r="D21433" s="98">
        <f>AVERAGE(C$10:C21433)</f>
        <v>1.0328174010455484</v>
      </c>
      <c r="G21433" s="23"/>
    </row>
    <row r="21434" spans="1:7" customFormat="1">
      <c r="A21434" s="4">
        <v>44072</v>
      </c>
      <c r="B21434">
        <v>0.09</v>
      </c>
      <c r="C21434">
        <f>IFERROR(((VLOOKUP(A21434,'Interest Rates-10yr'!$A$9:$C$15239,2,FALSE))-B21434),C21433)</f>
        <v>0.65</v>
      </c>
      <c r="D21434" s="98">
        <f>AVERAGE(C$10:C21434)</f>
        <v>1.0327995332555349</v>
      </c>
      <c r="G21434" s="23"/>
    </row>
    <row r="21435" spans="1:7" customFormat="1">
      <c r="A21435" s="4">
        <v>44073</v>
      </c>
      <c r="B21435">
        <v>0.09</v>
      </c>
      <c r="C21435">
        <f>IFERROR(((VLOOKUP(A21435,'Interest Rates-10yr'!$A$9:$C$15239,2,FALSE))-B21435),C21434)</f>
        <v>0.65</v>
      </c>
      <c r="D21435" s="98">
        <f>AVERAGE(C$10:C21435)</f>
        <v>1.0327816671333816</v>
      </c>
      <c r="G21435" s="23"/>
    </row>
    <row r="21436" spans="1:7" customFormat="1">
      <c r="A21436" s="4">
        <v>44074</v>
      </c>
      <c r="B21436">
        <v>0.09</v>
      </c>
      <c r="C21436">
        <f>IFERROR(((VLOOKUP(A21436,'Interest Rates-10yr'!$A$9:$C$15239,2,FALSE))-B21436),C21435)</f>
        <v>0.63</v>
      </c>
      <c r="D21436" s="98">
        <f>AVERAGE(C$10:C21436)</f>
        <v>1.0327628692770725</v>
      </c>
      <c r="G21436" s="23"/>
    </row>
    <row r="21437" spans="1:7" customFormat="1">
      <c r="A21437" s="4">
        <v>44075</v>
      </c>
      <c r="B21437">
        <v>0.09</v>
      </c>
      <c r="C21437">
        <f>IFERROR(((VLOOKUP(A21437,'Interest Rates-10yr'!$A$9:$C$15239,2,FALSE))-B21437),C21436)</f>
        <v>0.59000000000000008</v>
      </c>
      <c r="D21437" s="98">
        <f>AVERAGE(C$10:C21437)</f>
        <v>1.0327422064588312</v>
      </c>
      <c r="G21437" s="23"/>
    </row>
    <row r="21438" spans="1:7" customFormat="1">
      <c r="A21438" s="4">
        <v>44076</v>
      </c>
      <c r="B21438">
        <v>0.09</v>
      </c>
      <c r="C21438">
        <f>IFERROR(((VLOOKUP(A21438,'Interest Rates-10yr'!$A$9:$C$15239,2,FALSE))-B21438),C21437)</f>
        <v>0.57000000000000006</v>
      </c>
      <c r="D21438" s="98">
        <f>AVERAGE(C$10:C21438)</f>
        <v>1.0327206122544139</v>
      </c>
      <c r="G21438" s="23"/>
    </row>
    <row r="21439" spans="1:7" customFormat="1">
      <c r="A21439" s="4">
        <v>44077</v>
      </c>
      <c r="B21439">
        <v>0.09</v>
      </c>
      <c r="C21439">
        <f>IFERROR(((VLOOKUP(A21439,'Interest Rates-10yr'!$A$9:$C$15239,2,FALSE))-B21439),C21438)</f>
        <v>0.54</v>
      </c>
      <c r="D21439" s="98">
        <f>AVERAGE(C$10:C21439)</f>
        <v>1.0326976201586484</v>
      </c>
      <c r="G21439" s="23"/>
    </row>
    <row r="21440" spans="1:7" customFormat="1">
      <c r="A21440" s="4">
        <v>44078</v>
      </c>
      <c r="B21440">
        <v>0.09</v>
      </c>
      <c r="C21440">
        <f>IFERROR(((VLOOKUP(A21440,'Interest Rates-10yr'!$A$9:$C$15239,2,FALSE))-B21440),C21439)</f>
        <v>0.63</v>
      </c>
      <c r="D21440" s="98">
        <f>AVERAGE(C$10:C21440)</f>
        <v>1.0326788297326226</v>
      </c>
      <c r="G21440" s="23"/>
    </row>
    <row r="21441" spans="1:7" customFormat="1">
      <c r="A21441" s="4">
        <v>44079</v>
      </c>
      <c r="B21441">
        <v>0.09</v>
      </c>
      <c r="C21441">
        <f>IFERROR(((VLOOKUP(A21441,'Interest Rates-10yr'!$A$9:$C$15239,2,FALSE))-B21441),C21440)</f>
        <v>0.63</v>
      </c>
      <c r="D21441" s="98">
        <f>AVERAGE(C$10:C21441)</f>
        <v>1.0326600410600895</v>
      </c>
      <c r="G21441" s="23"/>
    </row>
    <row r="21442" spans="1:7" customFormat="1">
      <c r="A21442" s="4">
        <v>44080</v>
      </c>
      <c r="B21442">
        <v>0.09</v>
      </c>
      <c r="C21442">
        <f>IFERROR(((VLOOKUP(A21442,'Interest Rates-10yr'!$A$9:$C$15239,2,FALSE))-B21442),C21441)</f>
        <v>0.63</v>
      </c>
      <c r="D21442" s="98">
        <f>AVERAGE(C$10:C21442)</f>
        <v>1.0326412541408034</v>
      </c>
      <c r="G21442" s="23"/>
    </row>
    <row r="21443" spans="1:7" customFormat="1">
      <c r="A21443" s="4">
        <v>44081</v>
      </c>
      <c r="B21443">
        <v>0.09</v>
      </c>
      <c r="C21443">
        <f>IFERROR(((VLOOKUP(A21443,'Interest Rates-10yr'!$A$9:$C$15239,2,FALSE))-B21443),C21442)</f>
        <v>0.63</v>
      </c>
      <c r="D21443" s="98">
        <f>AVERAGE(C$10:C21443)</f>
        <v>1.0326224689745189</v>
      </c>
      <c r="G21443" s="23"/>
    </row>
    <row r="21444" spans="1:7" customFormat="1">
      <c r="A21444" s="4">
        <v>44082</v>
      </c>
      <c r="B21444">
        <v>0.09</v>
      </c>
      <c r="C21444">
        <f>IFERROR(((VLOOKUP(A21444,'Interest Rates-10yr'!$A$9:$C$15239,2,FALSE))-B21444),C21443)</f>
        <v>0.6</v>
      </c>
      <c r="D21444" s="98">
        <f>AVERAGE(C$10:C21444)</f>
        <v>1.0326022859808648</v>
      </c>
      <c r="G21444" s="23"/>
    </row>
    <row r="21445" spans="1:7" customFormat="1">
      <c r="A21445" s="4">
        <v>44083</v>
      </c>
      <c r="B21445">
        <v>0.09</v>
      </c>
      <c r="C21445">
        <f>IFERROR(((VLOOKUP(A21445,'Interest Rates-10yr'!$A$9:$C$15239,2,FALSE))-B21445),C21444)</f>
        <v>0.62</v>
      </c>
      <c r="D21445" s="98">
        <f>AVERAGE(C$10:C21445)</f>
        <v>1.0325830378801939</v>
      </c>
      <c r="G21445" s="23"/>
    </row>
    <row r="21446" spans="1:7" customFormat="1">
      <c r="A21446" s="4">
        <v>44084</v>
      </c>
      <c r="B21446">
        <v>0.09</v>
      </c>
      <c r="C21446">
        <f>IFERROR(((VLOOKUP(A21446,'Interest Rates-10yr'!$A$9:$C$15239,2,FALSE))-B21446),C21445)</f>
        <v>0.59000000000000008</v>
      </c>
      <c r="D21446" s="98">
        <f>AVERAGE(C$10:C21446)</f>
        <v>1.0325623921257563</v>
      </c>
      <c r="G21446" s="23"/>
    </row>
    <row r="21447" spans="1:7" customFormat="1">
      <c r="A21447" s="4">
        <v>44085</v>
      </c>
      <c r="B21447">
        <v>0.09</v>
      </c>
      <c r="C21447">
        <f>IFERROR(((VLOOKUP(A21447,'Interest Rates-10yr'!$A$9:$C$15239,2,FALSE))-B21447),C21446)</f>
        <v>0.58000000000000007</v>
      </c>
      <c r="D21447" s="98">
        <f>AVERAGE(C$10:C21447)</f>
        <v>1.0325412818359847</v>
      </c>
      <c r="G21447" s="23"/>
    </row>
    <row r="21448" spans="1:7" customFormat="1">
      <c r="A21448" s="4">
        <v>44086</v>
      </c>
      <c r="B21448">
        <v>0.09</v>
      </c>
      <c r="C21448">
        <f>IFERROR(((VLOOKUP(A21448,'Interest Rates-10yr'!$A$9:$C$15239,2,FALSE))-B21448),C21447)</f>
        <v>0.58000000000000007</v>
      </c>
      <c r="D21448" s="98">
        <f>AVERAGE(C$10:C21448)</f>
        <v>1.0325201735155483</v>
      </c>
      <c r="G21448" s="23"/>
    </row>
    <row r="21449" spans="1:7" customFormat="1">
      <c r="A21449" s="4">
        <v>44087</v>
      </c>
      <c r="B21449">
        <v>0.09</v>
      </c>
      <c r="C21449">
        <f>IFERROR(((VLOOKUP(A21449,'Interest Rates-10yr'!$A$9:$C$15239,2,FALSE))-B21449),C21448)</f>
        <v>0.58000000000000007</v>
      </c>
      <c r="D21449" s="98">
        <f>AVERAGE(C$10:C21449)</f>
        <v>1.0324990671641718</v>
      </c>
      <c r="G21449" s="23"/>
    </row>
    <row r="21450" spans="1:7" customFormat="1">
      <c r="A21450" s="4">
        <v>44088</v>
      </c>
      <c r="B21450">
        <v>0.09</v>
      </c>
      <c r="C21450">
        <f>IFERROR(((VLOOKUP(A21450,'Interest Rates-10yr'!$A$9:$C$15239,2,FALSE))-B21450),C21449)</f>
        <v>0.59000000000000008</v>
      </c>
      <c r="D21450" s="98">
        <f>AVERAGE(C$10:C21450)</f>
        <v>1.0324784291777362</v>
      </c>
      <c r="G21450" s="23"/>
    </row>
    <row r="21451" spans="1:7" customFormat="1">
      <c r="A21451" s="4">
        <v>44089</v>
      </c>
      <c r="B21451">
        <v>0.09</v>
      </c>
      <c r="C21451">
        <f>IFERROR(((VLOOKUP(A21451,'Interest Rates-10yr'!$A$9:$C$15239,2,FALSE))-B21451),C21450)</f>
        <v>0.59000000000000008</v>
      </c>
      <c r="D21451" s="98">
        <f>AVERAGE(C$10:C21451)</f>
        <v>1.0324577931163064</v>
      </c>
      <c r="G21451" s="23"/>
    </row>
    <row r="21452" spans="1:7" customFormat="1">
      <c r="A21452" s="4">
        <v>44090</v>
      </c>
      <c r="B21452">
        <v>0.09</v>
      </c>
      <c r="C21452">
        <f>IFERROR(((VLOOKUP(A21452,'Interest Rates-10yr'!$A$9:$C$15239,2,FALSE))-B21452),C21451)</f>
        <v>0.6</v>
      </c>
      <c r="D21452" s="98">
        <f>AVERAGE(C$10:C21452)</f>
        <v>1.0324376253322689</v>
      </c>
      <c r="G21452" s="23"/>
    </row>
    <row r="21453" spans="1:7" customFormat="1">
      <c r="A21453" s="4">
        <v>44091</v>
      </c>
      <c r="B21453">
        <v>0.09</v>
      </c>
      <c r="C21453">
        <f>IFERROR(((VLOOKUP(A21453,'Interest Rates-10yr'!$A$9:$C$15239,2,FALSE))-B21453),C21452)</f>
        <v>0.6</v>
      </c>
      <c r="D21453" s="98">
        <f>AVERAGE(C$10:C21453)</f>
        <v>1.0324174594292035</v>
      </c>
      <c r="G21453" s="23"/>
    </row>
    <row r="21454" spans="1:7" customFormat="1">
      <c r="A21454" s="4">
        <v>44092</v>
      </c>
      <c r="B21454">
        <v>0.09</v>
      </c>
      <c r="C21454">
        <f>IFERROR(((VLOOKUP(A21454,'Interest Rates-10yr'!$A$9:$C$15239,2,FALSE))-B21454),C21453)</f>
        <v>0.61</v>
      </c>
      <c r="D21454" s="98">
        <f>AVERAGE(C$10:C21454)</f>
        <v>1.0323977617160103</v>
      </c>
      <c r="G21454" s="23"/>
    </row>
    <row r="21455" spans="1:7" customFormat="1">
      <c r="A21455" s="4">
        <v>44093</v>
      </c>
      <c r="B21455">
        <v>0.09</v>
      </c>
      <c r="C21455">
        <f>IFERROR(((VLOOKUP(A21455,'Interest Rates-10yr'!$A$9:$C$15239,2,FALSE))-B21455),C21454)</f>
        <v>0.61</v>
      </c>
      <c r="D21455" s="98">
        <f>AVERAGE(C$10:C21455)</f>
        <v>1.0323780658397763</v>
      </c>
      <c r="G21455" s="23"/>
    </row>
    <row r="21456" spans="1:7" customFormat="1">
      <c r="A21456" s="4">
        <v>44094</v>
      </c>
      <c r="B21456">
        <v>0.09</v>
      </c>
      <c r="C21456">
        <f>IFERROR(((VLOOKUP(A21456,'Interest Rates-10yr'!$A$9:$C$15239,2,FALSE))-B21456),C21455)</f>
        <v>0.61</v>
      </c>
      <c r="D21456" s="98">
        <f>AVERAGE(C$10:C21456)</f>
        <v>1.0323583718002445</v>
      </c>
      <c r="G21456" s="23"/>
    </row>
    <row r="21457" spans="1:8">
      <c r="A21457" s="4">
        <v>44095</v>
      </c>
      <c r="B21457">
        <v>0.09</v>
      </c>
      <c r="C21457">
        <f>IFERROR(((VLOOKUP(A21457,'Interest Rates-10yr'!$A$9:$C$15239,2,FALSE))-B21457),C21456)</f>
        <v>0.59000000000000008</v>
      </c>
      <c r="D21457" s="98">
        <f>AVERAGE(C$10:C21457)</f>
        <v>1.0323377471092803</v>
      </c>
      <c r="H21457"/>
    </row>
    <row r="21458" spans="1:8">
      <c r="A21458" s="4">
        <v>44096</v>
      </c>
      <c r="B21458">
        <v>0.09</v>
      </c>
      <c r="C21458">
        <f>IFERROR(((VLOOKUP(A21458,'Interest Rates-10yr'!$A$9:$C$15239,2,FALSE))-B21458),C21457)</f>
        <v>0.59000000000000008</v>
      </c>
      <c r="D21458" s="98">
        <f>AVERAGE(C$10:C21458)</f>
        <v>1.0323171243414537</v>
      </c>
      <c r="H21458"/>
    </row>
    <row r="21459" spans="1:8">
      <c r="A21459" s="4">
        <v>44097</v>
      </c>
      <c r="B21459">
        <v>0.09</v>
      </c>
      <c r="C21459">
        <f>IFERROR(((VLOOKUP(A21459,'Interest Rates-10yr'!$A$9:$C$15239,2,FALSE))-B21459),C21458)</f>
        <v>0.59000000000000008</v>
      </c>
      <c r="D21459" s="98">
        <f>AVERAGE(C$10:C21459)</f>
        <v>1.0322965034964962</v>
      </c>
      <c r="H21459"/>
    </row>
    <row r="21460" spans="1:8">
      <c r="A21460" s="4">
        <v>44098</v>
      </c>
      <c r="B21460">
        <v>0.09</v>
      </c>
      <c r="C21460">
        <f>IFERROR(((VLOOKUP(A21460,'Interest Rates-10yr'!$A$9:$C$15239,2,FALSE))-B21460),C21459)</f>
        <v>0.58000000000000007</v>
      </c>
      <c r="D21460" s="98">
        <f>AVERAGE(C$10:C21460)</f>
        <v>1.0322754183954055</v>
      </c>
      <c r="H21460"/>
    </row>
    <row r="21461" spans="1:8">
      <c r="A21461" s="4">
        <v>44099</v>
      </c>
      <c r="B21461">
        <v>0.09</v>
      </c>
      <c r="C21461">
        <f>IFERROR(((VLOOKUP(A21461,'Interest Rates-10yr'!$A$9:$C$15239,2,FALSE))-B21461),C21460)</f>
        <v>0.57000000000000006</v>
      </c>
      <c r="D21461" s="98">
        <f>AVERAGE(C$10:C21461)</f>
        <v>1.0322538691031067</v>
      </c>
      <c r="H21461"/>
    </row>
    <row r="21462" spans="1:8">
      <c r="A21462" s="4">
        <v>44100</v>
      </c>
      <c r="B21462">
        <v>0.09</v>
      </c>
      <c r="C21462">
        <f>IFERROR(((VLOOKUP(A21462,'Interest Rates-10yr'!$A$9:$C$15239,2,FALSE))-B21462),C21461)</f>
        <v>0.57000000000000006</v>
      </c>
      <c r="D21462" s="98">
        <f>AVERAGE(C$10:C21462)</f>
        <v>1.0322323218197849</v>
      </c>
      <c r="H21462"/>
    </row>
    <row r="21463" spans="1:8">
      <c r="A21463" s="4">
        <v>44101</v>
      </c>
      <c r="B21463">
        <v>0.09</v>
      </c>
      <c r="C21463">
        <f>IFERROR(((VLOOKUP(A21463,'Interest Rates-10yr'!$A$9:$C$15239,2,FALSE))-B21463),C21462)</f>
        <v>0.57000000000000006</v>
      </c>
      <c r="D21463" s="98">
        <f>AVERAGE(C$10:C21463)</f>
        <v>1.0322107765451591</v>
      </c>
      <c r="H21463"/>
    </row>
    <row r="21464" spans="1:8">
      <c r="A21464" s="4">
        <v>44102</v>
      </c>
      <c r="B21464">
        <v>0.09</v>
      </c>
      <c r="C21464">
        <f>IFERROR(((VLOOKUP(A21464,'Interest Rates-10yr'!$A$9:$C$15239,2,FALSE))-B21464),C21463)</f>
        <v>0.58000000000000007</v>
      </c>
      <c r="D21464" s="98">
        <f>AVERAGE(C$10:C21464)</f>
        <v>1.0321896993707689</v>
      </c>
      <c r="H21464"/>
    </row>
    <row r="21465" spans="1:8">
      <c r="A21465" s="4">
        <v>44103</v>
      </c>
      <c r="B21465">
        <v>0.09</v>
      </c>
      <c r="C21465">
        <f>IFERROR(((VLOOKUP(A21465,'Interest Rates-10yr'!$A$9:$C$15239,2,FALSE))-B21465),C21464)</f>
        <v>0.57000000000000006</v>
      </c>
      <c r="D21465" s="98">
        <f>AVERAGE(C$10:C21465)</f>
        <v>1.0321681580909696</v>
      </c>
      <c r="H21465"/>
    </row>
    <row r="21466" spans="1:8">
      <c r="A21466" s="4">
        <v>44104</v>
      </c>
      <c r="B21466">
        <v>0.09</v>
      </c>
      <c r="C21466">
        <f>IFERROR(((VLOOKUP(A21466,'Interest Rates-10yr'!$A$9:$C$15239,2,FALSE))-B21466),C21465)</f>
        <v>0.6</v>
      </c>
      <c r="D21466" s="98">
        <f>AVERAGE(C$10:C21466)</f>
        <v>1.0321480169641535</v>
      </c>
      <c r="F21466" s="12" t="s">
        <v>315</v>
      </c>
      <c r="G21466" s="23">
        <f>(AVERAGE(B21375:B21466))/100</f>
        <v>9.2608695652173845E-4</v>
      </c>
      <c r="H21466" s="23">
        <f>(AVERAGE(C21375:C21466))/100</f>
        <v>5.6043478260869592E-3</v>
      </c>
    </row>
    <row r="21467" spans="1:8">
      <c r="A21467" s="4">
        <v>44105</v>
      </c>
      <c r="B21467">
        <v>0.09</v>
      </c>
      <c r="C21467">
        <f>IFERROR(((VLOOKUP(A21467,'Interest Rates-10yr'!$A$9:$C$15239,2,FALSE))-B21467),C21466)</f>
        <v>0.59000000000000008</v>
      </c>
      <c r="D21467" s="98">
        <f>AVERAGE(C$10:C21467)</f>
        <v>1.0321274116879413</v>
      </c>
      <c r="F21467" s="170"/>
      <c r="H21467"/>
    </row>
    <row r="21468" spans="1:8">
      <c r="A21468" s="4">
        <v>44106</v>
      </c>
      <c r="B21468">
        <v>0.09</v>
      </c>
      <c r="C21468">
        <f>IFERROR(((VLOOKUP(A21468,'Interest Rates-10yr'!$A$9:$C$15239,2,FALSE))-B21468),C21467)</f>
        <v>0.61</v>
      </c>
      <c r="D21468" s="98">
        <f>AVERAGE(C$10:C21468)</f>
        <v>1.0321077403420402</v>
      </c>
      <c r="H21468"/>
    </row>
    <row r="21469" spans="1:8">
      <c r="A21469" s="4">
        <v>44107</v>
      </c>
      <c r="B21469">
        <v>0.09</v>
      </c>
      <c r="C21469">
        <f>IFERROR(((VLOOKUP(A21469,'Interest Rates-10yr'!$A$9:$C$15239,2,FALSE))-B21469),C21468)</f>
        <v>0.61</v>
      </c>
      <c r="D21469" s="98">
        <f>AVERAGE(C$10:C21469)</f>
        <v>1.0320880708294429</v>
      </c>
      <c r="H21469"/>
    </row>
    <row r="21470" spans="1:8">
      <c r="A21470" s="4">
        <v>44108</v>
      </c>
      <c r="B21470">
        <v>0.09</v>
      </c>
      <c r="C21470">
        <f>IFERROR(((VLOOKUP(A21470,'Interest Rates-10yr'!$A$9:$C$15239,2,FALSE))-B21470),C21469)</f>
        <v>0.61</v>
      </c>
      <c r="D21470" s="98">
        <f>AVERAGE(C$10:C21470)</f>
        <v>1.0320684031498926</v>
      </c>
      <c r="H21470"/>
    </row>
    <row r="21471" spans="1:8">
      <c r="A21471" s="4">
        <v>44109</v>
      </c>
      <c r="B21471">
        <v>0.09</v>
      </c>
      <c r="C21471">
        <f>IFERROR(((VLOOKUP(A21471,'Interest Rates-10yr'!$A$9:$C$15239,2,FALSE))-B21471),C21470)</f>
        <v>0.69000000000000006</v>
      </c>
      <c r="D21471" s="98">
        <f>AVERAGE(C$10:C21471)</f>
        <v>1.0320524648215377</v>
      </c>
      <c r="H21471"/>
    </row>
    <row r="21472" spans="1:8">
      <c r="A21472" s="4">
        <v>44110</v>
      </c>
      <c r="B21472">
        <v>0.09</v>
      </c>
      <c r="C21472">
        <f>IFERROR(((VLOOKUP(A21472,'Interest Rates-10yr'!$A$9:$C$15239,2,FALSE))-B21472),C21471)</f>
        <v>0.67</v>
      </c>
      <c r="D21472" s="98">
        <f>AVERAGE(C$10:C21472)</f>
        <v>1.0320355961421908</v>
      </c>
      <c r="H21472"/>
    </row>
    <row r="21473" spans="1:7" customFormat="1">
      <c r="A21473" s="4">
        <v>44111</v>
      </c>
      <c r="B21473">
        <v>0.09</v>
      </c>
      <c r="C21473">
        <f>IFERROR(((VLOOKUP(A21473,'Interest Rates-10yr'!$A$9:$C$15239,2,FALSE))-B21473),C21472)</f>
        <v>0.72000000000000008</v>
      </c>
      <c r="D21473" s="98">
        <f>AVERAGE(C$10:C21473)</f>
        <v>1.0320210585165785</v>
      </c>
      <c r="G21473" s="23"/>
    </row>
    <row r="21474" spans="1:7" customFormat="1">
      <c r="A21474" s="4">
        <v>44112</v>
      </c>
      <c r="B21474">
        <v>0.09</v>
      </c>
      <c r="C21474">
        <f>IFERROR(((VLOOKUP(A21474,'Interest Rates-10yr'!$A$9:$C$15239,2,FALSE))-B21474),C21473)</f>
        <v>0.69000000000000006</v>
      </c>
      <c r="D21474" s="98">
        <f>AVERAGE(C$10:C21474)</f>
        <v>1.0320051246214694</v>
      </c>
      <c r="G21474" s="23"/>
    </row>
    <row r="21475" spans="1:7" customFormat="1">
      <c r="A21475" s="4">
        <v>44113</v>
      </c>
      <c r="B21475">
        <v>0.09</v>
      </c>
      <c r="C21475">
        <f>IFERROR(((VLOOKUP(A21475,'Interest Rates-10yr'!$A$9:$C$15239,2,FALSE))-B21475),C21474)</f>
        <v>0.70000000000000007</v>
      </c>
      <c r="D21475" s="98">
        <f>AVERAGE(C$10:C21475)</f>
        <v>1.0319896580639076</v>
      </c>
      <c r="G21475" s="23"/>
    </row>
    <row r="21476" spans="1:7" customFormat="1">
      <c r="A21476" s="4">
        <v>44114</v>
      </c>
      <c r="B21476">
        <v>0.09</v>
      </c>
      <c r="C21476">
        <f>IFERROR(((VLOOKUP(A21476,'Interest Rates-10yr'!$A$9:$C$15239,2,FALSE))-B21476),C21475)</f>
        <v>0.70000000000000007</v>
      </c>
      <c r="D21476" s="98">
        <f>AVERAGE(C$10:C21476)</f>
        <v>1.0319741929473072</v>
      </c>
      <c r="G21476" s="23"/>
    </row>
    <row r="21477" spans="1:7" customFormat="1">
      <c r="A21477" s="4">
        <v>44115</v>
      </c>
      <c r="B21477">
        <v>0.09</v>
      </c>
      <c r="C21477">
        <f>IFERROR(((VLOOKUP(A21477,'Interest Rates-10yr'!$A$9:$C$15239,2,FALSE))-B21477),C21476)</f>
        <v>0.70000000000000007</v>
      </c>
      <c r="D21477" s="98">
        <f>AVERAGE(C$10:C21477)</f>
        <v>1.0319587292714665</v>
      </c>
      <c r="G21477" s="23"/>
    </row>
    <row r="21478" spans="1:7" customFormat="1">
      <c r="A21478" s="4">
        <v>44116</v>
      </c>
      <c r="B21478">
        <v>0.09</v>
      </c>
      <c r="C21478">
        <f>IFERROR(((VLOOKUP(A21478,'Interest Rates-10yr'!$A$9:$C$15239,2,FALSE))-B21478),C21477)</f>
        <v>0.70000000000000007</v>
      </c>
      <c r="D21478" s="98">
        <f>AVERAGE(C$10:C21478)</f>
        <v>1.0319432670361846</v>
      </c>
      <c r="G21478" s="23"/>
    </row>
    <row r="21479" spans="1:7" customFormat="1">
      <c r="A21479" s="4">
        <v>44117</v>
      </c>
      <c r="B21479">
        <v>0.09</v>
      </c>
      <c r="C21479">
        <f>IFERROR(((VLOOKUP(A21479,'Interest Rates-10yr'!$A$9:$C$15239,2,FALSE))-B21479),C21478)</f>
        <v>0.65</v>
      </c>
      <c r="D21479" s="98">
        <f>AVERAGE(C$10:C21479)</f>
        <v>1.0319254774103328</v>
      </c>
      <c r="G21479" s="23"/>
    </row>
    <row r="21480" spans="1:7" customFormat="1">
      <c r="A21480" s="4">
        <v>44118</v>
      </c>
      <c r="B21480">
        <v>0.09</v>
      </c>
      <c r="C21480">
        <f>IFERROR(((VLOOKUP(A21480,'Interest Rates-10yr'!$A$9:$C$15239,2,FALSE))-B21480),C21479)</f>
        <v>0.64</v>
      </c>
      <c r="D21480" s="98">
        <f>AVERAGE(C$10:C21480)</f>
        <v>1.0319072236970726</v>
      </c>
      <c r="G21480" s="23"/>
    </row>
    <row r="21481" spans="1:7" customFormat="1">
      <c r="A21481" s="4">
        <v>44119</v>
      </c>
      <c r="B21481">
        <v>0.09</v>
      </c>
      <c r="C21481">
        <f>IFERROR(((VLOOKUP(A21481,'Interest Rates-10yr'!$A$9:$C$15239,2,FALSE))-B21481),C21480)</f>
        <v>0.65</v>
      </c>
      <c r="D21481" s="98">
        <f>AVERAGE(C$10:C21481)</f>
        <v>1.0318894374068484</v>
      </c>
      <c r="G21481" s="23"/>
    </row>
    <row r="21482" spans="1:7" customFormat="1">
      <c r="A21482" s="4">
        <v>44120</v>
      </c>
      <c r="B21482">
        <v>0.09</v>
      </c>
      <c r="C21482">
        <f>IFERROR(((VLOOKUP(A21482,'Interest Rates-10yr'!$A$9:$C$15239,2,FALSE))-B21482),C21481)</f>
        <v>0.67</v>
      </c>
      <c r="D21482" s="98">
        <f>AVERAGE(C$10:C21482)</f>
        <v>1.031872584175469</v>
      </c>
      <c r="G21482" s="23"/>
    </row>
    <row r="21483" spans="1:7" customFormat="1">
      <c r="A21483" s="4">
        <v>44121</v>
      </c>
      <c r="B21483">
        <v>0.09</v>
      </c>
      <c r="C21483">
        <f>IFERROR(((VLOOKUP(A21483,'Interest Rates-10yr'!$A$9:$C$15239,2,FALSE))-B21483),C21482)</f>
        <v>0.67</v>
      </c>
      <c r="D21483" s="98">
        <f>AVERAGE(C$10:C21483)</f>
        <v>1.0318557325137303</v>
      </c>
      <c r="G21483" s="23"/>
    </row>
    <row r="21484" spans="1:7" customFormat="1">
      <c r="A21484" s="4">
        <v>44122</v>
      </c>
      <c r="B21484">
        <v>0.09</v>
      </c>
      <c r="C21484">
        <f>IFERROR(((VLOOKUP(A21484,'Interest Rates-10yr'!$A$9:$C$15239,2,FALSE))-B21484),C21483)</f>
        <v>0.67</v>
      </c>
      <c r="D21484" s="98">
        <f>AVERAGE(C$10:C21484)</f>
        <v>1.0318388824214129</v>
      </c>
      <c r="G21484" s="23"/>
    </row>
    <row r="21485" spans="1:7" customFormat="1">
      <c r="A21485" s="4">
        <v>44123</v>
      </c>
      <c r="B21485">
        <v>0.09</v>
      </c>
      <c r="C21485">
        <f>IFERROR(((VLOOKUP(A21485,'Interest Rates-10yr'!$A$9:$C$15239,2,FALSE))-B21485),C21484)</f>
        <v>0.69000000000000006</v>
      </c>
      <c r="D21485" s="98">
        <f>AVERAGE(C$10:C21485)</f>
        <v>1.0318229651704154</v>
      </c>
      <c r="G21485" s="23"/>
    </row>
    <row r="21486" spans="1:7" customFormat="1">
      <c r="A21486" s="4">
        <v>44124</v>
      </c>
      <c r="B21486">
        <v>0.09</v>
      </c>
      <c r="C21486">
        <f>IFERROR(((VLOOKUP(A21486,'Interest Rates-10yr'!$A$9:$C$15239,2,FALSE))-B21486),C21485)</f>
        <v>0.72000000000000008</v>
      </c>
      <c r="D21486" s="98">
        <f>AVERAGE(C$10:C21486)</f>
        <v>1.0318084462448127</v>
      </c>
      <c r="G21486" s="23"/>
    </row>
    <row r="21487" spans="1:7" customFormat="1">
      <c r="A21487" s="4">
        <v>44125</v>
      </c>
      <c r="B21487">
        <v>0.09</v>
      </c>
      <c r="C21487">
        <f>IFERROR(((VLOOKUP(A21487,'Interest Rates-10yr'!$A$9:$C$15239,2,FALSE))-B21487),C21486)</f>
        <v>0.74</v>
      </c>
      <c r="D21487" s="98">
        <f>AVERAGE(C$10:C21487)</f>
        <v>1.03179485985659</v>
      </c>
      <c r="G21487" s="23"/>
    </row>
    <row r="21488" spans="1:7" customFormat="1">
      <c r="A21488" s="4">
        <v>44126</v>
      </c>
      <c r="B21488">
        <v>0.09</v>
      </c>
      <c r="C21488">
        <f>IFERROR(((VLOOKUP(A21488,'Interest Rates-10yr'!$A$9:$C$15239,2,FALSE))-B21488),C21487)</f>
        <v>0.78</v>
      </c>
      <c r="D21488" s="98">
        <f>AVERAGE(C$10:C21488)</f>
        <v>1.0317831370175448</v>
      </c>
      <c r="G21488" s="23"/>
    </row>
    <row r="21489" spans="1:7" customFormat="1">
      <c r="A21489" s="4">
        <v>44127</v>
      </c>
      <c r="B21489">
        <v>0.09</v>
      </c>
      <c r="C21489">
        <f>IFERROR(((VLOOKUP(A21489,'Interest Rates-10yr'!$A$9:$C$15239,2,FALSE))-B21489),C21488)</f>
        <v>0.76</v>
      </c>
      <c r="D21489" s="98">
        <f>AVERAGE(C$10:C21489)</f>
        <v>1.0317704841713147</v>
      </c>
      <c r="G21489" s="23"/>
    </row>
    <row r="21490" spans="1:7" customFormat="1">
      <c r="A21490" s="4">
        <v>44128</v>
      </c>
      <c r="B21490">
        <v>0.09</v>
      </c>
      <c r="C21490">
        <f>IFERROR(((VLOOKUP(A21490,'Interest Rates-10yr'!$A$9:$C$15239,2,FALSE))-B21490),C21489)</f>
        <v>0.76</v>
      </c>
      <c r="D21490" s="98">
        <f>AVERAGE(C$10:C21490)</f>
        <v>1.0317578325031349</v>
      </c>
      <c r="G21490" s="23"/>
    </row>
    <row r="21491" spans="1:7" customFormat="1">
      <c r="A21491" s="4">
        <v>44129</v>
      </c>
      <c r="B21491">
        <v>0.09</v>
      </c>
      <c r="C21491">
        <f>IFERROR(((VLOOKUP(A21491,'Interest Rates-10yr'!$A$9:$C$15239,2,FALSE))-B21491),C21490)</f>
        <v>0.76</v>
      </c>
      <c r="D21491" s="98">
        <f>AVERAGE(C$10:C21491)</f>
        <v>1.0317451820128405</v>
      </c>
      <c r="G21491" s="23"/>
    </row>
    <row r="21492" spans="1:7" customFormat="1">
      <c r="A21492" s="4">
        <v>44130</v>
      </c>
      <c r="B21492">
        <v>0.09</v>
      </c>
      <c r="C21492">
        <f>IFERROR(((VLOOKUP(A21492,'Interest Rates-10yr'!$A$9:$C$15239,2,FALSE))-B21492),C21491)</f>
        <v>0.72000000000000008</v>
      </c>
      <c r="D21492" s="98">
        <f>AVERAGE(C$10:C21492)</f>
        <v>1.0317306707629212</v>
      </c>
      <c r="G21492" s="23"/>
    </row>
    <row r="21493" spans="1:7" customFormat="1">
      <c r="A21493" s="4">
        <v>44131</v>
      </c>
      <c r="B21493">
        <v>0.09</v>
      </c>
      <c r="C21493">
        <f>IFERROR(((VLOOKUP(A21493,'Interest Rates-10yr'!$A$9:$C$15239,2,FALSE))-B21493),C21492)</f>
        <v>0.70000000000000007</v>
      </c>
      <c r="D21493" s="98">
        <f>AVERAGE(C$10:C21493)</f>
        <v>1.0317152299385515</v>
      </c>
      <c r="G21493" s="23"/>
    </row>
    <row r="21494" spans="1:7" customFormat="1">
      <c r="A21494" s="4">
        <v>44132</v>
      </c>
      <c r="B21494">
        <v>0.09</v>
      </c>
      <c r="C21494">
        <f>IFERROR(((VLOOKUP(A21494,'Interest Rates-10yr'!$A$9:$C$15239,2,FALSE))-B21494),C21493)</f>
        <v>0.70000000000000007</v>
      </c>
      <c r="D21494" s="98">
        <f>AVERAGE(C$10:C21494)</f>
        <v>1.0316997905515402</v>
      </c>
      <c r="G21494" s="23"/>
    </row>
    <row r="21495" spans="1:7" customFormat="1">
      <c r="A21495" s="4">
        <v>44133</v>
      </c>
      <c r="B21495">
        <v>0.09</v>
      </c>
      <c r="C21495">
        <f>IFERROR(((VLOOKUP(A21495,'Interest Rates-10yr'!$A$9:$C$15239,2,FALSE))-B21495),C21494)</f>
        <v>0.76</v>
      </c>
      <c r="D21495" s="98">
        <f>AVERAGE(C$10:C21495)</f>
        <v>1.0316871451177436</v>
      </c>
      <c r="G21495" s="23"/>
    </row>
    <row r="21496" spans="1:7" customFormat="1">
      <c r="A21496" s="4">
        <v>44134</v>
      </c>
      <c r="B21496">
        <v>0.09</v>
      </c>
      <c r="C21496">
        <f>IFERROR(((VLOOKUP(A21496,'Interest Rates-10yr'!$A$9:$C$15239,2,FALSE))-B21496),C21495)</f>
        <v>0.79</v>
      </c>
      <c r="D21496" s="98">
        <f>AVERAGE(C$10:C21496)</f>
        <v>1.0316758970540252</v>
      </c>
      <c r="G21496" s="23"/>
    </row>
    <row r="21497" spans="1:7" customFormat="1">
      <c r="A21497" s="4">
        <v>44135</v>
      </c>
      <c r="B21497">
        <v>0.09</v>
      </c>
      <c r="C21497">
        <f>IFERROR(((VLOOKUP(A21497,'Interest Rates-10yr'!$A$9:$C$15239,2,FALSE))-B21497),C21496)</f>
        <v>0.79</v>
      </c>
      <c r="D21497" s="98">
        <f>AVERAGE(C$10:C21497)</f>
        <v>1.0316646500372226</v>
      </c>
      <c r="G21497" s="23"/>
    </row>
    <row r="21498" spans="1:7" customFormat="1">
      <c r="A21498" s="4">
        <v>44136</v>
      </c>
      <c r="B21498">
        <v>0.09</v>
      </c>
      <c r="C21498">
        <f>IFERROR(((VLOOKUP(A21498,'Interest Rates-10yr'!$A$9:$C$15239,2,FALSE))-B21498),C21497)</f>
        <v>0.79</v>
      </c>
      <c r="D21498" s="98">
        <f>AVERAGE(C$10:C21498)</f>
        <v>1.0316534040671899</v>
      </c>
      <c r="G21498" s="23"/>
    </row>
    <row r="21499" spans="1:7" customFormat="1">
      <c r="A21499" s="4">
        <v>44137</v>
      </c>
      <c r="B21499">
        <v>0.09</v>
      </c>
      <c r="C21499">
        <f>IFERROR(((VLOOKUP(A21499,'Interest Rates-10yr'!$A$9:$C$15239,2,FALSE))-B21499),C21498)</f>
        <v>0.78</v>
      </c>
      <c r="D21499" s="98">
        <f>AVERAGE(C$10:C21499)</f>
        <v>1.0316416938110675</v>
      </c>
      <c r="G21499" s="23"/>
    </row>
    <row r="21500" spans="1:7" customFormat="1">
      <c r="A21500" s="4">
        <v>44138</v>
      </c>
      <c r="B21500">
        <v>0.09</v>
      </c>
      <c r="C21500">
        <f>IFERROR(((VLOOKUP(A21500,'Interest Rates-10yr'!$A$9:$C$15239,2,FALSE))-B21500),C21499)</f>
        <v>0.81</v>
      </c>
      <c r="D21500" s="98">
        <f>AVERAGE(C$10:C21500)</f>
        <v>1.0316313805779089</v>
      </c>
      <c r="G21500" s="23"/>
    </row>
    <row r="21501" spans="1:7" customFormat="1">
      <c r="A21501" s="4">
        <v>44139</v>
      </c>
      <c r="B21501">
        <v>0.09</v>
      </c>
      <c r="C21501">
        <f>IFERROR(((VLOOKUP(A21501,'Interest Rates-10yr'!$A$9:$C$15239,2,FALSE))-B21501),C21500)</f>
        <v>0.69000000000000006</v>
      </c>
      <c r="D21501" s="98">
        <f>AVERAGE(C$10:C21501)</f>
        <v>1.0316154848315577</v>
      </c>
      <c r="G21501" s="23"/>
    </row>
    <row r="21502" spans="1:7" customFormat="1">
      <c r="A21502" s="4">
        <v>44140</v>
      </c>
      <c r="B21502">
        <v>0.09</v>
      </c>
      <c r="C21502">
        <f>IFERROR(((VLOOKUP(A21502,'Interest Rates-10yr'!$A$9:$C$15239,2,FALSE))-B21502),C21501)</f>
        <v>0.70000000000000007</v>
      </c>
      <c r="D21502" s="98">
        <f>AVERAGE(C$10:C21502)</f>
        <v>1.0316000558321239</v>
      </c>
      <c r="G21502" s="23"/>
    </row>
    <row r="21503" spans="1:7" customFormat="1">
      <c r="A21503" s="4">
        <v>44141</v>
      </c>
      <c r="B21503">
        <v>0.09</v>
      </c>
      <c r="C21503">
        <f>IFERROR(((VLOOKUP(A21503,'Interest Rates-10yr'!$A$9:$C$15239,2,FALSE))-B21503),C21502)</f>
        <v>0.74</v>
      </c>
      <c r="D21503" s="98">
        <f>AVERAGE(C$10:C21503)</f>
        <v>1.0315864892528073</v>
      </c>
      <c r="G21503" s="23"/>
    </row>
    <row r="21504" spans="1:7" customFormat="1">
      <c r="A21504" s="4">
        <v>44142</v>
      </c>
      <c r="B21504">
        <v>0.09</v>
      </c>
      <c r="C21504">
        <f>IFERROR(((VLOOKUP(A21504,'Interest Rates-10yr'!$A$9:$C$15239,2,FALSE))-B21504),C21503)</f>
        <v>0.74</v>
      </c>
      <c r="D21504" s="98">
        <f>AVERAGE(C$10:C21504)</f>
        <v>1.0315729239357918</v>
      </c>
      <c r="G21504" s="23"/>
    </row>
    <row r="21505" spans="1:7" customFormat="1">
      <c r="A21505" s="4">
        <v>44143</v>
      </c>
      <c r="B21505">
        <v>0.09</v>
      </c>
      <c r="C21505">
        <f>IFERROR(((VLOOKUP(A21505,'Interest Rates-10yr'!$A$9:$C$15239,2,FALSE))-B21505),C21504)</f>
        <v>0.74</v>
      </c>
      <c r="D21505" s="98">
        <f>AVERAGE(C$10:C21505)</f>
        <v>1.031559359880901</v>
      </c>
      <c r="G21505" s="23"/>
    </row>
    <row r="21506" spans="1:7" customFormat="1">
      <c r="A21506" s="4">
        <v>44144</v>
      </c>
      <c r="B21506">
        <v>0.09</v>
      </c>
      <c r="C21506">
        <f>IFERROR(((VLOOKUP(A21506,'Interest Rates-10yr'!$A$9:$C$15239,2,FALSE))-B21506),C21505)</f>
        <v>0.87</v>
      </c>
      <c r="D21506" s="98">
        <f>AVERAGE(C$10:C21506)</f>
        <v>1.0315518444434035</v>
      </c>
      <c r="G21506" s="23"/>
    </row>
    <row r="21507" spans="1:7" customFormat="1">
      <c r="A21507" s="4">
        <v>44145</v>
      </c>
      <c r="B21507">
        <v>0.09</v>
      </c>
      <c r="C21507">
        <f>IFERROR(((VLOOKUP(A21507,'Interest Rates-10yr'!$A$9:$C$15239,2,FALSE))-B21507),C21506)</f>
        <v>0.89</v>
      </c>
      <c r="D21507" s="98">
        <f>AVERAGE(C$10:C21507)</f>
        <v>1.031545260024181</v>
      </c>
      <c r="G21507" s="23"/>
    </row>
    <row r="21508" spans="1:7" customFormat="1">
      <c r="A21508" s="4">
        <v>44146</v>
      </c>
      <c r="B21508">
        <v>0.09</v>
      </c>
      <c r="C21508">
        <f>IFERROR(((VLOOKUP(A21508,'Interest Rates-10yr'!$A$9:$C$15239,2,FALSE))-B21508),C21507)</f>
        <v>0.89</v>
      </c>
      <c r="D21508" s="98">
        <f>AVERAGE(C$10:C21508)</f>
        <v>1.0315386762174912</v>
      </c>
      <c r="G21508" s="23"/>
    </row>
    <row r="21509" spans="1:7" customFormat="1">
      <c r="A21509" s="4">
        <v>44147</v>
      </c>
      <c r="B21509">
        <v>0.09</v>
      </c>
      <c r="C21509">
        <f>IFERROR(((VLOOKUP(A21509,'Interest Rates-10yr'!$A$9:$C$15239,2,FALSE))-B21509),C21508)</f>
        <v>0.79</v>
      </c>
      <c r="D21509" s="98">
        <f>AVERAGE(C$10:C21509)</f>
        <v>1.0315274418604579</v>
      </c>
      <c r="G21509" s="23"/>
    </row>
    <row r="21510" spans="1:7" customFormat="1">
      <c r="A21510" s="4">
        <v>44148</v>
      </c>
      <c r="B21510">
        <v>0.09</v>
      </c>
      <c r="C21510">
        <f>IFERROR(((VLOOKUP(A21510,'Interest Rates-10yr'!$A$9:$C$15239,2,FALSE))-B21510),C21509)</f>
        <v>0.8</v>
      </c>
      <c r="D21510" s="98">
        <f>AVERAGE(C$10:C21510)</f>
        <v>1.031516673643079</v>
      </c>
      <c r="G21510" s="23"/>
    </row>
    <row r="21511" spans="1:7" customFormat="1">
      <c r="A21511" s="4">
        <v>44149</v>
      </c>
      <c r="B21511">
        <v>0.09</v>
      </c>
      <c r="C21511">
        <f>IFERROR(((VLOOKUP(A21511,'Interest Rates-10yr'!$A$9:$C$15239,2,FALSE))-B21511),C21510)</f>
        <v>0.8</v>
      </c>
      <c r="D21511" s="98">
        <f>AVERAGE(C$10:C21511)</f>
        <v>1.0315059064273018</v>
      </c>
      <c r="G21511" s="23"/>
    </row>
    <row r="21512" spans="1:7" customFormat="1">
      <c r="A21512" s="4">
        <v>44150</v>
      </c>
      <c r="B21512">
        <v>0.09</v>
      </c>
      <c r="C21512">
        <f>IFERROR(((VLOOKUP(A21512,'Interest Rates-10yr'!$A$9:$C$15239,2,FALSE))-B21512),C21511)</f>
        <v>0.8</v>
      </c>
      <c r="D21512" s="98">
        <f>AVERAGE(C$10:C21512)</f>
        <v>1.0314951402129862</v>
      </c>
      <c r="G21512" s="23"/>
    </row>
    <row r="21513" spans="1:7" customFormat="1">
      <c r="A21513" s="4">
        <v>44151</v>
      </c>
      <c r="B21513">
        <v>0.09</v>
      </c>
      <c r="C21513">
        <f>IFERROR(((VLOOKUP(A21513,'Interest Rates-10yr'!$A$9:$C$15239,2,FALSE))-B21513),C21512)</f>
        <v>0.82000000000000006</v>
      </c>
      <c r="D21513" s="98">
        <f>AVERAGE(C$10:C21513)</f>
        <v>1.0314853050595165</v>
      </c>
      <c r="G21513" s="23"/>
    </row>
    <row r="21514" spans="1:7" customFormat="1">
      <c r="A21514" s="4">
        <v>44152</v>
      </c>
      <c r="B21514">
        <v>0.09</v>
      </c>
      <c r="C21514">
        <f>IFERROR(((VLOOKUP(A21514,'Interest Rates-10yr'!$A$9:$C$15239,2,FALSE))-B21514),C21513)</f>
        <v>0.78</v>
      </c>
      <c r="D21514" s="98">
        <f>AVERAGE(C$10:C21514)</f>
        <v>1.0314736107881814</v>
      </c>
      <c r="G21514" s="23"/>
    </row>
    <row r="21515" spans="1:7" customFormat="1">
      <c r="A21515" s="4">
        <v>44153</v>
      </c>
      <c r="B21515">
        <v>0.09</v>
      </c>
      <c r="C21515">
        <f>IFERROR(((VLOOKUP(A21515,'Interest Rates-10yr'!$A$9:$C$15239,2,FALSE))-B21515),C21514)</f>
        <v>0.79</v>
      </c>
      <c r="D21515" s="98">
        <f>AVERAGE(C$10:C21515)</f>
        <v>1.0314623825908975</v>
      </c>
      <c r="G21515" s="23"/>
    </row>
    <row r="21516" spans="1:7" customFormat="1">
      <c r="A21516" s="4">
        <v>44154</v>
      </c>
      <c r="B21516">
        <v>0.08</v>
      </c>
      <c r="C21516">
        <f>IFERROR(((VLOOKUP(A21516,'Interest Rates-10yr'!$A$9:$C$15239,2,FALSE))-B21516),C21515)</f>
        <v>0.78</v>
      </c>
      <c r="D21516" s="98">
        <f>AVERAGE(C$10:C21516)</f>
        <v>1.0314506904728618</v>
      </c>
      <c r="G21516" s="23"/>
    </row>
    <row r="21517" spans="1:7" customFormat="1">
      <c r="A21517" s="4">
        <v>44155</v>
      </c>
      <c r="B21517">
        <v>0.08</v>
      </c>
      <c r="C21517">
        <f>IFERROR(((VLOOKUP(A21517,'Interest Rates-10yr'!$A$9:$C$15239,2,FALSE))-B21517),C21516)</f>
        <v>0.75</v>
      </c>
      <c r="D21517" s="98">
        <f>AVERAGE(C$10:C21517)</f>
        <v>1.0314376046122298</v>
      </c>
      <c r="G21517" s="23"/>
    </row>
    <row r="21518" spans="1:7" customFormat="1">
      <c r="A21518" s="4">
        <v>44156</v>
      </c>
      <c r="B21518">
        <v>0.08</v>
      </c>
      <c r="C21518">
        <f>IFERROR(((VLOOKUP(A21518,'Interest Rates-10yr'!$A$9:$C$15239,2,FALSE))-B21518),C21517)</f>
        <v>0.75</v>
      </c>
      <c r="D21518" s="98">
        <f>AVERAGE(C$10:C21518)</f>
        <v>1.0314245199683778</v>
      </c>
      <c r="G21518" s="23"/>
    </row>
    <row r="21519" spans="1:7" customFormat="1">
      <c r="A21519" s="4">
        <v>44157</v>
      </c>
      <c r="B21519">
        <v>0.08</v>
      </c>
      <c r="C21519">
        <f>IFERROR(((VLOOKUP(A21519,'Interest Rates-10yr'!$A$9:$C$15239,2,FALSE))-B21519),C21518)</f>
        <v>0.75</v>
      </c>
      <c r="D21519" s="98">
        <f>AVERAGE(C$10:C21519)</f>
        <v>1.0314114365411362</v>
      </c>
      <c r="G21519" s="23"/>
    </row>
    <row r="21520" spans="1:7" customFormat="1">
      <c r="A21520" s="4">
        <v>44158</v>
      </c>
      <c r="B21520">
        <v>0.08</v>
      </c>
      <c r="C21520">
        <f>IFERROR(((VLOOKUP(A21520,'Interest Rates-10yr'!$A$9:$C$15239,2,FALSE))-B21520),C21519)</f>
        <v>0.78</v>
      </c>
      <c r="D21520" s="98">
        <f>AVERAGE(C$10:C21520)</f>
        <v>1.0313997489656379</v>
      </c>
      <c r="G21520" s="23"/>
    </row>
    <row r="21521" spans="1:7" customFormat="1">
      <c r="A21521" s="4">
        <v>44159</v>
      </c>
      <c r="B21521">
        <v>0.08</v>
      </c>
      <c r="C21521">
        <f>IFERROR(((VLOOKUP(A21521,'Interest Rates-10yr'!$A$9:$C$15239,2,FALSE))-B21521),C21520)</f>
        <v>0.8</v>
      </c>
      <c r="D21521" s="98">
        <f>AVERAGE(C$10:C21521)</f>
        <v>1.0313889921903978</v>
      </c>
      <c r="G21521" s="23"/>
    </row>
    <row r="21522" spans="1:7" customFormat="1">
      <c r="A21522" s="4">
        <v>44160</v>
      </c>
      <c r="B21522">
        <v>0.08</v>
      </c>
      <c r="C21522">
        <f>IFERROR(((VLOOKUP(A21522,'Interest Rates-10yr'!$A$9:$C$15239,2,FALSE))-B21522),C21521)</f>
        <v>0.8</v>
      </c>
      <c r="D21522" s="98">
        <f>AVERAGE(C$10:C21522)</f>
        <v>1.0313782364151833</v>
      </c>
      <c r="G21522" s="23"/>
    </row>
    <row r="21523" spans="1:7" customFormat="1">
      <c r="A21523" s="4">
        <v>44161</v>
      </c>
      <c r="B21523">
        <v>0.08</v>
      </c>
      <c r="C21523">
        <f>IFERROR(((VLOOKUP(A21523,'Interest Rates-10yr'!$A$9:$C$15239,2,FALSE))-B21523),C21522)</f>
        <v>0.8</v>
      </c>
      <c r="D21523" s="98">
        <f>AVERAGE(C$10:C21523)</f>
        <v>1.0313674816398548</v>
      </c>
      <c r="G21523" s="23"/>
    </row>
    <row r="21524" spans="1:7" customFormat="1">
      <c r="A21524" s="4">
        <v>44162</v>
      </c>
      <c r="B21524">
        <v>0.08</v>
      </c>
      <c r="C21524">
        <f>IFERROR(((VLOOKUP(A21524,'Interest Rates-10yr'!$A$9:$C$15239,2,FALSE))-B21524),C21523)</f>
        <v>0.76</v>
      </c>
      <c r="D21524" s="98">
        <f>AVERAGE(C$10:C21524)</f>
        <v>1.0313548686962508</v>
      </c>
      <c r="G21524" s="23"/>
    </row>
    <row r="21525" spans="1:7" customFormat="1">
      <c r="A21525" s="4">
        <v>44163</v>
      </c>
      <c r="B21525">
        <v>0.08</v>
      </c>
      <c r="C21525">
        <f>IFERROR(((VLOOKUP(A21525,'Interest Rates-10yr'!$A$9:$C$15239,2,FALSE))-B21525),C21524)</f>
        <v>0.76</v>
      </c>
      <c r="D21525" s="98">
        <f>AVERAGE(C$10:C21525)</f>
        <v>1.0313422569250712</v>
      </c>
      <c r="G21525" s="23"/>
    </row>
    <row r="21526" spans="1:7" customFormat="1">
      <c r="A21526" s="4">
        <v>44164</v>
      </c>
      <c r="B21526">
        <v>0.08</v>
      </c>
      <c r="C21526">
        <f>IFERROR(((VLOOKUP(A21526,'Interest Rates-10yr'!$A$9:$C$15239,2,FALSE))-B21526),C21525)</f>
        <v>0.76</v>
      </c>
      <c r="D21526" s="98">
        <f>AVERAGE(C$10:C21526)</f>
        <v>1.031329646326153</v>
      </c>
      <c r="G21526" s="23"/>
    </row>
    <row r="21527" spans="1:7" customFormat="1">
      <c r="A21527" s="4">
        <v>44165</v>
      </c>
      <c r="B21527">
        <v>0.09</v>
      </c>
      <c r="C21527">
        <f>IFERROR(((VLOOKUP(A21527,'Interest Rates-10yr'!$A$9:$C$15239,2,FALSE))-B21527),C21526)</f>
        <v>0.75</v>
      </c>
      <c r="D21527" s="98">
        <f>AVERAGE(C$10:C21527)</f>
        <v>1.0313165721721271</v>
      </c>
      <c r="G21527" s="23"/>
    </row>
    <row r="21528" spans="1:7" customFormat="1">
      <c r="A21528" s="4">
        <v>44166</v>
      </c>
      <c r="B21528">
        <v>0.09</v>
      </c>
      <c r="C21528">
        <f>IFERROR(((VLOOKUP(A21528,'Interest Rates-10yr'!$A$9:$C$15239,2,FALSE))-B21528),C21527)</f>
        <v>0.83000000000000007</v>
      </c>
      <c r="D21528" s="98">
        <f>AVERAGE(C$10:C21528)</f>
        <v>1.0313072168780999</v>
      </c>
      <c r="G21528" s="23"/>
    </row>
    <row r="21529" spans="1:7" customFormat="1">
      <c r="A21529" s="4">
        <v>44167</v>
      </c>
      <c r="B21529">
        <v>0.09</v>
      </c>
      <c r="C21529">
        <f>IFERROR(((VLOOKUP(A21529,'Interest Rates-10yr'!$A$9:$C$15239,2,FALSE))-B21529),C21528)</f>
        <v>0.86</v>
      </c>
      <c r="D21529" s="98">
        <f>AVERAGE(C$10:C21529)</f>
        <v>1.0312992565055685</v>
      </c>
      <c r="G21529" s="23"/>
    </row>
    <row r="21530" spans="1:7" customFormat="1">
      <c r="A21530" s="4">
        <v>44168</v>
      </c>
      <c r="B21530">
        <v>0.09</v>
      </c>
      <c r="C21530">
        <f>IFERROR(((VLOOKUP(A21530,'Interest Rates-10yr'!$A$9:$C$15239,2,FALSE))-B21530),C21529)</f>
        <v>0.83000000000000007</v>
      </c>
      <c r="D21530" s="98">
        <f>AVERAGE(C$10:C21530)</f>
        <v>1.031289902885546</v>
      </c>
      <c r="G21530" s="23"/>
    </row>
    <row r="21531" spans="1:7" customFormat="1">
      <c r="A21531" s="4">
        <v>44169</v>
      </c>
      <c r="B21531">
        <v>0.09</v>
      </c>
      <c r="C21531">
        <f>IFERROR(((VLOOKUP(A21531,'Interest Rates-10yr'!$A$9:$C$15239,2,FALSE))-B21531),C21530)</f>
        <v>0.88</v>
      </c>
      <c r="D21531" s="98">
        <f>AVERAGE(C$10:C21531)</f>
        <v>1.0312828733389015</v>
      </c>
      <c r="G21531" s="23"/>
    </row>
    <row r="21532" spans="1:7" customFormat="1">
      <c r="A21532" s="4">
        <v>44170</v>
      </c>
      <c r="B21532">
        <v>0.09</v>
      </c>
      <c r="C21532">
        <f>IFERROR(((VLOOKUP(A21532,'Interest Rates-10yr'!$A$9:$C$15239,2,FALSE))-B21532),C21531)</f>
        <v>0.88</v>
      </c>
      <c r="D21532" s="98">
        <f>AVERAGE(C$10:C21532)</f>
        <v>1.0312758444454695</v>
      </c>
      <c r="G21532" s="23"/>
    </row>
    <row r="21533" spans="1:7" customFormat="1">
      <c r="A21533" s="4">
        <v>44171</v>
      </c>
      <c r="B21533">
        <v>0.09</v>
      </c>
      <c r="C21533">
        <f>IFERROR(((VLOOKUP(A21533,'Interest Rates-10yr'!$A$9:$C$15239,2,FALSE))-B21533),C21532)</f>
        <v>0.88</v>
      </c>
      <c r="D21533" s="98">
        <f>AVERAGE(C$10:C21533)</f>
        <v>1.0312688162051589</v>
      </c>
      <c r="G21533" s="23"/>
    </row>
    <row r="21534" spans="1:7" customFormat="1">
      <c r="A21534" s="4">
        <v>44172</v>
      </c>
      <c r="B21534">
        <v>0.09</v>
      </c>
      <c r="C21534">
        <f>IFERROR(((VLOOKUP(A21534,'Interest Rates-10yr'!$A$9:$C$15239,2,FALSE))-B21534),C21533)</f>
        <v>0.85</v>
      </c>
      <c r="D21534" s="98">
        <f>AVERAGE(C$10:C21534)</f>
        <v>1.0312603948896557</v>
      </c>
      <c r="G21534" s="23"/>
    </row>
    <row r="21535" spans="1:7" customFormat="1">
      <c r="A21535" s="4">
        <v>44173</v>
      </c>
      <c r="B21535">
        <v>0.09</v>
      </c>
      <c r="C21535">
        <f>IFERROR(((VLOOKUP(A21535,'Interest Rates-10yr'!$A$9:$C$15239,2,FALSE))-B21535),C21534)</f>
        <v>0.83000000000000007</v>
      </c>
      <c r="D21535" s="98">
        <f>AVERAGE(C$10:C21535)</f>
        <v>1.0312510452476</v>
      </c>
      <c r="G21535" s="23"/>
    </row>
    <row r="21536" spans="1:7" customFormat="1">
      <c r="A21536" s="4">
        <v>44174</v>
      </c>
      <c r="B21536">
        <v>0.09</v>
      </c>
      <c r="C21536">
        <f>IFERROR(((VLOOKUP(A21536,'Interest Rates-10yr'!$A$9:$C$15239,2,FALSE))-B21536),C21535)</f>
        <v>0.86</v>
      </c>
      <c r="D21536" s="98">
        <f>AVERAGE(C$10:C21536)</f>
        <v>1.0312430900729241</v>
      </c>
      <c r="G21536" s="23"/>
    </row>
    <row r="21537" spans="1:7" customFormat="1">
      <c r="A21537" s="4">
        <v>44175</v>
      </c>
      <c r="B21537">
        <v>0.09</v>
      </c>
      <c r="C21537">
        <f>IFERROR(((VLOOKUP(A21537,'Interest Rates-10yr'!$A$9:$C$15239,2,FALSE))-B21537),C21536)</f>
        <v>0.83000000000000007</v>
      </c>
      <c r="D21537" s="98">
        <f>AVERAGE(C$10:C21537)</f>
        <v>1.0312337421033</v>
      </c>
      <c r="G21537" s="23"/>
    </row>
    <row r="21538" spans="1:7" customFormat="1">
      <c r="A21538" s="4">
        <v>44176</v>
      </c>
      <c r="B21538">
        <v>0.09</v>
      </c>
      <c r="C21538">
        <f>IFERROR(((VLOOKUP(A21538,'Interest Rates-10yr'!$A$9:$C$15239,2,FALSE))-B21538),C21537)</f>
        <v>0.81</v>
      </c>
      <c r="D21538" s="98">
        <f>AVERAGE(C$10:C21538)</f>
        <v>1.031223466022567</v>
      </c>
      <c r="G21538" s="23"/>
    </row>
    <row r="21539" spans="1:7" customFormat="1">
      <c r="A21539" s="4">
        <v>44177</v>
      </c>
      <c r="B21539">
        <v>0.09</v>
      </c>
      <c r="C21539">
        <f>IFERROR(((VLOOKUP(A21539,'Interest Rates-10yr'!$A$9:$C$15239,2,FALSE))-B21539),C21538)</f>
        <v>0.81</v>
      </c>
      <c r="D21539" s="98">
        <f>AVERAGE(C$10:C21539)</f>
        <v>1.0312131908964164</v>
      </c>
      <c r="G21539" s="23"/>
    </row>
    <row r="21540" spans="1:7" customFormat="1">
      <c r="A21540" s="4">
        <v>44178</v>
      </c>
      <c r="B21540">
        <v>0.09</v>
      </c>
      <c r="C21540">
        <f>IFERROR(((VLOOKUP(A21540,'Interest Rates-10yr'!$A$9:$C$15239,2,FALSE))-B21540),C21539)</f>
        <v>0.81</v>
      </c>
      <c r="D21540" s="98">
        <f>AVERAGE(C$10:C21540)</f>
        <v>1.0312029167247152</v>
      </c>
      <c r="G21540" s="23"/>
    </row>
    <row r="21541" spans="1:7" customFormat="1">
      <c r="A21541" s="4">
        <v>44179</v>
      </c>
      <c r="B21541">
        <v>0.09</v>
      </c>
      <c r="C21541">
        <f>IFERROR(((VLOOKUP(A21541,'Interest Rates-10yr'!$A$9:$C$15239,2,FALSE))-B21541),C21540)</f>
        <v>0.81</v>
      </c>
      <c r="D21541" s="98">
        <f>AVERAGE(C$10:C21541)</f>
        <v>1.0311926435073309</v>
      </c>
      <c r="G21541" s="23"/>
    </row>
    <row r="21542" spans="1:7" customFormat="1">
      <c r="A21542" s="4">
        <v>44180</v>
      </c>
      <c r="B21542">
        <v>0.09</v>
      </c>
      <c r="C21542">
        <f>IFERROR(((VLOOKUP(A21542,'Interest Rates-10yr'!$A$9:$C$15239,2,FALSE))-B21542),C21541)</f>
        <v>0.83000000000000007</v>
      </c>
      <c r="D21542" s="98">
        <f>AVERAGE(C$10:C21542)</f>
        <v>1.0311833000510773</v>
      </c>
      <c r="G21542" s="23"/>
    </row>
    <row r="21543" spans="1:7" customFormat="1">
      <c r="A21543" s="4">
        <v>44181</v>
      </c>
      <c r="B21543">
        <v>0.09</v>
      </c>
      <c r="C21543">
        <f>IFERROR(((VLOOKUP(A21543,'Interest Rates-10yr'!$A$9:$C$15239,2,FALSE))-B21543),C21542)</f>
        <v>0.83000000000000007</v>
      </c>
      <c r="D21543" s="98">
        <f>AVERAGE(C$10:C21543)</f>
        <v>1.0311739574626102</v>
      </c>
      <c r="G21543" s="23"/>
    </row>
    <row r="21544" spans="1:7" customFormat="1">
      <c r="A21544" s="4">
        <v>44182</v>
      </c>
      <c r="B21544">
        <v>0.09</v>
      </c>
      <c r="C21544">
        <f>IFERROR(((VLOOKUP(A21544,'Interest Rates-10yr'!$A$9:$C$15239,2,FALSE))-B21544),C21543)</f>
        <v>0.85</v>
      </c>
      <c r="D21544" s="98">
        <f>AVERAGE(C$10:C21544)</f>
        <v>1.0311655444624959</v>
      </c>
      <c r="G21544" s="23"/>
    </row>
    <row r="21545" spans="1:7" customFormat="1">
      <c r="A21545" s="4">
        <v>44183</v>
      </c>
      <c r="B21545">
        <v>0.09</v>
      </c>
      <c r="C21545">
        <f>IFERROR(((VLOOKUP(A21545,'Interest Rates-10yr'!$A$9:$C$15239,2,FALSE))-B21545),C21544)</f>
        <v>0.86</v>
      </c>
      <c r="D21545" s="98">
        <f>AVERAGE(C$10:C21545)</f>
        <v>1.0311575965824595</v>
      </c>
      <c r="G21545" s="23"/>
    </row>
    <row r="21546" spans="1:7" customFormat="1">
      <c r="A21546" s="4">
        <v>44184</v>
      </c>
      <c r="B21546">
        <v>0.09</v>
      </c>
      <c r="C21546">
        <f>IFERROR(((VLOOKUP(A21546,'Interest Rates-10yr'!$A$9:$C$15239,2,FALSE))-B21546),C21545)</f>
        <v>0.86</v>
      </c>
      <c r="D21546" s="98">
        <f>AVERAGE(C$10:C21546)</f>
        <v>1.0311496494404908</v>
      </c>
      <c r="G21546" s="23"/>
    </row>
    <row r="21547" spans="1:7" customFormat="1">
      <c r="A21547" s="4">
        <v>44185</v>
      </c>
      <c r="B21547">
        <v>0.09</v>
      </c>
      <c r="C21547">
        <f>IFERROR(((VLOOKUP(A21547,'Interest Rates-10yr'!$A$9:$C$15239,2,FALSE))-B21547),C21546)</f>
        <v>0.86</v>
      </c>
      <c r="D21547" s="98">
        <f>AVERAGE(C$10:C21547)</f>
        <v>1.0311417030364867</v>
      </c>
      <c r="G21547" s="23"/>
    </row>
    <row r="21548" spans="1:7" customFormat="1">
      <c r="A21548" s="4">
        <v>44186</v>
      </c>
      <c r="B21548">
        <v>0.09</v>
      </c>
      <c r="C21548">
        <f>IFERROR(((VLOOKUP(A21548,'Interest Rates-10yr'!$A$9:$C$15239,2,FALSE))-B21548),C21547)</f>
        <v>0.86</v>
      </c>
      <c r="D21548" s="98">
        <f>AVERAGE(C$10:C21548)</f>
        <v>1.0311337573703445</v>
      </c>
      <c r="G21548" s="23"/>
    </row>
    <row r="21549" spans="1:7" customFormat="1">
      <c r="A21549" s="4">
        <v>44187</v>
      </c>
      <c r="B21549">
        <v>0.09</v>
      </c>
      <c r="C21549">
        <f>IFERROR(((VLOOKUP(A21549,'Interest Rates-10yr'!$A$9:$C$15239,2,FALSE))-B21549),C21548)</f>
        <v>0.84000000000000008</v>
      </c>
      <c r="D21549" s="98">
        <f>AVERAGE(C$10:C21549)</f>
        <v>1.0311248839368548</v>
      </c>
      <c r="G21549" s="23"/>
    </row>
    <row r="21550" spans="1:7" customFormat="1">
      <c r="A21550" s="4">
        <v>44188</v>
      </c>
      <c r="B21550">
        <v>0.09</v>
      </c>
      <c r="C21550">
        <f>IFERROR(((VLOOKUP(A21550,'Interest Rates-10yr'!$A$9:$C$15239,2,FALSE))-B21550),C21549)</f>
        <v>0.87</v>
      </c>
      <c r="D21550" s="98">
        <f>AVERAGE(C$10:C21550)</f>
        <v>1.0311174040202336</v>
      </c>
      <c r="G21550" s="23"/>
    </row>
    <row r="21551" spans="1:7" customFormat="1">
      <c r="A21551" s="4">
        <v>44189</v>
      </c>
      <c r="B21551">
        <v>0.09</v>
      </c>
      <c r="C21551">
        <f>IFERROR(((VLOOKUP(A21551,'Interest Rates-10yr'!$A$9:$C$15239,2,FALSE))-B21551),C21550)</f>
        <v>0.85</v>
      </c>
      <c r="D21551" s="98">
        <f>AVERAGE(C$10:C21551)</f>
        <v>1.0311089963791593</v>
      </c>
      <c r="G21551" s="23"/>
    </row>
    <row r="21552" spans="1:7" customFormat="1">
      <c r="A21552" s="4">
        <v>44190</v>
      </c>
      <c r="B21552">
        <v>0.09</v>
      </c>
      <c r="C21552">
        <f>IFERROR(((VLOOKUP(A21552,'Interest Rates-10yr'!$A$9:$C$15239,2,FALSE))-B21552),C21551)</f>
        <v>0.85</v>
      </c>
      <c r="D21552" s="98">
        <f>AVERAGE(C$10:C21552)</f>
        <v>1.03110058951863</v>
      </c>
      <c r="G21552" s="23"/>
    </row>
    <row r="21553" spans="1:8">
      <c r="A21553" s="4">
        <v>44191</v>
      </c>
      <c r="B21553">
        <v>0.09</v>
      </c>
      <c r="C21553">
        <f>IFERROR(((VLOOKUP(A21553,'Interest Rates-10yr'!$A$9:$C$15239,2,FALSE))-B21553),C21552)</f>
        <v>0.85</v>
      </c>
      <c r="D21553" s="98">
        <f>AVERAGE(C$10:C21553)</f>
        <v>1.0310921834385371</v>
      </c>
      <c r="H21553"/>
    </row>
    <row r="21554" spans="1:8">
      <c r="A21554" s="4">
        <v>44192</v>
      </c>
      <c r="B21554">
        <v>0.09</v>
      </c>
      <c r="C21554">
        <f>IFERROR(((VLOOKUP(A21554,'Interest Rates-10yr'!$A$9:$C$15239,2,FALSE))-B21554),C21553)</f>
        <v>0.85</v>
      </c>
      <c r="D21554" s="98">
        <f>AVERAGE(C$10:C21554)</f>
        <v>1.0310837781387721</v>
      </c>
      <c r="H21554"/>
    </row>
    <row r="21555" spans="1:8">
      <c r="A21555" s="4">
        <v>44193</v>
      </c>
      <c r="B21555">
        <v>0.09</v>
      </c>
      <c r="C21555">
        <f>IFERROR(((VLOOKUP(A21555,'Interest Rates-10yr'!$A$9:$C$15239,2,FALSE))-B21555),C21554)</f>
        <v>0.85</v>
      </c>
      <c r="D21555" s="98">
        <f>AVERAGE(C$10:C21555)</f>
        <v>1.031075373619226</v>
      </c>
      <c r="H21555"/>
    </row>
    <row r="21556" spans="1:8">
      <c r="A21556" s="4">
        <v>44194</v>
      </c>
      <c r="B21556">
        <v>0.09</v>
      </c>
      <c r="C21556">
        <f>IFERROR(((VLOOKUP(A21556,'Interest Rates-10yr'!$A$9:$C$15239,2,FALSE))-B21556),C21555)</f>
        <v>0.85</v>
      </c>
      <c r="D21556" s="98">
        <f>AVERAGE(C$10:C21556)</f>
        <v>1.0310669698797903</v>
      </c>
      <c r="H21556"/>
    </row>
    <row r="21557" spans="1:8">
      <c r="A21557" s="4">
        <v>44195</v>
      </c>
      <c r="B21557">
        <v>0.09</v>
      </c>
      <c r="C21557">
        <f>IFERROR(((VLOOKUP(A21557,'Interest Rates-10yr'!$A$9:$C$15239,2,FALSE))-B21557),C21556)</f>
        <v>0.84000000000000008</v>
      </c>
      <c r="D21557" s="98">
        <f>AVERAGE(C$10:C21557)</f>
        <v>1.0310581028401635</v>
      </c>
      <c r="H21557"/>
    </row>
    <row r="21558" spans="1:8">
      <c r="A21558" s="4">
        <v>44196</v>
      </c>
      <c r="B21558">
        <v>0.09</v>
      </c>
      <c r="C21558">
        <f>IFERROR(((VLOOKUP(A21558,'Interest Rates-10yr'!$A$9:$C$15239,2,FALSE))-B21558),C21557)</f>
        <v>0.84000000000000008</v>
      </c>
      <c r="D21558" s="98">
        <f>AVERAGE(C$10:C21558)</f>
        <v>1.0310492366235018</v>
      </c>
      <c r="F21558" s="12" t="s">
        <v>321</v>
      </c>
      <c r="G21558" s="23">
        <f>(AVERAGE(B21467:B21558))/100</f>
        <v>8.8804347826086899E-4</v>
      </c>
      <c r="H21558" s="23">
        <f>(AVERAGE(C21467:C21558))/100</f>
        <v>7.7478260869565177E-3</v>
      </c>
    </row>
    <row r="21559" spans="1:8">
      <c r="A21559" s="4">
        <v>44197</v>
      </c>
      <c r="B21559">
        <v>0.09</v>
      </c>
      <c r="C21559">
        <f>IFERROR(((VLOOKUP(A21559,'Interest Rates-10yr'!$A$9:$C$15239,2,FALSE))-B21559),C21558)</f>
        <v>0.84000000000000008</v>
      </c>
      <c r="D21559" s="98">
        <f>AVERAGE(C$10:C21559)</f>
        <v>1.0310403712296909</v>
      </c>
      <c r="H21559"/>
    </row>
    <row r="21560" spans="1:8">
      <c r="A21560" s="4">
        <v>44198</v>
      </c>
      <c r="B21560">
        <v>0.09</v>
      </c>
      <c r="C21560">
        <f>IFERROR(((VLOOKUP(A21560,'Interest Rates-10yr'!$A$9:$C$15239,2,FALSE))-B21560),C21559)</f>
        <v>0.84000000000000008</v>
      </c>
      <c r="D21560" s="98">
        <f>AVERAGE(C$10:C21560)</f>
        <v>1.0310315066586164</v>
      </c>
      <c r="H21560"/>
    </row>
    <row r="21561" spans="1:8">
      <c r="A21561" s="4">
        <v>44199</v>
      </c>
      <c r="B21561">
        <v>0.09</v>
      </c>
      <c r="C21561">
        <f>IFERROR(((VLOOKUP(A21561,'Interest Rates-10yr'!$A$9:$C$15239,2,FALSE))-B21561),C21560)</f>
        <v>0.84000000000000008</v>
      </c>
      <c r="D21561" s="98">
        <f>AVERAGE(C$10:C21561)</f>
        <v>1.0310226429101634</v>
      </c>
      <c r="H21561"/>
    </row>
    <row r="21562" spans="1:8">
      <c r="A21562" s="4">
        <v>44200</v>
      </c>
      <c r="B21562">
        <v>0.09</v>
      </c>
      <c r="C21562">
        <f>IFERROR(((VLOOKUP(A21562,'Interest Rates-10yr'!$A$9:$C$15239,2,FALSE))-B21562),C21561)</f>
        <v>0.84000000000000008</v>
      </c>
      <c r="D21562" s="98">
        <f>AVERAGE(C$10:C21562)</f>
        <v>1.0310137799842176</v>
      </c>
      <c r="H21562"/>
    </row>
    <row r="21563" spans="1:8">
      <c r="A21563" s="4">
        <v>44201</v>
      </c>
      <c r="B21563">
        <v>0.09</v>
      </c>
      <c r="C21563">
        <f>IFERROR(((VLOOKUP(A21563,'Interest Rates-10yr'!$A$9:$C$15239,2,FALSE))-B21563),C21562)</f>
        <v>0.87</v>
      </c>
      <c r="D21563" s="98">
        <f>AVERAGE(C$10:C21563)</f>
        <v>1.0310063097336848</v>
      </c>
      <c r="H21563"/>
    </row>
    <row r="21564" spans="1:8">
      <c r="A21564" s="4">
        <v>44202</v>
      </c>
      <c r="B21564">
        <v>0.09</v>
      </c>
      <c r="C21564">
        <f>IFERROR(((VLOOKUP(A21564,'Interest Rates-10yr'!$A$9:$C$15239,2,FALSE))-B21564),C21563)</f>
        <v>0.95000000000000007</v>
      </c>
      <c r="D21564" s="98">
        <f>AVERAGE(C$10:C21564)</f>
        <v>1.0310025516121477</v>
      </c>
      <c r="H21564"/>
    </row>
    <row r="21565" spans="1:8">
      <c r="A21565" s="4">
        <v>44203</v>
      </c>
      <c r="B21565">
        <v>0.09</v>
      </c>
      <c r="C21565">
        <f>IFERROR(((VLOOKUP(A21565,'Interest Rates-10yr'!$A$9:$C$15239,2,FALSE))-B21565),C21564)</f>
        <v>0.9900000000000001</v>
      </c>
      <c r="D21565" s="98">
        <f>AVERAGE(C$10:C21565)</f>
        <v>1.0310006494711377</v>
      </c>
      <c r="H21565"/>
    </row>
    <row r="21566" spans="1:8">
      <c r="A21566" s="4">
        <v>44204</v>
      </c>
      <c r="B21566">
        <v>0.09</v>
      </c>
      <c r="C21566">
        <f>IFERROR(((VLOOKUP(A21566,'Interest Rates-10yr'!$A$9:$C$15239,2,FALSE))-B21566),C21565)</f>
        <v>1.0399999999999998</v>
      </c>
      <c r="D21566" s="98">
        <f>AVERAGE(C$10:C21566)</f>
        <v>1.0310010669388061</v>
      </c>
      <c r="H21566"/>
    </row>
    <row r="21567" spans="1:8">
      <c r="A21567" s="4">
        <v>44205</v>
      </c>
      <c r="B21567">
        <v>0.09</v>
      </c>
      <c r="C21567">
        <f>IFERROR(((VLOOKUP(A21567,'Interest Rates-10yr'!$A$9:$C$15239,2,FALSE))-B21567),C21566)</f>
        <v>1.0399999999999998</v>
      </c>
      <c r="D21567" s="98">
        <f>AVERAGE(C$10:C21567)</f>
        <v>1.0310014843677449</v>
      </c>
      <c r="H21567"/>
    </row>
    <row r="21568" spans="1:8">
      <c r="A21568" s="4">
        <v>44206</v>
      </c>
      <c r="B21568">
        <v>0.09</v>
      </c>
      <c r="C21568">
        <f>IFERROR(((VLOOKUP(A21568,'Interest Rates-10yr'!$A$9:$C$15239,2,FALSE))-B21568),C21567)</f>
        <v>1.0399999999999998</v>
      </c>
      <c r="D21568" s="98">
        <f>AVERAGE(C$10:C21568)</f>
        <v>1.0310019017579595</v>
      </c>
      <c r="H21568"/>
    </row>
    <row r="21569" spans="1:7" customFormat="1">
      <c r="A21569" s="4">
        <v>44207</v>
      </c>
      <c r="B21569">
        <v>0.09</v>
      </c>
      <c r="C21569">
        <f>IFERROR(((VLOOKUP(A21569,'Interest Rates-10yr'!$A$9:$C$15239,2,FALSE))-B21569),C21568)</f>
        <v>1.0599999999999998</v>
      </c>
      <c r="D21569" s="98">
        <f>AVERAGE(C$10:C21569)</f>
        <v>1.0310032467532397</v>
      </c>
      <c r="G21569" s="23"/>
    </row>
    <row r="21570" spans="1:7" customFormat="1">
      <c r="A21570" s="4">
        <v>44208</v>
      </c>
      <c r="B21570">
        <v>0.09</v>
      </c>
      <c r="C21570">
        <f>IFERROR(((VLOOKUP(A21570,'Interest Rates-10yr'!$A$9:$C$15239,2,FALSE))-B21570),C21569)</f>
        <v>1.0599999999999998</v>
      </c>
      <c r="D21570" s="98">
        <f>AVERAGE(C$10:C21570)</f>
        <v>1.031004591623758</v>
      </c>
      <c r="G21570" s="23"/>
    </row>
    <row r="21571" spans="1:7" customFormat="1">
      <c r="A21571" s="4">
        <v>44209</v>
      </c>
      <c r="B21571">
        <v>0.09</v>
      </c>
      <c r="C21571">
        <f>IFERROR(((VLOOKUP(A21571,'Interest Rates-10yr'!$A$9:$C$15239,2,FALSE))-B21571),C21570)</f>
        <v>1.01</v>
      </c>
      <c r="D21571" s="98">
        <f>AVERAGE(C$10:C21571)</f>
        <v>1.0310036174751807</v>
      </c>
      <c r="G21571" s="23"/>
    </row>
    <row r="21572" spans="1:7" customFormat="1">
      <c r="A21572" s="4">
        <v>44210</v>
      </c>
      <c r="B21572">
        <v>0.09</v>
      </c>
      <c r="C21572">
        <f>IFERROR(((VLOOKUP(A21572,'Interest Rates-10yr'!$A$9:$C$15239,2,FALSE))-B21572),C21571)</f>
        <v>1.0599999999999998</v>
      </c>
      <c r="D21572" s="98">
        <f>AVERAGE(C$10:C21572)</f>
        <v>1.031004962203768</v>
      </c>
      <c r="G21572" s="23"/>
    </row>
    <row r="21573" spans="1:7" customFormat="1">
      <c r="A21573" s="4">
        <v>44211</v>
      </c>
      <c r="B21573">
        <v>0.09</v>
      </c>
      <c r="C21573">
        <f>IFERROR(((VLOOKUP(A21573,'Interest Rates-10yr'!$A$9:$C$15239,2,FALSE))-B21573),C21572)</f>
        <v>1.02</v>
      </c>
      <c r="D21573" s="98">
        <f>AVERAGE(C$10:C21573)</f>
        <v>1.0310044518642112</v>
      </c>
      <c r="G21573" s="23"/>
    </row>
    <row r="21574" spans="1:7" customFormat="1">
      <c r="A21574" s="4">
        <v>44212</v>
      </c>
      <c r="B21574">
        <v>0.09</v>
      </c>
      <c r="C21574">
        <f>IFERROR(((VLOOKUP(A21574,'Interest Rates-10yr'!$A$9:$C$15239,2,FALSE))-B21574),C21573)</f>
        <v>1.02</v>
      </c>
      <c r="D21574" s="98">
        <f>AVERAGE(C$10:C21574)</f>
        <v>1.0310039415719847</v>
      </c>
      <c r="G21574" s="23"/>
    </row>
    <row r="21575" spans="1:7" customFormat="1">
      <c r="A21575" s="4">
        <v>44213</v>
      </c>
      <c r="B21575">
        <v>0.09</v>
      </c>
      <c r="C21575">
        <f>IFERROR(((VLOOKUP(A21575,'Interest Rates-10yr'!$A$9:$C$15239,2,FALSE))-B21575),C21574)</f>
        <v>1.02</v>
      </c>
      <c r="D21575" s="98">
        <f>AVERAGE(C$10:C21575)</f>
        <v>1.0310034313270819</v>
      </c>
      <c r="G21575" s="23"/>
    </row>
    <row r="21576" spans="1:7" customFormat="1">
      <c r="A21576" s="4">
        <v>44214</v>
      </c>
      <c r="B21576">
        <v>0.09</v>
      </c>
      <c r="C21576">
        <f>IFERROR(((VLOOKUP(A21576,'Interest Rates-10yr'!$A$9:$C$15239,2,FALSE))-B21576),C21575)</f>
        <v>1.02</v>
      </c>
      <c r="D21576" s="98">
        <f>AVERAGE(C$10:C21576)</f>
        <v>1.0310029211294964</v>
      </c>
      <c r="G21576" s="23"/>
    </row>
    <row r="21577" spans="1:7" customFormat="1">
      <c r="A21577" s="4">
        <v>44215</v>
      </c>
      <c r="B21577">
        <v>0.09</v>
      </c>
      <c r="C21577">
        <f>IFERROR(((VLOOKUP(A21577,'Interest Rates-10yr'!$A$9:$C$15239,2,FALSE))-B21577),C21576)</f>
        <v>1.01</v>
      </c>
      <c r="D21577" s="98">
        <f>AVERAGE(C$10:C21577)</f>
        <v>1.0310019473293699</v>
      </c>
      <c r="G21577" s="23"/>
    </row>
    <row r="21578" spans="1:7" customFormat="1">
      <c r="A21578" s="4">
        <v>44216</v>
      </c>
      <c r="B21578">
        <v>0.09</v>
      </c>
      <c r="C21578">
        <f>IFERROR(((VLOOKUP(A21578,'Interest Rates-10yr'!$A$9:$C$15239,2,FALSE))-B21578),C21577)</f>
        <v>1.01</v>
      </c>
      <c r="D21578" s="98">
        <f>AVERAGE(C$10:C21578)</f>
        <v>1.0310009736195396</v>
      </c>
      <c r="G21578" s="23"/>
    </row>
    <row r="21579" spans="1:7" customFormat="1">
      <c r="A21579" s="4">
        <v>44217</v>
      </c>
      <c r="B21579">
        <v>0.08</v>
      </c>
      <c r="C21579">
        <f>IFERROR(((VLOOKUP(A21579,'Interest Rates-10yr'!$A$9:$C$15239,2,FALSE))-B21579),C21578)</f>
        <v>1.04</v>
      </c>
      <c r="D21579" s="98">
        <f>AVERAGE(C$10:C21579)</f>
        <v>1.0310013908205771</v>
      </c>
      <c r="G21579" s="23"/>
    </row>
    <row r="21580" spans="1:7" customFormat="1">
      <c r="A21580" s="4">
        <v>44218</v>
      </c>
      <c r="B21580">
        <v>0.08</v>
      </c>
      <c r="C21580">
        <f>IFERROR(((VLOOKUP(A21580,'Interest Rates-10yr'!$A$9:$C$15239,2,FALSE))-B21580),C21579)</f>
        <v>1.02</v>
      </c>
      <c r="D21580" s="98">
        <f>AVERAGE(C$10:C21580)</f>
        <v>1.0310008808121944</v>
      </c>
      <c r="G21580" s="23"/>
    </row>
    <row r="21581" spans="1:7" customFormat="1">
      <c r="A21581" s="4">
        <v>44219</v>
      </c>
      <c r="B21581">
        <v>0.08</v>
      </c>
      <c r="C21581">
        <f>IFERROR(((VLOOKUP(A21581,'Interest Rates-10yr'!$A$9:$C$15239,2,FALSE))-B21581),C21580)</f>
        <v>1.02</v>
      </c>
      <c r="D21581" s="98">
        <f>AVERAGE(C$10:C21581)</f>
        <v>1.0310003708510962</v>
      </c>
      <c r="G21581" s="23"/>
    </row>
    <row r="21582" spans="1:7" customFormat="1">
      <c r="A21582" s="4">
        <v>44220</v>
      </c>
      <c r="B21582">
        <v>0.08</v>
      </c>
      <c r="C21582">
        <f>IFERROR(((VLOOKUP(A21582,'Interest Rates-10yr'!$A$9:$C$15239,2,FALSE))-B21582),C21581)</f>
        <v>1.02</v>
      </c>
      <c r="D21582" s="98">
        <f>AVERAGE(C$10:C21582)</f>
        <v>1.0309998609372757</v>
      </c>
      <c r="G21582" s="23"/>
    </row>
    <row r="21583" spans="1:7" customFormat="1">
      <c r="A21583" s="4">
        <v>44221</v>
      </c>
      <c r="B21583">
        <v>0.08</v>
      </c>
      <c r="C21583">
        <f>IFERROR(((VLOOKUP(A21583,'Interest Rates-10yr'!$A$9:$C$15239,2,FALSE))-B21583),C21582)</f>
        <v>0.97000000000000008</v>
      </c>
      <c r="D21583" s="98">
        <f>AVERAGE(C$10:C21583)</f>
        <v>1.0309970334662024</v>
      </c>
      <c r="G21583" s="23"/>
    </row>
    <row r="21584" spans="1:7" customFormat="1">
      <c r="A21584" s="4">
        <v>44222</v>
      </c>
      <c r="B21584">
        <v>0.08</v>
      </c>
      <c r="C21584">
        <f>IFERROR(((VLOOKUP(A21584,'Interest Rates-10yr'!$A$9:$C$15239,2,FALSE))-B21584),C21583)</f>
        <v>0.97000000000000008</v>
      </c>
      <c r="D21584" s="98">
        <f>AVERAGE(C$10:C21584)</f>
        <v>1.0309942062572353</v>
      </c>
      <c r="G21584" s="23"/>
    </row>
    <row r="21585" spans="1:7" customFormat="1">
      <c r="A21585" s="4">
        <v>44223</v>
      </c>
      <c r="B21585">
        <v>0.08</v>
      </c>
      <c r="C21585">
        <f>IFERROR(((VLOOKUP(A21585,'Interest Rates-10yr'!$A$9:$C$15239,2,FALSE))-B21585),C21584)</f>
        <v>0.96000000000000008</v>
      </c>
      <c r="D21585" s="98">
        <f>AVERAGE(C$10:C21585)</f>
        <v>1.0309909158323995</v>
      </c>
      <c r="G21585" s="23"/>
    </row>
    <row r="21586" spans="1:7" customFormat="1">
      <c r="A21586" s="4">
        <v>44224</v>
      </c>
      <c r="B21586">
        <v>7.0000000000000007E-2</v>
      </c>
      <c r="C21586">
        <f>IFERROR(((VLOOKUP(A21586,'Interest Rates-10yr'!$A$9:$C$15239,2,FALSE))-B21586),C21585)</f>
        <v>1</v>
      </c>
      <c r="D21586" s="98">
        <f>AVERAGE(C$10:C21586)</f>
        <v>1.0309894795383905</v>
      </c>
      <c r="G21586" s="23"/>
    </row>
    <row r="21587" spans="1:7" customFormat="1">
      <c r="A21587" s="4">
        <v>44225</v>
      </c>
      <c r="B21587">
        <v>7.0000000000000007E-2</v>
      </c>
      <c r="C21587">
        <f>IFERROR(((VLOOKUP(A21587,'Interest Rates-10yr'!$A$9:$C$15239,2,FALSE))-B21587),C21586)</f>
        <v>1.04</v>
      </c>
      <c r="D21587" s="98">
        <f>AVERAGE(C$10:C21587)</f>
        <v>1.0309898971174276</v>
      </c>
      <c r="G21587" s="23"/>
    </row>
    <row r="21588" spans="1:7" customFormat="1">
      <c r="A21588" s="4">
        <v>44226</v>
      </c>
      <c r="B21588">
        <v>7.0000000000000007E-2</v>
      </c>
      <c r="C21588">
        <f>IFERROR(((VLOOKUP(A21588,'Interest Rates-10yr'!$A$9:$C$15239,2,FALSE))-B21588),C21587)</f>
        <v>1.04</v>
      </c>
      <c r="D21588" s="98">
        <f>AVERAGE(C$10:C21588)</f>
        <v>1.0309903146577624</v>
      </c>
      <c r="G21588" s="23"/>
    </row>
    <row r="21589" spans="1:7" customFormat="1">
      <c r="A21589" s="4">
        <v>44227</v>
      </c>
      <c r="B21589">
        <v>7.0000000000000007E-2</v>
      </c>
      <c r="C21589">
        <f>IFERROR(((VLOOKUP(A21589,'Interest Rates-10yr'!$A$9:$C$15239,2,FALSE))-B21589),C21588)</f>
        <v>1.04</v>
      </c>
      <c r="D21589" s="98">
        <f>AVERAGE(C$10:C21589)</f>
        <v>1.0309907321594001</v>
      </c>
      <c r="G21589" s="23"/>
    </row>
    <row r="21590" spans="1:7" customFormat="1">
      <c r="A21590" s="4">
        <v>44228</v>
      </c>
      <c r="B21590">
        <v>0.08</v>
      </c>
      <c r="C21590">
        <f>IFERROR(((VLOOKUP(A21590,'Interest Rates-10yr'!$A$9:$C$15239,2,FALSE))-B21590),C21589)</f>
        <v>1.01</v>
      </c>
      <c r="D21590" s="98">
        <f>AVERAGE(C$10:C21590)</f>
        <v>1.0309897595106738</v>
      </c>
      <c r="G21590" s="23"/>
    </row>
    <row r="21591" spans="1:7" customFormat="1">
      <c r="A21591" s="4">
        <v>44229</v>
      </c>
      <c r="B21591">
        <v>0.08</v>
      </c>
      <c r="C21591">
        <f>IFERROR(((VLOOKUP(A21591,'Interest Rates-10yr'!$A$9:$C$15239,2,FALSE))-B21591),C21590)</f>
        <v>1.04</v>
      </c>
      <c r="D21591" s="98">
        <f>AVERAGE(C$10:C21591)</f>
        <v>1.0309901769993446</v>
      </c>
      <c r="G21591" s="23"/>
    </row>
    <row r="21592" spans="1:7" customFormat="1">
      <c r="A21592" s="4">
        <v>44230</v>
      </c>
      <c r="B21592">
        <v>0.08</v>
      </c>
      <c r="C21592">
        <f>IFERROR(((VLOOKUP(A21592,'Interest Rates-10yr'!$A$9:$C$15239,2,FALSE))-B21592),C21591)</f>
        <v>1.0699999999999998</v>
      </c>
      <c r="D21592" s="98">
        <f>AVERAGE(C$10:C21592)</f>
        <v>1.0309919844321851</v>
      </c>
      <c r="G21592" s="23"/>
    </row>
    <row r="21593" spans="1:7" customFormat="1">
      <c r="A21593" s="4">
        <v>44231</v>
      </c>
      <c r="B21593">
        <v>0.08</v>
      </c>
      <c r="C21593">
        <f>IFERROR(((VLOOKUP(A21593,'Interest Rates-10yr'!$A$9:$C$15239,2,FALSE))-B21593),C21592)</f>
        <v>1.0699999999999998</v>
      </c>
      <c r="D21593" s="98">
        <f>AVERAGE(C$10:C21593)</f>
        <v>1.0309937916975469</v>
      </c>
      <c r="G21593" s="23"/>
    </row>
    <row r="21594" spans="1:7" customFormat="1">
      <c r="A21594" s="4">
        <v>44232</v>
      </c>
      <c r="B21594">
        <v>0.08</v>
      </c>
      <c r="C21594">
        <f>IFERROR(((VLOOKUP(A21594,'Interest Rates-10yr'!$A$9:$C$15239,2,FALSE))-B21594),C21593)</f>
        <v>1.1099999999999999</v>
      </c>
      <c r="D21594" s="98">
        <f>AVERAGE(C$10:C21594)</f>
        <v>1.0309974519342067</v>
      </c>
      <c r="G21594" s="23"/>
    </row>
    <row r="21595" spans="1:7" customFormat="1">
      <c r="A21595" s="4">
        <v>44233</v>
      </c>
      <c r="B21595">
        <v>0.08</v>
      </c>
      <c r="C21595">
        <f>IFERROR(((VLOOKUP(A21595,'Interest Rates-10yr'!$A$9:$C$15239,2,FALSE))-B21595),C21594)</f>
        <v>1.1099999999999999</v>
      </c>
      <c r="D21595" s="98">
        <f>AVERAGE(C$10:C21595)</f>
        <v>1.0310011118317359</v>
      </c>
      <c r="G21595" s="23"/>
    </row>
    <row r="21596" spans="1:7" customFormat="1">
      <c r="A21596" s="4">
        <v>44234</v>
      </c>
      <c r="B21596">
        <v>0.08</v>
      </c>
      <c r="C21596">
        <f>IFERROR(((VLOOKUP(A21596,'Interest Rates-10yr'!$A$9:$C$15239,2,FALSE))-B21596),C21595)</f>
        <v>1.1099999999999999</v>
      </c>
      <c r="D21596" s="98">
        <f>AVERAGE(C$10:C21596)</f>
        <v>1.0310047713901818</v>
      </c>
      <c r="G21596" s="23"/>
    </row>
    <row r="21597" spans="1:7" customFormat="1">
      <c r="A21597" s="4">
        <v>44235</v>
      </c>
      <c r="B21597">
        <v>7.0000000000000007E-2</v>
      </c>
      <c r="C21597">
        <f>IFERROR(((VLOOKUP(A21597,'Interest Rates-10yr'!$A$9:$C$15239,2,FALSE))-B21597),C21596)</f>
        <v>1.1199999999999999</v>
      </c>
      <c r="D21597" s="98">
        <f>AVERAGE(C$10:C21597)</f>
        <v>1.0310088938298987</v>
      </c>
      <c r="G21597" s="23"/>
    </row>
    <row r="21598" spans="1:7" customFormat="1">
      <c r="A21598" s="4">
        <v>44236</v>
      </c>
      <c r="B21598">
        <v>0.08</v>
      </c>
      <c r="C21598">
        <f>IFERROR(((VLOOKUP(A21598,'Interest Rates-10yr'!$A$9:$C$15239,2,FALSE))-B21598),C21597)</f>
        <v>1.0999999999999999</v>
      </c>
      <c r="D21598" s="98">
        <f>AVERAGE(C$10:C21598)</f>
        <v>1.0310120894900112</v>
      </c>
      <c r="G21598" s="23"/>
    </row>
    <row r="21599" spans="1:7" customFormat="1">
      <c r="A21599" s="4">
        <v>44237</v>
      </c>
      <c r="B21599">
        <v>0.08</v>
      </c>
      <c r="C21599">
        <f>IFERROR(((VLOOKUP(A21599,'Interest Rates-10yr'!$A$9:$C$15239,2,FALSE))-B21599),C21598)</f>
        <v>1.0699999999999998</v>
      </c>
      <c r="D21599" s="98">
        <f>AVERAGE(C$10:C21599)</f>
        <v>1.0310138953219015</v>
      </c>
      <c r="G21599" s="23"/>
    </row>
    <row r="21600" spans="1:7" customFormat="1">
      <c r="A21600" s="4">
        <v>44238</v>
      </c>
      <c r="B21600">
        <v>0.08</v>
      </c>
      <c r="C21600">
        <f>IFERROR(((VLOOKUP(A21600,'Interest Rates-10yr'!$A$9:$C$15239,2,FALSE))-B21600),C21599)</f>
        <v>1.0799999999999998</v>
      </c>
      <c r="D21600" s="98">
        <f>AVERAGE(C$10:C21600)</f>
        <v>1.03101616414246</v>
      </c>
      <c r="G21600" s="23"/>
    </row>
    <row r="21601" spans="1:7" customFormat="1">
      <c r="A21601" s="4">
        <v>44239</v>
      </c>
      <c r="B21601">
        <v>0.08</v>
      </c>
      <c r="C21601">
        <f>IFERROR(((VLOOKUP(A21601,'Interest Rates-10yr'!$A$9:$C$15239,2,FALSE))-B21601),C21600)</f>
        <v>1.1199999999999999</v>
      </c>
      <c r="D21601" s="98">
        <f>AVERAGE(C$10:C21601)</f>
        <v>1.0310202852908417</v>
      </c>
      <c r="G21601" s="23"/>
    </row>
    <row r="21602" spans="1:7" customFormat="1">
      <c r="A21602" s="4">
        <v>44240</v>
      </c>
      <c r="B21602">
        <v>0.08</v>
      </c>
      <c r="C21602">
        <f>IFERROR(((VLOOKUP(A21602,'Interest Rates-10yr'!$A$9:$C$15239,2,FALSE))-B21602),C21601)</f>
        <v>1.1199999999999999</v>
      </c>
      <c r="D21602" s="98">
        <f>AVERAGE(C$10:C21602)</f>
        <v>1.0310244060575118</v>
      </c>
      <c r="G21602" s="23"/>
    </row>
    <row r="21603" spans="1:7" customFormat="1">
      <c r="A21603" s="4">
        <v>44241</v>
      </c>
      <c r="B21603">
        <v>0.08</v>
      </c>
      <c r="C21603">
        <f>IFERROR(((VLOOKUP(A21603,'Interest Rates-10yr'!$A$9:$C$15239,2,FALSE))-B21603),C21602)</f>
        <v>1.1199999999999999</v>
      </c>
      <c r="D21603" s="98">
        <f>AVERAGE(C$10:C21603)</f>
        <v>1.0310285264425234</v>
      </c>
      <c r="G21603" s="23"/>
    </row>
    <row r="21604" spans="1:7" customFormat="1">
      <c r="A21604" s="4">
        <v>44242</v>
      </c>
      <c r="B21604">
        <v>0.08</v>
      </c>
      <c r="C21604">
        <f>IFERROR(((VLOOKUP(A21604,'Interest Rates-10yr'!$A$9:$C$15239,2,FALSE))-B21604),C21603)</f>
        <v>1.1199999999999999</v>
      </c>
      <c r="D21604" s="98">
        <f>AVERAGE(C$10:C21604)</f>
        <v>1.0310326464459296</v>
      </c>
      <c r="G21604" s="23"/>
    </row>
    <row r="21605" spans="1:7" customFormat="1">
      <c r="A21605" s="4">
        <v>44243</v>
      </c>
      <c r="B21605">
        <v>0.08</v>
      </c>
      <c r="C21605">
        <f>IFERROR(((VLOOKUP(A21605,'Interest Rates-10yr'!$A$9:$C$15239,2,FALSE))-B21605),C21604)</f>
        <v>1.22</v>
      </c>
      <c r="D21605" s="98">
        <f>AVERAGE(C$10:C21605)</f>
        <v>1.0310413965549106</v>
      </c>
      <c r="G21605" s="23"/>
    </row>
    <row r="21606" spans="1:7" customFormat="1">
      <c r="A21606" s="4">
        <v>44244</v>
      </c>
      <c r="B21606">
        <v>0.08</v>
      </c>
      <c r="C21606">
        <f>IFERROR(((VLOOKUP(A21606,'Interest Rates-10yr'!$A$9:$C$15239,2,FALSE))-B21606),C21605)</f>
        <v>1.21</v>
      </c>
      <c r="D21606" s="98">
        <f>AVERAGE(C$10:C21606)</f>
        <v>1.0310496828263114</v>
      </c>
      <c r="G21606" s="23"/>
    </row>
    <row r="21607" spans="1:7" customFormat="1">
      <c r="A21607" s="4">
        <v>44245</v>
      </c>
      <c r="B21607">
        <v>7.0000000000000007E-2</v>
      </c>
      <c r="C21607">
        <f>IFERROR(((VLOOKUP(A21607,'Interest Rates-10yr'!$A$9:$C$15239,2,FALSE))-B21607),C21606)</f>
        <v>1.22</v>
      </c>
      <c r="D21607" s="98">
        <f>AVERAGE(C$10:C21607)</f>
        <v>1.0310584313362279</v>
      </c>
      <c r="G21607" s="23"/>
    </row>
    <row r="21608" spans="1:7" customFormat="1">
      <c r="A21608" s="4">
        <v>44246</v>
      </c>
      <c r="B21608">
        <v>7.0000000000000007E-2</v>
      </c>
      <c r="C21608">
        <f>IFERROR(((VLOOKUP(A21608,'Interest Rates-10yr'!$A$9:$C$15239,2,FALSE))-B21608),C21607)</f>
        <v>1.27</v>
      </c>
      <c r="D21608" s="98">
        <f>AVERAGE(C$10:C21608)</f>
        <v>1.0310694939580467</v>
      </c>
      <c r="G21608" s="23"/>
    </row>
    <row r="21609" spans="1:7" customFormat="1">
      <c r="A21609" s="4">
        <v>44247</v>
      </c>
      <c r="B21609">
        <v>7.0000000000000007E-2</v>
      </c>
      <c r="C21609">
        <f>IFERROR(((VLOOKUP(A21609,'Interest Rates-10yr'!$A$9:$C$15239,2,FALSE))-B21609),C21608)</f>
        <v>1.27</v>
      </c>
      <c r="D21609" s="98">
        <f>AVERAGE(C$10:C21609)</f>
        <v>1.0310805555555487</v>
      </c>
      <c r="G21609" s="23"/>
    </row>
    <row r="21610" spans="1:7" customFormat="1">
      <c r="A21610" s="4">
        <v>44248</v>
      </c>
      <c r="B21610">
        <v>7.0000000000000007E-2</v>
      </c>
      <c r="C21610">
        <f>IFERROR(((VLOOKUP(A21610,'Interest Rates-10yr'!$A$9:$C$15239,2,FALSE))-B21610),C21609)</f>
        <v>1.27</v>
      </c>
      <c r="D21610" s="98">
        <f>AVERAGE(C$10:C21610)</f>
        <v>1.0310916161288761</v>
      </c>
      <c r="G21610" s="23"/>
    </row>
    <row r="21611" spans="1:7" customFormat="1">
      <c r="A21611" s="4">
        <v>44249</v>
      </c>
      <c r="B21611">
        <v>7.0000000000000007E-2</v>
      </c>
      <c r="C21611">
        <f>IFERROR(((VLOOKUP(A21611,'Interest Rates-10yr'!$A$9:$C$15239,2,FALSE))-B21611),C21610)</f>
        <v>1.3</v>
      </c>
      <c r="D21611" s="98">
        <f>AVERAGE(C$10:C21611)</f>
        <v>1.031104064438471</v>
      </c>
      <c r="G21611" s="23"/>
    </row>
    <row r="21612" spans="1:7" customFormat="1">
      <c r="A21612" s="4">
        <v>44250</v>
      </c>
      <c r="B21612">
        <v>7.0000000000000007E-2</v>
      </c>
      <c r="C21612">
        <f>IFERROR(((VLOOKUP(A21612,'Interest Rates-10yr'!$A$9:$C$15239,2,FALSE))-B21612),C21611)</f>
        <v>1.3</v>
      </c>
      <c r="D21612" s="98">
        <f>AVERAGE(C$10:C21612)</f>
        <v>1.0311165115956047</v>
      </c>
      <c r="G21612" s="23"/>
    </row>
    <row r="21613" spans="1:7" customFormat="1">
      <c r="A21613" s="4">
        <v>44251</v>
      </c>
      <c r="B21613">
        <v>7.0000000000000007E-2</v>
      </c>
      <c r="C21613">
        <f>IFERROR(((VLOOKUP(A21613,'Interest Rates-10yr'!$A$9:$C$15239,2,FALSE))-B21613),C21612)</f>
        <v>1.3099999999999998</v>
      </c>
      <c r="D21613" s="98">
        <f>AVERAGE(C$10:C21613)</f>
        <v>1.0311294204776824</v>
      </c>
      <c r="G21613" s="23"/>
    </row>
    <row r="21614" spans="1:7" customFormat="1">
      <c r="A21614" s="4">
        <v>44252</v>
      </c>
      <c r="B21614">
        <v>7.0000000000000007E-2</v>
      </c>
      <c r="C21614">
        <f>IFERROR(((VLOOKUP(A21614,'Interest Rates-10yr'!$A$9:$C$15239,2,FALSE))-B21614),C21613)</f>
        <v>1.47</v>
      </c>
      <c r="D21614" s="98">
        <f>AVERAGE(C$10:C21614)</f>
        <v>1.0311497338578965</v>
      </c>
      <c r="G21614" s="23"/>
    </row>
    <row r="21615" spans="1:7" customFormat="1">
      <c r="A21615" s="4">
        <v>44253</v>
      </c>
      <c r="B21615">
        <v>7.0000000000000007E-2</v>
      </c>
      <c r="C21615">
        <f>IFERROR(((VLOOKUP(A21615,'Interest Rates-10yr'!$A$9:$C$15239,2,FALSE))-B21615),C21614)</f>
        <v>1.3699999999999999</v>
      </c>
      <c r="D21615" s="98">
        <f>AVERAGE(C$10:C21615)</f>
        <v>1.0311654170137856</v>
      </c>
      <c r="G21615" s="23"/>
    </row>
    <row r="21616" spans="1:7" customFormat="1">
      <c r="A21616" s="4">
        <v>44254</v>
      </c>
      <c r="B21616">
        <v>7.0000000000000007E-2</v>
      </c>
      <c r="C21616">
        <f>IFERROR(((VLOOKUP(A21616,'Interest Rates-10yr'!$A$9:$C$15239,2,FALSE))-B21616),C21615)</f>
        <v>1.3699999999999999</v>
      </c>
      <c r="D21616" s="98">
        <f>AVERAGE(C$10:C21616)</f>
        <v>1.0311810987180012</v>
      </c>
      <c r="G21616" s="23"/>
    </row>
    <row r="21617" spans="1:7" customFormat="1">
      <c r="A21617" s="4">
        <v>44255</v>
      </c>
      <c r="B21617">
        <v>7.0000000000000007E-2</v>
      </c>
      <c r="C21617">
        <f>IFERROR(((VLOOKUP(A21617,'Interest Rates-10yr'!$A$9:$C$15239,2,FALSE))-B21617),C21616)</f>
        <v>1.3699999999999999</v>
      </c>
      <c r="D21617" s="98">
        <f>AVERAGE(C$10:C21617)</f>
        <v>1.0311967789707446</v>
      </c>
      <c r="G21617" s="23"/>
    </row>
    <row r="21618" spans="1:7" customFormat="1">
      <c r="A21618" s="4">
        <v>44256</v>
      </c>
      <c r="B21618">
        <v>7.0000000000000007E-2</v>
      </c>
      <c r="C21618">
        <f>IFERROR(((VLOOKUP(A21618,'Interest Rates-10yr'!$A$9:$C$15239,2,FALSE))-B21618),C21617)</f>
        <v>1.38</v>
      </c>
      <c r="D21618" s="98">
        <f>AVERAGE(C$10:C21618)</f>
        <v>1.0312129205423597</v>
      </c>
      <c r="G21618" s="23"/>
    </row>
    <row r="21619" spans="1:7" customFormat="1">
      <c r="A21619" s="4">
        <v>44257</v>
      </c>
      <c r="B21619">
        <v>7.0000000000000007E-2</v>
      </c>
      <c r="C21619">
        <f>IFERROR(((VLOOKUP(A21619,'Interest Rates-10yr'!$A$9:$C$15239,2,FALSE))-B21619),C21618)</f>
        <v>1.3499999999999999</v>
      </c>
      <c r="D21619" s="98">
        <f>AVERAGE(C$10:C21619)</f>
        <v>1.031227672373894</v>
      </c>
      <c r="G21619" s="23"/>
    </row>
    <row r="21620" spans="1:7" customFormat="1">
      <c r="A21620" s="4">
        <v>44258</v>
      </c>
      <c r="B21620">
        <v>7.0000000000000007E-2</v>
      </c>
      <c r="C21620">
        <f>IFERROR(((VLOOKUP(A21620,'Interest Rates-10yr'!$A$9:$C$15239,2,FALSE))-B21620),C21619)</f>
        <v>1.4</v>
      </c>
      <c r="D21620" s="98">
        <f>AVERAGE(C$10:C21620)</f>
        <v>1.0312447364767874</v>
      </c>
      <c r="G21620" s="23"/>
    </row>
    <row r="21621" spans="1:7" customFormat="1">
      <c r="A21621" s="4">
        <v>44259</v>
      </c>
      <c r="B21621">
        <v>7.0000000000000007E-2</v>
      </c>
      <c r="C21621">
        <f>IFERROR(((VLOOKUP(A21621,'Interest Rates-10yr'!$A$9:$C$15239,2,FALSE))-B21621),C21620)</f>
        <v>1.47</v>
      </c>
      <c r="D21621" s="98">
        <f>AVERAGE(C$10:C21621)</f>
        <v>1.0312650379418773</v>
      </c>
      <c r="G21621" s="23"/>
    </row>
    <row r="21622" spans="1:7" customFormat="1">
      <c r="A21622" s="4">
        <v>44260</v>
      </c>
      <c r="B21622">
        <v>7.0000000000000007E-2</v>
      </c>
      <c r="C21622">
        <f>IFERROR(((VLOOKUP(A21622,'Interest Rates-10yr'!$A$9:$C$15239,2,FALSE))-B21622),C21621)</f>
        <v>1.49</v>
      </c>
      <c r="D21622" s="98">
        <f>AVERAGE(C$10:C21622)</f>
        <v>1.0312862628973236</v>
      </c>
      <c r="G21622" s="23"/>
    </row>
    <row r="21623" spans="1:7" customFormat="1">
      <c r="A21623" s="4">
        <v>44261</v>
      </c>
      <c r="B21623">
        <v>7.0000000000000007E-2</v>
      </c>
      <c r="C21623">
        <f>IFERROR(((VLOOKUP(A21623,'Interest Rates-10yr'!$A$9:$C$15239,2,FALSE))-B21623),C21622)</f>
        <v>1.49</v>
      </c>
      <c r="D21623" s="98">
        <f>AVERAGE(C$10:C21623)</f>
        <v>1.031307485888769</v>
      </c>
      <c r="G21623" s="23"/>
    </row>
    <row r="21624" spans="1:7" customFormat="1">
      <c r="A21624" s="4">
        <v>44262</v>
      </c>
      <c r="B21624">
        <v>7.0000000000000007E-2</v>
      </c>
      <c r="C21624">
        <f>IFERROR(((VLOOKUP(A21624,'Interest Rates-10yr'!$A$9:$C$15239,2,FALSE))-B21624),C21623)</f>
        <v>1.49</v>
      </c>
      <c r="D21624" s="98">
        <f>AVERAGE(C$10:C21624)</f>
        <v>1.0313287069164865</v>
      </c>
      <c r="G21624" s="23"/>
    </row>
    <row r="21625" spans="1:7" customFormat="1">
      <c r="A21625" s="4">
        <v>44263</v>
      </c>
      <c r="B21625">
        <v>7.0000000000000007E-2</v>
      </c>
      <c r="C21625">
        <f>IFERROR(((VLOOKUP(A21625,'Interest Rates-10yr'!$A$9:$C$15239,2,FALSE))-B21625),C21624)</f>
        <v>1.52</v>
      </c>
      <c r="D21625" s="98">
        <f>AVERAGE(C$10:C21625)</f>
        <v>1.0313513138415922</v>
      </c>
      <c r="G21625" s="23"/>
    </row>
    <row r="21626" spans="1:7" customFormat="1">
      <c r="A21626" s="4">
        <v>44264</v>
      </c>
      <c r="B21626">
        <v>7.0000000000000007E-2</v>
      </c>
      <c r="C21626">
        <f>IFERROR(((VLOOKUP(A21626,'Interest Rates-10yr'!$A$9:$C$15239,2,FALSE))-B21626),C21625)</f>
        <v>1.48</v>
      </c>
      <c r="D21626" s="98">
        <f>AVERAGE(C$10:C21626)</f>
        <v>1.0313720682795882</v>
      </c>
      <c r="G21626" s="23"/>
    </row>
    <row r="21627" spans="1:7" customFormat="1">
      <c r="A21627" s="4">
        <v>44265</v>
      </c>
      <c r="B21627">
        <v>7.0000000000000007E-2</v>
      </c>
      <c r="C21627">
        <f>IFERROR(((VLOOKUP(A21627,'Interest Rates-10yr'!$A$9:$C$15239,2,FALSE))-B21627),C21626)</f>
        <v>1.46</v>
      </c>
      <c r="D21627" s="98">
        <f>AVERAGE(C$10:C21627)</f>
        <v>1.0313918956425134</v>
      </c>
      <c r="G21627" s="23"/>
    </row>
    <row r="21628" spans="1:7" customFormat="1">
      <c r="A21628" s="4">
        <v>44266</v>
      </c>
      <c r="B21628">
        <v>7.0000000000000007E-2</v>
      </c>
      <c r="C21628">
        <f>IFERROR(((VLOOKUP(A21628,'Interest Rates-10yr'!$A$9:$C$15239,2,FALSE))-B21628),C21627)</f>
        <v>1.47</v>
      </c>
      <c r="D21628" s="98">
        <f>AVERAGE(C$10:C21628)</f>
        <v>1.0314121837272703</v>
      </c>
      <c r="G21628" s="23"/>
    </row>
    <row r="21629" spans="1:7" customFormat="1">
      <c r="A21629" s="4">
        <v>44267</v>
      </c>
      <c r="B21629">
        <v>7.0000000000000007E-2</v>
      </c>
      <c r="C21629">
        <f>IFERROR(((VLOOKUP(A21629,'Interest Rates-10yr'!$A$9:$C$15239,2,FALSE))-B21629),C21628)</f>
        <v>1.5699999999999998</v>
      </c>
      <c r="D21629" s="98">
        <f>AVERAGE(C$10:C21629)</f>
        <v>1.0314370952821394</v>
      </c>
      <c r="G21629" s="23"/>
    </row>
    <row r="21630" spans="1:7" customFormat="1">
      <c r="A21630" s="4">
        <v>44268</v>
      </c>
      <c r="B21630">
        <v>7.0000000000000007E-2</v>
      </c>
      <c r="C21630">
        <f>IFERROR(((VLOOKUP(A21630,'Interest Rates-10yr'!$A$9:$C$15239,2,FALSE))-B21630),C21629)</f>
        <v>1.5699999999999998</v>
      </c>
      <c r="D21630" s="98">
        <f>AVERAGE(C$10:C21630)</f>
        <v>1.0314620045326237</v>
      </c>
      <c r="G21630" s="23"/>
    </row>
    <row r="21631" spans="1:7" customFormat="1">
      <c r="A21631" s="4">
        <v>44269</v>
      </c>
      <c r="B21631">
        <v>7.0000000000000007E-2</v>
      </c>
      <c r="C21631">
        <f>IFERROR(((VLOOKUP(A21631,'Interest Rates-10yr'!$A$9:$C$15239,2,FALSE))-B21631),C21630)</f>
        <v>1.5699999999999998</v>
      </c>
      <c r="D21631" s="98">
        <f>AVERAGE(C$10:C21631)</f>
        <v>1.0314869114790424</v>
      </c>
      <c r="G21631" s="23"/>
    </row>
    <row r="21632" spans="1:7" customFormat="1">
      <c r="A21632" s="4">
        <v>44270</v>
      </c>
      <c r="B21632">
        <v>7.0000000000000007E-2</v>
      </c>
      <c r="C21632">
        <f>IFERROR(((VLOOKUP(A21632,'Interest Rates-10yr'!$A$9:$C$15239,2,FALSE))-B21632),C21631)</f>
        <v>1.55</v>
      </c>
      <c r="D21632" s="98">
        <f>AVERAGE(C$10:C21632)</f>
        <v>1.0315108911806805</v>
      </c>
      <c r="G21632" s="23"/>
    </row>
    <row r="21633" spans="1:8">
      <c r="A21633" s="4">
        <v>44271</v>
      </c>
      <c r="B21633">
        <v>7.0000000000000007E-2</v>
      </c>
      <c r="C21633">
        <f>IFERROR(((VLOOKUP(A21633,'Interest Rates-10yr'!$A$9:$C$15239,2,FALSE))-B21633),C21632)</f>
        <v>1.55</v>
      </c>
      <c r="D21633" s="98">
        <f>AVERAGE(C$10:C21633)</f>
        <v>1.0315348686644401</v>
      </c>
      <c r="H21633"/>
    </row>
    <row r="21634" spans="1:8">
      <c r="A21634" s="4">
        <v>44272</v>
      </c>
      <c r="B21634">
        <v>7.0000000000000007E-2</v>
      </c>
      <c r="C21634">
        <f>IFERROR(((VLOOKUP(A21634,'Interest Rates-10yr'!$A$9:$C$15239,2,FALSE))-B21634),C21633)</f>
        <v>1.5599999999999998</v>
      </c>
      <c r="D21634" s="98">
        <f>AVERAGE(C$10:C21634)</f>
        <v>1.0315593063583748</v>
      </c>
      <c r="H21634"/>
    </row>
    <row r="21635" spans="1:8">
      <c r="A21635" s="4">
        <v>44273</v>
      </c>
      <c r="B21635">
        <v>7.0000000000000007E-2</v>
      </c>
      <c r="C21635">
        <f>IFERROR(((VLOOKUP(A21635,'Interest Rates-10yr'!$A$9:$C$15239,2,FALSE))-B21635),C21634)</f>
        <v>1.64</v>
      </c>
      <c r="D21635" s="98">
        <f>AVERAGE(C$10:C21635)</f>
        <v>1.031587441043182</v>
      </c>
      <c r="H21635"/>
    </row>
    <row r="21636" spans="1:8">
      <c r="A21636" s="4">
        <v>44274</v>
      </c>
      <c r="B21636">
        <v>7.0000000000000007E-2</v>
      </c>
      <c r="C21636">
        <f>IFERROR(((VLOOKUP(A21636,'Interest Rates-10yr'!$A$9:$C$15239,2,FALSE))-B21636),C21635)</f>
        <v>1.67</v>
      </c>
      <c r="D21636" s="98">
        <f>AVERAGE(C$10:C21636)</f>
        <v>1.0316169602811234</v>
      </c>
      <c r="H21636"/>
    </row>
    <row r="21637" spans="1:8">
      <c r="A21637" s="4">
        <v>44275</v>
      </c>
      <c r="B21637">
        <v>7.0000000000000007E-2</v>
      </c>
      <c r="C21637">
        <f>IFERROR(((VLOOKUP(A21637,'Interest Rates-10yr'!$A$9:$C$15239,2,FALSE))-B21637),C21636)</f>
        <v>1.67</v>
      </c>
      <c r="D21637" s="98">
        <f>AVERAGE(C$10:C21637)</f>
        <v>1.0316464767893403</v>
      </c>
      <c r="H21637"/>
    </row>
    <row r="21638" spans="1:8">
      <c r="A21638" s="4">
        <v>44276</v>
      </c>
      <c r="B21638">
        <v>7.0000000000000007E-2</v>
      </c>
      <c r="C21638">
        <f>IFERROR(((VLOOKUP(A21638,'Interest Rates-10yr'!$A$9:$C$15239,2,FALSE))-B21638),C21637)</f>
        <v>1.67</v>
      </c>
      <c r="D21638" s="98">
        <f>AVERAGE(C$10:C21638)</f>
        <v>1.0316759905682116</v>
      </c>
      <c r="H21638"/>
    </row>
    <row r="21639" spans="1:8">
      <c r="A21639" s="4">
        <v>44277</v>
      </c>
      <c r="B21639">
        <v>7.0000000000000007E-2</v>
      </c>
      <c r="C21639">
        <f>IFERROR(((VLOOKUP(A21639,'Interest Rates-10yr'!$A$9:$C$15239,2,FALSE))-B21639),C21638)</f>
        <v>1.6199999999999999</v>
      </c>
      <c r="D21639" s="98">
        <f>AVERAGE(C$10:C21639)</f>
        <v>1.0317031900138627</v>
      </c>
      <c r="H21639"/>
    </row>
    <row r="21640" spans="1:8">
      <c r="A21640" s="4">
        <v>44278</v>
      </c>
      <c r="B21640">
        <v>7.0000000000000007E-2</v>
      </c>
      <c r="C21640">
        <f>IFERROR(((VLOOKUP(A21640,'Interest Rates-10yr'!$A$9:$C$15239,2,FALSE))-B21640),C21639)</f>
        <v>1.5599999999999998</v>
      </c>
      <c r="D21640" s="98">
        <f>AVERAGE(C$10:C21640)</f>
        <v>1.0317276131477902</v>
      </c>
      <c r="H21640"/>
    </row>
    <row r="21641" spans="1:8">
      <c r="A21641" s="4">
        <v>44279</v>
      </c>
      <c r="B21641">
        <v>7.0000000000000007E-2</v>
      </c>
      <c r="C21641">
        <f>IFERROR(((VLOOKUP(A21641,'Interest Rates-10yr'!$A$9:$C$15239,2,FALSE))-B21641),C21640)</f>
        <v>1.55</v>
      </c>
      <c r="D21641" s="98">
        <f>AVERAGE(C$10:C21641)</f>
        <v>1.0317515717455552</v>
      </c>
      <c r="H21641"/>
    </row>
    <row r="21642" spans="1:8">
      <c r="A21642" s="4">
        <v>44280</v>
      </c>
      <c r="B21642">
        <v>7.0000000000000007E-2</v>
      </c>
      <c r="C21642">
        <f>IFERROR(((VLOOKUP(A21642,'Interest Rates-10yr'!$A$9:$C$15239,2,FALSE))-B21642),C21641)</f>
        <v>1.5599999999999998</v>
      </c>
      <c r="D21642" s="98">
        <f>AVERAGE(C$10:C21642)</f>
        <v>1.031775990385053</v>
      </c>
      <c r="H21642"/>
    </row>
    <row r="21643" spans="1:8">
      <c r="A21643" s="4">
        <v>44281</v>
      </c>
      <c r="B21643">
        <v>7.0000000000000007E-2</v>
      </c>
      <c r="C21643">
        <f>IFERROR(((VLOOKUP(A21643,'Interest Rates-10yr'!$A$9:$C$15239,2,FALSE))-B21643),C21642)</f>
        <v>1.5999999999999999</v>
      </c>
      <c r="D21643" s="98">
        <f>AVERAGE(C$10:C21643)</f>
        <v>1.0318022557086</v>
      </c>
      <c r="H21643"/>
    </row>
    <row r="21644" spans="1:8">
      <c r="A21644" s="4">
        <v>44282</v>
      </c>
      <c r="B21644">
        <v>7.0000000000000007E-2</v>
      </c>
      <c r="C21644">
        <f>IFERROR(((VLOOKUP(A21644,'Interest Rates-10yr'!$A$9:$C$15239,2,FALSE))-B21644),C21643)</f>
        <v>1.5999999999999999</v>
      </c>
      <c r="D21644" s="98">
        <f>AVERAGE(C$10:C21644)</f>
        <v>1.0318285186041067</v>
      </c>
      <c r="H21644"/>
    </row>
    <row r="21645" spans="1:8">
      <c r="A21645" s="4">
        <v>44283</v>
      </c>
      <c r="B21645">
        <v>7.0000000000000007E-2</v>
      </c>
      <c r="C21645">
        <f>IFERROR(((VLOOKUP(A21645,'Interest Rates-10yr'!$A$9:$C$15239,2,FALSE))-B21645),C21644)</f>
        <v>1.5999999999999999</v>
      </c>
      <c r="D21645" s="98">
        <f>AVERAGE(C$10:C21645)</f>
        <v>1.0318547790719101</v>
      </c>
      <c r="H21645"/>
    </row>
    <row r="21646" spans="1:8">
      <c r="A21646" s="4">
        <v>44284</v>
      </c>
      <c r="B21646">
        <v>7.0000000000000007E-2</v>
      </c>
      <c r="C21646">
        <f>IFERROR(((VLOOKUP(A21646,'Interest Rates-10yr'!$A$9:$C$15239,2,FALSE))-B21646),C21645)</f>
        <v>1.66</v>
      </c>
      <c r="D21646" s="98">
        <f>AVERAGE(C$10:C21646)</f>
        <v>1.0318838101400307</v>
      </c>
      <c r="H21646"/>
    </row>
    <row r="21647" spans="1:8">
      <c r="A21647" s="4">
        <v>44285</v>
      </c>
      <c r="B21647">
        <v>7.0000000000000007E-2</v>
      </c>
      <c r="C21647">
        <f>IFERROR(((VLOOKUP(A21647,'Interest Rates-10yr'!$A$9:$C$15239,2,FALSE))-B21647),C21646)</f>
        <v>1.66</v>
      </c>
      <c r="D21647" s="98">
        <f>AVERAGE(C$10:C21647)</f>
        <v>1.0319128385248104</v>
      </c>
      <c r="H21647"/>
    </row>
    <row r="21648" spans="1:8">
      <c r="A21648" s="4">
        <v>44286</v>
      </c>
      <c r="B21648">
        <v>0.06</v>
      </c>
      <c r="C21648">
        <f>IFERROR(((VLOOKUP(A21648,'Interest Rates-10yr'!$A$9:$C$15239,2,FALSE))-B21648),C21647)</f>
        <v>1.68</v>
      </c>
      <c r="D21648" s="98">
        <f>AVERAGE(C$10:C21648)</f>
        <v>1.0319427884837491</v>
      </c>
      <c r="F21648" s="12" t="s">
        <v>322</v>
      </c>
      <c r="G21648" s="23">
        <f>(AVERAGE(B21559:B21648))/100</f>
        <v>7.6888888888889024E-4</v>
      </c>
      <c r="H21648" s="23">
        <f>(AVERAGE(C21559:C21648))/100</f>
        <v>1.2458888888888882E-2</v>
      </c>
    </row>
    <row r="21649" spans="1:7" customFormat="1">
      <c r="A21649" s="4">
        <v>44287</v>
      </c>
      <c r="B21649">
        <v>7.0000000000000007E-2</v>
      </c>
      <c r="C21649">
        <f>IFERROR(((VLOOKUP(A21649,'Interest Rates-10yr'!$A$9:$C$15239,2,FALSE))-B21649),C21648)</f>
        <v>1.6199999999999999</v>
      </c>
      <c r="D21649" s="98">
        <f>AVERAGE(C$10:C21649)</f>
        <v>1.0319699630314161</v>
      </c>
      <c r="G21649" s="23"/>
    </row>
    <row r="21650" spans="1:7" customFormat="1">
      <c r="A21650" s="4">
        <v>44288</v>
      </c>
      <c r="B21650">
        <v>7.0000000000000007E-2</v>
      </c>
      <c r="C21650">
        <f>IFERROR(((VLOOKUP(A21650,'Interest Rates-10yr'!$A$9:$C$15239,2,FALSE))-B21650),C21649)</f>
        <v>1.65</v>
      </c>
      <c r="D21650" s="98">
        <f>AVERAGE(C$10:C21650)</f>
        <v>1.0319985213252552</v>
      </c>
      <c r="G21650" s="23"/>
    </row>
    <row r="21651" spans="1:7" customFormat="1">
      <c r="A21651" s="4">
        <v>44289</v>
      </c>
      <c r="B21651">
        <v>7.0000000000000007E-2</v>
      </c>
      <c r="C21651">
        <f>IFERROR(((VLOOKUP(A21651,'Interest Rates-10yr'!$A$9:$C$15239,2,FALSE))-B21651),C21650)</f>
        <v>1.65</v>
      </c>
      <c r="D21651" s="98">
        <f>AVERAGE(C$10:C21651)</f>
        <v>1.0320270769799393</v>
      </c>
      <c r="G21651" s="23"/>
    </row>
    <row r="21652" spans="1:7" customFormat="1">
      <c r="A21652" s="4">
        <v>44290</v>
      </c>
      <c r="B21652">
        <v>7.0000000000000007E-2</v>
      </c>
      <c r="C21652">
        <f>IFERROR(((VLOOKUP(A21652,'Interest Rates-10yr'!$A$9:$C$15239,2,FALSE))-B21652),C21651)</f>
        <v>1.65</v>
      </c>
      <c r="D21652" s="98">
        <f>AVERAGE(C$10:C21652)</f>
        <v>1.0320556299958346</v>
      </c>
      <c r="G21652" s="23"/>
    </row>
    <row r="21653" spans="1:7" customFormat="1">
      <c r="A21653" s="4">
        <v>44291</v>
      </c>
      <c r="B21653">
        <v>7.0000000000000007E-2</v>
      </c>
      <c r="C21653">
        <f>IFERROR(((VLOOKUP(A21653,'Interest Rates-10yr'!$A$9:$C$15239,2,FALSE))-B21653),C21652)</f>
        <v>1.66</v>
      </c>
      <c r="D21653" s="98">
        <f>AVERAGE(C$10:C21653)</f>
        <v>1.032084642395114</v>
      </c>
      <c r="G21653" s="23"/>
    </row>
    <row r="21654" spans="1:7" customFormat="1">
      <c r="A21654" s="4">
        <v>44292</v>
      </c>
      <c r="B21654">
        <v>7.0000000000000007E-2</v>
      </c>
      <c r="C21654">
        <f>IFERROR(((VLOOKUP(A21654,'Interest Rates-10yr'!$A$9:$C$15239,2,FALSE))-B21654),C21653)</f>
        <v>1.5999999999999999</v>
      </c>
      <c r="D21654" s="98">
        <f>AVERAGE(C$10:C21654)</f>
        <v>1.0321108801108732</v>
      </c>
      <c r="G21654" s="23"/>
    </row>
    <row r="21655" spans="1:7" customFormat="1">
      <c r="A21655" s="4">
        <v>44293</v>
      </c>
      <c r="B21655">
        <v>7.0000000000000007E-2</v>
      </c>
      <c r="C21655">
        <f>IFERROR(((VLOOKUP(A21655,'Interest Rates-10yr'!$A$9:$C$15239,2,FALSE))-B21655),C21654)</f>
        <v>1.6099999999999999</v>
      </c>
      <c r="D21655" s="98">
        <f>AVERAGE(C$10:C21655)</f>
        <v>1.0321375773814954</v>
      </c>
      <c r="G21655" s="23"/>
    </row>
    <row r="21656" spans="1:7" customFormat="1">
      <c r="A21656" s="4">
        <v>44294</v>
      </c>
      <c r="B21656">
        <v>7.0000000000000007E-2</v>
      </c>
      <c r="C21656">
        <f>IFERROR(((VLOOKUP(A21656,'Interest Rates-10yr'!$A$9:$C$15239,2,FALSE))-B21656),C21655)</f>
        <v>1.5699999999999998</v>
      </c>
      <c r="D21656" s="98">
        <f>AVERAGE(C$10:C21656)</f>
        <v>1.032162424354407</v>
      </c>
      <c r="G21656" s="23"/>
    </row>
    <row r="21657" spans="1:7" customFormat="1">
      <c r="A21657" s="4">
        <v>44295</v>
      </c>
      <c r="B21657">
        <v>7.0000000000000007E-2</v>
      </c>
      <c r="C21657">
        <f>IFERROR(((VLOOKUP(A21657,'Interest Rates-10yr'!$A$9:$C$15239,2,FALSE))-B21657),C21656)</f>
        <v>1.5999999999999999</v>
      </c>
      <c r="D21657" s="98">
        <f>AVERAGE(C$10:C21657)</f>
        <v>1.0321886548410868</v>
      </c>
      <c r="G21657" s="23"/>
    </row>
    <row r="21658" spans="1:7" customFormat="1">
      <c r="A21658" s="4">
        <v>44296</v>
      </c>
      <c r="B21658">
        <v>7.0000000000000007E-2</v>
      </c>
      <c r="C21658">
        <f>IFERROR(((VLOOKUP(A21658,'Interest Rates-10yr'!$A$9:$C$15239,2,FALSE))-B21658),C21657)</f>
        <v>1.5999999999999999</v>
      </c>
      <c r="D21658" s="98">
        <f>AVERAGE(C$10:C21658)</f>
        <v>1.032214882904515</v>
      </c>
      <c r="G21658" s="23"/>
    </row>
    <row r="21659" spans="1:7" customFormat="1">
      <c r="A21659" s="4">
        <v>44297</v>
      </c>
      <c r="B21659">
        <v>7.0000000000000007E-2</v>
      </c>
      <c r="C21659">
        <f>IFERROR(((VLOOKUP(A21659,'Interest Rates-10yr'!$A$9:$C$15239,2,FALSE))-B21659),C21658)</f>
        <v>1.5999999999999999</v>
      </c>
      <c r="D21659" s="98">
        <f>AVERAGE(C$10:C21659)</f>
        <v>1.0322411085450274</v>
      </c>
      <c r="G21659" s="23"/>
    </row>
    <row r="21660" spans="1:7" customFormat="1">
      <c r="A21660" s="4">
        <v>44298</v>
      </c>
      <c r="B21660">
        <v>7.0000000000000007E-2</v>
      </c>
      <c r="C21660">
        <f>IFERROR(((VLOOKUP(A21660,'Interest Rates-10yr'!$A$9:$C$15239,2,FALSE))-B21660),C21659)</f>
        <v>1.6199999999999999</v>
      </c>
      <c r="D21660" s="98">
        <f>AVERAGE(C$10:C21660)</f>
        <v>1.0322682555078215</v>
      </c>
      <c r="G21660" s="23"/>
    </row>
    <row r="21661" spans="1:7" customFormat="1">
      <c r="A21661" s="4">
        <v>44299</v>
      </c>
      <c r="B21661">
        <v>7.0000000000000007E-2</v>
      </c>
      <c r="C21661">
        <f>IFERROR(((VLOOKUP(A21661,'Interest Rates-10yr'!$A$9:$C$15239,2,FALSE))-B21661),C21660)</f>
        <v>1.5699999999999998</v>
      </c>
      <c r="D21661" s="98">
        <f>AVERAGE(C$10:C21661)</f>
        <v>1.0322930907075487</v>
      </c>
      <c r="G21661" s="23"/>
    </row>
    <row r="21662" spans="1:7" customFormat="1">
      <c r="A21662" s="4">
        <v>44300</v>
      </c>
      <c r="B21662">
        <v>7.0000000000000007E-2</v>
      </c>
      <c r="C21662">
        <f>IFERROR(((VLOOKUP(A21662,'Interest Rates-10yr'!$A$9:$C$15239,2,FALSE))-B21662),C21661)</f>
        <v>1.5699999999999998</v>
      </c>
      <c r="D21662" s="98">
        <f>AVERAGE(C$10:C21662)</f>
        <v>1.0323179236133488</v>
      </c>
      <c r="G21662" s="23"/>
    </row>
    <row r="21663" spans="1:7" customFormat="1">
      <c r="A21663" s="4">
        <v>44301</v>
      </c>
      <c r="B21663">
        <v>7.0000000000000007E-2</v>
      </c>
      <c r="C21663">
        <f>IFERROR(((VLOOKUP(A21663,'Interest Rates-10yr'!$A$9:$C$15239,2,FALSE))-B21663),C21662)</f>
        <v>1.49</v>
      </c>
      <c r="D21663" s="98">
        <f>AVERAGE(C$10:C21663)</f>
        <v>1.0323390597580051</v>
      </c>
      <c r="G21663" s="23"/>
    </row>
    <row r="21664" spans="1:7" customFormat="1">
      <c r="A21664" s="4">
        <v>44302</v>
      </c>
      <c r="B21664">
        <v>7.0000000000000007E-2</v>
      </c>
      <c r="C21664">
        <f>IFERROR(((VLOOKUP(A21664,'Interest Rates-10yr'!$A$9:$C$15239,2,FALSE))-B21664),C21663)</f>
        <v>1.52</v>
      </c>
      <c r="D21664" s="98">
        <f>AVERAGE(C$10:C21664)</f>
        <v>1.0323615793119301</v>
      </c>
      <c r="G21664" s="23"/>
    </row>
    <row r="21665" spans="1:7" customFormat="1">
      <c r="A21665" s="4">
        <v>44303</v>
      </c>
      <c r="B21665">
        <v>7.0000000000000007E-2</v>
      </c>
      <c r="C21665">
        <f>IFERROR(((VLOOKUP(A21665,'Interest Rates-10yr'!$A$9:$C$15239,2,FALSE))-B21665),C21664)</f>
        <v>1.52</v>
      </c>
      <c r="D21665" s="98">
        <f>AVERAGE(C$10:C21665)</f>
        <v>1.0323840967861029</v>
      </c>
      <c r="G21665" s="23"/>
    </row>
    <row r="21666" spans="1:7" customFormat="1">
      <c r="A21666" s="4">
        <v>44304</v>
      </c>
      <c r="B21666">
        <v>7.0000000000000007E-2</v>
      </c>
      <c r="C21666">
        <f>IFERROR(((VLOOKUP(A21666,'Interest Rates-10yr'!$A$9:$C$15239,2,FALSE))-B21666),C21665)</f>
        <v>1.52</v>
      </c>
      <c r="D21666" s="98">
        <f>AVERAGE(C$10:C21666)</f>
        <v>1.032406612180812</v>
      </c>
      <c r="G21666" s="23"/>
    </row>
    <row r="21667" spans="1:7" customFormat="1">
      <c r="A21667" s="4">
        <v>44305</v>
      </c>
      <c r="B21667">
        <v>7.0000000000000007E-2</v>
      </c>
      <c r="C21667">
        <f>IFERROR(((VLOOKUP(A21667,'Interest Rates-10yr'!$A$9:$C$15239,2,FALSE))-B21667),C21666)</f>
        <v>1.54</v>
      </c>
      <c r="D21667" s="98">
        <f>AVERAGE(C$10:C21667)</f>
        <v>1.0324300489426468</v>
      </c>
      <c r="G21667" s="23"/>
    </row>
    <row r="21668" spans="1:7" customFormat="1">
      <c r="A21668" s="4">
        <v>44306</v>
      </c>
      <c r="B21668">
        <v>7.0000000000000007E-2</v>
      </c>
      <c r="C21668">
        <f>IFERROR(((VLOOKUP(A21668,'Interest Rates-10yr'!$A$9:$C$15239,2,FALSE))-B21668),C21667)</f>
        <v>1.51</v>
      </c>
      <c r="D21668" s="98">
        <f>AVERAGE(C$10:C21668)</f>
        <v>1.0324520984348236</v>
      </c>
      <c r="G21668" s="23"/>
    </row>
    <row r="21669" spans="1:7" customFormat="1">
      <c r="A21669" s="4">
        <v>44307</v>
      </c>
      <c r="B21669">
        <v>7.0000000000000007E-2</v>
      </c>
      <c r="C21669">
        <f>IFERROR(((VLOOKUP(A21669,'Interest Rates-10yr'!$A$9:$C$15239,2,FALSE))-B21669),C21668)</f>
        <v>1.5</v>
      </c>
      <c r="D21669" s="98">
        <f>AVERAGE(C$10:C21669)</f>
        <v>1.0324736842105191</v>
      </c>
      <c r="G21669" s="23"/>
    </row>
    <row r="21670" spans="1:7" customFormat="1">
      <c r="A21670" s="4">
        <v>44308</v>
      </c>
      <c r="B21670">
        <v>7.0000000000000007E-2</v>
      </c>
      <c r="C21670">
        <f>IFERROR(((VLOOKUP(A21670,'Interest Rates-10yr'!$A$9:$C$15239,2,FALSE))-B21670),C21669)</f>
        <v>1.5</v>
      </c>
      <c r="D21670" s="98">
        <f>AVERAGE(C$10:C21670)</f>
        <v>1.0324952679931603</v>
      </c>
      <c r="G21670" s="23"/>
    </row>
    <row r="21671" spans="1:7" customFormat="1">
      <c r="A21671" s="4">
        <v>44309</v>
      </c>
      <c r="B21671">
        <v>7.0000000000000007E-2</v>
      </c>
      <c r="C21671">
        <f>IFERROR(((VLOOKUP(A21671,'Interest Rates-10yr'!$A$9:$C$15239,2,FALSE))-B21671),C21670)</f>
        <v>1.51</v>
      </c>
      <c r="D21671" s="98">
        <f>AVERAGE(C$10:C21671)</f>
        <v>1.0325173114209141</v>
      </c>
      <c r="G21671" s="23"/>
    </row>
    <row r="21672" spans="1:7" customFormat="1">
      <c r="A21672" s="4">
        <v>44310</v>
      </c>
      <c r="B21672">
        <v>7.0000000000000007E-2</v>
      </c>
      <c r="C21672">
        <f>IFERROR(((VLOOKUP(A21672,'Interest Rates-10yr'!$A$9:$C$15239,2,FALSE))-B21672),C21671)</f>
        <v>1.51</v>
      </c>
      <c r="D21672" s="98">
        <f>AVERAGE(C$10:C21672)</f>
        <v>1.0325393528135458</v>
      </c>
      <c r="G21672" s="23"/>
    </row>
    <row r="21673" spans="1:7" customFormat="1">
      <c r="A21673" s="4">
        <v>44311</v>
      </c>
      <c r="B21673">
        <v>7.0000000000000007E-2</v>
      </c>
      <c r="C21673">
        <f>IFERROR(((VLOOKUP(A21673,'Interest Rates-10yr'!$A$9:$C$15239,2,FALSE))-B21673),C21672)</f>
        <v>1.51</v>
      </c>
      <c r="D21673" s="98">
        <f>AVERAGE(C$10:C21673)</f>
        <v>1.0325613921713368</v>
      </c>
      <c r="G21673" s="23"/>
    </row>
    <row r="21674" spans="1:7" customFormat="1">
      <c r="A21674" s="4">
        <v>44312</v>
      </c>
      <c r="B21674">
        <v>7.0000000000000007E-2</v>
      </c>
      <c r="C21674">
        <f>IFERROR(((VLOOKUP(A21674,'Interest Rates-10yr'!$A$9:$C$15239,2,FALSE))-B21674),C21673)</f>
        <v>1.51</v>
      </c>
      <c r="D21674" s="98">
        <f>AVERAGE(C$10:C21674)</f>
        <v>1.032583429494569</v>
      </c>
      <c r="G21674" s="23"/>
    </row>
    <row r="21675" spans="1:7" customFormat="1">
      <c r="A21675" s="4">
        <v>44313</v>
      </c>
      <c r="B21675">
        <v>7.0000000000000007E-2</v>
      </c>
      <c r="C21675">
        <f>IFERROR(((VLOOKUP(A21675,'Interest Rates-10yr'!$A$9:$C$15239,2,FALSE))-B21675),C21674)</f>
        <v>1.5599999999999998</v>
      </c>
      <c r="D21675" s="98">
        <f>AVERAGE(C$10:C21675)</f>
        <v>1.0326077725468401</v>
      </c>
      <c r="G21675" s="23"/>
    </row>
    <row r="21676" spans="1:7" customFormat="1">
      <c r="A21676" s="4">
        <v>44314</v>
      </c>
      <c r="B21676">
        <v>7.0000000000000007E-2</v>
      </c>
      <c r="C21676">
        <f>IFERROR(((VLOOKUP(A21676,'Interest Rates-10yr'!$A$9:$C$15239,2,FALSE))-B21676),C21675)</f>
        <v>1.5599999999999998</v>
      </c>
      <c r="D21676" s="98">
        <f>AVERAGE(C$10:C21676)</f>
        <v>1.032632113352095</v>
      </c>
      <c r="G21676" s="23"/>
    </row>
    <row r="21677" spans="1:7" customFormat="1">
      <c r="A21677" s="4">
        <v>44315</v>
      </c>
      <c r="B21677">
        <v>0.06</v>
      </c>
      <c r="C21677">
        <f>IFERROR(((VLOOKUP(A21677,'Interest Rates-10yr'!$A$9:$C$15239,2,FALSE))-B21677),C21676)</f>
        <v>1.5899999999999999</v>
      </c>
      <c r="D21677" s="98">
        <f>AVERAGE(C$10:C21677)</f>
        <v>1.032657836440827</v>
      </c>
      <c r="G21677" s="23"/>
    </row>
    <row r="21678" spans="1:7" customFormat="1">
      <c r="A21678" s="4">
        <v>44316</v>
      </c>
      <c r="B21678">
        <v>0.05</v>
      </c>
      <c r="C21678">
        <f>IFERROR(((VLOOKUP(A21678,'Interest Rates-10yr'!$A$9:$C$15239,2,FALSE))-B21678),C21677)</f>
        <v>1.5999999999999999</v>
      </c>
      <c r="D21678" s="98">
        <f>AVERAGE(C$10:C21678)</f>
        <v>1.0326840186441386</v>
      </c>
      <c r="G21678" s="23"/>
    </row>
    <row r="21679" spans="1:7" customFormat="1">
      <c r="A21679" s="4">
        <v>44317</v>
      </c>
      <c r="B21679">
        <v>0.05</v>
      </c>
      <c r="C21679">
        <f>IFERROR(((VLOOKUP(A21679,'Interest Rates-10yr'!$A$9:$C$15239,2,FALSE))-B21679),C21678)</f>
        <v>1.5999999999999999</v>
      </c>
      <c r="D21679" s="98">
        <f>AVERAGE(C$10:C21679)</f>
        <v>1.0327101984310032</v>
      </c>
      <c r="G21679" s="23"/>
    </row>
    <row r="21680" spans="1:7" customFormat="1">
      <c r="A21680" s="4">
        <v>44318</v>
      </c>
      <c r="B21680">
        <v>0.05</v>
      </c>
      <c r="C21680">
        <f>IFERROR(((VLOOKUP(A21680,'Interest Rates-10yr'!$A$9:$C$15239,2,FALSE))-B21680),C21679)</f>
        <v>1.5999999999999999</v>
      </c>
      <c r="D21680" s="98">
        <f>AVERAGE(C$10:C21680)</f>
        <v>1.0327363758017551</v>
      </c>
      <c r="G21680" s="23"/>
    </row>
    <row r="21681" spans="1:7" customFormat="1">
      <c r="A21681" s="4">
        <v>44319</v>
      </c>
      <c r="B21681">
        <v>0.06</v>
      </c>
      <c r="C21681">
        <f>IFERROR(((VLOOKUP(A21681,'Interest Rates-10yr'!$A$9:$C$15239,2,FALSE))-B21681),C21680)</f>
        <v>1.5699999999999998</v>
      </c>
      <c r="D21681" s="98">
        <f>AVERAGE(C$10:C21681)</f>
        <v>1.0327611664820893</v>
      </c>
      <c r="G21681" s="23"/>
    </row>
    <row r="21682" spans="1:7" customFormat="1">
      <c r="A21682" s="4">
        <v>44320</v>
      </c>
      <c r="B21682">
        <v>0.06</v>
      </c>
      <c r="C21682">
        <f>IFERROR(((VLOOKUP(A21682,'Interest Rates-10yr'!$A$9:$C$15239,2,FALSE))-B21682),C21681)</f>
        <v>1.55</v>
      </c>
      <c r="D21682" s="98">
        <f>AVERAGE(C$10:C21682)</f>
        <v>1.0327850320675418</v>
      </c>
      <c r="G21682" s="23"/>
    </row>
    <row r="21683" spans="1:7" customFormat="1">
      <c r="A21683" s="4">
        <v>44321</v>
      </c>
      <c r="B21683">
        <v>0.06</v>
      </c>
      <c r="C21683">
        <f>IFERROR(((VLOOKUP(A21683,'Interest Rates-10yr'!$A$9:$C$15239,2,FALSE))-B21683),C21682)</f>
        <v>1.53</v>
      </c>
      <c r="D21683" s="98">
        <f>AVERAGE(C$10:C21683)</f>
        <v>1.0328079726861601</v>
      </c>
      <c r="G21683" s="23"/>
    </row>
    <row r="21684" spans="1:7" customFormat="1">
      <c r="A21684" s="4">
        <v>44322</v>
      </c>
      <c r="B21684">
        <v>0.06</v>
      </c>
      <c r="C21684">
        <f>IFERROR(((VLOOKUP(A21684,'Interest Rates-10yr'!$A$9:$C$15239,2,FALSE))-B21684),C21683)</f>
        <v>1.52</v>
      </c>
      <c r="D21684" s="98">
        <f>AVERAGE(C$10:C21684)</f>
        <v>1.032830449826982</v>
      </c>
      <c r="G21684" s="23"/>
    </row>
    <row r="21685" spans="1:7" customFormat="1">
      <c r="A21685" s="4">
        <v>44323</v>
      </c>
      <c r="B21685">
        <v>0.06</v>
      </c>
      <c r="C21685">
        <f>IFERROR(((VLOOKUP(A21685,'Interest Rates-10yr'!$A$9:$C$15239,2,FALSE))-B21685),C21684)</f>
        <v>1.54</v>
      </c>
      <c r="D21685" s="98">
        <f>AVERAGE(C$10:C21685)</f>
        <v>1.0328538475733455</v>
      </c>
      <c r="G21685" s="23"/>
    </row>
    <row r="21686" spans="1:7" customFormat="1">
      <c r="A21686" s="4">
        <v>44324</v>
      </c>
      <c r="B21686">
        <v>0.06</v>
      </c>
      <c r="C21686">
        <f>IFERROR(((VLOOKUP(A21686,'Interest Rates-10yr'!$A$9:$C$15239,2,FALSE))-B21686),C21685)</f>
        <v>1.54</v>
      </c>
      <c r="D21686" s="98">
        <f>AVERAGE(C$10:C21686)</f>
        <v>1.0328772431609465</v>
      </c>
      <c r="G21686" s="23"/>
    </row>
    <row r="21687" spans="1:7" customFormat="1">
      <c r="A21687" s="4">
        <v>44325</v>
      </c>
      <c r="B21687">
        <v>0.06</v>
      </c>
      <c r="C21687">
        <f>IFERROR(((VLOOKUP(A21687,'Interest Rates-10yr'!$A$9:$C$15239,2,FALSE))-B21687),C21686)</f>
        <v>1.54</v>
      </c>
      <c r="D21687" s="98">
        <f>AVERAGE(C$10:C21687)</f>
        <v>1.0329006365900839</v>
      </c>
      <c r="G21687" s="23"/>
    </row>
    <row r="21688" spans="1:7" customFormat="1">
      <c r="A21688" s="4">
        <v>44326</v>
      </c>
      <c r="B21688">
        <v>0.06</v>
      </c>
      <c r="C21688">
        <f>IFERROR(((VLOOKUP(A21688,'Interest Rates-10yr'!$A$9:$C$15239,2,FALSE))-B21688),C21687)</f>
        <v>1.5699999999999998</v>
      </c>
      <c r="D21688" s="98">
        <f>AVERAGE(C$10:C21688)</f>
        <v>1.0329254116887234</v>
      </c>
      <c r="G21688" s="23"/>
    </row>
    <row r="21689" spans="1:7" customFormat="1">
      <c r="A21689" s="4">
        <v>44327</v>
      </c>
      <c r="B21689">
        <v>0.06</v>
      </c>
      <c r="C21689">
        <f>IFERROR(((VLOOKUP(A21689,'Interest Rates-10yr'!$A$9:$C$15239,2,FALSE))-B21689),C21688)</f>
        <v>1.5799999999999998</v>
      </c>
      <c r="D21689" s="98">
        <f>AVERAGE(C$10:C21689)</f>
        <v>1.0329506457564501</v>
      </c>
      <c r="G21689" s="23"/>
    </row>
    <row r="21690" spans="1:7" customFormat="1">
      <c r="A21690" s="4">
        <v>44328</v>
      </c>
      <c r="B21690">
        <v>0.06</v>
      </c>
      <c r="C21690">
        <f>IFERROR(((VLOOKUP(A21690,'Interest Rates-10yr'!$A$9:$C$15239,2,FALSE))-B21690),C21689)</f>
        <v>1.63</v>
      </c>
      <c r="D21690" s="98">
        <f>AVERAGE(C$10:C21690)</f>
        <v>1.0329781836631078</v>
      </c>
      <c r="G21690" s="23"/>
    </row>
    <row r="21691" spans="1:7" customFormat="1">
      <c r="A21691" s="4">
        <v>44329</v>
      </c>
      <c r="B21691">
        <v>0.06</v>
      </c>
      <c r="C21691">
        <f>IFERROR(((VLOOKUP(A21691,'Interest Rates-10yr'!$A$9:$C$15239,2,FALSE))-B21691),C21690)</f>
        <v>1.5999999999999999</v>
      </c>
      <c r="D21691" s="98">
        <f>AVERAGE(C$10:C21691)</f>
        <v>1.0330043353934064</v>
      </c>
      <c r="G21691" s="23"/>
    </row>
    <row r="21692" spans="1:7" customFormat="1">
      <c r="A21692" s="4">
        <v>44330</v>
      </c>
      <c r="B21692">
        <v>0.06</v>
      </c>
      <c r="C21692">
        <f>IFERROR(((VLOOKUP(A21692,'Interest Rates-10yr'!$A$9:$C$15239,2,FALSE))-B21692),C21691)</f>
        <v>1.5699999999999998</v>
      </c>
      <c r="D21692" s="98">
        <f>AVERAGE(C$10:C21692)</f>
        <v>1.0330291011391337</v>
      </c>
      <c r="G21692" s="23"/>
    </row>
    <row r="21693" spans="1:7" customFormat="1">
      <c r="A21693" s="4">
        <v>44331</v>
      </c>
      <c r="B21693">
        <v>0.06</v>
      </c>
      <c r="C21693">
        <f>IFERROR(((VLOOKUP(A21693,'Interest Rates-10yr'!$A$9:$C$15239,2,FALSE))-B21693),C21692)</f>
        <v>1.5699999999999998</v>
      </c>
      <c r="D21693" s="98">
        <f>AVERAGE(C$10:C21693)</f>
        <v>1.0330538646006198</v>
      </c>
      <c r="G21693" s="23"/>
    </row>
    <row r="21694" spans="1:7" customFormat="1">
      <c r="A21694" s="4">
        <v>44332</v>
      </c>
      <c r="B21694">
        <v>0.06</v>
      </c>
      <c r="C21694">
        <f>IFERROR(((VLOOKUP(A21694,'Interest Rates-10yr'!$A$9:$C$15239,2,FALSE))-B21694),C21693)</f>
        <v>1.5699999999999998</v>
      </c>
      <c r="D21694" s="98">
        <f>AVERAGE(C$10:C21694)</f>
        <v>1.0330786257781801</v>
      </c>
      <c r="G21694" s="23"/>
    </row>
    <row r="21695" spans="1:7" customFormat="1">
      <c r="A21695" s="4">
        <v>44333</v>
      </c>
      <c r="B21695">
        <v>0.06</v>
      </c>
      <c r="C21695">
        <f>IFERROR(((VLOOKUP(A21695,'Interest Rates-10yr'!$A$9:$C$15239,2,FALSE))-B21695),C21694)</f>
        <v>1.5799999999999998</v>
      </c>
      <c r="D21695" s="98">
        <f>AVERAGE(C$10:C21695)</f>
        <v>1.0331038457991257</v>
      </c>
      <c r="G21695" s="23"/>
    </row>
    <row r="21696" spans="1:7" customFormat="1">
      <c r="A21696" s="4">
        <v>44334</v>
      </c>
      <c r="B21696">
        <v>0.06</v>
      </c>
      <c r="C21696">
        <f>IFERROR(((VLOOKUP(A21696,'Interest Rates-10yr'!$A$9:$C$15239,2,FALSE))-B21696),C21695)</f>
        <v>1.5799999999999998</v>
      </c>
      <c r="D21696" s="98">
        <f>AVERAGE(C$10:C21696)</f>
        <v>1.0331290634942518</v>
      </c>
      <c r="G21696" s="23"/>
    </row>
    <row r="21697" spans="1:7" customFormat="1">
      <c r="A21697" s="4">
        <v>44335</v>
      </c>
      <c r="B21697">
        <v>0.06</v>
      </c>
      <c r="C21697">
        <f>IFERROR(((VLOOKUP(A21697,'Interest Rates-10yr'!$A$9:$C$15239,2,FALSE))-B21697),C21696)</f>
        <v>1.6199999999999999</v>
      </c>
      <c r="D21697" s="98">
        <f>AVERAGE(C$10:C21697)</f>
        <v>1.0331561232017632</v>
      </c>
      <c r="G21697" s="23"/>
    </row>
    <row r="21698" spans="1:7" customFormat="1">
      <c r="A21698" s="4">
        <v>44336</v>
      </c>
      <c r="B21698">
        <v>0.06</v>
      </c>
      <c r="C21698">
        <f>IFERROR(((VLOOKUP(A21698,'Interest Rates-10yr'!$A$9:$C$15239,2,FALSE))-B21698),C21697)</f>
        <v>1.5699999999999998</v>
      </c>
      <c r="D21698" s="98">
        <f>AVERAGE(C$10:C21698)</f>
        <v>1.0331808750979685</v>
      </c>
      <c r="G21698" s="23"/>
    </row>
    <row r="21699" spans="1:7" customFormat="1">
      <c r="A21699" s="4">
        <v>44337</v>
      </c>
      <c r="B21699">
        <v>0.06</v>
      </c>
      <c r="C21699">
        <f>IFERROR(((VLOOKUP(A21699,'Interest Rates-10yr'!$A$9:$C$15239,2,FALSE))-B21699),C21698)</f>
        <v>1.5699999999999998</v>
      </c>
      <c r="D21699" s="98">
        <f>AVERAGE(C$10:C21699)</f>
        <v>1.0332056247118413</v>
      </c>
      <c r="G21699" s="23"/>
    </row>
    <row r="21700" spans="1:7" customFormat="1">
      <c r="A21700" s="4">
        <v>44338</v>
      </c>
      <c r="B21700">
        <v>0.06</v>
      </c>
      <c r="C21700">
        <f>IFERROR(((VLOOKUP(A21700,'Interest Rates-10yr'!$A$9:$C$15239,2,FALSE))-B21700),C21699)</f>
        <v>1.5699999999999998</v>
      </c>
      <c r="D21700" s="98">
        <f>AVERAGE(C$10:C21700)</f>
        <v>1.0332303720436973</v>
      </c>
      <c r="G21700" s="23"/>
    </row>
    <row r="21701" spans="1:7" customFormat="1">
      <c r="A21701" s="4">
        <v>44339</v>
      </c>
      <c r="B21701">
        <v>0.06</v>
      </c>
      <c r="C21701">
        <f>IFERROR(((VLOOKUP(A21701,'Interest Rates-10yr'!$A$9:$C$15239,2,FALSE))-B21701),C21700)</f>
        <v>1.5699999999999998</v>
      </c>
      <c r="D21701" s="98">
        <f>AVERAGE(C$10:C21701)</f>
        <v>1.033255117093852</v>
      </c>
      <c r="G21701" s="23"/>
    </row>
    <row r="21702" spans="1:7" customFormat="1">
      <c r="A21702" s="4">
        <v>44340</v>
      </c>
      <c r="B21702">
        <v>0.06</v>
      </c>
      <c r="C21702">
        <f>IFERROR(((VLOOKUP(A21702,'Interest Rates-10yr'!$A$9:$C$15239,2,FALSE))-B21702),C21701)</f>
        <v>1.55</v>
      </c>
      <c r="D21702" s="98">
        <f>AVERAGE(C$10:C21702)</f>
        <v>1.0332789379062295</v>
      </c>
      <c r="G21702" s="23"/>
    </row>
    <row r="21703" spans="1:7" customFormat="1">
      <c r="A21703" s="4">
        <v>44341</v>
      </c>
      <c r="B21703">
        <v>0.06</v>
      </c>
      <c r="C21703">
        <f>IFERROR(((VLOOKUP(A21703,'Interest Rates-10yr'!$A$9:$C$15239,2,FALSE))-B21703),C21702)</f>
        <v>1.5</v>
      </c>
      <c r="D21703" s="98">
        <f>AVERAGE(C$10:C21703)</f>
        <v>1.0333004517378002</v>
      </c>
      <c r="G21703" s="23"/>
    </row>
    <row r="21704" spans="1:7" customFormat="1">
      <c r="A21704" s="4">
        <v>44342</v>
      </c>
      <c r="B21704">
        <v>0.06</v>
      </c>
      <c r="C21704">
        <f>IFERROR(((VLOOKUP(A21704,'Interest Rates-10yr'!$A$9:$C$15239,2,FALSE))-B21704),C21703)</f>
        <v>1.52</v>
      </c>
      <c r="D21704" s="98">
        <f>AVERAGE(C$10:C21704)</f>
        <v>1.0333228854574712</v>
      </c>
      <c r="G21704" s="23"/>
    </row>
    <row r="21705" spans="1:7" customFormat="1">
      <c r="A21705" s="4">
        <v>44343</v>
      </c>
      <c r="B21705">
        <v>0.06</v>
      </c>
      <c r="C21705">
        <f>IFERROR(((VLOOKUP(A21705,'Interest Rates-10yr'!$A$9:$C$15239,2,FALSE))-B21705),C21704)</f>
        <v>1.55</v>
      </c>
      <c r="D21705" s="98">
        <f>AVERAGE(C$10:C21705)</f>
        <v>1.0333466998524998</v>
      </c>
      <c r="G21705" s="23"/>
    </row>
    <row r="21706" spans="1:7" customFormat="1">
      <c r="A21706" s="4">
        <v>44344</v>
      </c>
      <c r="B21706">
        <v>0.05</v>
      </c>
      <c r="C21706">
        <f>IFERROR(((VLOOKUP(A21706,'Interest Rates-10yr'!$A$9:$C$15239,2,FALSE))-B21706),C21705)</f>
        <v>1.53</v>
      </c>
      <c r="D21706" s="98">
        <f>AVERAGE(C$10:C21706)</f>
        <v>1.0333695902659279</v>
      </c>
      <c r="G21706" s="23"/>
    </row>
    <row r="21707" spans="1:7" customFormat="1">
      <c r="A21707" s="4">
        <v>44345</v>
      </c>
      <c r="B21707">
        <v>0.05</v>
      </c>
      <c r="C21707">
        <f>IFERROR(((VLOOKUP(A21707,'Interest Rates-10yr'!$A$9:$C$15239,2,FALSE))-B21707),C21706)</f>
        <v>1.53</v>
      </c>
      <c r="D21707" s="98">
        <f>AVERAGE(C$10:C21707)</f>
        <v>1.0333924785694459</v>
      </c>
      <c r="G21707" s="23"/>
    </row>
    <row r="21708" spans="1:7" customFormat="1">
      <c r="A21708" s="4">
        <v>44346</v>
      </c>
      <c r="B21708">
        <v>0.05</v>
      </c>
      <c r="C21708">
        <f>IFERROR(((VLOOKUP(A21708,'Interest Rates-10yr'!$A$9:$C$15239,2,FALSE))-B21708),C21707)</f>
        <v>1.53</v>
      </c>
      <c r="D21708" s="98">
        <f>AVERAGE(C$10:C21708)</f>
        <v>1.0334153647633455</v>
      </c>
      <c r="G21708" s="23"/>
    </row>
    <row r="21709" spans="1:7" customFormat="1">
      <c r="A21709" s="4">
        <v>44347</v>
      </c>
      <c r="B21709">
        <v>0.05</v>
      </c>
      <c r="C21709">
        <f>IFERROR(((VLOOKUP(A21709,'Interest Rates-10yr'!$A$9:$C$15239,2,FALSE))-B21709),C21708)</f>
        <v>1.53</v>
      </c>
      <c r="D21709" s="98">
        <f>AVERAGE(C$10:C21709)</f>
        <v>1.0334382488479186</v>
      </c>
      <c r="G21709" s="23"/>
    </row>
    <row r="21710" spans="1:7" customFormat="1">
      <c r="A21710" s="4">
        <v>44348</v>
      </c>
      <c r="B21710">
        <v>0.06</v>
      </c>
      <c r="C21710">
        <f>IFERROR(((VLOOKUP(A21710,'Interest Rates-10yr'!$A$9:$C$15239,2,FALSE))-B21710),C21709)</f>
        <v>1.56</v>
      </c>
      <c r="D21710" s="98">
        <f>AVERAGE(C$10:C21710)</f>
        <v>1.0334625132482298</v>
      </c>
      <c r="G21710" s="23"/>
    </row>
    <row r="21711" spans="1:7" customFormat="1">
      <c r="A21711" s="4">
        <v>44349</v>
      </c>
      <c r="B21711">
        <v>0.06</v>
      </c>
      <c r="C21711">
        <f>IFERROR(((VLOOKUP(A21711,'Interest Rates-10yr'!$A$9:$C$15239,2,FALSE))-B21711),C21710)</f>
        <v>1.53</v>
      </c>
      <c r="D21711" s="98">
        <f>AVERAGE(C$10:C21711)</f>
        <v>1.0334853930513239</v>
      </c>
      <c r="G21711" s="23"/>
    </row>
    <row r="21712" spans="1:7" customFormat="1">
      <c r="A21712" s="4">
        <v>44350</v>
      </c>
      <c r="B21712">
        <v>0.06</v>
      </c>
      <c r="C21712">
        <f>IFERROR(((VLOOKUP(A21712,'Interest Rates-10yr'!$A$9:$C$15239,2,FALSE))-B21712),C21711)</f>
        <v>1.5699999999999998</v>
      </c>
      <c r="D21712" s="98">
        <f>AVERAGE(C$10:C21712)</f>
        <v>1.0335101138091431</v>
      </c>
      <c r="G21712" s="23"/>
    </row>
    <row r="21713" spans="1:7" customFormat="1">
      <c r="A21713" s="4">
        <v>44351</v>
      </c>
      <c r="B21713">
        <v>0.06</v>
      </c>
      <c r="C21713">
        <f>IFERROR(((VLOOKUP(A21713,'Interest Rates-10yr'!$A$9:$C$15239,2,FALSE))-B21713),C21712)</f>
        <v>1.5</v>
      </c>
      <c r="D21713" s="98">
        <f>AVERAGE(C$10:C21713)</f>
        <v>1.0335316070770288</v>
      </c>
      <c r="G21713" s="23"/>
    </row>
    <row r="21714" spans="1:7" customFormat="1">
      <c r="A21714" s="4">
        <v>44352</v>
      </c>
      <c r="B21714">
        <v>0.06</v>
      </c>
      <c r="C21714">
        <f>IFERROR(((VLOOKUP(A21714,'Interest Rates-10yr'!$A$9:$C$15239,2,FALSE))-B21714),C21713)</f>
        <v>1.5</v>
      </c>
      <c r="D21714" s="98">
        <f>AVERAGE(C$10:C21714)</f>
        <v>1.0335530983644245</v>
      </c>
      <c r="G21714" s="23"/>
    </row>
    <row r="21715" spans="1:7" customFormat="1">
      <c r="A21715" s="4">
        <v>44353</v>
      </c>
      <c r="B21715">
        <v>0.06</v>
      </c>
      <c r="C21715">
        <f>IFERROR(((VLOOKUP(A21715,'Interest Rates-10yr'!$A$9:$C$15239,2,FALSE))-B21715),C21714)</f>
        <v>1.5</v>
      </c>
      <c r="D21715" s="98">
        <f>AVERAGE(C$10:C21715)</f>
        <v>1.0335745876716038</v>
      </c>
      <c r="G21715" s="23"/>
    </row>
    <row r="21716" spans="1:7" customFormat="1">
      <c r="A21716" s="4">
        <v>44354</v>
      </c>
      <c r="B21716">
        <v>0.06</v>
      </c>
      <c r="C21716">
        <f>IFERROR(((VLOOKUP(A21716,'Interest Rates-10yr'!$A$9:$C$15239,2,FALSE))-B21716),C21715)</f>
        <v>1.51</v>
      </c>
      <c r="D21716" s="98">
        <f>AVERAGE(C$10:C21716)</f>
        <v>1.033596535679727</v>
      </c>
      <c r="G21716" s="23"/>
    </row>
    <row r="21717" spans="1:7" customFormat="1">
      <c r="A21717" s="4">
        <v>44355</v>
      </c>
      <c r="B21717">
        <v>0.06</v>
      </c>
      <c r="C21717">
        <f>IFERROR(((VLOOKUP(A21717,'Interest Rates-10yr'!$A$9:$C$15239,2,FALSE))-B21717),C21716)</f>
        <v>1.47</v>
      </c>
      <c r="D21717" s="98">
        <f>AVERAGE(C$10:C21717)</f>
        <v>1.0336166390270791</v>
      </c>
      <c r="G21717" s="23"/>
    </row>
    <row r="21718" spans="1:7" customFormat="1">
      <c r="A21718" s="4">
        <v>44356</v>
      </c>
      <c r="B21718">
        <v>0.06</v>
      </c>
      <c r="C21718">
        <f>IFERROR(((VLOOKUP(A21718,'Interest Rates-10yr'!$A$9:$C$15239,2,FALSE))-B21718),C21717)</f>
        <v>1.44</v>
      </c>
      <c r="D21718" s="98">
        <f>AVERAGE(C$10:C21718)</f>
        <v>1.0336353586070215</v>
      </c>
      <c r="G21718" s="23"/>
    </row>
    <row r="21719" spans="1:7" customFormat="1">
      <c r="A21719" s="4">
        <v>44357</v>
      </c>
      <c r="B21719">
        <v>0.06</v>
      </c>
      <c r="C21719">
        <f>IFERROR(((VLOOKUP(A21719,'Interest Rates-10yr'!$A$9:$C$15239,2,FALSE))-B21719),C21718)</f>
        <v>1.39</v>
      </c>
      <c r="D21719" s="98">
        <f>AVERAGE(C$10:C21719)</f>
        <v>1.0336517733763164</v>
      </c>
      <c r="G21719" s="23"/>
    </row>
    <row r="21720" spans="1:7" customFormat="1">
      <c r="A21720" s="4">
        <v>44358</v>
      </c>
      <c r="B21720">
        <v>0.06</v>
      </c>
      <c r="C21720">
        <f>IFERROR(((VLOOKUP(A21720,'Interest Rates-10yr'!$A$9:$C$15239,2,FALSE))-B21720),C21719)</f>
        <v>1.41</v>
      </c>
      <c r="D21720" s="98">
        <f>AVERAGE(C$10:C21720)</f>
        <v>1.0336691078255185</v>
      </c>
      <c r="G21720" s="23"/>
    </row>
    <row r="21721" spans="1:7" customFormat="1">
      <c r="A21721" s="4">
        <v>44359</v>
      </c>
      <c r="B21721">
        <v>0.06</v>
      </c>
      <c r="C21721">
        <f>IFERROR(((VLOOKUP(A21721,'Interest Rates-10yr'!$A$9:$C$15239,2,FALSE))-B21721),C21720)</f>
        <v>1.41</v>
      </c>
      <c r="D21721" s="98">
        <f>AVERAGE(C$10:C21721)</f>
        <v>1.0336864406779582</v>
      </c>
      <c r="G21721" s="23"/>
    </row>
    <row r="21722" spans="1:7" customFormat="1">
      <c r="A21722" s="4">
        <v>44360</v>
      </c>
      <c r="B21722">
        <v>0.06</v>
      </c>
      <c r="C21722">
        <f>IFERROR(((VLOOKUP(A21722,'Interest Rates-10yr'!$A$9:$C$15239,2,FALSE))-B21722),C21721)</f>
        <v>1.41</v>
      </c>
      <c r="D21722" s="98">
        <f>AVERAGE(C$10:C21722)</f>
        <v>1.0337037719338567</v>
      </c>
      <c r="G21722" s="23"/>
    </row>
    <row r="21723" spans="1:7" customFormat="1">
      <c r="A21723" s="4">
        <v>44361</v>
      </c>
      <c r="B21723">
        <v>0.06</v>
      </c>
      <c r="C21723">
        <f>IFERROR(((VLOOKUP(A21723,'Interest Rates-10yr'!$A$9:$C$15239,2,FALSE))-B21723),C21722)</f>
        <v>1.45</v>
      </c>
      <c r="D21723" s="98">
        <f>AVERAGE(C$10:C21723)</f>
        <v>1.033722943722936</v>
      </c>
      <c r="G21723" s="23"/>
    </row>
    <row r="21724" spans="1:7" customFormat="1">
      <c r="A21724" s="4">
        <v>44362</v>
      </c>
      <c r="B21724">
        <v>0.06</v>
      </c>
      <c r="C21724">
        <f>IFERROR(((VLOOKUP(A21724,'Interest Rates-10yr'!$A$9:$C$15239,2,FALSE))-B21724),C21723)</f>
        <v>1.45</v>
      </c>
      <c r="D21724" s="98">
        <f>AVERAGE(C$10:C21724)</f>
        <v>1.0337421137462506</v>
      </c>
      <c r="G21724" s="23"/>
    </row>
    <row r="21725" spans="1:7" customFormat="1">
      <c r="A21725" s="4">
        <v>44363</v>
      </c>
      <c r="B21725">
        <v>0.06</v>
      </c>
      <c r="C21725">
        <f>IFERROR(((VLOOKUP(A21725,'Interest Rates-10yr'!$A$9:$C$15239,2,FALSE))-B21725),C21724)</f>
        <v>1.51</v>
      </c>
      <c r="D21725" s="98">
        <f>AVERAGE(C$10:C21725)</f>
        <v>1.0337640449438124</v>
      </c>
      <c r="G21725" s="23"/>
    </row>
    <row r="21726" spans="1:7" customFormat="1">
      <c r="A21726" s="4">
        <v>44364</v>
      </c>
      <c r="B21726">
        <v>0.1</v>
      </c>
      <c r="C21726">
        <f>IFERROR(((VLOOKUP(A21726,'Interest Rates-10yr'!$A$9:$C$15239,2,FALSE))-B21726),C21725)</f>
        <v>1.42</v>
      </c>
      <c r="D21726" s="98">
        <f>AVERAGE(C$10:C21726)</f>
        <v>1.0337818299028332</v>
      </c>
      <c r="G21726" s="23"/>
    </row>
    <row r="21727" spans="1:7" customFormat="1">
      <c r="A21727" s="4">
        <v>44365</v>
      </c>
      <c r="B21727">
        <v>0.1</v>
      </c>
      <c r="C21727">
        <f>IFERROR(((VLOOKUP(A21727,'Interest Rates-10yr'!$A$9:$C$15239,2,FALSE))-B21727),C21726)</f>
        <v>1.3499999999999999</v>
      </c>
      <c r="D21727" s="98">
        <f>AVERAGE(C$10:C21727)</f>
        <v>1.0337963900911606</v>
      </c>
      <c r="G21727" s="23"/>
    </row>
    <row r="21728" spans="1:7" customFormat="1">
      <c r="A21728" s="4">
        <v>44366</v>
      </c>
      <c r="B21728">
        <v>0.1</v>
      </c>
      <c r="C21728">
        <f>IFERROR(((VLOOKUP(A21728,'Interest Rates-10yr'!$A$9:$C$15239,2,FALSE))-B21728),C21727)</f>
        <v>1.3499999999999999</v>
      </c>
      <c r="D21728" s="98">
        <f>AVERAGE(C$10:C21728)</f>
        <v>1.0338109489387093</v>
      </c>
      <c r="G21728" s="23"/>
    </row>
    <row r="21729" spans="1:8">
      <c r="A21729" s="4">
        <v>44367</v>
      </c>
      <c r="B21729">
        <v>0.1</v>
      </c>
      <c r="C21729">
        <f>IFERROR(((VLOOKUP(A21729,'Interest Rates-10yr'!$A$9:$C$15239,2,FALSE))-B21729),C21728)</f>
        <v>1.3499999999999999</v>
      </c>
      <c r="D21729" s="98">
        <f>AVERAGE(C$10:C21729)</f>
        <v>1.0338255064456641</v>
      </c>
      <c r="H21729"/>
    </row>
    <row r="21730" spans="1:8">
      <c r="A21730" s="4">
        <v>44368</v>
      </c>
      <c r="B21730">
        <v>0.1</v>
      </c>
      <c r="C21730">
        <f>IFERROR(((VLOOKUP(A21730,'Interest Rates-10yr'!$A$9:$C$15239,2,FALSE))-B21730),C21729)</f>
        <v>1.4</v>
      </c>
      <c r="D21730" s="98">
        <f>AVERAGE(C$10:C21730)</f>
        <v>1.0338423645320116</v>
      </c>
      <c r="H21730"/>
    </row>
    <row r="21731" spans="1:8">
      <c r="A21731" s="4">
        <v>44369</v>
      </c>
      <c r="B21731">
        <v>0.1</v>
      </c>
      <c r="C21731">
        <f>IFERROR(((VLOOKUP(A21731,'Interest Rates-10yr'!$A$9:$C$15239,2,FALSE))-B21731),C21730)</f>
        <v>1.38</v>
      </c>
      <c r="D21731" s="98">
        <f>AVERAGE(C$10:C21731)</f>
        <v>1.0338583003406605</v>
      </c>
      <c r="H21731"/>
    </row>
    <row r="21732" spans="1:8">
      <c r="A21732" s="4">
        <v>44370</v>
      </c>
      <c r="B21732">
        <v>0.1</v>
      </c>
      <c r="C21732">
        <f>IFERROR(((VLOOKUP(A21732,'Interest Rates-10yr'!$A$9:$C$15239,2,FALSE))-B21732),C21731)</f>
        <v>1.4</v>
      </c>
      <c r="D21732" s="98">
        <f>AVERAGE(C$10:C21732)</f>
        <v>1.0338751553652732</v>
      </c>
      <c r="H21732"/>
    </row>
    <row r="21733" spans="1:8">
      <c r="A21733" s="4">
        <v>44371</v>
      </c>
      <c r="B21733">
        <v>0.1</v>
      </c>
      <c r="C21733">
        <f>IFERROR(((VLOOKUP(A21733,'Interest Rates-10yr'!$A$9:$C$15239,2,FALSE))-B21733),C21732)</f>
        <v>1.39</v>
      </c>
      <c r="D21733" s="98">
        <f>AVERAGE(C$10:C21733)</f>
        <v>1.0338915485177604</v>
      </c>
      <c r="H21733"/>
    </row>
    <row r="21734" spans="1:8">
      <c r="A21734" s="4">
        <v>44372</v>
      </c>
      <c r="B21734">
        <v>0.1</v>
      </c>
      <c r="C21734">
        <f>IFERROR(((VLOOKUP(A21734,'Interest Rates-10yr'!$A$9:$C$15239,2,FALSE))-B21734),C21733)</f>
        <v>1.44</v>
      </c>
      <c r="D21734" s="98">
        <f>AVERAGE(C$10:C21734)</f>
        <v>1.0339102416570691</v>
      </c>
      <c r="H21734"/>
    </row>
    <row r="21735" spans="1:8">
      <c r="A21735" s="4">
        <v>44373</v>
      </c>
      <c r="B21735">
        <v>0.1</v>
      </c>
      <c r="C21735">
        <f>IFERROR(((VLOOKUP(A21735,'Interest Rates-10yr'!$A$9:$C$15239,2,FALSE))-B21735),C21734)</f>
        <v>1.44</v>
      </c>
      <c r="D21735" s="98">
        <f>AVERAGE(C$10:C21735)</f>
        <v>1.0339289330755697</v>
      </c>
      <c r="H21735"/>
    </row>
    <row r="21736" spans="1:8">
      <c r="A21736" s="4">
        <v>44374</v>
      </c>
      <c r="B21736">
        <v>0.1</v>
      </c>
      <c r="C21736">
        <f>IFERROR(((VLOOKUP(A21736,'Interest Rates-10yr'!$A$9:$C$15239,2,FALSE))-B21736),C21735)</f>
        <v>1.44</v>
      </c>
      <c r="D21736" s="98">
        <f>AVERAGE(C$10:C21736)</f>
        <v>1.0339476227734994</v>
      </c>
      <c r="H21736"/>
    </row>
    <row r="21737" spans="1:8">
      <c r="A21737" s="4">
        <v>44375</v>
      </c>
      <c r="B21737">
        <v>0.1</v>
      </c>
      <c r="C21737">
        <f>IFERROR(((VLOOKUP(A21737,'Interest Rates-10yr'!$A$9:$C$15239,2,FALSE))-B21737),C21736)</f>
        <v>1.39</v>
      </c>
      <c r="D21737" s="98">
        <f>AVERAGE(C$10:C21737)</f>
        <v>1.0339640095728933</v>
      </c>
      <c r="H21737"/>
    </row>
    <row r="21738" spans="1:8">
      <c r="A21738" s="4">
        <v>44376</v>
      </c>
      <c r="B21738">
        <v>0.1</v>
      </c>
      <c r="C21738">
        <f>IFERROR(((VLOOKUP(A21738,'Interest Rates-10yr'!$A$9:$C$15239,2,FALSE))-B21738),C21737)</f>
        <v>1.39</v>
      </c>
      <c r="D21738" s="98">
        <f>AVERAGE(C$10:C21738)</f>
        <v>1.0339803948639985</v>
      </c>
      <c r="H21738"/>
    </row>
    <row r="21739" spans="1:8">
      <c r="A21739" s="4">
        <v>44377</v>
      </c>
      <c r="B21739">
        <v>0.08</v>
      </c>
      <c r="C21739">
        <f>IFERROR(((VLOOKUP(A21739,'Interest Rates-10yr'!$A$9:$C$15239,2,FALSE))-B21739),C21738)</f>
        <v>1.3699999999999999</v>
      </c>
      <c r="D21739" s="98">
        <f>AVERAGE(C$10:C21739)</f>
        <v>1.0339958582604611</v>
      </c>
      <c r="F21739" s="12" t="s">
        <v>323</v>
      </c>
      <c r="G21739" s="23">
        <f>(AVERAGE(B21649:B21739))/100</f>
        <v>6.8241758241758155E-4</v>
      </c>
      <c r="H21739" s="23">
        <f>(AVERAGE(C21649:C21739))/100</f>
        <v>1.522197802197801E-2</v>
      </c>
    </row>
    <row r="21740" spans="1:8">
      <c r="A21740" s="4">
        <v>44378</v>
      </c>
      <c r="B21740">
        <v>0.1</v>
      </c>
      <c r="C21740">
        <f>IFERROR(((VLOOKUP(A21740,'Interest Rates-10yr'!$A$9:$C$15239,2,FALSE))-B21740),C21739)</f>
        <v>1.38</v>
      </c>
      <c r="D21740" s="98">
        <f>AVERAGE(C$10:C21740)</f>
        <v>1.0340117804058637</v>
      </c>
      <c r="H21740"/>
    </row>
    <row r="21741" spans="1:8">
      <c r="A21741" s="4">
        <v>44379</v>
      </c>
      <c r="B21741">
        <v>0.1</v>
      </c>
      <c r="C21741">
        <f>IFERROR(((VLOOKUP(A21741,'Interest Rates-10yr'!$A$9:$C$15239,2,FALSE))-B21741),C21740)</f>
        <v>1.3399999999999999</v>
      </c>
      <c r="D21741" s="98">
        <f>AVERAGE(C$10:C21741)</f>
        <v>1.0340258604822301</v>
      </c>
      <c r="H21741"/>
    </row>
    <row r="21742" spans="1:8">
      <c r="A21742" s="4">
        <v>44380</v>
      </c>
      <c r="B21742">
        <v>0.1</v>
      </c>
      <c r="C21742">
        <f>IFERROR(((VLOOKUP(A21742,'Interest Rates-10yr'!$A$9:$C$15239,2,FALSE))-B21742),C21741)</f>
        <v>1.3399999999999999</v>
      </c>
      <c r="D21742" s="98">
        <f>AVERAGE(C$10:C21742)</f>
        <v>1.0340399392628639</v>
      </c>
      <c r="H21742"/>
    </row>
    <row r="21743" spans="1:8">
      <c r="A21743" s="4">
        <v>44381</v>
      </c>
      <c r="B21743">
        <v>0.1</v>
      </c>
      <c r="C21743">
        <f>IFERROR(((VLOOKUP(A21743,'Interest Rates-10yr'!$A$9:$C$15239,2,FALSE))-B21743),C21742)</f>
        <v>1.3399999999999999</v>
      </c>
      <c r="D21743" s="98">
        <f>AVERAGE(C$10:C21743)</f>
        <v>1.0340540167479444</v>
      </c>
      <c r="H21743"/>
    </row>
    <row r="21744" spans="1:8">
      <c r="A21744" s="4">
        <v>44382</v>
      </c>
      <c r="B21744">
        <v>0.1</v>
      </c>
      <c r="C21744">
        <f>IFERROR(((VLOOKUP(A21744,'Interest Rates-10yr'!$A$9:$C$15239,2,FALSE))-B21744),C21743)</f>
        <v>1.3399999999999999</v>
      </c>
      <c r="D21744" s="98">
        <f>AVERAGE(C$10:C21744)</f>
        <v>1.03406809293765</v>
      </c>
      <c r="H21744"/>
    </row>
    <row r="21745" spans="1:7" customFormat="1">
      <c r="A21745" s="4">
        <v>44383</v>
      </c>
      <c r="B21745">
        <v>0.1</v>
      </c>
      <c r="C21745">
        <f>IFERROR(((VLOOKUP(A21745,'Interest Rates-10yr'!$A$9:$C$15239,2,FALSE))-B21745),C21744)</f>
        <v>1.27</v>
      </c>
      <c r="D21745" s="98">
        <f>AVERAGE(C$10:C21745)</f>
        <v>1.0340789473684129</v>
      </c>
      <c r="G21745" s="23"/>
    </row>
    <row r="21746" spans="1:7" customFormat="1">
      <c r="A21746" s="4">
        <v>44384</v>
      </c>
      <c r="B21746">
        <v>0.1</v>
      </c>
      <c r="C21746">
        <f>IFERROR(((VLOOKUP(A21746,'Interest Rates-10yr'!$A$9:$C$15239,2,FALSE))-B21746),C21745)</f>
        <v>1.23</v>
      </c>
      <c r="D21746" s="98">
        <f>AVERAGE(C$10:C21746)</f>
        <v>1.0340879606201325</v>
      </c>
      <c r="G21746" s="23"/>
    </row>
    <row r="21747" spans="1:7" customFormat="1">
      <c r="A21747" s="4">
        <v>44385</v>
      </c>
      <c r="B21747">
        <v>0.1</v>
      </c>
      <c r="C21747">
        <f>IFERROR(((VLOOKUP(A21747,'Interest Rates-10yr'!$A$9:$C$15239,2,FALSE))-B21747),C21746)</f>
        <v>1.2</v>
      </c>
      <c r="D21747" s="98">
        <f>AVERAGE(C$10:C21747)</f>
        <v>1.0340955929708264</v>
      </c>
      <c r="G21747" s="23"/>
    </row>
    <row r="21748" spans="1:7" customFormat="1">
      <c r="A21748" s="4">
        <v>44386</v>
      </c>
      <c r="B21748">
        <v>0.1</v>
      </c>
      <c r="C21748">
        <f>IFERROR(((VLOOKUP(A21748,'Interest Rates-10yr'!$A$9:$C$15239,2,FALSE))-B21748),C21747)</f>
        <v>1.27</v>
      </c>
      <c r="D21748" s="98">
        <f>AVERAGE(C$10:C21748)</f>
        <v>1.0341064446386596</v>
      </c>
      <c r="G21748" s="23"/>
    </row>
    <row r="21749" spans="1:7" customFormat="1">
      <c r="A21749" s="4">
        <v>44387</v>
      </c>
      <c r="B21749">
        <v>0.1</v>
      </c>
      <c r="C21749">
        <f>IFERROR(((VLOOKUP(A21749,'Interest Rates-10yr'!$A$9:$C$15239,2,FALSE))-B21749),C21748)</f>
        <v>1.27</v>
      </c>
      <c r="D21749" s="98">
        <f>AVERAGE(C$10:C21749)</f>
        <v>1.0341172953081796</v>
      </c>
      <c r="G21749" s="23"/>
    </row>
    <row r="21750" spans="1:7" customFormat="1">
      <c r="A21750" s="4">
        <v>44388</v>
      </c>
      <c r="B21750">
        <v>0.1</v>
      </c>
      <c r="C21750">
        <f>IFERROR(((VLOOKUP(A21750,'Interest Rates-10yr'!$A$9:$C$15239,2,FALSE))-B21750),C21749)</f>
        <v>1.27</v>
      </c>
      <c r="D21750" s="98">
        <f>AVERAGE(C$10:C21750)</f>
        <v>1.0341281449795237</v>
      </c>
      <c r="G21750" s="23"/>
    </row>
    <row r="21751" spans="1:7" customFormat="1">
      <c r="A21751" s="4">
        <v>44389</v>
      </c>
      <c r="B21751">
        <v>0.1</v>
      </c>
      <c r="C21751">
        <f>IFERROR(((VLOOKUP(A21751,'Interest Rates-10yr'!$A$9:$C$15239,2,FALSE))-B21751),C21750)</f>
        <v>1.2799999999999998</v>
      </c>
      <c r="D21751" s="98">
        <f>AVERAGE(C$10:C21751)</f>
        <v>1.0341394535921178</v>
      </c>
      <c r="G21751" s="23"/>
    </row>
    <row r="21752" spans="1:7" customFormat="1">
      <c r="A21752" s="4">
        <v>44390</v>
      </c>
      <c r="B21752">
        <v>0.1</v>
      </c>
      <c r="C21752">
        <f>IFERROR(((VLOOKUP(A21752,'Interest Rates-10yr'!$A$9:$C$15239,2,FALSE))-B21752),C21751)</f>
        <v>1.3199999999999998</v>
      </c>
      <c r="D21752" s="98">
        <f>AVERAGE(C$10:C21752)</f>
        <v>1.034152600837043</v>
      </c>
      <c r="G21752" s="23"/>
    </row>
    <row r="21753" spans="1:7" customFormat="1">
      <c r="A21753" s="4">
        <v>44391</v>
      </c>
      <c r="B21753">
        <v>0.1</v>
      </c>
      <c r="C21753">
        <f>IFERROR(((VLOOKUP(A21753,'Interest Rates-10yr'!$A$9:$C$15239,2,FALSE))-B21753),C21752)</f>
        <v>1.27</v>
      </c>
      <c r="D21753" s="98">
        <f>AVERAGE(C$10:C21753)</f>
        <v>1.034163447387777</v>
      </c>
      <c r="G21753" s="23"/>
    </row>
    <row r="21754" spans="1:7" customFormat="1">
      <c r="A21754" s="4">
        <v>44392</v>
      </c>
      <c r="B21754">
        <v>0.1</v>
      </c>
      <c r="C21754">
        <f>IFERROR(((VLOOKUP(A21754,'Interest Rates-10yr'!$A$9:$C$15239,2,FALSE))-B21754),C21753)</f>
        <v>1.21</v>
      </c>
      <c r="D21754" s="98">
        <f>AVERAGE(C$10:C21754)</f>
        <v>1.0341715336858968</v>
      </c>
      <c r="G21754" s="23"/>
    </row>
    <row r="21755" spans="1:7" customFormat="1">
      <c r="A21755" s="4">
        <v>44393</v>
      </c>
      <c r="B21755">
        <v>0.1</v>
      </c>
      <c r="C21755">
        <f>IFERROR(((VLOOKUP(A21755,'Interest Rates-10yr'!$A$9:$C$15239,2,FALSE))-B21755),C21754)</f>
        <v>1.21</v>
      </c>
      <c r="D21755" s="98">
        <f>AVERAGE(C$10:C21755)</f>
        <v>1.0341796192403119</v>
      </c>
      <c r="G21755" s="23"/>
    </row>
    <row r="21756" spans="1:7" customFormat="1">
      <c r="A21756" s="4">
        <v>44394</v>
      </c>
      <c r="B21756">
        <v>0.1</v>
      </c>
      <c r="C21756">
        <f>IFERROR(((VLOOKUP(A21756,'Interest Rates-10yr'!$A$9:$C$15239,2,FALSE))-B21756),C21755)</f>
        <v>1.21</v>
      </c>
      <c r="D21756" s="98">
        <f>AVERAGE(C$10:C21756)</f>
        <v>1.0341877040511254</v>
      </c>
      <c r="G21756" s="23"/>
    </row>
    <row r="21757" spans="1:7" customFormat="1">
      <c r="A21757" s="4">
        <v>44395</v>
      </c>
      <c r="B21757">
        <v>0.1</v>
      </c>
      <c r="C21757">
        <f>IFERROR(((VLOOKUP(A21757,'Interest Rates-10yr'!$A$9:$C$15239,2,FALSE))-B21757),C21756)</f>
        <v>1.21</v>
      </c>
      <c r="D21757" s="98">
        <f>AVERAGE(C$10:C21757)</f>
        <v>1.0341957881184394</v>
      </c>
      <c r="G21757" s="23"/>
    </row>
    <row r="21758" spans="1:7" customFormat="1">
      <c r="A21758" s="4">
        <v>44396</v>
      </c>
      <c r="B21758">
        <v>0.1</v>
      </c>
      <c r="C21758">
        <f>IFERROR(((VLOOKUP(A21758,'Interest Rates-10yr'!$A$9:$C$15239,2,FALSE))-B21758),C21757)</f>
        <v>1.0899999999999999</v>
      </c>
      <c r="D21758" s="98">
        <f>AVERAGE(C$10:C21758)</f>
        <v>1.0341983539472996</v>
      </c>
      <c r="G21758" s="23"/>
    </row>
    <row r="21759" spans="1:7" customFormat="1">
      <c r="A21759" s="4">
        <v>44397</v>
      </c>
      <c r="B21759">
        <v>0.1</v>
      </c>
      <c r="C21759">
        <f>IFERROR(((VLOOKUP(A21759,'Interest Rates-10yr'!$A$9:$C$15239,2,FALSE))-B21759),C21758)</f>
        <v>1.1299999999999999</v>
      </c>
      <c r="D21759" s="98">
        <f>AVERAGE(C$10:C21759)</f>
        <v>1.0342027586206815</v>
      </c>
      <c r="G21759" s="23"/>
    </row>
    <row r="21760" spans="1:7" customFormat="1">
      <c r="A21760" s="4">
        <v>44398</v>
      </c>
      <c r="B21760">
        <v>0.1</v>
      </c>
      <c r="C21760">
        <f>IFERROR(((VLOOKUP(A21760,'Interest Rates-10yr'!$A$9:$C$15239,2,FALSE))-B21760),C21759)</f>
        <v>1.2</v>
      </c>
      <c r="D21760" s="98">
        <f>AVERAGE(C$10:C21760)</f>
        <v>1.0342103811318939</v>
      </c>
      <c r="G21760" s="23"/>
    </row>
    <row r="21761" spans="1:7" customFormat="1">
      <c r="A21761" s="4">
        <v>44399</v>
      </c>
      <c r="B21761">
        <v>0.1</v>
      </c>
      <c r="C21761">
        <f>IFERROR(((VLOOKUP(A21761,'Interest Rates-10yr'!$A$9:$C$15239,2,FALSE))-B21761),C21760)</f>
        <v>1.17</v>
      </c>
      <c r="D21761" s="98">
        <f>AVERAGE(C$10:C21761)</f>
        <v>1.0342166237587265</v>
      </c>
      <c r="G21761" s="23"/>
    </row>
    <row r="21762" spans="1:7" customFormat="1">
      <c r="A21762" s="4">
        <v>44400</v>
      </c>
      <c r="B21762">
        <v>0.1</v>
      </c>
      <c r="C21762">
        <f>IFERROR(((VLOOKUP(A21762,'Interest Rates-10yr'!$A$9:$C$15239,2,FALSE))-B21762),C21761)</f>
        <v>1.2</v>
      </c>
      <c r="D21762" s="98">
        <f>AVERAGE(C$10:C21762)</f>
        <v>1.0342242449317254</v>
      </c>
      <c r="G21762" s="23"/>
    </row>
    <row r="21763" spans="1:7" customFormat="1">
      <c r="A21763" s="4">
        <v>44401</v>
      </c>
      <c r="B21763">
        <v>0.1</v>
      </c>
      <c r="C21763">
        <f>IFERROR(((VLOOKUP(A21763,'Interest Rates-10yr'!$A$9:$C$15239,2,FALSE))-B21763),C21762)</f>
        <v>1.2</v>
      </c>
      <c r="D21763" s="98">
        <f>AVERAGE(C$10:C21763)</f>
        <v>1.0342318654040554</v>
      </c>
      <c r="G21763" s="23"/>
    </row>
    <row r="21764" spans="1:7" customFormat="1">
      <c r="A21764" s="4">
        <v>44402</v>
      </c>
      <c r="B21764">
        <v>0.1</v>
      </c>
      <c r="C21764">
        <f>IFERROR(((VLOOKUP(A21764,'Interest Rates-10yr'!$A$9:$C$15239,2,FALSE))-B21764),C21763)</f>
        <v>1.2</v>
      </c>
      <c r="D21764" s="98">
        <f>AVERAGE(C$10:C21764)</f>
        <v>1.0342394851758134</v>
      </c>
      <c r="G21764" s="23"/>
    </row>
    <row r="21765" spans="1:7" customFormat="1">
      <c r="A21765" s="4">
        <v>44403</v>
      </c>
      <c r="B21765">
        <v>0.1</v>
      </c>
      <c r="C21765">
        <f>IFERROR(((VLOOKUP(A21765,'Interest Rates-10yr'!$A$9:$C$15239,2,FALSE))-B21765),C21764)</f>
        <v>1.19</v>
      </c>
      <c r="D21765" s="98">
        <f>AVERAGE(C$10:C21765)</f>
        <v>1.0342466446037792</v>
      </c>
      <c r="G21765" s="23"/>
    </row>
    <row r="21766" spans="1:7" customFormat="1">
      <c r="A21766" s="4">
        <v>44404</v>
      </c>
      <c r="B21766">
        <v>0.1</v>
      </c>
      <c r="C21766">
        <f>IFERROR(((VLOOKUP(A21766,'Interest Rates-10yr'!$A$9:$C$15239,2,FALSE))-B21766),C21765)</f>
        <v>1.1499999999999999</v>
      </c>
      <c r="D21766" s="98">
        <f>AVERAGE(C$10:C21766)</f>
        <v>1.0342519648848565</v>
      </c>
      <c r="G21766" s="23"/>
    </row>
    <row r="21767" spans="1:7" customFormat="1">
      <c r="A21767" s="4">
        <v>44405</v>
      </c>
      <c r="B21767">
        <v>0.1</v>
      </c>
      <c r="C21767">
        <f>IFERROR(((VLOOKUP(A21767,'Interest Rates-10yr'!$A$9:$C$15239,2,FALSE))-B21767),C21766)</f>
        <v>1.1599999999999999</v>
      </c>
      <c r="D21767" s="98">
        <f>AVERAGE(C$10:C21767)</f>
        <v>1.0342577442779586</v>
      </c>
      <c r="G21767" s="23"/>
    </row>
    <row r="21768" spans="1:7" customFormat="1">
      <c r="A21768" s="4">
        <v>44406</v>
      </c>
      <c r="B21768">
        <v>0.1</v>
      </c>
      <c r="C21768">
        <f>IFERROR(((VLOOKUP(A21768,'Interest Rates-10yr'!$A$9:$C$15239,2,FALSE))-B21768),C21767)</f>
        <v>1.18</v>
      </c>
      <c r="D21768" s="98">
        <f>AVERAGE(C$10:C21768)</f>
        <v>1.0342644422997298</v>
      </c>
      <c r="G21768" s="23"/>
    </row>
    <row r="21769" spans="1:7" customFormat="1">
      <c r="A21769" s="4">
        <v>44407</v>
      </c>
      <c r="B21769">
        <v>7.0000000000000007E-2</v>
      </c>
      <c r="C21769">
        <f>IFERROR(((VLOOKUP(A21769,'Interest Rates-10yr'!$A$9:$C$15239,2,FALSE))-B21769),C21768)</f>
        <v>1.17</v>
      </c>
      <c r="D21769" s="98">
        <f>AVERAGE(C$10:C21769)</f>
        <v>1.0342706801470507</v>
      </c>
      <c r="G21769" s="23"/>
    </row>
    <row r="21770" spans="1:7" customFormat="1">
      <c r="A21770" s="4">
        <v>44408</v>
      </c>
      <c r="B21770">
        <v>7.0000000000000007E-2</v>
      </c>
      <c r="C21770">
        <f>IFERROR(((VLOOKUP(A21770,'Interest Rates-10yr'!$A$9:$C$15239,2,FALSE))-B21770),C21769)</f>
        <v>1.17</v>
      </c>
      <c r="D21770" s="98">
        <f>AVERAGE(C$10:C21770)</f>
        <v>1.0342769174210662</v>
      </c>
      <c r="G21770" s="23"/>
    </row>
    <row r="21771" spans="1:7" customFormat="1">
      <c r="A21771" s="4">
        <v>44409</v>
      </c>
      <c r="B21771">
        <v>7.0000000000000007E-2</v>
      </c>
      <c r="C21771">
        <f>IFERROR(((VLOOKUP(A21771,'Interest Rates-10yr'!$A$9:$C$15239,2,FALSE))-B21771),C21770)</f>
        <v>1.17</v>
      </c>
      <c r="D21771" s="98">
        <f>AVERAGE(C$10:C21771)</f>
        <v>1.0342831541218553</v>
      </c>
      <c r="G21771" s="23"/>
    </row>
    <row r="21772" spans="1:7" customFormat="1">
      <c r="A21772" s="4">
        <v>44410</v>
      </c>
      <c r="B21772">
        <v>0.1</v>
      </c>
      <c r="C21772">
        <f>IFERROR(((VLOOKUP(A21772,'Interest Rates-10yr'!$A$9:$C$15239,2,FALSE))-B21772),C21771)</f>
        <v>1.0999999999999999</v>
      </c>
      <c r="D21772" s="98">
        <f>AVERAGE(C$10:C21772)</f>
        <v>1.0342861737811797</v>
      </c>
      <c r="G21772" s="23"/>
    </row>
    <row r="21773" spans="1:7" customFormat="1">
      <c r="A21773" s="4">
        <v>44411</v>
      </c>
      <c r="B21773">
        <v>0.1</v>
      </c>
      <c r="C21773">
        <f>IFERROR(((VLOOKUP(A21773,'Interest Rates-10yr'!$A$9:$C$15239,2,FALSE))-B21773),C21772)</f>
        <v>1.0899999999999999</v>
      </c>
      <c r="D21773" s="98">
        <f>AVERAGE(C$10:C21773)</f>
        <v>1.0342887336886517</v>
      </c>
      <c r="G21773" s="23"/>
    </row>
    <row r="21774" spans="1:7" customFormat="1">
      <c r="A21774" s="4">
        <v>44412</v>
      </c>
      <c r="B21774">
        <v>0.1</v>
      </c>
      <c r="C21774">
        <f>IFERROR(((VLOOKUP(A21774,'Interest Rates-10yr'!$A$9:$C$15239,2,FALSE))-B21774),C21773)</f>
        <v>1.0899999999999999</v>
      </c>
      <c r="D21774" s="98">
        <f>AVERAGE(C$10:C21774)</f>
        <v>1.0342912933608921</v>
      </c>
      <c r="G21774" s="23"/>
    </row>
    <row r="21775" spans="1:7" customFormat="1">
      <c r="A21775" s="4">
        <v>44413</v>
      </c>
      <c r="B21775">
        <v>0.1</v>
      </c>
      <c r="C21775">
        <f>IFERROR(((VLOOKUP(A21775,'Interest Rates-10yr'!$A$9:$C$15239,2,FALSE))-B21775),C21774)</f>
        <v>1.1299999999999999</v>
      </c>
      <c r="D21775" s="98">
        <f>AVERAGE(C$10:C21775)</f>
        <v>1.0342956905265008</v>
      </c>
      <c r="G21775" s="23"/>
    </row>
    <row r="21776" spans="1:7" customFormat="1">
      <c r="A21776" s="4">
        <v>44414</v>
      </c>
      <c r="B21776">
        <v>0.1</v>
      </c>
      <c r="C21776">
        <f>IFERROR(((VLOOKUP(A21776,'Interest Rates-10yr'!$A$9:$C$15239,2,FALSE))-B21776),C21775)</f>
        <v>1.21</v>
      </c>
      <c r="D21776" s="98">
        <f>AVERAGE(C$10:C21776)</f>
        <v>1.0343037625763687</v>
      </c>
      <c r="G21776" s="23"/>
    </row>
    <row r="21777" spans="1:7" customFormat="1">
      <c r="A21777" s="4">
        <v>44415</v>
      </c>
      <c r="B21777">
        <v>0.1</v>
      </c>
      <c r="C21777">
        <f>IFERROR(((VLOOKUP(A21777,'Interest Rates-10yr'!$A$9:$C$15239,2,FALSE))-B21777),C21776)</f>
        <v>1.21</v>
      </c>
      <c r="D21777" s="98">
        <f>AVERAGE(C$10:C21777)</f>
        <v>1.0343118338845927</v>
      </c>
      <c r="G21777" s="23"/>
    </row>
    <row r="21778" spans="1:7" customFormat="1">
      <c r="A21778" s="4">
        <v>44416</v>
      </c>
      <c r="B21778">
        <v>0.1</v>
      </c>
      <c r="C21778">
        <f>IFERROR(((VLOOKUP(A21778,'Interest Rates-10yr'!$A$9:$C$15239,2,FALSE))-B21778),C21777)</f>
        <v>1.21</v>
      </c>
      <c r="D21778" s="98">
        <f>AVERAGE(C$10:C21778)</f>
        <v>1.0343199044512754</v>
      </c>
      <c r="G21778" s="23"/>
    </row>
    <row r="21779" spans="1:7" customFormat="1">
      <c r="A21779" s="4">
        <v>44417</v>
      </c>
      <c r="B21779">
        <v>0.1</v>
      </c>
      <c r="C21779">
        <f>IFERROR(((VLOOKUP(A21779,'Interest Rates-10yr'!$A$9:$C$15239,2,FALSE))-B21779),C21778)</f>
        <v>1.23</v>
      </c>
      <c r="D21779" s="98">
        <f>AVERAGE(C$10:C21779)</f>
        <v>1.0343288929719712</v>
      </c>
      <c r="G21779" s="23"/>
    </row>
    <row r="21780" spans="1:7" customFormat="1">
      <c r="A21780" s="4">
        <v>44418</v>
      </c>
      <c r="B21780">
        <v>0.1</v>
      </c>
      <c r="C21780">
        <f>IFERROR(((VLOOKUP(A21780,'Interest Rates-10yr'!$A$9:$C$15239,2,FALSE))-B21780),C21779)</f>
        <v>1.26</v>
      </c>
      <c r="D21780" s="98">
        <f>AVERAGE(C$10:C21780)</f>
        <v>1.0343392586468152</v>
      </c>
      <c r="G21780" s="23"/>
    </row>
    <row r="21781" spans="1:7" customFormat="1">
      <c r="A21781" s="4">
        <v>44419</v>
      </c>
      <c r="B21781">
        <v>0.1</v>
      </c>
      <c r="C21781">
        <f>IFERROR(((VLOOKUP(A21781,'Interest Rates-10yr'!$A$9:$C$15239,2,FALSE))-B21781),C21780)</f>
        <v>1.25</v>
      </c>
      <c r="D21781" s="98">
        <f>AVERAGE(C$10:C21781)</f>
        <v>1.0343491640639269</v>
      </c>
      <c r="G21781" s="23"/>
    </row>
    <row r="21782" spans="1:7" customFormat="1">
      <c r="A21782" s="4">
        <v>44420</v>
      </c>
      <c r="B21782">
        <v>0.1</v>
      </c>
      <c r="C21782">
        <f>IFERROR(((VLOOKUP(A21782,'Interest Rates-10yr'!$A$9:$C$15239,2,FALSE))-B21782),C21781)</f>
        <v>1.26</v>
      </c>
      <c r="D21782" s="98">
        <f>AVERAGE(C$10:C21782)</f>
        <v>1.0343595278555924</v>
      </c>
      <c r="G21782" s="23"/>
    </row>
    <row r="21783" spans="1:7" customFormat="1">
      <c r="A21783" s="4">
        <v>44421</v>
      </c>
      <c r="B21783">
        <v>0.1</v>
      </c>
      <c r="C21783">
        <f>IFERROR(((VLOOKUP(A21783,'Interest Rates-10yr'!$A$9:$C$15239,2,FALSE))-B21783),C21782)</f>
        <v>1.19</v>
      </c>
      <c r="D21783" s="98">
        <f>AVERAGE(C$10:C21783)</f>
        <v>1.0343666758519248</v>
      </c>
      <c r="G21783" s="23"/>
    </row>
    <row r="21784" spans="1:7" customFormat="1">
      <c r="A21784" s="4">
        <v>44422</v>
      </c>
      <c r="B21784">
        <v>0.1</v>
      </c>
      <c r="C21784">
        <f>IFERROR(((VLOOKUP(A21784,'Interest Rates-10yr'!$A$9:$C$15239,2,FALSE))-B21784),C21783)</f>
        <v>1.19</v>
      </c>
      <c r="D21784" s="98">
        <f>AVERAGE(C$10:C21784)</f>
        <v>1.0343738231917248</v>
      </c>
      <c r="G21784" s="23"/>
    </row>
    <row r="21785" spans="1:7" customFormat="1">
      <c r="A21785" s="4">
        <v>44423</v>
      </c>
      <c r="B21785">
        <v>0.1</v>
      </c>
      <c r="C21785">
        <f>IFERROR(((VLOOKUP(A21785,'Interest Rates-10yr'!$A$9:$C$15239,2,FALSE))-B21785),C21784)</f>
        <v>1.19</v>
      </c>
      <c r="D21785" s="98">
        <f>AVERAGE(C$10:C21785)</f>
        <v>1.034380969875083</v>
      </c>
      <c r="G21785" s="23"/>
    </row>
    <row r="21786" spans="1:7" customFormat="1">
      <c r="A21786" s="4">
        <v>44424</v>
      </c>
      <c r="B21786">
        <v>0.1</v>
      </c>
      <c r="C21786">
        <f>IFERROR(((VLOOKUP(A21786,'Interest Rates-10yr'!$A$9:$C$15239,2,FALSE))-B21786),C21785)</f>
        <v>1.1599999999999999</v>
      </c>
      <c r="D21786" s="98">
        <f>AVERAGE(C$10:C21786)</f>
        <v>1.0343867383018692</v>
      </c>
      <c r="G21786" s="23"/>
    </row>
    <row r="21787" spans="1:7" customFormat="1">
      <c r="A21787" s="4">
        <v>44425</v>
      </c>
      <c r="B21787">
        <v>0.1</v>
      </c>
      <c r="C21787">
        <f>IFERROR(((VLOOKUP(A21787,'Interest Rates-10yr'!$A$9:$C$15239,2,FALSE))-B21787),C21786)</f>
        <v>1.1599999999999999</v>
      </c>
      <c r="D21787" s="98">
        <f>AVERAGE(C$10:C21787)</f>
        <v>1.0343925061989074</v>
      </c>
      <c r="G21787" s="23"/>
    </row>
    <row r="21788" spans="1:7" customFormat="1">
      <c r="A21788" s="4">
        <v>44426</v>
      </c>
      <c r="B21788">
        <v>0.09</v>
      </c>
      <c r="C21788">
        <f>IFERROR(((VLOOKUP(A21788,'Interest Rates-10yr'!$A$9:$C$15239,2,FALSE))-B21788),C21787)</f>
        <v>1.18</v>
      </c>
      <c r="D21788" s="98">
        <f>AVERAGE(C$10:C21788)</f>
        <v>1.0343991918820794</v>
      </c>
      <c r="G21788" s="23"/>
    </row>
    <row r="21789" spans="1:7" customFormat="1">
      <c r="A21789" s="4">
        <v>44427</v>
      </c>
      <c r="B21789">
        <v>0.09</v>
      </c>
      <c r="C21789">
        <f>IFERROR(((VLOOKUP(A21789,'Interest Rates-10yr'!$A$9:$C$15239,2,FALSE))-B21789),C21788)</f>
        <v>1.1499999999999999</v>
      </c>
      <c r="D21789" s="98">
        <f>AVERAGE(C$10:C21789)</f>
        <v>1.0344044995408543</v>
      </c>
      <c r="G21789" s="23"/>
    </row>
    <row r="21790" spans="1:7" customFormat="1">
      <c r="A21790" s="4">
        <v>44428</v>
      </c>
      <c r="B21790">
        <v>0.09</v>
      </c>
      <c r="C21790">
        <f>IFERROR(((VLOOKUP(A21790,'Interest Rates-10yr'!$A$9:$C$15239,2,FALSE))-B21790),C21789)</f>
        <v>1.17</v>
      </c>
      <c r="D21790" s="98">
        <f>AVERAGE(C$10:C21790)</f>
        <v>1.0344107249437495</v>
      </c>
      <c r="G21790" s="23"/>
    </row>
    <row r="21791" spans="1:7" customFormat="1">
      <c r="A21791" s="4">
        <v>44429</v>
      </c>
      <c r="B21791">
        <v>0.09</v>
      </c>
      <c r="C21791">
        <f>IFERROR(((VLOOKUP(A21791,'Interest Rates-10yr'!$A$9:$C$15239,2,FALSE))-B21791),C21790)</f>
        <v>1.17</v>
      </c>
      <c r="D21791" s="98">
        <f>AVERAGE(C$10:C21791)</f>
        <v>1.0344169497750346</v>
      </c>
      <c r="G21791" s="23"/>
    </row>
    <row r="21792" spans="1:7" customFormat="1">
      <c r="A21792" s="4">
        <v>44430</v>
      </c>
      <c r="B21792">
        <v>0.09</v>
      </c>
      <c r="C21792">
        <f>IFERROR(((VLOOKUP(A21792,'Interest Rates-10yr'!$A$9:$C$15239,2,FALSE))-B21792),C21791)</f>
        <v>1.17</v>
      </c>
      <c r="D21792" s="98">
        <f>AVERAGE(C$10:C21792)</f>
        <v>1.0344231740347887</v>
      </c>
      <c r="G21792" s="23"/>
    </row>
    <row r="21793" spans="1:7" customFormat="1">
      <c r="A21793" s="4">
        <v>44431</v>
      </c>
      <c r="B21793">
        <v>0.09</v>
      </c>
      <c r="C21793">
        <f>IFERROR(((VLOOKUP(A21793,'Interest Rates-10yr'!$A$9:$C$15239,2,FALSE))-B21793),C21792)</f>
        <v>1.1599999999999999</v>
      </c>
      <c r="D21793" s="98">
        <f>AVERAGE(C$10:C21793)</f>
        <v>1.0344289386705749</v>
      </c>
      <c r="G21793" s="23"/>
    </row>
    <row r="21794" spans="1:7" customFormat="1">
      <c r="A21794" s="4">
        <v>44432</v>
      </c>
      <c r="B21794">
        <v>0.09</v>
      </c>
      <c r="C21794">
        <f>IFERROR(((VLOOKUP(A21794,'Interest Rates-10yr'!$A$9:$C$15239,2,FALSE))-B21794),C21793)</f>
        <v>1.2</v>
      </c>
      <c r="D21794" s="98">
        <f>AVERAGE(C$10:C21794)</f>
        <v>1.0344365389029058</v>
      </c>
      <c r="G21794" s="23"/>
    </row>
    <row r="21795" spans="1:7" customFormat="1">
      <c r="A21795" s="4">
        <v>44433</v>
      </c>
      <c r="B21795">
        <v>0.09</v>
      </c>
      <c r="C21795">
        <f>IFERROR(((VLOOKUP(A21795,'Interest Rates-10yr'!$A$9:$C$15239,2,FALSE))-B21795),C21794)</f>
        <v>1.26</v>
      </c>
      <c r="D21795" s="98">
        <f>AVERAGE(C$10:C21795)</f>
        <v>1.0344468924997614</v>
      </c>
      <c r="G21795" s="23"/>
    </row>
    <row r="21796" spans="1:7" customFormat="1">
      <c r="A21796" s="4">
        <v>44434</v>
      </c>
      <c r="B21796">
        <v>0.09</v>
      </c>
      <c r="C21796">
        <f>IFERROR(((VLOOKUP(A21796,'Interest Rates-10yr'!$A$9:$C$15239,2,FALSE))-B21796),C21795)</f>
        <v>1.25</v>
      </c>
      <c r="D21796" s="98">
        <f>AVERAGE(C$10:C21796)</f>
        <v>1.0344567861568734</v>
      </c>
      <c r="G21796" s="23"/>
    </row>
    <row r="21797" spans="1:7" customFormat="1">
      <c r="A21797" s="4">
        <v>44435</v>
      </c>
      <c r="B21797">
        <v>0.08</v>
      </c>
      <c r="C21797">
        <f>IFERROR(((VLOOKUP(A21797,'Interest Rates-10yr'!$A$9:$C$15239,2,FALSE))-B21797),C21796)</f>
        <v>1.23</v>
      </c>
      <c r="D21797" s="98">
        <f>AVERAGE(C$10:C21797)</f>
        <v>1.0344657609693317</v>
      </c>
      <c r="G21797" s="23"/>
    </row>
    <row r="21798" spans="1:7" customFormat="1">
      <c r="A21798" s="4">
        <v>44436</v>
      </c>
      <c r="B21798">
        <v>0.08</v>
      </c>
      <c r="C21798">
        <f>IFERROR(((VLOOKUP(A21798,'Interest Rates-10yr'!$A$9:$C$15239,2,FALSE))-B21798),C21797)</f>
        <v>1.23</v>
      </c>
      <c r="D21798" s="98">
        <f>AVERAGE(C$10:C21798)</f>
        <v>1.0344747349579972</v>
      </c>
      <c r="G21798" s="23"/>
    </row>
    <row r="21799" spans="1:7" customFormat="1">
      <c r="A21799" s="4">
        <v>44437</v>
      </c>
      <c r="B21799">
        <v>0.08</v>
      </c>
      <c r="C21799">
        <f>IFERROR(((VLOOKUP(A21799,'Interest Rates-10yr'!$A$9:$C$15239,2,FALSE))-B21799),C21798)</f>
        <v>1.23</v>
      </c>
      <c r="D21799" s="98">
        <f>AVERAGE(C$10:C21799)</f>
        <v>1.0344837081229832</v>
      </c>
      <c r="G21799" s="23"/>
    </row>
    <row r="21800" spans="1:7" customFormat="1">
      <c r="A21800" s="4">
        <v>44438</v>
      </c>
      <c r="B21800">
        <v>0.08</v>
      </c>
      <c r="C21800">
        <f>IFERROR(((VLOOKUP(A21800,'Interest Rates-10yr'!$A$9:$C$15239,2,FALSE))-B21800),C21799)</f>
        <v>1.21</v>
      </c>
      <c r="D21800" s="98">
        <f>AVERAGE(C$10:C21800)</f>
        <v>1.0344917626542978</v>
      </c>
      <c r="G21800" s="23"/>
    </row>
    <row r="21801" spans="1:7" customFormat="1">
      <c r="A21801" s="4">
        <v>44439</v>
      </c>
      <c r="B21801">
        <v>0.06</v>
      </c>
      <c r="C21801">
        <f>IFERROR(((VLOOKUP(A21801,'Interest Rates-10yr'!$A$9:$C$15239,2,FALSE))-B21801),C21800)</f>
        <v>1.24</v>
      </c>
      <c r="D21801" s="98">
        <f>AVERAGE(C$10:C21801)</f>
        <v>1.0345011930983756</v>
      </c>
      <c r="G21801" s="23"/>
    </row>
    <row r="21802" spans="1:7" customFormat="1">
      <c r="A21802" s="4">
        <v>44440</v>
      </c>
      <c r="B21802">
        <v>0.08</v>
      </c>
      <c r="C21802">
        <f>IFERROR(((VLOOKUP(A21802,'Interest Rates-10yr'!$A$9:$C$15239,2,FALSE))-B21802),C21801)</f>
        <v>1.23</v>
      </c>
      <c r="D21802" s="98">
        <f>AVERAGE(C$10:C21802)</f>
        <v>1.0345101638140597</v>
      </c>
      <c r="G21802" s="23"/>
    </row>
    <row r="21803" spans="1:7" customFormat="1">
      <c r="A21803" s="4">
        <v>44441</v>
      </c>
      <c r="B21803">
        <v>0.08</v>
      </c>
      <c r="C21803">
        <f>IFERROR(((VLOOKUP(A21803,'Interest Rates-10yr'!$A$9:$C$15239,2,FALSE))-B21803),C21802)</f>
        <v>1.21</v>
      </c>
      <c r="D21803" s="98">
        <f>AVERAGE(C$10:C21803)</f>
        <v>1.0345182160227495</v>
      </c>
      <c r="G21803" s="23"/>
    </row>
    <row r="21804" spans="1:7" customFormat="1">
      <c r="A21804" s="4">
        <v>44442</v>
      </c>
      <c r="B21804">
        <v>0.08</v>
      </c>
      <c r="C21804">
        <f>IFERROR(((VLOOKUP(A21804,'Interest Rates-10yr'!$A$9:$C$15239,2,FALSE))-B21804),C21803)</f>
        <v>1.25</v>
      </c>
      <c r="D21804" s="98">
        <f>AVERAGE(C$10:C21804)</f>
        <v>1.0345281027758568</v>
      </c>
      <c r="G21804" s="23"/>
    </row>
    <row r="21805" spans="1:7" customFormat="1">
      <c r="A21805" s="4">
        <v>44443</v>
      </c>
      <c r="B21805">
        <v>0.08</v>
      </c>
      <c r="C21805">
        <f>IFERROR(((VLOOKUP(A21805,'Interest Rates-10yr'!$A$9:$C$15239,2,FALSE))-B21805),C21804)</f>
        <v>1.25</v>
      </c>
      <c r="D21805" s="98">
        <f>AVERAGE(C$10:C21805)</f>
        <v>1.0345379886217563</v>
      </c>
      <c r="G21805" s="23"/>
    </row>
    <row r="21806" spans="1:7" customFormat="1">
      <c r="A21806" s="4">
        <v>44444</v>
      </c>
      <c r="B21806">
        <v>0.08</v>
      </c>
      <c r="C21806">
        <f>IFERROR(((VLOOKUP(A21806,'Interest Rates-10yr'!$A$9:$C$15239,2,FALSE))-B21806),C21805)</f>
        <v>1.25</v>
      </c>
      <c r="D21806" s="98">
        <f>AVERAGE(C$10:C21806)</f>
        <v>1.0345478735605727</v>
      </c>
      <c r="G21806" s="23"/>
    </row>
    <row r="21807" spans="1:7" customFormat="1">
      <c r="A21807" s="4">
        <v>44445</v>
      </c>
      <c r="B21807">
        <v>0.08</v>
      </c>
      <c r="C21807">
        <f>IFERROR(((VLOOKUP(A21807,'Interest Rates-10yr'!$A$9:$C$15239,2,FALSE))-B21807),C21806)</f>
        <v>1.25</v>
      </c>
      <c r="D21807" s="98">
        <f>AVERAGE(C$10:C21807)</f>
        <v>1.0345577575924305</v>
      </c>
      <c r="G21807" s="23"/>
    </row>
    <row r="21808" spans="1:7" customFormat="1">
      <c r="A21808" s="4">
        <v>44446</v>
      </c>
      <c r="B21808">
        <v>0.08</v>
      </c>
      <c r="C21808">
        <f>IFERROR(((VLOOKUP(A21808,'Interest Rates-10yr'!$A$9:$C$15239,2,FALSE))-B21808),C21807)</f>
        <v>1.2999999999999998</v>
      </c>
      <c r="D21808" s="98">
        <f>AVERAGE(C$10:C21808)</f>
        <v>1.0345699344006514</v>
      </c>
      <c r="G21808" s="23"/>
    </row>
    <row r="21809" spans="1:7" customFormat="1">
      <c r="A21809" s="4">
        <v>44447</v>
      </c>
      <c r="B21809">
        <v>0.08</v>
      </c>
      <c r="C21809">
        <f>IFERROR(((VLOOKUP(A21809,'Interest Rates-10yr'!$A$9:$C$15239,2,FALSE))-B21809),C21808)</f>
        <v>1.27</v>
      </c>
      <c r="D21809" s="98">
        <f>AVERAGE(C$10:C21809)</f>
        <v>1.0345807339449449</v>
      </c>
      <c r="G21809" s="23"/>
    </row>
    <row r="21810" spans="1:7" customFormat="1">
      <c r="A21810" s="4">
        <v>44448</v>
      </c>
      <c r="B21810">
        <v>0.08</v>
      </c>
      <c r="C21810">
        <f>IFERROR(((VLOOKUP(A21810,'Interest Rates-10yr'!$A$9:$C$15239,2,FALSE))-B21810),C21809)</f>
        <v>1.22</v>
      </c>
      <c r="D21810" s="98">
        <f>AVERAGE(C$10:C21810)</f>
        <v>1.0345892390257236</v>
      </c>
      <c r="G21810" s="23"/>
    </row>
    <row r="21811" spans="1:7" customFormat="1">
      <c r="A21811" s="4">
        <v>44449</v>
      </c>
      <c r="B21811">
        <v>0.08</v>
      </c>
      <c r="C21811">
        <f>IFERROR(((VLOOKUP(A21811,'Interest Rates-10yr'!$A$9:$C$15239,2,FALSE))-B21811),C21810)</f>
        <v>1.27</v>
      </c>
      <c r="D21811" s="98">
        <f>AVERAGE(C$10:C21811)</f>
        <v>1.0346000366938721</v>
      </c>
      <c r="G21811" s="23"/>
    </row>
    <row r="21812" spans="1:7" customFormat="1">
      <c r="A21812" s="4">
        <v>44450</v>
      </c>
      <c r="B21812">
        <v>0.08</v>
      </c>
      <c r="C21812">
        <f>IFERROR(((VLOOKUP(A21812,'Interest Rates-10yr'!$A$9:$C$15239,2,FALSE))-B21812),C21811)</f>
        <v>1.27</v>
      </c>
      <c r="D21812" s="98">
        <f>AVERAGE(C$10:C21812)</f>
        <v>1.0346108333715454</v>
      </c>
      <c r="G21812" s="23"/>
    </row>
    <row r="21813" spans="1:7" customFormat="1">
      <c r="A21813" s="4">
        <v>44451</v>
      </c>
      <c r="B21813">
        <v>0.08</v>
      </c>
      <c r="C21813">
        <f>IFERROR(((VLOOKUP(A21813,'Interest Rates-10yr'!$A$9:$C$15239,2,FALSE))-B21813),C21812)</f>
        <v>1.27</v>
      </c>
      <c r="D21813" s="98">
        <f>AVERAGE(C$10:C21813)</f>
        <v>1.0346216290588792</v>
      </c>
      <c r="G21813" s="23"/>
    </row>
    <row r="21814" spans="1:7" customFormat="1">
      <c r="A21814" s="4">
        <v>44452</v>
      </c>
      <c r="B21814">
        <v>0.08</v>
      </c>
      <c r="C21814">
        <f>IFERROR(((VLOOKUP(A21814,'Interest Rates-10yr'!$A$9:$C$15239,2,FALSE))-B21814),C21813)</f>
        <v>1.25</v>
      </c>
      <c r="D21814" s="98">
        <f>AVERAGE(C$10:C21814)</f>
        <v>1.0346315065351892</v>
      </c>
      <c r="G21814" s="23"/>
    </row>
    <row r="21815" spans="1:7" customFormat="1">
      <c r="A21815" s="4">
        <v>44453</v>
      </c>
      <c r="B21815">
        <v>0.08</v>
      </c>
      <c r="C21815">
        <f>IFERROR(((VLOOKUP(A21815,'Interest Rates-10yr'!$A$9:$C$15239,2,FALSE))-B21815),C21814)</f>
        <v>1.2</v>
      </c>
      <c r="D21815" s="98">
        <f>AVERAGE(C$10:C21815)</f>
        <v>1.0346390901586628</v>
      </c>
      <c r="G21815" s="23"/>
    </row>
    <row r="21816" spans="1:7" customFormat="1">
      <c r="A21816" s="4">
        <v>44454</v>
      </c>
      <c r="B21816">
        <v>0.08</v>
      </c>
      <c r="C21816">
        <f>IFERROR(((VLOOKUP(A21816,'Interest Rates-10yr'!$A$9:$C$15239,2,FALSE))-B21816),C21815)</f>
        <v>1.23</v>
      </c>
      <c r="D21816" s="98">
        <f>AVERAGE(C$10:C21816)</f>
        <v>1.0346480487916634</v>
      </c>
      <c r="G21816" s="23"/>
    </row>
    <row r="21817" spans="1:7" customFormat="1">
      <c r="A21817" s="4">
        <v>44455</v>
      </c>
      <c r="B21817">
        <v>0.08</v>
      </c>
      <c r="C21817">
        <f>IFERROR(((VLOOKUP(A21817,'Interest Rates-10yr'!$A$9:$C$15239,2,FALSE))-B21817),C21816)</f>
        <v>1.26</v>
      </c>
      <c r="D21817" s="98">
        <f>AVERAGE(C$10:C21817)</f>
        <v>1.0346583822450386</v>
      </c>
      <c r="F21817" s="12"/>
      <c r="G21817" s="23"/>
    </row>
    <row r="21818" spans="1:7" customFormat="1">
      <c r="A21818" s="4">
        <v>44456</v>
      </c>
      <c r="B21818">
        <v>0.08</v>
      </c>
      <c r="C21818">
        <f>IFERROR(((VLOOKUP(A21818,'Interest Rates-10yr'!$A$9:$C$15239,2,FALSE))-B21818),C21817)</f>
        <v>1.29</v>
      </c>
      <c r="D21818" s="98">
        <f>AVERAGE(C$10:C21818)</f>
        <v>1.0346700903296713</v>
      </c>
      <c r="G21818" s="23"/>
    </row>
    <row r="21819" spans="1:7" customFormat="1">
      <c r="A21819" s="4">
        <v>44457</v>
      </c>
      <c r="B21819">
        <v>0.08</v>
      </c>
      <c r="C21819">
        <f>IFERROR(((VLOOKUP(A21819,'Interest Rates-10yr'!$A$9:$C$15239,2,FALSE))-B21819),C21818)</f>
        <v>1.29</v>
      </c>
      <c r="D21819" s="98">
        <f>AVERAGE(C$10:C21819)</f>
        <v>1.0346817973406603</v>
      </c>
      <c r="G21819" s="23"/>
    </row>
    <row r="21820" spans="1:7" customFormat="1">
      <c r="A21820" s="4">
        <v>44458</v>
      </c>
      <c r="B21820">
        <v>0.08</v>
      </c>
      <c r="C21820">
        <f>IFERROR(((VLOOKUP(A21820,'Interest Rates-10yr'!$A$9:$C$15239,2,FALSE))-B21820),C21819)</f>
        <v>1.29</v>
      </c>
      <c r="D21820" s="98">
        <f>AVERAGE(C$10:C21820)</f>
        <v>1.0346935032781535</v>
      </c>
      <c r="G21820" s="23"/>
    </row>
    <row r="21821" spans="1:7" customFormat="1">
      <c r="A21821" s="4">
        <v>44459</v>
      </c>
      <c r="B21821">
        <v>0.08</v>
      </c>
      <c r="C21821">
        <f>IFERROR(((VLOOKUP(A21821,'Interest Rates-10yr'!$A$9:$C$15239,2,FALSE))-B21821),C21820)</f>
        <v>1.23</v>
      </c>
      <c r="D21821" s="98">
        <f>AVERAGE(C$10:C21821)</f>
        <v>1.0347024573629104</v>
      </c>
      <c r="G21821" s="23"/>
    </row>
    <row r="21822" spans="1:7" customFormat="1">
      <c r="A21822" s="4">
        <v>44460</v>
      </c>
      <c r="B21822">
        <v>0.08</v>
      </c>
      <c r="C21822">
        <f>IFERROR(((VLOOKUP(A21822,'Interest Rates-10yr'!$A$9:$C$15239,2,FALSE))-B21822),C21821)</f>
        <v>1.25</v>
      </c>
      <c r="D21822" s="98">
        <f>AVERAGE(C$10:C21822)</f>
        <v>1.0347123275111083</v>
      </c>
      <c r="G21822" s="23"/>
    </row>
    <row r="21823" spans="1:7" customFormat="1">
      <c r="A21823" s="4">
        <v>44461</v>
      </c>
      <c r="B21823">
        <v>0.08</v>
      </c>
      <c r="C21823">
        <f>IFERROR(((VLOOKUP(A21823,'Interest Rates-10yr'!$A$9:$C$15239,2,FALSE))-B21823),C21822)</f>
        <v>1.24</v>
      </c>
      <c r="D21823" s="98">
        <f>AVERAGE(C$10:C21823)</f>
        <v>1.0347217383331717</v>
      </c>
      <c r="G21823" s="23"/>
    </row>
    <row r="21824" spans="1:7" customFormat="1">
      <c r="A21824" s="4">
        <v>44462</v>
      </c>
      <c r="B21824">
        <v>0.08</v>
      </c>
      <c r="C21824">
        <f>IFERROR(((VLOOKUP(A21824,'Interest Rates-10yr'!$A$9:$C$15239,2,FALSE))-B21824),C21823)</f>
        <v>1.3299999999999998</v>
      </c>
      <c r="D21824" s="98">
        <f>AVERAGE(C$10:C21824)</f>
        <v>1.0347352738941007</v>
      </c>
      <c r="G21824" s="23"/>
    </row>
    <row r="21825" spans="1:8">
      <c r="A21825" s="4">
        <v>44463</v>
      </c>
      <c r="B21825">
        <v>0.08</v>
      </c>
      <c r="C21825">
        <f>IFERROR(((VLOOKUP(A21825,'Interest Rates-10yr'!$A$9:$C$15239,2,FALSE))-B21825),C21824)</f>
        <v>1.39</v>
      </c>
      <c r="D21825" s="98">
        <f>AVERAGE(C$10:C21825)</f>
        <v>1.0347515584891733</v>
      </c>
      <c r="H21825"/>
    </row>
    <row r="21826" spans="1:8">
      <c r="A21826" s="4">
        <v>44464</v>
      </c>
      <c r="B21826">
        <v>0.08</v>
      </c>
      <c r="C21826">
        <f>IFERROR(((VLOOKUP(A21826,'Interest Rates-10yr'!$A$9:$C$15239,2,FALSE))-B21826),C21825)</f>
        <v>1.39</v>
      </c>
      <c r="D21826" s="98">
        <f>AVERAGE(C$10:C21826)</f>
        <v>1.0347678415914106</v>
      </c>
      <c r="H21826"/>
    </row>
    <row r="21827" spans="1:8">
      <c r="A21827" s="4">
        <v>44465</v>
      </c>
      <c r="B21827">
        <v>0.08</v>
      </c>
      <c r="C21827">
        <f>IFERROR(((VLOOKUP(A21827,'Interest Rates-10yr'!$A$9:$C$15239,2,FALSE))-B21827),C21826)</f>
        <v>1.39</v>
      </c>
      <c r="D21827" s="98">
        <f>AVERAGE(C$10:C21827)</f>
        <v>1.0347841232010178</v>
      </c>
      <c r="H21827"/>
    </row>
    <row r="21828" spans="1:8">
      <c r="A21828" s="4">
        <v>44466</v>
      </c>
      <c r="B21828">
        <v>0.08</v>
      </c>
      <c r="C21828">
        <f>IFERROR(((VLOOKUP(A21828,'Interest Rates-10yr'!$A$9:$C$15239,2,FALSE))-B21828),C21827)</f>
        <v>1.4</v>
      </c>
      <c r="D21828" s="98">
        <f>AVERAGE(C$10:C21828)</f>
        <v>1.0348008616343465</v>
      </c>
      <c r="H21828"/>
    </row>
    <row r="21829" spans="1:8">
      <c r="A21829" s="4">
        <v>44467</v>
      </c>
      <c r="B21829">
        <v>0.08</v>
      </c>
      <c r="C21829">
        <f>IFERROR(((VLOOKUP(A21829,'Interest Rates-10yr'!$A$9:$C$15239,2,FALSE))-B21829),C21828)</f>
        <v>1.46</v>
      </c>
      <c r="D21829" s="98">
        <f>AVERAGE(C$10:C21829)</f>
        <v>1.034820348304299</v>
      </c>
      <c r="H21829"/>
    </row>
    <row r="21830" spans="1:8">
      <c r="A21830" s="4">
        <v>44468</v>
      </c>
      <c r="B21830">
        <v>0.08</v>
      </c>
      <c r="C21830">
        <f>IFERROR(((VLOOKUP(A21830,'Interest Rates-10yr'!$A$9:$C$15239,2,FALSE))-B21830),C21829)</f>
        <v>1.47</v>
      </c>
      <c r="D21830" s="98">
        <f>AVERAGE(C$10:C21830)</f>
        <v>1.034840291462344</v>
      </c>
      <c r="H21830"/>
    </row>
    <row r="21831" spans="1:8">
      <c r="A21831" s="4">
        <v>44469</v>
      </c>
      <c r="B21831">
        <v>0.06</v>
      </c>
      <c r="C21831">
        <f>IFERROR(((VLOOKUP(A21831,'Interest Rates-10yr'!$A$9:$C$15239,2,FALSE))-B21831),C21830)</f>
        <v>1.46</v>
      </c>
      <c r="D21831" s="98">
        <f>AVERAGE(C$10:C21831)</f>
        <v>1.0348597745394468</v>
      </c>
      <c r="F21831" s="12" t="s">
        <v>324</v>
      </c>
      <c r="G21831" s="23">
        <f>AVERAGE(B21740:B21831)/100</f>
        <v>8.9999999999999998E-4</v>
      </c>
      <c r="H21831" s="23">
        <f>AVERAGE(C21740:C21831)/100</f>
        <v>1.2389130434782607E-2</v>
      </c>
    </row>
    <row r="21832" spans="1:8">
      <c r="A21832" s="4">
        <v>44470</v>
      </c>
      <c r="B21832">
        <v>0.08</v>
      </c>
      <c r="C21832">
        <f>IFERROR(((VLOOKUP(A21832,'Interest Rates-10yr'!$A$9:$C$15239,2,FALSE))-B21832),C21831)</f>
        <v>1.4</v>
      </c>
      <c r="D21832" s="98">
        <f>AVERAGE(C$10:C21832)</f>
        <v>1.0348765064381527</v>
      </c>
      <c r="H21832"/>
    </row>
    <row r="21833" spans="1:8">
      <c r="A21833" s="4">
        <v>44471</v>
      </c>
      <c r="B21833">
        <v>0.08</v>
      </c>
      <c r="C21833">
        <f>IFERROR(((VLOOKUP(A21833,'Interest Rates-10yr'!$A$9:$C$15239,2,FALSE))-B21833),C21832)</f>
        <v>1.4</v>
      </c>
      <c r="D21833" s="98">
        <f>AVERAGE(C$10:C21833)</f>
        <v>1.0348932368035104</v>
      </c>
      <c r="H21833"/>
    </row>
    <row r="21834" spans="1:8">
      <c r="A21834" s="4">
        <v>44472</v>
      </c>
      <c r="B21834">
        <v>0.08</v>
      </c>
      <c r="C21834">
        <f>IFERROR(((VLOOKUP(A21834,'Interest Rates-10yr'!$A$9:$C$15239,2,FALSE))-B21834),C21833)</f>
        <v>1.4</v>
      </c>
      <c r="D21834" s="98">
        <f>AVERAGE(C$10:C21834)</f>
        <v>1.0349099656357301</v>
      </c>
      <c r="H21834"/>
    </row>
    <row r="21835" spans="1:8">
      <c r="A21835" s="4">
        <v>44473</v>
      </c>
      <c r="B21835">
        <v>0.08</v>
      </c>
      <c r="C21835">
        <f>IFERROR(((VLOOKUP(A21835,'Interest Rates-10yr'!$A$9:$C$15239,2,FALSE))-B21835),C21834)</f>
        <v>1.41</v>
      </c>
      <c r="D21835" s="98">
        <f>AVERAGE(C$10:C21835)</f>
        <v>1.0349271511041789</v>
      </c>
      <c r="H21835"/>
    </row>
    <row r="21836" spans="1:8">
      <c r="A21836" s="4">
        <v>44474</v>
      </c>
      <c r="B21836">
        <v>0.08</v>
      </c>
      <c r="C21836">
        <f>IFERROR(((VLOOKUP(A21836,'Interest Rates-10yr'!$A$9:$C$15239,2,FALSE))-B21836),C21835)</f>
        <v>1.46</v>
      </c>
      <c r="D21836" s="98">
        <f>AVERAGE(C$10:C21836)</f>
        <v>1.0349466257387552</v>
      </c>
      <c r="H21836"/>
    </row>
    <row r="21837" spans="1:8">
      <c r="A21837" s="4">
        <v>44475</v>
      </c>
      <c r="B21837">
        <v>0.08</v>
      </c>
      <c r="C21837">
        <f>IFERROR(((VLOOKUP(A21837,'Interest Rates-10yr'!$A$9:$C$15239,2,FALSE))-B21837),C21836)</f>
        <v>1.45</v>
      </c>
      <c r="D21837" s="98">
        <f>AVERAGE(C$10:C21837)</f>
        <v>1.0349656404617835</v>
      </c>
      <c r="H21837"/>
    </row>
    <row r="21838" spans="1:8">
      <c r="A21838" s="4">
        <v>44476</v>
      </c>
      <c r="B21838">
        <v>0.08</v>
      </c>
      <c r="C21838">
        <f>IFERROR(((VLOOKUP(A21838,'Interest Rates-10yr'!$A$9:$C$15239,2,FALSE))-B21838),C21837)</f>
        <v>1.5</v>
      </c>
      <c r="D21838" s="98">
        <f>AVERAGE(C$10:C21838)</f>
        <v>1.0349869439736044</v>
      </c>
      <c r="H21838"/>
    </row>
    <row r="21839" spans="1:8">
      <c r="A21839" s="4">
        <v>44477</v>
      </c>
      <c r="B21839">
        <v>0.08</v>
      </c>
      <c r="C21839">
        <f>IFERROR(((VLOOKUP(A21839,'Interest Rates-10yr'!$A$9:$C$15239,2,FALSE))-B21839),C21838)</f>
        <v>1.53</v>
      </c>
      <c r="D21839" s="98">
        <f>AVERAGE(C$10:C21839)</f>
        <v>1.035009619789272</v>
      </c>
      <c r="H21839"/>
    </row>
    <row r="21840" spans="1:8">
      <c r="A21840" s="4">
        <v>44478</v>
      </c>
      <c r="B21840">
        <v>0.08</v>
      </c>
      <c r="C21840">
        <f>IFERROR(((VLOOKUP(A21840,'Interest Rates-10yr'!$A$9:$C$15239,2,FALSE))-B21840),C21839)</f>
        <v>1.53</v>
      </c>
      <c r="D21840" s="98">
        <f>AVERAGE(C$10:C21840)</f>
        <v>1.0350322935275438</v>
      </c>
      <c r="H21840"/>
    </row>
    <row r="21841" spans="1:7" customFormat="1">
      <c r="A21841" s="4">
        <v>44479</v>
      </c>
      <c r="B21841">
        <v>0.08</v>
      </c>
      <c r="C21841">
        <f>IFERROR(((VLOOKUP(A21841,'Interest Rates-10yr'!$A$9:$C$15239,2,FALSE))-B21841),C21840)</f>
        <v>1.53</v>
      </c>
      <c r="D21841" s="98">
        <f>AVERAGE(C$10:C21841)</f>
        <v>1.0350549651887049</v>
      </c>
      <c r="G21841" s="23"/>
    </row>
    <row r="21842" spans="1:7" customFormat="1">
      <c r="A21842" s="4">
        <v>44480</v>
      </c>
      <c r="B21842">
        <v>0.08</v>
      </c>
      <c r="C21842">
        <f>IFERROR(((VLOOKUP(A21842,'Interest Rates-10yr'!$A$9:$C$15239,2,FALSE))-B21842),C21841)</f>
        <v>1.53</v>
      </c>
      <c r="D21842" s="98">
        <f>AVERAGE(C$10:C21842)</f>
        <v>1.035077634773041</v>
      </c>
      <c r="G21842" s="23"/>
    </row>
    <row r="21843" spans="1:7" customFormat="1">
      <c r="A21843" s="4">
        <v>44481</v>
      </c>
      <c r="B21843">
        <v>0.08</v>
      </c>
      <c r="C21843">
        <f>IFERROR(((VLOOKUP(A21843,'Interest Rates-10yr'!$A$9:$C$15239,2,FALSE))-B21843),C21842)</f>
        <v>1.51</v>
      </c>
      <c r="D21843" s="98">
        <f>AVERAGE(C$10:C21843)</f>
        <v>1.0350993862782727</v>
      </c>
      <c r="G21843" s="23"/>
    </row>
    <row r="21844" spans="1:7" customFormat="1">
      <c r="A21844" s="4">
        <v>44482</v>
      </c>
      <c r="B21844">
        <v>0.08</v>
      </c>
      <c r="C21844">
        <f>IFERROR(((VLOOKUP(A21844,'Interest Rates-10yr'!$A$9:$C$15239,2,FALSE))-B21844),C21843)</f>
        <v>1.48</v>
      </c>
      <c r="D21844" s="98">
        <f>AVERAGE(C$10:C21844)</f>
        <v>1.0351197618502315</v>
      </c>
      <c r="G21844" s="23"/>
    </row>
    <row r="21845" spans="1:7" customFormat="1">
      <c r="A21845" s="4">
        <v>44483</v>
      </c>
      <c r="B21845">
        <v>0.08</v>
      </c>
      <c r="C21845">
        <f>IFERROR(((VLOOKUP(A21845,'Interest Rates-10yr'!$A$9:$C$15239,2,FALSE))-B21845),C21844)</f>
        <v>1.44</v>
      </c>
      <c r="D21845" s="98">
        <f>AVERAGE(C$10:C21845)</f>
        <v>1.0351383037186208</v>
      </c>
      <c r="G21845" s="23"/>
    </row>
    <row r="21846" spans="1:7" customFormat="1">
      <c r="A21846" s="4">
        <v>44484</v>
      </c>
      <c r="B21846">
        <v>0.08</v>
      </c>
      <c r="C21846">
        <f>IFERROR(((VLOOKUP(A21846,'Interest Rates-10yr'!$A$9:$C$15239,2,FALSE))-B21846),C21845)</f>
        <v>1.51</v>
      </c>
      <c r="D21846" s="98">
        <f>AVERAGE(C$10:C21846)</f>
        <v>1.0351600494573339</v>
      </c>
      <c r="G21846" s="23"/>
    </row>
    <row r="21847" spans="1:7" customFormat="1">
      <c r="A21847" s="4">
        <v>44485</v>
      </c>
      <c r="B21847">
        <v>0.08</v>
      </c>
      <c r="C21847">
        <f>IFERROR(((VLOOKUP(A21847,'Interest Rates-10yr'!$A$9:$C$15239,2,FALSE))-B21847),C21846)</f>
        <v>1.51</v>
      </c>
      <c r="D21847" s="98">
        <f>AVERAGE(C$10:C21847)</f>
        <v>1.0351817932044967</v>
      </c>
      <c r="G21847" s="23"/>
    </row>
    <row r="21848" spans="1:7" customFormat="1">
      <c r="A21848" s="4">
        <v>44486</v>
      </c>
      <c r="B21848">
        <v>0.08</v>
      </c>
      <c r="C21848">
        <f>IFERROR(((VLOOKUP(A21848,'Interest Rates-10yr'!$A$9:$C$15239,2,FALSE))-B21848),C21847)</f>
        <v>1.51</v>
      </c>
      <c r="D21848" s="98">
        <f>AVERAGE(C$10:C21848)</f>
        <v>1.0352035349603828</v>
      </c>
      <c r="G21848" s="23"/>
    </row>
    <row r="21849" spans="1:7" customFormat="1">
      <c r="A21849" s="4">
        <v>44487</v>
      </c>
      <c r="B21849">
        <v>0.08</v>
      </c>
      <c r="C21849">
        <f>IFERROR(((VLOOKUP(A21849,'Interest Rates-10yr'!$A$9:$C$15239,2,FALSE))-B21849),C21848)</f>
        <v>1.51</v>
      </c>
      <c r="D21849" s="98">
        <f>AVERAGE(C$10:C21849)</f>
        <v>1.0352252747252655</v>
      </c>
      <c r="G21849" s="23"/>
    </row>
    <row r="21850" spans="1:7" customFormat="1">
      <c r="A21850" s="4">
        <v>44488</v>
      </c>
      <c r="B21850">
        <v>0.08</v>
      </c>
      <c r="C21850">
        <f>IFERROR(((VLOOKUP(A21850,'Interest Rates-10yr'!$A$9:$C$15239,2,FALSE))-B21850),C21849)</f>
        <v>1.5699999999999998</v>
      </c>
      <c r="D21850" s="98">
        <f>AVERAGE(C$10:C21850)</f>
        <v>1.0352497596263814</v>
      </c>
      <c r="G21850" s="23"/>
    </row>
    <row r="21851" spans="1:7" customFormat="1">
      <c r="A21851" s="4">
        <v>44489</v>
      </c>
      <c r="B21851">
        <v>0.08</v>
      </c>
      <c r="C21851">
        <f>IFERROR(((VLOOKUP(A21851,'Interest Rates-10yr'!$A$9:$C$15239,2,FALSE))-B21851),C21850)</f>
        <v>1.5699999999999998</v>
      </c>
      <c r="D21851" s="98">
        <f>AVERAGE(C$10:C21851)</f>
        <v>1.0352742422854957</v>
      </c>
      <c r="G21851" s="23"/>
    </row>
    <row r="21852" spans="1:7" customFormat="1">
      <c r="A21852" s="4">
        <v>44490</v>
      </c>
      <c r="B21852">
        <v>0.08</v>
      </c>
      <c r="C21852">
        <f>IFERROR(((VLOOKUP(A21852,'Interest Rates-10yr'!$A$9:$C$15239,2,FALSE))-B21852),C21851)</f>
        <v>1.5999999999999999</v>
      </c>
      <c r="D21852" s="98">
        <f>AVERAGE(C$10:C21852)</f>
        <v>1.0353000961406307</v>
      </c>
      <c r="G21852" s="23"/>
    </row>
    <row r="21853" spans="1:7" customFormat="1">
      <c r="A21853" s="4">
        <v>44491</v>
      </c>
      <c r="B21853">
        <v>0.08</v>
      </c>
      <c r="C21853">
        <f>IFERROR(((VLOOKUP(A21853,'Interest Rates-10yr'!$A$9:$C$15239,2,FALSE))-B21853),C21852)</f>
        <v>1.5799999999999998</v>
      </c>
      <c r="D21853" s="98">
        <f>AVERAGE(C$10:C21853)</f>
        <v>1.0353250320454035</v>
      </c>
      <c r="G21853" s="23"/>
    </row>
    <row r="21854" spans="1:7" customFormat="1">
      <c r="A21854" s="4">
        <v>44492</v>
      </c>
      <c r="B21854">
        <v>0.08</v>
      </c>
      <c r="C21854">
        <f>IFERROR(((VLOOKUP(A21854,'Interest Rates-10yr'!$A$9:$C$15239,2,FALSE))-B21854),C21853)</f>
        <v>1.5799999999999998</v>
      </c>
      <c r="D21854" s="98">
        <f>AVERAGE(C$10:C21854)</f>
        <v>1.0353499656671914</v>
      </c>
      <c r="G21854" s="23"/>
    </row>
    <row r="21855" spans="1:7" customFormat="1">
      <c r="A21855" s="4">
        <v>44493</v>
      </c>
      <c r="B21855">
        <v>0.08</v>
      </c>
      <c r="C21855">
        <f>IFERROR(((VLOOKUP(A21855,'Interest Rates-10yr'!$A$9:$C$15239,2,FALSE))-B21855),C21854)</f>
        <v>1.5799999999999998</v>
      </c>
      <c r="D21855" s="98">
        <f>AVERAGE(C$10:C21855)</f>
        <v>1.0353748970063077</v>
      </c>
      <c r="G21855" s="23"/>
    </row>
    <row r="21856" spans="1:7" customFormat="1">
      <c r="A21856" s="4">
        <v>44494</v>
      </c>
      <c r="B21856">
        <v>0.08</v>
      </c>
      <c r="C21856">
        <f>IFERROR(((VLOOKUP(A21856,'Interest Rates-10yr'!$A$9:$C$15239,2,FALSE))-B21856),C21855)</f>
        <v>1.5599999999999998</v>
      </c>
      <c r="D21856" s="98">
        <f>AVERAGE(C$10:C21856)</f>
        <v>1.0353989106055661</v>
      </c>
      <c r="G21856" s="23"/>
    </row>
    <row r="21857" spans="1:7" customFormat="1">
      <c r="A21857" s="4">
        <v>44495</v>
      </c>
      <c r="B21857">
        <v>0.08</v>
      </c>
      <c r="C21857">
        <f>IFERROR(((VLOOKUP(A21857,'Interest Rates-10yr'!$A$9:$C$15239,2,FALSE))-B21857),C21856)</f>
        <v>1.5499999999999998</v>
      </c>
      <c r="D21857" s="98">
        <f>AVERAGE(C$10:C21857)</f>
        <v>1.0354224642987826</v>
      </c>
      <c r="G21857" s="23"/>
    </row>
    <row r="21858" spans="1:7" customFormat="1">
      <c r="A21858" s="4">
        <v>44496</v>
      </c>
      <c r="B21858">
        <v>0.08</v>
      </c>
      <c r="C21858">
        <f>IFERROR(((VLOOKUP(A21858,'Interest Rates-10yr'!$A$9:$C$15239,2,FALSE))-B21858),C21857)</f>
        <v>1.46</v>
      </c>
      <c r="D21858" s="98">
        <f>AVERAGE(C$10:C21858)</f>
        <v>1.0354418966543</v>
      </c>
      <c r="G21858" s="23"/>
    </row>
    <row r="21859" spans="1:7" customFormat="1">
      <c r="A21859" s="4">
        <v>44497</v>
      </c>
      <c r="B21859">
        <v>0.08</v>
      </c>
      <c r="C21859">
        <f>IFERROR(((VLOOKUP(A21859,'Interest Rates-10yr'!$A$9:$C$15239,2,FALSE))-B21859),C21858)</f>
        <v>1.49</v>
      </c>
      <c r="D21859" s="98">
        <f>AVERAGE(C$10:C21859)</f>
        <v>1.0354627002288239</v>
      </c>
      <c r="G21859" s="23"/>
    </row>
    <row r="21860" spans="1:7" customFormat="1">
      <c r="A21860" s="4">
        <v>44498</v>
      </c>
      <c r="B21860">
        <v>7.0000000000000007E-2</v>
      </c>
      <c r="C21860">
        <f>IFERROR(((VLOOKUP(A21860,'Interest Rates-10yr'!$A$9:$C$15239,2,FALSE))-B21860),C21859)</f>
        <v>1.48</v>
      </c>
      <c r="D21860" s="98">
        <f>AVERAGE(C$10:C21860)</f>
        <v>1.0354830442542584</v>
      </c>
      <c r="G21860" s="23"/>
    </row>
    <row r="21861" spans="1:7" customFormat="1">
      <c r="A21861" s="4">
        <v>44499</v>
      </c>
      <c r="B21861">
        <v>7.0000000000000007E-2</v>
      </c>
      <c r="C21861">
        <f>IFERROR(((VLOOKUP(A21861,'Interest Rates-10yr'!$A$9:$C$15239,2,FALSE))-B21861),C21860)</f>
        <v>1.48</v>
      </c>
      <c r="D21861" s="98">
        <f>AVERAGE(C$10:C21861)</f>
        <v>1.0355033864177101</v>
      </c>
      <c r="G21861" s="23"/>
    </row>
    <row r="21862" spans="1:7" customFormat="1">
      <c r="A21862" s="4">
        <v>44500</v>
      </c>
      <c r="B21862">
        <v>7.0000000000000007E-2</v>
      </c>
      <c r="C21862">
        <f>IFERROR(((VLOOKUP(A21862,'Interest Rates-10yr'!$A$9:$C$15239,2,FALSE))-B21862),C21861)</f>
        <v>1.48</v>
      </c>
      <c r="D21862" s="98">
        <f>AVERAGE(C$10:C21862)</f>
        <v>1.0355237267194344</v>
      </c>
      <c r="G21862" s="23"/>
    </row>
    <row r="21863" spans="1:7" customFormat="1">
      <c r="A21863" s="4">
        <v>44501</v>
      </c>
      <c r="B21863">
        <v>0.08</v>
      </c>
      <c r="C21863">
        <f>IFERROR(((VLOOKUP(A21863,'Interest Rates-10yr'!$A$9:$C$15239,2,FALSE))-B21863),C21862)</f>
        <v>1.5</v>
      </c>
      <c r="D21863" s="98">
        <f>AVERAGE(C$10:C21863)</f>
        <v>1.0355449803239589</v>
      </c>
      <c r="G21863" s="23"/>
    </row>
    <row r="21864" spans="1:7" customFormat="1">
      <c r="A21864" s="4">
        <v>44502</v>
      </c>
      <c r="B21864">
        <v>0.08</v>
      </c>
      <c r="C21864">
        <f>IFERROR(((VLOOKUP(A21864,'Interest Rates-10yr'!$A$9:$C$15239,2,FALSE))-B21864),C21863)</f>
        <v>1.48</v>
      </c>
      <c r="D21864" s="98">
        <f>AVERAGE(C$10:C21864)</f>
        <v>1.035565316861121</v>
      </c>
      <c r="G21864" s="23"/>
    </row>
    <row r="21865" spans="1:7" customFormat="1">
      <c r="A21865" s="4">
        <v>44503</v>
      </c>
      <c r="B21865">
        <v>0.08</v>
      </c>
      <c r="C21865">
        <f>IFERROR(((VLOOKUP(A21865,'Interest Rates-10yr'!$A$9:$C$15239,2,FALSE))-B21865),C21864)</f>
        <v>1.52</v>
      </c>
      <c r="D21865" s="98">
        <f>AVERAGE(C$10:C21865)</f>
        <v>1.0355874816983803</v>
      </c>
      <c r="G21865" s="23"/>
    </row>
    <row r="21866" spans="1:7" customFormat="1">
      <c r="A21866" s="4">
        <v>44504</v>
      </c>
      <c r="B21866">
        <v>0.08</v>
      </c>
      <c r="C21866">
        <f>IFERROR(((VLOOKUP(A21866,'Interest Rates-10yr'!$A$9:$C$15239,2,FALSE))-B21866),C21865)</f>
        <v>1.45</v>
      </c>
      <c r="D21866" s="98">
        <f>AVERAGE(C$10:C21866)</f>
        <v>1.03560644187216</v>
      </c>
      <c r="G21866" s="23"/>
    </row>
    <row r="21867" spans="1:7" customFormat="1">
      <c r="A21867" s="4">
        <v>44505</v>
      </c>
      <c r="B21867">
        <v>0.08</v>
      </c>
      <c r="C21867">
        <f>IFERROR(((VLOOKUP(A21867,'Interest Rates-10yr'!$A$9:$C$15239,2,FALSE))-B21867),C21866)</f>
        <v>1.3699999999999999</v>
      </c>
      <c r="D21867" s="98">
        <f>AVERAGE(C$10:C21867)</f>
        <v>1.0356217403238996</v>
      </c>
      <c r="G21867" s="23"/>
    </row>
    <row r="21868" spans="1:7" customFormat="1">
      <c r="A21868" s="4">
        <v>44506</v>
      </c>
      <c r="B21868">
        <v>0.08</v>
      </c>
      <c r="C21868">
        <f>IFERROR(((VLOOKUP(A21868,'Interest Rates-10yr'!$A$9:$C$15239,2,FALSE))-B21868),C21867)</f>
        <v>1.3699999999999999</v>
      </c>
      <c r="D21868" s="98">
        <f>AVERAGE(C$10:C21868)</f>
        <v>1.0356370373759001</v>
      </c>
      <c r="G21868" s="23"/>
    </row>
    <row r="21869" spans="1:7" customFormat="1">
      <c r="A21869" s="4">
        <v>44507</v>
      </c>
      <c r="B21869">
        <v>0.08</v>
      </c>
      <c r="C21869">
        <f>IFERROR(((VLOOKUP(A21869,'Interest Rates-10yr'!$A$9:$C$15239,2,FALSE))-B21869),C21868)</f>
        <v>1.3699999999999999</v>
      </c>
      <c r="D21869" s="98">
        <f>AVERAGE(C$10:C21869)</f>
        <v>1.0356523330283529</v>
      </c>
      <c r="G21869" s="23"/>
    </row>
    <row r="21870" spans="1:7" customFormat="1">
      <c r="A21870" s="4">
        <v>44508</v>
      </c>
      <c r="B21870">
        <v>0.08</v>
      </c>
      <c r="C21870">
        <f>IFERROR(((VLOOKUP(A21870,'Interest Rates-10yr'!$A$9:$C$15239,2,FALSE))-B21870),C21869)</f>
        <v>1.43</v>
      </c>
      <c r="D21870" s="98">
        <f>AVERAGE(C$10:C21870)</f>
        <v>1.0356703718951465</v>
      </c>
      <c r="G21870" s="23"/>
    </row>
    <row r="21871" spans="1:7" customFormat="1">
      <c r="A21871" s="4">
        <v>44509</v>
      </c>
      <c r="B21871">
        <v>0.08</v>
      </c>
      <c r="C21871">
        <f>IFERROR(((VLOOKUP(A21871,'Interest Rates-10yr'!$A$9:$C$15239,2,FALSE))-B21871),C21870)</f>
        <v>1.38</v>
      </c>
      <c r="D21871" s="98">
        <f>AVERAGE(C$10:C21871)</f>
        <v>1.0356861220382307</v>
      </c>
      <c r="G21871" s="23"/>
    </row>
    <row r="21872" spans="1:7" customFormat="1">
      <c r="A21872" s="4">
        <v>44510</v>
      </c>
      <c r="B21872">
        <v>0.08</v>
      </c>
      <c r="C21872">
        <f>IFERROR(((VLOOKUP(A21872,'Interest Rates-10yr'!$A$9:$C$15239,2,FALSE))-B21872),C21871)</f>
        <v>1.48</v>
      </c>
      <c r="D21872" s="98">
        <f>AVERAGE(C$10:C21872)</f>
        <v>1.0357064446782143</v>
      </c>
      <c r="G21872" s="23"/>
    </row>
    <row r="21873" spans="1:7" customFormat="1">
      <c r="A21873" s="4">
        <v>44511</v>
      </c>
      <c r="B21873">
        <v>0.08</v>
      </c>
      <c r="C21873">
        <f>IFERROR(((VLOOKUP(A21873,'Interest Rates-10yr'!$A$9:$C$15239,2,FALSE))-B21873),C21872)</f>
        <v>1.48</v>
      </c>
      <c r="D21873" s="98">
        <f>AVERAGE(C$10:C21873)</f>
        <v>1.0357267654591931</v>
      </c>
      <c r="G21873" s="23"/>
    </row>
    <row r="21874" spans="1:7" customFormat="1">
      <c r="A21874" s="4">
        <v>44512</v>
      </c>
      <c r="B21874">
        <v>0.08</v>
      </c>
      <c r="C21874">
        <f>IFERROR(((VLOOKUP(A21874,'Interest Rates-10yr'!$A$9:$C$15239,2,FALSE))-B21874),C21873)</f>
        <v>1.5</v>
      </c>
      <c r="D21874" s="98">
        <f>AVERAGE(C$10:C21874)</f>
        <v>1.0357479990852869</v>
      </c>
      <c r="G21874" s="23"/>
    </row>
    <row r="21875" spans="1:7" customFormat="1">
      <c r="A21875" s="4">
        <v>44513</v>
      </c>
      <c r="B21875">
        <v>0.08</v>
      </c>
      <c r="C21875">
        <f>IFERROR(((VLOOKUP(A21875,'Interest Rates-10yr'!$A$9:$C$15239,2,FALSE))-B21875),C21874)</f>
        <v>1.5</v>
      </c>
      <c r="D21875" s="98">
        <f>AVERAGE(C$10:C21875)</f>
        <v>1.0357692307692214</v>
      </c>
      <c r="G21875" s="23"/>
    </row>
    <row r="21876" spans="1:7" customFormat="1">
      <c r="A21876" s="4">
        <v>44514</v>
      </c>
      <c r="B21876">
        <v>0.08</v>
      </c>
      <c r="C21876">
        <f>IFERROR(((VLOOKUP(A21876,'Interest Rates-10yr'!$A$9:$C$15239,2,FALSE))-B21876),C21875)</f>
        <v>1.5</v>
      </c>
      <c r="D21876" s="98">
        <f>AVERAGE(C$10:C21876)</f>
        <v>1.0357904605112633</v>
      </c>
      <c r="G21876" s="23"/>
    </row>
    <row r="21877" spans="1:7" customFormat="1">
      <c r="A21877" s="4">
        <v>44515</v>
      </c>
      <c r="B21877">
        <v>0.08</v>
      </c>
      <c r="C21877">
        <f>IFERROR(((VLOOKUP(A21877,'Interest Rates-10yr'!$A$9:$C$15239,2,FALSE))-B21877),C21876)</f>
        <v>1.5499999999999998</v>
      </c>
      <c r="D21877" s="98">
        <f>AVERAGE(C$10:C21877)</f>
        <v>1.0358139747576274</v>
      </c>
      <c r="G21877" s="23"/>
    </row>
    <row r="21878" spans="1:7" customFormat="1">
      <c r="A21878" s="4">
        <v>44516</v>
      </c>
      <c r="B21878">
        <v>0.08</v>
      </c>
      <c r="C21878">
        <f>IFERROR(((VLOOKUP(A21878,'Interest Rates-10yr'!$A$9:$C$15239,2,FALSE))-B21878),C21877)</f>
        <v>1.5499999999999998</v>
      </c>
      <c r="D21878" s="98">
        <f>AVERAGE(C$10:C21878)</f>
        <v>1.0358374868535276</v>
      </c>
      <c r="G21878" s="23"/>
    </row>
    <row r="21879" spans="1:7" customFormat="1">
      <c r="A21879" s="4">
        <v>44517</v>
      </c>
      <c r="B21879">
        <v>0.08</v>
      </c>
      <c r="C21879">
        <f>IFERROR(((VLOOKUP(A21879,'Interest Rates-10yr'!$A$9:$C$15239,2,FALSE))-B21879),C21878)</f>
        <v>1.52</v>
      </c>
      <c r="D21879" s="98">
        <f>AVERAGE(C$10:C21879)</f>
        <v>1.0358596250571466</v>
      </c>
      <c r="G21879" s="23"/>
    </row>
    <row r="21880" spans="1:7" customFormat="1">
      <c r="A21880" s="4">
        <v>44518</v>
      </c>
      <c r="B21880">
        <v>0.08</v>
      </c>
      <c r="C21880">
        <f>IFERROR(((VLOOKUP(A21880,'Interest Rates-10yr'!$A$9:$C$15239,2,FALSE))-B21880),C21879)</f>
        <v>1.51</v>
      </c>
      <c r="D21880" s="98">
        <f>AVERAGE(C$10:C21880)</f>
        <v>1.0358813040098667</v>
      </c>
      <c r="G21880" s="23"/>
    </row>
    <row r="21881" spans="1:7" customFormat="1">
      <c r="A21881" s="4">
        <v>44519</v>
      </c>
      <c r="B21881">
        <v>0.08</v>
      </c>
      <c r="C21881">
        <f>IFERROR(((VLOOKUP(A21881,'Interest Rates-10yr'!$A$9:$C$15239,2,FALSE))-B21881),C21880)</f>
        <v>1.46</v>
      </c>
      <c r="D21881" s="98">
        <f>AVERAGE(C$10:C21881)</f>
        <v>1.0359006949524412</v>
      </c>
      <c r="G21881" s="23"/>
    </row>
    <row r="21882" spans="1:7" customFormat="1">
      <c r="A21882" s="4">
        <v>44520</v>
      </c>
      <c r="B21882">
        <v>0.08</v>
      </c>
      <c r="C21882">
        <f>IFERROR(((VLOOKUP(A21882,'Interest Rates-10yr'!$A$9:$C$15239,2,FALSE))-B21882),C21881)</f>
        <v>1.46</v>
      </c>
      <c r="D21882" s="98">
        <f>AVERAGE(C$10:C21882)</f>
        <v>1.0359200841219673</v>
      </c>
      <c r="G21882" s="23"/>
    </row>
    <row r="21883" spans="1:7" customFormat="1">
      <c r="A21883" s="4">
        <v>44521</v>
      </c>
      <c r="B21883">
        <v>0.08</v>
      </c>
      <c r="C21883">
        <f>IFERROR(((VLOOKUP(A21883,'Interest Rates-10yr'!$A$9:$C$15239,2,FALSE))-B21883),C21882)</f>
        <v>1.46</v>
      </c>
      <c r="D21883" s="98">
        <f>AVERAGE(C$10:C21883)</f>
        <v>1.0359394715186885</v>
      </c>
      <c r="G21883" s="23"/>
    </row>
    <row r="21884" spans="1:7" customFormat="1">
      <c r="A21884" s="4">
        <v>44522</v>
      </c>
      <c r="B21884">
        <v>0.08</v>
      </c>
      <c r="C21884">
        <f>IFERROR(((VLOOKUP(A21884,'Interest Rates-10yr'!$A$9:$C$15239,2,FALSE))-B21884),C21883)</f>
        <v>1.5499999999999998</v>
      </c>
      <c r="D21884" s="98">
        <f>AVERAGE(C$10:C21884)</f>
        <v>1.0359629714285619</v>
      </c>
      <c r="G21884" s="23"/>
    </row>
    <row r="21885" spans="1:7" customFormat="1">
      <c r="A21885" s="4">
        <v>44523</v>
      </c>
      <c r="B21885">
        <v>0.08</v>
      </c>
      <c r="C21885">
        <f>IFERROR(((VLOOKUP(A21885,'Interest Rates-10yr'!$A$9:$C$15239,2,FALSE))-B21885),C21884)</f>
        <v>1.5899999999999999</v>
      </c>
      <c r="D21885" s="98">
        <f>AVERAGE(C$10:C21885)</f>
        <v>1.035988297677811</v>
      </c>
      <c r="G21885" s="23"/>
    </row>
    <row r="21886" spans="1:7" customFormat="1">
      <c r="A21886" s="4">
        <v>44524</v>
      </c>
      <c r="B21886">
        <v>0.08</v>
      </c>
      <c r="C21886">
        <f>IFERROR(((VLOOKUP(A21886,'Interest Rates-10yr'!$A$9:$C$15239,2,FALSE))-B21886),C21885)</f>
        <v>1.5599999999999998</v>
      </c>
      <c r="D21886" s="98">
        <f>AVERAGE(C$10:C21886)</f>
        <v>1.0360122503085338</v>
      </c>
      <c r="G21886" s="23"/>
    </row>
    <row r="21887" spans="1:7" customFormat="1">
      <c r="A21887" s="4">
        <v>44525</v>
      </c>
      <c r="B21887">
        <v>0.08</v>
      </c>
      <c r="C21887">
        <f>IFERROR(((VLOOKUP(A21887,'Interest Rates-10yr'!$A$9:$C$15239,2,FALSE))-B21887),C21886)</f>
        <v>1.5599999999999998</v>
      </c>
      <c r="D21887" s="98">
        <f>AVERAGE(C$10:C21887)</f>
        <v>1.036036200749602</v>
      </c>
      <c r="G21887" s="23"/>
    </row>
    <row r="21888" spans="1:7" customFormat="1">
      <c r="A21888" s="4">
        <v>44526</v>
      </c>
      <c r="B21888">
        <v>0.08</v>
      </c>
      <c r="C21888">
        <f>IFERROR(((VLOOKUP(A21888,'Interest Rates-10yr'!$A$9:$C$15239,2,FALSE))-B21888),C21887)</f>
        <v>1.4</v>
      </c>
      <c r="D21888" s="98">
        <f>AVERAGE(C$10:C21888)</f>
        <v>1.0360528360528267</v>
      </c>
      <c r="G21888" s="23"/>
    </row>
    <row r="21889" spans="1:7" customFormat="1">
      <c r="A21889" s="4">
        <v>44527</v>
      </c>
      <c r="B21889">
        <v>0.08</v>
      </c>
      <c r="C21889">
        <f>IFERROR(((VLOOKUP(A21889,'Interest Rates-10yr'!$A$9:$C$15239,2,FALSE))-B21889),C21888)</f>
        <v>1.4</v>
      </c>
      <c r="D21889" s="98">
        <f>AVERAGE(C$10:C21889)</f>
        <v>1.0360694698354569</v>
      </c>
      <c r="G21889" s="23"/>
    </row>
    <row r="21890" spans="1:7" customFormat="1">
      <c r="A21890" s="4">
        <v>44528</v>
      </c>
      <c r="B21890">
        <v>0.08</v>
      </c>
      <c r="C21890">
        <f>IFERROR(((VLOOKUP(A21890,'Interest Rates-10yr'!$A$9:$C$15239,2,FALSE))-B21890),C21889)</f>
        <v>1.4</v>
      </c>
      <c r="D21890" s="98">
        <f>AVERAGE(C$10:C21890)</f>
        <v>1.036086102097701</v>
      </c>
      <c r="G21890" s="23"/>
    </row>
    <row r="21891" spans="1:7" customFormat="1">
      <c r="A21891" s="4">
        <v>44529</v>
      </c>
      <c r="B21891">
        <v>0.08</v>
      </c>
      <c r="C21891">
        <f>IFERROR(((VLOOKUP(A21891,'Interest Rates-10yr'!$A$9:$C$15239,2,FALSE))-B21891),C21890)</f>
        <v>1.44</v>
      </c>
      <c r="D21891" s="98">
        <f>AVERAGE(C$10:C21891)</f>
        <v>1.0361045608262407</v>
      </c>
      <c r="G21891" s="23"/>
    </row>
    <row r="21892" spans="1:7" customFormat="1">
      <c r="A21892" s="4">
        <v>44530</v>
      </c>
      <c r="B21892">
        <v>7.0000000000000007E-2</v>
      </c>
      <c r="C21892">
        <f>IFERROR(((VLOOKUP(A21892,'Interest Rates-10yr'!$A$9:$C$15239,2,FALSE))-B21892),C21891)</f>
        <v>1.3599999999999999</v>
      </c>
      <c r="D21892" s="98">
        <f>AVERAGE(C$10:C21892)</f>
        <v>1.0361193620618652</v>
      </c>
      <c r="G21892" s="23"/>
    </row>
    <row r="21893" spans="1:7" customFormat="1">
      <c r="A21893" s="4">
        <v>44531</v>
      </c>
      <c r="B21893">
        <v>0.08</v>
      </c>
      <c r="C21893">
        <f>IFERROR(((VLOOKUP(A21893,'Interest Rates-10yr'!$A$9:$C$15239,2,FALSE))-B21893),C21892)</f>
        <v>1.3499999999999999</v>
      </c>
      <c r="D21893" s="98">
        <f>AVERAGE(C$10:C21893)</f>
        <v>1.0361337049899377</v>
      </c>
      <c r="G21893" s="23"/>
    </row>
    <row r="21894" spans="1:7" customFormat="1">
      <c r="A21894" s="4">
        <v>44532</v>
      </c>
      <c r="B21894">
        <v>0.08</v>
      </c>
      <c r="C21894">
        <f>IFERROR(((VLOOKUP(A21894,'Interest Rates-10yr'!$A$9:$C$15239,2,FALSE))-B21894),C21893)</f>
        <v>1.3599999999999999</v>
      </c>
      <c r="D21894" s="98">
        <f>AVERAGE(C$10:C21894)</f>
        <v>1.036148503541229</v>
      </c>
      <c r="G21894" s="23"/>
    </row>
    <row r="21895" spans="1:7" customFormat="1">
      <c r="A21895" s="4">
        <v>44533</v>
      </c>
      <c r="B21895">
        <v>0.08</v>
      </c>
      <c r="C21895">
        <f>IFERROR(((VLOOKUP(A21895,'Interest Rates-10yr'!$A$9:$C$15239,2,FALSE))-B21895),C21894)</f>
        <v>1.27</v>
      </c>
      <c r="D21895" s="98">
        <f>AVERAGE(C$10:C21895)</f>
        <v>1.0361591885223338</v>
      </c>
      <c r="G21895" s="23"/>
    </row>
    <row r="21896" spans="1:7" customFormat="1">
      <c r="A21896" s="4">
        <v>44534</v>
      </c>
      <c r="B21896">
        <v>0.08</v>
      </c>
      <c r="C21896">
        <f>IFERROR(((VLOOKUP(A21896,'Interest Rates-10yr'!$A$9:$C$15239,2,FALSE))-B21896),C21895)</f>
        <v>1.27</v>
      </c>
      <c r="D21896" s="98">
        <f>AVERAGE(C$10:C21896)</f>
        <v>1.0361698725270616</v>
      </c>
      <c r="G21896" s="23"/>
    </row>
    <row r="21897" spans="1:7" customFormat="1">
      <c r="A21897" s="4">
        <v>44535</v>
      </c>
      <c r="B21897">
        <v>0.08</v>
      </c>
      <c r="C21897">
        <f>IFERROR(((VLOOKUP(A21897,'Interest Rates-10yr'!$A$9:$C$15239,2,FALSE))-B21897),C21896)</f>
        <v>1.27</v>
      </c>
      <c r="D21897" s="98">
        <f>AVERAGE(C$10:C21897)</f>
        <v>1.0361805555555463</v>
      </c>
      <c r="G21897" s="23"/>
    </row>
    <row r="21898" spans="1:7" customFormat="1">
      <c r="A21898" s="4">
        <v>44536</v>
      </c>
      <c r="B21898">
        <v>0.08</v>
      </c>
      <c r="C21898">
        <f>IFERROR(((VLOOKUP(A21898,'Interest Rates-10yr'!$A$9:$C$15239,2,FALSE))-B21898),C21897)</f>
        <v>1.3499999999999999</v>
      </c>
      <c r="D21898" s="98">
        <f>AVERAGE(C$10:C21898)</f>
        <v>1.0361948924117044</v>
      </c>
      <c r="G21898" s="23"/>
    </row>
    <row r="21899" spans="1:7" customFormat="1">
      <c r="A21899" s="4">
        <v>44537</v>
      </c>
      <c r="B21899">
        <v>0.08</v>
      </c>
      <c r="C21899">
        <f>IFERROR(((VLOOKUP(A21899,'Interest Rates-10yr'!$A$9:$C$15239,2,FALSE))-B21899),C21898)</f>
        <v>1.4</v>
      </c>
      <c r="D21899" s="98">
        <f>AVERAGE(C$10:C21899)</f>
        <v>1.0362115121059752</v>
      </c>
      <c r="G21899" s="23"/>
    </row>
    <row r="21900" spans="1:7" customFormat="1">
      <c r="A21900" s="4">
        <v>44538</v>
      </c>
      <c r="B21900">
        <v>0.08</v>
      </c>
      <c r="C21900">
        <f>IFERROR(((VLOOKUP(A21900,'Interest Rates-10yr'!$A$9:$C$15239,2,FALSE))-B21900),C21899)</f>
        <v>1.44</v>
      </c>
      <c r="D21900" s="98">
        <f>AVERAGE(C$10:C21900)</f>
        <v>1.0362299575167784</v>
      </c>
      <c r="G21900" s="23"/>
    </row>
    <row r="21901" spans="1:7" customFormat="1">
      <c r="A21901" s="4">
        <v>44539</v>
      </c>
      <c r="B21901">
        <v>0.08</v>
      </c>
      <c r="C21901">
        <f>IFERROR(((VLOOKUP(A21901,'Interest Rates-10yr'!$A$9:$C$15239,2,FALSE))-B21901),C21900)</f>
        <v>1.41</v>
      </c>
      <c r="D21901" s="98">
        <f>AVERAGE(C$10:C21901)</f>
        <v>1.0362470308788505</v>
      </c>
      <c r="G21901" s="23"/>
    </row>
    <row r="21902" spans="1:7" customFormat="1">
      <c r="A21902" s="4">
        <v>44540</v>
      </c>
      <c r="B21902">
        <v>0.08</v>
      </c>
      <c r="C21902">
        <f>IFERROR(((VLOOKUP(A21902,'Interest Rates-10yr'!$A$9:$C$15239,2,FALSE))-B21902),C21901)</f>
        <v>1.4</v>
      </c>
      <c r="D21902" s="98">
        <f>AVERAGE(C$10:C21902)</f>
        <v>1.0362636459142098</v>
      </c>
      <c r="G21902" s="23"/>
    </row>
    <row r="21903" spans="1:7" customFormat="1">
      <c r="A21903" s="4">
        <v>44541</v>
      </c>
      <c r="B21903">
        <v>0.08</v>
      </c>
      <c r="C21903">
        <f>IFERROR(((VLOOKUP(A21903,'Interest Rates-10yr'!$A$9:$C$15239,2,FALSE))-B21903),C21902)</f>
        <v>1.4</v>
      </c>
      <c r="D21903" s="98">
        <f>AVERAGE(C$10:C21903)</f>
        <v>1.0362802594317986</v>
      </c>
      <c r="G21903" s="23"/>
    </row>
    <row r="21904" spans="1:7" customFormat="1">
      <c r="A21904" s="4">
        <v>44542</v>
      </c>
      <c r="B21904">
        <v>0.08</v>
      </c>
      <c r="C21904">
        <f>IFERROR(((VLOOKUP(A21904,'Interest Rates-10yr'!$A$9:$C$15239,2,FALSE))-B21904),C21903)</f>
        <v>1.4</v>
      </c>
      <c r="D21904" s="98">
        <f>AVERAGE(C$10:C21904)</f>
        <v>1.0362968714318246</v>
      </c>
      <c r="G21904" s="23"/>
    </row>
    <row r="21905" spans="1:7" customFormat="1">
      <c r="A21905" s="4">
        <v>44543</v>
      </c>
      <c r="B21905">
        <v>0.08</v>
      </c>
      <c r="C21905">
        <f>IFERROR(((VLOOKUP(A21905,'Interest Rates-10yr'!$A$9:$C$15239,2,FALSE))-B21905),C21904)</f>
        <v>1.3399999999999999</v>
      </c>
      <c r="D21905" s="98">
        <f>AVERAGE(C$10:C21905)</f>
        <v>1.0363107416879704</v>
      </c>
      <c r="G21905" s="23"/>
    </row>
    <row r="21906" spans="1:7" customFormat="1">
      <c r="A21906" s="4">
        <v>44544</v>
      </c>
      <c r="B21906">
        <v>0.08</v>
      </c>
      <c r="C21906">
        <f>IFERROR(((VLOOKUP(A21906,'Interest Rates-10yr'!$A$9:$C$15239,2,FALSE))-B21906),C21905)</f>
        <v>1.3599999999999999</v>
      </c>
      <c r="D21906" s="98">
        <f>AVERAGE(C$10:C21906)</f>
        <v>1.0363255240443805</v>
      </c>
      <c r="G21906" s="23"/>
    </row>
    <row r="21907" spans="1:7" customFormat="1">
      <c r="A21907" s="4">
        <v>44545</v>
      </c>
      <c r="B21907">
        <v>0.08</v>
      </c>
      <c r="C21907">
        <f>IFERROR(((VLOOKUP(A21907,'Interest Rates-10yr'!$A$9:$C$15239,2,FALSE))-B21907),C21906)</f>
        <v>1.39</v>
      </c>
      <c r="D21907" s="98">
        <f>AVERAGE(C$10:C21907)</f>
        <v>1.0363416750388073</v>
      </c>
      <c r="G21907" s="23"/>
    </row>
    <row r="21908" spans="1:7" customFormat="1">
      <c r="A21908" s="4">
        <v>44546</v>
      </c>
      <c r="B21908">
        <v>0.08</v>
      </c>
      <c r="C21908">
        <f>IFERROR(((VLOOKUP(A21908,'Interest Rates-10yr'!$A$9:$C$15239,2,FALSE))-B21908),C21907)</f>
        <v>1.3599999999999999</v>
      </c>
      <c r="D21908" s="98">
        <f>AVERAGE(C$10:C21908)</f>
        <v>1.0363564546326225</v>
      </c>
      <c r="G21908" s="23"/>
    </row>
    <row r="21909" spans="1:7" customFormat="1">
      <c r="A21909" s="4">
        <v>44547</v>
      </c>
      <c r="B21909">
        <v>0.08</v>
      </c>
      <c r="C21909">
        <f>IFERROR(((VLOOKUP(A21909,'Interest Rates-10yr'!$A$9:$C$15239,2,FALSE))-B21909),C21908)</f>
        <v>1.3299999999999998</v>
      </c>
      <c r="D21909" s="98">
        <f>AVERAGE(C$10:C21909)</f>
        <v>1.0363698630136897</v>
      </c>
      <c r="G21909" s="23"/>
    </row>
    <row r="21910" spans="1:7" customFormat="1">
      <c r="A21910" s="4">
        <v>44548</v>
      </c>
      <c r="B21910">
        <v>0.08</v>
      </c>
      <c r="C21910">
        <f>IFERROR(((VLOOKUP(A21910,'Interest Rates-10yr'!$A$9:$C$15239,2,FALSE))-B21910),C21909)</f>
        <v>1.3299999999999998</v>
      </c>
      <c r="D21910" s="98">
        <f>AVERAGE(C$10:C21910)</f>
        <v>1.0363832701703031</v>
      </c>
      <c r="G21910" s="23"/>
    </row>
    <row r="21911" spans="1:7" customFormat="1">
      <c r="A21911" s="4">
        <v>44549</v>
      </c>
      <c r="B21911">
        <v>0.08</v>
      </c>
      <c r="C21911">
        <f>IFERROR(((VLOOKUP(A21911,'Interest Rates-10yr'!$A$9:$C$15239,2,FALSE))-B21911),C21910)</f>
        <v>1.3299999999999998</v>
      </c>
      <c r="D21911" s="98">
        <f>AVERAGE(C$10:C21911)</f>
        <v>1.0363966761026302</v>
      </c>
      <c r="G21911" s="23"/>
    </row>
    <row r="21912" spans="1:7" customFormat="1">
      <c r="A21912" s="4">
        <v>44550</v>
      </c>
      <c r="B21912">
        <v>0.08</v>
      </c>
      <c r="C21912">
        <f>IFERROR(((VLOOKUP(A21912,'Interest Rates-10yr'!$A$9:$C$15239,2,FALSE))-B21912),C21911)</f>
        <v>1.3499999999999999</v>
      </c>
      <c r="D21912" s="98">
        <f>AVERAGE(C$10:C21912)</f>
        <v>1.0364109939277635</v>
      </c>
      <c r="G21912" s="23"/>
    </row>
    <row r="21913" spans="1:7" customFormat="1">
      <c r="A21913" s="4">
        <v>44551</v>
      </c>
      <c r="B21913">
        <v>0.08</v>
      </c>
      <c r="C21913">
        <f>IFERROR(((VLOOKUP(A21913,'Interest Rates-10yr'!$A$9:$C$15239,2,FALSE))-B21913),C21912)</f>
        <v>1.4</v>
      </c>
      <c r="D21913" s="98">
        <f>AVERAGE(C$10:C21913)</f>
        <v>1.0364275931336655</v>
      </c>
      <c r="G21913" s="23"/>
    </row>
    <row r="21914" spans="1:7" customFormat="1">
      <c r="A21914" s="4">
        <v>44552</v>
      </c>
      <c r="B21914">
        <v>0.08</v>
      </c>
      <c r="C21914">
        <f>IFERROR(((VLOOKUP(A21914,'Interest Rates-10yr'!$A$9:$C$15239,2,FALSE))-B21914),C21913)</f>
        <v>1.38</v>
      </c>
      <c r="D21914" s="98">
        <f>AVERAGE(C$10:C21914)</f>
        <v>1.03644327779045</v>
      </c>
      <c r="G21914" s="23"/>
    </row>
    <row r="21915" spans="1:7" customFormat="1">
      <c r="A21915" s="4">
        <v>44553</v>
      </c>
      <c r="B21915">
        <v>0.08</v>
      </c>
      <c r="C21915">
        <f>IFERROR(((VLOOKUP(A21915,'Interest Rates-10yr'!$A$9:$C$15239,2,FALSE))-B21915),C21914)</f>
        <v>1.42</v>
      </c>
      <c r="D21915" s="98">
        <f>AVERAGE(C$10:C21915)</f>
        <v>1.0364607869989868</v>
      </c>
      <c r="G21915" s="23"/>
    </row>
    <row r="21916" spans="1:7" customFormat="1">
      <c r="A21916" s="4">
        <v>44554</v>
      </c>
      <c r="B21916">
        <v>0.08</v>
      </c>
      <c r="C21916">
        <f>IFERROR(((VLOOKUP(A21916,'Interest Rates-10yr'!$A$9:$C$15239,2,FALSE))-B21916),C21915)</f>
        <v>1.42</v>
      </c>
      <c r="D21916" s="98">
        <f>AVERAGE(C$10:C21916)</f>
        <v>1.0364782946090201</v>
      </c>
      <c r="G21916" s="23"/>
    </row>
    <row r="21917" spans="1:7" customFormat="1">
      <c r="A21917" s="4">
        <v>44555</v>
      </c>
      <c r="B21917">
        <v>0.08</v>
      </c>
      <c r="C21917">
        <f>IFERROR(((VLOOKUP(A21917,'Interest Rates-10yr'!$A$9:$C$15239,2,FALSE))-B21917),C21916)</f>
        <v>1.42</v>
      </c>
      <c r="D21917" s="98">
        <f>AVERAGE(C$10:C21917)</f>
        <v>1.0364958006207687</v>
      </c>
      <c r="G21917" s="23"/>
    </row>
    <row r="21918" spans="1:7" customFormat="1">
      <c r="A21918" s="4">
        <v>44556</v>
      </c>
      <c r="B21918">
        <v>0.08</v>
      </c>
      <c r="C21918">
        <f>IFERROR(((VLOOKUP(A21918,'Interest Rates-10yr'!$A$9:$C$15239,2,FALSE))-B21918),C21917)</f>
        <v>1.42</v>
      </c>
      <c r="D21918" s="98">
        <f>AVERAGE(C$10:C21918)</f>
        <v>1.0365133050344517</v>
      </c>
      <c r="G21918" s="23"/>
    </row>
    <row r="21919" spans="1:7" customFormat="1">
      <c r="A21919" s="4">
        <v>44557</v>
      </c>
      <c r="B21919">
        <v>0.08</v>
      </c>
      <c r="C21919">
        <f>IFERROR(((VLOOKUP(A21919,'Interest Rates-10yr'!$A$9:$C$15239,2,FALSE))-B21919),C21918)</f>
        <v>1.4</v>
      </c>
      <c r="D21919" s="98">
        <f>AVERAGE(C$10:C21919)</f>
        <v>1.0365298950250936</v>
      </c>
      <c r="G21919" s="23"/>
    </row>
    <row r="21920" spans="1:7" customFormat="1">
      <c r="A21920" s="4">
        <v>44558</v>
      </c>
      <c r="B21920">
        <v>0.08</v>
      </c>
      <c r="C21920">
        <f>IFERROR(((VLOOKUP(A21920,'Interest Rates-10yr'!$A$9:$C$15239,2,FALSE))-B21920),C21919)</f>
        <v>1.41</v>
      </c>
      <c r="D21920" s="98">
        <f>AVERAGE(C$10:C21920)</f>
        <v>1.0365469398931952</v>
      </c>
      <c r="G21920" s="23"/>
    </row>
    <row r="21921" spans="1:8">
      <c r="A21921" s="4">
        <v>44559</v>
      </c>
      <c r="B21921">
        <v>0.08</v>
      </c>
      <c r="C21921">
        <f>IFERROR(((VLOOKUP(A21921,'Interest Rates-10yr'!$A$9:$C$15239,2,FALSE))-B21921),C21920)</f>
        <v>1.47</v>
      </c>
      <c r="D21921" s="98">
        <f>AVERAGE(C$10:C21921)</f>
        <v>1.0365667214311702</v>
      </c>
      <c r="H21921"/>
    </row>
    <row r="21922" spans="1:8">
      <c r="A21922" s="4">
        <v>44560</v>
      </c>
      <c r="B21922">
        <v>0.08</v>
      </c>
      <c r="C21922">
        <f>IFERROR(((VLOOKUP(A21922,'Interest Rates-10yr'!$A$9:$C$15239,2,FALSE))-B21922),C21921)</f>
        <v>1.44</v>
      </c>
      <c r="D21922" s="98">
        <f>AVERAGE(C$10:C21922)</f>
        <v>1.0365851321133484</v>
      </c>
      <c r="H21922"/>
    </row>
    <row r="21923" spans="1:8">
      <c r="A21923" s="4">
        <v>44561</v>
      </c>
      <c r="B21923">
        <v>7.0000000000000007E-2</v>
      </c>
      <c r="C21923">
        <f>IFERROR(((VLOOKUP(A21923,'Interest Rates-10yr'!$A$9:$C$15239,2,FALSE))-B21923),C21922)</f>
        <v>1.45</v>
      </c>
      <c r="D21923" s="98">
        <f>AVERAGE(C$10:C21923)</f>
        <v>1.0366039974445469</v>
      </c>
      <c r="F21923" s="12" t="s">
        <v>330</v>
      </c>
      <c r="G21923" s="23">
        <f>AVERAGE(B21832:B21923)/100</f>
        <v>7.9456521739130494E-4</v>
      </c>
      <c r="H21923" s="23">
        <f>AVERAGE(C21832:C21923)/100</f>
        <v>1.4503260869565215E-2</v>
      </c>
    </row>
    <row r="21924" spans="1:8">
      <c r="A21924" s="4">
        <v>44562</v>
      </c>
      <c r="B21924">
        <v>7.0000000000000007E-2</v>
      </c>
      <c r="C21924">
        <f>IFERROR(((VLOOKUP(A21924,'Interest Rates-10yr'!$A$9:$C$15239,2,FALSE))-B21924),C21923)</f>
        <v>1.45</v>
      </c>
      <c r="D21924" s="98">
        <f>AVERAGE(C$10:C21924)</f>
        <v>1.0366228610540635</v>
      </c>
      <c r="H21924"/>
    </row>
    <row r="21925" spans="1:8">
      <c r="A21925" s="4">
        <v>44563</v>
      </c>
      <c r="B21925">
        <v>7.0000000000000007E-2</v>
      </c>
      <c r="C21925">
        <f>IFERROR(((VLOOKUP(A21925,'Interest Rates-10yr'!$A$9:$C$15239,2,FALSE))-B21925),C21924)</f>
        <v>1.45</v>
      </c>
      <c r="D21925" s="98">
        <f>AVERAGE(C$10:C21925)</f>
        <v>1.0366417229421339</v>
      </c>
      <c r="H21925"/>
    </row>
    <row r="21926" spans="1:8">
      <c r="A21926" s="4">
        <v>44564</v>
      </c>
      <c r="B21926">
        <v>0.08</v>
      </c>
      <c r="C21926">
        <f>IFERROR(((VLOOKUP(A21926,'Interest Rates-10yr'!$A$9:$C$15239,2,FALSE))-B21926),C21925)</f>
        <v>1.5499999999999998</v>
      </c>
      <c r="D21926" s="98">
        <f>AVERAGE(C$10:C21926)</f>
        <v>1.0366651457772416</v>
      </c>
      <c r="H21926"/>
    </row>
    <row r="21927" spans="1:8">
      <c r="A21927" s="4">
        <v>44565</v>
      </c>
      <c r="B21927">
        <v>0.08</v>
      </c>
      <c r="C21927">
        <f>IFERROR(((VLOOKUP(A21927,'Interest Rates-10yr'!$A$9:$C$15239,2,FALSE))-B21927),C21926)</f>
        <v>1.5799999999999998</v>
      </c>
      <c r="D21927" s="98">
        <f>AVERAGE(C$10:C21927)</f>
        <v>1.0366899352130581</v>
      </c>
      <c r="H21927"/>
    </row>
    <row r="21928" spans="1:8">
      <c r="A21928" s="4">
        <v>44566</v>
      </c>
      <c r="B21928">
        <v>0.08</v>
      </c>
      <c r="C21928">
        <f>IFERROR(((VLOOKUP(A21928,'Interest Rates-10yr'!$A$9:$C$15239,2,FALSE))-B21928),C21927)</f>
        <v>1.63</v>
      </c>
      <c r="D21928" s="98">
        <f>AVERAGE(C$10:C21928)</f>
        <v>1.0367170035129252</v>
      </c>
      <c r="H21928"/>
    </row>
    <row r="21929" spans="1:8">
      <c r="A21929" s="4">
        <v>44567</v>
      </c>
      <c r="B21929">
        <v>0.08</v>
      </c>
      <c r="C21929">
        <f>IFERROR(((VLOOKUP(A21929,'Interest Rates-10yr'!$A$9:$C$15239,2,FALSE))-B21929),C21928)</f>
        <v>1.65</v>
      </c>
      <c r="D21929" s="98">
        <f>AVERAGE(C$10:C21929)</f>
        <v>1.036744981751816</v>
      </c>
      <c r="H21929"/>
    </row>
    <row r="21930" spans="1:8">
      <c r="A21930" s="4">
        <v>44568</v>
      </c>
      <c r="B21930">
        <v>0.08</v>
      </c>
      <c r="C21930">
        <f>IFERROR(((VLOOKUP(A21930,'Interest Rates-10yr'!$A$9:$C$15239,2,FALSE))-B21930),C21929)</f>
        <v>1.68</v>
      </c>
      <c r="D21930" s="98">
        <f>AVERAGE(C$10:C21930)</f>
        <v>1.0367743259887692</v>
      </c>
      <c r="H21930"/>
    </row>
    <row r="21931" spans="1:8">
      <c r="A21931" s="4">
        <v>44569</v>
      </c>
      <c r="B21931">
        <v>0.08</v>
      </c>
      <c r="C21931">
        <f>IFERROR(((VLOOKUP(A21931,'Interest Rates-10yr'!$A$9:$C$15239,2,FALSE))-B21931),C21930)</f>
        <v>1.68</v>
      </c>
      <c r="D21931" s="98">
        <f>AVERAGE(C$10:C21931)</f>
        <v>1.0368036675485726</v>
      </c>
      <c r="H21931"/>
    </row>
    <row r="21932" spans="1:8">
      <c r="A21932" s="4">
        <v>44570</v>
      </c>
      <c r="B21932">
        <v>0.08</v>
      </c>
      <c r="C21932">
        <f>IFERROR(((VLOOKUP(A21932,'Interest Rates-10yr'!$A$9:$C$15239,2,FALSE))-B21932),C21931)</f>
        <v>1.68</v>
      </c>
      <c r="D21932" s="98">
        <f>AVERAGE(C$10:C21932)</f>
        <v>1.0368330064315927</v>
      </c>
      <c r="H21932"/>
    </row>
    <row r="21933" spans="1:8">
      <c r="A21933" s="4">
        <v>44571</v>
      </c>
      <c r="B21933">
        <v>0.08</v>
      </c>
      <c r="C21933">
        <f>IFERROR(((VLOOKUP(A21933,'Interest Rates-10yr'!$A$9:$C$15239,2,FALSE))-B21933),C21932)</f>
        <v>1.7</v>
      </c>
      <c r="D21933" s="98">
        <f>AVERAGE(C$10:C21933)</f>
        <v>1.0368632548804875</v>
      </c>
      <c r="H21933"/>
    </row>
    <row r="21934" spans="1:8">
      <c r="A21934" s="4">
        <v>44572</v>
      </c>
      <c r="B21934">
        <v>0.08</v>
      </c>
      <c r="C21934">
        <f>IFERROR(((VLOOKUP(A21934,'Interest Rates-10yr'!$A$9:$C$15239,2,FALSE))-B21934),C21933)</f>
        <v>1.67</v>
      </c>
      <c r="D21934" s="98">
        <f>AVERAGE(C$10:C21934)</f>
        <v>1.0368921322690905</v>
      </c>
      <c r="H21934"/>
    </row>
    <row r="21935" spans="1:8">
      <c r="A21935" s="4">
        <v>44573</v>
      </c>
      <c r="B21935">
        <v>0.08</v>
      </c>
      <c r="C21935">
        <f>IFERROR(((VLOOKUP(A21935,'Interest Rates-10yr'!$A$9:$C$15239,2,FALSE))-B21935),C21934)</f>
        <v>1.66</v>
      </c>
      <c r="D21935" s="98">
        <f>AVERAGE(C$10:C21935)</f>
        <v>1.036920550944076</v>
      </c>
      <c r="H21935"/>
    </row>
    <row r="21936" spans="1:8">
      <c r="A21936" s="4">
        <v>44574</v>
      </c>
      <c r="B21936">
        <v>0.08</v>
      </c>
      <c r="C21936">
        <f>IFERROR(((VLOOKUP(A21936,'Interest Rates-10yr'!$A$9:$C$15239,2,FALSE))-B21936),C21935)</f>
        <v>1.6199999999999999</v>
      </c>
      <c r="D21936" s="98">
        <f>AVERAGE(C$10:C21936)</f>
        <v>1.0369471427919827</v>
      </c>
      <c r="H21936"/>
    </row>
    <row r="21937" spans="1:7" customFormat="1">
      <c r="A21937" s="4">
        <v>44575</v>
      </c>
      <c r="B21937">
        <v>0.08</v>
      </c>
      <c r="C21937">
        <f>IFERROR(((VLOOKUP(A21937,'Interest Rates-10yr'!$A$9:$C$15239,2,FALSE))-B21937),C21936)</f>
        <v>1.7</v>
      </c>
      <c r="D21937" s="98">
        <f>AVERAGE(C$10:C21937)</f>
        <v>1.0369773805180502</v>
      </c>
      <c r="G21937" s="23"/>
    </row>
    <row r="21938" spans="1:7" customFormat="1">
      <c r="A21938" s="4">
        <v>44576</v>
      </c>
      <c r="B21938">
        <v>0.08</v>
      </c>
      <c r="C21938">
        <f>IFERROR(((VLOOKUP(A21938,'Interest Rates-10yr'!$A$9:$C$15239,2,FALSE))-B21938),C21937)</f>
        <v>1.7</v>
      </c>
      <c r="D21938" s="98">
        <f>AVERAGE(C$10:C21938)</f>
        <v>1.0370076154863335</v>
      </c>
      <c r="G21938" s="23"/>
    </row>
    <row r="21939" spans="1:7" customFormat="1">
      <c r="A21939" s="4">
        <v>44577</v>
      </c>
      <c r="B21939">
        <v>0.08</v>
      </c>
      <c r="C21939">
        <f>IFERROR(((VLOOKUP(A21939,'Interest Rates-10yr'!$A$9:$C$15239,2,FALSE))-B21939),C21938)</f>
        <v>1.7</v>
      </c>
      <c r="D21939" s="98">
        <f>AVERAGE(C$10:C21939)</f>
        <v>1.0370378476972097</v>
      </c>
      <c r="G21939" s="23"/>
    </row>
    <row r="21940" spans="1:7" customFormat="1">
      <c r="A21940" s="4">
        <v>44578</v>
      </c>
      <c r="B21940">
        <v>0.08</v>
      </c>
      <c r="C21940">
        <f>IFERROR(((VLOOKUP(A21940,'Interest Rates-10yr'!$A$9:$C$15239,2,FALSE))-B21940),C21939)</f>
        <v>1.7</v>
      </c>
      <c r="D21940" s="98">
        <f>AVERAGE(C$10:C21940)</f>
        <v>1.0370680771510561</v>
      </c>
      <c r="G21940" s="23"/>
    </row>
    <row r="21941" spans="1:7" customFormat="1">
      <c r="A21941" s="4">
        <v>44579</v>
      </c>
      <c r="B21941">
        <v>0.08</v>
      </c>
      <c r="C21941">
        <f>IFERROR(((VLOOKUP(A21941,'Interest Rates-10yr'!$A$9:$C$15239,2,FALSE))-B21941),C21940)</f>
        <v>1.79</v>
      </c>
      <c r="D21941" s="98">
        <f>AVERAGE(C$10:C21941)</f>
        <v>1.0371024074411732</v>
      </c>
      <c r="G21941" s="23"/>
    </row>
    <row r="21942" spans="1:7" customFormat="1">
      <c r="A21942" s="4">
        <v>44580</v>
      </c>
      <c r="B21942">
        <v>0.08</v>
      </c>
      <c r="C21942">
        <f>IFERROR(((VLOOKUP(A21942,'Interest Rates-10yr'!$A$9:$C$15239,2,FALSE))-B21942),C21941)</f>
        <v>1.75</v>
      </c>
      <c r="D21942" s="98">
        <f>AVERAGE(C$10:C21942)</f>
        <v>1.0371349108648982</v>
      </c>
      <c r="G21942" s="23"/>
    </row>
    <row r="21943" spans="1:7" customFormat="1">
      <c r="A21943" s="4">
        <v>44581</v>
      </c>
      <c r="B21943">
        <v>0.08</v>
      </c>
      <c r="C21943">
        <f>IFERROR(((VLOOKUP(A21943,'Interest Rates-10yr'!$A$9:$C$15239,2,FALSE))-B21943),C21942)</f>
        <v>1.75</v>
      </c>
      <c r="D21943" s="98">
        <f>AVERAGE(C$10:C21943)</f>
        <v>1.037167411324875</v>
      </c>
      <c r="G21943" s="23"/>
    </row>
    <row r="21944" spans="1:7" customFormat="1">
      <c r="A21944" s="4">
        <v>44582</v>
      </c>
      <c r="B21944">
        <v>0.08</v>
      </c>
      <c r="C21944">
        <f>IFERROR(((VLOOKUP(A21944,'Interest Rates-10yr'!$A$9:$C$15239,2,FALSE))-B21944),C21943)</f>
        <v>1.67</v>
      </c>
      <c r="D21944" s="98">
        <f>AVERAGE(C$10:C21944)</f>
        <v>1.0371962616822343</v>
      </c>
      <c r="G21944" s="23"/>
    </row>
    <row r="21945" spans="1:7" customFormat="1">
      <c r="A21945" s="4">
        <v>44583</v>
      </c>
      <c r="B21945">
        <v>0.08</v>
      </c>
      <c r="C21945">
        <f>IFERROR(((VLOOKUP(A21945,'Interest Rates-10yr'!$A$9:$C$15239,2,FALSE))-B21945),C21944)</f>
        <v>1.67</v>
      </c>
      <c r="D21945" s="98">
        <f>AVERAGE(C$10:C21945)</f>
        <v>1.0372251094091816</v>
      </c>
      <c r="G21945" s="23"/>
    </row>
    <row r="21946" spans="1:7" customFormat="1">
      <c r="A21946" s="4">
        <v>44584</v>
      </c>
      <c r="B21946">
        <v>0.08</v>
      </c>
      <c r="C21946">
        <f>IFERROR(((VLOOKUP(A21946,'Interest Rates-10yr'!$A$9:$C$15239,2,FALSE))-B21946),C21945)</f>
        <v>1.67</v>
      </c>
      <c r="D21946" s="98">
        <f>AVERAGE(C$10:C21946)</f>
        <v>1.0372539545060768</v>
      </c>
      <c r="G21946" s="23"/>
    </row>
    <row r="21947" spans="1:7" customFormat="1">
      <c r="A21947" s="4">
        <v>44585</v>
      </c>
      <c r="B21947">
        <v>0.08</v>
      </c>
      <c r="C21947">
        <f>IFERROR(((VLOOKUP(A21947,'Interest Rates-10yr'!$A$9:$C$15239,2,FALSE))-B21947),C21946)</f>
        <v>1.67</v>
      </c>
      <c r="D21947" s="98">
        <f>AVERAGE(C$10:C21947)</f>
        <v>1.0372827969732794</v>
      </c>
      <c r="G21947" s="23"/>
    </row>
    <row r="21948" spans="1:7" customFormat="1">
      <c r="A21948" s="4">
        <v>44586</v>
      </c>
      <c r="B21948">
        <v>0.08</v>
      </c>
      <c r="C21948">
        <f>IFERROR(((VLOOKUP(A21948,'Interest Rates-10yr'!$A$9:$C$15239,2,FALSE))-B21948),C21947)</f>
        <v>1.7</v>
      </c>
      <c r="D21948" s="98">
        <f>AVERAGE(C$10:C21948)</f>
        <v>1.0373130042390175</v>
      </c>
      <c r="G21948" s="23"/>
    </row>
    <row r="21949" spans="1:7" customFormat="1">
      <c r="A21949" s="4">
        <v>44587</v>
      </c>
      <c r="B21949">
        <v>0.08</v>
      </c>
      <c r="C21949">
        <f>IFERROR(((VLOOKUP(A21949,'Interest Rates-10yr'!$A$9:$C$15239,2,FALSE))-B21949),C21948)</f>
        <v>1.77</v>
      </c>
      <c r="D21949" s="98">
        <f>AVERAGE(C$10:C21949)</f>
        <v>1.0373463992707295</v>
      </c>
      <c r="G21949" s="23"/>
    </row>
    <row r="21950" spans="1:7" customFormat="1">
      <c r="A21950" s="4">
        <v>44588</v>
      </c>
      <c r="B21950">
        <v>0.08</v>
      </c>
      <c r="C21950">
        <f>IFERROR(((VLOOKUP(A21950,'Interest Rates-10yr'!$A$9:$C$15239,2,FALSE))-B21950),C21949)</f>
        <v>1.73</v>
      </c>
      <c r="D21950" s="98">
        <f>AVERAGE(C$10:C21950)</f>
        <v>1.0373779681874027</v>
      </c>
      <c r="G21950" s="23"/>
    </row>
    <row r="21951" spans="1:7" customFormat="1">
      <c r="A21951" s="4">
        <v>44589</v>
      </c>
      <c r="B21951">
        <v>0.08</v>
      </c>
      <c r="C21951">
        <f>IFERROR(((VLOOKUP(A21951,'Interest Rates-10yr'!$A$9:$C$15239,2,FALSE))-B21951),C21950)</f>
        <v>1.7</v>
      </c>
      <c r="D21951" s="98">
        <f>AVERAGE(C$10:C21951)</f>
        <v>1.0374081669856807</v>
      </c>
      <c r="G21951" s="23"/>
    </row>
    <row r="21952" spans="1:7" customFormat="1">
      <c r="A21952" s="4">
        <v>44590</v>
      </c>
      <c r="B21952">
        <v>0.08</v>
      </c>
      <c r="C21952">
        <f>IFERROR(((VLOOKUP(A21952,'Interest Rates-10yr'!$A$9:$C$15239,2,FALSE))-B21952),C21951)</f>
        <v>1.7</v>
      </c>
      <c r="D21952" s="98">
        <f>AVERAGE(C$10:C21952)</f>
        <v>1.0374383630314818</v>
      </c>
      <c r="G21952" s="23"/>
    </row>
    <row r="21953" spans="1:7" customFormat="1">
      <c r="A21953" s="4">
        <v>44591</v>
      </c>
      <c r="B21953">
        <v>0.08</v>
      </c>
      <c r="C21953">
        <f>IFERROR(((VLOOKUP(A21953,'Interest Rates-10yr'!$A$9:$C$15239,2,FALSE))-B21953),C21952)</f>
        <v>1.7</v>
      </c>
      <c r="D21953" s="98">
        <f>AVERAGE(C$10:C21953)</f>
        <v>1.0374685563251826</v>
      </c>
      <c r="G21953" s="23"/>
    </row>
    <row r="21954" spans="1:7" customFormat="1">
      <c r="A21954" s="4">
        <v>44592</v>
      </c>
      <c r="B21954">
        <v>0.08</v>
      </c>
      <c r="C21954">
        <f>IFERROR(((VLOOKUP(A21954,'Interest Rates-10yr'!$A$9:$C$15239,2,FALSE))-B21954),C21953)</f>
        <v>1.71</v>
      </c>
      <c r="D21954" s="98">
        <f>AVERAGE(C$10:C21954)</f>
        <v>1.0374992025518253</v>
      </c>
      <c r="G21954" s="23"/>
    </row>
    <row r="21955" spans="1:7" customFormat="1">
      <c r="A21955" s="4">
        <v>44593</v>
      </c>
      <c r="B21955">
        <v>0.08</v>
      </c>
      <c r="C21955">
        <f>IFERROR(((VLOOKUP(A21955,'Interest Rates-10yr'!$A$9:$C$15239,2,FALSE))-B21955),C21954)</f>
        <v>1.73</v>
      </c>
      <c r="D21955" s="98">
        <f>AVERAGE(C$10:C21955)</f>
        <v>1.0375307573133967</v>
      </c>
      <c r="G21955" s="23"/>
    </row>
    <row r="21956" spans="1:7" customFormat="1">
      <c r="A21956" s="4">
        <v>44594</v>
      </c>
      <c r="B21956">
        <v>0.08</v>
      </c>
      <c r="C21956">
        <f>IFERROR(((VLOOKUP(A21956,'Interest Rates-10yr'!$A$9:$C$15239,2,FALSE))-B21956),C21955)</f>
        <v>1.7</v>
      </c>
      <c r="D21956" s="98">
        <f>AVERAGE(C$10:C21956)</f>
        <v>1.0375609422700052</v>
      </c>
      <c r="G21956" s="23"/>
    </row>
    <row r="21957" spans="1:7" customFormat="1">
      <c r="A21957" s="4">
        <v>44595</v>
      </c>
      <c r="B21957">
        <v>0.08</v>
      </c>
      <c r="C21957">
        <f>IFERROR(((VLOOKUP(A21957,'Interest Rates-10yr'!$A$9:$C$15239,2,FALSE))-B21957),C21956)</f>
        <v>1.74</v>
      </c>
      <c r="D21957" s="98">
        <f>AVERAGE(C$10:C21957)</f>
        <v>1.0375929469655463</v>
      </c>
      <c r="G21957" s="23"/>
    </row>
    <row r="21958" spans="1:7" customFormat="1">
      <c r="A21958" s="4">
        <v>44596</v>
      </c>
      <c r="B21958">
        <v>0.08</v>
      </c>
      <c r="C21958">
        <f>IFERROR(((VLOOKUP(A21958,'Interest Rates-10yr'!$A$9:$C$15239,2,FALSE))-B21958),C21957)</f>
        <v>1.8499999999999999</v>
      </c>
      <c r="D21958" s="98">
        <f>AVERAGE(C$10:C21958)</f>
        <v>1.03762996036265</v>
      </c>
      <c r="G21958" s="23"/>
    </row>
    <row r="21959" spans="1:7" customFormat="1">
      <c r="A21959" s="4">
        <v>44597</v>
      </c>
      <c r="B21959">
        <v>0.08</v>
      </c>
      <c r="C21959">
        <f>IFERROR(((VLOOKUP(A21959,'Interest Rates-10yr'!$A$9:$C$15239,2,FALSE))-B21959),C21958)</f>
        <v>1.8499999999999999</v>
      </c>
      <c r="D21959" s="98">
        <f>AVERAGE(C$10:C21959)</f>
        <v>1.0376669703872348</v>
      </c>
      <c r="G21959" s="23"/>
    </row>
    <row r="21960" spans="1:7" customFormat="1">
      <c r="A21960" s="4">
        <v>44598</v>
      </c>
      <c r="B21960">
        <v>0.08</v>
      </c>
      <c r="C21960">
        <f>IFERROR(((VLOOKUP(A21960,'Interest Rates-10yr'!$A$9:$C$15239,2,FALSE))-B21960),C21959)</f>
        <v>1.8499999999999999</v>
      </c>
      <c r="D21960" s="98">
        <f>AVERAGE(C$10:C21960)</f>
        <v>1.0377039770397614</v>
      </c>
      <c r="G21960" s="23"/>
    </row>
    <row r="21961" spans="1:7" customFormat="1">
      <c r="A21961" s="4">
        <v>44599</v>
      </c>
      <c r="B21961">
        <v>0.08</v>
      </c>
      <c r="C21961">
        <f>IFERROR(((VLOOKUP(A21961,'Interest Rates-10yr'!$A$9:$C$15239,2,FALSE))-B21961),C21960)</f>
        <v>1.8399999999999999</v>
      </c>
      <c r="D21961" s="98">
        <f>AVERAGE(C$10:C21961)</f>
        <v>1.0377405247813321</v>
      </c>
      <c r="G21961" s="23"/>
    </row>
    <row r="21962" spans="1:7" customFormat="1">
      <c r="A21962" s="4">
        <v>44600</v>
      </c>
      <c r="B21962">
        <v>0.08</v>
      </c>
      <c r="C21962">
        <f>IFERROR(((VLOOKUP(A21962,'Interest Rates-10yr'!$A$9:$C$15239,2,FALSE))-B21962),C21961)</f>
        <v>1.88</v>
      </c>
      <c r="D21962" s="98">
        <f>AVERAGE(C$10:C21962)</f>
        <v>1.0377788912676993</v>
      </c>
      <c r="G21962" s="23"/>
    </row>
    <row r="21963" spans="1:7" customFormat="1">
      <c r="A21963" s="4">
        <v>44601</v>
      </c>
      <c r="B21963">
        <v>0.08</v>
      </c>
      <c r="C21963">
        <f>IFERROR(((VLOOKUP(A21963,'Interest Rates-10yr'!$A$9:$C$15239,2,FALSE))-B21963),C21962)</f>
        <v>1.8599999999999999</v>
      </c>
      <c r="D21963" s="98">
        <f>AVERAGE(C$10:C21963)</f>
        <v>1.0378163432631777</v>
      </c>
      <c r="G21963" s="23"/>
    </row>
    <row r="21964" spans="1:7" customFormat="1">
      <c r="A21964" s="4">
        <v>44602</v>
      </c>
      <c r="B21964">
        <v>0.08</v>
      </c>
      <c r="C21964">
        <f>IFERROR(((VLOOKUP(A21964,'Interest Rates-10yr'!$A$9:$C$15239,2,FALSE))-B21964),C21963)</f>
        <v>1.9499999999999997</v>
      </c>
      <c r="D21964" s="98">
        <f>AVERAGE(C$10:C21964)</f>
        <v>1.0378578911409613</v>
      </c>
      <c r="G21964" s="23"/>
    </row>
    <row r="21965" spans="1:7" customFormat="1">
      <c r="A21965" s="4">
        <v>44603</v>
      </c>
      <c r="B21965">
        <v>0.08</v>
      </c>
      <c r="C21965">
        <f>IFERROR(((VLOOKUP(A21965,'Interest Rates-10yr'!$A$9:$C$15239,2,FALSE))-B21965),C21964)</f>
        <v>1.8399999999999999</v>
      </c>
      <c r="D21965" s="98">
        <f>AVERAGE(C$10:C21965)</f>
        <v>1.0378944252140556</v>
      </c>
      <c r="G21965" s="23"/>
    </row>
    <row r="21966" spans="1:7" customFormat="1">
      <c r="A21966" s="4">
        <v>44604</v>
      </c>
      <c r="B21966">
        <v>0.08</v>
      </c>
      <c r="C21966">
        <f>IFERROR(((VLOOKUP(A21966,'Interest Rates-10yr'!$A$9:$C$15239,2,FALSE))-B21966),C21965)</f>
        <v>1.8399999999999999</v>
      </c>
      <c r="D21966" s="98">
        <f>AVERAGE(C$10:C21966)</f>
        <v>1.0379309559593664</v>
      </c>
      <c r="G21966" s="23"/>
    </row>
    <row r="21967" spans="1:7" customFormat="1">
      <c r="A21967" s="4">
        <v>44605</v>
      </c>
      <c r="B21967">
        <v>0.08</v>
      </c>
      <c r="C21967">
        <f>IFERROR(((VLOOKUP(A21967,'Interest Rates-10yr'!$A$9:$C$15239,2,FALSE))-B21967),C21966)</f>
        <v>1.8399999999999999</v>
      </c>
      <c r="D21967" s="98">
        <f>AVERAGE(C$10:C21967)</f>
        <v>1.037967483377348</v>
      </c>
      <c r="G21967" s="23"/>
    </row>
    <row r="21968" spans="1:7" customFormat="1">
      <c r="A21968" s="4">
        <v>44606</v>
      </c>
      <c r="B21968">
        <v>0.08</v>
      </c>
      <c r="C21968">
        <f>IFERROR(((VLOOKUP(A21968,'Interest Rates-10yr'!$A$9:$C$15239,2,FALSE))-B21968),C21967)</f>
        <v>1.9</v>
      </c>
      <c r="D21968" s="98">
        <f>AVERAGE(C$10:C21968)</f>
        <v>1.038006739833317</v>
      </c>
      <c r="G21968" s="23"/>
    </row>
    <row r="21969" spans="1:7" customFormat="1">
      <c r="A21969" s="4">
        <v>44607</v>
      </c>
      <c r="B21969">
        <v>0.08</v>
      </c>
      <c r="C21969">
        <f>IFERROR(((VLOOKUP(A21969,'Interest Rates-10yr'!$A$9:$C$15239,2,FALSE))-B21969),C21968)</f>
        <v>1.9699999999999998</v>
      </c>
      <c r="D21969" s="98">
        <f>AVERAGE(C$10:C21969)</f>
        <v>1.0380491803278602</v>
      </c>
      <c r="G21969" s="23"/>
    </row>
    <row r="21970" spans="1:7" customFormat="1">
      <c r="A21970" s="4">
        <v>44608</v>
      </c>
      <c r="B21970">
        <v>0.08</v>
      </c>
      <c r="C21970">
        <f>IFERROR(((VLOOKUP(A21970,'Interest Rates-10yr'!$A$9:$C$15239,2,FALSE))-B21970),C21969)</f>
        <v>1.9499999999999997</v>
      </c>
      <c r="D21970" s="98">
        <f>AVERAGE(C$10:C21970)</f>
        <v>1.0380907062519835</v>
      </c>
      <c r="G21970" s="23"/>
    </row>
    <row r="21971" spans="1:7" customFormat="1">
      <c r="A21971" s="4">
        <v>44609</v>
      </c>
      <c r="B21971">
        <v>0.08</v>
      </c>
      <c r="C21971">
        <f>IFERROR(((VLOOKUP(A21971,'Interest Rates-10yr'!$A$9:$C$15239,2,FALSE))-B21971),C21970)</f>
        <v>1.89</v>
      </c>
      <c r="D21971" s="98">
        <f>AVERAGE(C$10:C21971)</f>
        <v>1.0381294964028689</v>
      </c>
      <c r="G21971" s="23"/>
    </row>
    <row r="21972" spans="1:7" customFormat="1">
      <c r="A21972" s="4">
        <v>44610</v>
      </c>
      <c r="B21972">
        <v>0.08</v>
      </c>
      <c r="C21972">
        <f>IFERROR(((VLOOKUP(A21972,'Interest Rates-10yr'!$A$9:$C$15239,2,FALSE))-B21972),C21971)</f>
        <v>1.8399999999999999</v>
      </c>
      <c r="D21972" s="98">
        <f>AVERAGE(C$10:C21972)</f>
        <v>1.0381660064654104</v>
      </c>
      <c r="G21972" s="23"/>
    </row>
    <row r="21973" spans="1:7" customFormat="1">
      <c r="A21973" s="4">
        <v>44611</v>
      </c>
      <c r="B21973">
        <v>0.08</v>
      </c>
      <c r="C21973">
        <f>IFERROR(((VLOOKUP(A21973,'Interest Rates-10yr'!$A$9:$C$15239,2,FALSE))-B21973),C21972)</f>
        <v>1.8399999999999999</v>
      </c>
      <c r="D21973" s="98">
        <f>AVERAGE(C$10:C21973)</f>
        <v>1.0382025132034152</v>
      </c>
      <c r="G21973" s="23"/>
    </row>
    <row r="21974" spans="1:7" customFormat="1">
      <c r="A21974" s="4">
        <v>44612</v>
      </c>
      <c r="B21974">
        <v>0.08</v>
      </c>
      <c r="C21974">
        <f>IFERROR(((VLOOKUP(A21974,'Interest Rates-10yr'!$A$9:$C$15239,2,FALSE))-B21974),C21973)</f>
        <v>1.8399999999999999</v>
      </c>
      <c r="D21974" s="98">
        <f>AVERAGE(C$10:C21974)</f>
        <v>1.0382390166173372</v>
      </c>
      <c r="G21974" s="23"/>
    </row>
    <row r="21975" spans="1:7" customFormat="1">
      <c r="A21975" s="4">
        <v>44613</v>
      </c>
      <c r="B21975">
        <v>0.08</v>
      </c>
      <c r="C21975">
        <f>IFERROR(((VLOOKUP(A21975,'Interest Rates-10yr'!$A$9:$C$15239,2,FALSE))-B21975),C21974)</f>
        <v>1.8399999999999999</v>
      </c>
      <c r="D21975" s="98">
        <f>AVERAGE(C$10:C21975)</f>
        <v>1.0382755167076303</v>
      </c>
      <c r="G21975" s="23"/>
    </row>
    <row r="21976" spans="1:7" customFormat="1">
      <c r="A21976" s="4">
        <v>44614</v>
      </c>
      <c r="B21976">
        <v>0.08</v>
      </c>
      <c r="C21976">
        <f>IFERROR(((VLOOKUP(A21976,'Interest Rates-10yr'!$A$9:$C$15239,2,FALSE))-B21976),C21975)</f>
        <v>1.8599999999999999</v>
      </c>
      <c r="D21976" s="98">
        <f>AVERAGE(C$10:C21976)</f>
        <v>1.0383129239313429</v>
      </c>
      <c r="G21976" s="23"/>
    </row>
    <row r="21977" spans="1:7" customFormat="1">
      <c r="A21977" s="4">
        <v>44615</v>
      </c>
      <c r="B21977">
        <v>0.08</v>
      </c>
      <c r="C21977">
        <f>IFERROR(((VLOOKUP(A21977,'Interest Rates-10yr'!$A$9:$C$15239,2,FALSE))-B21977),C21976)</f>
        <v>1.91</v>
      </c>
      <c r="D21977" s="98">
        <f>AVERAGE(C$10:C21977)</f>
        <v>1.0383526037873183</v>
      </c>
      <c r="G21977" s="23"/>
    </row>
    <row r="21978" spans="1:7" customFormat="1">
      <c r="A21978" s="4">
        <v>44616</v>
      </c>
      <c r="B21978">
        <v>0.08</v>
      </c>
      <c r="C21978">
        <f>IFERROR(((VLOOKUP(A21978,'Interest Rates-10yr'!$A$9:$C$15239,2,FALSE))-B21978),C21977)</f>
        <v>1.88</v>
      </c>
      <c r="D21978" s="98">
        <f>AVERAGE(C$10:C21978)</f>
        <v>1.0383909144703816</v>
      </c>
      <c r="G21978" s="23"/>
    </row>
    <row r="21979" spans="1:7" customFormat="1">
      <c r="A21979" s="4">
        <v>44617</v>
      </c>
      <c r="B21979">
        <v>0.08</v>
      </c>
      <c r="C21979">
        <f>IFERROR(((VLOOKUP(A21979,'Interest Rates-10yr'!$A$9:$C$15239,2,FALSE))-B21979),C21978)</f>
        <v>1.89</v>
      </c>
      <c r="D21979" s="98">
        <f>AVERAGE(C$10:C21979)</f>
        <v>1.0384296768320351</v>
      </c>
      <c r="G21979" s="23"/>
    </row>
    <row r="21980" spans="1:7" customFormat="1">
      <c r="A21980" s="4">
        <v>44618</v>
      </c>
      <c r="B21980">
        <v>0.08</v>
      </c>
      <c r="C21980">
        <f>IFERROR(((VLOOKUP(A21980,'Interest Rates-10yr'!$A$9:$C$15239,2,FALSE))-B21980),C21979)</f>
        <v>1.89</v>
      </c>
      <c r="D21980" s="98">
        <f>AVERAGE(C$10:C21980)</f>
        <v>1.0384684356651863</v>
      </c>
      <c r="G21980" s="23"/>
    </row>
    <row r="21981" spans="1:7" customFormat="1">
      <c r="A21981" s="4">
        <v>44619</v>
      </c>
      <c r="B21981">
        <v>0.08</v>
      </c>
      <c r="C21981">
        <f>IFERROR(((VLOOKUP(A21981,'Interest Rates-10yr'!$A$9:$C$15239,2,FALSE))-B21981),C21980)</f>
        <v>1.89</v>
      </c>
      <c r="D21981" s="98">
        <f>AVERAGE(C$10:C21981)</f>
        <v>1.0385071909703172</v>
      </c>
      <c r="G21981" s="23"/>
    </row>
    <row r="21982" spans="1:7" customFormat="1">
      <c r="A21982" s="4">
        <v>44620</v>
      </c>
      <c r="B21982">
        <v>0.08</v>
      </c>
      <c r="C21982">
        <f>IFERROR(((VLOOKUP(A21982,'Interest Rates-10yr'!$A$9:$C$15239,2,FALSE))-B21982),C21981)</f>
        <v>1.75</v>
      </c>
      <c r="D21982" s="98">
        <f>AVERAGE(C$10:C21982)</f>
        <v>1.0385395712920316</v>
      </c>
      <c r="G21982" s="23"/>
    </row>
    <row r="21983" spans="1:7" customFormat="1">
      <c r="A21983" s="4">
        <v>44621</v>
      </c>
      <c r="B21983">
        <v>0.08</v>
      </c>
      <c r="C21983">
        <f>IFERROR(((VLOOKUP(A21983,'Interest Rates-10yr'!$A$9:$C$15239,2,FALSE))-B21983),C21982)</f>
        <v>1.64</v>
      </c>
      <c r="D21983" s="98">
        <f>AVERAGE(C$10:C21983)</f>
        <v>1.0385669427505146</v>
      </c>
      <c r="G21983" s="23"/>
    </row>
    <row r="21984" spans="1:7" customFormat="1">
      <c r="A21984" s="4">
        <v>44622</v>
      </c>
      <c r="B21984">
        <v>0.08</v>
      </c>
      <c r="C21984">
        <f>IFERROR(((VLOOKUP(A21984,'Interest Rates-10yr'!$A$9:$C$15239,2,FALSE))-B21984),C21983)</f>
        <v>1.78</v>
      </c>
      <c r="D21984" s="98">
        <f>AVERAGE(C$10:C21984)</f>
        <v>1.0386006825938479</v>
      </c>
      <c r="G21984" s="23"/>
    </row>
    <row r="21985" spans="1:7" customFormat="1">
      <c r="A21985" s="4">
        <v>44623</v>
      </c>
      <c r="B21985">
        <v>0.08</v>
      </c>
      <c r="C21985">
        <f>IFERROR(((VLOOKUP(A21985,'Interest Rates-10yr'!$A$9:$C$15239,2,FALSE))-B21985),C21984)</f>
        <v>1.78</v>
      </c>
      <c r="D21985" s="98">
        <f>AVERAGE(C$10:C21985)</f>
        <v>1.0386344193665729</v>
      </c>
      <c r="G21985" s="23"/>
    </row>
    <row r="21986" spans="1:7" customFormat="1">
      <c r="A21986" s="4">
        <v>44624</v>
      </c>
      <c r="B21986">
        <v>0.08</v>
      </c>
      <c r="C21986">
        <f>IFERROR(((VLOOKUP(A21986,'Interest Rates-10yr'!$A$9:$C$15239,2,FALSE))-B21986),C21985)</f>
        <v>1.66</v>
      </c>
      <c r="D21986" s="98">
        <f>AVERAGE(C$10:C21986)</f>
        <v>1.0386626928152072</v>
      </c>
      <c r="G21986" s="23"/>
    </row>
    <row r="21987" spans="1:7" customFormat="1">
      <c r="A21987" s="4">
        <v>44625</v>
      </c>
      <c r="B21987">
        <v>0.08</v>
      </c>
      <c r="C21987">
        <f>IFERROR(((VLOOKUP(A21987,'Interest Rates-10yr'!$A$9:$C$15239,2,FALSE))-B21987),C21986)</f>
        <v>1.66</v>
      </c>
      <c r="D21987" s="98">
        <f>AVERAGE(C$10:C21987)</f>
        <v>1.0386909636909549</v>
      </c>
      <c r="G21987" s="23"/>
    </row>
    <row r="21988" spans="1:7" customFormat="1">
      <c r="A21988" s="4">
        <v>44626</v>
      </c>
      <c r="B21988">
        <v>0.08</v>
      </c>
      <c r="C21988">
        <f>IFERROR(((VLOOKUP(A21988,'Interest Rates-10yr'!$A$9:$C$15239,2,FALSE))-B21988),C21987)</f>
        <v>1.66</v>
      </c>
      <c r="D21988" s="98">
        <f>AVERAGE(C$10:C21988)</f>
        <v>1.0387192319941674</v>
      </c>
      <c r="G21988" s="23"/>
    </row>
    <row r="21989" spans="1:7" customFormat="1">
      <c r="A21989" s="4">
        <v>44627</v>
      </c>
      <c r="B21989">
        <v>0.08</v>
      </c>
      <c r="C21989">
        <f>IFERROR(((VLOOKUP(A21989,'Interest Rates-10yr'!$A$9:$C$15239,2,FALSE))-B21989),C21988)</f>
        <v>1.7</v>
      </c>
      <c r="D21989" s="98">
        <f>AVERAGE(C$10:C21989)</f>
        <v>1.0387493175614106</v>
      </c>
      <c r="G21989" s="23"/>
    </row>
    <row r="21990" spans="1:7" customFormat="1">
      <c r="A21990" s="4">
        <v>44628</v>
      </c>
      <c r="B21990">
        <v>0.08</v>
      </c>
      <c r="C21990">
        <f>IFERROR(((VLOOKUP(A21990,'Interest Rates-10yr'!$A$9:$C$15239,2,FALSE))-B21990),C21989)</f>
        <v>1.78</v>
      </c>
      <c r="D21990" s="98">
        <f>AVERAGE(C$10:C21990)</f>
        <v>1.0387830398980848</v>
      </c>
      <c r="G21990" s="23"/>
    </row>
    <row r="21991" spans="1:7" customFormat="1">
      <c r="A21991" s="4">
        <v>44629</v>
      </c>
      <c r="B21991">
        <v>0.08</v>
      </c>
      <c r="C21991">
        <f>IFERROR(((VLOOKUP(A21991,'Interest Rates-10yr'!$A$9:$C$15239,2,FALSE))-B21991),C21990)</f>
        <v>1.8599999999999999</v>
      </c>
      <c r="D21991" s="98">
        <f>AVERAGE(C$10:C21991)</f>
        <v>1.0388203985078612</v>
      </c>
      <c r="G21991" s="23"/>
    </row>
    <row r="21992" spans="1:7" customFormat="1">
      <c r="A21992" s="4">
        <v>44630</v>
      </c>
      <c r="B21992">
        <v>0.08</v>
      </c>
      <c r="C21992">
        <f>IFERROR(((VLOOKUP(A21992,'Interest Rates-10yr'!$A$9:$C$15239,2,FALSE))-B21992),C21991)</f>
        <v>1.9</v>
      </c>
      <c r="D21992" s="98">
        <f>AVERAGE(C$10:C21992)</f>
        <v>1.0388595733066373</v>
      </c>
      <c r="G21992" s="23"/>
    </row>
    <row r="21993" spans="1:7" customFormat="1">
      <c r="A21993" s="4">
        <v>44631</v>
      </c>
      <c r="B21993">
        <v>0.08</v>
      </c>
      <c r="C21993">
        <f>IFERROR(((VLOOKUP(A21993,'Interest Rates-10yr'!$A$9:$C$15239,2,FALSE))-B21993),C21992)</f>
        <v>1.92</v>
      </c>
      <c r="D21993" s="98">
        <f>AVERAGE(C$10:C21993)</f>
        <v>1.0388996542940232</v>
      </c>
      <c r="G21993" s="23"/>
    </row>
    <row r="21994" spans="1:7" customFormat="1">
      <c r="A21994" s="4">
        <v>44632</v>
      </c>
      <c r="B21994">
        <v>0.08</v>
      </c>
      <c r="C21994">
        <f>IFERROR(((VLOOKUP(A21994,'Interest Rates-10yr'!$A$9:$C$15239,2,FALSE))-B21994),C21993)</f>
        <v>1.92</v>
      </c>
      <c r="D21994" s="98">
        <f>AVERAGE(C$10:C21994)</f>
        <v>1.0389397316351969</v>
      </c>
      <c r="G21994" s="23"/>
    </row>
    <row r="21995" spans="1:7" customFormat="1">
      <c r="A21995" s="4">
        <v>44633</v>
      </c>
      <c r="B21995">
        <v>0.08</v>
      </c>
      <c r="C21995">
        <f>IFERROR(((VLOOKUP(A21995,'Interest Rates-10yr'!$A$9:$C$15239,2,FALSE))-B21995),C21994)</f>
        <v>1.92</v>
      </c>
      <c r="D21995" s="98">
        <f>AVERAGE(C$10:C21995)</f>
        <v>1.038979805330656</v>
      </c>
      <c r="G21995" s="23"/>
    </row>
    <row r="21996" spans="1:7" customFormat="1">
      <c r="A21996" s="4">
        <v>44634</v>
      </c>
      <c r="B21996">
        <v>0.08</v>
      </c>
      <c r="C21996">
        <f>IFERROR(((VLOOKUP(A21996,'Interest Rates-10yr'!$A$9:$C$15239,2,FALSE))-B21996),C21995)</f>
        <v>2.06</v>
      </c>
      <c r="D21996" s="98">
        <f>AVERAGE(C$10:C21996)</f>
        <v>1.0390262427798156</v>
      </c>
      <c r="G21996" s="23"/>
    </row>
    <row r="21997" spans="1:7" customFormat="1">
      <c r="A21997" s="4">
        <v>44635</v>
      </c>
      <c r="B21997">
        <v>0.08</v>
      </c>
      <c r="C21997">
        <f>IFERROR(((VLOOKUP(A21997,'Interest Rates-10yr'!$A$9:$C$15239,2,FALSE))-B21997),C21996)</f>
        <v>2.0699999999999998</v>
      </c>
      <c r="D21997" s="98">
        <f>AVERAGE(C$10:C21997)</f>
        <v>1.0390731307986085</v>
      </c>
      <c r="G21997" s="23"/>
    </row>
    <row r="21998" spans="1:7" customFormat="1">
      <c r="A21998" s="4">
        <v>44636</v>
      </c>
      <c r="B21998">
        <v>0.08</v>
      </c>
      <c r="C21998">
        <f>IFERROR(((VLOOKUP(A21998,'Interest Rates-10yr'!$A$9:$C$15239,2,FALSE))-B21998),C21997)</f>
        <v>2.11</v>
      </c>
      <c r="D21998" s="98">
        <f>AVERAGE(C$10:C21998)</f>
        <v>1.0391218336440859</v>
      </c>
      <c r="G21998" s="23"/>
    </row>
    <row r="21999" spans="1:7" customFormat="1">
      <c r="A21999" s="4">
        <v>44637</v>
      </c>
      <c r="B21999">
        <v>0.33</v>
      </c>
      <c r="C21999">
        <f>IFERROR(((VLOOKUP(A21999,'Interest Rates-10yr'!$A$9:$C$15239,2,FALSE))-B21999),C21998)</f>
        <v>1.87</v>
      </c>
      <c r="D21999" s="98">
        <f>AVERAGE(C$10:C21999)</f>
        <v>1.0391596180081766</v>
      </c>
      <c r="G21999" s="23"/>
    </row>
    <row r="22000" spans="1:7" customFormat="1">
      <c r="A22000" s="4">
        <v>44638</v>
      </c>
      <c r="B22000">
        <v>0.33</v>
      </c>
      <c r="C22000">
        <f>IFERROR(((VLOOKUP(A22000,'Interest Rates-10yr'!$A$9:$C$15239,2,FALSE))-B22000),C21999)</f>
        <v>1.81</v>
      </c>
      <c r="D22000" s="98">
        <f>AVERAGE(C$10:C22000)</f>
        <v>1.039194670547033</v>
      </c>
      <c r="G22000" s="23"/>
    </row>
    <row r="22001" spans="1:8">
      <c r="A22001" s="4">
        <v>44639</v>
      </c>
      <c r="B22001">
        <v>0.33</v>
      </c>
      <c r="C22001">
        <f>IFERROR(((VLOOKUP(A22001,'Interest Rates-10yr'!$A$9:$C$15239,2,FALSE))-B22001),C22000)</f>
        <v>1.81</v>
      </c>
      <c r="D22001" s="98">
        <f>AVERAGE(C$10:C22001)</f>
        <v>1.039229719898136</v>
      </c>
      <c r="H22001"/>
    </row>
    <row r="22002" spans="1:8">
      <c r="A22002" s="4">
        <v>44640</v>
      </c>
      <c r="B22002">
        <v>0.33</v>
      </c>
      <c r="C22002">
        <f>IFERROR(((VLOOKUP(A22002,'Interest Rates-10yr'!$A$9:$C$15239,2,FALSE))-B22002),C22001)</f>
        <v>1.81</v>
      </c>
      <c r="D22002" s="98">
        <f>AVERAGE(C$10:C22002)</f>
        <v>1.0392647660619201</v>
      </c>
      <c r="H22002"/>
    </row>
    <row r="22003" spans="1:8">
      <c r="A22003" s="4">
        <v>44641</v>
      </c>
      <c r="B22003">
        <v>0.33</v>
      </c>
      <c r="C22003">
        <f>IFERROR(((VLOOKUP(A22003,'Interest Rates-10yr'!$A$9:$C$15239,2,FALSE))-B22003),C22002)</f>
        <v>1.9899999999999998</v>
      </c>
      <c r="D22003" s="98">
        <f>AVERAGE(C$10:C22003)</f>
        <v>1.0393079930890154</v>
      </c>
      <c r="H22003"/>
    </row>
    <row r="22004" spans="1:8">
      <c r="A22004" s="4">
        <v>44642</v>
      </c>
      <c r="B22004">
        <v>0.33</v>
      </c>
      <c r="C22004">
        <f>IFERROR(((VLOOKUP(A22004,'Interest Rates-10yr'!$A$9:$C$15239,2,FALSE))-B22004),C22003)</f>
        <v>2.0499999999999998</v>
      </c>
      <c r="D22004" s="98">
        <f>AVERAGE(C$10:C22004)</f>
        <v>1.0393539440781909</v>
      </c>
      <c r="H22004"/>
    </row>
    <row r="22005" spans="1:8">
      <c r="A22005" s="4">
        <v>44643</v>
      </c>
      <c r="B22005">
        <v>0.33</v>
      </c>
      <c r="C22005">
        <f>IFERROR(((VLOOKUP(A22005,'Interest Rates-10yr'!$A$9:$C$15239,2,FALSE))-B22005),C22004)</f>
        <v>1.9899999999999998</v>
      </c>
      <c r="D22005" s="98">
        <f>AVERAGE(C$10:C22005)</f>
        <v>1.0393971631205587</v>
      </c>
      <c r="H22005"/>
    </row>
    <row r="22006" spans="1:8">
      <c r="A22006" s="4">
        <v>44644</v>
      </c>
      <c r="B22006">
        <v>0.33</v>
      </c>
      <c r="C22006">
        <f>IFERROR(((VLOOKUP(A22006,'Interest Rates-10yr'!$A$9:$C$15239,2,FALSE))-B22006),C22005)</f>
        <v>2.0099999999999998</v>
      </c>
      <c r="D22006" s="98">
        <f>AVERAGE(C$10:C22006)</f>
        <v>1.0394412874482797</v>
      </c>
      <c r="H22006"/>
    </row>
    <row r="22007" spans="1:8">
      <c r="A22007" s="4">
        <v>44645</v>
      </c>
      <c r="B22007">
        <v>0.33</v>
      </c>
      <c r="C22007">
        <f>IFERROR(((VLOOKUP(A22007,'Interest Rates-10yr'!$A$9:$C$15239,2,FALSE))-B22007),C22006)</f>
        <v>2.15</v>
      </c>
      <c r="D22007" s="98">
        <f>AVERAGE(C$10:C22007)</f>
        <v>1.0394917719792622</v>
      </c>
      <c r="H22007"/>
    </row>
    <row r="22008" spans="1:8">
      <c r="A22008" s="4">
        <v>44646</v>
      </c>
      <c r="B22008">
        <v>0.33</v>
      </c>
      <c r="C22008">
        <f>IFERROR(((VLOOKUP(A22008,'Interest Rates-10yr'!$A$9:$C$15239,2,FALSE))-B22008),C22007)</f>
        <v>2.15</v>
      </c>
      <c r="D22008" s="98">
        <f>AVERAGE(C$10:C22008)</f>
        <v>1.0395422519205333</v>
      </c>
      <c r="H22008"/>
    </row>
    <row r="22009" spans="1:8">
      <c r="A22009" s="4">
        <v>44647</v>
      </c>
      <c r="B22009">
        <v>0.33</v>
      </c>
      <c r="C22009">
        <f>IFERROR(((VLOOKUP(A22009,'Interest Rates-10yr'!$A$9:$C$15239,2,FALSE))-B22009),C22008)</f>
        <v>2.15</v>
      </c>
      <c r="D22009" s="98">
        <f>AVERAGE(C$10:C22009)</f>
        <v>1.0395927272727188</v>
      </c>
      <c r="H22009"/>
    </row>
    <row r="22010" spans="1:8">
      <c r="A22010" s="4">
        <v>44648</v>
      </c>
      <c r="B22010">
        <v>0.33</v>
      </c>
      <c r="C22010">
        <f>IFERROR(((VLOOKUP(A22010,'Interest Rates-10yr'!$A$9:$C$15239,2,FALSE))-B22010),C22009)</f>
        <v>2.13</v>
      </c>
      <c r="D22010" s="98">
        <f>AVERAGE(C$10:C22010)</f>
        <v>1.0396422889868557</v>
      </c>
      <c r="H22010"/>
    </row>
    <row r="22011" spans="1:8">
      <c r="A22011" s="4">
        <v>44649</v>
      </c>
      <c r="B22011">
        <v>0.33</v>
      </c>
      <c r="C22011">
        <f>IFERROR(((VLOOKUP(A22011,'Interest Rates-10yr'!$A$9:$C$15239,2,FALSE))-B22011),C22010)</f>
        <v>2.08</v>
      </c>
      <c r="D22011" s="98">
        <f>AVERAGE(C$10:C22011)</f>
        <v>1.0396895736751119</v>
      </c>
      <c r="H22011"/>
    </row>
    <row r="22012" spans="1:8">
      <c r="A22012" s="4">
        <v>44650</v>
      </c>
      <c r="B22012">
        <v>0.33</v>
      </c>
      <c r="C22012">
        <f>IFERROR(((VLOOKUP(A22012,'Interest Rates-10yr'!$A$9:$C$15239,2,FALSE))-B22012),C22011)</f>
        <v>2.02</v>
      </c>
      <c r="D22012" s="98">
        <f>AVERAGE(C$10:C22012)</f>
        <v>1.0397341271644691</v>
      </c>
      <c r="H22012"/>
    </row>
    <row r="22013" spans="1:8">
      <c r="A22013" s="4">
        <v>44651</v>
      </c>
      <c r="B22013">
        <v>0.33</v>
      </c>
      <c r="C22013">
        <f>IFERROR(((VLOOKUP(A22013,'Interest Rates-10yr'!$A$9:$C$15239,2,FALSE))-B22013),C22012)</f>
        <v>1.9899999999999998</v>
      </c>
      <c r="D22013" s="98">
        <f>AVERAGE(C$10:C22013)</f>
        <v>1.0397773132157706</v>
      </c>
      <c r="F22013" s="12" t="s">
        <v>331</v>
      </c>
      <c r="G22013" s="23">
        <f>AVERAGE(B21924:B22013)/100</f>
        <v>1.2144444444444449E-3</v>
      </c>
      <c r="H22013" s="23">
        <f>AVERAGE(C21924:C22013)/100</f>
        <v>1.8124444444444457E-2</v>
      </c>
    </row>
    <row r="22014" spans="1:8">
      <c r="A22014" s="4">
        <v>44652</v>
      </c>
      <c r="B22014">
        <v>0.33</v>
      </c>
      <c r="C22014">
        <f>IFERROR(((VLOOKUP(A22014,'Interest Rates-10yr'!$A$9:$C$15239,2,FALSE))-B22014),C22013)</f>
        <v>2.06</v>
      </c>
      <c r="D22014" s="98">
        <f>AVERAGE(C$10:C22014)</f>
        <v>1.0398236764371651</v>
      </c>
      <c r="H22014"/>
    </row>
    <row r="22015" spans="1:8">
      <c r="A22015" s="4">
        <v>44653</v>
      </c>
      <c r="B22015">
        <v>0.33</v>
      </c>
      <c r="C22015">
        <f>IFERROR(((VLOOKUP(A22015,'Interest Rates-10yr'!$A$9:$C$15239,2,FALSE))-B22015),C22014)</f>
        <v>2.06</v>
      </c>
      <c r="D22015" s="98">
        <f>AVERAGE(C$10:C22015)</f>
        <v>1.0398700354448704</v>
      </c>
      <c r="H22015"/>
    </row>
    <row r="22016" spans="1:8">
      <c r="A22016" s="4">
        <v>44654</v>
      </c>
      <c r="B22016">
        <v>0.33</v>
      </c>
      <c r="C22016">
        <f>IFERROR(((VLOOKUP(A22016,'Interest Rates-10yr'!$A$9:$C$15239,2,FALSE))-B22016),C22015)</f>
        <v>2.06</v>
      </c>
      <c r="D22016" s="98">
        <f>AVERAGE(C$10:C22016)</f>
        <v>1.039916390239461</v>
      </c>
      <c r="H22016"/>
    </row>
    <row r="22017" spans="1:7" customFormat="1">
      <c r="A22017" s="4">
        <v>44655</v>
      </c>
      <c r="B22017">
        <v>0.33</v>
      </c>
      <c r="C22017">
        <f>IFERROR(((VLOOKUP(A22017,'Interest Rates-10yr'!$A$9:$C$15239,2,FALSE))-B22017),C22016)</f>
        <v>2.09</v>
      </c>
      <c r="D22017" s="98">
        <f>AVERAGE(C$10:C22017)</f>
        <v>1.0399641039621874</v>
      </c>
      <c r="G22017" s="23"/>
    </row>
    <row r="22018" spans="1:7" customFormat="1">
      <c r="A22018" s="4">
        <v>44656</v>
      </c>
      <c r="B22018">
        <v>0.33</v>
      </c>
      <c r="C22018">
        <f>IFERROR(((VLOOKUP(A22018,'Interest Rates-10yr'!$A$9:$C$15239,2,FALSE))-B22018),C22017)</f>
        <v>2.21</v>
      </c>
      <c r="D22018" s="98">
        <f>AVERAGE(C$10:C22018)</f>
        <v>1.0400172656640383</v>
      </c>
      <c r="G22018" s="23"/>
    </row>
    <row r="22019" spans="1:7" customFormat="1">
      <c r="A22019" s="4">
        <v>44657</v>
      </c>
      <c r="B22019">
        <v>0.33</v>
      </c>
      <c r="C22019">
        <f>IFERROR(((VLOOKUP(A22019,'Interest Rates-10yr'!$A$9:$C$15239,2,FALSE))-B22019),C22018)</f>
        <v>2.2799999999999998</v>
      </c>
      <c r="D22019" s="98">
        <f>AVERAGE(C$10:C22019)</f>
        <v>1.0400736029077609</v>
      </c>
      <c r="G22019" s="23"/>
    </row>
    <row r="22020" spans="1:7" customFormat="1">
      <c r="A22020" s="4">
        <v>44658</v>
      </c>
      <c r="B22020">
        <v>0.33</v>
      </c>
      <c r="C22020">
        <f>IFERROR(((VLOOKUP(A22020,'Interest Rates-10yr'!$A$9:$C$15239,2,FALSE))-B22020),C22019)</f>
        <v>2.33</v>
      </c>
      <c r="D22020" s="98">
        <f>AVERAGE(C$10:C22020)</f>
        <v>1.0401322066239527</v>
      </c>
      <c r="G22020" s="23"/>
    </row>
    <row r="22021" spans="1:7" customFormat="1">
      <c r="A22021" s="4">
        <v>44659</v>
      </c>
      <c r="B22021">
        <v>0.33</v>
      </c>
      <c r="C22021">
        <f>IFERROR(((VLOOKUP(A22021,'Interest Rates-10yr'!$A$9:$C$15239,2,FALSE))-B22021),C22020)</f>
        <v>2.39</v>
      </c>
      <c r="D22021" s="98">
        <f>AVERAGE(C$10:C22021)</f>
        <v>1.0401935308013728</v>
      </c>
      <c r="G22021" s="23"/>
    </row>
    <row r="22022" spans="1:7" customFormat="1">
      <c r="A22022" s="4">
        <v>44660</v>
      </c>
      <c r="B22022">
        <v>0.33</v>
      </c>
      <c r="C22022">
        <f>IFERROR(((VLOOKUP(A22022,'Interest Rates-10yr'!$A$9:$C$15239,2,FALSE))-B22022),C22021)</f>
        <v>2.39</v>
      </c>
      <c r="D22022" s="98">
        <f>AVERAGE(C$10:C22022)</f>
        <v>1.0402548494071602</v>
      </c>
      <c r="G22022" s="23"/>
    </row>
    <row r="22023" spans="1:7" customFormat="1">
      <c r="A22023" s="4">
        <v>44661</v>
      </c>
      <c r="B22023">
        <v>0.33</v>
      </c>
      <c r="C22023">
        <f>IFERROR(((VLOOKUP(A22023,'Interest Rates-10yr'!$A$9:$C$15239,2,FALSE))-B22023),C22022)</f>
        <v>2.39</v>
      </c>
      <c r="D22023" s="98">
        <f>AVERAGE(C$10:C22023)</f>
        <v>1.040316162442074</v>
      </c>
      <c r="G22023" s="23"/>
    </row>
    <row r="22024" spans="1:7" customFormat="1">
      <c r="A22024" s="4">
        <v>44662</v>
      </c>
      <c r="B22024">
        <v>0.33</v>
      </c>
      <c r="C22024">
        <f>IFERROR(((VLOOKUP(A22024,'Interest Rates-10yr'!$A$9:$C$15239,2,FALSE))-B22024),C22023)</f>
        <v>2.46</v>
      </c>
      <c r="D22024" s="98">
        <f>AVERAGE(C$10:C22024)</f>
        <v>1.040380649557112</v>
      </c>
      <c r="G22024" s="23"/>
    </row>
    <row r="22025" spans="1:7" customFormat="1">
      <c r="A22025" s="4">
        <v>44663</v>
      </c>
      <c r="B22025">
        <v>0.33</v>
      </c>
      <c r="C22025">
        <f>IFERROR(((VLOOKUP(A22025,'Interest Rates-10yr'!$A$9:$C$15239,2,FALSE))-B22025),C22024)</f>
        <v>2.39</v>
      </c>
      <c r="D22025" s="98">
        <f>AVERAGE(C$10:C22025)</f>
        <v>1.0404419513081313</v>
      </c>
      <c r="G22025" s="23"/>
    </row>
    <row r="22026" spans="1:7" customFormat="1">
      <c r="A22026" s="4">
        <v>44664</v>
      </c>
      <c r="B22026">
        <v>0.33</v>
      </c>
      <c r="C22026">
        <f>IFERROR(((VLOOKUP(A22026,'Interest Rates-10yr'!$A$9:$C$15239,2,FALSE))-B22026),C22025)</f>
        <v>2.37</v>
      </c>
      <c r="D22026" s="98">
        <f>AVERAGE(C$10:C22026)</f>
        <v>1.0405023391015948</v>
      </c>
      <c r="G22026" s="23"/>
    </row>
    <row r="22027" spans="1:7" customFormat="1">
      <c r="A22027" s="4">
        <v>44665</v>
      </c>
      <c r="B22027">
        <v>0.33</v>
      </c>
      <c r="C22027">
        <f>IFERROR(((VLOOKUP(A22027,'Interest Rates-10yr'!$A$9:$C$15239,2,FALSE))-B22027),C22026)</f>
        <v>2.5</v>
      </c>
      <c r="D22027" s="98">
        <f>AVERAGE(C$10:C22027)</f>
        <v>1.0405686256698981</v>
      </c>
      <c r="G22027" s="23"/>
    </row>
    <row r="22028" spans="1:7" customFormat="1">
      <c r="A22028" s="4">
        <v>44666</v>
      </c>
      <c r="B22028">
        <v>0.33</v>
      </c>
      <c r="C22028">
        <f>IFERROR(((VLOOKUP(A22028,'Interest Rates-10yr'!$A$9:$C$15239,2,FALSE))-B22028),C22027)</f>
        <v>2.5</v>
      </c>
      <c r="D22028" s="98">
        <f>AVERAGE(C$10:C22028)</f>
        <v>1.0406349062173494</v>
      </c>
      <c r="G22028" s="23"/>
    </row>
    <row r="22029" spans="1:7" customFormat="1">
      <c r="A22029" s="4">
        <v>44667</v>
      </c>
      <c r="B22029">
        <v>0.33</v>
      </c>
      <c r="C22029">
        <f>IFERROR(((VLOOKUP(A22029,'Interest Rates-10yr'!$A$9:$C$15239,2,FALSE))-B22029),C22028)</f>
        <v>2.5</v>
      </c>
      <c r="D22029" s="98">
        <f>AVERAGE(C$10:C22029)</f>
        <v>1.040701180744769</v>
      </c>
      <c r="G22029" s="23"/>
    </row>
    <row r="22030" spans="1:7" customFormat="1">
      <c r="A22030" s="4">
        <v>44668</v>
      </c>
      <c r="B22030">
        <v>0.33</v>
      </c>
      <c r="C22030">
        <f>IFERROR(((VLOOKUP(A22030,'Interest Rates-10yr'!$A$9:$C$15239,2,FALSE))-B22030),C22029)</f>
        <v>2.5</v>
      </c>
      <c r="D22030" s="98">
        <f>AVERAGE(C$10:C22030)</f>
        <v>1.0407674492529775</v>
      </c>
      <c r="G22030" s="23"/>
    </row>
    <row r="22031" spans="1:7" customFormat="1">
      <c r="A22031" s="4">
        <v>44669</v>
      </c>
      <c r="B22031">
        <v>0.33</v>
      </c>
      <c r="C22031">
        <f>IFERROR(((VLOOKUP(A22031,'Interest Rates-10yr'!$A$9:$C$15239,2,FALSE))-B22031),C22030)</f>
        <v>2.52</v>
      </c>
      <c r="D22031" s="98">
        <f>AVERAGE(C$10:C22031)</f>
        <v>1.0408346199255207</v>
      </c>
      <c r="G22031" s="23"/>
    </row>
    <row r="22032" spans="1:7" customFormat="1">
      <c r="A22032" s="4">
        <v>44670</v>
      </c>
      <c r="B22032">
        <v>0.33</v>
      </c>
      <c r="C22032">
        <f>IFERROR(((VLOOKUP(A22032,'Interest Rates-10yr'!$A$9:$C$15239,2,FALSE))-B22032),C22031)</f>
        <v>2.6</v>
      </c>
      <c r="D22032" s="98">
        <f>AVERAGE(C$10:C22032)</f>
        <v>1.0409054170639702</v>
      </c>
      <c r="G22032" s="23"/>
    </row>
    <row r="22033" spans="1:7" customFormat="1">
      <c r="A22033" s="4">
        <v>44671</v>
      </c>
      <c r="B22033">
        <v>0.33</v>
      </c>
      <c r="C22033">
        <f>IFERROR(((VLOOKUP(A22033,'Interest Rates-10yr'!$A$9:$C$15239,2,FALSE))-B22033),C22032)</f>
        <v>2.52</v>
      </c>
      <c r="D22033" s="98">
        <f>AVERAGE(C$10:C22033)</f>
        <v>1.0409725753723127</v>
      </c>
      <c r="G22033" s="23"/>
    </row>
    <row r="22034" spans="1:7" customFormat="1">
      <c r="A22034" s="4">
        <v>44672</v>
      </c>
      <c r="B22034">
        <v>0.33</v>
      </c>
      <c r="C22034">
        <f>IFERROR(((VLOOKUP(A22034,'Interest Rates-10yr'!$A$9:$C$15239,2,FALSE))-B22034),C22033)</f>
        <v>2.57</v>
      </c>
      <c r="D22034" s="98">
        <f>AVERAGE(C$10:C22034)</f>
        <v>1.041041997729844</v>
      </c>
      <c r="G22034" s="23"/>
    </row>
    <row r="22035" spans="1:7" customFormat="1">
      <c r="A22035" s="4">
        <v>44673</v>
      </c>
      <c r="B22035">
        <v>0.33</v>
      </c>
      <c r="C22035">
        <f>IFERROR(((VLOOKUP(A22035,'Interest Rates-10yr'!$A$9:$C$15239,2,FALSE))-B22035),C22034)</f>
        <v>2.57</v>
      </c>
      <c r="D22035" s="98">
        <f>AVERAGE(C$10:C22035)</f>
        <v>1.0411114137837019</v>
      </c>
      <c r="G22035" s="23"/>
    </row>
    <row r="22036" spans="1:7" customFormat="1">
      <c r="A22036" s="4">
        <v>44674</v>
      </c>
      <c r="B22036">
        <v>0.33</v>
      </c>
      <c r="C22036">
        <f>IFERROR(((VLOOKUP(A22036,'Interest Rates-10yr'!$A$9:$C$15239,2,FALSE))-B22036),C22035)</f>
        <v>2.57</v>
      </c>
      <c r="D22036" s="98">
        <f>AVERAGE(C$10:C22036)</f>
        <v>1.0411808235347444</v>
      </c>
      <c r="G22036" s="23"/>
    </row>
    <row r="22037" spans="1:7" customFormat="1">
      <c r="A22037" s="4">
        <v>44675</v>
      </c>
      <c r="B22037">
        <v>0.33</v>
      </c>
      <c r="C22037">
        <f>IFERROR(((VLOOKUP(A22037,'Interest Rates-10yr'!$A$9:$C$15239,2,FALSE))-B22037),C22036)</f>
        <v>2.57</v>
      </c>
      <c r="D22037" s="98">
        <f>AVERAGE(C$10:C22037)</f>
        <v>1.0412502269838304</v>
      </c>
      <c r="G22037" s="23"/>
    </row>
    <row r="22038" spans="1:7" customFormat="1">
      <c r="A22038" s="4">
        <v>44676</v>
      </c>
      <c r="B22038">
        <v>0.33</v>
      </c>
      <c r="C22038">
        <f>IFERROR(((VLOOKUP(A22038,'Interest Rates-10yr'!$A$9:$C$15239,2,FALSE))-B22038),C22037)</f>
        <v>2.48</v>
      </c>
      <c r="D22038" s="98">
        <f>AVERAGE(C$10:C22038)</f>
        <v>1.0413155386081898</v>
      </c>
      <c r="G22038" s="23"/>
    </row>
    <row r="22039" spans="1:7" customFormat="1">
      <c r="A22039" s="4">
        <v>44677</v>
      </c>
      <c r="B22039">
        <v>0.33</v>
      </c>
      <c r="C22039">
        <f>IFERROR(((VLOOKUP(A22039,'Interest Rates-10yr'!$A$9:$C$15239,2,FALSE))-B22039),C22038)</f>
        <v>2.44</v>
      </c>
      <c r="D22039" s="98">
        <f>AVERAGE(C$10:C22039)</f>
        <v>1.0413790285973588</v>
      </c>
      <c r="G22039" s="23"/>
    </row>
    <row r="22040" spans="1:7" customFormat="1">
      <c r="A22040" s="4">
        <v>44678</v>
      </c>
      <c r="B22040">
        <v>0.33</v>
      </c>
      <c r="C22040">
        <f>IFERROR(((VLOOKUP(A22040,'Interest Rates-10yr'!$A$9:$C$15239,2,FALSE))-B22040),C22039)</f>
        <v>2.4899999999999998</v>
      </c>
      <c r="D22040" s="98">
        <f>AVERAGE(C$10:C22040)</f>
        <v>1.0414447823521318</v>
      </c>
      <c r="G22040" s="23"/>
    </row>
    <row r="22041" spans="1:7" customFormat="1">
      <c r="A22041" s="4">
        <v>44679</v>
      </c>
      <c r="B22041">
        <v>0.33</v>
      </c>
      <c r="C22041">
        <f>IFERROR(((VLOOKUP(A22041,'Interest Rates-10yr'!$A$9:$C$15239,2,FALSE))-B22041),C22040)</f>
        <v>2.52</v>
      </c>
      <c r="D22041" s="98">
        <f>AVERAGE(C$10:C22041)</f>
        <v>1.041511891793746</v>
      </c>
      <c r="G22041" s="23"/>
    </row>
    <row r="22042" spans="1:7" customFormat="1">
      <c r="A22042" s="4">
        <v>44680</v>
      </c>
      <c r="B22042">
        <v>0.33</v>
      </c>
      <c r="C22042">
        <f>IFERROR(((VLOOKUP(A22042,'Interest Rates-10yr'!$A$9:$C$15239,2,FALSE))-B22042),C22041)</f>
        <v>2.56</v>
      </c>
      <c r="D22042" s="98">
        <f>AVERAGE(C$10:C22042)</f>
        <v>1.0415808106022701</v>
      </c>
      <c r="G22042" s="23"/>
    </row>
    <row r="22043" spans="1:7" customFormat="1">
      <c r="A22043" s="4">
        <v>44681</v>
      </c>
      <c r="B22043">
        <v>0.33</v>
      </c>
      <c r="C22043">
        <f>IFERROR(((VLOOKUP(A22043,'Interest Rates-10yr'!$A$9:$C$15239,2,FALSE))-B22043),C22042)</f>
        <v>2.56</v>
      </c>
      <c r="D22043" s="98">
        <f>AVERAGE(C$10:C22043)</f>
        <v>1.0416497231551156</v>
      </c>
      <c r="G22043" s="23"/>
    </row>
    <row r="22044" spans="1:7" customFormat="1">
      <c r="A22044" s="4">
        <v>44682</v>
      </c>
      <c r="B22044">
        <v>0.33</v>
      </c>
      <c r="C22044">
        <f>IFERROR(((VLOOKUP(A22044,'Interest Rates-10yr'!$A$9:$C$15239,2,FALSE))-B22044),C22043)</f>
        <v>2.56</v>
      </c>
      <c r="D22044" s="98">
        <f>AVERAGE(C$10:C22044)</f>
        <v>1.0417186294531344</v>
      </c>
      <c r="G22044" s="23"/>
    </row>
    <row r="22045" spans="1:7" customFormat="1">
      <c r="A22045" s="4">
        <v>44683</v>
      </c>
      <c r="B22045">
        <v>0.33</v>
      </c>
      <c r="C22045">
        <f>IFERROR(((VLOOKUP(A22045,'Interest Rates-10yr'!$A$9:$C$15239,2,FALSE))-B22045),C22044)</f>
        <v>2.66</v>
      </c>
      <c r="D22045" s="98">
        <f>AVERAGE(C$10:C22045)</f>
        <v>1.0417920675258585</v>
      </c>
      <c r="G22045" s="23"/>
    </row>
    <row r="22046" spans="1:7" customFormat="1">
      <c r="A22046" s="4">
        <v>44684</v>
      </c>
      <c r="B22046">
        <v>0.33</v>
      </c>
      <c r="C22046">
        <f>IFERROR(((VLOOKUP(A22046,'Interest Rates-10yr'!$A$9:$C$15239,2,FALSE))-B22046),C22045)</f>
        <v>2.64</v>
      </c>
      <c r="D22046" s="98">
        <f>AVERAGE(C$10:C22046)</f>
        <v>1.041864591369053</v>
      </c>
      <c r="G22046" s="23"/>
    </row>
    <row r="22047" spans="1:7" customFormat="1">
      <c r="A22047" s="4">
        <v>44685</v>
      </c>
      <c r="B22047">
        <v>0.33</v>
      </c>
      <c r="C22047">
        <f>IFERROR(((VLOOKUP(A22047,'Interest Rates-10yr'!$A$9:$C$15239,2,FALSE))-B22047),C22046)</f>
        <v>2.6</v>
      </c>
      <c r="D22047" s="98">
        <f>AVERAGE(C$10:C22047)</f>
        <v>1.0419352935838015</v>
      </c>
      <c r="G22047" s="23"/>
    </row>
    <row r="22048" spans="1:7" customFormat="1">
      <c r="A22048" s="4">
        <v>44686</v>
      </c>
      <c r="B22048">
        <v>0.83</v>
      </c>
      <c r="C22048">
        <f>IFERROR(((VLOOKUP(A22048,'Interest Rates-10yr'!$A$9:$C$15239,2,FALSE))-B22048),C22047)</f>
        <v>2.2199999999999998</v>
      </c>
      <c r="D22048" s="98">
        <f>AVERAGE(C$10:C22048)</f>
        <v>1.0419887472208276</v>
      </c>
      <c r="G22048" s="23"/>
    </row>
    <row r="22049" spans="1:7" customFormat="1">
      <c r="A22049" s="4">
        <v>44687</v>
      </c>
      <c r="B22049">
        <v>0.83</v>
      </c>
      <c r="C22049">
        <f>IFERROR(((VLOOKUP(A22049,'Interest Rates-10yr'!$A$9:$C$15239,2,FALSE))-B22049),C22048)</f>
        <v>2.29</v>
      </c>
      <c r="D22049" s="98">
        <f>AVERAGE(C$10:C22049)</f>
        <v>1.0420453720508085</v>
      </c>
      <c r="G22049" s="23"/>
    </row>
    <row r="22050" spans="1:7" customFormat="1">
      <c r="A22050" s="4">
        <v>44688</v>
      </c>
      <c r="B22050">
        <v>0.83</v>
      </c>
      <c r="C22050">
        <f>IFERROR(((VLOOKUP(A22050,'Interest Rates-10yr'!$A$9:$C$15239,2,FALSE))-B22050),C22049)</f>
        <v>2.29</v>
      </c>
      <c r="D22050" s="98">
        <f>AVERAGE(C$10:C22050)</f>
        <v>1.0421019917426533</v>
      </c>
      <c r="G22050" s="23"/>
    </row>
    <row r="22051" spans="1:7" customFormat="1">
      <c r="A22051" s="4">
        <v>44689</v>
      </c>
      <c r="B22051">
        <v>0.83</v>
      </c>
      <c r="C22051">
        <f>IFERROR(((VLOOKUP(A22051,'Interest Rates-10yr'!$A$9:$C$15239,2,FALSE))-B22051),C22050)</f>
        <v>2.29</v>
      </c>
      <c r="D22051" s="98">
        <f>AVERAGE(C$10:C22051)</f>
        <v>1.0421586062970611</v>
      </c>
      <c r="G22051" s="23"/>
    </row>
    <row r="22052" spans="1:7" customFormat="1">
      <c r="A22052" s="4">
        <v>44690</v>
      </c>
      <c r="B22052">
        <v>0.83</v>
      </c>
      <c r="C22052">
        <f>IFERROR(((VLOOKUP(A22052,'Interest Rates-10yr'!$A$9:$C$15239,2,FALSE))-B22052),C22051)</f>
        <v>2.2199999999999998</v>
      </c>
      <c r="D22052" s="98">
        <f>AVERAGE(C$10:C22052)</f>
        <v>1.0422120401034261</v>
      </c>
      <c r="G22052" s="23"/>
    </row>
    <row r="22053" spans="1:7" customFormat="1">
      <c r="A22053" s="4">
        <v>44691</v>
      </c>
      <c r="B22053">
        <v>0.83</v>
      </c>
      <c r="C22053">
        <f>IFERROR(((VLOOKUP(A22053,'Interest Rates-10yr'!$A$9:$C$15239,2,FALSE))-B22053),C22052)</f>
        <v>2.16</v>
      </c>
      <c r="D22053" s="98">
        <f>AVERAGE(C$10:C22053)</f>
        <v>1.042262747232799</v>
      </c>
      <c r="G22053" s="23"/>
    </row>
    <row r="22054" spans="1:7" customFormat="1">
      <c r="A22054" s="4">
        <v>44692</v>
      </c>
      <c r="B22054">
        <v>0.83</v>
      </c>
      <c r="C22054">
        <f>IFERROR(((VLOOKUP(A22054,'Interest Rates-10yr'!$A$9:$C$15239,2,FALSE))-B22054),C22053)</f>
        <v>2.08</v>
      </c>
      <c r="D22054" s="98">
        <f>AVERAGE(C$10:C22054)</f>
        <v>1.0423098208210397</v>
      </c>
      <c r="G22054" s="23"/>
    </row>
    <row r="22055" spans="1:7" customFormat="1">
      <c r="A22055" s="4">
        <v>44693</v>
      </c>
      <c r="B22055">
        <v>0.83</v>
      </c>
      <c r="C22055">
        <f>IFERROR(((VLOOKUP(A22055,'Interest Rates-10yr'!$A$9:$C$15239,2,FALSE))-B22055),C22054)</f>
        <v>2.0099999999999998</v>
      </c>
      <c r="D22055" s="98">
        <f>AVERAGE(C$10:C22055)</f>
        <v>1.0423537149596218</v>
      </c>
      <c r="G22055" s="23"/>
    </row>
    <row r="22056" spans="1:7" customFormat="1">
      <c r="A22056" s="4">
        <v>44694</v>
      </c>
      <c r="B22056">
        <v>0.83</v>
      </c>
      <c r="C22056">
        <f>IFERROR(((VLOOKUP(A22056,'Interest Rates-10yr'!$A$9:$C$15239,2,FALSE))-B22056),C22055)</f>
        <v>2.1</v>
      </c>
      <c r="D22056" s="98">
        <f>AVERAGE(C$10:C22056)</f>
        <v>1.0424016873043871</v>
      </c>
      <c r="G22056" s="23"/>
    </row>
    <row r="22057" spans="1:7" customFormat="1">
      <c r="A22057" s="4">
        <v>44695</v>
      </c>
      <c r="B22057">
        <v>0.83</v>
      </c>
      <c r="C22057">
        <f>IFERROR(((VLOOKUP(A22057,'Interest Rates-10yr'!$A$9:$C$15239,2,FALSE))-B22057),C22056)</f>
        <v>2.1</v>
      </c>
      <c r="D22057" s="98">
        <f>AVERAGE(C$10:C22057)</f>
        <v>1.0424496552975244</v>
      </c>
      <c r="G22057" s="23"/>
    </row>
    <row r="22058" spans="1:7" customFormat="1">
      <c r="A22058" s="4">
        <v>44696</v>
      </c>
      <c r="B22058">
        <v>0.83</v>
      </c>
      <c r="C22058">
        <f>IFERROR(((VLOOKUP(A22058,'Interest Rates-10yr'!$A$9:$C$15239,2,FALSE))-B22058),C22057)</f>
        <v>2.1</v>
      </c>
      <c r="D22058" s="98">
        <f>AVERAGE(C$10:C22058)</f>
        <v>1.0424976189396262</v>
      </c>
      <c r="G22058" s="23"/>
    </row>
    <row r="22059" spans="1:7" customFormat="1">
      <c r="A22059" s="4">
        <v>44697</v>
      </c>
      <c r="B22059">
        <v>0.83</v>
      </c>
      <c r="C22059">
        <f>IFERROR(((VLOOKUP(A22059,'Interest Rates-10yr'!$A$9:$C$15239,2,FALSE))-B22059),C22058)</f>
        <v>2.0499999999999998</v>
      </c>
      <c r="D22059" s="98">
        <f>AVERAGE(C$10:C22059)</f>
        <v>1.0425433106575881</v>
      </c>
      <c r="G22059" s="23"/>
    </row>
    <row r="22060" spans="1:7" customFormat="1">
      <c r="A22060" s="4">
        <v>44698</v>
      </c>
      <c r="B22060">
        <v>0.83</v>
      </c>
      <c r="C22060">
        <f>IFERROR(((VLOOKUP(A22060,'Interest Rates-10yr'!$A$9:$C$15239,2,FALSE))-B22060),C22059)</f>
        <v>2.15</v>
      </c>
      <c r="D22060" s="98">
        <f>AVERAGE(C$10:C22060)</f>
        <v>1.0425935331730904</v>
      </c>
      <c r="G22060" s="23"/>
    </row>
    <row r="22061" spans="1:7" customFormat="1">
      <c r="A22061" s="4">
        <v>44699</v>
      </c>
      <c r="B22061">
        <v>0.83</v>
      </c>
      <c r="C22061">
        <f>IFERROR(((VLOOKUP(A22061,'Interest Rates-10yr'!$A$9:$C$15239,2,FALSE))-B22061),C22060)</f>
        <v>2.06</v>
      </c>
      <c r="D22061" s="98">
        <f>AVERAGE(C$10:C22061)</f>
        <v>1.0426396698712053</v>
      </c>
      <c r="G22061" s="23"/>
    </row>
    <row r="22062" spans="1:7" customFormat="1">
      <c r="A22062" s="4">
        <v>44700</v>
      </c>
      <c r="B22062">
        <v>0.83</v>
      </c>
      <c r="C22062">
        <f>IFERROR(((VLOOKUP(A22062,'Interest Rates-10yr'!$A$9:$C$15239,2,FALSE))-B22062),C22061)</f>
        <v>2.0099999999999998</v>
      </c>
      <c r="D22062" s="98">
        <f>AVERAGE(C$10:C22062)</f>
        <v>1.0426835351199299</v>
      </c>
      <c r="G22062" s="23"/>
    </row>
    <row r="22063" spans="1:7" customFormat="1">
      <c r="A22063" s="4">
        <v>44701</v>
      </c>
      <c r="B22063">
        <v>0.83</v>
      </c>
      <c r="C22063">
        <f>IFERROR(((VLOOKUP(A22063,'Interest Rates-10yr'!$A$9:$C$15239,2,FALSE))-B22063),C22062)</f>
        <v>1.9499999999999997</v>
      </c>
      <c r="D22063" s="98">
        <f>AVERAGE(C$10:C22063)</f>
        <v>1.0427246757957658</v>
      </c>
      <c r="G22063" s="23"/>
    </row>
    <row r="22064" spans="1:7" customFormat="1">
      <c r="A22064" s="4">
        <v>44702</v>
      </c>
      <c r="B22064">
        <v>0.83</v>
      </c>
      <c r="C22064">
        <f>IFERROR(((VLOOKUP(A22064,'Interest Rates-10yr'!$A$9:$C$15239,2,FALSE))-B22064),C22063)</f>
        <v>1.9499999999999997</v>
      </c>
      <c r="D22064" s="98">
        <f>AVERAGE(C$10:C22064)</f>
        <v>1.0427658127408668</v>
      </c>
      <c r="G22064" s="23"/>
    </row>
    <row r="22065" spans="1:7" customFormat="1">
      <c r="A22065" s="4">
        <v>44703</v>
      </c>
      <c r="B22065">
        <v>0.83</v>
      </c>
      <c r="C22065">
        <f>IFERROR(((VLOOKUP(A22065,'Interest Rates-10yr'!$A$9:$C$15239,2,FALSE))-B22065),C22064)</f>
        <v>1.9499999999999997</v>
      </c>
      <c r="D22065" s="98">
        <f>AVERAGE(C$10:C22065)</f>
        <v>1.0428069459557407</v>
      </c>
      <c r="G22065" s="23"/>
    </row>
    <row r="22066" spans="1:7" customFormat="1">
      <c r="A22066" s="4">
        <v>44704</v>
      </c>
      <c r="B22066">
        <v>0.83</v>
      </c>
      <c r="C22066">
        <f>IFERROR(((VLOOKUP(A22066,'Interest Rates-10yr'!$A$9:$C$15239,2,FALSE))-B22066),C22065)</f>
        <v>2.0299999999999998</v>
      </c>
      <c r="D22066" s="98">
        <f>AVERAGE(C$10:C22066)</f>
        <v>1.0428517024073907</v>
      </c>
      <c r="G22066" s="23"/>
    </row>
    <row r="22067" spans="1:7" customFormat="1">
      <c r="A22067" s="4">
        <v>44705</v>
      </c>
      <c r="B22067">
        <v>0.83</v>
      </c>
      <c r="C22067">
        <f>IFERROR(((VLOOKUP(A22067,'Interest Rates-10yr'!$A$9:$C$15239,2,FALSE))-B22067),C22066)</f>
        <v>1.9299999999999997</v>
      </c>
      <c r="D22067" s="98">
        <f>AVERAGE(C$10:C22067)</f>
        <v>1.0428919212983869</v>
      </c>
      <c r="G22067" s="23"/>
    </row>
    <row r="22068" spans="1:7" customFormat="1">
      <c r="A22068" s="4">
        <v>44706</v>
      </c>
      <c r="B22068">
        <v>0.83</v>
      </c>
      <c r="C22068">
        <f>IFERROR(((VLOOKUP(A22068,'Interest Rates-10yr'!$A$9:$C$15239,2,FALSE))-B22068),C22067)</f>
        <v>1.92</v>
      </c>
      <c r="D22068" s="98">
        <f>AVERAGE(C$10:C22068)</f>
        <v>1.0429316832131927</v>
      </c>
      <c r="G22068" s="23"/>
    </row>
    <row r="22069" spans="1:7" customFormat="1">
      <c r="A22069" s="4">
        <v>44707</v>
      </c>
      <c r="B22069">
        <v>0.83</v>
      </c>
      <c r="C22069">
        <f>IFERROR(((VLOOKUP(A22069,'Interest Rates-10yr'!$A$9:$C$15239,2,FALSE))-B22069),C22068)</f>
        <v>1.92</v>
      </c>
      <c r="D22069" s="98">
        <f>AVERAGE(C$10:C22069)</f>
        <v>1.0429714415231104</v>
      </c>
      <c r="G22069" s="23"/>
    </row>
    <row r="22070" spans="1:7" customFormat="1">
      <c r="A22070" s="4">
        <v>44708</v>
      </c>
      <c r="B22070">
        <v>0.83</v>
      </c>
      <c r="C22070">
        <f>IFERROR(((VLOOKUP(A22070,'Interest Rates-10yr'!$A$9:$C$15239,2,FALSE))-B22070),C22069)</f>
        <v>1.9100000000000001</v>
      </c>
      <c r="D22070" s="98">
        <f>AVERAGE(C$10:C22070)</f>
        <v>1.0430107429400215</v>
      </c>
      <c r="G22070" s="23"/>
    </row>
    <row r="22071" spans="1:7" customFormat="1">
      <c r="A22071" s="4">
        <v>44709</v>
      </c>
      <c r="B22071">
        <v>0.83</v>
      </c>
      <c r="C22071">
        <f>IFERROR(((VLOOKUP(A22071,'Interest Rates-10yr'!$A$9:$C$15239,2,FALSE))-B22071),C22070)</f>
        <v>1.9100000000000001</v>
      </c>
      <c r="D22071" s="98">
        <f>AVERAGE(C$10:C22071)</f>
        <v>1.0430500407941172</v>
      </c>
      <c r="G22071" s="23"/>
    </row>
    <row r="22072" spans="1:7" customFormat="1">
      <c r="A22072" s="4">
        <v>44710</v>
      </c>
      <c r="B22072">
        <v>0.83</v>
      </c>
      <c r="C22072">
        <f>IFERROR(((VLOOKUP(A22072,'Interest Rates-10yr'!$A$9:$C$15239,2,FALSE))-B22072),C22071)</f>
        <v>1.9100000000000001</v>
      </c>
      <c r="D22072" s="98">
        <f>AVERAGE(C$10:C22072)</f>
        <v>1.0430893350858821</v>
      </c>
      <c r="G22072" s="23"/>
    </row>
    <row r="22073" spans="1:7" customFormat="1">
      <c r="A22073" s="4">
        <v>44711</v>
      </c>
      <c r="B22073">
        <v>0.83</v>
      </c>
      <c r="C22073">
        <f>IFERROR(((VLOOKUP(A22073,'Interest Rates-10yr'!$A$9:$C$15239,2,FALSE))-B22073),C22072)</f>
        <v>1.9100000000000001</v>
      </c>
      <c r="D22073" s="98">
        <f>AVERAGE(C$10:C22073)</f>
        <v>1.0431286258158001</v>
      </c>
      <c r="G22073" s="23"/>
    </row>
    <row r="22074" spans="1:7" customFormat="1">
      <c r="A22074" s="4">
        <v>44712</v>
      </c>
      <c r="B22074">
        <v>0.83</v>
      </c>
      <c r="C22074">
        <f>IFERROR(((VLOOKUP(A22074,'Interest Rates-10yr'!$A$9:$C$15239,2,FALSE))-B22074),C22073)</f>
        <v>2.02</v>
      </c>
      <c r="D22074" s="98">
        <f>AVERAGE(C$10:C22074)</f>
        <v>1.0431728982551469</v>
      </c>
      <c r="G22074" s="23"/>
    </row>
    <row r="22075" spans="1:7" customFormat="1">
      <c r="A22075" s="4">
        <v>44713</v>
      </c>
      <c r="B22075">
        <v>0.83</v>
      </c>
      <c r="C22075">
        <f>IFERROR(((VLOOKUP(A22075,'Interest Rates-10yr'!$A$9:$C$15239,2,FALSE))-B22075),C22074)</f>
        <v>2.11</v>
      </c>
      <c r="D22075" s="98">
        <f>AVERAGE(C$10:C22075)</f>
        <v>1.0432212453548362</v>
      </c>
      <c r="G22075" s="23"/>
    </row>
    <row r="22076" spans="1:7" customFormat="1">
      <c r="A22076" s="4">
        <v>44714</v>
      </c>
      <c r="B22076">
        <v>0.83</v>
      </c>
      <c r="C22076">
        <f>IFERROR(((VLOOKUP(A22076,'Interest Rates-10yr'!$A$9:$C$15239,2,FALSE))-B22076),C22075)</f>
        <v>2.09</v>
      </c>
      <c r="D22076" s="98">
        <f>AVERAGE(C$10:C22076)</f>
        <v>1.0432686817419592</v>
      </c>
      <c r="G22076" s="23"/>
    </row>
    <row r="22077" spans="1:7" customFormat="1">
      <c r="A22077" s="4">
        <v>44715</v>
      </c>
      <c r="B22077">
        <v>0.83</v>
      </c>
      <c r="C22077">
        <f>IFERROR(((VLOOKUP(A22077,'Interest Rates-10yr'!$A$9:$C$15239,2,FALSE))-B22077),C22076)</f>
        <v>2.13</v>
      </c>
      <c r="D22077" s="98">
        <f>AVERAGE(C$10:C22077)</f>
        <v>1.043317926409272</v>
      </c>
      <c r="G22077" s="23"/>
    </row>
    <row r="22078" spans="1:7" customFormat="1">
      <c r="A22078" s="4">
        <v>44716</v>
      </c>
      <c r="B22078">
        <v>0.83</v>
      </c>
      <c r="C22078">
        <f>IFERROR(((VLOOKUP(A22078,'Interest Rates-10yr'!$A$9:$C$15239,2,FALSE))-B22078),C22077)</f>
        <v>2.13</v>
      </c>
      <c r="D22078" s="98">
        <f>AVERAGE(C$10:C22078)</f>
        <v>1.0433671666137938</v>
      </c>
      <c r="G22078" s="23"/>
    </row>
    <row r="22079" spans="1:7" customFormat="1">
      <c r="A22079" s="4">
        <v>44717</v>
      </c>
      <c r="B22079">
        <v>0.83</v>
      </c>
      <c r="C22079">
        <f>IFERROR(((VLOOKUP(A22079,'Interest Rates-10yr'!$A$9:$C$15239,2,FALSE))-B22079),C22078)</f>
        <v>2.13</v>
      </c>
      <c r="D22079" s="98">
        <f>AVERAGE(C$10:C22079)</f>
        <v>1.0434164023561314</v>
      </c>
      <c r="G22079" s="23"/>
    </row>
    <row r="22080" spans="1:7" customFormat="1">
      <c r="A22080" s="4">
        <v>44718</v>
      </c>
      <c r="B22080">
        <v>0.83</v>
      </c>
      <c r="C22080">
        <f>IFERROR(((VLOOKUP(A22080,'Interest Rates-10yr'!$A$9:$C$15239,2,FALSE))-B22080),C22079)</f>
        <v>2.21</v>
      </c>
      <c r="D22080" s="98">
        <f>AVERAGE(C$10:C22080)</f>
        <v>1.0434692583027421</v>
      </c>
      <c r="G22080" s="23"/>
    </row>
    <row r="22081" spans="1:7" customFormat="1">
      <c r="A22081" s="4">
        <v>44719</v>
      </c>
      <c r="B22081">
        <v>0.83</v>
      </c>
      <c r="C22081">
        <f>IFERROR(((VLOOKUP(A22081,'Interest Rates-10yr'!$A$9:$C$15239,2,FALSE))-B22081),C22080)</f>
        <v>2.15</v>
      </c>
      <c r="D22081" s="98">
        <f>AVERAGE(C$10:C22081)</f>
        <v>1.0435193910837177</v>
      </c>
      <c r="G22081" s="23"/>
    </row>
    <row r="22082" spans="1:7" customFormat="1">
      <c r="A22082" s="4">
        <v>44720</v>
      </c>
      <c r="B22082">
        <v>0.83</v>
      </c>
      <c r="C22082">
        <f>IFERROR(((VLOOKUP(A22082,'Interest Rates-10yr'!$A$9:$C$15239,2,FALSE))-B22082),C22081)</f>
        <v>2.1999999999999997</v>
      </c>
      <c r="D22082" s="98">
        <f>AVERAGE(C$10:C22082)</f>
        <v>1.0435717845331318</v>
      </c>
      <c r="G22082" s="23"/>
    </row>
    <row r="22083" spans="1:7" customFormat="1">
      <c r="A22083" s="4">
        <v>44721</v>
      </c>
      <c r="B22083">
        <v>0.83</v>
      </c>
      <c r="C22083">
        <f>IFERROR(((VLOOKUP(A22083,'Interest Rates-10yr'!$A$9:$C$15239,2,FALSE))-B22083),C22082)</f>
        <v>2.21</v>
      </c>
      <c r="D22083" s="98">
        <f>AVERAGE(C$10:C22083)</f>
        <v>1.0436246262571269</v>
      </c>
      <c r="G22083" s="23"/>
    </row>
    <row r="22084" spans="1:7" customFormat="1">
      <c r="A22084" s="4">
        <v>44722</v>
      </c>
      <c r="B22084">
        <v>0.83</v>
      </c>
      <c r="C22084">
        <f>IFERROR(((VLOOKUP(A22084,'Interest Rates-10yr'!$A$9:$C$15239,2,FALSE))-B22084),C22083)</f>
        <v>2.3199999999999998</v>
      </c>
      <c r="D22084" s="98">
        <f>AVERAGE(C$10:C22084)</f>
        <v>1.0436824462061074</v>
      </c>
      <c r="G22084" s="23"/>
    </row>
    <row r="22085" spans="1:7" customFormat="1">
      <c r="A22085" s="4">
        <v>44723</v>
      </c>
      <c r="B22085">
        <v>0.83</v>
      </c>
      <c r="C22085">
        <f>IFERROR(((VLOOKUP(A22085,'Interest Rates-10yr'!$A$9:$C$15239,2,FALSE))-B22085),C22084)</f>
        <v>2.3199999999999998</v>
      </c>
      <c r="D22085" s="98">
        <f>AVERAGE(C$10:C22085)</f>
        <v>1.0437402609168245</v>
      </c>
      <c r="G22085" s="23"/>
    </row>
    <row r="22086" spans="1:7" customFormat="1">
      <c r="A22086" s="4">
        <v>44724</v>
      </c>
      <c r="B22086">
        <v>0.83</v>
      </c>
      <c r="C22086">
        <f>IFERROR(((VLOOKUP(A22086,'Interest Rates-10yr'!$A$9:$C$15239,2,FALSE))-B22086),C22085)</f>
        <v>2.3199999999999998</v>
      </c>
      <c r="D22086" s="98">
        <f>AVERAGE(C$10:C22086)</f>
        <v>1.0437980703899905</v>
      </c>
      <c r="G22086" s="23"/>
    </row>
    <row r="22087" spans="1:7" customFormat="1">
      <c r="A22087" s="4">
        <v>44725</v>
      </c>
      <c r="B22087">
        <v>0.83</v>
      </c>
      <c r="C22087">
        <f>IFERROR(((VLOOKUP(A22087,'Interest Rates-10yr'!$A$9:$C$15239,2,FALSE))-B22087),C22086)</f>
        <v>2.6</v>
      </c>
      <c r="D22087" s="98">
        <f>AVERAGE(C$10:C22087)</f>
        <v>1.0438685569344965</v>
      </c>
      <c r="G22087" s="23"/>
    </row>
    <row r="22088" spans="1:7" customFormat="1">
      <c r="A22088" s="4">
        <v>44726</v>
      </c>
      <c r="B22088">
        <v>0.83</v>
      </c>
      <c r="C22088">
        <f>IFERROR(((VLOOKUP(A22088,'Interest Rates-10yr'!$A$9:$C$15239,2,FALSE))-B22088),C22087)</f>
        <v>2.66</v>
      </c>
      <c r="D22088" s="98">
        <f>AVERAGE(C$10:C22088)</f>
        <v>1.0439417546084431</v>
      </c>
      <c r="G22088" s="23"/>
    </row>
    <row r="22089" spans="1:7" customFormat="1">
      <c r="A22089" s="4">
        <v>44727</v>
      </c>
      <c r="B22089">
        <v>0.83</v>
      </c>
      <c r="C22089">
        <f>IFERROR(((VLOOKUP(A22089,'Interest Rates-10yr'!$A$9:$C$15239,2,FALSE))-B22089),C22088)</f>
        <v>2.5</v>
      </c>
      <c r="D22089" s="98">
        <f>AVERAGE(C$10:C22089)</f>
        <v>1.044007699275354</v>
      </c>
      <c r="G22089" s="23"/>
    </row>
    <row r="22090" spans="1:7" customFormat="1">
      <c r="A22090" s="4">
        <v>44728</v>
      </c>
      <c r="B22090">
        <v>1.58</v>
      </c>
      <c r="C22090">
        <f>IFERROR(((VLOOKUP(A22090,'Interest Rates-10yr'!$A$9:$C$15239,2,FALSE))-B22090),C22089)</f>
        <v>1.6999999999999997</v>
      </c>
      <c r="D22090" s="98">
        <f>AVERAGE(C$10:C22090)</f>
        <v>1.044037407726091</v>
      </c>
      <c r="G22090" s="23"/>
    </row>
    <row r="22091" spans="1:7" customFormat="1">
      <c r="A22091" s="4">
        <v>44729</v>
      </c>
      <c r="B22091">
        <v>1.58</v>
      </c>
      <c r="C22091">
        <f>IFERROR(((VLOOKUP(A22091,'Interest Rates-10yr'!$A$9:$C$15239,2,FALSE))-B22091),C22090)</f>
        <v>1.67</v>
      </c>
      <c r="D22091" s="98">
        <f>AVERAGE(C$10:C22091)</f>
        <v>1.044065754913496</v>
      </c>
      <c r="G22091" s="23"/>
    </row>
    <row r="22092" spans="1:7" customFormat="1">
      <c r="A22092" s="4">
        <v>44730</v>
      </c>
      <c r="B22092">
        <v>1.58</v>
      </c>
      <c r="C22092">
        <f>IFERROR(((VLOOKUP(A22092,'Interest Rates-10yr'!$A$9:$C$15239,2,FALSE))-B22092),C22091)</f>
        <v>1.67</v>
      </c>
      <c r="D22092" s="98">
        <f>AVERAGE(C$10:C22092)</f>
        <v>1.0440940995335695</v>
      </c>
      <c r="G22092" s="23"/>
    </row>
    <row r="22093" spans="1:7" customFormat="1">
      <c r="A22093" s="4">
        <v>44731</v>
      </c>
      <c r="B22093">
        <v>1.58</v>
      </c>
      <c r="C22093">
        <f>IFERROR(((VLOOKUP(A22093,'Interest Rates-10yr'!$A$9:$C$15239,2,FALSE))-B22093),C22092)</f>
        <v>1.67</v>
      </c>
      <c r="D22093" s="98">
        <f>AVERAGE(C$10:C22093)</f>
        <v>1.0441224415866606</v>
      </c>
      <c r="G22093" s="23"/>
    </row>
    <row r="22094" spans="1:7" customFormat="1">
      <c r="A22094" s="4">
        <v>44732</v>
      </c>
      <c r="B22094">
        <v>1.58</v>
      </c>
      <c r="C22094">
        <f>IFERROR(((VLOOKUP(A22094,'Interest Rates-10yr'!$A$9:$C$15239,2,FALSE))-B22094),C22093)</f>
        <v>1.67</v>
      </c>
      <c r="D22094" s="98">
        <f>AVERAGE(C$10:C22094)</f>
        <v>1.0441507810731179</v>
      </c>
      <c r="G22094" s="23"/>
    </row>
    <row r="22095" spans="1:7" customFormat="1">
      <c r="A22095" s="4">
        <v>44733</v>
      </c>
      <c r="B22095">
        <v>1.58</v>
      </c>
      <c r="C22095">
        <f>IFERROR(((VLOOKUP(A22095,'Interest Rates-10yr'!$A$9:$C$15239,2,FALSE))-B22095),C22094)</f>
        <v>1.73</v>
      </c>
      <c r="D22095" s="98">
        <f>AVERAGE(C$10:C22095)</f>
        <v>1.0441818346463738</v>
      </c>
      <c r="G22095" s="23"/>
    </row>
    <row r="22096" spans="1:7" customFormat="1">
      <c r="A22096" s="4">
        <v>44734</v>
      </c>
      <c r="B22096">
        <v>1.58</v>
      </c>
      <c r="C22096">
        <f>IFERROR(((VLOOKUP(A22096,'Interest Rates-10yr'!$A$9:$C$15239,2,FALSE))-B22096),C22095)</f>
        <v>1.58</v>
      </c>
      <c r="D22096" s="98">
        <f>AVERAGE(C$10:C22096)</f>
        <v>1.0442060940824835</v>
      </c>
      <c r="G22096" s="23"/>
    </row>
    <row r="22097" spans="1:8">
      <c r="A22097" s="4">
        <v>44735</v>
      </c>
      <c r="B22097">
        <v>1.58</v>
      </c>
      <c r="C22097">
        <f>IFERROR(((VLOOKUP(A22097,'Interest Rates-10yr'!$A$9:$C$15239,2,FALSE))-B22097),C22096)</f>
        <v>1.5099999999999998</v>
      </c>
      <c r="D22097" s="98">
        <f>AVERAGE(C$10:C22097)</f>
        <v>1.0442271821803608</v>
      </c>
      <c r="H22097"/>
    </row>
    <row r="22098" spans="1:8">
      <c r="A22098" s="4">
        <v>44736</v>
      </c>
      <c r="B22098">
        <v>1.58</v>
      </c>
      <c r="C22098">
        <f>IFERROR(((VLOOKUP(A22098,'Interest Rates-10yr'!$A$9:$C$15239,2,FALSE))-B22098),C22097)</f>
        <v>1.5499999999999998</v>
      </c>
      <c r="D22098" s="98">
        <f>AVERAGE(C$10:C22098)</f>
        <v>1.0442500792249449</v>
      </c>
      <c r="H22098"/>
    </row>
    <row r="22099" spans="1:8">
      <c r="A22099" s="4">
        <v>44737</v>
      </c>
      <c r="B22099">
        <v>1.58</v>
      </c>
      <c r="C22099">
        <f>IFERROR(((VLOOKUP(A22099,'Interest Rates-10yr'!$A$9:$C$15239,2,FALSE))-B22099),C22098)</f>
        <v>1.5499999999999998</v>
      </c>
      <c r="D22099" s="98">
        <f>AVERAGE(C$10:C22099)</f>
        <v>1.0442729741964603</v>
      </c>
      <c r="H22099"/>
    </row>
    <row r="22100" spans="1:8">
      <c r="A22100" s="4">
        <v>44738</v>
      </c>
      <c r="B22100">
        <v>1.58</v>
      </c>
      <c r="C22100">
        <f>IFERROR(((VLOOKUP(A22100,'Interest Rates-10yr'!$A$9:$C$15239,2,FALSE))-B22100),C22099)</f>
        <v>1.5499999999999998</v>
      </c>
      <c r="D22100" s="98">
        <f>AVERAGE(C$10:C22100)</f>
        <v>1.0442958670951885</v>
      </c>
      <c r="H22100"/>
    </row>
    <row r="22101" spans="1:8">
      <c r="A22101" s="4">
        <v>44739</v>
      </c>
      <c r="B22101">
        <v>1.58</v>
      </c>
      <c r="C22101">
        <f>IFERROR(((VLOOKUP(A22101,'Interest Rates-10yr'!$A$9:$C$15239,2,FALSE))-B22101),C22100)</f>
        <v>1.62</v>
      </c>
      <c r="D22101" s="98">
        <f>AVERAGE(C$10:C22101)</f>
        <v>1.0443219264892181</v>
      </c>
      <c r="H22101"/>
    </row>
    <row r="22102" spans="1:8">
      <c r="A22102" s="4">
        <v>44740</v>
      </c>
      <c r="B22102">
        <v>1.58</v>
      </c>
      <c r="C22102">
        <f>IFERROR(((VLOOKUP(A22102,'Interest Rates-10yr'!$A$9:$C$15239,2,FALSE))-B22102),C22101)</f>
        <v>1.62</v>
      </c>
      <c r="D22102" s="98">
        <f>AVERAGE(C$10:C22102)</f>
        <v>1.0443479835241845</v>
      </c>
      <c r="H22102"/>
    </row>
    <row r="22103" spans="1:8">
      <c r="A22103" s="4">
        <v>44741</v>
      </c>
      <c r="B22103">
        <v>1.58</v>
      </c>
      <c r="C22103">
        <f>IFERROR(((VLOOKUP(A22103,'Interest Rates-10yr'!$A$9:$C$15239,2,FALSE))-B22103),C22102)</f>
        <v>1.52</v>
      </c>
      <c r="D22103" s="98">
        <f>AVERAGE(C$10:C22103)</f>
        <v>1.0443695120847201</v>
      </c>
      <c r="H22103"/>
    </row>
    <row r="22104" spans="1:8">
      <c r="A22104" s="4">
        <v>44742</v>
      </c>
      <c r="B22104">
        <v>1.58</v>
      </c>
      <c r="C22104">
        <f>IFERROR(((VLOOKUP(A22104,'Interest Rates-10yr'!$A$9:$C$15239,2,FALSE))-B22104),C22103)</f>
        <v>1.4</v>
      </c>
      <c r="D22104" s="98">
        <f>AVERAGE(C$10:C22104)</f>
        <v>1.0443856076035216</v>
      </c>
      <c r="F22104" s="12" t="s">
        <v>332</v>
      </c>
      <c r="G22104" s="23">
        <f>AVERAGE(B22014:B22104)/100</f>
        <v>7.6681318681318588E-3</v>
      </c>
      <c r="H22104" s="23">
        <f>AVERAGE(C22014:C22104)/100</f>
        <v>2.1586813186813186E-2</v>
      </c>
    </row>
    <row r="22105" spans="1:8">
      <c r="A22105" s="4">
        <v>44743</v>
      </c>
      <c r="B22105">
        <v>1.58</v>
      </c>
      <c r="C22105">
        <f>IFERROR(((VLOOKUP(A22105,'Interest Rates-10yr'!$A$9:$C$15239,2,FALSE))-B22105),C22104)</f>
        <v>1.2999999999999998</v>
      </c>
      <c r="D22105" s="98">
        <f>AVERAGE(C$10:C22105)</f>
        <v>1.044397175959441</v>
      </c>
      <c r="H22105"/>
    </row>
    <row r="22106" spans="1:8">
      <c r="A22106" s="4">
        <v>44744</v>
      </c>
      <c r="B22106">
        <v>1.58</v>
      </c>
      <c r="C22106">
        <f>IFERROR(((VLOOKUP(A22106,'Interest Rates-10yr'!$A$9:$C$15239,2,FALSE))-B22106),C22105)</f>
        <v>1.2999999999999998</v>
      </c>
      <c r="D22106" s="98">
        <f>AVERAGE(C$10:C22106)</f>
        <v>1.0444087432683082</v>
      </c>
      <c r="H22106"/>
    </row>
    <row r="22107" spans="1:8">
      <c r="A22107" s="4">
        <v>44745</v>
      </c>
      <c r="B22107">
        <v>1.58</v>
      </c>
      <c r="C22107">
        <f>IFERROR(((VLOOKUP(A22107,'Interest Rates-10yr'!$A$9:$C$15239,2,FALSE))-B22107),C22106)</f>
        <v>1.2999999999999998</v>
      </c>
      <c r="D22107" s="98">
        <f>AVERAGE(C$10:C22107)</f>
        <v>1.0444203095302655</v>
      </c>
      <c r="H22107"/>
    </row>
    <row r="22108" spans="1:8">
      <c r="A22108" s="4">
        <v>44746</v>
      </c>
      <c r="B22108">
        <v>1.58</v>
      </c>
      <c r="C22108">
        <f>IFERROR(((VLOOKUP(A22108,'Interest Rates-10yr'!$A$9:$C$15239,2,FALSE))-B22108),C22107)</f>
        <v>1.2999999999999998</v>
      </c>
      <c r="D22108" s="98">
        <f>AVERAGE(C$10:C22108)</f>
        <v>1.0444318747454548</v>
      </c>
      <c r="H22108"/>
    </row>
    <row r="22109" spans="1:8">
      <c r="A22109" s="4">
        <v>44747</v>
      </c>
      <c r="B22109">
        <v>1.58</v>
      </c>
      <c r="C22109">
        <f>IFERROR(((VLOOKUP(A22109,'Interest Rates-10yr'!$A$9:$C$15239,2,FALSE))-B22109),C22108)</f>
        <v>1.2399999999999998</v>
      </c>
      <c r="D22109" s="98">
        <f>AVERAGE(C$10:C22109)</f>
        <v>1.0444407239818918</v>
      </c>
      <c r="H22109"/>
    </row>
    <row r="22110" spans="1:8">
      <c r="A22110" s="4">
        <v>44748</v>
      </c>
      <c r="B22110">
        <v>1.58</v>
      </c>
      <c r="C22110">
        <f>IFERROR(((VLOOKUP(A22110,'Interest Rates-10yr'!$A$9:$C$15239,2,FALSE))-B22110),C22109)</f>
        <v>1.35</v>
      </c>
      <c r="D22110" s="98">
        <f>AVERAGE(C$10:C22110)</f>
        <v>1.0444545495678841</v>
      </c>
      <c r="H22110"/>
    </row>
    <row r="22111" spans="1:8">
      <c r="A22111" s="4">
        <v>44749</v>
      </c>
      <c r="B22111">
        <v>1.58</v>
      </c>
      <c r="C22111">
        <f>IFERROR(((VLOOKUP(A22111,'Interest Rates-10yr'!$A$9:$C$15239,2,FALSE))-B22111),C22110)</f>
        <v>1.4299999999999997</v>
      </c>
      <c r="D22111" s="98">
        <f>AVERAGE(C$10:C22111)</f>
        <v>1.0444719934847437</v>
      </c>
      <c r="H22111"/>
    </row>
    <row r="22112" spans="1:8">
      <c r="A22112" s="4">
        <v>44750</v>
      </c>
      <c r="B22112">
        <v>1.58</v>
      </c>
      <c r="C22112">
        <f>IFERROR(((VLOOKUP(A22112,'Interest Rates-10yr'!$A$9:$C$15239,2,FALSE))-B22112),C22111)</f>
        <v>1.5099999999999998</v>
      </c>
      <c r="D22112" s="98">
        <f>AVERAGE(C$10:C22112)</f>
        <v>1.0444930552413612</v>
      </c>
      <c r="H22112"/>
    </row>
    <row r="22113" spans="1:7" customFormat="1">
      <c r="A22113" s="4">
        <v>44751</v>
      </c>
      <c r="B22113">
        <v>1.58</v>
      </c>
      <c r="C22113">
        <f>IFERROR(((VLOOKUP(A22113,'Interest Rates-10yr'!$A$9:$C$15239,2,FALSE))-B22113),C22112)</f>
        <v>1.5099999999999998</v>
      </c>
      <c r="D22113" s="98">
        <f>AVERAGE(C$10:C22113)</f>
        <v>1.0445141150922821</v>
      </c>
      <c r="G22113" s="23"/>
    </row>
    <row r="22114" spans="1:7" customFormat="1">
      <c r="A22114" s="4">
        <v>44752</v>
      </c>
      <c r="B22114">
        <v>1.58</v>
      </c>
      <c r="C22114">
        <f>IFERROR(((VLOOKUP(A22114,'Interest Rates-10yr'!$A$9:$C$15239,2,FALSE))-B22114),C22113)</f>
        <v>1.5099999999999998</v>
      </c>
      <c r="D22114" s="98">
        <f>AVERAGE(C$10:C22114)</f>
        <v>1.0445351730377652</v>
      </c>
      <c r="G22114" s="23"/>
    </row>
    <row r="22115" spans="1:7" customFormat="1">
      <c r="A22115" s="4">
        <v>44753</v>
      </c>
      <c r="B22115">
        <v>1.58</v>
      </c>
      <c r="C22115">
        <f>IFERROR(((VLOOKUP(A22115,'Interest Rates-10yr'!$A$9:$C$15239,2,FALSE))-B22115),C22114)</f>
        <v>1.4100000000000001</v>
      </c>
      <c r="D22115" s="98">
        <f>AVERAGE(C$10:C22115)</f>
        <v>1.0445517054193341</v>
      </c>
      <c r="G22115" s="23"/>
    </row>
    <row r="22116" spans="1:7" customFormat="1">
      <c r="A22116" s="4">
        <v>44754</v>
      </c>
      <c r="B22116">
        <v>1.58</v>
      </c>
      <c r="C22116">
        <f>IFERROR(((VLOOKUP(A22116,'Interest Rates-10yr'!$A$9:$C$15239,2,FALSE))-B22116),C22115)</f>
        <v>1.38</v>
      </c>
      <c r="D22116" s="98">
        <f>AVERAGE(C$10:C22116)</f>
        <v>1.0445668792690008</v>
      </c>
      <c r="G22116" s="23"/>
    </row>
    <row r="22117" spans="1:7" customFormat="1">
      <c r="A22117" s="4">
        <v>44755</v>
      </c>
      <c r="B22117">
        <v>1.58</v>
      </c>
      <c r="C22117">
        <f>IFERROR(((VLOOKUP(A22117,'Interest Rates-10yr'!$A$9:$C$15239,2,FALSE))-B22117),C22116)</f>
        <v>1.33</v>
      </c>
      <c r="D22117" s="98">
        <f>AVERAGE(C$10:C22117)</f>
        <v>1.0445797901212142</v>
      </c>
      <c r="G22117" s="23"/>
    </row>
    <row r="22118" spans="1:7" customFormat="1">
      <c r="A22118" s="4">
        <v>44756</v>
      </c>
      <c r="B22118">
        <v>1.58</v>
      </c>
      <c r="C22118">
        <f>IFERROR(((VLOOKUP(A22118,'Interest Rates-10yr'!$A$9:$C$15239,2,FALSE))-B22118),C22117)</f>
        <v>1.38</v>
      </c>
      <c r="D22118" s="98">
        <f>AVERAGE(C$10:C22118)</f>
        <v>1.044594961327957</v>
      </c>
      <c r="G22118" s="23"/>
    </row>
    <row r="22119" spans="1:7" customFormat="1">
      <c r="A22119" s="4">
        <v>44757</v>
      </c>
      <c r="B22119">
        <v>1.58</v>
      </c>
      <c r="C22119">
        <f>IFERROR(((VLOOKUP(A22119,'Interest Rates-10yr'!$A$9:$C$15239,2,FALSE))-B22119),C22118)</f>
        <v>1.35</v>
      </c>
      <c r="D22119" s="98">
        <f>AVERAGE(C$10:C22119)</f>
        <v>1.0446087743102579</v>
      </c>
      <c r="G22119" s="23"/>
    </row>
    <row r="22120" spans="1:7" customFormat="1">
      <c r="A22120" s="4">
        <v>44758</v>
      </c>
      <c r="B22120">
        <v>1.58</v>
      </c>
      <c r="C22120">
        <f>IFERROR(((VLOOKUP(A22120,'Interest Rates-10yr'!$A$9:$C$15239,2,FALSE))-B22120),C22119)</f>
        <v>1.35</v>
      </c>
      <c r="D22120" s="98">
        <f>AVERAGE(C$10:C22120)</f>
        <v>1.0446225860431371</v>
      </c>
      <c r="G22120" s="23"/>
    </row>
    <row r="22121" spans="1:7" customFormat="1">
      <c r="A22121" s="4">
        <v>44759</v>
      </c>
      <c r="B22121">
        <v>1.58</v>
      </c>
      <c r="C22121">
        <f>IFERROR(((VLOOKUP(A22121,'Interest Rates-10yr'!$A$9:$C$15239,2,FALSE))-B22121),C22120)</f>
        <v>1.35</v>
      </c>
      <c r="D22121" s="98">
        <f>AVERAGE(C$10:C22121)</f>
        <v>1.0446363965267638</v>
      </c>
      <c r="G22121" s="23"/>
    </row>
    <row r="22122" spans="1:7" customFormat="1">
      <c r="A22122" s="4">
        <v>44760</v>
      </c>
      <c r="B22122">
        <v>1.58</v>
      </c>
      <c r="C22122">
        <f>IFERROR(((VLOOKUP(A22122,'Interest Rates-10yr'!$A$9:$C$15239,2,FALSE))-B22122),C22121)</f>
        <v>1.38</v>
      </c>
      <c r="D22122" s="98">
        <f>AVERAGE(C$10:C22122)</f>
        <v>1.0446515624293311</v>
      </c>
      <c r="G22122" s="23"/>
    </row>
    <row r="22123" spans="1:7" customFormat="1">
      <c r="A22123" s="4">
        <v>44761</v>
      </c>
      <c r="B22123">
        <v>1.58</v>
      </c>
      <c r="C22123">
        <f>IFERROR(((VLOOKUP(A22123,'Interest Rates-10yr'!$A$9:$C$15239,2,FALSE))-B22123),C22122)</f>
        <v>1.4299999999999997</v>
      </c>
      <c r="D22123" s="98">
        <f>AVERAGE(C$10:C22123)</f>
        <v>1.0446689879714117</v>
      </c>
      <c r="G22123" s="23"/>
    </row>
    <row r="22124" spans="1:7" customFormat="1">
      <c r="A22124" s="4">
        <v>44762</v>
      </c>
      <c r="B22124">
        <v>1.58</v>
      </c>
      <c r="C22124">
        <f>IFERROR(((VLOOKUP(A22124,'Interest Rates-10yr'!$A$9:$C$15239,2,FALSE))-B22124),C22123)</f>
        <v>1.46</v>
      </c>
      <c r="D22124" s="98">
        <f>AVERAGE(C$10:C22124)</f>
        <v>1.0446877684829212</v>
      </c>
      <c r="G22124" s="23"/>
    </row>
    <row r="22125" spans="1:7" customFormat="1">
      <c r="A22125" s="4">
        <v>44763</v>
      </c>
      <c r="B22125">
        <v>1.58</v>
      </c>
      <c r="C22125">
        <f>IFERROR(((VLOOKUP(A22125,'Interest Rates-10yr'!$A$9:$C$15239,2,FALSE))-B22125),C22124)</f>
        <v>1.33</v>
      </c>
      <c r="D22125" s="98">
        <f>AVERAGE(C$10:C22125)</f>
        <v>1.0447006691987613</v>
      </c>
      <c r="G22125" s="23"/>
    </row>
    <row r="22126" spans="1:7" customFormat="1">
      <c r="A22126" s="4">
        <v>44764</v>
      </c>
      <c r="B22126">
        <v>1.58</v>
      </c>
      <c r="C22126">
        <f>IFERROR(((VLOOKUP(A22126,'Interest Rates-10yr'!$A$9:$C$15239,2,FALSE))-B22126),C22125)</f>
        <v>1.19</v>
      </c>
      <c r="D22126" s="98">
        <f>AVERAGE(C$10:C22126)</f>
        <v>1.0447072387755936</v>
      </c>
      <c r="G22126" s="23"/>
    </row>
    <row r="22127" spans="1:7" customFormat="1">
      <c r="A22127" s="4">
        <v>44765</v>
      </c>
      <c r="B22127">
        <v>1.58</v>
      </c>
      <c r="C22127">
        <f>IFERROR(((VLOOKUP(A22127,'Interest Rates-10yr'!$A$9:$C$15239,2,FALSE))-B22127),C22126)</f>
        <v>1.19</v>
      </c>
      <c r="D22127" s="98">
        <f>AVERAGE(C$10:C22127)</f>
        <v>1.0447138077583777</v>
      </c>
      <c r="G22127" s="23"/>
    </row>
    <row r="22128" spans="1:7" customFormat="1">
      <c r="A22128" s="4">
        <v>44766</v>
      </c>
      <c r="B22128">
        <v>1.58</v>
      </c>
      <c r="C22128">
        <f>IFERROR(((VLOOKUP(A22128,'Interest Rates-10yr'!$A$9:$C$15239,2,FALSE))-B22128),C22127)</f>
        <v>1.19</v>
      </c>
      <c r="D22128" s="98">
        <f>AVERAGE(C$10:C22128)</f>
        <v>1.0447203761471946</v>
      </c>
      <c r="G22128" s="23"/>
    </row>
    <row r="22129" spans="1:7" customFormat="1">
      <c r="A22129" s="4">
        <v>44767</v>
      </c>
      <c r="B22129">
        <v>1.58</v>
      </c>
      <c r="C22129">
        <f>IFERROR(((VLOOKUP(A22129,'Interest Rates-10yr'!$A$9:$C$15239,2,FALSE))-B22129),C22128)</f>
        <v>1.23</v>
      </c>
      <c r="D22129" s="98">
        <f>AVERAGE(C$10:C22129)</f>
        <v>1.0447287522603887</v>
      </c>
      <c r="G22129" s="23"/>
    </row>
    <row r="22130" spans="1:7" customFormat="1">
      <c r="A22130" s="4">
        <v>44768</v>
      </c>
      <c r="B22130">
        <v>1.58</v>
      </c>
      <c r="C22130">
        <f>IFERROR(((VLOOKUP(A22130,'Interest Rates-10yr'!$A$9:$C$15239,2,FALSE))-B22130),C22129)</f>
        <v>1.23</v>
      </c>
      <c r="D22130" s="98">
        <f>AVERAGE(C$10:C22130)</f>
        <v>1.0447371276162831</v>
      </c>
      <c r="G22130" s="23"/>
    </row>
    <row r="22131" spans="1:7" customFormat="1">
      <c r="A22131" s="4">
        <v>44769</v>
      </c>
      <c r="B22131">
        <v>1.58</v>
      </c>
      <c r="C22131">
        <f>IFERROR(((VLOOKUP(A22131,'Interest Rates-10yr'!$A$9:$C$15239,2,FALSE))-B22131),C22130)</f>
        <v>1.1999999999999997</v>
      </c>
      <c r="D22131" s="98">
        <f>AVERAGE(C$10:C22131)</f>
        <v>1.0447441460988969</v>
      </c>
      <c r="G22131" s="23"/>
    </row>
    <row r="22132" spans="1:7" customFormat="1">
      <c r="A22132" s="4">
        <v>44770</v>
      </c>
      <c r="B22132">
        <v>2.33</v>
      </c>
      <c r="C22132">
        <f>IFERROR(((VLOOKUP(A22132,'Interest Rates-10yr'!$A$9:$C$15239,2,FALSE))-B22132),C22131)</f>
        <v>0.35000000000000009</v>
      </c>
      <c r="D22132" s="98">
        <f>AVERAGE(C$10:C22132)</f>
        <v>1.0447127423947835</v>
      </c>
      <c r="G22132" s="23"/>
    </row>
    <row r="22133" spans="1:7" customFormat="1">
      <c r="A22133" s="4">
        <v>44771</v>
      </c>
      <c r="B22133">
        <v>2.3199999999999998</v>
      </c>
      <c r="C22133">
        <f>IFERROR(((VLOOKUP(A22133,'Interest Rates-10yr'!$A$9:$C$15239,2,FALSE))-B22133),C22132)</f>
        <v>0.35000000000000009</v>
      </c>
      <c r="D22133" s="98">
        <f>AVERAGE(C$10:C22133)</f>
        <v>1.0446813415295515</v>
      </c>
      <c r="G22133" s="23"/>
    </row>
    <row r="22134" spans="1:7" customFormat="1">
      <c r="A22134" s="4">
        <v>44772</v>
      </c>
      <c r="B22134">
        <v>2.3199999999999998</v>
      </c>
      <c r="C22134">
        <f>IFERROR(((VLOOKUP(A22134,'Interest Rates-10yr'!$A$9:$C$15239,2,FALSE))-B22134),C22133)</f>
        <v>0.35000000000000009</v>
      </c>
      <c r="D22134" s="98">
        <f>AVERAGE(C$10:C22134)</f>
        <v>1.0446499435028156</v>
      </c>
      <c r="G22134" s="23"/>
    </row>
    <row r="22135" spans="1:7" customFormat="1">
      <c r="A22135" s="4">
        <v>44773</v>
      </c>
      <c r="B22135">
        <v>2.3199999999999998</v>
      </c>
      <c r="C22135">
        <f>IFERROR(((VLOOKUP(A22135,'Interest Rates-10yr'!$A$9:$C$15239,2,FALSE))-B22135),C22134)</f>
        <v>0.35000000000000009</v>
      </c>
      <c r="D22135" s="98">
        <f>AVERAGE(C$10:C22135)</f>
        <v>1.044618548314191</v>
      </c>
      <c r="G22135" s="23"/>
    </row>
    <row r="22136" spans="1:7" customFormat="1">
      <c r="A22136" s="4">
        <v>44774</v>
      </c>
      <c r="B22136">
        <v>2.33</v>
      </c>
      <c r="C22136">
        <f>IFERROR(((VLOOKUP(A22136,'Interest Rates-10yr'!$A$9:$C$15239,2,FALSE))-B22136),C22135)</f>
        <v>0.27</v>
      </c>
      <c r="D22136" s="98">
        <f>AVERAGE(C$10:C22136)</f>
        <v>1.0445835404709085</v>
      </c>
      <c r="G22136" s="23"/>
    </row>
    <row r="22137" spans="1:7" customFormat="1">
      <c r="A22137" s="4">
        <v>44775</v>
      </c>
      <c r="B22137">
        <v>2.33</v>
      </c>
      <c r="C22137">
        <f>IFERROR(((VLOOKUP(A22137,'Interest Rates-10yr'!$A$9:$C$15239,2,FALSE))-B22137),C22136)</f>
        <v>0.41999999999999993</v>
      </c>
      <c r="D22137" s="98">
        <f>AVERAGE(C$10:C22137)</f>
        <v>1.0445553145336131</v>
      </c>
      <c r="G22137" s="23"/>
    </row>
    <row r="22138" spans="1:7" customFormat="1">
      <c r="A22138" s="4">
        <v>44776</v>
      </c>
      <c r="B22138">
        <v>2.33</v>
      </c>
      <c r="C22138">
        <f>IFERROR(((VLOOKUP(A22138,'Interest Rates-10yr'!$A$9:$C$15239,2,FALSE))-B22138),C22137)</f>
        <v>0.39999999999999991</v>
      </c>
      <c r="D22138" s="98">
        <f>AVERAGE(C$10:C22138)</f>
        <v>1.0445261873559488</v>
      </c>
      <c r="G22138" s="23"/>
    </row>
    <row r="22139" spans="1:7" customFormat="1">
      <c r="A22139" s="4">
        <v>44777</v>
      </c>
      <c r="B22139">
        <v>2.33</v>
      </c>
      <c r="C22139">
        <f>IFERROR(((VLOOKUP(A22139,'Interest Rates-10yr'!$A$9:$C$15239,2,FALSE))-B22139),C22138)</f>
        <v>0.35000000000000009</v>
      </c>
      <c r="D22139" s="98">
        <f>AVERAGE(C$10:C22139)</f>
        <v>1.0444948034342427</v>
      </c>
      <c r="G22139" s="23"/>
    </row>
    <row r="22140" spans="1:7" customFormat="1">
      <c r="A22140" s="4">
        <v>44778</v>
      </c>
      <c r="B22140">
        <v>2.33</v>
      </c>
      <c r="C22140">
        <f>IFERROR(((VLOOKUP(A22140,'Interest Rates-10yr'!$A$9:$C$15239,2,FALSE))-B22140),C22139)</f>
        <v>0.5</v>
      </c>
      <c r="D22140" s="98">
        <f>AVERAGE(C$10:C22140)</f>
        <v>1.0444702001716955</v>
      </c>
      <c r="G22140" s="23"/>
    </row>
    <row r="22141" spans="1:7" customFormat="1">
      <c r="A22141" s="4">
        <v>44779</v>
      </c>
      <c r="B22141">
        <v>2.33</v>
      </c>
      <c r="C22141">
        <f>IFERROR(((VLOOKUP(A22141,'Interest Rates-10yr'!$A$9:$C$15239,2,FALSE))-B22141),C22140)</f>
        <v>0.5</v>
      </c>
      <c r="D22141" s="98">
        <f>AVERAGE(C$10:C22141)</f>
        <v>1.0444455991324684</v>
      </c>
      <c r="G22141" s="23"/>
    </row>
    <row r="22142" spans="1:7" customFormat="1">
      <c r="A22142" s="4">
        <v>44780</v>
      </c>
      <c r="B22142">
        <v>2.33</v>
      </c>
      <c r="C22142">
        <f>IFERROR(((VLOOKUP(A22142,'Interest Rates-10yr'!$A$9:$C$15239,2,FALSE))-B22142),C22141)</f>
        <v>0.5</v>
      </c>
      <c r="D22142" s="98">
        <f>AVERAGE(C$10:C22142)</f>
        <v>1.0444210003162604</v>
      </c>
      <c r="G22142" s="23"/>
    </row>
    <row r="22143" spans="1:7" customFormat="1">
      <c r="A22143" s="4">
        <v>44781</v>
      </c>
      <c r="B22143">
        <v>2.33</v>
      </c>
      <c r="C22143">
        <f>IFERROR(((VLOOKUP(A22143,'Interest Rates-10yr'!$A$9:$C$15239,2,FALSE))-B22143),C22142)</f>
        <v>0.43999999999999995</v>
      </c>
      <c r="D22143" s="98">
        <f>AVERAGE(C$10:C22143)</f>
        <v>1.0443936929610458</v>
      </c>
      <c r="G22143" s="23"/>
    </row>
    <row r="22144" spans="1:7" customFormat="1">
      <c r="A22144" s="4">
        <v>44782</v>
      </c>
      <c r="B22144">
        <v>2.33</v>
      </c>
      <c r="C22144">
        <f>IFERROR(((VLOOKUP(A22144,'Interest Rates-10yr'!$A$9:$C$15239,2,FALSE))-B22144),C22143)</f>
        <v>0.46999999999999975</v>
      </c>
      <c r="D22144" s="98">
        <f>AVERAGE(C$10:C22144)</f>
        <v>1.0443677433928074</v>
      </c>
      <c r="G22144" s="23"/>
    </row>
    <row r="22145" spans="1:7" customFormat="1">
      <c r="A22145" s="4">
        <v>44783</v>
      </c>
      <c r="B22145">
        <v>2.33</v>
      </c>
      <c r="C22145">
        <f>IFERROR(((VLOOKUP(A22145,'Interest Rates-10yr'!$A$9:$C$15239,2,FALSE))-B22145),C22144)</f>
        <v>0.44999999999999973</v>
      </c>
      <c r="D22145" s="98">
        <f>AVERAGE(C$10:C22145)</f>
        <v>1.0443408926635251</v>
      </c>
      <c r="G22145" s="23"/>
    </row>
    <row r="22146" spans="1:7" customFormat="1">
      <c r="A22146" s="4">
        <v>44784</v>
      </c>
      <c r="B22146">
        <v>2.33</v>
      </c>
      <c r="C22146">
        <f>IFERROR(((VLOOKUP(A22146,'Interest Rates-10yr'!$A$9:$C$15239,2,FALSE))-B22146),C22145)</f>
        <v>0.54</v>
      </c>
      <c r="D22146" s="98">
        <f>AVERAGE(C$10:C22146)</f>
        <v>1.0443181099516552</v>
      </c>
      <c r="G22146" s="23"/>
    </row>
    <row r="22147" spans="1:7" customFormat="1">
      <c r="A22147" s="4">
        <v>44785</v>
      </c>
      <c r="B22147">
        <v>2.33</v>
      </c>
      <c r="C22147">
        <f>IFERROR(((VLOOKUP(A22147,'Interest Rates-10yr'!$A$9:$C$15239,2,FALSE))-B22147),C22146)</f>
        <v>0.50999999999999979</v>
      </c>
      <c r="D22147" s="98">
        <f>AVERAGE(C$10:C22147)</f>
        <v>1.0442939741620647</v>
      </c>
      <c r="G22147" s="23"/>
    </row>
    <row r="22148" spans="1:7" customFormat="1">
      <c r="A22148" s="4">
        <v>44786</v>
      </c>
      <c r="B22148">
        <v>2.33</v>
      </c>
      <c r="C22148">
        <f>IFERROR(((VLOOKUP(A22148,'Interest Rates-10yr'!$A$9:$C$15239,2,FALSE))-B22148),C22147)</f>
        <v>0.50999999999999979</v>
      </c>
      <c r="D22148" s="98">
        <f>AVERAGE(C$10:C22148)</f>
        <v>1.044269840552861</v>
      </c>
      <c r="G22148" s="23"/>
    </row>
    <row r="22149" spans="1:7" customFormat="1">
      <c r="A22149" s="4">
        <v>44787</v>
      </c>
      <c r="B22149">
        <v>2.33</v>
      </c>
      <c r="C22149">
        <f>IFERROR(((VLOOKUP(A22149,'Interest Rates-10yr'!$A$9:$C$15239,2,FALSE))-B22149),C22148)</f>
        <v>0.50999999999999979</v>
      </c>
      <c r="D22149" s="98">
        <f>AVERAGE(C$10:C22149)</f>
        <v>1.0442457091237483</v>
      </c>
      <c r="G22149" s="23"/>
    </row>
    <row r="22150" spans="1:7" customFormat="1">
      <c r="A22150" s="4">
        <v>44788</v>
      </c>
      <c r="B22150">
        <v>2.33</v>
      </c>
      <c r="C22150">
        <f>IFERROR(((VLOOKUP(A22150,'Interest Rates-10yr'!$A$9:$C$15239,2,FALSE))-B22150),C22149)</f>
        <v>0.45999999999999996</v>
      </c>
      <c r="D22150" s="98">
        <f>AVERAGE(C$10:C22150)</f>
        <v>1.0442193216205133</v>
      </c>
      <c r="G22150" s="23"/>
    </row>
    <row r="22151" spans="1:7" customFormat="1">
      <c r="A22151" s="4">
        <v>44789</v>
      </c>
      <c r="B22151">
        <v>2.33</v>
      </c>
      <c r="C22151">
        <f>IFERROR(((VLOOKUP(A22151,'Interest Rates-10yr'!$A$9:$C$15239,2,FALSE))-B22151),C22150)</f>
        <v>0.48999999999999977</v>
      </c>
      <c r="D22151" s="98">
        <f>AVERAGE(C$10:C22151)</f>
        <v>1.0441942913919153</v>
      </c>
      <c r="G22151" s="23"/>
    </row>
    <row r="22152" spans="1:7" customFormat="1">
      <c r="A22152" s="4">
        <v>44790</v>
      </c>
      <c r="B22152">
        <v>2.33</v>
      </c>
      <c r="C22152">
        <f>IFERROR(((VLOOKUP(A22152,'Interest Rates-10yr'!$A$9:$C$15239,2,FALSE))-B22152),C22151)</f>
        <v>0.56000000000000005</v>
      </c>
      <c r="D22152" s="98">
        <f>AVERAGE(C$10:C22152)</f>
        <v>1.0441724246940247</v>
      </c>
      <c r="G22152" s="23"/>
    </row>
    <row r="22153" spans="1:7" customFormat="1">
      <c r="A22153" s="4">
        <v>44791</v>
      </c>
      <c r="B22153">
        <v>2.33</v>
      </c>
      <c r="C22153">
        <f>IFERROR(((VLOOKUP(A22153,'Interest Rates-10yr'!$A$9:$C$15239,2,FALSE))-B22153),C22152)</f>
        <v>0.54999999999999982</v>
      </c>
      <c r="D22153" s="98">
        <f>AVERAGE(C$10:C22153)</f>
        <v>1.0441501083814932</v>
      </c>
      <c r="G22153" s="23"/>
    </row>
    <row r="22154" spans="1:7" customFormat="1">
      <c r="A22154" s="4">
        <v>44792</v>
      </c>
      <c r="B22154">
        <v>2.33</v>
      </c>
      <c r="C22154">
        <f>IFERROR(((VLOOKUP(A22154,'Interest Rates-10yr'!$A$9:$C$15239,2,FALSE))-B22154),C22153)</f>
        <v>0.64999999999999991</v>
      </c>
      <c r="D22154" s="98">
        <f>AVERAGE(C$10:C22154)</f>
        <v>1.0441323097764639</v>
      </c>
      <c r="G22154" s="23"/>
    </row>
    <row r="22155" spans="1:7" customFormat="1">
      <c r="A22155" s="4">
        <v>44793</v>
      </c>
      <c r="B22155">
        <v>2.33</v>
      </c>
      <c r="C22155">
        <f>IFERROR(((VLOOKUP(A22155,'Interest Rates-10yr'!$A$9:$C$15239,2,FALSE))-B22155),C22154)</f>
        <v>0.64999999999999991</v>
      </c>
      <c r="D22155" s="98">
        <f>AVERAGE(C$10:C22155)</f>
        <v>1.0441145127788221</v>
      </c>
      <c r="G22155" s="23"/>
    </row>
    <row r="22156" spans="1:7" customFormat="1">
      <c r="A22156" s="4">
        <v>44794</v>
      </c>
      <c r="B22156">
        <v>2.33</v>
      </c>
      <c r="C22156">
        <f>IFERROR(((VLOOKUP(A22156,'Interest Rates-10yr'!$A$9:$C$15239,2,FALSE))-B22156),C22155)</f>
        <v>0.64999999999999991</v>
      </c>
      <c r="D22156" s="98">
        <f>AVERAGE(C$10:C22156)</f>
        <v>1.0440967173883502</v>
      </c>
      <c r="G22156" s="23"/>
    </row>
    <row r="22157" spans="1:7" customFormat="1">
      <c r="A22157" s="4">
        <v>44795</v>
      </c>
      <c r="B22157">
        <v>2.33</v>
      </c>
      <c r="C22157">
        <f>IFERROR(((VLOOKUP(A22157,'Interest Rates-10yr'!$A$9:$C$15239,2,FALSE))-B22157),C22156)</f>
        <v>0.69999999999999973</v>
      </c>
      <c r="D22157" s="98">
        <f>AVERAGE(C$10:C22157)</f>
        <v>1.044081181145015</v>
      </c>
      <c r="G22157" s="23"/>
    </row>
    <row r="22158" spans="1:7" customFormat="1">
      <c r="A22158" s="4">
        <v>44796</v>
      </c>
      <c r="B22158">
        <v>2.33</v>
      </c>
      <c r="C22158">
        <f>IFERROR(((VLOOKUP(A22158,'Interest Rates-10yr'!$A$9:$C$15239,2,FALSE))-B22158),C22157)</f>
        <v>0.71999999999999975</v>
      </c>
      <c r="D22158" s="98">
        <f>AVERAGE(C$10:C22158)</f>
        <v>1.044066549279868</v>
      </c>
      <c r="G22158" s="23"/>
    </row>
    <row r="22159" spans="1:7" customFormat="1">
      <c r="A22159" s="4">
        <v>44797</v>
      </c>
      <c r="B22159">
        <v>2.33</v>
      </c>
      <c r="C22159">
        <f>IFERROR(((VLOOKUP(A22159,'Interest Rates-10yr'!$A$9:$C$15239,2,FALSE))-B22159),C22158)</f>
        <v>0.7799999999999998</v>
      </c>
      <c r="D22159" s="98">
        <f>AVERAGE(C$10:C22159)</f>
        <v>1.0440546275394942</v>
      </c>
      <c r="G22159" s="23"/>
    </row>
    <row r="22160" spans="1:7" customFormat="1">
      <c r="A22160" s="4">
        <v>44798</v>
      </c>
      <c r="B22160">
        <v>2.33</v>
      </c>
      <c r="C22160">
        <f>IFERROR(((VLOOKUP(A22160,'Interest Rates-10yr'!$A$9:$C$15239,2,FALSE))-B22160),C22159)</f>
        <v>0.69999999999999973</v>
      </c>
      <c r="D22160" s="98">
        <f>AVERAGE(C$10:C22160)</f>
        <v>1.0440390953004286</v>
      </c>
      <c r="G22160" s="23"/>
    </row>
    <row r="22161" spans="1:7" customFormat="1">
      <c r="A22161" s="4">
        <v>44799</v>
      </c>
      <c r="B22161">
        <v>2.33</v>
      </c>
      <c r="C22161">
        <f>IFERROR(((VLOOKUP(A22161,'Interest Rates-10yr'!$A$9:$C$15239,2,FALSE))-B22161),C22160)</f>
        <v>0.71</v>
      </c>
      <c r="D22161" s="98">
        <f>AVERAGE(C$10:C22161)</f>
        <v>1.0440240158902037</v>
      </c>
      <c r="G22161" s="23"/>
    </row>
    <row r="22162" spans="1:7" customFormat="1">
      <c r="A22162" s="4">
        <v>44800</v>
      </c>
      <c r="B22162">
        <v>2.33</v>
      </c>
      <c r="C22162">
        <f>IFERROR(((VLOOKUP(A22162,'Interest Rates-10yr'!$A$9:$C$15239,2,FALSE))-B22162),C22161)</f>
        <v>0.71</v>
      </c>
      <c r="D22162" s="98">
        <f>AVERAGE(C$10:C22162)</f>
        <v>1.0440089378413666</v>
      </c>
      <c r="G22162" s="23"/>
    </row>
    <row r="22163" spans="1:7" customFormat="1">
      <c r="A22163" s="4">
        <v>44801</v>
      </c>
      <c r="B22163">
        <v>2.33</v>
      </c>
      <c r="C22163">
        <f>IFERROR(((VLOOKUP(A22163,'Interest Rates-10yr'!$A$9:$C$15239,2,FALSE))-B22163),C22162)</f>
        <v>0.71</v>
      </c>
      <c r="D22163" s="98">
        <f>AVERAGE(C$10:C22163)</f>
        <v>1.0439938611537325</v>
      </c>
      <c r="G22163" s="23"/>
    </row>
    <row r="22164" spans="1:7" customFormat="1">
      <c r="A22164" s="4">
        <v>44802</v>
      </c>
      <c r="B22164">
        <v>2.33</v>
      </c>
      <c r="C22164">
        <f>IFERROR(((VLOOKUP(A22164,'Interest Rates-10yr'!$A$9:$C$15239,2,FALSE))-B22164),C22163)</f>
        <v>0.79</v>
      </c>
      <c r="D22164" s="98">
        <f>AVERAGE(C$10:C22164)</f>
        <v>1.04398239675016</v>
      </c>
      <c r="G22164" s="23"/>
    </row>
    <row r="22165" spans="1:7" customFormat="1">
      <c r="A22165" s="4">
        <v>44803</v>
      </c>
      <c r="B22165">
        <v>2.33</v>
      </c>
      <c r="C22165">
        <f>IFERROR(((VLOOKUP(A22165,'Interest Rates-10yr'!$A$9:$C$15239,2,FALSE))-B22165),C22164)</f>
        <v>0.7799999999999998</v>
      </c>
      <c r="D22165" s="98">
        <f>AVERAGE(C$10:C22165)</f>
        <v>1.0439704820364593</v>
      </c>
      <c r="G22165" s="23"/>
    </row>
    <row r="22166" spans="1:7" customFormat="1">
      <c r="A22166" s="4">
        <v>44804</v>
      </c>
      <c r="B22166">
        <v>2.33</v>
      </c>
      <c r="C22166">
        <f>IFERROR(((VLOOKUP(A22166,'Interest Rates-10yr'!$A$9:$C$15239,2,FALSE))-B22166),C22165)</f>
        <v>0.81999999999999984</v>
      </c>
      <c r="D22166" s="98">
        <f>AVERAGE(C$10:C22166)</f>
        <v>1.0439603736967906</v>
      </c>
      <c r="G22166" s="23"/>
    </row>
    <row r="22167" spans="1:7" customFormat="1">
      <c r="A22167" s="4">
        <v>44805</v>
      </c>
      <c r="B22167">
        <v>2.33</v>
      </c>
      <c r="C22167">
        <f>IFERROR(((VLOOKUP(A22167,'Interest Rates-10yr'!$A$9:$C$15239,2,FALSE))-B22167),C22166)</f>
        <v>0.92999999999999972</v>
      </c>
      <c r="D22167" s="98">
        <f>AVERAGE(C$10:C22167)</f>
        <v>1.0439552306164723</v>
      </c>
      <c r="G22167" s="23"/>
    </row>
    <row r="22168" spans="1:7" customFormat="1">
      <c r="A22168" s="4">
        <v>44806</v>
      </c>
      <c r="B22168">
        <v>2.33</v>
      </c>
      <c r="C22168">
        <f>IFERROR(((VLOOKUP(A22168,'Interest Rates-10yr'!$A$9:$C$15239,2,FALSE))-B22168),C22167)</f>
        <v>0.87000000000000011</v>
      </c>
      <c r="D22168" s="98">
        <f>AVERAGE(C$10:C22168)</f>
        <v>1.0439473802969355</v>
      </c>
      <c r="G22168" s="23"/>
    </row>
    <row r="22169" spans="1:7" customFormat="1">
      <c r="A22169" s="4">
        <v>44807</v>
      </c>
      <c r="B22169">
        <v>2.33</v>
      </c>
      <c r="C22169">
        <f>IFERROR(((VLOOKUP(A22169,'Interest Rates-10yr'!$A$9:$C$15239,2,FALSE))-B22169),C22168)</f>
        <v>0.87000000000000011</v>
      </c>
      <c r="D22169" s="98">
        <f>AVERAGE(C$10:C22169)</f>
        <v>1.0439395306859112</v>
      </c>
      <c r="G22169" s="23"/>
    </row>
    <row r="22170" spans="1:7" customFormat="1">
      <c r="A22170" s="4">
        <v>44808</v>
      </c>
      <c r="B22170">
        <v>2.33</v>
      </c>
      <c r="C22170">
        <f>IFERROR(((VLOOKUP(A22170,'Interest Rates-10yr'!$A$9:$C$15239,2,FALSE))-B22170),C22169)</f>
        <v>0.87000000000000011</v>
      </c>
      <c r="D22170" s="98">
        <f>AVERAGE(C$10:C22170)</f>
        <v>1.0439316817833035</v>
      </c>
      <c r="G22170" s="23"/>
    </row>
    <row r="22171" spans="1:7" customFormat="1">
      <c r="A22171" s="4">
        <v>44809</v>
      </c>
      <c r="B22171">
        <v>2.33</v>
      </c>
      <c r="C22171">
        <f>IFERROR(((VLOOKUP(A22171,'Interest Rates-10yr'!$A$9:$C$15239,2,FALSE))-B22171),C22170)</f>
        <v>0.87000000000000011</v>
      </c>
      <c r="D22171" s="98">
        <f>AVERAGE(C$10:C22171)</f>
        <v>1.0439238335890166</v>
      </c>
      <c r="G22171" s="23"/>
    </row>
    <row r="22172" spans="1:7" customFormat="1">
      <c r="A22172" s="4">
        <v>44810</v>
      </c>
      <c r="B22172">
        <v>2.33</v>
      </c>
      <c r="C22172">
        <f>IFERROR(((VLOOKUP(A22172,'Interest Rates-10yr'!$A$9:$C$15239,2,FALSE))-B22172),C22171)</f>
        <v>1</v>
      </c>
      <c r="D22172" s="98">
        <f>AVERAGE(C$10:C22172)</f>
        <v>1.0439218517348638</v>
      </c>
      <c r="G22172" s="23"/>
    </row>
    <row r="22173" spans="1:7" customFormat="1">
      <c r="A22173" s="4">
        <v>44811</v>
      </c>
      <c r="B22173">
        <v>2.33</v>
      </c>
      <c r="C22173">
        <f>IFERROR(((VLOOKUP(A22173,'Interest Rates-10yr'!$A$9:$C$15239,2,FALSE))-B22173),C22172)</f>
        <v>0.94</v>
      </c>
      <c r="D22173" s="98">
        <f>AVERAGE(C$10:C22173)</f>
        <v>1.0439171629669639</v>
      </c>
      <c r="G22173" s="23"/>
    </row>
    <row r="22174" spans="1:7" customFormat="1">
      <c r="A22174" s="4">
        <v>44812</v>
      </c>
      <c r="B22174">
        <v>2.33</v>
      </c>
      <c r="C22174">
        <f>IFERROR(((VLOOKUP(A22174,'Interest Rates-10yr'!$A$9:$C$15239,2,FALSE))-B22174),C22173)</f>
        <v>0.96</v>
      </c>
      <c r="D22174" s="98">
        <f>AVERAGE(C$10:C22174)</f>
        <v>1.0439133769456252</v>
      </c>
      <c r="G22174" s="23"/>
    </row>
    <row r="22175" spans="1:7" customFormat="1">
      <c r="A22175" s="4">
        <v>44813</v>
      </c>
      <c r="B22175">
        <v>2.33</v>
      </c>
      <c r="C22175">
        <f>IFERROR(((VLOOKUP(A22175,'Interest Rates-10yr'!$A$9:$C$15239,2,FALSE))-B22175),C22174)</f>
        <v>1</v>
      </c>
      <c r="D22175" s="98">
        <f>AVERAGE(C$10:C22175)</f>
        <v>1.0439113958314439</v>
      </c>
      <c r="G22175" s="23"/>
    </row>
    <row r="22176" spans="1:7" customFormat="1">
      <c r="A22176" s="4">
        <v>44814</v>
      </c>
      <c r="B22176">
        <v>2.33</v>
      </c>
      <c r="C22176">
        <f>IFERROR(((VLOOKUP(A22176,'Interest Rates-10yr'!$A$9:$C$15239,2,FALSE))-B22176),C22175)</f>
        <v>1</v>
      </c>
      <c r="D22176" s="98">
        <f>AVERAGE(C$10:C22176)</f>
        <v>1.0439094148960069</v>
      </c>
      <c r="G22176" s="23"/>
    </row>
    <row r="22177" spans="1:7" customFormat="1">
      <c r="A22177" s="4">
        <v>44815</v>
      </c>
      <c r="B22177">
        <v>2.33</v>
      </c>
      <c r="C22177">
        <f>IFERROR(((VLOOKUP(A22177,'Interest Rates-10yr'!$A$9:$C$15239,2,FALSE))-B22177),C22176)</f>
        <v>1</v>
      </c>
      <c r="D22177" s="98">
        <f>AVERAGE(C$10:C22177)</f>
        <v>1.0439074341392902</v>
      </c>
      <c r="G22177" s="23"/>
    </row>
    <row r="22178" spans="1:7" customFormat="1">
      <c r="A22178" s="4">
        <v>44816</v>
      </c>
      <c r="B22178">
        <v>2.33</v>
      </c>
      <c r="C22178">
        <f>IFERROR(((VLOOKUP(A22178,'Interest Rates-10yr'!$A$9:$C$15239,2,FALSE))-B22178),C22177)</f>
        <v>1.04</v>
      </c>
      <c r="D22178" s="98">
        <f>AVERAGE(C$10:C22178)</f>
        <v>1.0439072578826192</v>
      </c>
      <c r="G22178" s="23"/>
    </row>
    <row r="22179" spans="1:7" customFormat="1">
      <c r="A22179" s="4">
        <v>44817</v>
      </c>
      <c r="B22179">
        <v>2.33</v>
      </c>
      <c r="C22179">
        <f>IFERROR(((VLOOKUP(A22179,'Interest Rates-10yr'!$A$9:$C$15239,2,FALSE))-B22179),C22178)</f>
        <v>1.0899999999999999</v>
      </c>
      <c r="D22179" s="98">
        <f>AVERAGE(C$10:C22179)</f>
        <v>1.0439093369418035</v>
      </c>
      <c r="G22179" s="23"/>
    </row>
    <row r="22180" spans="1:7" customFormat="1">
      <c r="A22180" s="4">
        <v>44818</v>
      </c>
      <c r="B22180">
        <v>2.33</v>
      </c>
      <c r="C22180">
        <f>IFERROR(((VLOOKUP(A22180,'Interest Rates-10yr'!$A$9:$C$15239,2,FALSE))-B22180),C22179)</f>
        <v>1.08</v>
      </c>
      <c r="D22180" s="98">
        <f>AVERAGE(C$10:C22180)</f>
        <v>1.0439109647737941</v>
      </c>
      <c r="G22180" s="23"/>
    </row>
    <row r="22181" spans="1:7" customFormat="1">
      <c r="A22181" s="4">
        <v>44819</v>
      </c>
      <c r="B22181">
        <v>2.33</v>
      </c>
      <c r="C22181">
        <f>IFERROR(((VLOOKUP(A22181,'Interest Rates-10yr'!$A$9:$C$15239,2,FALSE))-B22181),C22180)</f>
        <v>1.1200000000000001</v>
      </c>
      <c r="D22181" s="98">
        <f>AVERAGE(C$10:C22181)</f>
        <v>1.0439143965361621</v>
      </c>
      <c r="G22181" s="23"/>
    </row>
    <row r="22182" spans="1:7" customFormat="1">
      <c r="A22182" s="4">
        <v>44820</v>
      </c>
      <c r="B22182">
        <v>2.33</v>
      </c>
      <c r="C22182">
        <f>IFERROR(((VLOOKUP(A22182,'Interest Rates-10yr'!$A$9:$C$15239,2,FALSE))-B22182),C22181)</f>
        <v>1.1200000000000001</v>
      </c>
      <c r="D22182" s="98">
        <f>AVERAGE(C$10:C22182)</f>
        <v>1.043917827988986</v>
      </c>
      <c r="G22182" s="23"/>
    </row>
    <row r="22183" spans="1:7" customFormat="1">
      <c r="A22183" s="4">
        <v>44821</v>
      </c>
      <c r="B22183">
        <v>2.33</v>
      </c>
      <c r="C22183">
        <f>IFERROR(((VLOOKUP(A22183,'Interest Rates-10yr'!$A$9:$C$15239,2,FALSE))-B22183),C22182)</f>
        <v>1.1200000000000001</v>
      </c>
      <c r="D22183" s="98">
        <f>AVERAGE(C$10:C22183)</f>
        <v>1.0439212591323075</v>
      </c>
      <c r="G22183" s="23"/>
    </row>
    <row r="22184" spans="1:7" customFormat="1">
      <c r="A22184" s="4">
        <v>44822</v>
      </c>
      <c r="B22184">
        <v>2.33</v>
      </c>
      <c r="C22184">
        <f>IFERROR(((VLOOKUP(A22184,'Interest Rates-10yr'!$A$9:$C$15239,2,FALSE))-B22184),C22183)</f>
        <v>1.1200000000000001</v>
      </c>
      <c r="D22184" s="98">
        <f>AVERAGE(C$10:C22184)</f>
        <v>1.0439246899661685</v>
      </c>
      <c r="G22184" s="23"/>
    </row>
    <row r="22185" spans="1:7" customFormat="1">
      <c r="A22185" s="4">
        <v>44823</v>
      </c>
      <c r="B22185">
        <v>2.33</v>
      </c>
      <c r="C22185">
        <f>IFERROR(((VLOOKUP(A22185,'Interest Rates-10yr'!$A$9:$C$15239,2,FALSE))-B22185),C22184)</f>
        <v>1.1600000000000001</v>
      </c>
      <c r="D22185" s="98">
        <f>AVERAGE(C$10:C22185)</f>
        <v>1.0439299242424145</v>
      </c>
      <c r="G22185" s="23"/>
    </row>
    <row r="22186" spans="1:7" customFormat="1">
      <c r="A22186" s="4">
        <v>44824</v>
      </c>
      <c r="B22186">
        <v>2.33</v>
      </c>
      <c r="C22186">
        <f>IFERROR(((VLOOKUP(A22186,'Interest Rates-10yr'!$A$9:$C$15239,2,FALSE))-B22186),C22185)</f>
        <v>1.2399999999999998</v>
      </c>
      <c r="D22186" s="98">
        <f>AVERAGE(C$10:C22186)</f>
        <v>1.043938765387554</v>
      </c>
      <c r="G22186" s="23"/>
    </row>
    <row r="22187" spans="1:7" customFormat="1">
      <c r="A22187" s="4">
        <v>44825</v>
      </c>
      <c r="B22187">
        <v>2.33</v>
      </c>
      <c r="C22187">
        <f>IFERROR(((VLOOKUP(A22187,'Interest Rates-10yr'!$A$9:$C$15239,2,FALSE))-B22187),C22186)</f>
        <v>1.1799999999999997</v>
      </c>
      <c r="D22187" s="98">
        <f>AVERAGE(C$10:C22187)</f>
        <v>1.0439449003516903</v>
      </c>
      <c r="G22187" s="23"/>
    </row>
    <row r="22188" spans="1:7" customFormat="1">
      <c r="A22188" s="4">
        <v>44826</v>
      </c>
      <c r="B22188">
        <v>3.08</v>
      </c>
      <c r="C22188">
        <f>IFERROR(((VLOOKUP(A22188,'Interest Rates-10yr'!$A$9:$C$15239,2,FALSE))-B22188),C22187)</f>
        <v>0.62000000000000011</v>
      </c>
      <c r="D22188" s="98">
        <f>AVERAGE(C$10:C22188)</f>
        <v>1.0439257856530855</v>
      </c>
      <c r="G22188" s="23"/>
    </row>
    <row r="22189" spans="1:7" customFormat="1">
      <c r="A22189" s="4">
        <v>44827</v>
      </c>
      <c r="B22189">
        <v>3.08</v>
      </c>
      <c r="C22189">
        <f>IFERROR(((VLOOKUP(A22189,'Interest Rates-10yr'!$A$9:$C$15239,2,FALSE))-B22189),C22188)</f>
        <v>0.60999999999999988</v>
      </c>
      <c r="D22189" s="98">
        <f>AVERAGE(C$10:C22189)</f>
        <v>1.0439062218214512</v>
      </c>
      <c r="G22189" s="23"/>
    </row>
    <row r="22190" spans="1:7" customFormat="1">
      <c r="A22190" s="4">
        <v>44828</v>
      </c>
      <c r="B22190">
        <v>3.08</v>
      </c>
      <c r="C22190">
        <f>IFERROR(((VLOOKUP(A22190,'Interest Rates-10yr'!$A$9:$C$15239,2,FALSE))-B22190),C22189)</f>
        <v>0.60999999999999988</v>
      </c>
      <c r="D22190" s="98">
        <f>AVERAGE(C$10:C22190)</f>
        <v>1.0438866597538337</v>
      </c>
      <c r="G22190" s="23"/>
    </row>
    <row r="22191" spans="1:7" customFormat="1">
      <c r="A22191" s="4">
        <v>44829</v>
      </c>
      <c r="B22191">
        <v>3.08</v>
      </c>
      <c r="C22191">
        <f>IFERROR(((VLOOKUP(A22191,'Interest Rates-10yr'!$A$9:$C$15239,2,FALSE))-B22191),C22190)</f>
        <v>0.60999999999999988</v>
      </c>
      <c r="D22191" s="98">
        <f>AVERAGE(C$10:C22191)</f>
        <v>1.0438670994499948</v>
      </c>
      <c r="G22191" s="23"/>
    </row>
    <row r="22192" spans="1:7" customFormat="1">
      <c r="A22192" s="4">
        <v>44830</v>
      </c>
      <c r="B22192">
        <v>3.08</v>
      </c>
      <c r="C22192">
        <f>IFERROR(((VLOOKUP(A22192,'Interest Rates-10yr'!$A$9:$C$15239,2,FALSE))-B22192),C22191)</f>
        <v>0.79999999999999982</v>
      </c>
      <c r="D22192" s="98">
        <f>AVERAGE(C$10:C22192)</f>
        <v>1.0438561060271283</v>
      </c>
      <c r="G22192" s="23"/>
    </row>
    <row r="22193" spans="1:8">
      <c r="A22193" s="4">
        <v>44831</v>
      </c>
      <c r="B22193">
        <v>3.08</v>
      </c>
      <c r="C22193">
        <f>IFERROR(((VLOOKUP(A22193,'Interest Rates-10yr'!$A$9:$C$15239,2,FALSE))-B22193),C22192)</f>
        <v>0.89000000000000012</v>
      </c>
      <c r="D22193" s="98">
        <f>AVERAGE(C$10:C22193)</f>
        <v>1.0438491705733766</v>
      </c>
      <c r="H22193"/>
    </row>
    <row r="22194" spans="1:8">
      <c r="A22194" s="4">
        <v>44832</v>
      </c>
      <c r="B22194">
        <v>3.08</v>
      </c>
      <c r="C22194">
        <f>IFERROR(((VLOOKUP(A22194,'Interest Rates-10yr'!$A$9:$C$15239,2,FALSE))-B22194),C22193)</f>
        <v>0.64000000000000012</v>
      </c>
      <c r="D22194" s="98">
        <f>AVERAGE(C$10:C22194)</f>
        <v>1.0438309668694967</v>
      </c>
      <c r="H22194"/>
    </row>
    <row r="22195" spans="1:8">
      <c r="A22195" s="4">
        <v>44833</v>
      </c>
      <c r="B22195">
        <v>3.08</v>
      </c>
      <c r="C22195">
        <f>IFERROR(((VLOOKUP(A22195,'Interest Rates-10yr'!$A$9:$C$15239,2,FALSE))-B22195),C22194)</f>
        <v>0.67999999999999972</v>
      </c>
      <c r="D22195" s="98">
        <f>AVERAGE(C$10:C22195)</f>
        <v>1.0438145677454154</v>
      </c>
      <c r="H22195"/>
    </row>
    <row r="22196" spans="1:8">
      <c r="A22196" s="4">
        <v>44834</v>
      </c>
      <c r="B22196">
        <v>3.08</v>
      </c>
      <c r="C22196">
        <f>IFERROR(((VLOOKUP(A22196,'Interest Rates-10yr'!$A$9:$C$15239,2,FALSE))-B22196),C22195)</f>
        <v>0.75</v>
      </c>
      <c r="D22196" s="98">
        <f>AVERAGE(C$10:C22196)</f>
        <v>1.0438013251002742</v>
      </c>
      <c r="F22196" s="12" t="s">
        <v>333</v>
      </c>
      <c r="G22196" s="23">
        <f>AVERAGE(B22105:B22196)/100</f>
        <v>2.1829347826086986E-2</v>
      </c>
      <c r="H22196" s="23">
        <f>AVERAGE(C22105:C22196)/100</f>
        <v>9.0347826086956528E-3</v>
      </c>
    </row>
    <row r="22197" spans="1:8">
      <c r="A22197" s="4">
        <v>44835</v>
      </c>
      <c r="B22197">
        <v>3.08</v>
      </c>
      <c r="C22197">
        <f>IFERROR(((VLOOKUP(A22197,'Interest Rates-10yr'!$A$9:$C$15239,2,FALSE))-B22197),C22196)</f>
        <v>0.75</v>
      </c>
      <c r="D22197" s="98">
        <f>AVERAGE(C$10:C22197)</f>
        <v>1.0437880836488096</v>
      </c>
      <c r="H22197"/>
    </row>
    <row r="22198" spans="1:8">
      <c r="A22198" s="4">
        <v>44836</v>
      </c>
      <c r="B22198">
        <v>3.08</v>
      </c>
      <c r="C22198">
        <f>IFERROR(((VLOOKUP(A22198,'Interest Rates-10yr'!$A$9:$C$15239,2,FALSE))-B22198),C22197)</f>
        <v>0.75</v>
      </c>
      <c r="D22198" s="98">
        <f>AVERAGE(C$10:C22198)</f>
        <v>1.0437748433908596</v>
      </c>
      <c r="H22198"/>
    </row>
    <row r="22199" spans="1:8">
      <c r="A22199" s="4">
        <v>44837</v>
      </c>
      <c r="B22199">
        <v>3.08</v>
      </c>
      <c r="C22199">
        <f>IFERROR(((VLOOKUP(A22199,'Interest Rates-10yr'!$A$9:$C$15239,2,FALSE))-B22199),C22198)</f>
        <v>0.58999999999999986</v>
      </c>
      <c r="D22199" s="98">
        <f>AVERAGE(C$10:C22199)</f>
        <v>1.0437543938711034</v>
      </c>
      <c r="H22199"/>
    </row>
    <row r="22200" spans="1:8">
      <c r="A22200" s="4">
        <v>44838</v>
      </c>
      <c r="B22200">
        <v>3.08</v>
      </c>
      <c r="C22200">
        <f>IFERROR(((VLOOKUP(A22200,'Interest Rates-10yr'!$A$9:$C$15239,2,FALSE))-B22200),C22199)</f>
        <v>0.54</v>
      </c>
      <c r="D22200" s="98">
        <f>AVERAGE(C$10:C22200)</f>
        <v>1.0437316930286957</v>
      </c>
      <c r="H22200"/>
    </row>
    <row r="22201" spans="1:8">
      <c r="A22201" s="4">
        <v>44839</v>
      </c>
      <c r="B22201">
        <v>3.08</v>
      </c>
      <c r="C22201">
        <f>IFERROR(((VLOOKUP(A22201,'Interest Rates-10yr'!$A$9:$C$15239,2,FALSE))-B22201),C22200)</f>
        <v>0.67999999999999972</v>
      </c>
      <c r="D22201" s="98">
        <f>AVERAGE(C$10:C22201)</f>
        <v>1.0437153028118145</v>
      </c>
      <c r="H22201"/>
    </row>
    <row r="22202" spans="1:8">
      <c r="A22202" s="4">
        <v>44840</v>
      </c>
      <c r="B22202">
        <v>3.08</v>
      </c>
      <c r="C22202">
        <f>IFERROR(((VLOOKUP(A22202,'Interest Rates-10yr'!$A$9:$C$15239,2,FALSE))-B22202),C22201)</f>
        <v>0.75</v>
      </c>
      <c r="D22202" s="98">
        <f>AVERAGE(C$10:C22202)</f>
        <v>1.0437020682196994</v>
      </c>
      <c r="H22202"/>
    </row>
    <row r="22203" spans="1:8">
      <c r="A22203" s="4">
        <v>44841</v>
      </c>
      <c r="B22203">
        <v>3.08</v>
      </c>
      <c r="C22203">
        <f>IFERROR(((VLOOKUP(A22203,'Interest Rates-10yr'!$A$9:$C$15239,2,FALSE))-B22203),C22202)</f>
        <v>0.81</v>
      </c>
      <c r="D22203" s="98">
        <f>AVERAGE(C$10:C22203)</f>
        <v>1.0436915382535725</v>
      </c>
      <c r="H22203"/>
    </row>
    <row r="22204" spans="1:8">
      <c r="A22204" s="4">
        <v>44842</v>
      </c>
      <c r="B22204">
        <v>3.08</v>
      </c>
      <c r="C22204">
        <f>IFERROR(((VLOOKUP(A22204,'Interest Rates-10yr'!$A$9:$C$15239,2,FALSE))-B22204),C22203)</f>
        <v>0.81</v>
      </c>
      <c r="D22204" s="98">
        <f>AVERAGE(C$10:C22204)</f>
        <v>1.0436810092363049</v>
      </c>
      <c r="H22204"/>
    </row>
    <row r="22205" spans="1:8">
      <c r="A22205" s="4">
        <v>44843</v>
      </c>
      <c r="B22205">
        <v>3.08</v>
      </c>
      <c r="C22205">
        <f>IFERROR(((VLOOKUP(A22205,'Interest Rates-10yr'!$A$9:$C$15239,2,FALSE))-B22205),C22204)</f>
        <v>0.81</v>
      </c>
      <c r="D22205" s="98">
        <f>AVERAGE(C$10:C22205)</f>
        <v>1.0436704811677686</v>
      </c>
      <c r="H22205"/>
    </row>
    <row r="22206" spans="1:8">
      <c r="A22206" s="4">
        <v>44844</v>
      </c>
      <c r="B22206">
        <v>3.08</v>
      </c>
      <c r="C22206">
        <f>IFERROR(((VLOOKUP(A22206,'Interest Rates-10yr'!$A$9:$C$15239,2,FALSE))-B22206),C22205)</f>
        <v>0.81</v>
      </c>
      <c r="D22206" s="98">
        <f>AVERAGE(C$10:C22206)</f>
        <v>1.0436599540478348</v>
      </c>
      <c r="H22206"/>
    </row>
    <row r="22207" spans="1:8">
      <c r="A22207" s="4">
        <v>44845</v>
      </c>
      <c r="B22207">
        <v>3.08</v>
      </c>
      <c r="C22207">
        <f>IFERROR(((VLOOKUP(A22207,'Interest Rates-10yr'!$A$9:$C$15239,2,FALSE))-B22207),C22206)</f>
        <v>0.85000000000000009</v>
      </c>
      <c r="D22207" s="98">
        <f>AVERAGE(C$10:C22207)</f>
        <v>1.0436512298405167</v>
      </c>
      <c r="H22207"/>
    </row>
    <row r="22208" spans="1:8">
      <c r="A22208" s="4">
        <v>44846</v>
      </c>
      <c r="B22208">
        <v>3.08</v>
      </c>
      <c r="C22208">
        <f>IFERROR(((VLOOKUP(A22208,'Interest Rates-10yr'!$A$9:$C$15239,2,FALSE))-B22208),C22207)</f>
        <v>0.83000000000000007</v>
      </c>
      <c r="D22208" s="98">
        <f>AVERAGE(C$10:C22208)</f>
        <v>1.0436416054777149</v>
      </c>
      <c r="H22208"/>
    </row>
    <row r="22209" spans="1:7" customFormat="1">
      <c r="A22209" s="4">
        <v>44847</v>
      </c>
      <c r="B22209">
        <v>3.08</v>
      </c>
      <c r="C22209">
        <f>IFERROR(((VLOOKUP(A22209,'Interest Rates-10yr'!$A$9:$C$15239,2,FALSE))-B22209),C22208)</f>
        <v>0.89000000000000012</v>
      </c>
      <c r="D22209" s="98">
        <f>AVERAGE(C$10:C22209)</f>
        <v>1.0436346846846754</v>
      </c>
      <c r="G22209" s="23"/>
    </row>
    <row r="22210" spans="1:7" customFormat="1">
      <c r="A22210" s="4">
        <v>44848</v>
      </c>
      <c r="B22210">
        <v>3.08</v>
      </c>
      <c r="C22210">
        <f>IFERROR(((VLOOKUP(A22210,'Interest Rates-10yr'!$A$9:$C$15239,2,FALSE))-B22210),C22209)</f>
        <v>0.91999999999999993</v>
      </c>
      <c r="D22210" s="98">
        <f>AVERAGE(C$10:C22210)</f>
        <v>1.0436291158055848</v>
      </c>
      <c r="G22210" s="23"/>
    </row>
    <row r="22211" spans="1:7" customFormat="1">
      <c r="A22211" s="4">
        <v>44849</v>
      </c>
      <c r="B22211">
        <v>3.08</v>
      </c>
      <c r="C22211">
        <f>IFERROR(((VLOOKUP(A22211,'Interest Rates-10yr'!$A$9:$C$15239,2,FALSE))-B22211),C22210)</f>
        <v>0.91999999999999993</v>
      </c>
      <c r="D22211" s="98">
        <f>AVERAGE(C$10:C22211)</f>
        <v>1.0436235474281501</v>
      </c>
      <c r="G22211" s="23"/>
    </row>
    <row r="22212" spans="1:7" customFormat="1">
      <c r="A22212" s="4">
        <v>44850</v>
      </c>
      <c r="B22212">
        <v>3.08</v>
      </c>
      <c r="C22212">
        <f>IFERROR(((VLOOKUP(A22212,'Interest Rates-10yr'!$A$9:$C$15239,2,FALSE))-B22212),C22211)</f>
        <v>0.91999999999999993</v>
      </c>
      <c r="D22212" s="98">
        <f>AVERAGE(C$10:C22212)</f>
        <v>1.0436179795523031</v>
      </c>
      <c r="G22212" s="23"/>
    </row>
    <row r="22213" spans="1:7" customFormat="1">
      <c r="A22213" s="4">
        <v>44851</v>
      </c>
      <c r="B22213">
        <v>3.08</v>
      </c>
      <c r="C22213">
        <f>IFERROR(((VLOOKUP(A22213,'Interest Rates-10yr'!$A$9:$C$15239,2,FALSE))-B22213),C22212)</f>
        <v>0.9399999999999995</v>
      </c>
      <c r="D22213" s="98">
        <f>AVERAGE(C$10:C22213)</f>
        <v>1.0436133129165819</v>
      </c>
      <c r="G22213" s="23"/>
    </row>
    <row r="22214" spans="1:7" customFormat="1">
      <c r="A22214" s="4">
        <v>44852</v>
      </c>
      <c r="B22214">
        <v>3.08</v>
      </c>
      <c r="C22214">
        <f>IFERROR(((VLOOKUP(A22214,'Interest Rates-10yr'!$A$9:$C$15239,2,FALSE))-B22214),C22213)</f>
        <v>0.92999999999999972</v>
      </c>
      <c r="D22214" s="98">
        <f>AVERAGE(C$10:C22214)</f>
        <v>1.0436081963521633</v>
      </c>
      <c r="G22214" s="23"/>
    </row>
    <row r="22215" spans="1:7" customFormat="1">
      <c r="A22215" s="4">
        <v>44853</v>
      </c>
      <c r="B22215">
        <v>3.08</v>
      </c>
      <c r="C22215">
        <f>IFERROR(((VLOOKUP(A22215,'Interest Rates-10yr'!$A$9:$C$15239,2,FALSE))-B22215),C22214)</f>
        <v>1.0599999999999996</v>
      </c>
      <c r="D22215" s="98">
        <f>AVERAGE(C$10:C22215)</f>
        <v>1.0436089345221915</v>
      </c>
      <c r="G22215" s="23"/>
    </row>
    <row r="22216" spans="1:7" customFormat="1">
      <c r="A22216" s="4">
        <v>44854</v>
      </c>
      <c r="B22216">
        <v>3.08</v>
      </c>
      <c r="C22216">
        <f>IFERROR(((VLOOKUP(A22216,'Interest Rates-10yr'!$A$9:$C$15239,2,FALSE))-B22216),C22215)</f>
        <v>1.1600000000000001</v>
      </c>
      <c r="D22216" s="98">
        <f>AVERAGE(C$10:C22216)</f>
        <v>1.0436141757103519</v>
      </c>
      <c r="G22216" s="23"/>
    </row>
    <row r="22217" spans="1:7" customFormat="1">
      <c r="A22217" s="4">
        <v>44855</v>
      </c>
      <c r="B22217">
        <v>3.08</v>
      </c>
      <c r="C22217">
        <f>IFERROR(((VLOOKUP(A22217,'Interest Rates-10yr'!$A$9:$C$15239,2,FALSE))-B22217),C22216)</f>
        <v>1.1299999999999999</v>
      </c>
      <c r="D22217" s="98">
        <f>AVERAGE(C$10:C22217)</f>
        <v>1.04361806556195</v>
      </c>
      <c r="G22217" s="23"/>
    </row>
    <row r="22218" spans="1:7" customFormat="1">
      <c r="A22218" s="4">
        <v>44856</v>
      </c>
      <c r="B22218">
        <v>3.08</v>
      </c>
      <c r="C22218">
        <f>IFERROR(((VLOOKUP(A22218,'Interest Rates-10yr'!$A$9:$C$15239,2,FALSE))-B22218),C22217)</f>
        <v>1.1299999999999999</v>
      </c>
      <c r="D22218" s="98">
        <f>AVERAGE(C$10:C22218)</f>
        <v>1.0436219550632531</v>
      </c>
      <c r="G22218" s="23"/>
    </row>
    <row r="22219" spans="1:7" customFormat="1">
      <c r="A22219" s="4">
        <v>44857</v>
      </c>
      <c r="B22219">
        <v>3.08</v>
      </c>
      <c r="C22219">
        <f>IFERROR(((VLOOKUP(A22219,'Interest Rates-10yr'!$A$9:$C$15239,2,FALSE))-B22219),C22218)</f>
        <v>1.1299999999999999</v>
      </c>
      <c r="D22219" s="98">
        <f>AVERAGE(C$10:C22219)</f>
        <v>1.0436258442143085</v>
      </c>
      <c r="G22219" s="23"/>
    </row>
    <row r="22220" spans="1:7" customFormat="1">
      <c r="A22220" s="4">
        <v>44858</v>
      </c>
      <c r="B22220">
        <v>3.08</v>
      </c>
      <c r="C22220">
        <f>IFERROR(((VLOOKUP(A22220,'Interest Rates-10yr'!$A$9:$C$15239,2,FALSE))-B22220),C22219)</f>
        <v>1.17</v>
      </c>
      <c r="D22220" s="98">
        <f>AVERAGE(C$10:C22220)</f>
        <v>1.0436315339246223</v>
      </c>
      <c r="G22220" s="23"/>
    </row>
    <row r="22221" spans="1:7" customFormat="1">
      <c r="A22221" s="4">
        <v>44859</v>
      </c>
      <c r="B22221">
        <v>3.08</v>
      </c>
      <c r="C22221">
        <f>IFERROR(((VLOOKUP(A22221,'Interest Rates-10yr'!$A$9:$C$15239,2,FALSE))-B22221),C22220)</f>
        <v>1.0199999999999996</v>
      </c>
      <c r="D22221" s="98">
        <f>AVERAGE(C$10:C22221)</f>
        <v>1.043630470016198</v>
      </c>
      <c r="G22221" s="23"/>
    </row>
    <row r="22222" spans="1:7" customFormat="1">
      <c r="A22222" s="4">
        <v>44860</v>
      </c>
      <c r="B22222">
        <v>3.08</v>
      </c>
      <c r="C22222">
        <f>IFERROR(((VLOOKUP(A22222,'Interest Rates-10yr'!$A$9:$C$15239,2,FALSE))-B22222),C22221)</f>
        <v>0.96</v>
      </c>
      <c r="D22222" s="98">
        <f>AVERAGE(C$10:C22222)</f>
        <v>1.0436267050825998</v>
      </c>
      <c r="G22222" s="23"/>
    </row>
    <row r="22223" spans="1:7" customFormat="1">
      <c r="A22223" s="4">
        <v>44861</v>
      </c>
      <c r="B22223">
        <v>3.08</v>
      </c>
      <c r="C22223">
        <f>IFERROR(((VLOOKUP(A22223,'Interest Rates-10yr'!$A$9:$C$15239,2,FALSE))-B22223),C22222)</f>
        <v>0.87999999999999989</v>
      </c>
      <c r="D22223" s="98">
        <f>AVERAGE(C$10:C22223)</f>
        <v>1.043619339155478</v>
      </c>
      <c r="G22223" s="23"/>
    </row>
    <row r="22224" spans="1:7" customFormat="1">
      <c r="A22224" s="4">
        <v>44862</v>
      </c>
      <c r="B22224">
        <v>3.08</v>
      </c>
      <c r="C22224">
        <f>IFERROR(((VLOOKUP(A22224,'Interest Rates-10yr'!$A$9:$C$15239,2,FALSE))-B22224),C22223)</f>
        <v>0.9399999999999995</v>
      </c>
      <c r="D22224" s="98">
        <f>AVERAGE(C$10:C22224)</f>
        <v>1.0436146747692905</v>
      </c>
      <c r="G22224" s="23"/>
    </row>
    <row r="22225" spans="1:7" customFormat="1">
      <c r="A22225" s="4">
        <v>44863</v>
      </c>
      <c r="B22225">
        <v>3.08</v>
      </c>
      <c r="C22225">
        <f>IFERROR(((VLOOKUP(A22225,'Interest Rates-10yr'!$A$9:$C$15239,2,FALSE))-B22225),C22224)</f>
        <v>0.9399999999999995</v>
      </c>
      <c r="D22225" s="98">
        <f>AVERAGE(C$10:C22225)</f>
        <v>1.0436100108030153</v>
      </c>
      <c r="G22225" s="23"/>
    </row>
    <row r="22226" spans="1:7" customFormat="1">
      <c r="A22226" s="4">
        <v>44864</v>
      </c>
      <c r="B22226">
        <v>3.08</v>
      </c>
      <c r="C22226">
        <f>IFERROR(((VLOOKUP(A22226,'Interest Rates-10yr'!$A$9:$C$15239,2,FALSE))-B22226),C22225)</f>
        <v>0.9399999999999995</v>
      </c>
      <c r="D22226" s="98">
        <f>AVERAGE(C$10:C22226)</f>
        <v>1.0436053472565956</v>
      </c>
      <c r="G22226" s="23"/>
    </row>
    <row r="22227" spans="1:7" customFormat="1">
      <c r="A22227" s="4">
        <v>44865</v>
      </c>
      <c r="B22227">
        <v>3.08</v>
      </c>
      <c r="C22227">
        <f>IFERROR(((VLOOKUP(A22227,'Interest Rates-10yr'!$A$9:$C$15239,2,FALSE))-B22227),C22226)</f>
        <v>1.0199999999999996</v>
      </c>
      <c r="D22227" s="98">
        <f>AVERAGE(C$10:C22227)</f>
        <v>1.0436042848141049</v>
      </c>
      <c r="G22227" s="23"/>
    </row>
    <row r="22228" spans="1:7" customFormat="1">
      <c r="A22228" s="4">
        <v>44866</v>
      </c>
      <c r="B22228">
        <v>3.08</v>
      </c>
      <c r="C22228">
        <f>IFERROR(((VLOOKUP(A22228,'Interest Rates-10yr'!$A$9:$C$15239,2,FALSE))-B22228),C22227)</f>
        <v>0.99000000000000021</v>
      </c>
      <c r="D22228" s="98">
        <f>AVERAGE(C$10:C22228)</f>
        <v>1.0436018722714697</v>
      </c>
      <c r="G22228" s="23"/>
    </row>
    <row r="22229" spans="1:7" customFormat="1">
      <c r="A22229" s="4">
        <v>44867</v>
      </c>
      <c r="B22229">
        <v>3.08</v>
      </c>
      <c r="C22229">
        <f>IFERROR(((VLOOKUP(A22229,'Interest Rates-10yr'!$A$9:$C$15239,2,FALSE))-B22229),C22228)</f>
        <v>1.0199999999999996</v>
      </c>
      <c r="D22229" s="98">
        <f>AVERAGE(C$10:C22229)</f>
        <v>1.0436008100809986</v>
      </c>
      <c r="G22229" s="23"/>
    </row>
    <row r="22230" spans="1:7" customFormat="1">
      <c r="A22230" s="4">
        <v>44868</v>
      </c>
      <c r="B22230">
        <v>3.83</v>
      </c>
      <c r="C22230">
        <f>IFERROR(((VLOOKUP(A22230,'Interest Rates-10yr'!$A$9:$C$15239,2,FALSE))-B22230),C22229)</f>
        <v>0.30999999999999961</v>
      </c>
      <c r="D22230" s="98">
        <f>AVERAGE(C$10:C22230)</f>
        <v>1.043567796228783</v>
      </c>
      <c r="G22230" s="23"/>
    </row>
    <row r="22231" spans="1:7" customFormat="1">
      <c r="A22231" s="4">
        <v>44869</v>
      </c>
      <c r="B22231">
        <v>3.83</v>
      </c>
      <c r="C22231">
        <f>IFERROR(((VLOOKUP(A22231,'Interest Rates-10yr'!$A$9:$C$15239,2,FALSE))-B22231),C22230)</f>
        <v>0.33999999999999986</v>
      </c>
      <c r="D22231" s="98">
        <f>AVERAGE(C$10:C22231)</f>
        <v>1.0435361353613442</v>
      </c>
      <c r="G22231" s="23"/>
    </row>
    <row r="22232" spans="1:7" customFormat="1">
      <c r="A22232" s="4">
        <v>44870</v>
      </c>
      <c r="B22232">
        <v>3.83</v>
      </c>
      <c r="C22232">
        <f>IFERROR(((VLOOKUP(A22232,'Interest Rates-10yr'!$A$9:$C$15239,2,FALSE))-B22232),C22231)</f>
        <v>0.33999999999999986</v>
      </c>
      <c r="D22232" s="98">
        <f>AVERAGE(C$10:C22232)</f>
        <v>1.0435044773432836</v>
      </c>
      <c r="G22232" s="23"/>
    </row>
    <row r="22233" spans="1:7" customFormat="1">
      <c r="A22233" s="4">
        <v>44871</v>
      </c>
      <c r="B22233">
        <v>3.83</v>
      </c>
      <c r="C22233">
        <f>IFERROR(((VLOOKUP(A22233,'Interest Rates-10yr'!$A$9:$C$15239,2,FALSE))-B22233),C22232)</f>
        <v>0.33999999999999986</v>
      </c>
      <c r="D22233" s="98">
        <f>AVERAGE(C$10:C22233)</f>
        <v>1.0434728221742164</v>
      </c>
      <c r="G22233" s="23"/>
    </row>
    <row r="22234" spans="1:7" customFormat="1">
      <c r="A22234" s="4">
        <v>44872</v>
      </c>
      <c r="B22234">
        <v>3.83</v>
      </c>
      <c r="C22234">
        <f>IFERROR(((VLOOKUP(A22234,'Interest Rates-10yr'!$A$9:$C$15239,2,FALSE))-B22234),C22233)</f>
        <v>0.38999999999999968</v>
      </c>
      <c r="D22234" s="98">
        <f>AVERAGE(C$10:C22234)</f>
        <v>1.0434434195725439</v>
      </c>
      <c r="G22234" s="23"/>
    </row>
    <row r="22235" spans="1:7" customFormat="1">
      <c r="A22235" s="4">
        <v>44873</v>
      </c>
      <c r="B22235">
        <v>3.83</v>
      </c>
      <c r="C22235">
        <f>IFERROR(((VLOOKUP(A22235,'Interest Rates-10yr'!$A$9:$C$15239,2,FALSE))-B22235),C22234)</f>
        <v>0.30999999999999961</v>
      </c>
      <c r="D22235" s="98">
        <f>AVERAGE(C$10:C22235)</f>
        <v>1.0434104202285517</v>
      </c>
      <c r="G22235" s="23"/>
    </row>
    <row r="22236" spans="1:7" customFormat="1">
      <c r="A22236" s="4">
        <v>44874</v>
      </c>
      <c r="B22236">
        <v>3.83</v>
      </c>
      <c r="C22236">
        <f>IFERROR(((VLOOKUP(A22236,'Interest Rates-10yr'!$A$9:$C$15239,2,FALSE))-B22236),C22235)</f>
        <v>0.29000000000000004</v>
      </c>
      <c r="D22236" s="98">
        <f>AVERAGE(C$10:C22236)</f>
        <v>1.0433765240473203</v>
      </c>
      <c r="G22236" s="23"/>
    </row>
    <row r="22237" spans="1:7" customFormat="1">
      <c r="A22237" s="4">
        <v>44875</v>
      </c>
      <c r="B22237">
        <v>3.83</v>
      </c>
      <c r="C22237">
        <f>IFERROR(((VLOOKUP(A22237,'Interest Rates-10yr'!$A$9:$C$15239,2,FALSE))-B22237),C22236)</f>
        <v>-1.0000000000000231E-2</v>
      </c>
      <c r="D22237" s="98">
        <f>AVERAGE(C$10:C22237)</f>
        <v>1.0433291344250402</v>
      </c>
      <c r="G22237" s="23"/>
    </row>
    <row r="22238" spans="1:7" customFormat="1">
      <c r="A22238" s="4">
        <v>44876</v>
      </c>
      <c r="B22238">
        <v>3.83</v>
      </c>
      <c r="C22238">
        <f>IFERROR(((VLOOKUP(A22238,'Interest Rates-10yr'!$A$9:$C$15239,2,FALSE))-B22238),C22237)</f>
        <v>-1.0000000000000231E-2</v>
      </c>
      <c r="D22238" s="98">
        <f>AVERAGE(C$10:C22238)</f>
        <v>1.0432817490665254</v>
      </c>
      <c r="G22238" s="23"/>
    </row>
    <row r="22239" spans="1:7" customFormat="1">
      <c r="A22239" s="4">
        <v>44877</v>
      </c>
      <c r="B22239">
        <v>3.83</v>
      </c>
      <c r="C22239">
        <f>IFERROR(((VLOOKUP(A22239,'Interest Rates-10yr'!$A$9:$C$15239,2,FALSE))-B22239),C22238)</f>
        <v>-1.0000000000000231E-2</v>
      </c>
      <c r="D22239" s="98">
        <f>AVERAGE(C$10:C22239)</f>
        <v>1.0432343679712008</v>
      </c>
      <c r="G22239" s="23"/>
    </row>
    <row r="22240" spans="1:7" customFormat="1">
      <c r="A22240" s="4">
        <v>44878</v>
      </c>
      <c r="B22240">
        <v>3.83</v>
      </c>
      <c r="C22240">
        <f>IFERROR(((VLOOKUP(A22240,'Interest Rates-10yr'!$A$9:$C$15239,2,FALSE))-B22240),C22239)</f>
        <v>-1.0000000000000231E-2</v>
      </c>
      <c r="D22240" s="98">
        <f>AVERAGE(C$10:C22240)</f>
        <v>1.0431869911384912</v>
      </c>
      <c r="G22240" s="23"/>
    </row>
    <row r="22241" spans="1:7" customFormat="1">
      <c r="A22241" s="4">
        <v>44879</v>
      </c>
      <c r="B22241">
        <v>3.83</v>
      </c>
      <c r="C22241">
        <f>IFERROR(((VLOOKUP(A22241,'Interest Rates-10yr'!$A$9:$C$15239,2,FALSE))-B22241),C22240)</f>
        <v>4.9999999999999822E-2</v>
      </c>
      <c r="D22241" s="98">
        <f>AVERAGE(C$10:C22241)</f>
        <v>1.0431423173803434</v>
      </c>
      <c r="G22241" s="23"/>
    </row>
    <row r="22242" spans="1:7" customFormat="1">
      <c r="A22242" s="4">
        <v>44880</v>
      </c>
      <c r="B22242">
        <v>3.83</v>
      </c>
      <c r="C22242">
        <f>IFERROR(((VLOOKUP(A22242,'Interest Rates-10yr'!$A$9:$C$15239,2,FALSE))-B22242),C22241)</f>
        <v>-3.0000000000000249E-2</v>
      </c>
      <c r="D22242" s="98">
        <f>AVERAGE(C$10:C22242)</f>
        <v>1.0430940493860386</v>
      </c>
      <c r="G22242" s="23"/>
    </row>
    <row r="22243" spans="1:7" customFormat="1">
      <c r="A22243" s="4">
        <v>44881</v>
      </c>
      <c r="B22243">
        <v>3.83</v>
      </c>
      <c r="C22243">
        <f>IFERROR(((VLOOKUP(A22243,'Interest Rates-10yr'!$A$9:$C$15239,2,FALSE))-B22243),C22242)</f>
        <v>-0.16000000000000014</v>
      </c>
      <c r="D22243" s="98">
        <f>AVERAGE(C$10:C22243)</f>
        <v>1.0430399388324096</v>
      </c>
      <c r="G22243" s="23"/>
    </row>
    <row r="22244" spans="1:7" customFormat="1">
      <c r="A22244" s="4">
        <v>44882</v>
      </c>
      <c r="B22244">
        <v>3.83</v>
      </c>
      <c r="C22244">
        <f>IFERROR(((VLOOKUP(A22244,'Interest Rates-10yr'!$A$9:$C$15239,2,FALSE))-B22244),C22243)</f>
        <v>-6.0000000000000053E-2</v>
      </c>
      <c r="D22244" s="98">
        <f>AVERAGE(C$10:C22244)</f>
        <v>1.0429903305599189</v>
      </c>
      <c r="G22244" s="23"/>
    </row>
    <row r="22245" spans="1:7" customFormat="1">
      <c r="A22245" s="4">
        <v>44883</v>
      </c>
      <c r="B22245">
        <v>3.83</v>
      </c>
      <c r="C22245">
        <f>IFERROR(((VLOOKUP(A22245,'Interest Rates-10yr'!$A$9:$C$15239,2,FALSE))-B22245),C22244)</f>
        <v>-1.0000000000000231E-2</v>
      </c>
      <c r="D22245" s="98">
        <f>AVERAGE(C$10:C22245)</f>
        <v>1.0429429753552706</v>
      </c>
      <c r="G22245" s="23"/>
    </row>
    <row r="22246" spans="1:7" customFormat="1">
      <c r="A22246" s="4">
        <v>44884</v>
      </c>
      <c r="B22246">
        <v>3.83</v>
      </c>
      <c r="C22246">
        <f>IFERROR(((VLOOKUP(A22246,'Interest Rates-10yr'!$A$9:$C$15239,2,FALSE))-B22246),C22245)</f>
        <v>-1.0000000000000231E-2</v>
      </c>
      <c r="D22246" s="98">
        <f>AVERAGE(C$10:C22246)</f>
        <v>1.0428956244097585</v>
      </c>
      <c r="G22246" s="23"/>
    </row>
    <row r="22247" spans="1:7" customFormat="1">
      <c r="A22247" s="4">
        <v>44885</v>
      </c>
      <c r="B22247">
        <v>3.83</v>
      </c>
      <c r="C22247">
        <f>IFERROR(((VLOOKUP(A22247,'Interest Rates-10yr'!$A$9:$C$15239,2,FALSE))-B22247),C22246)</f>
        <v>-1.0000000000000231E-2</v>
      </c>
      <c r="D22247" s="98">
        <f>AVERAGE(C$10:C22247)</f>
        <v>1.0428482777228079</v>
      </c>
      <c r="G22247" s="23"/>
    </row>
    <row r="22248" spans="1:7" customFormat="1">
      <c r="A22248" s="4">
        <v>44886</v>
      </c>
      <c r="B22248">
        <v>3.83</v>
      </c>
      <c r="C22248">
        <f>IFERROR(((VLOOKUP(A22248,'Interest Rates-10yr'!$A$9:$C$15239,2,FALSE))-B22248),C22247)</f>
        <v>0</v>
      </c>
      <c r="D22248" s="98">
        <f>AVERAGE(C$10:C22248)</f>
        <v>1.0428013849543505</v>
      </c>
      <c r="G22248" s="23"/>
    </row>
    <row r="22249" spans="1:7" customFormat="1">
      <c r="A22249" s="4">
        <v>44887</v>
      </c>
      <c r="B22249">
        <v>3.83</v>
      </c>
      <c r="C22249">
        <f>IFERROR(((VLOOKUP(A22249,'Interest Rates-10yr'!$A$9:$C$15239,2,FALSE))-B22249),C22248)</f>
        <v>-7.0000000000000284E-2</v>
      </c>
      <c r="D22249" s="98">
        <f>AVERAGE(C$10:C22249)</f>
        <v>1.0427513489208544</v>
      </c>
      <c r="G22249" s="23"/>
    </row>
    <row r="22250" spans="1:7" customFormat="1">
      <c r="A22250" s="4">
        <v>44888</v>
      </c>
      <c r="B22250">
        <v>3.83</v>
      </c>
      <c r="C22250">
        <f>IFERROR(((VLOOKUP(A22250,'Interest Rates-10yr'!$A$9:$C$15239,2,FALSE))-B22250),C22249)</f>
        <v>-0.12000000000000011</v>
      </c>
      <c r="D22250" s="98">
        <f>AVERAGE(C$10:C22250)</f>
        <v>1.042699069286444</v>
      </c>
      <c r="G22250" s="23"/>
    </row>
    <row r="22251" spans="1:7" customFormat="1">
      <c r="A22251" s="4">
        <v>44889</v>
      </c>
      <c r="B22251">
        <v>3.83</v>
      </c>
      <c r="C22251">
        <f>IFERROR(((VLOOKUP(A22251,'Interest Rates-10yr'!$A$9:$C$15239,2,FALSE))-B22251),C22250)</f>
        <v>-0.12000000000000011</v>
      </c>
      <c r="D22251" s="98">
        <f>AVERAGE(C$10:C22251)</f>
        <v>1.0426467943530169</v>
      </c>
      <c r="G22251" s="23"/>
    </row>
    <row r="22252" spans="1:7" customFormat="1">
      <c r="A22252" s="4">
        <v>44890</v>
      </c>
      <c r="B22252">
        <v>3.83</v>
      </c>
      <c r="C22252">
        <f>IFERROR(((VLOOKUP(A22252,'Interest Rates-10yr'!$A$9:$C$15239,2,FALSE))-B22252),C22251)</f>
        <v>-0.14999999999999991</v>
      </c>
      <c r="D22252" s="98">
        <f>AVERAGE(C$10:C22252)</f>
        <v>1.0425931753810098</v>
      </c>
      <c r="G22252" s="23"/>
    </row>
    <row r="22253" spans="1:7" customFormat="1">
      <c r="A22253" s="4">
        <v>44891</v>
      </c>
      <c r="B22253">
        <v>3.83</v>
      </c>
      <c r="C22253">
        <f>IFERROR(((VLOOKUP(A22253,'Interest Rates-10yr'!$A$9:$C$15239,2,FALSE))-B22253),C22252)</f>
        <v>-0.14999999999999991</v>
      </c>
      <c r="D22253" s="98">
        <f>AVERAGE(C$10:C22253)</f>
        <v>1.0425395612299857</v>
      </c>
      <c r="G22253" s="23"/>
    </row>
    <row r="22254" spans="1:7" customFormat="1">
      <c r="A22254" s="4">
        <v>44892</v>
      </c>
      <c r="B22254">
        <v>3.83</v>
      </c>
      <c r="C22254">
        <f>IFERROR(((VLOOKUP(A22254,'Interest Rates-10yr'!$A$9:$C$15239,2,FALSE))-B22254),C22253)</f>
        <v>-0.14999999999999991</v>
      </c>
      <c r="D22254" s="98">
        <f>AVERAGE(C$10:C22254)</f>
        <v>1.0424859518992942</v>
      </c>
      <c r="G22254" s="23"/>
    </row>
    <row r="22255" spans="1:7" customFormat="1">
      <c r="A22255" s="4">
        <v>44893</v>
      </c>
      <c r="B22255">
        <v>3.83</v>
      </c>
      <c r="C22255">
        <f>IFERROR(((VLOOKUP(A22255,'Interest Rates-10yr'!$A$9:$C$15239,2,FALSE))-B22255),C22254)</f>
        <v>-0.14000000000000012</v>
      </c>
      <c r="D22255" s="98">
        <f>AVERAGE(C$10:C22255)</f>
        <v>1.0424327969073002</v>
      </c>
      <c r="G22255" s="23"/>
    </row>
    <row r="22256" spans="1:7" customFormat="1">
      <c r="A22256" s="4">
        <v>44894</v>
      </c>
      <c r="B22256">
        <v>3.83</v>
      </c>
      <c r="C22256">
        <f>IFERROR(((VLOOKUP(A22256,'Interest Rates-10yr'!$A$9:$C$15239,2,FALSE))-B22256),C22255)</f>
        <v>-8.0000000000000071E-2</v>
      </c>
      <c r="D22256" s="98">
        <f>AVERAGE(C$10:C22256)</f>
        <v>1.0423823436867801</v>
      </c>
      <c r="G22256" s="23"/>
    </row>
    <row r="22257" spans="1:7" customFormat="1">
      <c r="A22257" s="4">
        <v>44895</v>
      </c>
      <c r="B22257">
        <v>3.83</v>
      </c>
      <c r="C22257">
        <f>IFERROR(((VLOOKUP(A22257,'Interest Rates-10yr'!$A$9:$C$15239,2,FALSE))-B22257),C22256)</f>
        <v>-0.14999999999999991</v>
      </c>
      <c r="D22257" s="98">
        <f>AVERAGE(C$10:C22257)</f>
        <v>1.0423287486515551</v>
      </c>
      <c r="G22257" s="23"/>
    </row>
    <row r="22258" spans="1:7" customFormat="1">
      <c r="A22258" s="4">
        <v>44896</v>
      </c>
      <c r="B22258">
        <v>3.83</v>
      </c>
      <c r="C22258">
        <f>IFERROR(((VLOOKUP(A22258,'Interest Rates-10yr'!$A$9:$C$15239,2,FALSE))-B22258),C22257)</f>
        <v>-0.30000000000000027</v>
      </c>
      <c r="D22258" s="98">
        <f>AVERAGE(C$10:C22258)</f>
        <v>1.0422684165580385</v>
      </c>
      <c r="G22258" s="23"/>
    </row>
    <row r="22259" spans="1:7" customFormat="1">
      <c r="A22259" s="4">
        <v>44897</v>
      </c>
      <c r="B22259">
        <v>3.83</v>
      </c>
      <c r="C22259">
        <f>IFERROR(((VLOOKUP(A22259,'Interest Rates-10yr'!$A$9:$C$15239,2,FALSE))-B22259),C22258)</f>
        <v>-0.32000000000000028</v>
      </c>
      <c r="D22259" s="98">
        <f>AVERAGE(C$10:C22259)</f>
        <v>1.0422071910112267</v>
      </c>
      <c r="G22259" s="23"/>
    </row>
    <row r="22260" spans="1:7" customFormat="1">
      <c r="A22260" s="4">
        <v>44898</v>
      </c>
      <c r="B22260">
        <v>3.83</v>
      </c>
      <c r="C22260">
        <f>IFERROR(((VLOOKUP(A22260,'Interest Rates-10yr'!$A$9:$C$15239,2,FALSE))-B22260),C22259)</f>
        <v>-0.32000000000000028</v>
      </c>
      <c r="D22260" s="98">
        <f>AVERAGE(C$10:C22260)</f>
        <v>1.0421459709675878</v>
      </c>
      <c r="G22260" s="23"/>
    </row>
    <row r="22261" spans="1:7" customFormat="1">
      <c r="A22261" s="4">
        <v>44899</v>
      </c>
      <c r="B22261">
        <v>3.83</v>
      </c>
      <c r="C22261">
        <f>IFERROR(((VLOOKUP(A22261,'Interest Rates-10yr'!$A$9:$C$15239,2,FALSE))-B22261),C22260)</f>
        <v>-0.32000000000000028</v>
      </c>
      <c r="D22261" s="98">
        <f>AVERAGE(C$10:C22261)</f>
        <v>1.0420847564263795</v>
      </c>
      <c r="G22261" s="23"/>
    </row>
    <row r="22262" spans="1:7" customFormat="1">
      <c r="A22262" s="4">
        <v>44900</v>
      </c>
      <c r="B22262">
        <v>3.83</v>
      </c>
      <c r="C22262">
        <f>IFERROR(((VLOOKUP(A22262,'Interest Rates-10yr'!$A$9:$C$15239,2,FALSE))-B22262),C22261)</f>
        <v>-0.22999999999999998</v>
      </c>
      <c r="D22262" s="98">
        <f>AVERAGE(C$10:C22262)</f>
        <v>1.0420275917853681</v>
      </c>
      <c r="G22262" s="23"/>
    </row>
    <row r="22263" spans="1:7" customFormat="1">
      <c r="A22263" s="4">
        <v>44901</v>
      </c>
      <c r="B22263">
        <v>3.83</v>
      </c>
      <c r="C22263">
        <f>IFERROR(((VLOOKUP(A22263,'Interest Rates-10yr'!$A$9:$C$15239,2,FALSE))-B22263),C22262)</f>
        <v>-0.32000000000000028</v>
      </c>
      <c r="D22263" s="98">
        <f>AVERAGE(C$10:C22263)</f>
        <v>1.0419663880650578</v>
      </c>
      <c r="G22263" s="23"/>
    </row>
    <row r="22264" spans="1:7" customFormat="1">
      <c r="A22264" s="4">
        <v>44902</v>
      </c>
      <c r="B22264">
        <v>3.83</v>
      </c>
      <c r="C22264">
        <f>IFERROR(((VLOOKUP(A22264,'Interest Rates-10yr'!$A$9:$C$15239,2,FALSE))-B22264),C22263)</f>
        <v>-0.41000000000000014</v>
      </c>
      <c r="D22264" s="98">
        <f>AVERAGE(C$10:C22264)</f>
        <v>1.0419011458099212</v>
      </c>
      <c r="G22264" s="23"/>
    </row>
    <row r="22265" spans="1:7" customFormat="1">
      <c r="A22265" s="4">
        <v>44903</v>
      </c>
      <c r="B22265">
        <v>3.83</v>
      </c>
      <c r="C22265">
        <f>IFERROR(((VLOOKUP(A22265,'Interest Rates-10yr'!$A$9:$C$15239,2,FALSE))-B22265),C22264)</f>
        <v>-0.35000000000000009</v>
      </c>
      <c r="D22265" s="98">
        <f>AVERAGE(C$10:C22265)</f>
        <v>1.0418386053199047</v>
      </c>
      <c r="G22265" s="23"/>
    </row>
    <row r="22266" spans="1:7" customFormat="1">
      <c r="A22266" s="4">
        <v>44904</v>
      </c>
      <c r="B22266">
        <v>3.83</v>
      </c>
      <c r="C22266">
        <f>IFERROR(((VLOOKUP(A22266,'Interest Rates-10yr'!$A$9:$C$15239,2,FALSE))-B22266),C22265)</f>
        <v>-0.26000000000000023</v>
      </c>
      <c r="D22266" s="98">
        <f>AVERAGE(C$10:C22266)</f>
        <v>1.0417801141213912</v>
      </c>
      <c r="G22266" s="23"/>
    </row>
    <row r="22267" spans="1:7" customFormat="1">
      <c r="A22267" s="4">
        <v>44905</v>
      </c>
      <c r="B22267">
        <v>3.83</v>
      </c>
      <c r="C22267">
        <f>IFERROR(((VLOOKUP(A22267,'Interest Rates-10yr'!$A$9:$C$15239,2,FALSE))-B22267),C22266)</f>
        <v>-0.26000000000000023</v>
      </c>
      <c r="D22267" s="98">
        <f>AVERAGE(C$10:C22267)</f>
        <v>1.0417216281786235</v>
      </c>
      <c r="G22267" s="23"/>
    </row>
    <row r="22268" spans="1:7" customFormat="1">
      <c r="A22268" s="4">
        <v>44906</v>
      </c>
      <c r="B22268">
        <v>3.83</v>
      </c>
      <c r="C22268">
        <f>IFERROR(((VLOOKUP(A22268,'Interest Rates-10yr'!$A$9:$C$15239,2,FALSE))-B22268),C22267)</f>
        <v>-0.26000000000000023</v>
      </c>
      <c r="D22268" s="98">
        <f>AVERAGE(C$10:C22268)</f>
        <v>1.0416631474908937</v>
      </c>
      <c r="G22268" s="23"/>
    </row>
    <row r="22269" spans="1:7" customFormat="1">
      <c r="A22269" s="4">
        <v>44907</v>
      </c>
      <c r="B22269">
        <v>3.83</v>
      </c>
      <c r="C22269">
        <f>IFERROR(((VLOOKUP(A22269,'Interest Rates-10yr'!$A$9:$C$15239,2,FALSE))-B22269),C22268)</f>
        <v>-0.2200000000000002</v>
      </c>
      <c r="D22269" s="98">
        <f>AVERAGE(C$10:C22269)</f>
        <v>1.0416064690026865</v>
      </c>
      <c r="G22269" s="23"/>
    </row>
    <row r="22270" spans="1:7" customFormat="1">
      <c r="A22270" s="4">
        <v>44908</v>
      </c>
      <c r="B22270">
        <v>3.83</v>
      </c>
      <c r="C22270">
        <f>IFERROR(((VLOOKUP(A22270,'Interest Rates-10yr'!$A$9:$C$15239,2,FALSE))-B22270),C22269)</f>
        <v>-0.32000000000000028</v>
      </c>
      <c r="D22270" s="98">
        <f>AVERAGE(C$10:C22270)</f>
        <v>1.0415453034454789</v>
      </c>
      <c r="G22270" s="23"/>
    </row>
    <row r="22271" spans="1:7" customFormat="1">
      <c r="A22271" s="4">
        <v>44909</v>
      </c>
      <c r="B22271">
        <v>3.83</v>
      </c>
      <c r="C22271">
        <f>IFERROR(((VLOOKUP(A22271,'Interest Rates-10yr'!$A$9:$C$15239,2,FALSE))-B22271),C22270)</f>
        <v>-0.33999999999999986</v>
      </c>
      <c r="D22271" s="98">
        <f>AVERAGE(C$10:C22271)</f>
        <v>1.0414832449914564</v>
      </c>
      <c r="G22271" s="23"/>
    </row>
    <row r="22272" spans="1:7" customFormat="1">
      <c r="A22272" s="4">
        <v>44910</v>
      </c>
      <c r="B22272">
        <v>4.33</v>
      </c>
      <c r="C22272">
        <f>IFERROR(((VLOOKUP(A22272,'Interest Rates-10yr'!$A$9:$C$15239,2,FALSE))-B22272),C22271)</f>
        <v>-0.89000000000000012</v>
      </c>
      <c r="D22272" s="98">
        <f>AVERAGE(C$10:C22272)</f>
        <v>1.0413964874455286</v>
      </c>
      <c r="G22272" s="23"/>
    </row>
    <row r="22273" spans="1:8">
      <c r="A22273" s="4">
        <v>44911</v>
      </c>
      <c r="B22273">
        <v>4.33</v>
      </c>
      <c r="C22273">
        <f>IFERROR(((VLOOKUP(A22273,'Interest Rates-10yr'!$A$9:$C$15239,2,FALSE))-B22273),C22272)</f>
        <v>-0.85000000000000009</v>
      </c>
      <c r="D22273" s="98">
        <f>AVERAGE(C$10:C22273)</f>
        <v>1.0413115343154782</v>
      </c>
      <c r="H22273"/>
    </row>
    <row r="22274" spans="1:8">
      <c r="A22274" s="4">
        <v>44912</v>
      </c>
      <c r="B22274">
        <v>4.33</v>
      </c>
      <c r="C22274">
        <f>IFERROR(((VLOOKUP(A22274,'Interest Rates-10yr'!$A$9:$C$15239,2,FALSE))-B22274),C22273)</f>
        <v>-0.85000000000000009</v>
      </c>
      <c r="D22274" s="98">
        <f>AVERAGE(C$10:C22274)</f>
        <v>1.0412265888165195</v>
      </c>
      <c r="H22274"/>
    </row>
    <row r="22275" spans="1:8">
      <c r="A22275" s="4">
        <v>44913</v>
      </c>
      <c r="B22275">
        <v>4.33</v>
      </c>
      <c r="C22275">
        <f>IFERROR(((VLOOKUP(A22275,'Interest Rates-10yr'!$A$9:$C$15239,2,FALSE))-B22275),C22274)</f>
        <v>-0.85000000000000009</v>
      </c>
      <c r="D22275" s="98">
        <f>AVERAGE(C$10:C22275)</f>
        <v>1.0411416509476246</v>
      </c>
      <c r="H22275"/>
    </row>
    <row r="22276" spans="1:8">
      <c r="A22276" s="4">
        <v>44914</v>
      </c>
      <c r="B22276">
        <v>4.33</v>
      </c>
      <c r="C22276">
        <f>IFERROR(((VLOOKUP(A22276,'Interest Rates-10yr'!$A$9:$C$15239,2,FALSE))-B22276),C22275)</f>
        <v>-0.76000000000000023</v>
      </c>
      <c r="D22276" s="98">
        <f>AVERAGE(C$10:C22276)</f>
        <v>1.0410607625634261</v>
      </c>
      <c r="H22276"/>
    </row>
    <row r="22277" spans="1:8">
      <c r="A22277" s="4">
        <v>44915</v>
      </c>
      <c r="B22277">
        <v>4.33</v>
      </c>
      <c r="C22277">
        <f>IFERROR(((VLOOKUP(A22277,'Interest Rates-10yr'!$A$9:$C$15239,2,FALSE))-B22277),C22276)</f>
        <v>-0.64000000000000012</v>
      </c>
      <c r="D22277" s="98">
        <f>AVERAGE(C$10:C22277)</f>
        <v>1.0409852703430846</v>
      </c>
      <c r="H22277"/>
    </row>
    <row r="22278" spans="1:8">
      <c r="A22278" s="4">
        <v>44916</v>
      </c>
      <c r="B22278">
        <v>4.33</v>
      </c>
      <c r="C22278">
        <f>IFERROR(((VLOOKUP(A22278,'Interest Rates-10yr'!$A$9:$C$15239,2,FALSE))-B22278),C22277)</f>
        <v>-0.64999999999999991</v>
      </c>
      <c r="D22278" s="98">
        <f>AVERAGE(C$10:C22278)</f>
        <v>1.0409093358480312</v>
      </c>
      <c r="H22278"/>
    </row>
    <row r="22279" spans="1:8">
      <c r="A22279" s="4">
        <v>44917</v>
      </c>
      <c r="B22279">
        <v>4.33</v>
      </c>
      <c r="C22279">
        <f>IFERROR(((VLOOKUP(A22279,'Interest Rates-10yr'!$A$9:$C$15239,2,FALSE))-B22279),C22278)</f>
        <v>-0.66000000000000014</v>
      </c>
      <c r="D22279" s="98">
        <f>AVERAGE(C$10:C22279)</f>
        <v>1.0408329591378451</v>
      </c>
      <c r="F22279" s="12" t="s">
        <v>355</v>
      </c>
      <c r="G22279" s="23">
        <f>AVERAGE(B22197:B22279)/100</f>
        <v>3.5800000000000026E-2</v>
      </c>
      <c r="H22279" s="23">
        <f>AVERAGE(C22197:C22279)/100</f>
        <v>2.4734939759036116E-3</v>
      </c>
    </row>
  </sheetData>
  <autoFilter ref="A9:H22279" xr:uid="{9CFC18B5-A649-4E98-857C-3ABD08F93E89}"/>
  <hyperlinks>
    <hyperlink ref="A1" r:id="rId1" xr:uid="{BB6D3400-1E40-42A5-9EA9-548AC77663F5}"/>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323"/>
  <sheetViews>
    <sheetView workbookViewId="0">
      <pane xSplit="1" ySplit="3" topLeftCell="B4" activePane="bottomRight" state="frozen"/>
      <selection activeCell="C8324" sqref="C8324"/>
      <selection pane="topRight" activeCell="C8324" sqref="C8324"/>
      <selection pane="bottomLeft" activeCell="C8324" sqref="C8324"/>
      <selection pane="bottomRight" activeCell="F3990" sqref="F3990"/>
    </sheetView>
  </sheetViews>
  <sheetFormatPr defaultRowHeight="13.2"/>
  <cols>
    <col min="1" max="1" width="12.6640625" style="6" customWidth="1"/>
    <col min="2" max="2" width="15.5546875" style="6" customWidth="1"/>
    <col min="3" max="3" width="21.5546875" style="6" hidden="1" customWidth="1"/>
    <col min="4" max="4" width="18.5546875" style="6" hidden="1" customWidth="1"/>
    <col min="5" max="5" width="14.33203125" style="6" customWidth="1"/>
    <col min="6" max="6" width="19.88671875" style="29" customWidth="1"/>
    <col min="7" max="7" width="19.5546875" style="6" customWidth="1"/>
    <col min="8" max="8" width="20.5546875" style="6" customWidth="1"/>
    <col min="9" max="9" width="18.6640625" style="6" customWidth="1"/>
    <col min="10" max="258" width="8.88671875" style="6"/>
    <col min="259" max="259" width="20.88671875" style="6" customWidth="1"/>
    <col min="260" max="260" width="23.109375" style="6" customWidth="1"/>
    <col min="261" max="261" width="21.5546875" style="6" customWidth="1"/>
    <col min="262" max="262" width="18.5546875" style="6" customWidth="1"/>
    <col min="263" max="263" width="19.5546875" style="6" customWidth="1"/>
    <col min="264" max="264" width="20.5546875" style="6" customWidth="1"/>
    <col min="265" max="265" width="18.6640625" style="6" customWidth="1"/>
    <col min="266" max="514" width="8.88671875" style="6"/>
    <col min="515" max="515" width="20.88671875" style="6" customWidth="1"/>
    <col min="516" max="516" width="23.109375" style="6" customWidth="1"/>
    <col min="517" max="517" width="21.5546875" style="6" customWidth="1"/>
    <col min="518" max="518" width="18.5546875" style="6" customWidth="1"/>
    <col min="519" max="519" width="19.5546875" style="6" customWidth="1"/>
    <col min="520" max="520" width="20.5546875" style="6" customWidth="1"/>
    <col min="521" max="521" width="18.6640625" style="6" customWidth="1"/>
    <col min="522" max="770" width="8.88671875" style="6"/>
    <col min="771" max="771" width="20.88671875" style="6" customWidth="1"/>
    <col min="772" max="772" width="23.109375" style="6" customWidth="1"/>
    <col min="773" max="773" width="21.5546875" style="6" customWidth="1"/>
    <col min="774" max="774" width="18.5546875" style="6" customWidth="1"/>
    <col min="775" max="775" width="19.5546875" style="6" customWidth="1"/>
    <col min="776" max="776" width="20.5546875" style="6" customWidth="1"/>
    <col min="777" max="777" width="18.6640625" style="6" customWidth="1"/>
    <col min="778" max="1026" width="8.88671875" style="6"/>
    <col min="1027" max="1027" width="20.88671875" style="6" customWidth="1"/>
    <col min="1028" max="1028" width="23.109375" style="6" customWidth="1"/>
    <col min="1029" max="1029" width="21.5546875" style="6" customWidth="1"/>
    <col min="1030" max="1030" width="18.5546875" style="6" customWidth="1"/>
    <col min="1031" max="1031" width="19.5546875" style="6" customWidth="1"/>
    <col min="1032" max="1032" width="20.5546875" style="6" customWidth="1"/>
    <col min="1033" max="1033" width="18.6640625" style="6" customWidth="1"/>
    <col min="1034" max="1282" width="8.88671875" style="6"/>
    <col min="1283" max="1283" width="20.88671875" style="6" customWidth="1"/>
    <col min="1284" max="1284" width="23.109375" style="6" customWidth="1"/>
    <col min="1285" max="1285" width="21.5546875" style="6" customWidth="1"/>
    <col min="1286" max="1286" width="18.5546875" style="6" customWidth="1"/>
    <col min="1287" max="1287" width="19.5546875" style="6" customWidth="1"/>
    <col min="1288" max="1288" width="20.5546875" style="6" customWidth="1"/>
    <col min="1289" max="1289" width="18.6640625" style="6" customWidth="1"/>
    <col min="1290" max="1538" width="8.88671875" style="6"/>
    <col min="1539" max="1539" width="20.88671875" style="6" customWidth="1"/>
    <col min="1540" max="1540" width="23.109375" style="6" customWidth="1"/>
    <col min="1541" max="1541" width="21.5546875" style="6" customWidth="1"/>
    <col min="1542" max="1542" width="18.5546875" style="6" customWidth="1"/>
    <col min="1543" max="1543" width="19.5546875" style="6" customWidth="1"/>
    <col min="1544" max="1544" width="20.5546875" style="6" customWidth="1"/>
    <col min="1545" max="1545" width="18.6640625" style="6" customWidth="1"/>
    <col min="1546" max="1794" width="8.88671875" style="6"/>
    <col min="1795" max="1795" width="20.88671875" style="6" customWidth="1"/>
    <col min="1796" max="1796" width="23.109375" style="6" customWidth="1"/>
    <col min="1797" max="1797" width="21.5546875" style="6" customWidth="1"/>
    <col min="1798" max="1798" width="18.5546875" style="6" customWidth="1"/>
    <col min="1799" max="1799" width="19.5546875" style="6" customWidth="1"/>
    <col min="1800" max="1800" width="20.5546875" style="6" customWidth="1"/>
    <col min="1801" max="1801" width="18.6640625" style="6" customWidth="1"/>
    <col min="1802" max="2050" width="8.88671875" style="6"/>
    <col min="2051" max="2051" width="20.88671875" style="6" customWidth="1"/>
    <col min="2052" max="2052" width="23.109375" style="6" customWidth="1"/>
    <col min="2053" max="2053" width="21.5546875" style="6" customWidth="1"/>
    <col min="2054" max="2054" width="18.5546875" style="6" customWidth="1"/>
    <col min="2055" max="2055" width="19.5546875" style="6" customWidth="1"/>
    <col min="2056" max="2056" width="20.5546875" style="6" customWidth="1"/>
    <col min="2057" max="2057" width="18.6640625" style="6" customWidth="1"/>
    <col min="2058" max="2306" width="8.88671875" style="6"/>
    <col min="2307" max="2307" width="20.88671875" style="6" customWidth="1"/>
    <col min="2308" max="2308" width="23.109375" style="6" customWidth="1"/>
    <col min="2309" max="2309" width="21.5546875" style="6" customWidth="1"/>
    <col min="2310" max="2310" width="18.5546875" style="6" customWidth="1"/>
    <col min="2311" max="2311" width="19.5546875" style="6" customWidth="1"/>
    <col min="2312" max="2312" width="20.5546875" style="6" customWidth="1"/>
    <col min="2313" max="2313" width="18.6640625" style="6" customWidth="1"/>
    <col min="2314" max="2562" width="8.88671875" style="6"/>
    <col min="2563" max="2563" width="20.88671875" style="6" customWidth="1"/>
    <col min="2564" max="2564" width="23.109375" style="6" customWidth="1"/>
    <col min="2565" max="2565" width="21.5546875" style="6" customWidth="1"/>
    <col min="2566" max="2566" width="18.5546875" style="6" customWidth="1"/>
    <col min="2567" max="2567" width="19.5546875" style="6" customWidth="1"/>
    <col min="2568" max="2568" width="20.5546875" style="6" customWidth="1"/>
    <col min="2569" max="2569" width="18.6640625" style="6" customWidth="1"/>
    <col min="2570" max="2818" width="8.88671875" style="6"/>
    <col min="2819" max="2819" width="20.88671875" style="6" customWidth="1"/>
    <col min="2820" max="2820" width="23.109375" style="6" customWidth="1"/>
    <col min="2821" max="2821" width="21.5546875" style="6" customWidth="1"/>
    <col min="2822" max="2822" width="18.5546875" style="6" customWidth="1"/>
    <col min="2823" max="2823" width="19.5546875" style="6" customWidth="1"/>
    <col min="2824" max="2824" width="20.5546875" style="6" customWidth="1"/>
    <col min="2825" max="2825" width="18.6640625" style="6" customWidth="1"/>
    <col min="2826" max="3074" width="8.88671875" style="6"/>
    <col min="3075" max="3075" width="20.88671875" style="6" customWidth="1"/>
    <col min="3076" max="3076" width="23.109375" style="6" customWidth="1"/>
    <col min="3077" max="3077" width="21.5546875" style="6" customWidth="1"/>
    <col min="3078" max="3078" width="18.5546875" style="6" customWidth="1"/>
    <col min="3079" max="3079" width="19.5546875" style="6" customWidth="1"/>
    <col min="3080" max="3080" width="20.5546875" style="6" customWidth="1"/>
    <col min="3081" max="3081" width="18.6640625" style="6" customWidth="1"/>
    <col min="3082" max="3330" width="8.88671875" style="6"/>
    <col min="3331" max="3331" width="20.88671875" style="6" customWidth="1"/>
    <col min="3332" max="3332" width="23.109375" style="6" customWidth="1"/>
    <col min="3333" max="3333" width="21.5546875" style="6" customWidth="1"/>
    <col min="3334" max="3334" width="18.5546875" style="6" customWidth="1"/>
    <col min="3335" max="3335" width="19.5546875" style="6" customWidth="1"/>
    <col min="3336" max="3336" width="20.5546875" style="6" customWidth="1"/>
    <col min="3337" max="3337" width="18.6640625" style="6" customWidth="1"/>
    <col min="3338" max="3586" width="8.88671875" style="6"/>
    <col min="3587" max="3587" width="20.88671875" style="6" customWidth="1"/>
    <col min="3588" max="3588" width="23.109375" style="6" customWidth="1"/>
    <col min="3589" max="3589" width="21.5546875" style="6" customWidth="1"/>
    <col min="3590" max="3590" width="18.5546875" style="6" customWidth="1"/>
    <col min="3591" max="3591" width="19.5546875" style="6" customWidth="1"/>
    <col min="3592" max="3592" width="20.5546875" style="6" customWidth="1"/>
    <col min="3593" max="3593" width="18.6640625" style="6" customWidth="1"/>
    <col min="3594" max="3842" width="8.88671875" style="6"/>
    <col min="3843" max="3843" width="20.88671875" style="6" customWidth="1"/>
    <col min="3844" max="3844" width="23.109375" style="6" customWidth="1"/>
    <col min="3845" max="3845" width="21.5546875" style="6" customWidth="1"/>
    <col min="3846" max="3846" width="18.5546875" style="6" customWidth="1"/>
    <col min="3847" max="3847" width="19.5546875" style="6" customWidth="1"/>
    <col min="3848" max="3848" width="20.5546875" style="6" customWidth="1"/>
    <col min="3849" max="3849" width="18.6640625" style="6" customWidth="1"/>
    <col min="3850" max="4098" width="8.88671875" style="6"/>
    <col min="4099" max="4099" width="20.88671875" style="6" customWidth="1"/>
    <col min="4100" max="4100" width="23.109375" style="6" customWidth="1"/>
    <col min="4101" max="4101" width="21.5546875" style="6" customWidth="1"/>
    <col min="4102" max="4102" width="18.5546875" style="6" customWidth="1"/>
    <col min="4103" max="4103" width="19.5546875" style="6" customWidth="1"/>
    <col min="4104" max="4104" width="20.5546875" style="6" customWidth="1"/>
    <col min="4105" max="4105" width="18.6640625" style="6" customWidth="1"/>
    <col min="4106" max="4354" width="8.88671875" style="6"/>
    <col min="4355" max="4355" width="20.88671875" style="6" customWidth="1"/>
    <col min="4356" max="4356" width="23.109375" style="6" customWidth="1"/>
    <col min="4357" max="4357" width="21.5546875" style="6" customWidth="1"/>
    <col min="4358" max="4358" width="18.5546875" style="6" customWidth="1"/>
    <col min="4359" max="4359" width="19.5546875" style="6" customWidth="1"/>
    <col min="4360" max="4360" width="20.5546875" style="6" customWidth="1"/>
    <col min="4361" max="4361" width="18.6640625" style="6" customWidth="1"/>
    <col min="4362" max="4610" width="8.88671875" style="6"/>
    <col min="4611" max="4611" width="20.88671875" style="6" customWidth="1"/>
    <col min="4612" max="4612" width="23.109375" style="6" customWidth="1"/>
    <col min="4613" max="4613" width="21.5546875" style="6" customWidth="1"/>
    <col min="4614" max="4614" width="18.5546875" style="6" customWidth="1"/>
    <col min="4615" max="4615" width="19.5546875" style="6" customWidth="1"/>
    <col min="4616" max="4616" width="20.5546875" style="6" customWidth="1"/>
    <col min="4617" max="4617" width="18.6640625" style="6" customWidth="1"/>
    <col min="4618" max="4866" width="8.88671875" style="6"/>
    <col min="4867" max="4867" width="20.88671875" style="6" customWidth="1"/>
    <col min="4868" max="4868" width="23.109375" style="6" customWidth="1"/>
    <col min="4869" max="4869" width="21.5546875" style="6" customWidth="1"/>
    <col min="4870" max="4870" width="18.5546875" style="6" customWidth="1"/>
    <col min="4871" max="4871" width="19.5546875" style="6" customWidth="1"/>
    <col min="4872" max="4872" width="20.5546875" style="6" customWidth="1"/>
    <col min="4873" max="4873" width="18.6640625" style="6" customWidth="1"/>
    <col min="4874" max="5122" width="8.88671875" style="6"/>
    <col min="5123" max="5123" width="20.88671875" style="6" customWidth="1"/>
    <col min="5124" max="5124" width="23.109375" style="6" customWidth="1"/>
    <col min="5125" max="5125" width="21.5546875" style="6" customWidth="1"/>
    <col min="5126" max="5126" width="18.5546875" style="6" customWidth="1"/>
    <col min="5127" max="5127" width="19.5546875" style="6" customWidth="1"/>
    <col min="5128" max="5128" width="20.5546875" style="6" customWidth="1"/>
    <col min="5129" max="5129" width="18.6640625" style="6" customWidth="1"/>
    <col min="5130" max="5378" width="8.88671875" style="6"/>
    <col min="5379" max="5379" width="20.88671875" style="6" customWidth="1"/>
    <col min="5380" max="5380" width="23.109375" style="6" customWidth="1"/>
    <col min="5381" max="5381" width="21.5546875" style="6" customWidth="1"/>
    <col min="5382" max="5382" width="18.5546875" style="6" customWidth="1"/>
    <col min="5383" max="5383" width="19.5546875" style="6" customWidth="1"/>
    <col min="5384" max="5384" width="20.5546875" style="6" customWidth="1"/>
    <col min="5385" max="5385" width="18.6640625" style="6" customWidth="1"/>
    <col min="5386" max="5634" width="8.88671875" style="6"/>
    <col min="5635" max="5635" width="20.88671875" style="6" customWidth="1"/>
    <col min="5636" max="5636" width="23.109375" style="6" customWidth="1"/>
    <col min="5637" max="5637" width="21.5546875" style="6" customWidth="1"/>
    <col min="5638" max="5638" width="18.5546875" style="6" customWidth="1"/>
    <col min="5639" max="5639" width="19.5546875" style="6" customWidth="1"/>
    <col min="5640" max="5640" width="20.5546875" style="6" customWidth="1"/>
    <col min="5641" max="5641" width="18.6640625" style="6" customWidth="1"/>
    <col min="5642" max="5890" width="8.88671875" style="6"/>
    <col min="5891" max="5891" width="20.88671875" style="6" customWidth="1"/>
    <col min="5892" max="5892" width="23.109375" style="6" customWidth="1"/>
    <col min="5893" max="5893" width="21.5546875" style="6" customWidth="1"/>
    <col min="5894" max="5894" width="18.5546875" style="6" customWidth="1"/>
    <col min="5895" max="5895" width="19.5546875" style="6" customWidth="1"/>
    <col min="5896" max="5896" width="20.5546875" style="6" customWidth="1"/>
    <col min="5897" max="5897" width="18.6640625" style="6" customWidth="1"/>
    <col min="5898" max="6146" width="8.88671875" style="6"/>
    <col min="6147" max="6147" width="20.88671875" style="6" customWidth="1"/>
    <col min="6148" max="6148" width="23.109375" style="6" customWidth="1"/>
    <col min="6149" max="6149" width="21.5546875" style="6" customWidth="1"/>
    <col min="6150" max="6150" width="18.5546875" style="6" customWidth="1"/>
    <col min="6151" max="6151" width="19.5546875" style="6" customWidth="1"/>
    <col min="6152" max="6152" width="20.5546875" style="6" customWidth="1"/>
    <col min="6153" max="6153" width="18.6640625" style="6" customWidth="1"/>
    <col min="6154" max="6402" width="8.88671875" style="6"/>
    <col min="6403" max="6403" width="20.88671875" style="6" customWidth="1"/>
    <col min="6404" max="6404" width="23.109375" style="6" customWidth="1"/>
    <col min="6405" max="6405" width="21.5546875" style="6" customWidth="1"/>
    <col min="6406" max="6406" width="18.5546875" style="6" customWidth="1"/>
    <col min="6407" max="6407" width="19.5546875" style="6" customWidth="1"/>
    <col min="6408" max="6408" width="20.5546875" style="6" customWidth="1"/>
    <col min="6409" max="6409" width="18.6640625" style="6" customWidth="1"/>
    <col min="6410" max="6658" width="8.88671875" style="6"/>
    <col min="6659" max="6659" width="20.88671875" style="6" customWidth="1"/>
    <col min="6660" max="6660" width="23.109375" style="6" customWidth="1"/>
    <col min="6661" max="6661" width="21.5546875" style="6" customWidth="1"/>
    <col min="6662" max="6662" width="18.5546875" style="6" customWidth="1"/>
    <col min="6663" max="6663" width="19.5546875" style="6" customWidth="1"/>
    <col min="6664" max="6664" width="20.5546875" style="6" customWidth="1"/>
    <col min="6665" max="6665" width="18.6640625" style="6" customWidth="1"/>
    <col min="6666" max="6914" width="8.88671875" style="6"/>
    <col min="6915" max="6915" width="20.88671875" style="6" customWidth="1"/>
    <col min="6916" max="6916" width="23.109375" style="6" customWidth="1"/>
    <col min="6917" max="6917" width="21.5546875" style="6" customWidth="1"/>
    <col min="6918" max="6918" width="18.5546875" style="6" customWidth="1"/>
    <col min="6919" max="6919" width="19.5546875" style="6" customWidth="1"/>
    <col min="6920" max="6920" width="20.5546875" style="6" customWidth="1"/>
    <col min="6921" max="6921" width="18.6640625" style="6" customWidth="1"/>
    <col min="6922" max="7170" width="8.88671875" style="6"/>
    <col min="7171" max="7171" width="20.88671875" style="6" customWidth="1"/>
    <col min="7172" max="7172" width="23.109375" style="6" customWidth="1"/>
    <col min="7173" max="7173" width="21.5546875" style="6" customWidth="1"/>
    <col min="7174" max="7174" width="18.5546875" style="6" customWidth="1"/>
    <col min="7175" max="7175" width="19.5546875" style="6" customWidth="1"/>
    <col min="7176" max="7176" width="20.5546875" style="6" customWidth="1"/>
    <col min="7177" max="7177" width="18.6640625" style="6" customWidth="1"/>
    <col min="7178" max="7426" width="8.88671875" style="6"/>
    <col min="7427" max="7427" width="20.88671875" style="6" customWidth="1"/>
    <col min="7428" max="7428" width="23.109375" style="6" customWidth="1"/>
    <col min="7429" max="7429" width="21.5546875" style="6" customWidth="1"/>
    <col min="7430" max="7430" width="18.5546875" style="6" customWidth="1"/>
    <col min="7431" max="7431" width="19.5546875" style="6" customWidth="1"/>
    <col min="7432" max="7432" width="20.5546875" style="6" customWidth="1"/>
    <col min="7433" max="7433" width="18.6640625" style="6" customWidth="1"/>
    <col min="7434" max="7682" width="8.88671875" style="6"/>
    <col min="7683" max="7683" width="20.88671875" style="6" customWidth="1"/>
    <col min="7684" max="7684" width="23.109375" style="6" customWidth="1"/>
    <col min="7685" max="7685" width="21.5546875" style="6" customWidth="1"/>
    <col min="7686" max="7686" width="18.5546875" style="6" customWidth="1"/>
    <col min="7687" max="7687" width="19.5546875" style="6" customWidth="1"/>
    <col min="7688" max="7688" width="20.5546875" style="6" customWidth="1"/>
    <col min="7689" max="7689" width="18.6640625" style="6" customWidth="1"/>
    <col min="7690" max="7938" width="8.88671875" style="6"/>
    <col min="7939" max="7939" width="20.88671875" style="6" customWidth="1"/>
    <col min="7940" max="7940" width="23.109375" style="6" customWidth="1"/>
    <col min="7941" max="7941" width="21.5546875" style="6" customWidth="1"/>
    <col min="7942" max="7942" width="18.5546875" style="6" customWidth="1"/>
    <col min="7943" max="7943" width="19.5546875" style="6" customWidth="1"/>
    <col min="7944" max="7944" width="20.5546875" style="6" customWidth="1"/>
    <col min="7945" max="7945" width="18.6640625" style="6" customWidth="1"/>
    <col min="7946" max="8194" width="8.88671875" style="6"/>
    <col min="8195" max="8195" width="20.88671875" style="6" customWidth="1"/>
    <col min="8196" max="8196" width="23.109375" style="6" customWidth="1"/>
    <col min="8197" max="8197" width="21.5546875" style="6" customWidth="1"/>
    <col min="8198" max="8198" width="18.5546875" style="6" customWidth="1"/>
    <col min="8199" max="8199" width="19.5546875" style="6" customWidth="1"/>
    <col min="8200" max="8200" width="20.5546875" style="6" customWidth="1"/>
    <col min="8201" max="8201" width="18.6640625" style="6" customWidth="1"/>
    <col min="8202" max="8450" width="8.88671875" style="6"/>
    <col min="8451" max="8451" width="20.88671875" style="6" customWidth="1"/>
    <col min="8452" max="8452" width="23.109375" style="6" customWidth="1"/>
    <col min="8453" max="8453" width="21.5546875" style="6" customWidth="1"/>
    <col min="8454" max="8454" width="18.5546875" style="6" customWidth="1"/>
    <col min="8455" max="8455" width="19.5546875" style="6" customWidth="1"/>
    <col min="8456" max="8456" width="20.5546875" style="6" customWidth="1"/>
    <col min="8457" max="8457" width="18.6640625" style="6" customWidth="1"/>
    <col min="8458" max="8706" width="8.88671875" style="6"/>
    <col min="8707" max="8707" width="20.88671875" style="6" customWidth="1"/>
    <col min="8708" max="8708" width="23.109375" style="6" customWidth="1"/>
    <col min="8709" max="8709" width="21.5546875" style="6" customWidth="1"/>
    <col min="8710" max="8710" width="18.5546875" style="6" customWidth="1"/>
    <col min="8711" max="8711" width="19.5546875" style="6" customWidth="1"/>
    <col min="8712" max="8712" width="20.5546875" style="6" customWidth="1"/>
    <col min="8713" max="8713" width="18.6640625" style="6" customWidth="1"/>
    <col min="8714" max="8962" width="8.88671875" style="6"/>
    <col min="8963" max="8963" width="20.88671875" style="6" customWidth="1"/>
    <col min="8964" max="8964" width="23.109375" style="6" customWidth="1"/>
    <col min="8965" max="8965" width="21.5546875" style="6" customWidth="1"/>
    <col min="8966" max="8966" width="18.5546875" style="6" customWidth="1"/>
    <col min="8967" max="8967" width="19.5546875" style="6" customWidth="1"/>
    <col min="8968" max="8968" width="20.5546875" style="6" customWidth="1"/>
    <col min="8969" max="8969" width="18.6640625" style="6" customWidth="1"/>
    <col min="8970" max="9218" width="8.88671875" style="6"/>
    <col min="9219" max="9219" width="20.88671875" style="6" customWidth="1"/>
    <col min="9220" max="9220" width="23.109375" style="6" customWidth="1"/>
    <col min="9221" max="9221" width="21.5546875" style="6" customWidth="1"/>
    <col min="9222" max="9222" width="18.5546875" style="6" customWidth="1"/>
    <col min="9223" max="9223" width="19.5546875" style="6" customWidth="1"/>
    <col min="9224" max="9224" width="20.5546875" style="6" customWidth="1"/>
    <col min="9225" max="9225" width="18.6640625" style="6" customWidth="1"/>
    <col min="9226" max="9474" width="8.88671875" style="6"/>
    <col min="9475" max="9475" width="20.88671875" style="6" customWidth="1"/>
    <col min="9476" max="9476" width="23.109375" style="6" customWidth="1"/>
    <col min="9477" max="9477" width="21.5546875" style="6" customWidth="1"/>
    <col min="9478" max="9478" width="18.5546875" style="6" customWidth="1"/>
    <col min="9479" max="9479" width="19.5546875" style="6" customWidth="1"/>
    <col min="9480" max="9480" width="20.5546875" style="6" customWidth="1"/>
    <col min="9481" max="9481" width="18.6640625" style="6" customWidth="1"/>
    <col min="9482" max="9730" width="8.88671875" style="6"/>
    <col min="9731" max="9731" width="20.88671875" style="6" customWidth="1"/>
    <col min="9732" max="9732" width="23.109375" style="6" customWidth="1"/>
    <col min="9733" max="9733" width="21.5546875" style="6" customWidth="1"/>
    <col min="9734" max="9734" width="18.5546875" style="6" customWidth="1"/>
    <col min="9735" max="9735" width="19.5546875" style="6" customWidth="1"/>
    <col min="9736" max="9736" width="20.5546875" style="6" customWidth="1"/>
    <col min="9737" max="9737" width="18.6640625" style="6" customWidth="1"/>
    <col min="9738" max="9986" width="8.88671875" style="6"/>
    <col min="9987" max="9987" width="20.88671875" style="6" customWidth="1"/>
    <col min="9988" max="9988" width="23.109375" style="6" customWidth="1"/>
    <col min="9989" max="9989" width="21.5546875" style="6" customWidth="1"/>
    <col min="9990" max="9990" width="18.5546875" style="6" customWidth="1"/>
    <col min="9991" max="9991" width="19.5546875" style="6" customWidth="1"/>
    <col min="9992" max="9992" width="20.5546875" style="6" customWidth="1"/>
    <col min="9993" max="9993" width="18.6640625" style="6" customWidth="1"/>
    <col min="9994" max="10242" width="8.88671875" style="6"/>
    <col min="10243" max="10243" width="20.88671875" style="6" customWidth="1"/>
    <col min="10244" max="10244" width="23.109375" style="6" customWidth="1"/>
    <col min="10245" max="10245" width="21.5546875" style="6" customWidth="1"/>
    <col min="10246" max="10246" width="18.5546875" style="6" customWidth="1"/>
    <col min="10247" max="10247" width="19.5546875" style="6" customWidth="1"/>
    <col min="10248" max="10248" width="20.5546875" style="6" customWidth="1"/>
    <col min="10249" max="10249" width="18.6640625" style="6" customWidth="1"/>
    <col min="10250" max="10498" width="8.88671875" style="6"/>
    <col min="10499" max="10499" width="20.88671875" style="6" customWidth="1"/>
    <col min="10500" max="10500" width="23.109375" style="6" customWidth="1"/>
    <col min="10501" max="10501" width="21.5546875" style="6" customWidth="1"/>
    <col min="10502" max="10502" width="18.5546875" style="6" customWidth="1"/>
    <col min="10503" max="10503" width="19.5546875" style="6" customWidth="1"/>
    <col min="10504" max="10504" width="20.5546875" style="6" customWidth="1"/>
    <col min="10505" max="10505" width="18.6640625" style="6" customWidth="1"/>
    <col min="10506" max="10754" width="8.88671875" style="6"/>
    <col min="10755" max="10755" width="20.88671875" style="6" customWidth="1"/>
    <col min="10756" max="10756" width="23.109375" style="6" customWidth="1"/>
    <col min="10757" max="10757" width="21.5546875" style="6" customWidth="1"/>
    <col min="10758" max="10758" width="18.5546875" style="6" customWidth="1"/>
    <col min="10759" max="10759" width="19.5546875" style="6" customWidth="1"/>
    <col min="10760" max="10760" width="20.5546875" style="6" customWidth="1"/>
    <col min="10761" max="10761" width="18.6640625" style="6" customWidth="1"/>
    <col min="10762" max="11010" width="8.88671875" style="6"/>
    <col min="11011" max="11011" width="20.88671875" style="6" customWidth="1"/>
    <col min="11012" max="11012" width="23.109375" style="6" customWidth="1"/>
    <col min="11013" max="11013" width="21.5546875" style="6" customWidth="1"/>
    <col min="11014" max="11014" width="18.5546875" style="6" customWidth="1"/>
    <col min="11015" max="11015" width="19.5546875" style="6" customWidth="1"/>
    <col min="11016" max="11016" width="20.5546875" style="6" customWidth="1"/>
    <col min="11017" max="11017" width="18.6640625" style="6" customWidth="1"/>
    <col min="11018" max="11266" width="8.88671875" style="6"/>
    <col min="11267" max="11267" width="20.88671875" style="6" customWidth="1"/>
    <col min="11268" max="11268" width="23.109375" style="6" customWidth="1"/>
    <col min="11269" max="11269" width="21.5546875" style="6" customWidth="1"/>
    <col min="11270" max="11270" width="18.5546875" style="6" customWidth="1"/>
    <col min="11271" max="11271" width="19.5546875" style="6" customWidth="1"/>
    <col min="11272" max="11272" width="20.5546875" style="6" customWidth="1"/>
    <col min="11273" max="11273" width="18.6640625" style="6" customWidth="1"/>
    <col min="11274" max="11522" width="8.88671875" style="6"/>
    <col min="11523" max="11523" width="20.88671875" style="6" customWidth="1"/>
    <col min="11524" max="11524" width="23.109375" style="6" customWidth="1"/>
    <col min="11525" max="11525" width="21.5546875" style="6" customWidth="1"/>
    <col min="11526" max="11526" width="18.5546875" style="6" customWidth="1"/>
    <col min="11527" max="11527" width="19.5546875" style="6" customWidth="1"/>
    <col min="11528" max="11528" width="20.5546875" style="6" customWidth="1"/>
    <col min="11529" max="11529" width="18.6640625" style="6" customWidth="1"/>
    <col min="11530" max="11778" width="8.88671875" style="6"/>
    <col min="11779" max="11779" width="20.88671875" style="6" customWidth="1"/>
    <col min="11780" max="11780" width="23.109375" style="6" customWidth="1"/>
    <col min="11781" max="11781" width="21.5546875" style="6" customWidth="1"/>
    <col min="11782" max="11782" width="18.5546875" style="6" customWidth="1"/>
    <col min="11783" max="11783" width="19.5546875" style="6" customWidth="1"/>
    <col min="11784" max="11784" width="20.5546875" style="6" customWidth="1"/>
    <col min="11785" max="11785" width="18.6640625" style="6" customWidth="1"/>
    <col min="11786" max="12034" width="8.88671875" style="6"/>
    <col min="12035" max="12035" width="20.88671875" style="6" customWidth="1"/>
    <col min="12036" max="12036" width="23.109375" style="6" customWidth="1"/>
    <col min="12037" max="12037" width="21.5546875" style="6" customWidth="1"/>
    <col min="12038" max="12038" width="18.5546875" style="6" customWidth="1"/>
    <col min="12039" max="12039" width="19.5546875" style="6" customWidth="1"/>
    <col min="12040" max="12040" width="20.5546875" style="6" customWidth="1"/>
    <col min="12041" max="12041" width="18.6640625" style="6" customWidth="1"/>
    <col min="12042" max="12290" width="8.88671875" style="6"/>
    <col min="12291" max="12291" width="20.88671875" style="6" customWidth="1"/>
    <col min="12292" max="12292" width="23.109375" style="6" customWidth="1"/>
    <col min="12293" max="12293" width="21.5546875" style="6" customWidth="1"/>
    <col min="12294" max="12294" width="18.5546875" style="6" customWidth="1"/>
    <col min="12295" max="12295" width="19.5546875" style="6" customWidth="1"/>
    <col min="12296" max="12296" width="20.5546875" style="6" customWidth="1"/>
    <col min="12297" max="12297" width="18.6640625" style="6" customWidth="1"/>
    <col min="12298" max="12546" width="8.88671875" style="6"/>
    <col min="12547" max="12547" width="20.88671875" style="6" customWidth="1"/>
    <col min="12548" max="12548" width="23.109375" style="6" customWidth="1"/>
    <col min="12549" max="12549" width="21.5546875" style="6" customWidth="1"/>
    <col min="12550" max="12550" width="18.5546875" style="6" customWidth="1"/>
    <col min="12551" max="12551" width="19.5546875" style="6" customWidth="1"/>
    <col min="12552" max="12552" width="20.5546875" style="6" customWidth="1"/>
    <col min="12553" max="12553" width="18.6640625" style="6" customWidth="1"/>
    <col min="12554" max="12802" width="8.88671875" style="6"/>
    <col min="12803" max="12803" width="20.88671875" style="6" customWidth="1"/>
    <col min="12804" max="12804" width="23.109375" style="6" customWidth="1"/>
    <col min="12805" max="12805" width="21.5546875" style="6" customWidth="1"/>
    <col min="12806" max="12806" width="18.5546875" style="6" customWidth="1"/>
    <col min="12807" max="12807" width="19.5546875" style="6" customWidth="1"/>
    <col min="12808" max="12808" width="20.5546875" style="6" customWidth="1"/>
    <col min="12809" max="12809" width="18.6640625" style="6" customWidth="1"/>
    <col min="12810" max="13058" width="8.88671875" style="6"/>
    <col min="13059" max="13059" width="20.88671875" style="6" customWidth="1"/>
    <col min="13060" max="13060" width="23.109375" style="6" customWidth="1"/>
    <col min="13061" max="13061" width="21.5546875" style="6" customWidth="1"/>
    <col min="13062" max="13062" width="18.5546875" style="6" customWidth="1"/>
    <col min="13063" max="13063" width="19.5546875" style="6" customWidth="1"/>
    <col min="13064" max="13064" width="20.5546875" style="6" customWidth="1"/>
    <col min="13065" max="13065" width="18.6640625" style="6" customWidth="1"/>
    <col min="13066" max="13314" width="8.88671875" style="6"/>
    <col min="13315" max="13315" width="20.88671875" style="6" customWidth="1"/>
    <col min="13316" max="13316" width="23.109375" style="6" customWidth="1"/>
    <col min="13317" max="13317" width="21.5546875" style="6" customWidth="1"/>
    <col min="13318" max="13318" width="18.5546875" style="6" customWidth="1"/>
    <col min="13319" max="13319" width="19.5546875" style="6" customWidth="1"/>
    <col min="13320" max="13320" width="20.5546875" style="6" customWidth="1"/>
    <col min="13321" max="13321" width="18.6640625" style="6" customWidth="1"/>
    <col min="13322" max="13570" width="8.88671875" style="6"/>
    <col min="13571" max="13571" width="20.88671875" style="6" customWidth="1"/>
    <col min="13572" max="13572" width="23.109375" style="6" customWidth="1"/>
    <col min="13573" max="13573" width="21.5546875" style="6" customWidth="1"/>
    <col min="13574" max="13574" width="18.5546875" style="6" customWidth="1"/>
    <col min="13575" max="13575" width="19.5546875" style="6" customWidth="1"/>
    <col min="13576" max="13576" width="20.5546875" style="6" customWidth="1"/>
    <col min="13577" max="13577" width="18.6640625" style="6" customWidth="1"/>
    <col min="13578" max="13826" width="8.88671875" style="6"/>
    <col min="13827" max="13827" width="20.88671875" style="6" customWidth="1"/>
    <col min="13828" max="13828" width="23.109375" style="6" customWidth="1"/>
    <col min="13829" max="13829" width="21.5546875" style="6" customWidth="1"/>
    <col min="13830" max="13830" width="18.5546875" style="6" customWidth="1"/>
    <col min="13831" max="13831" width="19.5546875" style="6" customWidth="1"/>
    <col min="13832" max="13832" width="20.5546875" style="6" customWidth="1"/>
    <col min="13833" max="13833" width="18.6640625" style="6" customWidth="1"/>
    <col min="13834" max="14082" width="8.88671875" style="6"/>
    <col min="14083" max="14083" width="20.88671875" style="6" customWidth="1"/>
    <col min="14084" max="14084" width="23.109375" style="6" customWidth="1"/>
    <col min="14085" max="14085" width="21.5546875" style="6" customWidth="1"/>
    <col min="14086" max="14086" width="18.5546875" style="6" customWidth="1"/>
    <col min="14087" max="14087" width="19.5546875" style="6" customWidth="1"/>
    <col min="14088" max="14088" width="20.5546875" style="6" customWidth="1"/>
    <col min="14089" max="14089" width="18.6640625" style="6" customWidth="1"/>
    <col min="14090" max="14338" width="8.88671875" style="6"/>
    <col min="14339" max="14339" width="20.88671875" style="6" customWidth="1"/>
    <col min="14340" max="14340" width="23.109375" style="6" customWidth="1"/>
    <col min="14341" max="14341" width="21.5546875" style="6" customWidth="1"/>
    <col min="14342" max="14342" width="18.5546875" style="6" customWidth="1"/>
    <col min="14343" max="14343" width="19.5546875" style="6" customWidth="1"/>
    <col min="14344" max="14344" width="20.5546875" style="6" customWidth="1"/>
    <col min="14345" max="14345" width="18.6640625" style="6" customWidth="1"/>
    <col min="14346" max="14594" width="8.88671875" style="6"/>
    <col min="14595" max="14595" width="20.88671875" style="6" customWidth="1"/>
    <col min="14596" max="14596" width="23.109375" style="6" customWidth="1"/>
    <col min="14597" max="14597" width="21.5546875" style="6" customWidth="1"/>
    <col min="14598" max="14598" width="18.5546875" style="6" customWidth="1"/>
    <col min="14599" max="14599" width="19.5546875" style="6" customWidth="1"/>
    <col min="14600" max="14600" width="20.5546875" style="6" customWidth="1"/>
    <col min="14601" max="14601" width="18.6640625" style="6" customWidth="1"/>
    <col min="14602" max="14850" width="8.88671875" style="6"/>
    <col min="14851" max="14851" width="20.88671875" style="6" customWidth="1"/>
    <col min="14852" max="14852" width="23.109375" style="6" customWidth="1"/>
    <col min="14853" max="14853" width="21.5546875" style="6" customWidth="1"/>
    <col min="14854" max="14854" width="18.5546875" style="6" customWidth="1"/>
    <col min="14855" max="14855" width="19.5546875" style="6" customWidth="1"/>
    <col min="14856" max="14856" width="20.5546875" style="6" customWidth="1"/>
    <col min="14857" max="14857" width="18.6640625" style="6" customWidth="1"/>
    <col min="14858" max="15106" width="8.88671875" style="6"/>
    <col min="15107" max="15107" width="20.88671875" style="6" customWidth="1"/>
    <col min="15108" max="15108" width="23.109375" style="6" customWidth="1"/>
    <col min="15109" max="15109" width="21.5546875" style="6" customWidth="1"/>
    <col min="15110" max="15110" width="18.5546875" style="6" customWidth="1"/>
    <col min="15111" max="15111" width="19.5546875" style="6" customWidth="1"/>
    <col min="15112" max="15112" width="20.5546875" style="6" customWidth="1"/>
    <col min="15113" max="15113" width="18.6640625" style="6" customWidth="1"/>
    <col min="15114" max="15362" width="8.88671875" style="6"/>
    <col min="15363" max="15363" width="20.88671875" style="6" customWidth="1"/>
    <col min="15364" max="15364" width="23.109375" style="6" customWidth="1"/>
    <col min="15365" max="15365" width="21.5546875" style="6" customWidth="1"/>
    <col min="15366" max="15366" width="18.5546875" style="6" customWidth="1"/>
    <col min="15367" max="15367" width="19.5546875" style="6" customWidth="1"/>
    <col min="15368" max="15368" width="20.5546875" style="6" customWidth="1"/>
    <col min="15369" max="15369" width="18.6640625" style="6" customWidth="1"/>
    <col min="15370" max="15618" width="8.88671875" style="6"/>
    <col min="15619" max="15619" width="20.88671875" style="6" customWidth="1"/>
    <col min="15620" max="15620" width="23.109375" style="6" customWidth="1"/>
    <col min="15621" max="15621" width="21.5546875" style="6" customWidth="1"/>
    <col min="15622" max="15622" width="18.5546875" style="6" customWidth="1"/>
    <col min="15623" max="15623" width="19.5546875" style="6" customWidth="1"/>
    <col min="15624" max="15624" width="20.5546875" style="6" customWidth="1"/>
    <col min="15625" max="15625" width="18.6640625" style="6" customWidth="1"/>
    <col min="15626" max="15874" width="8.88671875" style="6"/>
    <col min="15875" max="15875" width="20.88671875" style="6" customWidth="1"/>
    <col min="15876" max="15876" width="23.109375" style="6" customWidth="1"/>
    <col min="15877" max="15877" width="21.5546875" style="6" customWidth="1"/>
    <col min="15878" max="15878" width="18.5546875" style="6" customWidth="1"/>
    <col min="15879" max="15879" width="19.5546875" style="6" customWidth="1"/>
    <col min="15880" max="15880" width="20.5546875" style="6" customWidth="1"/>
    <col min="15881" max="15881" width="18.6640625" style="6" customWidth="1"/>
    <col min="15882" max="16130" width="8.88671875" style="6"/>
    <col min="16131" max="16131" width="20.88671875" style="6" customWidth="1"/>
    <col min="16132" max="16132" width="23.109375" style="6" customWidth="1"/>
    <col min="16133" max="16133" width="21.5546875" style="6" customWidth="1"/>
    <col min="16134" max="16134" width="18.5546875" style="6" customWidth="1"/>
    <col min="16135" max="16135" width="19.5546875" style="6" customWidth="1"/>
    <col min="16136" max="16136" width="20.5546875" style="6" customWidth="1"/>
    <col min="16137" max="16137" width="18.6640625" style="6" customWidth="1"/>
    <col min="16138" max="16384" width="8.88671875" style="6"/>
  </cols>
  <sheetData>
    <row r="1" spans="1:7" ht="15.75" customHeight="1">
      <c r="A1" s="24" t="s">
        <v>26</v>
      </c>
    </row>
    <row r="2" spans="1:7" ht="39.6">
      <c r="A2" s="7"/>
      <c r="B2" s="15"/>
      <c r="C2" s="6" t="s">
        <v>142</v>
      </c>
    </row>
    <row r="3" spans="1:7">
      <c r="A3" s="7" t="s">
        <v>22</v>
      </c>
      <c r="B3" s="6" t="s">
        <v>23</v>
      </c>
      <c r="C3" s="6" t="s">
        <v>24</v>
      </c>
      <c r="D3" s="6" t="s">
        <v>25</v>
      </c>
      <c r="E3" s="6" t="s">
        <v>78</v>
      </c>
      <c r="F3" s="6" t="s">
        <v>149</v>
      </c>
      <c r="G3" s="6" t="s">
        <v>147</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148</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84</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85</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86</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87</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88</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89</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90</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91</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92</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93</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94</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95</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96</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97</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98</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99</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100</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101</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102</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103</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104</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105</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106</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107</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108</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109</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110</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111</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112</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113</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114</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115</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116</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117</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118</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119</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120</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121</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122</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123</v>
      </c>
      <c r="F2542" s="28">
        <f>+B2542/B2478-1</f>
        <v>7.042521784676925E-2</v>
      </c>
      <c r="G2542" s="10"/>
      <c r="H2542" s="10"/>
      <c r="I2542" s="10"/>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124</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125</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126</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127</v>
      </c>
      <c r="F2794" s="28">
        <f>+B2794/B2731-1</f>
        <v>3.824258807200076E-2</v>
      </c>
      <c r="G2794" s="10"/>
      <c r="H2794" s="10"/>
      <c r="I2794" s="10"/>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128</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129</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130</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131</v>
      </c>
      <c r="F3045" s="28">
        <f>+B3045/B2982-1</f>
        <v>6.6446807161255173E-2</v>
      </c>
      <c r="G3045" s="10"/>
      <c r="H3045" s="10"/>
      <c r="I3045" s="10"/>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132</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133</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134</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298</v>
      </c>
      <c r="F3296" s="29">
        <f>+B3296/B3233-1</f>
        <v>-0.13519750425962362</v>
      </c>
      <c r="G3296" s="102"/>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05"/>
      <c r="F3324" s="106"/>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11">
        <v>43545</v>
      </c>
      <c r="B3351" s="110">
        <v>5703.28</v>
      </c>
      <c r="C3351" s="110">
        <v>5075.16</v>
      </c>
      <c r="D3351" s="110">
        <v>2854.88</v>
      </c>
    </row>
    <row r="3352" spans="1:6">
      <c r="A3352" s="111">
        <v>43546</v>
      </c>
      <c r="B3352" s="110">
        <v>5595.5</v>
      </c>
      <c r="C3352" s="110">
        <v>4979.1400000000003</v>
      </c>
      <c r="D3352" s="110">
        <v>2800.71</v>
      </c>
    </row>
    <row r="3353" spans="1:6">
      <c r="A3353" s="111">
        <v>43549</v>
      </c>
      <c r="B3353" s="110">
        <v>5591.23</v>
      </c>
      <c r="C3353" s="110">
        <v>4975.2299999999996</v>
      </c>
      <c r="D3353" s="110">
        <v>2798.36</v>
      </c>
    </row>
    <row r="3354" spans="1:6">
      <c r="A3354" s="111">
        <v>43550</v>
      </c>
      <c r="B3354" s="110">
        <v>5631.39</v>
      </c>
      <c r="C3354" s="110">
        <v>5010.96</v>
      </c>
      <c r="D3354" s="110">
        <v>2818.46</v>
      </c>
    </row>
    <row r="3355" spans="1:6">
      <c r="A3355" s="111">
        <v>43551</v>
      </c>
      <c r="B3355" s="110">
        <v>5605.32</v>
      </c>
      <c r="C3355" s="110">
        <v>4987.74</v>
      </c>
      <c r="D3355" s="110">
        <v>2805.37</v>
      </c>
    </row>
    <row r="3356" spans="1:6">
      <c r="A3356" s="111">
        <v>43552</v>
      </c>
      <c r="B3356" s="110">
        <v>5626.32</v>
      </c>
      <c r="C3356" s="110">
        <v>5006.1899999999996</v>
      </c>
      <c r="D3356" s="110">
        <v>2815.44</v>
      </c>
    </row>
    <row r="3357" spans="1:6">
      <c r="A3357" s="111">
        <v>43553</v>
      </c>
      <c r="B3357" s="110">
        <v>5664.46</v>
      </c>
      <c r="C3357" s="110">
        <v>5040.0600000000004</v>
      </c>
      <c r="D3357" s="110">
        <v>2834.4</v>
      </c>
      <c r="E3357" s="6" t="s">
        <v>302</v>
      </c>
      <c r="F3357" s="29">
        <f>+B3357/B3296-1</f>
        <v>0.13647872686197626</v>
      </c>
    </row>
    <row r="3358" spans="1:6">
      <c r="A3358" s="111">
        <v>43556</v>
      </c>
      <c r="B3358" s="110">
        <v>5730.04</v>
      </c>
      <c r="C3358" s="110">
        <v>5098.3999999999996</v>
      </c>
      <c r="D3358" s="110">
        <v>2867.19</v>
      </c>
    </row>
    <row r="3359" spans="1:6">
      <c r="A3359" s="111">
        <v>43557</v>
      </c>
      <c r="B3359" s="110">
        <v>5730.35</v>
      </c>
      <c r="C3359" s="110">
        <v>5098.62</v>
      </c>
      <c r="D3359" s="11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25"/>
      <c r="F3396" s="126"/>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303</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310</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45">
        <v>43745</v>
      </c>
      <c r="B3489" s="144">
        <v>5933.76</v>
      </c>
      <c r="C3489" s="144">
        <v>5263.42</v>
      </c>
      <c r="D3489" s="144">
        <v>2938.79</v>
      </c>
    </row>
    <row r="3490" spans="1:4">
      <c r="A3490" s="145">
        <v>43746</v>
      </c>
      <c r="B3490" s="144">
        <v>5841.57</v>
      </c>
      <c r="C3490" s="144">
        <v>5181.6099999999997</v>
      </c>
      <c r="D3490" s="144">
        <v>2893.06</v>
      </c>
    </row>
    <row r="3491" spans="1:4">
      <c r="A3491" s="145">
        <v>43747</v>
      </c>
      <c r="B3491" s="144">
        <v>5896.6</v>
      </c>
      <c r="C3491" s="144">
        <v>5229.93</v>
      </c>
      <c r="D3491" s="144">
        <v>2919.4</v>
      </c>
    </row>
    <row r="3492" spans="1:4">
      <c r="A3492" s="145">
        <v>43748</v>
      </c>
      <c r="B3492" s="144">
        <v>5934.56</v>
      </c>
      <c r="C3492" s="144">
        <v>5263.57</v>
      </c>
      <c r="D3492" s="144">
        <v>2938.13</v>
      </c>
    </row>
    <row r="3493" spans="1:4">
      <c r="A3493" s="145">
        <v>43749</v>
      </c>
      <c r="B3493" s="144">
        <v>6000.04</v>
      </c>
      <c r="C3493" s="144">
        <v>5321.49</v>
      </c>
      <c r="D3493" s="144">
        <v>2970.27</v>
      </c>
    </row>
    <row r="3494" spans="1:4">
      <c r="A3494" s="145">
        <v>43752</v>
      </c>
      <c r="B3494" s="144">
        <v>5991.72</v>
      </c>
      <c r="C3494" s="144">
        <v>5314.11</v>
      </c>
      <c r="D3494" s="144">
        <v>2966.15</v>
      </c>
    </row>
    <row r="3495" spans="1:4">
      <c r="A3495" s="145">
        <v>43753</v>
      </c>
      <c r="B3495" s="144">
        <v>6051.39</v>
      </c>
      <c r="C3495" s="144">
        <v>5367.03</v>
      </c>
      <c r="D3495" s="144">
        <v>2995.68</v>
      </c>
    </row>
    <row r="3496" spans="1:4">
      <c r="A3496" s="145">
        <v>43754</v>
      </c>
      <c r="B3496" s="144">
        <v>6039.69</v>
      </c>
      <c r="C3496" s="144">
        <v>5356.55</v>
      </c>
      <c r="D3496" s="144">
        <v>2989.69</v>
      </c>
    </row>
    <row r="3497" spans="1:4">
      <c r="A3497" s="145">
        <v>43755</v>
      </c>
      <c r="B3497" s="144">
        <v>6056.84</v>
      </c>
      <c r="C3497" s="144">
        <v>5371.64</v>
      </c>
      <c r="D3497" s="144">
        <v>2997.95</v>
      </c>
    </row>
    <row r="3498" spans="1:4">
      <c r="A3498" s="145">
        <v>43756</v>
      </c>
      <c r="B3498" s="144">
        <v>6033.26</v>
      </c>
      <c r="C3498" s="144">
        <v>5350.68</v>
      </c>
      <c r="D3498" s="144">
        <v>2986.2</v>
      </c>
    </row>
    <row r="3499" spans="1:4">
      <c r="A3499" s="145">
        <v>43759</v>
      </c>
      <c r="B3499" s="144">
        <v>6074.9</v>
      </c>
      <c r="C3499" s="144">
        <v>5387.56</v>
      </c>
      <c r="D3499" s="144">
        <v>3006.72</v>
      </c>
    </row>
    <row r="3500" spans="1:4">
      <c r="A3500" s="145">
        <v>43760</v>
      </c>
      <c r="B3500" s="144">
        <v>6053.42</v>
      </c>
      <c r="C3500" s="144">
        <v>5368.45</v>
      </c>
      <c r="D3500" s="144">
        <v>2995.99</v>
      </c>
    </row>
    <row r="3501" spans="1:4">
      <c r="A3501" s="145">
        <v>43761</v>
      </c>
      <c r="B3501" s="144">
        <v>6070.87</v>
      </c>
      <c r="C3501" s="144">
        <v>5383.88</v>
      </c>
      <c r="D3501" s="144">
        <v>3004.52</v>
      </c>
    </row>
    <row r="3502" spans="1:4">
      <c r="A3502" s="145">
        <v>43762</v>
      </c>
      <c r="B3502" s="144">
        <v>6082.54</v>
      </c>
      <c r="C3502" s="144">
        <v>5394.22</v>
      </c>
      <c r="D3502" s="144">
        <v>3010.29</v>
      </c>
    </row>
    <row r="3503" spans="1:4">
      <c r="A3503" s="145">
        <v>43763</v>
      </c>
      <c r="B3503" s="144">
        <v>6107.42</v>
      </c>
      <c r="C3503" s="144">
        <v>5416.26</v>
      </c>
      <c r="D3503" s="144">
        <v>3022.55</v>
      </c>
    </row>
    <row r="3504" spans="1:4">
      <c r="A3504" s="145">
        <v>43766</v>
      </c>
      <c r="B3504" s="144">
        <v>6141.51</v>
      </c>
      <c r="C3504" s="144">
        <v>5446.49</v>
      </c>
      <c r="D3504" s="144">
        <v>3039.42</v>
      </c>
    </row>
    <row r="3505" spans="1:8">
      <c r="A3505" s="145">
        <v>43767</v>
      </c>
      <c r="B3505" s="144">
        <v>6136.47</v>
      </c>
      <c r="C3505" s="144">
        <v>5442</v>
      </c>
      <c r="D3505" s="144">
        <v>3036.89</v>
      </c>
    </row>
    <row r="3506" spans="1:8">
      <c r="A3506" s="145">
        <v>43768</v>
      </c>
      <c r="B3506" s="144">
        <v>6156.93</v>
      </c>
      <c r="C3506" s="144">
        <v>5460.01</v>
      </c>
      <c r="D3506" s="144">
        <v>3046.77</v>
      </c>
    </row>
    <row r="3507" spans="1:8">
      <c r="A3507" s="145">
        <v>43769</v>
      </c>
      <c r="B3507" s="144">
        <v>6138.73</v>
      </c>
      <c r="C3507" s="144">
        <v>5443.77</v>
      </c>
      <c r="D3507" s="144">
        <v>3037.56</v>
      </c>
    </row>
    <row r="3508" spans="1:8">
      <c r="A3508" s="145">
        <v>43770</v>
      </c>
      <c r="B3508" s="144">
        <v>6198.59</v>
      </c>
      <c r="C3508" s="144">
        <v>5496.7</v>
      </c>
      <c r="D3508" s="144">
        <v>3066.91</v>
      </c>
    </row>
    <row r="3509" spans="1:8">
      <c r="A3509" s="145">
        <v>43773</v>
      </c>
      <c r="B3509" s="144">
        <v>6221.63</v>
      </c>
      <c r="C3509" s="144">
        <v>5517.11</v>
      </c>
      <c r="D3509" s="144">
        <v>3078.27</v>
      </c>
      <c r="G3509" s="29"/>
      <c r="H3509" s="29"/>
    </row>
    <row r="3510" spans="1:8">
      <c r="A3510" s="156">
        <v>43774</v>
      </c>
      <c r="B3510" s="157">
        <v>6214.28</v>
      </c>
      <c r="C3510" s="158">
        <v>5510.58</v>
      </c>
      <c r="D3510" s="159">
        <v>3074.62</v>
      </c>
    </row>
    <row r="3511" spans="1:8">
      <c r="A3511" s="156">
        <v>43775</v>
      </c>
      <c r="B3511" s="157">
        <v>6219.1</v>
      </c>
      <c r="C3511" s="158">
        <v>5514.73</v>
      </c>
      <c r="D3511" s="159">
        <v>3076.78</v>
      </c>
      <c r="F3511" s="6"/>
      <c r="G3511" s="29"/>
    </row>
    <row r="3512" spans="1:8">
      <c r="A3512" s="156">
        <v>43776</v>
      </c>
      <c r="B3512" s="157">
        <v>6238.99</v>
      </c>
      <c r="C3512" s="158">
        <v>5531.6</v>
      </c>
      <c r="D3512" s="159">
        <v>3085.18</v>
      </c>
      <c r="F3512" s="6"/>
      <c r="G3512" s="29"/>
    </row>
    <row r="3513" spans="1:8">
      <c r="A3513" s="156">
        <v>43777</v>
      </c>
      <c r="B3513" s="157">
        <v>6256.11</v>
      </c>
      <c r="C3513" s="158">
        <v>5546.48</v>
      </c>
      <c r="D3513" s="159">
        <v>3093.08</v>
      </c>
      <c r="F3513" s="6"/>
      <c r="G3513" s="29"/>
    </row>
    <row r="3514" spans="1:8">
      <c r="A3514" s="156">
        <v>43780</v>
      </c>
      <c r="B3514" s="157">
        <v>6243.81</v>
      </c>
      <c r="C3514" s="158">
        <v>5535.58</v>
      </c>
      <c r="D3514" s="159">
        <v>3087.01</v>
      </c>
      <c r="F3514" s="6"/>
      <c r="G3514" s="29"/>
    </row>
    <row r="3515" spans="1:8">
      <c r="A3515" s="156">
        <v>43781</v>
      </c>
      <c r="B3515" s="157">
        <v>6253.91</v>
      </c>
      <c r="C3515" s="158">
        <v>5544.45</v>
      </c>
      <c r="D3515" s="159">
        <v>3091.84</v>
      </c>
      <c r="F3515" s="6"/>
      <c r="G3515" s="29"/>
    </row>
    <row r="3516" spans="1:8">
      <c r="A3516" s="156">
        <v>43782</v>
      </c>
      <c r="B3516" s="157">
        <v>6258.58</v>
      </c>
      <c r="C3516" s="158">
        <v>5548.53</v>
      </c>
      <c r="D3516" s="159">
        <v>3094.04</v>
      </c>
      <c r="F3516" s="6"/>
      <c r="G3516" s="29"/>
    </row>
    <row r="3517" spans="1:8">
      <c r="A3517" s="156">
        <v>43783</v>
      </c>
      <c r="B3517" s="157">
        <v>6265.42</v>
      </c>
      <c r="C3517" s="158">
        <v>5554.17</v>
      </c>
      <c r="D3517" s="159">
        <v>3096.63</v>
      </c>
      <c r="F3517" s="6"/>
      <c r="G3517" s="29"/>
    </row>
    <row r="3518" spans="1:8">
      <c r="A3518" s="156">
        <v>43784</v>
      </c>
      <c r="B3518" s="157">
        <v>6314.74</v>
      </c>
      <c r="C3518" s="158">
        <v>5597.59</v>
      </c>
      <c r="D3518" s="159">
        <v>3120.46</v>
      </c>
      <c r="F3518" s="6"/>
      <c r="G3518" s="29"/>
    </row>
    <row r="3519" spans="1:8">
      <c r="A3519" s="156">
        <v>43787</v>
      </c>
      <c r="B3519" s="157">
        <v>6318.02</v>
      </c>
      <c r="C3519" s="158">
        <v>5600.47</v>
      </c>
      <c r="D3519" s="159">
        <v>3122.03</v>
      </c>
      <c r="F3519" s="6"/>
      <c r="G3519" s="29"/>
    </row>
    <row r="3520" spans="1:8">
      <c r="A3520" s="156">
        <v>43788</v>
      </c>
      <c r="B3520" s="157">
        <v>6314.66</v>
      </c>
      <c r="C3520" s="158">
        <v>5597.39</v>
      </c>
      <c r="D3520" s="159">
        <v>3120.18</v>
      </c>
      <c r="F3520" s="6"/>
      <c r="G3520" s="29"/>
    </row>
    <row r="3521" spans="1:7">
      <c r="A3521" s="156">
        <v>43789</v>
      </c>
      <c r="B3521" s="157">
        <v>6292.17</v>
      </c>
      <c r="C3521" s="158">
        <v>5577.13</v>
      </c>
      <c r="D3521" s="159">
        <v>3108.46</v>
      </c>
      <c r="F3521" s="6"/>
      <c r="G3521" s="29"/>
    </row>
    <row r="3522" spans="1:7">
      <c r="A3522" s="156">
        <v>43790</v>
      </c>
      <c r="B3522" s="157">
        <v>6282.59</v>
      </c>
      <c r="C3522" s="158">
        <v>5568.54</v>
      </c>
      <c r="D3522" s="159">
        <v>3103.54</v>
      </c>
      <c r="F3522" s="6"/>
      <c r="G3522" s="29"/>
    </row>
    <row r="3523" spans="1:7">
      <c r="A3523" s="156">
        <v>43791</v>
      </c>
      <c r="B3523" s="157">
        <v>6296.34</v>
      </c>
      <c r="C3523" s="158">
        <v>5580.7</v>
      </c>
      <c r="D3523" s="159">
        <v>3110.29</v>
      </c>
      <c r="F3523" s="6"/>
      <c r="G3523" s="29"/>
    </row>
    <row r="3524" spans="1:7">
      <c r="A3524" s="156">
        <v>43794</v>
      </c>
      <c r="B3524" s="157">
        <v>6344.36</v>
      </c>
      <c r="C3524" s="158">
        <v>5623.07</v>
      </c>
      <c r="D3524" s="159">
        <v>3133.64</v>
      </c>
      <c r="F3524" s="6"/>
      <c r="G3524" s="29"/>
    </row>
    <row r="3525" spans="1:7">
      <c r="A3525" s="156">
        <v>43795</v>
      </c>
      <c r="B3525" s="157">
        <v>6358.46</v>
      </c>
      <c r="C3525" s="158">
        <v>5635.51</v>
      </c>
      <c r="D3525" s="159">
        <v>3140.52</v>
      </c>
      <c r="F3525" s="6"/>
      <c r="G3525" s="29"/>
    </row>
    <row r="3526" spans="1:7">
      <c r="A3526" s="156">
        <v>43796</v>
      </c>
      <c r="B3526" s="157">
        <v>6385.76</v>
      </c>
      <c r="C3526" s="158">
        <v>5659.51</v>
      </c>
      <c r="D3526" s="159">
        <v>3153.63</v>
      </c>
      <c r="F3526" s="6"/>
      <c r="G3526" s="29"/>
    </row>
    <row r="3527" spans="1:7">
      <c r="A3527" s="156">
        <v>43798</v>
      </c>
      <c r="B3527" s="157">
        <v>6361.56</v>
      </c>
      <c r="C3527" s="158">
        <v>5637.69</v>
      </c>
      <c r="D3527" s="159">
        <v>3140.98</v>
      </c>
      <c r="F3527" s="6"/>
      <c r="G3527" s="29"/>
    </row>
    <row r="3528" spans="1:7">
      <c r="A3528" s="156">
        <v>43801</v>
      </c>
      <c r="B3528" s="157">
        <v>6306.88</v>
      </c>
      <c r="C3528" s="158">
        <v>5589.17</v>
      </c>
      <c r="D3528" s="159">
        <v>3113.87</v>
      </c>
      <c r="F3528" s="6"/>
      <c r="G3528" s="29"/>
    </row>
    <row r="3529" spans="1:7">
      <c r="A3529" s="156">
        <v>43802</v>
      </c>
      <c r="B3529" s="157">
        <v>6265.22</v>
      </c>
      <c r="C3529" s="158">
        <v>5552.19</v>
      </c>
      <c r="D3529" s="159">
        <v>3093.2</v>
      </c>
      <c r="F3529" s="6"/>
      <c r="G3529" s="29"/>
    </row>
    <row r="3530" spans="1:7">
      <c r="A3530" s="156">
        <v>43803</v>
      </c>
      <c r="B3530" s="157">
        <v>6305.49</v>
      </c>
      <c r="C3530" s="158">
        <v>5587.71</v>
      </c>
      <c r="D3530" s="159">
        <v>3112.76</v>
      </c>
      <c r="F3530" s="6"/>
      <c r="G3530" s="29"/>
    </row>
    <row r="3531" spans="1:7">
      <c r="A3531" s="156">
        <v>43804</v>
      </c>
      <c r="B3531" s="157">
        <v>6316.69</v>
      </c>
      <c r="C3531" s="158">
        <v>5597.17</v>
      </c>
      <c r="D3531" s="159">
        <v>3117.43</v>
      </c>
      <c r="F3531" s="6"/>
      <c r="G3531" s="29"/>
    </row>
    <row r="3532" spans="1:7">
      <c r="A3532" s="156">
        <v>43805</v>
      </c>
      <c r="B3532" s="157">
        <v>6374.7</v>
      </c>
      <c r="C3532" s="158">
        <v>5648.49</v>
      </c>
      <c r="D3532" s="159">
        <v>3145.91</v>
      </c>
      <c r="F3532" s="6"/>
      <c r="G3532" s="29"/>
    </row>
    <row r="3533" spans="1:7">
      <c r="A3533" s="156">
        <v>43808</v>
      </c>
      <c r="B3533" s="157">
        <v>6355.07</v>
      </c>
      <c r="C3533" s="158">
        <v>5630.96</v>
      </c>
      <c r="D3533" s="159">
        <v>3135.96</v>
      </c>
      <c r="F3533" s="6"/>
      <c r="G3533" s="29"/>
    </row>
    <row r="3534" spans="1:7">
      <c r="A3534" s="156">
        <v>43809</v>
      </c>
      <c r="B3534" s="157">
        <v>6348.31</v>
      </c>
      <c r="C3534" s="158">
        <v>5624.91</v>
      </c>
      <c r="D3534" s="159">
        <v>3132.52</v>
      </c>
      <c r="F3534" s="6"/>
      <c r="G3534" s="29"/>
    </row>
    <row r="3535" spans="1:7">
      <c r="A3535" s="156">
        <v>43810</v>
      </c>
      <c r="B3535" s="157">
        <v>6366.84</v>
      </c>
      <c r="C3535" s="158">
        <v>5641.31</v>
      </c>
      <c r="D3535" s="159">
        <v>3141.63</v>
      </c>
      <c r="F3535" s="6"/>
      <c r="G3535" s="29"/>
    </row>
    <row r="3536" spans="1:7">
      <c r="A3536" s="156">
        <v>43811</v>
      </c>
      <c r="B3536" s="157">
        <v>6422.35</v>
      </c>
      <c r="C3536" s="158">
        <v>5690.25</v>
      </c>
      <c r="D3536" s="159">
        <v>3168.57</v>
      </c>
      <c r="F3536" s="6"/>
      <c r="G3536" s="29"/>
    </row>
    <row r="3537" spans="1:7">
      <c r="A3537" s="156">
        <v>43812</v>
      </c>
      <c r="B3537" s="157">
        <v>6423.93</v>
      </c>
      <c r="C3537" s="158">
        <v>5691.35</v>
      </c>
      <c r="D3537" s="159">
        <v>3168.8</v>
      </c>
      <c r="F3537" s="6"/>
      <c r="G3537" s="29"/>
    </row>
    <row r="3538" spans="1:7">
      <c r="A3538" s="156">
        <v>43815</v>
      </c>
      <c r="B3538" s="157">
        <v>6470.03</v>
      </c>
      <c r="C3538" s="158">
        <v>5732.15</v>
      </c>
      <c r="D3538" s="159">
        <v>3191.45</v>
      </c>
      <c r="F3538" s="6"/>
      <c r="G3538" s="29"/>
    </row>
    <row r="3539" spans="1:7">
      <c r="A3539" s="156">
        <v>43816</v>
      </c>
      <c r="B3539" s="157">
        <v>6472.24</v>
      </c>
      <c r="C3539" s="158">
        <v>5734.1</v>
      </c>
      <c r="D3539" s="159">
        <v>3192.52</v>
      </c>
      <c r="F3539" s="6"/>
      <c r="G3539" s="29"/>
    </row>
    <row r="3540" spans="1:7">
      <c r="A3540" s="156">
        <v>43817</v>
      </c>
      <c r="B3540" s="157">
        <v>6470</v>
      </c>
      <c r="C3540" s="158">
        <v>5731.96</v>
      </c>
      <c r="D3540" s="159">
        <v>3191.14</v>
      </c>
      <c r="F3540" s="6"/>
      <c r="G3540" s="29"/>
    </row>
    <row r="3541" spans="1:7">
      <c r="A3541" s="156">
        <v>43818</v>
      </c>
      <c r="B3541" s="157">
        <v>6499.26</v>
      </c>
      <c r="C3541" s="158">
        <v>5757.78</v>
      </c>
      <c r="D3541" s="159">
        <v>3205.37</v>
      </c>
      <c r="F3541" s="6"/>
      <c r="G3541" s="29"/>
    </row>
    <row r="3542" spans="1:7">
      <c r="A3542" s="156">
        <v>43819</v>
      </c>
      <c r="B3542" s="157">
        <v>6531.75</v>
      </c>
      <c r="C3542" s="158">
        <v>5786.47</v>
      </c>
      <c r="D3542" s="159">
        <v>3221.22</v>
      </c>
      <c r="F3542" s="6"/>
      <c r="G3542" s="29"/>
    </row>
    <row r="3543" spans="1:7">
      <c r="A3543" s="156">
        <v>43822</v>
      </c>
      <c r="B3543" s="157">
        <v>6537.4</v>
      </c>
      <c r="C3543" s="158">
        <v>5791.47</v>
      </c>
      <c r="D3543" s="159">
        <v>3224.01</v>
      </c>
      <c r="F3543" s="6"/>
      <c r="G3543" s="29"/>
    </row>
    <row r="3544" spans="1:7">
      <c r="A3544" s="156">
        <v>43823</v>
      </c>
      <c r="B3544" s="157">
        <v>6536.58</v>
      </c>
      <c r="C3544" s="158">
        <v>5790.63</v>
      </c>
      <c r="D3544" s="159">
        <v>3223.38</v>
      </c>
      <c r="F3544" s="6"/>
      <c r="G3544" s="29"/>
    </row>
    <row r="3545" spans="1:7">
      <c r="A3545" s="156">
        <v>43825</v>
      </c>
      <c r="B3545" s="157">
        <v>6570.71</v>
      </c>
      <c r="C3545" s="158">
        <v>5820.7</v>
      </c>
      <c r="D3545" s="159">
        <v>3239.91</v>
      </c>
      <c r="F3545" s="6"/>
      <c r="G3545" s="29"/>
    </row>
    <row r="3546" spans="1:7">
      <c r="A3546" s="156">
        <v>43826</v>
      </c>
      <c r="B3546" s="157">
        <v>6571.03</v>
      </c>
      <c r="C3546" s="158">
        <v>5820.96</v>
      </c>
      <c r="D3546" s="159">
        <v>3240.02</v>
      </c>
      <c r="F3546" s="6"/>
      <c r="G3546" s="29"/>
    </row>
    <row r="3547" spans="1:7">
      <c r="A3547" s="156">
        <v>43829</v>
      </c>
      <c r="B3547" s="157">
        <v>6533.91</v>
      </c>
      <c r="C3547" s="158">
        <v>5787.84</v>
      </c>
      <c r="D3547" s="159">
        <v>3221.29</v>
      </c>
      <c r="F3547" s="6"/>
      <c r="G3547" s="29"/>
    </row>
    <row r="3548" spans="1:7">
      <c r="A3548" s="156">
        <v>43830</v>
      </c>
      <c r="B3548" s="157">
        <v>6553.57</v>
      </c>
      <c r="C3548" s="158">
        <v>5805.15</v>
      </c>
      <c r="D3548" s="159">
        <v>3230.78</v>
      </c>
      <c r="E3548" s="6" t="s">
        <v>311</v>
      </c>
      <c r="F3548" s="29">
        <f>B3548/B3484-1</f>
        <v>9.0700147621987748E-2</v>
      </c>
      <c r="G3548" s="29"/>
    </row>
    <row r="3549" spans="1:7">
      <c r="A3549" s="156">
        <v>43832</v>
      </c>
      <c r="B3549" s="157">
        <v>6609.29</v>
      </c>
      <c r="C3549" s="158">
        <v>5854.29</v>
      </c>
      <c r="D3549" s="159">
        <v>3257.85</v>
      </c>
      <c r="F3549" s="6"/>
      <c r="G3549" s="29"/>
    </row>
    <row r="3550" spans="1:7">
      <c r="A3550" s="156">
        <v>43833</v>
      </c>
      <c r="B3550" s="157">
        <v>6563.32</v>
      </c>
      <c r="C3550" s="158">
        <v>5813.39</v>
      </c>
      <c r="D3550" s="159">
        <v>3234.85</v>
      </c>
      <c r="F3550" s="6"/>
      <c r="G3550" s="29"/>
    </row>
    <row r="3551" spans="1:7">
      <c r="A3551" s="156">
        <v>43836</v>
      </c>
      <c r="B3551" s="157">
        <v>6586.54</v>
      </c>
      <c r="C3551" s="158">
        <v>5833.95</v>
      </c>
      <c r="D3551" s="159">
        <v>3246.28</v>
      </c>
      <c r="F3551" s="6"/>
      <c r="G3551" s="29"/>
    </row>
    <row r="3552" spans="1:7">
      <c r="A3552" s="156">
        <v>43837</v>
      </c>
      <c r="B3552" s="157">
        <v>6568.74</v>
      </c>
      <c r="C3552" s="158">
        <v>5818.01</v>
      </c>
      <c r="D3552" s="159">
        <v>3237.18</v>
      </c>
      <c r="F3552" s="6"/>
      <c r="G3552" s="29"/>
    </row>
    <row r="3553" spans="1:7">
      <c r="A3553" s="156">
        <v>43838</v>
      </c>
      <c r="B3553" s="157">
        <v>6601.15</v>
      </c>
      <c r="C3553" s="158">
        <v>5846.66</v>
      </c>
      <c r="D3553" s="159">
        <v>3253.05</v>
      </c>
      <c r="F3553" s="6"/>
      <c r="G3553" s="29"/>
    </row>
    <row r="3554" spans="1:7">
      <c r="A3554" s="156">
        <v>43839</v>
      </c>
      <c r="B3554" s="157">
        <v>6646.84</v>
      </c>
      <c r="C3554" s="158">
        <v>5886.66</v>
      </c>
      <c r="D3554" s="159">
        <v>3274.7</v>
      </c>
      <c r="F3554" s="6"/>
      <c r="G3554" s="29"/>
    </row>
    <row r="3555" spans="1:7">
      <c r="A3555" s="156">
        <v>43840</v>
      </c>
      <c r="B3555" s="157">
        <v>6627.87</v>
      </c>
      <c r="C3555" s="158">
        <v>5869.86</v>
      </c>
      <c r="D3555" s="159">
        <v>3265.35</v>
      </c>
      <c r="F3555" s="6"/>
      <c r="G3555" s="29"/>
    </row>
    <row r="3556" spans="1:7">
      <c r="A3556" s="156">
        <v>43843</v>
      </c>
      <c r="B3556" s="157">
        <v>6674.13</v>
      </c>
      <c r="C3556" s="158">
        <v>5910.82</v>
      </c>
      <c r="D3556" s="159">
        <v>3288.13</v>
      </c>
      <c r="F3556" s="6"/>
      <c r="G3556" s="29"/>
    </row>
    <row r="3557" spans="1:7">
      <c r="A3557" s="156">
        <v>43844</v>
      </c>
      <c r="B3557" s="157">
        <v>6664.66</v>
      </c>
      <c r="C3557" s="158">
        <v>5902.27</v>
      </c>
      <c r="D3557" s="159">
        <v>3283.15</v>
      </c>
      <c r="F3557" s="6"/>
      <c r="G3557" s="29"/>
    </row>
    <row r="3558" spans="1:7">
      <c r="A3558" s="156">
        <v>43845</v>
      </c>
      <c r="B3558" s="157">
        <v>6677.25</v>
      </c>
      <c r="C3558" s="158">
        <v>5913.38</v>
      </c>
      <c r="D3558" s="159">
        <v>3289.29</v>
      </c>
      <c r="F3558" s="6"/>
      <c r="G3558" s="29"/>
    </row>
    <row r="3559" spans="1:7">
      <c r="A3559" s="156">
        <v>43846</v>
      </c>
      <c r="B3559" s="157">
        <v>6733.35</v>
      </c>
      <c r="C3559" s="158">
        <v>5963</v>
      </c>
      <c r="D3559" s="159">
        <v>3316.81</v>
      </c>
      <c r="F3559" s="6"/>
      <c r="G3559" s="29"/>
    </row>
    <row r="3560" spans="1:7">
      <c r="A3560" s="156">
        <v>43847</v>
      </c>
      <c r="B3560" s="157">
        <v>6759.51</v>
      </c>
      <c r="C3560" s="158">
        <v>5986.13</v>
      </c>
      <c r="D3560" s="159">
        <v>3329.62</v>
      </c>
      <c r="F3560" s="6"/>
      <c r="G3560" s="29"/>
    </row>
    <row r="3561" spans="1:7">
      <c r="A3561" s="156">
        <v>43851</v>
      </c>
      <c r="B3561" s="157">
        <v>6741.71</v>
      </c>
      <c r="C3561" s="158">
        <v>5970.33</v>
      </c>
      <c r="D3561" s="159">
        <v>3320.79</v>
      </c>
      <c r="F3561" s="6"/>
      <c r="G3561" s="29"/>
    </row>
    <row r="3562" spans="1:7">
      <c r="A3562" s="156">
        <v>43852</v>
      </c>
      <c r="B3562" s="157">
        <v>6743.9</v>
      </c>
      <c r="C3562" s="158">
        <v>5972.2</v>
      </c>
      <c r="D3562" s="159">
        <v>3321.75</v>
      </c>
      <c r="F3562" s="6"/>
      <c r="G3562" s="29"/>
    </row>
    <row r="3563" spans="1:7">
      <c r="A3563" s="156">
        <v>43853</v>
      </c>
      <c r="B3563" s="157">
        <v>6752.09</v>
      </c>
      <c r="C3563" s="158">
        <v>5979.32</v>
      </c>
      <c r="D3563" s="159">
        <v>3325.54</v>
      </c>
      <c r="F3563" s="6"/>
      <c r="G3563" s="29"/>
    </row>
    <row r="3564" spans="1:7">
      <c r="A3564" s="156">
        <v>43854</v>
      </c>
      <c r="B3564" s="157">
        <v>6691.22</v>
      </c>
      <c r="C3564" s="158">
        <v>5925.37</v>
      </c>
      <c r="D3564" s="159">
        <v>3295.47</v>
      </c>
      <c r="F3564" s="6"/>
      <c r="G3564" s="29"/>
    </row>
    <row r="3565" spans="1:7">
      <c r="A3565" s="156">
        <v>43857</v>
      </c>
      <c r="B3565" s="157">
        <v>6585.95</v>
      </c>
      <c r="C3565" s="158">
        <v>5832.15</v>
      </c>
      <c r="D3565" s="159">
        <v>3243.63</v>
      </c>
      <c r="F3565" s="6"/>
      <c r="G3565" s="29"/>
    </row>
    <row r="3566" spans="1:7">
      <c r="A3566" s="156">
        <v>43858</v>
      </c>
      <c r="B3566" s="157">
        <v>6652.3</v>
      </c>
      <c r="C3566" s="158">
        <v>5890.88</v>
      </c>
      <c r="D3566" s="159">
        <v>3276.24</v>
      </c>
      <c r="F3566" s="6"/>
      <c r="G3566" s="29"/>
    </row>
    <row r="3567" spans="1:7">
      <c r="A3567" s="156">
        <v>43859</v>
      </c>
      <c r="B3567" s="157">
        <v>6646.69</v>
      </c>
      <c r="C3567" s="158">
        <v>5885.86</v>
      </c>
      <c r="D3567" s="159">
        <v>3273.4</v>
      </c>
      <c r="F3567" s="6"/>
      <c r="G3567" s="29"/>
    </row>
    <row r="3568" spans="1:7">
      <c r="A3568" s="156">
        <v>43860</v>
      </c>
      <c r="B3568" s="157">
        <v>6668.52</v>
      </c>
      <c r="C3568" s="158">
        <v>5904.93</v>
      </c>
      <c r="D3568" s="159">
        <v>3283.66</v>
      </c>
      <c r="F3568" s="6"/>
      <c r="G3568" s="29"/>
    </row>
    <row r="3569" spans="1:7">
      <c r="A3569" s="156">
        <v>43861</v>
      </c>
      <c r="B3569" s="157">
        <v>6551</v>
      </c>
      <c r="C3569" s="158">
        <v>5800.72</v>
      </c>
      <c r="D3569" s="159">
        <v>3225.52</v>
      </c>
      <c r="F3569" s="6"/>
      <c r="G3569" s="29"/>
    </row>
    <row r="3570" spans="1:7">
      <c r="A3570" s="156">
        <v>43864</v>
      </c>
      <c r="B3570" s="157">
        <v>6598.63</v>
      </c>
      <c r="C3570" s="158">
        <v>5842.87</v>
      </c>
      <c r="D3570" s="159">
        <v>3248.92</v>
      </c>
      <c r="F3570" s="6"/>
      <c r="G3570" s="29"/>
    </row>
    <row r="3571" spans="1:7">
      <c r="A3571" s="156">
        <v>43865</v>
      </c>
      <c r="B3571" s="157">
        <v>6697.49</v>
      </c>
      <c r="C3571" s="158">
        <v>5930.4</v>
      </c>
      <c r="D3571" s="159">
        <v>3297.59</v>
      </c>
      <c r="F3571" s="6"/>
      <c r="G3571" s="29"/>
    </row>
    <row r="3572" spans="1:7">
      <c r="A3572" s="156">
        <v>43866</v>
      </c>
      <c r="B3572" s="157">
        <v>6772.98</v>
      </c>
      <c r="C3572" s="158">
        <v>5997.22</v>
      </c>
      <c r="D3572" s="159">
        <v>3334.69</v>
      </c>
      <c r="F3572" s="6"/>
      <c r="G3572" s="29"/>
    </row>
    <row r="3573" spans="1:7">
      <c r="A3573" s="156">
        <v>43867</v>
      </c>
      <c r="B3573" s="157">
        <v>6796.64</v>
      </c>
      <c r="C3573" s="158">
        <v>6017.86</v>
      </c>
      <c r="D3573" s="159">
        <v>3345.78</v>
      </c>
      <c r="F3573" s="6"/>
      <c r="G3573" s="29"/>
    </row>
    <row r="3574" spans="1:7">
      <c r="A3574" s="156">
        <v>43868</v>
      </c>
      <c r="B3574" s="157">
        <v>6761.26</v>
      </c>
      <c r="C3574" s="158">
        <v>5986.18</v>
      </c>
      <c r="D3574" s="159">
        <v>3327.71</v>
      </c>
      <c r="F3574" s="6"/>
      <c r="G3574" s="29"/>
    </row>
    <row r="3575" spans="1:7">
      <c r="A3575" s="156">
        <v>43871</v>
      </c>
      <c r="B3575" s="157">
        <v>6811.83</v>
      </c>
      <c r="C3575" s="158">
        <v>6030.68</v>
      </c>
      <c r="D3575" s="159">
        <v>3352.09</v>
      </c>
      <c r="F3575" s="6"/>
      <c r="G3575" s="29"/>
    </row>
    <row r="3576" spans="1:7">
      <c r="A3576" s="156">
        <v>43872</v>
      </c>
      <c r="B3576" s="157">
        <v>6823.59</v>
      </c>
      <c r="C3576" s="158">
        <v>6041.02</v>
      </c>
      <c r="D3576" s="159">
        <v>3357.75</v>
      </c>
      <c r="F3576" s="6"/>
      <c r="G3576" s="29"/>
    </row>
    <row r="3577" spans="1:7">
      <c r="A3577" s="156">
        <v>43873</v>
      </c>
      <c r="B3577" s="157">
        <v>6867.92</v>
      </c>
      <c r="C3577" s="158">
        <v>6080.21</v>
      </c>
      <c r="D3577" s="159">
        <v>3379.45</v>
      </c>
      <c r="F3577" s="6"/>
      <c r="G3577" s="29"/>
    </row>
    <row r="3578" spans="1:7">
      <c r="A3578" s="156">
        <v>43874</v>
      </c>
      <c r="B3578" s="157">
        <v>6858.92</v>
      </c>
      <c r="C3578" s="158">
        <v>6071.65</v>
      </c>
      <c r="D3578" s="159">
        <v>3373.94</v>
      </c>
      <c r="F3578" s="6"/>
      <c r="G3578" s="29"/>
    </row>
    <row r="3579" spans="1:7">
      <c r="A3579" s="156">
        <v>43875</v>
      </c>
      <c r="B3579" s="157">
        <v>6872.68</v>
      </c>
      <c r="C3579" s="158">
        <v>6083.54</v>
      </c>
      <c r="D3579" s="159">
        <v>3380.16</v>
      </c>
      <c r="F3579" s="6"/>
      <c r="G3579" s="29"/>
    </row>
    <row r="3580" spans="1:7">
      <c r="A3580" s="156">
        <v>43879</v>
      </c>
      <c r="B3580" s="157">
        <v>6853.04</v>
      </c>
      <c r="C3580" s="158">
        <v>6066.04</v>
      </c>
      <c r="D3580" s="159">
        <v>3370.29</v>
      </c>
      <c r="F3580" s="6"/>
      <c r="G3580" s="29"/>
    </row>
    <row r="3581" spans="1:7">
      <c r="A3581" s="156">
        <v>43880</v>
      </c>
      <c r="B3581" s="157">
        <v>6886.47</v>
      </c>
      <c r="C3581" s="158">
        <v>6095.32</v>
      </c>
      <c r="D3581" s="159">
        <v>3386.15</v>
      </c>
      <c r="F3581" s="6"/>
      <c r="G3581" s="29"/>
    </row>
    <row r="3582" spans="1:7">
      <c r="A3582" s="156">
        <v>43881</v>
      </c>
      <c r="B3582" s="157">
        <v>6860.52</v>
      </c>
      <c r="C3582" s="158">
        <v>6072.27</v>
      </c>
      <c r="D3582" s="159">
        <v>3373.23</v>
      </c>
      <c r="F3582" s="6"/>
      <c r="G3582" s="29"/>
    </row>
    <row r="3583" spans="1:7">
      <c r="A3583" s="156">
        <v>43882</v>
      </c>
      <c r="B3583" s="157">
        <v>6788.6</v>
      </c>
      <c r="C3583" s="158">
        <v>6008.54</v>
      </c>
      <c r="D3583" s="159">
        <v>3337.75</v>
      </c>
      <c r="F3583" s="6"/>
      <c r="G3583" s="29"/>
    </row>
    <row r="3584" spans="1:7">
      <c r="A3584" s="156">
        <v>43885</v>
      </c>
      <c r="B3584" s="157">
        <v>6561.94</v>
      </c>
      <c r="C3584" s="158">
        <v>5807.7</v>
      </c>
      <c r="D3584" s="159">
        <v>3225.89</v>
      </c>
      <c r="F3584" s="6"/>
      <c r="G3584" s="29"/>
    </row>
    <row r="3585" spans="1:7">
      <c r="A3585" s="156">
        <v>43886</v>
      </c>
      <c r="B3585" s="157">
        <v>6363.37</v>
      </c>
      <c r="C3585" s="158">
        <v>5631.92</v>
      </c>
      <c r="D3585" s="159">
        <v>3128.21</v>
      </c>
      <c r="F3585" s="6"/>
      <c r="G3585" s="29"/>
    </row>
    <row r="3586" spans="1:7">
      <c r="A3586" s="156">
        <v>43887</v>
      </c>
      <c r="B3586" s="157">
        <v>6339.38</v>
      </c>
      <c r="C3586" s="158">
        <v>5610.67</v>
      </c>
      <c r="D3586" s="159">
        <v>3116.39</v>
      </c>
      <c r="F3586" s="6"/>
      <c r="G3586" s="29"/>
    </row>
    <row r="3587" spans="1:7">
      <c r="A3587" s="156">
        <v>43888</v>
      </c>
      <c r="B3587" s="157">
        <v>6060.67</v>
      </c>
      <c r="C3587" s="158">
        <v>5363.67</v>
      </c>
      <c r="D3587" s="159">
        <v>2978.76</v>
      </c>
      <c r="F3587" s="6"/>
      <c r="G3587" s="29"/>
    </row>
    <row r="3588" spans="1:7">
      <c r="A3588" s="156">
        <v>43889</v>
      </c>
      <c r="B3588" s="157">
        <v>6011.73</v>
      </c>
      <c r="C3588" s="158">
        <v>5320.09</v>
      </c>
      <c r="D3588" s="159">
        <v>2954.22</v>
      </c>
      <c r="F3588" s="6"/>
      <c r="G3588" s="29"/>
    </row>
    <row r="3589" spans="1:7">
      <c r="A3589" s="156">
        <v>43892</v>
      </c>
      <c r="B3589" s="157">
        <v>6288.64</v>
      </c>
      <c r="C3589" s="158">
        <v>5565.11</v>
      </c>
      <c r="D3589" s="159">
        <v>3090.23</v>
      </c>
      <c r="F3589" s="6"/>
      <c r="G3589" s="29"/>
    </row>
    <row r="3590" spans="1:7">
      <c r="A3590" s="156">
        <v>43893</v>
      </c>
      <c r="B3590" s="157">
        <v>6112.07</v>
      </c>
      <c r="C3590" s="158">
        <v>5408.8</v>
      </c>
      <c r="D3590" s="159">
        <v>3003.37</v>
      </c>
      <c r="F3590" s="6"/>
      <c r="G3590" s="29"/>
    </row>
    <row r="3591" spans="1:7">
      <c r="A3591" s="156">
        <v>43894</v>
      </c>
      <c r="B3591" s="157">
        <v>6370.35</v>
      </c>
      <c r="C3591" s="158">
        <v>5637.28</v>
      </c>
      <c r="D3591" s="159">
        <v>3130.12</v>
      </c>
      <c r="F3591" s="6"/>
      <c r="G3591" s="29"/>
    </row>
    <row r="3592" spans="1:7">
      <c r="A3592" s="156">
        <v>43895</v>
      </c>
      <c r="B3592" s="157">
        <v>6155.58</v>
      </c>
      <c r="C3592" s="158">
        <v>5446.87</v>
      </c>
      <c r="D3592" s="159">
        <v>3023.94</v>
      </c>
      <c r="F3592" s="6"/>
      <c r="G3592" s="29"/>
    </row>
    <row r="3593" spans="1:7">
      <c r="A3593" s="156">
        <v>43896</v>
      </c>
      <c r="B3593" s="157">
        <v>6050.8</v>
      </c>
      <c r="C3593" s="158">
        <v>5354.1</v>
      </c>
      <c r="D3593" s="159">
        <v>2972.37</v>
      </c>
      <c r="F3593" s="6"/>
      <c r="G3593" s="29"/>
    </row>
    <row r="3594" spans="1:7">
      <c r="A3594" s="156">
        <v>43899</v>
      </c>
      <c r="B3594" s="157">
        <v>5591.74</v>
      </c>
      <c r="C3594" s="158">
        <v>4947.7299999999996</v>
      </c>
      <c r="D3594" s="159">
        <v>2746.56</v>
      </c>
      <c r="F3594" s="6"/>
      <c r="G3594" s="29"/>
    </row>
    <row r="3595" spans="1:7">
      <c r="A3595" s="156">
        <v>43900</v>
      </c>
      <c r="B3595" s="157">
        <v>5868.11</v>
      </c>
      <c r="C3595" s="158">
        <v>5192.2299999999996</v>
      </c>
      <c r="D3595" s="159">
        <v>2882.23</v>
      </c>
      <c r="F3595" s="6"/>
      <c r="G3595" s="29"/>
    </row>
    <row r="3596" spans="1:7">
      <c r="A3596" s="156">
        <v>43901</v>
      </c>
      <c r="B3596" s="157">
        <v>5581.76</v>
      </c>
      <c r="C3596" s="158">
        <v>4938.76</v>
      </c>
      <c r="D3596" s="159">
        <v>2741.38</v>
      </c>
      <c r="F3596" s="6"/>
      <c r="G3596" s="29"/>
    </row>
    <row r="3597" spans="1:7">
      <c r="A3597" s="156">
        <v>43902</v>
      </c>
      <c r="B3597" s="157">
        <v>5051.97</v>
      </c>
      <c r="C3597" s="158">
        <v>4469.7</v>
      </c>
      <c r="D3597" s="159">
        <v>2480.64</v>
      </c>
      <c r="F3597" s="6"/>
      <c r="G3597" s="29"/>
    </row>
    <row r="3598" spans="1:7">
      <c r="A3598" s="156">
        <v>43903</v>
      </c>
      <c r="B3598" s="157">
        <v>5522.85</v>
      </c>
      <c r="C3598" s="158">
        <v>4885.8599999999997</v>
      </c>
      <c r="D3598" s="159">
        <v>2711.02</v>
      </c>
      <c r="F3598" s="6"/>
      <c r="G3598" s="29"/>
    </row>
    <row r="3599" spans="1:7">
      <c r="A3599" s="156">
        <v>43906</v>
      </c>
      <c r="B3599" s="157">
        <v>4861.22</v>
      </c>
      <c r="C3599" s="158">
        <v>4300.4799999999996</v>
      </c>
      <c r="D3599" s="159">
        <v>2386.13</v>
      </c>
      <c r="F3599" s="6"/>
      <c r="G3599" s="29"/>
    </row>
    <row r="3600" spans="1:7">
      <c r="A3600" s="156">
        <v>43907</v>
      </c>
      <c r="B3600" s="157">
        <v>5152.83</v>
      </c>
      <c r="C3600" s="158">
        <v>4558.41</v>
      </c>
      <c r="D3600" s="159">
        <v>2529.19</v>
      </c>
      <c r="F3600" s="6"/>
      <c r="G3600" s="29"/>
    </row>
    <row r="3601" spans="1:7">
      <c r="A3601" s="156">
        <v>43908</v>
      </c>
      <c r="B3601" s="157">
        <v>4885.76</v>
      </c>
      <c r="C3601" s="158">
        <v>4322.1499999999996</v>
      </c>
      <c r="D3601" s="159">
        <v>2398.1</v>
      </c>
      <c r="F3601" s="6"/>
      <c r="G3601" s="29"/>
    </row>
    <row r="3602" spans="1:7">
      <c r="A3602" s="156">
        <v>43909</v>
      </c>
      <c r="B3602" s="157">
        <v>4909.13</v>
      </c>
      <c r="C3602" s="158">
        <v>4342.72</v>
      </c>
      <c r="D3602" s="159">
        <v>2409.39</v>
      </c>
      <c r="F3602" s="6"/>
      <c r="G3602" s="29"/>
    </row>
    <row r="3603" spans="1:7">
      <c r="A3603" s="156">
        <v>43910</v>
      </c>
      <c r="B3603" s="157">
        <v>4697.09</v>
      </c>
      <c r="C3603" s="158">
        <v>4154.93</v>
      </c>
      <c r="D3603" s="159">
        <v>2304.92</v>
      </c>
      <c r="F3603" s="6"/>
      <c r="G3603" s="29"/>
    </row>
    <row r="3604" spans="1:7">
      <c r="A3604" s="156">
        <v>43913</v>
      </c>
      <c r="B3604" s="157">
        <v>4559.5</v>
      </c>
      <c r="C3604" s="158">
        <v>4033.22</v>
      </c>
      <c r="D3604" s="159">
        <v>2237.4</v>
      </c>
      <c r="F3604" s="6"/>
      <c r="G3604" s="29"/>
    </row>
    <row r="3605" spans="1:7">
      <c r="A3605" s="156">
        <v>43914</v>
      </c>
      <c r="B3605" s="157">
        <v>4987.8</v>
      </c>
      <c r="C3605" s="158">
        <v>4411.95</v>
      </c>
      <c r="D3605" s="159">
        <v>2447.33</v>
      </c>
      <c r="F3605" s="6"/>
      <c r="G3605" s="29"/>
    </row>
    <row r="3606" spans="1:7">
      <c r="A3606" s="156">
        <v>43915</v>
      </c>
      <c r="B3606" s="157">
        <v>5045.3500000000004</v>
      </c>
      <c r="C3606" s="158">
        <v>4462.8500000000004</v>
      </c>
      <c r="D3606" s="159">
        <v>2475.56</v>
      </c>
      <c r="F3606" s="6"/>
      <c r="G3606" s="29"/>
    </row>
    <row r="3607" spans="1:7">
      <c r="A3607" s="156">
        <v>43916</v>
      </c>
      <c r="B3607" s="157">
        <v>5360.49</v>
      </c>
      <c r="C3607" s="158">
        <v>4741.55</v>
      </c>
      <c r="D3607" s="159">
        <v>2630.07</v>
      </c>
      <c r="F3607" s="6"/>
      <c r="G3607" s="29"/>
    </row>
    <row r="3608" spans="1:7">
      <c r="A3608" s="156">
        <v>43917</v>
      </c>
      <c r="B3608" s="157">
        <v>5179.92</v>
      </c>
      <c r="C3608" s="158">
        <v>4581.83</v>
      </c>
      <c r="D3608" s="159">
        <v>2541.4699999999998</v>
      </c>
      <c r="F3608" s="6"/>
      <c r="G3608" s="29"/>
    </row>
    <row r="3609" spans="1:7">
      <c r="A3609" s="156">
        <v>43920</v>
      </c>
      <c r="B3609" s="157">
        <v>5354.39</v>
      </c>
      <c r="C3609" s="158">
        <v>4735.92</v>
      </c>
      <c r="D3609" s="159">
        <v>2626.65</v>
      </c>
      <c r="F3609" s="6"/>
      <c r="G3609" s="29"/>
    </row>
    <row r="3610" spans="1:7">
      <c r="A3610" s="156">
        <v>43921</v>
      </c>
      <c r="B3610" s="157">
        <v>5269.2</v>
      </c>
      <c r="C3610" s="158">
        <v>4660.43</v>
      </c>
      <c r="D3610" s="159">
        <v>2584.59</v>
      </c>
      <c r="E3610" s="6" t="s">
        <v>312</v>
      </c>
      <c r="F3610" s="29">
        <f>B3610/B3548-1</f>
        <v>-0.19598020620821932</v>
      </c>
      <c r="G3610" s="29"/>
    </row>
    <row r="3611" spans="1:7">
      <c r="A3611" s="156">
        <v>43922</v>
      </c>
      <c r="B3611" s="157">
        <v>5036.6400000000003</v>
      </c>
      <c r="C3611" s="158">
        <v>4454.7299999999996</v>
      </c>
      <c r="D3611" s="159">
        <v>2470.5</v>
      </c>
      <c r="F3611" s="6"/>
      <c r="G3611" s="29"/>
    </row>
    <row r="3612" spans="1:7">
      <c r="A3612" s="156">
        <v>43923</v>
      </c>
      <c r="B3612" s="157">
        <v>5152.47</v>
      </c>
      <c r="C3612" s="158">
        <v>4556.95</v>
      </c>
      <c r="D3612" s="159">
        <v>2526.9</v>
      </c>
      <c r="F3612" s="6"/>
      <c r="G3612" s="29"/>
    </row>
    <row r="3613" spans="1:7">
      <c r="A3613" s="156">
        <v>43924</v>
      </c>
      <c r="B3613" s="157">
        <v>5075.16</v>
      </c>
      <c r="C3613" s="158">
        <v>4488.3900000000003</v>
      </c>
      <c r="D3613" s="159">
        <v>2488.65</v>
      </c>
      <c r="F3613" s="6"/>
      <c r="G3613" s="29"/>
    </row>
    <row r="3614" spans="1:7">
      <c r="A3614" s="156">
        <v>43927</v>
      </c>
      <c r="B3614" s="157">
        <v>5432.17</v>
      </c>
      <c r="C3614" s="158">
        <v>4804.1099999999997</v>
      </c>
      <c r="D3614" s="159">
        <v>2663.68</v>
      </c>
      <c r="F3614" s="6"/>
      <c r="G3614" s="29"/>
    </row>
    <row r="3615" spans="1:7">
      <c r="A3615" s="156">
        <v>43928</v>
      </c>
      <c r="B3615" s="157">
        <v>5423.52</v>
      </c>
      <c r="C3615" s="158">
        <v>4796.45</v>
      </c>
      <c r="D3615" s="159">
        <v>2659.41</v>
      </c>
      <c r="F3615" s="6"/>
      <c r="G3615" s="29"/>
    </row>
    <row r="3616" spans="1:7">
      <c r="A3616" s="156">
        <v>43929</v>
      </c>
      <c r="B3616" s="157">
        <v>5609.55</v>
      </c>
      <c r="C3616" s="158">
        <v>4960.6099999999997</v>
      </c>
      <c r="D3616" s="159">
        <v>2749.98</v>
      </c>
      <c r="F3616" s="6"/>
      <c r="G3616" s="29"/>
    </row>
    <row r="3617" spans="1:7">
      <c r="A3617" s="156">
        <v>43930</v>
      </c>
      <c r="B3617" s="157">
        <v>5691.54</v>
      </c>
      <c r="C3617" s="158">
        <v>5032.93</v>
      </c>
      <c r="D3617" s="159">
        <v>2789.82</v>
      </c>
      <c r="F3617" s="6"/>
      <c r="G3617" s="29"/>
    </row>
    <row r="3618" spans="1:7">
      <c r="A3618" s="156">
        <v>43934</v>
      </c>
      <c r="B3618" s="157">
        <v>5634.15</v>
      </c>
      <c r="C3618" s="158">
        <v>4982.1400000000003</v>
      </c>
      <c r="D3618" s="159">
        <v>2761.63</v>
      </c>
      <c r="F3618" s="6"/>
      <c r="G3618" s="29"/>
    </row>
    <row r="3619" spans="1:7">
      <c r="A3619" s="156">
        <v>43935</v>
      </c>
      <c r="B3619" s="157">
        <v>5807.1</v>
      </c>
      <c r="C3619" s="158">
        <v>5134.8900000000003</v>
      </c>
      <c r="D3619" s="159">
        <v>2846.06</v>
      </c>
      <c r="F3619" s="6"/>
      <c r="G3619" s="29"/>
    </row>
    <row r="3620" spans="1:7">
      <c r="A3620" s="156">
        <v>43936</v>
      </c>
      <c r="B3620" s="157">
        <v>5679.53</v>
      </c>
      <c r="C3620" s="158">
        <v>5022</v>
      </c>
      <c r="D3620" s="159">
        <v>2783.36</v>
      </c>
      <c r="F3620" s="6"/>
      <c r="G3620" s="29"/>
    </row>
    <row r="3621" spans="1:7">
      <c r="A3621" s="156">
        <v>43937</v>
      </c>
      <c r="B3621" s="157">
        <v>5712.6</v>
      </c>
      <c r="C3621" s="158">
        <v>5051.2299999999996</v>
      </c>
      <c r="D3621" s="159">
        <v>2799.55</v>
      </c>
      <c r="F3621" s="6"/>
      <c r="G3621" s="29"/>
    </row>
    <row r="3622" spans="1:7">
      <c r="A3622" s="156">
        <v>43938</v>
      </c>
      <c r="B3622" s="157">
        <v>5865.9</v>
      </c>
      <c r="C3622" s="158">
        <v>5186.72</v>
      </c>
      <c r="D3622" s="159">
        <v>2874.56</v>
      </c>
      <c r="F3622" s="6"/>
      <c r="G3622" s="29"/>
    </row>
    <row r="3623" spans="1:7">
      <c r="A3623" s="156">
        <v>43941</v>
      </c>
      <c r="B3623" s="157">
        <v>5761</v>
      </c>
      <c r="C3623" s="158">
        <v>5093.96</v>
      </c>
      <c r="D3623" s="159">
        <v>2823.16</v>
      </c>
      <c r="F3623" s="6"/>
      <c r="G3623" s="29"/>
    </row>
    <row r="3624" spans="1:7">
      <c r="A3624" s="156">
        <v>43942</v>
      </c>
      <c r="B3624" s="157">
        <v>5584.44</v>
      </c>
      <c r="C3624" s="158">
        <v>4937.8100000000004</v>
      </c>
      <c r="D3624" s="159">
        <v>2736.56</v>
      </c>
      <c r="F3624" s="6"/>
      <c r="G3624" s="29"/>
    </row>
    <row r="3625" spans="1:7">
      <c r="A3625" s="156">
        <v>43943</v>
      </c>
      <c r="B3625" s="157">
        <v>5712.65</v>
      </c>
      <c r="C3625" s="158">
        <v>5051.13</v>
      </c>
      <c r="D3625" s="159">
        <v>2799.31</v>
      </c>
      <c r="F3625" s="6"/>
      <c r="G3625" s="29"/>
    </row>
    <row r="3626" spans="1:7">
      <c r="A3626" s="156">
        <v>43944</v>
      </c>
      <c r="B3626" s="157">
        <v>5710.04</v>
      </c>
      <c r="C3626" s="158">
        <v>5048.6899999999996</v>
      </c>
      <c r="D3626" s="159">
        <v>2797.8</v>
      </c>
      <c r="F3626" s="6"/>
      <c r="G3626" s="29"/>
    </row>
    <row r="3627" spans="1:7">
      <c r="A3627" s="156">
        <v>43945</v>
      </c>
      <c r="B3627" s="157">
        <v>5789.65</v>
      </c>
      <c r="C3627" s="158">
        <v>5119.05</v>
      </c>
      <c r="D3627" s="159">
        <v>2836.74</v>
      </c>
      <c r="F3627" s="6"/>
      <c r="G3627" s="29"/>
    </row>
    <row r="3628" spans="1:7">
      <c r="A3628" s="156">
        <v>43948</v>
      </c>
      <c r="B3628" s="157">
        <v>5874.94</v>
      </c>
      <c r="C3628" s="158">
        <v>5194.43</v>
      </c>
      <c r="D3628" s="159">
        <v>2878.48</v>
      </c>
      <c r="F3628" s="6"/>
      <c r="G3628" s="29"/>
    </row>
    <row r="3629" spans="1:7">
      <c r="A3629" s="156">
        <v>43949</v>
      </c>
      <c r="B3629" s="157">
        <v>5844.18</v>
      </c>
      <c r="C3629" s="158">
        <v>5167.2299999999996</v>
      </c>
      <c r="D3629" s="159">
        <v>2863.39</v>
      </c>
      <c r="F3629" s="6"/>
      <c r="G3629" s="29"/>
    </row>
    <row r="3630" spans="1:7">
      <c r="A3630" s="156">
        <v>43950</v>
      </c>
      <c r="B3630" s="157">
        <v>5999.74</v>
      </c>
      <c r="C3630" s="158">
        <v>5304.71</v>
      </c>
      <c r="D3630" s="159">
        <v>2939.51</v>
      </c>
      <c r="F3630" s="6"/>
      <c r="G3630" s="29"/>
    </row>
    <row r="3631" spans="1:7">
      <c r="A3631" s="156">
        <v>43951</v>
      </c>
      <c r="B3631" s="157">
        <v>5944.68</v>
      </c>
      <c r="C3631" s="158">
        <v>5255.98</v>
      </c>
      <c r="D3631" s="159">
        <v>2912.43</v>
      </c>
      <c r="F3631" s="6"/>
      <c r="G3631" s="29"/>
    </row>
    <row r="3632" spans="1:7">
      <c r="A3632" s="156">
        <v>43952</v>
      </c>
      <c r="B3632" s="157">
        <v>5778.53</v>
      </c>
      <c r="C3632" s="158">
        <v>5108.8999999999996</v>
      </c>
      <c r="D3632" s="159">
        <v>2830.71</v>
      </c>
      <c r="F3632" s="6"/>
      <c r="G3632" s="29"/>
    </row>
    <row r="3633" spans="1:7">
      <c r="A3633" s="156">
        <v>43955</v>
      </c>
      <c r="B3633" s="157">
        <v>5803.12</v>
      </c>
      <c r="C3633" s="158">
        <v>5130.6400000000003</v>
      </c>
      <c r="D3633" s="159">
        <v>2842.74</v>
      </c>
      <c r="F3633" s="6"/>
      <c r="G3633" s="29"/>
    </row>
    <row r="3634" spans="1:7">
      <c r="A3634" s="156">
        <v>43956</v>
      </c>
      <c r="B3634" s="157">
        <v>5855.58</v>
      </c>
      <c r="C3634" s="158">
        <v>5177.01</v>
      </c>
      <c r="D3634" s="159">
        <v>2868.44</v>
      </c>
      <c r="F3634" s="6"/>
      <c r="G3634" s="29"/>
    </row>
    <row r="3635" spans="1:7">
      <c r="A3635" s="156">
        <v>43957</v>
      </c>
      <c r="B3635" s="157">
        <v>5815.17</v>
      </c>
      <c r="C3635" s="158">
        <v>5141.17</v>
      </c>
      <c r="D3635" s="159">
        <v>2848.42</v>
      </c>
      <c r="F3635" s="6"/>
      <c r="G3635" s="29"/>
    </row>
    <row r="3636" spans="1:7">
      <c r="A3636" s="156">
        <v>43958</v>
      </c>
      <c r="B3636" s="157">
        <v>5884.14</v>
      </c>
      <c r="C3636" s="158">
        <v>5201.6000000000004</v>
      </c>
      <c r="D3636" s="159">
        <v>2881.19</v>
      </c>
      <c r="F3636" s="6"/>
      <c r="G3636" s="29"/>
    </row>
    <row r="3637" spans="1:7">
      <c r="A3637" s="156">
        <v>43959</v>
      </c>
      <c r="B3637" s="157">
        <v>5984.55</v>
      </c>
      <c r="C3637" s="158">
        <v>5290.06</v>
      </c>
      <c r="D3637" s="159">
        <v>2929.8</v>
      </c>
      <c r="F3637" s="6"/>
      <c r="G3637" s="29"/>
    </row>
    <row r="3638" spans="1:7">
      <c r="A3638" s="156">
        <v>43962</v>
      </c>
      <c r="B3638" s="157">
        <v>5985.66</v>
      </c>
      <c r="C3638" s="158">
        <v>5291.02</v>
      </c>
      <c r="D3638" s="159">
        <v>2930.32</v>
      </c>
      <c r="F3638" s="6"/>
      <c r="G3638" s="29"/>
    </row>
    <row r="3639" spans="1:7">
      <c r="A3639" s="156">
        <v>43963</v>
      </c>
      <c r="B3639" s="157">
        <v>5863.68</v>
      </c>
      <c r="C3639" s="158">
        <v>5182.9399999999996</v>
      </c>
      <c r="D3639" s="159">
        <v>2870.12</v>
      </c>
      <c r="F3639" s="6"/>
      <c r="G3639" s="29"/>
    </row>
    <row r="3640" spans="1:7">
      <c r="A3640" s="156">
        <v>43964</v>
      </c>
      <c r="B3640" s="157">
        <v>5761.7</v>
      </c>
      <c r="C3640" s="158">
        <v>5092.68</v>
      </c>
      <c r="D3640" s="159">
        <v>2820</v>
      </c>
      <c r="F3640" s="6"/>
      <c r="G3640" s="29"/>
    </row>
    <row r="3641" spans="1:7">
      <c r="A3641" s="156">
        <v>43965</v>
      </c>
      <c r="B3641" s="157">
        <v>5829.33</v>
      </c>
      <c r="C3641" s="158">
        <v>5152.1400000000003</v>
      </c>
      <c r="D3641" s="159">
        <v>2852.5</v>
      </c>
      <c r="F3641" s="6"/>
      <c r="G3641" s="29"/>
    </row>
    <row r="3642" spans="1:7">
      <c r="A3642" s="156">
        <v>43966</v>
      </c>
      <c r="B3642" s="157">
        <v>5852.84</v>
      </c>
      <c r="C3642" s="158">
        <v>5172.75</v>
      </c>
      <c r="D3642" s="159">
        <v>2863.7</v>
      </c>
      <c r="F3642" s="6"/>
      <c r="G3642" s="29"/>
    </row>
    <row r="3643" spans="1:7">
      <c r="A3643" s="156">
        <v>43969</v>
      </c>
      <c r="B3643" s="157">
        <v>6037.9</v>
      </c>
      <c r="C3643" s="158">
        <v>5336.13</v>
      </c>
      <c r="D3643" s="159">
        <v>2953.91</v>
      </c>
      <c r="F3643" s="6"/>
      <c r="G3643" s="29"/>
    </row>
    <row r="3644" spans="1:7">
      <c r="A3644" s="156">
        <v>43970</v>
      </c>
      <c r="B3644" s="157">
        <v>5975.15</v>
      </c>
      <c r="C3644" s="158">
        <v>5280.52</v>
      </c>
      <c r="D3644" s="159">
        <v>2922.94</v>
      </c>
      <c r="F3644" s="6"/>
      <c r="G3644" s="29"/>
    </row>
    <row r="3645" spans="1:7">
      <c r="A3645" s="156">
        <v>43971</v>
      </c>
      <c r="B3645" s="157">
        <v>6075.76</v>
      </c>
      <c r="C3645" s="158">
        <v>5369.14</v>
      </c>
      <c r="D3645" s="159">
        <v>2971.61</v>
      </c>
      <c r="F3645" s="6"/>
      <c r="G3645" s="29"/>
    </row>
    <row r="3646" spans="1:7">
      <c r="A3646" s="156">
        <v>43972</v>
      </c>
      <c r="B3646" s="157">
        <v>6028.93</v>
      </c>
      <c r="C3646" s="158">
        <v>5327.65</v>
      </c>
      <c r="D3646" s="159">
        <v>2948.51</v>
      </c>
      <c r="F3646" s="6"/>
      <c r="G3646" s="29"/>
    </row>
    <row r="3647" spans="1:7">
      <c r="A3647" s="156">
        <v>43973</v>
      </c>
      <c r="B3647" s="157">
        <v>6044.16</v>
      </c>
      <c r="C3647" s="158">
        <v>5340.84</v>
      </c>
      <c r="D3647" s="159">
        <v>2955.45</v>
      </c>
      <c r="F3647" s="6"/>
      <c r="G3647" s="29"/>
    </row>
    <row r="3648" spans="1:7">
      <c r="A3648" s="156">
        <v>43977</v>
      </c>
      <c r="B3648" s="157">
        <v>6118.54</v>
      </c>
      <c r="C3648" s="158">
        <v>5406.53</v>
      </c>
      <c r="D3648" s="159">
        <v>2991.77</v>
      </c>
      <c r="F3648" s="6"/>
      <c r="G3648" s="29"/>
    </row>
    <row r="3649" spans="1:7">
      <c r="A3649" s="156">
        <v>43978</v>
      </c>
      <c r="B3649" s="157">
        <v>6209.38</v>
      </c>
      <c r="C3649" s="158">
        <v>5486.77</v>
      </c>
      <c r="D3649" s="159">
        <v>3036.13</v>
      </c>
      <c r="F3649" s="6"/>
      <c r="G3649" s="29"/>
    </row>
    <row r="3650" spans="1:7">
      <c r="A3650" s="156">
        <v>43979</v>
      </c>
      <c r="B3650" s="157">
        <v>6197.02</v>
      </c>
      <c r="C3650" s="158">
        <v>5475.65</v>
      </c>
      <c r="D3650" s="159">
        <v>3029.73</v>
      </c>
      <c r="F3650" s="6"/>
      <c r="G3650" s="29"/>
    </row>
    <row r="3651" spans="1:7">
      <c r="A3651" s="156">
        <v>43980</v>
      </c>
      <c r="B3651" s="157">
        <v>6227.81</v>
      </c>
      <c r="C3651" s="158">
        <v>5502.6</v>
      </c>
      <c r="D3651" s="159">
        <v>3044.31</v>
      </c>
      <c r="F3651" s="6"/>
      <c r="G3651" s="29"/>
    </row>
    <row r="3652" spans="1:7">
      <c r="A3652" s="156">
        <v>43983</v>
      </c>
      <c r="B3652" s="157">
        <v>6251.48</v>
      </c>
      <c r="C3652" s="158">
        <v>5523.44</v>
      </c>
      <c r="D3652" s="159">
        <v>3055.73</v>
      </c>
      <c r="F3652" s="6"/>
      <c r="G3652" s="29"/>
    </row>
    <row r="3653" spans="1:7">
      <c r="A3653" s="156">
        <v>43984</v>
      </c>
      <c r="B3653" s="157">
        <v>6303</v>
      </c>
      <c r="C3653" s="158">
        <v>5568.91</v>
      </c>
      <c r="D3653" s="159">
        <v>3080.82</v>
      </c>
      <c r="F3653" s="6"/>
      <c r="G3653" s="29"/>
    </row>
    <row r="3654" spans="1:7">
      <c r="A3654" s="156">
        <v>43985</v>
      </c>
      <c r="B3654" s="157">
        <v>6389.67</v>
      </c>
      <c r="C3654" s="158">
        <v>5645.31</v>
      </c>
      <c r="D3654" s="159">
        <v>3122.87</v>
      </c>
      <c r="F3654" s="6"/>
      <c r="G3654" s="29"/>
    </row>
    <row r="3655" spans="1:7">
      <c r="A3655" s="156">
        <v>43986</v>
      </c>
      <c r="B3655" s="157">
        <v>6369.54</v>
      </c>
      <c r="C3655" s="158">
        <v>5627.15</v>
      </c>
      <c r="D3655" s="159">
        <v>3112.35</v>
      </c>
      <c r="F3655" s="6"/>
      <c r="G3655" s="29"/>
    </row>
    <row r="3656" spans="1:7">
      <c r="A3656" s="156">
        <v>43987</v>
      </c>
      <c r="B3656" s="157">
        <v>6536.58</v>
      </c>
      <c r="C3656" s="158">
        <v>5774.7</v>
      </c>
      <c r="D3656" s="159">
        <v>3193.93</v>
      </c>
      <c r="F3656" s="6"/>
      <c r="G3656" s="29"/>
    </row>
    <row r="3657" spans="1:7">
      <c r="A3657" s="156">
        <v>43990</v>
      </c>
      <c r="B3657" s="157">
        <v>6615.4</v>
      </c>
      <c r="C3657" s="158">
        <v>5844.31</v>
      </c>
      <c r="D3657" s="159">
        <v>3232.39</v>
      </c>
      <c r="F3657" s="6"/>
      <c r="G3657" s="29"/>
    </row>
    <row r="3658" spans="1:7">
      <c r="A3658" s="156">
        <v>43991</v>
      </c>
      <c r="B3658" s="157">
        <v>6564.27</v>
      </c>
      <c r="C3658" s="158">
        <v>5799.02</v>
      </c>
      <c r="D3658" s="159">
        <v>3207.18</v>
      </c>
      <c r="F3658" s="6"/>
      <c r="G3658" s="29"/>
    </row>
    <row r="3659" spans="1:7">
      <c r="A3659" s="156">
        <v>43992</v>
      </c>
      <c r="B3659" s="157">
        <v>6529.42</v>
      </c>
      <c r="C3659" s="158">
        <v>5768.22</v>
      </c>
      <c r="D3659" s="159">
        <v>3190.14</v>
      </c>
      <c r="F3659" s="6"/>
      <c r="G3659" s="29"/>
    </row>
    <row r="3660" spans="1:7">
      <c r="A3660" s="156">
        <v>43993</v>
      </c>
      <c r="B3660" s="157">
        <v>6145.3</v>
      </c>
      <c r="C3660" s="158">
        <v>5428.68</v>
      </c>
      <c r="D3660" s="159">
        <v>3002.1</v>
      </c>
      <c r="F3660" s="6"/>
      <c r="G3660" s="29"/>
    </row>
    <row r="3661" spans="1:7">
      <c r="A3661" s="156">
        <v>43994</v>
      </c>
      <c r="B3661" s="157">
        <v>6227.42</v>
      </c>
      <c r="C3661" s="158">
        <v>5500.74</v>
      </c>
      <c r="D3661" s="159">
        <v>3041.31</v>
      </c>
      <c r="F3661" s="6"/>
      <c r="G3661" s="29"/>
    </row>
    <row r="3662" spans="1:7">
      <c r="A3662" s="156">
        <v>43997</v>
      </c>
      <c r="B3662" s="157">
        <v>6279.4</v>
      </c>
      <c r="C3662" s="158">
        <v>5546.59</v>
      </c>
      <c r="D3662" s="159">
        <v>3066.59</v>
      </c>
      <c r="F3662" s="6"/>
      <c r="G3662" s="29"/>
    </row>
    <row r="3663" spans="1:7">
      <c r="A3663" s="156">
        <v>43998</v>
      </c>
      <c r="B3663" s="157">
        <v>6398.58</v>
      </c>
      <c r="C3663" s="158">
        <v>5651.83</v>
      </c>
      <c r="D3663" s="159">
        <v>3124.74</v>
      </c>
      <c r="F3663" s="6"/>
      <c r="G3663" s="29"/>
    </row>
    <row r="3664" spans="1:7">
      <c r="A3664" s="156">
        <v>43999</v>
      </c>
      <c r="B3664" s="157">
        <v>6375.54</v>
      </c>
      <c r="C3664" s="158">
        <v>5631.48</v>
      </c>
      <c r="D3664" s="159">
        <v>3113.49</v>
      </c>
      <c r="F3664" s="6"/>
      <c r="G3664" s="29"/>
    </row>
    <row r="3665" spans="1:7">
      <c r="A3665" s="156">
        <v>44000</v>
      </c>
      <c r="B3665" s="157">
        <v>6379.56</v>
      </c>
      <c r="C3665" s="158">
        <v>5634.97</v>
      </c>
      <c r="D3665" s="159">
        <v>3115.34</v>
      </c>
      <c r="F3665" s="6"/>
      <c r="G3665" s="29"/>
    </row>
    <row r="3666" spans="1:7">
      <c r="A3666" s="156">
        <v>44001</v>
      </c>
      <c r="B3666" s="157">
        <v>6344.7</v>
      </c>
      <c r="C3666" s="158">
        <v>5603.87</v>
      </c>
      <c r="D3666" s="159">
        <v>3097.74</v>
      </c>
      <c r="F3666" s="6"/>
      <c r="G3666" s="29"/>
    </row>
    <row r="3667" spans="1:7">
      <c r="A3667" s="156">
        <v>44004</v>
      </c>
      <c r="B3667" s="157">
        <v>6385.91</v>
      </c>
      <c r="C3667" s="158">
        <v>5640.27</v>
      </c>
      <c r="D3667" s="159">
        <v>3117.86</v>
      </c>
      <c r="F3667" s="6"/>
      <c r="G3667" s="29"/>
    </row>
    <row r="3668" spans="1:7">
      <c r="A3668" s="156">
        <v>44005</v>
      </c>
      <c r="B3668" s="157">
        <v>6413.44</v>
      </c>
      <c r="C3668" s="158">
        <v>5664.58</v>
      </c>
      <c r="D3668" s="159">
        <v>3131.29</v>
      </c>
      <c r="F3668" s="6"/>
      <c r="G3668" s="29"/>
    </row>
    <row r="3669" spans="1:7">
      <c r="A3669" s="156">
        <v>44006</v>
      </c>
      <c r="B3669" s="157">
        <v>6247.66</v>
      </c>
      <c r="C3669" s="158">
        <v>5518.15</v>
      </c>
      <c r="D3669" s="159">
        <v>3050.33</v>
      </c>
      <c r="F3669" s="6"/>
      <c r="G3669" s="29"/>
    </row>
    <row r="3670" spans="1:7">
      <c r="A3670" s="156">
        <v>44007</v>
      </c>
      <c r="B3670" s="157">
        <v>6316.45</v>
      </c>
      <c r="C3670" s="158">
        <v>5578.82</v>
      </c>
      <c r="D3670" s="159">
        <v>3083.76</v>
      </c>
      <c r="F3670" s="6"/>
      <c r="G3670" s="29"/>
    </row>
    <row r="3671" spans="1:7">
      <c r="A3671" s="156">
        <v>44008</v>
      </c>
      <c r="B3671" s="157">
        <v>6163.5</v>
      </c>
      <c r="C3671" s="158">
        <v>5443.71</v>
      </c>
      <c r="D3671" s="159">
        <v>3009.05</v>
      </c>
      <c r="F3671" s="6"/>
      <c r="G3671" s="29"/>
    </row>
    <row r="3672" spans="1:7">
      <c r="A3672" s="156">
        <v>44011</v>
      </c>
      <c r="B3672" s="157">
        <v>6254.78</v>
      </c>
      <c r="C3672" s="158">
        <v>5524.13</v>
      </c>
      <c r="D3672" s="159">
        <v>3053.24</v>
      </c>
      <c r="F3672" s="6"/>
      <c r="G3672" s="29"/>
    </row>
    <row r="3673" spans="1:7">
      <c r="A3673" s="156">
        <v>44012</v>
      </c>
      <c r="B3673" s="157">
        <v>6351.67</v>
      </c>
      <c r="C3673" s="158">
        <v>5609.56</v>
      </c>
      <c r="D3673" s="159">
        <v>3100.29</v>
      </c>
      <c r="E3673" s="6" t="s">
        <v>313</v>
      </c>
      <c r="F3673" s="29">
        <f>B3673/B3610-1</f>
        <v>0.2054334623851819</v>
      </c>
      <c r="G3673" s="29"/>
    </row>
    <row r="3674" spans="1:7">
      <c r="A3674" s="156">
        <v>44013</v>
      </c>
      <c r="B3674" s="157">
        <v>6383.76</v>
      </c>
      <c r="C3674" s="158">
        <v>5637.85</v>
      </c>
      <c r="D3674" s="159">
        <v>3115.86</v>
      </c>
      <c r="F3674" s="6"/>
      <c r="G3674" s="29"/>
    </row>
    <row r="3675" spans="1:7">
      <c r="A3675" s="156">
        <v>44014</v>
      </c>
      <c r="B3675" s="157">
        <v>6414.16</v>
      </c>
      <c r="C3675" s="158">
        <v>5664.33</v>
      </c>
      <c r="D3675" s="159">
        <v>3130.01</v>
      </c>
      <c r="F3675" s="6"/>
      <c r="G3675" s="29"/>
    </row>
    <row r="3676" spans="1:7">
      <c r="A3676" s="156">
        <v>44018</v>
      </c>
      <c r="B3676" s="157">
        <v>6516.05</v>
      </c>
      <c r="C3676" s="158">
        <v>5754.3</v>
      </c>
      <c r="D3676" s="159">
        <v>3179.72</v>
      </c>
      <c r="F3676" s="6"/>
      <c r="G3676" s="29"/>
    </row>
    <row r="3677" spans="1:7">
      <c r="A3677" s="156">
        <v>44019</v>
      </c>
      <c r="B3677" s="157">
        <v>6445.59</v>
      </c>
      <c r="C3677" s="158">
        <v>5692.07</v>
      </c>
      <c r="D3677" s="159">
        <v>3145.32</v>
      </c>
      <c r="F3677" s="6"/>
      <c r="G3677" s="29"/>
    </row>
    <row r="3678" spans="1:7">
      <c r="A3678" s="156">
        <v>44020</v>
      </c>
      <c r="B3678" s="157">
        <v>6496.14</v>
      </c>
      <c r="C3678" s="158">
        <v>5736.68</v>
      </c>
      <c r="D3678" s="159">
        <v>3169.94</v>
      </c>
      <c r="F3678" s="6"/>
      <c r="G3678" s="29"/>
    </row>
    <row r="3679" spans="1:7">
      <c r="A3679" s="156">
        <v>44021</v>
      </c>
      <c r="B3679" s="157">
        <v>6461.31</v>
      </c>
      <c r="C3679" s="158">
        <v>5705.44</v>
      </c>
      <c r="D3679" s="159">
        <v>3152.05</v>
      </c>
      <c r="F3679" s="6"/>
      <c r="G3679" s="29"/>
    </row>
    <row r="3680" spans="1:7">
      <c r="A3680" s="156">
        <v>44022</v>
      </c>
      <c r="B3680" s="157">
        <v>6528.96</v>
      </c>
      <c r="C3680" s="158">
        <v>5765.17</v>
      </c>
      <c r="D3680" s="159">
        <v>3185.04</v>
      </c>
      <c r="F3680" s="6"/>
      <c r="G3680" s="29"/>
    </row>
    <row r="3681" spans="1:7">
      <c r="A3681" s="156">
        <v>44025</v>
      </c>
      <c r="B3681" s="157">
        <v>6467.84</v>
      </c>
      <c r="C3681" s="158">
        <v>5711.2</v>
      </c>
      <c r="D3681" s="159">
        <v>3155.22</v>
      </c>
      <c r="F3681" s="6"/>
      <c r="G3681" s="29"/>
    </row>
    <row r="3682" spans="1:7">
      <c r="A3682" s="156">
        <v>44026</v>
      </c>
      <c r="B3682" s="157">
        <v>6555.4</v>
      </c>
      <c r="C3682" s="158">
        <v>5788.29</v>
      </c>
      <c r="D3682" s="159">
        <v>3197.52</v>
      </c>
      <c r="F3682" s="6"/>
      <c r="G3682" s="29"/>
    </row>
    <row r="3683" spans="1:7">
      <c r="A3683" s="156">
        <v>44027</v>
      </c>
      <c r="B3683" s="157">
        <v>6615.07</v>
      </c>
      <c r="C3683" s="158">
        <v>5840.94</v>
      </c>
      <c r="D3683" s="159">
        <v>3226.56</v>
      </c>
      <c r="F3683" s="6"/>
      <c r="G3683" s="29"/>
    </row>
    <row r="3684" spans="1:7">
      <c r="A3684" s="156">
        <v>44028</v>
      </c>
      <c r="B3684" s="157">
        <v>6592.75</v>
      </c>
      <c r="C3684" s="158">
        <v>5821.18</v>
      </c>
      <c r="D3684" s="159">
        <v>3215.57</v>
      </c>
      <c r="F3684" s="6"/>
      <c r="G3684" s="29"/>
    </row>
    <row r="3685" spans="1:7">
      <c r="A3685" s="156">
        <v>44029</v>
      </c>
      <c r="B3685" s="157">
        <v>6611.86</v>
      </c>
      <c r="C3685" s="158">
        <v>5837.97</v>
      </c>
      <c r="D3685" s="159">
        <v>3224.73</v>
      </c>
      <c r="F3685" s="6"/>
      <c r="G3685" s="29"/>
    </row>
    <row r="3686" spans="1:7">
      <c r="A3686" s="156">
        <v>44032</v>
      </c>
      <c r="B3686" s="157">
        <v>6667.45</v>
      </c>
      <c r="C3686" s="158">
        <v>5887.05</v>
      </c>
      <c r="D3686" s="159">
        <v>3251.84</v>
      </c>
      <c r="F3686" s="6"/>
      <c r="G3686" s="29"/>
    </row>
    <row r="3687" spans="1:7">
      <c r="A3687" s="156">
        <v>44033</v>
      </c>
      <c r="B3687" s="157">
        <v>6678.74</v>
      </c>
      <c r="C3687" s="158">
        <v>5896.99</v>
      </c>
      <c r="D3687" s="159">
        <v>3257.3</v>
      </c>
      <c r="F3687" s="6"/>
      <c r="G3687" s="29"/>
    </row>
    <row r="3688" spans="1:7">
      <c r="A3688" s="156">
        <v>44034</v>
      </c>
      <c r="B3688" s="157">
        <v>6717.29</v>
      </c>
      <c r="C3688" s="158">
        <v>5930.98</v>
      </c>
      <c r="D3688" s="159">
        <v>3276.02</v>
      </c>
      <c r="F3688" s="6"/>
      <c r="G3688" s="29"/>
    </row>
    <row r="3689" spans="1:7">
      <c r="A3689" s="156">
        <v>44035</v>
      </c>
      <c r="B3689" s="157">
        <v>6635.04</v>
      </c>
      <c r="C3689" s="158">
        <v>5858.23</v>
      </c>
      <c r="D3689" s="159">
        <v>3235.66</v>
      </c>
      <c r="F3689" s="6"/>
      <c r="G3689" s="29"/>
    </row>
    <row r="3690" spans="1:7">
      <c r="A3690" s="156">
        <v>44036</v>
      </c>
      <c r="B3690" s="157">
        <v>6594.1</v>
      </c>
      <c r="C3690" s="158">
        <v>5822.05</v>
      </c>
      <c r="D3690" s="159">
        <v>3215.63</v>
      </c>
      <c r="F3690" s="6"/>
      <c r="G3690" s="29"/>
    </row>
    <row r="3691" spans="1:7">
      <c r="A3691" s="156">
        <v>44039</v>
      </c>
      <c r="B3691" s="157">
        <v>6642.89</v>
      </c>
      <c r="C3691" s="158">
        <v>5865.12</v>
      </c>
      <c r="D3691" s="159">
        <v>3239.41</v>
      </c>
      <c r="F3691" s="6"/>
      <c r="G3691" s="29"/>
    </row>
    <row r="3692" spans="1:7">
      <c r="A3692" s="156">
        <v>44040</v>
      </c>
      <c r="B3692" s="157">
        <v>6599.97</v>
      </c>
      <c r="C3692" s="158">
        <v>5827.2</v>
      </c>
      <c r="D3692" s="159">
        <v>3218.44</v>
      </c>
      <c r="F3692" s="6"/>
      <c r="G3692" s="29"/>
    </row>
    <row r="3693" spans="1:7">
      <c r="A3693" s="156">
        <v>44041</v>
      </c>
      <c r="B3693" s="157">
        <v>6682.01</v>
      </c>
      <c r="C3693" s="158">
        <v>5899.63</v>
      </c>
      <c r="D3693" s="159">
        <v>3258.44</v>
      </c>
      <c r="F3693" s="6"/>
      <c r="G3693" s="29"/>
    </row>
    <row r="3694" spans="1:7">
      <c r="A3694" s="156">
        <v>44042</v>
      </c>
      <c r="B3694" s="157">
        <v>6658.02</v>
      </c>
      <c r="C3694" s="158">
        <v>5878.17</v>
      </c>
      <c r="D3694" s="159">
        <v>3246.22</v>
      </c>
      <c r="F3694" s="6"/>
      <c r="G3694" s="29"/>
    </row>
    <row r="3695" spans="1:7">
      <c r="A3695" s="156">
        <v>44043</v>
      </c>
      <c r="B3695" s="157">
        <v>6709.81</v>
      </c>
      <c r="C3695" s="158">
        <v>5923.7</v>
      </c>
      <c r="D3695" s="159">
        <v>3271.12</v>
      </c>
      <c r="F3695" s="6"/>
      <c r="G3695" s="29"/>
    </row>
    <row r="3696" spans="1:7">
      <c r="A3696" s="156">
        <v>44046</v>
      </c>
      <c r="B3696" s="157">
        <v>6758.2</v>
      </c>
      <c r="C3696" s="158">
        <v>5966.37</v>
      </c>
      <c r="D3696" s="159">
        <v>3294.61</v>
      </c>
      <c r="F3696" s="6"/>
      <c r="G3696" s="29"/>
    </row>
    <row r="3697" spans="1:7">
      <c r="A3697" s="156">
        <v>44047</v>
      </c>
      <c r="B3697" s="157">
        <v>6782.6</v>
      </c>
      <c r="C3697" s="158">
        <v>5987.91</v>
      </c>
      <c r="D3697" s="159">
        <v>3306.51</v>
      </c>
      <c r="F3697" s="6"/>
      <c r="G3697" s="29"/>
    </row>
    <row r="3698" spans="1:7">
      <c r="A3698" s="156">
        <v>44048</v>
      </c>
      <c r="B3698" s="157">
        <v>6826.22</v>
      </c>
      <c r="C3698" s="158">
        <v>6026.42</v>
      </c>
      <c r="D3698" s="159">
        <v>3327.77</v>
      </c>
      <c r="F3698" s="6"/>
      <c r="G3698" s="29"/>
    </row>
    <row r="3699" spans="1:7">
      <c r="A3699" s="156">
        <v>44049</v>
      </c>
      <c r="B3699" s="157">
        <v>6870.86</v>
      </c>
      <c r="C3699" s="158">
        <v>6065.62</v>
      </c>
      <c r="D3699" s="159">
        <v>3349.16</v>
      </c>
      <c r="F3699" s="6"/>
      <c r="G3699" s="29"/>
    </row>
    <row r="3700" spans="1:7">
      <c r="A3700" s="156">
        <v>44050</v>
      </c>
      <c r="B3700" s="157">
        <v>6876.65</v>
      </c>
      <c r="C3700" s="158">
        <v>6070.35</v>
      </c>
      <c r="D3700" s="159">
        <v>3351.28</v>
      </c>
      <c r="F3700" s="6"/>
      <c r="G3700" s="29"/>
    </row>
    <row r="3701" spans="1:7">
      <c r="A3701" s="156">
        <v>44053</v>
      </c>
      <c r="B3701" s="157">
        <v>6895.59</v>
      </c>
      <c r="C3701" s="158">
        <v>6087.05</v>
      </c>
      <c r="D3701" s="159">
        <v>3360.47</v>
      </c>
      <c r="F3701" s="6"/>
      <c r="G3701" s="29"/>
    </row>
    <row r="3702" spans="1:7">
      <c r="A3702" s="156">
        <v>44054</v>
      </c>
      <c r="B3702" s="157">
        <v>6840.67</v>
      </c>
      <c r="C3702" s="158">
        <v>6038.56</v>
      </c>
      <c r="D3702" s="159">
        <v>3333.69</v>
      </c>
      <c r="F3702" s="6"/>
      <c r="G3702" s="29"/>
    </row>
    <row r="3703" spans="1:7">
      <c r="A3703" s="156">
        <v>44055</v>
      </c>
      <c r="B3703" s="157">
        <v>6937.44</v>
      </c>
      <c r="C3703" s="158">
        <v>6123.71</v>
      </c>
      <c r="D3703" s="159">
        <v>3380.35</v>
      </c>
      <c r="F3703" s="6"/>
      <c r="G3703" s="29"/>
    </row>
    <row r="3704" spans="1:7">
      <c r="A3704" s="156">
        <v>44056</v>
      </c>
      <c r="B3704" s="157">
        <v>6924.96</v>
      </c>
      <c r="C3704" s="158">
        <v>6112.24</v>
      </c>
      <c r="D3704" s="159">
        <v>3373.43</v>
      </c>
      <c r="F3704" s="6"/>
      <c r="G3704" s="29"/>
    </row>
    <row r="3705" spans="1:7">
      <c r="A3705" s="156">
        <v>44057</v>
      </c>
      <c r="B3705" s="157">
        <v>6924.28</v>
      </c>
      <c r="C3705" s="158">
        <v>6111.5</v>
      </c>
      <c r="D3705" s="159">
        <v>3372.85</v>
      </c>
      <c r="F3705" s="6"/>
      <c r="G3705" s="29"/>
    </row>
    <row r="3706" spans="1:7">
      <c r="A3706" s="156">
        <v>44060</v>
      </c>
      <c r="B3706" s="157">
        <v>6943.22</v>
      </c>
      <c r="C3706" s="158">
        <v>6128.18</v>
      </c>
      <c r="D3706" s="159">
        <v>3381.99</v>
      </c>
      <c r="F3706" s="102"/>
      <c r="G3706" s="29"/>
    </row>
    <row r="3707" spans="1:7">
      <c r="A3707" s="168">
        <v>44061</v>
      </c>
      <c r="B3707" s="167">
        <v>6960.3</v>
      </c>
      <c r="F3707" s="6"/>
      <c r="G3707" s="29"/>
    </row>
    <row r="3708" spans="1:7">
      <c r="A3708" s="168">
        <v>44062</v>
      </c>
      <c r="B3708" s="167">
        <v>6930.8</v>
      </c>
      <c r="F3708" s="6"/>
      <c r="G3708" s="29"/>
    </row>
    <row r="3709" spans="1:7">
      <c r="A3709" s="168">
        <v>44063</v>
      </c>
      <c r="B3709" s="167">
        <v>6952.92</v>
      </c>
    </row>
    <row r="3710" spans="1:7">
      <c r="A3710" s="168">
        <v>44064</v>
      </c>
      <c r="B3710" s="167">
        <v>6977.27</v>
      </c>
    </row>
    <row r="3711" spans="1:7">
      <c r="A3711" s="168">
        <v>44067</v>
      </c>
      <c r="B3711" s="167">
        <v>7048.17</v>
      </c>
    </row>
    <row r="3712" spans="1:7">
      <c r="A3712" s="168">
        <v>44068</v>
      </c>
      <c r="B3712" s="167">
        <v>7073.6</v>
      </c>
    </row>
    <row r="3713" spans="1:2">
      <c r="A3713" s="168">
        <v>44069</v>
      </c>
      <c r="B3713" s="167">
        <v>7145.77</v>
      </c>
    </row>
    <row r="3714" spans="1:2">
      <c r="A3714" s="168">
        <v>44070</v>
      </c>
      <c r="B3714" s="167">
        <v>7158.18</v>
      </c>
    </row>
    <row r="3715" spans="1:2">
      <c r="A3715" s="168">
        <v>44071</v>
      </c>
      <c r="B3715" s="167">
        <v>7207.1</v>
      </c>
    </row>
    <row r="3716" spans="1:2">
      <c r="A3716" s="168">
        <v>44074</v>
      </c>
      <c r="B3716" s="167">
        <v>7192.11</v>
      </c>
    </row>
    <row r="3717" spans="1:2">
      <c r="A3717" s="168">
        <v>44075</v>
      </c>
      <c r="B3717" s="167">
        <v>7246.37</v>
      </c>
    </row>
    <row r="3718" spans="1:2">
      <c r="A3718" s="168">
        <v>44076</v>
      </c>
      <c r="B3718" s="167">
        <v>7358.49</v>
      </c>
    </row>
    <row r="3719" spans="1:2">
      <c r="A3719" s="168">
        <v>44077</v>
      </c>
      <c r="B3719" s="167">
        <v>7101.38</v>
      </c>
    </row>
    <row r="3720" spans="1:2">
      <c r="A3720" s="168">
        <v>44078</v>
      </c>
      <c r="B3720" s="167">
        <v>7043.62</v>
      </c>
    </row>
    <row r="3721" spans="1:2">
      <c r="A3721" s="168">
        <v>44082</v>
      </c>
      <c r="B3721" s="167">
        <v>6848.42</v>
      </c>
    </row>
    <row r="3722" spans="1:2">
      <c r="A3722" s="168">
        <v>44083</v>
      </c>
      <c r="B3722" s="167">
        <v>6986.76</v>
      </c>
    </row>
    <row r="3723" spans="1:2">
      <c r="A3723" s="168">
        <v>44084</v>
      </c>
      <c r="B3723" s="167">
        <v>6864.23</v>
      </c>
    </row>
    <row r="3724" spans="1:2">
      <c r="A3724" s="168">
        <v>44085</v>
      </c>
      <c r="B3724" s="167">
        <v>6868.22</v>
      </c>
    </row>
    <row r="3725" spans="1:2">
      <c r="A3725" s="168">
        <v>44088</v>
      </c>
      <c r="B3725" s="167">
        <v>6957.91</v>
      </c>
    </row>
    <row r="3726" spans="1:2">
      <c r="A3726" s="168">
        <v>44089</v>
      </c>
      <c r="B3726" s="167">
        <v>6994.33</v>
      </c>
    </row>
    <row r="3727" spans="1:2">
      <c r="A3727" s="168">
        <v>44090</v>
      </c>
      <c r="B3727" s="167">
        <v>6962.29</v>
      </c>
    </row>
    <row r="3728" spans="1:2">
      <c r="A3728" s="168">
        <v>44091</v>
      </c>
      <c r="B3728" s="167">
        <v>6903.82</v>
      </c>
    </row>
    <row r="3729" spans="1:6">
      <c r="A3729" s="168">
        <v>44092</v>
      </c>
      <c r="B3729" s="167">
        <v>6826.72</v>
      </c>
    </row>
    <row r="3730" spans="1:6">
      <c r="A3730" s="168">
        <v>44095</v>
      </c>
      <c r="B3730" s="167">
        <v>6748.08</v>
      </c>
    </row>
    <row r="3731" spans="1:6">
      <c r="A3731" s="168">
        <v>44096</v>
      </c>
      <c r="B3731" s="167">
        <v>6819.08</v>
      </c>
    </row>
    <row r="3732" spans="1:6">
      <c r="A3732" s="168">
        <v>44097</v>
      </c>
      <c r="B3732" s="167">
        <v>6657.82</v>
      </c>
    </row>
    <row r="3733" spans="1:6">
      <c r="A3733" s="168">
        <v>44098</v>
      </c>
      <c r="B3733" s="167">
        <v>6678.04</v>
      </c>
    </row>
    <row r="3734" spans="1:6">
      <c r="A3734" s="168">
        <v>44099</v>
      </c>
      <c r="B3734" s="167">
        <v>6784.95</v>
      </c>
    </row>
    <row r="3735" spans="1:6">
      <c r="A3735" s="168">
        <v>44102</v>
      </c>
      <c r="B3735" s="167">
        <v>6894.27</v>
      </c>
    </row>
    <row r="3736" spans="1:6">
      <c r="A3736" s="168">
        <v>44103</v>
      </c>
      <c r="B3736" s="167">
        <v>6861.96</v>
      </c>
    </row>
    <row r="3737" spans="1:6">
      <c r="A3737" s="168">
        <v>44104</v>
      </c>
      <c r="B3737" s="167">
        <v>6918.83</v>
      </c>
      <c r="E3737" s="6" t="s">
        <v>315</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321</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322</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323</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2">
      <c r="A3969" s="16">
        <v>44440</v>
      </c>
      <c r="B3969" s="17">
        <v>9437.15</v>
      </c>
    </row>
    <row r="3970" spans="1:2">
      <c r="A3970" s="16">
        <v>44441</v>
      </c>
      <c r="B3970" s="17">
        <v>9465.4699999999993</v>
      </c>
    </row>
    <row r="3971" spans="1:2">
      <c r="A3971" s="16">
        <v>44442</v>
      </c>
      <c r="B3971" s="17">
        <v>9462.5400000000009</v>
      </c>
    </row>
    <row r="3972" spans="1:2">
      <c r="A3972" s="16">
        <v>44446</v>
      </c>
      <c r="B3972" s="17">
        <v>9430.68</v>
      </c>
    </row>
    <row r="3973" spans="1:2">
      <c r="A3973" s="16">
        <v>44447</v>
      </c>
      <c r="B3973" s="17">
        <v>9418.57</v>
      </c>
    </row>
    <row r="3974" spans="1:2">
      <c r="A3974" s="16">
        <v>44448</v>
      </c>
      <c r="B3974" s="17">
        <v>9375.99</v>
      </c>
    </row>
    <row r="3975" spans="1:2">
      <c r="A3975" s="16">
        <v>44449</v>
      </c>
      <c r="B3975" s="17">
        <v>9304.0300000000007</v>
      </c>
    </row>
    <row r="3976" spans="1:2">
      <c r="A3976" s="16">
        <v>44452</v>
      </c>
      <c r="B3976" s="17">
        <v>9325.2900000000009</v>
      </c>
    </row>
    <row r="3977" spans="1:2">
      <c r="A3977" s="16">
        <v>44453</v>
      </c>
      <c r="B3977" s="17">
        <v>9273.99</v>
      </c>
    </row>
    <row r="3978" spans="1:2">
      <c r="A3978" s="16">
        <v>44454</v>
      </c>
      <c r="B3978" s="17">
        <v>9352.83</v>
      </c>
    </row>
    <row r="3979" spans="1:2">
      <c r="A3979" s="16">
        <v>44455</v>
      </c>
      <c r="B3979" s="17">
        <v>9338.61</v>
      </c>
    </row>
    <row r="3980" spans="1:2">
      <c r="A3980" s="16">
        <v>44456</v>
      </c>
      <c r="B3980" s="17">
        <v>9253.57</v>
      </c>
    </row>
    <row r="3981" spans="1:2">
      <c r="A3981" s="16">
        <v>44459</v>
      </c>
      <c r="B3981" s="17">
        <v>9096.52</v>
      </c>
    </row>
    <row r="3982" spans="1:2">
      <c r="A3982" s="16">
        <v>44460</v>
      </c>
      <c r="B3982" s="17">
        <v>9089.5499999999993</v>
      </c>
    </row>
    <row r="3983" spans="1:2">
      <c r="A3983" s="16">
        <v>44461</v>
      </c>
      <c r="B3983" s="17">
        <v>9176.08</v>
      </c>
    </row>
    <row r="3984" spans="1:2">
      <c r="A3984" s="16">
        <v>44462</v>
      </c>
      <c r="B3984" s="17">
        <v>9287.7999999999993</v>
      </c>
    </row>
    <row r="3985" spans="1:6">
      <c r="A3985" s="16">
        <v>44463</v>
      </c>
      <c r="B3985" s="17">
        <v>9301.49</v>
      </c>
    </row>
    <row r="3986" spans="1:6">
      <c r="A3986" s="16">
        <v>44466</v>
      </c>
      <c r="B3986" s="17">
        <v>9275.8700000000008</v>
      </c>
    </row>
    <row r="3987" spans="1:6">
      <c r="A3987" s="16">
        <v>44467</v>
      </c>
      <c r="B3987" s="17">
        <v>9087.4699999999993</v>
      </c>
    </row>
    <row r="3988" spans="1:6">
      <c r="A3988" s="16">
        <v>44468</v>
      </c>
      <c r="B3988" s="17">
        <v>9102.6200000000008</v>
      </c>
    </row>
    <row r="3989" spans="1:6">
      <c r="A3989" s="16">
        <v>44469</v>
      </c>
      <c r="B3989" s="17">
        <v>8994.83</v>
      </c>
      <c r="E3989" s="6" t="s">
        <v>324</v>
      </c>
      <c r="F3989" s="29">
        <f>B3989/B3925-1</f>
        <v>5.8203377473222684E-3</v>
      </c>
    </row>
    <row r="3990" spans="1:6">
      <c r="A3990" s="16">
        <v>44470</v>
      </c>
      <c r="B3990" s="17">
        <v>9098.25</v>
      </c>
    </row>
    <row r="3991" spans="1:6">
      <c r="A3991" s="16">
        <v>44473</v>
      </c>
      <c r="B3991" s="17">
        <v>8980.64</v>
      </c>
    </row>
    <row r="3992" spans="1:6">
      <c r="A3992" s="16">
        <v>44474</v>
      </c>
      <c r="B3992" s="17">
        <v>9076.19</v>
      </c>
    </row>
    <row r="3993" spans="1:6">
      <c r="A3993" s="16">
        <v>44475</v>
      </c>
      <c r="B3993" s="17">
        <v>9113.4500000000007</v>
      </c>
    </row>
    <row r="3994" spans="1:6">
      <c r="A3994" s="16">
        <v>44476</v>
      </c>
      <c r="B3994" s="17">
        <v>9191.19</v>
      </c>
    </row>
    <row r="3995" spans="1:6">
      <c r="A3995" s="16">
        <v>44477</v>
      </c>
      <c r="B3995" s="17">
        <v>9173.74</v>
      </c>
    </row>
    <row r="3996" spans="1:6">
      <c r="A3996" s="16">
        <v>44480</v>
      </c>
      <c r="B3996" s="17">
        <v>9110.76</v>
      </c>
    </row>
    <row r="3997" spans="1:6">
      <c r="A3997" s="16">
        <v>44481</v>
      </c>
      <c r="B3997" s="17">
        <v>9088.73</v>
      </c>
    </row>
    <row r="3998" spans="1:6">
      <c r="A3998" s="16">
        <v>44482</v>
      </c>
      <c r="B3998" s="17">
        <v>9116.39</v>
      </c>
    </row>
    <row r="3999" spans="1:6">
      <c r="A3999" s="16">
        <v>44483</v>
      </c>
      <c r="B3999" s="17">
        <v>9272.9699999999993</v>
      </c>
    </row>
    <row r="4000" spans="1:6">
      <c r="A4000" s="16">
        <v>44484</v>
      </c>
      <c r="B4000" s="17">
        <v>9342.15</v>
      </c>
    </row>
    <row r="4001" spans="1:2">
      <c r="A4001" s="16">
        <v>44487</v>
      </c>
      <c r="B4001" s="17">
        <v>9373.68</v>
      </c>
    </row>
    <row r="4002" spans="1:2">
      <c r="A4002" s="16">
        <v>44488</v>
      </c>
      <c r="B4002" s="17">
        <v>9443.1200000000008</v>
      </c>
    </row>
    <row r="4003" spans="1:2">
      <c r="A4003" s="16">
        <v>44489</v>
      </c>
      <c r="B4003" s="17">
        <v>9477.82</v>
      </c>
    </row>
    <row r="4004" spans="1:2">
      <c r="A4004" s="16">
        <v>44490</v>
      </c>
      <c r="B4004" s="17">
        <v>9506.91</v>
      </c>
    </row>
    <row r="4005" spans="1:2">
      <c r="A4005" s="16">
        <v>44491</v>
      </c>
      <c r="B4005" s="17">
        <v>9496.86</v>
      </c>
    </row>
    <row r="4006" spans="1:2">
      <c r="A4006" s="16">
        <v>44494</v>
      </c>
      <c r="B4006" s="17">
        <v>9541.99</v>
      </c>
    </row>
    <row r="4007" spans="1:2">
      <c r="A4007" s="16">
        <v>44495</v>
      </c>
      <c r="B4007" s="17">
        <v>9559.39</v>
      </c>
    </row>
    <row r="4008" spans="1:2">
      <c r="A4008" s="16">
        <v>44496</v>
      </c>
      <c r="B4008" s="17">
        <v>9511.27</v>
      </c>
    </row>
    <row r="4009" spans="1:2">
      <c r="A4009" s="16">
        <v>44497</v>
      </c>
      <c r="B4009" s="17">
        <v>9605.23</v>
      </c>
    </row>
    <row r="4010" spans="1:2">
      <c r="A4010" s="16">
        <v>44498</v>
      </c>
      <c r="B4010" s="17">
        <v>9625.02</v>
      </c>
    </row>
    <row r="4011" spans="1:2">
      <c r="A4011" s="16">
        <v>44501</v>
      </c>
      <c r="B4011" s="17">
        <v>9642.44</v>
      </c>
    </row>
    <row r="4012" spans="1:2">
      <c r="A4012" s="16">
        <v>44502</v>
      </c>
      <c r="B4012" s="17">
        <v>9677.9500000000007</v>
      </c>
    </row>
    <row r="4013" spans="1:2">
      <c r="A4013" s="16">
        <v>44503</v>
      </c>
      <c r="B4013" s="17">
        <v>9740.4699999999993</v>
      </c>
    </row>
    <row r="4014" spans="1:2">
      <c r="A4014" s="16">
        <v>44504</v>
      </c>
      <c r="B4014" s="17">
        <v>9782.48</v>
      </c>
    </row>
    <row r="4015" spans="1:2">
      <c r="A4015" s="16">
        <v>44505</v>
      </c>
      <c r="B4015" s="17">
        <v>9819.98</v>
      </c>
    </row>
    <row r="4016" spans="1:2">
      <c r="A4016" s="16">
        <v>44508</v>
      </c>
      <c r="B4016" s="17">
        <v>9828.81</v>
      </c>
    </row>
    <row r="4017" spans="1:2">
      <c r="A4017" s="16">
        <v>44509</v>
      </c>
      <c r="B4017" s="17">
        <v>9795.1200000000008</v>
      </c>
    </row>
    <row r="4018" spans="1:2">
      <c r="A4018" s="16">
        <v>44510</v>
      </c>
      <c r="B4018" s="17">
        <v>9716.7199999999993</v>
      </c>
    </row>
    <row r="4019" spans="1:2">
      <c r="A4019" s="16">
        <v>44511</v>
      </c>
      <c r="B4019" s="17">
        <v>9722.08</v>
      </c>
    </row>
    <row r="4020" spans="1:2">
      <c r="A4020" s="16">
        <v>44512</v>
      </c>
      <c r="B4020" s="17">
        <v>9793.2199999999993</v>
      </c>
    </row>
    <row r="4021" spans="1:2">
      <c r="A4021" s="16">
        <v>44515</v>
      </c>
      <c r="B4021" s="17">
        <v>9793.5300000000007</v>
      </c>
    </row>
    <row r="4022" spans="1:2">
      <c r="A4022" s="16">
        <v>44516</v>
      </c>
      <c r="B4022" s="17">
        <v>9831.91</v>
      </c>
    </row>
    <row r="4023" spans="1:2">
      <c r="A4023" s="16">
        <v>44517</v>
      </c>
      <c r="B4023" s="17">
        <v>9808.27</v>
      </c>
    </row>
    <row r="4024" spans="1:2">
      <c r="A4024" s="16">
        <v>44518</v>
      </c>
      <c r="B4024" s="17">
        <v>9842.35</v>
      </c>
    </row>
    <row r="4025" spans="1:2">
      <c r="A4025" s="16">
        <v>44519</v>
      </c>
      <c r="B4025" s="17">
        <v>9828.7999999999993</v>
      </c>
    </row>
    <row r="4026" spans="1:2">
      <c r="A4026" s="16">
        <v>44522</v>
      </c>
      <c r="B4026" s="17">
        <v>9798.2900000000009</v>
      </c>
    </row>
    <row r="4027" spans="1:2">
      <c r="A4027" s="16">
        <v>44523</v>
      </c>
      <c r="B4027" s="17">
        <v>9814.65</v>
      </c>
    </row>
    <row r="4028" spans="1:2">
      <c r="A4028" s="16">
        <v>44524</v>
      </c>
      <c r="B4028" s="17">
        <v>9837.6</v>
      </c>
    </row>
    <row r="4029" spans="1:2">
      <c r="A4029" s="16">
        <v>44526</v>
      </c>
      <c r="B4029" s="17">
        <v>9614.25</v>
      </c>
    </row>
    <row r="4030" spans="1:2">
      <c r="A4030" s="16">
        <v>44529</v>
      </c>
      <c r="B4030" s="17">
        <v>9741.7800000000007</v>
      </c>
    </row>
    <row r="4031" spans="1:2">
      <c r="A4031" s="16">
        <v>44530</v>
      </c>
      <c r="B4031" s="17">
        <v>9558.33</v>
      </c>
    </row>
    <row r="4032" spans="1:2">
      <c r="A4032" s="16">
        <v>44531</v>
      </c>
      <c r="B4032" s="17">
        <v>9446.2099999999991</v>
      </c>
    </row>
    <row r="4033" spans="1:2">
      <c r="A4033" s="16">
        <v>44532</v>
      </c>
      <c r="B4033" s="17">
        <v>9581.7900000000009</v>
      </c>
    </row>
    <row r="4034" spans="1:2">
      <c r="A4034" s="16">
        <v>44533</v>
      </c>
      <c r="B4034" s="17">
        <v>9501.2800000000007</v>
      </c>
    </row>
    <row r="4035" spans="1:2">
      <c r="A4035" s="16">
        <v>44536</v>
      </c>
      <c r="B4035" s="17">
        <v>9613.02</v>
      </c>
    </row>
    <row r="4036" spans="1:2">
      <c r="A4036" s="16">
        <v>44537</v>
      </c>
      <c r="B4036" s="17">
        <v>9812.2000000000007</v>
      </c>
    </row>
    <row r="4037" spans="1:2">
      <c r="A4037" s="16">
        <v>44538</v>
      </c>
      <c r="B4037" s="17">
        <v>9842.68</v>
      </c>
    </row>
    <row r="4038" spans="1:2">
      <c r="A4038" s="16">
        <v>44539</v>
      </c>
      <c r="B4038" s="17">
        <v>9773.19</v>
      </c>
    </row>
    <row r="4039" spans="1:2">
      <c r="A4039" s="16">
        <v>44540</v>
      </c>
      <c r="B4039" s="17">
        <v>9866.6200000000008</v>
      </c>
    </row>
    <row r="4040" spans="1:2">
      <c r="A4040" s="16">
        <v>44543</v>
      </c>
      <c r="B4040" s="17">
        <v>9776.69</v>
      </c>
    </row>
    <row r="4041" spans="1:2">
      <c r="A4041" s="16">
        <v>44544</v>
      </c>
      <c r="B4041" s="17">
        <v>9705.06</v>
      </c>
    </row>
    <row r="4042" spans="1:2">
      <c r="A4042" s="16">
        <v>44545</v>
      </c>
      <c r="B4042" s="17">
        <v>9863.92</v>
      </c>
    </row>
    <row r="4043" spans="1:2">
      <c r="A4043" s="16">
        <v>44546</v>
      </c>
      <c r="B4043" s="17">
        <v>9778.09</v>
      </c>
    </row>
    <row r="4044" spans="1:2">
      <c r="A4044" s="16">
        <v>44547</v>
      </c>
      <c r="B4044" s="17">
        <v>9678.0300000000007</v>
      </c>
    </row>
    <row r="4045" spans="1:2">
      <c r="A4045" s="16">
        <v>44550</v>
      </c>
      <c r="B4045" s="17">
        <v>9567.91</v>
      </c>
    </row>
    <row r="4046" spans="1:2">
      <c r="A4046" s="16">
        <v>44551</v>
      </c>
      <c r="B4046" s="17">
        <v>9738.73</v>
      </c>
    </row>
    <row r="4047" spans="1:2">
      <c r="A4047" s="16">
        <v>44552</v>
      </c>
      <c r="B4047" s="17">
        <v>9838.9</v>
      </c>
    </row>
    <row r="4048" spans="1:2">
      <c r="A4048" s="16">
        <v>44553</v>
      </c>
      <c r="B4048" s="17">
        <v>9900.2999999999993</v>
      </c>
    </row>
    <row r="4049" spans="1:6">
      <c r="A4049" s="16">
        <v>44557</v>
      </c>
      <c r="B4049" s="17">
        <v>10037.67</v>
      </c>
    </row>
    <row r="4050" spans="1:6">
      <c r="A4050" s="16">
        <v>44558</v>
      </c>
      <c r="B4050" s="17">
        <v>10027.530000000001</v>
      </c>
    </row>
    <row r="4051" spans="1:6">
      <c r="A4051" s="16">
        <v>44559</v>
      </c>
      <c r="B4051" s="17">
        <v>10041.61</v>
      </c>
    </row>
    <row r="4052" spans="1:6">
      <c r="A4052" s="16">
        <v>44560</v>
      </c>
      <c r="B4052" s="17">
        <v>10012.51</v>
      </c>
    </row>
    <row r="4053" spans="1:6">
      <c r="A4053" s="16">
        <v>44561</v>
      </c>
      <c r="B4053" s="17">
        <v>9986.7000000000007</v>
      </c>
      <c r="E4053" s="6" t="s">
        <v>330</v>
      </c>
      <c r="F4053" s="29">
        <f>B4053/B3989-1</f>
        <v>0.11027112241142967</v>
      </c>
    </row>
    <row r="4054" spans="1:6">
      <c r="A4054" s="16">
        <v>44564</v>
      </c>
      <c r="B4054" s="17">
        <v>10050.41</v>
      </c>
    </row>
    <row r="4055" spans="1:6">
      <c r="A4055" s="16">
        <v>44565</v>
      </c>
      <c r="B4055" s="17">
        <v>10044.75</v>
      </c>
    </row>
    <row r="4056" spans="1:6">
      <c r="A4056" s="16">
        <v>44566</v>
      </c>
      <c r="B4056" s="17">
        <v>9850.7000000000007</v>
      </c>
    </row>
    <row r="4057" spans="1:6">
      <c r="A4057" s="16">
        <v>44567</v>
      </c>
      <c r="B4057" s="17">
        <v>9841.92</v>
      </c>
    </row>
    <row r="4058" spans="1:6">
      <c r="A4058" s="16">
        <v>44568</v>
      </c>
      <c r="B4058" s="17">
        <v>9803.85</v>
      </c>
    </row>
    <row r="4059" spans="1:6">
      <c r="A4059" s="16">
        <v>44571</v>
      </c>
      <c r="B4059" s="17">
        <v>9789.7199999999993</v>
      </c>
    </row>
    <row r="4060" spans="1:6">
      <c r="A4060" s="16">
        <v>44572</v>
      </c>
      <c r="B4060" s="17">
        <v>9879.39</v>
      </c>
    </row>
    <row r="4061" spans="1:6">
      <c r="A4061" s="16">
        <v>44573</v>
      </c>
      <c r="B4061" s="17">
        <v>9907.3799999999992</v>
      </c>
    </row>
    <row r="4062" spans="1:6">
      <c r="A4062" s="16">
        <v>44574</v>
      </c>
      <c r="B4062" s="17">
        <v>9767.35</v>
      </c>
    </row>
    <row r="4063" spans="1:6">
      <c r="A4063" s="16">
        <v>44575</v>
      </c>
      <c r="B4063" s="17">
        <v>9775.5300000000007</v>
      </c>
    </row>
    <row r="4064" spans="1:6">
      <c r="A4064" s="16">
        <v>44579</v>
      </c>
      <c r="B4064" s="17">
        <v>9595.93</v>
      </c>
    </row>
    <row r="4065" spans="1:2">
      <c r="A4065" s="16">
        <v>44580</v>
      </c>
      <c r="B4065" s="17">
        <v>9503.14</v>
      </c>
    </row>
    <row r="4066" spans="1:2">
      <c r="A4066" s="16">
        <v>44581</v>
      </c>
      <c r="B4066" s="17">
        <v>9398.9599999999991</v>
      </c>
    </row>
    <row r="4067" spans="1:2">
      <c r="A4067" s="16">
        <v>44582</v>
      </c>
      <c r="B4067" s="17">
        <v>9221.2800000000007</v>
      </c>
    </row>
    <row r="4068" spans="1:2">
      <c r="A4068" s="16">
        <v>44585</v>
      </c>
      <c r="B4068" s="17">
        <v>9246.84</v>
      </c>
    </row>
    <row r="4069" spans="1:2">
      <c r="A4069" s="16">
        <v>44586</v>
      </c>
      <c r="B4069" s="17">
        <v>9134.33</v>
      </c>
    </row>
    <row r="4070" spans="1:2">
      <c r="A4070" s="16">
        <v>44587</v>
      </c>
      <c r="B4070" s="17">
        <v>9120.75</v>
      </c>
    </row>
    <row r="4071" spans="1:2">
      <c r="A4071" s="16">
        <v>44588</v>
      </c>
      <c r="B4071" s="17">
        <v>9072.24</v>
      </c>
    </row>
    <row r="4072" spans="1:2">
      <c r="A4072" s="16">
        <v>44589</v>
      </c>
      <c r="B4072" s="17">
        <v>9294.2099999999991</v>
      </c>
    </row>
    <row r="4073" spans="1:2">
      <c r="A4073" s="16">
        <v>44592</v>
      </c>
      <c r="B4073" s="17">
        <v>9469.92</v>
      </c>
    </row>
    <row r="4074" spans="1:2">
      <c r="A4074" s="16">
        <v>44593</v>
      </c>
      <c r="B4074" s="17">
        <v>9534.9500000000007</v>
      </c>
    </row>
    <row r="4075" spans="1:2">
      <c r="A4075" s="16">
        <v>44594</v>
      </c>
      <c r="B4075" s="17">
        <v>9624.89</v>
      </c>
    </row>
    <row r="4076" spans="1:2">
      <c r="A4076" s="16">
        <v>44595</v>
      </c>
      <c r="B4076" s="17">
        <v>9390.57</v>
      </c>
    </row>
    <row r="4077" spans="1:2">
      <c r="A4077" s="16">
        <v>44596</v>
      </c>
      <c r="B4077" s="17">
        <v>9440.58</v>
      </c>
    </row>
    <row r="4078" spans="1:2">
      <c r="A4078" s="16">
        <v>44599</v>
      </c>
      <c r="B4078" s="17">
        <v>9405.84</v>
      </c>
    </row>
    <row r="4079" spans="1:2">
      <c r="A4079" s="16">
        <v>44600</v>
      </c>
      <c r="B4079" s="17">
        <v>9484.9500000000007</v>
      </c>
    </row>
    <row r="4080" spans="1:2">
      <c r="A4080" s="16">
        <v>44601</v>
      </c>
      <c r="B4080" s="17">
        <v>9623.84</v>
      </c>
    </row>
    <row r="4081" spans="1:2">
      <c r="A4081" s="16">
        <v>44602</v>
      </c>
      <c r="B4081" s="17">
        <v>9450.7199999999993</v>
      </c>
    </row>
    <row r="4082" spans="1:2">
      <c r="A4082" s="16">
        <v>44603</v>
      </c>
      <c r="B4082" s="17">
        <v>9271.7999999999993</v>
      </c>
    </row>
    <row r="4083" spans="1:2">
      <c r="A4083" s="16">
        <v>44606</v>
      </c>
      <c r="B4083" s="17">
        <v>9236.86</v>
      </c>
    </row>
    <row r="4084" spans="1:2">
      <c r="A4084" s="16">
        <v>44607</v>
      </c>
      <c r="B4084" s="17">
        <v>9383.57</v>
      </c>
    </row>
    <row r="4085" spans="1:2">
      <c r="A4085" s="16">
        <v>44608</v>
      </c>
      <c r="B4085" s="17">
        <v>9393.09</v>
      </c>
    </row>
    <row r="4086" spans="1:2">
      <c r="A4086" s="16">
        <v>44609</v>
      </c>
      <c r="B4086" s="17">
        <v>9195.35</v>
      </c>
    </row>
    <row r="4087" spans="1:2">
      <c r="A4087" s="16">
        <v>44610</v>
      </c>
      <c r="B4087" s="17">
        <v>9130.81</v>
      </c>
    </row>
    <row r="4088" spans="1:2">
      <c r="A4088" s="16">
        <v>44614</v>
      </c>
      <c r="B4088" s="17">
        <v>9038.32</v>
      </c>
    </row>
    <row r="4089" spans="1:2">
      <c r="A4089" s="16">
        <v>44615</v>
      </c>
      <c r="B4089" s="17">
        <v>8871.9500000000007</v>
      </c>
    </row>
    <row r="4090" spans="1:2">
      <c r="A4090" s="16">
        <v>44616</v>
      </c>
      <c r="B4090" s="17">
        <v>9005.3700000000008</v>
      </c>
    </row>
    <row r="4091" spans="1:2">
      <c r="A4091" s="16">
        <v>44617</v>
      </c>
      <c r="B4091" s="17">
        <v>9207.85</v>
      </c>
    </row>
    <row r="4092" spans="1:2">
      <c r="A4092" s="16">
        <v>44620</v>
      </c>
      <c r="B4092" s="17">
        <v>9186.3700000000008</v>
      </c>
    </row>
    <row r="4093" spans="1:2">
      <c r="A4093" s="16">
        <v>44621</v>
      </c>
      <c r="B4093" s="17">
        <v>9044.4699999999993</v>
      </c>
    </row>
    <row r="4094" spans="1:2">
      <c r="A4094" s="16">
        <v>44622</v>
      </c>
      <c r="B4094" s="17">
        <v>9213.39</v>
      </c>
    </row>
    <row r="4095" spans="1:2">
      <c r="A4095" s="16">
        <v>44623</v>
      </c>
      <c r="B4095" s="17">
        <v>9166.1299999999992</v>
      </c>
    </row>
    <row r="4096" spans="1:2">
      <c r="A4096" s="16">
        <v>44624</v>
      </c>
      <c r="B4096" s="17">
        <v>9094.0400000000009</v>
      </c>
    </row>
    <row r="4097" spans="1:2">
      <c r="A4097" s="16">
        <v>44627</v>
      </c>
      <c r="B4097" s="17">
        <v>8825.7199999999993</v>
      </c>
    </row>
    <row r="4098" spans="1:2">
      <c r="A4098" s="16">
        <v>44628</v>
      </c>
      <c r="B4098" s="17">
        <v>8762.11</v>
      </c>
    </row>
    <row r="4099" spans="1:2">
      <c r="A4099" s="16">
        <v>44629</v>
      </c>
      <c r="B4099" s="17">
        <v>8988.65</v>
      </c>
    </row>
    <row r="4100" spans="1:2">
      <c r="A4100" s="16">
        <v>44630</v>
      </c>
      <c r="B4100" s="17">
        <v>8950.9</v>
      </c>
    </row>
    <row r="4101" spans="1:2">
      <c r="A4101" s="16">
        <v>44631</v>
      </c>
      <c r="B4101" s="17">
        <v>8835.4</v>
      </c>
    </row>
    <row r="4102" spans="1:2">
      <c r="A4102" s="16">
        <v>44634</v>
      </c>
      <c r="B4102" s="17">
        <v>8771.75</v>
      </c>
    </row>
    <row r="4103" spans="1:2">
      <c r="A4103" s="16">
        <v>44635</v>
      </c>
      <c r="B4103" s="17">
        <v>8959.74</v>
      </c>
    </row>
    <row r="4104" spans="1:2">
      <c r="A4104" s="16">
        <v>44636</v>
      </c>
      <c r="B4104" s="17">
        <v>9160.51</v>
      </c>
    </row>
    <row r="4105" spans="1:2">
      <c r="A4105" s="16">
        <v>44637</v>
      </c>
      <c r="B4105" s="17">
        <v>9274.17</v>
      </c>
    </row>
    <row r="4106" spans="1:2">
      <c r="A4106" s="16">
        <v>44638</v>
      </c>
      <c r="B4106" s="17">
        <v>9382.43</v>
      </c>
    </row>
    <row r="4107" spans="1:2">
      <c r="A4107" s="16">
        <v>44641</v>
      </c>
      <c r="B4107" s="17">
        <v>9378.84</v>
      </c>
    </row>
    <row r="4108" spans="1:2">
      <c r="A4108" s="16">
        <v>44642</v>
      </c>
      <c r="B4108" s="17">
        <v>9484.86</v>
      </c>
    </row>
    <row r="4109" spans="1:2">
      <c r="A4109" s="16">
        <v>44643</v>
      </c>
      <c r="B4109" s="17">
        <v>9368.98</v>
      </c>
    </row>
    <row r="4110" spans="1:2">
      <c r="A4110" s="16">
        <v>44644</v>
      </c>
      <c r="B4110" s="17">
        <v>9504.19</v>
      </c>
    </row>
    <row r="4111" spans="1:2">
      <c r="A4111" s="16">
        <v>44645</v>
      </c>
      <c r="B4111" s="17">
        <v>9552.4</v>
      </c>
    </row>
    <row r="4112" spans="1:2">
      <c r="A4112" s="16">
        <v>44648</v>
      </c>
      <c r="B4112" s="17">
        <v>9620.66</v>
      </c>
    </row>
    <row r="4113" spans="1:6">
      <c r="A4113" s="16">
        <v>44649</v>
      </c>
      <c r="B4113" s="17">
        <v>9738.6</v>
      </c>
    </row>
    <row r="4114" spans="1:6">
      <c r="A4114" s="16">
        <v>44650</v>
      </c>
      <c r="B4114" s="17">
        <v>9678.2999999999993</v>
      </c>
    </row>
    <row r="4115" spans="1:6">
      <c r="A4115" s="16">
        <v>44651</v>
      </c>
      <c r="B4115" s="17">
        <v>9527.4599999999991</v>
      </c>
      <c r="E4115" s="6" t="s">
        <v>331</v>
      </c>
      <c r="F4115" s="29">
        <f>B4115/B4053-1</f>
        <v>-4.5985160263150138E-2</v>
      </c>
    </row>
    <row r="4116" spans="1:6">
      <c r="A4116" s="16">
        <v>44652</v>
      </c>
      <c r="B4116" s="17">
        <v>9559.9500000000007</v>
      </c>
    </row>
    <row r="4117" spans="1:6">
      <c r="A4117" s="16">
        <v>44655</v>
      </c>
      <c r="B4117" s="17">
        <v>9637.3700000000008</v>
      </c>
    </row>
    <row r="4118" spans="1:6">
      <c r="A4118" s="16">
        <v>44656</v>
      </c>
      <c r="B4118" s="17">
        <v>9517.94</v>
      </c>
    </row>
    <row r="4119" spans="1:6">
      <c r="A4119" s="16">
        <v>44657</v>
      </c>
      <c r="B4119" s="17">
        <v>9425.49</v>
      </c>
    </row>
    <row r="4120" spans="1:6">
      <c r="A4120" s="16">
        <v>44658</v>
      </c>
      <c r="B4120" s="17">
        <v>9466.76</v>
      </c>
    </row>
    <row r="4121" spans="1:6">
      <c r="A4121" s="16">
        <v>44659</v>
      </c>
      <c r="B4121" s="17">
        <v>9441.84</v>
      </c>
    </row>
    <row r="4122" spans="1:6">
      <c r="A4122" s="16">
        <v>44662</v>
      </c>
      <c r="B4122" s="17">
        <v>9282.48</v>
      </c>
    </row>
    <row r="4123" spans="1:6">
      <c r="A4123" s="16">
        <v>44663</v>
      </c>
      <c r="B4123" s="17">
        <v>9251.07</v>
      </c>
    </row>
    <row r="4124" spans="1:6">
      <c r="A4124" s="16">
        <v>44664</v>
      </c>
      <c r="B4124" s="17">
        <v>9356.2099999999991</v>
      </c>
    </row>
    <row r="4125" spans="1:6">
      <c r="A4125" s="16">
        <v>44665</v>
      </c>
      <c r="B4125" s="17">
        <v>9242.58</v>
      </c>
    </row>
    <row r="4126" spans="1:6">
      <c r="A4126" s="16">
        <v>44669</v>
      </c>
      <c r="B4126" s="17">
        <v>9240.69</v>
      </c>
    </row>
    <row r="4127" spans="1:6">
      <c r="A4127" s="16">
        <v>44670</v>
      </c>
      <c r="B4127" s="17">
        <v>9389.2099999999991</v>
      </c>
    </row>
    <row r="4128" spans="1:6">
      <c r="A4128" s="16">
        <v>44671</v>
      </c>
      <c r="B4128" s="17">
        <v>9383.5400000000009</v>
      </c>
    </row>
    <row r="4129" spans="1:2">
      <c r="A4129" s="16">
        <v>44672</v>
      </c>
      <c r="B4129" s="17">
        <v>9245.86</v>
      </c>
    </row>
    <row r="4130" spans="1:2">
      <c r="A4130" s="16">
        <v>44673</v>
      </c>
      <c r="B4130" s="17">
        <v>8989.51</v>
      </c>
    </row>
    <row r="4131" spans="1:2">
      <c r="A4131" s="16">
        <v>44676</v>
      </c>
      <c r="B4131" s="17">
        <v>9040.86</v>
      </c>
    </row>
    <row r="4132" spans="1:2">
      <c r="A4132" s="16">
        <v>44677</v>
      </c>
      <c r="B4132" s="17">
        <v>8786.4699999999993</v>
      </c>
    </row>
    <row r="4133" spans="1:2">
      <c r="A4133" s="16">
        <v>44678</v>
      </c>
      <c r="B4133" s="17">
        <v>8805</v>
      </c>
    </row>
    <row r="4134" spans="1:2">
      <c r="A4134" s="16">
        <v>44679</v>
      </c>
      <c r="B4134" s="17">
        <v>9023.42</v>
      </c>
    </row>
    <row r="4135" spans="1:2">
      <c r="A4135" s="16">
        <v>44680</v>
      </c>
      <c r="B4135" s="17">
        <v>8696.65</v>
      </c>
    </row>
    <row r="4136" spans="1:2">
      <c r="A4136" s="16">
        <v>44683</v>
      </c>
      <c r="B4136" s="17">
        <v>8746.0499999999993</v>
      </c>
    </row>
    <row r="4137" spans="1:2">
      <c r="A4137" s="16">
        <v>44684</v>
      </c>
      <c r="B4137" s="17">
        <v>8788.36</v>
      </c>
    </row>
    <row r="4138" spans="1:2">
      <c r="A4138" s="16">
        <v>44685</v>
      </c>
      <c r="B4138" s="17">
        <v>9050.9</v>
      </c>
    </row>
    <row r="4139" spans="1:2">
      <c r="A4139" s="16">
        <v>44686</v>
      </c>
      <c r="B4139" s="17">
        <v>8729.2099999999991</v>
      </c>
    </row>
    <row r="4140" spans="1:2">
      <c r="A4140" s="16">
        <v>44687</v>
      </c>
      <c r="B4140" s="17">
        <v>8680.9699999999993</v>
      </c>
    </row>
    <row r="4141" spans="1:2">
      <c r="A4141" s="16">
        <v>44690</v>
      </c>
      <c r="B4141" s="17">
        <v>8403.5</v>
      </c>
    </row>
    <row r="4142" spans="1:2">
      <c r="A4142" s="16">
        <v>44691</v>
      </c>
      <c r="B4142" s="17">
        <v>8424.2000000000007</v>
      </c>
    </row>
    <row r="4143" spans="1:2">
      <c r="A4143" s="16">
        <v>44692</v>
      </c>
      <c r="B4143" s="17">
        <v>8285.82</v>
      </c>
    </row>
    <row r="4144" spans="1:2">
      <c r="A4144" s="16">
        <v>44693</v>
      </c>
      <c r="B4144" s="17">
        <v>8278.0400000000009</v>
      </c>
    </row>
    <row r="4145" spans="1:2">
      <c r="A4145" s="16">
        <v>44694</v>
      </c>
      <c r="B4145" s="17">
        <v>8476.57</v>
      </c>
    </row>
    <row r="4146" spans="1:2">
      <c r="A4146" s="16">
        <v>44697</v>
      </c>
      <c r="B4146" s="17">
        <v>8443.5499999999993</v>
      </c>
    </row>
    <row r="4147" spans="1:2">
      <c r="A4147" s="16">
        <v>44698</v>
      </c>
      <c r="B4147" s="17">
        <v>8614.31</v>
      </c>
    </row>
    <row r="4148" spans="1:2">
      <c r="A4148" s="16">
        <v>44699</v>
      </c>
      <c r="B4148" s="17">
        <v>8268.32</v>
      </c>
    </row>
    <row r="4149" spans="1:2">
      <c r="A4149" s="16">
        <v>44700</v>
      </c>
      <c r="B4149" s="17">
        <v>8220.9699999999993</v>
      </c>
    </row>
    <row r="4150" spans="1:2">
      <c r="A4150" s="16">
        <v>44701</v>
      </c>
      <c r="B4150" s="17">
        <v>8222.31</v>
      </c>
    </row>
    <row r="4151" spans="1:2">
      <c r="A4151" s="16">
        <v>44704</v>
      </c>
      <c r="B4151" s="17">
        <v>8375.8700000000008</v>
      </c>
    </row>
    <row r="4152" spans="1:2">
      <c r="A4152" s="16">
        <v>44705</v>
      </c>
      <c r="B4152" s="17">
        <v>8307.9699999999993</v>
      </c>
    </row>
    <row r="4153" spans="1:2">
      <c r="A4153" s="16">
        <v>44706</v>
      </c>
      <c r="B4153" s="17">
        <v>8386.6200000000008</v>
      </c>
    </row>
    <row r="4154" spans="1:2">
      <c r="A4154" s="16">
        <v>44707</v>
      </c>
      <c r="B4154" s="17">
        <v>8553.68</v>
      </c>
    </row>
    <row r="4155" spans="1:2">
      <c r="A4155" s="16">
        <v>44708</v>
      </c>
      <c r="B4155" s="17">
        <v>8766.83</v>
      </c>
    </row>
    <row r="4156" spans="1:2">
      <c r="A4156" s="16">
        <v>44712</v>
      </c>
      <c r="B4156" s="17">
        <v>8712.6</v>
      </c>
    </row>
    <row r="4157" spans="1:2">
      <c r="A4157" s="16">
        <v>44713</v>
      </c>
      <c r="B4157" s="17">
        <v>8648.2800000000007</v>
      </c>
    </row>
    <row r="4158" spans="1:2">
      <c r="A4158" s="16">
        <v>44714</v>
      </c>
      <c r="B4158" s="17">
        <v>8809.18</v>
      </c>
    </row>
    <row r="4159" spans="1:2">
      <c r="A4159" s="16">
        <v>44715</v>
      </c>
      <c r="B4159" s="17">
        <v>8665.7999999999993</v>
      </c>
    </row>
    <row r="4160" spans="1:2">
      <c r="A4160" s="16">
        <v>44718</v>
      </c>
      <c r="B4160" s="17">
        <v>8693.06</v>
      </c>
    </row>
    <row r="4161" spans="1:2">
      <c r="A4161" s="16">
        <v>44719</v>
      </c>
      <c r="B4161" s="17">
        <v>8776.09</v>
      </c>
    </row>
    <row r="4162" spans="1:2">
      <c r="A4162" s="16">
        <v>44720</v>
      </c>
      <c r="B4162" s="17">
        <v>8681.68</v>
      </c>
    </row>
    <row r="4163" spans="1:2">
      <c r="A4163" s="16">
        <v>44721</v>
      </c>
      <c r="B4163" s="17">
        <v>8475.91</v>
      </c>
    </row>
    <row r="4164" spans="1:2">
      <c r="A4164" s="16">
        <v>44722</v>
      </c>
      <c r="B4164" s="17">
        <v>8229.43</v>
      </c>
    </row>
    <row r="4165" spans="1:2">
      <c r="A4165" s="16">
        <v>44725</v>
      </c>
      <c r="B4165" s="17">
        <v>7910.43</v>
      </c>
    </row>
    <row r="4166" spans="1:2">
      <c r="A4166" s="16">
        <v>44726</v>
      </c>
      <c r="B4166" s="17">
        <v>7883.34</v>
      </c>
    </row>
    <row r="4167" spans="1:2">
      <c r="A4167" s="16">
        <v>44727</v>
      </c>
      <c r="B4167" s="17">
        <v>7998.62</v>
      </c>
    </row>
    <row r="4168" spans="1:2">
      <c r="A4168" s="16">
        <v>44728</v>
      </c>
      <c r="B4168" s="17">
        <v>7739.39</v>
      </c>
    </row>
    <row r="4169" spans="1:2">
      <c r="A4169" s="16">
        <v>44729</v>
      </c>
      <c r="B4169" s="17">
        <v>7756.59</v>
      </c>
    </row>
    <row r="4170" spans="1:2">
      <c r="A4170" s="16">
        <v>44733</v>
      </c>
      <c r="B4170" s="17">
        <v>7946.89</v>
      </c>
    </row>
    <row r="4171" spans="1:2">
      <c r="A4171" s="16">
        <v>44734</v>
      </c>
      <c r="B4171" s="17">
        <v>7936.67</v>
      </c>
    </row>
    <row r="4172" spans="1:2">
      <c r="A4172" s="16">
        <v>44735</v>
      </c>
      <c r="B4172" s="17">
        <v>8012.68</v>
      </c>
    </row>
    <row r="4173" spans="1:2">
      <c r="A4173" s="16">
        <v>44736</v>
      </c>
      <c r="B4173" s="17">
        <v>8257.7199999999993</v>
      </c>
    </row>
    <row r="4174" spans="1:2">
      <c r="A4174" s="16">
        <v>44739</v>
      </c>
      <c r="B4174" s="17">
        <v>8233.42</v>
      </c>
    </row>
    <row r="4175" spans="1:2">
      <c r="A4175" s="16">
        <v>44740</v>
      </c>
      <c r="B4175" s="17">
        <v>8067.56</v>
      </c>
    </row>
    <row r="4176" spans="1:2">
      <c r="A4176" s="16">
        <v>44741</v>
      </c>
      <c r="B4176" s="17">
        <v>8062.72</v>
      </c>
    </row>
    <row r="4177" spans="1:6">
      <c r="A4177" s="16">
        <v>44742</v>
      </c>
      <c r="B4177" s="17">
        <v>7993.43</v>
      </c>
      <c r="E4177" s="6" t="s">
        <v>332</v>
      </c>
      <c r="F4177" s="29">
        <f>B4177/B4115-1</f>
        <v>-0.16101143431722609</v>
      </c>
    </row>
    <row r="4178" spans="1:6">
      <c r="A4178" s="16">
        <v>44743</v>
      </c>
      <c r="B4178" s="17">
        <v>8077.89</v>
      </c>
    </row>
    <row r="4179" spans="1:6">
      <c r="A4179" s="16">
        <v>44747</v>
      </c>
      <c r="B4179" s="17">
        <v>8092.15</v>
      </c>
    </row>
    <row r="4180" spans="1:6">
      <c r="A4180" s="16">
        <v>44748</v>
      </c>
      <c r="B4180" s="17">
        <v>8121.21</v>
      </c>
    </row>
    <row r="4181" spans="1:6">
      <c r="A4181" s="16">
        <v>44749</v>
      </c>
      <c r="B4181" s="17">
        <v>8243.69</v>
      </c>
    </row>
    <row r="4182" spans="1:6">
      <c r="A4182" s="16">
        <v>44750</v>
      </c>
      <c r="B4182" s="17">
        <v>8237.5</v>
      </c>
    </row>
    <row r="4183" spans="1:6">
      <c r="A4183" s="16">
        <v>44753</v>
      </c>
      <c r="B4183" s="17">
        <v>8142.68</v>
      </c>
    </row>
    <row r="4184" spans="1:6">
      <c r="A4184" s="16">
        <v>44754</v>
      </c>
      <c r="B4184" s="17">
        <v>8067.56</v>
      </c>
    </row>
    <row r="4185" spans="1:6">
      <c r="A4185" s="16">
        <v>44755</v>
      </c>
      <c r="B4185" s="17">
        <v>8031.76</v>
      </c>
    </row>
    <row r="4186" spans="1:6">
      <c r="A4186" s="16">
        <v>44756</v>
      </c>
      <c r="B4186" s="17">
        <v>8008.71</v>
      </c>
    </row>
    <row r="4187" spans="1:6">
      <c r="A4187" s="16">
        <v>44757</v>
      </c>
      <c r="B4187" s="17">
        <v>8162.5</v>
      </c>
    </row>
    <row r="4188" spans="1:6">
      <c r="A4188" s="16">
        <v>44760</v>
      </c>
      <c r="B4188" s="17">
        <v>8094.23</v>
      </c>
    </row>
    <row r="4189" spans="1:6">
      <c r="A4189" s="16">
        <v>44761</v>
      </c>
      <c r="B4189" s="17">
        <v>8318.2000000000007</v>
      </c>
    </row>
    <row r="4190" spans="1:6">
      <c r="A4190" s="16">
        <v>44762</v>
      </c>
      <c r="B4190" s="17">
        <v>8367.3700000000008</v>
      </c>
    </row>
    <row r="4191" spans="1:6">
      <c r="A4191" s="16">
        <v>44763</v>
      </c>
      <c r="B4191" s="17">
        <v>8450.64</v>
      </c>
    </row>
    <row r="4192" spans="1:6">
      <c r="A4192" s="16">
        <v>44764</v>
      </c>
      <c r="B4192" s="17">
        <v>8371.8700000000008</v>
      </c>
    </row>
    <row r="4193" spans="1:2">
      <c r="A4193" s="16">
        <v>44767</v>
      </c>
      <c r="B4193" s="17">
        <v>8382.8799999999992</v>
      </c>
    </row>
    <row r="4194" spans="1:2">
      <c r="A4194" s="16">
        <v>44768</v>
      </c>
      <c r="B4194" s="17">
        <v>8286.19</v>
      </c>
    </row>
    <row r="4195" spans="1:2">
      <c r="A4195" s="16">
        <v>44769</v>
      </c>
      <c r="B4195" s="17">
        <v>8503.02</v>
      </c>
    </row>
    <row r="4196" spans="1:2">
      <c r="A4196" s="16">
        <v>44770</v>
      </c>
      <c r="B4196" s="17">
        <v>8607.24</v>
      </c>
    </row>
    <row r="4197" spans="1:2">
      <c r="A4197" s="16">
        <v>44771</v>
      </c>
      <c r="B4197" s="17">
        <v>8730.4599999999991</v>
      </c>
    </row>
    <row r="4198" spans="1:2">
      <c r="A4198" s="16">
        <v>44774</v>
      </c>
      <c r="B4198" s="17">
        <v>8705.8700000000008</v>
      </c>
    </row>
    <row r="4199" spans="1:2">
      <c r="A4199" s="16">
        <v>44775</v>
      </c>
      <c r="B4199" s="17">
        <v>8647.91</v>
      </c>
    </row>
    <row r="4200" spans="1:2">
      <c r="A4200" s="16">
        <v>44776</v>
      </c>
      <c r="B4200" s="17">
        <v>8783.2800000000007</v>
      </c>
    </row>
    <row r="4201" spans="1:2">
      <c r="A4201" s="16">
        <v>44777</v>
      </c>
      <c r="B4201" s="17">
        <v>8777.23</v>
      </c>
    </row>
    <row r="4202" spans="1:2">
      <c r="A4202" s="16">
        <v>44778</v>
      </c>
      <c r="B4202" s="17">
        <v>8764.08</v>
      </c>
    </row>
    <row r="4203" spans="1:2">
      <c r="A4203" s="16">
        <v>44781</v>
      </c>
      <c r="B4203" s="17">
        <v>8753.39</v>
      </c>
    </row>
    <row r="4204" spans="1:2">
      <c r="A4204" s="16">
        <v>44782</v>
      </c>
      <c r="B4204" s="17">
        <v>8716.75</v>
      </c>
    </row>
    <row r="4205" spans="1:2">
      <c r="A4205" s="16">
        <v>44783</v>
      </c>
      <c r="B4205" s="17">
        <v>8902.7199999999993</v>
      </c>
    </row>
    <row r="4206" spans="1:2">
      <c r="A4206" s="16">
        <v>44784</v>
      </c>
      <c r="B4206" s="17">
        <v>8898.84</v>
      </c>
    </row>
    <row r="4207" spans="1:2">
      <c r="A4207" s="16">
        <v>44785</v>
      </c>
      <c r="B4207" s="17">
        <v>9054.14</v>
      </c>
    </row>
    <row r="4208" spans="1:2">
      <c r="A4208" s="16">
        <v>44788</v>
      </c>
      <c r="B4208" s="17">
        <v>9090.36</v>
      </c>
    </row>
    <row r="4209" spans="1:2">
      <c r="A4209" s="16">
        <v>44789</v>
      </c>
      <c r="B4209" s="17">
        <v>9107.8700000000008</v>
      </c>
    </row>
    <row r="4210" spans="1:2">
      <c r="A4210" s="16">
        <v>44790</v>
      </c>
      <c r="B4210" s="17">
        <v>9043.59</v>
      </c>
    </row>
    <row r="4211" spans="1:2">
      <c r="A4211" s="16">
        <v>44791</v>
      </c>
      <c r="B4211" s="17">
        <v>9065.49</v>
      </c>
    </row>
    <row r="4212" spans="1:2">
      <c r="A4212" s="16">
        <v>44792</v>
      </c>
      <c r="B4212" s="17">
        <v>8948.82</v>
      </c>
    </row>
    <row r="4213" spans="1:2">
      <c r="A4213" s="16">
        <v>44795</v>
      </c>
      <c r="B4213" s="17">
        <v>8758.24</v>
      </c>
    </row>
    <row r="4214" spans="1:2">
      <c r="A4214" s="16">
        <v>44796</v>
      </c>
      <c r="B4214" s="17">
        <v>8738.76</v>
      </c>
    </row>
    <row r="4215" spans="1:2">
      <c r="A4215" s="16">
        <v>44797</v>
      </c>
      <c r="B4215" s="17">
        <v>8764.42</v>
      </c>
    </row>
    <row r="4216" spans="1:2">
      <c r="A4216" s="16">
        <v>44798</v>
      </c>
      <c r="B4216" s="17">
        <v>8888.1299999999992</v>
      </c>
    </row>
    <row r="4217" spans="1:2">
      <c r="A4217" s="16">
        <v>44799</v>
      </c>
      <c r="B4217" s="17">
        <v>8588.9500000000007</v>
      </c>
    </row>
    <row r="4218" spans="1:2">
      <c r="A4218" s="16">
        <v>44802</v>
      </c>
      <c r="B4218" s="17">
        <v>8532.1</v>
      </c>
    </row>
    <row r="4219" spans="1:2">
      <c r="A4219" s="16">
        <v>44803</v>
      </c>
      <c r="B4219" s="17">
        <v>8438.69</v>
      </c>
    </row>
    <row r="4220" spans="1:2">
      <c r="A4220" s="16">
        <v>44804</v>
      </c>
      <c r="B4220" s="17">
        <v>8374.42</v>
      </c>
    </row>
    <row r="4221" spans="1:2">
      <c r="A4221" s="16">
        <v>44805</v>
      </c>
      <c r="B4221" s="17">
        <v>8400.9599999999991</v>
      </c>
    </row>
    <row r="4222" spans="1:2">
      <c r="A4222" s="16">
        <v>44806</v>
      </c>
      <c r="B4222" s="17">
        <v>8311.42</v>
      </c>
    </row>
    <row r="4223" spans="1:2">
      <c r="A4223" s="16">
        <v>44810</v>
      </c>
      <c r="B4223" s="17">
        <v>8277.81</v>
      </c>
    </row>
    <row r="4224" spans="1:2">
      <c r="A4224" s="16">
        <v>44811</v>
      </c>
      <c r="B4224" s="17">
        <v>8429.8700000000008</v>
      </c>
    </row>
    <row r="4225" spans="1:2">
      <c r="A4225" s="16">
        <v>44812</v>
      </c>
      <c r="B4225" s="17">
        <v>8486.6299999999992</v>
      </c>
    </row>
    <row r="4226" spans="1:2">
      <c r="A4226" s="16">
        <v>44813</v>
      </c>
      <c r="B4226" s="17">
        <v>8616.98</v>
      </c>
    </row>
    <row r="4227" spans="1:2">
      <c r="A4227" s="16">
        <v>44816</v>
      </c>
      <c r="B4227" s="17">
        <v>8708.17</v>
      </c>
    </row>
    <row r="4228" spans="1:2">
      <c r="A4228" s="16">
        <v>44817</v>
      </c>
      <c r="B4228" s="17">
        <v>8331.9</v>
      </c>
    </row>
    <row r="4229" spans="1:2">
      <c r="A4229" s="16">
        <v>44818</v>
      </c>
      <c r="B4229" s="17">
        <v>8362.4</v>
      </c>
    </row>
    <row r="4230" spans="1:2">
      <c r="A4230" s="16">
        <v>44819</v>
      </c>
      <c r="B4230" s="17">
        <v>8268.6</v>
      </c>
    </row>
    <row r="4231" spans="1:2">
      <c r="A4231" s="16">
        <v>44820</v>
      </c>
      <c r="B4231" s="17">
        <v>8209.35</v>
      </c>
    </row>
    <row r="4232" spans="1:2">
      <c r="A4232" s="16">
        <v>44823</v>
      </c>
      <c r="B4232" s="17">
        <v>8265.73</v>
      </c>
    </row>
    <row r="4233" spans="1:2">
      <c r="A4233" s="16">
        <v>44824</v>
      </c>
      <c r="B4233" s="17">
        <v>8172.64</v>
      </c>
    </row>
    <row r="4234" spans="1:2">
      <c r="A4234" s="16">
        <v>44825</v>
      </c>
      <c r="B4234" s="17">
        <v>8033.29</v>
      </c>
    </row>
    <row r="4235" spans="1:2">
      <c r="A4235" s="16">
        <v>44826</v>
      </c>
      <c r="B4235" s="17">
        <v>7965.96</v>
      </c>
    </row>
    <row r="4236" spans="1:2">
      <c r="A4236" s="16">
        <v>44827</v>
      </c>
      <c r="B4236" s="17">
        <v>7828.87</v>
      </c>
    </row>
    <row r="4237" spans="1:2">
      <c r="A4237" s="16">
        <v>44830</v>
      </c>
      <c r="B4237" s="17">
        <v>7747.93</v>
      </c>
    </row>
    <row r="4238" spans="1:2">
      <c r="A4238" s="16">
        <v>44831</v>
      </c>
      <c r="B4238" s="17">
        <v>7731.99</v>
      </c>
    </row>
    <row r="4239" spans="1:2">
      <c r="A4239" s="16">
        <v>44832</v>
      </c>
      <c r="B4239" s="17">
        <v>7884.55</v>
      </c>
    </row>
    <row r="4240" spans="1:2">
      <c r="A4240" s="16">
        <v>44833</v>
      </c>
      <c r="B4240" s="17">
        <v>7719.09</v>
      </c>
    </row>
    <row r="4241" spans="1:6">
      <c r="A4241" s="16">
        <v>44834</v>
      </c>
      <c r="B4241" s="17">
        <v>7603.14</v>
      </c>
      <c r="E4241" s="6" t="s">
        <v>333</v>
      </c>
      <c r="F4241" s="29">
        <f>B4241/B4177-1</f>
        <v>-4.8826348638819628E-2</v>
      </c>
    </row>
    <row r="4242" spans="1:6">
      <c r="A4242" s="16">
        <v>44837</v>
      </c>
      <c r="B4242" s="17">
        <v>7800</v>
      </c>
    </row>
    <row r="4243" spans="1:6">
      <c r="A4243" s="16">
        <v>44838</v>
      </c>
      <c r="B4243" s="17">
        <v>8039.25</v>
      </c>
    </row>
    <row r="4244" spans="1:6">
      <c r="A4244" s="16">
        <v>44839</v>
      </c>
      <c r="B4244" s="17">
        <v>8023.81</v>
      </c>
    </row>
    <row r="4245" spans="1:6">
      <c r="A4245" s="16">
        <v>44840</v>
      </c>
      <c r="B4245" s="17">
        <v>7943.63</v>
      </c>
    </row>
    <row r="4246" spans="1:6">
      <c r="A4246" s="16">
        <v>44841</v>
      </c>
      <c r="B4246" s="17">
        <v>7721.44</v>
      </c>
    </row>
    <row r="4247" spans="1:6">
      <c r="A4247" s="16">
        <v>44844</v>
      </c>
      <c r="B4247" s="17">
        <v>7663.58</v>
      </c>
    </row>
    <row r="4248" spans="1:6">
      <c r="A4248" s="16">
        <v>44845</v>
      </c>
      <c r="B4248" s="17">
        <v>7613.75</v>
      </c>
    </row>
    <row r="4249" spans="1:6">
      <c r="A4249" s="16">
        <v>44846</v>
      </c>
      <c r="B4249" s="17">
        <v>7588.9</v>
      </c>
    </row>
    <row r="4250" spans="1:6">
      <c r="A4250" s="16">
        <v>44847</v>
      </c>
      <c r="B4250" s="17">
        <v>7786.96</v>
      </c>
    </row>
    <row r="4251" spans="1:6">
      <c r="A4251" s="16">
        <v>44848</v>
      </c>
      <c r="B4251" s="17">
        <v>7602.99</v>
      </c>
    </row>
    <row r="4252" spans="1:6">
      <c r="A4252" s="16">
        <v>44851</v>
      </c>
      <c r="B4252" s="17">
        <v>7804.33</v>
      </c>
    </row>
    <row r="4253" spans="1:6">
      <c r="A4253" s="16">
        <v>44852</v>
      </c>
      <c r="B4253" s="17">
        <v>7893.68</v>
      </c>
    </row>
    <row r="4254" spans="1:6">
      <c r="A4254" s="16">
        <v>44853</v>
      </c>
      <c r="B4254" s="17">
        <v>7840.99</v>
      </c>
    </row>
    <row r="4255" spans="1:6">
      <c r="A4255" s="16">
        <v>44854</v>
      </c>
      <c r="B4255" s="17">
        <v>7779.53</v>
      </c>
    </row>
    <row r="4256" spans="1:6">
      <c r="A4256" s="16">
        <v>44855</v>
      </c>
      <c r="B4256" s="17">
        <v>7964.25</v>
      </c>
    </row>
    <row r="4257" spans="1:2">
      <c r="A4257" s="16">
        <v>44858</v>
      </c>
      <c r="B4257" s="17">
        <v>8058.88</v>
      </c>
    </row>
    <row r="4258" spans="1:2">
      <c r="A4258" s="16">
        <v>44859</v>
      </c>
      <c r="B4258" s="17">
        <v>8190.02</v>
      </c>
    </row>
    <row r="4259" spans="1:2">
      <c r="A4259" s="16">
        <v>44860</v>
      </c>
      <c r="B4259" s="17">
        <v>8129.62</v>
      </c>
    </row>
    <row r="4260" spans="1:2">
      <c r="A4260" s="16">
        <v>44861</v>
      </c>
      <c r="B4260" s="17">
        <v>8080.32</v>
      </c>
    </row>
    <row r="4261" spans="1:2">
      <c r="A4261" s="16">
        <v>44862</v>
      </c>
      <c r="B4261" s="17">
        <v>8280.11</v>
      </c>
    </row>
    <row r="4262" spans="1:2">
      <c r="A4262" s="16">
        <v>44865</v>
      </c>
      <c r="B4262" s="17">
        <v>8218.7000000000007</v>
      </c>
    </row>
    <row r="4263" spans="1:2">
      <c r="A4263" s="16">
        <v>44866</v>
      </c>
      <c r="B4263" s="17">
        <v>8185.07</v>
      </c>
    </row>
    <row r="4264" spans="1:2">
      <c r="A4264" s="16">
        <v>44867</v>
      </c>
      <c r="B4264" s="17">
        <v>7980.47</v>
      </c>
    </row>
    <row r="4265" spans="1:2">
      <c r="A4265" s="16">
        <v>44868</v>
      </c>
      <c r="B4265" s="17">
        <v>7897.01</v>
      </c>
    </row>
    <row r="4266" spans="1:2">
      <c r="A4266" s="16">
        <v>44869</v>
      </c>
      <c r="B4266" s="17">
        <v>8006.24</v>
      </c>
    </row>
    <row r="4267" spans="1:2">
      <c r="A4267" s="16">
        <v>44872</v>
      </c>
      <c r="B4267" s="17">
        <v>8083.38</v>
      </c>
    </row>
    <row r="4268" spans="1:2">
      <c r="A4268" s="16">
        <v>44873</v>
      </c>
      <c r="B4268" s="17">
        <v>8128.7</v>
      </c>
    </row>
    <row r="4269" spans="1:2">
      <c r="A4269" s="16">
        <v>44874</v>
      </c>
      <c r="B4269" s="17">
        <v>7961.52</v>
      </c>
    </row>
    <row r="4270" spans="1:2">
      <c r="A4270" s="16">
        <v>44875</v>
      </c>
      <c r="B4270" s="17">
        <v>8403.48</v>
      </c>
    </row>
    <row r="4271" spans="1:2">
      <c r="A4271" s="16">
        <v>44876</v>
      </c>
      <c r="B4271" s="17">
        <v>8481.1299999999992</v>
      </c>
    </row>
    <row r="4272" spans="1:2">
      <c r="A4272" s="16">
        <v>44879</v>
      </c>
      <c r="B4272" s="17">
        <v>8407.25</v>
      </c>
    </row>
    <row r="4273" spans="1:2">
      <c r="A4273" s="16">
        <v>44880</v>
      </c>
      <c r="B4273" s="17">
        <v>8481.14</v>
      </c>
    </row>
    <row r="4274" spans="1:2">
      <c r="A4274" s="16">
        <v>44881</v>
      </c>
      <c r="B4274" s="17">
        <v>8413.09</v>
      </c>
    </row>
    <row r="4275" spans="1:2">
      <c r="A4275" s="16">
        <v>44882</v>
      </c>
      <c r="B4275" s="17">
        <v>8388.84</v>
      </c>
    </row>
    <row r="4276" spans="1:2">
      <c r="A4276" s="16">
        <v>44883</v>
      </c>
      <c r="B4276" s="17">
        <v>8429.01</v>
      </c>
    </row>
    <row r="4277" spans="1:2">
      <c r="A4277" s="16">
        <v>44886</v>
      </c>
      <c r="B4277" s="17">
        <v>8397.23</v>
      </c>
    </row>
    <row r="4278" spans="1:2">
      <c r="A4278" s="16">
        <v>44887</v>
      </c>
      <c r="B4278" s="17">
        <v>8511.48</v>
      </c>
    </row>
    <row r="4279" spans="1:2">
      <c r="A4279" s="16">
        <v>44888</v>
      </c>
      <c r="B4279" s="17">
        <v>8562.27</v>
      </c>
    </row>
    <row r="4280" spans="1:2">
      <c r="A4280" s="16">
        <v>44890</v>
      </c>
      <c r="B4280" s="17">
        <v>8560.09</v>
      </c>
    </row>
    <row r="4281" spans="1:2">
      <c r="A4281" s="16">
        <v>44893</v>
      </c>
      <c r="B4281" s="17">
        <v>8427.9500000000007</v>
      </c>
    </row>
    <row r="4282" spans="1:2">
      <c r="A4282" s="16">
        <v>44894</v>
      </c>
      <c r="B4282" s="17">
        <v>8415.27</v>
      </c>
    </row>
    <row r="4283" spans="1:2">
      <c r="A4283" s="16">
        <v>44895</v>
      </c>
      <c r="B4283" s="17">
        <v>8678</v>
      </c>
    </row>
    <row r="4284" spans="1:2">
      <c r="A4284" s="16">
        <v>44896</v>
      </c>
      <c r="B4284" s="17">
        <v>8671.9</v>
      </c>
    </row>
    <row r="4285" spans="1:2">
      <c r="A4285" s="16">
        <v>44897</v>
      </c>
      <c r="B4285" s="17">
        <v>8662.23</v>
      </c>
    </row>
    <row r="4286" spans="1:2">
      <c r="A4286" s="16">
        <v>44900</v>
      </c>
      <c r="B4286" s="17">
        <v>8507.34</v>
      </c>
    </row>
    <row r="4287" spans="1:2">
      <c r="A4287" s="16">
        <v>44901</v>
      </c>
      <c r="B4287" s="17">
        <v>8385.16</v>
      </c>
    </row>
    <row r="4288" spans="1:2">
      <c r="A4288" s="16">
        <v>44902</v>
      </c>
      <c r="B4288" s="17">
        <v>8369.74</v>
      </c>
    </row>
    <row r="4289" spans="1:6">
      <c r="A4289" s="16">
        <v>44903</v>
      </c>
      <c r="B4289" s="17">
        <v>8433.9</v>
      </c>
    </row>
    <row r="4290" spans="1:6">
      <c r="A4290" s="16">
        <v>44904</v>
      </c>
      <c r="B4290" s="17">
        <v>8372.26</v>
      </c>
    </row>
    <row r="4291" spans="1:6">
      <c r="A4291" s="16">
        <v>44907</v>
      </c>
      <c r="B4291" s="17">
        <v>8491.86</v>
      </c>
    </row>
    <row r="4292" spans="1:6">
      <c r="A4292" s="16">
        <v>44908</v>
      </c>
      <c r="B4292" s="17">
        <v>8554.1</v>
      </c>
    </row>
    <row r="4293" spans="1:6">
      <c r="A4293" s="16">
        <v>44909</v>
      </c>
      <c r="B4293" s="17">
        <v>8503.9699999999993</v>
      </c>
    </row>
    <row r="4294" spans="1:6">
      <c r="A4294" s="16">
        <v>44910</v>
      </c>
      <c r="B4294" s="17">
        <v>8292.64</v>
      </c>
    </row>
    <row r="4295" spans="1:6">
      <c r="A4295" s="16">
        <v>44911</v>
      </c>
      <c r="B4295" s="17">
        <v>8200.9</v>
      </c>
    </row>
    <row r="4296" spans="1:6">
      <c r="A4296" s="16">
        <v>44914</v>
      </c>
      <c r="B4296" s="17">
        <v>8127.57</v>
      </c>
    </row>
    <row r="4297" spans="1:6">
      <c r="A4297" s="16">
        <v>44915</v>
      </c>
      <c r="B4297" s="17">
        <v>8136.3</v>
      </c>
    </row>
    <row r="4298" spans="1:6">
      <c r="A4298" s="16">
        <v>44916</v>
      </c>
      <c r="B4298" s="17">
        <v>8258.43</v>
      </c>
    </row>
    <row r="4299" spans="1:6">
      <c r="A4299" s="16">
        <v>44917</v>
      </c>
      <c r="B4299" s="17">
        <v>8139.07</v>
      </c>
    </row>
    <row r="4300" spans="1:6">
      <c r="A4300" s="16">
        <v>44918</v>
      </c>
      <c r="B4300" s="17">
        <v>8187.06</v>
      </c>
      <c r="E4300" s="6" t="s">
        <v>355</v>
      </c>
      <c r="F4300" s="29">
        <f>B4300/B4241-1</f>
        <v>7.6799848483652733E-2</v>
      </c>
    </row>
    <row r="7999" spans="1:2">
      <c r="A7999" s="3">
        <v>44456</v>
      </c>
      <c r="B7999" s="2">
        <v>20.81</v>
      </c>
    </row>
    <row r="8000" spans="1:2">
      <c r="A8000" s="3">
        <v>44459</v>
      </c>
      <c r="B8000" s="2">
        <v>25.71</v>
      </c>
    </row>
    <row r="8001" spans="1:4">
      <c r="A8001" s="3">
        <v>44460</v>
      </c>
      <c r="B8001" s="2">
        <v>24.36</v>
      </c>
    </row>
    <row r="8002" spans="1:4">
      <c r="A8002" s="3">
        <v>44461</v>
      </c>
      <c r="B8002" s="2">
        <v>20.87</v>
      </c>
    </row>
    <row r="8003" spans="1:4">
      <c r="A8003" s="3">
        <v>44462</v>
      </c>
      <c r="B8003" s="2">
        <v>18.63</v>
      </c>
    </row>
    <row r="8004" spans="1:4">
      <c r="A8004" s="3">
        <v>44463</v>
      </c>
      <c r="B8004" s="2">
        <v>17.75</v>
      </c>
    </row>
    <row r="8005" spans="1:4">
      <c r="A8005" s="3">
        <v>44466</v>
      </c>
      <c r="B8005" s="2">
        <v>18.760000000000002</v>
      </c>
    </row>
    <row r="8006" spans="1:4">
      <c r="A8006" s="3">
        <v>44467</v>
      </c>
      <c r="B8006" s="2">
        <v>23.25</v>
      </c>
    </row>
    <row r="8007" spans="1:4">
      <c r="A8007" s="3">
        <v>44468</v>
      </c>
      <c r="B8007" s="2">
        <v>22.56</v>
      </c>
    </row>
    <row r="8008" spans="1:4">
      <c r="A8008" s="3">
        <v>44469</v>
      </c>
      <c r="B8008" s="2">
        <v>23.14</v>
      </c>
      <c r="C8008" s="6" t="s">
        <v>324</v>
      </c>
      <c r="D8008" s="6">
        <f>AVERAGE(B7944:B8008)</f>
        <v>21.583999999999996</v>
      </c>
    </row>
    <row r="8009" spans="1:4">
      <c r="A8009" s="3">
        <v>44470</v>
      </c>
      <c r="B8009" s="2">
        <v>21.15</v>
      </c>
    </row>
    <row r="8010" spans="1:4">
      <c r="A8010" s="3">
        <v>44473</v>
      </c>
      <c r="B8010" s="2">
        <v>22.96</v>
      </c>
    </row>
    <row r="8011" spans="1:4">
      <c r="A8011" s="3">
        <v>44474</v>
      </c>
      <c r="B8011" s="2">
        <v>21.3</v>
      </c>
    </row>
    <row r="8012" spans="1:4">
      <c r="A8012" s="3">
        <v>44475</v>
      </c>
      <c r="B8012" s="2">
        <v>21</v>
      </c>
    </row>
    <row r="8013" spans="1:4">
      <c r="A8013" s="3">
        <v>44476</v>
      </c>
      <c r="B8013" s="2">
        <v>19.54</v>
      </c>
    </row>
    <row r="8014" spans="1:4">
      <c r="A8014" s="3">
        <v>44477</v>
      </c>
      <c r="B8014" s="2">
        <v>18.77</v>
      </c>
    </row>
    <row r="8015" spans="1:4">
      <c r="A8015" s="3">
        <v>44480</v>
      </c>
      <c r="B8015" s="2">
        <v>20</v>
      </c>
    </row>
    <row r="8016" spans="1:4">
      <c r="A8016" s="3">
        <v>44481</v>
      </c>
      <c r="B8016" s="2">
        <v>19.850000000000001</v>
      </c>
    </row>
    <row r="8017" spans="1:2">
      <c r="A8017" s="3">
        <v>44482</v>
      </c>
      <c r="B8017" s="2">
        <v>18.64</v>
      </c>
    </row>
    <row r="8018" spans="1:2">
      <c r="A8018" s="3">
        <v>44483</v>
      </c>
      <c r="B8018" s="2">
        <v>16.86</v>
      </c>
    </row>
    <row r="8019" spans="1:2">
      <c r="A8019" s="3">
        <v>44484</v>
      </c>
      <c r="B8019" s="2">
        <v>16.3</v>
      </c>
    </row>
    <row r="8020" spans="1:2">
      <c r="A8020" s="3">
        <v>44487</v>
      </c>
      <c r="B8020" s="2">
        <v>16.309999999999999</v>
      </c>
    </row>
    <row r="8021" spans="1:2">
      <c r="A8021" s="3">
        <v>44488</v>
      </c>
      <c r="B8021" s="2">
        <v>15.7</v>
      </c>
    </row>
    <row r="8022" spans="1:2">
      <c r="A8022" s="3">
        <v>44489</v>
      </c>
      <c r="B8022" s="2">
        <v>15.49</v>
      </c>
    </row>
    <row r="8023" spans="1:2">
      <c r="A8023" s="3">
        <v>44490</v>
      </c>
      <c r="B8023" s="2">
        <v>15.01</v>
      </c>
    </row>
    <row r="8024" spans="1:2">
      <c r="A8024" s="3">
        <v>44491</v>
      </c>
      <c r="B8024" s="2">
        <v>15.43</v>
      </c>
    </row>
    <row r="8025" spans="1:2">
      <c r="A8025" s="3">
        <v>44494</v>
      </c>
      <c r="B8025" s="2">
        <v>15.24</v>
      </c>
    </row>
    <row r="8026" spans="1:2">
      <c r="A8026" s="3">
        <v>44495</v>
      </c>
      <c r="B8026" s="2">
        <v>15.98</v>
      </c>
    </row>
    <row r="8027" spans="1:2">
      <c r="A8027" s="3">
        <v>44496</v>
      </c>
      <c r="B8027" s="2">
        <v>16.98</v>
      </c>
    </row>
    <row r="8028" spans="1:2">
      <c r="A8028" s="3">
        <v>44497</v>
      </c>
      <c r="B8028" s="2">
        <v>16.53</v>
      </c>
    </row>
    <row r="8029" spans="1:2">
      <c r="A8029" s="3">
        <v>44498</v>
      </c>
      <c r="B8029" s="2">
        <v>16.260000000000002</v>
      </c>
    </row>
    <row r="8030" spans="1:2">
      <c r="A8030" s="3">
        <v>44501</v>
      </c>
      <c r="B8030" s="2">
        <v>16.41</v>
      </c>
    </row>
    <row r="8031" spans="1:2">
      <c r="A8031" s="3">
        <v>44502</v>
      </c>
      <c r="B8031" s="2">
        <v>16.03</v>
      </c>
    </row>
    <row r="8032" spans="1:2">
      <c r="A8032" s="3">
        <v>44503</v>
      </c>
      <c r="B8032" s="2">
        <v>15.1</v>
      </c>
    </row>
    <row r="8033" spans="1:2">
      <c r="A8033" s="3">
        <v>44504</v>
      </c>
      <c r="B8033" s="2">
        <v>15.44</v>
      </c>
    </row>
    <row r="8034" spans="1:2">
      <c r="A8034" s="3">
        <v>44505</v>
      </c>
      <c r="B8034" s="2">
        <v>16.48</v>
      </c>
    </row>
    <row r="8035" spans="1:2">
      <c r="A8035" s="3">
        <v>44508</v>
      </c>
      <c r="B8035" s="2">
        <v>17.22</v>
      </c>
    </row>
    <row r="8036" spans="1:2">
      <c r="A8036" s="3">
        <v>44509</v>
      </c>
      <c r="B8036" s="2">
        <v>17.78</v>
      </c>
    </row>
    <row r="8037" spans="1:2">
      <c r="A8037" s="3">
        <v>44510</v>
      </c>
      <c r="B8037" s="2">
        <v>18.73</v>
      </c>
    </row>
    <row r="8038" spans="1:2">
      <c r="A8038" s="3">
        <v>44511</v>
      </c>
      <c r="B8038" s="2">
        <v>17.66</v>
      </c>
    </row>
    <row r="8039" spans="1:2">
      <c r="A8039" s="3">
        <v>44512</v>
      </c>
      <c r="B8039" s="2">
        <v>16.29</v>
      </c>
    </row>
    <row r="8040" spans="1:2">
      <c r="A8040" s="3">
        <v>44515</v>
      </c>
      <c r="B8040" s="2">
        <v>16.489999999999998</v>
      </c>
    </row>
    <row r="8041" spans="1:2">
      <c r="A8041" s="3">
        <v>44516</v>
      </c>
      <c r="B8041" s="2">
        <v>16.37</v>
      </c>
    </row>
    <row r="8042" spans="1:2">
      <c r="A8042" s="3">
        <v>44517</v>
      </c>
      <c r="B8042" s="2">
        <v>17.11</v>
      </c>
    </row>
    <row r="8043" spans="1:2">
      <c r="A8043" s="3">
        <v>44518</v>
      </c>
      <c r="B8043" s="2">
        <v>17.59</v>
      </c>
    </row>
    <row r="8044" spans="1:2">
      <c r="A8044" s="3">
        <v>44519</v>
      </c>
      <c r="B8044" s="2">
        <v>17.91</v>
      </c>
    </row>
    <row r="8045" spans="1:2">
      <c r="A8045" s="3">
        <v>44522</v>
      </c>
      <c r="B8045" s="2">
        <v>19.170000000000002</v>
      </c>
    </row>
    <row r="8046" spans="1:2">
      <c r="A8046" s="3">
        <v>44523</v>
      </c>
      <c r="B8046" s="2">
        <v>19.38</v>
      </c>
    </row>
    <row r="8047" spans="1:2">
      <c r="A8047" s="3">
        <v>44524</v>
      </c>
      <c r="B8047" s="2">
        <v>18.579999999999998</v>
      </c>
    </row>
    <row r="8048" spans="1:2">
      <c r="A8048" s="3">
        <v>44526</v>
      </c>
      <c r="B8048" s="2">
        <v>28.62</v>
      </c>
    </row>
    <row r="8049" spans="1:2">
      <c r="A8049" s="3">
        <v>44529</v>
      </c>
      <c r="B8049" s="2">
        <v>22.96</v>
      </c>
    </row>
    <row r="8050" spans="1:2">
      <c r="A8050" s="3">
        <v>44530</v>
      </c>
      <c r="B8050" s="2">
        <v>27.19</v>
      </c>
    </row>
    <row r="8051" spans="1:2">
      <c r="A8051" s="3">
        <v>44531</v>
      </c>
      <c r="B8051" s="2">
        <v>31.12</v>
      </c>
    </row>
    <row r="8052" spans="1:2">
      <c r="A8052" s="3">
        <v>44532</v>
      </c>
      <c r="B8052" s="2">
        <v>27.95</v>
      </c>
    </row>
    <row r="8053" spans="1:2">
      <c r="A8053" s="3">
        <v>44533</v>
      </c>
      <c r="B8053" s="2">
        <v>30.67</v>
      </c>
    </row>
    <row r="8054" spans="1:2">
      <c r="A8054" s="3">
        <v>44536</v>
      </c>
      <c r="B8054" s="2">
        <v>27.18</v>
      </c>
    </row>
    <row r="8055" spans="1:2">
      <c r="A8055" s="3">
        <v>44537</v>
      </c>
      <c r="B8055" s="2">
        <v>21.89</v>
      </c>
    </row>
    <row r="8056" spans="1:2">
      <c r="A8056" s="3">
        <v>44538</v>
      </c>
      <c r="B8056" s="2">
        <v>19.899999999999999</v>
      </c>
    </row>
    <row r="8057" spans="1:2">
      <c r="A8057" s="3">
        <v>44539</v>
      </c>
      <c r="B8057" s="2">
        <v>21.58</v>
      </c>
    </row>
    <row r="8058" spans="1:2">
      <c r="A8058" s="3">
        <v>44540</v>
      </c>
      <c r="B8058" s="2">
        <v>18.690000000000001</v>
      </c>
    </row>
    <row r="8059" spans="1:2">
      <c r="A8059" s="3">
        <v>44543</v>
      </c>
      <c r="B8059" s="2">
        <v>20.309999999999999</v>
      </c>
    </row>
    <row r="8060" spans="1:2">
      <c r="A8060" s="3">
        <v>44544</v>
      </c>
      <c r="B8060" s="2">
        <v>21.89</v>
      </c>
    </row>
    <row r="8061" spans="1:2">
      <c r="A8061" s="3">
        <v>44545</v>
      </c>
      <c r="B8061" s="2">
        <v>19.29</v>
      </c>
    </row>
    <row r="8062" spans="1:2">
      <c r="A8062" s="3">
        <v>44546</v>
      </c>
      <c r="B8062" s="2">
        <v>20.57</v>
      </c>
    </row>
    <row r="8063" spans="1:2">
      <c r="A8063" s="3">
        <v>44547</v>
      </c>
      <c r="B8063" s="2">
        <v>21.57</v>
      </c>
    </row>
    <row r="8064" spans="1:2">
      <c r="A8064" s="3">
        <v>44550</v>
      </c>
      <c r="B8064" s="2">
        <v>22.87</v>
      </c>
    </row>
    <row r="8065" spans="1:4">
      <c r="A8065" s="3">
        <v>44551</v>
      </c>
      <c r="B8065" s="2">
        <v>21.01</v>
      </c>
    </row>
    <row r="8066" spans="1:4">
      <c r="A8066" s="3">
        <v>44552</v>
      </c>
      <c r="B8066" s="2">
        <v>18.63</v>
      </c>
    </row>
    <row r="8067" spans="1:4">
      <c r="A8067" s="3">
        <v>44553</v>
      </c>
      <c r="B8067" s="2">
        <v>17.96</v>
      </c>
    </row>
    <row r="8068" spans="1:4">
      <c r="A8068" s="3">
        <v>44557</v>
      </c>
      <c r="B8068" s="2">
        <v>17.68</v>
      </c>
    </row>
    <row r="8069" spans="1:4">
      <c r="A8069" s="3">
        <v>44558</v>
      </c>
      <c r="B8069" s="2">
        <v>17.54</v>
      </c>
    </row>
    <row r="8070" spans="1:4">
      <c r="A8070" s="3">
        <v>44559</v>
      </c>
      <c r="B8070" s="2">
        <v>16.95</v>
      </c>
    </row>
    <row r="8071" spans="1:4">
      <c r="A8071" s="3">
        <v>44560</v>
      </c>
      <c r="B8071" s="2">
        <v>17.329999999999998</v>
      </c>
    </row>
    <row r="8072" spans="1:4">
      <c r="A8072" s="3">
        <v>44561</v>
      </c>
      <c r="B8072" s="2">
        <v>17.22</v>
      </c>
      <c r="C8072" s="6" t="s">
        <v>330</v>
      </c>
      <c r="D8072" s="175">
        <f>AVERAGE(B8008:B8072)</f>
        <v>19.334615384615386</v>
      </c>
    </row>
    <row r="8073" spans="1:4">
      <c r="A8073" s="3">
        <v>44564</v>
      </c>
      <c r="B8073" s="2">
        <v>16.600000000000001</v>
      </c>
    </row>
    <row r="8074" spans="1:4">
      <c r="A8074" s="3">
        <v>44565</v>
      </c>
      <c r="B8074" s="2">
        <v>16.91</v>
      </c>
    </row>
    <row r="8075" spans="1:4">
      <c r="A8075" s="3">
        <v>44566</v>
      </c>
      <c r="B8075" s="2">
        <v>19.73</v>
      </c>
    </row>
    <row r="8076" spans="1:4">
      <c r="A8076" s="3">
        <v>44567</v>
      </c>
      <c r="B8076" s="2">
        <v>19.61</v>
      </c>
    </row>
    <row r="8077" spans="1:4">
      <c r="A8077" s="3">
        <v>44568</v>
      </c>
      <c r="B8077" s="2">
        <v>18.760000000000002</v>
      </c>
    </row>
    <row r="8078" spans="1:4">
      <c r="A8078" s="3">
        <v>44571</v>
      </c>
      <c r="B8078" s="2">
        <v>19.399999999999999</v>
      </c>
    </row>
    <row r="8079" spans="1:4">
      <c r="A8079" s="3">
        <v>44572</v>
      </c>
      <c r="B8079" s="2">
        <v>18.41</v>
      </c>
    </row>
    <row r="8080" spans="1:4">
      <c r="A8080" s="3">
        <v>44573</v>
      </c>
      <c r="B8080" s="2">
        <v>17.62</v>
      </c>
    </row>
    <row r="8081" spans="1:2">
      <c r="A8081" s="3">
        <v>44574</v>
      </c>
      <c r="B8081" s="2">
        <v>20.309999999999999</v>
      </c>
    </row>
    <row r="8082" spans="1:2">
      <c r="A8082" s="3">
        <v>44575</v>
      </c>
      <c r="B8082" s="2">
        <v>19.190000000000001</v>
      </c>
    </row>
    <row r="8083" spans="1:2">
      <c r="A8083" s="3">
        <v>44579</v>
      </c>
      <c r="B8083" s="2">
        <v>22.79</v>
      </c>
    </row>
    <row r="8084" spans="1:2">
      <c r="A8084" s="3">
        <v>44580</v>
      </c>
      <c r="B8084" s="2">
        <v>23.85</v>
      </c>
    </row>
    <row r="8085" spans="1:2">
      <c r="A8085" s="3">
        <v>44581</v>
      </c>
      <c r="B8085" s="2">
        <v>25.59</v>
      </c>
    </row>
    <row r="8086" spans="1:2">
      <c r="A8086" s="3">
        <v>44582</v>
      </c>
      <c r="B8086" s="2">
        <v>28.85</v>
      </c>
    </row>
    <row r="8087" spans="1:2">
      <c r="A8087" s="3">
        <v>44585</v>
      </c>
      <c r="B8087" s="2">
        <v>29.9</v>
      </c>
    </row>
    <row r="8088" spans="1:2">
      <c r="A8088" s="3">
        <v>44586</v>
      </c>
      <c r="B8088" s="2">
        <v>31.16</v>
      </c>
    </row>
    <row r="8089" spans="1:2">
      <c r="A8089" s="3">
        <v>44587</v>
      </c>
      <c r="B8089" s="2">
        <v>31.96</v>
      </c>
    </row>
    <row r="8090" spans="1:2">
      <c r="A8090" s="3">
        <v>44588</v>
      </c>
      <c r="B8090" s="2">
        <v>30.49</v>
      </c>
    </row>
    <row r="8091" spans="1:2">
      <c r="A8091" s="3">
        <v>44589</v>
      </c>
      <c r="B8091" s="2">
        <v>27.66</v>
      </c>
    </row>
    <row r="8092" spans="1:2">
      <c r="A8092" s="3">
        <v>44592</v>
      </c>
      <c r="B8092" s="2">
        <v>24.83</v>
      </c>
    </row>
    <row r="8093" spans="1:2">
      <c r="A8093" s="3">
        <v>44593</v>
      </c>
      <c r="B8093" s="2">
        <v>21.96</v>
      </c>
    </row>
    <row r="8094" spans="1:2">
      <c r="A8094" s="3">
        <v>44594</v>
      </c>
      <c r="B8094" s="2">
        <v>22.09</v>
      </c>
    </row>
    <row r="8095" spans="1:2">
      <c r="A8095" s="3">
        <v>44595</v>
      </c>
      <c r="B8095" s="2">
        <v>24.35</v>
      </c>
    </row>
    <row r="8096" spans="1:2">
      <c r="A8096" s="3">
        <v>44596</v>
      </c>
      <c r="B8096" s="2">
        <v>23.22</v>
      </c>
    </row>
    <row r="8097" spans="1:2">
      <c r="A8097" s="3">
        <v>44599</v>
      </c>
      <c r="B8097" s="2">
        <v>22.86</v>
      </c>
    </row>
    <row r="8098" spans="1:2">
      <c r="A8098" s="3">
        <v>44600</v>
      </c>
      <c r="B8098" s="2">
        <v>21.44</v>
      </c>
    </row>
    <row r="8099" spans="1:2">
      <c r="A8099" s="3">
        <v>44601</v>
      </c>
      <c r="B8099" s="2">
        <v>19.96</v>
      </c>
    </row>
    <row r="8100" spans="1:2">
      <c r="A8100" s="3">
        <v>44602</v>
      </c>
      <c r="B8100" s="2">
        <v>23.91</v>
      </c>
    </row>
    <row r="8101" spans="1:2">
      <c r="A8101" s="3">
        <v>44603</v>
      </c>
      <c r="B8101" s="2">
        <v>27.36</v>
      </c>
    </row>
    <row r="8102" spans="1:2">
      <c r="A8102" s="3">
        <v>44606</v>
      </c>
      <c r="B8102" s="2">
        <v>28.33</v>
      </c>
    </row>
    <row r="8103" spans="1:2">
      <c r="A8103" s="3">
        <v>44607</v>
      </c>
      <c r="B8103" s="2">
        <v>25.7</v>
      </c>
    </row>
    <row r="8104" spans="1:2">
      <c r="A8104" s="3">
        <v>44608</v>
      </c>
      <c r="B8104" s="2">
        <v>24.29</v>
      </c>
    </row>
    <row r="8105" spans="1:2">
      <c r="A8105" s="3">
        <v>44609</v>
      </c>
      <c r="B8105" s="2">
        <v>28.11</v>
      </c>
    </row>
    <row r="8106" spans="1:2">
      <c r="A8106" s="3">
        <v>44610</v>
      </c>
      <c r="B8106" s="2">
        <v>27.75</v>
      </c>
    </row>
    <row r="8107" spans="1:2">
      <c r="A8107" s="3">
        <v>44614</v>
      </c>
      <c r="B8107" s="2">
        <v>28.81</v>
      </c>
    </row>
    <row r="8108" spans="1:2">
      <c r="A8108" s="3">
        <v>44615</v>
      </c>
      <c r="B8108" s="2">
        <v>31.02</v>
      </c>
    </row>
    <row r="8109" spans="1:2">
      <c r="A8109" s="3">
        <v>44616</v>
      </c>
      <c r="B8109" s="2">
        <v>30.32</v>
      </c>
    </row>
    <row r="8110" spans="1:2">
      <c r="A8110" s="3">
        <v>44617</v>
      </c>
      <c r="B8110" s="2">
        <v>27.59</v>
      </c>
    </row>
    <row r="8111" spans="1:2">
      <c r="A8111" s="3">
        <v>44620</v>
      </c>
      <c r="B8111" s="2">
        <v>30.15</v>
      </c>
    </row>
    <row r="8112" spans="1:2">
      <c r="A8112" s="3">
        <v>44621</v>
      </c>
      <c r="B8112" s="2">
        <v>33.32</v>
      </c>
    </row>
    <row r="8113" spans="1:2">
      <c r="A8113" s="3">
        <v>44622</v>
      </c>
      <c r="B8113" s="2">
        <v>30.74</v>
      </c>
    </row>
    <row r="8114" spans="1:2">
      <c r="A8114" s="3">
        <v>44623</v>
      </c>
      <c r="B8114" s="2">
        <v>30.48</v>
      </c>
    </row>
    <row r="8115" spans="1:2">
      <c r="A8115" s="3">
        <v>44624</v>
      </c>
      <c r="B8115" s="2">
        <v>31.98</v>
      </c>
    </row>
    <row r="8116" spans="1:2">
      <c r="A8116" s="3">
        <v>44627</v>
      </c>
      <c r="B8116" s="2">
        <v>36.450000000000003</v>
      </c>
    </row>
    <row r="8117" spans="1:2">
      <c r="A8117" s="3">
        <v>44628</v>
      </c>
      <c r="B8117" s="2">
        <v>35.130000000000003</v>
      </c>
    </row>
    <row r="8118" spans="1:2">
      <c r="A8118" s="3">
        <v>44629</v>
      </c>
      <c r="B8118" s="2">
        <v>32.450000000000003</v>
      </c>
    </row>
    <row r="8119" spans="1:2">
      <c r="A8119" s="3">
        <v>44630</v>
      </c>
      <c r="B8119" s="2">
        <v>30.23</v>
      </c>
    </row>
    <row r="8120" spans="1:2">
      <c r="A8120" s="3">
        <v>44631</v>
      </c>
      <c r="B8120" s="2">
        <v>30.75</v>
      </c>
    </row>
    <row r="8121" spans="1:2">
      <c r="A8121" s="3">
        <v>44634</v>
      </c>
      <c r="B8121" s="2">
        <v>31.77</v>
      </c>
    </row>
    <row r="8122" spans="1:2">
      <c r="A8122" s="3">
        <v>44635</v>
      </c>
      <c r="B8122" s="2">
        <v>29.83</v>
      </c>
    </row>
    <row r="8123" spans="1:2">
      <c r="A8123" s="3">
        <v>44636</v>
      </c>
      <c r="B8123" s="2">
        <v>26.67</v>
      </c>
    </row>
    <row r="8124" spans="1:2">
      <c r="A8124" s="3">
        <v>44637</v>
      </c>
      <c r="B8124" s="2">
        <v>25.67</v>
      </c>
    </row>
    <row r="8125" spans="1:2">
      <c r="A8125" s="3">
        <v>44638</v>
      </c>
      <c r="B8125" s="2">
        <v>23.87</v>
      </c>
    </row>
    <row r="8126" spans="1:2">
      <c r="A8126" s="3">
        <v>44641</v>
      </c>
      <c r="B8126" s="2">
        <v>23.53</v>
      </c>
    </row>
    <row r="8127" spans="1:2">
      <c r="A8127" s="3">
        <v>44642</v>
      </c>
      <c r="B8127" s="2">
        <v>22.94</v>
      </c>
    </row>
    <row r="8128" spans="1:2">
      <c r="A8128" s="3">
        <v>44643</v>
      </c>
      <c r="B8128" s="2">
        <v>23.57</v>
      </c>
    </row>
    <row r="8129" spans="1:4">
      <c r="A8129" s="3">
        <v>44644</v>
      </c>
      <c r="B8129" s="2">
        <v>21.67</v>
      </c>
    </row>
    <row r="8130" spans="1:4">
      <c r="A8130" s="3">
        <v>44645</v>
      </c>
      <c r="B8130" s="2">
        <v>20.81</v>
      </c>
    </row>
    <row r="8131" spans="1:4">
      <c r="A8131" s="3">
        <v>44648</v>
      </c>
      <c r="B8131" s="2">
        <v>19.63</v>
      </c>
    </row>
    <row r="8132" spans="1:4">
      <c r="A8132" s="3">
        <v>44649</v>
      </c>
      <c r="B8132" s="2">
        <v>18.899999999999999</v>
      </c>
    </row>
    <row r="8133" spans="1:4">
      <c r="A8133" s="3">
        <v>44650</v>
      </c>
      <c r="B8133" s="2">
        <v>19.329999999999998</v>
      </c>
    </row>
    <row r="8134" spans="1:4">
      <c r="A8134" s="3">
        <v>44651</v>
      </c>
      <c r="B8134" s="2">
        <v>20.56</v>
      </c>
      <c r="C8134" s="6" t="s">
        <v>331</v>
      </c>
      <c r="D8134" s="175">
        <f>AVERAGE(B8072:B8134)</f>
        <v>25.24349206349207</v>
      </c>
    </row>
    <row r="8135" spans="1:4">
      <c r="A8135" s="3">
        <v>44652</v>
      </c>
      <c r="B8135" s="2">
        <v>19.63</v>
      </c>
    </row>
    <row r="8136" spans="1:4">
      <c r="A8136" s="3">
        <v>44655</v>
      </c>
      <c r="B8136" s="2">
        <v>18.57</v>
      </c>
    </row>
    <row r="8137" spans="1:4">
      <c r="A8137" s="3">
        <v>44656</v>
      </c>
      <c r="B8137" s="2">
        <v>21.03</v>
      </c>
    </row>
    <row r="8138" spans="1:4">
      <c r="A8138" s="3">
        <v>44657</v>
      </c>
      <c r="B8138" s="2">
        <v>22.1</v>
      </c>
    </row>
    <row r="8139" spans="1:4">
      <c r="A8139" s="3">
        <v>44658</v>
      </c>
      <c r="B8139" s="2">
        <v>21.55</v>
      </c>
    </row>
    <row r="8140" spans="1:4">
      <c r="A8140" s="3">
        <v>44659</v>
      </c>
      <c r="B8140" s="2">
        <v>21.16</v>
      </c>
    </row>
    <row r="8141" spans="1:4">
      <c r="A8141" s="3">
        <v>44662</v>
      </c>
      <c r="B8141" s="2">
        <v>24.37</v>
      </c>
    </row>
    <row r="8142" spans="1:4">
      <c r="A8142" s="3">
        <v>44663</v>
      </c>
      <c r="B8142" s="2">
        <v>24.26</v>
      </c>
    </row>
    <row r="8143" spans="1:4">
      <c r="A8143" s="3">
        <v>44664</v>
      </c>
      <c r="B8143" s="2">
        <v>21.82</v>
      </c>
    </row>
    <row r="8144" spans="1:4">
      <c r="A8144" s="3">
        <v>44665</v>
      </c>
      <c r="B8144" s="2">
        <v>22.7</v>
      </c>
    </row>
    <row r="8145" spans="1:2">
      <c r="A8145" s="3">
        <v>44669</v>
      </c>
      <c r="B8145" s="2">
        <v>22.17</v>
      </c>
    </row>
    <row r="8146" spans="1:2">
      <c r="A8146" s="3">
        <v>44670</v>
      </c>
      <c r="B8146" s="2">
        <v>21.37</v>
      </c>
    </row>
    <row r="8147" spans="1:2">
      <c r="A8147" s="3">
        <v>44671</v>
      </c>
      <c r="B8147" s="2">
        <v>20.32</v>
      </c>
    </row>
    <row r="8148" spans="1:2">
      <c r="A8148" s="3">
        <v>44672</v>
      </c>
      <c r="B8148" s="2">
        <v>22.68</v>
      </c>
    </row>
    <row r="8149" spans="1:2">
      <c r="A8149" s="3">
        <v>44673</v>
      </c>
      <c r="B8149" s="2">
        <v>28.21</v>
      </c>
    </row>
    <row r="8150" spans="1:2">
      <c r="A8150" s="3">
        <v>44676</v>
      </c>
      <c r="B8150" s="2">
        <v>27.02</v>
      </c>
    </row>
    <row r="8151" spans="1:2">
      <c r="A8151" s="3">
        <v>44677</v>
      </c>
      <c r="B8151" s="2">
        <v>33.520000000000003</v>
      </c>
    </row>
    <row r="8152" spans="1:2">
      <c r="A8152" s="3">
        <v>44678</v>
      </c>
      <c r="B8152" s="2">
        <v>31.6</v>
      </c>
    </row>
    <row r="8153" spans="1:2">
      <c r="A8153" s="3">
        <v>44679</v>
      </c>
      <c r="B8153" s="2">
        <v>29.99</v>
      </c>
    </row>
    <row r="8154" spans="1:2">
      <c r="A8154" s="3">
        <v>44680</v>
      </c>
      <c r="B8154" s="2">
        <v>33.4</v>
      </c>
    </row>
    <row r="8155" spans="1:2">
      <c r="A8155" s="3">
        <v>44683</v>
      </c>
      <c r="B8155" s="2">
        <v>32.340000000000003</v>
      </c>
    </row>
    <row r="8156" spans="1:2">
      <c r="A8156" s="3">
        <v>44684</v>
      </c>
      <c r="B8156" s="2">
        <v>29.25</v>
      </c>
    </row>
    <row r="8157" spans="1:2">
      <c r="A8157" s="3">
        <v>44685</v>
      </c>
      <c r="B8157" s="2">
        <v>25.42</v>
      </c>
    </row>
    <row r="8158" spans="1:2">
      <c r="A8158" s="3">
        <v>44686</v>
      </c>
      <c r="B8158" s="2">
        <v>31.2</v>
      </c>
    </row>
    <row r="8159" spans="1:2">
      <c r="A8159" s="3">
        <v>44687</v>
      </c>
      <c r="B8159" s="2">
        <v>30.19</v>
      </c>
    </row>
    <row r="8160" spans="1:2">
      <c r="A8160" s="3">
        <v>44690</v>
      </c>
      <c r="B8160" s="2">
        <v>34.75</v>
      </c>
    </row>
    <row r="8161" spans="1:2">
      <c r="A8161" s="3">
        <v>44691</v>
      </c>
      <c r="B8161" s="2">
        <v>32.99</v>
      </c>
    </row>
    <row r="8162" spans="1:2">
      <c r="A8162" s="3">
        <v>44692</v>
      </c>
      <c r="B8162" s="2">
        <v>32.56</v>
      </c>
    </row>
    <row r="8163" spans="1:2">
      <c r="A8163" s="3">
        <v>44693</v>
      </c>
      <c r="B8163" s="2">
        <v>31.77</v>
      </c>
    </row>
    <row r="8164" spans="1:2">
      <c r="A8164" s="3">
        <v>44694</v>
      </c>
      <c r="B8164" s="2">
        <v>28.87</v>
      </c>
    </row>
    <row r="8165" spans="1:2">
      <c r="A8165" s="3">
        <v>44697</v>
      </c>
      <c r="B8165" s="2">
        <v>27.47</v>
      </c>
    </row>
    <row r="8166" spans="1:2">
      <c r="A8166" s="3">
        <v>44698</v>
      </c>
      <c r="B8166" s="2">
        <v>26.1</v>
      </c>
    </row>
    <row r="8167" spans="1:2">
      <c r="A8167" s="3">
        <v>44699</v>
      </c>
      <c r="B8167" s="2">
        <v>30.96</v>
      </c>
    </row>
    <row r="8168" spans="1:2">
      <c r="A8168" s="3">
        <v>44700</v>
      </c>
      <c r="B8168" s="2">
        <v>29.35</v>
      </c>
    </row>
    <row r="8169" spans="1:2">
      <c r="A8169" s="3">
        <v>44701</v>
      </c>
      <c r="B8169" s="2">
        <v>29.43</v>
      </c>
    </row>
    <row r="8170" spans="1:2">
      <c r="A8170" s="3">
        <v>44704</v>
      </c>
      <c r="B8170" s="2">
        <v>28.48</v>
      </c>
    </row>
    <row r="8171" spans="1:2">
      <c r="A8171" s="3">
        <v>44705</v>
      </c>
      <c r="B8171" s="2">
        <v>29.45</v>
      </c>
    </row>
    <row r="8172" spans="1:2">
      <c r="A8172" s="3">
        <v>44706</v>
      </c>
      <c r="B8172" s="2">
        <v>28.37</v>
      </c>
    </row>
    <row r="8173" spans="1:2">
      <c r="A8173" s="3">
        <v>44707</v>
      </c>
      <c r="B8173" s="2">
        <v>27.5</v>
      </c>
    </row>
    <row r="8174" spans="1:2">
      <c r="A8174" s="3">
        <v>44708</v>
      </c>
      <c r="B8174" s="2">
        <v>25.72</v>
      </c>
    </row>
    <row r="8175" spans="1:2">
      <c r="A8175" s="3">
        <v>44711</v>
      </c>
      <c r="B8175" s="2">
        <v>26.54</v>
      </c>
    </row>
    <row r="8176" spans="1:2">
      <c r="A8176" s="3">
        <v>44712</v>
      </c>
      <c r="B8176" s="2">
        <v>26.19</v>
      </c>
    </row>
    <row r="8177" spans="1:2">
      <c r="A8177" s="3">
        <v>44713</v>
      </c>
      <c r="B8177" s="2">
        <v>25.69</v>
      </c>
    </row>
    <row r="8178" spans="1:2">
      <c r="A8178" s="3">
        <v>44714</v>
      </c>
      <c r="B8178" s="2">
        <v>24.72</v>
      </c>
    </row>
    <row r="8179" spans="1:2">
      <c r="A8179" s="3">
        <v>44715</v>
      </c>
      <c r="B8179" s="2">
        <v>24.79</v>
      </c>
    </row>
    <row r="8180" spans="1:2">
      <c r="A8180" s="3">
        <v>44718</v>
      </c>
      <c r="B8180" s="2">
        <v>25.07</v>
      </c>
    </row>
    <row r="8181" spans="1:2">
      <c r="A8181" s="3">
        <v>44719</v>
      </c>
      <c r="B8181" s="2">
        <v>24.02</v>
      </c>
    </row>
    <row r="8182" spans="1:2">
      <c r="A8182" s="3">
        <v>44720</v>
      </c>
      <c r="B8182" s="2">
        <v>23.96</v>
      </c>
    </row>
    <row r="8183" spans="1:2">
      <c r="A8183" s="3">
        <v>44721</v>
      </c>
      <c r="B8183" s="2">
        <v>26.09</v>
      </c>
    </row>
    <row r="8184" spans="1:2">
      <c r="A8184" s="3">
        <v>44722</v>
      </c>
      <c r="B8184" s="2">
        <v>27.75</v>
      </c>
    </row>
    <row r="8185" spans="1:2">
      <c r="A8185" s="3">
        <v>44725</v>
      </c>
      <c r="B8185" s="2">
        <v>34.020000000000003</v>
      </c>
    </row>
    <row r="8186" spans="1:2">
      <c r="A8186" s="3">
        <v>44726</v>
      </c>
      <c r="B8186" s="2">
        <v>32.69</v>
      </c>
    </row>
    <row r="8187" spans="1:2">
      <c r="A8187" s="3">
        <v>44727</v>
      </c>
      <c r="B8187" s="2">
        <v>29.62</v>
      </c>
    </row>
    <row r="8188" spans="1:2">
      <c r="A8188" s="3">
        <v>44728</v>
      </c>
      <c r="B8188" s="2">
        <v>32.950000000000003</v>
      </c>
    </row>
    <row r="8189" spans="1:2">
      <c r="A8189" s="3">
        <v>44729</v>
      </c>
      <c r="B8189" s="2">
        <v>31.13</v>
      </c>
    </row>
    <row r="8190" spans="1:2">
      <c r="A8190" s="3">
        <v>44732</v>
      </c>
      <c r="B8190" s="2">
        <v>31.03</v>
      </c>
    </row>
    <row r="8191" spans="1:2">
      <c r="A8191" s="3">
        <v>44733</v>
      </c>
      <c r="B8191" s="2">
        <v>30.19</v>
      </c>
    </row>
    <row r="8192" spans="1:2">
      <c r="A8192" s="3">
        <v>44734</v>
      </c>
      <c r="B8192" s="2">
        <v>28.95</v>
      </c>
    </row>
    <row r="8193" spans="1:4">
      <c r="A8193" s="3">
        <v>44735</v>
      </c>
      <c r="B8193" s="2">
        <v>29.05</v>
      </c>
    </row>
    <row r="8194" spans="1:4">
      <c r="A8194" s="3">
        <v>44736</v>
      </c>
      <c r="B8194" s="2">
        <v>27.23</v>
      </c>
    </row>
    <row r="8195" spans="1:4">
      <c r="A8195" s="3">
        <v>44739</v>
      </c>
      <c r="B8195" s="2">
        <v>26.95</v>
      </c>
    </row>
    <row r="8196" spans="1:4">
      <c r="A8196" s="3">
        <v>44740</v>
      </c>
      <c r="B8196" s="2">
        <v>28.36</v>
      </c>
    </row>
    <row r="8197" spans="1:4">
      <c r="A8197" s="3">
        <v>44741</v>
      </c>
      <c r="B8197" s="2">
        <v>28.16</v>
      </c>
    </row>
    <row r="8198" spans="1:4">
      <c r="A8198" s="3">
        <v>44742</v>
      </c>
      <c r="B8198" s="2">
        <v>28.71</v>
      </c>
      <c r="C8198" s="6" t="s">
        <v>332</v>
      </c>
      <c r="D8198" s="175">
        <f>AVERAGE(B8134:B8198)</f>
        <v>27.293230769230771</v>
      </c>
    </row>
    <row r="8199" spans="1:4">
      <c r="A8199" s="3">
        <v>44743</v>
      </c>
      <c r="B8199" s="2">
        <v>26.7</v>
      </c>
    </row>
    <row r="8200" spans="1:4">
      <c r="A8200" s="3">
        <v>44746</v>
      </c>
      <c r="B8200" s="2">
        <v>27.53</v>
      </c>
    </row>
    <row r="8201" spans="1:4">
      <c r="A8201" s="3">
        <v>44747</v>
      </c>
      <c r="B8201" s="2">
        <v>27.54</v>
      </c>
    </row>
    <row r="8202" spans="1:4">
      <c r="A8202" s="3">
        <v>44748</v>
      </c>
      <c r="B8202" s="2">
        <v>26.73</v>
      </c>
    </row>
    <row r="8203" spans="1:4">
      <c r="A8203" s="3">
        <v>44749</v>
      </c>
      <c r="B8203" s="2">
        <v>26.08</v>
      </c>
    </row>
    <row r="8204" spans="1:4">
      <c r="A8204" s="3">
        <v>44750</v>
      </c>
      <c r="B8204" s="2">
        <v>24.64</v>
      </c>
    </row>
    <row r="8205" spans="1:4">
      <c r="A8205" s="3">
        <v>44753</v>
      </c>
      <c r="B8205" s="2">
        <v>26.17</v>
      </c>
    </row>
    <row r="8206" spans="1:4">
      <c r="A8206" s="3">
        <v>44754</v>
      </c>
      <c r="B8206" s="2">
        <v>27.29</v>
      </c>
    </row>
    <row r="8207" spans="1:4">
      <c r="A8207" s="3">
        <v>44755</v>
      </c>
      <c r="B8207" s="2">
        <v>26.82</v>
      </c>
    </row>
    <row r="8208" spans="1:4">
      <c r="A8208" s="3">
        <v>44756</v>
      </c>
      <c r="B8208" s="2">
        <v>26.4</v>
      </c>
    </row>
    <row r="8209" spans="1:2">
      <c r="A8209" s="3">
        <v>44757</v>
      </c>
      <c r="B8209" s="2">
        <v>24.23</v>
      </c>
    </row>
    <row r="8210" spans="1:2">
      <c r="A8210" s="3">
        <v>44760</v>
      </c>
      <c r="B8210" s="2">
        <v>25.3</v>
      </c>
    </row>
    <row r="8211" spans="1:2">
      <c r="A8211" s="3">
        <v>44761</v>
      </c>
      <c r="B8211" s="2">
        <v>24.5</v>
      </c>
    </row>
    <row r="8212" spans="1:2">
      <c r="A8212" s="3">
        <v>44762</v>
      </c>
      <c r="B8212" s="2">
        <v>23.88</v>
      </c>
    </row>
    <row r="8213" spans="1:2">
      <c r="A8213" s="3">
        <v>44763</v>
      </c>
      <c r="B8213" s="2">
        <v>23.11</v>
      </c>
    </row>
    <row r="8214" spans="1:2">
      <c r="A8214" s="3">
        <v>44764</v>
      </c>
      <c r="B8214" s="2">
        <v>23.03</v>
      </c>
    </row>
    <row r="8215" spans="1:2">
      <c r="A8215" s="3">
        <v>44767</v>
      </c>
      <c r="B8215" s="2">
        <v>23.36</v>
      </c>
    </row>
    <row r="8216" spans="1:2">
      <c r="A8216" s="3">
        <v>44768</v>
      </c>
      <c r="B8216" s="2">
        <v>24.69</v>
      </c>
    </row>
    <row r="8217" spans="1:2">
      <c r="A8217" s="3">
        <v>44769</v>
      </c>
      <c r="B8217" s="2">
        <v>23.24</v>
      </c>
    </row>
    <row r="8218" spans="1:2">
      <c r="A8218" s="3">
        <v>44770</v>
      </c>
      <c r="B8218" s="2">
        <v>22.33</v>
      </c>
    </row>
    <row r="8219" spans="1:2">
      <c r="A8219" s="3">
        <v>44771</v>
      </c>
      <c r="B8219" s="2">
        <v>21.33</v>
      </c>
    </row>
    <row r="8220" spans="1:2">
      <c r="A8220" s="3">
        <v>44774</v>
      </c>
      <c r="B8220" s="2">
        <v>22.84</v>
      </c>
    </row>
    <row r="8221" spans="1:2">
      <c r="A8221" s="3">
        <v>44775</v>
      </c>
      <c r="B8221" s="2">
        <v>23.93</v>
      </c>
    </row>
    <row r="8222" spans="1:2">
      <c r="A8222" s="3">
        <v>44776</v>
      </c>
      <c r="B8222" s="2">
        <v>21.95</v>
      </c>
    </row>
    <row r="8223" spans="1:2">
      <c r="A8223" s="3">
        <v>44777</v>
      </c>
      <c r="B8223" s="2">
        <v>21.44</v>
      </c>
    </row>
    <row r="8224" spans="1:2">
      <c r="A8224" s="3">
        <v>44778</v>
      </c>
      <c r="B8224" s="2">
        <v>21.15</v>
      </c>
    </row>
    <row r="8225" spans="1:2">
      <c r="A8225" s="3">
        <v>44781</v>
      </c>
      <c r="B8225" s="2">
        <v>21.29</v>
      </c>
    </row>
    <row r="8226" spans="1:2">
      <c r="A8226" s="3">
        <v>44782</v>
      </c>
      <c r="B8226" s="2">
        <v>21.77</v>
      </c>
    </row>
    <row r="8227" spans="1:2">
      <c r="A8227" s="3">
        <v>44783</v>
      </c>
      <c r="B8227" s="2">
        <v>19.739999999999998</v>
      </c>
    </row>
    <row r="8228" spans="1:2">
      <c r="A8228" s="3">
        <v>44784</v>
      </c>
      <c r="B8228" s="2">
        <v>20.2</v>
      </c>
    </row>
    <row r="8229" spans="1:2">
      <c r="A8229" s="3">
        <v>44785</v>
      </c>
      <c r="B8229" s="2">
        <v>19.53</v>
      </c>
    </row>
    <row r="8230" spans="1:2">
      <c r="A8230" s="3">
        <v>44788</v>
      </c>
      <c r="B8230" s="2">
        <v>19.95</v>
      </c>
    </row>
    <row r="8231" spans="1:2">
      <c r="A8231" s="3">
        <v>44789</v>
      </c>
      <c r="B8231" s="2">
        <v>19.690000000000001</v>
      </c>
    </row>
    <row r="8232" spans="1:2">
      <c r="A8232" s="3">
        <v>44790</v>
      </c>
      <c r="B8232" s="2">
        <v>19.899999999999999</v>
      </c>
    </row>
    <row r="8233" spans="1:2">
      <c r="A8233" s="3">
        <v>44791</v>
      </c>
      <c r="B8233" s="2">
        <v>19.559999999999999</v>
      </c>
    </row>
    <row r="8234" spans="1:2">
      <c r="A8234" s="3">
        <v>44792</v>
      </c>
      <c r="B8234" s="2">
        <v>20.6</v>
      </c>
    </row>
    <row r="8235" spans="1:2">
      <c r="A8235" s="3">
        <v>44795</v>
      </c>
      <c r="B8235" s="2">
        <v>23.8</v>
      </c>
    </row>
    <row r="8236" spans="1:2">
      <c r="A8236" s="3">
        <v>44796</v>
      </c>
      <c r="B8236" s="2">
        <v>24.11</v>
      </c>
    </row>
    <row r="8237" spans="1:2">
      <c r="A8237" s="3">
        <v>44797</v>
      </c>
      <c r="B8237" s="2">
        <v>22.82</v>
      </c>
    </row>
    <row r="8238" spans="1:2">
      <c r="A8238" s="3">
        <v>44798</v>
      </c>
      <c r="B8238" s="2">
        <v>21.78</v>
      </c>
    </row>
    <row r="8239" spans="1:2">
      <c r="A8239" s="3">
        <v>44799</v>
      </c>
      <c r="B8239" s="2">
        <v>25.56</v>
      </c>
    </row>
    <row r="8240" spans="1:2">
      <c r="A8240" s="3">
        <v>44802</v>
      </c>
      <c r="B8240" s="2">
        <v>26.21</v>
      </c>
    </row>
    <row r="8241" spans="1:2">
      <c r="A8241" s="3">
        <v>44803</v>
      </c>
      <c r="B8241" s="2">
        <v>26.21</v>
      </c>
    </row>
    <row r="8242" spans="1:2">
      <c r="A8242" s="3">
        <v>44804</v>
      </c>
      <c r="B8242" s="2">
        <v>25.87</v>
      </c>
    </row>
    <row r="8243" spans="1:2">
      <c r="A8243" s="3">
        <v>44805</v>
      </c>
      <c r="B8243" s="2">
        <v>25.56</v>
      </c>
    </row>
    <row r="8244" spans="1:2">
      <c r="A8244" s="3">
        <v>44806</v>
      </c>
      <c r="B8244" s="2">
        <v>25.47</v>
      </c>
    </row>
    <row r="8245" spans="1:2">
      <c r="A8245" s="3">
        <v>44809</v>
      </c>
      <c r="B8245" s="2">
        <v>25.99</v>
      </c>
    </row>
    <row r="8246" spans="1:2">
      <c r="A8246" s="3">
        <v>44810</v>
      </c>
      <c r="B8246" s="2">
        <v>26.91</v>
      </c>
    </row>
    <row r="8247" spans="1:2">
      <c r="A8247" s="3">
        <v>44811</v>
      </c>
      <c r="B8247" s="2">
        <v>24.64</v>
      </c>
    </row>
    <row r="8248" spans="1:2">
      <c r="A8248" s="3">
        <v>44812</v>
      </c>
      <c r="B8248" s="2">
        <v>23.61</v>
      </c>
    </row>
    <row r="8249" spans="1:2">
      <c r="A8249" s="3">
        <v>44813</v>
      </c>
      <c r="B8249" s="2">
        <v>22.79</v>
      </c>
    </row>
    <row r="8250" spans="1:2">
      <c r="A8250" s="3">
        <v>44816</v>
      </c>
      <c r="B8250" s="2">
        <v>23.87</v>
      </c>
    </row>
    <row r="8251" spans="1:2">
      <c r="A8251" s="3">
        <v>44817</v>
      </c>
      <c r="B8251" s="2">
        <v>27.27</v>
      </c>
    </row>
    <row r="8252" spans="1:2">
      <c r="A8252" s="3">
        <v>44818</v>
      </c>
      <c r="B8252" s="2">
        <v>26.16</v>
      </c>
    </row>
    <row r="8253" spans="1:2">
      <c r="A8253" s="3">
        <v>44819</v>
      </c>
      <c r="B8253" s="2">
        <v>26.27</v>
      </c>
    </row>
    <row r="8254" spans="1:2">
      <c r="A8254" s="3">
        <v>44820</v>
      </c>
      <c r="B8254" s="2">
        <v>26.3</v>
      </c>
    </row>
    <row r="8255" spans="1:2">
      <c r="A8255" s="3">
        <v>44823</v>
      </c>
      <c r="B8255" s="2">
        <v>25.76</v>
      </c>
    </row>
    <row r="8256" spans="1:2">
      <c r="A8256" s="3">
        <v>44824</v>
      </c>
      <c r="B8256" s="2">
        <v>27.16</v>
      </c>
    </row>
    <row r="8257" spans="1:4">
      <c r="A8257" s="3">
        <v>44825</v>
      </c>
      <c r="B8257" s="2">
        <v>27.99</v>
      </c>
    </row>
    <row r="8258" spans="1:4">
      <c r="A8258" s="3">
        <v>44826</v>
      </c>
      <c r="B8258" s="2">
        <v>27.35</v>
      </c>
    </row>
    <row r="8259" spans="1:4">
      <c r="A8259" s="3">
        <v>44827</v>
      </c>
      <c r="B8259" s="2">
        <v>29.92</v>
      </c>
    </row>
    <row r="8260" spans="1:4">
      <c r="A8260" s="3">
        <v>44830</v>
      </c>
      <c r="B8260" s="2">
        <v>32.26</v>
      </c>
    </row>
    <row r="8261" spans="1:4">
      <c r="A8261" s="3">
        <v>44831</v>
      </c>
      <c r="B8261" s="2">
        <v>32.6</v>
      </c>
    </row>
    <row r="8262" spans="1:4">
      <c r="A8262" s="3">
        <v>44832</v>
      </c>
      <c r="B8262" s="2">
        <v>30.18</v>
      </c>
    </row>
    <row r="8263" spans="1:4">
      <c r="A8263" s="3">
        <v>44833</v>
      </c>
      <c r="B8263" s="2">
        <v>31.84</v>
      </c>
    </row>
    <row r="8264" spans="1:4">
      <c r="A8264" s="3">
        <v>44834</v>
      </c>
      <c r="B8264" s="2">
        <v>31.62</v>
      </c>
      <c r="C8264" s="6" t="s">
        <v>333</v>
      </c>
      <c r="D8264" s="175">
        <f>AVERAGE(B8198:B8264)</f>
        <v>24.851194029850742</v>
      </c>
    </row>
    <row r="8265" spans="1:4">
      <c r="A8265" s="3">
        <v>44837</v>
      </c>
      <c r="B8265" s="2">
        <v>30.1</v>
      </c>
    </row>
    <row r="8266" spans="1:4">
      <c r="A8266" s="3">
        <v>44838</v>
      </c>
      <c r="B8266" s="2">
        <v>29.07</v>
      </c>
    </row>
    <row r="8267" spans="1:4">
      <c r="A8267" s="3">
        <v>44839</v>
      </c>
      <c r="B8267" s="2">
        <v>28.55</v>
      </c>
    </row>
    <row r="8268" spans="1:4">
      <c r="A8268" s="3">
        <v>44840</v>
      </c>
      <c r="B8268" s="2">
        <v>30.52</v>
      </c>
    </row>
    <row r="8269" spans="1:4">
      <c r="A8269" s="3">
        <v>44841</v>
      </c>
      <c r="B8269" s="2">
        <v>31.36</v>
      </c>
    </row>
    <row r="8270" spans="1:4">
      <c r="A8270" s="3">
        <v>44844</v>
      </c>
      <c r="B8270" s="2">
        <v>32.450000000000003</v>
      </c>
    </row>
    <row r="8271" spans="1:4">
      <c r="A8271" s="3">
        <v>44845</v>
      </c>
      <c r="B8271" s="2">
        <v>33.630000000000003</v>
      </c>
    </row>
    <row r="8272" spans="1:4">
      <c r="A8272" s="3">
        <v>44846</v>
      </c>
      <c r="B8272" s="2">
        <v>33.57</v>
      </c>
    </row>
    <row r="8273" spans="1:2">
      <c r="A8273" s="3">
        <v>44847</v>
      </c>
      <c r="B8273" s="2">
        <v>31.94</v>
      </c>
    </row>
    <row r="8274" spans="1:2">
      <c r="A8274" s="3">
        <v>44848</v>
      </c>
      <c r="B8274" s="2">
        <v>32.020000000000003</v>
      </c>
    </row>
    <row r="8275" spans="1:2">
      <c r="A8275" s="3">
        <v>44851</v>
      </c>
      <c r="B8275" s="2">
        <v>31.37</v>
      </c>
    </row>
    <row r="8276" spans="1:2">
      <c r="A8276" s="3">
        <v>44852</v>
      </c>
      <c r="B8276" s="2">
        <v>30.5</v>
      </c>
    </row>
    <row r="8277" spans="1:2">
      <c r="A8277" s="3">
        <v>44853</v>
      </c>
      <c r="B8277" s="2">
        <v>30.76</v>
      </c>
    </row>
    <row r="8278" spans="1:2">
      <c r="A8278" s="3">
        <v>44854</v>
      </c>
      <c r="B8278" s="2">
        <v>29.98</v>
      </c>
    </row>
    <row r="8279" spans="1:2">
      <c r="A8279" s="3">
        <v>44855</v>
      </c>
      <c r="B8279" s="2">
        <v>29.69</v>
      </c>
    </row>
    <row r="8280" spans="1:2">
      <c r="A8280" s="3">
        <v>44858</v>
      </c>
      <c r="B8280" s="2">
        <v>29.85</v>
      </c>
    </row>
    <row r="8281" spans="1:2">
      <c r="A8281" s="3">
        <v>44859</v>
      </c>
      <c r="B8281" s="2">
        <v>28.46</v>
      </c>
    </row>
    <row r="8282" spans="1:2">
      <c r="A8282" s="3">
        <v>44860</v>
      </c>
      <c r="B8282" s="2">
        <v>27.28</v>
      </c>
    </row>
    <row r="8283" spans="1:2">
      <c r="A8283" s="3">
        <v>44861</v>
      </c>
      <c r="B8283" s="2">
        <v>27.39</v>
      </c>
    </row>
    <row r="8284" spans="1:2">
      <c r="A8284" s="3">
        <v>44862</v>
      </c>
      <c r="B8284" s="2">
        <v>25.75</v>
      </c>
    </row>
    <row r="8285" spans="1:2">
      <c r="A8285" s="3">
        <v>44865</v>
      </c>
      <c r="B8285" s="2">
        <v>25.88</v>
      </c>
    </row>
    <row r="8286" spans="1:2">
      <c r="A8286" s="3">
        <v>44866</v>
      </c>
      <c r="B8286" s="2">
        <v>25.81</v>
      </c>
    </row>
    <row r="8287" spans="1:2">
      <c r="A8287" s="3">
        <v>44867</v>
      </c>
      <c r="B8287" s="2">
        <v>25.86</v>
      </c>
    </row>
    <row r="8288" spans="1:2">
      <c r="A8288" s="3">
        <v>44868</v>
      </c>
      <c r="B8288" s="2">
        <v>25.3</v>
      </c>
    </row>
    <row r="8289" spans="1:2">
      <c r="A8289" s="3">
        <v>44869</v>
      </c>
      <c r="B8289" s="2">
        <v>24.55</v>
      </c>
    </row>
    <row r="8290" spans="1:2">
      <c r="A8290" s="3">
        <v>44872</v>
      </c>
      <c r="B8290" s="2">
        <v>24.35</v>
      </c>
    </row>
    <row r="8291" spans="1:2">
      <c r="A8291" s="3">
        <v>44873</v>
      </c>
      <c r="B8291" s="2">
        <v>25.54</v>
      </c>
    </row>
    <row r="8292" spans="1:2">
      <c r="A8292" s="3">
        <v>44874</v>
      </c>
      <c r="B8292" s="2">
        <v>26.09</v>
      </c>
    </row>
    <row r="8293" spans="1:2">
      <c r="A8293" s="3">
        <v>44875</v>
      </c>
      <c r="B8293" s="2">
        <v>23.53</v>
      </c>
    </row>
    <row r="8294" spans="1:2">
      <c r="A8294" s="3">
        <v>44876</v>
      </c>
      <c r="B8294" s="2">
        <v>22.52</v>
      </c>
    </row>
    <row r="8295" spans="1:2">
      <c r="A8295" s="3">
        <v>44879</v>
      </c>
      <c r="B8295" s="2">
        <v>23.73</v>
      </c>
    </row>
    <row r="8296" spans="1:2">
      <c r="A8296" s="3">
        <v>44880</v>
      </c>
      <c r="B8296" s="2">
        <v>24.54</v>
      </c>
    </row>
    <row r="8297" spans="1:2">
      <c r="A8297" s="3">
        <v>44881</v>
      </c>
      <c r="B8297" s="2">
        <v>24.11</v>
      </c>
    </row>
    <row r="8298" spans="1:2">
      <c r="A8298" s="3">
        <v>44882</v>
      </c>
      <c r="B8298" s="2">
        <v>23.93</v>
      </c>
    </row>
    <row r="8299" spans="1:2">
      <c r="A8299" s="3">
        <v>44883</v>
      </c>
      <c r="B8299" s="2">
        <v>23.12</v>
      </c>
    </row>
    <row r="8300" spans="1:2">
      <c r="A8300" s="3">
        <v>44886</v>
      </c>
      <c r="B8300" s="2">
        <v>22.36</v>
      </c>
    </row>
    <row r="8301" spans="1:2">
      <c r="A8301" s="3">
        <v>44887</v>
      </c>
      <c r="B8301" s="2">
        <v>21.29</v>
      </c>
    </row>
    <row r="8302" spans="1:2">
      <c r="A8302" s="3">
        <v>44888</v>
      </c>
      <c r="B8302" s="2">
        <v>20.350000000000001</v>
      </c>
    </row>
    <row r="8303" spans="1:2">
      <c r="A8303" s="3">
        <v>44889</v>
      </c>
      <c r="B8303" s="2">
        <v>20.420000000000002</v>
      </c>
    </row>
    <row r="8304" spans="1:2">
      <c r="A8304" s="3">
        <v>44890</v>
      </c>
      <c r="B8304" s="2">
        <v>20.5</v>
      </c>
    </row>
    <row r="8305" spans="1:2">
      <c r="A8305" s="3">
        <v>44893</v>
      </c>
      <c r="B8305" s="2">
        <v>22.21</v>
      </c>
    </row>
    <row r="8306" spans="1:2">
      <c r="A8306" s="3">
        <v>44894</v>
      </c>
      <c r="B8306" s="2">
        <v>21.89</v>
      </c>
    </row>
    <row r="8307" spans="1:2">
      <c r="A8307" s="3">
        <v>44895</v>
      </c>
      <c r="B8307" s="2">
        <v>20.58</v>
      </c>
    </row>
    <row r="8308" spans="1:2">
      <c r="A8308" s="3">
        <v>44896</v>
      </c>
      <c r="B8308" s="2">
        <v>19.84</v>
      </c>
    </row>
    <row r="8309" spans="1:2">
      <c r="A8309" s="3">
        <v>44897</v>
      </c>
      <c r="B8309" s="2">
        <v>19.059999999999999</v>
      </c>
    </row>
    <row r="8310" spans="1:2">
      <c r="A8310" s="3">
        <v>44900</v>
      </c>
      <c r="B8310" s="2">
        <v>20.75</v>
      </c>
    </row>
    <row r="8311" spans="1:2">
      <c r="A8311" s="3">
        <v>44901</v>
      </c>
      <c r="B8311" s="2">
        <v>22.17</v>
      </c>
    </row>
    <row r="8312" spans="1:2">
      <c r="A8312" s="3">
        <v>44902</v>
      </c>
      <c r="B8312" s="2">
        <v>22.68</v>
      </c>
    </row>
    <row r="8313" spans="1:2">
      <c r="A8313" s="3">
        <v>44903</v>
      </c>
      <c r="B8313" s="2">
        <v>22.29</v>
      </c>
    </row>
    <row r="8314" spans="1:2">
      <c r="A8314" s="3">
        <v>44904</v>
      </c>
      <c r="B8314" s="2">
        <v>22.83</v>
      </c>
    </row>
    <row r="8315" spans="1:2">
      <c r="A8315" s="3">
        <v>44907</v>
      </c>
      <c r="B8315" s="2">
        <v>25</v>
      </c>
    </row>
    <row r="8316" spans="1:2">
      <c r="A8316" s="3">
        <v>44908</v>
      </c>
      <c r="B8316" s="2">
        <v>22.55</v>
      </c>
    </row>
    <row r="8317" spans="1:2">
      <c r="A8317" s="3">
        <v>44909</v>
      </c>
      <c r="B8317" s="2">
        <v>21.14</v>
      </c>
    </row>
    <row r="8318" spans="1:2">
      <c r="A8318" s="3">
        <v>44910</v>
      </c>
      <c r="B8318" s="2">
        <v>22.83</v>
      </c>
    </row>
    <row r="8319" spans="1:2">
      <c r="A8319" s="3">
        <v>44911</v>
      </c>
      <c r="B8319" s="2">
        <v>22.62</v>
      </c>
    </row>
    <row r="8320" spans="1:2">
      <c r="A8320" s="3">
        <v>44914</v>
      </c>
      <c r="B8320" s="2">
        <v>22.42</v>
      </c>
    </row>
    <row r="8321" spans="1:3">
      <c r="A8321" s="3">
        <v>44915</v>
      </c>
      <c r="B8321" s="2">
        <v>21.48</v>
      </c>
    </row>
    <row r="8322" spans="1:3">
      <c r="A8322" s="3">
        <v>44916</v>
      </c>
      <c r="B8322" s="2">
        <v>20.07</v>
      </c>
    </row>
    <row r="8323" spans="1:3">
      <c r="A8323" s="3">
        <v>44917</v>
      </c>
      <c r="B8323" s="2">
        <v>21.97</v>
      </c>
      <c r="C8323" s="6" t="s">
        <v>349</v>
      </c>
    </row>
  </sheetData>
  <autoFilter ref="A3:WVQ4300" xr:uid="{189CAC3C-9C3C-40CF-87EA-112BADD7C59C}"/>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8323"/>
  <sheetViews>
    <sheetView topLeftCell="A12" workbookViewId="0">
      <selection activeCell="E5" sqref="E5"/>
    </sheetView>
  </sheetViews>
  <sheetFormatPr defaultRowHeight="13.2"/>
  <cols>
    <col min="1" max="1" width="14" customWidth="1"/>
    <col min="2" max="2" width="10.6640625" customWidth="1"/>
  </cols>
  <sheetData>
    <row r="2" spans="1:7">
      <c r="A2" s="12" t="s">
        <v>325</v>
      </c>
      <c r="B2" s="11" t="s">
        <v>356</v>
      </c>
    </row>
    <row r="4" spans="1:7">
      <c r="A4" s="12"/>
      <c r="G4" s="141"/>
    </row>
    <row r="5" spans="1:7">
      <c r="B5" s="12" t="s">
        <v>357</v>
      </c>
      <c r="D5" s="141">
        <v>4.1000000000000002E-2</v>
      </c>
    </row>
    <row r="7999" spans="1:2">
      <c r="A7999" s="3">
        <v>44456</v>
      </c>
      <c r="B7999" s="2">
        <v>20.81</v>
      </c>
    </row>
    <row r="8000" spans="1:2">
      <c r="A8000" s="3">
        <v>44459</v>
      </c>
      <c r="B8000" s="2">
        <v>25.71</v>
      </c>
    </row>
    <row r="8001" spans="1:4">
      <c r="A8001" s="3">
        <v>44460</v>
      </c>
      <c r="B8001" s="2">
        <v>24.36</v>
      </c>
    </row>
    <row r="8002" spans="1:4">
      <c r="A8002" s="3">
        <v>44461</v>
      </c>
      <c r="B8002" s="2">
        <v>20.87</v>
      </c>
    </row>
    <row r="8003" spans="1:4">
      <c r="A8003" s="3">
        <v>44462</v>
      </c>
      <c r="B8003" s="2">
        <v>18.63</v>
      </c>
    </row>
    <row r="8004" spans="1:4">
      <c r="A8004" s="3">
        <v>44463</v>
      </c>
      <c r="B8004" s="2">
        <v>17.75</v>
      </c>
    </row>
    <row r="8005" spans="1:4">
      <c r="A8005" s="3">
        <v>44466</v>
      </c>
      <c r="B8005" s="2">
        <v>18.760000000000002</v>
      </c>
    </row>
    <row r="8006" spans="1:4">
      <c r="A8006" s="3">
        <v>44467</v>
      </c>
      <c r="B8006" s="2">
        <v>23.25</v>
      </c>
    </row>
    <row r="8007" spans="1:4">
      <c r="A8007" s="3">
        <v>44468</v>
      </c>
      <c r="B8007" s="2">
        <v>22.56</v>
      </c>
    </row>
    <row r="8008" spans="1:4">
      <c r="A8008" s="3">
        <v>44469</v>
      </c>
      <c r="B8008" s="2">
        <v>23.14</v>
      </c>
      <c r="C8008" t="s">
        <v>324</v>
      </c>
      <c r="D8008">
        <f>AVERAGE(B7944:B8008)</f>
        <v>21.583999999999996</v>
      </c>
    </row>
    <row r="8009" spans="1:4">
      <c r="A8009" s="3">
        <v>44470</v>
      </c>
      <c r="B8009" s="2">
        <v>21.15</v>
      </c>
    </row>
    <row r="8010" spans="1:4">
      <c r="A8010" s="3">
        <v>44473</v>
      </c>
      <c r="B8010" s="2">
        <v>22.96</v>
      </c>
    </row>
    <row r="8011" spans="1:4">
      <c r="A8011" s="3">
        <v>44474</v>
      </c>
      <c r="B8011" s="2">
        <v>21.3</v>
      </c>
    </row>
    <row r="8012" spans="1:4">
      <c r="A8012" s="3">
        <v>44475</v>
      </c>
      <c r="B8012" s="2">
        <v>21</v>
      </c>
    </row>
    <row r="8013" spans="1:4">
      <c r="A8013" s="3">
        <v>44476</v>
      </c>
      <c r="B8013" s="2">
        <v>19.54</v>
      </c>
    </row>
    <row r="8014" spans="1:4">
      <c r="A8014" s="3">
        <v>44477</v>
      </c>
      <c r="B8014" s="2">
        <v>18.77</v>
      </c>
    </row>
    <row r="8015" spans="1:4">
      <c r="A8015" s="3">
        <v>44480</v>
      </c>
      <c r="B8015" s="2">
        <v>20</v>
      </c>
    </row>
    <row r="8016" spans="1:4">
      <c r="A8016" s="3">
        <v>44481</v>
      </c>
      <c r="B8016" s="2">
        <v>19.850000000000001</v>
      </c>
    </row>
    <row r="8017" spans="1:2">
      <c r="A8017" s="3">
        <v>44482</v>
      </c>
      <c r="B8017" s="2">
        <v>18.64</v>
      </c>
    </row>
    <row r="8018" spans="1:2">
      <c r="A8018" s="3">
        <v>44483</v>
      </c>
      <c r="B8018" s="2">
        <v>16.86</v>
      </c>
    </row>
    <row r="8019" spans="1:2">
      <c r="A8019" s="3">
        <v>44484</v>
      </c>
      <c r="B8019" s="2">
        <v>16.3</v>
      </c>
    </row>
    <row r="8020" spans="1:2">
      <c r="A8020" s="3">
        <v>44487</v>
      </c>
      <c r="B8020" s="2">
        <v>16.309999999999999</v>
      </c>
    </row>
    <row r="8021" spans="1:2">
      <c r="A8021" s="3">
        <v>44488</v>
      </c>
      <c r="B8021" s="2">
        <v>15.7</v>
      </c>
    </row>
    <row r="8022" spans="1:2">
      <c r="A8022" s="3">
        <v>44489</v>
      </c>
      <c r="B8022" s="2">
        <v>15.49</v>
      </c>
    </row>
    <row r="8023" spans="1:2">
      <c r="A8023" s="3">
        <v>44490</v>
      </c>
      <c r="B8023" s="2">
        <v>15.01</v>
      </c>
    </row>
    <row r="8024" spans="1:2">
      <c r="A8024" s="3">
        <v>44491</v>
      </c>
      <c r="B8024" s="2">
        <v>15.43</v>
      </c>
    </row>
    <row r="8025" spans="1:2">
      <c r="A8025" s="3">
        <v>44494</v>
      </c>
      <c r="B8025" s="2">
        <v>15.24</v>
      </c>
    </row>
    <row r="8026" spans="1:2">
      <c r="A8026" s="3">
        <v>44495</v>
      </c>
      <c r="B8026" s="2">
        <v>15.98</v>
      </c>
    </row>
    <row r="8027" spans="1:2">
      <c r="A8027" s="3">
        <v>44496</v>
      </c>
      <c r="B8027" s="2">
        <v>16.98</v>
      </c>
    </row>
    <row r="8028" spans="1:2">
      <c r="A8028" s="3">
        <v>44497</v>
      </c>
      <c r="B8028" s="2">
        <v>16.53</v>
      </c>
    </row>
    <row r="8029" spans="1:2">
      <c r="A8029" s="3">
        <v>44498</v>
      </c>
      <c r="B8029" s="2">
        <v>16.260000000000002</v>
      </c>
    </row>
    <row r="8030" spans="1:2">
      <c r="A8030" s="3">
        <v>44501</v>
      </c>
      <c r="B8030" s="2">
        <v>16.41</v>
      </c>
    </row>
    <row r="8031" spans="1:2">
      <c r="A8031" s="3">
        <v>44502</v>
      </c>
      <c r="B8031" s="2">
        <v>16.03</v>
      </c>
    </row>
    <row r="8032" spans="1:2">
      <c r="A8032" s="3">
        <v>44503</v>
      </c>
      <c r="B8032" s="2">
        <v>15.1</v>
      </c>
    </row>
    <row r="8033" spans="1:2">
      <c r="A8033" s="3">
        <v>44504</v>
      </c>
      <c r="B8033" s="2">
        <v>15.44</v>
      </c>
    </row>
    <row r="8034" spans="1:2">
      <c r="A8034" s="3">
        <v>44505</v>
      </c>
      <c r="B8034" s="2">
        <v>16.48</v>
      </c>
    </row>
    <row r="8035" spans="1:2">
      <c r="A8035" s="3">
        <v>44508</v>
      </c>
      <c r="B8035" s="2">
        <v>17.22</v>
      </c>
    </row>
    <row r="8036" spans="1:2">
      <c r="A8036" s="3">
        <v>44509</v>
      </c>
      <c r="B8036" s="2">
        <v>17.78</v>
      </c>
    </row>
    <row r="8037" spans="1:2">
      <c r="A8037" s="3">
        <v>44510</v>
      </c>
      <c r="B8037" s="2">
        <v>18.73</v>
      </c>
    </row>
    <row r="8038" spans="1:2">
      <c r="A8038" s="3">
        <v>44511</v>
      </c>
      <c r="B8038" s="2">
        <v>17.66</v>
      </c>
    </row>
    <row r="8039" spans="1:2">
      <c r="A8039" s="3">
        <v>44512</v>
      </c>
      <c r="B8039" s="2">
        <v>16.29</v>
      </c>
    </row>
    <row r="8040" spans="1:2">
      <c r="A8040" s="3">
        <v>44515</v>
      </c>
      <c r="B8040" s="2">
        <v>16.489999999999998</v>
      </c>
    </row>
    <row r="8041" spans="1:2">
      <c r="A8041" s="3">
        <v>44516</v>
      </c>
      <c r="B8041" s="2">
        <v>16.37</v>
      </c>
    </row>
    <row r="8042" spans="1:2">
      <c r="A8042" s="3">
        <v>44517</v>
      </c>
      <c r="B8042" s="2">
        <v>17.11</v>
      </c>
    </row>
    <row r="8043" spans="1:2">
      <c r="A8043" s="3">
        <v>44518</v>
      </c>
      <c r="B8043" s="2">
        <v>17.59</v>
      </c>
    </row>
    <row r="8044" spans="1:2">
      <c r="A8044" s="3">
        <v>44519</v>
      </c>
      <c r="B8044" s="2">
        <v>17.91</v>
      </c>
    </row>
    <row r="8045" spans="1:2">
      <c r="A8045" s="3">
        <v>44522</v>
      </c>
      <c r="B8045" s="2">
        <v>19.170000000000002</v>
      </c>
    </row>
    <row r="8046" spans="1:2">
      <c r="A8046" s="3">
        <v>44523</v>
      </c>
      <c r="B8046" s="2">
        <v>19.38</v>
      </c>
    </row>
    <row r="8047" spans="1:2">
      <c r="A8047" s="3">
        <v>44524</v>
      </c>
      <c r="B8047" s="2">
        <v>18.579999999999998</v>
      </c>
    </row>
    <row r="8048" spans="1:2">
      <c r="A8048" s="3">
        <v>44526</v>
      </c>
      <c r="B8048" s="2">
        <v>28.62</v>
      </c>
    </row>
    <row r="8049" spans="1:2">
      <c r="A8049" s="3">
        <v>44529</v>
      </c>
      <c r="B8049" s="2">
        <v>22.96</v>
      </c>
    </row>
    <row r="8050" spans="1:2">
      <c r="A8050" s="3">
        <v>44530</v>
      </c>
      <c r="B8050" s="2">
        <v>27.19</v>
      </c>
    </row>
    <row r="8051" spans="1:2">
      <c r="A8051" s="3">
        <v>44531</v>
      </c>
      <c r="B8051" s="2">
        <v>31.12</v>
      </c>
    </row>
    <row r="8052" spans="1:2">
      <c r="A8052" s="3">
        <v>44532</v>
      </c>
      <c r="B8052" s="2">
        <v>27.95</v>
      </c>
    </row>
    <row r="8053" spans="1:2">
      <c r="A8053" s="3">
        <v>44533</v>
      </c>
      <c r="B8053" s="2">
        <v>30.67</v>
      </c>
    </row>
    <row r="8054" spans="1:2">
      <c r="A8054" s="3">
        <v>44536</v>
      </c>
      <c r="B8054" s="2">
        <v>27.18</v>
      </c>
    </row>
    <row r="8055" spans="1:2">
      <c r="A8055" s="3">
        <v>44537</v>
      </c>
      <c r="B8055" s="2">
        <v>21.89</v>
      </c>
    </row>
    <row r="8056" spans="1:2">
      <c r="A8056" s="3">
        <v>44538</v>
      </c>
      <c r="B8056" s="2">
        <v>19.899999999999999</v>
      </c>
    </row>
    <row r="8057" spans="1:2">
      <c r="A8057" s="3">
        <v>44539</v>
      </c>
      <c r="B8057" s="2">
        <v>21.58</v>
      </c>
    </row>
    <row r="8058" spans="1:2">
      <c r="A8058" s="3">
        <v>44540</v>
      </c>
      <c r="B8058" s="2">
        <v>18.690000000000001</v>
      </c>
    </row>
    <row r="8059" spans="1:2">
      <c r="A8059" s="3">
        <v>44543</v>
      </c>
      <c r="B8059" s="2">
        <v>20.309999999999999</v>
      </c>
    </row>
    <row r="8060" spans="1:2">
      <c r="A8060" s="3">
        <v>44544</v>
      </c>
      <c r="B8060" s="2">
        <v>21.89</v>
      </c>
    </row>
    <row r="8061" spans="1:2">
      <c r="A8061" s="3">
        <v>44545</v>
      </c>
      <c r="B8061" s="2">
        <v>19.29</v>
      </c>
    </row>
    <row r="8062" spans="1:2">
      <c r="A8062" s="3">
        <v>44546</v>
      </c>
      <c r="B8062" s="2">
        <v>20.57</v>
      </c>
    </row>
    <row r="8063" spans="1:2">
      <c r="A8063" s="3">
        <v>44547</v>
      </c>
      <c r="B8063" s="2">
        <v>21.57</v>
      </c>
    </row>
    <row r="8064" spans="1:2">
      <c r="A8064" s="3">
        <v>44550</v>
      </c>
      <c r="B8064" s="2">
        <v>22.87</v>
      </c>
    </row>
    <row r="8065" spans="1:4">
      <c r="A8065" s="3">
        <v>44551</v>
      </c>
      <c r="B8065" s="2">
        <v>21.01</v>
      </c>
    </row>
    <row r="8066" spans="1:4">
      <c r="A8066" s="3">
        <v>44552</v>
      </c>
      <c r="B8066" s="2">
        <v>18.63</v>
      </c>
    </row>
    <row r="8067" spans="1:4">
      <c r="A8067" s="3">
        <v>44553</v>
      </c>
      <c r="B8067" s="2">
        <v>17.96</v>
      </c>
    </row>
    <row r="8068" spans="1:4">
      <c r="A8068" s="3">
        <v>44557</v>
      </c>
      <c r="B8068" s="2">
        <v>17.68</v>
      </c>
    </row>
    <row r="8069" spans="1:4">
      <c r="A8069" s="3">
        <v>44558</v>
      </c>
      <c r="B8069" s="2">
        <v>17.54</v>
      </c>
    </row>
    <row r="8070" spans="1:4">
      <c r="A8070" s="3">
        <v>44559</v>
      </c>
      <c r="B8070" s="2">
        <v>16.95</v>
      </c>
    </row>
    <row r="8071" spans="1:4">
      <c r="A8071" s="3">
        <v>44560</v>
      </c>
      <c r="B8071" s="2">
        <v>17.329999999999998</v>
      </c>
    </row>
    <row r="8072" spans="1:4">
      <c r="A8072" s="3">
        <v>44561</v>
      </c>
      <c r="B8072" s="2">
        <v>17.22</v>
      </c>
      <c r="C8072" t="s">
        <v>330</v>
      </c>
      <c r="D8072" s="2">
        <f>AVERAGE(B8008:B8072)</f>
        <v>19.334615384615386</v>
      </c>
    </row>
    <row r="8073" spans="1:4">
      <c r="A8073" s="3">
        <v>44564</v>
      </c>
      <c r="B8073" s="2">
        <v>16.600000000000001</v>
      </c>
    </row>
    <row r="8074" spans="1:4">
      <c r="A8074" s="3">
        <v>44565</v>
      </c>
      <c r="B8074" s="2">
        <v>16.91</v>
      </c>
    </row>
    <row r="8075" spans="1:4">
      <c r="A8075" s="3">
        <v>44566</v>
      </c>
      <c r="B8075" s="2">
        <v>19.73</v>
      </c>
    </row>
    <row r="8076" spans="1:4">
      <c r="A8076" s="3">
        <v>44567</v>
      </c>
      <c r="B8076" s="2">
        <v>19.61</v>
      </c>
    </row>
    <row r="8077" spans="1:4">
      <c r="A8077" s="3">
        <v>44568</v>
      </c>
      <c r="B8077" s="2">
        <v>18.760000000000002</v>
      </c>
    </row>
    <row r="8078" spans="1:4">
      <c r="A8078" s="3">
        <v>44571</v>
      </c>
      <c r="B8078" s="2">
        <v>19.399999999999999</v>
      </c>
    </row>
    <row r="8079" spans="1:4">
      <c r="A8079" s="3">
        <v>44572</v>
      </c>
      <c r="B8079" s="2">
        <v>18.41</v>
      </c>
    </row>
    <row r="8080" spans="1:4">
      <c r="A8080" s="3">
        <v>44573</v>
      </c>
      <c r="B8080" s="2">
        <v>17.62</v>
      </c>
    </row>
    <row r="8081" spans="1:2">
      <c r="A8081" s="3">
        <v>44574</v>
      </c>
      <c r="B8081" s="2">
        <v>20.309999999999999</v>
      </c>
    </row>
    <row r="8082" spans="1:2">
      <c r="A8082" s="3">
        <v>44575</v>
      </c>
      <c r="B8082" s="2">
        <v>19.190000000000001</v>
      </c>
    </row>
    <row r="8083" spans="1:2">
      <c r="A8083" s="3">
        <v>44579</v>
      </c>
      <c r="B8083" s="2">
        <v>22.79</v>
      </c>
    </row>
    <row r="8084" spans="1:2">
      <c r="A8084" s="3">
        <v>44580</v>
      </c>
      <c r="B8084" s="2">
        <v>23.85</v>
      </c>
    </row>
    <row r="8085" spans="1:2">
      <c r="A8085" s="3">
        <v>44581</v>
      </c>
      <c r="B8085" s="2">
        <v>25.59</v>
      </c>
    </row>
    <row r="8086" spans="1:2">
      <c r="A8086" s="3">
        <v>44582</v>
      </c>
      <c r="B8086" s="2">
        <v>28.85</v>
      </c>
    </row>
    <row r="8087" spans="1:2">
      <c r="A8087" s="3">
        <v>44585</v>
      </c>
      <c r="B8087" s="2">
        <v>29.9</v>
      </c>
    </row>
    <row r="8088" spans="1:2">
      <c r="A8088" s="3">
        <v>44586</v>
      </c>
      <c r="B8088" s="2">
        <v>31.16</v>
      </c>
    </row>
    <row r="8089" spans="1:2">
      <c r="A8089" s="3">
        <v>44587</v>
      </c>
      <c r="B8089" s="2">
        <v>31.96</v>
      </c>
    </row>
    <row r="8090" spans="1:2">
      <c r="A8090" s="3">
        <v>44588</v>
      </c>
      <c r="B8090" s="2">
        <v>30.49</v>
      </c>
    </row>
    <row r="8091" spans="1:2">
      <c r="A8091" s="3">
        <v>44589</v>
      </c>
      <c r="B8091" s="2">
        <v>27.66</v>
      </c>
    </row>
    <row r="8092" spans="1:2">
      <c r="A8092" s="3">
        <v>44592</v>
      </c>
      <c r="B8092" s="2">
        <v>24.83</v>
      </c>
    </row>
    <row r="8093" spans="1:2">
      <c r="A8093" s="3">
        <v>44593</v>
      </c>
      <c r="B8093" s="2">
        <v>21.96</v>
      </c>
    </row>
    <row r="8094" spans="1:2">
      <c r="A8094" s="3">
        <v>44594</v>
      </c>
      <c r="B8094" s="2">
        <v>22.09</v>
      </c>
    </row>
    <row r="8095" spans="1:2">
      <c r="A8095" s="3">
        <v>44595</v>
      </c>
      <c r="B8095" s="2">
        <v>24.35</v>
      </c>
    </row>
    <row r="8096" spans="1:2">
      <c r="A8096" s="3">
        <v>44596</v>
      </c>
      <c r="B8096" s="2">
        <v>23.22</v>
      </c>
    </row>
    <row r="8097" spans="1:2">
      <c r="A8097" s="3">
        <v>44599</v>
      </c>
      <c r="B8097" s="2">
        <v>22.86</v>
      </c>
    </row>
    <row r="8098" spans="1:2">
      <c r="A8098" s="3">
        <v>44600</v>
      </c>
      <c r="B8098" s="2">
        <v>21.44</v>
      </c>
    </row>
    <row r="8099" spans="1:2">
      <c r="A8099" s="3">
        <v>44601</v>
      </c>
      <c r="B8099" s="2">
        <v>19.96</v>
      </c>
    </row>
    <row r="8100" spans="1:2">
      <c r="A8100" s="3">
        <v>44602</v>
      </c>
      <c r="B8100" s="2">
        <v>23.91</v>
      </c>
    </row>
    <row r="8101" spans="1:2">
      <c r="A8101" s="3">
        <v>44603</v>
      </c>
      <c r="B8101" s="2">
        <v>27.36</v>
      </c>
    </row>
    <row r="8102" spans="1:2">
      <c r="A8102" s="3">
        <v>44606</v>
      </c>
      <c r="B8102" s="2">
        <v>28.33</v>
      </c>
    </row>
    <row r="8103" spans="1:2">
      <c r="A8103" s="3">
        <v>44607</v>
      </c>
      <c r="B8103" s="2">
        <v>25.7</v>
      </c>
    </row>
    <row r="8104" spans="1:2">
      <c r="A8104" s="3">
        <v>44608</v>
      </c>
      <c r="B8104" s="2">
        <v>24.29</v>
      </c>
    </row>
    <row r="8105" spans="1:2">
      <c r="A8105" s="3">
        <v>44609</v>
      </c>
      <c r="B8105" s="2">
        <v>28.11</v>
      </c>
    </row>
    <row r="8106" spans="1:2">
      <c r="A8106" s="3">
        <v>44610</v>
      </c>
      <c r="B8106" s="2">
        <v>27.75</v>
      </c>
    </row>
    <row r="8107" spans="1:2">
      <c r="A8107" s="3">
        <v>44614</v>
      </c>
      <c r="B8107" s="2">
        <v>28.81</v>
      </c>
    </row>
    <row r="8108" spans="1:2">
      <c r="A8108" s="3">
        <v>44615</v>
      </c>
      <c r="B8108" s="2">
        <v>31.02</v>
      </c>
    </row>
    <row r="8109" spans="1:2">
      <c r="A8109" s="3">
        <v>44616</v>
      </c>
      <c r="B8109" s="2">
        <v>30.32</v>
      </c>
    </row>
    <row r="8110" spans="1:2">
      <c r="A8110" s="3">
        <v>44617</v>
      </c>
      <c r="B8110" s="2">
        <v>27.59</v>
      </c>
    </row>
    <row r="8111" spans="1:2">
      <c r="A8111" s="3">
        <v>44620</v>
      </c>
      <c r="B8111" s="2">
        <v>30.15</v>
      </c>
    </row>
    <row r="8112" spans="1:2">
      <c r="A8112" s="3">
        <v>44621</v>
      </c>
      <c r="B8112" s="2">
        <v>33.32</v>
      </c>
    </row>
    <row r="8113" spans="1:2">
      <c r="A8113" s="3">
        <v>44622</v>
      </c>
      <c r="B8113" s="2">
        <v>30.74</v>
      </c>
    </row>
    <row r="8114" spans="1:2">
      <c r="A8114" s="3">
        <v>44623</v>
      </c>
      <c r="B8114" s="2">
        <v>30.48</v>
      </c>
    </row>
    <row r="8115" spans="1:2">
      <c r="A8115" s="3">
        <v>44624</v>
      </c>
      <c r="B8115" s="2">
        <v>31.98</v>
      </c>
    </row>
    <row r="8116" spans="1:2">
      <c r="A8116" s="3">
        <v>44627</v>
      </c>
      <c r="B8116" s="2">
        <v>36.450000000000003</v>
      </c>
    </row>
    <row r="8117" spans="1:2">
      <c r="A8117" s="3">
        <v>44628</v>
      </c>
      <c r="B8117" s="2">
        <v>35.130000000000003</v>
      </c>
    </row>
    <row r="8118" spans="1:2">
      <c r="A8118" s="3">
        <v>44629</v>
      </c>
      <c r="B8118" s="2">
        <v>32.450000000000003</v>
      </c>
    </row>
    <row r="8119" spans="1:2">
      <c r="A8119" s="3">
        <v>44630</v>
      </c>
      <c r="B8119" s="2">
        <v>30.23</v>
      </c>
    </row>
    <row r="8120" spans="1:2">
      <c r="A8120" s="3">
        <v>44631</v>
      </c>
      <c r="B8120" s="2">
        <v>30.75</v>
      </c>
    </row>
    <row r="8121" spans="1:2">
      <c r="A8121" s="3">
        <v>44634</v>
      </c>
      <c r="B8121" s="2">
        <v>31.77</v>
      </c>
    </row>
    <row r="8122" spans="1:2">
      <c r="A8122" s="3">
        <v>44635</v>
      </c>
      <c r="B8122" s="2">
        <v>29.83</v>
      </c>
    </row>
    <row r="8123" spans="1:2">
      <c r="A8123" s="3">
        <v>44636</v>
      </c>
      <c r="B8123" s="2">
        <v>26.67</v>
      </c>
    </row>
    <row r="8124" spans="1:2">
      <c r="A8124" s="3">
        <v>44637</v>
      </c>
      <c r="B8124" s="2">
        <v>25.67</v>
      </c>
    </row>
    <row r="8125" spans="1:2">
      <c r="A8125" s="3">
        <v>44638</v>
      </c>
      <c r="B8125" s="2">
        <v>23.87</v>
      </c>
    </row>
    <row r="8126" spans="1:2">
      <c r="A8126" s="3">
        <v>44641</v>
      </c>
      <c r="B8126" s="2">
        <v>23.53</v>
      </c>
    </row>
    <row r="8127" spans="1:2">
      <c r="A8127" s="3">
        <v>44642</v>
      </c>
      <c r="B8127" s="2">
        <v>22.94</v>
      </c>
    </row>
    <row r="8128" spans="1:2">
      <c r="A8128" s="3">
        <v>44643</v>
      </c>
      <c r="B8128" s="2">
        <v>23.57</v>
      </c>
    </row>
    <row r="8129" spans="1:4">
      <c r="A8129" s="3">
        <v>44644</v>
      </c>
      <c r="B8129" s="2">
        <v>21.67</v>
      </c>
    </row>
    <row r="8130" spans="1:4">
      <c r="A8130" s="3">
        <v>44645</v>
      </c>
      <c r="B8130" s="2">
        <v>20.81</v>
      </c>
    </row>
    <row r="8131" spans="1:4">
      <c r="A8131" s="3">
        <v>44648</v>
      </c>
      <c r="B8131" s="2">
        <v>19.63</v>
      </c>
    </row>
    <row r="8132" spans="1:4">
      <c r="A8132" s="3">
        <v>44649</v>
      </c>
      <c r="B8132" s="2">
        <v>18.899999999999999</v>
      </c>
    </row>
    <row r="8133" spans="1:4">
      <c r="A8133" s="3">
        <v>44650</v>
      </c>
      <c r="B8133" s="2">
        <v>19.329999999999998</v>
      </c>
    </row>
    <row r="8134" spans="1:4">
      <c r="A8134" s="3">
        <v>44651</v>
      </c>
      <c r="B8134" s="2">
        <v>20.56</v>
      </c>
      <c r="C8134" t="s">
        <v>331</v>
      </c>
      <c r="D8134" s="2">
        <f>AVERAGE(B8072:B8134)</f>
        <v>25.24349206349207</v>
      </c>
    </row>
    <row r="8135" spans="1:4">
      <c r="A8135" s="3">
        <v>44652</v>
      </c>
      <c r="B8135" s="2">
        <v>19.63</v>
      </c>
    </row>
    <row r="8136" spans="1:4">
      <c r="A8136" s="3">
        <v>44655</v>
      </c>
      <c r="B8136" s="2">
        <v>18.57</v>
      </c>
    </row>
    <row r="8137" spans="1:4">
      <c r="A8137" s="3">
        <v>44656</v>
      </c>
      <c r="B8137" s="2">
        <v>21.03</v>
      </c>
    </row>
    <row r="8138" spans="1:4">
      <c r="A8138" s="3">
        <v>44657</v>
      </c>
      <c r="B8138" s="2">
        <v>22.1</v>
      </c>
    </row>
    <row r="8139" spans="1:4">
      <c r="A8139" s="3">
        <v>44658</v>
      </c>
      <c r="B8139" s="2">
        <v>21.55</v>
      </c>
    </row>
    <row r="8140" spans="1:4">
      <c r="A8140" s="3">
        <v>44659</v>
      </c>
      <c r="B8140" s="2">
        <v>21.16</v>
      </c>
    </row>
    <row r="8141" spans="1:4">
      <c r="A8141" s="3">
        <v>44662</v>
      </c>
      <c r="B8141" s="2">
        <v>24.37</v>
      </c>
    </row>
    <row r="8142" spans="1:4">
      <c r="A8142" s="3">
        <v>44663</v>
      </c>
      <c r="B8142" s="2">
        <v>24.26</v>
      </c>
    </row>
    <row r="8143" spans="1:4">
      <c r="A8143" s="3">
        <v>44664</v>
      </c>
      <c r="B8143" s="2">
        <v>21.82</v>
      </c>
    </row>
    <row r="8144" spans="1:4">
      <c r="A8144" s="3">
        <v>44665</v>
      </c>
      <c r="B8144" s="2">
        <v>22.7</v>
      </c>
    </row>
    <row r="8145" spans="1:2">
      <c r="A8145" s="3">
        <v>44669</v>
      </c>
      <c r="B8145" s="2">
        <v>22.17</v>
      </c>
    </row>
    <row r="8146" spans="1:2">
      <c r="A8146" s="3">
        <v>44670</v>
      </c>
      <c r="B8146" s="2">
        <v>21.37</v>
      </c>
    </row>
    <row r="8147" spans="1:2">
      <c r="A8147" s="3">
        <v>44671</v>
      </c>
      <c r="B8147" s="2">
        <v>20.32</v>
      </c>
    </row>
    <row r="8148" spans="1:2">
      <c r="A8148" s="3">
        <v>44672</v>
      </c>
      <c r="B8148" s="2">
        <v>22.68</v>
      </c>
    </row>
    <row r="8149" spans="1:2">
      <c r="A8149" s="3">
        <v>44673</v>
      </c>
      <c r="B8149" s="2">
        <v>28.21</v>
      </c>
    </row>
    <row r="8150" spans="1:2">
      <c r="A8150" s="3">
        <v>44676</v>
      </c>
      <c r="B8150" s="2">
        <v>27.02</v>
      </c>
    </row>
    <row r="8151" spans="1:2">
      <c r="A8151" s="3">
        <v>44677</v>
      </c>
      <c r="B8151" s="2">
        <v>33.520000000000003</v>
      </c>
    </row>
    <row r="8152" spans="1:2">
      <c r="A8152" s="3">
        <v>44678</v>
      </c>
      <c r="B8152" s="2">
        <v>31.6</v>
      </c>
    </row>
    <row r="8153" spans="1:2">
      <c r="A8153" s="3">
        <v>44679</v>
      </c>
      <c r="B8153" s="2">
        <v>29.99</v>
      </c>
    </row>
    <row r="8154" spans="1:2">
      <c r="A8154" s="3">
        <v>44680</v>
      </c>
      <c r="B8154" s="2">
        <v>33.4</v>
      </c>
    </row>
    <row r="8155" spans="1:2">
      <c r="A8155" s="3">
        <v>44683</v>
      </c>
      <c r="B8155" s="2">
        <v>32.340000000000003</v>
      </c>
    </row>
    <row r="8156" spans="1:2">
      <c r="A8156" s="3">
        <v>44684</v>
      </c>
      <c r="B8156" s="2">
        <v>29.25</v>
      </c>
    </row>
    <row r="8157" spans="1:2">
      <c r="A8157" s="3">
        <v>44685</v>
      </c>
      <c r="B8157" s="2">
        <v>25.42</v>
      </c>
    </row>
    <row r="8158" spans="1:2">
      <c r="A8158" s="3">
        <v>44686</v>
      </c>
      <c r="B8158" s="2">
        <v>31.2</v>
      </c>
    </row>
    <row r="8159" spans="1:2">
      <c r="A8159" s="3">
        <v>44687</v>
      </c>
      <c r="B8159" s="2">
        <v>30.19</v>
      </c>
    </row>
    <row r="8160" spans="1:2">
      <c r="A8160" s="3">
        <v>44690</v>
      </c>
      <c r="B8160" s="2">
        <v>34.75</v>
      </c>
    </row>
    <row r="8161" spans="1:2">
      <c r="A8161" s="3">
        <v>44691</v>
      </c>
      <c r="B8161" s="2">
        <v>32.99</v>
      </c>
    </row>
    <row r="8162" spans="1:2">
      <c r="A8162" s="3">
        <v>44692</v>
      </c>
      <c r="B8162" s="2">
        <v>32.56</v>
      </c>
    </row>
    <row r="8163" spans="1:2">
      <c r="A8163" s="3">
        <v>44693</v>
      </c>
      <c r="B8163" s="2">
        <v>31.77</v>
      </c>
    </row>
    <row r="8164" spans="1:2">
      <c r="A8164" s="3">
        <v>44694</v>
      </c>
      <c r="B8164" s="2">
        <v>28.87</v>
      </c>
    </row>
    <row r="8165" spans="1:2">
      <c r="A8165" s="3">
        <v>44697</v>
      </c>
      <c r="B8165" s="2">
        <v>27.47</v>
      </c>
    </row>
    <row r="8166" spans="1:2">
      <c r="A8166" s="3">
        <v>44698</v>
      </c>
      <c r="B8166" s="2">
        <v>26.1</v>
      </c>
    </row>
    <row r="8167" spans="1:2">
      <c r="A8167" s="3">
        <v>44699</v>
      </c>
      <c r="B8167" s="2">
        <v>30.96</v>
      </c>
    </row>
    <row r="8168" spans="1:2">
      <c r="A8168" s="3">
        <v>44700</v>
      </c>
      <c r="B8168" s="2">
        <v>29.35</v>
      </c>
    </row>
    <row r="8169" spans="1:2">
      <c r="A8169" s="3">
        <v>44701</v>
      </c>
      <c r="B8169" s="2">
        <v>29.43</v>
      </c>
    </row>
    <row r="8170" spans="1:2">
      <c r="A8170" s="3">
        <v>44704</v>
      </c>
      <c r="B8170" s="2">
        <v>28.48</v>
      </c>
    </row>
    <row r="8171" spans="1:2">
      <c r="A8171" s="3">
        <v>44705</v>
      </c>
      <c r="B8171" s="2">
        <v>29.45</v>
      </c>
    </row>
    <row r="8172" spans="1:2">
      <c r="A8172" s="3">
        <v>44706</v>
      </c>
      <c r="B8172" s="2">
        <v>28.37</v>
      </c>
    </row>
    <row r="8173" spans="1:2">
      <c r="A8173" s="3">
        <v>44707</v>
      </c>
      <c r="B8173" s="2">
        <v>27.5</v>
      </c>
    </row>
    <row r="8174" spans="1:2">
      <c r="A8174" s="3">
        <v>44708</v>
      </c>
      <c r="B8174" s="2">
        <v>25.72</v>
      </c>
    </row>
    <row r="8175" spans="1:2">
      <c r="A8175" s="3">
        <v>44711</v>
      </c>
      <c r="B8175" s="2">
        <v>26.54</v>
      </c>
    </row>
    <row r="8176" spans="1:2">
      <c r="A8176" s="3">
        <v>44712</v>
      </c>
      <c r="B8176" s="2">
        <v>26.19</v>
      </c>
    </row>
    <row r="8177" spans="1:2">
      <c r="A8177" s="3">
        <v>44713</v>
      </c>
      <c r="B8177" s="2">
        <v>25.69</v>
      </c>
    </row>
    <row r="8178" spans="1:2">
      <c r="A8178" s="3">
        <v>44714</v>
      </c>
      <c r="B8178" s="2">
        <v>24.72</v>
      </c>
    </row>
    <row r="8179" spans="1:2">
      <c r="A8179" s="3">
        <v>44715</v>
      </c>
      <c r="B8179" s="2">
        <v>24.79</v>
      </c>
    </row>
    <row r="8180" spans="1:2">
      <c r="A8180" s="3">
        <v>44718</v>
      </c>
      <c r="B8180" s="2">
        <v>25.07</v>
      </c>
    </row>
    <row r="8181" spans="1:2">
      <c r="A8181" s="3">
        <v>44719</v>
      </c>
      <c r="B8181" s="2">
        <v>24.02</v>
      </c>
    </row>
    <row r="8182" spans="1:2">
      <c r="A8182" s="3">
        <v>44720</v>
      </c>
      <c r="B8182" s="2">
        <v>23.96</v>
      </c>
    </row>
    <row r="8183" spans="1:2">
      <c r="A8183" s="3">
        <v>44721</v>
      </c>
      <c r="B8183" s="2">
        <v>26.09</v>
      </c>
    </row>
    <row r="8184" spans="1:2">
      <c r="A8184" s="3">
        <v>44722</v>
      </c>
      <c r="B8184" s="2">
        <v>27.75</v>
      </c>
    </row>
    <row r="8185" spans="1:2">
      <c r="A8185" s="3">
        <v>44725</v>
      </c>
      <c r="B8185" s="2">
        <v>34.020000000000003</v>
      </c>
    </row>
    <row r="8186" spans="1:2">
      <c r="A8186" s="3">
        <v>44726</v>
      </c>
      <c r="B8186" s="2">
        <v>32.69</v>
      </c>
    </row>
    <row r="8187" spans="1:2">
      <c r="A8187" s="3">
        <v>44727</v>
      </c>
      <c r="B8187" s="2">
        <v>29.62</v>
      </c>
    </row>
    <row r="8188" spans="1:2">
      <c r="A8188" s="3">
        <v>44728</v>
      </c>
      <c r="B8188" s="2">
        <v>32.950000000000003</v>
      </c>
    </row>
    <row r="8189" spans="1:2">
      <c r="A8189" s="3">
        <v>44729</v>
      </c>
      <c r="B8189" s="2">
        <v>31.13</v>
      </c>
    </row>
    <row r="8190" spans="1:2">
      <c r="A8190" s="3">
        <v>44732</v>
      </c>
      <c r="B8190" s="2">
        <v>31.03</v>
      </c>
    </row>
    <row r="8191" spans="1:2">
      <c r="A8191" s="3">
        <v>44733</v>
      </c>
      <c r="B8191" s="2">
        <v>30.19</v>
      </c>
    </row>
    <row r="8192" spans="1:2">
      <c r="A8192" s="3">
        <v>44734</v>
      </c>
      <c r="B8192" s="2">
        <v>28.95</v>
      </c>
    </row>
    <row r="8193" spans="1:4">
      <c r="A8193" s="3">
        <v>44735</v>
      </c>
      <c r="B8193" s="2">
        <v>29.05</v>
      </c>
    </row>
    <row r="8194" spans="1:4">
      <c r="A8194" s="3">
        <v>44736</v>
      </c>
      <c r="B8194" s="2">
        <v>27.23</v>
      </c>
    </row>
    <row r="8195" spans="1:4">
      <c r="A8195" s="3">
        <v>44739</v>
      </c>
      <c r="B8195" s="2">
        <v>26.95</v>
      </c>
    </row>
    <row r="8196" spans="1:4">
      <c r="A8196" s="3">
        <v>44740</v>
      </c>
      <c r="B8196" s="2">
        <v>28.36</v>
      </c>
    </row>
    <row r="8197" spans="1:4">
      <c r="A8197" s="3">
        <v>44741</v>
      </c>
      <c r="B8197" s="2">
        <v>28.16</v>
      </c>
    </row>
    <row r="8198" spans="1:4">
      <c r="A8198" s="3">
        <v>44742</v>
      </c>
      <c r="B8198" s="2">
        <v>28.71</v>
      </c>
      <c r="C8198" t="s">
        <v>332</v>
      </c>
      <c r="D8198" s="2">
        <f>AVERAGE(B8134:B8198)</f>
        <v>27.293230769230771</v>
      </c>
    </row>
    <row r="8199" spans="1:4">
      <c r="A8199" s="3">
        <v>44743</v>
      </c>
      <c r="B8199" s="2">
        <v>26.7</v>
      </c>
    </row>
    <row r="8200" spans="1:4">
      <c r="A8200" s="3">
        <v>44746</v>
      </c>
      <c r="B8200" s="2">
        <v>27.53</v>
      </c>
    </row>
    <row r="8201" spans="1:4">
      <c r="A8201" s="3">
        <v>44747</v>
      </c>
      <c r="B8201" s="2">
        <v>27.54</v>
      </c>
    </row>
    <row r="8202" spans="1:4">
      <c r="A8202" s="3">
        <v>44748</v>
      </c>
      <c r="B8202" s="2">
        <v>26.73</v>
      </c>
    </row>
    <row r="8203" spans="1:4">
      <c r="A8203" s="3">
        <v>44749</v>
      </c>
      <c r="B8203" s="2">
        <v>26.08</v>
      </c>
    </row>
    <row r="8204" spans="1:4">
      <c r="A8204" s="3">
        <v>44750</v>
      </c>
      <c r="B8204" s="2">
        <v>24.64</v>
      </c>
    </row>
    <row r="8205" spans="1:4">
      <c r="A8205" s="3">
        <v>44753</v>
      </c>
      <c r="B8205" s="2">
        <v>26.17</v>
      </c>
    </row>
    <row r="8206" spans="1:4">
      <c r="A8206" s="3">
        <v>44754</v>
      </c>
      <c r="B8206" s="2">
        <v>27.29</v>
      </c>
    </row>
    <row r="8207" spans="1:4">
      <c r="A8207" s="3">
        <v>44755</v>
      </c>
      <c r="B8207" s="2">
        <v>26.82</v>
      </c>
    </row>
    <row r="8208" spans="1:4">
      <c r="A8208" s="3">
        <v>44756</v>
      </c>
      <c r="B8208" s="2">
        <v>26.4</v>
      </c>
    </row>
    <row r="8209" spans="1:2">
      <c r="A8209" s="3">
        <v>44757</v>
      </c>
      <c r="B8209" s="2">
        <v>24.23</v>
      </c>
    </row>
    <row r="8210" spans="1:2">
      <c r="A8210" s="3">
        <v>44760</v>
      </c>
      <c r="B8210" s="2">
        <v>25.3</v>
      </c>
    </row>
    <row r="8211" spans="1:2">
      <c r="A8211" s="3">
        <v>44761</v>
      </c>
      <c r="B8211" s="2">
        <v>24.5</v>
      </c>
    </row>
    <row r="8212" spans="1:2">
      <c r="A8212" s="3">
        <v>44762</v>
      </c>
      <c r="B8212" s="2">
        <v>23.88</v>
      </c>
    </row>
    <row r="8213" spans="1:2">
      <c r="A8213" s="3">
        <v>44763</v>
      </c>
      <c r="B8213" s="2">
        <v>23.11</v>
      </c>
    </row>
    <row r="8214" spans="1:2">
      <c r="A8214" s="3">
        <v>44764</v>
      </c>
      <c r="B8214" s="2">
        <v>23.03</v>
      </c>
    </row>
    <row r="8215" spans="1:2">
      <c r="A8215" s="3">
        <v>44767</v>
      </c>
      <c r="B8215" s="2">
        <v>23.36</v>
      </c>
    </row>
    <row r="8216" spans="1:2">
      <c r="A8216" s="3">
        <v>44768</v>
      </c>
      <c r="B8216" s="2">
        <v>24.69</v>
      </c>
    </row>
    <row r="8217" spans="1:2">
      <c r="A8217" s="3">
        <v>44769</v>
      </c>
      <c r="B8217" s="2">
        <v>23.24</v>
      </c>
    </row>
    <row r="8218" spans="1:2">
      <c r="A8218" s="3">
        <v>44770</v>
      </c>
      <c r="B8218" s="2">
        <v>22.33</v>
      </c>
    </row>
    <row r="8219" spans="1:2">
      <c r="A8219" s="3">
        <v>44771</v>
      </c>
      <c r="B8219" s="2">
        <v>21.33</v>
      </c>
    </row>
    <row r="8220" spans="1:2">
      <c r="A8220" s="3">
        <v>44774</v>
      </c>
      <c r="B8220" s="2">
        <v>22.84</v>
      </c>
    </row>
    <row r="8221" spans="1:2">
      <c r="A8221" s="3">
        <v>44775</v>
      </c>
      <c r="B8221" s="2">
        <v>23.93</v>
      </c>
    </row>
    <row r="8222" spans="1:2">
      <c r="A8222" s="3">
        <v>44776</v>
      </c>
      <c r="B8222" s="2">
        <v>21.95</v>
      </c>
    </row>
    <row r="8223" spans="1:2">
      <c r="A8223" s="3">
        <v>44777</v>
      </c>
      <c r="B8223" s="2">
        <v>21.44</v>
      </c>
    </row>
    <row r="8224" spans="1:2">
      <c r="A8224" s="3">
        <v>44778</v>
      </c>
      <c r="B8224" s="2">
        <v>21.15</v>
      </c>
    </row>
    <row r="8225" spans="1:2">
      <c r="A8225" s="3">
        <v>44781</v>
      </c>
      <c r="B8225" s="2">
        <v>21.29</v>
      </c>
    </row>
    <row r="8226" spans="1:2">
      <c r="A8226" s="3">
        <v>44782</v>
      </c>
      <c r="B8226" s="2">
        <v>21.77</v>
      </c>
    </row>
    <row r="8227" spans="1:2">
      <c r="A8227" s="3">
        <v>44783</v>
      </c>
      <c r="B8227" s="2">
        <v>19.739999999999998</v>
      </c>
    </row>
    <row r="8228" spans="1:2">
      <c r="A8228" s="3">
        <v>44784</v>
      </c>
      <c r="B8228" s="2">
        <v>20.2</v>
      </c>
    </row>
    <row r="8229" spans="1:2">
      <c r="A8229" s="3">
        <v>44785</v>
      </c>
      <c r="B8229" s="2">
        <v>19.53</v>
      </c>
    </row>
    <row r="8230" spans="1:2">
      <c r="A8230" s="3">
        <v>44788</v>
      </c>
      <c r="B8230" s="2">
        <v>19.95</v>
      </c>
    </row>
    <row r="8231" spans="1:2">
      <c r="A8231" s="3">
        <v>44789</v>
      </c>
      <c r="B8231" s="2">
        <v>19.690000000000001</v>
      </c>
    </row>
    <row r="8232" spans="1:2">
      <c r="A8232" s="3">
        <v>44790</v>
      </c>
      <c r="B8232" s="2">
        <v>19.899999999999999</v>
      </c>
    </row>
    <row r="8233" spans="1:2">
      <c r="A8233" s="3">
        <v>44791</v>
      </c>
      <c r="B8233" s="2">
        <v>19.559999999999999</v>
      </c>
    </row>
    <row r="8234" spans="1:2">
      <c r="A8234" s="3">
        <v>44792</v>
      </c>
      <c r="B8234" s="2">
        <v>20.6</v>
      </c>
    </row>
    <row r="8235" spans="1:2">
      <c r="A8235" s="3">
        <v>44795</v>
      </c>
      <c r="B8235" s="2">
        <v>23.8</v>
      </c>
    </row>
    <row r="8236" spans="1:2">
      <c r="A8236" s="3">
        <v>44796</v>
      </c>
      <c r="B8236" s="2">
        <v>24.11</v>
      </c>
    </row>
    <row r="8237" spans="1:2">
      <c r="A8237" s="3">
        <v>44797</v>
      </c>
      <c r="B8237" s="2">
        <v>22.82</v>
      </c>
    </row>
    <row r="8238" spans="1:2">
      <c r="A8238" s="3">
        <v>44798</v>
      </c>
      <c r="B8238" s="2">
        <v>21.78</v>
      </c>
    </row>
    <row r="8239" spans="1:2">
      <c r="A8239" s="3">
        <v>44799</v>
      </c>
      <c r="B8239" s="2">
        <v>25.56</v>
      </c>
    </row>
    <row r="8240" spans="1:2">
      <c r="A8240" s="3">
        <v>44802</v>
      </c>
      <c r="B8240" s="2">
        <v>26.21</v>
      </c>
    </row>
    <row r="8241" spans="1:2">
      <c r="A8241" s="3">
        <v>44803</v>
      </c>
      <c r="B8241" s="2">
        <v>26.21</v>
      </c>
    </row>
    <row r="8242" spans="1:2">
      <c r="A8242" s="3">
        <v>44804</v>
      </c>
      <c r="B8242" s="2">
        <v>25.87</v>
      </c>
    </row>
    <row r="8243" spans="1:2">
      <c r="A8243" s="3">
        <v>44805</v>
      </c>
      <c r="B8243" s="2">
        <v>25.56</v>
      </c>
    </row>
    <row r="8244" spans="1:2">
      <c r="A8244" s="3">
        <v>44806</v>
      </c>
      <c r="B8244" s="2">
        <v>25.47</v>
      </c>
    </row>
    <row r="8245" spans="1:2">
      <c r="A8245" s="3">
        <v>44809</v>
      </c>
      <c r="B8245" s="2">
        <v>25.99</v>
      </c>
    </row>
    <row r="8246" spans="1:2">
      <c r="A8246" s="3">
        <v>44810</v>
      </c>
      <c r="B8246" s="2">
        <v>26.91</v>
      </c>
    </row>
    <row r="8247" spans="1:2">
      <c r="A8247" s="3">
        <v>44811</v>
      </c>
      <c r="B8247" s="2">
        <v>24.64</v>
      </c>
    </row>
    <row r="8248" spans="1:2">
      <c r="A8248" s="3">
        <v>44812</v>
      </c>
      <c r="B8248" s="2">
        <v>23.61</v>
      </c>
    </row>
    <row r="8249" spans="1:2">
      <c r="A8249" s="3">
        <v>44813</v>
      </c>
      <c r="B8249" s="2">
        <v>22.79</v>
      </c>
    </row>
    <row r="8250" spans="1:2">
      <c r="A8250" s="3">
        <v>44816</v>
      </c>
      <c r="B8250" s="2">
        <v>23.87</v>
      </c>
    </row>
    <row r="8251" spans="1:2">
      <c r="A8251" s="3">
        <v>44817</v>
      </c>
      <c r="B8251" s="2">
        <v>27.27</v>
      </c>
    </row>
    <row r="8252" spans="1:2">
      <c r="A8252" s="3">
        <v>44818</v>
      </c>
      <c r="B8252" s="2">
        <v>26.16</v>
      </c>
    </row>
    <row r="8253" spans="1:2">
      <c r="A8253" s="3">
        <v>44819</v>
      </c>
      <c r="B8253" s="2">
        <v>26.27</v>
      </c>
    </row>
    <row r="8254" spans="1:2">
      <c r="A8254" s="3">
        <v>44820</v>
      </c>
      <c r="B8254" s="2">
        <v>26.3</v>
      </c>
    </row>
    <row r="8255" spans="1:2">
      <c r="A8255" s="3">
        <v>44823</v>
      </c>
      <c r="B8255" s="2">
        <v>25.76</v>
      </c>
    </row>
    <row r="8256" spans="1:2">
      <c r="A8256" s="3">
        <v>44824</v>
      </c>
      <c r="B8256" s="2">
        <v>27.16</v>
      </c>
    </row>
    <row r="8257" spans="1:4">
      <c r="A8257" s="3">
        <v>44825</v>
      </c>
      <c r="B8257" s="2">
        <v>27.99</v>
      </c>
    </row>
    <row r="8258" spans="1:4">
      <c r="A8258" s="3">
        <v>44826</v>
      </c>
      <c r="B8258" s="2">
        <v>27.35</v>
      </c>
    </row>
    <row r="8259" spans="1:4">
      <c r="A8259" s="3">
        <v>44827</v>
      </c>
      <c r="B8259" s="2">
        <v>29.92</v>
      </c>
    </row>
    <row r="8260" spans="1:4">
      <c r="A8260" s="3">
        <v>44830</v>
      </c>
      <c r="B8260" s="2">
        <v>32.26</v>
      </c>
    </row>
    <row r="8261" spans="1:4">
      <c r="A8261" s="3">
        <v>44831</v>
      </c>
      <c r="B8261" s="2">
        <v>32.6</v>
      </c>
    </row>
    <row r="8262" spans="1:4">
      <c r="A8262" s="3">
        <v>44832</v>
      </c>
      <c r="B8262" s="2">
        <v>30.18</v>
      </c>
    </row>
    <row r="8263" spans="1:4">
      <c r="A8263" s="3">
        <v>44833</v>
      </c>
      <c r="B8263" s="2">
        <v>31.84</v>
      </c>
    </row>
    <row r="8264" spans="1:4">
      <c r="A8264" s="3">
        <v>44834</v>
      </c>
      <c r="B8264" s="2">
        <v>31.62</v>
      </c>
      <c r="C8264" t="s">
        <v>333</v>
      </c>
      <c r="D8264" s="2">
        <f>AVERAGE(B8198:B8264)</f>
        <v>24.851194029850742</v>
      </c>
    </row>
    <row r="8265" spans="1:4">
      <c r="A8265" s="3">
        <v>44837</v>
      </c>
      <c r="B8265" s="2">
        <v>30.1</v>
      </c>
    </row>
    <row r="8266" spans="1:4">
      <c r="A8266" s="3">
        <v>44838</v>
      </c>
      <c r="B8266" s="2">
        <v>29.07</v>
      </c>
    </row>
    <row r="8267" spans="1:4">
      <c r="A8267" s="3">
        <v>44839</v>
      </c>
      <c r="B8267" s="2">
        <v>28.55</v>
      </c>
    </row>
    <row r="8268" spans="1:4">
      <c r="A8268" s="3">
        <v>44840</v>
      </c>
      <c r="B8268" s="2">
        <v>30.52</v>
      </c>
    </row>
    <row r="8269" spans="1:4">
      <c r="A8269" s="3">
        <v>44841</v>
      </c>
      <c r="B8269" s="2">
        <v>31.36</v>
      </c>
    </row>
    <row r="8270" spans="1:4">
      <c r="A8270" s="3">
        <v>44844</v>
      </c>
      <c r="B8270" s="2">
        <v>32.450000000000003</v>
      </c>
    </row>
    <row r="8271" spans="1:4">
      <c r="A8271" s="3">
        <v>44845</v>
      </c>
      <c r="B8271" s="2">
        <v>33.630000000000003</v>
      </c>
    </row>
    <row r="8272" spans="1:4">
      <c r="A8272" s="3">
        <v>44846</v>
      </c>
      <c r="B8272" s="2">
        <v>33.57</v>
      </c>
    </row>
    <row r="8273" spans="1:2">
      <c r="A8273" s="3">
        <v>44847</v>
      </c>
      <c r="B8273" s="2">
        <v>31.94</v>
      </c>
    </row>
    <row r="8274" spans="1:2">
      <c r="A8274" s="3">
        <v>44848</v>
      </c>
      <c r="B8274" s="2">
        <v>32.020000000000003</v>
      </c>
    </row>
    <row r="8275" spans="1:2">
      <c r="A8275" s="3">
        <v>44851</v>
      </c>
      <c r="B8275" s="2">
        <v>31.37</v>
      </c>
    </row>
    <row r="8276" spans="1:2">
      <c r="A8276" s="3">
        <v>44852</v>
      </c>
      <c r="B8276" s="2">
        <v>30.5</v>
      </c>
    </row>
    <row r="8277" spans="1:2">
      <c r="A8277" s="3">
        <v>44853</v>
      </c>
      <c r="B8277" s="2">
        <v>30.76</v>
      </c>
    </row>
    <row r="8278" spans="1:2">
      <c r="A8278" s="3">
        <v>44854</v>
      </c>
      <c r="B8278" s="2">
        <v>29.98</v>
      </c>
    </row>
    <row r="8279" spans="1:2">
      <c r="A8279" s="3">
        <v>44855</v>
      </c>
      <c r="B8279" s="2">
        <v>29.69</v>
      </c>
    </row>
    <row r="8280" spans="1:2">
      <c r="A8280" s="3">
        <v>44858</v>
      </c>
      <c r="B8280" s="2">
        <v>29.85</v>
      </c>
    </row>
    <row r="8281" spans="1:2">
      <c r="A8281" s="3">
        <v>44859</v>
      </c>
      <c r="B8281" s="2">
        <v>28.46</v>
      </c>
    </row>
    <row r="8282" spans="1:2">
      <c r="A8282" s="3">
        <v>44860</v>
      </c>
      <c r="B8282" s="2">
        <v>27.28</v>
      </c>
    </row>
    <row r="8283" spans="1:2">
      <c r="A8283" s="3">
        <v>44861</v>
      </c>
      <c r="B8283" s="2">
        <v>27.39</v>
      </c>
    </row>
    <row r="8284" spans="1:2">
      <c r="A8284" s="3">
        <v>44862</v>
      </c>
      <c r="B8284" s="2">
        <v>25.75</v>
      </c>
    </row>
    <row r="8285" spans="1:2">
      <c r="A8285" s="3">
        <v>44865</v>
      </c>
      <c r="B8285" s="2">
        <v>25.88</v>
      </c>
    </row>
    <row r="8286" spans="1:2">
      <c r="A8286" s="3">
        <v>44866</v>
      </c>
      <c r="B8286" s="2">
        <v>25.81</v>
      </c>
    </row>
    <row r="8287" spans="1:2">
      <c r="A8287" s="3">
        <v>44867</v>
      </c>
      <c r="B8287" s="2">
        <v>25.86</v>
      </c>
    </row>
    <row r="8288" spans="1:2">
      <c r="A8288" s="3">
        <v>44868</v>
      </c>
      <c r="B8288" s="2">
        <v>25.3</v>
      </c>
    </row>
    <row r="8289" spans="1:2">
      <c r="A8289" s="3">
        <v>44869</v>
      </c>
      <c r="B8289" s="2">
        <v>24.55</v>
      </c>
    </row>
    <row r="8290" spans="1:2">
      <c r="A8290" s="3">
        <v>44872</v>
      </c>
      <c r="B8290" s="2">
        <v>24.35</v>
      </c>
    </row>
    <row r="8291" spans="1:2">
      <c r="A8291" s="3">
        <v>44873</v>
      </c>
      <c r="B8291" s="2">
        <v>25.54</v>
      </c>
    </row>
    <row r="8292" spans="1:2">
      <c r="A8292" s="3">
        <v>44874</v>
      </c>
      <c r="B8292" s="2">
        <v>26.09</v>
      </c>
    </row>
    <row r="8293" spans="1:2">
      <c r="A8293" s="3">
        <v>44875</v>
      </c>
      <c r="B8293" s="2">
        <v>23.53</v>
      </c>
    </row>
    <row r="8294" spans="1:2">
      <c r="A8294" s="3">
        <v>44876</v>
      </c>
      <c r="B8294" s="2">
        <v>22.52</v>
      </c>
    </row>
    <row r="8295" spans="1:2">
      <c r="A8295" s="3">
        <v>44879</v>
      </c>
      <c r="B8295" s="2">
        <v>23.73</v>
      </c>
    </row>
    <row r="8296" spans="1:2">
      <c r="A8296" s="3">
        <v>44880</v>
      </c>
      <c r="B8296" s="2">
        <v>24.54</v>
      </c>
    </row>
    <row r="8297" spans="1:2">
      <c r="A8297" s="3">
        <v>44881</v>
      </c>
      <c r="B8297" s="2">
        <v>24.11</v>
      </c>
    </row>
    <row r="8298" spans="1:2">
      <c r="A8298" s="3">
        <v>44882</v>
      </c>
      <c r="B8298" s="2">
        <v>23.93</v>
      </c>
    </row>
    <row r="8299" spans="1:2">
      <c r="A8299" s="3">
        <v>44883</v>
      </c>
      <c r="B8299" s="2">
        <v>23.12</v>
      </c>
    </row>
    <row r="8300" spans="1:2">
      <c r="A8300" s="3">
        <v>44886</v>
      </c>
      <c r="B8300" s="2">
        <v>22.36</v>
      </c>
    </row>
    <row r="8301" spans="1:2">
      <c r="A8301" s="3">
        <v>44887</v>
      </c>
      <c r="B8301" s="2">
        <v>21.29</v>
      </c>
    </row>
    <row r="8302" spans="1:2">
      <c r="A8302" s="3">
        <v>44888</v>
      </c>
      <c r="B8302" s="2">
        <v>20.350000000000001</v>
      </c>
    </row>
    <row r="8303" spans="1:2">
      <c r="A8303" s="3">
        <v>44889</v>
      </c>
      <c r="B8303" s="2">
        <v>20.420000000000002</v>
      </c>
    </row>
    <row r="8304" spans="1:2">
      <c r="A8304" s="3">
        <v>44890</v>
      </c>
      <c r="B8304" s="2">
        <v>20.5</v>
      </c>
    </row>
    <row r="8305" spans="1:2">
      <c r="A8305" s="3">
        <v>44893</v>
      </c>
      <c r="B8305" s="2">
        <v>22.21</v>
      </c>
    </row>
    <row r="8306" spans="1:2">
      <c r="A8306" s="3">
        <v>44894</v>
      </c>
      <c r="B8306" s="2">
        <v>21.89</v>
      </c>
    </row>
    <row r="8307" spans="1:2">
      <c r="A8307" s="3">
        <v>44895</v>
      </c>
      <c r="B8307" s="2">
        <v>20.58</v>
      </c>
    </row>
    <row r="8308" spans="1:2">
      <c r="A8308" s="3">
        <v>44896</v>
      </c>
      <c r="B8308" s="2">
        <v>19.84</v>
      </c>
    </row>
    <row r="8309" spans="1:2">
      <c r="A8309" s="3">
        <v>44897</v>
      </c>
      <c r="B8309" s="2">
        <v>19.059999999999999</v>
      </c>
    </row>
    <row r="8310" spans="1:2">
      <c r="A8310" s="3">
        <v>44900</v>
      </c>
      <c r="B8310" s="2">
        <v>20.75</v>
      </c>
    </row>
    <row r="8311" spans="1:2">
      <c r="A8311" s="3">
        <v>44901</v>
      </c>
      <c r="B8311" s="2">
        <v>22.17</v>
      </c>
    </row>
    <row r="8312" spans="1:2">
      <c r="A8312" s="3">
        <v>44902</v>
      </c>
      <c r="B8312" s="2">
        <v>22.68</v>
      </c>
    </row>
    <row r="8313" spans="1:2">
      <c r="A8313" s="3">
        <v>44903</v>
      </c>
      <c r="B8313" s="2">
        <v>22.29</v>
      </c>
    </row>
    <row r="8314" spans="1:2">
      <c r="A8314" s="3">
        <v>44904</v>
      </c>
      <c r="B8314" s="2">
        <v>22.83</v>
      </c>
    </row>
    <row r="8315" spans="1:2">
      <c r="A8315" s="3">
        <v>44907</v>
      </c>
      <c r="B8315" s="2">
        <v>25</v>
      </c>
    </row>
    <row r="8316" spans="1:2">
      <c r="A8316" s="3">
        <v>44908</v>
      </c>
      <c r="B8316" s="2">
        <v>22.55</v>
      </c>
    </row>
    <row r="8317" spans="1:2">
      <c r="A8317" s="3">
        <v>44909</v>
      </c>
      <c r="B8317" s="2">
        <v>21.14</v>
      </c>
    </row>
    <row r="8318" spans="1:2">
      <c r="A8318" s="3">
        <v>44910</v>
      </c>
      <c r="B8318" s="2">
        <v>22.83</v>
      </c>
    </row>
    <row r="8319" spans="1:2">
      <c r="A8319" s="3">
        <v>44911</v>
      </c>
      <c r="B8319" s="2">
        <v>22.62</v>
      </c>
    </row>
    <row r="8320" spans="1:2">
      <c r="A8320" s="3">
        <v>44914</v>
      </c>
      <c r="B8320" s="2">
        <v>22.42</v>
      </c>
    </row>
    <row r="8321" spans="1:3">
      <c r="A8321" s="3">
        <v>44915</v>
      </c>
      <c r="B8321" s="2">
        <v>21.48</v>
      </c>
    </row>
    <row r="8322" spans="1:3">
      <c r="A8322" s="3">
        <v>44916</v>
      </c>
      <c r="B8322" s="2">
        <v>20.07</v>
      </c>
    </row>
    <row r="8323" spans="1:3">
      <c r="A8323" s="3">
        <v>44917</v>
      </c>
      <c r="B8323" s="2">
        <v>21.97</v>
      </c>
      <c r="C8323" t="s">
        <v>349</v>
      </c>
    </row>
  </sheetData>
  <hyperlinks>
    <hyperlink ref="B2" r:id="rId1" xr:uid="{414E3B83-B1A2-4885-AF0A-BFE6E0FC043B}"/>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8323"/>
  <sheetViews>
    <sheetView workbookViewId="0">
      <pane xSplit="1" ySplit="8" topLeftCell="B3957" activePane="bottomRight" state="frozen"/>
      <selection activeCell="C8324" sqref="C8324"/>
      <selection pane="topRight" activeCell="C8324" sqref="C8324"/>
      <selection pane="bottomLeft" activeCell="C8324" sqref="C8324"/>
      <selection pane="bottomRight" activeCell="J3963" sqref="J3963"/>
    </sheetView>
  </sheetViews>
  <sheetFormatPr defaultRowHeight="13.2"/>
  <cols>
    <col min="1" max="1" width="15.33203125" customWidth="1"/>
    <col min="2" max="2" width="10.44140625" customWidth="1"/>
    <col min="21" max="22" width="2.6640625" customWidth="1"/>
  </cols>
  <sheetData>
    <row r="1" spans="1:30">
      <c r="A1" s="11" t="s">
        <v>62</v>
      </c>
    </row>
    <row r="2" spans="1:30">
      <c r="B2" s="1" t="s">
        <v>65</v>
      </c>
      <c r="C2" s="1" t="s">
        <v>142</v>
      </c>
      <c r="D2" s="1" t="s">
        <v>66</v>
      </c>
      <c r="E2" s="1" t="s">
        <v>67</v>
      </c>
      <c r="F2" s="1" t="s">
        <v>68</v>
      </c>
      <c r="G2" s="1" t="s">
        <v>69</v>
      </c>
      <c r="H2" s="1" t="s">
        <v>70</v>
      </c>
      <c r="I2" s="1" t="s">
        <v>71</v>
      </c>
      <c r="J2" s="1" t="s">
        <v>72</v>
      </c>
      <c r="K2" s="1" t="s">
        <v>73</v>
      </c>
      <c r="L2" s="1" t="s">
        <v>74</v>
      </c>
      <c r="M2" s="1"/>
    </row>
    <row r="3" spans="1:30" s="5" customFormat="1" ht="175.2" customHeight="1">
      <c r="A3" s="5" t="s">
        <v>2</v>
      </c>
      <c r="B3" s="5" t="s">
        <v>28</v>
      </c>
      <c r="C3" s="5" t="s">
        <v>35</v>
      </c>
      <c r="D3" s="5" t="s">
        <v>36</v>
      </c>
      <c r="E3" s="5" t="s">
        <v>37</v>
      </c>
      <c r="F3" s="5" t="s">
        <v>38</v>
      </c>
      <c r="G3" s="5" t="s">
        <v>39</v>
      </c>
      <c r="H3" s="5" t="s">
        <v>40</v>
      </c>
      <c r="I3" s="5" t="s">
        <v>41</v>
      </c>
      <c r="J3" s="5" t="s">
        <v>3</v>
      </c>
      <c r="K3" s="5" t="s">
        <v>42</v>
      </c>
      <c r="L3" s="5" t="s">
        <v>43</v>
      </c>
      <c r="M3" s="5" t="s">
        <v>393</v>
      </c>
      <c r="N3" s="5" t="s">
        <v>394</v>
      </c>
      <c r="O3" s="5">
        <v>100</v>
      </c>
    </row>
    <row r="4" spans="1:30">
      <c r="A4" t="s">
        <v>4</v>
      </c>
      <c r="B4" t="s">
        <v>5</v>
      </c>
      <c r="C4" t="s">
        <v>5</v>
      </c>
      <c r="D4" t="s">
        <v>5</v>
      </c>
      <c r="E4" t="s">
        <v>5</v>
      </c>
      <c r="F4" t="s">
        <v>5</v>
      </c>
      <c r="G4" t="s">
        <v>5</v>
      </c>
      <c r="H4" t="s">
        <v>5</v>
      </c>
      <c r="I4" t="s">
        <v>5</v>
      </c>
      <c r="J4" t="s">
        <v>5</v>
      </c>
      <c r="K4" t="s">
        <v>5</v>
      </c>
      <c r="L4" t="s">
        <v>5</v>
      </c>
      <c r="M4" s="12" t="s">
        <v>75</v>
      </c>
    </row>
    <row r="5" spans="1:30">
      <c r="A5" t="s">
        <v>6</v>
      </c>
      <c r="B5">
        <v>1</v>
      </c>
      <c r="C5">
        <v>1</v>
      </c>
      <c r="D5">
        <v>1</v>
      </c>
      <c r="E5">
        <v>1</v>
      </c>
      <c r="F5">
        <v>1</v>
      </c>
      <c r="G5">
        <v>1</v>
      </c>
      <c r="H5">
        <v>1</v>
      </c>
      <c r="I5">
        <v>1</v>
      </c>
      <c r="J5">
        <v>1</v>
      </c>
      <c r="K5">
        <v>1</v>
      </c>
      <c r="L5">
        <v>1</v>
      </c>
    </row>
    <row r="6" spans="1:30">
      <c r="A6" t="s">
        <v>7</v>
      </c>
      <c r="B6" t="s">
        <v>8</v>
      </c>
      <c r="C6" t="s">
        <v>8</v>
      </c>
      <c r="D6" t="s">
        <v>8</v>
      </c>
      <c r="E6" t="s">
        <v>8</v>
      </c>
      <c r="F6" t="s">
        <v>8</v>
      </c>
      <c r="G6" t="s">
        <v>8</v>
      </c>
      <c r="H6" t="s">
        <v>8</v>
      </c>
      <c r="I6" t="s">
        <v>8</v>
      </c>
      <c r="J6" t="s">
        <v>8</v>
      </c>
      <c r="K6" t="s">
        <v>8</v>
      </c>
      <c r="L6" t="s">
        <v>8</v>
      </c>
    </row>
    <row r="7" spans="1:30">
      <c r="A7" t="s">
        <v>9</v>
      </c>
      <c r="B7" t="s">
        <v>63</v>
      </c>
      <c r="C7" t="s">
        <v>44</v>
      </c>
      <c r="D7" t="s">
        <v>45</v>
      </c>
      <c r="E7" t="s">
        <v>46</v>
      </c>
      <c r="F7" t="s">
        <v>47</v>
      </c>
      <c r="G7" t="s">
        <v>48</v>
      </c>
      <c r="H7" t="s">
        <v>49</v>
      </c>
      <c r="I7" t="s">
        <v>50</v>
      </c>
      <c r="J7" t="s">
        <v>10</v>
      </c>
      <c r="K7" t="s">
        <v>51</v>
      </c>
      <c r="L7" t="s">
        <v>52</v>
      </c>
      <c r="M7" s="12" t="s">
        <v>75</v>
      </c>
      <c r="V7" s="12" t="s">
        <v>75</v>
      </c>
    </row>
    <row r="8" spans="1:30">
      <c r="A8" t="s">
        <v>11</v>
      </c>
      <c r="B8" t="s">
        <v>64</v>
      </c>
      <c r="C8" t="s">
        <v>53</v>
      </c>
      <c r="D8" t="s">
        <v>54</v>
      </c>
      <c r="E8" t="s">
        <v>55</v>
      </c>
      <c r="F8" t="s">
        <v>56</v>
      </c>
      <c r="G8" t="s">
        <v>57</v>
      </c>
      <c r="H8" t="s">
        <v>58</v>
      </c>
      <c r="I8" t="s">
        <v>59</v>
      </c>
      <c r="J8" t="s">
        <v>12</v>
      </c>
      <c r="K8" t="s">
        <v>60</v>
      </c>
      <c r="L8" t="s">
        <v>61</v>
      </c>
      <c r="M8" s="12" t="s">
        <v>75</v>
      </c>
      <c r="N8" s="1" t="s">
        <v>277</v>
      </c>
      <c r="V8" s="12" t="s">
        <v>75</v>
      </c>
      <c r="W8" s="1" t="s">
        <v>274</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276</v>
      </c>
      <c r="O32" s="23"/>
      <c r="P32" s="23"/>
      <c r="V32" s="23"/>
      <c r="W32" s="1" t="s">
        <v>279</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89">
        <v>5.4100000000000002E-2</v>
      </c>
      <c r="C48" s="89">
        <v>5.16E-2</v>
      </c>
      <c r="D48" s="89">
        <v>5.1200000000000002E-2</v>
      </c>
      <c r="E48" s="89">
        <v>4.9599999999999998E-2</v>
      </c>
      <c r="F48" s="89">
        <v>4.6500000000000007E-2</v>
      </c>
      <c r="G48" s="89">
        <v>4.5499999999999999E-2</v>
      </c>
      <c r="H48" s="89">
        <v>4.5199999999999997E-2</v>
      </c>
      <c r="I48" s="89">
        <v>4.53E-2</v>
      </c>
      <c r="J48" s="89">
        <v>4.5599999999999995E-2</v>
      </c>
      <c r="K48" s="89">
        <v>4.7800000000000002E-2</v>
      </c>
      <c r="L48" s="89">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89">
        <v>8.9999999999999998E-4</v>
      </c>
      <c r="C1732" s="89">
        <v>8.9999999999999998E-4</v>
      </c>
      <c r="D1732" s="89">
        <v>1E-3</v>
      </c>
      <c r="E1732" s="89">
        <v>1.2999999999999999E-3</v>
      </c>
      <c r="F1732" s="89">
        <v>3.0999999999999999E-3</v>
      </c>
      <c r="G1732" s="89">
        <v>5.6000000000000008E-3</v>
      </c>
      <c r="H1732" s="89">
        <v>1.3300000000000001E-2</v>
      </c>
      <c r="I1732" s="89">
        <v>2.0199999999999999E-2</v>
      </c>
      <c r="J1732" s="89">
        <v>2.6699999999999998E-2</v>
      </c>
      <c r="K1732" s="89">
        <v>3.4599999999999999E-2</v>
      </c>
      <c r="L1732" s="89">
        <v>3.7599999999999995E-2</v>
      </c>
      <c r="M1732" s="23" t="s">
        <v>278</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89">
        <v>1.5E-3</v>
      </c>
      <c r="C2252" s="89">
        <v>2.7000000000000001E-3</v>
      </c>
      <c r="D2252" s="89">
        <v>5.1000000000000004E-3</v>
      </c>
      <c r="E2252" s="89">
        <v>6.9999999999999993E-3</v>
      </c>
      <c r="F2252" s="89">
        <v>1.0200000000000001E-2</v>
      </c>
      <c r="G2252" s="89">
        <v>1.3500000000000002E-2</v>
      </c>
      <c r="H2252" s="89">
        <v>1.7500000000000002E-2</v>
      </c>
      <c r="I2252" s="89">
        <v>2.1099999999999997E-2</v>
      </c>
      <c r="J2252" s="89">
        <v>2.3E-2</v>
      </c>
      <c r="K2252" s="89">
        <v>2.6499999999999999E-2</v>
      </c>
      <c r="L2252" s="89">
        <v>3.0200000000000001E-2</v>
      </c>
      <c r="M2252" s="23" t="s">
        <v>275</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4">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c r="M3553" s="141">
        <f t="shared" ref="M3553:M3616" si="0">J3553-B3553</f>
        <v>1.3999999999999999E-2</v>
      </c>
      <c r="N3553" s="141">
        <f t="shared" ref="N3553:N3616" si="1">J3553-F3553</f>
        <v>1.3299999999999999E-2</v>
      </c>
    </row>
    <row r="3554" spans="1:14">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c r="M3554" s="141">
        <f t="shared" si="0"/>
        <v>1.4700000000000001E-2</v>
      </c>
      <c r="N3554" s="141">
        <f t="shared" si="1"/>
        <v>1.4E-2</v>
      </c>
    </row>
    <row r="3555" spans="1:14">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c r="M3555" s="141">
        <f t="shared" si="0"/>
        <v>1.49E-2</v>
      </c>
      <c r="N3555" s="141">
        <f t="shared" si="1"/>
        <v>1.4200000000000001E-2</v>
      </c>
    </row>
    <row r="3556" spans="1:14">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c r="M3556" s="141">
        <f t="shared" si="0"/>
        <v>1.5200000000000002E-2</v>
      </c>
      <c r="N3556" s="141">
        <f t="shared" si="1"/>
        <v>1.4200000000000001E-2</v>
      </c>
    </row>
    <row r="3557" spans="1:14">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c r="M3557" s="141">
        <f t="shared" si="0"/>
        <v>1.4800000000000001E-2</v>
      </c>
      <c r="N3557" s="141">
        <f t="shared" si="1"/>
        <v>1.38E-2</v>
      </c>
    </row>
    <row r="3558" spans="1:14">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c r="M3558" s="141">
        <f t="shared" si="0"/>
        <v>1.4600000000000002E-2</v>
      </c>
      <c r="N3558" s="141">
        <f t="shared" si="1"/>
        <v>1.37E-2</v>
      </c>
    </row>
    <row r="3559" spans="1:14">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c r="M3559" s="141">
        <f t="shared" si="0"/>
        <v>1.4700000000000001E-2</v>
      </c>
      <c r="N3559" s="141">
        <f t="shared" si="1"/>
        <v>1.4E-2</v>
      </c>
    </row>
    <row r="3560" spans="1:14">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c r="M3560" s="141">
        <f t="shared" si="0"/>
        <v>1.5699999999999999E-2</v>
      </c>
      <c r="N3560" s="141">
        <f t="shared" si="1"/>
        <v>1.4999999999999998E-2</v>
      </c>
    </row>
    <row r="3561" spans="1:14">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c r="M3561" s="141">
        <f t="shared" si="0"/>
        <v>1.5500000000000003E-2</v>
      </c>
      <c r="N3561" s="141">
        <f t="shared" si="1"/>
        <v>1.4800000000000002E-2</v>
      </c>
    </row>
    <row r="3562" spans="1:14">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c r="M3562" s="141">
        <f t="shared" si="0"/>
        <v>1.5500000000000003E-2</v>
      </c>
      <c r="N3562" s="141">
        <f t="shared" si="1"/>
        <v>1.4700000000000003E-2</v>
      </c>
    </row>
    <row r="3563" spans="1:14">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c r="M3563" s="141">
        <f t="shared" si="0"/>
        <v>1.5599999999999999E-2</v>
      </c>
      <c r="N3563" s="141">
        <f t="shared" si="1"/>
        <v>1.4999999999999999E-2</v>
      </c>
    </row>
    <row r="3564" spans="1:14">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c r="M3564" s="141">
        <f t="shared" si="0"/>
        <v>1.6400000000000001E-2</v>
      </c>
      <c r="N3564" s="141">
        <f t="shared" si="1"/>
        <v>1.55E-2</v>
      </c>
    </row>
    <row r="3565" spans="1:14">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c r="M3565" s="141">
        <f t="shared" si="0"/>
        <v>1.67E-2</v>
      </c>
      <c r="N3565" s="141">
        <f t="shared" si="1"/>
        <v>1.5799999999999998E-2</v>
      </c>
    </row>
    <row r="3566" spans="1:14">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c r="M3566" s="141">
        <f t="shared" si="0"/>
        <v>1.6199999999999999E-2</v>
      </c>
      <c r="N3566" s="141">
        <f t="shared" si="1"/>
        <v>1.5399999999999999E-2</v>
      </c>
    </row>
    <row r="3567" spans="1:14">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c r="M3567" s="141">
        <f t="shared" si="0"/>
        <v>1.5599999999999999E-2</v>
      </c>
      <c r="N3567" s="141">
        <f t="shared" si="1"/>
        <v>1.4799999999999999E-2</v>
      </c>
    </row>
    <row r="3568" spans="1:14">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c r="M3568" s="141">
        <f t="shared" si="0"/>
        <v>1.5500000000000003E-2</v>
      </c>
      <c r="N3568" s="141">
        <f t="shared" si="1"/>
        <v>1.4800000000000002E-2</v>
      </c>
    </row>
    <row r="3569" spans="1:14">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c r="M3569" s="141">
        <f t="shared" si="0"/>
        <v>1.5599999999999999E-2</v>
      </c>
      <c r="N3569" s="141">
        <f t="shared" si="1"/>
        <v>1.4899999999999998E-2</v>
      </c>
    </row>
    <row r="3570" spans="1:14">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c r="M3570" s="141">
        <f t="shared" si="0"/>
        <v>1.6E-2</v>
      </c>
      <c r="N3570" s="141">
        <f t="shared" si="1"/>
        <v>1.5299999999999999E-2</v>
      </c>
    </row>
    <row r="3571" spans="1:14">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c r="M3571" s="141">
        <f t="shared" si="0"/>
        <v>1.66E-2</v>
      </c>
      <c r="N3571" s="141">
        <f t="shared" si="1"/>
        <v>1.5899999999999997E-2</v>
      </c>
    </row>
    <row r="3572" spans="1:14">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c r="M3572" s="141">
        <f t="shared" si="0"/>
        <v>1.66E-2</v>
      </c>
      <c r="N3572" s="141">
        <f t="shared" si="1"/>
        <v>1.5699999999999999E-2</v>
      </c>
    </row>
    <row r="3573" spans="1:14">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c r="M3573" s="141">
        <f t="shared" si="0"/>
        <v>1.6799999999999999E-2</v>
      </c>
      <c r="N3573" s="141">
        <f t="shared" si="1"/>
        <v>1.5799999999999998E-2</v>
      </c>
    </row>
    <row r="3574" spans="1:14">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c r="M3574" s="141">
        <f t="shared" si="0"/>
        <v>1.6199999999999999E-2</v>
      </c>
      <c r="N3574" s="141">
        <f t="shared" si="1"/>
        <v>1.5199999999999998E-2</v>
      </c>
    </row>
    <row r="3575" spans="1:14">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c r="M3575" s="141">
        <f t="shared" si="0"/>
        <v>1.6500000000000001E-2</v>
      </c>
      <c r="N3575" s="141">
        <f t="shared" si="1"/>
        <v>1.5299999999999999E-2</v>
      </c>
    </row>
    <row r="3576" spans="1:14">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c r="M3576" s="141">
        <f t="shared" si="0"/>
        <v>1.66E-2</v>
      </c>
      <c r="N3576" s="141">
        <f t="shared" si="1"/>
        <v>1.5599999999999999E-2</v>
      </c>
    </row>
    <row r="3577" spans="1:14">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c r="M3577" s="141">
        <f t="shared" si="0"/>
        <v>1.6E-2</v>
      </c>
      <c r="N3577" s="141">
        <f t="shared" si="1"/>
        <v>1.5099999999999999E-2</v>
      </c>
    </row>
    <row r="3578" spans="1:14">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c r="M3578" s="141">
        <f t="shared" si="0"/>
        <v>1.61E-2</v>
      </c>
      <c r="N3578" s="141">
        <f t="shared" si="1"/>
        <v>1.5199999999999998E-2</v>
      </c>
    </row>
    <row r="3579" spans="1:14">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c r="M3579" s="141">
        <f t="shared" si="0"/>
        <v>1.5699999999999999E-2</v>
      </c>
      <c r="N3579" s="141">
        <f t="shared" si="1"/>
        <v>1.4999999999999998E-2</v>
      </c>
    </row>
    <row r="3580" spans="1:14">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c r="M3580" s="141">
        <f t="shared" si="0"/>
        <v>1.6E-2</v>
      </c>
      <c r="N3580" s="141">
        <f t="shared" si="1"/>
        <v>1.5099999999999999E-2</v>
      </c>
    </row>
    <row r="3581" spans="1:14">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c r="M3581" s="141">
        <f t="shared" si="0"/>
        <v>1.6199999999999999E-2</v>
      </c>
      <c r="N3581" s="141">
        <f t="shared" si="1"/>
        <v>1.5099999999999999E-2</v>
      </c>
    </row>
    <row r="3582" spans="1:14">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c r="M3582" s="141">
        <f t="shared" si="0"/>
        <v>1.5699999999999999E-2</v>
      </c>
      <c r="N3582" s="141">
        <f t="shared" si="1"/>
        <v>1.4799999999999997E-2</v>
      </c>
    </row>
    <row r="3583" spans="1:14">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c r="M3583" s="141">
        <f t="shared" si="0"/>
        <v>1.5699999999999999E-2</v>
      </c>
      <c r="N3583" s="141">
        <f t="shared" si="1"/>
        <v>1.4799999999999997E-2</v>
      </c>
    </row>
    <row r="3584" spans="1:14">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c r="M3584" s="141">
        <f t="shared" si="0"/>
        <v>1.49E-2</v>
      </c>
      <c r="N3584" s="141">
        <f t="shared" si="1"/>
        <v>1.4E-2</v>
      </c>
    </row>
    <row r="3585" spans="1:14">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c r="M3585" s="141">
        <f t="shared" si="0"/>
        <v>1.5200000000000002E-2</v>
      </c>
      <c r="N3585" s="141">
        <f t="shared" si="1"/>
        <v>1.43E-2</v>
      </c>
    </row>
    <row r="3586" spans="1:14">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c r="M3586" s="141">
        <f t="shared" si="0"/>
        <v>1.54E-2</v>
      </c>
      <c r="N3586" s="141">
        <f t="shared" si="1"/>
        <v>1.4499999999999999E-2</v>
      </c>
    </row>
    <row r="3587" spans="1:14">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c r="M3587" s="141">
        <f t="shared" si="0"/>
        <v>1.5100000000000002E-2</v>
      </c>
      <c r="N3587" s="141">
        <f t="shared" si="1"/>
        <v>1.4300000000000002E-2</v>
      </c>
    </row>
    <row r="3588" spans="1:14">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c r="M3588" s="141">
        <f t="shared" si="0"/>
        <v>1.5000000000000003E-2</v>
      </c>
      <c r="N3588" s="141">
        <f t="shared" si="1"/>
        <v>1.4200000000000003E-2</v>
      </c>
    </row>
    <row r="3589" spans="1:14">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c r="M3589" s="141">
        <f t="shared" si="0"/>
        <v>1.5000000000000003E-2</v>
      </c>
      <c r="N3589" s="141">
        <f t="shared" si="1"/>
        <v>1.4100000000000001E-2</v>
      </c>
    </row>
    <row r="3590" spans="1:14">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c r="M3590" s="141">
        <f t="shared" si="0"/>
        <v>1.5100000000000002E-2</v>
      </c>
      <c r="N3590" s="141">
        <f t="shared" si="1"/>
        <v>1.4200000000000001E-2</v>
      </c>
    </row>
    <row r="3591" spans="1:14">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c r="M3591" s="141">
        <f t="shared" si="0"/>
        <v>1.5100000000000002E-2</v>
      </c>
      <c r="N3591" s="141">
        <f t="shared" si="1"/>
        <v>1.4000000000000002E-2</v>
      </c>
    </row>
    <row r="3592" spans="1:14">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c r="M3592" s="141">
        <f t="shared" si="0"/>
        <v>1.5599999999999999E-2</v>
      </c>
      <c r="N3592" s="141">
        <f t="shared" si="1"/>
        <v>1.4599999999999998E-2</v>
      </c>
    </row>
    <row r="3593" spans="1:14">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c r="M3593" s="141">
        <f t="shared" si="0"/>
        <v>1.5599999999999999E-2</v>
      </c>
      <c r="N3593" s="141">
        <f t="shared" si="1"/>
        <v>1.4599999999999998E-2</v>
      </c>
    </row>
    <row r="3594" spans="1:14">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c r="M3594" s="141">
        <f t="shared" si="0"/>
        <v>1.5900000000000001E-2</v>
      </c>
      <c r="N3594" s="141">
        <f t="shared" si="1"/>
        <v>1.49E-2</v>
      </c>
    </row>
    <row r="3595" spans="1:14">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c r="M3595" s="141">
        <f t="shared" si="0"/>
        <v>1.6E-2</v>
      </c>
      <c r="N3595" s="141">
        <f t="shared" si="1"/>
        <v>1.49E-2</v>
      </c>
    </row>
    <row r="3596" spans="1:14">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c r="M3596" s="141">
        <f t="shared" si="0"/>
        <v>1.5699999999999999E-2</v>
      </c>
      <c r="N3596" s="141">
        <f t="shared" si="1"/>
        <v>1.4699999999999998E-2</v>
      </c>
    </row>
    <row r="3597" spans="1:14">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c r="M3597" s="141">
        <f t="shared" si="0"/>
        <v>1.55E-2</v>
      </c>
      <c r="N3597" s="141">
        <f t="shared" si="1"/>
        <v>1.4499999999999999E-2</v>
      </c>
    </row>
    <row r="3598" spans="1:14">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c r="M3598" s="141">
        <f t="shared" si="0"/>
        <v>1.5300000000000001E-2</v>
      </c>
      <c r="N3598" s="141">
        <f t="shared" si="1"/>
        <v>1.43E-2</v>
      </c>
    </row>
    <row r="3599" spans="1:14">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c r="M3599" s="141">
        <f t="shared" si="0"/>
        <v>1.5200000000000002E-2</v>
      </c>
      <c r="N3599" s="141">
        <f t="shared" si="1"/>
        <v>1.4200000000000001E-2</v>
      </c>
    </row>
    <row r="3600" spans="1:14">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c r="M3600" s="141">
        <f t="shared" si="0"/>
        <v>1.54E-2</v>
      </c>
      <c r="N3600" s="141">
        <f t="shared" si="1"/>
        <v>1.46E-2</v>
      </c>
    </row>
    <row r="3601" spans="1:14">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c r="M3601" s="141">
        <f t="shared" si="0"/>
        <v>1.5699999999999999E-2</v>
      </c>
      <c r="N3601" s="141">
        <f t="shared" si="1"/>
        <v>1.4699999999999998E-2</v>
      </c>
    </row>
    <row r="3602" spans="1:14">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c r="M3602" s="141">
        <f t="shared" si="0"/>
        <v>1.5799999999999998E-2</v>
      </c>
      <c r="N3602" s="141">
        <f t="shared" si="1"/>
        <v>1.4799999999999997E-2</v>
      </c>
    </row>
    <row r="3603" spans="1:14">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c r="M3603" s="141">
        <f t="shared" si="0"/>
        <v>1.6299999999999999E-2</v>
      </c>
      <c r="N3603" s="141">
        <f t="shared" si="1"/>
        <v>1.5299999999999998E-2</v>
      </c>
    </row>
    <row r="3604" spans="1:14">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c r="M3604" s="141">
        <f t="shared" si="0"/>
        <v>1.6E-2</v>
      </c>
      <c r="N3604" s="141">
        <f t="shared" si="1"/>
        <v>1.4999999999999999E-2</v>
      </c>
    </row>
    <row r="3605" spans="1:14">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c r="M3605" s="141">
        <f t="shared" si="0"/>
        <v>1.5699999999999999E-2</v>
      </c>
      <c r="N3605" s="141">
        <f t="shared" si="1"/>
        <v>1.4699999999999998E-2</v>
      </c>
    </row>
    <row r="3606" spans="1:14">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c r="M3606" s="141">
        <f t="shared" si="0"/>
        <v>1.5799999999999998E-2</v>
      </c>
      <c r="N3606" s="141">
        <f t="shared" si="1"/>
        <v>1.4799999999999997E-2</v>
      </c>
    </row>
    <row r="3607" spans="1:14">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c r="M3607" s="141">
        <f t="shared" si="0"/>
        <v>1.5799999999999998E-2</v>
      </c>
      <c r="N3607" s="141">
        <f t="shared" si="1"/>
        <v>1.4799999999999997E-2</v>
      </c>
    </row>
    <row r="3608" spans="1:14">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c r="M3608" s="141">
        <f t="shared" si="0"/>
        <v>1.6199999999999999E-2</v>
      </c>
      <c r="N3608" s="141">
        <f t="shared" si="1"/>
        <v>1.5199999999999998E-2</v>
      </c>
    </row>
    <row r="3609" spans="1:14">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c r="M3609" s="141">
        <f t="shared" si="0"/>
        <v>1.5699999999999999E-2</v>
      </c>
      <c r="N3609" s="141">
        <f t="shared" si="1"/>
        <v>1.4799999999999999E-2</v>
      </c>
    </row>
    <row r="3610" spans="1:14">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c r="M3610" s="141">
        <f t="shared" si="0"/>
        <v>1.5699999999999999E-2</v>
      </c>
      <c r="N3610" s="141">
        <f t="shared" si="1"/>
        <v>1.4599999999999998E-2</v>
      </c>
    </row>
    <row r="3611" spans="1:14">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c r="M3611" s="141">
        <f t="shared" si="0"/>
        <v>1.55E-2</v>
      </c>
      <c r="N3611" s="141">
        <f t="shared" si="1"/>
        <v>1.46E-2</v>
      </c>
    </row>
    <row r="3612" spans="1:14">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c r="M3612" s="141">
        <f t="shared" si="0"/>
        <v>1.5000000000000001E-2</v>
      </c>
      <c r="N3612" s="141">
        <f t="shared" si="1"/>
        <v>1.4100000000000001E-2</v>
      </c>
    </row>
    <row r="3613" spans="1:14">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c r="M3613" s="141">
        <f t="shared" si="0"/>
        <v>1.5200000000000002E-2</v>
      </c>
      <c r="N3613" s="141">
        <f t="shared" si="1"/>
        <v>1.4400000000000001E-2</v>
      </c>
    </row>
    <row r="3614" spans="1:14">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c r="M3614" s="141">
        <f t="shared" si="0"/>
        <v>1.55E-2</v>
      </c>
      <c r="N3614" s="141">
        <f t="shared" si="1"/>
        <v>1.47E-2</v>
      </c>
    </row>
    <row r="3615" spans="1:14">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c r="M3615" s="141">
        <f t="shared" si="0"/>
        <v>1.5300000000000001E-2</v>
      </c>
      <c r="N3615" s="141">
        <f t="shared" si="1"/>
        <v>1.4400000000000001E-2</v>
      </c>
    </row>
    <row r="3616" spans="1:14">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c r="M3616" s="141">
        <f t="shared" si="0"/>
        <v>1.5600000000000003E-2</v>
      </c>
      <c r="N3616" s="141">
        <f t="shared" si="1"/>
        <v>1.4600000000000002E-2</v>
      </c>
    </row>
    <row r="3617" spans="1:14">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c r="M3617" s="141">
        <f t="shared" ref="M3617:M3680" si="2">J3617-B3617</f>
        <v>1.5300000000000001E-2</v>
      </c>
      <c r="N3617" s="141">
        <f t="shared" ref="N3617:N3680" si="3">J3617-F3617</f>
        <v>1.4600000000000002E-2</v>
      </c>
    </row>
    <row r="3618" spans="1:14">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c r="M3618" s="141">
        <f t="shared" si="2"/>
        <v>1.5699999999999999E-2</v>
      </c>
      <c r="N3618" s="141">
        <f t="shared" si="3"/>
        <v>1.4699999999999998E-2</v>
      </c>
    </row>
    <row r="3619" spans="1:14">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c r="M3619" s="141">
        <f t="shared" si="2"/>
        <v>1.5000000000000001E-2</v>
      </c>
      <c r="N3619" s="141">
        <f t="shared" si="3"/>
        <v>1.4200000000000001E-2</v>
      </c>
    </row>
    <row r="3620" spans="1:14">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c r="M3620" s="141">
        <f t="shared" si="2"/>
        <v>1.5100000000000002E-2</v>
      </c>
      <c r="N3620" s="141">
        <f t="shared" si="3"/>
        <v>1.4100000000000001E-2</v>
      </c>
    </row>
    <row r="3621" spans="1:14">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c r="M3621" s="141">
        <f t="shared" si="2"/>
        <v>1.4700000000000001E-2</v>
      </c>
      <c r="N3621" s="141">
        <f t="shared" si="3"/>
        <v>1.3900000000000001E-2</v>
      </c>
    </row>
    <row r="3622" spans="1:14">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c r="M3622" s="141">
        <f t="shared" si="2"/>
        <v>1.44E-2</v>
      </c>
      <c r="N3622" s="141">
        <f t="shared" si="3"/>
        <v>1.3399999999999999E-2</v>
      </c>
    </row>
    <row r="3623" spans="1:14">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c r="M3623" s="141">
        <f t="shared" si="2"/>
        <v>1.3899999999999999E-2</v>
      </c>
      <c r="N3623" s="141">
        <f t="shared" si="3"/>
        <v>1.3099999999999999E-2</v>
      </c>
    </row>
    <row r="3624" spans="1:14">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c r="M3624" s="141">
        <f t="shared" si="2"/>
        <v>1.41E-2</v>
      </c>
      <c r="N3624" s="141">
        <f t="shared" si="3"/>
        <v>1.3099999999999999E-2</v>
      </c>
    </row>
    <row r="3625" spans="1:14">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c r="M3625" s="141">
        <f t="shared" si="2"/>
        <v>1.4500000000000001E-2</v>
      </c>
      <c r="N3625" s="141">
        <f t="shared" si="3"/>
        <v>1.35E-2</v>
      </c>
    </row>
    <row r="3626" spans="1:14">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c r="M3626" s="141">
        <f t="shared" si="2"/>
        <v>1.4500000000000001E-2</v>
      </c>
      <c r="N3626" s="141">
        <f t="shared" si="3"/>
        <v>1.35E-2</v>
      </c>
    </row>
    <row r="3627" spans="1:14">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c r="M3627" s="141">
        <f t="shared" si="2"/>
        <v>1.5100000000000002E-2</v>
      </c>
      <c r="N3627" s="141">
        <f t="shared" si="3"/>
        <v>1.3600000000000003E-2</v>
      </c>
    </row>
    <row r="3628" spans="1:14">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c r="M3628" s="141">
        <f t="shared" si="2"/>
        <v>1.4200000000000001E-2</v>
      </c>
      <c r="N3628" s="141">
        <f t="shared" si="3"/>
        <v>1.29E-2</v>
      </c>
    </row>
    <row r="3629" spans="1:14">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c r="M3629" s="141">
        <f t="shared" si="2"/>
        <v>1.3499999999999998E-2</v>
      </c>
      <c r="N3629" s="141">
        <f t="shared" si="3"/>
        <v>1.1899999999999999E-2</v>
      </c>
    </row>
    <row r="3630" spans="1:14">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c r="M3630" s="141">
        <f t="shared" si="2"/>
        <v>1.3999999999999999E-2</v>
      </c>
      <c r="N3630" s="141">
        <f t="shared" si="3"/>
        <v>1.2299999999999998E-2</v>
      </c>
    </row>
    <row r="3631" spans="1:14">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c r="M3631" s="141">
        <f t="shared" si="2"/>
        <v>1.38E-2</v>
      </c>
      <c r="N3631" s="141">
        <f t="shared" si="3"/>
        <v>1.23E-2</v>
      </c>
    </row>
    <row r="3632" spans="1:14">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c r="M3632" s="141">
        <f t="shared" si="2"/>
        <v>1.3999999999999999E-2</v>
      </c>
      <c r="N3632" s="141">
        <f t="shared" si="3"/>
        <v>1.24E-2</v>
      </c>
    </row>
    <row r="3633" spans="1:14">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c r="M3633" s="141">
        <f t="shared" si="2"/>
        <v>1.3899999999999999E-2</v>
      </c>
      <c r="N3633" s="141">
        <f t="shared" si="3"/>
        <v>1.23E-2</v>
      </c>
    </row>
    <row r="3634" spans="1:14">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c r="M3634" s="141">
        <f t="shared" si="2"/>
        <v>1.44E-2</v>
      </c>
      <c r="N3634" s="141">
        <f t="shared" si="3"/>
        <v>1.26E-2</v>
      </c>
    </row>
    <row r="3635" spans="1:14">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c r="M3635" s="141">
        <f t="shared" si="2"/>
        <v>1.3899999999999999E-2</v>
      </c>
      <c r="N3635" s="141">
        <f t="shared" si="3"/>
        <v>1.24E-2</v>
      </c>
    </row>
    <row r="3636" spans="1:14">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c r="M3636" s="141">
        <f t="shared" si="2"/>
        <v>1.3899999999999999E-2</v>
      </c>
      <c r="N3636" s="141">
        <f t="shared" si="3"/>
        <v>1.2199999999999999E-2</v>
      </c>
    </row>
    <row r="3637" spans="1:14">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c r="M3637" s="141">
        <f t="shared" si="2"/>
        <v>1.3699999999999999E-2</v>
      </c>
      <c r="N3637" s="141">
        <f t="shared" si="3"/>
        <v>1.1999999999999999E-2</v>
      </c>
    </row>
    <row r="3638" spans="1:14">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c r="M3638" s="141">
        <f t="shared" si="2"/>
        <v>1.38E-2</v>
      </c>
      <c r="N3638" s="141">
        <f t="shared" si="3"/>
        <v>1.23E-2</v>
      </c>
    </row>
    <row r="3639" spans="1:14">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c r="M3639" s="141">
        <f t="shared" si="2"/>
        <v>1.3399999999999999E-2</v>
      </c>
      <c r="N3639" s="141">
        <f t="shared" si="3"/>
        <v>1.2E-2</v>
      </c>
    </row>
    <row r="3640" spans="1:14">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c r="M3640" s="141">
        <f t="shared" si="2"/>
        <v>1.2699999999999999E-2</v>
      </c>
      <c r="N3640" s="141">
        <f t="shared" si="3"/>
        <v>1.15E-2</v>
      </c>
    </row>
    <row r="3641" spans="1:14">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c r="M3641" s="141">
        <f t="shared" si="2"/>
        <v>1.2300000000000002E-2</v>
      </c>
      <c r="N3641" s="141">
        <f t="shared" si="3"/>
        <v>1.11E-2</v>
      </c>
    </row>
    <row r="3642" spans="1:14">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c r="M3642" s="141">
        <f t="shared" si="2"/>
        <v>1.2E-2</v>
      </c>
      <c r="N3642" s="141">
        <f t="shared" si="3"/>
        <v>1.11E-2</v>
      </c>
    </row>
    <row r="3643" spans="1:14">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c r="M3643" s="141">
        <f t="shared" si="2"/>
        <v>1.2699999999999999E-2</v>
      </c>
      <c r="N3643" s="141">
        <f t="shared" si="3"/>
        <v>1.14E-2</v>
      </c>
    </row>
    <row r="3644" spans="1:14">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c r="M3644" s="141">
        <f t="shared" si="2"/>
        <v>1.2799999999999999E-2</v>
      </c>
      <c r="N3644" s="141">
        <f t="shared" si="3"/>
        <v>1.15E-2</v>
      </c>
    </row>
    <row r="3645" spans="1:14">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c r="M3645" s="141">
        <f t="shared" si="2"/>
        <v>1.32E-2</v>
      </c>
      <c r="N3645" s="141">
        <f t="shared" si="3"/>
        <v>1.1599999999999999E-2</v>
      </c>
    </row>
    <row r="3646" spans="1:14">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c r="M3646" s="141">
        <f t="shared" si="2"/>
        <v>1.2699999999999999E-2</v>
      </c>
      <c r="N3646" s="141">
        <f t="shared" si="3"/>
        <v>1.14E-2</v>
      </c>
    </row>
    <row r="3647" spans="1:14">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c r="M3647" s="141">
        <f t="shared" si="2"/>
        <v>1.21E-2</v>
      </c>
      <c r="N3647" s="141">
        <f t="shared" si="3"/>
        <v>1.0800000000000001E-2</v>
      </c>
    </row>
    <row r="3648" spans="1:14">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c r="M3648" s="141">
        <f t="shared" si="2"/>
        <v>1.21E-2</v>
      </c>
      <c r="N3648" s="141">
        <f t="shared" si="3"/>
        <v>1.06E-2</v>
      </c>
    </row>
    <row r="3649" spans="1:14">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c r="M3649" s="141">
        <f t="shared" si="2"/>
        <v>1.09E-2</v>
      </c>
      <c r="N3649" s="141">
        <f t="shared" si="3"/>
        <v>9.7999999999999997E-3</v>
      </c>
    </row>
    <row r="3650" spans="1:14">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c r="M3650" s="141">
        <f t="shared" si="2"/>
        <v>1.1300000000000001E-2</v>
      </c>
      <c r="N3650" s="141">
        <f t="shared" si="3"/>
        <v>1.03E-2</v>
      </c>
    </row>
    <row r="3651" spans="1:14">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c r="M3651" s="141">
        <f t="shared" si="2"/>
        <v>1.2E-2</v>
      </c>
      <c r="N3651" s="141">
        <f t="shared" si="3"/>
        <v>1.0800000000000001E-2</v>
      </c>
    </row>
    <row r="3652" spans="1:14">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c r="M3652" s="141">
        <f t="shared" si="2"/>
        <v>1.1699999999999999E-2</v>
      </c>
      <c r="N3652" s="141">
        <f t="shared" si="3"/>
        <v>1.0699999999999999E-2</v>
      </c>
    </row>
    <row r="3653" spans="1:14">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c r="M3653" s="141">
        <f t="shared" si="2"/>
        <v>1.2E-2</v>
      </c>
      <c r="N3653" s="141">
        <f t="shared" si="3"/>
        <v>1.0800000000000001E-2</v>
      </c>
    </row>
    <row r="3654" spans="1:14">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c r="M3654" s="141">
        <f t="shared" si="2"/>
        <v>1.1900000000000001E-2</v>
      </c>
      <c r="N3654" s="141">
        <f t="shared" si="3"/>
        <v>1.0699999999999999E-2</v>
      </c>
    </row>
    <row r="3655" spans="1:14">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c r="M3655" s="141">
        <f t="shared" si="2"/>
        <v>1.15E-2</v>
      </c>
      <c r="N3655" s="141">
        <f t="shared" si="3"/>
        <v>1.0500000000000001E-2</v>
      </c>
    </row>
    <row r="3656" spans="1:14">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c r="M3656" s="141">
        <f t="shared" si="2"/>
        <v>1.1599999999999999E-2</v>
      </c>
      <c r="N3656" s="141">
        <f t="shared" si="3"/>
        <v>1.06E-2</v>
      </c>
    </row>
    <row r="3657" spans="1:14">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c r="M3657" s="141">
        <f t="shared" si="2"/>
        <v>1.1800000000000001E-2</v>
      </c>
      <c r="N3657" s="141">
        <f t="shared" si="3"/>
        <v>1.0800000000000001E-2</v>
      </c>
    </row>
    <row r="3658" spans="1:14">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c r="M3658" s="141">
        <f t="shared" si="2"/>
        <v>1.1699999999999999E-2</v>
      </c>
      <c r="N3658" s="141">
        <f t="shared" si="3"/>
        <v>1.0499999999999999E-2</v>
      </c>
    </row>
    <row r="3659" spans="1:14">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c r="M3659" s="141">
        <f t="shared" si="2"/>
        <v>1.0999999999999999E-2</v>
      </c>
      <c r="N3659" s="141">
        <f t="shared" si="3"/>
        <v>1.03E-2</v>
      </c>
    </row>
    <row r="3660" spans="1:14">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c r="M3660" s="141">
        <f t="shared" si="2"/>
        <v>1.09E-2</v>
      </c>
      <c r="N3660" s="141">
        <f t="shared" si="3"/>
        <v>1.0199999999999999E-2</v>
      </c>
    </row>
    <row r="3661" spans="1:14">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c r="M3661" s="141">
        <f t="shared" si="2"/>
        <v>1.09E-2</v>
      </c>
      <c r="N3661" s="141">
        <f t="shared" si="3"/>
        <v>1.0199999999999999E-2</v>
      </c>
    </row>
    <row r="3662" spans="1:14">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c r="M3662" s="141">
        <f t="shared" si="2"/>
        <v>1.1300000000000001E-2</v>
      </c>
      <c r="N3662" s="141">
        <f t="shared" si="3"/>
        <v>1.0200000000000001E-2</v>
      </c>
    </row>
    <row r="3663" spans="1:14">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c r="M3663" s="141">
        <f t="shared" si="2"/>
        <v>1.21E-2</v>
      </c>
      <c r="N3663" s="141">
        <f t="shared" si="3"/>
        <v>1.1000000000000001E-2</v>
      </c>
    </row>
    <row r="3664" spans="1:14">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c r="M3664" s="141">
        <f t="shared" si="2"/>
        <v>1.2300000000000002E-2</v>
      </c>
      <c r="N3664" s="141">
        <f t="shared" si="3"/>
        <v>1.1000000000000001E-2</v>
      </c>
    </row>
    <row r="3665" spans="1:14">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c r="M3665" s="141">
        <f t="shared" si="2"/>
        <v>1.26E-2</v>
      </c>
      <c r="N3665" s="141">
        <f t="shared" si="3"/>
        <v>1.1200000000000002E-2</v>
      </c>
    </row>
    <row r="3666" spans="1:14">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c r="M3666" s="141">
        <f t="shared" si="2"/>
        <v>1.2500000000000001E-2</v>
      </c>
      <c r="N3666" s="141">
        <f t="shared" si="3"/>
        <v>1.1200000000000002E-2</v>
      </c>
    </row>
    <row r="3667" spans="1:14">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c r="M3667" s="141">
        <f t="shared" si="2"/>
        <v>1.26E-2</v>
      </c>
      <c r="N3667" s="141">
        <f t="shared" si="3"/>
        <v>1.1300000000000001E-2</v>
      </c>
    </row>
    <row r="3668" spans="1:14">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c r="M3668" s="141">
        <f t="shared" si="2"/>
        <v>1.1900000000000001E-2</v>
      </c>
      <c r="N3668" s="141">
        <f t="shared" si="3"/>
        <v>1.06E-2</v>
      </c>
    </row>
    <row r="3669" spans="1:14">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c r="M3669" s="141">
        <f t="shared" si="2"/>
        <v>1.1599999999999999E-2</v>
      </c>
      <c r="N3669" s="141">
        <f t="shared" si="3"/>
        <v>1.0500000000000001E-2</v>
      </c>
    </row>
    <row r="3670" spans="1:14">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c r="M3670" s="141">
        <f t="shared" si="2"/>
        <v>1.1599999999999999E-2</v>
      </c>
      <c r="N3670" s="141">
        <f t="shared" si="3"/>
        <v>1.03E-2</v>
      </c>
    </row>
    <row r="3671" spans="1:14">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c r="M3671" s="141">
        <f t="shared" si="2"/>
        <v>1.18E-2</v>
      </c>
      <c r="N3671" s="141">
        <f t="shared" si="3"/>
        <v>1.04E-2</v>
      </c>
    </row>
    <row r="3672" spans="1:14">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c r="M3672" s="141">
        <f t="shared" si="2"/>
        <v>1.15E-2</v>
      </c>
      <c r="N3672" s="141">
        <f t="shared" si="3"/>
        <v>1.0199999999999999E-2</v>
      </c>
    </row>
    <row r="3673" spans="1:14">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c r="M3673" s="141">
        <f t="shared" si="2"/>
        <v>1.17E-2</v>
      </c>
      <c r="N3673" s="141">
        <f t="shared" si="3"/>
        <v>1.03E-2</v>
      </c>
    </row>
    <row r="3674" spans="1:14">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c r="M3674" s="141">
        <f t="shared" si="2"/>
        <v>1.1600000000000001E-2</v>
      </c>
      <c r="N3674" s="141">
        <f t="shared" si="3"/>
        <v>1.0200000000000001E-2</v>
      </c>
    </row>
    <row r="3675" spans="1:14">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c r="M3675" s="141">
        <f t="shared" si="2"/>
        <v>1.2E-2</v>
      </c>
      <c r="N3675" s="141">
        <f t="shared" si="3"/>
        <v>1.0500000000000001E-2</v>
      </c>
    </row>
    <row r="3676" spans="1:14">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c r="M3676" s="141">
        <f t="shared" si="2"/>
        <v>1.2600000000000002E-2</v>
      </c>
      <c r="N3676" s="141">
        <f t="shared" si="3"/>
        <v>1.1200000000000002E-2</v>
      </c>
    </row>
    <row r="3677" spans="1:14">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c r="M3677" s="141">
        <f t="shared" si="2"/>
        <v>1.2500000000000001E-2</v>
      </c>
      <c r="N3677" s="141">
        <f t="shared" si="3"/>
        <v>1.09E-2</v>
      </c>
    </row>
    <row r="3678" spans="1:14">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c r="M3678" s="141">
        <f t="shared" si="2"/>
        <v>1.23E-2</v>
      </c>
      <c r="N3678" s="141">
        <f t="shared" si="3"/>
        <v>1.09E-2</v>
      </c>
    </row>
    <row r="3679" spans="1:14">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c r="M3679" s="141">
        <f t="shared" si="2"/>
        <v>1.21E-2</v>
      </c>
      <c r="N3679" s="141">
        <f t="shared" si="3"/>
        <v>1.09E-2</v>
      </c>
    </row>
    <row r="3680" spans="1:14">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c r="M3680" s="141">
        <f t="shared" si="2"/>
        <v>1.2400000000000001E-2</v>
      </c>
      <c r="N3680" s="141">
        <f t="shared" si="3"/>
        <v>1.1000000000000001E-2</v>
      </c>
    </row>
    <row r="3681" spans="1:14">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c r="M3681" s="141">
        <f t="shared" ref="M3681:M3744" si="4">J3681-B3681</f>
        <v>1.23E-2</v>
      </c>
      <c r="N3681" s="141">
        <f t="shared" ref="N3681:N3744" si="5">J3681-F3681</f>
        <v>1.11E-2</v>
      </c>
    </row>
    <row r="3682" spans="1:14">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c r="M3682" s="141">
        <f t="shared" si="4"/>
        <v>1.21E-2</v>
      </c>
      <c r="N3682" s="141">
        <f t="shared" si="5"/>
        <v>1.09E-2</v>
      </c>
    </row>
    <row r="3683" spans="1:14">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c r="M3683" s="141">
        <f t="shared" si="4"/>
        <v>1.2500000000000001E-2</v>
      </c>
      <c r="N3683" s="141">
        <f t="shared" si="5"/>
        <v>1.1200000000000002E-2</v>
      </c>
    </row>
    <row r="3684" spans="1:14">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c r="M3684" s="141">
        <f t="shared" si="4"/>
        <v>1.2999999999999999E-2</v>
      </c>
      <c r="N3684" s="141">
        <f t="shared" si="5"/>
        <v>1.1599999999999999E-2</v>
      </c>
    </row>
    <row r="3685" spans="1:14">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c r="M3685" s="141">
        <f t="shared" si="4"/>
        <v>1.2700000000000001E-2</v>
      </c>
      <c r="N3685" s="141">
        <f t="shared" si="5"/>
        <v>1.1300000000000001E-2</v>
      </c>
    </row>
    <row r="3686" spans="1:14">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c r="M3686" s="141">
        <f t="shared" si="4"/>
        <v>1.2200000000000001E-2</v>
      </c>
      <c r="N3686" s="141">
        <f t="shared" si="5"/>
        <v>1.0700000000000001E-2</v>
      </c>
    </row>
    <row r="3687" spans="1:14">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c r="M3687" s="141">
        <f t="shared" si="4"/>
        <v>1.2700000000000001E-2</v>
      </c>
      <c r="N3687" s="141">
        <f t="shared" si="5"/>
        <v>1.1200000000000002E-2</v>
      </c>
    </row>
    <row r="3688" spans="1:14">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c r="M3688" s="141">
        <f t="shared" si="4"/>
        <v>1.2500000000000001E-2</v>
      </c>
      <c r="N3688" s="141">
        <f t="shared" si="5"/>
        <v>1.1200000000000002E-2</v>
      </c>
    </row>
    <row r="3689" spans="1:14">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c r="M3689" s="141">
        <f t="shared" si="4"/>
        <v>1.2E-2</v>
      </c>
      <c r="N3689" s="141">
        <f t="shared" si="5"/>
        <v>1.0700000000000001E-2</v>
      </c>
    </row>
    <row r="3690" spans="1:14">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c r="M3690" s="141">
        <f t="shared" si="4"/>
        <v>1.23E-2</v>
      </c>
      <c r="N3690" s="141">
        <f t="shared" si="5"/>
        <v>1.1000000000000001E-2</v>
      </c>
    </row>
    <row r="3691" spans="1:14">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c r="M3691" s="141">
        <f t="shared" si="4"/>
        <v>1.26E-2</v>
      </c>
      <c r="N3691" s="141">
        <f t="shared" si="5"/>
        <v>1.11E-2</v>
      </c>
    </row>
    <row r="3692" spans="1:14">
      <c r="A3692" s="4">
        <v>44456</v>
      </c>
      <c r="B3692" s="180">
        <v>8.0000000000000004E-4</v>
      </c>
      <c r="C3692" s="180">
        <v>4.0000000000000002E-4</v>
      </c>
      <c r="D3692" s="180">
        <v>5.0000000000000001E-4</v>
      </c>
      <c r="E3692" s="180">
        <v>7.000000000000001E-4</v>
      </c>
      <c r="F3692" s="180">
        <v>2.3E-3</v>
      </c>
      <c r="G3692" s="180">
        <v>4.6999999999999993E-3</v>
      </c>
      <c r="H3692" s="180">
        <v>8.8000000000000005E-3</v>
      </c>
      <c r="I3692" s="180">
        <v>1.1699999999999999E-2</v>
      </c>
      <c r="J3692" s="180">
        <v>1.37E-2</v>
      </c>
      <c r="K3692" s="180">
        <v>1.8500000000000003E-2</v>
      </c>
      <c r="L3692" s="180">
        <v>1.9099999999999999E-2</v>
      </c>
      <c r="M3692" s="141">
        <f t="shared" si="4"/>
        <v>1.29E-2</v>
      </c>
      <c r="N3692" s="141">
        <f t="shared" si="5"/>
        <v>1.14E-2</v>
      </c>
    </row>
    <row r="3693" spans="1:14">
      <c r="A3693" s="4">
        <v>44459</v>
      </c>
      <c r="B3693" s="180">
        <v>8.0000000000000004E-4</v>
      </c>
      <c r="C3693" s="180">
        <v>4.0000000000000002E-4</v>
      </c>
      <c r="D3693" s="180">
        <v>5.0000000000000001E-4</v>
      </c>
      <c r="E3693" s="180">
        <v>7.000000000000001E-4</v>
      </c>
      <c r="F3693" s="180">
        <v>2.3E-3</v>
      </c>
      <c r="G3693" s="180">
        <v>4.5000000000000005E-3</v>
      </c>
      <c r="H3693" s="180">
        <v>8.3000000000000001E-3</v>
      </c>
      <c r="I3693" s="180">
        <v>1.1200000000000002E-2</v>
      </c>
      <c r="J3693" s="180">
        <v>1.3100000000000001E-2</v>
      </c>
      <c r="K3693" s="180">
        <v>1.7899999999999999E-2</v>
      </c>
      <c r="L3693" s="180">
        <v>1.8500000000000003E-2</v>
      </c>
      <c r="M3693" s="141">
        <f t="shared" si="4"/>
        <v>1.23E-2</v>
      </c>
      <c r="N3693" s="141">
        <f t="shared" si="5"/>
        <v>1.0800000000000001E-2</v>
      </c>
    </row>
    <row r="3694" spans="1:14">
      <c r="A3694" s="4">
        <v>44460</v>
      </c>
      <c r="B3694" s="180">
        <v>8.0000000000000004E-4</v>
      </c>
      <c r="C3694" s="180">
        <v>2.9999999999999997E-4</v>
      </c>
      <c r="D3694" s="180">
        <v>4.0000000000000002E-4</v>
      </c>
      <c r="E3694" s="180">
        <v>7.000000000000001E-4</v>
      </c>
      <c r="F3694" s="180">
        <v>2.2000000000000001E-3</v>
      </c>
      <c r="G3694" s="180">
        <v>4.5999999999999999E-3</v>
      </c>
      <c r="H3694" s="180">
        <v>8.3999999999999995E-3</v>
      </c>
      <c r="I3694" s="180">
        <v>1.1299999999999999E-2</v>
      </c>
      <c r="J3694" s="180">
        <v>1.3300000000000001E-2</v>
      </c>
      <c r="K3694" s="180">
        <v>1.8100000000000002E-2</v>
      </c>
      <c r="L3694" s="180">
        <v>1.8600000000000002E-2</v>
      </c>
      <c r="M3694" s="141">
        <f t="shared" si="4"/>
        <v>1.2500000000000001E-2</v>
      </c>
      <c r="N3694" s="141">
        <f t="shared" si="5"/>
        <v>1.11E-2</v>
      </c>
    </row>
    <row r="3695" spans="1:14">
      <c r="A3695" s="4">
        <v>44461</v>
      </c>
      <c r="B3695" s="180">
        <v>8.0000000000000004E-4</v>
      </c>
      <c r="C3695" s="180">
        <v>2.9999999999999997E-4</v>
      </c>
      <c r="D3695" s="180">
        <v>5.0000000000000001E-4</v>
      </c>
      <c r="E3695" s="180">
        <v>8.0000000000000004E-4</v>
      </c>
      <c r="F3695" s="180">
        <v>2.5000000000000001E-3</v>
      </c>
      <c r="G3695" s="180">
        <v>4.7999999999999996E-3</v>
      </c>
      <c r="H3695" s="180">
        <v>8.6E-3</v>
      </c>
      <c r="I3695" s="180">
        <v>1.1299999999999999E-2</v>
      </c>
      <c r="J3695" s="180">
        <v>1.32E-2</v>
      </c>
      <c r="K3695" s="180">
        <v>1.78E-2</v>
      </c>
      <c r="L3695" s="180">
        <v>1.84E-2</v>
      </c>
      <c r="M3695" s="141">
        <f t="shared" si="4"/>
        <v>1.24E-2</v>
      </c>
      <c r="N3695" s="141">
        <f t="shared" si="5"/>
        <v>1.0699999999999999E-2</v>
      </c>
    </row>
    <row r="3696" spans="1:14">
      <c r="A3696" s="4">
        <v>44462</v>
      </c>
      <c r="B3696" s="180">
        <v>8.0000000000000004E-4</v>
      </c>
      <c r="C3696" s="180">
        <v>2.9999999999999997E-4</v>
      </c>
      <c r="D3696" s="180">
        <v>4.0000000000000002E-4</v>
      </c>
      <c r="E3696" s="180">
        <v>8.0000000000000004E-4</v>
      </c>
      <c r="F3696" s="180">
        <v>2.7000000000000001E-3</v>
      </c>
      <c r="G3696" s="180">
        <v>5.3E-3</v>
      </c>
      <c r="H3696" s="180">
        <v>9.3999999999999986E-3</v>
      </c>
      <c r="I3696" s="180">
        <v>1.2199999999999999E-2</v>
      </c>
      <c r="J3696" s="180">
        <v>1.41E-2</v>
      </c>
      <c r="K3696" s="180">
        <v>1.8700000000000001E-2</v>
      </c>
      <c r="L3696" s="180">
        <v>1.9199999999999998E-2</v>
      </c>
      <c r="M3696" s="141">
        <f t="shared" si="4"/>
        <v>1.3299999999999999E-2</v>
      </c>
      <c r="N3696" s="141">
        <f t="shared" si="5"/>
        <v>1.14E-2</v>
      </c>
    </row>
    <row r="3697" spans="1:14">
      <c r="A3697" s="4">
        <v>44463</v>
      </c>
      <c r="B3697" s="180">
        <v>8.0000000000000004E-4</v>
      </c>
      <c r="C3697" s="180">
        <v>2.9999999999999997E-4</v>
      </c>
      <c r="D3697" s="180">
        <v>5.0000000000000001E-4</v>
      </c>
      <c r="E3697" s="180">
        <v>8.0000000000000004E-4</v>
      </c>
      <c r="F3697" s="180">
        <v>2.8999999999999998E-3</v>
      </c>
      <c r="G3697" s="180">
        <v>5.5000000000000005E-3</v>
      </c>
      <c r="H3697" s="180">
        <v>9.7000000000000003E-3</v>
      </c>
      <c r="I3697" s="180">
        <v>1.2699999999999999E-2</v>
      </c>
      <c r="J3697" s="180">
        <v>1.47E-2</v>
      </c>
      <c r="K3697" s="180">
        <v>1.9400000000000001E-2</v>
      </c>
      <c r="L3697" s="180">
        <v>1.9900000000000001E-2</v>
      </c>
      <c r="M3697" s="141">
        <f t="shared" si="4"/>
        <v>1.3899999999999999E-2</v>
      </c>
      <c r="N3697" s="141">
        <f t="shared" si="5"/>
        <v>1.18E-2</v>
      </c>
    </row>
    <row r="3698" spans="1:14">
      <c r="A3698" s="4">
        <v>44466</v>
      </c>
      <c r="B3698" s="180">
        <v>8.0000000000000004E-4</v>
      </c>
      <c r="C3698" s="180">
        <v>4.0000000000000002E-4</v>
      </c>
      <c r="D3698" s="180">
        <v>5.0000000000000001E-4</v>
      </c>
      <c r="E3698" s="180">
        <v>8.9999999999999998E-4</v>
      </c>
      <c r="F3698" s="180">
        <v>3.0999999999999999E-3</v>
      </c>
      <c r="G3698" s="180">
        <v>5.6000000000000008E-3</v>
      </c>
      <c r="H3698" s="180">
        <v>9.7999999999999997E-3</v>
      </c>
      <c r="I3698" s="180">
        <v>1.3000000000000001E-2</v>
      </c>
      <c r="J3698" s="180">
        <v>1.4800000000000001E-2</v>
      </c>
      <c r="K3698" s="180">
        <v>1.95E-2</v>
      </c>
      <c r="L3698" s="180">
        <v>1.9900000000000001E-2</v>
      </c>
      <c r="M3698" s="141">
        <f t="shared" si="4"/>
        <v>1.4E-2</v>
      </c>
      <c r="N3698" s="141">
        <f t="shared" si="5"/>
        <v>1.17E-2</v>
      </c>
    </row>
    <row r="3699" spans="1:14">
      <c r="A3699" s="4">
        <v>44467</v>
      </c>
      <c r="B3699" s="180">
        <v>8.0000000000000004E-4</v>
      </c>
      <c r="C3699" s="180">
        <v>4.0000000000000002E-4</v>
      </c>
      <c r="D3699" s="180">
        <v>5.9999999999999995E-4</v>
      </c>
      <c r="E3699" s="180">
        <v>8.9999999999999998E-4</v>
      </c>
      <c r="F3699" s="180">
        <v>3.0999999999999999E-3</v>
      </c>
      <c r="G3699" s="180">
        <v>5.5000000000000005E-3</v>
      </c>
      <c r="H3699" s="180">
        <v>1.0200000000000001E-2</v>
      </c>
      <c r="I3699" s="180">
        <v>1.34E-2</v>
      </c>
      <c r="J3699" s="180">
        <v>1.54E-2</v>
      </c>
      <c r="K3699" s="180">
        <v>2.0199999999999999E-2</v>
      </c>
      <c r="L3699" s="180">
        <v>2.07E-2</v>
      </c>
      <c r="M3699" s="141">
        <f t="shared" si="4"/>
        <v>1.46E-2</v>
      </c>
      <c r="N3699" s="141">
        <f t="shared" si="5"/>
        <v>1.23E-2</v>
      </c>
    </row>
    <row r="3700" spans="1:14">
      <c r="A3700" s="4">
        <v>44468</v>
      </c>
      <c r="B3700" s="180">
        <v>8.0000000000000004E-4</v>
      </c>
      <c r="C3700" s="180">
        <v>4.0000000000000002E-4</v>
      </c>
      <c r="D3700" s="180">
        <v>5.0000000000000001E-4</v>
      </c>
      <c r="E3700" s="180">
        <v>8.9999999999999998E-4</v>
      </c>
      <c r="F3700" s="180">
        <v>3.0000000000000001E-3</v>
      </c>
      <c r="G3700" s="180">
        <v>5.5000000000000005E-3</v>
      </c>
      <c r="H3700" s="180">
        <v>1.01E-2</v>
      </c>
      <c r="I3700" s="180">
        <v>1.34E-2</v>
      </c>
      <c r="J3700" s="180">
        <v>1.55E-2</v>
      </c>
      <c r="K3700" s="180">
        <v>2.0400000000000001E-2</v>
      </c>
      <c r="L3700" s="180">
        <v>2.0899999999999998E-2</v>
      </c>
      <c r="M3700" s="141">
        <f t="shared" si="4"/>
        <v>1.47E-2</v>
      </c>
      <c r="N3700" s="141">
        <f t="shared" si="5"/>
        <v>1.2500000000000001E-2</v>
      </c>
    </row>
    <row r="3701" spans="1:14">
      <c r="A3701" s="4">
        <v>44469</v>
      </c>
      <c r="B3701" s="180">
        <v>5.9999999999999995E-4</v>
      </c>
      <c r="C3701" s="180">
        <v>4.0000000000000002E-4</v>
      </c>
      <c r="D3701" s="180">
        <v>5.0000000000000001E-4</v>
      </c>
      <c r="E3701" s="180">
        <v>8.9999999999999998E-4</v>
      </c>
      <c r="F3701" s="180">
        <v>2.8000000000000004E-3</v>
      </c>
      <c r="G3701" s="180">
        <v>5.3E-3</v>
      </c>
      <c r="H3701" s="180">
        <v>9.7999999999999997E-3</v>
      </c>
      <c r="I3701" s="180">
        <v>1.32E-2</v>
      </c>
      <c r="J3701" s="180">
        <v>1.52E-2</v>
      </c>
      <c r="K3701" s="180">
        <v>2.0199999999999999E-2</v>
      </c>
      <c r="L3701" s="180">
        <v>2.0799999999999999E-2</v>
      </c>
      <c r="M3701" s="141">
        <f t="shared" si="4"/>
        <v>1.46E-2</v>
      </c>
      <c r="N3701" s="141">
        <f t="shared" si="5"/>
        <v>1.24E-2</v>
      </c>
    </row>
    <row r="3702" spans="1:14">
      <c r="A3702" s="4">
        <v>44470</v>
      </c>
      <c r="B3702" s="180">
        <v>8.0000000000000004E-4</v>
      </c>
      <c r="C3702" s="180">
        <v>4.0000000000000002E-4</v>
      </c>
      <c r="D3702" s="180">
        <v>5.0000000000000001E-4</v>
      </c>
      <c r="E3702" s="180">
        <v>8.9999999999999998E-4</v>
      </c>
      <c r="F3702" s="180">
        <v>2.7000000000000001E-3</v>
      </c>
      <c r="G3702" s="180">
        <v>4.8999999999999998E-3</v>
      </c>
      <c r="H3702" s="180">
        <v>9.300000000000001E-3</v>
      </c>
      <c r="I3702" s="180">
        <v>1.26E-2</v>
      </c>
      <c r="J3702" s="180">
        <v>1.4800000000000001E-2</v>
      </c>
      <c r="K3702" s="180">
        <v>1.9900000000000001E-2</v>
      </c>
      <c r="L3702" s="180">
        <v>2.0400000000000001E-2</v>
      </c>
      <c r="M3702" s="141">
        <f t="shared" si="4"/>
        <v>1.4E-2</v>
      </c>
      <c r="N3702" s="141">
        <f t="shared" si="5"/>
        <v>1.21E-2</v>
      </c>
    </row>
    <row r="3703" spans="1:14">
      <c r="A3703" s="4">
        <v>44473</v>
      </c>
      <c r="B3703" s="180">
        <v>8.0000000000000004E-4</v>
      </c>
      <c r="C3703" s="180">
        <v>4.0000000000000002E-4</v>
      </c>
      <c r="D3703" s="180">
        <v>5.9999999999999995E-4</v>
      </c>
      <c r="E3703" s="180">
        <v>8.9999999999999998E-4</v>
      </c>
      <c r="F3703" s="180">
        <v>2.7000000000000001E-3</v>
      </c>
      <c r="G3703" s="180">
        <v>5.1999999999999998E-3</v>
      </c>
      <c r="H3703" s="180">
        <v>9.4999999999999998E-3</v>
      </c>
      <c r="I3703" s="180">
        <v>1.2699999999999999E-2</v>
      </c>
      <c r="J3703" s="180">
        <v>1.49E-2</v>
      </c>
      <c r="K3703" s="180">
        <v>1.9900000000000001E-2</v>
      </c>
      <c r="L3703" s="180">
        <v>2.0499999999999997E-2</v>
      </c>
      <c r="M3703" s="141">
        <f t="shared" si="4"/>
        <v>1.41E-2</v>
      </c>
      <c r="N3703" s="141">
        <f t="shared" si="5"/>
        <v>1.2199999999999999E-2</v>
      </c>
    </row>
    <row r="3704" spans="1:14">
      <c r="A3704" s="4">
        <v>44474</v>
      </c>
      <c r="B3704" s="180">
        <v>8.0000000000000004E-4</v>
      </c>
      <c r="C3704" s="180">
        <v>4.0000000000000002E-4</v>
      </c>
      <c r="D3704" s="180">
        <v>5.9999999999999995E-4</v>
      </c>
      <c r="E3704" s="180">
        <v>8.9999999999999998E-4</v>
      </c>
      <c r="F3704" s="180">
        <v>2.8000000000000004E-3</v>
      </c>
      <c r="G3704" s="180">
        <v>5.4000000000000003E-3</v>
      </c>
      <c r="H3704" s="180">
        <v>9.7999999999999997E-3</v>
      </c>
      <c r="I3704" s="180">
        <v>1.32E-2</v>
      </c>
      <c r="J3704" s="180">
        <v>1.54E-2</v>
      </c>
      <c r="K3704" s="180">
        <v>2.0400000000000001E-2</v>
      </c>
      <c r="L3704" s="180">
        <v>2.1000000000000001E-2</v>
      </c>
      <c r="M3704" s="141">
        <f t="shared" si="4"/>
        <v>1.46E-2</v>
      </c>
      <c r="N3704" s="141">
        <f t="shared" si="5"/>
        <v>1.26E-2</v>
      </c>
    </row>
    <row r="3705" spans="1:14">
      <c r="A3705" s="4">
        <v>44475</v>
      </c>
      <c r="B3705" s="180">
        <v>8.0000000000000004E-4</v>
      </c>
      <c r="C3705" s="180">
        <v>4.0000000000000002E-4</v>
      </c>
      <c r="D3705" s="180">
        <v>5.9999999999999995E-4</v>
      </c>
      <c r="E3705" s="180">
        <v>1E-3</v>
      </c>
      <c r="F3705" s="180">
        <v>3.0000000000000001E-3</v>
      </c>
      <c r="G3705" s="180">
        <v>5.5000000000000005E-3</v>
      </c>
      <c r="H3705" s="180">
        <v>9.8999999999999991E-3</v>
      </c>
      <c r="I3705" s="180">
        <v>1.32E-2</v>
      </c>
      <c r="J3705" s="180">
        <v>1.5300000000000001E-2</v>
      </c>
      <c r="K3705" s="180">
        <v>2.0199999999999999E-2</v>
      </c>
      <c r="L3705" s="180">
        <v>2.0799999999999999E-2</v>
      </c>
      <c r="M3705" s="141">
        <f t="shared" si="4"/>
        <v>1.4500000000000001E-2</v>
      </c>
      <c r="N3705" s="141">
        <f t="shared" si="5"/>
        <v>1.2300000000000002E-2</v>
      </c>
    </row>
    <row r="3706" spans="1:14">
      <c r="A3706" s="4">
        <v>44476</v>
      </c>
      <c r="B3706" s="180">
        <v>8.0000000000000004E-4</v>
      </c>
      <c r="C3706" s="180">
        <v>5.0000000000000001E-4</v>
      </c>
      <c r="D3706" s="180">
        <v>5.9999999999999995E-4</v>
      </c>
      <c r="E3706" s="180">
        <v>1E-3</v>
      </c>
      <c r="F3706" s="180">
        <v>3.2000000000000002E-3</v>
      </c>
      <c r="G3706" s="180">
        <v>5.6999999999999993E-3</v>
      </c>
      <c r="H3706" s="180">
        <v>1.0200000000000001E-2</v>
      </c>
      <c r="I3706" s="180">
        <v>1.3600000000000001E-2</v>
      </c>
      <c r="J3706" s="180">
        <v>1.5800000000000002E-2</v>
      </c>
      <c r="K3706" s="180">
        <v>2.0799999999999999E-2</v>
      </c>
      <c r="L3706" s="180">
        <v>2.1299999999999999E-2</v>
      </c>
      <c r="M3706" s="141">
        <f t="shared" si="4"/>
        <v>1.5000000000000001E-2</v>
      </c>
      <c r="N3706" s="141">
        <f t="shared" si="5"/>
        <v>1.2600000000000002E-2</v>
      </c>
    </row>
    <row r="3707" spans="1:14">
      <c r="A3707" s="4">
        <v>44477</v>
      </c>
      <c r="B3707" s="180">
        <v>8.0000000000000004E-4</v>
      </c>
      <c r="C3707" s="180">
        <v>5.0000000000000001E-4</v>
      </c>
      <c r="D3707" s="180">
        <v>7.000000000000001E-4</v>
      </c>
      <c r="E3707" s="180">
        <v>8.9999999999999998E-4</v>
      </c>
      <c r="F3707" s="180">
        <v>3.2000000000000002E-3</v>
      </c>
      <c r="G3707" s="180">
        <v>5.8999999999999999E-3</v>
      </c>
      <c r="H3707" s="180">
        <v>1.0500000000000001E-2</v>
      </c>
      <c r="I3707" s="180">
        <v>1.3899999999999999E-2</v>
      </c>
      <c r="J3707" s="180">
        <v>1.61E-2</v>
      </c>
      <c r="K3707" s="180">
        <v>2.1099999999999997E-2</v>
      </c>
      <c r="L3707" s="180">
        <v>2.1600000000000001E-2</v>
      </c>
      <c r="M3707" s="141">
        <f t="shared" si="4"/>
        <v>1.5299999999999999E-2</v>
      </c>
      <c r="N3707" s="141">
        <f t="shared" si="5"/>
        <v>1.29E-2</v>
      </c>
    </row>
    <row r="3708" spans="1:14">
      <c r="A3708" s="4">
        <v>44481</v>
      </c>
      <c r="B3708" s="180">
        <v>8.0000000000000004E-4</v>
      </c>
      <c r="C3708" s="180">
        <v>5.9999999999999995E-4</v>
      </c>
      <c r="D3708" s="180">
        <v>5.9999999999999995E-4</v>
      </c>
      <c r="E3708" s="180">
        <v>1E-3</v>
      </c>
      <c r="F3708" s="180">
        <v>3.4999999999999996E-3</v>
      </c>
      <c r="G3708" s="180">
        <v>6.4000000000000003E-3</v>
      </c>
      <c r="H3708" s="180">
        <v>1.0800000000000001E-2</v>
      </c>
      <c r="I3708" s="180">
        <v>1.3899999999999999E-2</v>
      </c>
      <c r="J3708" s="180">
        <v>1.5900000000000001E-2</v>
      </c>
      <c r="K3708" s="180">
        <v>2.0499999999999997E-2</v>
      </c>
      <c r="L3708" s="180">
        <v>2.1000000000000001E-2</v>
      </c>
      <c r="M3708" s="141">
        <f t="shared" si="4"/>
        <v>1.5100000000000001E-2</v>
      </c>
      <c r="N3708" s="141">
        <f t="shared" si="5"/>
        <v>1.2400000000000001E-2</v>
      </c>
    </row>
    <row r="3709" spans="1:14">
      <c r="A3709" s="4">
        <v>44482</v>
      </c>
      <c r="B3709" s="180">
        <v>8.0000000000000004E-4</v>
      </c>
      <c r="C3709" s="180">
        <v>5.0000000000000001E-4</v>
      </c>
      <c r="D3709" s="180">
        <v>5.9999999999999995E-4</v>
      </c>
      <c r="E3709" s="180">
        <v>1.1000000000000001E-3</v>
      </c>
      <c r="F3709" s="180">
        <v>3.7000000000000002E-3</v>
      </c>
      <c r="G3709" s="180">
        <v>6.6E-3</v>
      </c>
      <c r="H3709" s="180">
        <v>1.09E-2</v>
      </c>
      <c r="I3709" s="180">
        <v>1.38E-2</v>
      </c>
      <c r="J3709" s="180">
        <v>1.5600000000000001E-2</v>
      </c>
      <c r="K3709" s="180">
        <v>0.02</v>
      </c>
      <c r="L3709" s="180">
        <v>2.0499999999999997E-2</v>
      </c>
      <c r="M3709" s="141">
        <f t="shared" si="4"/>
        <v>1.4800000000000001E-2</v>
      </c>
      <c r="N3709" s="141">
        <f t="shared" si="5"/>
        <v>1.1900000000000001E-2</v>
      </c>
    </row>
    <row r="3710" spans="1:14">
      <c r="A3710" s="4">
        <v>44483</v>
      </c>
      <c r="B3710" s="180">
        <v>8.0000000000000004E-4</v>
      </c>
      <c r="C3710" s="180">
        <v>5.0000000000000001E-4</v>
      </c>
      <c r="D3710" s="180">
        <v>5.9999999999999995E-4</v>
      </c>
      <c r="E3710" s="180">
        <v>1E-3</v>
      </c>
      <c r="F3710" s="180">
        <v>3.5999999999999999E-3</v>
      </c>
      <c r="G3710" s="180">
        <v>6.1999999999999998E-3</v>
      </c>
      <c r="H3710" s="180">
        <v>1.0500000000000001E-2</v>
      </c>
      <c r="I3710" s="180">
        <v>1.34E-2</v>
      </c>
      <c r="J3710" s="180">
        <v>1.52E-2</v>
      </c>
      <c r="K3710" s="180">
        <v>1.9699999999999999E-2</v>
      </c>
      <c r="L3710" s="180">
        <v>2.0199999999999999E-2</v>
      </c>
      <c r="M3710" s="141">
        <f t="shared" si="4"/>
        <v>1.44E-2</v>
      </c>
      <c r="N3710" s="141">
        <f t="shared" si="5"/>
        <v>1.1599999999999999E-2</v>
      </c>
    </row>
    <row r="3711" spans="1:14">
      <c r="A3711" s="4">
        <v>44484</v>
      </c>
      <c r="B3711" s="180">
        <v>8.0000000000000004E-4</v>
      </c>
      <c r="C3711" s="180">
        <v>5.0000000000000001E-4</v>
      </c>
      <c r="D3711" s="180">
        <v>5.9999999999999995E-4</v>
      </c>
      <c r="E3711" s="180">
        <v>1.1999999999999999E-3</v>
      </c>
      <c r="F3711" s="180">
        <v>4.0999999999999995E-3</v>
      </c>
      <c r="G3711" s="180">
        <v>6.9999999999999993E-3</v>
      </c>
      <c r="H3711" s="180">
        <v>1.1299999999999999E-2</v>
      </c>
      <c r="I3711" s="180">
        <v>1.4199999999999999E-2</v>
      </c>
      <c r="J3711" s="180">
        <v>1.5900000000000001E-2</v>
      </c>
      <c r="K3711" s="180">
        <v>2.0199999999999999E-2</v>
      </c>
      <c r="L3711" s="180">
        <v>2.0499999999999997E-2</v>
      </c>
      <c r="M3711" s="141">
        <f t="shared" si="4"/>
        <v>1.5100000000000001E-2</v>
      </c>
      <c r="N3711" s="141">
        <f t="shared" si="5"/>
        <v>1.1800000000000001E-2</v>
      </c>
    </row>
    <row r="3712" spans="1:14">
      <c r="A3712" s="4">
        <v>44487</v>
      </c>
      <c r="B3712" s="180">
        <v>8.0000000000000004E-4</v>
      </c>
      <c r="C3712" s="180">
        <v>5.9999999999999995E-4</v>
      </c>
      <c r="D3712" s="180">
        <v>5.9999999999999995E-4</v>
      </c>
      <c r="E3712" s="180">
        <v>1.1000000000000001E-3</v>
      </c>
      <c r="F3712" s="180">
        <v>4.4000000000000003E-3</v>
      </c>
      <c r="G3712" s="180">
        <v>7.1999999999999998E-3</v>
      </c>
      <c r="H3712" s="180">
        <v>1.1599999999999999E-2</v>
      </c>
      <c r="I3712" s="180">
        <v>1.43E-2</v>
      </c>
      <c r="J3712" s="180">
        <v>1.5900000000000001E-2</v>
      </c>
      <c r="K3712" s="180">
        <v>1.9900000000000001E-2</v>
      </c>
      <c r="L3712" s="180">
        <v>2.0099999999999996E-2</v>
      </c>
      <c r="M3712" s="141">
        <f t="shared" si="4"/>
        <v>1.5100000000000001E-2</v>
      </c>
      <c r="N3712" s="141">
        <f t="shared" si="5"/>
        <v>1.15E-2</v>
      </c>
    </row>
    <row r="3713" spans="1:14">
      <c r="A3713" s="4">
        <v>44488</v>
      </c>
      <c r="B3713" s="180">
        <v>8.0000000000000004E-4</v>
      </c>
      <c r="C3713" s="180">
        <v>5.0000000000000001E-4</v>
      </c>
      <c r="D3713" s="180">
        <v>5.9999999999999995E-4</v>
      </c>
      <c r="E3713" s="180">
        <v>1.1000000000000001E-3</v>
      </c>
      <c r="F3713" s="180">
        <v>4.0999999999999995E-3</v>
      </c>
      <c r="G3713" s="180">
        <v>7.0999999999999995E-3</v>
      </c>
      <c r="H3713" s="180">
        <v>1.1699999999999999E-2</v>
      </c>
      <c r="I3713" s="180">
        <v>1.47E-2</v>
      </c>
      <c r="J3713" s="180">
        <v>1.6500000000000001E-2</v>
      </c>
      <c r="K3713" s="180">
        <v>2.07E-2</v>
      </c>
      <c r="L3713" s="180">
        <v>2.0899999999999998E-2</v>
      </c>
      <c r="M3713" s="141">
        <f t="shared" si="4"/>
        <v>1.5700000000000002E-2</v>
      </c>
      <c r="N3713" s="141">
        <f t="shared" si="5"/>
        <v>1.2400000000000001E-2</v>
      </c>
    </row>
    <row r="3714" spans="1:14">
      <c r="A3714" s="4">
        <v>44489</v>
      </c>
      <c r="B3714" s="180">
        <v>8.0000000000000004E-4</v>
      </c>
      <c r="C3714" s="180">
        <v>5.0000000000000001E-4</v>
      </c>
      <c r="D3714" s="180">
        <v>5.9999999999999995E-4</v>
      </c>
      <c r="E3714" s="180">
        <v>1E-3</v>
      </c>
      <c r="F3714" s="180">
        <v>4.0000000000000001E-3</v>
      </c>
      <c r="G3714" s="180">
        <v>6.9999999999999993E-3</v>
      </c>
      <c r="H3714" s="180">
        <v>1.1599999999999999E-2</v>
      </c>
      <c r="I3714" s="180">
        <v>1.46E-2</v>
      </c>
      <c r="J3714" s="180">
        <v>1.6500000000000001E-2</v>
      </c>
      <c r="K3714" s="180">
        <v>2.0899999999999998E-2</v>
      </c>
      <c r="L3714" s="180">
        <v>2.12E-2</v>
      </c>
      <c r="M3714" s="141">
        <f t="shared" si="4"/>
        <v>1.5700000000000002E-2</v>
      </c>
      <c r="N3714" s="141">
        <f t="shared" si="5"/>
        <v>1.2500000000000001E-2</v>
      </c>
    </row>
    <row r="3715" spans="1:14">
      <c r="A3715" s="4">
        <v>44490</v>
      </c>
      <c r="B3715" s="180">
        <v>8.0000000000000004E-4</v>
      </c>
      <c r="C3715" s="180">
        <v>5.9999999999999995E-4</v>
      </c>
      <c r="D3715" s="180">
        <v>5.9999999999999995E-4</v>
      </c>
      <c r="E3715" s="180">
        <v>1.1999999999999999E-3</v>
      </c>
      <c r="F3715" s="180">
        <v>4.5000000000000005E-3</v>
      </c>
      <c r="G3715" s="180">
        <v>7.8000000000000005E-3</v>
      </c>
      <c r="H3715" s="180">
        <v>1.23E-2</v>
      </c>
      <c r="I3715" s="180">
        <v>1.52E-2</v>
      </c>
      <c r="J3715" s="180">
        <v>1.6799999999999999E-2</v>
      </c>
      <c r="K3715" s="180">
        <v>2.1000000000000001E-2</v>
      </c>
      <c r="L3715" s="180">
        <v>2.1299999999999999E-2</v>
      </c>
      <c r="M3715" s="141">
        <f t="shared" si="4"/>
        <v>1.6E-2</v>
      </c>
      <c r="N3715" s="141">
        <f t="shared" si="5"/>
        <v>1.2299999999999998E-2</v>
      </c>
    </row>
    <row r="3716" spans="1:14">
      <c r="A3716" s="4">
        <v>44491</v>
      </c>
      <c r="B3716" s="180">
        <v>8.0000000000000004E-4</v>
      </c>
      <c r="C3716" s="180">
        <v>5.9999999999999995E-4</v>
      </c>
      <c r="D3716" s="180">
        <v>7.000000000000001E-4</v>
      </c>
      <c r="E3716" s="180">
        <v>1.2999999999999999E-3</v>
      </c>
      <c r="F3716" s="180">
        <v>4.7999999999999996E-3</v>
      </c>
      <c r="G3716" s="180">
        <v>7.9000000000000008E-3</v>
      </c>
      <c r="H3716" s="180">
        <v>1.2199999999999999E-2</v>
      </c>
      <c r="I3716" s="180">
        <v>1.49E-2</v>
      </c>
      <c r="J3716" s="180">
        <v>1.66E-2</v>
      </c>
      <c r="K3716" s="180">
        <v>2.06E-2</v>
      </c>
      <c r="L3716" s="180">
        <v>2.0799999999999999E-2</v>
      </c>
      <c r="M3716" s="141">
        <f t="shared" si="4"/>
        <v>1.5800000000000002E-2</v>
      </c>
      <c r="N3716" s="141">
        <f t="shared" si="5"/>
        <v>1.1800000000000001E-2</v>
      </c>
    </row>
    <row r="3717" spans="1:14">
      <c r="A3717" s="4">
        <v>44494</v>
      </c>
      <c r="B3717" s="180">
        <v>8.0000000000000004E-4</v>
      </c>
      <c r="C3717" s="180">
        <v>5.9999999999999995E-4</v>
      </c>
      <c r="D3717" s="180">
        <v>5.9999999999999995E-4</v>
      </c>
      <c r="E3717" s="180">
        <v>1.4000000000000002E-3</v>
      </c>
      <c r="F3717" s="180">
        <v>4.6999999999999993E-3</v>
      </c>
      <c r="G3717" s="180">
        <v>7.6E-3</v>
      </c>
      <c r="H3717" s="180">
        <v>1.1899999999999999E-2</v>
      </c>
      <c r="I3717" s="180">
        <v>1.47E-2</v>
      </c>
      <c r="J3717" s="180">
        <v>1.6399999999999998E-2</v>
      </c>
      <c r="K3717" s="180">
        <v>2.07E-2</v>
      </c>
      <c r="L3717" s="180">
        <v>2.0899999999999998E-2</v>
      </c>
      <c r="M3717" s="141">
        <f t="shared" si="4"/>
        <v>1.5599999999999998E-2</v>
      </c>
      <c r="N3717" s="141">
        <f t="shared" si="5"/>
        <v>1.1699999999999999E-2</v>
      </c>
    </row>
    <row r="3718" spans="1:14">
      <c r="A3718" s="4">
        <v>44495</v>
      </c>
      <c r="B3718" s="180">
        <v>8.0000000000000004E-4</v>
      </c>
      <c r="C3718" s="180">
        <v>5.9999999999999995E-4</v>
      </c>
      <c r="D3718" s="180">
        <v>5.9999999999999995E-4</v>
      </c>
      <c r="E3718" s="180">
        <v>1.4000000000000002E-3</v>
      </c>
      <c r="F3718" s="180">
        <v>4.6999999999999993E-3</v>
      </c>
      <c r="G3718" s="180">
        <v>7.7000000000000002E-3</v>
      </c>
      <c r="H3718" s="180">
        <v>1.2E-2</v>
      </c>
      <c r="I3718" s="180">
        <v>1.46E-2</v>
      </c>
      <c r="J3718" s="180">
        <v>1.6299999999999999E-2</v>
      </c>
      <c r="K3718" s="180">
        <v>2.0299999999999999E-2</v>
      </c>
      <c r="L3718" s="180">
        <v>2.0499999999999997E-2</v>
      </c>
      <c r="M3718" s="141">
        <f t="shared" si="4"/>
        <v>1.5499999999999998E-2</v>
      </c>
      <c r="N3718" s="141">
        <f t="shared" si="5"/>
        <v>1.1599999999999999E-2</v>
      </c>
    </row>
    <row r="3719" spans="1:14">
      <c r="A3719" s="4">
        <v>44496</v>
      </c>
      <c r="B3719" s="180">
        <v>8.0000000000000004E-4</v>
      </c>
      <c r="C3719" s="180">
        <v>5.9999999999999995E-4</v>
      </c>
      <c r="D3719" s="180">
        <v>7.000000000000001E-4</v>
      </c>
      <c r="E3719" s="180">
        <v>1.1999999999999999E-3</v>
      </c>
      <c r="F3719" s="180">
        <v>5.0000000000000001E-3</v>
      </c>
      <c r="G3719" s="180">
        <v>7.7000000000000002E-3</v>
      </c>
      <c r="H3719" s="180">
        <v>1.1599999999999999E-2</v>
      </c>
      <c r="I3719" s="180">
        <v>1.41E-2</v>
      </c>
      <c r="J3719" s="180">
        <v>1.54E-2</v>
      </c>
      <c r="K3719" s="180">
        <v>1.9299999999999998E-2</v>
      </c>
      <c r="L3719" s="180">
        <v>1.95E-2</v>
      </c>
      <c r="M3719" s="141">
        <f t="shared" si="4"/>
        <v>1.46E-2</v>
      </c>
      <c r="N3719" s="141">
        <f t="shared" si="5"/>
        <v>1.04E-2</v>
      </c>
    </row>
    <row r="3720" spans="1:14">
      <c r="A3720" s="4">
        <v>44497</v>
      </c>
      <c r="B3720" s="180">
        <v>8.0000000000000004E-4</v>
      </c>
      <c r="C3720" s="180">
        <v>5.9999999999999995E-4</v>
      </c>
      <c r="D3720" s="180">
        <v>5.9999999999999995E-4</v>
      </c>
      <c r="E3720" s="180">
        <v>1.5E-3</v>
      </c>
      <c r="F3720" s="180">
        <v>5.0000000000000001E-3</v>
      </c>
      <c r="G3720" s="180">
        <v>7.7000000000000002E-3</v>
      </c>
      <c r="H3720" s="180">
        <v>1.18E-2</v>
      </c>
      <c r="I3720" s="180">
        <v>1.44E-2</v>
      </c>
      <c r="J3720" s="180">
        <v>1.5700000000000002E-2</v>
      </c>
      <c r="K3720" s="180">
        <v>1.9799999999999998E-2</v>
      </c>
      <c r="L3720" s="180">
        <v>1.9599999999999999E-2</v>
      </c>
      <c r="M3720" s="141">
        <f t="shared" si="4"/>
        <v>1.4900000000000002E-2</v>
      </c>
      <c r="N3720" s="141">
        <f t="shared" si="5"/>
        <v>1.0700000000000001E-2</v>
      </c>
    </row>
    <row r="3721" spans="1:14">
      <c r="A3721" s="4">
        <v>44498</v>
      </c>
      <c r="B3721" s="180">
        <v>7.000000000000001E-4</v>
      </c>
      <c r="C3721" s="180">
        <v>5.0000000000000001E-4</v>
      </c>
      <c r="D3721" s="180">
        <v>7.000000000000001E-4</v>
      </c>
      <c r="E3721" s="180">
        <v>1.5E-3</v>
      </c>
      <c r="F3721" s="180">
        <v>4.7999999999999996E-3</v>
      </c>
      <c r="G3721" s="180">
        <v>7.4999999999999997E-3</v>
      </c>
      <c r="H3721" s="180">
        <v>1.18E-2</v>
      </c>
      <c r="I3721" s="180">
        <v>1.44E-2</v>
      </c>
      <c r="J3721" s="180">
        <v>1.55E-2</v>
      </c>
      <c r="K3721" s="180">
        <v>1.9799999999999998E-2</v>
      </c>
      <c r="L3721" s="180">
        <v>1.9299999999999998E-2</v>
      </c>
      <c r="M3721" s="141">
        <f t="shared" si="4"/>
        <v>1.4800000000000001E-2</v>
      </c>
      <c r="N3721" s="141">
        <f t="shared" si="5"/>
        <v>1.0700000000000001E-2</v>
      </c>
    </row>
    <row r="3722" spans="1:14">
      <c r="A3722" s="4">
        <v>44501</v>
      </c>
      <c r="B3722" s="180">
        <v>8.0000000000000004E-4</v>
      </c>
      <c r="C3722" s="180">
        <v>5.0000000000000001E-4</v>
      </c>
      <c r="D3722" s="180">
        <v>5.9999999999999995E-4</v>
      </c>
      <c r="E3722" s="180">
        <v>1.5E-3</v>
      </c>
      <c r="F3722" s="180">
        <v>5.0000000000000001E-3</v>
      </c>
      <c r="G3722" s="180">
        <v>7.9000000000000008E-3</v>
      </c>
      <c r="H3722" s="180">
        <v>1.2E-2</v>
      </c>
      <c r="I3722" s="180">
        <v>1.46E-2</v>
      </c>
      <c r="J3722" s="180">
        <v>1.5800000000000002E-2</v>
      </c>
      <c r="K3722" s="180">
        <v>2.0099999999999996E-2</v>
      </c>
      <c r="L3722" s="180">
        <v>1.9799999999999998E-2</v>
      </c>
      <c r="M3722" s="141">
        <f t="shared" si="4"/>
        <v>1.5000000000000001E-2</v>
      </c>
      <c r="N3722" s="141">
        <f t="shared" si="5"/>
        <v>1.0800000000000001E-2</v>
      </c>
    </row>
    <row r="3723" spans="1:14">
      <c r="A3723" s="4">
        <v>44502</v>
      </c>
      <c r="B3723" s="180">
        <v>8.0000000000000004E-4</v>
      </c>
      <c r="C3723" s="180">
        <v>5.0000000000000001E-4</v>
      </c>
      <c r="D3723" s="180">
        <v>7.000000000000001E-4</v>
      </c>
      <c r="E3723" s="180">
        <v>1.5E-3</v>
      </c>
      <c r="F3723" s="180">
        <v>4.5999999999999999E-3</v>
      </c>
      <c r="G3723" s="180">
        <v>7.3000000000000001E-3</v>
      </c>
      <c r="H3723" s="180">
        <v>1.15E-2</v>
      </c>
      <c r="I3723" s="180">
        <v>1.4199999999999999E-2</v>
      </c>
      <c r="J3723" s="180">
        <v>1.5600000000000001E-2</v>
      </c>
      <c r="K3723" s="180">
        <v>1.9699999999999999E-2</v>
      </c>
      <c r="L3723" s="180">
        <v>1.9599999999999999E-2</v>
      </c>
      <c r="M3723" s="141">
        <f t="shared" si="4"/>
        <v>1.4800000000000001E-2</v>
      </c>
      <c r="N3723" s="141">
        <f t="shared" si="5"/>
        <v>1.1000000000000001E-2</v>
      </c>
    </row>
    <row r="3724" spans="1:14">
      <c r="A3724" s="4">
        <v>44503</v>
      </c>
      <c r="B3724" s="180">
        <v>8.0000000000000004E-4</v>
      </c>
      <c r="C3724" s="180">
        <v>5.0000000000000001E-4</v>
      </c>
      <c r="D3724" s="180">
        <v>7.000000000000001E-4</v>
      </c>
      <c r="E3724" s="180">
        <v>1.7000000000000001E-3</v>
      </c>
      <c r="F3724" s="180">
        <v>4.6999999999999993E-3</v>
      </c>
      <c r="G3724" s="180">
        <v>7.7000000000000002E-3</v>
      </c>
      <c r="H3724" s="180">
        <v>1.1899999999999999E-2</v>
      </c>
      <c r="I3724" s="180">
        <v>1.46E-2</v>
      </c>
      <c r="J3724" s="180">
        <v>1.6E-2</v>
      </c>
      <c r="K3724" s="180">
        <v>2.0099999999999996E-2</v>
      </c>
      <c r="L3724" s="180">
        <v>0.02</v>
      </c>
      <c r="M3724" s="141">
        <f t="shared" si="4"/>
        <v>1.52E-2</v>
      </c>
      <c r="N3724" s="141">
        <f t="shared" si="5"/>
        <v>1.1300000000000001E-2</v>
      </c>
    </row>
    <row r="3725" spans="1:14">
      <c r="A3725" s="4">
        <v>44504</v>
      </c>
      <c r="B3725" s="180">
        <v>8.0000000000000004E-4</v>
      </c>
      <c r="C3725" s="180">
        <v>4.0000000000000002E-4</v>
      </c>
      <c r="D3725" s="180">
        <v>7.000000000000001E-4</v>
      </c>
      <c r="E3725" s="180">
        <v>1.4000000000000002E-3</v>
      </c>
      <c r="F3725" s="180">
        <v>4.0999999999999995E-3</v>
      </c>
      <c r="G3725" s="180">
        <v>6.8999999999999999E-3</v>
      </c>
      <c r="H3725" s="180">
        <v>1.1000000000000001E-2</v>
      </c>
      <c r="I3725" s="180">
        <v>1.37E-2</v>
      </c>
      <c r="J3725" s="180">
        <v>1.5300000000000001E-2</v>
      </c>
      <c r="K3725" s="180">
        <v>1.9599999999999999E-2</v>
      </c>
      <c r="L3725" s="180">
        <v>1.9599999999999999E-2</v>
      </c>
      <c r="M3725" s="141">
        <f t="shared" si="4"/>
        <v>1.4500000000000001E-2</v>
      </c>
      <c r="N3725" s="141">
        <f t="shared" si="5"/>
        <v>1.1200000000000002E-2</v>
      </c>
    </row>
    <row r="3726" spans="1:14">
      <c r="A3726" s="4">
        <v>44505</v>
      </c>
      <c r="B3726" s="180">
        <v>8.0000000000000004E-4</v>
      </c>
      <c r="C3726" s="180">
        <v>5.0000000000000001E-4</v>
      </c>
      <c r="D3726" s="180">
        <v>7.000000000000001E-4</v>
      </c>
      <c r="E3726" s="180">
        <v>1.4000000000000002E-3</v>
      </c>
      <c r="F3726" s="180">
        <v>3.9000000000000003E-3</v>
      </c>
      <c r="G3726" s="180">
        <v>6.6E-3</v>
      </c>
      <c r="H3726" s="180">
        <v>1.04E-2</v>
      </c>
      <c r="I3726" s="180">
        <v>1.3000000000000001E-2</v>
      </c>
      <c r="J3726" s="180">
        <v>1.4499999999999999E-2</v>
      </c>
      <c r="K3726" s="180">
        <v>1.8799999999999997E-2</v>
      </c>
      <c r="L3726" s="180">
        <v>1.8700000000000001E-2</v>
      </c>
      <c r="M3726" s="141">
        <f t="shared" si="4"/>
        <v>1.3699999999999999E-2</v>
      </c>
      <c r="N3726" s="141">
        <f t="shared" si="5"/>
        <v>1.0599999999999998E-2</v>
      </c>
    </row>
    <row r="3727" spans="1:14">
      <c r="A3727" s="4">
        <v>44508</v>
      </c>
      <c r="B3727" s="180">
        <v>8.0000000000000004E-4</v>
      </c>
      <c r="C3727" s="180">
        <v>5.9999999999999995E-4</v>
      </c>
      <c r="D3727" s="180">
        <v>7.000000000000001E-4</v>
      </c>
      <c r="E3727" s="180">
        <v>1.6000000000000001E-3</v>
      </c>
      <c r="F3727" s="180">
        <v>4.5000000000000005E-3</v>
      </c>
      <c r="G3727" s="180">
        <v>7.4999999999999997E-3</v>
      </c>
      <c r="H3727" s="180">
        <v>1.1299999999999999E-2</v>
      </c>
      <c r="I3727" s="180">
        <v>1.38E-2</v>
      </c>
      <c r="J3727" s="180">
        <v>1.5100000000000001E-2</v>
      </c>
      <c r="K3727" s="180">
        <v>1.9099999999999999E-2</v>
      </c>
      <c r="L3727" s="180">
        <v>1.89E-2</v>
      </c>
      <c r="M3727" s="141">
        <f t="shared" si="4"/>
        <v>1.43E-2</v>
      </c>
      <c r="N3727" s="141">
        <f t="shared" si="5"/>
        <v>1.06E-2</v>
      </c>
    </row>
    <row r="3728" spans="1:14">
      <c r="A3728" s="4">
        <v>44509</v>
      </c>
      <c r="B3728" s="180">
        <v>8.0000000000000004E-4</v>
      </c>
      <c r="C3728" s="180">
        <v>4.0000000000000002E-4</v>
      </c>
      <c r="D3728" s="180">
        <v>5.9999999999999995E-4</v>
      </c>
      <c r="E3728" s="180">
        <v>1.4000000000000002E-3</v>
      </c>
      <c r="F3728" s="180">
        <v>4.0999999999999995E-3</v>
      </c>
      <c r="G3728" s="180">
        <v>7.0999999999999995E-3</v>
      </c>
      <c r="H3728" s="180">
        <v>1.0800000000000001E-2</v>
      </c>
      <c r="I3728" s="180">
        <v>1.32E-2</v>
      </c>
      <c r="J3728" s="180">
        <v>1.46E-2</v>
      </c>
      <c r="K3728" s="180">
        <v>1.8600000000000002E-2</v>
      </c>
      <c r="L3728" s="180">
        <v>1.83E-2</v>
      </c>
      <c r="M3728" s="141">
        <f t="shared" si="4"/>
        <v>1.38E-2</v>
      </c>
      <c r="N3728" s="141">
        <f t="shared" si="5"/>
        <v>1.0500000000000001E-2</v>
      </c>
    </row>
    <row r="3729" spans="1:14">
      <c r="A3729" s="4">
        <v>44510</v>
      </c>
      <c r="B3729" s="180">
        <v>8.0000000000000004E-4</v>
      </c>
      <c r="C3729" s="180">
        <v>5.0000000000000001E-4</v>
      </c>
      <c r="D3729" s="180">
        <v>7.000000000000001E-4</v>
      </c>
      <c r="E3729" s="180">
        <v>1.7000000000000001E-3</v>
      </c>
      <c r="F3729" s="180">
        <v>5.1000000000000004E-3</v>
      </c>
      <c r="G3729" s="180">
        <v>8.3000000000000001E-3</v>
      </c>
      <c r="H3729" s="180">
        <v>1.23E-2</v>
      </c>
      <c r="I3729" s="180">
        <v>1.4499999999999999E-2</v>
      </c>
      <c r="J3729" s="180">
        <v>1.5600000000000001E-2</v>
      </c>
      <c r="K3729" s="180">
        <v>1.9599999999999999E-2</v>
      </c>
      <c r="L3729" s="180">
        <v>1.9199999999999998E-2</v>
      </c>
      <c r="M3729" s="141">
        <f t="shared" si="4"/>
        <v>1.4800000000000001E-2</v>
      </c>
      <c r="N3729" s="141">
        <f t="shared" si="5"/>
        <v>1.0500000000000001E-2</v>
      </c>
    </row>
    <row r="3730" spans="1:14">
      <c r="A3730" s="4">
        <v>44512</v>
      </c>
      <c r="B3730" s="180">
        <v>8.0000000000000004E-4</v>
      </c>
      <c r="C3730" s="180">
        <v>5.0000000000000001E-4</v>
      </c>
      <c r="D3730" s="180">
        <v>7.000000000000001E-4</v>
      </c>
      <c r="E3730" s="180">
        <v>1.7000000000000001E-3</v>
      </c>
      <c r="F3730" s="180">
        <v>5.3E-3</v>
      </c>
      <c r="G3730" s="180">
        <v>8.5000000000000006E-3</v>
      </c>
      <c r="H3730" s="180">
        <v>1.24E-2</v>
      </c>
      <c r="I3730" s="180">
        <v>1.47E-2</v>
      </c>
      <c r="J3730" s="180">
        <v>1.5800000000000002E-2</v>
      </c>
      <c r="K3730" s="180">
        <v>1.9900000000000001E-2</v>
      </c>
      <c r="L3730" s="180">
        <v>1.95E-2</v>
      </c>
      <c r="M3730" s="141">
        <f t="shared" si="4"/>
        <v>1.5000000000000001E-2</v>
      </c>
      <c r="N3730" s="141">
        <f t="shared" si="5"/>
        <v>1.0500000000000002E-2</v>
      </c>
    </row>
    <row r="3731" spans="1:14">
      <c r="A3731" s="4">
        <v>44515</v>
      </c>
      <c r="B3731" s="180">
        <v>8.0000000000000004E-4</v>
      </c>
      <c r="C3731" s="180">
        <v>5.0000000000000001E-4</v>
      </c>
      <c r="D3731" s="180">
        <v>5.9999999999999995E-4</v>
      </c>
      <c r="E3731" s="180">
        <v>1.8E-3</v>
      </c>
      <c r="F3731" s="180">
        <v>5.3E-3</v>
      </c>
      <c r="G3731" s="180">
        <v>8.6999999999999994E-3</v>
      </c>
      <c r="H3731" s="180">
        <v>1.26E-2</v>
      </c>
      <c r="I3731" s="180">
        <v>1.5100000000000001E-2</v>
      </c>
      <c r="J3731" s="180">
        <v>1.6299999999999999E-2</v>
      </c>
      <c r="K3731" s="180">
        <v>2.0499999999999997E-2</v>
      </c>
      <c r="L3731" s="180">
        <v>2.0099999999999996E-2</v>
      </c>
      <c r="M3731" s="141">
        <f t="shared" si="4"/>
        <v>1.5499999999999998E-2</v>
      </c>
      <c r="N3731" s="141">
        <f t="shared" si="5"/>
        <v>1.0999999999999999E-2</v>
      </c>
    </row>
    <row r="3732" spans="1:14">
      <c r="A3732" s="4">
        <v>44516</v>
      </c>
      <c r="B3732" s="180">
        <v>8.0000000000000004E-4</v>
      </c>
      <c r="C3732" s="180">
        <v>5.0000000000000001E-4</v>
      </c>
      <c r="D3732" s="180">
        <v>7.000000000000001E-4</v>
      </c>
      <c r="E3732" s="180">
        <v>1.7000000000000001E-3</v>
      </c>
      <c r="F3732" s="180">
        <v>5.4000000000000003E-3</v>
      </c>
      <c r="G3732" s="180">
        <v>8.6999999999999994E-3</v>
      </c>
      <c r="H3732" s="180">
        <v>1.2699999999999999E-2</v>
      </c>
      <c r="I3732" s="180">
        <v>1.52E-2</v>
      </c>
      <c r="J3732" s="180">
        <v>1.6299999999999999E-2</v>
      </c>
      <c r="K3732" s="180">
        <v>2.06E-2</v>
      </c>
      <c r="L3732" s="180">
        <v>2.0199999999999999E-2</v>
      </c>
      <c r="M3732" s="141">
        <f t="shared" si="4"/>
        <v>1.5499999999999998E-2</v>
      </c>
      <c r="N3732" s="141">
        <f t="shared" si="5"/>
        <v>1.0899999999999998E-2</v>
      </c>
    </row>
    <row r="3733" spans="1:14">
      <c r="A3733" s="4">
        <v>44517</v>
      </c>
      <c r="B3733" s="180">
        <v>8.0000000000000004E-4</v>
      </c>
      <c r="C3733" s="180">
        <v>5.0000000000000001E-4</v>
      </c>
      <c r="D3733" s="180">
        <v>5.9999999999999995E-4</v>
      </c>
      <c r="E3733" s="180">
        <v>1.8E-3</v>
      </c>
      <c r="F3733" s="180">
        <v>5.1999999999999998E-3</v>
      </c>
      <c r="G3733" s="180">
        <v>8.5000000000000006E-3</v>
      </c>
      <c r="H3733" s="180">
        <v>1.24E-2</v>
      </c>
      <c r="I3733" s="180">
        <v>1.49E-2</v>
      </c>
      <c r="J3733" s="180">
        <v>1.6E-2</v>
      </c>
      <c r="K3733" s="180">
        <v>2.0400000000000001E-2</v>
      </c>
      <c r="L3733" s="180">
        <v>0.02</v>
      </c>
      <c r="M3733" s="141">
        <f t="shared" si="4"/>
        <v>1.52E-2</v>
      </c>
      <c r="N3733" s="141">
        <f t="shared" si="5"/>
        <v>1.0800000000000001E-2</v>
      </c>
    </row>
    <row r="3734" spans="1:14">
      <c r="A3734" s="4">
        <v>44518</v>
      </c>
      <c r="B3734" s="180">
        <v>8.0000000000000004E-4</v>
      </c>
      <c r="C3734" s="180">
        <v>5.0000000000000001E-4</v>
      </c>
      <c r="D3734" s="180">
        <v>5.9999999999999995E-4</v>
      </c>
      <c r="E3734" s="180">
        <v>1.8E-3</v>
      </c>
      <c r="F3734" s="180">
        <v>5.1999999999999998E-3</v>
      </c>
      <c r="G3734" s="180">
        <v>8.3999999999999995E-3</v>
      </c>
      <c r="H3734" s="180">
        <v>1.2199999999999999E-2</v>
      </c>
      <c r="I3734" s="180">
        <v>1.47E-2</v>
      </c>
      <c r="J3734" s="180">
        <v>1.5900000000000001E-2</v>
      </c>
      <c r="K3734" s="180">
        <v>2.0099999999999996E-2</v>
      </c>
      <c r="L3734" s="180">
        <v>1.9699999999999999E-2</v>
      </c>
      <c r="M3734" s="141">
        <f t="shared" si="4"/>
        <v>1.5100000000000001E-2</v>
      </c>
      <c r="N3734" s="141">
        <f t="shared" si="5"/>
        <v>1.0700000000000001E-2</v>
      </c>
    </row>
    <row r="3735" spans="1:14">
      <c r="A3735" s="4">
        <v>44519</v>
      </c>
      <c r="B3735" s="180">
        <v>8.0000000000000004E-4</v>
      </c>
      <c r="C3735" s="180">
        <v>5.0000000000000001E-4</v>
      </c>
      <c r="D3735" s="180">
        <v>5.9999999999999995E-4</v>
      </c>
      <c r="E3735" s="180">
        <v>1.8E-3</v>
      </c>
      <c r="F3735" s="180">
        <v>5.1999999999999998E-3</v>
      </c>
      <c r="G3735" s="180">
        <v>8.6E-3</v>
      </c>
      <c r="H3735" s="180">
        <v>1.2199999999999999E-2</v>
      </c>
      <c r="I3735" s="180">
        <v>1.4499999999999999E-2</v>
      </c>
      <c r="J3735" s="180">
        <v>1.54E-2</v>
      </c>
      <c r="K3735" s="180">
        <v>1.95E-2</v>
      </c>
      <c r="L3735" s="180">
        <v>1.9099999999999999E-2</v>
      </c>
      <c r="M3735" s="141">
        <f t="shared" si="4"/>
        <v>1.46E-2</v>
      </c>
      <c r="N3735" s="141">
        <f t="shared" si="5"/>
        <v>1.0200000000000001E-2</v>
      </c>
    </row>
    <row r="3736" spans="1:14">
      <c r="A3736" s="4">
        <v>44522</v>
      </c>
      <c r="B3736" s="180">
        <v>8.0000000000000004E-4</v>
      </c>
      <c r="C3736" s="180">
        <v>5.0000000000000001E-4</v>
      </c>
      <c r="D3736" s="180">
        <v>7.000000000000001E-4</v>
      </c>
      <c r="E3736" s="180">
        <v>2E-3</v>
      </c>
      <c r="F3736" s="180">
        <v>6.3E-3</v>
      </c>
      <c r="G3736" s="180">
        <v>9.4999999999999998E-3</v>
      </c>
      <c r="H3736" s="180">
        <v>1.3300000000000001E-2</v>
      </c>
      <c r="I3736" s="180">
        <v>1.55E-2</v>
      </c>
      <c r="J3736" s="180">
        <v>1.6299999999999999E-2</v>
      </c>
      <c r="K3736" s="180">
        <v>2.0299999999999999E-2</v>
      </c>
      <c r="L3736" s="180">
        <v>1.9799999999999998E-2</v>
      </c>
      <c r="M3736" s="141">
        <f t="shared" si="4"/>
        <v>1.5499999999999998E-2</v>
      </c>
      <c r="N3736" s="141">
        <f t="shared" si="5"/>
        <v>9.9999999999999985E-3</v>
      </c>
    </row>
    <row r="3737" spans="1:14">
      <c r="A3737" s="4">
        <v>44523</v>
      </c>
      <c r="B3737" s="180">
        <v>8.0000000000000004E-4</v>
      </c>
      <c r="C3737" s="180">
        <v>5.9999999999999995E-4</v>
      </c>
      <c r="D3737" s="180">
        <v>7.000000000000001E-4</v>
      </c>
      <c r="E3737" s="180">
        <v>2.0999999999999999E-3</v>
      </c>
      <c r="F3737" s="180">
        <v>6.0000000000000001E-3</v>
      </c>
      <c r="G3737" s="180">
        <v>9.4999999999999998E-3</v>
      </c>
      <c r="H3737" s="180">
        <v>1.3300000000000001E-2</v>
      </c>
      <c r="I3737" s="180">
        <v>1.5800000000000002E-2</v>
      </c>
      <c r="J3737" s="180">
        <v>1.67E-2</v>
      </c>
      <c r="K3737" s="180">
        <v>2.0799999999999999E-2</v>
      </c>
      <c r="L3737" s="180">
        <v>2.0199999999999999E-2</v>
      </c>
      <c r="M3737" s="141">
        <f t="shared" si="4"/>
        <v>1.5900000000000001E-2</v>
      </c>
      <c r="N3737" s="141">
        <f t="shared" si="5"/>
        <v>1.0699999999999999E-2</v>
      </c>
    </row>
    <row r="3738" spans="1:14">
      <c r="A3738" s="4">
        <v>44524</v>
      </c>
      <c r="B3738" s="180">
        <v>8.0000000000000004E-4</v>
      </c>
      <c r="C3738" s="180">
        <v>5.9999999999999995E-4</v>
      </c>
      <c r="D3738" s="180">
        <v>1E-3</v>
      </c>
      <c r="E3738" s="180">
        <v>2.3999999999999998E-3</v>
      </c>
      <c r="F3738" s="180">
        <v>6.4000000000000003E-3</v>
      </c>
      <c r="G3738" s="180">
        <v>9.7000000000000003E-3</v>
      </c>
      <c r="H3738" s="180">
        <v>1.34E-2</v>
      </c>
      <c r="I3738" s="180">
        <v>1.5800000000000002E-2</v>
      </c>
      <c r="J3738" s="180">
        <v>1.6399999999999998E-2</v>
      </c>
      <c r="K3738" s="180">
        <v>2.0299999999999999E-2</v>
      </c>
      <c r="L3738" s="180">
        <v>1.9599999999999999E-2</v>
      </c>
      <c r="M3738" s="141">
        <f t="shared" si="4"/>
        <v>1.5599999999999998E-2</v>
      </c>
      <c r="N3738" s="141">
        <f t="shared" si="5"/>
        <v>9.9999999999999985E-3</v>
      </c>
    </row>
    <row r="3739" spans="1:14">
      <c r="A3739" s="4">
        <v>44526</v>
      </c>
      <c r="B3739" s="180">
        <v>8.0000000000000004E-4</v>
      </c>
      <c r="C3739" s="180">
        <v>5.9999999999999995E-4</v>
      </c>
      <c r="D3739" s="180">
        <v>1E-3</v>
      </c>
      <c r="E3739" s="180">
        <v>2E-3</v>
      </c>
      <c r="F3739" s="180">
        <v>5.0000000000000001E-3</v>
      </c>
      <c r="G3739" s="180">
        <v>8.1000000000000013E-3</v>
      </c>
      <c r="H3739" s="180">
        <v>1.1599999999999999E-2</v>
      </c>
      <c r="I3739" s="180">
        <v>1.3999999999999999E-2</v>
      </c>
      <c r="J3739" s="180">
        <v>1.4800000000000001E-2</v>
      </c>
      <c r="K3739" s="180">
        <v>1.89E-2</v>
      </c>
      <c r="L3739" s="180">
        <v>1.83E-2</v>
      </c>
      <c r="M3739" s="141">
        <f t="shared" si="4"/>
        <v>1.4E-2</v>
      </c>
      <c r="N3739" s="141">
        <f t="shared" si="5"/>
        <v>9.7999999999999997E-3</v>
      </c>
    </row>
    <row r="3740" spans="1:14">
      <c r="A3740" s="4">
        <v>44529</v>
      </c>
      <c r="B3740" s="180">
        <v>8.0000000000000004E-4</v>
      </c>
      <c r="C3740" s="180">
        <v>5.9999999999999995E-4</v>
      </c>
      <c r="D3740" s="180">
        <v>1E-3</v>
      </c>
      <c r="E3740" s="180">
        <v>2.0999999999999999E-3</v>
      </c>
      <c r="F3740" s="180">
        <v>5.1000000000000004E-3</v>
      </c>
      <c r="G3740" s="180">
        <v>8.3000000000000001E-3</v>
      </c>
      <c r="H3740" s="180">
        <v>1.18E-2</v>
      </c>
      <c r="I3740" s="180">
        <v>1.4199999999999999E-2</v>
      </c>
      <c r="J3740" s="180">
        <v>1.52E-2</v>
      </c>
      <c r="K3740" s="180">
        <v>1.9299999999999998E-2</v>
      </c>
      <c r="L3740" s="180">
        <v>1.8700000000000001E-2</v>
      </c>
      <c r="M3740" s="141">
        <f t="shared" si="4"/>
        <v>1.44E-2</v>
      </c>
      <c r="N3740" s="141">
        <f t="shared" si="5"/>
        <v>1.01E-2</v>
      </c>
    </row>
    <row r="3741" spans="1:14">
      <c r="A3741" s="4">
        <v>44530</v>
      </c>
      <c r="B3741" s="180">
        <v>7.000000000000001E-4</v>
      </c>
      <c r="C3741" s="180">
        <v>5.0000000000000001E-4</v>
      </c>
      <c r="D3741" s="180">
        <v>1E-3</v>
      </c>
      <c r="E3741" s="180">
        <v>2.3999999999999998E-3</v>
      </c>
      <c r="F3741" s="180">
        <v>5.1999999999999998E-3</v>
      </c>
      <c r="G3741" s="180">
        <v>8.1000000000000013E-3</v>
      </c>
      <c r="H3741" s="180">
        <v>1.1399999999999999E-2</v>
      </c>
      <c r="I3741" s="180">
        <v>1.3600000000000001E-2</v>
      </c>
      <c r="J3741" s="180">
        <v>1.43E-2</v>
      </c>
      <c r="K3741" s="180">
        <v>1.8500000000000003E-2</v>
      </c>
      <c r="L3741" s="180">
        <v>1.78E-2</v>
      </c>
      <c r="M3741" s="141">
        <f t="shared" si="4"/>
        <v>1.3600000000000001E-2</v>
      </c>
      <c r="N3741" s="141">
        <f t="shared" si="5"/>
        <v>9.1000000000000004E-3</v>
      </c>
    </row>
    <row r="3742" spans="1:14">
      <c r="A3742" s="4">
        <v>44531</v>
      </c>
      <c r="B3742" s="180">
        <v>8.0000000000000004E-4</v>
      </c>
      <c r="C3742" s="180">
        <v>5.9999999999999995E-4</v>
      </c>
      <c r="D3742" s="180">
        <v>1E-3</v>
      </c>
      <c r="E3742" s="180">
        <v>2.5000000000000001E-3</v>
      </c>
      <c r="F3742" s="180">
        <v>5.6000000000000008E-3</v>
      </c>
      <c r="G3742" s="180">
        <v>8.5000000000000006E-3</v>
      </c>
      <c r="H3742" s="180">
        <v>1.15E-2</v>
      </c>
      <c r="I3742" s="180">
        <v>1.3500000000000002E-2</v>
      </c>
      <c r="J3742" s="180">
        <v>1.43E-2</v>
      </c>
      <c r="K3742" s="180">
        <v>1.84E-2</v>
      </c>
      <c r="L3742" s="180">
        <v>1.77E-2</v>
      </c>
      <c r="M3742" s="141">
        <f t="shared" si="4"/>
        <v>1.35E-2</v>
      </c>
      <c r="N3742" s="141">
        <f t="shared" si="5"/>
        <v>8.6999999999999994E-3</v>
      </c>
    </row>
    <row r="3743" spans="1:14">
      <c r="A3743" s="4">
        <v>44532</v>
      </c>
      <c r="B3743" s="180">
        <v>8.0000000000000004E-4</v>
      </c>
      <c r="C3743" s="180">
        <v>5.0000000000000001E-4</v>
      </c>
      <c r="D3743" s="180">
        <v>8.9999999999999998E-4</v>
      </c>
      <c r="E3743" s="180">
        <v>2.7000000000000001E-3</v>
      </c>
      <c r="F3743" s="180">
        <v>6.3E-3</v>
      </c>
      <c r="G3743" s="180">
        <v>9.0000000000000011E-3</v>
      </c>
      <c r="H3743" s="180">
        <v>1.21E-2</v>
      </c>
      <c r="I3743" s="180">
        <v>1.38E-2</v>
      </c>
      <c r="J3743" s="180">
        <v>1.44E-2</v>
      </c>
      <c r="K3743" s="180">
        <v>1.8700000000000001E-2</v>
      </c>
      <c r="L3743" s="180">
        <v>1.7600000000000001E-2</v>
      </c>
      <c r="M3743" s="141">
        <f t="shared" si="4"/>
        <v>1.3599999999999999E-2</v>
      </c>
      <c r="N3743" s="141">
        <f t="shared" si="5"/>
        <v>8.0999999999999996E-3</v>
      </c>
    </row>
    <row r="3744" spans="1:14">
      <c r="A3744" s="4">
        <v>44533</v>
      </c>
      <c r="B3744" s="180">
        <v>8.0000000000000004E-4</v>
      </c>
      <c r="C3744" s="180">
        <v>5.9999999999999995E-4</v>
      </c>
      <c r="D3744" s="180">
        <v>8.9999999999999998E-4</v>
      </c>
      <c r="E3744" s="180">
        <v>2.5999999999999999E-3</v>
      </c>
      <c r="F3744" s="180">
        <v>6.0000000000000001E-3</v>
      </c>
      <c r="G3744" s="180">
        <v>8.6E-3</v>
      </c>
      <c r="H3744" s="180">
        <v>1.1299999999999999E-2</v>
      </c>
      <c r="I3744" s="180">
        <v>1.29E-2</v>
      </c>
      <c r="J3744" s="180">
        <v>1.3500000000000002E-2</v>
      </c>
      <c r="K3744" s="180">
        <v>1.77E-2</v>
      </c>
      <c r="L3744" s="180">
        <v>1.6899999999999998E-2</v>
      </c>
      <c r="M3744" s="141">
        <f t="shared" si="4"/>
        <v>1.2700000000000001E-2</v>
      </c>
      <c r="N3744" s="141">
        <f t="shared" si="5"/>
        <v>7.5000000000000015E-3</v>
      </c>
    </row>
    <row r="3745" spans="1:14">
      <c r="A3745" s="4">
        <v>44536</v>
      </c>
      <c r="B3745" s="180">
        <v>8.0000000000000004E-4</v>
      </c>
      <c r="C3745" s="180">
        <v>5.0000000000000001E-4</v>
      </c>
      <c r="D3745" s="180">
        <v>1.1999999999999999E-3</v>
      </c>
      <c r="E3745" s="180">
        <v>2.8000000000000004E-3</v>
      </c>
      <c r="F3745" s="180">
        <v>6.5000000000000006E-3</v>
      </c>
      <c r="G3745" s="180">
        <v>9.1000000000000004E-3</v>
      </c>
      <c r="H3745" s="180">
        <v>1.21E-2</v>
      </c>
      <c r="I3745" s="180">
        <v>1.38E-2</v>
      </c>
      <c r="J3745" s="180">
        <v>1.43E-2</v>
      </c>
      <c r="K3745" s="180">
        <v>1.84E-2</v>
      </c>
      <c r="L3745" s="180">
        <v>1.7500000000000002E-2</v>
      </c>
      <c r="M3745" s="141">
        <f t="shared" ref="M3745:M3748" si="6">J3745-B3745</f>
        <v>1.35E-2</v>
      </c>
      <c r="N3745" s="141">
        <f t="shared" ref="N3745:N3748" si="7">J3745-F3745</f>
        <v>7.7999999999999996E-3</v>
      </c>
    </row>
    <row r="3746" spans="1:14">
      <c r="A3746" s="4">
        <v>44537</v>
      </c>
      <c r="B3746" s="180">
        <v>8.0000000000000004E-4</v>
      </c>
      <c r="C3746" s="180">
        <v>5.9999999999999995E-4</v>
      </c>
      <c r="D3746" s="180">
        <v>1.5E-3</v>
      </c>
      <c r="E3746" s="180">
        <v>3.0999999999999999E-3</v>
      </c>
      <c r="F3746" s="180">
        <v>6.9999999999999993E-3</v>
      </c>
      <c r="G3746" s="180">
        <v>9.8999999999999991E-3</v>
      </c>
      <c r="H3746" s="180">
        <v>1.26E-2</v>
      </c>
      <c r="I3746" s="180">
        <v>1.43E-2</v>
      </c>
      <c r="J3746" s="180">
        <v>1.4800000000000001E-2</v>
      </c>
      <c r="K3746" s="180">
        <v>1.8799999999999997E-2</v>
      </c>
      <c r="L3746" s="180">
        <v>1.8000000000000002E-2</v>
      </c>
      <c r="M3746" s="141">
        <f t="shared" si="6"/>
        <v>1.4E-2</v>
      </c>
      <c r="N3746" s="141">
        <f t="shared" si="7"/>
        <v>7.8000000000000014E-3</v>
      </c>
    </row>
    <row r="3747" spans="1:14">
      <c r="A3747" s="4">
        <v>44538</v>
      </c>
      <c r="B3747" s="180">
        <v>8.0000000000000004E-4</v>
      </c>
      <c r="C3747" s="180">
        <v>7.000000000000001E-4</v>
      </c>
      <c r="D3747" s="180">
        <v>1.2999999999999999E-3</v>
      </c>
      <c r="E3747" s="180">
        <v>2.8999999999999998E-3</v>
      </c>
      <c r="F3747" s="180">
        <v>6.8000000000000005E-3</v>
      </c>
      <c r="G3747" s="180">
        <v>9.8999999999999991E-3</v>
      </c>
      <c r="H3747" s="180">
        <v>1.2699999999999999E-2</v>
      </c>
      <c r="I3747" s="180">
        <v>1.44E-2</v>
      </c>
      <c r="J3747" s="180">
        <v>1.52E-2</v>
      </c>
      <c r="K3747" s="180">
        <v>1.9299999999999998E-2</v>
      </c>
      <c r="L3747" s="180">
        <v>1.8700000000000001E-2</v>
      </c>
      <c r="M3747" s="141">
        <f t="shared" si="6"/>
        <v>1.44E-2</v>
      </c>
      <c r="N3747" s="141">
        <f t="shared" si="7"/>
        <v>8.3999999999999995E-3</v>
      </c>
    </row>
    <row r="3748" spans="1:14">
      <c r="A3748" s="4">
        <v>44539</v>
      </c>
      <c r="B3748" s="180">
        <v>8.0000000000000004E-4</v>
      </c>
      <c r="C3748" s="180">
        <v>5.9999999999999995E-4</v>
      </c>
      <c r="D3748" s="180">
        <v>1.1999999999999999E-3</v>
      </c>
      <c r="E3748" s="180">
        <v>2.8000000000000004E-3</v>
      </c>
      <c r="F3748" s="180">
        <v>6.9999999999999993E-3</v>
      </c>
      <c r="G3748" s="180">
        <v>9.8999999999999991E-3</v>
      </c>
      <c r="H3748" s="180">
        <v>1.26E-2</v>
      </c>
      <c r="I3748" s="180">
        <v>1.4199999999999999E-2</v>
      </c>
      <c r="J3748" s="180">
        <v>1.49E-2</v>
      </c>
      <c r="K3748" s="180">
        <v>1.9099999999999999E-2</v>
      </c>
      <c r="L3748" s="180">
        <v>1.8700000000000001E-2</v>
      </c>
      <c r="M3748" s="141">
        <f t="shared" si="6"/>
        <v>1.41E-2</v>
      </c>
      <c r="N3748" s="141">
        <f t="shared" si="7"/>
        <v>7.9000000000000008E-3</v>
      </c>
    </row>
    <row r="3749" spans="1:14">
      <c r="A3749" s="4">
        <v>44540</v>
      </c>
      <c r="B3749" s="180">
        <v>8.0000000000000004E-4</v>
      </c>
      <c r="C3749" s="180">
        <v>5.9999999999999995E-4</v>
      </c>
      <c r="D3749" s="180">
        <v>1.2999999999999999E-3</v>
      </c>
      <c r="E3749" s="180">
        <v>2.7000000000000001E-3</v>
      </c>
      <c r="F3749" s="180">
        <v>6.7000000000000002E-3</v>
      </c>
      <c r="G3749" s="180">
        <v>9.7999999999999997E-3</v>
      </c>
      <c r="H3749" s="180">
        <v>1.2500000000000001E-2</v>
      </c>
      <c r="I3749" s="180">
        <v>1.4199999999999999E-2</v>
      </c>
      <c r="J3749" s="180">
        <v>1.4800000000000001E-2</v>
      </c>
      <c r="K3749" s="180">
        <v>1.9099999999999999E-2</v>
      </c>
      <c r="L3749" s="180">
        <v>1.8799999999999997E-2</v>
      </c>
      <c r="M3749" s="141">
        <f t="shared" ref="M3749:M3764" si="8">J3749-B3749</f>
        <v>1.4E-2</v>
      </c>
      <c r="N3749" s="141">
        <f t="shared" ref="N3749:N3764" si="9">J3749-F3749</f>
        <v>8.0999999999999996E-3</v>
      </c>
    </row>
    <row r="3750" spans="1:14">
      <c r="A3750" s="4">
        <v>44543</v>
      </c>
      <c r="B3750" s="180">
        <v>8.0000000000000004E-4</v>
      </c>
      <c r="C3750" s="180">
        <v>5.0000000000000001E-4</v>
      </c>
      <c r="D3750" s="180">
        <v>1.1000000000000001E-3</v>
      </c>
      <c r="E3750" s="180">
        <v>2.7000000000000001E-3</v>
      </c>
      <c r="F3750" s="180">
        <v>6.6E-3</v>
      </c>
      <c r="G3750" s="180">
        <v>9.4999999999999998E-3</v>
      </c>
      <c r="H3750" s="180">
        <v>1.21E-2</v>
      </c>
      <c r="I3750" s="180">
        <v>1.37E-2</v>
      </c>
      <c r="J3750" s="180">
        <v>1.4199999999999999E-2</v>
      </c>
      <c r="K3750" s="180">
        <v>1.8600000000000002E-2</v>
      </c>
      <c r="L3750" s="180">
        <v>1.8100000000000002E-2</v>
      </c>
      <c r="M3750" s="141">
        <f t="shared" si="8"/>
        <v>1.3399999999999999E-2</v>
      </c>
      <c r="N3750" s="141">
        <f t="shared" si="9"/>
        <v>7.5999999999999991E-3</v>
      </c>
    </row>
    <row r="3751" spans="1:14">
      <c r="A3751" s="4">
        <v>44544</v>
      </c>
      <c r="B3751" s="180">
        <v>8.0000000000000004E-4</v>
      </c>
      <c r="C3751" s="180">
        <v>5.0000000000000001E-4</v>
      </c>
      <c r="D3751" s="180">
        <v>1.2999999999999999E-3</v>
      </c>
      <c r="E3751" s="180">
        <v>2.5999999999999999E-3</v>
      </c>
      <c r="F3751" s="180">
        <v>6.7000000000000002E-3</v>
      </c>
      <c r="G3751" s="180">
        <v>9.7999999999999997E-3</v>
      </c>
      <c r="H3751" s="180">
        <v>1.23E-2</v>
      </c>
      <c r="I3751" s="180">
        <v>1.3899999999999999E-2</v>
      </c>
      <c r="J3751" s="180">
        <v>1.44E-2</v>
      </c>
      <c r="K3751" s="180">
        <v>1.8700000000000001E-2</v>
      </c>
      <c r="L3751" s="180">
        <v>1.8200000000000001E-2</v>
      </c>
      <c r="M3751" s="141">
        <f t="shared" si="8"/>
        <v>1.3599999999999999E-2</v>
      </c>
      <c r="N3751" s="141">
        <f t="shared" si="9"/>
        <v>7.6999999999999994E-3</v>
      </c>
    </row>
    <row r="3752" spans="1:14">
      <c r="A3752" s="4">
        <v>44545</v>
      </c>
      <c r="B3752" s="180">
        <v>8.0000000000000004E-4</v>
      </c>
      <c r="C3752" s="180">
        <v>5.0000000000000001E-4</v>
      </c>
      <c r="D3752" s="180">
        <v>1.2999999999999999E-3</v>
      </c>
      <c r="E3752" s="180">
        <v>2.8999999999999998E-3</v>
      </c>
      <c r="F3752" s="180">
        <v>6.8999999999999999E-3</v>
      </c>
      <c r="G3752" s="180">
        <v>0.01</v>
      </c>
      <c r="H3752" s="180">
        <v>1.26E-2</v>
      </c>
      <c r="I3752" s="180">
        <v>1.4199999999999999E-2</v>
      </c>
      <c r="J3752" s="180">
        <v>1.47E-2</v>
      </c>
      <c r="K3752" s="180">
        <v>1.9099999999999999E-2</v>
      </c>
      <c r="L3752" s="180">
        <v>1.8600000000000002E-2</v>
      </c>
      <c r="M3752" s="141">
        <f t="shared" si="8"/>
        <v>1.3899999999999999E-2</v>
      </c>
      <c r="N3752" s="141">
        <f t="shared" si="9"/>
        <v>7.7999999999999996E-3</v>
      </c>
    </row>
    <row r="3753" spans="1:14">
      <c r="A3753" s="4">
        <v>44546</v>
      </c>
      <c r="B3753" s="180">
        <v>8.0000000000000004E-4</v>
      </c>
      <c r="C3753" s="180">
        <v>5.0000000000000001E-4</v>
      </c>
      <c r="D3753" s="180">
        <v>1.2999999999999999E-3</v>
      </c>
      <c r="E3753" s="180">
        <v>2.5999999999999999E-3</v>
      </c>
      <c r="F3753" s="180">
        <v>6.4000000000000003E-3</v>
      </c>
      <c r="G3753" s="180">
        <v>9.1999999999999998E-3</v>
      </c>
      <c r="H3753" s="180">
        <v>1.1899999999999999E-2</v>
      </c>
      <c r="I3753" s="180">
        <v>1.3600000000000001E-2</v>
      </c>
      <c r="J3753" s="180">
        <v>1.44E-2</v>
      </c>
      <c r="K3753" s="180">
        <v>1.9099999999999999E-2</v>
      </c>
      <c r="L3753" s="180">
        <v>1.8700000000000001E-2</v>
      </c>
      <c r="M3753" s="141">
        <f t="shared" si="8"/>
        <v>1.3599999999999999E-2</v>
      </c>
      <c r="N3753" s="141">
        <f t="shared" si="9"/>
        <v>8.0000000000000002E-3</v>
      </c>
    </row>
    <row r="3754" spans="1:14">
      <c r="A3754" s="4">
        <v>44547</v>
      </c>
      <c r="B3754" s="180">
        <v>8.0000000000000004E-4</v>
      </c>
      <c r="C3754" s="180">
        <v>5.0000000000000001E-4</v>
      </c>
      <c r="D3754" s="180">
        <v>1.2999999999999999E-3</v>
      </c>
      <c r="E3754" s="180">
        <v>2.7000000000000001E-3</v>
      </c>
      <c r="F3754" s="180">
        <v>6.6E-3</v>
      </c>
      <c r="G3754" s="180">
        <v>9.300000000000001E-3</v>
      </c>
      <c r="H3754" s="180">
        <v>1.18E-2</v>
      </c>
      <c r="I3754" s="180">
        <v>1.34E-2</v>
      </c>
      <c r="J3754" s="180">
        <v>1.41E-2</v>
      </c>
      <c r="K3754" s="180">
        <v>1.8700000000000001E-2</v>
      </c>
      <c r="L3754" s="180">
        <v>1.8200000000000001E-2</v>
      </c>
      <c r="M3754" s="141">
        <f t="shared" si="8"/>
        <v>1.3299999999999999E-2</v>
      </c>
      <c r="N3754" s="141">
        <f t="shared" si="9"/>
        <v>7.4999999999999997E-3</v>
      </c>
    </row>
    <row r="3755" spans="1:14">
      <c r="A3755" s="4">
        <v>44550</v>
      </c>
      <c r="B3755" s="180">
        <v>8.0000000000000004E-4</v>
      </c>
      <c r="C3755" s="180">
        <v>7.000000000000001E-4</v>
      </c>
      <c r="D3755" s="180">
        <v>1.6000000000000001E-3</v>
      </c>
      <c r="E3755" s="180">
        <v>2.7000000000000001E-3</v>
      </c>
      <c r="F3755" s="180">
        <v>6.5000000000000006E-3</v>
      </c>
      <c r="G3755" s="180">
        <v>9.1000000000000004E-3</v>
      </c>
      <c r="H3755" s="180">
        <v>1.1699999999999999E-2</v>
      </c>
      <c r="I3755" s="180">
        <v>1.34E-2</v>
      </c>
      <c r="J3755" s="180">
        <v>1.43E-2</v>
      </c>
      <c r="K3755" s="180">
        <v>1.9E-2</v>
      </c>
      <c r="L3755" s="180">
        <v>1.8500000000000003E-2</v>
      </c>
      <c r="M3755" s="141">
        <f t="shared" si="8"/>
        <v>1.35E-2</v>
      </c>
      <c r="N3755" s="141">
        <f t="shared" si="9"/>
        <v>7.7999999999999996E-3</v>
      </c>
    </row>
    <row r="3756" spans="1:14">
      <c r="A3756" s="4">
        <v>44551</v>
      </c>
      <c r="B3756" s="180">
        <v>8.0000000000000004E-4</v>
      </c>
      <c r="C3756" s="180">
        <v>7.000000000000001E-4</v>
      </c>
      <c r="D3756" s="180">
        <v>1.6000000000000001E-3</v>
      </c>
      <c r="E3756" s="180">
        <v>2.8999999999999998E-3</v>
      </c>
      <c r="F3756" s="180">
        <v>6.9999999999999993E-3</v>
      </c>
      <c r="G3756" s="180">
        <v>9.5999999999999992E-3</v>
      </c>
      <c r="H3756" s="180">
        <v>1.24E-2</v>
      </c>
      <c r="I3756" s="180">
        <v>1.3999999999999999E-2</v>
      </c>
      <c r="J3756" s="180">
        <v>1.4800000000000001E-2</v>
      </c>
      <c r="K3756" s="180">
        <v>1.9199999999999998E-2</v>
      </c>
      <c r="L3756" s="180">
        <v>1.89E-2</v>
      </c>
      <c r="M3756" s="141">
        <f t="shared" si="8"/>
        <v>1.4E-2</v>
      </c>
      <c r="N3756" s="141">
        <f t="shared" si="9"/>
        <v>7.8000000000000014E-3</v>
      </c>
    </row>
    <row r="3757" spans="1:14">
      <c r="A3757" s="4">
        <v>44552</v>
      </c>
      <c r="B3757" s="180">
        <v>8.0000000000000004E-4</v>
      </c>
      <c r="C3757" s="180">
        <v>8.0000000000000004E-4</v>
      </c>
      <c r="D3757" s="180">
        <v>1.6000000000000001E-3</v>
      </c>
      <c r="E3757" s="180">
        <v>2.8000000000000004E-3</v>
      </c>
      <c r="F3757" s="180">
        <v>6.8000000000000005E-3</v>
      </c>
      <c r="G3757" s="180">
        <v>9.5999999999999992E-3</v>
      </c>
      <c r="H3757" s="180">
        <v>1.23E-2</v>
      </c>
      <c r="I3757" s="180">
        <v>1.3899999999999999E-2</v>
      </c>
      <c r="J3757" s="180">
        <v>1.46E-2</v>
      </c>
      <c r="K3757" s="180">
        <v>1.89E-2</v>
      </c>
      <c r="L3757" s="180">
        <v>1.8600000000000002E-2</v>
      </c>
      <c r="M3757" s="141">
        <f t="shared" si="8"/>
        <v>1.38E-2</v>
      </c>
      <c r="N3757" s="141">
        <f t="shared" si="9"/>
        <v>7.7999999999999996E-3</v>
      </c>
    </row>
    <row r="3758" spans="1:14">
      <c r="A3758" s="4">
        <v>44553</v>
      </c>
      <c r="B3758" s="180">
        <v>8.0000000000000004E-4</v>
      </c>
      <c r="C3758" s="180">
        <v>7.000000000000001E-4</v>
      </c>
      <c r="D3758" s="180">
        <v>1.8E-3</v>
      </c>
      <c r="E3758" s="180">
        <v>3.0999999999999999E-3</v>
      </c>
      <c r="F3758" s="180">
        <v>7.0999999999999995E-3</v>
      </c>
      <c r="G3758" s="180">
        <v>9.7000000000000003E-3</v>
      </c>
      <c r="H3758" s="180">
        <v>1.2500000000000001E-2</v>
      </c>
      <c r="I3758" s="180">
        <v>1.4199999999999999E-2</v>
      </c>
      <c r="J3758" s="180">
        <v>1.4999999999999999E-2</v>
      </c>
      <c r="K3758" s="180">
        <v>1.9400000000000001E-2</v>
      </c>
      <c r="L3758" s="180">
        <v>1.9099999999999999E-2</v>
      </c>
      <c r="M3758" s="141">
        <f t="shared" si="8"/>
        <v>1.4199999999999999E-2</v>
      </c>
      <c r="N3758" s="141">
        <f t="shared" si="9"/>
        <v>7.9000000000000008E-3</v>
      </c>
    </row>
    <row r="3759" spans="1:14">
      <c r="A3759" s="4">
        <v>44557</v>
      </c>
      <c r="B3759" s="180">
        <v>8.0000000000000004E-4</v>
      </c>
      <c r="C3759" s="180">
        <v>5.9999999999999995E-4</v>
      </c>
      <c r="D3759" s="180">
        <v>2.0999999999999999E-3</v>
      </c>
      <c r="E3759" s="180">
        <v>3.3E-3</v>
      </c>
      <c r="F3759" s="180">
        <v>7.6E-3</v>
      </c>
      <c r="G3759" s="180">
        <v>9.7999999999999997E-3</v>
      </c>
      <c r="H3759" s="180">
        <v>1.26E-2</v>
      </c>
      <c r="I3759" s="180">
        <v>1.41E-2</v>
      </c>
      <c r="J3759" s="180">
        <v>1.4800000000000001E-2</v>
      </c>
      <c r="K3759" s="180">
        <v>1.9199999999999998E-2</v>
      </c>
      <c r="L3759" s="180">
        <v>1.8799999999999997E-2</v>
      </c>
      <c r="M3759" s="141">
        <f t="shared" si="8"/>
        <v>1.4E-2</v>
      </c>
      <c r="N3759" s="141">
        <f t="shared" si="9"/>
        <v>7.2000000000000007E-3</v>
      </c>
    </row>
    <row r="3760" spans="1:14">
      <c r="A3760" s="4">
        <v>44558</v>
      </c>
      <c r="B3760" s="180">
        <v>8.0000000000000004E-4</v>
      </c>
      <c r="C3760" s="180">
        <v>5.9999999999999995E-4</v>
      </c>
      <c r="D3760" s="180">
        <v>2E-3</v>
      </c>
      <c r="E3760" s="180">
        <v>3.9000000000000003E-3</v>
      </c>
      <c r="F3760" s="180">
        <v>7.4000000000000003E-3</v>
      </c>
      <c r="G3760" s="180">
        <v>9.8999999999999991E-3</v>
      </c>
      <c r="H3760" s="180">
        <v>1.2699999999999999E-2</v>
      </c>
      <c r="I3760" s="180">
        <v>1.41E-2</v>
      </c>
      <c r="J3760" s="180">
        <v>1.49E-2</v>
      </c>
      <c r="K3760" s="180">
        <v>1.9400000000000001E-2</v>
      </c>
      <c r="L3760" s="180">
        <v>1.9E-2</v>
      </c>
      <c r="M3760" s="141">
        <f t="shared" si="8"/>
        <v>1.41E-2</v>
      </c>
      <c r="N3760" s="141">
        <f t="shared" si="9"/>
        <v>7.4999999999999997E-3</v>
      </c>
    </row>
    <row r="3761" spans="1:14">
      <c r="A3761" s="4">
        <v>44559</v>
      </c>
      <c r="B3761" s="180">
        <v>8.0000000000000004E-4</v>
      </c>
      <c r="C3761" s="180">
        <v>5.0000000000000001E-4</v>
      </c>
      <c r="D3761" s="180">
        <v>1.9E-3</v>
      </c>
      <c r="E3761" s="180">
        <v>3.8E-3</v>
      </c>
      <c r="F3761" s="180">
        <v>7.4999999999999997E-3</v>
      </c>
      <c r="G3761" s="180">
        <v>9.8999999999999991E-3</v>
      </c>
      <c r="H3761" s="180">
        <v>1.29E-2</v>
      </c>
      <c r="I3761" s="180">
        <v>1.47E-2</v>
      </c>
      <c r="J3761" s="180">
        <v>1.55E-2</v>
      </c>
      <c r="K3761" s="180">
        <v>0.02</v>
      </c>
      <c r="L3761" s="180">
        <v>1.9599999999999999E-2</v>
      </c>
      <c r="M3761" s="141">
        <f t="shared" si="8"/>
        <v>1.47E-2</v>
      </c>
      <c r="N3761" s="141">
        <f t="shared" si="9"/>
        <v>8.0000000000000002E-3</v>
      </c>
    </row>
    <row r="3762" spans="1:14">
      <c r="A3762" s="4">
        <v>44560</v>
      </c>
      <c r="B3762" s="180">
        <v>8.0000000000000004E-4</v>
      </c>
      <c r="C3762" s="180">
        <v>5.0000000000000001E-4</v>
      </c>
      <c r="D3762" s="180">
        <v>1.9E-3</v>
      </c>
      <c r="E3762" s="180">
        <v>3.8E-3</v>
      </c>
      <c r="F3762" s="180">
        <v>7.3000000000000001E-3</v>
      </c>
      <c r="G3762" s="180">
        <v>9.7999999999999997E-3</v>
      </c>
      <c r="H3762" s="180">
        <v>1.2699999999999999E-2</v>
      </c>
      <c r="I3762" s="180">
        <v>1.44E-2</v>
      </c>
      <c r="J3762" s="180">
        <v>1.52E-2</v>
      </c>
      <c r="K3762" s="180">
        <v>1.9699999999999999E-2</v>
      </c>
      <c r="L3762" s="180">
        <v>1.9299999999999998E-2</v>
      </c>
      <c r="M3762" s="141">
        <f t="shared" si="8"/>
        <v>1.44E-2</v>
      </c>
      <c r="N3762" s="141">
        <f t="shared" si="9"/>
        <v>7.9000000000000008E-3</v>
      </c>
    </row>
    <row r="3763" spans="1:14">
      <c r="A3763" s="4">
        <v>44561</v>
      </c>
      <c r="B3763" s="180">
        <v>7.000000000000001E-4</v>
      </c>
      <c r="C3763" s="180">
        <v>5.9999999999999995E-4</v>
      </c>
      <c r="D3763" s="180">
        <v>1.9E-3</v>
      </c>
      <c r="E3763" s="180">
        <v>3.9000000000000003E-3</v>
      </c>
      <c r="F3763" s="180">
        <v>7.3000000000000001E-3</v>
      </c>
      <c r="G3763" s="180">
        <v>9.7000000000000003E-3</v>
      </c>
      <c r="H3763" s="180">
        <v>1.26E-2</v>
      </c>
      <c r="I3763" s="180">
        <v>1.44E-2</v>
      </c>
      <c r="J3763" s="180">
        <v>1.52E-2</v>
      </c>
      <c r="K3763" s="180">
        <v>1.9400000000000001E-2</v>
      </c>
      <c r="L3763" s="180">
        <v>1.9E-2</v>
      </c>
      <c r="M3763" s="141">
        <f t="shared" si="8"/>
        <v>1.4499999999999999E-2</v>
      </c>
      <c r="N3763" s="141">
        <f t="shared" si="9"/>
        <v>7.9000000000000008E-3</v>
      </c>
    </row>
    <row r="3764" spans="1:14">
      <c r="A3764" s="4">
        <v>44564</v>
      </c>
      <c r="B3764" s="180">
        <v>8.0000000000000004E-4</v>
      </c>
      <c r="C3764" s="180">
        <v>8.0000000000000004E-4</v>
      </c>
      <c r="D3764" s="180">
        <v>2.2000000000000001E-3</v>
      </c>
      <c r="E3764" s="180">
        <v>4.0000000000000001E-3</v>
      </c>
      <c r="F3764" s="180">
        <v>7.8000000000000005E-3</v>
      </c>
      <c r="G3764" s="180">
        <v>1.04E-2</v>
      </c>
      <c r="H3764" s="180">
        <v>1.37E-2</v>
      </c>
      <c r="I3764" s="180">
        <v>1.55E-2</v>
      </c>
      <c r="J3764" s="180">
        <v>1.6299999999999999E-2</v>
      </c>
      <c r="K3764" s="180">
        <v>2.0499999999999997E-2</v>
      </c>
      <c r="L3764" s="180">
        <v>2.0099999999999996E-2</v>
      </c>
      <c r="M3764" s="141">
        <f t="shared" si="8"/>
        <v>1.5499999999999998E-2</v>
      </c>
      <c r="N3764" s="141">
        <f t="shared" si="9"/>
        <v>8.4999999999999971E-3</v>
      </c>
    </row>
    <row r="3765" spans="1:14">
      <c r="A3765" s="4">
        <v>44565</v>
      </c>
      <c r="B3765" s="180">
        <v>8.0000000000000004E-4</v>
      </c>
      <c r="C3765" s="180">
        <v>8.0000000000000004E-4</v>
      </c>
      <c r="D3765" s="180">
        <v>2.2000000000000001E-3</v>
      </c>
      <c r="E3765" s="180">
        <v>3.8E-3</v>
      </c>
      <c r="F3765" s="180">
        <v>7.7000000000000002E-3</v>
      </c>
      <c r="G3765" s="180">
        <v>1.0200000000000001E-2</v>
      </c>
      <c r="H3765" s="180">
        <v>1.37E-2</v>
      </c>
      <c r="I3765" s="180">
        <v>1.5700000000000002E-2</v>
      </c>
      <c r="J3765" s="180">
        <v>1.66E-2</v>
      </c>
      <c r="K3765" s="180">
        <v>2.1000000000000001E-2</v>
      </c>
      <c r="L3765" s="180">
        <v>2.07E-2</v>
      </c>
      <c r="M3765" s="141">
        <f>J3765-B3765</f>
        <v>1.5800000000000002E-2</v>
      </c>
      <c r="N3765" s="141">
        <f>J3765-F3765</f>
        <v>8.8999999999999999E-3</v>
      </c>
    </row>
    <row r="3766" spans="1:14">
      <c r="A3766" s="4">
        <v>44566</v>
      </c>
      <c r="B3766" s="180">
        <v>8.0000000000000004E-4</v>
      </c>
      <c r="C3766" s="180">
        <v>8.9999999999999998E-4</v>
      </c>
      <c r="D3766" s="180">
        <v>2.2000000000000001E-3</v>
      </c>
      <c r="E3766" s="180">
        <v>4.0999999999999995E-3</v>
      </c>
      <c r="F3766" s="180">
        <v>8.3000000000000001E-3</v>
      </c>
      <c r="G3766" s="180">
        <v>1.1000000000000001E-2</v>
      </c>
      <c r="H3766" s="180">
        <v>1.43E-2</v>
      </c>
      <c r="I3766" s="180">
        <v>1.6200000000000003E-2</v>
      </c>
      <c r="J3766" s="180">
        <v>1.7100000000000001E-2</v>
      </c>
      <c r="K3766" s="180">
        <v>2.12E-2</v>
      </c>
      <c r="L3766" s="180">
        <v>2.0899999999999998E-2</v>
      </c>
      <c r="M3766" s="141">
        <f t="shared" ref="M3766:M3829" si="10">J3766-B3766</f>
        <v>1.6300000000000002E-2</v>
      </c>
      <c r="N3766" s="141">
        <f t="shared" ref="N3766:N3829" si="11">J3766-F3766</f>
        <v>8.8000000000000005E-3</v>
      </c>
    </row>
    <row r="3767" spans="1:14">
      <c r="A3767" s="4">
        <v>44567</v>
      </c>
      <c r="B3767" s="180">
        <v>8.0000000000000004E-4</v>
      </c>
      <c r="C3767" s="180">
        <v>1E-3</v>
      </c>
      <c r="D3767" s="180">
        <v>2.3E-3</v>
      </c>
      <c r="E3767" s="180">
        <v>4.5000000000000005E-3</v>
      </c>
      <c r="F3767" s="180">
        <v>8.8000000000000005E-3</v>
      </c>
      <c r="G3767" s="180">
        <v>1.15E-2</v>
      </c>
      <c r="H3767" s="180">
        <v>1.47E-2</v>
      </c>
      <c r="I3767" s="180">
        <v>1.66E-2</v>
      </c>
      <c r="J3767" s="180">
        <v>1.7299999999999999E-2</v>
      </c>
      <c r="K3767" s="180">
        <v>2.12E-2</v>
      </c>
      <c r="L3767" s="180">
        <v>2.0899999999999998E-2</v>
      </c>
      <c r="M3767" s="141">
        <f t="shared" si="10"/>
        <v>1.6500000000000001E-2</v>
      </c>
      <c r="N3767" s="141">
        <f t="shared" si="11"/>
        <v>8.4999999999999989E-3</v>
      </c>
    </row>
    <row r="3768" spans="1:14">
      <c r="A3768" s="4">
        <v>44568</v>
      </c>
      <c r="B3768" s="180">
        <v>8.0000000000000004E-4</v>
      </c>
      <c r="C3768" s="180">
        <v>1E-3</v>
      </c>
      <c r="D3768" s="180">
        <v>2.3999999999999998E-3</v>
      </c>
      <c r="E3768" s="180">
        <v>4.3E-3</v>
      </c>
      <c r="F3768" s="180">
        <v>8.6999999999999994E-3</v>
      </c>
      <c r="G3768" s="180">
        <v>1.1699999999999999E-2</v>
      </c>
      <c r="H3768" s="180">
        <v>1.4999999999999999E-2</v>
      </c>
      <c r="I3768" s="180">
        <v>1.6899999999999998E-2</v>
      </c>
      <c r="J3768" s="180">
        <v>1.7600000000000001E-2</v>
      </c>
      <c r="K3768" s="180">
        <v>2.1499999999999998E-2</v>
      </c>
      <c r="L3768" s="180">
        <v>2.1099999999999997E-2</v>
      </c>
      <c r="M3768" s="141">
        <f t="shared" si="10"/>
        <v>1.6800000000000002E-2</v>
      </c>
      <c r="N3768" s="141">
        <f t="shared" si="11"/>
        <v>8.9000000000000017E-3</v>
      </c>
    </row>
    <row r="3769" spans="1:14">
      <c r="A3769" s="4">
        <v>44571</v>
      </c>
      <c r="B3769" s="180">
        <v>8.0000000000000004E-4</v>
      </c>
      <c r="C3769" s="180">
        <v>1.2999999999999999E-3</v>
      </c>
      <c r="D3769" s="180">
        <v>2.8000000000000004E-3</v>
      </c>
      <c r="E3769" s="180">
        <v>4.5999999999999999E-3</v>
      </c>
      <c r="F3769" s="180">
        <v>9.1999999999999998E-3</v>
      </c>
      <c r="G3769" s="180">
        <v>1.21E-2</v>
      </c>
      <c r="H3769" s="180">
        <v>1.5300000000000001E-2</v>
      </c>
      <c r="I3769" s="180">
        <v>1.7100000000000001E-2</v>
      </c>
      <c r="J3769" s="180">
        <v>1.78E-2</v>
      </c>
      <c r="K3769" s="180">
        <v>2.1499999999999998E-2</v>
      </c>
      <c r="L3769" s="180">
        <v>2.1099999999999997E-2</v>
      </c>
      <c r="M3769" s="141">
        <f t="shared" si="10"/>
        <v>1.7000000000000001E-2</v>
      </c>
      <c r="N3769" s="141">
        <f t="shared" si="11"/>
        <v>8.6E-3</v>
      </c>
    </row>
    <row r="3770" spans="1:14">
      <c r="A3770" s="4">
        <v>44572</v>
      </c>
      <c r="B3770" s="180">
        <v>8.0000000000000004E-4</v>
      </c>
      <c r="C3770" s="180">
        <v>1.1000000000000001E-3</v>
      </c>
      <c r="D3770" s="180">
        <v>2.8000000000000004E-3</v>
      </c>
      <c r="E3770" s="180">
        <v>4.5999999999999999E-3</v>
      </c>
      <c r="F3770" s="180">
        <v>9.0000000000000011E-3</v>
      </c>
      <c r="G3770" s="180">
        <v>1.2199999999999999E-2</v>
      </c>
      <c r="H3770" s="180">
        <v>1.5100000000000001E-2</v>
      </c>
      <c r="I3770" s="180">
        <v>1.6899999999999998E-2</v>
      </c>
      <c r="J3770" s="180">
        <v>1.7500000000000002E-2</v>
      </c>
      <c r="K3770" s="180">
        <v>2.1299999999999999E-2</v>
      </c>
      <c r="L3770" s="180">
        <v>2.0799999999999999E-2</v>
      </c>
      <c r="M3770" s="141">
        <f t="shared" si="10"/>
        <v>1.6700000000000003E-2</v>
      </c>
      <c r="N3770" s="141">
        <f t="shared" si="11"/>
        <v>8.5000000000000006E-3</v>
      </c>
    </row>
    <row r="3771" spans="1:14">
      <c r="A3771" s="4">
        <v>44573</v>
      </c>
      <c r="B3771" s="180">
        <v>8.0000000000000004E-4</v>
      </c>
      <c r="C3771" s="180">
        <v>1.1999999999999999E-3</v>
      </c>
      <c r="D3771" s="180">
        <v>2.7000000000000001E-3</v>
      </c>
      <c r="E3771" s="180">
        <v>4.7999999999999996E-3</v>
      </c>
      <c r="F3771" s="180">
        <v>9.1999999999999998E-3</v>
      </c>
      <c r="G3771" s="180">
        <v>1.21E-2</v>
      </c>
      <c r="H3771" s="180">
        <v>1.4999999999999999E-2</v>
      </c>
      <c r="I3771" s="180">
        <v>1.67E-2</v>
      </c>
      <c r="J3771" s="180">
        <v>1.7399999999999999E-2</v>
      </c>
      <c r="K3771" s="180">
        <v>2.1299999999999999E-2</v>
      </c>
      <c r="L3771" s="180">
        <v>2.0799999999999999E-2</v>
      </c>
      <c r="M3771" s="141">
        <f t="shared" si="10"/>
        <v>1.66E-2</v>
      </c>
      <c r="N3771" s="141">
        <f t="shared" si="11"/>
        <v>8.199999999999999E-3</v>
      </c>
    </row>
    <row r="3772" spans="1:14">
      <c r="A3772" s="4">
        <v>44574</v>
      </c>
      <c r="B3772" s="180">
        <v>8.0000000000000004E-4</v>
      </c>
      <c r="C3772" s="180">
        <v>1.1999999999999999E-3</v>
      </c>
      <c r="D3772" s="180">
        <v>2.8000000000000004E-3</v>
      </c>
      <c r="E3772" s="180">
        <v>4.6999999999999993E-3</v>
      </c>
      <c r="F3772" s="180">
        <v>9.1000000000000004E-3</v>
      </c>
      <c r="G3772" s="180">
        <v>1.18E-2</v>
      </c>
      <c r="H3772" s="180">
        <v>1.47E-2</v>
      </c>
      <c r="I3772" s="180">
        <v>1.6399999999999998E-2</v>
      </c>
      <c r="J3772" s="180">
        <v>1.7000000000000001E-2</v>
      </c>
      <c r="K3772" s="180">
        <v>2.1000000000000001E-2</v>
      </c>
      <c r="L3772" s="180">
        <v>2.0499999999999997E-2</v>
      </c>
      <c r="M3772" s="141">
        <f t="shared" si="10"/>
        <v>1.6200000000000003E-2</v>
      </c>
      <c r="N3772" s="141">
        <f t="shared" si="11"/>
        <v>7.9000000000000008E-3</v>
      </c>
    </row>
    <row r="3773" spans="1:14">
      <c r="A3773" s="4">
        <v>44575</v>
      </c>
      <c r="B3773" s="180">
        <v>8.0000000000000004E-4</v>
      </c>
      <c r="C3773" s="180">
        <v>1.2999999999999999E-3</v>
      </c>
      <c r="D3773" s="180">
        <v>3.0000000000000001E-3</v>
      </c>
      <c r="E3773" s="180">
        <v>5.1000000000000004E-3</v>
      </c>
      <c r="F3773" s="180">
        <v>9.8999999999999991E-3</v>
      </c>
      <c r="G3773" s="180">
        <v>1.26E-2</v>
      </c>
      <c r="H3773" s="180">
        <v>1.55E-2</v>
      </c>
      <c r="I3773" s="180">
        <v>1.72E-2</v>
      </c>
      <c r="J3773" s="180">
        <v>1.78E-2</v>
      </c>
      <c r="K3773" s="180">
        <v>2.18E-2</v>
      </c>
      <c r="L3773" s="180">
        <v>2.12E-2</v>
      </c>
      <c r="M3773" s="141">
        <f t="shared" si="10"/>
        <v>1.7000000000000001E-2</v>
      </c>
      <c r="N3773" s="141">
        <f t="shared" si="11"/>
        <v>7.9000000000000008E-3</v>
      </c>
    </row>
    <row r="3774" spans="1:14">
      <c r="A3774" s="4">
        <v>44579</v>
      </c>
      <c r="B3774" s="180">
        <v>8.0000000000000004E-4</v>
      </c>
      <c r="C3774" s="180">
        <v>1.6000000000000001E-3</v>
      </c>
      <c r="D3774" s="180">
        <v>3.7000000000000002E-3</v>
      </c>
      <c r="E3774" s="180">
        <v>5.7999999999999996E-3</v>
      </c>
      <c r="F3774" s="180">
        <v>1.06E-2</v>
      </c>
      <c r="G3774" s="180">
        <v>1.3500000000000002E-2</v>
      </c>
      <c r="H3774" s="180">
        <v>1.6500000000000001E-2</v>
      </c>
      <c r="I3774" s="180">
        <v>1.8200000000000001E-2</v>
      </c>
      <c r="J3774" s="180">
        <v>1.8700000000000001E-2</v>
      </c>
      <c r="K3774" s="180">
        <v>2.2400000000000003E-2</v>
      </c>
      <c r="L3774" s="180">
        <v>2.18E-2</v>
      </c>
      <c r="M3774" s="141">
        <f t="shared" si="10"/>
        <v>1.7900000000000003E-2</v>
      </c>
      <c r="N3774" s="141">
        <f t="shared" si="11"/>
        <v>8.1000000000000013E-3</v>
      </c>
    </row>
    <row r="3775" spans="1:14">
      <c r="A3775" s="4">
        <v>44580</v>
      </c>
      <c r="B3775" s="180">
        <v>8.0000000000000004E-4</v>
      </c>
      <c r="C3775" s="180">
        <v>1.7000000000000001E-3</v>
      </c>
      <c r="D3775" s="180">
        <v>3.5999999999999999E-3</v>
      </c>
      <c r="E3775" s="180">
        <v>5.6999999999999993E-3</v>
      </c>
      <c r="F3775" s="180">
        <v>1.04E-2</v>
      </c>
      <c r="G3775" s="180">
        <v>1.3300000000000001E-2</v>
      </c>
      <c r="H3775" s="180">
        <v>1.6200000000000003E-2</v>
      </c>
      <c r="I3775" s="180">
        <v>1.78E-2</v>
      </c>
      <c r="J3775" s="180">
        <v>1.83E-2</v>
      </c>
      <c r="K3775" s="180">
        <v>2.2000000000000002E-2</v>
      </c>
      <c r="L3775" s="180">
        <v>2.1400000000000002E-2</v>
      </c>
      <c r="M3775" s="141">
        <f t="shared" si="10"/>
        <v>1.7500000000000002E-2</v>
      </c>
      <c r="N3775" s="141">
        <f t="shared" si="11"/>
        <v>7.9000000000000008E-3</v>
      </c>
    </row>
    <row r="3776" spans="1:14">
      <c r="A3776" s="4">
        <v>44581</v>
      </c>
      <c r="B3776" s="180">
        <v>8.0000000000000004E-4</v>
      </c>
      <c r="C3776" s="180">
        <v>1.7000000000000001E-3</v>
      </c>
      <c r="D3776" s="180">
        <v>3.5999999999999999E-3</v>
      </c>
      <c r="E3776" s="180">
        <v>6.0000000000000001E-3</v>
      </c>
      <c r="F3776" s="180">
        <v>1.0800000000000001E-2</v>
      </c>
      <c r="G3776" s="180">
        <v>1.34E-2</v>
      </c>
      <c r="H3776" s="180">
        <v>1.6200000000000003E-2</v>
      </c>
      <c r="I3776" s="180">
        <v>1.77E-2</v>
      </c>
      <c r="J3776" s="180">
        <v>1.83E-2</v>
      </c>
      <c r="K3776" s="180">
        <v>2.1899999999999999E-2</v>
      </c>
      <c r="L3776" s="180">
        <v>2.1400000000000002E-2</v>
      </c>
      <c r="M3776" s="141">
        <f t="shared" si="10"/>
        <v>1.7500000000000002E-2</v>
      </c>
      <c r="N3776" s="141">
        <f t="shared" si="11"/>
        <v>7.4999999999999997E-3</v>
      </c>
    </row>
    <row r="3777" spans="1:14">
      <c r="A3777" s="4">
        <v>44582</v>
      </c>
      <c r="B3777" s="180">
        <v>8.0000000000000004E-4</v>
      </c>
      <c r="C3777" s="180">
        <v>1.7000000000000001E-3</v>
      </c>
      <c r="D3777" s="180">
        <v>3.4999999999999996E-3</v>
      </c>
      <c r="E3777" s="180">
        <v>5.7999999999999996E-3</v>
      </c>
      <c r="F3777" s="180">
        <v>1.01E-2</v>
      </c>
      <c r="G3777" s="180">
        <v>1.2800000000000001E-2</v>
      </c>
      <c r="H3777" s="180">
        <v>1.54E-2</v>
      </c>
      <c r="I3777" s="180">
        <v>1.7000000000000001E-2</v>
      </c>
      <c r="J3777" s="180">
        <v>1.7500000000000002E-2</v>
      </c>
      <c r="K3777" s="180">
        <v>2.1299999999999999E-2</v>
      </c>
      <c r="L3777" s="180">
        <v>2.07E-2</v>
      </c>
      <c r="M3777" s="141">
        <f t="shared" si="10"/>
        <v>1.6700000000000003E-2</v>
      </c>
      <c r="N3777" s="141">
        <f t="shared" si="11"/>
        <v>7.4000000000000021E-3</v>
      </c>
    </row>
    <row r="3778" spans="1:14">
      <c r="A3778" s="4">
        <v>44585</v>
      </c>
      <c r="B3778" s="180">
        <v>8.0000000000000004E-4</v>
      </c>
      <c r="C3778" s="180">
        <v>1.9E-3</v>
      </c>
      <c r="D3778" s="180">
        <v>3.9000000000000003E-3</v>
      </c>
      <c r="E3778" s="180">
        <v>5.7999999999999996E-3</v>
      </c>
      <c r="F3778" s="180">
        <v>9.8999999999999991E-3</v>
      </c>
      <c r="G3778" s="180">
        <v>1.2500000000000001E-2</v>
      </c>
      <c r="H3778" s="180">
        <v>1.5300000000000001E-2</v>
      </c>
      <c r="I3778" s="180">
        <v>1.6899999999999998E-2</v>
      </c>
      <c r="J3778" s="180">
        <v>1.7500000000000002E-2</v>
      </c>
      <c r="K3778" s="180">
        <v>2.1499999999999998E-2</v>
      </c>
      <c r="L3778" s="180">
        <v>2.1000000000000001E-2</v>
      </c>
      <c r="M3778" s="141">
        <f t="shared" si="10"/>
        <v>1.6700000000000003E-2</v>
      </c>
      <c r="N3778" s="141">
        <f t="shared" si="11"/>
        <v>7.6000000000000026E-3</v>
      </c>
    </row>
    <row r="3779" spans="1:14">
      <c r="A3779" s="4">
        <v>44586</v>
      </c>
      <c r="B3779" s="180">
        <v>8.0000000000000004E-4</v>
      </c>
      <c r="C3779" s="180">
        <v>1.9E-3</v>
      </c>
      <c r="D3779" s="180">
        <v>3.9000000000000003E-3</v>
      </c>
      <c r="E3779" s="180">
        <v>6.5000000000000006E-3</v>
      </c>
      <c r="F3779" s="180">
        <v>1.0200000000000001E-2</v>
      </c>
      <c r="G3779" s="180">
        <v>1.2800000000000001E-2</v>
      </c>
      <c r="H3779" s="180">
        <v>1.5600000000000001E-2</v>
      </c>
      <c r="I3779" s="180">
        <v>1.7299999999999999E-2</v>
      </c>
      <c r="J3779" s="180">
        <v>1.78E-2</v>
      </c>
      <c r="K3779" s="180">
        <v>2.18E-2</v>
      </c>
      <c r="L3779" s="180">
        <v>2.12E-2</v>
      </c>
      <c r="M3779" s="141">
        <f t="shared" si="10"/>
        <v>1.7000000000000001E-2</v>
      </c>
      <c r="N3779" s="141">
        <f t="shared" si="11"/>
        <v>7.5999999999999991E-3</v>
      </c>
    </row>
    <row r="3780" spans="1:14">
      <c r="A3780" s="4">
        <v>44587</v>
      </c>
      <c r="B3780" s="180">
        <v>8.0000000000000004E-4</v>
      </c>
      <c r="C3780" s="180">
        <v>1.9E-3</v>
      </c>
      <c r="D3780" s="180">
        <v>4.0000000000000001E-3</v>
      </c>
      <c r="E3780" s="180">
        <v>6.9999999999999993E-3</v>
      </c>
      <c r="F3780" s="180">
        <v>1.1299999999999999E-2</v>
      </c>
      <c r="G3780" s="180">
        <v>1.3899999999999999E-2</v>
      </c>
      <c r="H3780" s="180">
        <v>1.66E-2</v>
      </c>
      <c r="I3780" s="180">
        <v>1.8100000000000002E-2</v>
      </c>
      <c r="J3780" s="180">
        <v>1.8500000000000003E-2</v>
      </c>
      <c r="K3780" s="180">
        <v>2.2200000000000001E-2</v>
      </c>
      <c r="L3780" s="180">
        <v>2.1600000000000001E-2</v>
      </c>
      <c r="M3780" s="141">
        <f t="shared" si="10"/>
        <v>1.7700000000000004E-2</v>
      </c>
      <c r="N3780" s="141">
        <f t="shared" si="11"/>
        <v>7.2000000000000033E-3</v>
      </c>
    </row>
    <row r="3781" spans="1:14">
      <c r="A3781" s="4">
        <v>44588</v>
      </c>
      <c r="B3781" s="180">
        <v>8.0000000000000004E-4</v>
      </c>
      <c r="C3781" s="180">
        <v>2E-3</v>
      </c>
      <c r="D3781" s="180">
        <v>4.3E-3</v>
      </c>
      <c r="E3781" s="180">
        <v>7.4999999999999997E-3</v>
      </c>
      <c r="F3781" s="180">
        <v>1.18E-2</v>
      </c>
      <c r="G3781" s="180">
        <v>1.43E-2</v>
      </c>
      <c r="H3781" s="180">
        <v>1.66E-2</v>
      </c>
      <c r="I3781" s="180">
        <v>1.78E-2</v>
      </c>
      <c r="J3781" s="180">
        <v>1.8100000000000002E-2</v>
      </c>
      <c r="K3781" s="180">
        <v>2.1700000000000001E-2</v>
      </c>
      <c r="L3781" s="180">
        <v>2.0899999999999998E-2</v>
      </c>
      <c r="M3781" s="141">
        <f t="shared" si="10"/>
        <v>1.7300000000000003E-2</v>
      </c>
      <c r="N3781" s="141">
        <f t="shared" si="11"/>
        <v>6.3000000000000018E-3</v>
      </c>
    </row>
    <row r="3782" spans="1:14">
      <c r="A3782" s="4">
        <v>44589</v>
      </c>
      <c r="B3782" s="180">
        <v>8.0000000000000004E-4</v>
      </c>
      <c r="C3782" s="180">
        <v>1.9E-3</v>
      </c>
      <c r="D3782" s="180">
        <v>4.3E-3</v>
      </c>
      <c r="E3782" s="180">
        <v>7.4999999999999997E-3</v>
      </c>
      <c r="F3782" s="180">
        <v>1.15E-2</v>
      </c>
      <c r="G3782" s="180">
        <v>1.38E-2</v>
      </c>
      <c r="H3782" s="180">
        <v>1.61E-2</v>
      </c>
      <c r="I3782" s="180">
        <v>1.7399999999999999E-2</v>
      </c>
      <c r="J3782" s="180">
        <v>1.78E-2</v>
      </c>
      <c r="K3782" s="180">
        <v>2.1400000000000002E-2</v>
      </c>
      <c r="L3782" s="180">
        <v>2.07E-2</v>
      </c>
      <c r="M3782" s="141">
        <f t="shared" si="10"/>
        <v>1.7000000000000001E-2</v>
      </c>
      <c r="N3782" s="141">
        <f t="shared" si="11"/>
        <v>6.3E-3</v>
      </c>
    </row>
    <row r="3783" spans="1:14">
      <c r="A3783" s="4">
        <v>44592</v>
      </c>
      <c r="B3783" s="180">
        <v>8.0000000000000004E-4</v>
      </c>
      <c r="C3783" s="180">
        <v>2.2000000000000001E-3</v>
      </c>
      <c r="D3783" s="180">
        <v>4.8999999999999998E-3</v>
      </c>
      <c r="E3783" s="180">
        <v>7.8000000000000005E-3</v>
      </c>
      <c r="F3783" s="180">
        <v>1.18E-2</v>
      </c>
      <c r="G3783" s="180">
        <v>1.3899999999999999E-2</v>
      </c>
      <c r="H3783" s="180">
        <v>1.6200000000000003E-2</v>
      </c>
      <c r="I3783" s="180">
        <v>1.7500000000000002E-2</v>
      </c>
      <c r="J3783" s="180">
        <v>1.7899999999999999E-2</v>
      </c>
      <c r="K3783" s="180">
        <v>2.1700000000000001E-2</v>
      </c>
      <c r="L3783" s="180">
        <v>2.1099999999999997E-2</v>
      </c>
      <c r="M3783" s="141">
        <f t="shared" si="10"/>
        <v>1.7100000000000001E-2</v>
      </c>
      <c r="N3783" s="141">
        <f t="shared" si="11"/>
        <v>6.0999999999999995E-3</v>
      </c>
    </row>
    <row r="3784" spans="1:14">
      <c r="A3784" s="4">
        <v>44593</v>
      </c>
      <c r="B3784" s="180">
        <v>8.0000000000000004E-4</v>
      </c>
      <c r="C3784" s="180">
        <v>1.9E-3</v>
      </c>
      <c r="D3784" s="180">
        <v>4.7999999999999996E-3</v>
      </c>
      <c r="E3784" s="180">
        <v>7.8000000000000005E-3</v>
      </c>
      <c r="F3784" s="180">
        <v>1.18E-2</v>
      </c>
      <c r="G3784" s="180">
        <v>1.3899999999999999E-2</v>
      </c>
      <c r="H3784" s="180">
        <v>1.6299999999999999E-2</v>
      </c>
      <c r="I3784" s="180">
        <v>1.7600000000000001E-2</v>
      </c>
      <c r="J3784" s="180">
        <v>1.8100000000000002E-2</v>
      </c>
      <c r="K3784" s="180">
        <v>2.1899999999999999E-2</v>
      </c>
      <c r="L3784" s="180">
        <v>2.12E-2</v>
      </c>
      <c r="M3784" s="141">
        <f t="shared" si="10"/>
        <v>1.7300000000000003E-2</v>
      </c>
      <c r="N3784" s="141">
        <f t="shared" si="11"/>
        <v>6.3000000000000018E-3</v>
      </c>
    </row>
    <row r="3785" spans="1:14">
      <c r="A3785" s="4">
        <v>44594</v>
      </c>
      <c r="B3785" s="180">
        <v>8.0000000000000004E-4</v>
      </c>
      <c r="C3785" s="180">
        <v>1.9E-3</v>
      </c>
      <c r="D3785" s="180">
        <v>4.5000000000000005E-3</v>
      </c>
      <c r="E3785" s="180">
        <v>7.6E-3</v>
      </c>
      <c r="F3785" s="180">
        <v>1.1599999999999999E-2</v>
      </c>
      <c r="G3785" s="180">
        <v>1.38E-2</v>
      </c>
      <c r="H3785" s="180">
        <v>1.6E-2</v>
      </c>
      <c r="I3785" s="180">
        <v>1.7399999999999999E-2</v>
      </c>
      <c r="J3785" s="180">
        <v>1.78E-2</v>
      </c>
      <c r="K3785" s="180">
        <v>2.1700000000000001E-2</v>
      </c>
      <c r="L3785" s="180">
        <v>2.1099999999999997E-2</v>
      </c>
      <c r="M3785" s="141">
        <f t="shared" si="10"/>
        <v>1.7000000000000001E-2</v>
      </c>
      <c r="N3785" s="141">
        <f t="shared" si="11"/>
        <v>6.2000000000000006E-3</v>
      </c>
    </row>
    <row r="3786" spans="1:14">
      <c r="A3786" s="4">
        <v>44595</v>
      </c>
      <c r="B3786" s="180">
        <v>8.0000000000000004E-4</v>
      </c>
      <c r="C3786" s="180">
        <v>2E-3</v>
      </c>
      <c r="D3786" s="180">
        <v>4.7999999999999996E-3</v>
      </c>
      <c r="E3786" s="180">
        <v>7.8000000000000005E-3</v>
      </c>
      <c r="F3786" s="180">
        <v>1.1899999999999999E-2</v>
      </c>
      <c r="G3786" s="180">
        <v>1.4199999999999999E-2</v>
      </c>
      <c r="H3786" s="180">
        <v>1.66E-2</v>
      </c>
      <c r="I3786" s="180">
        <v>1.78E-2</v>
      </c>
      <c r="J3786" s="180">
        <v>1.8200000000000001E-2</v>
      </c>
      <c r="K3786" s="180">
        <v>2.2000000000000002E-2</v>
      </c>
      <c r="L3786" s="180">
        <v>2.1400000000000002E-2</v>
      </c>
      <c r="M3786" s="141">
        <f t="shared" si="10"/>
        <v>1.7400000000000002E-2</v>
      </c>
      <c r="N3786" s="141">
        <f t="shared" si="11"/>
        <v>6.3000000000000018E-3</v>
      </c>
    </row>
    <row r="3787" spans="1:14">
      <c r="A3787" s="4">
        <v>44596</v>
      </c>
      <c r="B3787" s="180">
        <v>8.0000000000000004E-4</v>
      </c>
      <c r="C3787" s="180">
        <v>2.3E-3</v>
      </c>
      <c r="D3787" s="180">
        <v>5.6000000000000008E-3</v>
      </c>
      <c r="E3787" s="180">
        <v>8.8999999999999999E-3</v>
      </c>
      <c r="F3787" s="180">
        <v>1.3100000000000001E-2</v>
      </c>
      <c r="G3787" s="180">
        <v>1.55E-2</v>
      </c>
      <c r="H3787" s="180">
        <v>1.78E-2</v>
      </c>
      <c r="I3787" s="180">
        <v>1.9E-2</v>
      </c>
      <c r="J3787" s="180">
        <v>1.9299999999999998E-2</v>
      </c>
      <c r="K3787" s="180">
        <v>2.29E-2</v>
      </c>
      <c r="L3787" s="180">
        <v>2.23E-2</v>
      </c>
      <c r="M3787" s="141">
        <f t="shared" si="10"/>
        <v>1.8499999999999999E-2</v>
      </c>
      <c r="N3787" s="141">
        <f t="shared" si="11"/>
        <v>6.1999999999999972E-3</v>
      </c>
    </row>
    <row r="3788" spans="1:14">
      <c r="A3788" s="4">
        <v>44599</v>
      </c>
      <c r="B3788" s="180">
        <v>8.0000000000000004E-4</v>
      </c>
      <c r="C3788" s="180">
        <v>2.7000000000000001E-3</v>
      </c>
      <c r="D3788" s="180">
        <v>5.7999999999999996E-3</v>
      </c>
      <c r="E3788" s="180">
        <v>8.8000000000000005E-3</v>
      </c>
      <c r="F3788" s="180">
        <v>1.3000000000000001E-2</v>
      </c>
      <c r="G3788" s="180">
        <v>1.54E-2</v>
      </c>
      <c r="H3788" s="180">
        <v>1.7600000000000001E-2</v>
      </c>
      <c r="I3788" s="180">
        <v>1.8799999999999997E-2</v>
      </c>
      <c r="J3788" s="180">
        <v>1.9199999999999998E-2</v>
      </c>
      <c r="K3788" s="180">
        <v>2.2799999999999997E-2</v>
      </c>
      <c r="L3788" s="180">
        <v>2.2200000000000001E-2</v>
      </c>
      <c r="M3788" s="141">
        <f t="shared" si="10"/>
        <v>1.84E-2</v>
      </c>
      <c r="N3788" s="141">
        <f t="shared" si="11"/>
        <v>6.1999999999999972E-3</v>
      </c>
    </row>
    <row r="3789" spans="1:14">
      <c r="A3789" s="4">
        <v>44600</v>
      </c>
      <c r="B3789" s="180">
        <v>8.0000000000000004E-4</v>
      </c>
      <c r="C3789" s="180">
        <v>2.5000000000000001E-3</v>
      </c>
      <c r="D3789" s="180">
        <v>5.8999999999999999E-3</v>
      </c>
      <c r="E3789" s="180">
        <v>9.1000000000000004E-3</v>
      </c>
      <c r="F3789" s="180">
        <v>1.3500000000000002E-2</v>
      </c>
      <c r="G3789" s="180">
        <v>1.5900000000000001E-2</v>
      </c>
      <c r="H3789" s="180">
        <v>1.8100000000000002E-2</v>
      </c>
      <c r="I3789" s="180">
        <v>1.9299999999999998E-2</v>
      </c>
      <c r="J3789" s="180">
        <v>1.9599999999999999E-2</v>
      </c>
      <c r="K3789" s="180">
        <v>2.3099999999999999E-2</v>
      </c>
      <c r="L3789" s="180">
        <v>2.2499999999999999E-2</v>
      </c>
      <c r="M3789" s="141">
        <f t="shared" si="10"/>
        <v>1.8800000000000001E-2</v>
      </c>
      <c r="N3789" s="141">
        <f t="shared" si="11"/>
        <v>6.0999999999999978E-3</v>
      </c>
    </row>
    <row r="3790" spans="1:14">
      <c r="A3790" s="4">
        <v>44601</v>
      </c>
      <c r="B3790" s="180">
        <v>8.0000000000000004E-4</v>
      </c>
      <c r="C3790" s="180">
        <v>2.5999999999999999E-3</v>
      </c>
      <c r="D3790" s="180">
        <v>5.6999999999999993E-3</v>
      </c>
      <c r="E3790" s="180">
        <v>9.1000000000000004E-3</v>
      </c>
      <c r="F3790" s="180">
        <v>1.3600000000000001E-2</v>
      </c>
      <c r="G3790" s="180">
        <v>1.61E-2</v>
      </c>
      <c r="H3790" s="180">
        <v>1.8200000000000001E-2</v>
      </c>
      <c r="I3790" s="180">
        <v>1.9199999999999998E-2</v>
      </c>
      <c r="J3790" s="180">
        <v>1.9400000000000001E-2</v>
      </c>
      <c r="K3790" s="180">
        <v>2.3099999999999999E-2</v>
      </c>
      <c r="L3790" s="180">
        <v>2.2499999999999999E-2</v>
      </c>
      <c r="M3790" s="141">
        <f t="shared" si="10"/>
        <v>1.8600000000000002E-2</v>
      </c>
      <c r="N3790" s="141">
        <f t="shared" si="11"/>
        <v>5.7999999999999996E-3</v>
      </c>
    </row>
    <row r="3791" spans="1:14">
      <c r="A3791" s="4">
        <v>44602</v>
      </c>
      <c r="B3791" s="180">
        <v>8.0000000000000004E-4</v>
      </c>
      <c r="C3791" s="180">
        <v>4.0000000000000001E-3</v>
      </c>
      <c r="D3791" s="180">
        <v>7.4000000000000003E-3</v>
      </c>
      <c r="E3791" s="180">
        <v>1.1399999999999999E-2</v>
      </c>
      <c r="F3791" s="180">
        <v>1.61E-2</v>
      </c>
      <c r="G3791" s="180">
        <v>1.8200000000000001E-2</v>
      </c>
      <c r="H3791" s="180">
        <v>1.9599999999999999E-2</v>
      </c>
      <c r="I3791" s="180">
        <v>2.0299999999999999E-2</v>
      </c>
      <c r="J3791" s="180">
        <v>2.0299999999999999E-2</v>
      </c>
      <c r="K3791" s="180">
        <v>2.3700000000000002E-2</v>
      </c>
      <c r="L3791" s="180">
        <v>2.3E-2</v>
      </c>
      <c r="M3791" s="141">
        <f t="shared" si="10"/>
        <v>1.95E-2</v>
      </c>
      <c r="N3791" s="141">
        <f t="shared" si="11"/>
        <v>4.1999999999999989E-3</v>
      </c>
    </row>
    <row r="3792" spans="1:14">
      <c r="A3792" s="4">
        <v>44603</v>
      </c>
      <c r="B3792" s="180">
        <v>8.0000000000000004E-4</v>
      </c>
      <c r="C3792" s="180">
        <v>3.5999999999999999E-3</v>
      </c>
      <c r="D3792" s="180">
        <v>7.0999999999999995E-3</v>
      </c>
      <c r="E3792" s="180">
        <v>1.0700000000000001E-2</v>
      </c>
      <c r="F3792" s="180">
        <v>1.4999999999999999E-2</v>
      </c>
      <c r="G3792" s="180">
        <v>1.7100000000000001E-2</v>
      </c>
      <c r="H3792" s="180">
        <v>1.84E-2</v>
      </c>
      <c r="I3792" s="180">
        <v>1.9199999999999998E-2</v>
      </c>
      <c r="J3792" s="180">
        <v>1.9199999999999998E-2</v>
      </c>
      <c r="K3792" s="180">
        <v>2.3E-2</v>
      </c>
      <c r="L3792" s="180">
        <v>2.2400000000000003E-2</v>
      </c>
      <c r="M3792" s="141">
        <f t="shared" si="10"/>
        <v>1.84E-2</v>
      </c>
      <c r="N3792" s="141">
        <f t="shared" si="11"/>
        <v>4.1999999999999989E-3</v>
      </c>
    </row>
    <row r="3793" spans="1:14">
      <c r="A3793" s="4">
        <v>44606</v>
      </c>
      <c r="B3793" s="180">
        <v>8.0000000000000004E-4</v>
      </c>
      <c r="C3793" s="180">
        <v>4.3E-3</v>
      </c>
      <c r="D3793" s="180">
        <v>7.6E-3</v>
      </c>
      <c r="E3793" s="180">
        <v>1.1299999999999999E-2</v>
      </c>
      <c r="F3793" s="180">
        <v>1.5800000000000002E-2</v>
      </c>
      <c r="G3793" s="180">
        <v>1.8000000000000002E-2</v>
      </c>
      <c r="H3793" s="180">
        <v>1.9E-2</v>
      </c>
      <c r="I3793" s="180">
        <v>1.9799999999999998E-2</v>
      </c>
      <c r="J3793" s="180">
        <v>1.9799999999999998E-2</v>
      </c>
      <c r="K3793" s="180">
        <v>2.35E-2</v>
      </c>
      <c r="L3793" s="180">
        <v>2.29E-2</v>
      </c>
      <c r="M3793" s="141">
        <f t="shared" si="10"/>
        <v>1.9E-2</v>
      </c>
      <c r="N3793" s="141">
        <f t="shared" si="11"/>
        <v>3.9999999999999966E-3</v>
      </c>
    </row>
    <row r="3794" spans="1:14">
      <c r="A3794" s="4">
        <v>44607</v>
      </c>
      <c r="B3794" s="180">
        <v>8.0000000000000004E-4</v>
      </c>
      <c r="C3794" s="180">
        <v>4.0000000000000001E-3</v>
      </c>
      <c r="D3794" s="180">
        <v>7.1999999999999998E-3</v>
      </c>
      <c r="E3794" s="180">
        <v>1.11E-2</v>
      </c>
      <c r="F3794" s="180">
        <v>1.5800000000000002E-2</v>
      </c>
      <c r="G3794" s="180">
        <v>1.8000000000000002E-2</v>
      </c>
      <c r="H3794" s="180">
        <v>1.9400000000000001E-2</v>
      </c>
      <c r="I3794" s="180">
        <v>2.0299999999999999E-2</v>
      </c>
      <c r="J3794" s="180">
        <v>2.0499999999999997E-2</v>
      </c>
      <c r="K3794" s="180">
        <v>2.4199999999999999E-2</v>
      </c>
      <c r="L3794" s="180">
        <v>2.3700000000000002E-2</v>
      </c>
      <c r="M3794" s="141">
        <f t="shared" si="10"/>
        <v>1.9699999999999999E-2</v>
      </c>
      <c r="N3794" s="141">
        <f t="shared" si="11"/>
        <v>4.6999999999999958E-3</v>
      </c>
    </row>
    <row r="3795" spans="1:14">
      <c r="A3795" s="4">
        <v>44608</v>
      </c>
      <c r="B3795" s="180">
        <v>8.0000000000000004E-4</v>
      </c>
      <c r="C3795" s="180">
        <v>3.8E-3</v>
      </c>
      <c r="D3795" s="180">
        <v>6.7000000000000002E-3</v>
      </c>
      <c r="E3795" s="180">
        <v>1.09E-2</v>
      </c>
      <c r="F3795" s="180">
        <v>1.52E-2</v>
      </c>
      <c r="G3795" s="180">
        <v>1.7500000000000002E-2</v>
      </c>
      <c r="H3795" s="180">
        <v>1.9E-2</v>
      </c>
      <c r="I3795" s="180">
        <v>0.02</v>
      </c>
      <c r="J3795" s="180">
        <v>2.0299999999999999E-2</v>
      </c>
      <c r="K3795" s="180">
        <v>2.3900000000000001E-2</v>
      </c>
      <c r="L3795" s="180">
        <v>2.3399999999999997E-2</v>
      </c>
      <c r="M3795" s="141">
        <f t="shared" si="10"/>
        <v>1.95E-2</v>
      </c>
      <c r="N3795" s="141">
        <f t="shared" si="11"/>
        <v>5.0999999999999986E-3</v>
      </c>
    </row>
    <row r="3796" spans="1:14">
      <c r="A3796" s="4">
        <v>44609</v>
      </c>
      <c r="B3796" s="180">
        <v>8.0000000000000004E-4</v>
      </c>
      <c r="C3796" s="180">
        <v>3.5999999999999999E-3</v>
      </c>
      <c r="D3796" s="180">
        <v>6.5000000000000006E-3</v>
      </c>
      <c r="E3796" s="180">
        <v>1.0500000000000001E-2</v>
      </c>
      <c r="F3796" s="180">
        <v>1.49E-2</v>
      </c>
      <c r="G3796" s="180">
        <v>1.7000000000000001E-2</v>
      </c>
      <c r="H3796" s="180">
        <v>1.8500000000000003E-2</v>
      </c>
      <c r="I3796" s="180">
        <v>1.9400000000000001E-2</v>
      </c>
      <c r="J3796" s="180">
        <v>1.9699999999999999E-2</v>
      </c>
      <c r="K3796" s="180">
        <v>2.35E-2</v>
      </c>
      <c r="L3796" s="180">
        <v>2.3099999999999999E-2</v>
      </c>
      <c r="M3796" s="141">
        <f t="shared" si="10"/>
        <v>1.89E-2</v>
      </c>
      <c r="N3796" s="141">
        <f t="shared" si="11"/>
        <v>4.7999999999999987E-3</v>
      </c>
    </row>
    <row r="3797" spans="1:14">
      <c r="A3797" s="4">
        <v>44610</v>
      </c>
      <c r="B3797" s="180">
        <v>8.0000000000000004E-4</v>
      </c>
      <c r="C3797" s="180">
        <v>3.4999999999999996E-3</v>
      </c>
      <c r="D3797" s="180">
        <v>6.5000000000000006E-3</v>
      </c>
      <c r="E3797" s="180">
        <v>1.03E-2</v>
      </c>
      <c r="F3797" s="180">
        <v>1.47E-2</v>
      </c>
      <c r="G3797" s="180">
        <v>1.6799999999999999E-2</v>
      </c>
      <c r="H3797" s="180">
        <v>1.8200000000000001E-2</v>
      </c>
      <c r="I3797" s="180">
        <v>1.9E-2</v>
      </c>
      <c r="J3797" s="180">
        <v>1.9199999999999998E-2</v>
      </c>
      <c r="K3797" s="180">
        <v>2.3E-2</v>
      </c>
      <c r="L3797" s="180">
        <v>2.2400000000000003E-2</v>
      </c>
      <c r="M3797" s="141">
        <f t="shared" si="10"/>
        <v>1.84E-2</v>
      </c>
      <c r="N3797" s="141">
        <f t="shared" si="11"/>
        <v>4.4999999999999988E-3</v>
      </c>
    </row>
    <row r="3798" spans="1:14">
      <c r="A3798" s="4">
        <v>44614</v>
      </c>
      <c r="B3798" s="180">
        <v>8.0000000000000004E-4</v>
      </c>
      <c r="C3798" s="180">
        <v>3.7000000000000002E-3</v>
      </c>
      <c r="D3798" s="180">
        <v>7.3000000000000001E-3</v>
      </c>
      <c r="E3798" s="180">
        <v>1.1699999999999999E-2</v>
      </c>
      <c r="F3798" s="180">
        <v>1.5600000000000001E-2</v>
      </c>
      <c r="G3798" s="180">
        <v>1.7399999999999999E-2</v>
      </c>
      <c r="H3798" s="180">
        <v>1.8500000000000003E-2</v>
      </c>
      <c r="I3798" s="180">
        <v>1.9299999999999998E-2</v>
      </c>
      <c r="J3798" s="180">
        <v>1.9400000000000001E-2</v>
      </c>
      <c r="K3798" s="180">
        <v>2.3099999999999999E-2</v>
      </c>
      <c r="L3798" s="180">
        <v>2.2400000000000003E-2</v>
      </c>
      <c r="M3798" s="141">
        <f t="shared" si="10"/>
        <v>1.8600000000000002E-2</v>
      </c>
      <c r="N3798" s="141">
        <f t="shared" si="11"/>
        <v>3.7999999999999996E-3</v>
      </c>
    </row>
    <row r="3799" spans="1:14">
      <c r="A3799" s="4">
        <v>44615</v>
      </c>
      <c r="B3799" s="180">
        <v>8.0000000000000004E-4</v>
      </c>
      <c r="C3799" s="180">
        <v>3.4000000000000002E-3</v>
      </c>
      <c r="D3799" s="180">
        <v>7.4000000000000003E-3</v>
      </c>
      <c r="E3799" s="180">
        <v>1.1599999999999999E-2</v>
      </c>
      <c r="F3799" s="180">
        <v>1.5800000000000002E-2</v>
      </c>
      <c r="G3799" s="180">
        <v>1.78E-2</v>
      </c>
      <c r="H3799" s="180">
        <v>1.89E-2</v>
      </c>
      <c r="I3799" s="180">
        <v>1.9799999999999998E-2</v>
      </c>
      <c r="J3799" s="180">
        <v>1.9900000000000001E-2</v>
      </c>
      <c r="K3799" s="180">
        <v>2.3599999999999999E-2</v>
      </c>
      <c r="L3799" s="180">
        <v>2.29E-2</v>
      </c>
      <c r="M3799" s="141">
        <f t="shared" si="10"/>
        <v>1.9100000000000002E-2</v>
      </c>
      <c r="N3799" s="141">
        <f t="shared" si="11"/>
        <v>4.0999999999999995E-3</v>
      </c>
    </row>
    <row r="3800" spans="1:14">
      <c r="A3800" s="4">
        <v>44616</v>
      </c>
      <c r="B3800" s="180">
        <v>8.0000000000000004E-4</v>
      </c>
      <c r="C3800" s="180">
        <v>3.2000000000000002E-3</v>
      </c>
      <c r="D3800" s="180">
        <v>6.5000000000000006E-3</v>
      </c>
      <c r="E3800" s="180">
        <v>1.0800000000000001E-2</v>
      </c>
      <c r="F3800" s="180">
        <v>1.54E-2</v>
      </c>
      <c r="G3800" s="180">
        <v>1.7299999999999999E-2</v>
      </c>
      <c r="H3800" s="180">
        <v>1.84E-2</v>
      </c>
      <c r="I3800" s="180">
        <v>1.9400000000000001E-2</v>
      </c>
      <c r="J3800" s="180">
        <v>1.9599999999999999E-2</v>
      </c>
      <c r="K3800" s="180">
        <v>2.3599999999999999E-2</v>
      </c>
      <c r="L3800" s="180">
        <v>2.2799999999999997E-2</v>
      </c>
      <c r="M3800" s="141">
        <f t="shared" si="10"/>
        <v>1.8800000000000001E-2</v>
      </c>
      <c r="N3800" s="141">
        <f t="shared" si="11"/>
        <v>4.1999999999999989E-3</v>
      </c>
    </row>
    <row r="3801" spans="1:14">
      <c r="A3801" s="4">
        <v>44617</v>
      </c>
      <c r="B3801" s="180">
        <v>8.0000000000000004E-4</v>
      </c>
      <c r="C3801" s="180">
        <v>3.3E-3</v>
      </c>
      <c r="D3801" s="180">
        <v>7.0999999999999995E-3</v>
      </c>
      <c r="E3801" s="180">
        <v>1.1299999999999999E-2</v>
      </c>
      <c r="F3801" s="180">
        <v>1.55E-2</v>
      </c>
      <c r="G3801" s="180">
        <v>1.7600000000000001E-2</v>
      </c>
      <c r="H3801" s="180">
        <v>1.8600000000000002E-2</v>
      </c>
      <c r="I3801" s="180">
        <v>1.9599999999999999E-2</v>
      </c>
      <c r="J3801" s="180">
        <v>1.9699999999999999E-2</v>
      </c>
      <c r="K3801" s="180">
        <v>2.3700000000000002E-2</v>
      </c>
      <c r="L3801" s="180">
        <v>2.29E-2</v>
      </c>
      <c r="M3801" s="141">
        <f t="shared" si="10"/>
        <v>1.89E-2</v>
      </c>
      <c r="N3801" s="141">
        <f t="shared" si="11"/>
        <v>4.1999999999999989E-3</v>
      </c>
    </row>
    <row r="3802" spans="1:14">
      <c r="A3802" s="4">
        <v>44620</v>
      </c>
      <c r="B3802" s="180">
        <v>8.0000000000000004E-4</v>
      </c>
      <c r="C3802" s="180">
        <v>3.4999999999999996E-3</v>
      </c>
      <c r="D3802" s="180">
        <v>6.8999999999999999E-3</v>
      </c>
      <c r="E3802" s="180">
        <v>1.01E-2</v>
      </c>
      <c r="F3802" s="180">
        <v>1.44E-2</v>
      </c>
      <c r="G3802" s="180">
        <v>1.6200000000000003E-2</v>
      </c>
      <c r="H3802" s="180">
        <v>1.7100000000000001E-2</v>
      </c>
      <c r="I3802" s="180">
        <v>1.8100000000000002E-2</v>
      </c>
      <c r="J3802" s="180">
        <v>1.83E-2</v>
      </c>
      <c r="K3802" s="180">
        <v>2.2499999999999999E-2</v>
      </c>
      <c r="L3802" s="180">
        <v>2.1700000000000001E-2</v>
      </c>
      <c r="M3802" s="141">
        <f t="shared" si="10"/>
        <v>1.7500000000000002E-2</v>
      </c>
      <c r="N3802" s="141">
        <f t="shared" si="11"/>
        <v>3.9000000000000007E-3</v>
      </c>
    </row>
    <row r="3803" spans="1:14">
      <c r="A3803" s="4">
        <v>44621</v>
      </c>
      <c r="B3803" s="180">
        <v>8.0000000000000004E-4</v>
      </c>
      <c r="C3803" s="180">
        <v>3.2000000000000002E-3</v>
      </c>
      <c r="D3803" s="180">
        <v>6.0000000000000001E-3</v>
      </c>
      <c r="E3803" s="180">
        <v>9.1000000000000004E-3</v>
      </c>
      <c r="F3803" s="180">
        <v>1.3100000000000001E-2</v>
      </c>
      <c r="G3803" s="180">
        <v>1.47E-2</v>
      </c>
      <c r="H3803" s="180">
        <v>1.5600000000000001E-2</v>
      </c>
      <c r="I3803" s="180">
        <v>1.67E-2</v>
      </c>
      <c r="J3803" s="180">
        <v>1.72E-2</v>
      </c>
      <c r="K3803" s="180">
        <v>2.1899999999999999E-2</v>
      </c>
      <c r="L3803" s="180">
        <v>2.1099999999999997E-2</v>
      </c>
      <c r="M3803" s="141">
        <f t="shared" si="10"/>
        <v>1.6400000000000001E-2</v>
      </c>
      <c r="N3803" s="141">
        <f t="shared" si="11"/>
        <v>4.0999999999999995E-3</v>
      </c>
    </row>
    <row r="3804" spans="1:14">
      <c r="A3804" s="4">
        <v>44622</v>
      </c>
      <c r="B3804" s="180">
        <v>8.0000000000000004E-4</v>
      </c>
      <c r="C3804" s="180">
        <v>3.4000000000000002E-3</v>
      </c>
      <c r="D3804" s="180">
        <v>6.8000000000000005E-3</v>
      </c>
      <c r="E3804" s="180">
        <v>1.06E-2</v>
      </c>
      <c r="F3804" s="180">
        <v>1.4999999999999999E-2</v>
      </c>
      <c r="G3804" s="180">
        <v>1.67E-2</v>
      </c>
      <c r="H3804" s="180">
        <v>1.7399999999999999E-2</v>
      </c>
      <c r="I3804" s="180">
        <v>1.83E-2</v>
      </c>
      <c r="J3804" s="180">
        <v>1.8600000000000002E-2</v>
      </c>
      <c r="K3804" s="180">
        <v>2.3199999999999998E-2</v>
      </c>
      <c r="L3804" s="180">
        <v>2.2400000000000003E-2</v>
      </c>
      <c r="M3804" s="141">
        <f t="shared" si="10"/>
        <v>1.7800000000000003E-2</v>
      </c>
      <c r="N3804" s="141">
        <f t="shared" si="11"/>
        <v>3.6000000000000025E-3</v>
      </c>
    </row>
    <row r="3805" spans="1:14">
      <c r="A3805" s="4">
        <v>44623</v>
      </c>
      <c r="B3805" s="180">
        <v>8.0000000000000004E-4</v>
      </c>
      <c r="C3805" s="180">
        <v>3.8E-3</v>
      </c>
      <c r="D3805" s="180">
        <v>6.8999999999999999E-3</v>
      </c>
      <c r="E3805" s="180">
        <v>1.0800000000000001E-2</v>
      </c>
      <c r="F3805" s="180">
        <v>1.5300000000000001E-2</v>
      </c>
      <c r="G3805" s="180">
        <v>1.6899999999999998E-2</v>
      </c>
      <c r="H3805" s="180">
        <v>1.7399999999999999E-2</v>
      </c>
      <c r="I3805" s="180">
        <v>1.8200000000000001E-2</v>
      </c>
      <c r="J3805" s="180">
        <v>1.8600000000000002E-2</v>
      </c>
      <c r="K3805" s="180">
        <v>2.3199999999999998E-2</v>
      </c>
      <c r="L3805" s="180">
        <v>2.2400000000000003E-2</v>
      </c>
      <c r="M3805" s="141">
        <f t="shared" si="10"/>
        <v>1.7800000000000003E-2</v>
      </c>
      <c r="N3805" s="141">
        <f t="shared" si="11"/>
        <v>3.3000000000000008E-3</v>
      </c>
    </row>
    <row r="3806" spans="1:14">
      <c r="A3806" s="4">
        <v>44624</v>
      </c>
      <c r="B3806" s="180">
        <v>8.0000000000000004E-4</v>
      </c>
      <c r="C3806" s="180">
        <v>3.4000000000000002E-3</v>
      </c>
      <c r="D3806" s="180">
        <v>6.8999999999999999E-3</v>
      </c>
      <c r="E3806" s="180">
        <v>1.0500000000000001E-2</v>
      </c>
      <c r="F3806" s="180">
        <v>1.4999999999999999E-2</v>
      </c>
      <c r="G3806" s="180">
        <v>1.6200000000000003E-2</v>
      </c>
      <c r="H3806" s="180">
        <v>1.6500000000000001E-2</v>
      </c>
      <c r="I3806" s="180">
        <v>1.7000000000000001E-2</v>
      </c>
      <c r="J3806" s="180">
        <v>1.7399999999999999E-2</v>
      </c>
      <c r="K3806" s="180">
        <v>2.23E-2</v>
      </c>
      <c r="L3806" s="180">
        <v>2.1600000000000001E-2</v>
      </c>
      <c r="M3806" s="141">
        <f t="shared" si="10"/>
        <v>1.66E-2</v>
      </c>
      <c r="N3806" s="141">
        <f t="shared" si="11"/>
        <v>2.3999999999999994E-3</v>
      </c>
    </row>
    <row r="3807" spans="1:14">
      <c r="A3807" s="4">
        <v>44627</v>
      </c>
      <c r="B3807" s="180">
        <v>8.0000000000000004E-4</v>
      </c>
      <c r="C3807" s="180">
        <v>3.8E-3</v>
      </c>
      <c r="D3807" s="180">
        <v>7.4999999999999997E-3</v>
      </c>
      <c r="E3807" s="180">
        <v>1.0700000000000001E-2</v>
      </c>
      <c r="F3807" s="180">
        <v>1.55E-2</v>
      </c>
      <c r="G3807" s="180">
        <v>1.6799999999999999E-2</v>
      </c>
      <c r="H3807" s="180">
        <v>1.7100000000000001E-2</v>
      </c>
      <c r="I3807" s="180">
        <v>1.77E-2</v>
      </c>
      <c r="J3807" s="180">
        <v>1.78E-2</v>
      </c>
      <c r="K3807" s="180">
        <v>2.29E-2</v>
      </c>
      <c r="L3807" s="180">
        <v>2.1899999999999999E-2</v>
      </c>
      <c r="M3807" s="141">
        <f t="shared" si="10"/>
        <v>1.7000000000000001E-2</v>
      </c>
      <c r="N3807" s="141">
        <f t="shared" si="11"/>
        <v>2.3E-3</v>
      </c>
    </row>
    <row r="3808" spans="1:14">
      <c r="A3808" s="4">
        <v>44628</v>
      </c>
      <c r="B3808" s="180">
        <v>8.0000000000000004E-4</v>
      </c>
      <c r="C3808" s="180">
        <v>3.5999999999999999E-3</v>
      </c>
      <c r="D3808" s="180">
        <v>7.1999999999999998E-3</v>
      </c>
      <c r="E3808" s="180">
        <v>1.1200000000000002E-2</v>
      </c>
      <c r="F3808" s="180">
        <v>1.6299999999999999E-2</v>
      </c>
      <c r="G3808" s="180">
        <v>1.78E-2</v>
      </c>
      <c r="H3808" s="180">
        <v>1.8000000000000002E-2</v>
      </c>
      <c r="I3808" s="180">
        <v>1.8500000000000003E-2</v>
      </c>
      <c r="J3808" s="180">
        <v>1.8600000000000002E-2</v>
      </c>
      <c r="K3808" s="180">
        <v>2.3399999999999997E-2</v>
      </c>
      <c r="L3808" s="180">
        <v>2.2400000000000003E-2</v>
      </c>
      <c r="M3808" s="141">
        <f t="shared" si="10"/>
        <v>1.7800000000000003E-2</v>
      </c>
      <c r="N3808" s="141">
        <f t="shared" si="11"/>
        <v>2.3000000000000034E-3</v>
      </c>
    </row>
    <row r="3809" spans="1:14">
      <c r="A3809" s="4">
        <v>44629</v>
      </c>
      <c r="B3809" s="180">
        <v>8.0000000000000004E-4</v>
      </c>
      <c r="C3809" s="180">
        <v>3.8E-3</v>
      </c>
      <c r="D3809" s="180">
        <v>7.4999999999999997E-3</v>
      </c>
      <c r="E3809" s="180">
        <v>1.15E-2</v>
      </c>
      <c r="F3809" s="180">
        <v>1.6799999999999999E-2</v>
      </c>
      <c r="G3809" s="180">
        <v>1.83E-2</v>
      </c>
      <c r="H3809" s="180">
        <v>1.8700000000000001E-2</v>
      </c>
      <c r="I3809" s="180">
        <v>1.9199999999999998E-2</v>
      </c>
      <c r="J3809" s="180">
        <v>1.9400000000000001E-2</v>
      </c>
      <c r="K3809" s="180">
        <v>2.3799999999999998E-2</v>
      </c>
      <c r="L3809" s="180">
        <v>2.29E-2</v>
      </c>
      <c r="M3809" s="141">
        <f t="shared" si="10"/>
        <v>1.8600000000000002E-2</v>
      </c>
      <c r="N3809" s="141">
        <f t="shared" si="11"/>
        <v>2.6000000000000016E-3</v>
      </c>
    </row>
    <row r="3810" spans="1:14">
      <c r="A3810" s="4">
        <v>44630</v>
      </c>
      <c r="B3810" s="180">
        <v>8.0000000000000004E-4</v>
      </c>
      <c r="C3810" s="180">
        <v>3.9000000000000003E-3</v>
      </c>
      <c r="D3810" s="180">
        <v>7.4999999999999997E-3</v>
      </c>
      <c r="E3810" s="180">
        <v>1.1899999999999999E-2</v>
      </c>
      <c r="F3810" s="180">
        <v>1.72E-2</v>
      </c>
      <c r="G3810" s="180">
        <v>1.8799999999999997E-2</v>
      </c>
      <c r="H3810" s="180">
        <v>1.9199999999999998E-2</v>
      </c>
      <c r="I3810" s="180">
        <v>1.9799999999999998E-2</v>
      </c>
      <c r="J3810" s="180">
        <v>1.9799999999999998E-2</v>
      </c>
      <c r="K3810" s="180">
        <v>2.4500000000000001E-2</v>
      </c>
      <c r="L3810" s="180">
        <v>2.3799999999999998E-2</v>
      </c>
      <c r="M3810" s="141">
        <f t="shared" si="10"/>
        <v>1.9E-2</v>
      </c>
      <c r="N3810" s="141">
        <f t="shared" si="11"/>
        <v>2.5999999999999981E-3</v>
      </c>
    </row>
    <row r="3811" spans="1:14">
      <c r="A3811" s="4">
        <v>44631</v>
      </c>
      <c r="B3811" s="180">
        <v>8.0000000000000004E-4</v>
      </c>
      <c r="C3811" s="180">
        <v>4.0000000000000001E-3</v>
      </c>
      <c r="D3811" s="180">
        <v>7.8000000000000005E-3</v>
      </c>
      <c r="E3811" s="180">
        <v>1.2199999999999999E-2</v>
      </c>
      <c r="F3811" s="180">
        <v>1.7500000000000002E-2</v>
      </c>
      <c r="G3811" s="180">
        <v>1.9099999999999999E-2</v>
      </c>
      <c r="H3811" s="180">
        <v>1.9599999999999999E-2</v>
      </c>
      <c r="I3811" s="180">
        <v>2.0099999999999996E-2</v>
      </c>
      <c r="J3811" s="180">
        <v>0.02</v>
      </c>
      <c r="K3811" s="180">
        <v>2.4500000000000001E-2</v>
      </c>
      <c r="L3811" s="180">
        <v>2.3599999999999999E-2</v>
      </c>
      <c r="M3811" s="141">
        <f t="shared" si="10"/>
        <v>1.9200000000000002E-2</v>
      </c>
      <c r="N3811" s="141">
        <f t="shared" si="11"/>
        <v>2.4999999999999988E-3</v>
      </c>
    </row>
    <row r="3812" spans="1:14">
      <c r="A3812" s="4">
        <v>44634</v>
      </c>
      <c r="B3812" s="180">
        <v>8.0000000000000004E-4</v>
      </c>
      <c r="C3812" s="180">
        <v>4.5000000000000005E-3</v>
      </c>
      <c r="D3812" s="180">
        <v>8.6E-3</v>
      </c>
      <c r="E3812" s="180">
        <v>1.2800000000000001E-2</v>
      </c>
      <c r="F3812" s="180">
        <v>1.8700000000000001E-2</v>
      </c>
      <c r="G3812" s="180">
        <v>2.0400000000000001E-2</v>
      </c>
      <c r="H3812" s="180">
        <v>2.1000000000000001E-2</v>
      </c>
      <c r="I3812" s="180">
        <v>2.1600000000000001E-2</v>
      </c>
      <c r="J3812" s="180">
        <v>2.1400000000000002E-2</v>
      </c>
      <c r="K3812" s="180">
        <v>2.5600000000000001E-2</v>
      </c>
      <c r="L3812" s="180">
        <v>2.4700000000000003E-2</v>
      </c>
      <c r="M3812" s="141">
        <f t="shared" si="10"/>
        <v>2.0600000000000004E-2</v>
      </c>
      <c r="N3812" s="141">
        <f t="shared" si="11"/>
        <v>2.700000000000001E-3</v>
      </c>
    </row>
    <row r="3813" spans="1:14">
      <c r="A3813" s="4">
        <v>44635</v>
      </c>
      <c r="B3813" s="180">
        <v>8.0000000000000004E-4</v>
      </c>
      <c r="C3813" s="180">
        <v>4.5999999999999999E-3</v>
      </c>
      <c r="D3813" s="180">
        <v>8.6E-3</v>
      </c>
      <c r="E3813" s="180">
        <v>1.2800000000000001E-2</v>
      </c>
      <c r="F3813" s="180">
        <v>1.8500000000000003E-2</v>
      </c>
      <c r="G3813" s="180">
        <v>2.0400000000000001E-2</v>
      </c>
      <c r="H3813" s="180">
        <v>2.1000000000000001E-2</v>
      </c>
      <c r="I3813" s="180">
        <v>2.1600000000000001E-2</v>
      </c>
      <c r="J3813" s="180">
        <v>2.1499999999999998E-2</v>
      </c>
      <c r="K3813" s="180">
        <v>2.5699999999999997E-2</v>
      </c>
      <c r="L3813" s="180">
        <v>2.4900000000000002E-2</v>
      </c>
      <c r="M3813" s="141">
        <f t="shared" si="10"/>
        <v>2.07E-2</v>
      </c>
      <c r="N3813" s="141">
        <f t="shared" si="11"/>
        <v>2.9999999999999957E-3</v>
      </c>
    </row>
    <row r="3814" spans="1:14">
      <c r="A3814" s="4">
        <v>44636</v>
      </c>
      <c r="B3814" s="180">
        <v>8.0000000000000004E-4</v>
      </c>
      <c r="C3814" s="180">
        <v>4.4000000000000003E-3</v>
      </c>
      <c r="D3814" s="180">
        <v>8.6E-3</v>
      </c>
      <c r="E3814" s="180">
        <v>1.3500000000000002E-2</v>
      </c>
      <c r="F3814" s="180">
        <v>1.95E-2</v>
      </c>
      <c r="G3814" s="180">
        <v>2.1400000000000002E-2</v>
      </c>
      <c r="H3814" s="180">
        <v>2.18E-2</v>
      </c>
      <c r="I3814" s="180">
        <v>2.2200000000000001E-2</v>
      </c>
      <c r="J3814" s="180">
        <v>2.1899999999999999E-2</v>
      </c>
      <c r="K3814" s="180">
        <v>2.5600000000000001E-2</v>
      </c>
      <c r="L3814" s="180">
        <v>2.46E-2</v>
      </c>
      <c r="M3814" s="141">
        <f t="shared" si="10"/>
        <v>2.1100000000000001E-2</v>
      </c>
      <c r="N3814" s="141">
        <f t="shared" si="11"/>
        <v>2.3999999999999994E-3</v>
      </c>
    </row>
    <row r="3815" spans="1:14">
      <c r="A3815" s="4">
        <v>44637</v>
      </c>
      <c r="B3815" s="180">
        <v>3.3E-3</v>
      </c>
      <c r="C3815" s="180">
        <v>4.0000000000000001E-3</v>
      </c>
      <c r="D3815" s="180">
        <v>8.1000000000000013E-3</v>
      </c>
      <c r="E3815" s="180">
        <v>1.3000000000000001E-2</v>
      </c>
      <c r="F3815" s="180">
        <v>1.9400000000000001E-2</v>
      </c>
      <c r="G3815" s="180">
        <v>2.1400000000000002E-2</v>
      </c>
      <c r="H3815" s="180">
        <v>2.1700000000000001E-2</v>
      </c>
      <c r="I3815" s="180">
        <v>2.2200000000000001E-2</v>
      </c>
      <c r="J3815" s="180">
        <v>2.2000000000000002E-2</v>
      </c>
      <c r="K3815" s="180">
        <v>2.6000000000000002E-2</v>
      </c>
      <c r="L3815" s="180">
        <v>2.5000000000000001E-2</v>
      </c>
      <c r="M3815" s="141">
        <f t="shared" si="10"/>
        <v>1.8700000000000001E-2</v>
      </c>
      <c r="N3815" s="141">
        <f t="shared" si="11"/>
        <v>2.6000000000000016E-3</v>
      </c>
    </row>
    <row r="3816" spans="1:14">
      <c r="A3816" s="4">
        <v>44638</v>
      </c>
      <c r="B3816" s="180">
        <v>3.3E-3</v>
      </c>
      <c r="C3816" s="180">
        <v>4.1999999999999997E-3</v>
      </c>
      <c r="D3816" s="180">
        <v>8.3000000000000001E-3</v>
      </c>
      <c r="E3816" s="180">
        <v>1.29E-2</v>
      </c>
      <c r="F3816" s="180">
        <v>1.9699999999999999E-2</v>
      </c>
      <c r="G3816" s="180">
        <v>2.1499999999999998E-2</v>
      </c>
      <c r="H3816" s="180">
        <v>2.1400000000000002E-2</v>
      </c>
      <c r="I3816" s="180">
        <v>2.1700000000000001E-2</v>
      </c>
      <c r="J3816" s="180">
        <v>2.1400000000000002E-2</v>
      </c>
      <c r="K3816" s="180">
        <v>2.53E-2</v>
      </c>
      <c r="L3816" s="180">
        <v>2.4199999999999999E-2</v>
      </c>
      <c r="M3816" s="141">
        <f t="shared" si="10"/>
        <v>1.8100000000000002E-2</v>
      </c>
      <c r="N3816" s="141">
        <f t="shared" si="11"/>
        <v>1.7000000000000036E-3</v>
      </c>
    </row>
    <row r="3817" spans="1:14">
      <c r="A3817" s="4">
        <v>44641</v>
      </c>
      <c r="B3817" s="180">
        <v>3.3E-3</v>
      </c>
      <c r="C3817" s="180">
        <v>5.4000000000000003E-3</v>
      </c>
      <c r="D3817" s="180">
        <v>9.4999999999999998E-3</v>
      </c>
      <c r="E3817" s="180">
        <v>1.3999999999999999E-2</v>
      </c>
      <c r="F3817" s="180">
        <v>2.1400000000000002E-2</v>
      </c>
      <c r="G3817" s="180">
        <v>2.3399999999999997E-2</v>
      </c>
      <c r="H3817" s="180">
        <v>2.3300000000000001E-2</v>
      </c>
      <c r="I3817" s="180">
        <v>2.3599999999999999E-2</v>
      </c>
      <c r="J3817" s="180">
        <v>2.3199999999999998E-2</v>
      </c>
      <c r="K3817" s="180">
        <v>2.6699999999999998E-2</v>
      </c>
      <c r="L3817" s="180">
        <v>2.5499999999999998E-2</v>
      </c>
      <c r="M3817" s="141">
        <f t="shared" si="10"/>
        <v>1.9899999999999998E-2</v>
      </c>
      <c r="N3817" s="141">
        <f t="shared" si="11"/>
        <v>1.799999999999996E-3</v>
      </c>
    </row>
    <row r="3818" spans="1:14">
      <c r="A3818" s="4">
        <v>44642</v>
      </c>
      <c r="B3818" s="180">
        <v>3.3E-3</v>
      </c>
      <c r="C3818" s="180">
        <v>5.1000000000000004E-3</v>
      </c>
      <c r="D3818" s="180">
        <v>9.5999999999999992E-3</v>
      </c>
      <c r="E3818" s="180">
        <v>1.5900000000000001E-2</v>
      </c>
      <c r="F3818" s="180">
        <v>2.18E-2</v>
      </c>
      <c r="G3818" s="180">
        <v>2.3799999999999998E-2</v>
      </c>
      <c r="H3818" s="180">
        <v>2.3900000000000001E-2</v>
      </c>
      <c r="I3818" s="180">
        <v>2.4199999999999999E-2</v>
      </c>
      <c r="J3818" s="180">
        <v>2.3799999999999998E-2</v>
      </c>
      <c r="K3818" s="180">
        <v>2.7099999999999999E-2</v>
      </c>
      <c r="L3818" s="180">
        <v>2.6000000000000002E-2</v>
      </c>
      <c r="M3818" s="141">
        <f t="shared" si="10"/>
        <v>2.0499999999999997E-2</v>
      </c>
      <c r="N3818" s="141">
        <f t="shared" si="11"/>
        <v>1.9999999999999983E-3</v>
      </c>
    </row>
    <row r="3819" spans="1:14">
      <c r="A3819" s="4">
        <v>44643</v>
      </c>
      <c r="B3819" s="180">
        <v>3.3E-3</v>
      </c>
      <c r="C3819" s="180">
        <v>5.0000000000000001E-3</v>
      </c>
      <c r="D3819" s="180">
        <v>9.300000000000001E-3</v>
      </c>
      <c r="E3819" s="180">
        <v>1.52E-2</v>
      </c>
      <c r="F3819" s="180">
        <v>2.1299999999999999E-2</v>
      </c>
      <c r="G3819" s="180">
        <v>2.3199999999999998E-2</v>
      </c>
      <c r="H3819" s="180">
        <v>2.3399999999999997E-2</v>
      </c>
      <c r="I3819" s="180">
        <v>2.3700000000000002E-2</v>
      </c>
      <c r="J3819" s="180">
        <v>2.3199999999999998E-2</v>
      </c>
      <c r="K3819" s="180">
        <v>2.6499999999999999E-2</v>
      </c>
      <c r="L3819" s="180">
        <v>2.52E-2</v>
      </c>
      <c r="M3819" s="141">
        <f t="shared" si="10"/>
        <v>1.9899999999999998E-2</v>
      </c>
      <c r="N3819" s="141">
        <f t="shared" si="11"/>
        <v>1.8999999999999989E-3</v>
      </c>
    </row>
    <row r="3820" spans="1:14">
      <c r="A3820" s="4">
        <v>44644</v>
      </c>
      <c r="B3820" s="180">
        <v>3.3E-3</v>
      </c>
      <c r="C3820" s="180">
        <v>5.1999999999999998E-3</v>
      </c>
      <c r="D3820" s="180">
        <v>9.5999999999999992E-3</v>
      </c>
      <c r="E3820" s="180">
        <v>1.55E-2</v>
      </c>
      <c r="F3820" s="180">
        <v>2.1299999999999999E-2</v>
      </c>
      <c r="G3820" s="180">
        <v>2.35E-2</v>
      </c>
      <c r="H3820" s="180">
        <v>2.3700000000000002E-2</v>
      </c>
      <c r="I3820" s="180">
        <v>2.3900000000000001E-2</v>
      </c>
      <c r="J3820" s="180">
        <v>2.3399999999999997E-2</v>
      </c>
      <c r="K3820" s="180">
        <v>2.63E-2</v>
      </c>
      <c r="L3820" s="180">
        <v>2.5099999999999997E-2</v>
      </c>
      <c r="M3820" s="141">
        <f t="shared" si="10"/>
        <v>2.0099999999999996E-2</v>
      </c>
      <c r="N3820" s="141">
        <f t="shared" si="11"/>
        <v>2.0999999999999977E-3</v>
      </c>
    </row>
    <row r="3821" spans="1:14">
      <c r="A3821" s="4">
        <v>44645</v>
      </c>
      <c r="B3821" s="180">
        <v>3.3E-3</v>
      </c>
      <c r="C3821" s="180">
        <v>5.5000000000000005E-3</v>
      </c>
      <c r="D3821" s="180">
        <v>1.01E-2</v>
      </c>
      <c r="E3821" s="180">
        <v>1.67E-2</v>
      </c>
      <c r="F3821" s="180">
        <v>2.3E-2</v>
      </c>
      <c r="G3821" s="180">
        <v>2.5099999999999997E-2</v>
      </c>
      <c r="H3821" s="180">
        <v>2.5499999999999998E-2</v>
      </c>
      <c r="I3821" s="180">
        <v>2.5600000000000001E-2</v>
      </c>
      <c r="J3821" s="180">
        <v>2.4799999999999999E-2</v>
      </c>
      <c r="K3821" s="180">
        <v>2.7400000000000001E-2</v>
      </c>
      <c r="L3821" s="180">
        <v>2.6000000000000002E-2</v>
      </c>
      <c r="M3821" s="141">
        <f t="shared" si="10"/>
        <v>2.1499999999999998E-2</v>
      </c>
      <c r="N3821" s="141">
        <f t="shared" si="11"/>
        <v>1.7999999999999995E-3</v>
      </c>
    </row>
    <row r="3822" spans="1:14">
      <c r="A3822" s="4">
        <v>44648</v>
      </c>
      <c r="B3822" s="180">
        <v>3.3E-3</v>
      </c>
      <c r="C3822" s="180">
        <v>5.8999999999999999E-3</v>
      </c>
      <c r="D3822" s="180">
        <v>1.0800000000000001E-2</v>
      </c>
      <c r="E3822" s="180">
        <v>1.6899999999999998E-2</v>
      </c>
      <c r="F3822" s="180">
        <v>2.35E-2</v>
      </c>
      <c r="G3822" s="180">
        <v>2.5499999999999998E-2</v>
      </c>
      <c r="H3822" s="180">
        <v>2.5399999999999999E-2</v>
      </c>
      <c r="I3822" s="180">
        <v>2.5499999999999998E-2</v>
      </c>
      <c r="J3822" s="180">
        <v>2.46E-2</v>
      </c>
      <c r="K3822" s="180">
        <v>2.7200000000000002E-2</v>
      </c>
      <c r="L3822" s="180">
        <v>2.5699999999999997E-2</v>
      </c>
      <c r="M3822" s="141">
        <f t="shared" si="10"/>
        <v>2.1299999999999999E-2</v>
      </c>
      <c r="N3822" s="141">
        <f t="shared" si="11"/>
        <v>1.1000000000000003E-3</v>
      </c>
    </row>
    <row r="3823" spans="1:14">
      <c r="A3823" s="4">
        <v>44649</v>
      </c>
      <c r="B3823" s="180">
        <v>3.3E-3</v>
      </c>
      <c r="C3823" s="180">
        <v>5.5000000000000005E-3</v>
      </c>
      <c r="D3823" s="180">
        <v>1.06E-2</v>
      </c>
      <c r="E3823" s="180">
        <v>1.67E-2</v>
      </c>
      <c r="F3823" s="180">
        <v>2.35E-2</v>
      </c>
      <c r="G3823" s="180">
        <v>2.5399999999999999E-2</v>
      </c>
      <c r="H3823" s="180">
        <v>2.4900000000000002E-2</v>
      </c>
      <c r="I3823" s="180">
        <v>2.5000000000000001E-2</v>
      </c>
      <c r="J3823" s="180">
        <v>2.41E-2</v>
      </c>
      <c r="K3823" s="180">
        <v>2.6800000000000001E-2</v>
      </c>
      <c r="L3823" s="180">
        <v>2.53E-2</v>
      </c>
      <c r="M3823" s="141">
        <f t="shared" si="10"/>
        <v>2.0799999999999999E-2</v>
      </c>
      <c r="N3823" s="141">
        <f t="shared" si="11"/>
        <v>5.9999999999999984E-4</v>
      </c>
    </row>
    <row r="3824" spans="1:14">
      <c r="A3824" s="4">
        <v>44651</v>
      </c>
      <c r="B3824" s="180">
        <v>3.3E-3</v>
      </c>
      <c r="C3824" s="180">
        <v>5.1999999999999998E-3</v>
      </c>
      <c r="D3824" s="180">
        <v>1.06E-2</v>
      </c>
      <c r="E3824" s="180">
        <v>1.6299999999999999E-2</v>
      </c>
      <c r="F3824" s="180">
        <v>2.2799999999999997E-2</v>
      </c>
      <c r="G3824" s="180">
        <v>2.4500000000000001E-2</v>
      </c>
      <c r="H3824" s="180">
        <v>2.4199999999999999E-2</v>
      </c>
      <c r="I3824" s="180">
        <v>2.4E-2</v>
      </c>
      <c r="J3824" s="180">
        <v>2.3199999999999998E-2</v>
      </c>
      <c r="K3824" s="180">
        <v>2.5899999999999999E-2</v>
      </c>
      <c r="L3824" s="180">
        <v>2.4399999999999998E-2</v>
      </c>
      <c r="M3824" s="141">
        <f t="shared" si="10"/>
        <v>1.9899999999999998E-2</v>
      </c>
      <c r="N3824" s="141">
        <f t="shared" si="11"/>
        <v>4.0000000000000105E-4</v>
      </c>
    </row>
    <row r="3825" spans="1:14">
      <c r="A3825" s="4">
        <v>44652</v>
      </c>
      <c r="B3825" s="180">
        <v>3.3E-3</v>
      </c>
      <c r="C3825" s="180">
        <v>5.3E-3</v>
      </c>
      <c r="D3825" s="180">
        <v>1.09E-2</v>
      </c>
      <c r="E3825" s="180">
        <v>1.72E-2</v>
      </c>
      <c r="F3825" s="180">
        <v>2.4399999999999998E-2</v>
      </c>
      <c r="G3825" s="180">
        <v>2.6099999999999998E-2</v>
      </c>
      <c r="H3825" s="180">
        <v>2.5499999999999998E-2</v>
      </c>
      <c r="I3825" s="180">
        <v>2.5000000000000001E-2</v>
      </c>
      <c r="J3825" s="180">
        <v>2.3900000000000001E-2</v>
      </c>
      <c r="K3825" s="180">
        <v>2.6000000000000002E-2</v>
      </c>
      <c r="L3825" s="180">
        <v>2.4399999999999998E-2</v>
      </c>
      <c r="M3825" s="141">
        <f t="shared" si="10"/>
        <v>2.06E-2</v>
      </c>
      <c r="N3825" s="141">
        <f t="shared" si="11"/>
        <v>-4.9999999999999697E-4</v>
      </c>
    </row>
    <row r="3826" spans="1:14">
      <c r="A3826" s="4">
        <v>44655</v>
      </c>
      <c r="B3826" s="180">
        <v>3.3E-3</v>
      </c>
      <c r="C3826" s="180">
        <v>6.6E-3</v>
      </c>
      <c r="D3826" s="180">
        <v>1.1399999999999999E-2</v>
      </c>
      <c r="E3826" s="180">
        <v>1.72E-2</v>
      </c>
      <c r="F3826" s="180">
        <v>2.4300000000000002E-2</v>
      </c>
      <c r="G3826" s="180">
        <v>2.6099999999999998E-2</v>
      </c>
      <c r="H3826" s="180">
        <v>2.5600000000000001E-2</v>
      </c>
      <c r="I3826" s="180">
        <v>2.52E-2</v>
      </c>
      <c r="J3826" s="180">
        <v>2.4199999999999999E-2</v>
      </c>
      <c r="K3826" s="180">
        <v>2.64E-2</v>
      </c>
      <c r="L3826" s="180">
        <v>2.4799999999999999E-2</v>
      </c>
      <c r="M3826" s="141">
        <f t="shared" si="10"/>
        <v>2.0899999999999998E-2</v>
      </c>
      <c r="N3826" s="141">
        <f t="shared" si="11"/>
        <v>-1.0000000000000286E-4</v>
      </c>
    </row>
    <row r="3827" spans="1:14">
      <c r="A3827" s="4">
        <v>44656</v>
      </c>
      <c r="B3827" s="180">
        <v>3.3E-3</v>
      </c>
      <c r="C3827" s="180">
        <v>6.5000000000000006E-3</v>
      </c>
      <c r="D3827" s="180">
        <v>1.1299999999999999E-2</v>
      </c>
      <c r="E3827" s="180">
        <v>1.77E-2</v>
      </c>
      <c r="F3827" s="180">
        <v>2.5099999999999997E-2</v>
      </c>
      <c r="G3827" s="180">
        <v>2.69E-2</v>
      </c>
      <c r="H3827" s="180">
        <v>2.69E-2</v>
      </c>
      <c r="I3827" s="180">
        <v>2.6499999999999999E-2</v>
      </c>
      <c r="J3827" s="180">
        <v>2.5399999999999999E-2</v>
      </c>
      <c r="K3827" s="180">
        <v>2.7400000000000001E-2</v>
      </c>
      <c r="L3827" s="180">
        <v>2.5699999999999997E-2</v>
      </c>
      <c r="M3827" s="141">
        <f t="shared" si="10"/>
        <v>2.2099999999999998E-2</v>
      </c>
      <c r="N3827" s="141">
        <f t="shared" si="11"/>
        <v>3.0000000000000165E-4</v>
      </c>
    </row>
    <row r="3828" spans="1:14">
      <c r="A3828" s="4">
        <v>44657</v>
      </c>
      <c r="B3828" s="180">
        <v>3.3E-3</v>
      </c>
      <c r="C3828" s="180">
        <v>6.7000000000000002E-3</v>
      </c>
      <c r="D3828" s="180">
        <v>1.15E-2</v>
      </c>
      <c r="E3828" s="180">
        <v>1.7899999999999999E-2</v>
      </c>
      <c r="F3828" s="180">
        <v>2.5000000000000001E-2</v>
      </c>
      <c r="G3828" s="180">
        <v>2.6699999999999998E-2</v>
      </c>
      <c r="H3828" s="180">
        <v>2.7000000000000003E-2</v>
      </c>
      <c r="I3828" s="180">
        <v>2.69E-2</v>
      </c>
      <c r="J3828" s="180">
        <v>2.6099999999999998E-2</v>
      </c>
      <c r="K3828" s="180">
        <v>2.81E-2</v>
      </c>
      <c r="L3828" s="180">
        <v>2.63E-2</v>
      </c>
      <c r="M3828" s="141">
        <f t="shared" si="10"/>
        <v>2.2799999999999997E-2</v>
      </c>
      <c r="N3828" s="141">
        <f t="shared" si="11"/>
        <v>1.0999999999999968E-3</v>
      </c>
    </row>
    <row r="3829" spans="1:14">
      <c r="A3829" s="4">
        <v>44658</v>
      </c>
      <c r="B3829" s="180">
        <v>3.3E-3</v>
      </c>
      <c r="C3829" s="180">
        <v>6.8000000000000005E-3</v>
      </c>
      <c r="D3829" s="180">
        <v>1.15E-2</v>
      </c>
      <c r="E3829" s="180">
        <v>1.78E-2</v>
      </c>
      <c r="F3829" s="180">
        <v>2.4700000000000003E-2</v>
      </c>
      <c r="G3829" s="180">
        <v>2.6600000000000002E-2</v>
      </c>
      <c r="H3829" s="180">
        <v>2.7000000000000003E-2</v>
      </c>
      <c r="I3829" s="180">
        <v>2.7300000000000001E-2</v>
      </c>
      <c r="J3829" s="180">
        <v>2.6600000000000002E-2</v>
      </c>
      <c r="K3829" s="180">
        <v>2.87E-2</v>
      </c>
      <c r="L3829" s="180">
        <v>2.69E-2</v>
      </c>
      <c r="M3829" s="141">
        <f t="shared" si="10"/>
        <v>2.3300000000000001E-2</v>
      </c>
      <c r="N3829" s="141">
        <f t="shared" si="11"/>
        <v>1.8999999999999989E-3</v>
      </c>
    </row>
    <row r="3830" spans="1:14">
      <c r="A3830" s="4">
        <v>44659</v>
      </c>
      <c r="B3830" s="180">
        <v>3.3E-3</v>
      </c>
      <c r="C3830" s="180">
        <v>6.9999999999999993E-3</v>
      </c>
      <c r="D3830" s="180">
        <v>1.1899999999999999E-2</v>
      </c>
      <c r="E3830" s="180">
        <v>1.8100000000000002E-2</v>
      </c>
      <c r="F3830" s="180">
        <v>2.53E-2</v>
      </c>
      <c r="G3830" s="180">
        <v>2.7300000000000001E-2</v>
      </c>
      <c r="H3830" s="180">
        <v>2.76E-2</v>
      </c>
      <c r="I3830" s="180">
        <v>2.7900000000000001E-2</v>
      </c>
      <c r="J3830" s="180">
        <v>2.7200000000000002E-2</v>
      </c>
      <c r="K3830" s="180">
        <v>2.9399999999999999E-2</v>
      </c>
      <c r="L3830" s="180">
        <v>2.76E-2</v>
      </c>
      <c r="M3830" s="141">
        <f t="shared" ref="M3830:M3893" si="12">J3830-B3830</f>
        <v>2.3900000000000001E-2</v>
      </c>
      <c r="N3830" s="141">
        <f t="shared" ref="N3830:N3893" si="13">J3830-F3830</f>
        <v>1.9000000000000024E-3</v>
      </c>
    </row>
    <row r="3831" spans="1:14">
      <c r="A3831" s="4">
        <v>44662</v>
      </c>
      <c r="B3831" s="180">
        <v>3.3E-3</v>
      </c>
      <c r="C3831" s="180">
        <v>7.7000000000000002E-3</v>
      </c>
      <c r="D3831" s="180">
        <v>1.23E-2</v>
      </c>
      <c r="E3831" s="180">
        <v>1.8500000000000003E-2</v>
      </c>
      <c r="F3831" s="180">
        <v>2.5000000000000001E-2</v>
      </c>
      <c r="G3831" s="180">
        <v>2.7300000000000001E-2</v>
      </c>
      <c r="H3831" s="180">
        <v>2.7900000000000001E-2</v>
      </c>
      <c r="I3831" s="180">
        <v>2.8399999999999998E-2</v>
      </c>
      <c r="J3831" s="180">
        <v>2.7900000000000001E-2</v>
      </c>
      <c r="K3831" s="180">
        <v>3.0200000000000001E-2</v>
      </c>
      <c r="L3831" s="180">
        <v>2.8399999999999998E-2</v>
      </c>
      <c r="M3831" s="141">
        <f t="shared" si="12"/>
        <v>2.46E-2</v>
      </c>
      <c r="N3831" s="141">
        <f t="shared" si="13"/>
        <v>2.8999999999999998E-3</v>
      </c>
    </row>
    <row r="3832" spans="1:14">
      <c r="A3832" s="4">
        <v>44663</v>
      </c>
      <c r="B3832" s="180">
        <v>3.3E-3</v>
      </c>
      <c r="C3832" s="180">
        <v>7.4000000000000003E-3</v>
      </c>
      <c r="D3832" s="180">
        <v>1.2E-2</v>
      </c>
      <c r="E3832" s="180">
        <v>1.77E-2</v>
      </c>
      <c r="F3832" s="180">
        <v>2.3900000000000001E-2</v>
      </c>
      <c r="G3832" s="180">
        <v>2.58E-2</v>
      </c>
      <c r="H3832" s="180">
        <v>2.6600000000000002E-2</v>
      </c>
      <c r="I3832" s="180">
        <v>2.7300000000000001E-2</v>
      </c>
      <c r="J3832" s="180">
        <v>2.7200000000000002E-2</v>
      </c>
      <c r="K3832" s="180">
        <v>2.9900000000000003E-2</v>
      </c>
      <c r="L3832" s="180">
        <v>2.8199999999999999E-2</v>
      </c>
      <c r="M3832" s="141">
        <f t="shared" si="12"/>
        <v>2.3900000000000001E-2</v>
      </c>
      <c r="N3832" s="141">
        <f t="shared" si="13"/>
        <v>3.3000000000000008E-3</v>
      </c>
    </row>
    <row r="3833" spans="1:14">
      <c r="A3833" s="4">
        <v>44664</v>
      </c>
      <c r="B3833" s="180">
        <v>3.3E-3</v>
      </c>
      <c r="C3833" s="180">
        <v>7.4999999999999997E-3</v>
      </c>
      <c r="D3833" s="180">
        <v>1.2E-2</v>
      </c>
      <c r="E3833" s="180">
        <v>1.78E-2</v>
      </c>
      <c r="F3833" s="180">
        <v>2.3700000000000002E-2</v>
      </c>
      <c r="G3833" s="180">
        <v>2.5699999999999997E-2</v>
      </c>
      <c r="H3833" s="180">
        <v>2.6600000000000002E-2</v>
      </c>
      <c r="I3833" s="180">
        <v>2.7099999999999999E-2</v>
      </c>
      <c r="J3833" s="180">
        <v>2.7000000000000003E-2</v>
      </c>
      <c r="K3833" s="180">
        <v>2.9700000000000001E-2</v>
      </c>
      <c r="L3833" s="180">
        <v>2.81E-2</v>
      </c>
      <c r="M3833" s="141">
        <f t="shared" si="12"/>
        <v>2.3700000000000002E-2</v>
      </c>
      <c r="N3833" s="141">
        <f t="shared" si="13"/>
        <v>3.3000000000000008E-3</v>
      </c>
    </row>
    <row r="3834" spans="1:14">
      <c r="A3834" s="4">
        <v>44665</v>
      </c>
      <c r="B3834" s="180">
        <v>3.3E-3</v>
      </c>
      <c r="C3834" s="180">
        <v>7.9000000000000008E-3</v>
      </c>
      <c r="D3834" s="180">
        <v>1.2500000000000001E-2</v>
      </c>
      <c r="E3834" s="180">
        <v>1.84E-2</v>
      </c>
      <c r="F3834" s="180">
        <v>2.4700000000000003E-2</v>
      </c>
      <c r="G3834" s="180">
        <v>2.6699999999999998E-2</v>
      </c>
      <c r="H3834" s="180">
        <v>2.7900000000000001E-2</v>
      </c>
      <c r="I3834" s="180">
        <v>2.8399999999999998E-2</v>
      </c>
      <c r="J3834" s="180">
        <v>2.8300000000000002E-2</v>
      </c>
      <c r="K3834" s="180">
        <v>3.0899999999999997E-2</v>
      </c>
      <c r="L3834" s="180">
        <v>2.92E-2</v>
      </c>
      <c r="M3834" s="141">
        <f t="shared" si="12"/>
        <v>2.5000000000000001E-2</v>
      </c>
      <c r="N3834" s="141">
        <f t="shared" si="13"/>
        <v>3.599999999999999E-3</v>
      </c>
    </row>
    <row r="3835" spans="1:14">
      <c r="A3835" s="4">
        <v>44669</v>
      </c>
      <c r="B3835" s="180">
        <v>3.3E-3</v>
      </c>
      <c r="C3835" s="180">
        <v>8.1000000000000013E-3</v>
      </c>
      <c r="D3835" s="180">
        <v>1.2699999999999999E-2</v>
      </c>
      <c r="E3835" s="180">
        <v>1.84E-2</v>
      </c>
      <c r="F3835" s="180">
        <v>2.46E-2</v>
      </c>
      <c r="G3835" s="180">
        <v>2.6800000000000001E-2</v>
      </c>
      <c r="H3835" s="180">
        <v>2.7900000000000001E-2</v>
      </c>
      <c r="I3835" s="180">
        <v>2.8500000000000001E-2</v>
      </c>
      <c r="J3835" s="180">
        <v>2.8500000000000001E-2</v>
      </c>
      <c r="K3835" s="180">
        <v>3.1200000000000002E-2</v>
      </c>
      <c r="L3835" s="180">
        <v>2.9500000000000002E-2</v>
      </c>
      <c r="M3835" s="141">
        <f t="shared" si="12"/>
        <v>2.52E-2</v>
      </c>
      <c r="N3835" s="141">
        <f t="shared" si="13"/>
        <v>3.9000000000000007E-3</v>
      </c>
    </row>
    <row r="3836" spans="1:14">
      <c r="A3836" s="4">
        <v>44670</v>
      </c>
      <c r="B3836" s="180">
        <v>3.3E-3</v>
      </c>
      <c r="C3836" s="180">
        <v>8.1000000000000013E-3</v>
      </c>
      <c r="D3836" s="180">
        <v>1.2800000000000001E-2</v>
      </c>
      <c r="E3836" s="180">
        <v>1.9400000000000001E-2</v>
      </c>
      <c r="F3836" s="180">
        <v>2.6099999999999998E-2</v>
      </c>
      <c r="G3836" s="180">
        <v>2.81E-2</v>
      </c>
      <c r="H3836" s="180">
        <v>2.9100000000000001E-2</v>
      </c>
      <c r="I3836" s="180">
        <v>2.9500000000000002E-2</v>
      </c>
      <c r="J3836" s="180">
        <v>2.9300000000000003E-2</v>
      </c>
      <c r="K3836" s="180">
        <v>3.1899999999999998E-2</v>
      </c>
      <c r="L3836" s="180">
        <v>3.0099999999999998E-2</v>
      </c>
      <c r="M3836" s="141">
        <f t="shared" si="12"/>
        <v>2.6000000000000002E-2</v>
      </c>
      <c r="N3836" s="141">
        <f t="shared" si="13"/>
        <v>3.2000000000000049E-3</v>
      </c>
    </row>
    <row r="3837" spans="1:14">
      <c r="A3837" s="4">
        <v>44671</v>
      </c>
      <c r="B3837" s="180">
        <v>3.3E-3</v>
      </c>
      <c r="C3837" s="180">
        <v>8.199999999999999E-3</v>
      </c>
      <c r="D3837" s="180">
        <v>1.29E-2</v>
      </c>
      <c r="E3837" s="180">
        <v>1.9299999999999998E-2</v>
      </c>
      <c r="F3837" s="180">
        <v>2.6000000000000002E-2</v>
      </c>
      <c r="G3837" s="180">
        <v>2.7900000000000001E-2</v>
      </c>
      <c r="H3837" s="180">
        <v>2.87E-2</v>
      </c>
      <c r="I3837" s="180">
        <v>2.8799999999999999E-2</v>
      </c>
      <c r="J3837" s="180">
        <v>2.8500000000000001E-2</v>
      </c>
      <c r="K3837" s="180">
        <v>3.0800000000000001E-2</v>
      </c>
      <c r="L3837" s="180">
        <v>2.8999999999999998E-2</v>
      </c>
      <c r="M3837" s="141">
        <f t="shared" si="12"/>
        <v>2.52E-2</v>
      </c>
      <c r="N3837" s="141">
        <f t="shared" si="13"/>
        <v>2.4999999999999988E-3</v>
      </c>
    </row>
    <row r="3838" spans="1:14">
      <c r="A3838" s="4">
        <v>44672</v>
      </c>
      <c r="B3838" s="180">
        <v>3.3E-3</v>
      </c>
      <c r="C3838" s="180">
        <v>8.3000000000000001E-3</v>
      </c>
      <c r="D3838" s="180">
        <v>1.32E-2</v>
      </c>
      <c r="E3838" s="180">
        <v>2.0099999999999996E-2</v>
      </c>
      <c r="F3838" s="180">
        <v>2.6800000000000001E-2</v>
      </c>
      <c r="G3838" s="180">
        <v>2.87E-2</v>
      </c>
      <c r="H3838" s="180">
        <v>2.9600000000000001E-2</v>
      </c>
      <c r="I3838" s="180">
        <v>2.9600000000000001E-2</v>
      </c>
      <c r="J3838" s="180">
        <v>2.8999999999999998E-2</v>
      </c>
      <c r="K3838" s="180">
        <v>3.1200000000000002E-2</v>
      </c>
      <c r="L3838" s="180">
        <v>2.9399999999999999E-2</v>
      </c>
      <c r="M3838" s="141">
        <f t="shared" si="12"/>
        <v>2.5699999999999997E-2</v>
      </c>
      <c r="N3838" s="141">
        <f t="shared" si="13"/>
        <v>2.1999999999999971E-3</v>
      </c>
    </row>
    <row r="3839" spans="1:14">
      <c r="A3839" s="4">
        <v>44673</v>
      </c>
      <c r="B3839" s="180">
        <v>3.3E-3</v>
      </c>
      <c r="C3839" s="180">
        <v>8.3000000000000001E-3</v>
      </c>
      <c r="D3839" s="180">
        <v>1.34E-2</v>
      </c>
      <c r="E3839" s="180">
        <v>2.06E-2</v>
      </c>
      <c r="F3839" s="180">
        <v>2.7200000000000002E-2</v>
      </c>
      <c r="G3839" s="180">
        <v>2.8799999999999999E-2</v>
      </c>
      <c r="H3839" s="180">
        <v>2.9399999999999999E-2</v>
      </c>
      <c r="I3839" s="180">
        <v>2.9500000000000002E-2</v>
      </c>
      <c r="J3839" s="180">
        <v>2.8999999999999998E-2</v>
      </c>
      <c r="K3839" s="180">
        <v>3.1400000000000004E-2</v>
      </c>
      <c r="L3839" s="180">
        <v>2.9500000000000002E-2</v>
      </c>
      <c r="M3839" s="141">
        <f t="shared" si="12"/>
        <v>2.5699999999999997E-2</v>
      </c>
      <c r="N3839" s="141">
        <f t="shared" si="13"/>
        <v>1.799999999999996E-3</v>
      </c>
    </row>
    <row r="3840" spans="1:14">
      <c r="A3840" s="4">
        <v>44676</v>
      </c>
      <c r="B3840" s="180">
        <v>3.3E-3</v>
      </c>
      <c r="C3840" s="180">
        <v>9.1000000000000004E-3</v>
      </c>
      <c r="D3840" s="180">
        <v>1.4199999999999999E-2</v>
      </c>
      <c r="E3840" s="180">
        <v>2.0299999999999999E-2</v>
      </c>
      <c r="F3840" s="180">
        <v>2.63E-2</v>
      </c>
      <c r="G3840" s="180">
        <v>2.7900000000000001E-2</v>
      </c>
      <c r="H3840" s="180">
        <v>2.8399999999999998E-2</v>
      </c>
      <c r="I3840" s="180">
        <v>2.8500000000000001E-2</v>
      </c>
      <c r="J3840" s="180">
        <v>2.81E-2</v>
      </c>
      <c r="K3840" s="180">
        <v>3.0600000000000002E-2</v>
      </c>
      <c r="L3840" s="180">
        <v>2.8799999999999999E-2</v>
      </c>
      <c r="M3840" s="141">
        <f t="shared" si="12"/>
        <v>2.4799999999999999E-2</v>
      </c>
      <c r="N3840" s="141">
        <f t="shared" si="13"/>
        <v>1.7999999999999995E-3</v>
      </c>
    </row>
    <row r="3841" spans="1:14">
      <c r="A3841" s="4">
        <v>44677</v>
      </c>
      <c r="B3841" s="180">
        <v>3.3E-3</v>
      </c>
      <c r="C3841" s="180">
        <v>8.3000000000000001E-3</v>
      </c>
      <c r="D3841" s="180">
        <v>1.3999999999999999E-2</v>
      </c>
      <c r="E3841" s="180">
        <v>1.9900000000000001E-2</v>
      </c>
      <c r="F3841" s="180">
        <v>2.5399999999999999E-2</v>
      </c>
      <c r="G3841" s="180">
        <v>2.7200000000000002E-2</v>
      </c>
      <c r="H3841" s="180">
        <v>2.7900000000000001E-2</v>
      </c>
      <c r="I3841" s="180">
        <v>2.7999999999999997E-2</v>
      </c>
      <c r="J3841" s="180">
        <v>2.7699999999999999E-2</v>
      </c>
      <c r="K3841" s="180">
        <v>3.0299999999999997E-2</v>
      </c>
      <c r="L3841" s="180">
        <v>2.86E-2</v>
      </c>
      <c r="M3841" s="141">
        <f t="shared" si="12"/>
        <v>2.4399999999999998E-2</v>
      </c>
      <c r="N3841" s="141">
        <f t="shared" si="13"/>
        <v>2.3E-3</v>
      </c>
    </row>
    <row r="3842" spans="1:14">
      <c r="A3842" s="4">
        <v>44678</v>
      </c>
      <c r="B3842" s="180">
        <v>3.3E-3</v>
      </c>
      <c r="C3842" s="180">
        <v>8.199999999999999E-3</v>
      </c>
      <c r="D3842" s="180">
        <v>1.3899999999999999E-2</v>
      </c>
      <c r="E3842" s="180">
        <v>1.9699999999999999E-2</v>
      </c>
      <c r="F3842" s="180">
        <v>2.58E-2</v>
      </c>
      <c r="G3842" s="180">
        <v>2.75E-2</v>
      </c>
      <c r="H3842" s="180">
        <v>2.81E-2</v>
      </c>
      <c r="I3842" s="180">
        <v>2.8399999999999998E-2</v>
      </c>
      <c r="J3842" s="180">
        <v>2.8199999999999999E-2</v>
      </c>
      <c r="K3842" s="180">
        <v>3.0800000000000001E-2</v>
      </c>
      <c r="L3842" s="180">
        <v>2.9100000000000001E-2</v>
      </c>
      <c r="M3842" s="141">
        <f t="shared" si="12"/>
        <v>2.4899999999999999E-2</v>
      </c>
      <c r="N3842" s="141">
        <f t="shared" si="13"/>
        <v>2.3999999999999994E-3</v>
      </c>
    </row>
    <row r="3843" spans="1:14">
      <c r="A3843" s="4">
        <v>44679</v>
      </c>
      <c r="B3843" s="180">
        <v>3.3E-3</v>
      </c>
      <c r="C3843" s="180">
        <v>8.199999999999999E-3</v>
      </c>
      <c r="D3843" s="180">
        <v>1.38E-2</v>
      </c>
      <c r="E3843" s="180">
        <v>2.0400000000000001E-2</v>
      </c>
      <c r="F3843" s="180">
        <v>2.63E-2</v>
      </c>
      <c r="G3843" s="180">
        <v>2.7999999999999997E-2</v>
      </c>
      <c r="H3843" s="180">
        <v>2.86E-2</v>
      </c>
      <c r="I3843" s="180">
        <v>2.8799999999999999E-2</v>
      </c>
      <c r="J3843" s="180">
        <v>2.8500000000000001E-2</v>
      </c>
      <c r="K3843" s="180">
        <v>3.1E-2</v>
      </c>
      <c r="L3843" s="180">
        <v>2.92E-2</v>
      </c>
      <c r="M3843" s="141">
        <f t="shared" si="12"/>
        <v>2.52E-2</v>
      </c>
      <c r="N3843" s="141">
        <f t="shared" si="13"/>
        <v>2.2000000000000006E-3</v>
      </c>
    </row>
    <row r="3844" spans="1:14">
      <c r="A3844" s="4">
        <v>44680</v>
      </c>
      <c r="B3844" s="180">
        <v>3.3E-3</v>
      </c>
      <c r="C3844" s="180">
        <v>8.5000000000000006E-3</v>
      </c>
      <c r="D3844" s="180">
        <v>1.41E-2</v>
      </c>
      <c r="E3844" s="180">
        <v>2.1000000000000001E-2</v>
      </c>
      <c r="F3844" s="180">
        <v>2.7000000000000003E-2</v>
      </c>
      <c r="G3844" s="180">
        <v>2.87E-2</v>
      </c>
      <c r="H3844" s="180">
        <v>2.92E-2</v>
      </c>
      <c r="I3844" s="180">
        <v>2.9399999999999999E-2</v>
      </c>
      <c r="J3844" s="180">
        <v>2.8900000000000002E-2</v>
      </c>
      <c r="K3844" s="180">
        <v>3.1400000000000004E-2</v>
      </c>
      <c r="L3844" s="180">
        <v>2.9600000000000001E-2</v>
      </c>
      <c r="M3844" s="141">
        <f t="shared" si="12"/>
        <v>2.5600000000000001E-2</v>
      </c>
      <c r="N3844" s="141">
        <f t="shared" si="13"/>
        <v>1.8999999999999989E-3</v>
      </c>
    </row>
    <row r="3845" spans="1:14">
      <c r="A3845" s="4">
        <v>44683</v>
      </c>
      <c r="B3845" s="180">
        <v>3.3E-3</v>
      </c>
      <c r="C3845" s="180">
        <v>9.0000000000000011E-3</v>
      </c>
      <c r="D3845" s="180">
        <v>1.49E-2</v>
      </c>
      <c r="E3845" s="180">
        <v>2.1000000000000001E-2</v>
      </c>
      <c r="F3845" s="180">
        <v>2.7300000000000001E-2</v>
      </c>
      <c r="G3845" s="180">
        <v>2.9300000000000003E-2</v>
      </c>
      <c r="H3845" s="180">
        <v>3.0099999999999998E-2</v>
      </c>
      <c r="I3845" s="180">
        <v>3.04E-2</v>
      </c>
      <c r="J3845" s="180">
        <v>2.9900000000000003E-2</v>
      </c>
      <c r="K3845" s="180">
        <v>3.2599999999999997E-2</v>
      </c>
      <c r="L3845" s="180">
        <v>3.0699999999999998E-2</v>
      </c>
      <c r="M3845" s="141">
        <f t="shared" si="12"/>
        <v>2.6600000000000002E-2</v>
      </c>
      <c r="N3845" s="141">
        <f t="shared" si="13"/>
        <v>2.6000000000000016E-3</v>
      </c>
    </row>
    <row r="3846" spans="1:14">
      <c r="A3846" s="4">
        <v>44684</v>
      </c>
      <c r="B3846" s="180">
        <v>3.3E-3</v>
      </c>
      <c r="C3846" s="180">
        <v>9.1000000000000004E-3</v>
      </c>
      <c r="D3846" s="180">
        <v>1.4499999999999999E-2</v>
      </c>
      <c r="E3846" s="180">
        <v>2.1600000000000001E-2</v>
      </c>
      <c r="F3846" s="180">
        <v>2.7799999999999998E-2</v>
      </c>
      <c r="G3846" s="180">
        <v>2.9500000000000002E-2</v>
      </c>
      <c r="H3846" s="180">
        <v>3.0099999999999998E-2</v>
      </c>
      <c r="I3846" s="180">
        <v>3.0299999999999997E-2</v>
      </c>
      <c r="J3846" s="180">
        <v>2.9700000000000001E-2</v>
      </c>
      <c r="K3846" s="180">
        <v>3.2099999999999997E-2</v>
      </c>
      <c r="L3846" s="180">
        <v>3.0299999999999997E-2</v>
      </c>
      <c r="M3846" s="141">
        <f t="shared" si="12"/>
        <v>2.64E-2</v>
      </c>
      <c r="N3846" s="141">
        <f t="shared" si="13"/>
        <v>1.9000000000000024E-3</v>
      </c>
    </row>
    <row r="3847" spans="1:14">
      <c r="A3847" s="4">
        <v>44685</v>
      </c>
      <c r="B3847" s="180">
        <v>3.3E-3</v>
      </c>
      <c r="C3847" s="180">
        <v>8.8999999999999999E-3</v>
      </c>
      <c r="D3847" s="180">
        <v>1.44E-2</v>
      </c>
      <c r="E3847" s="180">
        <v>2.07E-2</v>
      </c>
      <c r="F3847" s="180">
        <v>2.6600000000000002E-2</v>
      </c>
      <c r="G3847" s="180">
        <v>2.8500000000000001E-2</v>
      </c>
      <c r="H3847" s="180">
        <v>2.9300000000000003E-2</v>
      </c>
      <c r="I3847" s="180">
        <v>2.9700000000000001E-2</v>
      </c>
      <c r="J3847" s="180">
        <v>2.9300000000000003E-2</v>
      </c>
      <c r="K3847" s="180">
        <v>3.2099999999999997E-2</v>
      </c>
      <c r="L3847" s="180">
        <v>3.0099999999999998E-2</v>
      </c>
      <c r="M3847" s="141">
        <f t="shared" si="12"/>
        <v>2.6000000000000002E-2</v>
      </c>
      <c r="N3847" s="141">
        <f t="shared" si="13"/>
        <v>2.700000000000001E-3</v>
      </c>
    </row>
    <row r="3848" spans="1:14">
      <c r="A3848" s="4">
        <v>44686</v>
      </c>
      <c r="B3848" s="180">
        <v>8.3000000000000001E-3</v>
      </c>
      <c r="C3848" s="180">
        <v>8.5000000000000006E-3</v>
      </c>
      <c r="D3848" s="180">
        <v>1.37E-2</v>
      </c>
      <c r="E3848" s="180">
        <v>2.0799999999999999E-2</v>
      </c>
      <c r="F3848" s="180">
        <v>2.7099999999999999E-2</v>
      </c>
      <c r="G3848" s="180">
        <v>2.9100000000000001E-2</v>
      </c>
      <c r="H3848" s="180">
        <v>3.0099999999999998E-2</v>
      </c>
      <c r="I3848" s="180">
        <v>3.0699999999999998E-2</v>
      </c>
      <c r="J3848" s="180">
        <v>3.0499999999999999E-2</v>
      </c>
      <c r="K3848" s="180">
        <v>3.3500000000000002E-2</v>
      </c>
      <c r="L3848" s="180">
        <v>3.15E-2</v>
      </c>
      <c r="M3848" s="141">
        <f t="shared" si="12"/>
        <v>2.2199999999999998E-2</v>
      </c>
      <c r="N3848" s="141">
        <f t="shared" si="13"/>
        <v>3.4000000000000002E-3</v>
      </c>
    </row>
    <row r="3849" spans="1:14">
      <c r="A3849" s="4">
        <v>44687</v>
      </c>
      <c r="B3849" s="180">
        <v>8.3000000000000001E-3</v>
      </c>
      <c r="C3849" s="180">
        <v>8.5000000000000006E-3</v>
      </c>
      <c r="D3849" s="180">
        <v>1.41E-2</v>
      </c>
      <c r="E3849" s="180">
        <v>2.0799999999999999E-2</v>
      </c>
      <c r="F3849" s="180">
        <v>2.7200000000000002E-2</v>
      </c>
      <c r="G3849" s="180">
        <v>2.9399999999999999E-2</v>
      </c>
      <c r="H3849" s="180">
        <v>3.0600000000000002E-2</v>
      </c>
      <c r="I3849" s="180">
        <v>3.1300000000000001E-2</v>
      </c>
      <c r="J3849" s="180">
        <v>3.1200000000000002E-2</v>
      </c>
      <c r="K3849" s="180">
        <v>3.4300000000000004E-2</v>
      </c>
      <c r="L3849" s="180">
        <v>3.2300000000000002E-2</v>
      </c>
      <c r="M3849" s="141">
        <f t="shared" si="12"/>
        <v>2.2900000000000004E-2</v>
      </c>
      <c r="N3849" s="141">
        <f t="shared" si="13"/>
        <v>4.0000000000000001E-3</v>
      </c>
    </row>
    <row r="3850" spans="1:14">
      <c r="A3850" s="4">
        <v>44690</v>
      </c>
      <c r="B3850" s="180">
        <v>8.3000000000000001E-3</v>
      </c>
      <c r="C3850" s="180">
        <v>9.1999999999999998E-3</v>
      </c>
      <c r="D3850" s="180">
        <v>1.43E-2</v>
      </c>
      <c r="E3850" s="180">
        <v>1.9900000000000001E-2</v>
      </c>
      <c r="F3850" s="180">
        <v>2.6099999999999998E-2</v>
      </c>
      <c r="G3850" s="180">
        <v>2.81E-2</v>
      </c>
      <c r="H3850" s="180">
        <v>2.9500000000000002E-2</v>
      </c>
      <c r="I3850" s="180">
        <v>3.04E-2</v>
      </c>
      <c r="J3850" s="180">
        <v>3.0499999999999999E-2</v>
      </c>
      <c r="K3850" s="180">
        <v>3.3799999999999997E-2</v>
      </c>
      <c r="L3850" s="180">
        <v>3.1899999999999998E-2</v>
      </c>
      <c r="M3850" s="141">
        <f t="shared" si="12"/>
        <v>2.2199999999999998E-2</v>
      </c>
      <c r="N3850" s="141">
        <f t="shared" si="13"/>
        <v>4.4000000000000011E-3</v>
      </c>
    </row>
    <row r="3851" spans="1:14">
      <c r="A3851" s="4">
        <v>44691</v>
      </c>
      <c r="B3851" s="180">
        <v>8.3000000000000001E-3</v>
      </c>
      <c r="C3851" s="180">
        <v>8.8999999999999999E-3</v>
      </c>
      <c r="D3851" s="180">
        <v>1.44E-2</v>
      </c>
      <c r="E3851" s="180">
        <v>2.0099999999999996E-2</v>
      </c>
      <c r="F3851" s="180">
        <v>2.6200000000000001E-2</v>
      </c>
      <c r="G3851" s="180">
        <v>2.81E-2</v>
      </c>
      <c r="H3851" s="180">
        <v>2.9100000000000001E-2</v>
      </c>
      <c r="I3851" s="180">
        <v>2.9900000000000003E-2</v>
      </c>
      <c r="J3851" s="180">
        <v>2.9900000000000003E-2</v>
      </c>
      <c r="K3851" s="180">
        <v>3.3099999999999997E-2</v>
      </c>
      <c r="L3851" s="180">
        <v>3.1200000000000002E-2</v>
      </c>
      <c r="M3851" s="141">
        <f t="shared" si="12"/>
        <v>2.1600000000000001E-2</v>
      </c>
      <c r="N3851" s="141">
        <f t="shared" si="13"/>
        <v>3.7000000000000019E-3</v>
      </c>
    </row>
    <row r="3852" spans="1:14">
      <c r="A3852" s="4">
        <v>44692</v>
      </c>
      <c r="B3852" s="180">
        <v>8.3000000000000001E-3</v>
      </c>
      <c r="C3852" s="180">
        <v>9.1000000000000004E-3</v>
      </c>
      <c r="D3852" s="180">
        <v>1.43E-2</v>
      </c>
      <c r="E3852" s="180">
        <v>1.9900000000000001E-2</v>
      </c>
      <c r="F3852" s="180">
        <v>2.6600000000000002E-2</v>
      </c>
      <c r="G3852" s="180">
        <v>2.81E-2</v>
      </c>
      <c r="H3852" s="180">
        <v>2.8900000000000002E-2</v>
      </c>
      <c r="I3852" s="180">
        <v>2.9399999999999999E-2</v>
      </c>
      <c r="J3852" s="180">
        <v>2.9100000000000001E-2</v>
      </c>
      <c r="K3852" s="180">
        <v>3.2500000000000001E-2</v>
      </c>
      <c r="L3852" s="180">
        <v>3.0499999999999999E-2</v>
      </c>
      <c r="M3852" s="141">
        <f t="shared" si="12"/>
        <v>2.0799999999999999E-2</v>
      </c>
      <c r="N3852" s="141">
        <f t="shared" si="13"/>
        <v>2.4999999999999988E-3</v>
      </c>
    </row>
    <row r="3853" spans="1:14">
      <c r="A3853" s="4">
        <v>44693</v>
      </c>
      <c r="B3853" s="180">
        <v>8.3000000000000001E-3</v>
      </c>
      <c r="C3853" s="180">
        <v>9.5999999999999992E-3</v>
      </c>
      <c r="D3853" s="180">
        <v>1.44E-2</v>
      </c>
      <c r="E3853" s="180">
        <v>1.9599999999999999E-2</v>
      </c>
      <c r="F3853" s="180">
        <v>2.5600000000000001E-2</v>
      </c>
      <c r="G3853" s="180">
        <v>2.7300000000000001E-2</v>
      </c>
      <c r="H3853" s="180">
        <v>2.81E-2</v>
      </c>
      <c r="I3853" s="180">
        <v>2.86E-2</v>
      </c>
      <c r="J3853" s="180">
        <v>2.8399999999999998E-2</v>
      </c>
      <c r="K3853" s="180">
        <v>3.2199999999999999E-2</v>
      </c>
      <c r="L3853" s="180">
        <v>0.03</v>
      </c>
      <c r="M3853" s="141">
        <f t="shared" si="12"/>
        <v>2.01E-2</v>
      </c>
      <c r="N3853" s="141">
        <f t="shared" si="13"/>
        <v>2.7999999999999969E-3</v>
      </c>
    </row>
    <row r="3854" spans="1:14">
      <c r="A3854" s="4">
        <v>44694</v>
      </c>
      <c r="B3854" s="180">
        <v>8.3000000000000001E-3</v>
      </c>
      <c r="C3854" s="180">
        <v>1.03E-2</v>
      </c>
      <c r="D3854" s="180">
        <v>1.47E-2</v>
      </c>
      <c r="E3854" s="180">
        <v>2.0400000000000001E-2</v>
      </c>
      <c r="F3854" s="180">
        <v>2.6099999999999998E-2</v>
      </c>
      <c r="G3854" s="180">
        <v>2.7900000000000001E-2</v>
      </c>
      <c r="H3854" s="180">
        <v>2.8900000000000002E-2</v>
      </c>
      <c r="I3854" s="180">
        <v>2.9500000000000002E-2</v>
      </c>
      <c r="J3854" s="180">
        <v>2.9300000000000003E-2</v>
      </c>
      <c r="K3854" s="180">
        <v>3.32E-2</v>
      </c>
      <c r="L3854" s="180">
        <v>3.1E-2</v>
      </c>
      <c r="M3854" s="141">
        <f t="shared" si="12"/>
        <v>2.1000000000000005E-2</v>
      </c>
      <c r="N3854" s="141">
        <f t="shared" si="13"/>
        <v>3.2000000000000049E-3</v>
      </c>
    </row>
    <row r="3855" spans="1:14">
      <c r="A3855" s="4">
        <v>44697</v>
      </c>
      <c r="B3855" s="180">
        <v>8.3000000000000001E-3</v>
      </c>
      <c r="C3855" s="180">
        <v>1.0700000000000001E-2</v>
      </c>
      <c r="D3855" s="180">
        <v>1.54E-2</v>
      </c>
      <c r="E3855" s="180">
        <v>2.07E-2</v>
      </c>
      <c r="F3855" s="180">
        <v>2.58E-2</v>
      </c>
      <c r="G3855" s="180">
        <v>2.75E-2</v>
      </c>
      <c r="H3855" s="180">
        <v>2.8300000000000002E-2</v>
      </c>
      <c r="I3855" s="180">
        <v>2.8900000000000002E-2</v>
      </c>
      <c r="J3855" s="180">
        <v>2.8799999999999999E-2</v>
      </c>
      <c r="K3855" s="180">
        <v>3.3000000000000002E-2</v>
      </c>
      <c r="L3855" s="180">
        <v>3.0899999999999997E-2</v>
      </c>
      <c r="M3855" s="141">
        <f t="shared" si="12"/>
        <v>2.0499999999999997E-2</v>
      </c>
      <c r="N3855" s="141">
        <f t="shared" si="13"/>
        <v>2.9999999999999992E-3</v>
      </c>
    </row>
    <row r="3856" spans="1:14">
      <c r="A3856" s="4">
        <v>44698</v>
      </c>
      <c r="B3856" s="180">
        <v>8.3000000000000001E-3</v>
      </c>
      <c r="C3856" s="180">
        <v>1.06E-2</v>
      </c>
      <c r="D3856" s="180">
        <v>1.5700000000000002E-2</v>
      </c>
      <c r="E3856" s="180">
        <v>2.1600000000000001E-2</v>
      </c>
      <c r="F3856" s="180">
        <v>2.7099999999999999E-2</v>
      </c>
      <c r="G3856" s="180">
        <v>2.8900000000000002E-2</v>
      </c>
      <c r="H3856" s="180">
        <v>2.9600000000000001E-2</v>
      </c>
      <c r="I3856" s="180">
        <v>0.03</v>
      </c>
      <c r="J3856" s="180">
        <v>2.98E-2</v>
      </c>
      <c r="K3856" s="180">
        <v>3.3599999999999998E-2</v>
      </c>
      <c r="L3856" s="180">
        <v>3.1699999999999999E-2</v>
      </c>
      <c r="M3856" s="141">
        <f t="shared" si="12"/>
        <v>2.1499999999999998E-2</v>
      </c>
      <c r="N3856" s="141">
        <f t="shared" si="13"/>
        <v>2.700000000000001E-3</v>
      </c>
    </row>
    <row r="3857" spans="1:14">
      <c r="A3857" s="4">
        <v>44699</v>
      </c>
      <c r="B3857" s="180">
        <v>8.3000000000000001E-3</v>
      </c>
      <c r="C3857" s="180">
        <v>1.03E-2</v>
      </c>
      <c r="D3857" s="180">
        <v>1.5600000000000001E-2</v>
      </c>
      <c r="E3857" s="180">
        <v>2.1600000000000001E-2</v>
      </c>
      <c r="F3857" s="180">
        <v>2.6800000000000001E-2</v>
      </c>
      <c r="G3857" s="180">
        <v>2.8399999999999998E-2</v>
      </c>
      <c r="H3857" s="180">
        <v>2.8900000000000002E-2</v>
      </c>
      <c r="I3857" s="180">
        <v>2.9100000000000001E-2</v>
      </c>
      <c r="J3857" s="180">
        <v>2.8900000000000002E-2</v>
      </c>
      <c r="K3857" s="180">
        <v>3.2400000000000005E-2</v>
      </c>
      <c r="L3857" s="180">
        <v>3.0699999999999998E-2</v>
      </c>
      <c r="M3857" s="141">
        <f t="shared" si="12"/>
        <v>2.06E-2</v>
      </c>
      <c r="N3857" s="141">
        <f t="shared" si="13"/>
        <v>2.1000000000000012E-3</v>
      </c>
    </row>
    <row r="3858" spans="1:14">
      <c r="A3858" s="4">
        <v>44700</v>
      </c>
      <c r="B3858" s="180">
        <v>8.3000000000000001E-3</v>
      </c>
      <c r="C3858" s="180">
        <v>1.0500000000000001E-2</v>
      </c>
      <c r="D3858" s="180">
        <v>1.52E-2</v>
      </c>
      <c r="E3858" s="180">
        <v>2.1099999999999997E-2</v>
      </c>
      <c r="F3858" s="180">
        <v>2.63E-2</v>
      </c>
      <c r="G3858" s="180">
        <v>2.7799999999999998E-2</v>
      </c>
      <c r="H3858" s="180">
        <v>2.8399999999999998E-2</v>
      </c>
      <c r="I3858" s="180">
        <v>2.87E-2</v>
      </c>
      <c r="J3858" s="180">
        <v>2.8399999999999998E-2</v>
      </c>
      <c r="K3858" s="180">
        <v>3.2400000000000005E-2</v>
      </c>
      <c r="L3858" s="180">
        <v>3.0499999999999999E-2</v>
      </c>
      <c r="M3858" s="141">
        <f t="shared" si="12"/>
        <v>2.01E-2</v>
      </c>
      <c r="N3858" s="141">
        <f t="shared" si="13"/>
        <v>2.0999999999999977E-3</v>
      </c>
    </row>
    <row r="3859" spans="1:14">
      <c r="A3859" s="4">
        <v>44701</v>
      </c>
      <c r="B3859" s="180">
        <v>8.3000000000000001E-3</v>
      </c>
      <c r="C3859" s="180">
        <v>1.03E-2</v>
      </c>
      <c r="D3859" s="180">
        <v>1.5100000000000001E-2</v>
      </c>
      <c r="E3859" s="180">
        <v>2.07E-2</v>
      </c>
      <c r="F3859" s="180">
        <v>2.6000000000000002E-2</v>
      </c>
      <c r="G3859" s="180">
        <v>2.7300000000000001E-2</v>
      </c>
      <c r="H3859" s="180">
        <v>2.7999999999999997E-2</v>
      </c>
      <c r="I3859" s="180">
        <v>2.8199999999999999E-2</v>
      </c>
      <c r="J3859" s="180">
        <v>2.7799999999999998E-2</v>
      </c>
      <c r="K3859" s="180">
        <v>3.1699999999999999E-2</v>
      </c>
      <c r="L3859" s="180">
        <v>2.9900000000000003E-2</v>
      </c>
      <c r="M3859" s="141">
        <f t="shared" si="12"/>
        <v>1.9499999999999997E-2</v>
      </c>
      <c r="N3859" s="141">
        <f t="shared" si="13"/>
        <v>1.799999999999996E-3</v>
      </c>
    </row>
    <row r="3860" spans="1:14">
      <c r="A3860" s="4">
        <v>44704</v>
      </c>
      <c r="B3860" s="180">
        <v>8.3000000000000001E-3</v>
      </c>
      <c r="C3860" s="180">
        <v>1.0700000000000001E-2</v>
      </c>
      <c r="D3860" s="180">
        <v>1.5700000000000002E-2</v>
      </c>
      <c r="E3860" s="180">
        <v>2.0899999999999998E-2</v>
      </c>
      <c r="F3860" s="180">
        <v>2.6499999999999999E-2</v>
      </c>
      <c r="G3860" s="180">
        <v>2.7999999999999997E-2</v>
      </c>
      <c r="H3860" s="180">
        <v>2.8799999999999999E-2</v>
      </c>
      <c r="I3860" s="180">
        <v>2.8999999999999998E-2</v>
      </c>
      <c r="J3860" s="180">
        <v>2.86E-2</v>
      </c>
      <c r="K3860" s="180">
        <v>3.2599999999999997E-2</v>
      </c>
      <c r="L3860" s="180">
        <v>3.0800000000000001E-2</v>
      </c>
      <c r="M3860" s="141">
        <f t="shared" si="12"/>
        <v>2.0299999999999999E-2</v>
      </c>
      <c r="N3860" s="141">
        <f t="shared" si="13"/>
        <v>2.1000000000000012E-3</v>
      </c>
    </row>
    <row r="3861" spans="1:14">
      <c r="A3861" s="4">
        <v>44705</v>
      </c>
      <c r="B3861" s="180">
        <v>8.3000000000000001E-3</v>
      </c>
      <c r="C3861" s="180">
        <v>1.06E-2</v>
      </c>
      <c r="D3861" s="180">
        <v>1.5300000000000001E-2</v>
      </c>
      <c r="E3861" s="180">
        <v>2.0199999999999999E-2</v>
      </c>
      <c r="F3861" s="180">
        <v>2.5000000000000001E-2</v>
      </c>
      <c r="G3861" s="180">
        <v>2.6600000000000002E-2</v>
      </c>
      <c r="H3861" s="180">
        <v>2.76E-2</v>
      </c>
      <c r="I3861" s="180">
        <v>2.7999999999999997E-2</v>
      </c>
      <c r="J3861" s="180">
        <v>2.76E-2</v>
      </c>
      <c r="K3861" s="180">
        <v>3.1600000000000003E-2</v>
      </c>
      <c r="L3861" s="180">
        <v>2.98E-2</v>
      </c>
      <c r="M3861" s="141">
        <f t="shared" si="12"/>
        <v>1.9299999999999998E-2</v>
      </c>
      <c r="N3861" s="141">
        <f t="shared" si="13"/>
        <v>2.5999999999999981E-3</v>
      </c>
    </row>
    <row r="3862" spans="1:14">
      <c r="A3862" s="4">
        <v>44706</v>
      </c>
      <c r="B3862" s="180">
        <v>8.3000000000000001E-3</v>
      </c>
      <c r="C3862" s="180">
        <v>1.06E-2</v>
      </c>
      <c r="D3862" s="180">
        <v>1.52E-2</v>
      </c>
      <c r="E3862" s="180">
        <v>2.0099999999999996E-2</v>
      </c>
      <c r="F3862" s="180">
        <v>2.4799999999999999E-2</v>
      </c>
      <c r="G3862" s="180">
        <v>2.63E-2</v>
      </c>
      <c r="H3862" s="180">
        <v>2.7099999999999999E-2</v>
      </c>
      <c r="I3862" s="180">
        <v>2.76E-2</v>
      </c>
      <c r="J3862" s="180">
        <v>2.75E-2</v>
      </c>
      <c r="K3862" s="180">
        <v>3.1400000000000004E-2</v>
      </c>
      <c r="L3862" s="180">
        <v>2.9700000000000001E-2</v>
      </c>
      <c r="M3862" s="141">
        <f t="shared" si="12"/>
        <v>1.9200000000000002E-2</v>
      </c>
      <c r="N3862" s="141">
        <f t="shared" si="13"/>
        <v>2.700000000000001E-3</v>
      </c>
    </row>
    <row r="3863" spans="1:14">
      <c r="A3863" s="4">
        <v>44707</v>
      </c>
      <c r="B3863" s="180">
        <v>8.3000000000000001E-3</v>
      </c>
      <c r="C3863" s="180">
        <v>1.0700000000000001E-2</v>
      </c>
      <c r="D3863" s="180">
        <v>1.52E-2</v>
      </c>
      <c r="E3863" s="180">
        <v>1.9900000000000001E-2</v>
      </c>
      <c r="F3863" s="180">
        <v>2.46E-2</v>
      </c>
      <c r="G3863" s="180">
        <v>2.63E-2</v>
      </c>
      <c r="H3863" s="180">
        <v>2.7000000000000003E-2</v>
      </c>
      <c r="I3863" s="180">
        <v>2.75E-2</v>
      </c>
      <c r="J3863" s="180">
        <v>2.75E-2</v>
      </c>
      <c r="K3863" s="180">
        <v>3.1800000000000002E-2</v>
      </c>
      <c r="L3863" s="180">
        <v>2.9900000000000003E-2</v>
      </c>
      <c r="M3863" s="141">
        <f t="shared" si="12"/>
        <v>1.9200000000000002E-2</v>
      </c>
      <c r="N3863" s="141">
        <f t="shared" si="13"/>
        <v>2.8999999999999998E-3</v>
      </c>
    </row>
    <row r="3864" spans="1:14">
      <c r="A3864" s="4">
        <v>44708</v>
      </c>
      <c r="B3864" s="180">
        <v>8.3000000000000001E-3</v>
      </c>
      <c r="C3864" s="180">
        <v>1.0800000000000001E-2</v>
      </c>
      <c r="D3864" s="180">
        <v>1.54E-2</v>
      </c>
      <c r="E3864" s="180">
        <v>2.0099999999999996E-2</v>
      </c>
      <c r="F3864" s="180">
        <v>2.4700000000000003E-2</v>
      </c>
      <c r="G3864" s="180">
        <v>2.64E-2</v>
      </c>
      <c r="H3864" s="180">
        <v>2.7099999999999999E-2</v>
      </c>
      <c r="I3864" s="180">
        <v>2.76E-2</v>
      </c>
      <c r="J3864" s="180">
        <v>2.7400000000000001E-2</v>
      </c>
      <c r="K3864" s="180">
        <v>3.1600000000000003E-2</v>
      </c>
      <c r="L3864" s="180">
        <v>2.9700000000000001E-2</v>
      </c>
      <c r="M3864" s="141">
        <f t="shared" si="12"/>
        <v>1.9099999999999999E-2</v>
      </c>
      <c r="N3864" s="141">
        <f t="shared" si="13"/>
        <v>2.6999999999999975E-3</v>
      </c>
    </row>
    <row r="3865" spans="1:14">
      <c r="A3865" s="4">
        <v>44712</v>
      </c>
      <c r="B3865" s="180">
        <v>8.3000000000000001E-3</v>
      </c>
      <c r="C3865" s="180">
        <v>1.1599999999999999E-2</v>
      </c>
      <c r="D3865" s="180">
        <v>1.6399999999999998E-2</v>
      </c>
      <c r="E3865" s="180">
        <v>2.0799999999999999E-2</v>
      </c>
      <c r="F3865" s="180">
        <v>2.53E-2</v>
      </c>
      <c r="G3865" s="180">
        <v>2.7099999999999999E-2</v>
      </c>
      <c r="H3865" s="180">
        <v>2.81E-2</v>
      </c>
      <c r="I3865" s="180">
        <v>2.87E-2</v>
      </c>
      <c r="J3865" s="180">
        <v>2.8500000000000001E-2</v>
      </c>
      <c r="K3865" s="180">
        <v>3.2799999999999996E-2</v>
      </c>
      <c r="L3865" s="180">
        <v>3.0699999999999998E-2</v>
      </c>
      <c r="M3865" s="141">
        <f t="shared" si="12"/>
        <v>2.0200000000000003E-2</v>
      </c>
      <c r="N3865" s="141">
        <f t="shared" si="13"/>
        <v>3.2000000000000015E-3</v>
      </c>
    </row>
    <row r="3866" spans="1:14">
      <c r="A3866" s="4">
        <v>44713</v>
      </c>
      <c r="B3866" s="180">
        <v>8.3000000000000001E-3</v>
      </c>
      <c r="C3866" s="180">
        <v>1.15E-2</v>
      </c>
      <c r="D3866" s="180">
        <v>1.6299999999999999E-2</v>
      </c>
      <c r="E3866" s="180">
        <v>2.1600000000000001E-2</v>
      </c>
      <c r="F3866" s="180">
        <v>2.6600000000000002E-2</v>
      </c>
      <c r="G3866" s="180">
        <v>2.8399999999999998E-2</v>
      </c>
      <c r="H3866" s="180">
        <v>2.9399999999999999E-2</v>
      </c>
      <c r="I3866" s="180">
        <v>2.98E-2</v>
      </c>
      <c r="J3866" s="180">
        <v>2.9399999999999999E-2</v>
      </c>
      <c r="K3866" s="180">
        <v>3.3099999999999997E-2</v>
      </c>
      <c r="L3866" s="180">
        <v>3.0899999999999997E-2</v>
      </c>
      <c r="M3866" s="141">
        <f t="shared" si="12"/>
        <v>2.1100000000000001E-2</v>
      </c>
      <c r="N3866" s="141">
        <f t="shared" si="13"/>
        <v>2.7999999999999969E-3</v>
      </c>
    </row>
    <row r="3867" spans="1:14">
      <c r="A3867" s="4">
        <v>44714</v>
      </c>
      <c r="B3867" s="180">
        <v>8.3000000000000001E-3</v>
      </c>
      <c r="C3867" s="180">
        <v>1.1699999999999999E-2</v>
      </c>
      <c r="D3867" s="180">
        <v>1.6399999999999998E-2</v>
      </c>
      <c r="E3867" s="180">
        <v>2.1499999999999998E-2</v>
      </c>
      <c r="F3867" s="180">
        <v>2.6499999999999999E-2</v>
      </c>
      <c r="G3867" s="180">
        <v>2.8300000000000002E-2</v>
      </c>
      <c r="H3867" s="180">
        <v>2.92E-2</v>
      </c>
      <c r="I3867" s="180">
        <v>2.9500000000000002E-2</v>
      </c>
      <c r="J3867" s="180">
        <v>2.92E-2</v>
      </c>
      <c r="K3867" s="180">
        <v>3.3000000000000002E-2</v>
      </c>
      <c r="L3867" s="180">
        <v>3.0899999999999997E-2</v>
      </c>
      <c r="M3867" s="141">
        <f t="shared" si="12"/>
        <v>2.0900000000000002E-2</v>
      </c>
      <c r="N3867" s="141">
        <f t="shared" si="13"/>
        <v>2.700000000000001E-3</v>
      </c>
    </row>
    <row r="3868" spans="1:14">
      <c r="A3868" s="4">
        <v>44715</v>
      </c>
      <c r="B3868" s="180">
        <v>8.3000000000000001E-3</v>
      </c>
      <c r="C3868" s="180">
        <v>1.21E-2</v>
      </c>
      <c r="D3868" s="180">
        <v>1.6799999999999999E-2</v>
      </c>
      <c r="E3868" s="180">
        <v>2.18E-2</v>
      </c>
      <c r="F3868" s="180">
        <v>2.6600000000000002E-2</v>
      </c>
      <c r="G3868" s="180">
        <v>2.87E-2</v>
      </c>
      <c r="H3868" s="180">
        <v>2.9500000000000002E-2</v>
      </c>
      <c r="I3868" s="180">
        <v>2.9900000000000003E-2</v>
      </c>
      <c r="J3868" s="180">
        <v>2.9600000000000001E-2</v>
      </c>
      <c r="K3868" s="180">
        <v>3.3300000000000003E-2</v>
      </c>
      <c r="L3868" s="180">
        <v>3.1099999999999999E-2</v>
      </c>
      <c r="M3868" s="141">
        <f t="shared" si="12"/>
        <v>2.1299999999999999E-2</v>
      </c>
      <c r="N3868" s="141">
        <f t="shared" si="13"/>
        <v>2.9999999999999992E-3</v>
      </c>
    </row>
    <row r="3869" spans="1:14">
      <c r="A3869" s="4">
        <v>44718</v>
      </c>
      <c r="B3869" s="180">
        <v>8.3000000000000001E-3</v>
      </c>
      <c r="C3869" s="180">
        <v>1.26E-2</v>
      </c>
      <c r="D3869" s="180">
        <v>1.7399999999999999E-2</v>
      </c>
      <c r="E3869" s="180">
        <v>2.23E-2</v>
      </c>
      <c r="F3869" s="180">
        <v>2.7300000000000001E-2</v>
      </c>
      <c r="G3869" s="180">
        <v>2.9399999999999999E-2</v>
      </c>
      <c r="H3869" s="180">
        <v>3.0299999999999997E-2</v>
      </c>
      <c r="I3869" s="180">
        <v>3.0699999999999998E-2</v>
      </c>
      <c r="J3869" s="180">
        <v>3.04E-2</v>
      </c>
      <c r="K3869" s="180">
        <v>3.4099999999999998E-2</v>
      </c>
      <c r="L3869" s="180">
        <v>3.1899999999999998E-2</v>
      </c>
      <c r="M3869" s="141">
        <f t="shared" si="12"/>
        <v>2.2100000000000002E-2</v>
      </c>
      <c r="N3869" s="141">
        <f t="shared" si="13"/>
        <v>3.0999999999999986E-3</v>
      </c>
    </row>
    <row r="3870" spans="1:14">
      <c r="A3870" s="4">
        <v>44719</v>
      </c>
      <c r="B3870" s="180">
        <v>8.3000000000000001E-3</v>
      </c>
      <c r="C3870" s="180">
        <v>1.26E-2</v>
      </c>
      <c r="D3870" s="180">
        <v>1.7500000000000002E-2</v>
      </c>
      <c r="E3870" s="180">
        <v>2.2599999999999999E-2</v>
      </c>
      <c r="F3870" s="180">
        <v>2.75E-2</v>
      </c>
      <c r="G3870" s="180">
        <v>2.9100000000000001E-2</v>
      </c>
      <c r="H3870" s="180">
        <v>2.9900000000000003E-2</v>
      </c>
      <c r="I3870" s="180">
        <v>3.0200000000000001E-2</v>
      </c>
      <c r="J3870" s="180">
        <v>2.98E-2</v>
      </c>
      <c r="K3870" s="180">
        <v>3.3500000000000002E-2</v>
      </c>
      <c r="L3870" s="180">
        <v>3.1300000000000001E-2</v>
      </c>
      <c r="M3870" s="141">
        <f t="shared" si="12"/>
        <v>2.1499999999999998E-2</v>
      </c>
      <c r="N3870" s="141">
        <f t="shared" si="13"/>
        <v>2.3E-3</v>
      </c>
    </row>
    <row r="3871" spans="1:14">
      <c r="A3871" s="4">
        <v>44720</v>
      </c>
      <c r="B3871" s="180">
        <v>8.3000000000000001E-3</v>
      </c>
      <c r="C3871" s="180">
        <v>1.2800000000000001E-2</v>
      </c>
      <c r="D3871" s="180">
        <v>1.77E-2</v>
      </c>
      <c r="E3871" s="180">
        <v>2.29E-2</v>
      </c>
      <c r="F3871" s="180">
        <v>2.7799999999999998E-2</v>
      </c>
      <c r="G3871" s="180">
        <v>2.9399999999999999E-2</v>
      </c>
      <c r="H3871" s="180">
        <v>3.0299999999999997E-2</v>
      </c>
      <c r="I3871" s="180">
        <v>3.0600000000000002E-2</v>
      </c>
      <c r="J3871" s="180">
        <v>3.0299999999999997E-2</v>
      </c>
      <c r="K3871" s="180">
        <v>3.4000000000000002E-2</v>
      </c>
      <c r="L3871" s="180">
        <v>3.1800000000000002E-2</v>
      </c>
      <c r="M3871" s="141">
        <f t="shared" si="12"/>
        <v>2.1999999999999999E-2</v>
      </c>
      <c r="N3871" s="141">
        <f t="shared" si="13"/>
        <v>2.4999999999999988E-3</v>
      </c>
    </row>
    <row r="3872" spans="1:14">
      <c r="A3872" s="4">
        <v>44721</v>
      </c>
      <c r="B3872" s="180">
        <v>8.3000000000000001E-3</v>
      </c>
      <c r="C3872" s="180">
        <v>1.3000000000000001E-2</v>
      </c>
      <c r="D3872" s="180">
        <v>1.8100000000000002E-2</v>
      </c>
      <c r="E3872" s="180">
        <v>2.35E-2</v>
      </c>
      <c r="F3872" s="180">
        <v>2.8300000000000002E-2</v>
      </c>
      <c r="G3872" s="180">
        <v>2.9900000000000003E-2</v>
      </c>
      <c r="H3872" s="180">
        <v>3.0699999999999998E-2</v>
      </c>
      <c r="I3872" s="180">
        <v>3.0800000000000001E-2</v>
      </c>
      <c r="J3872" s="180">
        <v>3.04E-2</v>
      </c>
      <c r="K3872" s="180">
        <v>3.4000000000000002E-2</v>
      </c>
      <c r="L3872" s="180">
        <v>3.1800000000000002E-2</v>
      </c>
      <c r="M3872" s="141">
        <f t="shared" si="12"/>
        <v>2.2100000000000002E-2</v>
      </c>
      <c r="N3872" s="141">
        <f t="shared" si="13"/>
        <v>2.0999999999999977E-3</v>
      </c>
    </row>
    <row r="3873" spans="1:14">
      <c r="A3873" s="4">
        <v>44722</v>
      </c>
      <c r="B3873" s="180">
        <v>8.3000000000000001E-3</v>
      </c>
      <c r="C3873" s="180">
        <v>1.3899999999999999E-2</v>
      </c>
      <c r="D3873" s="180">
        <v>1.9799999999999998E-2</v>
      </c>
      <c r="E3873" s="180">
        <v>2.58E-2</v>
      </c>
      <c r="F3873" s="180">
        <v>3.0600000000000002E-2</v>
      </c>
      <c r="G3873" s="180">
        <v>3.2099999999999997E-2</v>
      </c>
      <c r="H3873" s="180">
        <v>3.2500000000000001E-2</v>
      </c>
      <c r="I3873" s="180">
        <v>3.2400000000000005E-2</v>
      </c>
      <c r="J3873" s="180">
        <v>3.15E-2</v>
      </c>
      <c r="K3873" s="180">
        <v>3.4500000000000003E-2</v>
      </c>
      <c r="L3873" s="180">
        <v>3.2000000000000001E-2</v>
      </c>
      <c r="M3873" s="141">
        <f t="shared" si="12"/>
        <v>2.3199999999999998E-2</v>
      </c>
      <c r="N3873" s="141">
        <f t="shared" si="13"/>
        <v>8.9999999999999802E-4</v>
      </c>
    </row>
    <row r="3874" spans="1:14">
      <c r="A3874" s="4">
        <v>44725</v>
      </c>
      <c r="B3874" s="180">
        <v>8.3000000000000001E-3</v>
      </c>
      <c r="C3874" s="180">
        <v>1.7299999999999999E-2</v>
      </c>
      <c r="D3874" s="180">
        <v>2.2499999999999999E-2</v>
      </c>
      <c r="E3874" s="180">
        <v>2.8900000000000002E-2</v>
      </c>
      <c r="F3874" s="180">
        <v>3.4000000000000002E-2</v>
      </c>
      <c r="G3874" s="180">
        <v>3.56E-2</v>
      </c>
      <c r="H3874" s="180">
        <v>3.56E-2</v>
      </c>
      <c r="I3874" s="180">
        <v>3.5299999999999998E-2</v>
      </c>
      <c r="J3874" s="180">
        <v>3.4300000000000004E-2</v>
      </c>
      <c r="K3874" s="180">
        <v>3.6799999999999999E-2</v>
      </c>
      <c r="L3874" s="180">
        <v>3.4200000000000001E-2</v>
      </c>
      <c r="M3874" s="141">
        <f t="shared" si="12"/>
        <v>2.6000000000000002E-2</v>
      </c>
      <c r="N3874" s="141">
        <f t="shared" si="13"/>
        <v>3.0000000000000165E-4</v>
      </c>
    </row>
    <row r="3875" spans="1:14">
      <c r="A3875" s="4">
        <v>44726</v>
      </c>
      <c r="B3875" s="180">
        <v>8.3000000000000001E-3</v>
      </c>
      <c r="C3875" s="180">
        <v>1.83E-2</v>
      </c>
      <c r="D3875" s="180">
        <v>2.4300000000000002E-2</v>
      </c>
      <c r="E3875" s="180">
        <v>3.15E-2</v>
      </c>
      <c r="F3875" s="180">
        <v>3.4500000000000003E-2</v>
      </c>
      <c r="G3875" s="180">
        <v>3.6000000000000004E-2</v>
      </c>
      <c r="H3875" s="180">
        <v>3.61E-2</v>
      </c>
      <c r="I3875" s="180">
        <v>3.6000000000000004E-2</v>
      </c>
      <c r="J3875" s="221">
        <v>3.49E-2</v>
      </c>
      <c r="K3875" s="180">
        <v>3.7200000000000004E-2</v>
      </c>
      <c r="L3875" s="180">
        <v>3.4500000000000003E-2</v>
      </c>
      <c r="M3875" s="141">
        <f t="shared" si="12"/>
        <v>2.6599999999999999E-2</v>
      </c>
      <c r="N3875" s="141">
        <f t="shared" si="13"/>
        <v>3.9999999999999758E-4</v>
      </c>
    </row>
    <row r="3876" spans="1:14">
      <c r="A3876" s="4">
        <v>44727</v>
      </c>
      <c r="B3876" s="180">
        <v>8.3000000000000001E-3</v>
      </c>
      <c r="C3876" s="180">
        <v>1.7399999999999999E-2</v>
      </c>
      <c r="D3876" s="180">
        <v>2.3199999999999998E-2</v>
      </c>
      <c r="E3876" s="180">
        <v>2.9300000000000003E-2</v>
      </c>
      <c r="F3876" s="180">
        <v>3.2000000000000001E-2</v>
      </c>
      <c r="G3876" s="180">
        <v>3.3500000000000002E-2</v>
      </c>
      <c r="H3876" s="180">
        <v>3.3799999999999997E-2</v>
      </c>
      <c r="I3876" s="180">
        <v>3.39E-2</v>
      </c>
      <c r="J3876" s="180">
        <v>3.3300000000000003E-2</v>
      </c>
      <c r="K3876" s="180">
        <v>3.6400000000000002E-2</v>
      </c>
      <c r="L3876" s="180">
        <v>3.39E-2</v>
      </c>
      <c r="M3876" s="141">
        <f t="shared" si="12"/>
        <v>2.5000000000000001E-2</v>
      </c>
      <c r="N3876" s="141">
        <f t="shared" si="13"/>
        <v>1.3000000000000025E-3</v>
      </c>
    </row>
    <row r="3877" spans="1:14">
      <c r="A3877" s="4">
        <v>44728</v>
      </c>
      <c r="B3877" s="180">
        <v>1.5800000000000002E-2</v>
      </c>
      <c r="C3877" s="180">
        <v>1.5900000000000001E-2</v>
      </c>
      <c r="D3877" s="180">
        <v>2.2400000000000003E-2</v>
      </c>
      <c r="E3877" s="180">
        <v>2.8799999999999999E-2</v>
      </c>
      <c r="F3877" s="180">
        <v>3.1400000000000004E-2</v>
      </c>
      <c r="G3877" s="180">
        <v>3.3300000000000003E-2</v>
      </c>
      <c r="H3877" s="180">
        <v>3.3500000000000002E-2</v>
      </c>
      <c r="I3877" s="180">
        <v>3.3599999999999998E-2</v>
      </c>
      <c r="J3877" s="180">
        <v>3.2799999999999996E-2</v>
      </c>
      <c r="K3877" s="180">
        <v>3.5900000000000001E-2</v>
      </c>
      <c r="L3877" s="180">
        <v>3.3500000000000002E-2</v>
      </c>
      <c r="M3877" s="141">
        <f t="shared" si="12"/>
        <v>1.6999999999999994E-2</v>
      </c>
      <c r="N3877" s="141">
        <f t="shared" si="13"/>
        <v>1.3999999999999915E-3</v>
      </c>
    </row>
    <row r="3878" spans="1:14">
      <c r="A3878" s="4">
        <v>44729</v>
      </c>
      <c r="B3878" s="180">
        <v>1.5800000000000002E-2</v>
      </c>
      <c r="C3878" s="180">
        <v>1.6299999999999999E-2</v>
      </c>
      <c r="D3878" s="180">
        <v>2.2499999999999999E-2</v>
      </c>
      <c r="E3878" s="180">
        <v>2.86E-2</v>
      </c>
      <c r="F3878" s="180">
        <v>3.1699999999999999E-2</v>
      </c>
      <c r="G3878" s="180">
        <v>3.3500000000000002E-2</v>
      </c>
      <c r="H3878" s="180">
        <v>3.3399999999999999E-2</v>
      </c>
      <c r="I3878" s="180">
        <v>3.3399999999999999E-2</v>
      </c>
      <c r="J3878" s="180">
        <v>3.2500000000000001E-2</v>
      </c>
      <c r="K3878" s="180">
        <v>3.5499999999999997E-2</v>
      </c>
      <c r="L3878" s="180">
        <v>3.3000000000000002E-2</v>
      </c>
      <c r="M3878" s="141">
        <f t="shared" si="12"/>
        <v>1.67E-2</v>
      </c>
      <c r="N3878" s="141">
        <f t="shared" si="13"/>
        <v>8.000000000000021E-4</v>
      </c>
    </row>
    <row r="3879" spans="1:14">
      <c r="A3879" s="4">
        <v>44733</v>
      </c>
      <c r="B3879" s="180">
        <v>1.5800000000000002E-2</v>
      </c>
      <c r="C3879" s="180">
        <v>1.7000000000000001E-2</v>
      </c>
      <c r="D3879" s="180">
        <v>2.46E-2</v>
      </c>
      <c r="E3879" s="180">
        <v>2.92E-2</v>
      </c>
      <c r="F3879" s="180">
        <v>3.2099999999999997E-2</v>
      </c>
      <c r="G3879" s="180">
        <v>3.3500000000000002E-2</v>
      </c>
      <c r="H3879" s="180">
        <v>3.3799999999999997E-2</v>
      </c>
      <c r="I3879" s="180">
        <v>3.39E-2</v>
      </c>
      <c r="J3879" s="180">
        <v>3.3099999999999997E-2</v>
      </c>
      <c r="K3879" s="180">
        <v>3.6299999999999999E-2</v>
      </c>
      <c r="L3879" s="180">
        <v>3.39E-2</v>
      </c>
      <c r="M3879" s="141">
        <f t="shared" si="12"/>
        <v>1.7299999999999996E-2</v>
      </c>
      <c r="N3879" s="141">
        <f t="shared" si="13"/>
        <v>1.0000000000000009E-3</v>
      </c>
    </row>
    <row r="3880" spans="1:14">
      <c r="A3880" s="4">
        <v>44734</v>
      </c>
      <c r="B3880" s="180">
        <v>1.5800000000000002E-2</v>
      </c>
      <c r="C3880" s="180">
        <v>1.61E-2</v>
      </c>
      <c r="D3880" s="180">
        <v>2.4E-2</v>
      </c>
      <c r="E3880" s="180">
        <v>2.7900000000000001E-2</v>
      </c>
      <c r="F3880" s="180">
        <v>3.0600000000000002E-2</v>
      </c>
      <c r="G3880" s="180">
        <v>3.2000000000000001E-2</v>
      </c>
      <c r="H3880" s="180">
        <v>3.2199999999999999E-2</v>
      </c>
      <c r="I3880" s="180">
        <v>3.2400000000000005E-2</v>
      </c>
      <c r="J3880" s="180">
        <v>3.1600000000000003E-2</v>
      </c>
      <c r="K3880" s="180">
        <v>3.49E-2</v>
      </c>
      <c r="L3880" s="180">
        <v>3.2500000000000001E-2</v>
      </c>
      <c r="M3880" s="141">
        <f t="shared" si="12"/>
        <v>1.5800000000000002E-2</v>
      </c>
      <c r="N3880" s="141">
        <f t="shared" si="13"/>
        <v>1.0000000000000009E-3</v>
      </c>
    </row>
    <row r="3881" spans="1:14">
      <c r="A3881" s="4">
        <v>44735</v>
      </c>
      <c r="B3881" s="180">
        <v>1.5800000000000002E-2</v>
      </c>
      <c r="C3881" s="180">
        <v>1.6500000000000001E-2</v>
      </c>
      <c r="D3881" s="180">
        <v>2.4399999999999998E-2</v>
      </c>
      <c r="E3881" s="180">
        <v>2.7799999999999998E-2</v>
      </c>
      <c r="F3881" s="180">
        <v>3.0099999999999998E-2</v>
      </c>
      <c r="G3881" s="180">
        <v>3.1200000000000002E-2</v>
      </c>
      <c r="H3881" s="180">
        <v>3.1400000000000004E-2</v>
      </c>
      <c r="I3881" s="180">
        <v>3.1600000000000003E-2</v>
      </c>
      <c r="J3881" s="180">
        <v>3.0899999999999997E-2</v>
      </c>
      <c r="K3881" s="180">
        <v>3.4500000000000003E-2</v>
      </c>
      <c r="L3881" s="180">
        <v>3.2099999999999997E-2</v>
      </c>
      <c r="M3881" s="141">
        <f t="shared" si="12"/>
        <v>1.5099999999999995E-2</v>
      </c>
      <c r="N3881" s="141">
        <f t="shared" si="13"/>
        <v>7.9999999999999863E-4</v>
      </c>
    </row>
    <row r="3882" spans="1:14">
      <c r="A3882" s="4">
        <v>44736</v>
      </c>
      <c r="B3882" s="180">
        <v>1.5800000000000002E-2</v>
      </c>
      <c r="C3882" s="180">
        <v>1.7299999999999999E-2</v>
      </c>
      <c r="D3882" s="180">
        <v>2.5099999999999997E-2</v>
      </c>
      <c r="E3882" s="180">
        <v>2.8300000000000002E-2</v>
      </c>
      <c r="F3882" s="180">
        <v>3.04E-2</v>
      </c>
      <c r="G3882" s="180">
        <v>3.1300000000000001E-2</v>
      </c>
      <c r="H3882" s="180">
        <v>3.1800000000000002E-2</v>
      </c>
      <c r="I3882" s="180">
        <v>3.1899999999999998E-2</v>
      </c>
      <c r="J3882" s="180">
        <v>3.1300000000000001E-2</v>
      </c>
      <c r="K3882" s="180">
        <v>3.5099999999999999E-2</v>
      </c>
      <c r="L3882" s="180">
        <v>3.2599999999999997E-2</v>
      </c>
      <c r="M3882" s="141">
        <f t="shared" si="12"/>
        <v>1.55E-2</v>
      </c>
      <c r="N3882" s="141">
        <f t="shared" si="13"/>
        <v>9.0000000000000149E-4</v>
      </c>
    </row>
    <row r="3883" spans="1:14">
      <c r="A3883" s="4">
        <v>44739</v>
      </c>
      <c r="B3883" s="180">
        <v>1.5800000000000002E-2</v>
      </c>
      <c r="C3883" s="180">
        <v>1.7899999999999999E-2</v>
      </c>
      <c r="D3883" s="180">
        <v>2.5600000000000001E-2</v>
      </c>
      <c r="E3883" s="180">
        <v>2.8900000000000002E-2</v>
      </c>
      <c r="F3883" s="180">
        <v>3.0800000000000001E-2</v>
      </c>
      <c r="G3883" s="180">
        <v>3.2099999999999997E-2</v>
      </c>
      <c r="H3883" s="180">
        <v>3.2400000000000005E-2</v>
      </c>
      <c r="I3883" s="180">
        <v>3.27E-2</v>
      </c>
      <c r="J3883" s="180">
        <v>3.2000000000000001E-2</v>
      </c>
      <c r="K3883" s="180">
        <v>3.56E-2</v>
      </c>
      <c r="L3883" s="180">
        <v>3.3099999999999997E-2</v>
      </c>
      <c r="M3883" s="141">
        <f t="shared" si="12"/>
        <v>1.6199999999999999E-2</v>
      </c>
      <c r="N3883" s="141">
        <f t="shared" si="13"/>
        <v>1.1999999999999997E-3</v>
      </c>
    </row>
    <row r="3884" spans="1:14">
      <c r="A3884" s="4">
        <v>44740</v>
      </c>
      <c r="B3884" s="180">
        <v>1.5800000000000002E-2</v>
      </c>
      <c r="C3884" s="180">
        <v>1.7899999999999999E-2</v>
      </c>
      <c r="D3884" s="180">
        <v>2.5499999999999998E-2</v>
      </c>
      <c r="E3884" s="180">
        <v>2.8799999999999999E-2</v>
      </c>
      <c r="F3884" s="180">
        <v>3.1E-2</v>
      </c>
      <c r="G3884" s="180">
        <v>3.2099999999999997E-2</v>
      </c>
      <c r="H3884" s="180">
        <v>3.2500000000000001E-2</v>
      </c>
      <c r="I3884" s="180">
        <v>3.27E-2</v>
      </c>
      <c r="J3884" s="180">
        <v>3.2000000000000001E-2</v>
      </c>
      <c r="K3884" s="180">
        <v>3.5499999999999997E-2</v>
      </c>
      <c r="L3884" s="180">
        <v>3.3000000000000002E-2</v>
      </c>
      <c r="M3884" s="141">
        <f t="shared" si="12"/>
        <v>1.6199999999999999E-2</v>
      </c>
      <c r="N3884" s="141">
        <f t="shared" si="13"/>
        <v>1.0000000000000009E-3</v>
      </c>
    </row>
    <row r="3885" spans="1:14">
      <c r="A3885" s="4">
        <v>44741</v>
      </c>
      <c r="B3885" s="180">
        <v>1.5800000000000002E-2</v>
      </c>
      <c r="C3885" s="180">
        <v>1.78E-2</v>
      </c>
      <c r="D3885" s="180">
        <v>2.5499999999999998E-2</v>
      </c>
      <c r="E3885" s="180">
        <v>2.8799999999999999E-2</v>
      </c>
      <c r="F3885" s="180">
        <v>3.0600000000000002E-2</v>
      </c>
      <c r="G3885" s="180">
        <v>3.1300000000000001E-2</v>
      </c>
      <c r="H3885" s="180">
        <v>3.15E-2</v>
      </c>
      <c r="I3885" s="180">
        <v>3.1699999999999999E-2</v>
      </c>
      <c r="J3885" s="180">
        <v>3.1E-2</v>
      </c>
      <c r="K3885" s="180">
        <v>3.4599999999999999E-2</v>
      </c>
      <c r="L3885" s="180">
        <v>3.2199999999999999E-2</v>
      </c>
      <c r="M3885" s="141">
        <f t="shared" si="12"/>
        <v>1.5199999999999998E-2</v>
      </c>
      <c r="N3885" s="141">
        <f t="shared" si="13"/>
        <v>3.9999999999999758E-4</v>
      </c>
    </row>
    <row r="3886" spans="1:14">
      <c r="A3886" s="4">
        <v>44742</v>
      </c>
      <c r="B3886" s="180">
        <v>1.5800000000000002E-2</v>
      </c>
      <c r="C3886" s="180">
        <v>1.72E-2</v>
      </c>
      <c r="D3886" s="180">
        <v>2.5099999999999997E-2</v>
      </c>
      <c r="E3886" s="180">
        <v>2.7999999999999997E-2</v>
      </c>
      <c r="F3886" s="180">
        <v>2.92E-2</v>
      </c>
      <c r="G3886" s="180">
        <v>2.9900000000000003E-2</v>
      </c>
      <c r="H3886" s="180">
        <v>3.0099999999999998E-2</v>
      </c>
      <c r="I3886" s="180">
        <v>3.04E-2</v>
      </c>
      <c r="J3886" s="180">
        <v>2.98E-2</v>
      </c>
      <c r="K3886" s="180">
        <v>3.3799999999999997E-2</v>
      </c>
      <c r="L3886" s="180">
        <v>3.1400000000000004E-2</v>
      </c>
      <c r="M3886" s="141">
        <f t="shared" si="12"/>
        <v>1.3999999999999999E-2</v>
      </c>
      <c r="N3886" s="141">
        <f t="shared" si="13"/>
        <v>5.9999999999999984E-4</v>
      </c>
    </row>
    <row r="3887" spans="1:14">
      <c r="A3887" s="4">
        <v>44743</v>
      </c>
      <c r="B3887" s="180">
        <v>1.5800000000000002E-2</v>
      </c>
      <c r="C3887" s="180">
        <v>1.7299999999999999E-2</v>
      </c>
      <c r="D3887" s="180">
        <v>2.52E-2</v>
      </c>
      <c r="E3887" s="180">
        <v>2.7900000000000001E-2</v>
      </c>
      <c r="F3887" s="180">
        <v>2.8399999999999998E-2</v>
      </c>
      <c r="G3887" s="180">
        <v>2.8500000000000001E-2</v>
      </c>
      <c r="H3887" s="180">
        <v>2.8799999999999999E-2</v>
      </c>
      <c r="I3887" s="180">
        <v>2.92E-2</v>
      </c>
      <c r="J3887" s="180">
        <v>2.8799999999999999E-2</v>
      </c>
      <c r="K3887" s="180">
        <v>3.3500000000000002E-2</v>
      </c>
      <c r="L3887" s="180">
        <v>3.1099999999999999E-2</v>
      </c>
      <c r="M3887" s="141">
        <f t="shared" si="12"/>
        <v>1.2999999999999998E-2</v>
      </c>
      <c r="N3887" s="141">
        <f t="shared" si="13"/>
        <v>4.0000000000000105E-4</v>
      </c>
    </row>
    <row r="3888" spans="1:14">
      <c r="A3888" s="4">
        <v>44747</v>
      </c>
      <c r="B3888" s="180">
        <v>1.5800000000000002E-2</v>
      </c>
      <c r="C3888" s="180">
        <v>1.9E-2</v>
      </c>
      <c r="D3888" s="180">
        <v>2.5899999999999999E-2</v>
      </c>
      <c r="E3888" s="180">
        <v>2.7699999999999999E-2</v>
      </c>
      <c r="F3888" s="180">
        <v>2.8199999999999999E-2</v>
      </c>
      <c r="G3888" s="180">
        <v>2.8199999999999999E-2</v>
      </c>
      <c r="H3888" s="180">
        <v>2.8199999999999999E-2</v>
      </c>
      <c r="I3888" s="180">
        <v>2.87E-2</v>
      </c>
      <c r="J3888" s="180">
        <v>2.8199999999999999E-2</v>
      </c>
      <c r="K3888" s="180">
        <v>3.3099999999999997E-2</v>
      </c>
      <c r="L3888" s="180">
        <v>3.0499999999999999E-2</v>
      </c>
      <c r="M3888" s="141">
        <f t="shared" si="12"/>
        <v>1.2399999999999998E-2</v>
      </c>
      <c r="N3888" s="141">
        <f t="shared" si="13"/>
        <v>0</v>
      </c>
    </row>
    <row r="3889" spans="1:14">
      <c r="A3889" s="4">
        <v>44748</v>
      </c>
      <c r="B3889" s="180">
        <v>1.5800000000000002E-2</v>
      </c>
      <c r="C3889" s="180">
        <v>1.9E-2</v>
      </c>
      <c r="D3889" s="180">
        <v>2.6200000000000001E-2</v>
      </c>
      <c r="E3889" s="180">
        <v>2.8199999999999999E-2</v>
      </c>
      <c r="F3889" s="180">
        <v>2.9700000000000001E-2</v>
      </c>
      <c r="G3889" s="180">
        <v>2.9900000000000003E-2</v>
      </c>
      <c r="H3889" s="180">
        <v>2.9600000000000001E-2</v>
      </c>
      <c r="I3889" s="180">
        <v>2.9900000000000003E-2</v>
      </c>
      <c r="J3889" s="180">
        <v>2.9300000000000003E-2</v>
      </c>
      <c r="K3889" s="180">
        <v>3.4200000000000001E-2</v>
      </c>
      <c r="L3889" s="180">
        <v>3.1400000000000004E-2</v>
      </c>
      <c r="M3889" s="141">
        <f t="shared" si="12"/>
        <v>1.3500000000000002E-2</v>
      </c>
      <c r="N3889" s="141">
        <f t="shared" si="13"/>
        <v>-3.9999999999999758E-4</v>
      </c>
    </row>
    <row r="3890" spans="1:14">
      <c r="A3890" s="4">
        <v>44749</v>
      </c>
      <c r="B3890" s="180">
        <v>1.5800000000000002E-2</v>
      </c>
      <c r="C3890" s="180">
        <v>1.95E-2</v>
      </c>
      <c r="D3890" s="180">
        <v>2.64E-2</v>
      </c>
      <c r="E3890" s="180">
        <v>2.87E-2</v>
      </c>
      <c r="F3890" s="180">
        <v>3.0299999999999997E-2</v>
      </c>
      <c r="G3890" s="180">
        <v>3.0499999999999999E-2</v>
      </c>
      <c r="H3890" s="180">
        <v>3.0499999999999999E-2</v>
      </c>
      <c r="I3890" s="180">
        <v>3.0699999999999998E-2</v>
      </c>
      <c r="J3890" s="180">
        <v>3.0099999999999998E-2</v>
      </c>
      <c r="K3890" s="180">
        <v>3.4500000000000003E-2</v>
      </c>
      <c r="L3890" s="180">
        <v>3.2000000000000001E-2</v>
      </c>
      <c r="M3890" s="141">
        <f t="shared" si="12"/>
        <v>1.4299999999999997E-2</v>
      </c>
      <c r="N3890" s="141">
        <f t="shared" si="13"/>
        <v>-1.9999999999999879E-4</v>
      </c>
    </row>
    <row r="3891" spans="1:14">
      <c r="A3891" s="4">
        <v>44750</v>
      </c>
      <c r="B3891" s="180">
        <v>1.5800000000000002E-2</v>
      </c>
      <c r="C3891" s="180">
        <v>1.9799999999999998E-2</v>
      </c>
      <c r="D3891" s="180">
        <v>2.6800000000000001E-2</v>
      </c>
      <c r="E3891" s="180">
        <v>2.9600000000000001E-2</v>
      </c>
      <c r="F3891" s="180">
        <v>3.1200000000000002E-2</v>
      </c>
      <c r="G3891" s="180">
        <v>3.1400000000000004E-2</v>
      </c>
      <c r="H3891" s="180">
        <v>3.1300000000000001E-2</v>
      </c>
      <c r="I3891" s="180">
        <v>3.1600000000000003E-2</v>
      </c>
      <c r="J3891" s="180">
        <v>3.0899999999999997E-2</v>
      </c>
      <c r="K3891" s="180">
        <v>3.5299999999999998E-2</v>
      </c>
      <c r="L3891" s="180">
        <v>3.27E-2</v>
      </c>
      <c r="M3891" s="141">
        <f t="shared" si="12"/>
        <v>1.5099999999999995E-2</v>
      </c>
      <c r="N3891" s="141">
        <f t="shared" si="13"/>
        <v>-3.0000000000000512E-4</v>
      </c>
    </row>
    <row r="3892" spans="1:14">
      <c r="A3892" s="4">
        <v>44753</v>
      </c>
      <c r="B3892" s="180">
        <v>1.5800000000000002E-2</v>
      </c>
      <c r="C3892" s="180">
        <v>2.18E-2</v>
      </c>
      <c r="D3892" s="180">
        <v>2.7900000000000001E-2</v>
      </c>
      <c r="E3892" s="180">
        <v>2.9700000000000001E-2</v>
      </c>
      <c r="F3892" s="180">
        <v>3.0699999999999998E-2</v>
      </c>
      <c r="G3892" s="180">
        <v>3.0899999999999997E-2</v>
      </c>
      <c r="H3892" s="180">
        <v>3.0499999999999999E-2</v>
      </c>
      <c r="I3892" s="180">
        <v>3.0600000000000002E-2</v>
      </c>
      <c r="J3892" s="180">
        <v>2.9900000000000003E-2</v>
      </c>
      <c r="K3892" s="180">
        <v>3.4300000000000004E-2</v>
      </c>
      <c r="L3892" s="180">
        <v>3.1800000000000002E-2</v>
      </c>
      <c r="M3892" s="141">
        <f t="shared" si="12"/>
        <v>1.4100000000000001E-2</v>
      </c>
      <c r="N3892" s="141">
        <f t="shared" si="13"/>
        <v>-7.9999999999999516E-4</v>
      </c>
    </row>
    <row r="3893" spans="1:14">
      <c r="A3893" s="4">
        <v>44754</v>
      </c>
      <c r="B3893" s="180">
        <v>1.5800000000000002E-2</v>
      </c>
      <c r="C3893" s="180">
        <v>2.2200000000000001E-2</v>
      </c>
      <c r="D3893" s="180">
        <v>2.7799999999999998E-2</v>
      </c>
      <c r="E3893" s="180">
        <v>3.0699999999999998E-2</v>
      </c>
      <c r="F3893" s="180">
        <v>3.0299999999999997E-2</v>
      </c>
      <c r="G3893" s="180">
        <v>3.0699999999999998E-2</v>
      </c>
      <c r="H3893" s="180">
        <v>3.0099999999999998E-2</v>
      </c>
      <c r="I3893" s="180">
        <v>3.0099999999999998E-2</v>
      </c>
      <c r="J3893" s="180">
        <v>2.9600000000000001E-2</v>
      </c>
      <c r="K3893" s="180">
        <v>3.3700000000000001E-2</v>
      </c>
      <c r="L3893" s="180">
        <v>3.1300000000000001E-2</v>
      </c>
      <c r="M3893" s="141">
        <f t="shared" si="12"/>
        <v>1.38E-2</v>
      </c>
      <c r="N3893" s="141">
        <f t="shared" si="13"/>
        <v>-6.9999999999999576E-4</v>
      </c>
    </row>
    <row r="3894" spans="1:14">
      <c r="A3894" s="4">
        <v>44755</v>
      </c>
      <c r="B3894" s="180">
        <v>1.5800000000000002E-2</v>
      </c>
      <c r="C3894" s="180">
        <v>2.3900000000000001E-2</v>
      </c>
      <c r="D3894" s="180">
        <v>2.9600000000000001E-2</v>
      </c>
      <c r="E3894" s="180">
        <v>3.2099999999999997E-2</v>
      </c>
      <c r="F3894" s="180">
        <v>3.1300000000000001E-2</v>
      </c>
      <c r="G3894" s="180">
        <v>3.1400000000000004E-2</v>
      </c>
      <c r="H3894" s="180">
        <v>3.0200000000000001E-2</v>
      </c>
      <c r="I3894" s="180">
        <v>0.03</v>
      </c>
      <c r="J3894" s="180">
        <v>2.9100000000000001E-2</v>
      </c>
      <c r="K3894" s="180">
        <v>3.3500000000000002E-2</v>
      </c>
      <c r="L3894" s="180">
        <v>3.0800000000000001E-2</v>
      </c>
      <c r="M3894" s="141">
        <f t="shared" ref="M3894:M3957" si="14">J3894-B3894</f>
        <v>1.3299999999999999E-2</v>
      </c>
      <c r="N3894" s="141">
        <f t="shared" ref="N3894:N3957" si="15">J3894-F3894</f>
        <v>-2.2000000000000006E-3</v>
      </c>
    </row>
    <row r="3895" spans="1:14">
      <c r="A3895" s="4">
        <v>44756</v>
      </c>
      <c r="B3895" s="180">
        <v>1.5800000000000002E-2</v>
      </c>
      <c r="C3895" s="180">
        <v>2.4E-2</v>
      </c>
      <c r="D3895" s="180">
        <v>2.9300000000000003E-2</v>
      </c>
      <c r="E3895" s="180">
        <v>3.1600000000000003E-2</v>
      </c>
      <c r="F3895" s="180">
        <v>3.15E-2</v>
      </c>
      <c r="G3895" s="180">
        <v>3.1600000000000003E-2</v>
      </c>
      <c r="H3895" s="180">
        <v>3.0600000000000002E-2</v>
      </c>
      <c r="I3895" s="180">
        <v>3.0499999999999999E-2</v>
      </c>
      <c r="J3895" s="180">
        <v>2.9600000000000001E-2</v>
      </c>
      <c r="K3895" s="180">
        <v>3.3599999999999998E-2</v>
      </c>
      <c r="L3895" s="180">
        <v>3.1099999999999999E-2</v>
      </c>
      <c r="M3895" s="141">
        <f t="shared" si="14"/>
        <v>1.38E-2</v>
      </c>
      <c r="N3895" s="141">
        <f t="shared" si="15"/>
        <v>-1.8999999999999989E-3</v>
      </c>
    </row>
    <row r="3896" spans="1:14">
      <c r="A3896" s="4">
        <v>44757</v>
      </c>
      <c r="B3896" s="180">
        <v>1.5800000000000002E-2</v>
      </c>
      <c r="C3896" s="180">
        <v>2.3700000000000002E-2</v>
      </c>
      <c r="D3896" s="180">
        <v>2.9399999999999999E-2</v>
      </c>
      <c r="E3896" s="180">
        <v>3.1200000000000002E-2</v>
      </c>
      <c r="F3896" s="180">
        <v>3.1300000000000001E-2</v>
      </c>
      <c r="G3896" s="180">
        <v>3.1400000000000004E-2</v>
      </c>
      <c r="H3896" s="180">
        <v>3.0499999999999999E-2</v>
      </c>
      <c r="I3896" s="180">
        <v>3.0299999999999997E-2</v>
      </c>
      <c r="J3896" s="180">
        <v>2.9300000000000003E-2</v>
      </c>
      <c r="K3896" s="180">
        <v>3.3399999999999999E-2</v>
      </c>
      <c r="L3896" s="180">
        <v>3.1E-2</v>
      </c>
      <c r="M3896" s="141">
        <f t="shared" si="14"/>
        <v>1.3500000000000002E-2</v>
      </c>
      <c r="N3896" s="141">
        <f t="shared" si="15"/>
        <v>-1.9999999999999983E-3</v>
      </c>
    </row>
    <row r="3897" spans="1:14">
      <c r="A3897" s="4">
        <v>44760</v>
      </c>
      <c r="B3897" s="180">
        <v>1.5800000000000002E-2</v>
      </c>
      <c r="C3897" s="180">
        <v>2.5000000000000001E-2</v>
      </c>
      <c r="D3897" s="180">
        <v>3.0200000000000001E-2</v>
      </c>
      <c r="E3897" s="180">
        <v>3.1300000000000001E-2</v>
      </c>
      <c r="F3897" s="180">
        <v>3.15E-2</v>
      </c>
      <c r="G3897" s="180">
        <v>3.15E-2</v>
      </c>
      <c r="H3897" s="180">
        <v>3.0600000000000002E-2</v>
      </c>
      <c r="I3897" s="180">
        <v>3.0499999999999999E-2</v>
      </c>
      <c r="J3897" s="180">
        <v>2.9600000000000001E-2</v>
      </c>
      <c r="K3897" s="180">
        <v>3.39E-2</v>
      </c>
      <c r="L3897" s="180">
        <v>3.1400000000000004E-2</v>
      </c>
      <c r="M3897" s="141">
        <f t="shared" si="14"/>
        <v>1.38E-2</v>
      </c>
      <c r="N3897" s="141">
        <f t="shared" si="15"/>
        <v>-1.8999999999999989E-3</v>
      </c>
    </row>
    <row r="3898" spans="1:14">
      <c r="A3898" s="4">
        <v>44761</v>
      </c>
      <c r="B3898" s="180">
        <v>1.5800000000000002E-2</v>
      </c>
      <c r="C3898" s="180">
        <v>2.52E-2</v>
      </c>
      <c r="D3898" s="180">
        <v>3.0600000000000002E-2</v>
      </c>
      <c r="E3898" s="180">
        <v>3.1800000000000002E-2</v>
      </c>
      <c r="F3898" s="180">
        <v>3.2300000000000002E-2</v>
      </c>
      <c r="G3898" s="180">
        <v>3.2199999999999999E-2</v>
      </c>
      <c r="H3898" s="180">
        <v>3.1400000000000004E-2</v>
      </c>
      <c r="I3898" s="180">
        <v>3.1099999999999999E-2</v>
      </c>
      <c r="J3898" s="180">
        <v>3.0099999999999998E-2</v>
      </c>
      <c r="K3898" s="180">
        <v>3.4200000000000001E-2</v>
      </c>
      <c r="L3898" s="180">
        <v>3.1699999999999999E-2</v>
      </c>
      <c r="M3898" s="141">
        <f t="shared" si="14"/>
        <v>1.4299999999999997E-2</v>
      </c>
      <c r="N3898" s="141">
        <f t="shared" si="15"/>
        <v>-2.200000000000004E-3</v>
      </c>
    </row>
    <row r="3899" spans="1:14">
      <c r="A3899" s="4">
        <v>44762</v>
      </c>
      <c r="B3899" s="180">
        <v>1.5800000000000002E-2</v>
      </c>
      <c r="C3899" s="180">
        <v>2.5099999999999997E-2</v>
      </c>
      <c r="D3899" s="180">
        <v>3.04E-2</v>
      </c>
      <c r="E3899" s="180">
        <v>3.1800000000000002E-2</v>
      </c>
      <c r="F3899" s="180">
        <v>3.2500000000000001E-2</v>
      </c>
      <c r="G3899" s="180">
        <v>3.2500000000000001E-2</v>
      </c>
      <c r="H3899" s="180">
        <v>3.1800000000000002E-2</v>
      </c>
      <c r="I3899" s="180">
        <v>3.15E-2</v>
      </c>
      <c r="J3899" s="180">
        <v>3.04E-2</v>
      </c>
      <c r="K3899" s="180">
        <v>3.4300000000000004E-2</v>
      </c>
      <c r="L3899" s="180">
        <v>3.1699999999999999E-2</v>
      </c>
      <c r="M3899" s="141">
        <f t="shared" si="14"/>
        <v>1.4599999999999998E-2</v>
      </c>
      <c r="N3899" s="141">
        <f t="shared" si="15"/>
        <v>-2.1000000000000012E-3</v>
      </c>
    </row>
    <row r="3900" spans="1:14">
      <c r="A3900" s="4">
        <v>44763</v>
      </c>
      <c r="B3900" s="180">
        <v>1.5800000000000002E-2</v>
      </c>
      <c r="C3900" s="180">
        <v>2.4799999999999999E-2</v>
      </c>
      <c r="D3900" s="180">
        <v>0.03</v>
      </c>
      <c r="E3900" s="180">
        <v>3.1099999999999999E-2</v>
      </c>
      <c r="F3900" s="180">
        <v>3.1E-2</v>
      </c>
      <c r="G3900" s="180">
        <v>3.0699999999999998E-2</v>
      </c>
      <c r="H3900" s="180">
        <v>0.03</v>
      </c>
      <c r="I3900" s="180">
        <v>2.9900000000000003E-2</v>
      </c>
      <c r="J3900" s="180">
        <v>2.9100000000000001E-2</v>
      </c>
      <c r="K3900" s="180">
        <v>3.3300000000000003E-2</v>
      </c>
      <c r="L3900" s="180">
        <v>3.0800000000000001E-2</v>
      </c>
      <c r="M3900" s="141">
        <f t="shared" si="14"/>
        <v>1.3299999999999999E-2</v>
      </c>
      <c r="N3900" s="141">
        <f t="shared" si="15"/>
        <v>-1.8999999999999989E-3</v>
      </c>
    </row>
    <row r="3901" spans="1:14">
      <c r="A3901" s="4">
        <v>44764</v>
      </c>
      <c r="B3901" s="180">
        <v>1.5800000000000002E-2</v>
      </c>
      <c r="C3901" s="180">
        <v>2.4900000000000002E-2</v>
      </c>
      <c r="D3901" s="180">
        <v>2.9700000000000001E-2</v>
      </c>
      <c r="E3901" s="180">
        <v>3.0099999999999998E-2</v>
      </c>
      <c r="F3901" s="180">
        <v>2.98E-2</v>
      </c>
      <c r="G3901" s="180">
        <v>2.9300000000000003E-2</v>
      </c>
      <c r="H3901" s="180">
        <v>2.87E-2</v>
      </c>
      <c r="I3901" s="180">
        <v>2.8500000000000001E-2</v>
      </c>
      <c r="J3901" s="180">
        <v>2.7699999999999999E-2</v>
      </c>
      <c r="K3901" s="180">
        <v>3.2300000000000002E-2</v>
      </c>
      <c r="L3901" s="180">
        <v>0.03</v>
      </c>
      <c r="M3901" s="141">
        <f t="shared" si="14"/>
        <v>1.1899999999999997E-2</v>
      </c>
      <c r="N3901" s="141">
        <f t="shared" si="15"/>
        <v>-2.1000000000000012E-3</v>
      </c>
    </row>
    <row r="3902" spans="1:14">
      <c r="A3902" s="4">
        <v>44767</v>
      </c>
      <c r="B3902" s="180">
        <v>1.5800000000000002E-2</v>
      </c>
      <c r="C3902" s="180">
        <v>2.6200000000000001E-2</v>
      </c>
      <c r="D3902" s="180">
        <v>3.0600000000000002E-2</v>
      </c>
      <c r="E3902" s="180">
        <v>3.0699999999999998E-2</v>
      </c>
      <c r="F3902" s="180">
        <v>0.03</v>
      </c>
      <c r="G3902" s="180">
        <v>2.98E-2</v>
      </c>
      <c r="H3902" s="180">
        <v>2.8900000000000002E-2</v>
      </c>
      <c r="I3902" s="180">
        <v>2.8900000000000002E-2</v>
      </c>
      <c r="J3902" s="180">
        <v>2.81E-2</v>
      </c>
      <c r="K3902" s="180">
        <v>3.2799999999999996E-2</v>
      </c>
      <c r="L3902" s="180">
        <v>3.04E-2</v>
      </c>
      <c r="M3902" s="141">
        <f t="shared" si="14"/>
        <v>1.2299999999999998E-2</v>
      </c>
      <c r="N3902" s="141">
        <f t="shared" si="15"/>
        <v>-1.8999999999999989E-3</v>
      </c>
    </row>
    <row r="3903" spans="1:14">
      <c r="A3903" s="4">
        <v>44768</v>
      </c>
      <c r="B3903" s="180">
        <v>1.5800000000000002E-2</v>
      </c>
      <c r="C3903" s="180">
        <v>2.5499999999999998E-2</v>
      </c>
      <c r="D3903" s="180">
        <v>3.0099999999999998E-2</v>
      </c>
      <c r="E3903" s="180">
        <v>3.0600000000000002E-2</v>
      </c>
      <c r="F3903" s="180">
        <v>3.0200000000000001E-2</v>
      </c>
      <c r="G3903" s="180">
        <v>3.0099999999999998E-2</v>
      </c>
      <c r="H3903" s="180">
        <v>2.8900000000000002E-2</v>
      </c>
      <c r="I3903" s="180">
        <v>2.8799999999999999E-2</v>
      </c>
      <c r="J3903" s="180">
        <v>2.81E-2</v>
      </c>
      <c r="K3903" s="180">
        <v>3.27E-2</v>
      </c>
      <c r="L3903" s="180">
        <v>3.0299999999999997E-2</v>
      </c>
      <c r="M3903" s="141">
        <f t="shared" si="14"/>
        <v>1.2299999999999998E-2</v>
      </c>
      <c r="N3903" s="141">
        <f t="shared" si="15"/>
        <v>-2.1000000000000012E-3</v>
      </c>
    </row>
    <row r="3904" spans="1:14">
      <c r="A3904" s="4">
        <v>44769</v>
      </c>
      <c r="B3904" s="180">
        <v>1.5800000000000002E-2</v>
      </c>
      <c r="C3904" s="180">
        <v>2.4399999999999998E-2</v>
      </c>
      <c r="D3904" s="180">
        <v>2.9300000000000003E-2</v>
      </c>
      <c r="E3904" s="180">
        <v>0.03</v>
      </c>
      <c r="F3904" s="180">
        <v>2.9600000000000001E-2</v>
      </c>
      <c r="G3904" s="180">
        <v>2.9300000000000003E-2</v>
      </c>
      <c r="H3904" s="180">
        <v>2.8199999999999999E-2</v>
      </c>
      <c r="I3904" s="180">
        <v>2.8300000000000002E-2</v>
      </c>
      <c r="J3904" s="180">
        <v>2.7799999999999998E-2</v>
      </c>
      <c r="K3904" s="180">
        <v>3.2599999999999997E-2</v>
      </c>
      <c r="L3904" s="180">
        <v>3.0299999999999997E-2</v>
      </c>
      <c r="M3904" s="141">
        <f t="shared" si="14"/>
        <v>1.1999999999999997E-2</v>
      </c>
      <c r="N3904" s="141">
        <f t="shared" si="15"/>
        <v>-1.800000000000003E-3</v>
      </c>
    </row>
    <row r="3905" spans="1:14">
      <c r="A3905" s="4">
        <v>44770</v>
      </c>
      <c r="B3905" s="180">
        <v>2.3300000000000001E-2</v>
      </c>
      <c r="C3905" s="180">
        <v>2.4199999999999999E-2</v>
      </c>
      <c r="D3905" s="180">
        <v>2.8999999999999998E-2</v>
      </c>
      <c r="E3905" s="180">
        <v>2.9300000000000003E-2</v>
      </c>
      <c r="F3905" s="180">
        <v>2.8500000000000001E-2</v>
      </c>
      <c r="G3905" s="180">
        <v>2.81E-2</v>
      </c>
      <c r="H3905" s="180">
        <v>2.69E-2</v>
      </c>
      <c r="I3905" s="180">
        <v>2.69E-2</v>
      </c>
      <c r="J3905" s="180">
        <v>2.6800000000000001E-2</v>
      </c>
      <c r="K3905" s="180">
        <v>3.2300000000000002E-2</v>
      </c>
      <c r="L3905" s="180">
        <v>3.0200000000000001E-2</v>
      </c>
      <c r="M3905" s="141">
        <f t="shared" si="14"/>
        <v>3.4999999999999996E-3</v>
      </c>
      <c r="N3905" s="141">
        <f t="shared" si="15"/>
        <v>-1.7000000000000001E-3</v>
      </c>
    </row>
    <row r="3906" spans="1:14">
      <c r="A3906" s="4">
        <v>44771</v>
      </c>
      <c r="B3906" s="180">
        <v>2.3199999999999998E-2</v>
      </c>
      <c r="C3906" s="180">
        <v>2.41E-2</v>
      </c>
      <c r="D3906" s="180">
        <v>2.9100000000000001E-2</v>
      </c>
      <c r="E3906" s="180">
        <v>2.98E-2</v>
      </c>
      <c r="F3906" s="180">
        <v>2.8900000000000002E-2</v>
      </c>
      <c r="G3906" s="180">
        <v>2.8300000000000002E-2</v>
      </c>
      <c r="H3906" s="180">
        <v>2.7000000000000003E-2</v>
      </c>
      <c r="I3906" s="180">
        <v>2.7000000000000003E-2</v>
      </c>
      <c r="J3906" s="180">
        <v>2.6699999999999998E-2</v>
      </c>
      <c r="K3906" s="180">
        <v>3.2000000000000001E-2</v>
      </c>
      <c r="L3906" s="180">
        <v>0.03</v>
      </c>
      <c r="M3906" s="141">
        <f t="shared" si="14"/>
        <v>3.4999999999999996E-3</v>
      </c>
      <c r="N3906" s="141">
        <f t="shared" si="15"/>
        <v>-2.200000000000004E-3</v>
      </c>
    </row>
    <row r="3907" spans="1:14">
      <c r="A3907" s="4">
        <v>44774</v>
      </c>
      <c r="B3907" s="180">
        <v>2.3300000000000001E-2</v>
      </c>
      <c r="C3907" s="180">
        <v>2.5600000000000001E-2</v>
      </c>
      <c r="D3907" s="180">
        <v>2.9600000000000001E-2</v>
      </c>
      <c r="E3907" s="180">
        <v>2.98E-2</v>
      </c>
      <c r="F3907" s="180">
        <v>2.8999999999999998E-2</v>
      </c>
      <c r="G3907" s="180">
        <v>2.8199999999999999E-2</v>
      </c>
      <c r="H3907" s="180">
        <v>2.6600000000000002E-2</v>
      </c>
      <c r="I3907" s="180">
        <v>2.64E-2</v>
      </c>
      <c r="J3907" s="180">
        <v>2.6000000000000002E-2</v>
      </c>
      <c r="K3907" s="180">
        <v>3.1200000000000002E-2</v>
      </c>
      <c r="L3907" s="180">
        <v>2.92E-2</v>
      </c>
      <c r="M3907" s="141">
        <f t="shared" si="14"/>
        <v>2.700000000000001E-3</v>
      </c>
      <c r="N3907" s="141">
        <f t="shared" si="15"/>
        <v>-2.9999999999999957E-3</v>
      </c>
    </row>
    <row r="3908" spans="1:14">
      <c r="A3908" s="4">
        <v>44775</v>
      </c>
      <c r="B3908" s="180">
        <v>2.3300000000000001E-2</v>
      </c>
      <c r="C3908" s="180">
        <v>2.5600000000000001E-2</v>
      </c>
      <c r="D3908" s="180">
        <v>0.03</v>
      </c>
      <c r="E3908" s="180">
        <v>3.0899999999999997E-2</v>
      </c>
      <c r="F3908" s="180">
        <v>3.0600000000000002E-2</v>
      </c>
      <c r="G3908" s="180">
        <v>3.0200000000000001E-2</v>
      </c>
      <c r="H3908" s="180">
        <v>2.8500000000000001E-2</v>
      </c>
      <c r="I3908" s="180">
        <v>2.8199999999999999E-2</v>
      </c>
      <c r="J3908" s="180">
        <v>2.75E-2</v>
      </c>
      <c r="K3908" s="180">
        <v>3.2199999999999999E-2</v>
      </c>
      <c r="L3908" s="180">
        <v>0.03</v>
      </c>
      <c r="M3908" s="141">
        <f t="shared" si="14"/>
        <v>4.1999999999999989E-3</v>
      </c>
      <c r="N3908" s="141">
        <f t="shared" si="15"/>
        <v>-3.1000000000000021E-3</v>
      </c>
    </row>
    <row r="3909" spans="1:14">
      <c r="A3909" s="4">
        <v>44776</v>
      </c>
      <c r="B3909" s="180">
        <v>2.3300000000000001E-2</v>
      </c>
      <c r="C3909" s="180">
        <v>2.52E-2</v>
      </c>
      <c r="D3909" s="180">
        <v>0.03</v>
      </c>
      <c r="E3909" s="180">
        <v>3.1400000000000004E-2</v>
      </c>
      <c r="F3909" s="180">
        <v>3.1E-2</v>
      </c>
      <c r="G3909" s="180">
        <v>3.04E-2</v>
      </c>
      <c r="H3909" s="180">
        <v>2.86E-2</v>
      </c>
      <c r="I3909" s="180">
        <v>2.81E-2</v>
      </c>
      <c r="J3909" s="180">
        <v>2.7300000000000001E-2</v>
      </c>
      <c r="K3909" s="180">
        <v>3.1699999999999999E-2</v>
      </c>
      <c r="L3909" s="180">
        <v>2.9600000000000001E-2</v>
      </c>
      <c r="M3909" s="141">
        <f t="shared" si="14"/>
        <v>4.0000000000000001E-3</v>
      </c>
      <c r="N3909" s="141">
        <f t="shared" si="15"/>
        <v>-3.6999999999999984E-3</v>
      </c>
    </row>
    <row r="3910" spans="1:14">
      <c r="A3910" s="4">
        <v>44777</v>
      </c>
      <c r="B3910" s="180">
        <v>2.3300000000000001E-2</v>
      </c>
      <c r="C3910" s="180">
        <v>2.5000000000000001E-2</v>
      </c>
      <c r="D3910" s="180">
        <v>2.98E-2</v>
      </c>
      <c r="E3910" s="180">
        <v>3.1099999999999999E-2</v>
      </c>
      <c r="F3910" s="180">
        <v>3.0299999999999997E-2</v>
      </c>
      <c r="G3910" s="180">
        <v>2.9500000000000002E-2</v>
      </c>
      <c r="H3910" s="180">
        <v>2.76E-2</v>
      </c>
      <c r="I3910" s="180">
        <v>2.7300000000000001E-2</v>
      </c>
      <c r="J3910" s="180">
        <v>2.6800000000000001E-2</v>
      </c>
      <c r="K3910" s="180">
        <v>3.15E-2</v>
      </c>
      <c r="L3910" s="180">
        <v>2.9700000000000001E-2</v>
      </c>
      <c r="M3910" s="141">
        <f t="shared" si="14"/>
        <v>3.4999999999999996E-3</v>
      </c>
      <c r="N3910" s="141">
        <f t="shared" si="15"/>
        <v>-3.4999999999999962E-3</v>
      </c>
    </row>
    <row r="3911" spans="1:14">
      <c r="A3911" s="4">
        <v>44778</v>
      </c>
      <c r="B3911" s="180">
        <v>2.3300000000000001E-2</v>
      </c>
      <c r="C3911" s="180">
        <v>2.58E-2</v>
      </c>
      <c r="D3911" s="180">
        <v>3.1E-2</v>
      </c>
      <c r="E3911" s="180">
        <v>3.2899999999999999E-2</v>
      </c>
      <c r="F3911" s="180">
        <v>3.2400000000000005E-2</v>
      </c>
      <c r="G3911" s="180">
        <v>3.1800000000000002E-2</v>
      </c>
      <c r="H3911" s="180">
        <v>2.9700000000000001E-2</v>
      </c>
      <c r="I3911" s="180">
        <v>2.9100000000000001E-2</v>
      </c>
      <c r="J3911" s="180">
        <v>2.8300000000000002E-2</v>
      </c>
      <c r="K3911" s="180">
        <v>3.27E-2</v>
      </c>
      <c r="L3911" s="180">
        <v>3.0600000000000002E-2</v>
      </c>
      <c r="M3911" s="141">
        <f t="shared" si="14"/>
        <v>5.000000000000001E-3</v>
      </c>
      <c r="N3911" s="141">
        <f t="shared" si="15"/>
        <v>-4.1000000000000029E-3</v>
      </c>
    </row>
    <row r="3912" spans="1:14">
      <c r="A3912" s="4">
        <v>44781</v>
      </c>
      <c r="B3912" s="180">
        <v>2.3300000000000001E-2</v>
      </c>
      <c r="C3912" s="180">
        <v>2.6499999999999999E-2</v>
      </c>
      <c r="D3912" s="180">
        <v>3.15E-2</v>
      </c>
      <c r="E3912" s="180">
        <v>3.3000000000000002E-2</v>
      </c>
      <c r="F3912" s="180">
        <v>3.2099999999999997E-2</v>
      </c>
      <c r="G3912" s="180">
        <v>3.1400000000000004E-2</v>
      </c>
      <c r="H3912" s="180">
        <v>2.9100000000000001E-2</v>
      </c>
      <c r="I3912" s="180">
        <v>2.8500000000000001E-2</v>
      </c>
      <c r="J3912" s="180">
        <v>2.7699999999999999E-2</v>
      </c>
      <c r="K3912" s="180">
        <v>3.2199999999999999E-2</v>
      </c>
      <c r="L3912" s="180">
        <v>0.03</v>
      </c>
      <c r="M3912" s="141">
        <f t="shared" si="14"/>
        <v>4.3999999999999977E-3</v>
      </c>
      <c r="N3912" s="141">
        <f t="shared" si="15"/>
        <v>-4.3999999999999977E-3</v>
      </c>
    </row>
    <row r="3913" spans="1:14">
      <c r="A3913" s="4">
        <v>44782</v>
      </c>
      <c r="B3913" s="180">
        <v>2.3300000000000001E-2</v>
      </c>
      <c r="C3913" s="180">
        <v>2.6699999999999998E-2</v>
      </c>
      <c r="D3913" s="180">
        <v>3.1600000000000003E-2</v>
      </c>
      <c r="E3913" s="180">
        <v>3.3300000000000003E-2</v>
      </c>
      <c r="F3913" s="180">
        <v>3.2799999999999996E-2</v>
      </c>
      <c r="G3913" s="180">
        <v>3.2000000000000001E-2</v>
      </c>
      <c r="H3913" s="180">
        <v>2.9700000000000001E-2</v>
      </c>
      <c r="I3913" s="180">
        <v>2.8900000000000002E-2</v>
      </c>
      <c r="J3913" s="180">
        <v>2.7999999999999997E-2</v>
      </c>
      <c r="K3913" s="180">
        <v>3.2400000000000005E-2</v>
      </c>
      <c r="L3913" s="180">
        <v>3.0099999999999998E-2</v>
      </c>
      <c r="M3913" s="141">
        <f t="shared" si="14"/>
        <v>4.6999999999999958E-3</v>
      </c>
      <c r="N3913" s="141">
        <f t="shared" si="15"/>
        <v>-4.7999999999999987E-3</v>
      </c>
    </row>
    <row r="3914" spans="1:14">
      <c r="A3914" s="4">
        <v>44783</v>
      </c>
      <c r="B3914" s="180">
        <v>2.3300000000000001E-2</v>
      </c>
      <c r="C3914" s="180">
        <v>2.6499999999999999E-2</v>
      </c>
      <c r="D3914" s="180">
        <v>3.1300000000000001E-2</v>
      </c>
      <c r="E3914" s="180">
        <v>3.2599999999999997E-2</v>
      </c>
      <c r="F3914" s="180">
        <v>3.2300000000000002E-2</v>
      </c>
      <c r="G3914" s="180">
        <v>3.1300000000000001E-2</v>
      </c>
      <c r="H3914" s="180">
        <v>2.9300000000000003E-2</v>
      </c>
      <c r="I3914" s="180">
        <v>2.86E-2</v>
      </c>
      <c r="J3914" s="180">
        <v>2.7799999999999998E-2</v>
      </c>
      <c r="K3914" s="180">
        <v>3.27E-2</v>
      </c>
      <c r="L3914" s="180">
        <v>3.04E-2</v>
      </c>
      <c r="M3914" s="141">
        <f t="shared" si="14"/>
        <v>4.4999999999999971E-3</v>
      </c>
      <c r="N3914" s="141">
        <f t="shared" si="15"/>
        <v>-4.500000000000004E-3</v>
      </c>
    </row>
    <row r="3915" spans="1:14">
      <c r="A3915" s="4">
        <v>44784</v>
      </c>
      <c r="B3915" s="180">
        <v>2.3300000000000001E-2</v>
      </c>
      <c r="C3915" s="180">
        <v>2.6200000000000001E-2</v>
      </c>
      <c r="D3915" s="180">
        <v>3.0800000000000001E-2</v>
      </c>
      <c r="E3915" s="180">
        <v>3.2500000000000001E-2</v>
      </c>
      <c r="F3915" s="180">
        <v>3.2300000000000002E-2</v>
      </c>
      <c r="G3915" s="180">
        <v>3.1600000000000003E-2</v>
      </c>
      <c r="H3915" s="180">
        <v>2.98E-2</v>
      </c>
      <c r="I3915" s="180">
        <v>2.9399999999999999E-2</v>
      </c>
      <c r="J3915" s="180">
        <v>2.87E-2</v>
      </c>
      <c r="K3915" s="180">
        <v>3.3799999999999997E-2</v>
      </c>
      <c r="L3915" s="180">
        <v>3.15E-2</v>
      </c>
      <c r="M3915" s="141">
        <f t="shared" si="14"/>
        <v>5.3999999999999986E-3</v>
      </c>
      <c r="N3915" s="141">
        <f t="shared" si="15"/>
        <v>-3.6000000000000025E-3</v>
      </c>
    </row>
    <row r="3916" spans="1:14">
      <c r="A3916" s="4">
        <v>44785</v>
      </c>
      <c r="B3916" s="180">
        <v>2.3300000000000001E-2</v>
      </c>
      <c r="C3916" s="180">
        <v>2.63E-2</v>
      </c>
      <c r="D3916" s="180">
        <v>3.1300000000000001E-2</v>
      </c>
      <c r="E3916" s="180">
        <v>3.2599999999999997E-2</v>
      </c>
      <c r="F3916" s="180">
        <v>3.2500000000000001E-2</v>
      </c>
      <c r="G3916" s="180">
        <v>3.1800000000000002E-2</v>
      </c>
      <c r="H3916" s="180">
        <v>2.9700000000000001E-2</v>
      </c>
      <c r="I3916" s="180">
        <v>2.92E-2</v>
      </c>
      <c r="J3916" s="180">
        <v>2.8399999999999998E-2</v>
      </c>
      <c r="K3916" s="180">
        <v>3.3399999999999999E-2</v>
      </c>
      <c r="L3916" s="180">
        <v>3.1200000000000002E-2</v>
      </c>
      <c r="M3916" s="141">
        <f t="shared" si="14"/>
        <v>5.0999999999999969E-3</v>
      </c>
      <c r="N3916" s="141">
        <f t="shared" si="15"/>
        <v>-4.1000000000000029E-3</v>
      </c>
    </row>
    <row r="3917" spans="1:14">
      <c r="A3917" s="4">
        <v>44788</v>
      </c>
      <c r="B3917" s="180">
        <v>2.3300000000000001E-2</v>
      </c>
      <c r="C3917" s="180">
        <v>2.7200000000000002E-2</v>
      </c>
      <c r="D3917" s="180">
        <v>3.1300000000000001E-2</v>
      </c>
      <c r="E3917" s="180">
        <v>3.2300000000000002E-2</v>
      </c>
      <c r="F3917" s="180">
        <v>3.2000000000000001E-2</v>
      </c>
      <c r="G3917" s="180">
        <v>3.1400000000000004E-2</v>
      </c>
      <c r="H3917" s="180">
        <v>2.9100000000000001E-2</v>
      </c>
      <c r="I3917" s="180">
        <v>2.86E-2</v>
      </c>
      <c r="J3917" s="180">
        <v>2.7900000000000001E-2</v>
      </c>
      <c r="K3917" s="180">
        <v>3.3099999999999997E-2</v>
      </c>
      <c r="L3917" s="180">
        <v>3.1E-2</v>
      </c>
      <c r="M3917" s="141">
        <f t="shared" si="14"/>
        <v>4.5999999999999999E-3</v>
      </c>
      <c r="N3917" s="141">
        <f t="shared" si="15"/>
        <v>-4.0999999999999995E-3</v>
      </c>
    </row>
    <row r="3918" spans="1:14">
      <c r="A3918" s="4">
        <v>44789</v>
      </c>
      <c r="B3918" s="180">
        <v>2.3300000000000001E-2</v>
      </c>
      <c r="C3918" s="180">
        <v>2.7000000000000003E-2</v>
      </c>
      <c r="D3918" s="180">
        <v>3.1200000000000002E-2</v>
      </c>
      <c r="E3918" s="180">
        <v>3.2599999999999997E-2</v>
      </c>
      <c r="F3918" s="180">
        <v>3.2500000000000001E-2</v>
      </c>
      <c r="G3918" s="180">
        <v>3.1899999999999998E-2</v>
      </c>
      <c r="H3918" s="180">
        <v>2.9500000000000002E-2</v>
      </c>
      <c r="I3918" s="180">
        <v>2.8999999999999998E-2</v>
      </c>
      <c r="J3918" s="180">
        <v>2.8199999999999999E-2</v>
      </c>
      <c r="K3918" s="180">
        <v>3.3099999999999997E-2</v>
      </c>
      <c r="L3918" s="180">
        <v>3.1099999999999999E-2</v>
      </c>
      <c r="M3918" s="141">
        <f t="shared" si="14"/>
        <v>4.8999999999999981E-3</v>
      </c>
      <c r="N3918" s="141">
        <f t="shared" si="15"/>
        <v>-4.3000000000000017E-3</v>
      </c>
    </row>
    <row r="3919" spans="1:14">
      <c r="A3919" s="4">
        <v>44790</v>
      </c>
      <c r="B3919" s="180">
        <v>2.3300000000000001E-2</v>
      </c>
      <c r="C3919" s="180">
        <v>2.6800000000000001E-2</v>
      </c>
      <c r="D3919" s="180">
        <v>3.15E-2</v>
      </c>
      <c r="E3919" s="180">
        <v>3.27E-2</v>
      </c>
      <c r="F3919" s="180">
        <v>3.2799999999999996E-2</v>
      </c>
      <c r="G3919" s="180">
        <v>3.27E-2</v>
      </c>
      <c r="H3919" s="180">
        <v>3.04E-2</v>
      </c>
      <c r="I3919" s="180">
        <v>2.9900000000000003E-2</v>
      </c>
      <c r="J3919" s="180">
        <v>2.8900000000000002E-2</v>
      </c>
      <c r="K3919" s="180">
        <v>3.3700000000000001E-2</v>
      </c>
      <c r="L3919" s="180">
        <v>3.15E-2</v>
      </c>
      <c r="M3919" s="141">
        <f t="shared" si="14"/>
        <v>5.6000000000000008E-3</v>
      </c>
      <c r="N3919" s="141">
        <f t="shared" si="15"/>
        <v>-3.8999999999999937E-3</v>
      </c>
    </row>
    <row r="3920" spans="1:14">
      <c r="A3920" s="4">
        <v>44791</v>
      </c>
      <c r="B3920" s="180">
        <v>2.3300000000000001E-2</v>
      </c>
      <c r="C3920" s="180">
        <v>2.7099999999999999E-2</v>
      </c>
      <c r="D3920" s="180">
        <v>3.1200000000000002E-2</v>
      </c>
      <c r="E3920" s="180">
        <v>3.2400000000000005E-2</v>
      </c>
      <c r="F3920" s="180">
        <v>3.2199999999999999E-2</v>
      </c>
      <c r="G3920" s="180">
        <v>3.2300000000000002E-2</v>
      </c>
      <c r="H3920" s="180">
        <v>3.0200000000000001E-2</v>
      </c>
      <c r="I3920" s="180">
        <v>2.9700000000000001E-2</v>
      </c>
      <c r="J3920" s="180">
        <v>2.8799999999999999E-2</v>
      </c>
      <c r="K3920" s="180">
        <v>3.3500000000000002E-2</v>
      </c>
      <c r="L3920" s="180">
        <v>3.1400000000000004E-2</v>
      </c>
      <c r="M3920" s="141">
        <f t="shared" si="14"/>
        <v>5.4999999999999979E-3</v>
      </c>
      <c r="N3920" s="141">
        <f t="shared" si="15"/>
        <v>-3.4000000000000002E-3</v>
      </c>
    </row>
    <row r="3921" spans="1:14">
      <c r="A3921" s="4">
        <v>44792</v>
      </c>
      <c r="B3921" s="180">
        <v>2.3300000000000001E-2</v>
      </c>
      <c r="C3921" s="180">
        <v>2.7400000000000001E-2</v>
      </c>
      <c r="D3921" s="180">
        <v>3.1600000000000003E-2</v>
      </c>
      <c r="E3921" s="180">
        <v>3.2599999999999997E-2</v>
      </c>
      <c r="F3921" s="180">
        <v>3.2500000000000001E-2</v>
      </c>
      <c r="G3921" s="180">
        <v>3.2799999999999996E-2</v>
      </c>
      <c r="H3921" s="180">
        <v>3.1099999999999999E-2</v>
      </c>
      <c r="I3921" s="180">
        <v>3.0600000000000002E-2</v>
      </c>
      <c r="J3921" s="180">
        <v>2.98E-2</v>
      </c>
      <c r="K3921" s="180">
        <v>3.44E-2</v>
      </c>
      <c r="L3921" s="180">
        <v>3.2199999999999999E-2</v>
      </c>
      <c r="M3921" s="141">
        <f t="shared" si="14"/>
        <v>6.4999999999999988E-3</v>
      </c>
      <c r="N3921" s="141">
        <f t="shared" si="15"/>
        <v>-2.700000000000001E-3</v>
      </c>
    </row>
    <row r="3922" spans="1:14">
      <c r="A3922" s="4">
        <v>44795</v>
      </c>
      <c r="B3922" s="180">
        <v>2.3300000000000001E-2</v>
      </c>
      <c r="C3922" s="180">
        <v>2.8199999999999999E-2</v>
      </c>
      <c r="D3922" s="180">
        <v>3.2300000000000002E-2</v>
      </c>
      <c r="E3922" s="180">
        <v>3.32E-2</v>
      </c>
      <c r="F3922" s="180">
        <v>3.32E-2</v>
      </c>
      <c r="G3922" s="180">
        <v>3.3599999999999998E-2</v>
      </c>
      <c r="H3922" s="180">
        <v>3.1699999999999999E-2</v>
      </c>
      <c r="I3922" s="180">
        <v>3.1200000000000002E-2</v>
      </c>
      <c r="J3922" s="180">
        <v>3.0299999999999997E-2</v>
      </c>
      <c r="K3922" s="180">
        <v>3.4799999999999998E-2</v>
      </c>
      <c r="L3922" s="180">
        <v>3.2400000000000005E-2</v>
      </c>
      <c r="M3922" s="141">
        <f t="shared" si="14"/>
        <v>6.9999999999999958E-3</v>
      </c>
      <c r="N3922" s="141">
        <f t="shared" si="15"/>
        <v>-2.9000000000000033E-3</v>
      </c>
    </row>
    <row r="3923" spans="1:14">
      <c r="A3923" s="4">
        <v>44796</v>
      </c>
      <c r="B3923" s="180">
        <v>2.3300000000000001E-2</v>
      </c>
      <c r="C3923" s="180">
        <v>2.7999999999999997E-2</v>
      </c>
      <c r="D3923" s="180">
        <v>3.2099999999999997E-2</v>
      </c>
      <c r="E3923" s="180">
        <v>3.2899999999999999E-2</v>
      </c>
      <c r="F3923" s="180">
        <v>3.2899999999999999E-2</v>
      </c>
      <c r="G3923" s="180">
        <v>3.3500000000000002E-2</v>
      </c>
      <c r="H3923" s="180">
        <v>3.1800000000000002E-2</v>
      </c>
      <c r="I3923" s="180">
        <v>3.1400000000000004E-2</v>
      </c>
      <c r="J3923" s="180">
        <v>3.0499999999999999E-2</v>
      </c>
      <c r="K3923" s="180">
        <v>3.49E-2</v>
      </c>
      <c r="L3923" s="180">
        <v>3.2599999999999997E-2</v>
      </c>
      <c r="M3923" s="141">
        <f t="shared" si="14"/>
        <v>7.1999999999999981E-3</v>
      </c>
      <c r="N3923" s="141">
        <f t="shared" si="15"/>
        <v>-2.3999999999999994E-3</v>
      </c>
    </row>
    <row r="3924" spans="1:14">
      <c r="A3924" s="4">
        <v>44797</v>
      </c>
      <c r="B3924" s="180">
        <v>2.3300000000000001E-2</v>
      </c>
      <c r="C3924" s="180">
        <v>2.8199999999999999E-2</v>
      </c>
      <c r="D3924" s="180">
        <v>3.2799999999999996E-2</v>
      </c>
      <c r="E3924" s="180">
        <v>3.3500000000000002E-2</v>
      </c>
      <c r="F3924" s="180">
        <v>3.3599999999999998E-2</v>
      </c>
      <c r="G3924" s="180">
        <v>3.4000000000000002E-2</v>
      </c>
      <c r="H3924" s="180">
        <v>3.2000000000000001E-2</v>
      </c>
      <c r="I3924" s="180">
        <v>3.2000000000000001E-2</v>
      </c>
      <c r="J3924" s="180">
        <v>3.1099999999999999E-2</v>
      </c>
      <c r="K3924" s="180">
        <v>3.5499999999999997E-2</v>
      </c>
      <c r="L3924" s="180">
        <v>3.32E-2</v>
      </c>
      <c r="M3924" s="141">
        <f t="shared" si="14"/>
        <v>7.7999999999999979E-3</v>
      </c>
      <c r="N3924" s="141">
        <f t="shared" si="15"/>
        <v>-2.4999999999999988E-3</v>
      </c>
    </row>
    <row r="3925" spans="1:14">
      <c r="A3925" s="4">
        <v>44798</v>
      </c>
      <c r="B3925" s="180">
        <v>2.3300000000000001E-2</v>
      </c>
      <c r="C3925" s="180">
        <v>2.8799999999999999E-2</v>
      </c>
      <c r="D3925" s="180">
        <v>3.2500000000000001E-2</v>
      </c>
      <c r="E3925" s="180">
        <v>3.3300000000000003E-2</v>
      </c>
      <c r="F3925" s="180">
        <v>3.3500000000000002E-2</v>
      </c>
      <c r="G3925" s="180">
        <v>3.3700000000000001E-2</v>
      </c>
      <c r="H3925" s="180">
        <v>3.15E-2</v>
      </c>
      <c r="I3925" s="180">
        <v>3.1099999999999999E-2</v>
      </c>
      <c r="J3925" s="180">
        <v>3.0299999999999997E-2</v>
      </c>
      <c r="K3925" s="180">
        <v>3.4700000000000002E-2</v>
      </c>
      <c r="L3925" s="180">
        <v>3.2500000000000001E-2</v>
      </c>
      <c r="M3925" s="141">
        <f t="shared" si="14"/>
        <v>6.9999999999999958E-3</v>
      </c>
      <c r="N3925" s="141">
        <f t="shared" si="15"/>
        <v>-3.2000000000000049E-3</v>
      </c>
    </row>
    <row r="3926" spans="1:14">
      <c r="A3926" s="4">
        <v>44799</v>
      </c>
      <c r="B3926" s="180">
        <v>2.3300000000000001E-2</v>
      </c>
      <c r="C3926" s="180">
        <v>2.8900000000000002E-2</v>
      </c>
      <c r="D3926" s="180">
        <v>3.2599999999999997E-2</v>
      </c>
      <c r="E3926" s="180">
        <v>3.3599999999999998E-2</v>
      </c>
      <c r="F3926" s="180">
        <v>3.3700000000000001E-2</v>
      </c>
      <c r="G3926" s="180">
        <v>3.4000000000000002E-2</v>
      </c>
      <c r="H3926" s="180">
        <v>3.2000000000000001E-2</v>
      </c>
      <c r="I3926" s="180">
        <v>3.1400000000000004E-2</v>
      </c>
      <c r="J3926" s="180">
        <v>3.04E-2</v>
      </c>
      <c r="K3926" s="180">
        <v>3.44E-2</v>
      </c>
      <c r="L3926" s="180">
        <v>3.2099999999999997E-2</v>
      </c>
      <c r="M3926" s="141">
        <f t="shared" si="14"/>
        <v>7.0999999999999987E-3</v>
      </c>
      <c r="N3926" s="141">
        <f t="shared" si="15"/>
        <v>-3.3000000000000008E-3</v>
      </c>
    </row>
    <row r="3927" spans="1:14">
      <c r="A3927" s="4">
        <v>44802</v>
      </c>
      <c r="B3927" s="180">
        <v>2.3300000000000001E-2</v>
      </c>
      <c r="C3927" s="180">
        <v>2.9700000000000001E-2</v>
      </c>
      <c r="D3927" s="180">
        <v>3.32E-2</v>
      </c>
      <c r="E3927" s="180">
        <v>3.4300000000000004E-2</v>
      </c>
      <c r="F3927" s="180">
        <v>3.4200000000000001E-2</v>
      </c>
      <c r="G3927" s="180">
        <v>3.4500000000000003E-2</v>
      </c>
      <c r="H3927" s="180">
        <v>3.27E-2</v>
      </c>
      <c r="I3927" s="180">
        <v>3.2099999999999997E-2</v>
      </c>
      <c r="J3927" s="180">
        <v>3.1200000000000002E-2</v>
      </c>
      <c r="K3927" s="180">
        <v>3.5000000000000003E-2</v>
      </c>
      <c r="L3927" s="180">
        <v>3.2500000000000001E-2</v>
      </c>
      <c r="M3927" s="141">
        <f t="shared" si="14"/>
        <v>7.9000000000000008E-3</v>
      </c>
      <c r="N3927" s="141">
        <f t="shared" si="15"/>
        <v>-2.9999999999999992E-3</v>
      </c>
    </row>
    <row r="3928" spans="1:14">
      <c r="A3928" s="4">
        <v>44803</v>
      </c>
      <c r="B3928" s="180">
        <v>2.3300000000000001E-2</v>
      </c>
      <c r="C3928" s="180">
        <v>2.9700000000000001E-2</v>
      </c>
      <c r="D3928" s="180">
        <v>3.3099999999999997E-2</v>
      </c>
      <c r="E3928" s="180">
        <v>3.4799999999999998E-2</v>
      </c>
      <c r="F3928" s="180">
        <v>3.4599999999999999E-2</v>
      </c>
      <c r="G3928" s="180">
        <v>3.4700000000000002E-2</v>
      </c>
      <c r="H3928" s="180">
        <v>3.27E-2</v>
      </c>
      <c r="I3928" s="180">
        <v>3.2199999999999999E-2</v>
      </c>
      <c r="J3928" s="180">
        <v>3.1099999999999999E-2</v>
      </c>
      <c r="K3928" s="180">
        <v>3.49E-2</v>
      </c>
      <c r="L3928" s="180">
        <v>3.2300000000000002E-2</v>
      </c>
      <c r="M3928" s="141">
        <f t="shared" si="14"/>
        <v>7.7999999999999979E-3</v>
      </c>
      <c r="N3928" s="141">
        <f t="shared" si="15"/>
        <v>-3.4999999999999996E-3</v>
      </c>
    </row>
    <row r="3929" spans="1:14">
      <c r="A3929" s="4">
        <v>44804</v>
      </c>
      <c r="B3929" s="180">
        <v>2.3300000000000001E-2</v>
      </c>
      <c r="C3929" s="180">
        <v>2.9600000000000001E-2</v>
      </c>
      <c r="D3929" s="180">
        <v>3.32E-2</v>
      </c>
      <c r="E3929" s="180">
        <v>3.5000000000000003E-2</v>
      </c>
      <c r="F3929" s="180">
        <v>3.4500000000000003E-2</v>
      </c>
      <c r="G3929" s="180">
        <v>3.4599999999999999E-2</v>
      </c>
      <c r="H3929" s="180">
        <v>3.3000000000000002E-2</v>
      </c>
      <c r="I3929" s="180">
        <v>3.2500000000000001E-2</v>
      </c>
      <c r="J3929" s="180">
        <v>3.15E-2</v>
      </c>
      <c r="K3929" s="180">
        <v>3.5299999999999998E-2</v>
      </c>
      <c r="L3929" s="180">
        <v>3.27E-2</v>
      </c>
      <c r="M3929" s="141">
        <f t="shared" si="14"/>
        <v>8.199999999999999E-3</v>
      </c>
      <c r="N3929" s="141">
        <f t="shared" si="15"/>
        <v>-3.0000000000000027E-3</v>
      </c>
    </row>
    <row r="3930" spans="1:14">
      <c r="A3930" s="4">
        <v>44805</v>
      </c>
      <c r="B3930" s="180">
        <v>2.3300000000000001E-2</v>
      </c>
      <c r="C3930" s="180">
        <v>2.9700000000000001E-2</v>
      </c>
      <c r="D3930" s="180">
        <v>3.3399999999999999E-2</v>
      </c>
      <c r="E3930" s="180">
        <v>3.5099999999999999E-2</v>
      </c>
      <c r="F3930" s="180">
        <v>3.5099999999999999E-2</v>
      </c>
      <c r="G3930" s="180">
        <v>3.5400000000000001E-2</v>
      </c>
      <c r="H3930" s="180">
        <v>3.39E-2</v>
      </c>
      <c r="I3930" s="180">
        <v>3.3599999999999998E-2</v>
      </c>
      <c r="J3930" s="180">
        <v>3.2599999999999997E-2</v>
      </c>
      <c r="K3930" s="180">
        <v>3.6400000000000002E-2</v>
      </c>
      <c r="L3930" s="180">
        <v>3.3700000000000001E-2</v>
      </c>
      <c r="M3930" s="141">
        <f t="shared" si="14"/>
        <v>9.2999999999999958E-3</v>
      </c>
      <c r="N3930" s="141">
        <f t="shared" si="15"/>
        <v>-2.5000000000000022E-3</v>
      </c>
    </row>
    <row r="3931" spans="1:14">
      <c r="A3931" s="4">
        <v>44806</v>
      </c>
      <c r="B3931" s="180">
        <v>2.3300000000000001E-2</v>
      </c>
      <c r="C3931" s="180">
        <v>2.9399999999999999E-2</v>
      </c>
      <c r="D3931" s="180">
        <v>3.3300000000000003E-2</v>
      </c>
      <c r="E3931" s="180">
        <v>3.4700000000000002E-2</v>
      </c>
      <c r="F3931" s="180">
        <v>3.4000000000000002E-2</v>
      </c>
      <c r="G3931" s="180">
        <v>3.44E-2</v>
      </c>
      <c r="H3931" s="180">
        <v>3.3000000000000002E-2</v>
      </c>
      <c r="I3931" s="180">
        <v>3.2899999999999999E-2</v>
      </c>
      <c r="J3931" s="180">
        <v>3.2000000000000001E-2</v>
      </c>
      <c r="K3931" s="180">
        <v>3.61E-2</v>
      </c>
      <c r="L3931" s="180">
        <v>3.3500000000000002E-2</v>
      </c>
      <c r="M3931" s="141">
        <f t="shared" si="14"/>
        <v>8.6999999999999994E-3</v>
      </c>
      <c r="N3931" s="141">
        <f t="shared" si="15"/>
        <v>-2.0000000000000018E-3</v>
      </c>
    </row>
    <row r="3932" spans="1:14">
      <c r="A3932" s="4">
        <v>44810</v>
      </c>
      <c r="B3932" s="180">
        <v>2.3300000000000001E-2</v>
      </c>
      <c r="C3932" s="180">
        <v>3.04E-2</v>
      </c>
      <c r="D3932" s="180">
        <v>3.4000000000000002E-2</v>
      </c>
      <c r="E3932" s="180">
        <v>3.61E-2</v>
      </c>
      <c r="F3932" s="180">
        <v>3.5000000000000003E-2</v>
      </c>
      <c r="G3932" s="180">
        <v>3.5499999999999997E-2</v>
      </c>
      <c r="H3932" s="180">
        <v>3.4300000000000004E-2</v>
      </c>
      <c r="I3932" s="180">
        <v>3.4099999999999998E-2</v>
      </c>
      <c r="J3932" s="180">
        <v>3.3300000000000003E-2</v>
      </c>
      <c r="K3932" s="180">
        <v>3.7400000000000003E-2</v>
      </c>
      <c r="L3932" s="180">
        <v>3.49E-2</v>
      </c>
      <c r="M3932" s="141">
        <f t="shared" si="14"/>
        <v>1.0000000000000002E-2</v>
      </c>
      <c r="N3932" s="141">
        <f t="shared" si="15"/>
        <v>-1.7000000000000001E-3</v>
      </c>
    </row>
    <row r="3933" spans="1:14">
      <c r="A3933" s="4">
        <v>44811</v>
      </c>
      <c r="B3933" s="180">
        <v>2.3300000000000001E-2</v>
      </c>
      <c r="C3933" s="180">
        <v>3.0699999999999998E-2</v>
      </c>
      <c r="D3933" s="180">
        <v>3.4200000000000001E-2</v>
      </c>
      <c r="E3933" s="180">
        <v>3.6000000000000004E-2</v>
      </c>
      <c r="F3933" s="180">
        <v>3.4500000000000003E-2</v>
      </c>
      <c r="G3933" s="180">
        <v>3.5000000000000003E-2</v>
      </c>
      <c r="H3933" s="180">
        <v>3.3700000000000001E-2</v>
      </c>
      <c r="I3933" s="180">
        <v>3.3500000000000002E-2</v>
      </c>
      <c r="J3933" s="180">
        <v>3.27E-2</v>
      </c>
      <c r="K3933" s="180">
        <v>3.6699999999999997E-2</v>
      </c>
      <c r="L3933" s="180">
        <v>3.4200000000000001E-2</v>
      </c>
      <c r="M3933" s="141">
        <f t="shared" si="14"/>
        <v>9.3999999999999986E-3</v>
      </c>
      <c r="N3933" s="141">
        <f t="shared" si="15"/>
        <v>-1.800000000000003E-3</v>
      </c>
    </row>
    <row r="3934" spans="1:14">
      <c r="A3934" s="4">
        <v>44812</v>
      </c>
      <c r="B3934" s="180">
        <v>2.3300000000000001E-2</v>
      </c>
      <c r="C3934" s="180">
        <v>3.0600000000000002E-2</v>
      </c>
      <c r="D3934" s="180">
        <v>3.44E-2</v>
      </c>
      <c r="E3934" s="180">
        <v>3.6000000000000004E-2</v>
      </c>
      <c r="F3934" s="180">
        <v>3.4799999999999998E-2</v>
      </c>
      <c r="G3934" s="180">
        <v>3.5400000000000001E-2</v>
      </c>
      <c r="H3934" s="180">
        <v>3.39E-2</v>
      </c>
      <c r="I3934" s="180">
        <v>3.3700000000000001E-2</v>
      </c>
      <c r="J3934" s="180">
        <v>3.2899999999999999E-2</v>
      </c>
      <c r="K3934" s="180">
        <v>3.6900000000000002E-2</v>
      </c>
      <c r="L3934" s="180">
        <v>3.4500000000000003E-2</v>
      </c>
      <c r="M3934" s="141">
        <f t="shared" si="14"/>
        <v>9.5999999999999974E-3</v>
      </c>
      <c r="N3934" s="141">
        <f t="shared" si="15"/>
        <v>-1.8999999999999989E-3</v>
      </c>
    </row>
    <row r="3935" spans="1:14">
      <c r="A3935" s="4">
        <v>44813</v>
      </c>
      <c r="B3935" s="180">
        <v>2.3300000000000001E-2</v>
      </c>
      <c r="C3935" s="180">
        <v>3.0800000000000001E-2</v>
      </c>
      <c r="D3935" s="180">
        <v>3.5200000000000002E-2</v>
      </c>
      <c r="E3935" s="180">
        <v>3.6699999999999997E-2</v>
      </c>
      <c r="F3935" s="180">
        <v>3.56E-2</v>
      </c>
      <c r="G3935" s="180">
        <v>3.61E-2</v>
      </c>
      <c r="H3935" s="180">
        <v>3.4500000000000003E-2</v>
      </c>
      <c r="I3935" s="180">
        <v>3.4200000000000001E-2</v>
      </c>
      <c r="J3935" s="180">
        <v>3.3300000000000003E-2</v>
      </c>
      <c r="K3935" s="180">
        <v>3.7100000000000001E-2</v>
      </c>
      <c r="L3935" s="180">
        <v>3.4700000000000002E-2</v>
      </c>
      <c r="M3935" s="141">
        <f t="shared" si="14"/>
        <v>1.0000000000000002E-2</v>
      </c>
      <c r="N3935" s="141">
        <f t="shared" si="15"/>
        <v>-2.2999999999999965E-3</v>
      </c>
    </row>
    <row r="3936" spans="1:14">
      <c r="A3936" s="4">
        <v>44816</v>
      </c>
      <c r="B3936" s="180">
        <v>2.3300000000000001E-2</v>
      </c>
      <c r="C3936" s="180">
        <v>3.1699999999999999E-2</v>
      </c>
      <c r="D3936" s="180">
        <v>3.56E-2</v>
      </c>
      <c r="E3936" s="180">
        <v>3.7000000000000005E-2</v>
      </c>
      <c r="F3936" s="180">
        <v>3.5799999999999998E-2</v>
      </c>
      <c r="G3936" s="180">
        <v>3.6000000000000004E-2</v>
      </c>
      <c r="H3936" s="180">
        <v>3.4700000000000002E-2</v>
      </c>
      <c r="I3936" s="180">
        <v>3.4500000000000003E-2</v>
      </c>
      <c r="J3936" s="180">
        <v>3.3700000000000001E-2</v>
      </c>
      <c r="K3936" s="180">
        <v>3.7599999999999995E-2</v>
      </c>
      <c r="L3936" s="180">
        <v>3.5299999999999998E-2</v>
      </c>
      <c r="M3936" s="141">
        <f t="shared" si="14"/>
        <v>1.04E-2</v>
      </c>
      <c r="N3936" s="141">
        <f t="shared" si="15"/>
        <v>-2.0999999999999977E-3</v>
      </c>
    </row>
    <row r="3937" spans="1:14">
      <c r="A3937" s="4">
        <v>44817</v>
      </c>
      <c r="B3937" s="180">
        <v>2.3300000000000001E-2</v>
      </c>
      <c r="C3937" s="180">
        <v>3.2799999999999996E-2</v>
      </c>
      <c r="D3937" s="180">
        <v>3.7499999999999999E-2</v>
      </c>
      <c r="E3937" s="180">
        <v>3.9199999999999999E-2</v>
      </c>
      <c r="F3937" s="180">
        <v>3.7499999999999999E-2</v>
      </c>
      <c r="G3937" s="180">
        <v>3.7499999999999999E-2</v>
      </c>
      <c r="H3937" s="180">
        <v>3.5799999999999998E-2</v>
      </c>
      <c r="I3937" s="180">
        <v>3.5299999999999998E-2</v>
      </c>
      <c r="J3937" s="180">
        <v>3.4200000000000001E-2</v>
      </c>
      <c r="K3937" s="180">
        <v>3.7499999999999999E-2</v>
      </c>
      <c r="L3937" s="180">
        <v>3.5099999999999999E-2</v>
      </c>
      <c r="M3937" s="141">
        <f t="shared" si="14"/>
        <v>1.09E-2</v>
      </c>
      <c r="N3937" s="141">
        <f t="shared" si="15"/>
        <v>-3.2999999999999974E-3</v>
      </c>
    </row>
    <row r="3938" spans="1:14">
      <c r="A3938" s="4">
        <v>44818</v>
      </c>
      <c r="B3938" s="180">
        <v>2.3300000000000001E-2</v>
      </c>
      <c r="C3938" s="180">
        <v>3.2400000000000005E-2</v>
      </c>
      <c r="D3938" s="180">
        <v>3.7599999999999995E-2</v>
      </c>
      <c r="E3938" s="180">
        <v>3.95E-2</v>
      </c>
      <c r="F3938" s="180">
        <v>3.78E-2</v>
      </c>
      <c r="G3938" s="180">
        <v>3.7900000000000003E-2</v>
      </c>
      <c r="H3938" s="180">
        <v>3.6000000000000004E-2</v>
      </c>
      <c r="I3938" s="180">
        <v>3.5200000000000002E-2</v>
      </c>
      <c r="J3938" s="180">
        <v>3.4099999999999998E-2</v>
      </c>
      <c r="K3938" s="180">
        <v>3.73E-2</v>
      </c>
      <c r="L3938" s="180">
        <v>3.4700000000000002E-2</v>
      </c>
      <c r="M3938" s="141">
        <f t="shared" si="14"/>
        <v>1.0799999999999997E-2</v>
      </c>
      <c r="N3938" s="141">
        <f t="shared" si="15"/>
        <v>-3.7000000000000019E-3</v>
      </c>
    </row>
    <row r="3939" spans="1:14">
      <c r="A3939" s="4">
        <v>44819</v>
      </c>
      <c r="B3939" s="180">
        <v>2.3300000000000001E-2</v>
      </c>
      <c r="C3939" s="180">
        <v>3.2199999999999999E-2</v>
      </c>
      <c r="D3939" s="180">
        <v>3.78E-2</v>
      </c>
      <c r="E3939" s="180">
        <v>0.04</v>
      </c>
      <c r="F3939" s="180">
        <v>3.8699999999999998E-2</v>
      </c>
      <c r="G3939" s="180">
        <v>3.85E-2</v>
      </c>
      <c r="H3939" s="180">
        <v>3.6600000000000001E-2</v>
      </c>
      <c r="I3939" s="180">
        <v>3.5900000000000001E-2</v>
      </c>
      <c r="J3939" s="180">
        <v>3.4500000000000003E-2</v>
      </c>
      <c r="K3939" s="180">
        <v>3.7499999999999999E-2</v>
      </c>
      <c r="L3939" s="180">
        <v>3.4799999999999998E-2</v>
      </c>
      <c r="M3939" s="141">
        <f t="shared" si="14"/>
        <v>1.1200000000000002E-2</v>
      </c>
      <c r="N3939" s="141">
        <f t="shared" si="15"/>
        <v>-4.1999999999999954E-3</v>
      </c>
    </row>
    <row r="3940" spans="1:14">
      <c r="A3940" s="4">
        <v>44820</v>
      </c>
      <c r="B3940" s="180">
        <v>2.3300000000000001E-2</v>
      </c>
      <c r="C3940" s="180">
        <v>3.2000000000000001E-2</v>
      </c>
      <c r="D3940" s="180">
        <v>3.7699999999999997E-2</v>
      </c>
      <c r="E3940" s="180">
        <v>3.9599999999999996E-2</v>
      </c>
      <c r="F3940" s="180">
        <v>3.85E-2</v>
      </c>
      <c r="G3940" s="180">
        <v>3.8100000000000002E-2</v>
      </c>
      <c r="H3940" s="180">
        <v>3.6200000000000003E-2</v>
      </c>
      <c r="I3940" s="180">
        <v>3.56E-2</v>
      </c>
      <c r="J3940" s="180">
        <v>3.4500000000000003E-2</v>
      </c>
      <c r="K3940" s="180">
        <v>3.7900000000000003E-2</v>
      </c>
      <c r="L3940" s="180">
        <v>3.5200000000000002E-2</v>
      </c>
      <c r="M3940" s="141">
        <f t="shared" si="14"/>
        <v>1.1200000000000002E-2</v>
      </c>
      <c r="N3940" s="141">
        <f t="shared" si="15"/>
        <v>-3.9999999999999966E-3</v>
      </c>
    </row>
    <row r="3941" spans="1:14">
      <c r="A3941" s="4">
        <v>44823</v>
      </c>
      <c r="B3941" s="180">
        <v>2.3300000000000001E-2</v>
      </c>
      <c r="C3941" s="180">
        <v>3.3700000000000001E-2</v>
      </c>
      <c r="D3941" s="180">
        <v>3.8699999999999998E-2</v>
      </c>
      <c r="E3941" s="180">
        <v>4.0500000000000001E-2</v>
      </c>
      <c r="F3941" s="180">
        <v>3.95E-2</v>
      </c>
      <c r="G3941" s="180">
        <v>3.9E-2</v>
      </c>
      <c r="H3941" s="180">
        <v>3.6900000000000002E-2</v>
      </c>
      <c r="I3941" s="180">
        <v>3.6200000000000003E-2</v>
      </c>
      <c r="J3941" s="180">
        <v>3.49E-2</v>
      </c>
      <c r="K3941" s="180">
        <v>3.7699999999999997E-2</v>
      </c>
      <c r="L3941" s="180">
        <v>3.5200000000000002E-2</v>
      </c>
      <c r="M3941" s="141">
        <f t="shared" si="14"/>
        <v>1.1599999999999999E-2</v>
      </c>
      <c r="N3941" s="141">
        <f t="shared" si="15"/>
        <v>-4.5999999999999999E-3</v>
      </c>
    </row>
    <row r="3942" spans="1:14">
      <c r="A3942" s="4">
        <v>44824</v>
      </c>
      <c r="B3942" s="180">
        <v>2.3300000000000001E-2</v>
      </c>
      <c r="C3942" s="180">
        <v>3.3500000000000002E-2</v>
      </c>
      <c r="D3942" s="180">
        <v>3.8599999999999995E-2</v>
      </c>
      <c r="E3942" s="180">
        <v>4.0300000000000002E-2</v>
      </c>
      <c r="F3942" s="180">
        <v>3.9599999999999996E-2</v>
      </c>
      <c r="G3942" s="180">
        <v>3.9399999999999998E-2</v>
      </c>
      <c r="H3942" s="180">
        <v>3.7499999999999999E-2</v>
      </c>
      <c r="I3942" s="180">
        <v>3.6900000000000002E-2</v>
      </c>
      <c r="J3942" s="180">
        <v>3.5699999999999996E-2</v>
      </c>
      <c r="K3942" s="180">
        <v>3.8300000000000001E-2</v>
      </c>
      <c r="L3942" s="180">
        <v>3.5900000000000001E-2</v>
      </c>
      <c r="M3942" s="141">
        <f t="shared" si="14"/>
        <v>1.2399999999999994E-2</v>
      </c>
      <c r="N3942" s="141">
        <f t="shared" si="15"/>
        <v>-3.9000000000000007E-3</v>
      </c>
    </row>
    <row r="3943" spans="1:14">
      <c r="A3943" s="4">
        <v>44825</v>
      </c>
      <c r="B3943" s="180">
        <v>2.3300000000000001E-2</v>
      </c>
      <c r="C3943" s="180">
        <v>3.3099999999999997E-2</v>
      </c>
      <c r="D3943" s="180">
        <v>3.8599999999999995E-2</v>
      </c>
      <c r="E3943" s="180">
        <v>4.0800000000000003E-2</v>
      </c>
      <c r="F3943" s="180">
        <v>4.0199999999999993E-2</v>
      </c>
      <c r="G3943" s="180">
        <v>3.9800000000000002E-2</v>
      </c>
      <c r="H3943" s="180">
        <v>3.7400000000000003E-2</v>
      </c>
      <c r="I3943" s="180">
        <v>3.6499999999999998E-2</v>
      </c>
      <c r="J3943" s="180">
        <v>3.5099999999999999E-2</v>
      </c>
      <c r="K3943" s="180">
        <v>3.73E-2</v>
      </c>
      <c r="L3943" s="180">
        <v>3.5000000000000003E-2</v>
      </c>
      <c r="M3943" s="141">
        <f t="shared" si="14"/>
        <v>1.1799999999999998E-2</v>
      </c>
      <c r="N3943" s="141">
        <f t="shared" si="15"/>
        <v>-5.0999999999999934E-3</v>
      </c>
    </row>
    <row r="3944" spans="1:14">
      <c r="A3944" s="4">
        <v>44826</v>
      </c>
      <c r="B3944" s="180">
        <v>3.0800000000000001E-2</v>
      </c>
      <c r="C3944" s="180">
        <v>3.2899999999999999E-2</v>
      </c>
      <c r="D3944" s="180">
        <v>3.8699999999999998E-2</v>
      </c>
      <c r="E3944" s="180">
        <v>4.0800000000000003E-2</v>
      </c>
      <c r="F3944" s="180">
        <v>4.1100000000000005E-2</v>
      </c>
      <c r="G3944" s="180">
        <v>4.1200000000000001E-2</v>
      </c>
      <c r="H3944" s="180">
        <v>3.9100000000000003E-2</v>
      </c>
      <c r="I3944" s="180">
        <v>3.8399999999999997E-2</v>
      </c>
      <c r="J3944" s="180">
        <v>3.7000000000000005E-2</v>
      </c>
      <c r="K3944" s="180">
        <v>3.9E-2</v>
      </c>
      <c r="L3944" s="180">
        <v>3.6499999999999998E-2</v>
      </c>
      <c r="M3944" s="141">
        <f t="shared" si="14"/>
        <v>6.2000000000000041E-3</v>
      </c>
      <c r="N3944" s="141">
        <f t="shared" si="15"/>
        <v>-4.0999999999999995E-3</v>
      </c>
    </row>
    <row r="3945" spans="1:14">
      <c r="A3945" s="4">
        <v>44827</v>
      </c>
      <c r="B3945" s="180">
        <v>3.0800000000000001E-2</v>
      </c>
      <c r="C3945" s="180">
        <v>3.2400000000000005E-2</v>
      </c>
      <c r="D3945" s="180">
        <v>3.85E-2</v>
      </c>
      <c r="E3945" s="180">
        <v>4.1500000000000002E-2</v>
      </c>
      <c r="F3945" s="180">
        <v>4.2000000000000003E-2</v>
      </c>
      <c r="G3945" s="180">
        <v>4.2099999999999999E-2</v>
      </c>
      <c r="H3945" s="180">
        <v>3.9599999999999996E-2</v>
      </c>
      <c r="I3945" s="180">
        <v>3.85E-2</v>
      </c>
      <c r="J3945" s="180">
        <v>3.6900000000000002E-2</v>
      </c>
      <c r="K3945" s="180">
        <v>3.8699999999999998E-2</v>
      </c>
      <c r="L3945" s="180">
        <v>3.61E-2</v>
      </c>
      <c r="M3945" s="141">
        <f t="shared" si="14"/>
        <v>6.1000000000000013E-3</v>
      </c>
      <c r="N3945" s="141">
        <f t="shared" si="15"/>
        <v>-5.1000000000000004E-3</v>
      </c>
    </row>
    <row r="3946" spans="1:14">
      <c r="A3946" s="4">
        <v>44830</v>
      </c>
      <c r="B3946" s="180">
        <v>3.0800000000000001E-2</v>
      </c>
      <c r="C3946" s="180">
        <v>3.39E-2</v>
      </c>
      <c r="D3946" s="180">
        <v>3.95E-2</v>
      </c>
      <c r="E3946" s="180">
        <v>4.1700000000000001E-2</v>
      </c>
      <c r="F3946" s="180">
        <v>4.2699999999999995E-2</v>
      </c>
      <c r="G3946" s="180">
        <v>4.3700000000000003E-2</v>
      </c>
      <c r="H3946" s="180">
        <v>4.1500000000000002E-2</v>
      </c>
      <c r="I3946" s="180">
        <v>4.0599999999999997E-2</v>
      </c>
      <c r="J3946" s="180">
        <v>3.8800000000000001E-2</v>
      </c>
      <c r="K3946" s="180">
        <v>4.0099999999999997E-2</v>
      </c>
      <c r="L3946" s="180">
        <v>3.7200000000000004E-2</v>
      </c>
      <c r="M3946" s="141">
        <f t="shared" si="14"/>
        <v>8.0000000000000002E-3</v>
      </c>
      <c r="N3946" s="141">
        <f t="shared" si="15"/>
        <v>-3.8999999999999937E-3</v>
      </c>
    </row>
    <row r="3947" spans="1:14">
      <c r="A3947" s="4">
        <v>44831</v>
      </c>
      <c r="B3947" s="180">
        <v>3.0800000000000001E-2</v>
      </c>
      <c r="C3947" s="180">
        <v>3.3500000000000002E-2</v>
      </c>
      <c r="D3947" s="180">
        <v>3.9100000000000003E-2</v>
      </c>
      <c r="E3947" s="180">
        <v>4.1599999999999998E-2</v>
      </c>
      <c r="F3947" s="180">
        <v>4.2999999999999997E-2</v>
      </c>
      <c r="G3947" s="180">
        <v>4.3899999999999995E-2</v>
      </c>
      <c r="H3947" s="180">
        <v>4.2099999999999999E-2</v>
      </c>
      <c r="I3947" s="180">
        <v>4.1399999999999999E-2</v>
      </c>
      <c r="J3947" s="180">
        <v>3.9699999999999999E-2</v>
      </c>
      <c r="K3947" s="180">
        <v>4.1500000000000002E-2</v>
      </c>
      <c r="L3947" s="180">
        <v>3.8699999999999998E-2</v>
      </c>
      <c r="M3947" s="141">
        <f t="shared" si="14"/>
        <v>8.8999999999999982E-3</v>
      </c>
      <c r="N3947" s="141">
        <f t="shared" si="15"/>
        <v>-3.2999999999999974E-3</v>
      </c>
    </row>
    <row r="3948" spans="1:14">
      <c r="A3948" s="4">
        <v>44832</v>
      </c>
      <c r="B3948" s="180">
        <v>3.0800000000000001E-2</v>
      </c>
      <c r="C3948" s="180">
        <v>3.4000000000000002E-2</v>
      </c>
      <c r="D3948" s="180">
        <v>3.8699999999999998E-2</v>
      </c>
      <c r="E3948" s="180">
        <v>3.9900000000000005E-2</v>
      </c>
      <c r="F3948" s="180">
        <v>4.07E-2</v>
      </c>
      <c r="G3948" s="180">
        <v>4.1200000000000001E-2</v>
      </c>
      <c r="H3948" s="180">
        <v>3.9199999999999999E-2</v>
      </c>
      <c r="I3948" s="180">
        <v>3.8300000000000001E-2</v>
      </c>
      <c r="J3948" s="180">
        <v>3.7200000000000004E-2</v>
      </c>
      <c r="K3948" s="180">
        <v>3.9800000000000002E-2</v>
      </c>
      <c r="L3948" s="180">
        <v>3.7000000000000005E-2</v>
      </c>
      <c r="M3948" s="141">
        <f t="shared" si="14"/>
        <v>6.4000000000000029E-3</v>
      </c>
      <c r="N3948" s="141">
        <f t="shared" si="15"/>
        <v>-3.4999999999999962E-3</v>
      </c>
    </row>
    <row r="3949" spans="1:14">
      <c r="A3949" s="4">
        <v>44833</v>
      </c>
      <c r="B3949" s="180">
        <v>3.0800000000000001E-2</v>
      </c>
      <c r="C3949" s="180">
        <v>3.3599999999999998E-2</v>
      </c>
      <c r="D3949" s="180">
        <v>3.8699999999999998E-2</v>
      </c>
      <c r="E3949" s="180">
        <v>3.9800000000000002E-2</v>
      </c>
      <c r="F3949" s="180">
        <v>4.1599999999999998E-2</v>
      </c>
      <c r="G3949" s="180">
        <v>4.1900000000000007E-2</v>
      </c>
      <c r="H3949" s="180">
        <v>3.9800000000000002E-2</v>
      </c>
      <c r="I3949" s="180">
        <v>3.8900000000000004E-2</v>
      </c>
      <c r="J3949" s="180">
        <v>3.7599999999999995E-2</v>
      </c>
      <c r="K3949" s="180">
        <v>0.04</v>
      </c>
      <c r="L3949" s="180">
        <v>3.7100000000000001E-2</v>
      </c>
      <c r="M3949" s="141">
        <f t="shared" si="14"/>
        <v>6.7999999999999935E-3</v>
      </c>
      <c r="N3949" s="141">
        <f t="shared" si="15"/>
        <v>-4.0000000000000036E-3</v>
      </c>
    </row>
    <row r="3950" spans="1:14">
      <c r="A3950" s="4">
        <v>44834</v>
      </c>
      <c r="B3950" s="180">
        <v>3.0800000000000001E-2</v>
      </c>
      <c r="C3950" s="180">
        <v>3.3300000000000003E-2</v>
      </c>
      <c r="D3950" s="180">
        <v>3.9199999999999999E-2</v>
      </c>
      <c r="E3950" s="180">
        <v>4.0500000000000001E-2</v>
      </c>
      <c r="F3950" s="180">
        <v>4.2199999999999994E-2</v>
      </c>
      <c r="G3950" s="180">
        <v>4.2500000000000003E-2</v>
      </c>
      <c r="H3950" s="180">
        <v>4.0599999999999997E-2</v>
      </c>
      <c r="I3950" s="180">
        <v>3.9699999999999999E-2</v>
      </c>
      <c r="J3950" s="180">
        <v>3.8300000000000001E-2</v>
      </c>
      <c r="K3950" s="180">
        <v>4.0800000000000003E-2</v>
      </c>
      <c r="L3950" s="180">
        <v>3.7900000000000003E-2</v>
      </c>
      <c r="M3950" s="141">
        <f t="shared" si="14"/>
        <v>7.4999999999999997E-3</v>
      </c>
      <c r="N3950" s="141">
        <f t="shared" si="15"/>
        <v>-3.8999999999999937E-3</v>
      </c>
    </row>
    <row r="3951" spans="1:14">
      <c r="A3951" s="4">
        <v>44837</v>
      </c>
      <c r="B3951" s="180">
        <v>3.0800000000000001E-2</v>
      </c>
      <c r="C3951" s="180">
        <v>3.4599999999999999E-2</v>
      </c>
      <c r="D3951" s="180">
        <v>3.9699999999999999E-2</v>
      </c>
      <c r="E3951" s="180">
        <v>4.0099999999999997E-2</v>
      </c>
      <c r="F3951" s="180">
        <v>4.1200000000000001E-2</v>
      </c>
      <c r="G3951" s="180">
        <v>4.1200000000000001E-2</v>
      </c>
      <c r="H3951" s="180">
        <v>3.9E-2</v>
      </c>
      <c r="I3951" s="180">
        <v>3.7900000000000003E-2</v>
      </c>
      <c r="J3951" s="180">
        <v>3.6699999999999997E-2</v>
      </c>
      <c r="K3951" s="180">
        <v>0.04</v>
      </c>
      <c r="L3951" s="180">
        <v>3.73E-2</v>
      </c>
      <c r="M3951" s="141">
        <f t="shared" si="14"/>
        <v>5.8999999999999955E-3</v>
      </c>
      <c r="N3951" s="141">
        <f t="shared" si="15"/>
        <v>-4.500000000000004E-3</v>
      </c>
    </row>
    <row r="3952" spans="1:14">
      <c r="A3952" s="4">
        <v>44838</v>
      </c>
      <c r="B3952" s="180">
        <v>3.0800000000000001E-2</v>
      </c>
      <c r="C3952" s="180">
        <v>3.4500000000000003E-2</v>
      </c>
      <c r="D3952" s="180">
        <v>3.9800000000000002E-2</v>
      </c>
      <c r="E3952" s="180">
        <v>4.1500000000000002E-2</v>
      </c>
      <c r="F3952" s="180">
        <v>4.0999999999999995E-2</v>
      </c>
      <c r="G3952" s="180">
        <v>4.0800000000000003E-2</v>
      </c>
      <c r="H3952" s="180">
        <v>3.8399999999999997E-2</v>
      </c>
      <c r="I3952" s="180">
        <v>3.73E-2</v>
      </c>
      <c r="J3952" s="180">
        <v>3.6200000000000003E-2</v>
      </c>
      <c r="K3952" s="180">
        <v>3.95E-2</v>
      </c>
      <c r="L3952" s="180">
        <v>3.7000000000000005E-2</v>
      </c>
      <c r="M3952" s="141">
        <f t="shared" si="14"/>
        <v>5.400000000000002E-3</v>
      </c>
      <c r="N3952" s="141">
        <f t="shared" si="15"/>
        <v>-4.7999999999999918E-3</v>
      </c>
    </row>
    <row r="3953" spans="1:14">
      <c r="A3953" s="4">
        <v>44839</v>
      </c>
      <c r="B3953" s="180">
        <v>3.0800000000000001E-2</v>
      </c>
      <c r="C3953" s="180">
        <v>3.4599999999999999E-2</v>
      </c>
      <c r="D3953" s="180">
        <v>0.04</v>
      </c>
      <c r="E3953" s="180">
        <v>4.1399999999999999E-2</v>
      </c>
      <c r="F3953" s="180">
        <v>4.1500000000000002E-2</v>
      </c>
      <c r="G3953" s="180">
        <v>4.1700000000000001E-2</v>
      </c>
      <c r="H3953" s="180">
        <v>3.9599999999999996E-2</v>
      </c>
      <c r="I3953" s="180">
        <v>3.8699999999999998E-2</v>
      </c>
      <c r="J3953" s="180">
        <v>3.7599999999999995E-2</v>
      </c>
      <c r="K3953" s="180">
        <v>4.0500000000000001E-2</v>
      </c>
      <c r="L3953" s="180">
        <v>3.78E-2</v>
      </c>
      <c r="M3953" s="141">
        <f t="shared" si="14"/>
        <v>6.7999999999999935E-3</v>
      </c>
      <c r="N3953" s="141">
        <f t="shared" si="15"/>
        <v>-3.9000000000000076E-3</v>
      </c>
    </row>
    <row r="3954" spans="1:14">
      <c r="A3954" s="4">
        <v>44840</v>
      </c>
      <c r="B3954" s="180">
        <v>3.0800000000000001E-2</v>
      </c>
      <c r="C3954" s="180">
        <v>3.4599999999999999E-2</v>
      </c>
      <c r="D3954" s="180">
        <v>4.0399999999999998E-2</v>
      </c>
      <c r="E3954" s="180">
        <v>4.1900000000000007E-2</v>
      </c>
      <c r="F3954" s="180">
        <v>4.2300000000000004E-2</v>
      </c>
      <c r="G3954" s="180">
        <v>4.24E-2</v>
      </c>
      <c r="H3954" s="180">
        <v>4.0500000000000001E-2</v>
      </c>
      <c r="I3954" s="180">
        <v>3.95E-2</v>
      </c>
      <c r="J3954" s="180">
        <v>3.8300000000000001E-2</v>
      </c>
      <c r="K3954" s="180">
        <v>4.0800000000000003E-2</v>
      </c>
      <c r="L3954" s="180">
        <v>3.8100000000000002E-2</v>
      </c>
      <c r="M3954" s="141">
        <f t="shared" si="14"/>
        <v>7.4999999999999997E-3</v>
      </c>
      <c r="N3954" s="141">
        <f t="shared" si="15"/>
        <v>-4.0000000000000036E-3</v>
      </c>
    </row>
    <row r="3955" spans="1:14">
      <c r="A3955" s="4">
        <v>44841</v>
      </c>
      <c r="B3955" s="180">
        <v>3.0800000000000001E-2</v>
      </c>
      <c r="C3955" s="180">
        <v>3.4500000000000003E-2</v>
      </c>
      <c r="D3955" s="180">
        <v>4.0899999999999999E-2</v>
      </c>
      <c r="E3955" s="180">
        <v>4.24E-2</v>
      </c>
      <c r="F3955" s="180">
        <v>4.2999999999999997E-2</v>
      </c>
      <c r="G3955" s="180">
        <v>4.3299999999999998E-2</v>
      </c>
      <c r="H3955" s="180">
        <v>4.1399999999999999E-2</v>
      </c>
      <c r="I3955" s="180">
        <v>4.0300000000000002E-2</v>
      </c>
      <c r="J3955" s="180">
        <v>3.8900000000000004E-2</v>
      </c>
      <c r="K3955" s="180">
        <v>4.1299999999999996E-2</v>
      </c>
      <c r="L3955" s="180">
        <v>3.8599999999999995E-2</v>
      </c>
      <c r="M3955" s="141">
        <f t="shared" si="14"/>
        <v>8.100000000000003E-3</v>
      </c>
      <c r="N3955" s="141">
        <f t="shared" si="15"/>
        <v>-4.0999999999999925E-3</v>
      </c>
    </row>
    <row r="3956" spans="1:14">
      <c r="A3956" s="4">
        <v>44845</v>
      </c>
      <c r="B3956" s="180">
        <v>3.0800000000000001E-2</v>
      </c>
      <c r="C3956" s="180">
        <v>3.6699999999999997E-2</v>
      </c>
      <c r="D3956" s="180">
        <v>4.1700000000000001E-2</v>
      </c>
      <c r="E3956" s="180">
        <v>4.2800000000000005E-2</v>
      </c>
      <c r="F3956" s="180">
        <v>4.2999999999999997E-2</v>
      </c>
      <c r="G3956" s="180">
        <v>4.3099999999999999E-2</v>
      </c>
      <c r="H3956" s="180">
        <v>4.1399999999999999E-2</v>
      </c>
      <c r="I3956" s="180">
        <v>4.0599999999999997E-2</v>
      </c>
      <c r="J3956" s="180">
        <v>3.9300000000000002E-2</v>
      </c>
      <c r="K3956" s="180">
        <v>4.1900000000000007E-2</v>
      </c>
      <c r="L3956" s="180">
        <v>3.9199999999999999E-2</v>
      </c>
      <c r="M3956" s="141">
        <f t="shared" si="14"/>
        <v>8.5000000000000006E-3</v>
      </c>
      <c r="N3956" s="141">
        <f t="shared" si="15"/>
        <v>-3.699999999999995E-3</v>
      </c>
    </row>
    <row r="3957" spans="1:14">
      <c r="A3957" s="4">
        <v>44846</v>
      </c>
      <c r="B3957" s="180">
        <v>3.0800000000000001E-2</v>
      </c>
      <c r="C3957" s="180">
        <v>3.7000000000000005E-2</v>
      </c>
      <c r="D3957" s="180">
        <v>4.1599999999999998E-2</v>
      </c>
      <c r="E3957" s="180">
        <v>4.2800000000000005E-2</v>
      </c>
      <c r="F3957" s="180">
        <v>4.2800000000000005E-2</v>
      </c>
      <c r="G3957" s="180">
        <v>4.2900000000000001E-2</v>
      </c>
      <c r="H3957" s="180">
        <v>4.1200000000000001E-2</v>
      </c>
      <c r="I3957" s="180">
        <v>4.0300000000000002E-2</v>
      </c>
      <c r="J3957" s="180">
        <v>3.9100000000000003E-2</v>
      </c>
      <c r="K3957" s="180">
        <v>4.1799999999999997E-2</v>
      </c>
      <c r="L3957" s="180">
        <v>3.9E-2</v>
      </c>
      <c r="M3957" s="141">
        <f t="shared" si="14"/>
        <v>8.3000000000000018E-3</v>
      </c>
      <c r="N3957" s="141">
        <f t="shared" si="15"/>
        <v>-3.7000000000000019E-3</v>
      </c>
    </row>
    <row r="3958" spans="1:14">
      <c r="A3958" s="4">
        <v>44847</v>
      </c>
      <c r="B3958" s="180">
        <v>3.0800000000000001E-2</v>
      </c>
      <c r="C3958" s="180">
        <v>3.7900000000000003E-2</v>
      </c>
      <c r="D3958" s="180">
        <v>4.2999999999999997E-2</v>
      </c>
      <c r="E3958" s="180">
        <v>4.4600000000000001E-2</v>
      </c>
      <c r="F3958" s="180">
        <v>4.4699999999999997E-2</v>
      </c>
      <c r="G3958" s="180">
        <v>4.4400000000000002E-2</v>
      </c>
      <c r="H3958" s="180">
        <v>4.2099999999999999E-2</v>
      </c>
      <c r="I3958" s="180">
        <v>4.1100000000000005E-2</v>
      </c>
      <c r="J3958" s="180">
        <v>3.9699999999999999E-2</v>
      </c>
      <c r="K3958" s="180">
        <v>4.2500000000000003E-2</v>
      </c>
      <c r="L3958" s="180">
        <v>3.9699999999999999E-2</v>
      </c>
      <c r="M3958" s="141">
        <f t="shared" ref="M3958:M4006" si="16">J3958-B3958</f>
        <v>8.8999999999999982E-3</v>
      </c>
      <c r="N3958" s="141">
        <f t="shared" ref="N3958:N4006" si="17">J3958-F3958</f>
        <v>-4.9999999999999975E-3</v>
      </c>
    </row>
    <row r="3959" spans="1:14">
      <c r="A3959" s="4">
        <v>44848</v>
      </c>
      <c r="B3959" s="180">
        <v>3.0800000000000001E-2</v>
      </c>
      <c r="C3959" s="180">
        <v>3.8100000000000002E-2</v>
      </c>
      <c r="D3959" s="180">
        <v>4.3099999999999999E-2</v>
      </c>
      <c r="E3959" s="180">
        <v>4.4999999999999998E-2</v>
      </c>
      <c r="F3959" s="180">
        <v>4.4800000000000006E-2</v>
      </c>
      <c r="G3959" s="180">
        <v>4.4699999999999997E-2</v>
      </c>
      <c r="H3959" s="180">
        <v>4.2500000000000003E-2</v>
      </c>
      <c r="I3959" s="180">
        <v>4.1500000000000002E-2</v>
      </c>
      <c r="J3959" s="180">
        <v>0.04</v>
      </c>
      <c r="K3959" s="180">
        <v>4.2599999999999999E-2</v>
      </c>
      <c r="L3959" s="180">
        <v>3.9900000000000005E-2</v>
      </c>
      <c r="M3959" s="141">
        <f t="shared" si="16"/>
        <v>9.1999999999999998E-3</v>
      </c>
      <c r="N3959" s="141">
        <f t="shared" si="17"/>
        <v>-4.8000000000000057E-3</v>
      </c>
    </row>
    <row r="3960" spans="1:14">
      <c r="A3960" s="4">
        <v>44851</v>
      </c>
      <c r="B3960" s="180">
        <v>3.0800000000000001E-2</v>
      </c>
      <c r="C3960" s="180">
        <v>3.9699999999999999E-2</v>
      </c>
      <c r="D3960" s="180">
        <v>4.3799999999999999E-2</v>
      </c>
      <c r="E3960" s="180">
        <v>4.4999999999999998E-2</v>
      </c>
      <c r="F3960" s="180">
        <v>4.4500000000000005E-2</v>
      </c>
      <c r="G3960" s="180">
        <v>4.4500000000000005E-2</v>
      </c>
      <c r="H3960" s="180">
        <v>4.24E-2</v>
      </c>
      <c r="I3960" s="180">
        <v>4.1500000000000002E-2</v>
      </c>
      <c r="J3960" s="180">
        <v>4.0199999999999993E-2</v>
      </c>
      <c r="K3960" s="180">
        <v>4.2900000000000001E-2</v>
      </c>
      <c r="L3960" s="180">
        <v>4.0399999999999998E-2</v>
      </c>
      <c r="M3960" s="141">
        <f t="shared" si="16"/>
        <v>9.3999999999999917E-3</v>
      </c>
      <c r="N3960" s="141">
        <f t="shared" si="17"/>
        <v>-4.3000000000000121E-3</v>
      </c>
    </row>
    <row r="3961" spans="1:14">
      <c r="A3961" s="4">
        <v>44852</v>
      </c>
      <c r="B3961" s="180">
        <v>3.0800000000000001E-2</v>
      </c>
      <c r="C3961" s="180">
        <v>4.0399999999999998E-2</v>
      </c>
      <c r="D3961" s="180">
        <v>4.3899999999999995E-2</v>
      </c>
      <c r="E3961" s="180">
        <v>4.4999999999999998E-2</v>
      </c>
      <c r="F3961" s="180">
        <v>4.4299999999999999E-2</v>
      </c>
      <c r="G3961" s="180">
        <v>4.4299999999999999E-2</v>
      </c>
      <c r="H3961" s="180">
        <v>4.2099999999999999E-2</v>
      </c>
      <c r="I3961" s="180">
        <v>4.1200000000000001E-2</v>
      </c>
      <c r="J3961" s="180">
        <v>4.0099999999999997E-2</v>
      </c>
      <c r="K3961" s="180">
        <v>4.2699999999999995E-2</v>
      </c>
      <c r="L3961" s="180">
        <v>4.0399999999999998E-2</v>
      </c>
      <c r="M3961" s="141">
        <f t="shared" si="16"/>
        <v>9.2999999999999958E-3</v>
      </c>
      <c r="N3961" s="141">
        <f t="shared" si="17"/>
        <v>-4.2000000000000023E-3</v>
      </c>
    </row>
    <row r="3962" spans="1:14">
      <c r="A3962" s="4">
        <v>44853</v>
      </c>
      <c r="B3962" s="180">
        <v>3.0800000000000001E-2</v>
      </c>
      <c r="C3962" s="180">
        <v>4.07E-2</v>
      </c>
      <c r="D3962" s="180">
        <v>4.4500000000000005E-2</v>
      </c>
      <c r="E3962" s="180">
        <v>4.5999999999999999E-2</v>
      </c>
      <c r="F3962" s="180">
        <v>4.5499999999999999E-2</v>
      </c>
      <c r="G3962" s="180">
        <v>4.5599999999999995E-2</v>
      </c>
      <c r="H3962" s="180">
        <v>4.3499999999999997E-2</v>
      </c>
      <c r="I3962" s="180">
        <v>4.2599999999999999E-2</v>
      </c>
      <c r="J3962" s="180">
        <v>4.1399999999999999E-2</v>
      </c>
      <c r="K3962" s="180">
        <v>4.3799999999999999E-2</v>
      </c>
      <c r="L3962" s="180">
        <v>4.1500000000000002E-2</v>
      </c>
      <c r="M3962" s="141">
        <f t="shared" si="16"/>
        <v>1.0599999999999998E-2</v>
      </c>
      <c r="N3962" s="141">
        <f t="shared" si="17"/>
        <v>-4.0999999999999995E-3</v>
      </c>
    </row>
    <row r="3963" spans="1:14">
      <c r="A3963" s="4">
        <v>44854</v>
      </c>
      <c r="B3963" s="180">
        <v>3.0800000000000001E-2</v>
      </c>
      <c r="C3963" s="180">
        <v>4.0899999999999999E-2</v>
      </c>
      <c r="D3963" s="180">
        <v>4.4800000000000006E-2</v>
      </c>
      <c r="E3963" s="180">
        <v>4.6600000000000003E-2</v>
      </c>
      <c r="F3963" s="180">
        <v>4.6199999999999998E-2</v>
      </c>
      <c r="G3963" s="180">
        <v>4.6600000000000003E-2</v>
      </c>
      <c r="H3963" s="180">
        <v>4.4500000000000005E-2</v>
      </c>
      <c r="I3963" s="180">
        <v>4.36E-2</v>
      </c>
      <c r="J3963" s="180">
        <v>4.24E-2</v>
      </c>
      <c r="K3963" s="180">
        <v>4.4699999999999997E-2</v>
      </c>
      <c r="L3963" s="180">
        <v>4.24E-2</v>
      </c>
      <c r="M3963" s="141">
        <f t="shared" si="16"/>
        <v>1.1599999999999999E-2</v>
      </c>
      <c r="N3963" s="141">
        <f t="shared" si="17"/>
        <v>-3.7999999999999978E-3</v>
      </c>
    </row>
    <row r="3964" spans="1:14">
      <c r="A3964" s="4">
        <v>44855</v>
      </c>
      <c r="B3964" s="180">
        <v>3.0800000000000001E-2</v>
      </c>
      <c r="C3964" s="180">
        <v>4.0899999999999999E-2</v>
      </c>
      <c r="D3964" s="180">
        <v>4.4299999999999999E-2</v>
      </c>
      <c r="E3964" s="180">
        <v>4.58E-2</v>
      </c>
      <c r="F3964" s="180">
        <v>4.4900000000000002E-2</v>
      </c>
      <c r="G3964" s="180">
        <v>4.5199999999999997E-2</v>
      </c>
      <c r="H3964" s="180">
        <v>4.3400000000000001E-2</v>
      </c>
      <c r="I3964" s="180">
        <v>4.2800000000000005E-2</v>
      </c>
      <c r="J3964" s="180">
        <v>4.2099999999999999E-2</v>
      </c>
      <c r="K3964" s="180">
        <v>4.5400000000000003E-2</v>
      </c>
      <c r="L3964" s="180">
        <v>4.3299999999999998E-2</v>
      </c>
      <c r="M3964" s="141">
        <f t="shared" si="16"/>
        <v>1.1299999999999998E-2</v>
      </c>
      <c r="N3964" s="141">
        <f t="shared" si="17"/>
        <v>-2.8000000000000039E-3</v>
      </c>
    </row>
    <row r="3965" spans="1:14">
      <c r="A3965" s="4">
        <v>44858</v>
      </c>
      <c r="B3965" s="180">
        <v>3.0800000000000001E-2</v>
      </c>
      <c r="C3965" s="180">
        <v>4.1599999999999998E-2</v>
      </c>
      <c r="D3965" s="180">
        <v>4.5199999999999997E-2</v>
      </c>
      <c r="E3965" s="180">
        <v>4.6100000000000002E-2</v>
      </c>
      <c r="F3965" s="180">
        <v>4.4999999999999998E-2</v>
      </c>
      <c r="G3965" s="180">
        <v>4.5199999999999997E-2</v>
      </c>
      <c r="H3965" s="180">
        <v>4.36E-2</v>
      </c>
      <c r="I3965" s="180">
        <v>4.3099999999999999E-2</v>
      </c>
      <c r="J3965" s="180">
        <v>4.2500000000000003E-2</v>
      </c>
      <c r="K3965" s="180">
        <v>4.5899999999999996E-2</v>
      </c>
      <c r="L3965" s="180">
        <v>4.4000000000000004E-2</v>
      </c>
      <c r="M3965" s="141">
        <f t="shared" si="16"/>
        <v>1.1700000000000002E-2</v>
      </c>
      <c r="N3965" s="141">
        <f t="shared" si="17"/>
        <v>-2.4999999999999953E-3</v>
      </c>
    </row>
    <row r="3966" spans="1:14">
      <c r="A3966" s="4">
        <v>44859</v>
      </c>
      <c r="B3966" s="180">
        <v>3.0800000000000001E-2</v>
      </c>
      <c r="C3966" s="180">
        <v>4.1399999999999999E-2</v>
      </c>
      <c r="D3966" s="180">
        <v>4.4999999999999998E-2</v>
      </c>
      <c r="E3966" s="180">
        <v>4.5999999999999999E-2</v>
      </c>
      <c r="F3966" s="180">
        <v>4.4199999999999996E-2</v>
      </c>
      <c r="G3966" s="180">
        <v>4.4500000000000005E-2</v>
      </c>
      <c r="H3966" s="180">
        <v>4.2500000000000003E-2</v>
      </c>
      <c r="I3966" s="180">
        <v>4.1700000000000001E-2</v>
      </c>
      <c r="J3966" s="180">
        <v>4.0999999999999995E-2</v>
      </c>
      <c r="K3966" s="180">
        <v>4.4500000000000005E-2</v>
      </c>
      <c r="L3966" s="180">
        <v>4.2599999999999999E-2</v>
      </c>
      <c r="M3966" s="141">
        <f t="shared" si="16"/>
        <v>1.0199999999999994E-2</v>
      </c>
      <c r="N3966" s="141">
        <f t="shared" si="17"/>
        <v>-3.2000000000000015E-3</v>
      </c>
    </row>
    <row r="3967" spans="1:14">
      <c r="A3967" s="4">
        <v>44860</v>
      </c>
      <c r="B3967" s="180">
        <v>3.0800000000000001E-2</v>
      </c>
      <c r="C3967" s="180">
        <v>4.1100000000000005E-2</v>
      </c>
      <c r="D3967" s="180">
        <v>4.4699999999999997E-2</v>
      </c>
      <c r="E3967" s="180">
        <v>4.5400000000000003E-2</v>
      </c>
      <c r="F3967" s="180">
        <v>4.3899999999999995E-2</v>
      </c>
      <c r="G3967" s="180">
        <v>4.41E-2</v>
      </c>
      <c r="H3967" s="180">
        <v>4.2000000000000003E-2</v>
      </c>
      <c r="I3967" s="180">
        <v>4.1200000000000001E-2</v>
      </c>
      <c r="J3967" s="180">
        <v>4.0399999999999998E-2</v>
      </c>
      <c r="K3967" s="180">
        <v>4.3799999999999999E-2</v>
      </c>
      <c r="L3967" s="180">
        <v>4.1900000000000007E-2</v>
      </c>
      <c r="M3967" s="141">
        <f t="shared" si="16"/>
        <v>9.5999999999999974E-3</v>
      </c>
      <c r="N3967" s="141">
        <f t="shared" si="17"/>
        <v>-3.4999999999999962E-3</v>
      </c>
    </row>
    <row r="3968" spans="1:14">
      <c r="A3968" s="4">
        <v>44861</v>
      </c>
      <c r="B3968" s="180">
        <v>3.0800000000000001E-2</v>
      </c>
      <c r="C3968" s="180">
        <v>4.1299999999999996E-2</v>
      </c>
      <c r="D3968" s="180">
        <v>4.4400000000000002E-2</v>
      </c>
      <c r="E3968" s="180">
        <v>4.4999999999999998E-2</v>
      </c>
      <c r="F3968" s="180">
        <v>4.2999999999999997E-2</v>
      </c>
      <c r="G3968" s="180">
        <v>4.2900000000000001E-2</v>
      </c>
      <c r="H3968" s="180">
        <v>4.0899999999999999E-2</v>
      </c>
      <c r="I3968" s="180">
        <v>4.0099999999999997E-2</v>
      </c>
      <c r="J3968" s="180">
        <v>3.9599999999999996E-2</v>
      </c>
      <c r="K3968" s="180">
        <v>4.3200000000000002E-2</v>
      </c>
      <c r="L3968" s="180">
        <v>4.1200000000000001E-2</v>
      </c>
      <c r="M3968" s="141">
        <f t="shared" si="16"/>
        <v>8.7999999999999953E-3</v>
      </c>
      <c r="N3968" s="141">
        <f t="shared" si="17"/>
        <v>-3.4000000000000002E-3</v>
      </c>
    </row>
    <row r="3969" spans="1:14">
      <c r="A3969" s="4">
        <v>44862</v>
      </c>
      <c r="B3969" s="180">
        <v>3.0800000000000001E-2</v>
      </c>
      <c r="C3969" s="180">
        <v>4.1799999999999997E-2</v>
      </c>
      <c r="D3969" s="180">
        <v>4.5100000000000001E-2</v>
      </c>
      <c r="E3969" s="180">
        <v>4.5499999999999999E-2</v>
      </c>
      <c r="F3969" s="180">
        <v>4.41E-2</v>
      </c>
      <c r="G3969" s="180">
        <v>4.3799999999999999E-2</v>
      </c>
      <c r="H3969" s="180">
        <v>4.1900000000000007E-2</v>
      </c>
      <c r="I3969" s="180">
        <v>4.0999999999999995E-2</v>
      </c>
      <c r="J3969" s="180">
        <v>4.0199999999999993E-2</v>
      </c>
      <c r="K3969" s="180">
        <v>4.3799999999999999E-2</v>
      </c>
      <c r="L3969" s="180">
        <v>4.1500000000000002E-2</v>
      </c>
      <c r="M3969" s="141">
        <f t="shared" si="16"/>
        <v>9.3999999999999917E-3</v>
      </c>
      <c r="N3969" s="141">
        <f t="shared" si="17"/>
        <v>-3.9000000000000076E-3</v>
      </c>
    </row>
    <row r="3970" spans="1:14">
      <c r="A3970" s="4">
        <v>44865</v>
      </c>
      <c r="B3970" s="180">
        <v>3.0800000000000001E-2</v>
      </c>
      <c r="C3970" s="180">
        <v>4.2199999999999994E-2</v>
      </c>
      <c r="D3970" s="180">
        <v>4.5700000000000005E-2</v>
      </c>
      <c r="E3970" s="180">
        <v>4.6600000000000003E-2</v>
      </c>
      <c r="F3970" s="180">
        <v>4.5100000000000001E-2</v>
      </c>
      <c r="G3970" s="180">
        <v>4.4500000000000005E-2</v>
      </c>
      <c r="H3970" s="180">
        <v>4.2699999999999995E-2</v>
      </c>
      <c r="I3970" s="180">
        <v>4.1799999999999997E-2</v>
      </c>
      <c r="J3970" s="180">
        <v>4.0999999999999995E-2</v>
      </c>
      <c r="K3970" s="180">
        <v>4.4400000000000002E-2</v>
      </c>
      <c r="L3970" s="180">
        <v>4.2199999999999994E-2</v>
      </c>
      <c r="M3970" s="141">
        <f t="shared" si="16"/>
        <v>1.0199999999999994E-2</v>
      </c>
      <c r="N3970" s="141">
        <f t="shared" si="17"/>
        <v>-4.1000000000000064E-3</v>
      </c>
    </row>
    <row r="3971" spans="1:14">
      <c r="A3971" s="4">
        <v>44866</v>
      </c>
      <c r="B3971" s="180">
        <v>3.0800000000000001E-2</v>
      </c>
      <c r="C3971" s="180">
        <v>4.2300000000000004E-2</v>
      </c>
      <c r="D3971" s="180">
        <v>4.58E-2</v>
      </c>
      <c r="E3971" s="180">
        <v>4.7500000000000001E-2</v>
      </c>
      <c r="F3971" s="180">
        <v>4.5400000000000003E-2</v>
      </c>
      <c r="G3971" s="180">
        <v>4.4800000000000006E-2</v>
      </c>
      <c r="H3971" s="180">
        <v>4.2699999999999995E-2</v>
      </c>
      <c r="I3971" s="180">
        <v>4.1799999999999997E-2</v>
      </c>
      <c r="J3971" s="180">
        <v>4.07E-2</v>
      </c>
      <c r="K3971" s="180">
        <v>4.3700000000000003E-2</v>
      </c>
      <c r="L3971" s="180">
        <v>4.1399999999999999E-2</v>
      </c>
      <c r="M3971" s="141">
        <f t="shared" si="16"/>
        <v>9.8999999999999991E-3</v>
      </c>
      <c r="N3971" s="141">
        <f t="shared" si="17"/>
        <v>-4.7000000000000028E-3</v>
      </c>
    </row>
    <row r="3972" spans="1:14">
      <c r="A3972" s="4">
        <v>44867</v>
      </c>
      <c r="B3972" s="180">
        <v>3.0800000000000001E-2</v>
      </c>
      <c r="C3972" s="180">
        <v>4.2199999999999994E-2</v>
      </c>
      <c r="D3972" s="180">
        <v>4.5700000000000005E-2</v>
      </c>
      <c r="E3972" s="180">
        <v>4.7599999999999996E-2</v>
      </c>
      <c r="F3972" s="180">
        <v>4.6100000000000002E-2</v>
      </c>
      <c r="G3972" s="180">
        <v>4.5400000000000003E-2</v>
      </c>
      <c r="H3972" s="180">
        <v>4.2999999999999997E-2</v>
      </c>
      <c r="I3972" s="180">
        <v>4.2000000000000003E-2</v>
      </c>
      <c r="J3972" s="180">
        <v>4.0999999999999995E-2</v>
      </c>
      <c r="K3972" s="180">
        <v>4.41E-2</v>
      </c>
      <c r="L3972" s="180">
        <v>4.1500000000000002E-2</v>
      </c>
      <c r="M3972" s="141">
        <f t="shared" si="16"/>
        <v>1.0199999999999994E-2</v>
      </c>
      <c r="N3972" s="141">
        <f t="shared" si="17"/>
        <v>-5.1000000000000073E-3</v>
      </c>
    </row>
    <row r="3973" spans="1:14">
      <c r="A3973" s="4">
        <v>44868</v>
      </c>
      <c r="B3973" s="180">
        <v>3.8300000000000001E-2</v>
      </c>
      <c r="C3973" s="180">
        <v>4.2500000000000003E-2</v>
      </c>
      <c r="D3973" s="180">
        <v>4.5700000000000005E-2</v>
      </c>
      <c r="E3973" s="180">
        <v>4.7800000000000002E-2</v>
      </c>
      <c r="F3973" s="180">
        <v>4.7100000000000003E-2</v>
      </c>
      <c r="G3973" s="180">
        <v>4.6300000000000001E-2</v>
      </c>
      <c r="H3973" s="180">
        <v>4.36E-2</v>
      </c>
      <c r="I3973" s="180">
        <v>4.2599999999999999E-2</v>
      </c>
      <c r="J3973" s="180">
        <v>4.1399999999999999E-2</v>
      </c>
      <c r="K3973" s="180">
        <v>4.4199999999999996E-2</v>
      </c>
      <c r="L3973" s="180">
        <v>4.1799999999999997E-2</v>
      </c>
      <c r="M3973" s="141">
        <f t="shared" si="16"/>
        <v>3.0999999999999986E-3</v>
      </c>
      <c r="N3973" s="141">
        <f t="shared" si="17"/>
        <v>-5.7000000000000037E-3</v>
      </c>
    </row>
    <row r="3974" spans="1:14">
      <c r="A3974" s="4">
        <v>44869</v>
      </c>
      <c r="B3974" s="180">
        <v>3.8300000000000001E-2</v>
      </c>
      <c r="C3974" s="180">
        <v>4.2099999999999999E-2</v>
      </c>
      <c r="D3974" s="180">
        <v>4.5499999999999999E-2</v>
      </c>
      <c r="E3974" s="180">
        <v>4.7599999999999996E-2</v>
      </c>
      <c r="F3974" s="180">
        <v>4.6600000000000003E-2</v>
      </c>
      <c r="G3974" s="180">
        <v>4.58E-2</v>
      </c>
      <c r="H3974" s="180">
        <v>4.3299999999999998E-2</v>
      </c>
      <c r="I3974" s="180">
        <v>4.2599999999999999E-2</v>
      </c>
      <c r="J3974" s="180">
        <v>4.1700000000000001E-2</v>
      </c>
      <c r="K3974" s="180">
        <v>4.4900000000000002E-2</v>
      </c>
      <c r="L3974" s="180">
        <v>4.2699999999999995E-2</v>
      </c>
      <c r="M3974" s="141">
        <f t="shared" si="16"/>
        <v>3.4000000000000002E-3</v>
      </c>
      <c r="N3974" s="141">
        <f t="shared" si="17"/>
        <v>-4.9000000000000016E-3</v>
      </c>
    </row>
    <row r="3975" spans="1:14">
      <c r="A3975" s="4">
        <v>44872</v>
      </c>
      <c r="B3975" s="180">
        <v>3.8300000000000001E-2</v>
      </c>
      <c r="C3975" s="180">
        <v>4.2900000000000001E-2</v>
      </c>
      <c r="D3975" s="180">
        <v>4.6199999999999998E-2</v>
      </c>
      <c r="E3975" s="180">
        <v>4.8000000000000001E-2</v>
      </c>
      <c r="F3975" s="180">
        <v>4.7199999999999999E-2</v>
      </c>
      <c r="G3975" s="180">
        <v>4.6300000000000001E-2</v>
      </c>
      <c r="H3975" s="180">
        <v>4.3899999999999995E-2</v>
      </c>
      <c r="I3975" s="180">
        <v>4.3099999999999999E-2</v>
      </c>
      <c r="J3975" s="180">
        <v>4.2199999999999994E-2</v>
      </c>
      <c r="K3975" s="180">
        <v>4.5499999999999999E-2</v>
      </c>
      <c r="L3975" s="180">
        <v>4.3400000000000001E-2</v>
      </c>
      <c r="M3975" s="141">
        <f t="shared" si="16"/>
        <v>3.8999999999999937E-3</v>
      </c>
      <c r="N3975" s="141">
        <f t="shared" si="17"/>
        <v>-5.0000000000000044E-3</v>
      </c>
    </row>
    <row r="3976" spans="1:14">
      <c r="A3976" s="4">
        <v>44873</v>
      </c>
      <c r="B3976" s="180">
        <v>3.8300000000000001E-2</v>
      </c>
      <c r="C3976" s="180">
        <v>4.2800000000000005E-2</v>
      </c>
      <c r="D3976" s="180">
        <v>4.5999999999999999E-2</v>
      </c>
      <c r="E3976" s="180">
        <v>4.7699999999999992E-2</v>
      </c>
      <c r="F3976" s="180">
        <v>4.6699999999999998E-2</v>
      </c>
      <c r="G3976" s="180">
        <v>4.5499999999999999E-2</v>
      </c>
      <c r="H3976" s="180">
        <v>4.3099999999999999E-2</v>
      </c>
      <c r="I3976" s="180">
        <v>4.2199999999999994E-2</v>
      </c>
      <c r="J3976" s="180">
        <v>4.1399999999999999E-2</v>
      </c>
      <c r="K3976" s="180">
        <v>4.4699999999999997E-2</v>
      </c>
      <c r="L3976" s="180">
        <v>4.2800000000000005E-2</v>
      </c>
      <c r="M3976" s="141">
        <f t="shared" si="16"/>
        <v>3.0999999999999986E-3</v>
      </c>
      <c r="N3976" s="141">
        <f t="shared" si="17"/>
        <v>-5.2999999999999992E-3</v>
      </c>
    </row>
    <row r="3977" spans="1:14">
      <c r="A3977" s="4">
        <v>44874</v>
      </c>
      <c r="B3977" s="180">
        <v>3.8300000000000001E-2</v>
      </c>
      <c r="C3977" s="180">
        <v>4.2900000000000001E-2</v>
      </c>
      <c r="D3977" s="180">
        <v>4.5899999999999996E-2</v>
      </c>
      <c r="E3977" s="180">
        <v>4.7500000000000001E-2</v>
      </c>
      <c r="F3977" s="180">
        <v>4.6100000000000002E-2</v>
      </c>
      <c r="G3977" s="180">
        <v>4.4900000000000002E-2</v>
      </c>
      <c r="H3977" s="180">
        <v>4.2699999999999995E-2</v>
      </c>
      <c r="I3977" s="180">
        <v>4.2000000000000003E-2</v>
      </c>
      <c r="J3977" s="180">
        <v>4.1200000000000001E-2</v>
      </c>
      <c r="K3977" s="180">
        <v>4.4999999999999998E-2</v>
      </c>
      <c r="L3977" s="180">
        <v>4.3099999999999999E-2</v>
      </c>
      <c r="M3977" s="141">
        <f t="shared" si="16"/>
        <v>2.8999999999999998E-3</v>
      </c>
      <c r="N3977" s="141">
        <f t="shared" si="17"/>
        <v>-4.9000000000000016E-3</v>
      </c>
    </row>
    <row r="3978" spans="1:14">
      <c r="A3978" s="4">
        <v>44875</v>
      </c>
      <c r="B3978" s="180">
        <v>3.8300000000000001E-2</v>
      </c>
      <c r="C3978" s="180">
        <v>4.2800000000000005E-2</v>
      </c>
      <c r="D3978" s="180">
        <v>4.5199999999999997E-2</v>
      </c>
      <c r="E3978" s="180">
        <v>4.5899999999999996E-2</v>
      </c>
      <c r="F3978" s="180">
        <v>4.3400000000000001E-2</v>
      </c>
      <c r="G3978" s="180">
        <v>4.1700000000000001E-2</v>
      </c>
      <c r="H3978" s="180">
        <v>3.95E-2</v>
      </c>
      <c r="I3978" s="180">
        <v>3.8900000000000004E-2</v>
      </c>
      <c r="J3978" s="180">
        <v>3.8199999999999998E-2</v>
      </c>
      <c r="K3978" s="180">
        <v>4.24E-2</v>
      </c>
      <c r="L3978" s="180">
        <v>4.0300000000000002E-2</v>
      </c>
      <c r="M3978" s="141">
        <f t="shared" si="16"/>
        <v>-1.0000000000000286E-4</v>
      </c>
      <c r="N3978" s="141">
        <f t="shared" si="17"/>
        <v>-5.2000000000000032E-3</v>
      </c>
    </row>
    <row r="3979" spans="1:14">
      <c r="A3979" s="4">
        <v>44879</v>
      </c>
      <c r="B3979" s="180">
        <v>3.8300000000000001E-2</v>
      </c>
      <c r="C3979" s="180">
        <v>4.3400000000000001E-2</v>
      </c>
      <c r="D3979" s="180">
        <v>4.5499999999999999E-2</v>
      </c>
      <c r="E3979" s="180">
        <v>4.6300000000000001E-2</v>
      </c>
      <c r="F3979" s="180">
        <v>4.4000000000000004E-2</v>
      </c>
      <c r="G3979" s="180">
        <v>4.24E-2</v>
      </c>
      <c r="H3979" s="180">
        <v>0.04</v>
      </c>
      <c r="I3979" s="180">
        <v>3.95E-2</v>
      </c>
      <c r="J3979" s="180">
        <v>3.8800000000000001E-2</v>
      </c>
      <c r="K3979" s="180">
        <v>4.2800000000000005E-2</v>
      </c>
      <c r="L3979" s="180">
        <v>4.07E-2</v>
      </c>
      <c r="M3979" s="141">
        <f t="shared" si="16"/>
        <v>5.0000000000000044E-4</v>
      </c>
      <c r="N3979" s="141">
        <f t="shared" si="17"/>
        <v>-5.2000000000000032E-3</v>
      </c>
    </row>
    <row r="3980" spans="1:14">
      <c r="A3980" s="4">
        <v>44880</v>
      </c>
      <c r="B3980" s="180">
        <v>3.8300000000000001E-2</v>
      </c>
      <c r="C3980" s="180">
        <v>4.3099999999999999E-2</v>
      </c>
      <c r="D3980" s="180">
        <v>4.5400000000000003E-2</v>
      </c>
      <c r="E3980" s="180">
        <v>4.5999999999999999E-2</v>
      </c>
      <c r="F3980" s="180">
        <v>4.3700000000000003E-2</v>
      </c>
      <c r="G3980" s="180">
        <v>4.1700000000000001E-2</v>
      </c>
      <c r="H3980" s="180">
        <v>3.9300000000000002E-2</v>
      </c>
      <c r="I3980" s="180">
        <v>3.8800000000000001E-2</v>
      </c>
      <c r="J3980" s="180">
        <v>3.7999999999999999E-2</v>
      </c>
      <c r="K3980" s="180">
        <v>4.2000000000000003E-2</v>
      </c>
      <c r="L3980" s="180">
        <v>3.9800000000000002E-2</v>
      </c>
      <c r="M3980" s="141">
        <f t="shared" si="16"/>
        <v>-3.0000000000000165E-4</v>
      </c>
      <c r="N3980" s="141">
        <f t="shared" si="17"/>
        <v>-5.7000000000000037E-3</v>
      </c>
    </row>
    <row r="3981" spans="1:14">
      <c r="A3981" s="4">
        <v>44881</v>
      </c>
      <c r="B3981" s="180">
        <v>3.8300000000000001E-2</v>
      </c>
      <c r="C3981" s="180">
        <v>4.3200000000000002E-2</v>
      </c>
      <c r="D3981" s="180">
        <v>4.5400000000000003E-2</v>
      </c>
      <c r="E3981" s="180">
        <v>4.6199999999999998E-2</v>
      </c>
      <c r="F3981" s="180">
        <v>4.3499999999999997E-2</v>
      </c>
      <c r="G3981" s="180">
        <v>4.1299999999999996E-2</v>
      </c>
      <c r="H3981" s="180">
        <v>3.8300000000000001E-2</v>
      </c>
      <c r="I3981" s="180">
        <v>3.7699999999999997E-2</v>
      </c>
      <c r="J3981" s="180">
        <v>3.6699999999999997E-2</v>
      </c>
      <c r="K3981" s="180">
        <v>4.0300000000000002E-2</v>
      </c>
      <c r="L3981" s="180">
        <v>3.85E-2</v>
      </c>
      <c r="M3981" s="141">
        <f t="shared" si="16"/>
        <v>-1.6000000000000042E-3</v>
      </c>
      <c r="N3981" s="141">
        <f t="shared" si="17"/>
        <v>-6.8000000000000005E-3</v>
      </c>
    </row>
    <row r="3982" spans="1:14">
      <c r="A3982" s="4">
        <v>44882</v>
      </c>
      <c r="B3982" s="180">
        <v>3.8300000000000001E-2</v>
      </c>
      <c r="C3982" s="180">
        <v>4.3200000000000002E-2</v>
      </c>
      <c r="D3982" s="180">
        <v>4.5700000000000005E-2</v>
      </c>
      <c r="E3982" s="180">
        <v>4.6799999999999994E-2</v>
      </c>
      <c r="F3982" s="180">
        <v>4.4299999999999999E-2</v>
      </c>
      <c r="G3982" s="180">
        <v>4.2199999999999994E-2</v>
      </c>
      <c r="H3982" s="180">
        <v>3.9300000000000002E-2</v>
      </c>
      <c r="I3982" s="180">
        <v>3.8699999999999998E-2</v>
      </c>
      <c r="J3982" s="180">
        <v>3.7699999999999997E-2</v>
      </c>
      <c r="K3982" s="180">
        <v>4.0999999999999995E-2</v>
      </c>
      <c r="L3982" s="180">
        <v>3.8900000000000004E-2</v>
      </c>
      <c r="M3982" s="141">
        <f t="shared" si="16"/>
        <v>-6.0000000000000331E-4</v>
      </c>
      <c r="N3982" s="141">
        <f t="shared" si="17"/>
        <v>-6.6000000000000017E-3</v>
      </c>
    </row>
    <row r="3983" spans="1:14">
      <c r="A3983" s="4">
        <v>44883</v>
      </c>
      <c r="B3983" s="180">
        <v>3.8300000000000001E-2</v>
      </c>
      <c r="C3983" s="180">
        <v>4.3400000000000001E-2</v>
      </c>
      <c r="D3983" s="180">
        <v>4.6100000000000002E-2</v>
      </c>
      <c r="E3983" s="180">
        <v>4.7400000000000005E-2</v>
      </c>
      <c r="F3983" s="180">
        <v>4.5100000000000001E-2</v>
      </c>
      <c r="G3983" s="180">
        <v>4.2800000000000005E-2</v>
      </c>
      <c r="H3983" s="180">
        <v>3.9900000000000005E-2</v>
      </c>
      <c r="I3983" s="180">
        <v>3.9199999999999999E-2</v>
      </c>
      <c r="J3983" s="180">
        <v>3.8199999999999998E-2</v>
      </c>
      <c r="K3983" s="180">
        <v>4.1299999999999996E-2</v>
      </c>
      <c r="L3983" s="180">
        <v>3.9199999999999999E-2</v>
      </c>
      <c r="M3983" s="141">
        <f t="shared" si="16"/>
        <v>-1.0000000000000286E-4</v>
      </c>
      <c r="N3983" s="141">
        <f t="shared" si="17"/>
        <v>-6.9000000000000034E-3</v>
      </c>
    </row>
    <row r="3984" spans="1:14">
      <c r="A3984" s="4">
        <v>44886</v>
      </c>
      <c r="B3984" s="180">
        <v>3.8300000000000001E-2</v>
      </c>
      <c r="C3984" s="180">
        <v>4.41E-2</v>
      </c>
      <c r="D3984" s="180">
        <v>4.6500000000000007E-2</v>
      </c>
      <c r="E3984" s="180">
        <v>4.7500000000000001E-2</v>
      </c>
      <c r="F3984" s="180">
        <v>4.4800000000000006E-2</v>
      </c>
      <c r="G3984" s="180">
        <v>4.3200000000000002E-2</v>
      </c>
      <c r="H3984" s="180">
        <v>3.9699999999999999E-2</v>
      </c>
      <c r="I3984" s="180">
        <v>3.9399999999999998E-2</v>
      </c>
      <c r="J3984" s="180">
        <v>3.8300000000000001E-2</v>
      </c>
      <c r="K3984" s="180">
        <v>4.1399999999999999E-2</v>
      </c>
      <c r="L3984" s="180">
        <v>3.9100000000000003E-2</v>
      </c>
      <c r="M3984" s="141">
        <f t="shared" si="16"/>
        <v>0</v>
      </c>
      <c r="N3984" s="141">
        <f t="shared" si="17"/>
        <v>-6.5000000000000058E-3</v>
      </c>
    </row>
    <row r="3985" spans="1:14">
      <c r="A3985" s="4">
        <v>44887</v>
      </c>
      <c r="B3985" s="180">
        <v>3.8300000000000001E-2</v>
      </c>
      <c r="C3985" s="180">
        <v>4.4000000000000004E-2</v>
      </c>
      <c r="D3985" s="180">
        <v>4.6799999999999994E-2</v>
      </c>
      <c r="E3985" s="180">
        <v>4.7899999999999998E-2</v>
      </c>
      <c r="F3985" s="180">
        <v>4.4699999999999997E-2</v>
      </c>
      <c r="G3985" s="180">
        <v>4.2699999999999995E-2</v>
      </c>
      <c r="H3985" s="180">
        <v>3.9300000000000002E-2</v>
      </c>
      <c r="I3985" s="180">
        <v>3.8599999999999995E-2</v>
      </c>
      <c r="J3985" s="180">
        <v>3.7599999999999995E-2</v>
      </c>
      <c r="K3985" s="180">
        <v>4.0500000000000001E-2</v>
      </c>
      <c r="L3985" s="180">
        <v>3.8300000000000001E-2</v>
      </c>
      <c r="M3985" s="141">
        <f t="shared" si="16"/>
        <v>-7.0000000000000617E-4</v>
      </c>
      <c r="N3985" s="141">
        <f t="shared" si="17"/>
        <v>-7.1000000000000021E-3</v>
      </c>
    </row>
    <row r="3986" spans="1:14">
      <c r="A3986" s="4">
        <v>44888</v>
      </c>
      <c r="B3986" s="180">
        <v>3.8300000000000001E-2</v>
      </c>
      <c r="C3986" s="180">
        <v>4.4000000000000004E-2</v>
      </c>
      <c r="D3986" s="180">
        <v>4.6699999999999998E-2</v>
      </c>
      <c r="E3986" s="180">
        <v>4.7500000000000001E-2</v>
      </c>
      <c r="F3986" s="180">
        <v>4.4600000000000001E-2</v>
      </c>
      <c r="G3986" s="180">
        <v>4.2300000000000004E-2</v>
      </c>
      <c r="H3986" s="180">
        <v>3.8800000000000001E-2</v>
      </c>
      <c r="I3986" s="180">
        <v>3.8100000000000002E-2</v>
      </c>
      <c r="J3986" s="180">
        <v>3.7100000000000001E-2</v>
      </c>
      <c r="K3986" s="180">
        <v>3.9699999999999999E-2</v>
      </c>
      <c r="L3986" s="180">
        <v>3.7400000000000003E-2</v>
      </c>
      <c r="M3986" s="141">
        <f t="shared" si="16"/>
        <v>-1.1999999999999997E-3</v>
      </c>
      <c r="N3986" s="141">
        <f t="shared" si="17"/>
        <v>-7.4999999999999997E-3</v>
      </c>
    </row>
    <row r="3987" spans="1:14">
      <c r="A3987" s="4">
        <v>44890</v>
      </c>
      <c r="B3987" s="180">
        <v>3.8300000000000001E-2</v>
      </c>
      <c r="C3987" s="180">
        <v>4.41E-2</v>
      </c>
      <c r="D3987" s="180">
        <v>4.6699999999999998E-2</v>
      </c>
      <c r="E3987" s="180">
        <v>4.7599999999999996E-2</v>
      </c>
      <c r="F3987" s="180">
        <v>4.4199999999999996E-2</v>
      </c>
      <c r="G3987" s="180">
        <v>4.2000000000000003E-2</v>
      </c>
      <c r="H3987" s="180">
        <v>3.85E-2</v>
      </c>
      <c r="I3987" s="180">
        <v>3.78E-2</v>
      </c>
      <c r="J3987" s="180">
        <v>3.6799999999999999E-2</v>
      </c>
      <c r="K3987" s="180">
        <v>3.9699999999999999E-2</v>
      </c>
      <c r="L3987" s="180">
        <v>3.7400000000000003E-2</v>
      </c>
      <c r="M3987" s="141">
        <f t="shared" si="16"/>
        <v>-1.5000000000000013E-3</v>
      </c>
      <c r="N3987" s="141">
        <f t="shared" si="17"/>
        <v>-7.3999999999999969E-3</v>
      </c>
    </row>
    <row r="3988" spans="1:14">
      <c r="A3988" s="4">
        <v>44893</v>
      </c>
      <c r="B3988" s="180">
        <v>3.8300000000000001E-2</v>
      </c>
      <c r="C3988" s="180">
        <v>4.41E-2</v>
      </c>
      <c r="D3988" s="180">
        <v>4.7199999999999999E-2</v>
      </c>
      <c r="E3988" s="180">
        <v>4.7599999999999996E-2</v>
      </c>
      <c r="F3988" s="180">
        <v>4.4600000000000001E-2</v>
      </c>
      <c r="G3988" s="180">
        <v>4.2199999999999994E-2</v>
      </c>
      <c r="H3988" s="180">
        <v>3.8800000000000001E-2</v>
      </c>
      <c r="I3988" s="180">
        <v>3.7999999999999999E-2</v>
      </c>
      <c r="J3988" s="180">
        <v>3.6900000000000002E-2</v>
      </c>
      <c r="K3988" s="180">
        <v>3.9699999999999999E-2</v>
      </c>
      <c r="L3988" s="180">
        <v>3.7400000000000003E-2</v>
      </c>
      <c r="M3988" s="141">
        <f t="shared" si="16"/>
        <v>-1.3999999999999985E-3</v>
      </c>
      <c r="N3988" s="141">
        <f t="shared" si="17"/>
        <v>-7.6999999999999985E-3</v>
      </c>
    </row>
    <row r="3989" spans="1:14">
      <c r="A3989" s="4">
        <v>44894</v>
      </c>
      <c r="B3989" s="180">
        <v>3.8300000000000001E-2</v>
      </c>
      <c r="C3989" s="180">
        <v>4.3799999999999999E-2</v>
      </c>
      <c r="D3989" s="180">
        <v>4.7199999999999999E-2</v>
      </c>
      <c r="E3989" s="180">
        <v>4.7800000000000002E-2</v>
      </c>
      <c r="F3989" s="180">
        <v>4.4800000000000006E-2</v>
      </c>
      <c r="G3989" s="180">
        <v>4.24E-2</v>
      </c>
      <c r="H3989" s="180">
        <v>3.9199999999999999E-2</v>
      </c>
      <c r="I3989" s="180">
        <v>3.85E-2</v>
      </c>
      <c r="J3989" s="180">
        <v>3.7499999999999999E-2</v>
      </c>
      <c r="K3989" s="180">
        <v>4.0199999999999993E-2</v>
      </c>
      <c r="L3989" s="180">
        <v>3.8100000000000002E-2</v>
      </c>
      <c r="M3989" s="141">
        <f t="shared" si="16"/>
        <v>-8.000000000000021E-4</v>
      </c>
      <c r="N3989" s="141">
        <f t="shared" si="17"/>
        <v>-7.3000000000000079E-3</v>
      </c>
    </row>
    <row r="3990" spans="1:14">
      <c r="A3990" s="4">
        <v>44895</v>
      </c>
      <c r="B3990" s="180">
        <v>3.8300000000000001E-2</v>
      </c>
      <c r="C3990" s="180">
        <v>4.3700000000000003E-2</v>
      </c>
      <c r="D3990" s="180">
        <v>4.7E-2</v>
      </c>
      <c r="E3990" s="180">
        <v>4.7400000000000005E-2</v>
      </c>
      <c r="F3990" s="180">
        <v>4.3799999999999999E-2</v>
      </c>
      <c r="G3990" s="180">
        <v>4.1299999999999996E-2</v>
      </c>
      <c r="H3990" s="180">
        <v>3.8199999999999998E-2</v>
      </c>
      <c r="I3990" s="180">
        <v>3.7599999999999995E-2</v>
      </c>
      <c r="J3990" s="180">
        <v>3.6799999999999999E-2</v>
      </c>
      <c r="K3990" s="180">
        <v>0.04</v>
      </c>
      <c r="L3990" s="180">
        <v>3.7999999999999999E-2</v>
      </c>
      <c r="M3990" s="141">
        <f t="shared" si="16"/>
        <v>-1.5000000000000013E-3</v>
      </c>
      <c r="N3990" s="141">
        <f t="shared" si="17"/>
        <v>-6.9999999999999993E-3</v>
      </c>
    </row>
    <row r="3991" spans="1:14">
      <c r="A3991" s="4">
        <v>44896</v>
      </c>
      <c r="B3991" s="180">
        <v>3.8300000000000001E-2</v>
      </c>
      <c r="C3991" s="180">
        <v>4.3299999999999998E-2</v>
      </c>
      <c r="D3991" s="180">
        <v>4.6500000000000007E-2</v>
      </c>
      <c r="E3991" s="180">
        <v>4.6600000000000003E-2</v>
      </c>
      <c r="F3991" s="180">
        <v>4.2500000000000003E-2</v>
      </c>
      <c r="G3991" s="180">
        <v>3.9800000000000002E-2</v>
      </c>
      <c r="H3991" s="180">
        <v>3.6799999999999999E-2</v>
      </c>
      <c r="I3991" s="180">
        <v>3.6200000000000003E-2</v>
      </c>
      <c r="J3991" s="180">
        <v>3.5299999999999998E-2</v>
      </c>
      <c r="K3991" s="180">
        <v>3.85E-2</v>
      </c>
      <c r="L3991" s="180">
        <v>3.6400000000000002E-2</v>
      </c>
      <c r="M3991" s="141">
        <f t="shared" si="16"/>
        <v>-3.0000000000000027E-3</v>
      </c>
      <c r="N3991" s="141">
        <f t="shared" si="17"/>
        <v>-7.200000000000005E-3</v>
      </c>
    </row>
    <row r="3992" spans="1:14">
      <c r="A3992" s="4">
        <v>44897</v>
      </c>
      <c r="B3992" s="180">
        <v>3.8300000000000001E-2</v>
      </c>
      <c r="C3992" s="180">
        <v>4.3400000000000001E-2</v>
      </c>
      <c r="D3992" s="180">
        <v>4.6500000000000007E-2</v>
      </c>
      <c r="E3992" s="180">
        <v>4.6900000000000004E-2</v>
      </c>
      <c r="F3992" s="180">
        <v>4.2800000000000005E-2</v>
      </c>
      <c r="G3992" s="180">
        <v>3.9900000000000005E-2</v>
      </c>
      <c r="H3992" s="180">
        <v>3.6699999999999997E-2</v>
      </c>
      <c r="I3992" s="180">
        <v>3.61E-2</v>
      </c>
      <c r="J3992" s="180">
        <v>3.5099999999999999E-2</v>
      </c>
      <c r="K3992" s="180">
        <v>3.7900000000000003E-2</v>
      </c>
      <c r="L3992" s="180">
        <v>3.56E-2</v>
      </c>
      <c r="M3992" s="141">
        <f t="shared" si="16"/>
        <v>-3.2000000000000015E-3</v>
      </c>
      <c r="N3992" s="141">
        <f t="shared" si="17"/>
        <v>-7.7000000000000055E-3</v>
      </c>
    </row>
    <row r="3993" spans="1:14">
      <c r="A3993" s="4">
        <v>44900</v>
      </c>
      <c r="B3993" s="180">
        <v>3.8300000000000001E-2</v>
      </c>
      <c r="C3993" s="180">
        <v>4.36E-2</v>
      </c>
      <c r="D3993" s="180">
        <v>4.7300000000000002E-2</v>
      </c>
      <c r="E3993" s="180">
        <v>4.7699999999999992E-2</v>
      </c>
      <c r="F3993" s="180">
        <v>4.41E-2</v>
      </c>
      <c r="G3993" s="180">
        <v>4.1299999999999996E-2</v>
      </c>
      <c r="H3993" s="180">
        <v>3.7999999999999999E-2</v>
      </c>
      <c r="I3993" s="180">
        <v>3.7200000000000004E-2</v>
      </c>
      <c r="J3993" s="180">
        <v>3.6000000000000004E-2</v>
      </c>
      <c r="K3993" s="180">
        <v>3.8399999999999997E-2</v>
      </c>
      <c r="L3993" s="180">
        <v>3.6200000000000003E-2</v>
      </c>
      <c r="M3993" s="141">
        <f t="shared" si="16"/>
        <v>-2.2999999999999965E-3</v>
      </c>
      <c r="N3993" s="141">
        <f t="shared" si="17"/>
        <v>-8.0999999999999961E-3</v>
      </c>
    </row>
    <row r="3994" spans="1:14">
      <c r="A3994" s="4">
        <v>44901</v>
      </c>
      <c r="B3994" s="180">
        <v>3.8300000000000001E-2</v>
      </c>
      <c r="C3994" s="180">
        <v>4.3700000000000003E-2</v>
      </c>
      <c r="D3994" s="180">
        <v>4.7400000000000005E-2</v>
      </c>
      <c r="E3994" s="180">
        <v>4.7300000000000002E-2</v>
      </c>
      <c r="F3994" s="180">
        <v>4.3400000000000001E-2</v>
      </c>
      <c r="G3994" s="180">
        <v>4.07E-2</v>
      </c>
      <c r="H3994" s="180">
        <v>3.73E-2</v>
      </c>
      <c r="I3994" s="180">
        <v>3.6400000000000002E-2</v>
      </c>
      <c r="J3994" s="180">
        <v>3.5099999999999999E-2</v>
      </c>
      <c r="K3994" s="180">
        <v>3.7699999999999997E-2</v>
      </c>
      <c r="L3994" s="180">
        <v>3.5200000000000002E-2</v>
      </c>
      <c r="M3994" s="141">
        <f t="shared" si="16"/>
        <v>-3.2000000000000015E-3</v>
      </c>
      <c r="N3994" s="141">
        <f t="shared" si="17"/>
        <v>-8.3000000000000018E-3</v>
      </c>
    </row>
    <row r="3995" spans="1:14">
      <c r="A3995" s="4">
        <v>44902</v>
      </c>
      <c r="B3995" s="180">
        <v>3.8300000000000001E-2</v>
      </c>
      <c r="C3995" s="180">
        <v>4.2900000000000001E-2</v>
      </c>
      <c r="D3995" s="180">
        <v>4.7199999999999999E-2</v>
      </c>
      <c r="E3995" s="180">
        <v>4.6699999999999998E-2</v>
      </c>
      <c r="F3995" s="180">
        <v>4.2599999999999999E-2</v>
      </c>
      <c r="G3995" s="180">
        <v>3.9699999999999999E-2</v>
      </c>
      <c r="H3995" s="180">
        <v>3.6200000000000003E-2</v>
      </c>
      <c r="I3995" s="180">
        <v>3.5400000000000001E-2</v>
      </c>
      <c r="J3995" s="180">
        <v>3.4200000000000001E-2</v>
      </c>
      <c r="K3995" s="180">
        <v>3.6600000000000001E-2</v>
      </c>
      <c r="L3995" s="180">
        <v>3.4200000000000001E-2</v>
      </c>
      <c r="M3995" s="141">
        <f t="shared" si="16"/>
        <v>-4.0999999999999995E-3</v>
      </c>
      <c r="N3995" s="141">
        <f t="shared" si="17"/>
        <v>-8.3999999999999977E-3</v>
      </c>
    </row>
    <row r="3996" spans="1:14">
      <c r="A3996" s="4">
        <v>44903</v>
      </c>
      <c r="B3996" s="180">
        <v>3.8300000000000001E-2</v>
      </c>
      <c r="C3996" s="180">
        <v>4.2800000000000005E-2</v>
      </c>
      <c r="D3996" s="180">
        <v>4.7100000000000003E-2</v>
      </c>
      <c r="E3996" s="180">
        <v>4.7100000000000003E-2</v>
      </c>
      <c r="F3996" s="180">
        <v>4.3099999999999999E-2</v>
      </c>
      <c r="G3996" s="180">
        <v>4.0399999999999998E-2</v>
      </c>
      <c r="H3996" s="180">
        <v>3.7100000000000001E-2</v>
      </c>
      <c r="I3996" s="180">
        <v>3.6299999999999999E-2</v>
      </c>
      <c r="J3996" s="180">
        <v>3.4799999999999998E-2</v>
      </c>
      <c r="K3996" s="180">
        <v>3.7100000000000001E-2</v>
      </c>
      <c r="L3996" s="180">
        <v>3.44E-2</v>
      </c>
      <c r="M3996" s="141">
        <f t="shared" si="16"/>
        <v>-3.5000000000000031E-3</v>
      </c>
      <c r="N3996" s="141">
        <f t="shared" si="17"/>
        <v>-8.3000000000000018E-3</v>
      </c>
    </row>
    <row r="3997" spans="1:14">
      <c r="A3997" s="4">
        <v>44904</v>
      </c>
      <c r="B3997" s="180">
        <v>3.8300000000000001E-2</v>
      </c>
      <c r="C3997" s="180">
        <v>4.3099999999999999E-2</v>
      </c>
      <c r="D3997" s="180">
        <v>4.7199999999999999E-2</v>
      </c>
      <c r="E3997" s="180">
        <v>4.7199999999999999E-2</v>
      </c>
      <c r="F3997" s="180">
        <v>4.3299999999999998E-2</v>
      </c>
      <c r="G3997" s="180">
        <v>4.07E-2</v>
      </c>
      <c r="H3997" s="180">
        <v>3.7499999999999999E-2</v>
      </c>
      <c r="I3997" s="180">
        <v>3.6900000000000002E-2</v>
      </c>
      <c r="J3997" s="180">
        <v>3.5699999999999996E-2</v>
      </c>
      <c r="K3997" s="180">
        <v>3.8199999999999998E-2</v>
      </c>
      <c r="L3997" s="180">
        <v>3.56E-2</v>
      </c>
      <c r="M3997" s="141">
        <f t="shared" si="16"/>
        <v>-2.6000000000000051E-3</v>
      </c>
      <c r="N3997" s="141">
        <f t="shared" si="17"/>
        <v>-7.6000000000000026E-3</v>
      </c>
    </row>
    <row r="3998" spans="1:14">
      <c r="A3998" s="4">
        <v>44907</v>
      </c>
      <c r="B3998" s="180">
        <v>3.8300000000000001E-2</v>
      </c>
      <c r="C3998" s="180">
        <v>4.3799999999999999E-2</v>
      </c>
      <c r="D3998" s="180">
        <v>4.7800000000000002E-2</v>
      </c>
      <c r="E3998" s="180">
        <v>4.7500000000000001E-2</v>
      </c>
      <c r="F3998" s="180">
        <v>4.3899999999999995E-2</v>
      </c>
      <c r="G3998" s="180">
        <v>4.0999999999999995E-2</v>
      </c>
      <c r="H3998" s="180">
        <v>3.7999999999999999E-2</v>
      </c>
      <c r="I3998" s="180">
        <v>3.73E-2</v>
      </c>
      <c r="J3998" s="180">
        <v>3.61E-2</v>
      </c>
      <c r="K3998" s="180">
        <v>3.8399999999999997E-2</v>
      </c>
      <c r="L3998" s="180">
        <v>3.5699999999999996E-2</v>
      </c>
      <c r="M3998" s="141">
        <f t="shared" si="16"/>
        <v>-2.2000000000000006E-3</v>
      </c>
      <c r="N3998" s="141">
        <f t="shared" si="17"/>
        <v>-7.7999999999999944E-3</v>
      </c>
    </row>
    <row r="3999" spans="1:14">
      <c r="A3999" s="4">
        <v>44908</v>
      </c>
      <c r="B3999" s="180">
        <v>3.8300000000000001E-2</v>
      </c>
      <c r="C3999" s="180">
        <v>4.3499999999999997E-2</v>
      </c>
      <c r="D3999" s="180">
        <v>4.7E-2</v>
      </c>
      <c r="E3999" s="180">
        <v>4.6399999999999997E-2</v>
      </c>
      <c r="F3999" s="180">
        <v>4.2199999999999994E-2</v>
      </c>
      <c r="G3999" s="180">
        <v>3.9599999999999996E-2</v>
      </c>
      <c r="H3999" s="180">
        <v>3.6600000000000001E-2</v>
      </c>
      <c r="I3999" s="180">
        <v>3.6000000000000004E-2</v>
      </c>
      <c r="J3999" s="180">
        <v>3.5099999999999999E-2</v>
      </c>
      <c r="K3999" s="180">
        <v>3.7400000000000003E-2</v>
      </c>
      <c r="L3999" s="180">
        <v>3.5299999999999998E-2</v>
      </c>
      <c r="M3999" s="141">
        <f t="shared" si="16"/>
        <v>-3.2000000000000015E-3</v>
      </c>
      <c r="N3999" s="141">
        <f t="shared" si="17"/>
        <v>-7.0999999999999952E-3</v>
      </c>
    </row>
    <row r="4000" spans="1:14">
      <c r="A4000" s="4">
        <v>44909</v>
      </c>
      <c r="B4000" s="180">
        <v>3.8300000000000001E-2</v>
      </c>
      <c r="C4000" s="180">
        <v>4.3299999999999998E-2</v>
      </c>
      <c r="D4000" s="180">
        <v>4.6799999999999994E-2</v>
      </c>
      <c r="E4000" s="180">
        <v>4.6399999999999997E-2</v>
      </c>
      <c r="F4000" s="180">
        <v>4.2300000000000004E-2</v>
      </c>
      <c r="G4000" s="180">
        <v>3.9399999999999998E-2</v>
      </c>
      <c r="H4000" s="180">
        <v>3.6400000000000002E-2</v>
      </c>
      <c r="I4000" s="180">
        <v>3.5900000000000001E-2</v>
      </c>
      <c r="J4000" s="180">
        <v>3.49E-2</v>
      </c>
      <c r="K4000" s="180">
        <v>3.7400000000000003E-2</v>
      </c>
      <c r="L4000" s="180">
        <v>3.5200000000000002E-2</v>
      </c>
      <c r="M4000" s="141">
        <f t="shared" si="16"/>
        <v>-3.4000000000000002E-3</v>
      </c>
      <c r="N4000" s="141">
        <f t="shared" si="17"/>
        <v>-7.4000000000000038E-3</v>
      </c>
    </row>
    <row r="4001" spans="1:14">
      <c r="A4001" s="4">
        <v>44910</v>
      </c>
      <c r="B4001" s="180">
        <v>4.3299999999999998E-2</v>
      </c>
      <c r="C4001" s="180">
        <v>4.3400000000000001E-2</v>
      </c>
      <c r="D4001" s="180">
        <v>4.7E-2</v>
      </c>
      <c r="E4001" s="180">
        <v>4.6500000000000007E-2</v>
      </c>
      <c r="F4001" s="180">
        <v>4.2300000000000004E-2</v>
      </c>
      <c r="G4001" s="180">
        <v>3.9599999999999996E-2</v>
      </c>
      <c r="H4001" s="180">
        <v>3.6200000000000003E-2</v>
      </c>
      <c r="I4001" s="180">
        <v>3.56E-2</v>
      </c>
      <c r="J4001" s="180">
        <v>3.44E-2</v>
      </c>
      <c r="K4001" s="180">
        <v>3.6900000000000002E-2</v>
      </c>
      <c r="L4001" s="180">
        <v>3.4799999999999998E-2</v>
      </c>
      <c r="M4001" s="220">
        <f t="shared" si="16"/>
        <v>-8.8999999999999982E-3</v>
      </c>
      <c r="N4001" s="220">
        <f t="shared" si="17"/>
        <v>-7.9000000000000042E-3</v>
      </c>
    </row>
    <row r="4002" spans="1:14">
      <c r="A4002" s="4">
        <v>44911</v>
      </c>
      <c r="B4002" s="180">
        <v>4.3299999999999998E-2</v>
      </c>
      <c r="C4002" s="180">
        <v>4.3099999999999999E-2</v>
      </c>
      <c r="D4002" s="180">
        <v>4.6799999999999994E-2</v>
      </c>
      <c r="E4002" s="180">
        <v>4.6100000000000002E-2</v>
      </c>
      <c r="F4002" s="180">
        <v>4.1700000000000001E-2</v>
      </c>
      <c r="G4002" s="180">
        <v>3.9100000000000003E-2</v>
      </c>
      <c r="H4002" s="180">
        <v>3.61E-2</v>
      </c>
      <c r="I4002" s="180">
        <v>3.5799999999999998E-2</v>
      </c>
      <c r="J4002" s="180">
        <v>3.4799999999999998E-2</v>
      </c>
      <c r="K4002" s="180">
        <v>3.73E-2</v>
      </c>
      <c r="L4002" s="180">
        <v>3.5299999999999998E-2</v>
      </c>
      <c r="M4002" s="141">
        <f t="shared" si="16"/>
        <v>-8.5000000000000006E-3</v>
      </c>
      <c r="N4002" s="141">
        <f t="shared" si="17"/>
        <v>-6.9000000000000034E-3</v>
      </c>
    </row>
    <row r="4003" spans="1:14">
      <c r="A4003" s="4">
        <v>44914</v>
      </c>
      <c r="B4003" s="180">
        <v>4.3299999999999998E-2</v>
      </c>
      <c r="C4003" s="180">
        <v>4.3700000000000003E-2</v>
      </c>
      <c r="D4003" s="180">
        <v>4.7100000000000003E-2</v>
      </c>
      <c r="E4003" s="180">
        <v>4.6399999999999997E-2</v>
      </c>
      <c r="F4003" s="180">
        <v>4.2500000000000003E-2</v>
      </c>
      <c r="G4003" s="180">
        <v>3.9900000000000005E-2</v>
      </c>
      <c r="H4003" s="180">
        <v>3.7000000000000005E-2</v>
      </c>
      <c r="I4003" s="180">
        <v>3.6699999999999997E-2</v>
      </c>
      <c r="J4003" s="180">
        <v>3.5699999999999996E-2</v>
      </c>
      <c r="K4003" s="180">
        <v>3.8199999999999998E-2</v>
      </c>
      <c r="L4003" s="180">
        <v>3.6200000000000003E-2</v>
      </c>
      <c r="M4003" s="141">
        <f t="shared" si="16"/>
        <v>-7.6000000000000026E-3</v>
      </c>
      <c r="N4003" s="141">
        <f t="shared" si="17"/>
        <v>-6.8000000000000074E-3</v>
      </c>
    </row>
    <row r="4004" spans="1:14">
      <c r="A4004" s="4">
        <v>44915</v>
      </c>
      <c r="B4004" s="180">
        <v>4.3299999999999998E-2</v>
      </c>
      <c r="C4004" s="180">
        <v>4.3499999999999997E-2</v>
      </c>
      <c r="D4004" s="180">
        <v>4.7E-2</v>
      </c>
      <c r="E4004" s="180">
        <v>4.6399999999999997E-2</v>
      </c>
      <c r="F4004" s="180">
        <v>4.2500000000000003E-2</v>
      </c>
      <c r="G4004" s="180">
        <v>4.0300000000000002E-2</v>
      </c>
      <c r="H4004" s="180">
        <v>3.7900000000000003E-2</v>
      </c>
      <c r="I4004" s="180">
        <v>3.78E-2</v>
      </c>
      <c r="J4004" s="180">
        <v>3.6900000000000002E-2</v>
      </c>
      <c r="K4004" s="180">
        <v>3.9399999999999998E-2</v>
      </c>
      <c r="L4004" s="180">
        <v>3.7400000000000003E-2</v>
      </c>
      <c r="M4004" s="141">
        <f t="shared" si="16"/>
        <v>-6.399999999999996E-3</v>
      </c>
      <c r="N4004" s="141">
        <f t="shared" si="17"/>
        <v>-5.6000000000000008E-3</v>
      </c>
    </row>
    <row r="4005" spans="1:14">
      <c r="A4005" s="4">
        <v>44916</v>
      </c>
      <c r="B4005" s="180">
        <v>4.3299999999999998E-2</v>
      </c>
      <c r="C4005" s="180">
        <v>4.3299999999999998E-2</v>
      </c>
      <c r="D4005" s="180">
        <v>4.6699999999999998E-2</v>
      </c>
      <c r="E4005" s="180">
        <v>4.5999999999999999E-2</v>
      </c>
      <c r="F4005" s="180">
        <v>4.2099999999999999E-2</v>
      </c>
      <c r="G4005" s="180">
        <v>0.04</v>
      </c>
      <c r="H4005" s="180">
        <v>3.78E-2</v>
      </c>
      <c r="I4005" s="180">
        <v>3.7699999999999997E-2</v>
      </c>
      <c r="J4005" s="180">
        <v>3.6799999999999999E-2</v>
      </c>
      <c r="K4005" s="180">
        <v>3.9300000000000002E-2</v>
      </c>
      <c r="L4005" s="180">
        <v>3.7400000000000003E-2</v>
      </c>
      <c r="M4005" s="141">
        <f t="shared" si="16"/>
        <v>-6.4999999999999988E-3</v>
      </c>
      <c r="N4005" s="141">
        <f t="shared" si="17"/>
        <v>-5.2999999999999992E-3</v>
      </c>
    </row>
    <row r="4006" spans="1:14">
      <c r="A4006" s="4">
        <v>44917</v>
      </c>
      <c r="B4006" s="180">
        <v>4.3299999999999998E-2</v>
      </c>
      <c r="C4006" s="180">
        <v>4.3499999999999997E-2</v>
      </c>
      <c r="D4006" s="180">
        <v>4.6600000000000003E-2</v>
      </c>
      <c r="E4006" s="180">
        <v>4.6399999999999997E-2</v>
      </c>
      <c r="F4006" s="180">
        <v>4.24E-2</v>
      </c>
      <c r="G4006" s="180">
        <v>4.0199999999999993E-2</v>
      </c>
      <c r="H4006" s="180">
        <v>3.7900000000000003E-2</v>
      </c>
      <c r="I4006" s="180">
        <v>3.7699999999999997E-2</v>
      </c>
      <c r="J4006" s="180">
        <v>3.6699999999999997E-2</v>
      </c>
      <c r="K4006" s="180">
        <v>3.9100000000000003E-2</v>
      </c>
      <c r="L4006" s="180">
        <v>3.73E-2</v>
      </c>
      <c r="M4006" s="141">
        <f t="shared" si="16"/>
        <v>-6.6000000000000017E-3</v>
      </c>
      <c r="N4006" s="141">
        <f t="shared" si="17"/>
        <v>-5.7000000000000037E-3</v>
      </c>
    </row>
    <row r="7999" spans="1:2">
      <c r="A7999" s="3">
        <v>44456</v>
      </c>
      <c r="B7999" s="2">
        <v>20.81</v>
      </c>
    </row>
    <row r="8000" spans="1:2">
      <c r="A8000" s="3">
        <v>44459</v>
      </c>
      <c r="B8000" s="2">
        <v>25.71</v>
      </c>
    </row>
    <row r="8001" spans="1:4">
      <c r="A8001" s="3">
        <v>44460</v>
      </c>
      <c r="B8001" s="2">
        <v>24.36</v>
      </c>
    </row>
    <row r="8002" spans="1:4">
      <c r="A8002" s="3">
        <v>44461</v>
      </c>
      <c r="B8002" s="2">
        <v>20.87</v>
      </c>
    </row>
    <row r="8003" spans="1:4">
      <c r="A8003" s="3">
        <v>44462</v>
      </c>
      <c r="B8003" s="2">
        <v>18.63</v>
      </c>
    </row>
    <row r="8004" spans="1:4">
      <c r="A8004" s="3">
        <v>44463</v>
      </c>
      <c r="B8004" s="2">
        <v>17.75</v>
      </c>
    </row>
    <row r="8005" spans="1:4">
      <c r="A8005" s="3">
        <v>44466</v>
      </c>
      <c r="B8005" s="2">
        <v>18.760000000000002</v>
      </c>
    </row>
    <row r="8006" spans="1:4">
      <c r="A8006" s="3">
        <v>44467</v>
      </c>
      <c r="B8006" s="2">
        <v>23.25</v>
      </c>
    </row>
    <row r="8007" spans="1:4">
      <c r="A8007" s="3">
        <v>44468</v>
      </c>
      <c r="B8007" s="2">
        <v>22.56</v>
      </c>
    </row>
    <row r="8008" spans="1:4">
      <c r="A8008" s="3">
        <v>44469</v>
      </c>
      <c r="B8008" s="2">
        <v>23.14</v>
      </c>
      <c r="C8008" t="s">
        <v>324</v>
      </c>
      <c r="D8008">
        <f>AVERAGE(B7944:B8008)</f>
        <v>21.583999999999996</v>
      </c>
    </row>
    <row r="8009" spans="1:4">
      <c r="A8009" s="3">
        <v>44470</v>
      </c>
      <c r="B8009" s="2">
        <v>21.15</v>
      </c>
    </row>
    <row r="8010" spans="1:4">
      <c r="A8010" s="3">
        <v>44473</v>
      </c>
      <c r="B8010" s="2">
        <v>22.96</v>
      </c>
    </row>
    <row r="8011" spans="1:4">
      <c r="A8011" s="3">
        <v>44474</v>
      </c>
      <c r="B8011" s="2">
        <v>21.3</v>
      </c>
    </row>
    <row r="8012" spans="1:4">
      <c r="A8012" s="3">
        <v>44475</v>
      </c>
      <c r="B8012" s="2">
        <v>21</v>
      </c>
    </row>
    <row r="8013" spans="1:4">
      <c r="A8013" s="3">
        <v>44476</v>
      </c>
      <c r="B8013" s="2">
        <v>19.54</v>
      </c>
    </row>
    <row r="8014" spans="1:4">
      <c r="A8014" s="3">
        <v>44477</v>
      </c>
      <c r="B8014" s="2">
        <v>18.77</v>
      </c>
    </row>
    <row r="8015" spans="1:4">
      <c r="A8015" s="3">
        <v>44480</v>
      </c>
      <c r="B8015" s="2">
        <v>20</v>
      </c>
    </row>
    <row r="8016" spans="1:4">
      <c r="A8016" s="3">
        <v>44481</v>
      </c>
      <c r="B8016" s="2">
        <v>19.850000000000001</v>
      </c>
    </row>
    <row r="8017" spans="1:2">
      <c r="A8017" s="3">
        <v>44482</v>
      </c>
      <c r="B8017" s="2">
        <v>18.64</v>
      </c>
    </row>
    <row r="8018" spans="1:2">
      <c r="A8018" s="3">
        <v>44483</v>
      </c>
      <c r="B8018" s="2">
        <v>16.86</v>
      </c>
    </row>
    <row r="8019" spans="1:2">
      <c r="A8019" s="3">
        <v>44484</v>
      </c>
      <c r="B8019" s="2">
        <v>16.3</v>
      </c>
    </row>
    <row r="8020" spans="1:2">
      <c r="A8020" s="3">
        <v>44487</v>
      </c>
      <c r="B8020" s="2">
        <v>16.309999999999999</v>
      </c>
    </row>
    <row r="8021" spans="1:2">
      <c r="A8021" s="3">
        <v>44488</v>
      </c>
      <c r="B8021" s="2">
        <v>15.7</v>
      </c>
    </row>
    <row r="8022" spans="1:2">
      <c r="A8022" s="3">
        <v>44489</v>
      </c>
      <c r="B8022" s="2">
        <v>15.49</v>
      </c>
    </row>
    <row r="8023" spans="1:2">
      <c r="A8023" s="3">
        <v>44490</v>
      </c>
      <c r="B8023" s="2">
        <v>15.01</v>
      </c>
    </row>
    <row r="8024" spans="1:2">
      <c r="A8024" s="3">
        <v>44491</v>
      </c>
      <c r="B8024" s="2">
        <v>15.43</v>
      </c>
    </row>
    <row r="8025" spans="1:2">
      <c r="A8025" s="3">
        <v>44494</v>
      </c>
      <c r="B8025" s="2">
        <v>15.24</v>
      </c>
    </row>
    <row r="8026" spans="1:2">
      <c r="A8026" s="3">
        <v>44495</v>
      </c>
      <c r="B8026" s="2">
        <v>15.98</v>
      </c>
    </row>
    <row r="8027" spans="1:2">
      <c r="A8027" s="3">
        <v>44496</v>
      </c>
      <c r="B8027" s="2">
        <v>16.98</v>
      </c>
    </row>
    <row r="8028" spans="1:2">
      <c r="A8028" s="3">
        <v>44497</v>
      </c>
      <c r="B8028" s="2">
        <v>16.53</v>
      </c>
    </row>
    <row r="8029" spans="1:2">
      <c r="A8029" s="3">
        <v>44498</v>
      </c>
      <c r="B8029" s="2">
        <v>16.260000000000002</v>
      </c>
    </row>
    <row r="8030" spans="1:2">
      <c r="A8030" s="3">
        <v>44501</v>
      </c>
      <c r="B8030" s="2">
        <v>16.41</v>
      </c>
    </row>
    <row r="8031" spans="1:2">
      <c r="A8031" s="3">
        <v>44502</v>
      </c>
      <c r="B8031" s="2">
        <v>16.03</v>
      </c>
    </row>
    <row r="8032" spans="1:2">
      <c r="A8032" s="3">
        <v>44503</v>
      </c>
      <c r="B8032" s="2">
        <v>15.1</v>
      </c>
    </row>
    <row r="8033" spans="1:2">
      <c r="A8033" s="3">
        <v>44504</v>
      </c>
      <c r="B8033" s="2">
        <v>15.44</v>
      </c>
    </row>
    <row r="8034" spans="1:2">
      <c r="A8034" s="3">
        <v>44505</v>
      </c>
      <c r="B8034" s="2">
        <v>16.48</v>
      </c>
    </row>
    <row r="8035" spans="1:2">
      <c r="A8035" s="3">
        <v>44508</v>
      </c>
      <c r="B8035" s="2">
        <v>17.22</v>
      </c>
    </row>
    <row r="8036" spans="1:2">
      <c r="A8036" s="3">
        <v>44509</v>
      </c>
      <c r="B8036" s="2">
        <v>17.78</v>
      </c>
    </row>
    <row r="8037" spans="1:2">
      <c r="A8037" s="3">
        <v>44510</v>
      </c>
      <c r="B8037" s="2">
        <v>18.73</v>
      </c>
    </row>
    <row r="8038" spans="1:2">
      <c r="A8038" s="3">
        <v>44511</v>
      </c>
      <c r="B8038" s="2">
        <v>17.66</v>
      </c>
    </row>
    <row r="8039" spans="1:2">
      <c r="A8039" s="3">
        <v>44512</v>
      </c>
      <c r="B8039" s="2">
        <v>16.29</v>
      </c>
    </row>
    <row r="8040" spans="1:2">
      <c r="A8040" s="3">
        <v>44515</v>
      </c>
      <c r="B8040" s="2">
        <v>16.489999999999998</v>
      </c>
    </row>
    <row r="8041" spans="1:2">
      <c r="A8041" s="3">
        <v>44516</v>
      </c>
      <c r="B8041" s="2">
        <v>16.37</v>
      </c>
    </row>
    <row r="8042" spans="1:2">
      <c r="A8042" s="3">
        <v>44517</v>
      </c>
      <c r="B8042" s="2">
        <v>17.11</v>
      </c>
    </row>
    <row r="8043" spans="1:2">
      <c r="A8043" s="3">
        <v>44518</v>
      </c>
      <c r="B8043" s="2">
        <v>17.59</v>
      </c>
    </row>
    <row r="8044" spans="1:2">
      <c r="A8044" s="3">
        <v>44519</v>
      </c>
      <c r="B8044" s="2">
        <v>17.91</v>
      </c>
    </row>
    <row r="8045" spans="1:2">
      <c r="A8045" s="3">
        <v>44522</v>
      </c>
      <c r="B8045" s="2">
        <v>19.170000000000002</v>
      </c>
    </row>
    <row r="8046" spans="1:2">
      <c r="A8046" s="3">
        <v>44523</v>
      </c>
      <c r="B8046" s="2">
        <v>19.38</v>
      </c>
    </row>
    <row r="8047" spans="1:2">
      <c r="A8047" s="3">
        <v>44524</v>
      </c>
      <c r="B8047" s="2">
        <v>18.579999999999998</v>
      </c>
    </row>
    <row r="8048" spans="1:2">
      <c r="A8048" s="3">
        <v>44526</v>
      </c>
      <c r="B8048" s="2">
        <v>28.62</v>
      </c>
    </row>
    <row r="8049" spans="1:2">
      <c r="A8049" s="3">
        <v>44529</v>
      </c>
      <c r="B8049" s="2">
        <v>22.96</v>
      </c>
    </row>
    <row r="8050" spans="1:2">
      <c r="A8050" s="3">
        <v>44530</v>
      </c>
      <c r="B8050" s="2">
        <v>27.19</v>
      </c>
    </row>
    <row r="8051" spans="1:2">
      <c r="A8051" s="3">
        <v>44531</v>
      </c>
      <c r="B8051" s="2">
        <v>31.12</v>
      </c>
    </row>
    <row r="8052" spans="1:2">
      <c r="A8052" s="3">
        <v>44532</v>
      </c>
      <c r="B8052" s="2">
        <v>27.95</v>
      </c>
    </row>
    <row r="8053" spans="1:2">
      <c r="A8053" s="3">
        <v>44533</v>
      </c>
      <c r="B8053" s="2">
        <v>30.67</v>
      </c>
    </row>
    <row r="8054" spans="1:2">
      <c r="A8054" s="3">
        <v>44536</v>
      </c>
      <c r="B8054" s="2">
        <v>27.18</v>
      </c>
    </row>
    <row r="8055" spans="1:2">
      <c r="A8055" s="3">
        <v>44537</v>
      </c>
      <c r="B8055" s="2">
        <v>21.89</v>
      </c>
    </row>
    <row r="8056" spans="1:2">
      <c r="A8056" s="3">
        <v>44538</v>
      </c>
      <c r="B8056" s="2">
        <v>19.899999999999999</v>
      </c>
    </row>
    <row r="8057" spans="1:2">
      <c r="A8057" s="3">
        <v>44539</v>
      </c>
      <c r="B8057" s="2">
        <v>21.58</v>
      </c>
    </row>
    <row r="8058" spans="1:2">
      <c r="A8058" s="3">
        <v>44540</v>
      </c>
      <c r="B8058" s="2">
        <v>18.690000000000001</v>
      </c>
    </row>
    <row r="8059" spans="1:2">
      <c r="A8059" s="3">
        <v>44543</v>
      </c>
      <c r="B8059" s="2">
        <v>20.309999999999999</v>
      </c>
    </row>
    <row r="8060" spans="1:2">
      <c r="A8060" s="3">
        <v>44544</v>
      </c>
      <c r="B8060" s="2">
        <v>21.89</v>
      </c>
    </row>
    <row r="8061" spans="1:2">
      <c r="A8061" s="3">
        <v>44545</v>
      </c>
      <c r="B8061" s="2">
        <v>19.29</v>
      </c>
    </row>
    <row r="8062" spans="1:2">
      <c r="A8062" s="3">
        <v>44546</v>
      </c>
      <c r="B8062" s="2">
        <v>20.57</v>
      </c>
    </row>
    <row r="8063" spans="1:2">
      <c r="A8063" s="3">
        <v>44547</v>
      </c>
      <c r="B8063" s="2">
        <v>21.57</v>
      </c>
    </row>
    <row r="8064" spans="1:2">
      <c r="A8064" s="3">
        <v>44550</v>
      </c>
      <c r="B8064" s="2">
        <v>22.87</v>
      </c>
    </row>
    <row r="8065" spans="1:4">
      <c r="A8065" s="3">
        <v>44551</v>
      </c>
      <c r="B8065" s="2">
        <v>21.01</v>
      </c>
    </row>
    <row r="8066" spans="1:4">
      <c r="A8066" s="3">
        <v>44552</v>
      </c>
      <c r="B8066" s="2">
        <v>18.63</v>
      </c>
    </row>
    <row r="8067" spans="1:4">
      <c r="A8067" s="3">
        <v>44553</v>
      </c>
      <c r="B8067" s="2">
        <v>17.96</v>
      </c>
    </row>
    <row r="8068" spans="1:4">
      <c r="A8068" s="3">
        <v>44557</v>
      </c>
      <c r="B8068" s="2">
        <v>17.68</v>
      </c>
    </row>
    <row r="8069" spans="1:4">
      <c r="A8069" s="3">
        <v>44558</v>
      </c>
      <c r="B8069" s="2">
        <v>17.54</v>
      </c>
    </row>
    <row r="8070" spans="1:4">
      <c r="A8070" s="3">
        <v>44559</v>
      </c>
      <c r="B8070" s="2">
        <v>16.95</v>
      </c>
    </row>
    <row r="8071" spans="1:4">
      <c r="A8071" s="3">
        <v>44560</v>
      </c>
      <c r="B8071" s="2">
        <v>17.329999999999998</v>
      </c>
    </row>
    <row r="8072" spans="1:4">
      <c r="A8072" s="3">
        <v>44561</v>
      </c>
      <c r="B8072" s="2">
        <v>17.22</v>
      </c>
      <c r="C8072" t="s">
        <v>330</v>
      </c>
      <c r="D8072" s="2">
        <f>AVERAGE(B8008:B8072)</f>
        <v>19.334615384615386</v>
      </c>
    </row>
    <row r="8073" spans="1:4">
      <c r="A8073" s="3">
        <v>44564</v>
      </c>
      <c r="B8073" s="2">
        <v>16.600000000000001</v>
      </c>
    </row>
    <row r="8074" spans="1:4">
      <c r="A8074" s="3">
        <v>44565</v>
      </c>
      <c r="B8074" s="2">
        <v>16.91</v>
      </c>
    </row>
    <row r="8075" spans="1:4">
      <c r="A8075" s="3">
        <v>44566</v>
      </c>
      <c r="B8075" s="2">
        <v>19.73</v>
      </c>
    </row>
    <row r="8076" spans="1:4">
      <c r="A8076" s="3">
        <v>44567</v>
      </c>
      <c r="B8076" s="2">
        <v>19.61</v>
      </c>
    </row>
    <row r="8077" spans="1:4">
      <c r="A8077" s="3">
        <v>44568</v>
      </c>
      <c r="B8077" s="2">
        <v>18.760000000000002</v>
      </c>
    </row>
    <row r="8078" spans="1:4">
      <c r="A8078" s="3">
        <v>44571</v>
      </c>
      <c r="B8078" s="2">
        <v>19.399999999999999</v>
      </c>
    </row>
    <row r="8079" spans="1:4">
      <c r="A8079" s="3">
        <v>44572</v>
      </c>
      <c r="B8079" s="2">
        <v>18.41</v>
      </c>
    </row>
    <row r="8080" spans="1:4">
      <c r="A8080" s="3">
        <v>44573</v>
      </c>
      <c r="B8080" s="2">
        <v>17.62</v>
      </c>
    </row>
    <row r="8081" spans="1:2">
      <c r="A8081" s="3">
        <v>44574</v>
      </c>
      <c r="B8081" s="2">
        <v>20.309999999999999</v>
      </c>
    </row>
    <row r="8082" spans="1:2">
      <c r="A8082" s="3">
        <v>44575</v>
      </c>
      <c r="B8082" s="2">
        <v>19.190000000000001</v>
      </c>
    </row>
    <row r="8083" spans="1:2">
      <c r="A8083" s="3">
        <v>44579</v>
      </c>
      <c r="B8083" s="2">
        <v>22.79</v>
      </c>
    </row>
    <row r="8084" spans="1:2">
      <c r="A8084" s="3">
        <v>44580</v>
      </c>
      <c r="B8084" s="2">
        <v>23.85</v>
      </c>
    </row>
    <row r="8085" spans="1:2">
      <c r="A8085" s="3">
        <v>44581</v>
      </c>
      <c r="B8085" s="2">
        <v>25.59</v>
      </c>
    </row>
    <row r="8086" spans="1:2">
      <c r="A8086" s="3">
        <v>44582</v>
      </c>
      <c r="B8086" s="2">
        <v>28.85</v>
      </c>
    </row>
    <row r="8087" spans="1:2">
      <c r="A8087" s="3">
        <v>44585</v>
      </c>
      <c r="B8087" s="2">
        <v>29.9</v>
      </c>
    </row>
    <row r="8088" spans="1:2">
      <c r="A8088" s="3">
        <v>44586</v>
      </c>
      <c r="B8088" s="2">
        <v>31.16</v>
      </c>
    </row>
    <row r="8089" spans="1:2">
      <c r="A8089" s="3">
        <v>44587</v>
      </c>
      <c r="B8089" s="2">
        <v>31.96</v>
      </c>
    </row>
    <row r="8090" spans="1:2">
      <c r="A8090" s="3">
        <v>44588</v>
      </c>
      <c r="B8090" s="2">
        <v>30.49</v>
      </c>
    </row>
    <row r="8091" spans="1:2">
      <c r="A8091" s="3">
        <v>44589</v>
      </c>
      <c r="B8091" s="2">
        <v>27.66</v>
      </c>
    </row>
    <row r="8092" spans="1:2">
      <c r="A8092" s="3">
        <v>44592</v>
      </c>
      <c r="B8092" s="2">
        <v>24.83</v>
      </c>
    </row>
    <row r="8093" spans="1:2">
      <c r="A8093" s="3">
        <v>44593</v>
      </c>
      <c r="B8093" s="2">
        <v>21.96</v>
      </c>
    </row>
    <row r="8094" spans="1:2">
      <c r="A8094" s="3">
        <v>44594</v>
      </c>
      <c r="B8094" s="2">
        <v>22.09</v>
      </c>
    </row>
    <row r="8095" spans="1:2">
      <c r="A8095" s="3">
        <v>44595</v>
      </c>
      <c r="B8095" s="2">
        <v>24.35</v>
      </c>
    </row>
    <row r="8096" spans="1:2">
      <c r="A8096" s="3">
        <v>44596</v>
      </c>
      <c r="B8096" s="2">
        <v>23.22</v>
      </c>
    </row>
    <row r="8097" spans="1:2">
      <c r="A8097" s="3">
        <v>44599</v>
      </c>
      <c r="B8097" s="2">
        <v>22.86</v>
      </c>
    </row>
    <row r="8098" spans="1:2">
      <c r="A8098" s="3">
        <v>44600</v>
      </c>
      <c r="B8098" s="2">
        <v>21.44</v>
      </c>
    </row>
    <row r="8099" spans="1:2">
      <c r="A8099" s="3">
        <v>44601</v>
      </c>
      <c r="B8099" s="2">
        <v>19.96</v>
      </c>
    </row>
    <row r="8100" spans="1:2">
      <c r="A8100" s="3">
        <v>44602</v>
      </c>
      <c r="B8100" s="2">
        <v>23.91</v>
      </c>
    </row>
    <row r="8101" spans="1:2">
      <c r="A8101" s="3">
        <v>44603</v>
      </c>
      <c r="B8101" s="2">
        <v>27.36</v>
      </c>
    </row>
    <row r="8102" spans="1:2">
      <c r="A8102" s="3">
        <v>44606</v>
      </c>
      <c r="B8102" s="2">
        <v>28.33</v>
      </c>
    </row>
    <row r="8103" spans="1:2">
      <c r="A8103" s="3">
        <v>44607</v>
      </c>
      <c r="B8103" s="2">
        <v>25.7</v>
      </c>
    </row>
    <row r="8104" spans="1:2">
      <c r="A8104" s="3">
        <v>44608</v>
      </c>
      <c r="B8104" s="2">
        <v>24.29</v>
      </c>
    </row>
    <row r="8105" spans="1:2">
      <c r="A8105" s="3">
        <v>44609</v>
      </c>
      <c r="B8105" s="2">
        <v>28.11</v>
      </c>
    </row>
    <row r="8106" spans="1:2">
      <c r="A8106" s="3">
        <v>44610</v>
      </c>
      <c r="B8106" s="2">
        <v>27.75</v>
      </c>
    </row>
    <row r="8107" spans="1:2">
      <c r="A8107" s="3">
        <v>44614</v>
      </c>
      <c r="B8107" s="2">
        <v>28.81</v>
      </c>
    </row>
    <row r="8108" spans="1:2">
      <c r="A8108" s="3">
        <v>44615</v>
      </c>
      <c r="B8108" s="2">
        <v>31.02</v>
      </c>
    </row>
    <row r="8109" spans="1:2">
      <c r="A8109" s="3">
        <v>44616</v>
      </c>
      <c r="B8109" s="2">
        <v>30.32</v>
      </c>
    </row>
    <row r="8110" spans="1:2">
      <c r="A8110" s="3">
        <v>44617</v>
      </c>
      <c r="B8110" s="2">
        <v>27.59</v>
      </c>
    </row>
    <row r="8111" spans="1:2">
      <c r="A8111" s="3">
        <v>44620</v>
      </c>
      <c r="B8111" s="2">
        <v>30.15</v>
      </c>
    </row>
    <row r="8112" spans="1:2">
      <c r="A8112" s="3">
        <v>44621</v>
      </c>
      <c r="B8112" s="2">
        <v>33.32</v>
      </c>
    </row>
    <row r="8113" spans="1:2">
      <c r="A8113" s="3">
        <v>44622</v>
      </c>
      <c r="B8113" s="2">
        <v>30.74</v>
      </c>
    </row>
    <row r="8114" spans="1:2">
      <c r="A8114" s="3">
        <v>44623</v>
      </c>
      <c r="B8114" s="2">
        <v>30.48</v>
      </c>
    </row>
    <row r="8115" spans="1:2">
      <c r="A8115" s="3">
        <v>44624</v>
      </c>
      <c r="B8115" s="2">
        <v>31.98</v>
      </c>
    </row>
    <row r="8116" spans="1:2">
      <c r="A8116" s="3">
        <v>44627</v>
      </c>
      <c r="B8116" s="2">
        <v>36.450000000000003</v>
      </c>
    </row>
    <row r="8117" spans="1:2">
      <c r="A8117" s="3">
        <v>44628</v>
      </c>
      <c r="B8117" s="2">
        <v>35.130000000000003</v>
      </c>
    </row>
    <row r="8118" spans="1:2">
      <c r="A8118" s="3">
        <v>44629</v>
      </c>
      <c r="B8118" s="2">
        <v>32.450000000000003</v>
      </c>
    </row>
    <row r="8119" spans="1:2">
      <c r="A8119" s="3">
        <v>44630</v>
      </c>
      <c r="B8119" s="2">
        <v>30.23</v>
      </c>
    </row>
    <row r="8120" spans="1:2">
      <c r="A8120" s="3">
        <v>44631</v>
      </c>
      <c r="B8120" s="2">
        <v>30.75</v>
      </c>
    </row>
    <row r="8121" spans="1:2">
      <c r="A8121" s="3">
        <v>44634</v>
      </c>
      <c r="B8121" s="2">
        <v>31.77</v>
      </c>
    </row>
    <row r="8122" spans="1:2">
      <c r="A8122" s="3">
        <v>44635</v>
      </c>
      <c r="B8122" s="2">
        <v>29.83</v>
      </c>
    </row>
    <row r="8123" spans="1:2">
      <c r="A8123" s="3">
        <v>44636</v>
      </c>
      <c r="B8123" s="2">
        <v>26.67</v>
      </c>
    </row>
    <row r="8124" spans="1:2">
      <c r="A8124" s="3">
        <v>44637</v>
      </c>
      <c r="B8124" s="2">
        <v>25.67</v>
      </c>
    </row>
    <row r="8125" spans="1:2">
      <c r="A8125" s="3">
        <v>44638</v>
      </c>
      <c r="B8125" s="2">
        <v>23.87</v>
      </c>
    </row>
    <row r="8126" spans="1:2">
      <c r="A8126" s="3">
        <v>44641</v>
      </c>
      <c r="B8126" s="2">
        <v>23.53</v>
      </c>
    </row>
    <row r="8127" spans="1:2">
      <c r="A8127" s="3">
        <v>44642</v>
      </c>
      <c r="B8127" s="2">
        <v>22.94</v>
      </c>
    </row>
    <row r="8128" spans="1:2">
      <c r="A8128" s="3">
        <v>44643</v>
      </c>
      <c r="B8128" s="2">
        <v>23.57</v>
      </c>
    </row>
    <row r="8129" spans="1:4">
      <c r="A8129" s="3">
        <v>44644</v>
      </c>
      <c r="B8129" s="2">
        <v>21.67</v>
      </c>
    </row>
    <row r="8130" spans="1:4">
      <c r="A8130" s="3">
        <v>44645</v>
      </c>
      <c r="B8130" s="2">
        <v>20.81</v>
      </c>
    </row>
    <row r="8131" spans="1:4">
      <c r="A8131" s="3">
        <v>44648</v>
      </c>
      <c r="B8131" s="2">
        <v>19.63</v>
      </c>
    </row>
    <row r="8132" spans="1:4">
      <c r="A8132" s="3">
        <v>44649</v>
      </c>
      <c r="B8132" s="2">
        <v>18.899999999999999</v>
      </c>
    </row>
    <row r="8133" spans="1:4">
      <c r="A8133" s="3">
        <v>44650</v>
      </c>
      <c r="B8133" s="2">
        <v>19.329999999999998</v>
      </c>
    </row>
    <row r="8134" spans="1:4">
      <c r="A8134" s="3">
        <v>44651</v>
      </c>
      <c r="B8134" s="2">
        <v>20.56</v>
      </c>
      <c r="C8134" t="s">
        <v>331</v>
      </c>
      <c r="D8134" s="2">
        <f>AVERAGE(B8072:B8134)</f>
        <v>25.24349206349207</v>
      </c>
    </row>
    <row r="8135" spans="1:4">
      <c r="A8135" s="3">
        <v>44652</v>
      </c>
      <c r="B8135" s="2">
        <v>19.63</v>
      </c>
    </row>
    <row r="8136" spans="1:4">
      <c r="A8136" s="3">
        <v>44655</v>
      </c>
      <c r="B8136" s="2">
        <v>18.57</v>
      </c>
    </row>
    <row r="8137" spans="1:4">
      <c r="A8137" s="3">
        <v>44656</v>
      </c>
      <c r="B8137" s="2">
        <v>21.03</v>
      </c>
    </row>
    <row r="8138" spans="1:4">
      <c r="A8138" s="3">
        <v>44657</v>
      </c>
      <c r="B8138" s="2">
        <v>22.1</v>
      </c>
    </row>
    <row r="8139" spans="1:4">
      <c r="A8139" s="3">
        <v>44658</v>
      </c>
      <c r="B8139" s="2">
        <v>21.55</v>
      </c>
    </row>
    <row r="8140" spans="1:4">
      <c r="A8140" s="3">
        <v>44659</v>
      </c>
      <c r="B8140" s="2">
        <v>21.16</v>
      </c>
    </row>
    <row r="8141" spans="1:4">
      <c r="A8141" s="3">
        <v>44662</v>
      </c>
      <c r="B8141" s="2">
        <v>24.37</v>
      </c>
    </row>
    <row r="8142" spans="1:4">
      <c r="A8142" s="3">
        <v>44663</v>
      </c>
      <c r="B8142" s="2">
        <v>24.26</v>
      </c>
    </row>
    <row r="8143" spans="1:4">
      <c r="A8143" s="3">
        <v>44664</v>
      </c>
      <c r="B8143" s="2">
        <v>21.82</v>
      </c>
    </row>
    <row r="8144" spans="1:4">
      <c r="A8144" s="3">
        <v>44665</v>
      </c>
      <c r="B8144" s="2">
        <v>22.7</v>
      </c>
    </row>
    <row r="8145" spans="1:2">
      <c r="A8145" s="3">
        <v>44669</v>
      </c>
      <c r="B8145" s="2">
        <v>22.17</v>
      </c>
    </row>
    <row r="8146" spans="1:2">
      <c r="A8146" s="3">
        <v>44670</v>
      </c>
      <c r="B8146" s="2">
        <v>21.37</v>
      </c>
    </row>
    <row r="8147" spans="1:2">
      <c r="A8147" s="3">
        <v>44671</v>
      </c>
      <c r="B8147" s="2">
        <v>20.32</v>
      </c>
    </row>
    <row r="8148" spans="1:2">
      <c r="A8148" s="3">
        <v>44672</v>
      </c>
      <c r="B8148" s="2">
        <v>22.68</v>
      </c>
    </row>
    <row r="8149" spans="1:2">
      <c r="A8149" s="3">
        <v>44673</v>
      </c>
      <c r="B8149" s="2">
        <v>28.21</v>
      </c>
    </row>
    <row r="8150" spans="1:2">
      <c r="A8150" s="3">
        <v>44676</v>
      </c>
      <c r="B8150" s="2">
        <v>27.02</v>
      </c>
    </row>
    <row r="8151" spans="1:2">
      <c r="A8151" s="3">
        <v>44677</v>
      </c>
      <c r="B8151" s="2">
        <v>33.520000000000003</v>
      </c>
    </row>
    <row r="8152" spans="1:2">
      <c r="A8152" s="3">
        <v>44678</v>
      </c>
      <c r="B8152" s="2">
        <v>31.6</v>
      </c>
    </row>
    <row r="8153" spans="1:2">
      <c r="A8153" s="3">
        <v>44679</v>
      </c>
      <c r="B8153" s="2">
        <v>29.99</v>
      </c>
    </row>
    <row r="8154" spans="1:2">
      <c r="A8154" s="3">
        <v>44680</v>
      </c>
      <c r="B8154" s="2">
        <v>33.4</v>
      </c>
    </row>
    <row r="8155" spans="1:2">
      <c r="A8155" s="3">
        <v>44683</v>
      </c>
      <c r="B8155" s="2">
        <v>32.340000000000003</v>
      </c>
    </row>
    <row r="8156" spans="1:2">
      <c r="A8156" s="3">
        <v>44684</v>
      </c>
      <c r="B8156" s="2">
        <v>29.25</v>
      </c>
    </row>
    <row r="8157" spans="1:2">
      <c r="A8157" s="3">
        <v>44685</v>
      </c>
      <c r="B8157" s="2">
        <v>25.42</v>
      </c>
    </row>
    <row r="8158" spans="1:2">
      <c r="A8158" s="3">
        <v>44686</v>
      </c>
      <c r="B8158" s="2">
        <v>31.2</v>
      </c>
    </row>
    <row r="8159" spans="1:2">
      <c r="A8159" s="3">
        <v>44687</v>
      </c>
      <c r="B8159" s="2">
        <v>30.19</v>
      </c>
    </row>
    <row r="8160" spans="1:2">
      <c r="A8160" s="3">
        <v>44690</v>
      </c>
      <c r="B8160" s="2">
        <v>34.75</v>
      </c>
    </row>
    <row r="8161" spans="1:2">
      <c r="A8161" s="3">
        <v>44691</v>
      </c>
      <c r="B8161" s="2">
        <v>32.99</v>
      </c>
    </row>
    <row r="8162" spans="1:2">
      <c r="A8162" s="3">
        <v>44692</v>
      </c>
      <c r="B8162" s="2">
        <v>32.56</v>
      </c>
    </row>
    <row r="8163" spans="1:2">
      <c r="A8163" s="3">
        <v>44693</v>
      </c>
      <c r="B8163" s="2">
        <v>31.77</v>
      </c>
    </row>
    <row r="8164" spans="1:2">
      <c r="A8164" s="3">
        <v>44694</v>
      </c>
      <c r="B8164" s="2">
        <v>28.87</v>
      </c>
    </row>
    <row r="8165" spans="1:2">
      <c r="A8165" s="3">
        <v>44697</v>
      </c>
      <c r="B8165" s="2">
        <v>27.47</v>
      </c>
    </row>
    <row r="8166" spans="1:2">
      <c r="A8166" s="3">
        <v>44698</v>
      </c>
      <c r="B8166" s="2">
        <v>26.1</v>
      </c>
    </row>
    <row r="8167" spans="1:2">
      <c r="A8167" s="3">
        <v>44699</v>
      </c>
      <c r="B8167" s="2">
        <v>30.96</v>
      </c>
    </row>
    <row r="8168" spans="1:2">
      <c r="A8168" s="3">
        <v>44700</v>
      </c>
      <c r="B8168" s="2">
        <v>29.35</v>
      </c>
    </row>
    <row r="8169" spans="1:2">
      <c r="A8169" s="3">
        <v>44701</v>
      </c>
      <c r="B8169" s="2">
        <v>29.43</v>
      </c>
    </row>
    <row r="8170" spans="1:2">
      <c r="A8170" s="3">
        <v>44704</v>
      </c>
      <c r="B8170" s="2">
        <v>28.48</v>
      </c>
    </row>
    <row r="8171" spans="1:2">
      <c r="A8171" s="3">
        <v>44705</v>
      </c>
      <c r="B8171" s="2">
        <v>29.45</v>
      </c>
    </row>
    <row r="8172" spans="1:2">
      <c r="A8172" s="3">
        <v>44706</v>
      </c>
      <c r="B8172" s="2">
        <v>28.37</v>
      </c>
    </row>
    <row r="8173" spans="1:2">
      <c r="A8173" s="3">
        <v>44707</v>
      </c>
      <c r="B8173" s="2">
        <v>27.5</v>
      </c>
    </row>
    <row r="8174" spans="1:2">
      <c r="A8174" s="3">
        <v>44708</v>
      </c>
      <c r="B8174" s="2">
        <v>25.72</v>
      </c>
    </row>
    <row r="8175" spans="1:2">
      <c r="A8175" s="3">
        <v>44711</v>
      </c>
      <c r="B8175" s="2">
        <v>26.54</v>
      </c>
    </row>
    <row r="8176" spans="1:2">
      <c r="A8176" s="3">
        <v>44712</v>
      </c>
      <c r="B8176" s="2">
        <v>26.19</v>
      </c>
    </row>
    <row r="8177" spans="1:2">
      <c r="A8177" s="3">
        <v>44713</v>
      </c>
      <c r="B8177" s="2">
        <v>25.69</v>
      </c>
    </row>
    <row r="8178" spans="1:2">
      <c r="A8178" s="3">
        <v>44714</v>
      </c>
      <c r="B8178" s="2">
        <v>24.72</v>
      </c>
    </row>
    <row r="8179" spans="1:2">
      <c r="A8179" s="3">
        <v>44715</v>
      </c>
      <c r="B8179" s="2">
        <v>24.79</v>
      </c>
    </row>
    <row r="8180" spans="1:2">
      <c r="A8180" s="3">
        <v>44718</v>
      </c>
      <c r="B8180" s="2">
        <v>25.07</v>
      </c>
    </row>
    <row r="8181" spans="1:2">
      <c r="A8181" s="3">
        <v>44719</v>
      </c>
      <c r="B8181" s="2">
        <v>24.02</v>
      </c>
    </row>
    <row r="8182" spans="1:2">
      <c r="A8182" s="3">
        <v>44720</v>
      </c>
      <c r="B8182" s="2">
        <v>23.96</v>
      </c>
    </row>
    <row r="8183" spans="1:2">
      <c r="A8183" s="3">
        <v>44721</v>
      </c>
      <c r="B8183" s="2">
        <v>26.09</v>
      </c>
    </row>
    <row r="8184" spans="1:2">
      <c r="A8184" s="3">
        <v>44722</v>
      </c>
      <c r="B8184" s="2">
        <v>27.75</v>
      </c>
    </row>
    <row r="8185" spans="1:2">
      <c r="A8185" s="3">
        <v>44725</v>
      </c>
      <c r="B8185" s="2">
        <v>34.020000000000003</v>
      </c>
    </row>
    <row r="8186" spans="1:2">
      <c r="A8186" s="3">
        <v>44726</v>
      </c>
      <c r="B8186" s="2">
        <v>32.69</v>
      </c>
    </row>
    <row r="8187" spans="1:2">
      <c r="A8187" s="3">
        <v>44727</v>
      </c>
      <c r="B8187" s="2">
        <v>29.62</v>
      </c>
    </row>
    <row r="8188" spans="1:2">
      <c r="A8188" s="3">
        <v>44728</v>
      </c>
      <c r="B8188" s="2">
        <v>32.950000000000003</v>
      </c>
    </row>
    <row r="8189" spans="1:2">
      <c r="A8189" s="3">
        <v>44729</v>
      </c>
      <c r="B8189" s="2">
        <v>31.13</v>
      </c>
    </row>
    <row r="8190" spans="1:2">
      <c r="A8190" s="3">
        <v>44732</v>
      </c>
      <c r="B8190" s="2">
        <v>31.03</v>
      </c>
    </row>
    <row r="8191" spans="1:2">
      <c r="A8191" s="3">
        <v>44733</v>
      </c>
      <c r="B8191" s="2">
        <v>30.19</v>
      </c>
    </row>
    <row r="8192" spans="1:2">
      <c r="A8192" s="3">
        <v>44734</v>
      </c>
      <c r="B8192" s="2">
        <v>28.95</v>
      </c>
    </row>
    <row r="8193" spans="1:4">
      <c r="A8193" s="3">
        <v>44735</v>
      </c>
      <c r="B8193" s="2">
        <v>29.05</v>
      </c>
    </row>
    <row r="8194" spans="1:4">
      <c r="A8194" s="3">
        <v>44736</v>
      </c>
      <c r="B8194" s="2">
        <v>27.23</v>
      </c>
    </row>
    <row r="8195" spans="1:4">
      <c r="A8195" s="3">
        <v>44739</v>
      </c>
      <c r="B8195" s="2">
        <v>26.95</v>
      </c>
    </row>
    <row r="8196" spans="1:4">
      <c r="A8196" s="3">
        <v>44740</v>
      </c>
      <c r="B8196" s="2">
        <v>28.36</v>
      </c>
    </row>
    <row r="8197" spans="1:4">
      <c r="A8197" s="3">
        <v>44741</v>
      </c>
      <c r="B8197" s="2">
        <v>28.16</v>
      </c>
    </row>
    <row r="8198" spans="1:4">
      <c r="A8198" s="3">
        <v>44742</v>
      </c>
      <c r="B8198" s="2">
        <v>28.71</v>
      </c>
      <c r="C8198" t="s">
        <v>332</v>
      </c>
      <c r="D8198" s="2">
        <f>AVERAGE(B8134:B8198)</f>
        <v>27.293230769230771</v>
      </c>
    </row>
    <row r="8199" spans="1:4">
      <c r="A8199" s="3">
        <v>44743</v>
      </c>
      <c r="B8199" s="2">
        <v>26.7</v>
      </c>
    </row>
    <row r="8200" spans="1:4">
      <c r="A8200" s="3">
        <v>44746</v>
      </c>
      <c r="B8200" s="2">
        <v>27.53</v>
      </c>
    </row>
    <row r="8201" spans="1:4">
      <c r="A8201" s="3">
        <v>44747</v>
      </c>
      <c r="B8201" s="2">
        <v>27.54</v>
      </c>
    </row>
    <row r="8202" spans="1:4">
      <c r="A8202" s="3">
        <v>44748</v>
      </c>
      <c r="B8202" s="2">
        <v>26.73</v>
      </c>
    </row>
    <row r="8203" spans="1:4">
      <c r="A8203" s="3">
        <v>44749</v>
      </c>
      <c r="B8203" s="2">
        <v>26.08</v>
      </c>
    </row>
    <row r="8204" spans="1:4">
      <c r="A8204" s="3">
        <v>44750</v>
      </c>
      <c r="B8204" s="2">
        <v>24.64</v>
      </c>
    </row>
    <row r="8205" spans="1:4">
      <c r="A8205" s="3">
        <v>44753</v>
      </c>
      <c r="B8205" s="2">
        <v>26.17</v>
      </c>
    </row>
    <row r="8206" spans="1:4">
      <c r="A8206" s="3">
        <v>44754</v>
      </c>
      <c r="B8206" s="2">
        <v>27.29</v>
      </c>
    </row>
    <row r="8207" spans="1:4">
      <c r="A8207" s="3">
        <v>44755</v>
      </c>
      <c r="B8207" s="2">
        <v>26.82</v>
      </c>
    </row>
    <row r="8208" spans="1:4">
      <c r="A8208" s="3">
        <v>44756</v>
      </c>
      <c r="B8208" s="2">
        <v>26.4</v>
      </c>
    </row>
    <row r="8209" spans="1:2">
      <c r="A8209" s="3">
        <v>44757</v>
      </c>
      <c r="B8209" s="2">
        <v>24.23</v>
      </c>
    </row>
    <row r="8210" spans="1:2">
      <c r="A8210" s="3">
        <v>44760</v>
      </c>
      <c r="B8210" s="2">
        <v>25.3</v>
      </c>
    </row>
    <row r="8211" spans="1:2">
      <c r="A8211" s="3">
        <v>44761</v>
      </c>
      <c r="B8211" s="2">
        <v>24.5</v>
      </c>
    </row>
    <row r="8212" spans="1:2">
      <c r="A8212" s="3">
        <v>44762</v>
      </c>
      <c r="B8212" s="2">
        <v>23.88</v>
      </c>
    </row>
    <row r="8213" spans="1:2">
      <c r="A8213" s="3">
        <v>44763</v>
      </c>
      <c r="B8213" s="2">
        <v>23.11</v>
      </c>
    </row>
    <row r="8214" spans="1:2">
      <c r="A8214" s="3">
        <v>44764</v>
      </c>
      <c r="B8214" s="2">
        <v>23.03</v>
      </c>
    </row>
    <row r="8215" spans="1:2">
      <c r="A8215" s="3">
        <v>44767</v>
      </c>
      <c r="B8215" s="2">
        <v>23.36</v>
      </c>
    </row>
    <row r="8216" spans="1:2">
      <c r="A8216" s="3">
        <v>44768</v>
      </c>
      <c r="B8216" s="2">
        <v>24.69</v>
      </c>
    </row>
    <row r="8217" spans="1:2">
      <c r="A8217" s="3">
        <v>44769</v>
      </c>
      <c r="B8217" s="2">
        <v>23.24</v>
      </c>
    </row>
    <row r="8218" spans="1:2">
      <c r="A8218" s="3">
        <v>44770</v>
      </c>
      <c r="B8218" s="2">
        <v>22.33</v>
      </c>
    </row>
    <row r="8219" spans="1:2">
      <c r="A8219" s="3">
        <v>44771</v>
      </c>
      <c r="B8219" s="2">
        <v>21.33</v>
      </c>
    </row>
    <row r="8220" spans="1:2">
      <c r="A8220" s="3">
        <v>44774</v>
      </c>
      <c r="B8220" s="2">
        <v>22.84</v>
      </c>
    </row>
    <row r="8221" spans="1:2">
      <c r="A8221" s="3">
        <v>44775</v>
      </c>
      <c r="B8221" s="2">
        <v>23.93</v>
      </c>
    </row>
    <row r="8222" spans="1:2">
      <c r="A8222" s="3">
        <v>44776</v>
      </c>
      <c r="B8222" s="2">
        <v>21.95</v>
      </c>
    </row>
    <row r="8223" spans="1:2">
      <c r="A8223" s="3">
        <v>44777</v>
      </c>
      <c r="B8223" s="2">
        <v>21.44</v>
      </c>
    </row>
    <row r="8224" spans="1:2">
      <c r="A8224" s="3">
        <v>44778</v>
      </c>
      <c r="B8224" s="2">
        <v>21.15</v>
      </c>
    </row>
    <row r="8225" spans="1:2">
      <c r="A8225" s="3">
        <v>44781</v>
      </c>
      <c r="B8225" s="2">
        <v>21.29</v>
      </c>
    </row>
    <row r="8226" spans="1:2">
      <c r="A8226" s="3">
        <v>44782</v>
      </c>
      <c r="B8226" s="2">
        <v>21.77</v>
      </c>
    </row>
    <row r="8227" spans="1:2">
      <c r="A8227" s="3">
        <v>44783</v>
      </c>
      <c r="B8227" s="2">
        <v>19.739999999999998</v>
      </c>
    </row>
    <row r="8228" spans="1:2">
      <c r="A8228" s="3">
        <v>44784</v>
      </c>
      <c r="B8228" s="2">
        <v>20.2</v>
      </c>
    </row>
    <row r="8229" spans="1:2">
      <c r="A8229" s="3">
        <v>44785</v>
      </c>
      <c r="B8229" s="2">
        <v>19.53</v>
      </c>
    </row>
    <row r="8230" spans="1:2">
      <c r="A8230" s="3">
        <v>44788</v>
      </c>
      <c r="B8230" s="2">
        <v>19.95</v>
      </c>
    </row>
    <row r="8231" spans="1:2">
      <c r="A8231" s="3">
        <v>44789</v>
      </c>
      <c r="B8231" s="2">
        <v>19.690000000000001</v>
      </c>
    </row>
    <row r="8232" spans="1:2">
      <c r="A8232" s="3">
        <v>44790</v>
      </c>
      <c r="B8232" s="2">
        <v>19.899999999999999</v>
      </c>
    </row>
    <row r="8233" spans="1:2">
      <c r="A8233" s="3">
        <v>44791</v>
      </c>
      <c r="B8233" s="2">
        <v>19.559999999999999</v>
      </c>
    </row>
    <row r="8234" spans="1:2">
      <c r="A8234" s="3">
        <v>44792</v>
      </c>
      <c r="B8234" s="2">
        <v>20.6</v>
      </c>
    </row>
    <row r="8235" spans="1:2">
      <c r="A8235" s="3">
        <v>44795</v>
      </c>
      <c r="B8235" s="2">
        <v>23.8</v>
      </c>
    </row>
    <row r="8236" spans="1:2">
      <c r="A8236" s="3">
        <v>44796</v>
      </c>
      <c r="B8236" s="2">
        <v>24.11</v>
      </c>
    </row>
    <row r="8237" spans="1:2">
      <c r="A8237" s="3">
        <v>44797</v>
      </c>
      <c r="B8237" s="2">
        <v>22.82</v>
      </c>
    </row>
    <row r="8238" spans="1:2">
      <c r="A8238" s="3">
        <v>44798</v>
      </c>
      <c r="B8238" s="2">
        <v>21.78</v>
      </c>
    </row>
    <row r="8239" spans="1:2">
      <c r="A8239" s="3">
        <v>44799</v>
      </c>
      <c r="B8239" s="2">
        <v>25.56</v>
      </c>
    </row>
    <row r="8240" spans="1:2">
      <c r="A8240" s="3">
        <v>44802</v>
      </c>
      <c r="B8240" s="2">
        <v>26.21</v>
      </c>
    </row>
    <row r="8241" spans="1:2">
      <c r="A8241" s="3">
        <v>44803</v>
      </c>
      <c r="B8241" s="2">
        <v>26.21</v>
      </c>
    </row>
    <row r="8242" spans="1:2">
      <c r="A8242" s="3">
        <v>44804</v>
      </c>
      <c r="B8242" s="2">
        <v>25.87</v>
      </c>
    </row>
    <row r="8243" spans="1:2">
      <c r="A8243" s="3">
        <v>44805</v>
      </c>
      <c r="B8243" s="2">
        <v>25.56</v>
      </c>
    </row>
    <row r="8244" spans="1:2">
      <c r="A8244" s="3">
        <v>44806</v>
      </c>
      <c r="B8244" s="2">
        <v>25.47</v>
      </c>
    </row>
    <row r="8245" spans="1:2">
      <c r="A8245" s="3">
        <v>44809</v>
      </c>
      <c r="B8245" s="2">
        <v>25.99</v>
      </c>
    </row>
    <row r="8246" spans="1:2">
      <c r="A8246" s="3">
        <v>44810</v>
      </c>
      <c r="B8246" s="2">
        <v>26.91</v>
      </c>
    </row>
    <row r="8247" spans="1:2">
      <c r="A8247" s="3">
        <v>44811</v>
      </c>
      <c r="B8247" s="2">
        <v>24.64</v>
      </c>
    </row>
    <row r="8248" spans="1:2">
      <c r="A8248" s="3">
        <v>44812</v>
      </c>
      <c r="B8248" s="2">
        <v>23.61</v>
      </c>
    </row>
    <row r="8249" spans="1:2">
      <c r="A8249" s="3">
        <v>44813</v>
      </c>
      <c r="B8249" s="2">
        <v>22.79</v>
      </c>
    </row>
    <row r="8250" spans="1:2">
      <c r="A8250" s="3">
        <v>44816</v>
      </c>
      <c r="B8250" s="2">
        <v>23.87</v>
      </c>
    </row>
    <row r="8251" spans="1:2">
      <c r="A8251" s="3">
        <v>44817</v>
      </c>
      <c r="B8251" s="2">
        <v>27.27</v>
      </c>
    </row>
    <row r="8252" spans="1:2">
      <c r="A8252" s="3">
        <v>44818</v>
      </c>
      <c r="B8252" s="2">
        <v>26.16</v>
      </c>
    </row>
    <row r="8253" spans="1:2">
      <c r="A8253" s="3">
        <v>44819</v>
      </c>
      <c r="B8253" s="2">
        <v>26.27</v>
      </c>
    </row>
    <row r="8254" spans="1:2">
      <c r="A8254" s="3">
        <v>44820</v>
      </c>
      <c r="B8254" s="2">
        <v>26.3</v>
      </c>
    </row>
    <row r="8255" spans="1:2">
      <c r="A8255" s="3">
        <v>44823</v>
      </c>
      <c r="B8255" s="2">
        <v>25.76</v>
      </c>
    </row>
    <row r="8256" spans="1:2">
      <c r="A8256" s="3">
        <v>44824</v>
      </c>
      <c r="B8256" s="2">
        <v>27.16</v>
      </c>
    </row>
    <row r="8257" spans="1:4">
      <c r="A8257" s="3">
        <v>44825</v>
      </c>
      <c r="B8257" s="2">
        <v>27.99</v>
      </c>
    </row>
    <row r="8258" spans="1:4">
      <c r="A8258" s="3">
        <v>44826</v>
      </c>
      <c r="B8258" s="2">
        <v>27.35</v>
      </c>
    </row>
    <row r="8259" spans="1:4">
      <c r="A8259" s="3">
        <v>44827</v>
      </c>
      <c r="B8259" s="2">
        <v>29.92</v>
      </c>
    </row>
    <row r="8260" spans="1:4">
      <c r="A8260" s="3">
        <v>44830</v>
      </c>
      <c r="B8260" s="2">
        <v>32.26</v>
      </c>
    </row>
    <row r="8261" spans="1:4">
      <c r="A8261" s="3">
        <v>44831</v>
      </c>
      <c r="B8261" s="2">
        <v>32.6</v>
      </c>
    </row>
    <row r="8262" spans="1:4">
      <c r="A8262" s="3">
        <v>44832</v>
      </c>
      <c r="B8262" s="2">
        <v>30.18</v>
      </c>
    </row>
    <row r="8263" spans="1:4">
      <c r="A8263" s="3">
        <v>44833</v>
      </c>
      <c r="B8263" s="2">
        <v>31.84</v>
      </c>
    </row>
    <row r="8264" spans="1:4">
      <c r="A8264" s="3">
        <v>44834</v>
      </c>
      <c r="B8264" s="2">
        <v>31.62</v>
      </c>
      <c r="C8264" t="s">
        <v>333</v>
      </c>
      <c r="D8264" s="2">
        <f>AVERAGE(B8198:B8264)</f>
        <v>24.851194029850742</v>
      </c>
    </row>
    <row r="8265" spans="1:4">
      <c r="A8265" s="3">
        <v>44837</v>
      </c>
      <c r="B8265" s="2">
        <v>30.1</v>
      </c>
    </row>
    <row r="8266" spans="1:4">
      <c r="A8266" s="3">
        <v>44838</v>
      </c>
      <c r="B8266" s="2">
        <v>29.07</v>
      </c>
    </row>
    <row r="8267" spans="1:4">
      <c r="A8267" s="3">
        <v>44839</v>
      </c>
      <c r="B8267" s="2">
        <v>28.55</v>
      </c>
    </row>
    <row r="8268" spans="1:4">
      <c r="A8268" s="3">
        <v>44840</v>
      </c>
      <c r="B8268" s="2">
        <v>30.52</v>
      </c>
    </row>
    <row r="8269" spans="1:4">
      <c r="A8269" s="3">
        <v>44841</v>
      </c>
      <c r="B8269" s="2">
        <v>31.36</v>
      </c>
    </row>
    <row r="8270" spans="1:4">
      <c r="A8270" s="3">
        <v>44844</v>
      </c>
      <c r="B8270" s="2">
        <v>32.450000000000003</v>
      </c>
    </row>
    <row r="8271" spans="1:4">
      <c r="A8271" s="3">
        <v>44845</v>
      </c>
      <c r="B8271" s="2">
        <v>33.630000000000003</v>
      </c>
    </row>
    <row r="8272" spans="1:4">
      <c r="A8272" s="3">
        <v>44846</v>
      </c>
      <c r="B8272" s="2">
        <v>33.57</v>
      </c>
    </row>
    <row r="8273" spans="1:2">
      <c r="A8273" s="3">
        <v>44847</v>
      </c>
      <c r="B8273" s="2">
        <v>31.94</v>
      </c>
    </row>
    <row r="8274" spans="1:2">
      <c r="A8274" s="3">
        <v>44848</v>
      </c>
      <c r="B8274" s="2">
        <v>32.020000000000003</v>
      </c>
    </row>
    <row r="8275" spans="1:2">
      <c r="A8275" s="3">
        <v>44851</v>
      </c>
      <c r="B8275" s="2">
        <v>31.37</v>
      </c>
    </row>
    <row r="8276" spans="1:2">
      <c r="A8276" s="3">
        <v>44852</v>
      </c>
      <c r="B8276" s="2">
        <v>30.5</v>
      </c>
    </row>
    <row r="8277" spans="1:2">
      <c r="A8277" s="3">
        <v>44853</v>
      </c>
      <c r="B8277" s="2">
        <v>30.76</v>
      </c>
    </row>
    <row r="8278" spans="1:2">
      <c r="A8278" s="3">
        <v>44854</v>
      </c>
      <c r="B8278" s="2">
        <v>29.98</v>
      </c>
    </row>
    <row r="8279" spans="1:2">
      <c r="A8279" s="3">
        <v>44855</v>
      </c>
      <c r="B8279" s="2">
        <v>29.69</v>
      </c>
    </row>
    <row r="8280" spans="1:2">
      <c r="A8280" s="3">
        <v>44858</v>
      </c>
      <c r="B8280" s="2">
        <v>29.85</v>
      </c>
    </row>
    <row r="8281" spans="1:2">
      <c r="A8281" s="3">
        <v>44859</v>
      </c>
      <c r="B8281" s="2">
        <v>28.46</v>
      </c>
    </row>
    <row r="8282" spans="1:2">
      <c r="A8282" s="3">
        <v>44860</v>
      </c>
      <c r="B8282" s="2">
        <v>27.28</v>
      </c>
    </row>
    <row r="8283" spans="1:2">
      <c r="A8283" s="3">
        <v>44861</v>
      </c>
      <c r="B8283" s="2">
        <v>27.39</v>
      </c>
    </row>
    <row r="8284" spans="1:2">
      <c r="A8284" s="3">
        <v>44862</v>
      </c>
      <c r="B8284" s="2">
        <v>25.75</v>
      </c>
    </row>
    <row r="8285" spans="1:2">
      <c r="A8285" s="3">
        <v>44865</v>
      </c>
      <c r="B8285" s="2">
        <v>25.88</v>
      </c>
    </row>
    <row r="8286" spans="1:2">
      <c r="A8286" s="3">
        <v>44866</v>
      </c>
      <c r="B8286" s="2">
        <v>25.81</v>
      </c>
    </row>
    <row r="8287" spans="1:2">
      <c r="A8287" s="3">
        <v>44867</v>
      </c>
      <c r="B8287" s="2">
        <v>25.86</v>
      </c>
    </row>
    <row r="8288" spans="1:2">
      <c r="A8288" s="3">
        <v>44868</v>
      </c>
      <c r="B8288" s="2">
        <v>25.3</v>
      </c>
    </row>
    <row r="8289" spans="1:2">
      <c r="A8289" s="3">
        <v>44869</v>
      </c>
      <c r="B8289" s="2">
        <v>24.55</v>
      </c>
    </row>
    <row r="8290" spans="1:2">
      <c r="A8290" s="3">
        <v>44872</v>
      </c>
      <c r="B8290" s="2">
        <v>24.35</v>
      </c>
    </row>
    <row r="8291" spans="1:2">
      <c r="A8291" s="3">
        <v>44873</v>
      </c>
      <c r="B8291" s="2">
        <v>25.54</v>
      </c>
    </row>
    <row r="8292" spans="1:2">
      <c r="A8292" s="3">
        <v>44874</v>
      </c>
      <c r="B8292" s="2">
        <v>26.09</v>
      </c>
    </row>
    <row r="8293" spans="1:2">
      <c r="A8293" s="3">
        <v>44875</v>
      </c>
      <c r="B8293" s="2">
        <v>23.53</v>
      </c>
    </row>
    <row r="8294" spans="1:2">
      <c r="A8294" s="3">
        <v>44876</v>
      </c>
      <c r="B8294" s="2">
        <v>22.52</v>
      </c>
    </row>
    <row r="8295" spans="1:2">
      <c r="A8295" s="3">
        <v>44879</v>
      </c>
      <c r="B8295" s="2">
        <v>23.73</v>
      </c>
    </row>
    <row r="8296" spans="1:2">
      <c r="A8296" s="3">
        <v>44880</v>
      </c>
      <c r="B8296" s="2">
        <v>24.54</v>
      </c>
    </row>
    <row r="8297" spans="1:2">
      <c r="A8297" s="3">
        <v>44881</v>
      </c>
      <c r="B8297" s="2">
        <v>24.11</v>
      </c>
    </row>
    <row r="8298" spans="1:2">
      <c r="A8298" s="3">
        <v>44882</v>
      </c>
      <c r="B8298" s="2">
        <v>23.93</v>
      </c>
    </row>
    <row r="8299" spans="1:2">
      <c r="A8299" s="3">
        <v>44883</v>
      </c>
      <c r="B8299" s="2">
        <v>23.12</v>
      </c>
    </row>
    <row r="8300" spans="1:2">
      <c r="A8300" s="3">
        <v>44886</v>
      </c>
      <c r="B8300" s="2">
        <v>22.36</v>
      </c>
    </row>
    <row r="8301" spans="1:2">
      <c r="A8301" s="3">
        <v>44887</v>
      </c>
      <c r="B8301" s="2">
        <v>21.29</v>
      </c>
    </row>
    <row r="8302" spans="1:2">
      <c r="A8302" s="3">
        <v>44888</v>
      </c>
      <c r="B8302" s="2">
        <v>20.350000000000001</v>
      </c>
    </row>
    <row r="8303" spans="1:2">
      <c r="A8303" s="3">
        <v>44889</v>
      </c>
      <c r="B8303" s="2">
        <v>20.420000000000002</v>
      </c>
    </row>
    <row r="8304" spans="1:2">
      <c r="A8304" s="3">
        <v>44890</v>
      </c>
      <c r="B8304" s="2">
        <v>20.5</v>
      </c>
    </row>
    <row r="8305" spans="1:2">
      <c r="A8305" s="3">
        <v>44893</v>
      </c>
      <c r="B8305" s="2">
        <v>22.21</v>
      </c>
    </row>
    <row r="8306" spans="1:2">
      <c r="A8306" s="3">
        <v>44894</v>
      </c>
      <c r="B8306" s="2">
        <v>21.89</v>
      </c>
    </row>
    <row r="8307" spans="1:2">
      <c r="A8307" s="3">
        <v>44895</v>
      </c>
      <c r="B8307" s="2">
        <v>20.58</v>
      </c>
    </row>
    <row r="8308" spans="1:2">
      <c r="A8308" s="3">
        <v>44896</v>
      </c>
      <c r="B8308" s="2">
        <v>19.84</v>
      </c>
    </row>
    <row r="8309" spans="1:2">
      <c r="A8309" s="3">
        <v>44897</v>
      </c>
      <c r="B8309" s="2">
        <v>19.059999999999999</v>
      </c>
    </row>
    <row r="8310" spans="1:2">
      <c r="A8310" s="3">
        <v>44900</v>
      </c>
      <c r="B8310" s="2">
        <v>20.75</v>
      </c>
    </row>
    <row r="8311" spans="1:2">
      <c r="A8311" s="3">
        <v>44901</v>
      </c>
      <c r="B8311" s="2">
        <v>22.17</v>
      </c>
    </row>
    <row r="8312" spans="1:2">
      <c r="A8312" s="3">
        <v>44902</v>
      </c>
      <c r="B8312" s="2">
        <v>22.68</v>
      </c>
    </row>
    <row r="8313" spans="1:2">
      <c r="A8313" s="3">
        <v>44903</v>
      </c>
      <c r="B8313" s="2">
        <v>22.29</v>
      </c>
    </row>
    <row r="8314" spans="1:2">
      <c r="A8314" s="3">
        <v>44904</v>
      </c>
      <c r="B8314" s="2">
        <v>22.83</v>
      </c>
    </row>
    <row r="8315" spans="1:2">
      <c r="A8315" s="3">
        <v>44907</v>
      </c>
      <c r="B8315" s="2">
        <v>25</v>
      </c>
    </row>
    <row r="8316" spans="1:2">
      <c r="A8316" s="3">
        <v>44908</v>
      </c>
      <c r="B8316" s="2">
        <v>22.55</v>
      </c>
    </row>
    <row r="8317" spans="1:2">
      <c r="A8317" s="3">
        <v>44909</v>
      </c>
      <c r="B8317" s="2">
        <v>21.14</v>
      </c>
    </row>
    <row r="8318" spans="1:2">
      <c r="A8318" s="3">
        <v>44910</v>
      </c>
      <c r="B8318" s="2">
        <v>22.83</v>
      </c>
    </row>
    <row r="8319" spans="1:2">
      <c r="A8319" s="3">
        <v>44911</v>
      </c>
      <c r="B8319" s="2">
        <v>22.62</v>
      </c>
    </row>
    <row r="8320" spans="1:2">
      <c r="A8320" s="3">
        <v>44914</v>
      </c>
      <c r="B8320" s="2">
        <v>22.42</v>
      </c>
    </row>
    <row r="8321" spans="1:3">
      <c r="A8321" s="3">
        <v>44915</v>
      </c>
      <c r="B8321" s="2">
        <v>21.48</v>
      </c>
    </row>
    <row r="8322" spans="1:3">
      <c r="A8322" s="3">
        <v>44916</v>
      </c>
      <c r="B8322" s="2">
        <v>20.07</v>
      </c>
    </row>
    <row r="8323" spans="1:3">
      <c r="A8323" s="3">
        <v>44917</v>
      </c>
      <c r="B8323" s="2">
        <v>21.97</v>
      </c>
      <c r="C8323" t="s">
        <v>349</v>
      </c>
    </row>
  </sheetData>
  <hyperlinks>
    <hyperlink ref="A1" r:id="rId1" xr:uid="{9CDC5ABF-595F-46B7-A6E4-53AECBD981E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ERP Model</vt:lpstr>
      <vt:lpstr>ERP Model Thesis</vt:lpstr>
      <vt:lpstr>Volatility</vt:lpstr>
      <vt:lpstr>Fed Funds Expectations</vt:lpstr>
      <vt:lpstr>Interest Rates-10yr</vt:lpstr>
      <vt:lpstr>Interest Rates-Fed Funds</vt:lpstr>
      <vt:lpstr>S&amp;P500</vt:lpstr>
      <vt:lpstr>FOMC Expectations</vt:lpstr>
      <vt:lpstr>Term Structure</vt:lpstr>
      <vt:lpstr>CPI</vt:lpstr>
      <vt:lpstr>PCE</vt:lpstr>
      <vt:lpstr>Unemployment</vt:lpstr>
      <vt:lpstr>Economic Data</vt:lpstr>
      <vt:lpstr>'Economic Data'!Print_Area</vt:lpstr>
      <vt:lpstr>'ERP Model'!Print_Area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2023-01-31T12:22:32Z</dcterms:modified>
</cp:coreProperties>
</file>